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380" windowWidth="29040" windowHeight="15720" tabRatio="500" firstSheet="0" activeTab="0" autoFilterDateGrouping="1"/>
  </bookViews>
  <sheets>
    <sheet name="Params" sheetId="1" state="visible" r:id="rId1"/>
    <sheet name="Sim8760" sheetId="2" state="visible" r:id="rId2"/>
    <sheet name="Resu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7">
    <font>
      <name val="Calibri"/>
      <charset val="1"/>
      <family val="2"/>
      <color theme="1"/>
      <sz val="11"/>
    </font>
    <font>
      <name val="Calibri"/>
      <family val="2"/>
      <b val="1"/>
      <sz val="13"/>
    </font>
    <font>
      <name val="Calibri"/>
      <family val="2"/>
      <b val="1"/>
      <sz val="9"/>
    </font>
    <font>
      <name val="Calibri"/>
      <family val="2"/>
      <color rgb="FF0000FF"/>
      <sz val="9"/>
    </font>
    <font>
      <name val="Calibri"/>
      <family val="2"/>
      <sz val="9"/>
    </font>
    <font>
      <name val="Calibri"/>
      <family val="2"/>
      <b val="1"/>
      <color rgb="FFFFFFFF"/>
      <sz val="10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2F5496"/>
        <bgColor rgb="FF534AB7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2" fontId="2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1D9E75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496"/>
    <outlinePr summaryBelow="1" summaryRight="1"/>
    <pageSetUpPr/>
  </sheetPr>
  <dimension ref="A1:C21"/>
  <sheetViews>
    <sheetView tabSelected="1" zoomScaleNormal="100" workbookViewId="0">
      <selection activeCell="F20" sqref="F20"/>
    </sheetView>
  </sheetViews>
  <sheetFormatPr baseColWidth="8" defaultColWidth="8.6640625" defaultRowHeight="14.4"/>
  <cols>
    <col width="14" customWidth="1" style="1" min="1" max="1"/>
    <col width="10" customWidth="1" style="1" min="2" max="2"/>
    <col width="8" customWidth="1" style="1" min="3" max="3"/>
  </cols>
  <sheetData>
    <row r="1" ht="15.75" customHeight="1" s="1">
      <c r="A1" s="2" t="inlineStr">
        <is>
          <t>PARÀMETRES V2H — SIMULACIÓ DIÀRIA 8760h (v7)</t>
        </is>
      </c>
    </row>
    <row r="2" ht="15" customHeight="1" s="1">
      <c r="A2" s="3" t="inlineStr">
        <is>
          <t>Paràmetre</t>
        </is>
      </c>
      <c r="B2" s="3" t="inlineStr">
        <is>
          <t>Valor</t>
        </is>
      </c>
      <c r="C2" s="3" t="inlineStr">
        <is>
          <t>Unitat</t>
        </is>
      </c>
    </row>
    <row r="3" ht="15" customHeight="1" s="1">
      <c r="A3" s="4" t="inlineStr">
        <is>
          <t>C_bat</t>
        </is>
      </c>
      <c r="B3" s="5" t="n">
        <v>40</v>
      </c>
      <c r="C3" s="6" t="inlineStr">
        <is>
          <t>kWh</t>
        </is>
      </c>
    </row>
    <row r="4" ht="15" customHeight="1" s="1">
      <c r="A4" s="4" t="inlineStr">
        <is>
          <t>SOC_max</t>
        </is>
      </c>
      <c r="B4" s="7" t="n">
        <v>0.9</v>
      </c>
    </row>
    <row r="5" ht="15" customHeight="1" s="1">
      <c r="A5" s="4" t="inlineStr">
        <is>
          <t>SOC_min</t>
        </is>
      </c>
      <c r="B5" s="7" t="n">
        <v>0.3</v>
      </c>
    </row>
    <row r="6" ht="15" customHeight="1" s="1">
      <c r="A6" s="4" t="inlineStr">
        <is>
          <t>P_carg</t>
        </is>
      </c>
      <c r="B6" s="5" t="n">
        <v>7.4</v>
      </c>
      <c r="C6" s="6" t="inlineStr">
        <is>
          <t>kW</t>
        </is>
      </c>
    </row>
    <row r="7" ht="15" customHeight="1" s="1">
      <c r="A7" s="4" t="inlineStr">
        <is>
          <t>P_desc</t>
        </is>
      </c>
      <c r="B7" s="5" t="n">
        <v>7.4</v>
      </c>
      <c r="C7" s="6" t="inlineStr">
        <is>
          <t>kW</t>
        </is>
      </c>
    </row>
    <row r="8" ht="15" customHeight="1" s="1">
      <c r="A8" s="4" t="inlineStr">
        <is>
          <t>eta_carg</t>
        </is>
      </c>
      <c r="B8" s="7" t="n">
        <v>0.95</v>
      </c>
    </row>
    <row r="9" ht="15" customHeight="1" s="1">
      <c r="A9" s="4" t="inlineStr">
        <is>
          <t>eta_desc</t>
        </is>
      </c>
      <c r="B9" s="7" t="n">
        <v>0.95</v>
      </c>
    </row>
    <row r="10" ht="15" customHeight="1" s="1">
      <c r="A10" s="4" t="inlineStr">
        <is>
          <t>c_esp</t>
        </is>
      </c>
      <c r="B10" s="7" t="n">
        <v>0.18</v>
      </c>
      <c r="C10" s="6" t="inlineStr">
        <is>
          <t>kWh/km</t>
        </is>
      </c>
    </row>
    <row r="11" ht="15" customHeight="1" s="1">
      <c r="A11" s="4" t="inlineStr">
        <is>
          <t>d_lab</t>
        </is>
      </c>
      <c r="B11" s="5" t="n">
        <v>40</v>
      </c>
      <c r="C11" s="6" t="inlineStr">
        <is>
          <t>km</t>
        </is>
      </c>
    </row>
    <row r="12" ht="15" customHeight="1" s="1">
      <c r="A12" s="4" t="inlineStr">
        <is>
          <t>d_fds</t>
        </is>
      </c>
      <c r="B12" s="5" t="n">
        <v>30</v>
      </c>
      <c r="C12" s="6" t="inlineStr">
        <is>
          <t>km</t>
        </is>
      </c>
    </row>
    <row r="13" ht="15" customHeight="1" s="1">
      <c r="A13" s="4" t="inlineStr">
        <is>
          <t>t_sort_lab</t>
        </is>
      </c>
      <c r="B13" s="5" t="n">
        <v>7</v>
      </c>
      <c r="C13" s="6" t="inlineStr">
        <is>
          <t>h</t>
        </is>
      </c>
    </row>
    <row r="14" ht="15" customHeight="1" s="1">
      <c r="A14" s="4" t="inlineStr">
        <is>
          <t>t_arr_lab</t>
        </is>
      </c>
      <c r="B14" s="5" t="n">
        <v>19</v>
      </c>
      <c r="C14" s="6" t="inlineStr">
        <is>
          <t>h</t>
        </is>
      </c>
    </row>
    <row r="15" ht="15" customHeight="1" s="1">
      <c r="A15" s="4" t="inlineStr">
        <is>
          <t>t_sort_fds</t>
        </is>
      </c>
      <c r="B15" s="5" t="n">
        <v>10</v>
      </c>
      <c r="C15" s="6" t="inlineStr">
        <is>
          <t>h</t>
        </is>
      </c>
    </row>
    <row r="16" ht="15" customHeight="1" s="1">
      <c r="A16" s="4" t="inlineStr">
        <is>
          <t>t_arr_fds</t>
        </is>
      </c>
      <c r="B16" s="5" t="n">
        <v>15</v>
      </c>
      <c r="C16" s="6" t="inlineStr">
        <is>
          <t>h</t>
        </is>
      </c>
    </row>
    <row r="17" ht="15" customHeight="1" s="1">
      <c r="A17" s="4" t="inlineStr">
        <is>
          <t>FV_kWp</t>
        </is>
      </c>
      <c r="B17" s="5" t="n">
        <v>4.6</v>
      </c>
      <c r="C17" s="6" t="inlineStr">
        <is>
          <t>kWp</t>
        </is>
      </c>
    </row>
    <row r="18" ht="15" customHeight="1" s="1">
      <c r="A18" s="4" t="inlineStr">
        <is>
          <t>Habitatge</t>
        </is>
      </c>
      <c r="B18" s="5" t="inlineStr">
        <is>
          <t>Gurb</t>
        </is>
      </c>
    </row>
    <row r="19" ht="15" customHeight="1" s="1">
      <c r="A19" s="4" t="inlineStr">
        <is>
          <t>Escenari</t>
        </is>
      </c>
      <c r="B19" s="5" t="n">
        <v>1</v>
      </c>
    </row>
    <row r="20">
      <c r="A20" s="4" t="inlineStr">
        <is>
          <t>SOC_reserva_lab</t>
        </is>
      </c>
      <c r="B20" s="7">
        <f>B5+B11*B10/(2*B3)+0.1</f>
        <v/>
      </c>
    </row>
    <row r="21">
      <c r="A21" s="4" t="inlineStr">
        <is>
          <t>SOC_reserva_fds</t>
        </is>
      </c>
      <c r="B21" s="7">
        <f>B5+B12*B10/(2*B3)+0.1</f>
        <v/>
      </c>
    </row>
  </sheetData>
  <dataValidations count="1">
    <dataValidation sqref="B18" showDropDown="0" showInputMessage="0" showErrorMessage="0" allowBlank="0" type="list">
      <formula1>"Gurb,Pis BCN"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D9E75"/>
    <outlinePr summaryBelow="1" summaryRight="1"/>
    <pageSetUpPr/>
  </sheetPr>
  <dimension ref="A1:P8764"/>
  <sheetViews>
    <sheetView zoomScale="94" zoomScaleNormal="100" workbookViewId="0">
      <selection activeCell="S11" sqref="S11"/>
    </sheetView>
  </sheetViews>
  <sheetFormatPr baseColWidth="8" defaultColWidth="8.6640625" defaultRowHeight="14.4"/>
  <cols>
    <col width="5" customWidth="1" style="1" min="1" max="1"/>
    <col width="7" customWidth="1" style="1" min="2" max="2"/>
    <col width="4" customWidth="1" style="1" min="3" max="3"/>
    <col width="5.77734375" customWidth="1" style="1" min="4" max="4"/>
    <col width="4" customWidth="1" style="1" min="5" max="5"/>
    <col width="7" customWidth="1" style="1" min="6" max="6"/>
    <col width="6" customWidth="1" style="1" min="7" max="8"/>
    <col width="8" customWidth="1" style="1" min="9" max="9"/>
    <col width="7" customWidth="1" style="1" min="10" max="12"/>
    <col width="6" customWidth="1" style="1" min="13" max="14"/>
    <col width="7" customWidth="1" style="1" min="15" max="15"/>
  </cols>
  <sheetData>
    <row r="1" ht="15.75" customHeight="1" s="1">
      <c r="A1" s="2" t="inlineStr">
        <is>
          <t>SIMULACIÓ HORÀRIA ANUAL — 8760 HORES, SOC ENCADENAT</t>
        </is>
      </c>
    </row>
    <row r="3" ht="23.25" customHeight="1" s="1">
      <c r="A3" s="8" t="inlineStr">
        <is>
          <t>#</t>
        </is>
      </c>
      <c r="B3" s="8" t="inlineStr">
        <is>
          <t>Data</t>
        </is>
      </c>
      <c r="C3" s="8" t="inlineStr">
        <is>
          <t>Hora</t>
        </is>
      </c>
      <c r="D3" s="8" t="inlineStr">
        <is>
          <t>FDS?</t>
        </is>
      </c>
      <c r="E3" s="8" t="inlineStr">
        <is>
          <t>δ(t)</t>
        </is>
      </c>
      <c r="F3" s="8" t="inlineStr">
        <is>
          <t>P_llar
kWh</t>
        </is>
      </c>
      <c r="G3" s="8" t="inlineStr">
        <is>
          <t>P_FV
kWh</t>
        </is>
      </c>
      <c r="H3" s="8" t="inlineStr">
        <is>
          <t>P_net
kWh</t>
        </is>
      </c>
      <c r="I3" s="8" t="inlineStr">
        <is>
          <t>Acció</t>
        </is>
      </c>
      <c r="J3" s="8" t="inlineStr">
        <is>
          <t>E_carg
kWh</t>
        </is>
      </c>
      <c r="K3" s="8" t="inlineStr">
        <is>
          <t>E_V2H
kWh</t>
        </is>
      </c>
      <c r="L3" s="8" t="inlineStr">
        <is>
          <t>E_xarxa
kWh</t>
        </is>
      </c>
      <c r="M3" s="8" t="inlineStr">
        <is>
          <t>SOC
%</t>
        </is>
      </c>
      <c r="N3" s="8" t="inlineStr">
        <is>
          <t>Tarifa
€/kWh</t>
        </is>
      </c>
      <c r="O3" s="8" t="inlineStr">
        <is>
          <t>Estalvi
€</t>
        </is>
      </c>
      <c r="P3" s="24" t="inlineStr">
        <is>
          <t>SOC_limit</t>
        </is>
      </c>
    </row>
    <row r="4" ht="15" customHeight="1" s="1">
      <c r="A4" s="9" t="n">
        <v>1</v>
      </c>
      <c r="B4" s="6" t="inlineStr">
        <is>
          <t>01/01</t>
        </is>
      </c>
      <c r="C4" s="6" t="n">
        <v>0</v>
      </c>
      <c r="D4" s="6" t="n">
        <v>0</v>
      </c>
      <c r="E4" s="10">
        <f>IF(D4=1, IF(OR(C4&lt;10, C4&gt;=15),1,0), IF(OR(C4&lt;7, C4&gt;=18),1,0))</f>
        <v/>
      </c>
      <c r="F4" s="11" t="n">
        <v>4.107</v>
      </c>
      <c r="G4" s="12">
        <f>0*8</f>
        <v/>
      </c>
      <c r="H4" s="12">
        <f>F4-G4</f>
        <v/>
      </c>
      <c r="I4" s="10">
        <f>IF(E4=0,"Fora",IF(AND(H4&lt;0,M4&lt;0.9),"Carg FV",IF(AND(H4&gt;0,M4&gt;0.3),"V2H",IF(M4&lt;0.9,"Carg xar","Stby"))))</f>
        <v/>
      </c>
      <c r="J4" s="12">
        <f>IF(OR(I4="Carg FV",I4="Carg xar"),MIN(IF(I4="Carg FV",ABS(H4),7.4),7.4,MAX(0,(0.9-M4)*40)*0.95),0)</f>
        <v/>
      </c>
      <c r="K4" s="12">
        <f>IF(I4="V2H",MIN(MAX(0,H4),7.4,MAX(0,(M4-P4)*40)*0.95),0)</f>
        <v/>
      </c>
      <c r="L4" s="12">
        <f>IF(E4=0, 0, MAX(0, H4-K4))</f>
        <v/>
      </c>
      <c r="M4" s="13" t="n">
        <v>0.9</v>
      </c>
      <c r="N4" s="14" t="n">
        <v>0.09</v>
      </c>
      <c r="O4" s="15">
        <f>K4*N4</f>
        <v/>
      </c>
    </row>
    <row r="5" ht="15" customHeight="1" s="1">
      <c r="A5" s="9" t="n">
        <v>2</v>
      </c>
      <c r="B5" s="6" t="inlineStr">
        <is>
          <t>01/01</t>
        </is>
      </c>
      <c r="C5" s="6" t="n">
        <v>1</v>
      </c>
      <c r="D5" s="6" t="n">
        <v>0</v>
      </c>
      <c r="E5" s="10">
        <f>IF(D5=1, IF(OR(C5&lt;10, C5&gt;=15),1,0), IF(OR(C5&lt;7, C5&gt;=18),1,0))</f>
        <v/>
      </c>
      <c r="F5" s="11" t="n">
        <v>3.933</v>
      </c>
      <c r="G5" s="12">
        <f>0*8</f>
        <v/>
      </c>
      <c r="H5" s="12">
        <f>F5-G5</f>
        <v/>
      </c>
      <c r="I5" s="10">
        <f>IF(E5=0,"Fora",IF(E4=0,"Carg xar",IF(H5&lt;0,IF(M5&lt;0.9,"Carg FV","Stby"),IF(M5&gt;P5,"V2H",IF(M5&lt;0.9,"Carg xar","Stby")))))</f>
        <v/>
      </c>
      <c r="J5" s="12">
        <f>IF(OR(I5="Carg FV",I5="Carg xar"),MIN(IF(I5="Carg FV",ABS(H5),7.4),7.4,MAX(0,(0.9-M5)*40)*0.95),0)</f>
        <v/>
      </c>
      <c r="K5" s="12">
        <f>IF(I5="V2H",MIN(MAX(0,H5),7.4,MAX(0,(M5-P5)*40)*0.95),0)</f>
        <v/>
      </c>
      <c r="L5" s="12">
        <f>IF(E5=0,0,MAX(0,H5-K5))</f>
        <v/>
      </c>
      <c r="M5" s="13">
        <f>M4+J4/40-IF(I4="V2H",K4/(0.95*40),0)-IF(E5=0,IF(E4=1,IF(D5=1,30,40)*0.18/(2*40),0),0)-IF(E5=1,IF(E4=0,IF(D5=1,30,40)*0.18/(2*40),0),0)</f>
        <v/>
      </c>
      <c r="N5" s="14" t="n">
        <v>0.09</v>
      </c>
      <c r="O5" s="15">
        <f>K5*N5</f>
        <v/>
      </c>
      <c r="P5">
        <f>IF(E5=0,0.3,IF(D5=1,IF(C5&gt;=Params!$B$13-3,IF(C5&lt;Params!$B$13,Params!$B$20,0.3),0.3),IF(C5&gt;=Params!$B$15-3,IF(C5&lt;Params!$B$15,Params!$B$21,0.3),0.3)))</f>
        <v/>
      </c>
    </row>
    <row r="6" ht="15" customHeight="1" s="1">
      <c r="A6" s="9" t="n">
        <v>3</v>
      </c>
      <c r="B6" s="6" t="inlineStr">
        <is>
          <t>01/01</t>
        </is>
      </c>
      <c r="C6" s="6" t="n">
        <v>2</v>
      </c>
      <c r="D6" s="6" t="n">
        <v>0</v>
      </c>
      <c r="E6" s="10">
        <f>IF(D6=1, IF(OR(C6&lt;10, C6&gt;=15),1,0), IF(OR(C6&lt;7, C6&gt;=18),1,0))</f>
        <v/>
      </c>
      <c r="F6" s="11" t="n">
        <v>4.504</v>
      </c>
      <c r="G6" s="12">
        <f>0*8</f>
        <v/>
      </c>
      <c r="H6" s="12">
        <f>F6-G6</f>
        <v/>
      </c>
      <c r="I6" s="10">
        <f>IF(E6=0,"Fora",IF(E5=0,"Carg xar",IF(H6&lt;0,IF(M6&lt;0.9,"Carg FV","Stby"),IF(M6&gt;P6,"V2H",IF(M6&lt;0.9,"Carg xar","Stby")))))</f>
        <v/>
      </c>
      <c r="J6" s="12">
        <f>IF(OR(I6="Carg FV",I6="Carg xar"),MIN(IF(I6="Carg FV",ABS(H6),7.4),7.4,MAX(0,(0.9-M6)*40)*0.95),0)</f>
        <v/>
      </c>
      <c r="K6" s="12">
        <f>IF(I6="V2H",MIN(MAX(0,H6),7.4,MAX(0,(M6-P6)*40)*0.95),0)</f>
        <v/>
      </c>
      <c r="L6" s="12">
        <f>IF(E6=0,0,MAX(0,H6-K6))</f>
        <v/>
      </c>
      <c r="M6" s="13">
        <f>M5+J5/40-IF(I5="V2H",K5/(0.95*40),0)-IF(E6=0,IF(E5=1,IF(D6=1,30,40)*0.18/(2*40),0),0)-IF(E6=1,IF(E5=0,IF(D6=1,30,40)*0.18/(2*40),0),0)</f>
        <v/>
      </c>
      <c r="N6" s="14" t="n">
        <v>0.09</v>
      </c>
      <c r="O6" s="15">
        <f>K6*N6</f>
        <v/>
      </c>
      <c r="P6">
        <f>IF(E6=0,0.3,IF(D6=1,IF(C6&gt;=Params!$B$13-3,IF(C6&lt;Params!$B$13,Params!$B$20,0.3),0.3),IF(C6&gt;=Params!$B$15-3,IF(C6&lt;Params!$B$15,Params!$B$21,0.3),0.3)))</f>
        <v/>
      </c>
    </row>
    <row r="7" ht="15" customHeight="1" s="1">
      <c r="A7" s="9" t="n">
        <v>4</v>
      </c>
      <c r="B7" s="6" t="inlineStr">
        <is>
          <t>01/01</t>
        </is>
      </c>
      <c r="C7" s="6" t="n">
        <v>3</v>
      </c>
      <c r="D7" s="6" t="n">
        <v>0</v>
      </c>
      <c r="E7" s="10">
        <f>IF(D7=1, IF(OR(C7&lt;10, C7&gt;=15),1,0), IF(OR(C7&lt;7, C7&gt;=18),1,0))</f>
        <v/>
      </c>
      <c r="F7" s="11" t="n">
        <v>4.048</v>
      </c>
      <c r="G7" s="12">
        <f>0*8</f>
        <v/>
      </c>
      <c r="H7" s="12">
        <f>F7-G7</f>
        <v/>
      </c>
      <c r="I7" s="10">
        <f>IF(E7=0,"Fora",IF(E6=0,"Carg xar",IF(H7&lt;0,IF(M7&lt;0.9,"Carg FV","Stby"),IF(M7&gt;P7,"V2H",IF(M7&lt;0.9,"Carg xar","Stby")))))</f>
        <v/>
      </c>
      <c r="J7" s="12">
        <f>IF(OR(I7="Carg FV",I7="Carg xar"),MIN(IF(I7="Carg FV",ABS(H7),7.4),7.4,MAX(0,(0.9-M7)*40)*0.95),0)</f>
        <v/>
      </c>
      <c r="K7" s="12">
        <f>IF(I7="V2H",MIN(MAX(0,H7),7.4,MAX(0,(M7-P7)*40)*0.95),0)</f>
        <v/>
      </c>
      <c r="L7" s="12">
        <f>IF(E7=0,0,MAX(0,H7-K7))</f>
        <v/>
      </c>
      <c r="M7" s="13">
        <f>M6+J6/40-IF(I6="V2H",K6/(0.95*40),0)-IF(E7=0,IF(E6=1,IF(D7=1,30,40)*0.18/(2*40),0),0)-IF(E7=1,IF(E6=0,IF(D7=1,30,40)*0.18/(2*40),0),0)</f>
        <v/>
      </c>
      <c r="N7" s="14" t="n">
        <v>0.09</v>
      </c>
      <c r="O7" s="15">
        <f>K7*N7</f>
        <v/>
      </c>
      <c r="P7">
        <f>IF(E7=0,0.3,IF(D7=1,IF(C7&gt;=Params!$B$13-3,IF(C7&lt;Params!$B$13,Params!$B$20,0.3),0.3),IF(C7&gt;=Params!$B$15-3,IF(C7&lt;Params!$B$15,Params!$B$21,0.3),0.3)))</f>
        <v/>
      </c>
    </row>
    <row r="8" ht="15" customHeight="1" s="1">
      <c r="A8" s="9" t="n">
        <v>5</v>
      </c>
      <c r="B8" s="6" t="inlineStr">
        <is>
          <t>01/01</t>
        </is>
      </c>
      <c r="C8" s="6" t="n">
        <v>4</v>
      </c>
      <c r="D8" s="6" t="n">
        <v>0</v>
      </c>
      <c r="E8" s="10">
        <f>IF(D8=1, IF(OR(C8&lt;10, C8&gt;=15),1,0), IF(OR(C8&lt;7, C8&gt;=18),1,0))</f>
        <v/>
      </c>
      <c r="F8" s="11" t="n">
        <v>3.944</v>
      </c>
      <c r="G8" s="12">
        <f>0*8</f>
        <v/>
      </c>
      <c r="H8" s="12">
        <f>F8-G8</f>
        <v/>
      </c>
      <c r="I8" s="10">
        <f>IF(E8=0,"Fora",IF(E7=0,"Carg xar",IF(H8&lt;0,IF(M8&lt;0.9,"Carg FV","Stby"),IF(M8&gt;P8,"V2H",IF(M8&lt;0.9,"Carg xar","Stby")))))</f>
        <v/>
      </c>
      <c r="J8" s="12">
        <f>IF(OR(I8="Carg FV",I8="Carg xar"),MIN(IF(I8="Carg FV",ABS(H8),7.4),7.4,MAX(0,(0.9-M8)*40)*0.95),0)</f>
        <v/>
      </c>
      <c r="K8" s="12">
        <f>IF(I8="V2H",MIN(MAX(0,H8),7.4,MAX(0,(M8-P8)*40)*0.95),0)</f>
        <v/>
      </c>
      <c r="L8" s="12">
        <f>IF(E8=0,0,MAX(0,H8-K8))</f>
        <v/>
      </c>
      <c r="M8" s="13">
        <f>M7+J7/40-IF(I7="V2H",K7/(0.95*40),0)-IF(E8=0,IF(E7=1,IF(D8=1,30,40)*0.18/(2*40),0),0)-IF(E8=1,IF(E7=0,IF(D8=1,30,40)*0.18/(2*40),0),0)</f>
        <v/>
      </c>
      <c r="N8" s="14" t="n">
        <v>0.09</v>
      </c>
      <c r="O8" s="15">
        <f>K8*N8</f>
        <v/>
      </c>
      <c r="P8">
        <f>IF(E8=0,0.3,IF(D8=1,IF(C8&gt;=Params!$B$13-3,IF(C8&lt;Params!$B$13,Params!$B$20,0.3),0.3),IF(C8&gt;=Params!$B$15-3,IF(C8&lt;Params!$B$15,Params!$B$21,0.3),0.3)))</f>
        <v/>
      </c>
    </row>
    <row r="9" ht="15" customHeight="1" s="1">
      <c r="A9" s="9" t="n">
        <v>6</v>
      </c>
      <c r="B9" s="6" t="inlineStr">
        <is>
          <t>01/01</t>
        </is>
      </c>
      <c r="C9" s="6" t="n">
        <v>5</v>
      </c>
      <c r="D9" s="6" t="n">
        <v>0</v>
      </c>
      <c r="E9" s="10">
        <f>IF(D9=1, IF(OR(C9&lt;10, C9&gt;=15),1,0), IF(OR(C9&lt;7, C9&gt;=18),1,0))</f>
        <v/>
      </c>
      <c r="F9" s="11" t="n">
        <v>3.89</v>
      </c>
      <c r="G9" s="12">
        <f>0*8</f>
        <v/>
      </c>
      <c r="H9" s="12">
        <f>F9-G9</f>
        <v/>
      </c>
      <c r="I9" s="10">
        <f>IF(E9=0,"Fora",IF(E8=0,"Carg xar",IF(H9&lt;0,IF(M9&lt;0.9,"Carg FV","Stby"),IF(M9&gt;P9,"V2H",IF(M9&lt;0.9,"Carg xar","Stby")))))</f>
        <v/>
      </c>
      <c r="J9" s="12">
        <f>IF(OR(I9="Carg FV",I9="Carg xar"),MIN(IF(I9="Carg FV",ABS(H9),7.4),7.4,MAX(0,(0.9-M9)*40)*0.95),0)</f>
        <v/>
      </c>
      <c r="K9" s="12">
        <f>IF(I9="V2H",MIN(MAX(0,H9),7.4,MAX(0,(M9-P9)*40)*0.95),0)</f>
        <v/>
      </c>
      <c r="L9" s="12">
        <f>IF(E9=0,0,MAX(0,H9-K9))</f>
        <v/>
      </c>
      <c r="M9" s="13">
        <f>M8+J8/40-IF(I8="V2H",K8/(0.95*40),0)-IF(E9=0,IF(E8=1,IF(D9=1,30,40)*0.18/(2*40),0),0)-IF(E9=1,IF(E8=0,IF(D9=1,30,40)*0.18/(2*40),0),0)</f>
        <v/>
      </c>
      <c r="N9" s="14" t="n">
        <v>0.09</v>
      </c>
      <c r="O9" s="15">
        <f>K9*N9</f>
        <v/>
      </c>
      <c r="P9">
        <f>IF(E9=0,0.3,IF(D9=1,IF(C9&gt;=Params!$B$13-3,IF(C9&lt;Params!$B$13,Params!$B$20,0.3),0.3),IF(C9&gt;=Params!$B$15-3,IF(C9&lt;Params!$B$15,Params!$B$21,0.3),0.3)))</f>
        <v/>
      </c>
    </row>
    <row r="10" ht="15" customHeight="1" s="1">
      <c r="A10" s="9" t="n">
        <v>7</v>
      </c>
      <c r="B10" s="6" t="inlineStr">
        <is>
          <t>01/01</t>
        </is>
      </c>
      <c r="C10" s="6" t="n">
        <v>6</v>
      </c>
      <c r="D10" s="6" t="n">
        <v>0</v>
      </c>
      <c r="E10" s="10">
        <f>IF(D10=1, IF(OR(C10&lt;10, C10&gt;=15),1,0), IF(OR(C10&lt;7, C10&gt;=18),1,0))</f>
        <v/>
      </c>
      <c r="F10" s="11" t="n">
        <v>3.465</v>
      </c>
      <c r="G10" s="12">
        <f>0*8</f>
        <v/>
      </c>
      <c r="H10" s="12">
        <f>F10-G10</f>
        <v/>
      </c>
      <c r="I10" s="10">
        <f>IF(E10=0,"Fora",IF(E9=0,"Carg xar",IF(H10&lt;0,IF(M10&lt;0.9,"Carg FV","Stby"),IF(M10&gt;P10,"V2H",IF(M10&lt;0.9,"Carg xar","Stby")))))</f>
        <v/>
      </c>
      <c r="J10" s="12">
        <f>IF(OR(I10="Carg FV",I10="Carg xar"),MIN(IF(I10="Carg FV",ABS(H10),7.4),7.4,MAX(0,(0.9-M10)*40)*0.95),0)</f>
        <v/>
      </c>
      <c r="K10" s="12">
        <f>IF(I10="V2H",MIN(MAX(0,H10),7.4,MAX(0,(M10-P10)*40)*0.95),0)</f>
        <v/>
      </c>
      <c r="L10" s="12">
        <f>IF(E10=0,0,MAX(0,H10-K10))</f>
        <v/>
      </c>
      <c r="M10" s="13">
        <f>M9+J9/40-IF(I9="V2H",K9/(0.95*40),0)-IF(E10=0,IF(E9=1,IF(D10=1,30,40)*0.18/(2*40),0),0)-IF(E10=1,IF(E9=0,IF(D10=1,30,40)*0.18/(2*40),0),0)</f>
        <v/>
      </c>
      <c r="N10" s="14" t="n">
        <v>0.09</v>
      </c>
      <c r="O10" s="15">
        <f>K10*N10</f>
        <v/>
      </c>
      <c r="P10">
        <f>IF(E10=0,0.3,IF(D10=1,IF(C10&gt;=Params!$B$13-3,IF(C10&lt;Params!$B$13,Params!$B$20,0.3),0.3),IF(C10&gt;=Params!$B$15-3,IF(C10&lt;Params!$B$15,Params!$B$21,0.3),0.3)))</f>
        <v/>
      </c>
    </row>
    <row r="11" ht="15" customHeight="1" s="1">
      <c r="A11" s="9" t="n">
        <v>8</v>
      </c>
      <c r="B11" s="6" t="inlineStr">
        <is>
          <t>01/01</t>
        </is>
      </c>
      <c r="C11" s="6" t="n">
        <v>7</v>
      </c>
      <c r="D11" s="6" t="n">
        <v>0</v>
      </c>
      <c r="E11" s="10">
        <f>IF(D11=1, IF(OR(C11&lt;10, C11&gt;=15),1,0), IF(OR(C11&lt;7, C11&gt;=18),1,0))</f>
        <v/>
      </c>
      <c r="F11" s="11" t="n">
        <v>0.104</v>
      </c>
      <c r="G11" s="12">
        <f>0*8</f>
        <v/>
      </c>
      <c r="H11" s="12">
        <f>F11-G11</f>
        <v/>
      </c>
      <c r="I11" s="10">
        <f>IF(E11=0,"Fora",IF(E10=0,"Carg xar",IF(H11&lt;0,IF(M11&lt;0.9,"Carg FV","Stby"),IF(M11&gt;P11,"V2H",IF(M11&lt;0.9,"Carg xar","Stby")))))</f>
        <v/>
      </c>
      <c r="J11" s="12">
        <f>IF(OR(I11="Carg FV",I11="Carg xar"),MIN(IF(I11="Carg FV",ABS(H11),7.4),7.4,MAX(0,(0.9-M11)*40)*0.95),0)</f>
        <v/>
      </c>
      <c r="K11" s="12">
        <f>IF(I11="V2H",MIN(MAX(0,H11),7.4,MAX(0,(M11-P11)*40)*0.95),0)</f>
        <v/>
      </c>
      <c r="L11" s="12">
        <f>IF(E11=0,0,MAX(0,H11-K11))</f>
        <v/>
      </c>
      <c r="M11" s="13">
        <f>M10+J10/40-IF(I10="V2H",K10/(0.95*40),0)-IF(E11=0,IF(E10=1,IF(D11=1,30,40)*0.18/(2*40),0),0)-IF(E11=1,IF(E10=0,IF(D11=1,30,40)*0.18/(2*40),0),0)</f>
        <v/>
      </c>
      <c r="N11" s="14" t="n">
        <v>0.09</v>
      </c>
      <c r="O11" s="15">
        <f>K11*N11</f>
        <v/>
      </c>
      <c r="P11">
        <f>IF(E11=0,0.3,IF(D11=1,IF(C11&gt;=Params!$B$13-3,IF(C11&lt;Params!$B$13,Params!$B$20,0.3),0.3),IF(C11&gt;=Params!$B$15-3,IF(C11&lt;Params!$B$15,Params!$B$21,0.3),0.3)))</f>
        <v/>
      </c>
    </row>
    <row r="12" ht="15" customHeight="1" s="1">
      <c r="A12" s="9" t="n">
        <v>9</v>
      </c>
      <c r="B12" s="6" t="inlineStr">
        <is>
          <t>01/01</t>
        </is>
      </c>
      <c r="C12" s="6" t="n">
        <v>8</v>
      </c>
      <c r="D12" s="6" t="n">
        <v>0</v>
      </c>
      <c r="E12" s="10">
        <f>IF(D12=1, IF(OR(C12&lt;10, C12&gt;=15),1,0), IF(OR(C12&lt;7, C12&gt;=18),1,0))</f>
        <v/>
      </c>
      <c r="F12" s="11" t="n">
        <v>0.073</v>
      </c>
      <c r="G12" s="12">
        <f>0.05*8</f>
        <v/>
      </c>
      <c r="H12" s="12">
        <f>F12-G12</f>
        <v/>
      </c>
      <c r="I12" s="10">
        <f>IF(E12=0,"Fora",IF(E11=0,"Carg xar",IF(H12&lt;0,IF(M12&lt;0.9,"Carg FV","Stby"),IF(M12&gt;P12,"V2H",IF(M12&lt;0.9,"Carg xar","Stby")))))</f>
        <v/>
      </c>
      <c r="J12" s="12">
        <f>IF(OR(I12="Carg FV",I12="Carg xar"),MIN(IF(I12="Carg FV",ABS(H12),7.4),7.4,MAX(0,(0.9-M12)*40)*0.95),0)</f>
        <v/>
      </c>
      <c r="K12" s="12">
        <f>IF(I12="V2H",MIN(MAX(0,H12),7.4,MAX(0,(M12-P12)*40)*0.95),0)</f>
        <v/>
      </c>
      <c r="L12" s="12">
        <f>IF(E12=0,0,MAX(0,H12-K12))</f>
        <v/>
      </c>
      <c r="M12" s="13">
        <f>M11+J11/40-IF(I11="V2H",K11/(0.95*40),0)-IF(E12=0,IF(E11=1,IF(D12=1,30,40)*0.18/(2*40),0),0)-IF(E12=1,IF(E11=0,IF(D12=1,30,40)*0.18/(2*40),0),0)</f>
        <v/>
      </c>
      <c r="N12" s="14" t="n">
        <v>0.15</v>
      </c>
      <c r="O12" s="15">
        <f>K12*N12</f>
        <v/>
      </c>
      <c r="P12">
        <f>IF(E12=0,0.3,IF(D12=1,IF(C12&gt;=Params!$B$13-3,IF(C12&lt;Params!$B$13,Params!$B$20,0.3),0.3),IF(C12&gt;=Params!$B$15-3,IF(C12&lt;Params!$B$15,Params!$B$21,0.3),0.3)))</f>
        <v/>
      </c>
    </row>
    <row r="13" ht="15" customHeight="1" s="1">
      <c r="A13" s="9" t="n">
        <v>10</v>
      </c>
      <c r="B13" s="6" t="inlineStr">
        <is>
          <t>01/01</t>
        </is>
      </c>
      <c r="C13" s="6" t="n">
        <v>9</v>
      </c>
      <c r="D13" s="6" t="n">
        <v>0</v>
      </c>
      <c r="E13" s="10">
        <f>IF(D13=1, IF(OR(C13&lt;10, C13&gt;=15),1,0), IF(OR(C13&lt;7, C13&gt;=18),1,0))</f>
        <v/>
      </c>
      <c r="F13" s="11" t="n">
        <v>0.08400000000000001</v>
      </c>
      <c r="G13" s="12">
        <f>0.18*8</f>
        <v/>
      </c>
      <c r="H13" s="12">
        <f>F13-G13</f>
        <v/>
      </c>
      <c r="I13" s="10">
        <f>IF(E13=0,"Fora",IF(E12=0,"Carg xar",IF(H13&lt;0,IF(M13&lt;0.9,"Carg FV","Stby"),IF(M13&gt;P13,"V2H",IF(M13&lt;0.9,"Carg xar","Stby")))))</f>
        <v/>
      </c>
      <c r="J13" s="12">
        <f>IF(OR(I13="Carg FV",I13="Carg xar"),MIN(IF(I13="Carg FV",ABS(H13),7.4),7.4,MAX(0,(0.9-M13)*40)*0.95),0)</f>
        <v/>
      </c>
      <c r="K13" s="12">
        <f>IF(I13="V2H",MIN(MAX(0,H13),7.4,MAX(0,(M13-P13)*40)*0.95),0)</f>
        <v/>
      </c>
      <c r="L13" s="12">
        <f>IF(E13=0,0,MAX(0,H13-K13))</f>
        <v/>
      </c>
      <c r="M13" s="13">
        <f>M12+J12/40-IF(I12="V2H",K12/(0.95*40),0)-IF(E13=0,IF(E12=1,IF(D13=1,30,40)*0.18/(2*40),0),0)-IF(E13=1,IF(E12=0,IF(D13=1,30,40)*0.18/(2*40),0),0)</f>
        <v/>
      </c>
      <c r="N13" s="14" t="n">
        <v>0.15</v>
      </c>
      <c r="O13" s="15">
        <f>K13*N13</f>
        <v/>
      </c>
      <c r="P13">
        <f>IF(E13=0,0.3,IF(D13=1,IF(C13&gt;=Params!$B$13-3,IF(C13&lt;Params!$B$13,Params!$B$20,0.3),0.3),IF(C13&gt;=Params!$B$15-3,IF(C13&lt;Params!$B$15,Params!$B$21,0.3),0.3)))</f>
        <v/>
      </c>
    </row>
    <row r="14" ht="15" customHeight="1" s="1">
      <c r="A14" s="9" t="n">
        <v>11</v>
      </c>
      <c r="B14" s="6" t="inlineStr">
        <is>
          <t>01/01</t>
        </is>
      </c>
      <c r="C14" s="6" t="n">
        <v>10</v>
      </c>
      <c r="D14" s="6" t="n">
        <v>0</v>
      </c>
      <c r="E14" s="10">
        <f>IF(D14=1, IF(OR(C14&lt;10, C14&gt;=15),1,0), IF(OR(C14&lt;7, C14&gt;=18),1,0))</f>
        <v/>
      </c>
      <c r="F14" s="11" t="n">
        <v>1.092</v>
      </c>
      <c r="G14" s="12">
        <f>0.38*8</f>
        <v/>
      </c>
      <c r="H14" s="12">
        <f>F14-G14</f>
        <v/>
      </c>
      <c r="I14" s="10">
        <f>IF(E14=0,"Fora",IF(E13=0,"Carg xar",IF(H14&lt;0,IF(M14&lt;0.9,"Carg FV","Stby"),IF(M14&gt;P14,"V2H",IF(M14&lt;0.9,"Carg xar","Stby")))))</f>
        <v/>
      </c>
      <c r="J14" s="12">
        <f>IF(OR(I14="Carg FV",I14="Carg xar"),MIN(IF(I14="Carg FV",ABS(H14),7.4),7.4,MAX(0,(0.9-M14)*40)*0.95),0)</f>
        <v/>
      </c>
      <c r="K14" s="12">
        <f>IF(I14="V2H",MIN(MAX(0,H14),7.4,MAX(0,(M14-P14)*40)*0.95),0)</f>
        <v/>
      </c>
      <c r="L14" s="12">
        <f>IF(E14=0,0,MAX(0,H14-K14))</f>
        <v/>
      </c>
      <c r="M14" s="13">
        <f>M13+J13/40-IF(I13="V2H",K13/(0.95*40),0)-IF(E14=0,IF(E13=1,IF(D14=1,30,40)*0.18/(2*40),0),0)-IF(E14=1,IF(E13=0,IF(D14=1,30,40)*0.18/(2*40),0),0)</f>
        <v/>
      </c>
      <c r="N14" s="14" t="n">
        <v>0.2</v>
      </c>
      <c r="O14" s="15">
        <f>K14*N14</f>
        <v/>
      </c>
      <c r="P14">
        <f>IF(E14=0,0.3,IF(D14=1,IF(C14&gt;=Params!$B$13-3,IF(C14&lt;Params!$B$13,Params!$B$20,0.3),0.3),IF(C14&gt;=Params!$B$15-3,IF(C14&lt;Params!$B$15,Params!$B$21,0.3),0.3)))</f>
        <v/>
      </c>
    </row>
    <row r="15" ht="15" customHeight="1" s="1">
      <c r="A15" s="9" t="n">
        <v>12</v>
      </c>
      <c r="B15" s="6" t="inlineStr">
        <is>
          <t>01/01</t>
        </is>
      </c>
      <c r="C15" s="6" t="n">
        <v>11</v>
      </c>
      <c r="D15" s="6" t="n">
        <v>0</v>
      </c>
      <c r="E15" s="10">
        <f>IF(D15=1, IF(OR(C15&lt;10, C15&gt;=15),1,0), IF(OR(C15&lt;7, C15&gt;=18),1,0))</f>
        <v/>
      </c>
      <c r="F15" s="11" t="n">
        <v>2.791</v>
      </c>
      <c r="G15" s="12">
        <f>0.52*8</f>
        <v/>
      </c>
      <c r="H15" s="12">
        <f>F15-G15</f>
        <v/>
      </c>
      <c r="I15" s="10">
        <f>IF(E15=0,"Fora",IF(E14=0,"Carg xar",IF(H15&lt;0,IF(M15&lt;0.9,"Carg FV","Stby"),IF(M15&gt;P15,"V2H",IF(M15&lt;0.9,"Carg xar","Stby")))))</f>
        <v/>
      </c>
      <c r="J15" s="12">
        <f>IF(OR(I15="Carg FV",I15="Carg xar"),MIN(IF(I15="Carg FV",ABS(H15),7.4),7.4,MAX(0,(0.9-M15)*40)*0.95),0)</f>
        <v/>
      </c>
      <c r="K15" s="12">
        <f>IF(I15="V2H",MIN(MAX(0,H15),7.4,MAX(0,(M15-P15)*40)*0.95),0)</f>
        <v/>
      </c>
      <c r="L15" s="12">
        <f>IF(E15=0,0,MAX(0,H15-K15))</f>
        <v/>
      </c>
      <c r="M15" s="13">
        <f>M14+J14/40-IF(I14="V2H",K14/(0.95*40),0)-IF(E15=0,IF(E14=1,IF(D15=1,30,40)*0.18/(2*40),0),0)-IF(E15=1,IF(E14=0,IF(D15=1,30,40)*0.18/(2*40),0),0)</f>
        <v/>
      </c>
      <c r="N15" s="14" t="n">
        <v>0.2</v>
      </c>
      <c r="O15" s="15">
        <f>K15*N15</f>
        <v/>
      </c>
      <c r="P15">
        <f>IF(E15=0,0.3,IF(D15=1,IF(C15&gt;=Params!$B$13-3,IF(C15&lt;Params!$B$13,Params!$B$20,0.3),0.3),IF(C15&gt;=Params!$B$15-3,IF(C15&lt;Params!$B$15,Params!$B$21,0.3),0.3)))</f>
        <v/>
      </c>
    </row>
    <row r="16" ht="15" customHeight="1" s="1">
      <c r="A16" s="9" t="n">
        <v>13</v>
      </c>
      <c r="B16" s="6" t="inlineStr">
        <is>
          <t>01/01</t>
        </is>
      </c>
      <c r="C16" s="6" t="n">
        <v>12</v>
      </c>
      <c r="D16" s="6" t="n">
        <v>0</v>
      </c>
      <c r="E16" s="10">
        <f>IF(D16=1, IF(OR(C16&lt;10, C16&gt;=15),1,0), IF(OR(C16&lt;7, C16&gt;=18),1,0))</f>
        <v/>
      </c>
      <c r="F16" s="11" t="n">
        <v>2.784</v>
      </c>
      <c r="G16" s="12">
        <f>0.58*8</f>
        <v/>
      </c>
      <c r="H16" s="12">
        <f>F16-G16</f>
        <v/>
      </c>
      <c r="I16" s="10">
        <f>IF(E16=0,"Fora",IF(E15=0,"Carg xar",IF(H16&lt;0,IF(M16&lt;0.9,"Carg FV","Stby"),IF(M16&gt;P16,"V2H",IF(M16&lt;0.9,"Carg xar","Stby")))))</f>
        <v/>
      </c>
      <c r="J16" s="12">
        <f>IF(OR(I16="Carg FV",I16="Carg xar"),MIN(IF(I16="Carg FV",ABS(H16),7.4),7.4,MAX(0,(0.9-M16)*40)*0.95),0)</f>
        <v/>
      </c>
      <c r="K16" s="12">
        <f>IF(I16="V2H",MIN(MAX(0,H16),7.4,MAX(0,(M16-P16)*40)*0.95),0)</f>
        <v/>
      </c>
      <c r="L16" s="12">
        <f>IF(E16=0,0,MAX(0,H16-K16))</f>
        <v/>
      </c>
      <c r="M16" s="13">
        <f>M15+J15/40-IF(I15="V2H",K15/(0.95*40),0)-IF(E16=0,IF(E15=1,IF(D16=1,30,40)*0.18/(2*40),0),0)-IF(E16=1,IF(E15=0,IF(D16=1,30,40)*0.18/(2*40),0),0)</f>
        <v/>
      </c>
      <c r="N16" s="14" t="n">
        <v>0.2</v>
      </c>
      <c r="O16" s="15">
        <f>K16*N16</f>
        <v/>
      </c>
      <c r="P16">
        <f>IF(E16=0,0.3,IF(D16=1,IF(C16&gt;=Params!$B$13-3,IF(C16&lt;Params!$B$13,Params!$B$20,0.3),0.3),IF(C16&gt;=Params!$B$15-3,IF(C16&lt;Params!$B$15,Params!$B$21,0.3),0.3)))</f>
        <v/>
      </c>
    </row>
    <row r="17" ht="15" customHeight="1" s="1">
      <c r="A17" s="9" t="n">
        <v>14</v>
      </c>
      <c r="B17" s="6" t="inlineStr">
        <is>
          <t>01/01</t>
        </is>
      </c>
      <c r="C17" s="6" t="n">
        <v>13</v>
      </c>
      <c r="D17" s="6" t="n">
        <v>0</v>
      </c>
      <c r="E17" s="10">
        <f>IF(D17=1, IF(OR(C17&lt;10, C17&gt;=15),1,0), IF(OR(C17&lt;7, C17&gt;=18),1,0))</f>
        <v/>
      </c>
      <c r="F17" s="11" t="n">
        <v>1.773</v>
      </c>
      <c r="G17" s="12">
        <f>0.55*8</f>
        <v/>
      </c>
      <c r="H17" s="12">
        <f>F17-G17</f>
        <v/>
      </c>
      <c r="I17" s="10">
        <f>IF(E17=0,"Fora",IF(E16=0,"Carg xar",IF(H17&lt;0,IF(M17&lt;0.9,"Carg FV","Stby"),IF(M17&gt;P17,"V2H",IF(M17&lt;0.9,"Carg xar","Stby")))))</f>
        <v/>
      </c>
      <c r="J17" s="12">
        <f>IF(OR(I17="Carg FV",I17="Carg xar"),MIN(IF(I17="Carg FV",ABS(H17),7.4),7.4,MAX(0,(0.9-M17)*40)*0.95),0)</f>
        <v/>
      </c>
      <c r="K17" s="12">
        <f>IF(I17="V2H",MIN(MAX(0,H17),7.4,MAX(0,(M17-P17)*40)*0.95),0)</f>
        <v/>
      </c>
      <c r="L17" s="12">
        <f>IF(E17=0,0,MAX(0,H17-K17))</f>
        <v/>
      </c>
      <c r="M17" s="13">
        <f>M16+J16/40-IF(I16="V2H",K16/(0.95*40),0)-IF(E17=0,IF(E16=1,IF(D17=1,30,40)*0.18/(2*40),0),0)-IF(E17=1,IF(E16=0,IF(D17=1,30,40)*0.18/(2*40),0),0)</f>
        <v/>
      </c>
      <c r="N17" s="14" t="n">
        <v>0.2</v>
      </c>
      <c r="O17" s="15">
        <f>K17*N17</f>
        <v/>
      </c>
      <c r="P17">
        <f>IF(E17=0,0.3,IF(D17=1,IF(C17&gt;=Params!$B$13-3,IF(C17&lt;Params!$B$13,Params!$B$20,0.3),0.3),IF(C17&gt;=Params!$B$15-3,IF(C17&lt;Params!$B$15,Params!$B$21,0.3),0.3)))</f>
        <v/>
      </c>
    </row>
    <row r="18" ht="15" customHeight="1" s="1">
      <c r="A18" s="9" t="n">
        <v>15</v>
      </c>
      <c r="B18" s="6" t="inlineStr">
        <is>
          <t>01/01</t>
        </is>
      </c>
      <c r="C18" s="6" t="n">
        <v>14</v>
      </c>
      <c r="D18" s="6" t="n">
        <v>0</v>
      </c>
      <c r="E18" s="10">
        <f>IF(D18=1, IF(OR(C18&lt;10, C18&gt;=15),1,0), IF(OR(C18&lt;7, C18&gt;=18),1,0))</f>
        <v/>
      </c>
      <c r="F18" s="11" t="n">
        <v>0</v>
      </c>
      <c r="G18" s="12">
        <f>0.42*8</f>
        <v/>
      </c>
      <c r="H18" s="12">
        <f>F18-G18</f>
        <v/>
      </c>
      <c r="I18" s="10">
        <f>IF(E18=0,"Fora",IF(E17=0,"Carg xar",IF(H18&lt;0,IF(M18&lt;0.9,"Carg FV","Stby"),IF(M18&gt;P18,"V2H",IF(M18&lt;0.9,"Carg xar","Stby")))))</f>
        <v/>
      </c>
      <c r="J18" s="12">
        <f>IF(OR(I18="Carg FV",I18="Carg xar"),MIN(IF(I18="Carg FV",ABS(H18),7.4),7.4,MAX(0,(0.9-M18)*40)*0.95),0)</f>
        <v/>
      </c>
      <c r="K18" s="12">
        <f>IF(I18="V2H",MIN(MAX(0,H18),7.4,MAX(0,(M18-P18)*40)*0.95),0)</f>
        <v/>
      </c>
      <c r="L18" s="12">
        <f>IF(E18=0,0,MAX(0,H18-K18))</f>
        <v/>
      </c>
      <c r="M18" s="13">
        <f>M17+J17/40-IF(I17="V2H",K17/(0.95*40),0)-IF(E18=0,IF(E17=1,IF(D18=1,30,40)*0.18/(2*40),0),0)-IF(E18=1,IF(E17=0,IF(D18=1,30,40)*0.18/(2*40),0),0)</f>
        <v/>
      </c>
      <c r="N18" s="14" t="n">
        <v>0.15</v>
      </c>
      <c r="O18" s="15">
        <f>K18*N18</f>
        <v/>
      </c>
      <c r="P18">
        <f>IF(E18=0,0.3,IF(D18=1,IF(C18&gt;=Params!$B$13-3,IF(C18&lt;Params!$B$13,Params!$B$20,0.3),0.3),IF(C18&gt;=Params!$B$15-3,IF(C18&lt;Params!$B$15,Params!$B$21,0.3),0.3)))</f>
        <v/>
      </c>
    </row>
    <row r="19" ht="15" customHeight="1" s="1">
      <c r="A19" s="9" t="n">
        <v>16</v>
      </c>
      <c r="B19" s="6" t="inlineStr">
        <is>
          <t>01/01</t>
        </is>
      </c>
      <c r="C19" s="6" t="n">
        <v>15</v>
      </c>
      <c r="D19" s="6" t="n">
        <v>0</v>
      </c>
      <c r="E19" s="10">
        <f>IF(D19=1, IF(OR(C19&lt;10, C19&gt;=15),1,0), IF(OR(C19&lt;7, C19&gt;=18),1,0))</f>
        <v/>
      </c>
      <c r="F19" s="11" t="n">
        <v>0</v>
      </c>
      <c r="G19" s="12">
        <f>0.22*8</f>
        <v/>
      </c>
      <c r="H19" s="12">
        <f>F19-G19</f>
        <v/>
      </c>
      <c r="I19" s="10">
        <f>IF(E19=0,"Fora",IF(E18=0,"Carg xar",IF(H19&lt;0,IF(M19&lt;0.9,"Carg FV","Stby"),IF(M19&gt;P19,"V2H",IF(M19&lt;0.9,"Carg xar","Stby")))))</f>
        <v/>
      </c>
      <c r="J19" s="12">
        <f>IF(OR(I19="Carg FV",I19="Carg xar"),MIN(IF(I19="Carg FV",ABS(H19),7.4),7.4,MAX(0,(0.9-M19)*40)*0.95),0)</f>
        <v/>
      </c>
      <c r="K19" s="12">
        <f>IF(I19="V2H",MIN(MAX(0,H19),7.4,MAX(0,(M19-P19)*40)*0.95),0)</f>
        <v/>
      </c>
      <c r="L19" s="12">
        <f>IF(E19=0,0,MAX(0,H19-K19))</f>
        <v/>
      </c>
      <c r="M19" s="13">
        <f>M18+J18/40-IF(I18="V2H",K18/(0.95*40),0)-IF(E19=0,IF(E18=1,IF(D19=1,30,40)*0.18/(2*40),0),0)-IF(E19=1,IF(E18=0,IF(D19=1,30,40)*0.18/(2*40),0),0)</f>
        <v/>
      </c>
      <c r="N19" s="14" t="n">
        <v>0.15</v>
      </c>
      <c r="O19" s="15">
        <f>K19*N19</f>
        <v/>
      </c>
      <c r="P19">
        <f>IF(E19=0,0.3,IF(D19=1,IF(C19&gt;=Params!$B$13-3,IF(C19&lt;Params!$B$13,Params!$B$20,0.3),0.3),IF(C19&gt;=Params!$B$15-3,IF(C19&lt;Params!$B$15,Params!$B$21,0.3),0.3)))</f>
        <v/>
      </c>
    </row>
    <row r="20" ht="15" customHeight="1" s="1">
      <c r="A20" s="9" t="n">
        <v>17</v>
      </c>
      <c r="B20" s="6" t="inlineStr">
        <is>
          <t>01/01</t>
        </is>
      </c>
      <c r="C20" s="6" t="n">
        <v>16</v>
      </c>
      <c r="D20" s="6" t="n">
        <v>0</v>
      </c>
      <c r="E20" s="10">
        <f>IF(D20=1, IF(OR(C20&lt;10, C20&gt;=15),1,0), IF(OR(C20&lt;7, C20&gt;=18),1,0))</f>
        <v/>
      </c>
      <c r="F20" s="11" t="n">
        <v>0.186</v>
      </c>
      <c r="G20" s="12">
        <f>0.05*8</f>
        <v/>
      </c>
      <c r="H20" s="12">
        <f>F20-G20</f>
        <v/>
      </c>
      <c r="I20" s="10">
        <f>IF(E20=0,"Fora",IF(E19=0,"Carg xar",IF(H20&lt;0,IF(M20&lt;0.9,"Carg FV","Stby"),IF(M20&gt;P20,"V2H",IF(M20&lt;0.9,"Carg xar","Stby")))))</f>
        <v/>
      </c>
      <c r="J20" s="12">
        <f>IF(OR(I20="Carg FV",I20="Carg xar"),MIN(IF(I20="Carg FV",ABS(H20),7.4),7.4,MAX(0,(0.9-M20)*40)*0.95),0)</f>
        <v/>
      </c>
      <c r="K20" s="12">
        <f>IF(I20="V2H",MIN(MAX(0,H20),7.4,MAX(0,(M20-P20)*40)*0.95),0)</f>
        <v/>
      </c>
      <c r="L20" s="12">
        <f>IF(E20=0,0,MAX(0,H20-K20))</f>
        <v/>
      </c>
      <c r="M20" s="13">
        <f>M19+J19/40-IF(I19="V2H",K19/(0.95*40),0)-IF(E20=0,IF(E19=1,IF(D20=1,30,40)*0.18/(2*40),0),0)-IF(E20=1,IF(E19=0,IF(D20=1,30,40)*0.18/(2*40),0),0)</f>
        <v/>
      </c>
      <c r="N20" s="14" t="n">
        <v>0.15</v>
      </c>
      <c r="O20" s="15">
        <f>K20*N20</f>
        <v/>
      </c>
      <c r="P20">
        <f>IF(E20=0,0.3,IF(D20=1,IF(C20&gt;=Params!$B$13-3,IF(C20&lt;Params!$B$13,Params!$B$20,0.3),0.3),IF(C20&gt;=Params!$B$15-3,IF(C20&lt;Params!$B$15,Params!$B$21,0.3),0.3)))</f>
        <v/>
      </c>
    </row>
    <row r="21" ht="15" customHeight="1" s="1">
      <c r="A21" s="9" t="n">
        <v>18</v>
      </c>
      <c r="B21" s="6" t="inlineStr">
        <is>
          <t>01/01</t>
        </is>
      </c>
      <c r="C21" s="6" t="n">
        <v>17</v>
      </c>
      <c r="D21" s="6" t="n">
        <v>0</v>
      </c>
      <c r="E21" s="10">
        <f>IF(D21=1, IF(OR(C21&lt;10, C21&gt;=15),1,0), IF(OR(C21&lt;7, C21&gt;=18),1,0))</f>
        <v/>
      </c>
      <c r="F21" s="11" t="n">
        <v>0.455</v>
      </c>
      <c r="G21" s="12">
        <f>0*8</f>
        <v/>
      </c>
      <c r="H21" s="12">
        <f>F21-G21</f>
        <v/>
      </c>
      <c r="I21" s="10">
        <f>IF(E21=0,"Fora",IF(E20=0,"Carg xar",IF(H21&lt;0,IF(M21&lt;0.9,"Carg FV","Stby"),IF(M21&gt;P21,"V2H",IF(M21&lt;0.9,"Carg xar","Stby")))))</f>
        <v/>
      </c>
      <c r="J21" s="12">
        <f>IF(OR(I21="Carg FV",I21="Carg xar"),MIN(IF(I21="Carg FV",ABS(H21),7.4),7.4,MAX(0,(0.9-M21)*40)*0.95),0)</f>
        <v/>
      </c>
      <c r="K21" s="12">
        <f>IF(I21="V2H",MIN(MAX(0,H21),7.4,MAX(0,(M21-P21)*40)*0.95),0)</f>
        <v/>
      </c>
      <c r="L21" s="12">
        <f>IF(E21=0,0,MAX(0,H21-K21))</f>
        <v/>
      </c>
      <c r="M21" s="13">
        <f>M20+J20/40-IF(I20="V2H",K20/(0.95*40),0)-IF(E21=0,IF(E20=1,IF(D21=1,30,40)*0.18/(2*40),0),0)-IF(E21=1,IF(E20=0,IF(D21=1,30,40)*0.18/(2*40),0),0)</f>
        <v/>
      </c>
      <c r="N21" s="14" t="n">
        <v>0.15</v>
      </c>
      <c r="O21" s="15">
        <f>K21*N21</f>
        <v/>
      </c>
      <c r="P21">
        <f>IF(E21=0,0.3,IF(D21=1,IF(C21&gt;=Params!$B$13-3,IF(C21&lt;Params!$B$13,Params!$B$20,0.3),0.3),IF(C21&gt;=Params!$B$15-3,IF(C21&lt;Params!$B$15,Params!$B$21,0.3),0.3)))</f>
        <v/>
      </c>
    </row>
    <row r="22" ht="15" customHeight="1" s="1">
      <c r="A22" s="9" t="n">
        <v>19</v>
      </c>
      <c r="B22" s="6" t="inlineStr">
        <is>
          <t>01/01</t>
        </is>
      </c>
      <c r="C22" s="6" t="n">
        <v>18</v>
      </c>
      <c r="D22" s="6" t="n">
        <v>0</v>
      </c>
      <c r="E22" s="10">
        <f>IF(D22=1, IF(OR(C22&lt;10, C22&gt;=15),1,0), IF(OR(C22&lt;7, C22&gt;=18),1,0))</f>
        <v/>
      </c>
      <c r="F22" s="11" t="n">
        <v>0.631</v>
      </c>
      <c r="G22" s="12">
        <f>0*8</f>
        <v/>
      </c>
      <c r="H22" s="12">
        <f>F22-G22</f>
        <v/>
      </c>
      <c r="I22" s="10">
        <f>IF(E22=0,"Fora",IF(E21=0,"Carg xar",IF(H22&lt;0,IF(M22&lt;0.9,"Carg FV","Stby"),IF(M22&gt;P22,"V2H",IF(M22&lt;0.9,"Carg xar","Stby")))))</f>
        <v/>
      </c>
      <c r="J22" s="12">
        <f>IF(OR(I22="Carg FV",I22="Carg xar"),MIN(IF(I22="Carg FV",ABS(H22),7.4),7.4,MAX(0,(0.9-M22)*40)*0.95),0)</f>
        <v/>
      </c>
      <c r="K22" s="12">
        <f>IF(I22="V2H",MIN(MAX(0,H22),7.4,MAX(0,(M22-P22)*40)*0.95),0)</f>
        <v/>
      </c>
      <c r="L22" s="12">
        <f>IF(E22=0,0,MAX(0,H22-K22))</f>
        <v/>
      </c>
      <c r="M22" s="13">
        <f>M21+J21/40-IF(I21="V2H",K21/(0.95*40),0)-IF(E22=0,IF(E21=1,IF(D22=1,30,40)*0.18/(2*40),0),0)-IF(E22=1,IF(E21=0,IF(D22=1,30,40)*0.18/(2*40),0),0)</f>
        <v/>
      </c>
      <c r="N22" s="14" t="n">
        <v>0.2</v>
      </c>
      <c r="O22" s="15">
        <f>K22*N22</f>
        <v/>
      </c>
      <c r="P22">
        <f>IF(E22=0,0.3,IF(D22=1,IF(C22&gt;=Params!$B$13-3,IF(C22&lt;Params!$B$13,Params!$B$20,0.3),0.3),IF(C22&gt;=Params!$B$15-3,IF(C22&lt;Params!$B$15,Params!$B$21,0.3),0.3)))</f>
        <v/>
      </c>
    </row>
    <row r="23" ht="15" customHeight="1" s="1">
      <c r="A23" s="9" t="n">
        <v>20</v>
      </c>
      <c r="B23" s="6" t="inlineStr">
        <is>
          <t>01/01</t>
        </is>
      </c>
      <c r="C23" s="6" t="n">
        <v>19</v>
      </c>
      <c r="D23" s="6" t="n">
        <v>0</v>
      </c>
      <c r="E23" s="10">
        <f>IF(D23=1, IF(OR(C23&lt;10, C23&gt;=15),1,0), IF(OR(C23&lt;7, C23&gt;=18),1,0))</f>
        <v/>
      </c>
      <c r="F23" s="11" t="n">
        <v>4.779</v>
      </c>
      <c r="G23" s="12">
        <f>0*8</f>
        <v/>
      </c>
      <c r="H23" s="12">
        <f>F23-G23</f>
        <v/>
      </c>
      <c r="I23" s="10">
        <f>IF(E23=0,"Fora",IF(E22=0,"Carg xar",IF(H23&lt;0,IF(M23&lt;0.9,"Carg FV","Stby"),IF(M23&gt;P23,"V2H",IF(M23&lt;0.9,"Carg xar","Stby")))))</f>
        <v/>
      </c>
      <c r="J23" s="12">
        <f>IF(OR(I23="Carg FV",I23="Carg xar"),MIN(IF(I23="Carg FV",ABS(H23),7.4),7.4,MAX(0,(0.9-M23)*40)*0.95),0)</f>
        <v/>
      </c>
      <c r="K23" s="12">
        <f>IF(I23="V2H",MIN(MAX(0,H23),7.4,MAX(0,(M23-P23)*40)*0.95),0)</f>
        <v/>
      </c>
      <c r="L23" s="12">
        <f>IF(E23=0,0,MAX(0,H23-K23))</f>
        <v/>
      </c>
      <c r="M23" s="13">
        <f>M22+J22/40-IF(I22="V2H",K22/(0.95*40),0)-IF(E23=0,IF(E22=1,IF(D23=1,30,40)*0.18/(2*40),0),0)-IF(E23=1,IF(E22=0,IF(D23=1,30,40)*0.18/(2*40),0),0)</f>
        <v/>
      </c>
      <c r="N23" s="14" t="n">
        <v>0.2</v>
      </c>
      <c r="O23" s="15">
        <f>K23*N23</f>
        <v/>
      </c>
      <c r="P23">
        <f>IF(E23=0,0.3,IF(D23=1,IF(C23&gt;=Params!$B$13-3,IF(C23&lt;Params!$B$13,Params!$B$20,0.3),0.3),IF(C23&gt;=Params!$B$15-3,IF(C23&lt;Params!$B$15,Params!$B$21,0.3),0.3)))</f>
        <v/>
      </c>
    </row>
    <row r="24" ht="15" customHeight="1" s="1">
      <c r="A24" s="9" t="n">
        <v>21</v>
      </c>
      <c r="B24" s="6" t="inlineStr">
        <is>
          <t>01/01</t>
        </is>
      </c>
      <c r="C24" s="6" t="n">
        <v>20</v>
      </c>
      <c r="D24" s="6" t="n">
        <v>0</v>
      </c>
      <c r="E24" s="10">
        <f>IF(D24=1, IF(OR(C24&lt;10, C24&gt;=15),1,0), IF(OR(C24&lt;7, C24&gt;=18),1,0))</f>
        <v/>
      </c>
      <c r="F24" s="11" t="n">
        <v>4.698</v>
      </c>
      <c r="G24" s="12">
        <f>0*8</f>
        <v/>
      </c>
      <c r="H24" s="12">
        <f>F24-G24</f>
        <v/>
      </c>
      <c r="I24" s="10">
        <f>IF(E24=0,"Fora",IF(E23=0,"Carg xar",IF(H24&lt;0,IF(M24&lt;0.9,"Carg FV","Stby"),IF(M24&gt;P24,"V2H",IF(M24&lt;0.9,"Carg xar","Stby")))))</f>
        <v/>
      </c>
      <c r="J24" s="12">
        <f>IF(OR(I24="Carg FV",I24="Carg xar"),MIN(IF(I24="Carg FV",ABS(H24),7.4),7.4,MAX(0,(0.9-M24)*40)*0.95),0)</f>
        <v/>
      </c>
      <c r="K24" s="12">
        <f>IF(I24="V2H",MIN(MAX(0,H24),7.4,MAX(0,(M24-P24)*40)*0.95),0)</f>
        <v/>
      </c>
      <c r="L24" s="12">
        <f>IF(E24=0,0,MAX(0,H24-K24))</f>
        <v/>
      </c>
      <c r="M24" s="13">
        <f>M23+J23/40-IF(I23="V2H",K23/(0.95*40),0)-IF(E24=0,IF(E23=1,IF(D24=1,30,40)*0.18/(2*40),0),0)-IF(E24=1,IF(E23=0,IF(D24=1,30,40)*0.18/(2*40),0),0)</f>
        <v/>
      </c>
      <c r="N24" s="14" t="n">
        <v>0.2</v>
      </c>
      <c r="O24" s="15">
        <f>K24*N24</f>
        <v/>
      </c>
      <c r="P24">
        <f>IF(E24=0,0.3,IF(D24=1,IF(C24&gt;=Params!$B$13-3,IF(C24&lt;Params!$B$13,Params!$B$20,0.3),0.3),IF(C24&gt;=Params!$B$15-3,IF(C24&lt;Params!$B$15,Params!$B$21,0.3),0.3)))</f>
        <v/>
      </c>
    </row>
    <row r="25" ht="15" customHeight="1" s="1">
      <c r="A25" s="9" t="n">
        <v>22</v>
      </c>
      <c r="B25" s="6" t="inlineStr">
        <is>
          <t>01/01</t>
        </is>
      </c>
      <c r="C25" s="6" t="n">
        <v>21</v>
      </c>
      <c r="D25" s="6" t="n">
        <v>0</v>
      </c>
      <c r="E25" s="10">
        <f>IF(D25=1, IF(OR(C25&lt;10, C25&gt;=15),1,0), IF(OR(C25&lt;7, C25&gt;=18),1,0))</f>
        <v/>
      </c>
      <c r="F25" s="11" t="n">
        <v>4.136</v>
      </c>
      <c r="G25" s="12">
        <f>0*8</f>
        <v/>
      </c>
      <c r="H25" s="12">
        <f>F25-G25</f>
        <v/>
      </c>
      <c r="I25" s="10">
        <f>IF(E25=0,"Fora",IF(E24=0,"Carg xar",IF(H25&lt;0,IF(M25&lt;0.9,"Carg FV","Stby"),IF(M25&gt;P25,"V2H",IF(M25&lt;0.9,"Carg xar","Stby")))))</f>
        <v/>
      </c>
      <c r="J25" s="12">
        <f>IF(OR(I25="Carg FV",I25="Carg xar"),MIN(IF(I25="Carg FV",ABS(H25),7.4),7.4,MAX(0,(0.9-M25)*40)*0.95),0)</f>
        <v/>
      </c>
      <c r="K25" s="12">
        <f>IF(I25="V2H",MIN(MAX(0,H25),7.4,MAX(0,(M25-P25)*40)*0.95),0)</f>
        <v/>
      </c>
      <c r="L25" s="12">
        <f>IF(E25=0,0,MAX(0,H25-K25))</f>
        <v/>
      </c>
      <c r="M25" s="13">
        <f>M24+J24/40-IF(I24="V2H",K24/(0.95*40),0)-IF(E25=0,IF(E24=1,IF(D25=1,30,40)*0.18/(2*40),0),0)-IF(E25=1,IF(E24=0,IF(D25=1,30,40)*0.18/(2*40),0),0)</f>
        <v/>
      </c>
      <c r="N25" s="14" t="n">
        <v>0.2</v>
      </c>
      <c r="O25" s="15">
        <f>K25*N25</f>
        <v/>
      </c>
      <c r="P25">
        <f>IF(E25=0,0.3,IF(D25=1,IF(C25&gt;=Params!$B$13-3,IF(C25&lt;Params!$B$13,Params!$B$20,0.3),0.3),IF(C25&gt;=Params!$B$15-3,IF(C25&lt;Params!$B$15,Params!$B$21,0.3),0.3)))</f>
        <v/>
      </c>
    </row>
    <row r="26" ht="15" customHeight="1" s="1">
      <c r="A26" s="9" t="n">
        <v>23</v>
      </c>
      <c r="B26" s="6" t="inlineStr">
        <is>
          <t>01/01</t>
        </is>
      </c>
      <c r="C26" s="6" t="n">
        <v>22</v>
      </c>
      <c r="D26" s="6" t="n">
        <v>0</v>
      </c>
      <c r="E26" s="10">
        <f>IF(D26=1, IF(OR(C26&lt;10, C26&gt;=15),1,0), IF(OR(C26&lt;7, C26&gt;=18),1,0))</f>
        <v/>
      </c>
      <c r="F26" s="11" t="n">
        <v>4.144</v>
      </c>
      <c r="G26" s="12">
        <f>0*8</f>
        <v/>
      </c>
      <c r="H26" s="12">
        <f>F26-G26</f>
        <v/>
      </c>
      <c r="I26" s="10">
        <f>IF(E26=0,"Fora",IF(E25=0,"Carg xar",IF(H26&lt;0,IF(M26&lt;0.9,"Carg FV","Stby"),IF(M26&gt;P26,"V2H",IF(M26&lt;0.9,"Carg xar","Stby")))))</f>
        <v/>
      </c>
      <c r="J26" s="12">
        <f>IF(OR(I26="Carg FV",I26="Carg xar"),MIN(IF(I26="Carg FV",ABS(H26),7.4),7.4,MAX(0,(0.9-M26)*40)*0.95),0)</f>
        <v/>
      </c>
      <c r="K26" s="12">
        <f>IF(I26="V2H",MIN(MAX(0,H26),7.4,MAX(0,(M26-P26)*40)*0.95),0)</f>
        <v/>
      </c>
      <c r="L26" s="12">
        <f>IF(E26=0,0,MAX(0,H26-K26))</f>
        <v/>
      </c>
      <c r="M26" s="13">
        <f>M25+J25/40-IF(I25="V2H",K25/(0.95*40),0)-IF(E26=0,IF(E25=1,IF(D26=1,30,40)*0.18/(2*40),0),0)-IF(E26=1,IF(E25=0,IF(D26=1,30,40)*0.18/(2*40),0),0)</f>
        <v/>
      </c>
      <c r="N26" s="14" t="n">
        <v>0.15</v>
      </c>
      <c r="O26" s="15">
        <f>K26*N26</f>
        <v/>
      </c>
      <c r="P26">
        <f>IF(E26=0,0.3,IF(D26=1,IF(C26&gt;=Params!$B$13-3,IF(C26&lt;Params!$B$13,Params!$B$20,0.3),0.3),IF(C26&gt;=Params!$B$15-3,IF(C26&lt;Params!$B$15,Params!$B$21,0.3),0.3)))</f>
        <v/>
      </c>
    </row>
    <row r="27" ht="15" customHeight="1" s="1">
      <c r="A27" s="9" t="n">
        <v>24</v>
      </c>
      <c r="B27" s="6" t="inlineStr">
        <is>
          <t>01/01</t>
        </is>
      </c>
      <c r="C27" s="6" t="n">
        <v>23</v>
      </c>
      <c r="D27" s="6" t="n">
        <v>0</v>
      </c>
      <c r="E27" s="10">
        <f>IF(D27=1, IF(OR(C27&lt;10, C27&gt;=15),1,0), IF(OR(C27&lt;7, C27&gt;=18),1,0))</f>
        <v/>
      </c>
      <c r="F27" s="11" t="n">
        <v>4.137</v>
      </c>
      <c r="G27" s="12">
        <f>0*8</f>
        <v/>
      </c>
      <c r="H27" s="12">
        <f>F27-G27</f>
        <v/>
      </c>
      <c r="I27" s="10">
        <f>IF(E27=0,"Fora",IF(E26=0,"Carg xar",IF(H27&lt;0,IF(M27&lt;0.9,"Carg FV","Stby"),IF(M27&gt;P27,"V2H",IF(M27&lt;0.9,"Carg xar","Stby")))))</f>
        <v/>
      </c>
      <c r="J27" s="12">
        <f>IF(OR(I27="Carg FV",I27="Carg xar"),MIN(IF(I27="Carg FV",ABS(H27),7.4),7.4,MAX(0,(0.9-M27)*40)*0.95),0)</f>
        <v/>
      </c>
      <c r="K27" s="12">
        <f>IF(I27="V2H",MIN(MAX(0,H27),7.4,MAX(0,(M27-P27)*40)*0.95),0)</f>
        <v/>
      </c>
      <c r="L27" s="12">
        <f>IF(E27=0,0,MAX(0,H27-K27))</f>
        <v/>
      </c>
      <c r="M27" s="13">
        <f>M26+J26/40-IF(I26="V2H",K26/(0.95*40),0)-IF(E27=0,IF(E26=1,IF(D27=1,30,40)*0.18/(2*40),0),0)-IF(E27=1,IF(E26=0,IF(D27=1,30,40)*0.18/(2*40),0),0)</f>
        <v/>
      </c>
      <c r="N27" s="14" t="n">
        <v>0.15</v>
      </c>
      <c r="O27" s="15">
        <f>K27*N27</f>
        <v/>
      </c>
      <c r="P27">
        <f>IF(E27=0,0.3,IF(D27=1,IF(C27&gt;=Params!$B$13-3,IF(C27&lt;Params!$B$13,Params!$B$20,0.3),0.3),IF(C27&gt;=Params!$B$15-3,IF(C27&lt;Params!$B$15,Params!$B$21,0.3),0.3)))</f>
        <v/>
      </c>
    </row>
    <row r="28" ht="15" customHeight="1" s="1">
      <c r="A28" s="9" t="n">
        <v>25</v>
      </c>
      <c r="B28" s="6" t="inlineStr">
        <is>
          <t>02/01</t>
        </is>
      </c>
      <c r="C28" s="6" t="n">
        <v>0</v>
      </c>
      <c r="D28" s="6" t="n">
        <v>0</v>
      </c>
      <c r="E28" s="10">
        <f>IF(D28=1, IF(OR(C28&lt;10, C28&gt;=15),1,0), IF(OR(C28&lt;7, C28&gt;=18),1,0))</f>
        <v/>
      </c>
      <c r="F28" s="11" t="n">
        <v>4.275</v>
      </c>
      <c r="G28" s="12">
        <f>0*8</f>
        <v/>
      </c>
      <c r="H28" s="12">
        <f>F28-G28</f>
        <v/>
      </c>
      <c r="I28" s="10">
        <f>IF(E28=0,"Fora",IF(E27=0,"Carg xar",IF(H28&lt;0,IF(M28&lt;0.9,"Carg FV","Stby"),IF(M28&gt;P28,"V2H",IF(M28&lt;0.9,"Carg xar","Stby")))))</f>
        <v/>
      </c>
      <c r="J28" s="12">
        <f>IF(OR(I28="Carg FV",I28="Carg xar"),MIN(IF(I28="Carg FV",ABS(H28),7.4),7.4,MAX(0,(0.9-M28)*40)*0.95),0)</f>
        <v/>
      </c>
      <c r="K28" s="12">
        <f>IF(I28="V2H",MIN(MAX(0,H28),7.4,MAX(0,(M28-P28)*40)*0.95),0)</f>
        <v/>
      </c>
      <c r="L28" s="12">
        <f>IF(E28=0,0,MAX(0,H28-K28))</f>
        <v/>
      </c>
      <c r="M28" s="13">
        <f>M27+J27/40-IF(I27="V2H",K27/(0.95*40),0)-IF(E28=0,IF(E27=1,IF(D28=1,30,40)*0.18/(2*40),0),0)-IF(E28=1,IF(E27=0,IF(D28=1,30,40)*0.18/(2*40),0),0)</f>
        <v/>
      </c>
      <c r="N28" s="14" t="n">
        <v>0.09</v>
      </c>
      <c r="O28" s="15">
        <f>K28*N28</f>
        <v/>
      </c>
      <c r="P28">
        <f>IF(E28=0,0.3,IF(D28=1,IF(C28&gt;=Params!$B$13-3,IF(C28&lt;Params!$B$13,Params!$B$20,0.3),0.3),IF(C28&gt;=Params!$B$15-3,IF(C28&lt;Params!$B$15,Params!$B$21,0.3),0.3)))</f>
        <v/>
      </c>
    </row>
    <row r="29" ht="15" customHeight="1" s="1">
      <c r="A29" s="9" t="n">
        <v>26</v>
      </c>
      <c r="B29" s="6" t="inlineStr">
        <is>
          <t>02/01</t>
        </is>
      </c>
      <c r="C29" s="6" t="n">
        <v>1</v>
      </c>
      <c r="D29" s="6" t="n">
        <v>0</v>
      </c>
      <c r="E29" s="10">
        <f>IF(D29=1, IF(OR(C29&lt;10, C29&gt;=15),1,0), IF(OR(C29&lt;7, C29&gt;=18),1,0))</f>
        <v/>
      </c>
      <c r="F29" s="11" t="n">
        <v>3.708</v>
      </c>
      <c r="G29" s="12">
        <f>0*8</f>
        <v/>
      </c>
      <c r="H29" s="12">
        <f>F29-G29</f>
        <v/>
      </c>
      <c r="I29" s="10">
        <f>IF(E29=0,"Fora",IF(E28=0,"Carg xar",IF(H29&lt;0,IF(M29&lt;0.9,"Carg FV","Stby"),IF(M29&gt;P29,"V2H",IF(M29&lt;0.9,"Carg xar","Stby")))))</f>
        <v/>
      </c>
      <c r="J29" s="12">
        <f>IF(OR(I29="Carg FV",I29="Carg xar"),MIN(IF(I29="Carg FV",ABS(H29),7.4),7.4,MAX(0,(0.9-M29)*40)*0.95),0)</f>
        <v/>
      </c>
      <c r="K29" s="12">
        <f>IF(I29="V2H",MIN(MAX(0,H29),7.4,MAX(0,(M29-P29)*40)*0.95),0)</f>
        <v/>
      </c>
      <c r="L29" s="12">
        <f>IF(E29=0,0,MAX(0,H29-K29))</f>
        <v/>
      </c>
      <c r="M29" s="13">
        <f>M28+J28/40-IF(I28="V2H",K28/(0.95*40),0)-IF(E29=0,IF(E28=1,IF(D29=1,30,40)*0.18/(2*40),0),0)-IF(E29=1,IF(E28=0,IF(D29=1,30,40)*0.18/(2*40),0),0)</f>
        <v/>
      </c>
      <c r="N29" s="14" t="n">
        <v>0.09</v>
      </c>
      <c r="O29" s="15">
        <f>K29*N29</f>
        <v/>
      </c>
      <c r="P29">
        <f>IF(E29=0,0.3,IF(D29=1,IF(C29&gt;=Params!$B$13-3,IF(C29&lt;Params!$B$13,Params!$B$20,0.3),0.3),IF(C29&gt;=Params!$B$15-3,IF(C29&lt;Params!$B$15,Params!$B$21,0.3),0.3)))</f>
        <v/>
      </c>
    </row>
    <row r="30" ht="15" customHeight="1" s="1">
      <c r="A30" s="9" t="n">
        <v>27</v>
      </c>
      <c r="B30" s="6" t="inlineStr">
        <is>
          <t>02/01</t>
        </is>
      </c>
      <c r="C30" s="6" t="n">
        <v>2</v>
      </c>
      <c r="D30" s="6" t="n">
        <v>0</v>
      </c>
      <c r="E30" s="10">
        <f>IF(D30=1, IF(OR(C30&lt;10, C30&gt;=15),1,0), IF(OR(C30&lt;7, C30&gt;=18),1,0))</f>
        <v/>
      </c>
      <c r="F30" s="11" t="n">
        <v>3.92</v>
      </c>
      <c r="G30" s="12">
        <f>0*8</f>
        <v/>
      </c>
      <c r="H30" s="12">
        <f>F30-G30</f>
        <v/>
      </c>
      <c r="I30" s="10">
        <f>IF(E30=0,"Fora",IF(E29=0,"Carg xar",IF(H30&lt;0,IF(M30&lt;0.9,"Carg FV","Stby"),IF(M30&gt;P30,"V2H",IF(M30&lt;0.9,"Carg xar","Stby")))))</f>
        <v/>
      </c>
      <c r="J30" s="12">
        <f>IF(OR(I30="Carg FV",I30="Carg xar"),MIN(IF(I30="Carg FV",ABS(H30),7.4),7.4,MAX(0,(0.9-M30)*40)*0.95),0)</f>
        <v/>
      </c>
      <c r="K30" s="12">
        <f>IF(I30="V2H",MIN(MAX(0,H30),7.4,MAX(0,(M30-P30)*40)*0.95),0)</f>
        <v/>
      </c>
      <c r="L30" s="12">
        <f>IF(E30=0,0,MAX(0,H30-K30))</f>
        <v/>
      </c>
      <c r="M30" s="13">
        <f>M29+J29/40-IF(I29="V2H",K29/(0.95*40),0)-IF(E30=0,IF(E29=1,IF(D30=1,30,40)*0.18/(2*40),0),0)-IF(E30=1,IF(E29=0,IF(D30=1,30,40)*0.18/(2*40),0),0)</f>
        <v/>
      </c>
      <c r="N30" s="14" t="n">
        <v>0.09</v>
      </c>
      <c r="O30" s="15">
        <f>K30*N30</f>
        <v/>
      </c>
      <c r="P30">
        <f>IF(E30=0,0.3,IF(D30=1,IF(C30&gt;=Params!$B$13-3,IF(C30&lt;Params!$B$13,Params!$B$20,0.3),0.3),IF(C30&gt;=Params!$B$15-3,IF(C30&lt;Params!$B$15,Params!$B$21,0.3),0.3)))</f>
        <v/>
      </c>
    </row>
    <row r="31" ht="15" customHeight="1" s="1">
      <c r="A31" s="9" t="n">
        <v>28</v>
      </c>
      <c r="B31" s="6" t="inlineStr">
        <is>
          <t>02/01</t>
        </is>
      </c>
      <c r="C31" s="6" t="n">
        <v>3</v>
      </c>
      <c r="D31" s="6" t="n">
        <v>0</v>
      </c>
      <c r="E31" s="10">
        <f>IF(D31=1, IF(OR(C31&lt;10, C31&gt;=15),1,0), IF(OR(C31&lt;7, C31&gt;=18),1,0))</f>
        <v/>
      </c>
      <c r="F31" s="11" t="n">
        <v>4.764</v>
      </c>
      <c r="G31" s="12">
        <f>0*8</f>
        <v/>
      </c>
      <c r="H31" s="12">
        <f>F31-G31</f>
        <v/>
      </c>
      <c r="I31" s="10">
        <f>IF(E31=0,"Fora",IF(E30=0,"Carg xar",IF(H31&lt;0,IF(M31&lt;0.9,"Carg FV","Stby"),IF(M31&gt;P31,"V2H",IF(M31&lt;0.9,"Carg xar","Stby")))))</f>
        <v/>
      </c>
      <c r="J31" s="12">
        <f>IF(OR(I31="Carg FV",I31="Carg xar"),MIN(IF(I31="Carg FV",ABS(H31),7.4),7.4,MAX(0,(0.9-M31)*40)*0.95),0)</f>
        <v/>
      </c>
      <c r="K31" s="12">
        <f>IF(I31="V2H",MIN(MAX(0,H31),7.4,MAX(0,(M31-P31)*40)*0.95),0)</f>
        <v/>
      </c>
      <c r="L31" s="12">
        <f>IF(E31=0,0,MAX(0,H31-K31))</f>
        <v/>
      </c>
      <c r="M31" s="13">
        <f>M30+J30/40-IF(I30="V2H",K30/(0.95*40),0)-IF(E31=0,IF(E30=1,IF(D31=1,30,40)*0.18/(2*40),0),0)-IF(E31=1,IF(E30=0,IF(D31=1,30,40)*0.18/(2*40),0),0)</f>
        <v/>
      </c>
      <c r="N31" s="14" t="n">
        <v>0.09</v>
      </c>
      <c r="O31" s="15">
        <f>K31*N31</f>
        <v/>
      </c>
      <c r="P31">
        <f>IF(E31=0,0.3,IF(D31=1,IF(C31&gt;=Params!$B$13-3,IF(C31&lt;Params!$B$13,Params!$B$20,0.3),0.3),IF(C31&gt;=Params!$B$15-3,IF(C31&lt;Params!$B$15,Params!$B$21,0.3),0.3)))</f>
        <v/>
      </c>
    </row>
    <row r="32" ht="15" customHeight="1" s="1">
      <c r="A32" s="9" t="n">
        <v>29</v>
      </c>
      <c r="B32" s="6" t="inlineStr">
        <is>
          <t>02/01</t>
        </is>
      </c>
      <c r="C32" s="6" t="n">
        <v>4</v>
      </c>
      <c r="D32" s="6" t="n">
        <v>0</v>
      </c>
      <c r="E32" s="10">
        <f>IF(D32=1, IF(OR(C32&lt;10, C32&gt;=15),1,0), IF(OR(C32&lt;7, C32&gt;=18),1,0))</f>
        <v/>
      </c>
      <c r="F32" s="11" t="n">
        <v>4.182</v>
      </c>
      <c r="G32" s="12">
        <f>0*8</f>
        <v/>
      </c>
      <c r="H32" s="12">
        <f>F32-G32</f>
        <v/>
      </c>
      <c r="I32" s="10">
        <f>IF(E32=0,"Fora",IF(E31=0,"Carg xar",IF(H32&lt;0,IF(M32&lt;0.9,"Carg FV","Stby"),IF(M32&gt;P32,"V2H",IF(M32&lt;0.9,"Carg xar","Stby")))))</f>
        <v/>
      </c>
      <c r="J32" s="12">
        <f>IF(OR(I32="Carg FV",I32="Carg xar"),MIN(IF(I32="Carg FV",ABS(H32),7.4),7.4,MAX(0,(0.9-M32)*40)*0.95),0)</f>
        <v/>
      </c>
      <c r="K32" s="12">
        <f>IF(I32="V2H",MIN(MAX(0,H32),7.4,MAX(0,(M32-P32)*40)*0.95),0)</f>
        <v/>
      </c>
      <c r="L32" s="12">
        <f>IF(E32=0,0,MAX(0,H32-K32))</f>
        <v/>
      </c>
      <c r="M32" s="13">
        <f>M31+J31/40-IF(I31="V2H",K31/(0.95*40),0)-IF(E32=0,IF(E31=1,IF(D32=1,30,40)*0.18/(2*40),0),0)-IF(E32=1,IF(E31=0,IF(D32=1,30,40)*0.18/(2*40),0),0)</f>
        <v/>
      </c>
      <c r="N32" s="14" t="n">
        <v>0.09</v>
      </c>
      <c r="O32" s="15">
        <f>K32*N32</f>
        <v/>
      </c>
      <c r="P32">
        <f>IF(E32=0,0.3,IF(D32=1,IF(C32&gt;=Params!$B$13-3,IF(C32&lt;Params!$B$13,Params!$B$20,0.3),0.3),IF(C32&gt;=Params!$B$15-3,IF(C32&lt;Params!$B$15,Params!$B$21,0.3),0.3)))</f>
        <v/>
      </c>
    </row>
    <row r="33" ht="15" customHeight="1" s="1">
      <c r="A33" s="9" t="n">
        <v>30</v>
      </c>
      <c r="B33" s="6" t="inlineStr">
        <is>
          <t>02/01</t>
        </is>
      </c>
      <c r="C33" s="6" t="n">
        <v>5</v>
      </c>
      <c r="D33" s="6" t="n">
        <v>0</v>
      </c>
      <c r="E33" s="10">
        <f>IF(D33=1, IF(OR(C33&lt;10, C33&gt;=15),1,0), IF(OR(C33&lt;7, C33&gt;=18),1,0))</f>
        <v/>
      </c>
      <c r="F33" s="11" t="n">
        <v>4.178</v>
      </c>
      <c r="G33" s="12">
        <f>0*8</f>
        <v/>
      </c>
      <c r="H33" s="12">
        <f>F33-G33</f>
        <v/>
      </c>
      <c r="I33" s="10">
        <f>IF(E33=0,"Fora",IF(E32=0,"Carg xar",IF(H33&lt;0,IF(M33&lt;0.9,"Carg FV","Stby"),IF(M33&gt;P33,"V2H",IF(M33&lt;0.9,"Carg xar","Stby")))))</f>
        <v/>
      </c>
      <c r="J33" s="12">
        <f>IF(OR(I33="Carg FV",I33="Carg xar"),MIN(IF(I33="Carg FV",ABS(H33),7.4),7.4,MAX(0,(0.9-M33)*40)*0.95),0)</f>
        <v/>
      </c>
      <c r="K33" s="12">
        <f>IF(I33="V2H",MIN(MAX(0,H33),7.4,MAX(0,(M33-P33)*40)*0.95),0)</f>
        <v/>
      </c>
      <c r="L33" s="12">
        <f>IF(E33=0,0,MAX(0,H33-K33))</f>
        <v/>
      </c>
      <c r="M33" s="13">
        <f>M32+J32/40-IF(I32="V2H",K32/(0.95*40),0)-IF(E33=0,IF(E32=1,IF(D33=1,30,40)*0.18/(2*40),0),0)-IF(E33=1,IF(E32=0,IF(D33=1,30,40)*0.18/(2*40),0),0)</f>
        <v/>
      </c>
      <c r="N33" s="14" t="n">
        <v>0.09</v>
      </c>
      <c r="O33" s="15">
        <f>K33*N33</f>
        <v/>
      </c>
      <c r="P33">
        <f>IF(E33=0,0.3,IF(D33=1,IF(C33&gt;=Params!$B$13-3,IF(C33&lt;Params!$B$13,Params!$B$20,0.3),0.3),IF(C33&gt;=Params!$B$15-3,IF(C33&lt;Params!$B$15,Params!$B$21,0.3),0.3)))</f>
        <v/>
      </c>
    </row>
    <row r="34" ht="15" customHeight="1" s="1">
      <c r="A34" s="9" t="n">
        <v>31</v>
      </c>
      <c r="B34" s="6" t="inlineStr">
        <is>
          <t>02/01</t>
        </is>
      </c>
      <c r="C34" s="6" t="n">
        <v>6</v>
      </c>
      <c r="D34" s="6" t="n">
        <v>0</v>
      </c>
      <c r="E34" s="10">
        <f>IF(D34=1, IF(OR(C34&lt;10, C34&gt;=15),1,0), IF(OR(C34&lt;7, C34&gt;=18),1,0))</f>
        <v/>
      </c>
      <c r="F34" s="11" t="n">
        <v>4.046</v>
      </c>
      <c r="G34" s="12">
        <f>0*8</f>
        <v/>
      </c>
      <c r="H34" s="12">
        <f>F34-G34</f>
        <v/>
      </c>
      <c r="I34" s="10">
        <f>IF(E34=0,"Fora",IF(E33=0,"Carg xar",IF(H34&lt;0,IF(M34&lt;0.9,"Carg FV","Stby"),IF(M34&gt;P34,"V2H",IF(M34&lt;0.9,"Carg xar","Stby")))))</f>
        <v/>
      </c>
      <c r="J34" s="12">
        <f>IF(OR(I34="Carg FV",I34="Carg xar"),MIN(IF(I34="Carg FV",ABS(H34),7.4),7.4,MAX(0,(0.9-M34)*40)*0.95),0)</f>
        <v/>
      </c>
      <c r="K34" s="12">
        <f>IF(I34="V2H",MIN(MAX(0,H34),7.4,MAX(0,(M34-P34)*40)*0.95),0)</f>
        <v/>
      </c>
      <c r="L34" s="12">
        <f>IF(E34=0,0,MAX(0,H34-K34))</f>
        <v/>
      </c>
      <c r="M34" s="13">
        <f>M33+J33/40-IF(I33="V2H",K33/(0.95*40),0)-IF(E34=0,IF(E33=1,IF(D34=1,30,40)*0.18/(2*40),0),0)-IF(E34=1,IF(E33=0,IF(D34=1,30,40)*0.18/(2*40),0),0)</f>
        <v/>
      </c>
      <c r="N34" s="14" t="n">
        <v>0.09</v>
      </c>
      <c r="O34" s="15">
        <f>K34*N34</f>
        <v/>
      </c>
      <c r="P34">
        <f>IF(E34=0,0.3,IF(D34=1,IF(C34&gt;=Params!$B$13-3,IF(C34&lt;Params!$B$13,Params!$B$20,0.3),0.3),IF(C34&gt;=Params!$B$15-3,IF(C34&lt;Params!$B$15,Params!$B$21,0.3),0.3)))</f>
        <v/>
      </c>
    </row>
    <row r="35" ht="15" customHeight="1" s="1">
      <c r="A35" s="9" t="n">
        <v>32</v>
      </c>
      <c r="B35" s="6" t="inlineStr">
        <is>
          <t>02/01</t>
        </is>
      </c>
      <c r="C35" s="6" t="n">
        <v>7</v>
      </c>
      <c r="D35" s="6" t="n">
        <v>0</v>
      </c>
      <c r="E35" s="10">
        <f>IF(D35=1, IF(OR(C35&lt;10, C35&gt;=15),1,0), IF(OR(C35&lt;7, C35&gt;=18),1,0))</f>
        <v/>
      </c>
      <c r="F35" s="11" t="n">
        <v>4.266</v>
      </c>
      <c r="G35" s="12">
        <f>0*8</f>
        <v/>
      </c>
      <c r="H35" s="12">
        <f>F35-G35</f>
        <v/>
      </c>
      <c r="I35" s="10">
        <f>IF(E35=0,"Fora",IF(E34=0,"Carg xar",IF(H35&lt;0,IF(M35&lt;0.9,"Carg FV","Stby"),IF(M35&gt;P35,"V2H",IF(M35&lt;0.9,"Carg xar","Stby")))))</f>
        <v/>
      </c>
      <c r="J35" s="12">
        <f>IF(OR(I35="Carg FV",I35="Carg xar"),MIN(IF(I35="Carg FV",ABS(H35),7.4),7.4,MAX(0,(0.9-M35)*40)*0.95),0)</f>
        <v/>
      </c>
      <c r="K35" s="12">
        <f>IF(I35="V2H",MIN(MAX(0,H35),7.4,MAX(0,(M35-P35)*40)*0.95),0)</f>
        <v/>
      </c>
      <c r="L35" s="12">
        <f>IF(E35=0,0,MAX(0,H35-K35))</f>
        <v/>
      </c>
      <c r="M35" s="13">
        <f>M34+J34/40-IF(I34="V2H",K34/(0.95*40),0)-IF(E35=0,IF(E34=1,IF(D35=1,30,40)*0.18/(2*40),0),0)-IF(E35=1,IF(E34=0,IF(D35=1,30,40)*0.18/(2*40),0),0)</f>
        <v/>
      </c>
      <c r="N35" s="14" t="n">
        <v>0.09</v>
      </c>
      <c r="O35" s="15">
        <f>K35*N35</f>
        <v/>
      </c>
      <c r="P35">
        <f>IF(E35=0,0.3,IF(D35=1,IF(C35&gt;=Params!$B$13-3,IF(C35&lt;Params!$B$13,Params!$B$20,0.3),0.3),IF(C35&gt;=Params!$B$15-3,IF(C35&lt;Params!$B$15,Params!$B$21,0.3),0.3)))</f>
        <v/>
      </c>
    </row>
    <row r="36" ht="15" customHeight="1" s="1">
      <c r="A36" s="9" t="n">
        <v>33</v>
      </c>
      <c r="B36" s="6" t="inlineStr">
        <is>
          <t>02/01</t>
        </is>
      </c>
      <c r="C36" s="6" t="n">
        <v>8</v>
      </c>
      <c r="D36" s="6" t="n">
        <v>0</v>
      </c>
      <c r="E36" s="10">
        <f>IF(D36=1, IF(OR(C36&lt;10, C36&gt;=15),1,0), IF(OR(C36&lt;7, C36&gt;=18),1,0))</f>
        <v/>
      </c>
      <c r="F36" s="11" t="n">
        <v>4.371</v>
      </c>
      <c r="G36" s="12">
        <f>0.05*8</f>
        <v/>
      </c>
      <c r="H36" s="12">
        <f>F36-G36</f>
        <v/>
      </c>
      <c r="I36" s="10">
        <f>IF(E36=0,"Fora",IF(E35=0,"Carg xar",IF(H36&lt;0,IF(M36&lt;0.9,"Carg FV","Stby"),IF(M36&gt;P36,"V2H",IF(M36&lt;0.9,"Carg xar","Stby")))))</f>
        <v/>
      </c>
      <c r="J36" s="12">
        <f>IF(OR(I36="Carg FV",I36="Carg xar"),MIN(IF(I36="Carg FV",ABS(H36),7.4),7.4,MAX(0,(0.9-M36)*40)*0.95),0)</f>
        <v/>
      </c>
      <c r="K36" s="12">
        <f>IF(I36="V2H",MIN(MAX(0,H36),7.4,MAX(0,(M36-P36)*40)*0.95),0)</f>
        <v/>
      </c>
      <c r="L36" s="12">
        <f>IF(E36=0,0,MAX(0,H36-K36))</f>
        <v/>
      </c>
      <c r="M36" s="13">
        <f>M35+J35/40-IF(I35="V2H",K35/(0.95*40),0)-IF(E36=0,IF(E35=1,IF(D36=1,30,40)*0.18/(2*40),0),0)-IF(E36=1,IF(E35=0,IF(D36=1,30,40)*0.18/(2*40),0),0)</f>
        <v/>
      </c>
      <c r="N36" s="14" t="n">
        <v>0.15</v>
      </c>
      <c r="O36" s="15">
        <f>K36*N36</f>
        <v/>
      </c>
      <c r="P36">
        <f>IF(E36=0,0.3,IF(D36=1,IF(C36&gt;=Params!$B$13-3,IF(C36&lt;Params!$B$13,Params!$B$20,0.3),0.3),IF(C36&gt;=Params!$B$15-3,IF(C36&lt;Params!$B$15,Params!$B$21,0.3),0.3)))</f>
        <v/>
      </c>
    </row>
    <row r="37" ht="15" customHeight="1" s="1">
      <c r="A37" s="9" t="n">
        <v>34</v>
      </c>
      <c r="B37" s="6" t="inlineStr">
        <is>
          <t>02/01</t>
        </is>
      </c>
      <c r="C37" s="6" t="n">
        <v>9</v>
      </c>
      <c r="D37" s="6" t="n">
        <v>0</v>
      </c>
      <c r="E37" s="10">
        <f>IF(D37=1, IF(OR(C37&lt;10, C37&gt;=15),1,0), IF(OR(C37&lt;7, C37&gt;=18),1,0))</f>
        <v/>
      </c>
      <c r="F37" s="11" t="n">
        <v>1.596</v>
      </c>
      <c r="G37" s="12">
        <f>0.18*8</f>
        <v/>
      </c>
      <c r="H37" s="12">
        <f>F37-G37</f>
        <v/>
      </c>
      <c r="I37" s="10">
        <f>IF(E37=0,"Fora",IF(E36=0,"Carg xar",IF(H37&lt;0,IF(M37&lt;0.9,"Carg FV","Stby"),IF(M37&gt;P37,"V2H",IF(M37&lt;0.9,"Carg xar","Stby")))))</f>
        <v/>
      </c>
      <c r="J37" s="12">
        <f>IF(OR(I37="Carg FV",I37="Carg xar"),MIN(IF(I37="Carg FV",ABS(H37),7.4),7.4,MAX(0,(0.9-M37)*40)*0.95),0)</f>
        <v/>
      </c>
      <c r="K37" s="12">
        <f>IF(I37="V2H",MIN(MAX(0,H37),7.4,MAX(0,(M37-P37)*40)*0.95),0)</f>
        <v/>
      </c>
      <c r="L37" s="12">
        <f>IF(E37=0,0,MAX(0,H37-K37))</f>
        <v/>
      </c>
      <c r="M37" s="13">
        <f>M36+J36/40-IF(I36="V2H",K36/(0.95*40),0)-IF(E37=0,IF(E36=1,IF(D37=1,30,40)*0.18/(2*40),0),0)-IF(E37=1,IF(E36=0,IF(D37=1,30,40)*0.18/(2*40),0),0)</f>
        <v/>
      </c>
      <c r="N37" s="14" t="n">
        <v>0.15</v>
      </c>
      <c r="O37" s="15">
        <f>K37*N37</f>
        <v/>
      </c>
      <c r="P37">
        <f>IF(E37=0,0.3,IF(D37=1,IF(C37&gt;=Params!$B$13-3,IF(C37&lt;Params!$B$13,Params!$B$20,0.3),0.3),IF(C37&gt;=Params!$B$15-3,IF(C37&lt;Params!$B$15,Params!$B$21,0.3),0.3)))</f>
        <v/>
      </c>
    </row>
    <row r="38" ht="15" customHeight="1" s="1">
      <c r="A38" s="9" t="n">
        <v>35</v>
      </c>
      <c r="B38" s="6" t="inlineStr">
        <is>
          <t>02/01</t>
        </is>
      </c>
      <c r="C38" s="6" t="n">
        <v>10</v>
      </c>
      <c r="D38" s="6" t="n">
        <v>0</v>
      </c>
      <c r="E38" s="10">
        <f>IF(D38=1, IF(OR(C38&lt;10, C38&gt;=15),1,0), IF(OR(C38&lt;7, C38&gt;=18),1,0))</f>
        <v/>
      </c>
      <c r="F38" s="11" t="n">
        <v>1.336</v>
      </c>
      <c r="G38" s="12">
        <f>0.38*8</f>
        <v/>
      </c>
      <c r="H38" s="12">
        <f>F38-G38</f>
        <v/>
      </c>
      <c r="I38" s="10">
        <f>IF(E38=0,"Fora",IF(E37=0,"Carg xar",IF(H38&lt;0,IF(M38&lt;0.9,"Carg FV","Stby"),IF(M38&gt;P38,"V2H",IF(M38&lt;0.9,"Carg xar","Stby")))))</f>
        <v/>
      </c>
      <c r="J38" s="12">
        <f>IF(OR(I38="Carg FV",I38="Carg xar"),MIN(IF(I38="Carg FV",ABS(H38),7.4),7.4,MAX(0,(0.9-M38)*40)*0.95),0)</f>
        <v/>
      </c>
      <c r="K38" s="12">
        <f>IF(I38="V2H",MIN(MAX(0,H38),7.4,MAX(0,(M38-P38)*40)*0.95),0)</f>
        <v/>
      </c>
      <c r="L38" s="12">
        <f>IF(E38=0,0,MAX(0,H38-K38))</f>
        <v/>
      </c>
      <c r="M38" s="13">
        <f>M37+J37/40-IF(I37="V2H",K37/(0.95*40),0)-IF(E38=0,IF(E37=1,IF(D38=1,30,40)*0.18/(2*40),0),0)-IF(E38=1,IF(E37=0,IF(D38=1,30,40)*0.18/(2*40),0),0)</f>
        <v/>
      </c>
      <c r="N38" s="14" t="n">
        <v>0.2</v>
      </c>
      <c r="O38" s="15">
        <f>K38*N38</f>
        <v/>
      </c>
      <c r="P38">
        <f>IF(E38=0,0.3,IF(D38=1,IF(C38&gt;=Params!$B$13-3,IF(C38&lt;Params!$B$13,Params!$B$20,0.3),0.3),IF(C38&gt;=Params!$B$15-3,IF(C38&lt;Params!$B$15,Params!$B$21,0.3),0.3)))</f>
        <v/>
      </c>
    </row>
    <row r="39" ht="15" customHeight="1" s="1">
      <c r="A39" s="9" t="n">
        <v>36</v>
      </c>
      <c r="B39" s="6" t="inlineStr">
        <is>
          <t>02/01</t>
        </is>
      </c>
      <c r="C39" s="6" t="n">
        <v>11</v>
      </c>
      <c r="D39" s="6" t="n">
        <v>0</v>
      </c>
      <c r="E39" s="10">
        <f>IF(D39=1, IF(OR(C39&lt;10, C39&gt;=15),1,0), IF(OR(C39&lt;7, C39&gt;=18),1,0))</f>
        <v/>
      </c>
      <c r="F39" s="11" t="n">
        <v>0</v>
      </c>
      <c r="G39" s="12">
        <f>0.52*8</f>
        <v/>
      </c>
      <c r="H39" s="12">
        <f>F39-G39</f>
        <v/>
      </c>
      <c r="I39" s="10">
        <f>IF(E39=0,"Fora",IF(E38=0,"Carg xar",IF(H39&lt;0,IF(M39&lt;0.9,"Carg FV","Stby"),IF(M39&gt;P39,"V2H",IF(M39&lt;0.9,"Carg xar","Stby")))))</f>
        <v/>
      </c>
      <c r="J39" s="12">
        <f>IF(OR(I39="Carg FV",I39="Carg xar"),MIN(IF(I39="Carg FV",ABS(H39),7.4),7.4,MAX(0,(0.9-M39)*40)*0.95),0)</f>
        <v/>
      </c>
      <c r="K39" s="12">
        <f>IF(I39="V2H",MIN(MAX(0,H39),7.4,MAX(0,(M39-P39)*40)*0.95),0)</f>
        <v/>
      </c>
      <c r="L39" s="12">
        <f>IF(E39=0,0,MAX(0,H39-K39))</f>
        <v/>
      </c>
      <c r="M39" s="13">
        <f>M38+J38/40-IF(I38="V2H",K38/(0.95*40),0)-IF(E39=0,IF(E38=1,IF(D39=1,30,40)*0.18/(2*40),0),0)-IF(E39=1,IF(E38=0,IF(D39=1,30,40)*0.18/(2*40),0),0)</f>
        <v/>
      </c>
      <c r="N39" s="14" t="n">
        <v>0.2</v>
      </c>
      <c r="O39" s="15">
        <f>K39*N39</f>
        <v/>
      </c>
      <c r="P39">
        <f>IF(E39=0,0.3,IF(D39=1,IF(C39&gt;=Params!$B$13-3,IF(C39&lt;Params!$B$13,Params!$B$20,0.3),0.3),IF(C39&gt;=Params!$B$15-3,IF(C39&lt;Params!$B$15,Params!$B$21,0.3),0.3)))</f>
        <v/>
      </c>
    </row>
    <row r="40" ht="15" customHeight="1" s="1">
      <c r="A40" s="9" t="n">
        <v>37</v>
      </c>
      <c r="B40" s="6" t="inlineStr">
        <is>
          <t>02/01</t>
        </is>
      </c>
      <c r="C40" s="6" t="n">
        <v>12</v>
      </c>
      <c r="D40" s="6" t="n">
        <v>0</v>
      </c>
      <c r="E40" s="10">
        <f>IF(D40=1, IF(OR(C40&lt;10, C40&gt;=15),1,0), IF(OR(C40&lt;7, C40&gt;=18),1,0))</f>
        <v/>
      </c>
      <c r="F40" s="11" t="n">
        <v>2.211</v>
      </c>
      <c r="G40" s="12">
        <f>0.58*8</f>
        <v/>
      </c>
      <c r="H40" s="12">
        <f>F40-G40</f>
        <v/>
      </c>
      <c r="I40" s="10">
        <f>IF(E40=0,"Fora",IF(E39=0,"Carg xar",IF(H40&lt;0,IF(M40&lt;0.9,"Carg FV","Stby"),IF(M40&gt;P40,"V2H",IF(M40&lt;0.9,"Carg xar","Stby")))))</f>
        <v/>
      </c>
      <c r="J40" s="12">
        <f>IF(OR(I40="Carg FV",I40="Carg xar"),MIN(IF(I40="Carg FV",ABS(H40),7.4),7.4,MAX(0,(0.9-M40)*40)*0.95),0)</f>
        <v/>
      </c>
      <c r="K40" s="12">
        <f>IF(I40="V2H",MIN(MAX(0,H40),7.4,MAX(0,(M40-P40)*40)*0.95),0)</f>
        <v/>
      </c>
      <c r="L40" s="12">
        <f>IF(E40=0,0,MAX(0,H40-K40))</f>
        <v/>
      </c>
      <c r="M40" s="13">
        <f>M39+J39/40-IF(I39="V2H",K39/(0.95*40),0)-IF(E40=0,IF(E39=1,IF(D40=1,30,40)*0.18/(2*40),0),0)-IF(E40=1,IF(E39=0,IF(D40=1,30,40)*0.18/(2*40),0),0)</f>
        <v/>
      </c>
      <c r="N40" s="14" t="n">
        <v>0.2</v>
      </c>
      <c r="O40" s="15">
        <f>K40*N40</f>
        <v/>
      </c>
      <c r="P40">
        <f>IF(E40=0,0.3,IF(D40=1,IF(C40&gt;=Params!$B$13-3,IF(C40&lt;Params!$B$13,Params!$B$20,0.3),0.3),IF(C40&gt;=Params!$B$15-3,IF(C40&lt;Params!$B$15,Params!$B$21,0.3),0.3)))</f>
        <v/>
      </c>
    </row>
    <row r="41" ht="15" customHeight="1" s="1">
      <c r="A41" s="9" t="n">
        <v>38</v>
      </c>
      <c r="B41" s="6" t="inlineStr">
        <is>
          <t>02/01</t>
        </is>
      </c>
      <c r="C41" s="6" t="n">
        <v>13</v>
      </c>
      <c r="D41" s="6" t="n">
        <v>0</v>
      </c>
      <c r="E41" s="10">
        <f>IF(D41=1, IF(OR(C41&lt;10, C41&gt;=15),1,0), IF(OR(C41&lt;7, C41&gt;=18),1,0))</f>
        <v/>
      </c>
      <c r="F41" s="11" t="n">
        <v>0</v>
      </c>
      <c r="G41" s="12">
        <f>0.55*8</f>
        <v/>
      </c>
      <c r="H41" s="12">
        <f>F41-G41</f>
        <v/>
      </c>
      <c r="I41" s="10">
        <f>IF(E41=0,"Fora",IF(E40=0,"Carg xar",IF(H41&lt;0,IF(M41&lt;0.9,"Carg FV","Stby"),IF(M41&gt;P41,"V2H",IF(M41&lt;0.9,"Carg xar","Stby")))))</f>
        <v/>
      </c>
      <c r="J41" s="12">
        <f>IF(OR(I41="Carg FV",I41="Carg xar"),MIN(IF(I41="Carg FV",ABS(H41),7.4),7.4,MAX(0,(0.9-M41)*40)*0.95),0)</f>
        <v/>
      </c>
      <c r="K41" s="12">
        <f>IF(I41="V2H",MIN(MAX(0,H41),7.4,MAX(0,(M41-P41)*40)*0.95),0)</f>
        <v/>
      </c>
      <c r="L41" s="12">
        <f>IF(E41=0,0,MAX(0,H41-K41))</f>
        <v/>
      </c>
      <c r="M41" s="13">
        <f>M40+J40/40-IF(I40="V2H",K40/(0.95*40),0)-IF(E41=0,IF(E40=1,IF(D41=1,30,40)*0.18/(2*40),0),0)-IF(E41=1,IF(E40=0,IF(D41=1,30,40)*0.18/(2*40),0),0)</f>
        <v/>
      </c>
      <c r="N41" s="14" t="n">
        <v>0.2</v>
      </c>
      <c r="O41" s="15">
        <f>K41*N41</f>
        <v/>
      </c>
      <c r="P41">
        <f>IF(E41=0,0.3,IF(D41=1,IF(C41&gt;=Params!$B$13-3,IF(C41&lt;Params!$B$13,Params!$B$20,0.3),0.3),IF(C41&gt;=Params!$B$15-3,IF(C41&lt;Params!$B$15,Params!$B$21,0.3),0.3)))</f>
        <v/>
      </c>
    </row>
    <row r="42" ht="15" customHeight="1" s="1">
      <c r="A42" s="9" t="n">
        <v>39</v>
      </c>
      <c r="B42" s="6" t="inlineStr">
        <is>
          <t>02/01</t>
        </is>
      </c>
      <c r="C42" s="6" t="n">
        <v>14</v>
      </c>
      <c r="D42" s="6" t="n">
        <v>0</v>
      </c>
      <c r="E42" s="10">
        <f>IF(D42=1, IF(OR(C42&lt;10, C42&gt;=15),1,0), IF(OR(C42&lt;7, C42&gt;=18),1,0))</f>
        <v/>
      </c>
      <c r="F42" s="11" t="n">
        <v>0</v>
      </c>
      <c r="G42" s="12">
        <f>0.42*8</f>
        <v/>
      </c>
      <c r="H42" s="12">
        <f>F42-G42</f>
        <v/>
      </c>
      <c r="I42" s="10">
        <f>IF(E42=0,"Fora",IF(E41=0,"Carg xar",IF(H42&lt;0,IF(M42&lt;0.9,"Carg FV","Stby"),IF(M42&gt;P42,"V2H",IF(M42&lt;0.9,"Carg xar","Stby")))))</f>
        <v/>
      </c>
      <c r="J42" s="12">
        <f>IF(OR(I42="Carg FV",I42="Carg xar"),MIN(IF(I42="Carg FV",ABS(H42),7.4),7.4,MAX(0,(0.9-M42)*40)*0.95),0)</f>
        <v/>
      </c>
      <c r="K42" s="12">
        <f>IF(I42="V2H",MIN(MAX(0,H42),7.4,MAX(0,(M42-P42)*40)*0.95),0)</f>
        <v/>
      </c>
      <c r="L42" s="12">
        <f>IF(E42=0,0,MAX(0,H42-K42))</f>
        <v/>
      </c>
      <c r="M42" s="13">
        <f>M41+J41/40-IF(I41="V2H",K41/(0.95*40),0)-IF(E42=0,IF(E41=1,IF(D42=1,30,40)*0.18/(2*40),0),0)-IF(E42=1,IF(E41=0,IF(D42=1,30,40)*0.18/(2*40),0),0)</f>
        <v/>
      </c>
      <c r="N42" s="14" t="n">
        <v>0.15</v>
      </c>
      <c r="O42" s="15">
        <f>K42*N42</f>
        <v/>
      </c>
      <c r="P42">
        <f>IF(E42=0,0.3,IF(D42=1,IF(C42&gt;=Params!$B$13-3,IF(C42&lt;Params!$B$13,Params!$B$20,0.3),0.3),IF(C42&gt;=Params!$B$15-3,IF(C42&lt;Params!$B$15,Params!$B$21,0.3),0.3)))</f>
        <v/>
      </c>
    </row>
    <row r="43" ht="15" customHeight="1" s="1">
      <c r="A43" s="9" t="n">
        <v>40</v>
      </c>
      <c r="B43" s="6" t="inlineStr">
        <is>
          <t>02/01</t>
        </is>
      </c>
      <c r="C43" s="6" t="n">
        <v>15</v>
      </c>
      <c r="D43" s="6" t="n">
        <v>0</v>
      </c>
      <c r="E43" s="10">
        <f>IF(D43=1, IF(OR(C43&lt;10, C43&gt;=15),1,0), IF(OR(C43&lt;7, C43&gt;=18),1,0))</f>
        <v/>
      </c>
      <c r="F43" s="11" t="n">
        <v>0.118</v>
      </c>
      <c r="G43" s="12">
        <f>0.22*8</f>
        <v/>
      </c>
      <c r="H43" s="12">
        <f>F43-G43</f>
        <v/>
      </c>
      <c r="I43" s="10">
        <f>IF(E43=0,"Fora",IF(E42=0,"Carg xar",IF(H43&lt;0,IF(M43&lt;0.9,"Carg FV","Stby"),IF(M43&gt;P43,"V2H",IF(M43&lt;0.9,"Carg xar","Stby")))))</f>
        <v/>
      </c>
      <c r="J43" s="12">
        <f>IF(OR(I43="Carg FV",I43="Carg xar"),MIN(IF(I43="Carg FV",ABS(H43),7.4),7.4,MAX(0,(0.9-M43)*40)*0.95),0)</f>
        <v/>
      </c>
      <c r="K43" s="12">
        <f>IF(I43="V2H",MIN(MAX(0,H43),7.4,MAX(0,(M43-P43)*40)*0.95),0)</f>
        <v/>
      </c>
      <c r="L43" s="12">
        <f>IF(E43=0,0,MAX(0,H43-K43))</f>
        <v/>
      </c>
      <c r="M43" s="13">
        <f>M42+J42/40-IF(I42="V2H",K42/(0.95*40),0)-IF(E43=0,IF(E42=1,IF(D43=1,30,40)*0.18/(2*40),0),0)-IF(E43=1,IF(E42=0,IF(D43=1,30,40)*0.18/(2*40),0),0)</f>
        <v/>
      </c>
      <c r="N43" s="14" t="n">
        <v>0.15</v>
      </c>
      <c r="O43" s="15">
        <f>K43*N43</f>
        <v/>
      </c>
      <c r="P43">
        <f>IF(E43=0,0.3,IF(D43=1,IF(C43&gt;=Params!$B$13-3,IF(C43&lt;Params!$B$13,Params!$B$20,0.3),0.3),IF(C43&gt;=Params!$B$15-3,IF(C43&lt;Params!$B$15,Params!$B$21,0.3),0.3)))</f>
        <v/>
      </c>
    </row>
    <row r="44" ht="15" customHeight="1" s="1">
      <c r="A44" s="9" t="n">
        <v>41</v>
      </c>
      <c r="B44" s="6" t="inlineStr">
        <is>
          <t>02/01</t>
        </is>
      </c>
      <c r="C44" s="6" t="n">
        <v>16</v>
      </c>
      <c r="D44" s="6" t="n">
        <v>0</v>
      </c>
      <c r="E44" s="10">
        <f>IF(D44=1, IF(OR(C44&lt;10, C44&gt;=15),1,0), IF(OR(C44&lt;7, C44&gt;=18),1,0))</f>
        <v/>
      </c>
      <c r="F44" s="11" t="n">
        <v>0.197</v>
      </c>
      <c r="G44" s="12">
        <f>0.05*8</f>
        <v/>
      </c>
      <c r="H44" s="12">
        <f>F44-G44</f>
        <v/>
      </c>
      <c r="I44" s="10">
        <f>IF(E44=0,"Fora",IF(E43=0,"Carg xar",IF(H44&lt;0,IF(M44&lt;0.9,"Carg FV","Stby"),IF(M44&gt;P44,"V2H",IF(M44&lt;0.9,"Carg xar","Stby")))))</f>
        <v/>
      </c>
      <c r="J44" s="12">
        <f>IF(OR(I44="Carg FV",I44="Carg xar"),MIN(IF(I44="Carg FV",ABS(H44),7.4),7.4,MAX(0,(0.9-M44)*40)*0.95),0)</f>
        <v/>
      </c>
      <c r="K44" s="12">
        <f>IF(I44="V2H",MIN(MAX(0,H44),7.4,MAX(0,(M44-P44)*40)*0.95),0)</f>
        <v/>
      </c>
      <c r="L44" s="12">
        <f>IF(E44=0,0,MAX(0,H44-K44))</f>
        <v/>
      </c>
      <c r="M44" s="13">
        <f>M43+J43/40-IF(I43="V2H",K43/(0.95*40),0)-IF(E44=0,IF(E43=1,IF(D44=1,30,40)*0.18/(2*40),0),0)-IF(E44=1,IF(E43=0,IF(D44=1,30,40)*0.18/(2*40),0),0)</f>
        <v/>
      </c>
      <c r="N44" s="14" t="n">
        <v>0.15</v>
      </c>
      <c r="O44" s="15">
        <f>K44*N44</f>
        <v/>
      </c>
      <c r="P44">
        <f>IF(E44=0,0.3,IF(D44=1,IF(C44&gt;=Params!$B$13-3,IF(C44&lt;Params!$B$13,Params!$B$20,0.3),0.3),IF(C44&gt;=Params!$B$15-3,IF(C44&lt;Params!$B$15,Params!$B$21,0.3),0.3)))</f>
        <v/>
      </c>
    </row>
    <row r="45" ht="15" customHeight="1" s="1">
      <c r="A45" s="9" t="n">
        <v>42</v>
      </c>
      <c r="B45" s="6" t="inlineStr">
        <is>
          <t>02/01</t>
        </is>
      </c>
      <c r="C45" s="6" t="n">
        <v>17</v>
      </c>
      <c r="D45" s="6" t="n">
        <v>0</v>
      </c>
      <c r="E45" s="10">
        <f>IF(D45=1, IF(OR(C45&lt;10, C45&gt;=15),1,0), IF(OR(C45&lt;7, C45&gt;=18),1,0))</f>
        <v/>
      </c>
      <c r="F45" s="11" t="n">
        <v>0.375</v>
      </c>
      <c r="G45" s="12">
        <f>0*8</f>
        <v/>
      </c>
      <c r="H45" s="12">
        <f>F45-G45</f>
        <v/>
      </c>
      <c r="I45" s="10">
        <f>IF(E45=0,"Fora",IF(E44=0,"Carg xar",IF(H45&lt;0,IF(M45&lt;0.9,"Carg FV","Stby"),IF(M45&gt;P45,"V2H",IF(M45&lt;0.9,"Carg xar","Stby")))))</f>
        <v/>
      </c>
      <c r="J45" s="12">
        <f>IF(OR(I45="Carg FV",I45="Carg xar"),MIN(IF(I45="Carg FV",ABS(H45),7.4),7.4,MAX(0,(0.9-M45)*40)*0.95),0)</f>
        <v/>
      </c>
      <c r="K45" s="12">
        <f>IF(I45="V2H",MIN(MAX(0,H45),7.4,MAX(0,(M45-P45)*40)*0.95),0)</f>
        <v/>
      </c>
      <c r="L45" s="12">
        <f>IF(E45=0,0,MAX(0,H45-K45))</f>
        <v/>
      </c>
      <c r="M45" s="13">
        <f>M44+J44/40-IF(I44="V2H",K44/(0.95*40),0)-IF(E45=0,IF(E44=1,IF(D45=1,30,40)*0.18/(2*40),0),0)-IF(E45=1,IF(E44=0,IF(D45=1,30,40)*0.18/(2*40),0),0)</f>
        <v/>
      </c>
      <c r="N45" s="14" t="n">
        <v>0.15</v>
      </c>
      <c r="O45" s="15">
        <f>K45*N45</f>
        <v/>
      </c>
      <c r="P45">
        <f>IF(E45=0,0.3,IF(D45=1,IF(C45&gt;=Params!$B$13-3,IF(C45&lt;Params!$B$13,Params!$B$20,0.3),0.3),IF(C45&gt;=Params!$B$15-3,IF(C45&lt;Params!$B$15,Params!$B$21,0.3),0.3)))</f>
        <v/>
      </c>
    </row>
    <row r="46" ht="15" customHeight="1" s="1">
      <c r="A46" s="9" t="n">
        <v>43</v>
      </c>
      <c r="B46" s="6" t="inlineStr">
        <is>
          <t>02/01</t>
        </is>
      </c>
      <c r="C46" s="6" t="n">
        <v>18</v>
      </c>
      <c r="D46" s="6" t="n">
        <v>0</v>
      </c>
      <c r="E46" s="10">
        <f>IF(D46=1, IF(OR(C46&lt;10, C46&gt;=15),1,0), IF(OR(C46&lt;7, C46&gt;=18),1,0))</f>
        <v/>
      </c>
      <c r="F46" s="11" t="n">
        <v>0.339</v>
      </c>
      <c r="G46" s="12">
        <f>0*8</f>
        <v/>
      </c>
      <c r="H46" s="12">
        <f>F46-G46</f>
        <v/>
      </c>
      <c r="I46" s="10">
        <f>IF(E46=0,"Fora",IF(E45=0,"Carg xar",IF(H46&lt;0,IF(M46&lt;0.9,"Carg FV","Stby"),IF(M46&gt;P46,"V2H",IF(M46&lt;0.9,"Carg xar","Stby")))))</f>
        <v/>
      </c>
      <c r="J46" s="12">
        <f>IF(OR(I46="Carg FV",I46="Carg xar"),MIN(IF(I46="Carg FV",ABS(H46),7.4),7.4,MAX(0,(0.9-M46)*40)*0.95),0)</f>
        <v/>
      </c>
      <c r="K46" s="12">
        <f>IF(I46="V2H",MIN(MAX(0,H46),7.4,MAX(0,(M46-P46)*40)*0.95),0)</f>
        <v/>
      </c>
      <c r="L46" s="12">
        <f>IF(E46=0,0,MAX(0,H46-K46))</f>
        <v/>
      </c>
      <c r="M46" s="13">
        <f>M45+J45/40-IF(I45="V2H",K45/(0.95*40),0)-IF(E46=0,IF(E45=1,IF(D46=1,30,40)*0.18/(2*40),0),0)-IF(E46=1,IF(E45=0,IF(D46=1,30,40)*0.18/(2*40),0),0)</f>
        <v/>
      </c>
      <c r="N46" s="14" t="n">
        <v>0.2</v>
      </c>
      <c r="O46" s="15">
        <f>K46*N46</f>
        <v/>
      </c>
      <c r="P46">
        <f>IF(E46=0,0.3,IF(D46=1,IF(C46&gt;=Params!$B$13-3,IF(C46&lt;Params!$B$13,Params!$B$20,0.3),0.3),IF(C46&gt;=Params!$B$15-3,IF(C46&lt;Params!$B$15,Params!$B$21,0.3),0.3)))</f>
        <v/>
      </c>
    </row>
    <row r="47" ht="15" customHeight="1" s="1">
      <c r="A47" s="9" t="n">
        <v>44</v>
      </c>
      <c r="B47" s="6" t="inlineStr">
        <is>
          <t>02/01</t>
        </is>
      </c>
      <c r="C47" s="6" t="n">
        <v>19</v>
      </c>
      <c r="D47" s="6" t="n">
        <v>0</v>
      </c>
      <c r="E47" s="10">
        <f>IF(D47=1, IF(OR(C47&lt;10, C47&gt;=15),1,0), IF(OR(C47&lt;7, C47&gt;=18),1,0))</f>
        <v/>
      </c>
      <c r="F47" s="11" t="n">
        <v>3.836</v>
      </c>
      <c r="G47" s="12">
        <f>0*8</f>
        <v/>
      </c>
      <c r="H47" s="12">
        <f>F47-G47</f>
        <v/>
      </c>
      <c r="I47" s="10">
        <f>IF(E47=0,"Fora",IF(E46=0,"Carg xar",IF(H47&lt;0,IF(M47&lt;0.9,"Carg FV","Stby"),IF(M47&gt;P47,"V2H",IF(M47&lt;0.9,"Carg xar","Stby")))))</f>
        <v/>
      </c>
      <c r="J47" s="12">
        <f>IF(OR(I47="Carg FV",I47="Carg xar"),MIN(IF(I47="Carg FV",ABS(H47),7.4),7.4,MAX(0,(0.9-M47)*40)*0.95),0)</f>
        <v/>
      </c>
      <c r="K47" s="12">
        <f>IF(I47="V2H",MIN(MAX(0,H47),7.4,MAX(0,(M47-P47)*40)*0.95),0)</f>
        <v/>
      </c>
      <c r="L47" s="12">
        <f>IF(E47=0,0,MAX(0,H47-K47))</f>
        <v/>
      </c>
      <c r="M47" s="13">
        <f>M46+J46/40-IF(I46="V2H",K46/(0.95*40),0)-IF(E47=0,IF(E46=1,IF(D47=1,30,40)*0.18/(2*40),0),0)-IF(E47=1,IF(E46=0,IF(D47=1,30,40)*0.18/(2*40),0),0)</f>
        <v/>
      </c>
      <c r="N47" s="14" t="n">
        <v>0.2</v>
      </c>
      <c r="O47" s="15">
        <f>K47*N47</f>
        <v/>
      </c>
      <c r="P47">
        <f>IF(E47=0,0.3,IF(D47=1,IF(C47&gt;=Params!$B$13-3,IF(C47&lt;Params!$B$13,Params!$B$20,0.3),0.3),IF(C47&gt;=Params!$B$15-3,IF(C47&lt;Params!$B$15,Params!$B$21,0.3),0.3)))</f>
        <v/>
      </c>
    </row>
    <row r="48" ht="15" customHeight="1" s="1">
      <c r="A48" s="9" t="n">
        <v>45</v>
      </c>
      <c r="B48" s="6" t="inlineStr">
        <is>
          <t>02/01</t>
        </is>
      </c>
      <c r="C48" s="6" t="n">
        <v>20</v>
      </c>
      <c r="D48" s="6" t="n">
        <v>0</v>
      </c>
      <c r="E48" s="10">
        <f>IF(D48=1, IF(OR(C48&lt;10, C48&gt;=15),1,0), IF(OR(C48&lt;7, C48&gt;=18),1,0))</f>
        <v/>
      </c>
      <c r="F48" s="11" t="n">
        <v>4.486</v>
      </c>
      <c r="G48" s="12">
        <f>0*8</f>
        <v/>
      </c>
      <c r="H48" s="12">
        <f>F48-G48</f>
        <v/>
      </c>
      <c r="I48" s="10">
        <f>IF(E48=0,"Fora",IF(E47=0,"Carg xar",IF(H48&lt;0,IF(M48&lt;0.9,"Carg FV","Stby"),IF(M48&gt;P48,"V2H",IF(M48&lt;0.9,"Carg xar","Stby")))))</f>
        <v/>
      </c>
      <c r="J48" s="12">
        <f>IF(OR(I48="Carg FV",I48="Carg xar"),MIN(IF(I48="Carg FV",ABS(H48),7.4),7.4,MAX(0,(0.9-M48)*40)*0.95),0)</f>
        <v/>
      </c>
      <c r="K48" s="12">
        <f>IF(I48="V2H",MIN(MAX(0,H48),7.4,MAX(0,(M48-P48)*40)*0.95),0)</f>
        <v/>
      </c>
      <c r="L48" s="12">
        <f>IF(E48=0,0,MAX(0,H48-K48))</f>
        <v/>
      </c>
      <c r="M48" s="13">
        <f>M47+J47/40-IF(I47="V2H",K47/(0.95*40),0)-IF(E48=0,IF(E47=1,IF(D48=1,30,40)*0.18/(2*40),0),0)-IF(E48=1,IF(E47=0,IF(D48=1,30,40)*0.18/(2*40),0),0)</f>
        <v/>
      </c>
      <c r="N48" s="14" t="n">
        <v>0.2</v>
      </c>
      <c r="O48" s="15">
        <f>K48*N48</f>
        <v/>
      </c>
      <c r="P48">
        <f>IF(E48=0,0.3,IF(D48=1,IF(C48&gt;=Params!$B$13-3,IF(C48&lt;Params!$B$13,Params!$B$20,0.3),0.3),IF(C48&gt;=Params!$B$15-3,IF(C48&lt;Params!$B$15,Params!$B$21,0.3),0.3)))</f>
        <v/>
      </c>
    </row>
    <row r="49" ht="15" customHeight="1" s="1">
      <c r="A49" s="9" t="n">
        <v>46</v>
      </c>
      <c r="B49" s="6" t="inlineStr">
        <is>
          <t>02/01</t>
        </is>
      </c>
      <c r="C49" s="6" t="n">
        <v>21</v>
      </c>
      <c r="D49" s="6" t="n">
        <v>0</v>
      </c>
      <c r="E49" s="10">
        <f>IF(D49=1, IF(OR(C49&lt;10, C49&gt;=15),1,0), IF(OR(C49&lt;7, C49&gt;=18),1,0))</f>
        <v/>
      </c>
      <c r="F49" s="11" t="n">
        <v>3.897</v>
      </c>
      <c r="G49" s="12">
        <f>0*8</f>
        <v/>
      </c>
      <c r="H49" s="12">
        <f>F49-G49</f>
        <v/>
      </c>
      <c r="I49" s="10">
        <f>IF(E49=0,"Fora",IF(E48=0,"Carg xar",IF(H49&lt;0,IF(M49&lt;0.9,"Carg FV","Stby"),IF(M49&gt;P49,"V2H",IF(M49&lt;0.9,"Carg xar","Stby")))))</f>
        <v/>
      </c>
      <c r="J49" s="12">
        <f>IF(OR(I49="Carg FV",I49="Carg xar"),MIN(IF(I49="Carg FV",ABS(H49),7.4),7.4,MAX(0,(0.9-M49)*40)*0.95),0)</f>
        <v/>
      </c>
      <c r="K49" s="12">
        <f>IF(I49="V2H",MIN(MAX(0,H49),7.4,MAX(0,(M49-P49)*40)*0.95),0)</f>
        <v/>
      </c>
      <c r="L49" s="12">
        <f>IF(E49=0,0,MAX(0,H49-K49))</f>
        <v/>
      </c>
      <c r="M49" s="13">
        <f>M48+J48/40-IF(I48="V2H",K48/(0.95*40),0)-IF(E49=0,IF(E48=1,IF(D49=1,30,40)*0.18/(2*40),0),0)-IF(E49=1,IF(E48=0,IF(D49=1,30,40)*0.18/(2*40),0),0)</f>
        <v/>
      </c>
      <c r="N49" s="14" t="n">
        <v>0.2</v>
      </c>
      <c r="O49" s="15">
        <f>K49*N49</f>
        <v/>
      </c>
      <c r="P49">
        <f>IF(E49=0,0.3,IF(D49=1,IF(C49&gt;=Params!$B$13-3,IF(C49&lt;Params!$B$13,Params!$B$20,0.3),0.3),IF(C49&gt;=Params!$B$15-3,IF(C49&lt;Params!$B$15,Params!$B$21,0.3),0.3)))</f>
        <v/>
      </c>
    </row>
    <row r="50" ht="15" customHeight="1" s="1">
      <c r="A50" s="9" t="n">
        <v>47</v>
      </c>
      <c r="B50" s="6" t="inlineStr">
        <is>
          <t>02/01</t>
        </is>
      </c>
      <c r="C50" s="6" t="n">
        <v>22</v>
      </c>
      <c r="D50" s="6" t="n">
        <v>0</v>
      </c>
      <c r="E50" s="10">
        <f>IF(D50=1, IF(OR(C50&lt;10, C50&gt;=15),1,0), IF(OR(C50&lt;7, C50&gt;=18),1,0))</f>
        <v/>
      </c>
      <c r="F50" s="11" t="n">
        <v>3.56</v>
      </c>
      <c r="G50" s="12">
        <f>0*8</f>
        <v/>
      </c>
      <c r="H50" s="12">
        <f>F50-G50</f>
        <v/>
      </c>
      <c r="I50" s="10">
        <f>IF(E50=0,"Fora",IF(E49=0,"Carg xar",IF(H50&lt;0,IF(M50&lt;0.9,"Carg FV","Stby"),IF(M50&gt;P50,"V2H",IF(M50&lt;0.9,"Carg xar","Stby")))))</f>
        <v/>
      </c>
      <c r="J50" s="12">
        <f>IF(OR(I50="Carg FV",I50="Carg xar"),MIN(IF(I50="Carg FV",ABS(H50),7.4),7.4,MAX(0,(0.9-M50)*40)*0.95),0)</f>
        <v/>
      </c>
      <c r="K50" s="12">
        <f>IF(I50="V2H",MIN(MAX(0,H50),7.4,MAX(0,(M50-P50)*40)*0.95),0)</f>
        <v/>
      </c>
      <c r="L50" s="12">
        <f>IF(E50=0,0,MAX(0,H50-K50))</f>
        <v/>
      </c>
      <c r="M50" s="13">
        <f>M49+J49/40-IF(I49="V2H",K49/(0.95*40),0)-IF(E50=0,IF(E49=1,IF(D50=1,30,40)*0.18/(2*40),0),0)-IF(E50=1,IF(E49=0,IF(D50=1,30,40)*0.18/(2*40),0),0)</f>
        <v/>
      </c>
      <c r="N50" s="14" t="n">
        <v>0.15</v>
      </c>
      <c r="O50" s="15">
        <f>K50*N50</f>
        <v/>
      </c>
      <c r="P50">
        <f>IF(E50=0,0.3,IF(D50=1,IF(C50&gt;=Params!$B$13-3,IF(C50&lt;Params!$B$13,Params!$B$20,0.3),0.3),IF(C50&gt;=Params!$B$15-3,IF(C50&lt;Params!$B$15,Params!$B$21,0.3),0.3)))</f>
        <v/>
      </c>
    </row>
    <row r="51" ht="15" customHeight="1" s="1">
      <c r="A51" s="9" t="n">
        <v>48</v>
      </c>
      <c r="B51" s="6" t="inlineStr">
        <is>
          <t>02/01</t>
        </is>
      </c>
      <c r="C51" s="6" t="n">
        <v>23</v>
      </c>
      <c r="D51" s="6" t="n">
        <v>0</v>
      </c>
      <c r="E51" s="10">
        <f>IF(D51=1, IF(OR(C51&lt;10, C51&gt;=15),1,0), IF(OR(C51&lt;7, C51&gt;=18),1,0))</f>
        <v/>
      </c>
      <c r="F51" s="11" t="n">
        <v>3.849</v>
      </c>
      <c r="G51" s="12">
        <f>0*8</f>
        <v/>
      </c>
      <c r="H51" s="12">
        <f>F51-G51</f>
        <v/>
      </c>
      <c r="I51" s="10">
        <f>IF(E51=0,"Fora",IF(E50=0,"Carg xar",IF(H51&lt;0,IF(M51&lt;0.9,"Carg FV","Stby"),IF(M51&gt;P51,"V2H",IF(M51&lt;0.9,"Carg xar","Stby")))))</f>
        <v/>
      </c>
      <c r="J51" s="12">
        <f>IF(OR(I51="Carg FV",I51="Carg xar"),MIN(IF(I51="Carg FV",ABS(H51),7.4),7.4,MAX(0,(0.9-M51)*40)*0.95),0)</f>
        <v/>
      </c>
      <c r="K51" s="12">
        <f>IF(I51="V2H",MIN(MAX(0,H51),7.4,MAX(0,(M51-P51)*40)*0.95),0)</f>
        <v/>
      </c>
      <c r="L51" s="12">
        <f>IF(E51=0,0,MAX(0,H51-K51))</f>
        <v/>
      </c>
      <c r="M51" s="13">
        <f>M50+J50/40-IF(I50="V2H",K50/(0.95*40),0)-IF(E51=0,IF(E50=1,IF(D51=1,30,40)*0.18/(2*40),0),0)-IF(E51=1,IF(E50=0,IF(D51=1,30,40)*0.18/(2*40),0),0)</f>
        <v/>
      </c>
      <c r="N51" s="14" t="n">
        <v>0.15</v>
      </c>
      <c r="O51" s="15">
        <f>K51*N51</f>
        <v/>
      </c>
      <c r="P51">
        <f>IF(E51=0,0.3,IF(D51=1,IF(C51&gt;=Params!$B$13-3,IF(C51&lt;Params!$B$13,Params!$B$20,0.3),0.3),IF(C51&gt;=Params!$B$15-3,IF(C51&lt;Params!$B$15,Params!$B$21,0.3),0.3)))</f>
        <v/>
      </c>
    </row>
    <row r="52" ht="15" customHeight="1" s="1">
      <c r="A52" s="9" t="n">
        <v>49</v>
      </c>
      <c r="B52" s="6" t="inlineStr">
        <is>
          <t>03/01</t>
        </is>
      </c>
      <c r="C52" s="6" t="n">
        <v>0</v>
      </c>
      <c r="D52" s="6" t="n">
        <v>0</v>
      </c>
      <c r="E52" s="10">
        <f>IF(D52=1, IF(OR(C52&lt;10, C52&gt;=15),1,0), IF(OR(C52&lt;7, C52&gt;=18),1,0))</f>
        <v/>
      </c>
      <c r="F52" s="11" t="n">
        <v>3.197</v>
      </c>
      <c r="G52" s="12">
        <f>0*8</f>
        <v/>
      </c>
      <c r="H52" s="12">
        <f>F52-G52</f>
        <v/>
      </c>
      <c r="I52" s="10">
        <f>IF(E52=0,"Fora",IF(E51=0,"Carg xar",IF(H52&lt;0,IF(M52&lt;0.9,"Carg FV","Stby"),IF(M52&gt;P52,"V2H",IF(M52&lt;0.9,"Carg xar","Stby")))))</f>
        <v/>
      </c>
      <c r="J52" s="12">
        <f>IF(OR(I52="Carg FV",I52="Carg xar"),MIN(IF(I52="Carg FV",ABS(H52),7.4),7.4,MAX(0,(0.9-M52)*40)*0.95),0)</f>
        <v/>
      </c>
      <c r="K52" s="12">
        <f>IF(I52="V2H",MIN(MAX(0,H52),7.4,MAX(0,(M52-P52)*40)*0.95),0)</f>
        <v/>
      </c>
      <c r="L52" s="12">
        <f>IF(E52=0,0,MAX(0,H52-K52))</f>
        <v/>
      </c>
      <c r="M52" s="13">
        <f>M51+J51/40-IF(I51="V2H",K51/(0.95*40),0)-IF(E52=0,IF(E51=1,IF(D52=1,30,40)*0.18/(2*40),0),0)-IF(E52=1,IF(E51=0,IF(D52=1,30,40)*0.18/(2*40),0),0)</f>
        <v/>
      </c>
      <c r="N52" s="14" t="n">
        <v>0.09</v>
      </c>
      <c r="O52" s="15">
        <f>K52*N52</f>
        <v/>
      </c>
      <c r="P52">
        <f>IF(E52=0,0.3,IF(D52=1,IF(C52&gt;=Params!$B$13-3,IF(C52&lt;Params!$B$13,Params!$B$20,0.3),0.3),IF(C52&gt;=Params!$B$15-3,IF(C52&lt;Params!$B$15,Params!$B$21,0.3),0.3)))</f>
        <v/>
      </c>
    </row>
    <row r="53" ht="15" customHeight="1" s="1">
      <c r="A53" s="9" t="n">
        <v>50</v>
      </c>
      <c r="B53" s="6" t="inlineStr">
        <is>
          <t>03/01</t>
        </is>
      </c>
      <c r="C53" s="6" t="n">
        <v>1</v>
      </c>
      <c r="D53" s="6" t="n">
        <v>0</v>
      </c>
      <c r="E53" s="10">
        <f>IF(D53=1, IF(OR(C53&lt;10, C53&gt;=15),1,0), IF(OR(C53&lt;7, C53&gt;=18),1,0))</f>
        <v/>
      </c>
      <c r="F53" s="11" t="n">
        <v>3.423</v>
      </c>
      <c r="G53" s="12">
        <f>0*8</f>
        <v/>
      </c>
      <c r="H53" s="12">
        <f>F53-G53</f>
        <v/>
      </c>
      <c r="I53" s="10">
        <f>IF(E53=0,"Fora",IF(E52=0,"Carg xar",IF(H53&lt;0,IF(M53&lt;0.9,"Carg FV","Stby"),IF(M53&gt;P53,"V2H",IF(M53&lt;0.9,"Carg xar","Stby")))))</f>
        <v/>
      </c>
      <c r="J53" s="12">
        <f>IF(OR(I53="Carg FV",I53="Carg xar"),MIN(IF(I53="Carg FV",ABS(H53),7.4),7.4,MAX(0,(0.9-M53)*40)*0.95),0)</f>
        <v/>
      </c>
      <c r="K53" s="12">
        <f>IF(I53="V2H",MIN(MAX(0,H53),7.4,MAX(0,(M53-P53)*40)*0.95),0)</f>
        <v/>
      </c>
      <c r="L53" s="12">
        <f>IF(E53=0,0,MAX(0,H53-K53))</f>
        <v/>
      </c>
      <c r="M53" s="13">
        <f>M52+J52/40-IF(I52="V2H",K52/(0.95*40),0)-IF(E53=0,IF(E52=1,IF(D53=1,30,40)*0.18/(2*40),0),0)-IF(E53=1,IF(E52=0,IF(D53=1,30,40)*0.18/(2*40),0),0)</f>
        <v/>
      </c>
      <c r="N53" s="14" t="n">
        <v>0.09</v>
      </c>
      <c r="O53" s="15">
        <f>K53*N53</f>
        <v/>
      </c>
      <c r="P53">
        <f>IF(E53=0,0.3,IF(D53=1,IF(C53&gt;=Params!$B$13-3,IF(C53&lt;Params!$B$13,Params!$B$20,0.3),0.3),IF(C53&gt;=Params!$B$15-3,IF(C53&lt;Params!$B$15,Params!$B$21,0.3),0.3)))</f>
        <v/>
      </c>
    </row>
    <row r="54" ht="15" customHeight="1" s="1">
      <c r="A54" s="9" t="n">
        <v>51</v>
      </c>
      <c r="B54" s="6" t="inlineStr">
        <is>
          <t>03/01</t>
        </is>
      </c>
      <c r="C54" s="6" t="n">
        <v>2</v>
      </c>
      <c r="D54" s="6" t="n">
        <v>0</v>
      </c>
      <c r="E54" s="10">
        <f>IF(D54=1, IF(OR(C54&lt;10, C54&gt;=15),1,0), IF(OR(C54&lt;7, C54&gt;=18),1,0))</f>
        <v/>
      </c>
      <c r="F54" s="11" t="n">
        <v>3.525</v>
      </c>
      <c r="G54" s="12">
        <f>0*8</f>
        <v/>
      </c>
      <c r="H54" s="12">
        <f>F54-G54</f>
        <v/>
      </c>
      <c r="I54" s="10">
        <f>IF(E54=0,"Fora",IF(E53=0,"Carg xar",IF(H54&lt;0,IF(M54&lt;0.9,"Carg FV","Stby"),IF(M54&gt;P54,"V2H",IF(M54&lt;0.9,"Carg xar","Stby")))))</f>
        <v/>
      </c>
      <c r="J54" s="12">
        <f>IF(OR(I54="Carg FV",I54="Carg xar"),MIN(IF(I54="Carg FV",ABS(H54),7.4),7.4,MAX(0,(0.9-M54)*40)*0.95),0)</f>
        <v/>
      </c>
      <c r="K54" s="12">
        <f>IF(I54="V2H",MIN(MAX(0,H54),7.4,MAX(0,(M54-P54)*40)*0.95),0)</f>
        <v/>
      </c>
      <c r="L54" s="12">
        <f>IF(E54=0,0,MAX(0,H54-K54))</f>
        <v/>
      </c>
      <c r="M54" s="13">
        <f>M53+J53/40-IF(I53="V2H",K53/(0.95*40),0)-IF(E54=0,IF(E53=1,IF(D54=1,30,40)*0.18/(2*40),0),0)-IF(E54=1,IF(E53=0,IF(D54=1,30,40)*0.18/(2*40),0),0)</f>
        <v/>
      </c>
      <c r="N54" s="14" t="n">
        <v>0.09</v>
      </c>
      <c r="O54" s="15">
        <f>K54*N54</f>
        <v/>
      </c>
      <c r="P54">
        <f>IF(E54=0,0.3,IF(D54=1,IF(C54&gt;=Params!$B$13-3,IF(C54&lt;Params!$B$13,Params!$B$20,0.3),0.3),IF(C54&gt;=Params!$B$15-3,IF(C54&lt;Params!$B$15,Params!$B$21,0.3),0.3)))</f>
        <v/>
      </c>
    </row>
    <row r="55" ht="15" customHeight="1" s="1">
      <c r="A55" s="9" t="n">
        <v>52</v>
      </c>
      <c r="B55" s="6" t="inlineStr">
        <is>
          <t>03/01</t>
        </is>
      </c>
      <c r="C55" s="6" t="n">
        <v>3</v>
      </c>
      <c r="D55" s="6" t="n">
        <v>0</v>
      </c>
      <c r="E55" s="10">
        <f>IF(D55=1, IF(OR(C55&lt;10, C55&gt;=15),1,0), IF(OR(C55&lt;7, C55&gt;=18),1,0))</f>
        <v/>
      </c>
      <c r="F55" s="11" t="n">
        <v>3.697</v>
      </c>
      <c r="G55" s="12">
        <f>0*8</f>
        <v/>
      </c>
      <c r="H55" s="12">
        <f>F55-G55</f>
        <v/>
      </c>
      <c r="I55" s="10">
        <f>IF(E55=0,"Fora",IF(E54=0,"Carg xar",IF(H55&lt;0,IF(M55&lt;0.9,"Carg FV","Stby"),IF(M55&gt;P55,"V2H",IF(M55&lt;0.9,"Carg xar","Stby")))))</f>
        <v/>
      </c>
      <c r="J55" s="12">
        <f>IF(OR(I55="Carg FV",I55="Carg xar"),MIN(IF(I55="Carg FV",ABS(H55),7.4),7.4,MAX(0,(0.9-M55)*40)*0.95),0)</f>
        <v/>
      </c>
      <c r="K55" s="12">
        <f>IF(I55="V2H",MIN(MAX(0,H55),7.4,MAX(0,(M55-P55)*40)*0.95),0)</f>
        <v/>
      </c>
      <c r="L55" s="12">
        <f>IF(E55=0,0,MAX(0,H55-K55))</f>
        <v/>
      </c>
      <c r="M55" s="13">
        <f>M54+J54/40-IF(I54="V2H",K54/(0.95*40),0)-IF(E55=0,IF(E54=1,IF(D55=1,30,40)*0.18/(2*40),0),0)-IF(E55=1,IF(E54=0,IF(D55=1,30,40)*0.18/(2*40),0),0)</f>
        <v/>
      </c>
      <c r="N55" s="14" t="n">
        <v>0.09</v>
      </c>
      <c r="O55" s="15">
        <f>K55*N55</f>
        <v/>
      </c>
      <c r="P55">
        <f>IF(E55=0,0.3,IF(D55=1,IF(C55&gt;=Params!$B$13-3,IF(C55&lt;Params!$B$13,Params!$B$20,0.3),0.3),IF(C55&gt;=Params!$B$15-3,IF(C55&lt;Params!$B$15,Params!$B$21,0.3),0.3)))</f>
        <v/>
      </c>
    </row>
    <row r="56" ht="15" customHeight="1" s="1">
      <c r="A56" s="9" t="n">
        <v>53</v>
      </c>
      <c r="B56" s="6" t="inlineStr">
        <is>
          <t>03/01</t>
        </is>
      </c>
      <c r="C56" s="6" t="n">
        <v>4</v>
      </c>
      <c r="D56" s="6" t="n">
        <v>0</v>
      </c>
      <c r="E56" s="10">
        <f>IF(D56=1, IF(OR(C56&lt;10, C56&gt;=15),1,0), IF(OR(C56&lt;7, C56&gt;=18),1,0))</f>
        <v/>
      </c>
      <c r="F56" s="11" t="n">
        <v>2.327</v>
      </c>
      <c r="G56" s="12">
        <f>0*8</f>
        <v/>
      </c>
      <c r="H56" s="12">
        <f>F56-G56</f>
        <v/>
      </c>
      <c r="I56" s="10">
        <f>IF(E56=0,"Fora",IF(E55=0,"Carg xar",IF(H56&lt;0,IF(M56&lt;0.9,"Carg FV","Stby"),IF(M56&gt;P56,"V2H",IF(M56&lt;0.9,"Carg xar","Stby")))))</f>
        <v/>
      </c>
      <c r="J56" s="12">
        <f>IF(OR(I56="Carg FV",I56="Carg xar"),MIN(IF(I56="Carg FV",ABS(H56),7.4),7.4,MAX(0,(0.9-M56)*40)*0.95),0)</f>
        <v/>
      </c>
      <c r="K56" s="12">
        <f>IF(I56="V2H",MIN(MAX(0,H56),7.4,MAX(0,(M56-P56)*40)*0.95),0)</f>
        <v/>
      </c>
      <c r="L56" s="12">
        <f>IF(E56=0,0,MAX(0,H56-K56))</f>
        <v/>
      </c>
      <c r="M56" s="13">
        <f>M55+J55/40-IF(I55="V2H",K55/(0.95*40),0)-IF(E56=0,IF(E55=1,IF(D56=1,30,40)*0.18/(2*40),0),0)-IF(E56=1,IF(E55=0,IF(D56=1,30,40)*0.18/(2*40),0),0)</f>
        <v/>
      </c>
      <c r="N56" s="14" t="n">
        <v>0.09</v>
      </c>
      <c r="O56" s="15">
        <f>K56*N56</f>
        <v/>
      </c>
      <c r="P56">
        <f>IF(E56=0,0.3,IF(D56=1,IF(C56&gt;=Params!$B$13-3,IF(C56&lt;Params!$B$13,Params!$B$20,0.3),0.3),IF(C56&gt;=Params!$B$15-3,IF(C56&lt;Params!$B$15,Params!$B$21,0.3),0.3)))</f>
        <v/>
      </c>
    </row>
    <row r="57" ht="15" customHeight="1" s="1">
      <c r="A57" s="9" t="n">
        <v>54</v>
      </c>
      <c r="B57" s="6" t="inlineStr">
        <is>
          <t>03/01</t>
        </is>
      </c>
      <c r="C57" s="6" t="n">
        <v>5</v>
      </c>
      <c r="D57" s="6" t="n">
        <v>0</v>
      </c>
      <c r="E57" s="10">
        <f>IF(D57=1, IF(OR(C57&lt;10, C57&gt;=15),1,0), IF(OR(C57&lt;7, C57&gt;=18),1,0))</f>
        <v/>
      </c>
      <c r="F57" s="11" t="n">
        <v>0.132</v>
      </c>
      <c r="G57" s="12">
        <f>0*8</f>
        <v/>
      </c>
      <c r="H57" s="12">
        <f>F57-G57</f>
        <v/>
      </c>
      <c r="I57" s="10">
        <f>IF(E57=0,"Fora",IF(E56=0,"Carg xar",IF(H57&lt;0,IF(M57&lt;0.9,"Carg FV","Stby"),IF(M57&gt;P57,"V2H",IF(M57&lt;0.9,"Carg xar","Stby")))))</f>
        <v/>
      </c>
      <c r="J57" s="12">
        <f>IF(OR(I57="Carg FV",I57="Carg xar"),MIN(IF(I57="Carg FV",ABS(H57),7.4),7.4,MAX(0,(0.9-M57)*40)*0.95),0)</f>
        <v/>
      </c>
      <c r="K57" s="12">
        <f>IF(I57="V2H",MIN(MAX(0,H57),7.4,MAX(0,(M57-P57)*40)*0.95),0)</f>
        <v/>
      </c>
      <c r="L57" s="12">
        <f>IF(E57=0,0,MAX(0,H57-K57))</f>
        <v/>
      </c>
      <c r="M57" s="13">
        <f>M56+J56/40-IF(I56="V2H",K56/(0.95*40),0)-IF(E57=0,IF(E56=1,IF(D57=1,30,40)*0.18/(2*40),0),0)-IF(E57=1,IF(E56=0,IF(D57=1,30,40)*0.18/(2*40),0),0)</f>
        <v/>
      </c>
      <c r="N57" s="14" t="n">
        <v>0.09</v>
      </c>
      <c r="O57" s="15">
        <f>K57*N57</f>
        <v/>
      </c>
      <c r="P57">
        <f>IF(E57=0,0.3,IF(D57=1,IF(C57&gt;=Params!$B$13-3,IF(C57&lt;Params!$B$13,Params!$B$20,0.3),0.3),IF(C57&gt;=Params!$B$15-3,IF(C57&lt;Params!$B$15,Params!$B$21,0.3),0.3)))</f>
        <v/>
      </c>
    </row>
    <row r="58" ht="15" customHeight="1" s="1">
      <c r="A58" s="9" t="n">
        <v>55</v>
      </c>
      <c r="B58" s="6" t="inlineStr">
        <is>
          <t>03/01</t>
        </is>
      </c>
      <c r="C58" s="6" t="n">
        <v>6</v>
      </c>
      <c r="D58" s="6" t="n">
        <v>0</v>
      </c>
      <c r="E58" s="10">
        <f>IF(D58=1, IF(OR(C58&lt;10, C58&gt;=15),1,0), IF(OR(C58&lt;7, C58&gt;=18),1,0))</f>
        <v/>
      </c>
      <c r="F58" s="11" t="n">
        <v>0.157</v>
      </c>
      <c r="G58" s="12">
        <f>0*8</f>
        <v/>
      </c>
      <c r="H58" s="12">
        <f>F58-G58</f>
        <v/>
      </c>
      <c r="I58" s="10">
        <f>IF(E58=0,"Fora",IF(E57=0,"Carg xar",IF(H58&lt;0,IF(M58&lt;0.9,"Carg FV","Stby"),IF(M58&gt;P58,"V2H",IF(M58&lt;0.9,"Carg xar","Stby")))))</f>
        <v/>
      </c>
      <c r="J58" s="12">
        <f>IF(OR(I58="Carg FV",I58="Carg xar"),MIN(IF(I58="Carg FV",ABS(H58),7.4),7.4,MAX(0,(0.9-M58)*40)*0.95),0)</f>
        <v/>
      </c>
      <c r="K58" s="12">
        <f>IF(I58="V2H",MIN(MAX(0,H58),7.4,MAX(0,(M58-P58)*40)*0.95),0)</f>
        <v/>
      </c>
      <c r="L58" s="12">
        <f>IF(E58=0,0,MAX(0,H58-K58))</f>
        <v/>
      </c>
      <c r="M58" s="13">
        <f>M57+J57/40-IF(I57="V2H",K57/(0.95*40),0)-IF(E58=0,IF(E57=1,IF(D58=1,30,40)*0.18/(2*40),0),0)-IF(E58=1,IF(E57=0,IF(D58=1,30,40)*0.18/(2*40),0),0)</f>
        <v/>
      </c>
      <c r="N58" s="14" t="n">
        <v>0.09</v>
      </c>
      <c r="O58" s="15">
        <f>K58*N58</f>
        <v/>
      </c>
      <c r="P58">
        <f>IF(E58=0,0.3,IF(D58=1,IF(C58&gt;=Params!$B$13-3,IF(C58&lt;Params!$B$13,Params!$B$20,0.3),0.3),IF(C58&gt;=Params!$B$15-3,IF(C58&lt;Params!$B$15,Params!$B$21,0.3),0.3)))</f>
        <v/>
      </c>
    </row>
    <row r="59" ht="15" customHeight="1" s="1">
      <c r="A59" s="9" t="n">
        <v>56</v>
      </c>
      <c r="B59" s="6" t="inlineStr">
        <is>
          <t>03/01</t>
        </is>
      </c>
      <c r="C59" s="6" t="n">
        <v>7</v>
      </c>
      <c r="D59" s="6" t="n">
        <v>0</v>
      </c>
      <c r="E59" s="10">
        <f>IF(D59=1, IF(OR(C59&lt;10, C59&gt;=15),1,0), IF(OR(C59&lt;7, C59&gt;=18),1,0))</f>
        <v/>
      </c>
      <c r="F59" s="11" t="n">
        <v>0.11</v>
      </c>
      <c r="G59" s="12">
        <f>0*8</f>
        <v/>
      </c>
      <c r="H59" s="12">
        <f>F59-G59</f>
        <v/>
      </c>
      <c r="I59" s="10">
        <f>IF(E59=0,"Fora",IF(E58=0,"Carg xar",IF(H59&lt;0,IF(M59&lt;0.9,"Carg FV","Stby"),IF(M59&gt;P59,"V2H",IF(M59&lt;0.9,"Carg xar","Stby")))))</f>
        <v/>
      </c>
      <c r="J59" s="12">
        <f>IF(OR(I59="Carg FV",I59="Carg xar"),MIN(IF(I59="Carg FV",ABS(H59),7.4),7.4,MAX(0,(0.9-M59)*40)*0.95),0)</f>
        <v/>
      </c>
      <c r="K59" s="12">
        <f>IF(I59="V2H",MIN(MAX(0,H59),7.4,MAX(0,(M59-P59)*40)*0.95),0)</f>
        <v/>
      </c>
      <c r="L59" s="12">
        <f>IF(E59=0,0,MAX(0,H59-K59))</f>
        <v/>
      </c>
      <c r="M59" s="13">
        <f>M58+J58/40-IF(I58="V2H",K58/(0.95*40),0)-IF(E59=0,IF(E58=1,IF(D59=1,30,40)*0.18/(2*40),0),0)-IF(E59=1,IF(E58=0,IF(D59=1,30,40)*0.18/(2*40),0),0)</f>
        <v/>
      </c>
      <c r="N59" s="14" t="n">
        <v>0.09</v>
      </c>
      <c r="O59" s="15">
        <f>K59*N59</f>
        <v/>
      </c>
      <c r="P59">
        <f>IF(E59=0,0.3,IF(D59=1,IF(C59&gt;=Params!$B$13-3,IF(C59&lt;Params!$B$13,Params!$B$20,0.3),0.3),IF(C59&gt;=Params!$B$15-3,IF(C59&lt;Params!$B$15,Params!$B$21,0.3),0.3)))</f>
        <v/>
      </c>
    </row>
    <row r="60" ht="15" customHeight="1" s="1">
      <c r="A60" s="9" t="n">
        <v>57</v>
      </c>
      <c r="B60" s="6" t="inlineStr">
        <is>
          <t>03/01</t>
        </is>
      </c>
      <c r="C60" s="6" t="n">
        <v>8</v>
      </c>
      <c r="D60" s="6" t="n">
        <v>0</v>
      </c>
      <c r="E60" s="10">
        <f>IF(D60=1, IF(OR(C60&lt;10, C60&gt;=15),1,0), IF(OR(C60&lt;7, C60&gt;=18),1,0))</f>
        <v/>
      </c>
      <c r="F60" s="11" t="n">
        <v>3.167</v>
      </c>
      <c r="G60" s="12">
        <f>0.05*8</f>
        <v/>
      </c>
      <c r="H60" s="12">
        <f>F60-G60</f>
        <v/>
      </c>
      <c r="I60" s="10">
        <f>IF(E60=0,"Fora",IF(E59=0,"Carg xar",IF(H60&lt;0,IF(M60&lt;0.9,"Carg FV","Stby"),IF(M60&gt;P60,"V2H",IF(M60&lt;0.9,"Carg xar","Stby")))))</f>
        <v/>
      </c>
      <c r="J60" s="12">
        <f>IF(OR(I60="Carg FV",I60="Carg xar"),MIN(IF(I60="Carg FV",ABS(H60),7.4),7.4,MAX(0,(0.9-M60)*40)*0.95),0)</f>
        <v/>
      </c>
      <c r="K60" s="12">
        <f>IF(I60="V2H",MIN(MAX(0,H60),7.4,MAX(0,(M60-P60)*40)*0.95),0)</f>
        <v/>
      </c>
      <c r="L60" s="12">
        <f>IF(E60=0,0,MAX(0,H60-K60))</f>
        <v/>
      </c>
      <c r="M60" s="13">
        <f>M59+J59/40-IF(I59="V2H",K59/(0.95*40),0)-IF(E60=0,IF(E59=1,IF(D60=1,30,40)*0.18/(2*40),0),0)-IF(E60=1,IF(E59=0,IF(D60=1,30,40)*0.18/(2*40),0),0)</f>
        <v/>
      </c>
      <c r="N60" s="14" t="n">
        <v>0.15</v>
      </c>
      <c r="O60" s="15">
        <f>K60*N60</f>
        <v/>
      </c>
      <c r="P60">
        <f>IF(E60=0,0.3,IF(D60=1,IF(C60&gt;=Params!$B$13-3,IF(C60&lt;Params!$B$13,Params!$B$20,0.3),0.3),IF(C60&gt;=Params!$B$15-3,IF(C60&lt;Params!$B$15,Params!$B$21,0.3),0.3)))</f>
        <v/>
      </c>
    </row>
    <row r="61" ht="15" customHeight="1" s="1">
      <c r="A61" s="9" t="n">
        <v>58</v>
      </c>
      <c r="B61" s="6" t="inlineStr">
        <is>
          <t>03/01</t>
        </is>
      </c>
      <c r="C61" s="6" t="n">
        <v>9</v>
      </c>
      <c r="D61" s="6" t="n">
        <v>0</v>
      </c>
      <c r="E61" s="10">
        <f>IF(D61=1, IF(OR(C61&lt;10, C61&gt;=15),1,0), IF(OR(C61&lt;7, C61&gt;=18),1,0))</f>
        <v/>
      </c>
      <c r="F61" s="11" t="n">
        <v>4.811</v>
      </c>
      <c r="G61" s="12">
        <f>0.18*8</f>
        <v/>
      </c>
      <c r="H61" s="12">
        <f>F61-G61</f>
        <v/>
      </c>
      <c r="I61" s="10">
        <f>IF(E61=0,"Fora",IF(E60=0,"Carg xar",IF(H61&lt;0,IF(M61&lt;0.9,"Carg FV","Stby"),IF(M61&gt;P61,"V2H",IF(M61&lt;0.9,"Carg xar","Stby")))))</f>
        <v/>
      </c>
      <c r="J61" s="12">
        <f>IF(OR(I61="Carg FV",I61="Carg xar"),MIN(IF(I61="Carg FV",ABS(H61),7.4),7.4,MAX(0,(0.9-M61)*40)*0.95),0)</f>
        <v/>
      </c>
      <c r="K61" s="12">
        <f>IF(I61="V2H",MIN(MAX(0,H61),7.4,MAX(0,(M61-P61)*40)*0.95),0)</f>
        <v/>
      </c>
      <c r="L61" s="12">
        <f>IF(E61=0,0,MAX(0,H61-K61))</f>
        <v/>
      </c>
      <c r="M61" s="13">
        <f>M60+J60/40-IF(I60="V2H",K60/(0.95*40),0)-IF(E61=0,IF(E60=1,IF(D61=1,30,40)*0.18/(2*40),0),0)-IF(E61=1,IF(E60=0,IF(D61=1,30,40)*0.18/(2*40),0),0)</f>
        <v/>
      </c>
      <c r="N61" s="14" t="n">
        <v>0.15</v>
      </c>
      <c r="O61" s="15">
        <f>K61*N61</f>
        <v/>
      </c>
      <c r="P61">
        <f>IF(E61=0,0.3,IF(D61=1,IF(C61&gt;=Params!$B$13-3,IF(C61&lt;Params!$B$13,Params!$B$20,0.3),0.3),IF(C61&gt;=Params!$B$15-3,IF(C61&lt;Params!$B$15,Params!$B$21,0.3),0.3)))</f>
        <v/>
      </c>
    </row>
    <row r="62" ht="15" customHeight="1" s="1">
      <c r="A62" s="9" t="n">
        <v>59</v>
      </c>
      <c r="B62" s="6" t="inlineStr">
        <is>
          <t>03/01</t>
        </is>
      </c>
      <c r="C62" s="6" t="n">
        <v>10</v>
      </c>
      <c r="D62" s="6" t="n">
        <v>0</v>
      </c>
      <c r="E62" s="10">
        <f>IF(D62=1, IF(OR(C62&lt;10, C62&gt;=15),1,0), IF(OR(C62&lt;7, C62&gt;=18),1,0))</f>
        <v/>
      </c>
      <c r="F62" s="11" t="n">
        <v>3.636</v>
      </c>
      <c r="G62" s="12">
        <f>0.38*8</f>
        <v/>
      </c>
      <c r="H62" s="12">
        <f>F62-G62</f>
        <v/>
      </c>
      <c r="I62" s="10">
        <f>IF(E62=0,"Fora",IF(E61=0,"Carg xar",IF(H62&lt;0,IF(M62&lt;0.9,"Carg FV","Stby"),IF(M62&gt;P62,"V2H",IF(M62&lt;0.9,"Carg xar","Stby")))))</f>
        <v/>
      </c>
      <c r="J62" s="12">
        <f>IF(OR(I62="Carg FV",I62="Carg xar"),MIN(IF(I62="Carg FV",ABS(H62),7.4),7.4,MAX(0,(0.9-M62)*40)*0.95),0)</f>
        <v/>
      </c>
      <c r="K62" s="12">
        <f>IF(I62="V2H",MIN(MAX(0,H62),7.4,MAX(0,(M62-P62)*40)*0.95),0)</f>
        <v/>
      </c>
      <c r="L62" s="12">
        <f>IF(E62=0,0,MAX(0,H62-K62))</f>
        <v/>
      </c>
      <c r="M62" s="13">
        <f>M61+J61/40-IF(I61="V2H",K61/(0.95*40),0)-IF(E62=0,IF(E61=1,IF(D62=1,30,40)*0.18/(2*40),0),0)-IF(E62=1,IF(E61=0,IF(D62=1,30,40)*0.18/(2*40),0),0)</f>
        <v/>
      </c>
      <c r="N62" s="14" t="n">
        <v>0.2</v>
      </c>
      <c r="O62" s="15">
        <f>K62*N62</f>
        <v/>
      </c>
      <c r="P62">
        <f>IF(E62=0,0.3,IF(D62=1,IF(C62&gt;=Params!$B$13-3,IF(C62&lt;Params!$B$13,Params!$B$20,0.3),0.3),IF(C62&gt;=Params!$B$15-3,IF(C62&lt;Params!$B$15,Params!$B$21,0.3),0.3)))</f>
        <v/>
      </c>
    </row>
    <row r="63" ht="15" customHeight="1" s="1">
      <c r="A63" s="9" t="n">
        <v>60</v>
      </c>
      <c r="B63" s="6" t="inlineStr">
        <is>
          <t>03/01</t>
        </is>
      </c>
      <c r="C63" s="6" t="n">
        <v>11</v>
      </c>
      <c r="D63" s="6" t="n">
        <v>0</v>
      </c>
      <c r="E63" s="10">
        <f>IF(D63=1, IF(OR(C63&lt;10, C63&gt;=15),1,0), IF(OR(C63&lt;7, C63&gt;=18),1,0))</f>
        <v/>
      </c>
      <c r="F63" s="11" t="n">
        <v>3.433</v>
      </c>
      <c r="G63" s="12">
        <f>0.52*8</f>
        <v/>
      </c>
      <c r="H63" s="12">
        <f>F63-G63</f>
        <v/>
      </c>
      <c r="I63" s="10">
        <f>IF(E63=0,"Fora",IF(E62=0,"Carg xar",IF(H63&lt;0,IF(M63&lt;0.9,"Carg FV","Stby"),IF(M63&gt;P63,"V2H",IF(M63&lt;0.9,"Carg xar","Stby")))))</f>
        <v/>
      </c>
      <c r="J63" s="12">
        <f>IF(OR(I63="Carg FV",I63="Carg xar"),MIN(IF(I63="Carg FV",ABS(H63),7.4),7.4,MAX(0,(0.9-M63)*40)*0.95),0)</f>
        <v/>
      </c>
      <c r="K63" s="12">
        <f>IF(I63="V2H",MIN(MAX(0,H63),7.4,MAX(0,(M63-P63)*40)*0.95),0)</f>
        <v/>
      </c>
      <c r="L63" s="12">
        <f>IF(E63=0,0,MAX(0,H63-K63))</f>
        <v/>
      </c>
      <c r="M63" s="13">
        <f>M62+J62/40-IF(I62="V2H",K62/(0.95*40),0)-IF(E63=0,IF(E62=1,IF(D63=1,30,40)*0.18/(2*40),0),0)-IF(E63=1,IF(E62=0,IF(D63=1,30,40)*0.18/(2*40),0),0)</f>
        <v/>
      </c>
      <c r="N63" s="14" t="n">
        <v>0.2</v>
      </c>
      <c r="O63" s="15">
        <f>K63*N63</f>
        <v/>
      </c>
      <c r="P63">
        <f>IF(E63=0,0.3,IF(D63=1,IF(C63&gt;=Params!$B$13-3,IF(C63&lt;Params!$B$13,Params!$B$20,0.3),0.3),IF(C63&gt;=Params!$B$15-3,IF(C63&lt;Params!$B$15,Params!$B$21,0.3),0.3)))</f>
        <v/>
      </c>
    </row>
    <row r="64" ht="15" customHeight="1" s="1">
      <c r="A64" s="9" t="n">
        <v>61</v>
      </c>
      <c r="B64" s="6" t="inlineStr">
        <is>
          <t>03/01</t>
        </is>
      </c>
      <c r="C64" s="6" t="n">
        <v>12</v>
      </c>
      <c r="D64" s="6" t="n">
        <v>0</v>
      </c>
      <c r="E64" s="10">
        <f>IF(D64=1, IF(OR(C64&lt;10, C64&gt;=15),1,0), IF(OR(C64&lt;7, C64&gt;=18),1,0))</f>
        <v/>
      </c>
      <c r="F64" s="11" t="n">
        <v>2.364</v>
      </c>
      <c r="G64" s="12">
        <f>0.58*8</f>
        <v/>
      </c>
      <c r="H64" s="12">
        <f>F64-G64</f>
        <v/>
      </c>
      <c r="I64" s="10">
        <f>IF(E64=0,"Fora",IF(E63=0,"Carg xar",IF(H64&lt;0,IF(M64&lt;0.9,"Carg FV","Stby"),IF(M64&gt;P64,"V2H",IF(M64&lt;0.9,"Carg xar","Stby")))))</f>
        <v/>
      </c>
      <c r="J64" s="12">
        <f>IF(OR(I64="Carg FV",I64="Carg xar"),MIN(IF(I64="Carg FV",ABS(H64),7.4),7.4,MAX(0,(0.9-M64)*40)*0.95),0)</f>
        <v/>
      </c>
      <c r="K64" s="12">
        <f>IF(I64="V2H",MIN(MAX(0,H64),7.4,MAX(0,(M64-P64)*40)*0.95),0)</f>
        <v/>
      </c>
      <c r="L64" s="12">
        <f>IF(E64=0,0,MAX(0,H64-K64))</f>
        <v/>
      </c>
      <c r="M64" s="13">
        <f>M63+J63/40-IF(I63="V2H",K63/(0.95*40),0)-IF(E64=0,IF(E63=1,IF(D64=1,30,40)*0.18/(2*40),0),0)-IF(E64=1,IF(E63=0,IF(D64=1,30,40)*0.18/(2*40),0),0)</f>
        <v/>
      </c>
      <c r="N64" s="14" t="n">
        <v>0.2</v>
      </c>
      <c r="O64" s="15">
        <f>K64*N64</f>
        <v/>
      </c>
      <c r="P64">
        <f>IF(E64=0,0.3,IF(D64=1,IF(C64&gt;=Params!$B$13-3,IF(C64&lt;Params!$B$13,Params!$B$20,0.3),0.3),IF(C64&gt;=Params!$B$15-3,IF(C64&lt;Params!$B$15,Params!$B$21,0.3),0.3)))</f>
        <v/>
      </c>
    </row>
    <row r="65" ht="15" customHeight="1" s="1">
      <c r="A65" s="9" t="n">
        <v>62</v>
      </c>
      <c r="B65" s="6" t="inlineStr">
        <is>
          <t>03/01</t>
        </is>
      </c>
      <c r="C65" s="6" t="n">
        <v>13</v>
      </c>
      <c r="D65" s="6" t="n">
        <v>0</v>
      </c>
      <c r="E65" s="10">
        <f>IF(D65=1, IF(OR(C65&lt;10, C65&gt;=15),1,0), IF(OR(C65&lt;7, C65&gt;=18),1,0))</f>
        <v/>
      </c>
      <c r="F65" s="11" t="n">
        <v>3.467</v>
      </c>
      <c r="G65" s="12">
        <f>0.55*8</f>
        <v/>
      </c>
      <c r="H65" s="12">
        <f>F65-G65</f>
        <v/>
      </c>
      <c r="I65" s="10">
        <f>IF(E65=0,"Fora",IF(E64=0,"Carg xar",IF(H65&lt;0,IF(M65&lt;0.9,"Carg FV","Stby"),IF(M65&gt;P65,"V2H",IF(M65&lt;0.9,"Carg xar","Stby")))))</f>
        <v/>
      </c>
      <c r="J65" s="12">
        <f>IF(OR(I65="Carg FV",I65="Carg xar"),MIN(IF(I65="Carg FV",ABS(H65),7.4),7.4,MAX(0,(0.9-M65)*40)*0.95),0)</f>
        <v/>
      </c>
      <c r="K65" s="12">
        <f>IF(I65="V2H",MIN(MAX(0,H65),7.4,MAX(0,(M65-P65)*40)*0.95),0)</f>
        <v/>
      </c>
      <c r="L65" s="12">
        <f>IF(E65=0,0,MAX(0,H65-K65))</f>
        <v/>
      </c>
      <c r="M65" s="13">
        <f>M64+J64/40-IF(I64="V2H",K64/(0.95*40),0)-IF(E65=0,IF(E64=1,IF(D65=1,30,40)*0.18/(2*40),0),0)-IF(E65=1,IF(E64=0,IF(D65=1,30,40)*0.18/(2*40),0),0)</f>
        <v/>
      </c>
      <c r="N65" s="14" t="n">
        <v>0.2</v>
      </c>
      <c r="O65" s="15">
        <f>K65*N65</f>
        <v/>
      </c>
      <c r="P65">
        <f>IF(E65=0,0.3,IF(D65=1,IF(C65&gt;=Params!$B$13-3,IF(C65&lt;Params!$B$13,Params!$B$20,0.3),0.3),IF(C65&gt;=Params!$B$15-3,IF(C65&lt;Params!$B$15,Params!$B$21,0.3),0.3)))</f>
        <v/>
      </c>
    </row>
    <row r="66" ht="15" customHeight="1" s="1">
      <c r="A66" s="9" t="n">
        <v>63</v>
      </c>
      <c r="B66" s="6" t="inlineStr">
        <is>
          <t>03/01</t>
        </is>
      </c>
      <c r="C66" s="6" t="n">
        <v>14</v>
      </c>
      <c r="D66" s="6" t="n">
        <v>0</v>
      </c>
      <c r="E66" s="10">
        <f>IF(D66=1, IF(OR(C66&lt;10, C66&gt;=15),1,0), IF(OR(C66&lt;7, C66&gt;=18),1,0))</f>
        <v/>
      </c>
      <c r="F66" s="11" t="n">
        <v>4.004</v>
      </c>
      <c r="G66" s="12">
        <f>0.42*8</f>
        <v/>
      </c>
      <c r="H66" s="12">
        <f>F66-G66</f>
        <v/>
      </c>
      <c r="I66" s="10">
        <f>IF(E66=0,"Fora",IF(E65=0,"Carg xar",IF(H66&lt;0,IF(M66&lt;0.9,"Carg FV","Stby"),IF(M66&gt;P66,"V2H",IF(M66&lt;0.9,"Carg xar","Stby")))))</f>
        <v/>
      </c>
      <c r="J66" s="12">
        <f>IF(OR(I66="Carg FV",I66="Carg xar"),MIN(IF(I66="Carg FV",ABS(H66),7.4),7.4,MAX(0,(0.9-M66)*40)*0.95),0)</f>
        <v/>
      </c>
      <c r="K66" s="12">
        <f>IF(I66="V2H",MIN(MAX(0,H66),7.4,MAX(0,(M66-P66)*40)*0.95),0)</f>
        <v/>
      </c>
      <c r="L66" s="12">
        <f>IF(E66=0,0,MAX(0,H66-K66))</f>
        <v/>
      </c>
      <c r="M66" s="13">
        <f>M65+J65/40-IF(I65="V2H",K65/(0.95*40),0)-IF(E66=0,IF(E65=1,IF(D66=1,30,40)*0.18/(2*40),0),0)-IF(E66=1,IF(E65=0,IF(D66=1,30,40)*0.18/(2*40),0),0)</f>
        <v/>
      </c>
      <c r="N66" s="14" t="n">
        <v>0.15</v>
      </c>
      <c r="O66" s="15">
        <f>K66*N66</f>
        <v/>
      </c>
      <c r="P66">
        <f>IF(E66=0,0.3,IF(D66=1,IF(C66&gt;=Params!$B$13-3,IF(C66&lt;Params!$B$13,Params!$B$20,0.3),0.3),IF(C66&gt;=Params!$B$15-3,IF(C66&lt;Params!$B$15,Params!$B$21,0.3),0.3)))</f>
        <v/>
      </c>
    </row>
    <row r="67" ht="15" customHeight="1" s="1">
      <c r="A67" s="9" t="n">
        <v>64</v>
      </c>
      <c r="B67" s="6" t="inlineStr">
        <is>
          <t>03/01</t>
        </is>
      </c>
      <c r="C67" s="6" t="n">
        <v>15</v>
      </c>
      <c r="D67" s="6" t="n">
        <v>0</v>
      </c>
      <c r="E67" s="10">
        <f>IF(D67=1, IF(OR(C67&lt;10, C67&gt;=15),1,0), IF(OR(C67&lt;7, C67&gt;=18),1,0))</f>
        <v/>
      </c>
      <c r="F67" s="11" t="n">
        <v>2.376</v>
      </c>
      <c r="G67" s="12">
        <f>0.22*8</f>
        <v/>
      </c>
      <c r="H67" s="12">
        <f>F67-G67</f>
        <v/>
      </c>
      <c r="I67" s="10">
        <f>IF(E67=0,"Fora",IF(E66=0,"Carg xar",IF(H67&lt;0,IF(M67&lt;0.9,"Carg FV","Stby"),IF(M67&gt;P67,"V2H",IF(M67&lt;0.9,"Carg xar","Stby")))))</f>
        <v/>
      </c>
      <c r="J67" s="12">
        <f>IF(OR(I67="Carg FV",I67="Carg xar"),MIN(IF(I67="Carg FV",ABS(H67),7.4),7.4,MAX(0,(0.9-M67)*40)*0.95),0)</f>
        <v/>
      </c>
      <c r="K67" s="12">
        <f>IF(I67="V2H",MIN(MAX(0,H67),7.4,MAX(0,(M67-P67)*40)*0.95),0)</f>
        <v/>
      </c>
      <c r="L67" s="12">
        <f>IF(E67=0,0,MAX(0,H67-K67))</f>
        <v/>
      </c>
      <c r="M67" s="13">
        <f>M66+J66/40-IF(I66="V2H",K66/(0.95*40),0)-IF(E67=0,IF(E66=1,IF(D67=1,30,40)*0.18/(2*40),0),0)-IF(E67=1,IF(E66=0,IF(D67=1,30,40)*0.18/(2*40),0),0)</f>
        <v/>
      </c>
      <c r="N67" s="14" t="n">
        <v>0.15</v>
      </c>
      <c r="O67" s="15">
        <f>K67*N67</f>
        <v/>
      </c>
      <c r="P67">
        <f>IF(E67=0,0.3,IF(D67=1,IF(C67&gt;=Params!$B$13-3,IF(C67&lt;Params!$B$13,Params!$B$20,0.3),0.3),IF(C67&gt;=Params!$B$15-3,IF(C67&lt;Params!$B$15,Params!$B$21,0.3),0.3)))</f>
        <v/>
      </c>
    </row>
    <row r="68" ht="15" customHeight="1" s="1">
      <c r="A68" s="9" t="n">
        <v>65</v>
      </c>
      <c r="B68" s="6" t="inlineStr">
        <is>
          <t>03/01</t>
        </is>
      </c>
      <c r="C68" s="6" t="n">
        <v>16</v>
      </c>
      <c r="D68" s="6" t="n">
        <v>0</v>
      </c>
      <c r="E68" s="10">
        <f>IF(D68=1, IF(OR(C68&lt;10, C68&gt;=15),1,0), IF(OR(C68&lt;7, C68&gt;=18),1,0))</f>
        <v/>
      </c>
      <c r="F68" s="11" t="n">
        <v>0.671</v>
      </c>
      <c r="G68" s="12">
        <f>0.05*8</f>
        <v/>
      </c>
      <c r="H68" s="12">
        <f>F68-G68</f>
        <v/>
      </c>
      <c r="I68" s="10">
        <f>IF(E68=0,"Fora",IF(E67=0,"Carg xar",IF(H68&lt;0,IF(M68&lt;0.9,"Carg FV","Stby"),IF(M68&gt;P68,"V2H",IF(M68&lt;0.9,"Carg xar","Stby")))))</f>
        <v/>
      </c>
      <c r="J68" s="12">
        <f>IF(OR(I68="Carg FV",I68="Carg xar"),MIN(IF(I68="Carg FV",ABS(H68),7.4),7.4,MAX(0,(0.9-M68)*40)*0.95),0)</f>
        <v/>
      </c>
      <c r="K68" s="12">
        <f>IF(I68="V2H",MIN(MAX(0,H68),7.4,MAX(0,(M68-P68)*40)*0.95),0)</f>
        <v/>
      </c>
      <c r="L68" s="12">
        <f>IF(E68=0,0,MAX(0,H68-K68))</f>
        <v/>
      </c>
      <c r="M68" s="13">
        <f>M67+J67/40-IF(I67="V2H",K67/(0.95*40),0)-IF(E68=0,IF(E67=1,IF(D68=1,30,40)*0.18/(2*40),0),0)-IF(E68=1,IF(E67=0,IF(D68=1,30,40)*0.18/(2*40),0),0)</f>
        <v/>
      </c>
      <c r="N68" s="14" t="n">
        <v>0.15</v>
      </c>
      <c r="O68" s="15">
        <f>K68*N68</f>
        <v/>
      </c>
      <c r="P68">
        <f>IF(E68=0,0.3,IF(D68=1,IF(C68&gt;=Params!$B$13-3,IF(C68&lt;Params!$B$13,Params!$B$20,0.3),0.3),IF(C68&gt;=Params!$B$15-3,IF(C68&lt;Params!$B$15,Params!$B$21,0.3),0.3)))</f>
        <v/>
      </c>
    </row>
    <row r="69" ht="15" customHeight="1" s="1">
      <c r="A69" s="9" t="n">
        <v>66</v>
      </c>
      <c r="B69" s="6" t="inlineStr">
        <is>
          <t>03/01</t>
        </is>
      </c>
      <c r="C69" s="6" t="n">
        <v>17</v>
      </c>
      <c r="D69" s="6" t="n">
        <v>0</v>
      </c>
      <c r="E69" s="10">
        <f>IF(D69=1, IF(OR(C69&lt;10, C69&gt;=15),1,0), IF(OR(C69&lt;7, C69&gt;=18),1,0))</f>
        <v/>
      </c>
      <c r="F69" s="11" t="n">
        <v>0.628</v>
      </c>
      <c r="G69" s="12">
        <f>0*8</f>
        <v/>
      </c>
      <c r="H69" s="12">
        <f>F69-G69</f>
        <v/>
      </c>
      <c r="I69" s="10">
        <f>IF(E69=0,"Fora",IF(E68=0,"Carg xar",IF(H69&lt;0,IF(M69&lt;0.9,"Carg FV","Stby"),IF(M69&gt;P69,"V2H",IF(M69&lt;0.9,"Carg xar","Stby")))))</f>
        <v/>
      </c>
      <c r="J69" s="12">
        <f>IF(OR(I69="Carg FV",I69="Carg xar"),MIN(IF(I69="Carg FV",ABS(H69),7.4),7.4,MAX(0,(0.9-M69)*40)*0.95),0)</f>
        <v/>
      </c>
      <c r="K69" s="12">
        <f>IF(I69="V2H",MIN(MAX(0,H69),7.4,MAX(0,(M69-P69)*40)*0.95),0)</f>
        <v/>
      </c>
      <c r="L69" s="12">
        <f>IF(E69=0,0,MAX(0,H69-K69))</f>
        <v/>
      </c>
      <c r="M69" s="13">
        <f>M68+J68/40-IF(I68="V2H",K68/(0.95*40),0)-IF(E69=0,IF(E68=1,IF(D69=1,30,40)*0.18/(2*40),0),0)-IF(E69=1,IF(E68=0,IF(D69=1,30,40)*0.18/(2*40),0),0)</f>
        <v/>
      </c>
      <c r="N69" s="14" t="n">
        <v>0.15</v>
      </c>
      <c r="O69" s="15">
        <f>K69*N69</f>
        <v/>
      </c>
      <c r="P69">
        <f>IF(E69=0,0.3,IF(D69=1,IF(C69&gt;=Params!$B$13-3,IF(C69&lt;Params!$B$13,Params!$B$20,0.3),0.3),IF(C69&gt;=Params!$B$15-3,IF(C69&lt;Params!$B$15,Params!$B$21,0.3),0.3)))</f>
        <v/>
      </c>
    </row>
    <row r="70" ht="15" customHeight="1" s="1">
      <c r="A70" s="9" t="n">
        <v>67</v>
      </c>
      <c r="B70" s="6" t="inlineStr">
        <is>
          <t>03/01</t>
        </is>
      </c>
      <c r="C70" s="6" t="n">
        <v>18</v>
      </c>
      <c r="D70" s="6" t="n">
        <v>0</v>
      </c>
      <c r="E70" s="10">
        <f>IF(D70=1, IF(OR(C70&lt;10, C70&gt;=15),1,0), IF(OR(C70&lt;7, C70&gt;=18),1,0))</f>
        <v/>
      </c>
      <c r="F70" s="11" t="n">
        <v>0.443</v>
      </c>
      <c r="G70" s="12">
        <f>0*8</f>
        <v/>
      </c>
      <c r="H70" s="12">
        <f>F70-G70</f>
        <v/>
      </c>
      <c r="I70" s="10">
        <f>IF(E70=0,"Fora",IF(E69=0,"Carg xar",IF(H70&lt;0,IF(M70&lt;0.9,"Carg FV","Stby"),IF(M70&gt;P70,"V2H",IF(M70&lt;0.9,"Carg xar","Stby")))))</f>
        <v/>
      </c>
      <c r="J70" s="12">
        <f>IF(OR(I70="Carg FV",I70="Carg xar"),MIN(IF(I70="Carg FV",ABS(H70),7.4),7.4,MAX(0,(0.9-M70)*40)*0.95),0)</f>
        <v/>
      </c>
      <c r="K70" s="12">
        <f>IF(I70="V2H",MIN(MAX(0,H70),7.4,MAX(0,(M70-P70)*40)*0.95),0)</f>
        <v/>
      </c>
      <c r="L70" s="12">
        <f>IF(E70=0,0,MAX(0,H70-K70))</f>
        <v/>
      </c>
      <c r="M70" s="13">
        <f>M69+J69/40-IF(I69="V2H",K69/(0.95*40),0)-IF(E70=0,IF(E69=1,IF(D70=1,30,40)*0.18/(2*40),0),0)-IF(E70=1,IF(E69=0,IF(D70=1,30,40)*0.18/(2*40),0),0)</f>
        <v/>
      </c>
      <c r="N70" s="14" t="n">
        <v>0.2</v>
      </c>
      <c r="O70" s="15">
        <f>K70*N70</f>
        <v/>
      </c>
      <c r="P70">
        <f>IF(E70=0,0.3,IF(D70=1,IF(C70&gt;=Params!$B$13-3,IF(C70&lt;Params!$B$13,Params!$B$20,0.3),0.3),IF(C70&gt;=Params!$B$15-3,IF(C70&lt;Params!$B$15,Params!$B$21,0.3),0.3)))</f>
        <v/>
      </c>
    </row>
    <row r="71" ht="15" customHeight="1" s="1">
      <c r="A71" s="9" t="n">
        <v>68</v>
      </c>
      <c r="B71" s="6" t="inlineStr">
        <is>
          <t>03/01</t>
        </is>
      </c>
      <c r="C71" s="6" t="n">
        <v>19</v>
      </c>
      <c r="D71" s="6" t="n">
        <v>0</v>
      </c>
      <c r="E71" s="10">
        <f>IF(D71=1, IF(OR(C71&lt;10, C71&gt;=15),1,0), IF(OR(C71&lt;7, C71&gt;=18),1,0))</f>
        <v/>
      </c>
      <c r="F71" s="11" t="n">
        <v>0.5570000000000001</v>
      </c>
      <c r="G71" s="12">
        <f>0*8</f>
        <v/>
      </c>
      <c r="H71" s="12">
        <f>F71-G71</f>
        <v/>
      </c>
      <c r="I71" s="10">
        <f>IF(E71=0,"Fora",IF(E70=0,"Carg xar",IF(H71&lt;0,IF(M71&lt;0.9,"Carg FV","Stby"),IF(M71&gt;P71,"V2H",IF(M71&lt;0.9,"Carg xar","Stby")))))</f>
        <v/>
      </c>
      <c r="J71" s="12">
        <f>IF(OR(I71="Carg FV",I71="Carg xar"),MIN(IF(I71="Carg FV",ABS(H71),7.4),7.4,MAX(0,(0.9-M71)*40)*0.95),0)</f>
        <v/>
      </c>
      <c r="K71" s="12">
        <f>IF(I71="V2H",MIN(MAX(0,H71),7.4,MAX(0,(M71-P71)*40)*0.95),0)</f>
        <v/>
      </c>
      <c r="L71" s="12">
        <f>IF(E71=0,0,MAX(0,H71-K71))</f>
        <v/>
      </c>
      <c r="M71" s="13">
        <f>M70+J70/40-IF(I70="V2H",K70/(0.95*40),0)-IF(E71=0,IF(E70=1,IF(D71=1,30,40)*0.18/(2*40),0),0)-IF(E71=1,IF(E70=0,IF(D71=1,30,40)*0.18/(2*40),0),0)</f>
        <v/>
      </c>
      <c r="N71" s="14" t="n">
        <v>0.2</v>
      </c>
      <c r="O71" s="15">
        <f>K71*N71</f>
        <v/>
      </c>
      <c r="P71">
        <f>IF(E71=0,0.3,IF(D71=1,IF(C71&gt;=Params!$B$13-3,IF(C71&lt;Params!$B$13,Params!$B$20,0.3),0.3),IF(C71&gt;=Params!$B$15-3,IF(C71&lt;Params!$B$15,Params!$B$21,0.3),0.3)))</f>
        <v/>
      </c>
    </row>
    <row r="72" ht="15" customHeight="1" s="1">
      <c r="A72" s="9" t="n">
        <v>69</v>
      </c>
      <c r="B72" s="6" t="inlineStr">
        <is>
          <t>03/01</t>
        </is>
      </c>
      <c r="C72" s="6" t="n">
        <v>20</v>
      </c>
      <c r="D72" s="6" t="n">
        <v>0</v>
      </c>
      <c r="E72" s="10">
        <f>IF(D72=1, IF(OR(C72&lt;10, C72&gt;=15),1,0), IF(OR(C72&lt;7, C72&gt;=18),1,0))</f>
        <v/>
      </c>
      <c r="F72" s="11" t="n">
        <v>3.81</v>
      </c>
      <c r="G72" s="12">
        <f>0*8</f>
        <v/>
      </c>
      <c r="H72" s="12">
        <f>F72-G72</f>
        <v/>
      </c>
      <c r="I72" s="10">
        <f>IF(E72=0,"Fora",IF(E71=0,"Carg xar",IF(H72&lt;0,IF(M72&lt;0.9,"Carg FV","Stby"),IF(M72&gt;P72,"V2H",IF(M72&lt;0.9,"Carg xar","Stby")))))</f>
        <v/>
      </c>
      <c r="J72" s="12">
        <f>IF(OR(I72="Carg FV",I72="Carg xar"),MIN(IF(I72="Carg FV",ABS(H72),7.4),7.4,MAX(0,(0.9-M72)*40)*0.95),0)</f>
        <v/>
      </c>
      <c r="K72" s="12">
        <f>IF(I72="V2H",MIN(MAX(0,H72),7.4,MAX(0,(M72-P72)*40)*0.95),0)</f>
        <v/>
      </c>
      <c r="L72" s="12">
        <f>IF(E72=0,0,MAX(0,H72-K72))</f>
        <v/>
      </c>
      <c r="M72" s="13">
        <f>M71+J71/40-IF(I71="V2H",K71/(0.95*40),0)-IF(E72=0,IF(E71=1,IF(D72=1,30,40)*0.18/(2*40),0),0)-IF(E72=1,IF(E71=0,IF(D72=1,30,40)*0.18/(2*40),0),0)</f>
        <v/>
      </c>
      <c r="N72" s="14" t="n">
        <v>0.2</v>
      </c>
      <c r="O72" s="15">
        <f>K72*N72</f>
        <v/>
      </c>
      <c r="P72">
        <f>IF(E72=0,0.3,IF(D72=1,IF(C72&gt;=Params!$B$13-3,IF(C72&lt;Params!$B$13,Params!$B$20,0.3),0.3),IF(C72&gt;=Params!$B$15-3,IF(C72&lt;Params!$B$15,Params!$B$21,0.3),0.3)))</f>
        <v/>
      </c>
    </row>
    <row r="73" ht="15" customHeight="1" s="1">
      <c r="A73" s="9" t="n">
        <v>70</v>
      </c>
      <c r="B73" s="6" t="inlineStr">
        <is>
          <t>03/01</t>
        </is>
      </c>
      <c r="C73" s="6" t="n">
        <v>21</v>
      </c>
      <c r="D73" s="6" t="n">
        <v>0</v>
      </c>
      <c r="E73" s="10">
        <f>IF(D73=1, IF(OR(C73&lt;10, C73&gt;=15),1,0), IF(OR(C73&lt;7, C73&gt;=18),1,0))</f>
        <v/>
      </c>
      <c r="F73" s="11" t="n">
        <v>4.168</v>
      </c>
      <c r="G73" s="12">
        <f>0*8</f>
        <v/>
      </c>
      <c r="H73" s="12">
        <f>F73-G73</f>
        <v/>
      </c>
      <c r="I73" s="10">
        <f>IF(E73=0,"Fora",IF(E72=0,"Carg xar",IF(H73&lt;0,IF(M73&lt;0.9,"Carg FV","Stby"),IF(M73&gt;P73,"V2H",IF(M73&lt;0.9,"Carg xar","Stby")))))</f>
        <v/>
      </c>
      <c r="J73" s="12">
        <f>IF(OR(I73="Carg FV",I73="Carg xar"),MIN(IF(I73="Carg FV",ABS(H73),7.4),7.4,MAX(0,(0.9-M73)*40)*0.95),0)</f>
        <v/>
      </c>
      <c r="K73" s="12">
        <f>IF(I73="V2H",MIN(MAX(0,H73),7.4,MAX(0,(M73-P73)*40)*0.95),0)</f>
        <v/>
      </c>
      <c r="L73" s="12">
        <f>IF(E73=0,0,MAX(0,H73-K73))</f>
        <v/>
      </c>
      <c r="M73" s="13">
        <f>M72+J72/40-IF(I72="V2H",K72/(0.95*40),0)-IF(E73=0,IF(E72=1,IF(D73=1,30,40)*0.18/(2*40),0),0)-IF(E73=1,IF(E72=0,IF(D73=1,30,40)*0.18/(2*40),0),0)</f>
        <v/>
      </c>
      <c r="N73" s="14" t="n">
        <v>0.2</v>
      </c>
      <c r="O73" s="15">
        <f>K73*N73</f>
        <v/>
      </c>
      <c r="P73">
        <f>IF(E73=0,0.3,IF(D73=1,IF(C73&gt;=Params!$B$13-3,IF(C73&lt;Params!$B$13,Params!$B$20,0.3),0.3),IF(C73&gt;=Params!$B$15-3,IF(C73&lt;Params!$B$15,Params!$B$21,0.3),0.3)))</f>
        <v/>
      </c>
    </row>
    <row r="74" ht="15" customHeight="1" s="1">
      <c r="A74" s="9" t="n">
        <v>71</v>
      </c>
      <c r="B74" s="6" t="inlineStr">
        <is>
          <t>03/01</t>
        </is>
      </c>
      <c r="C74" s="6" t="n">
        <v>22</v>
      </c>
      <c r="D74" s="6" t="n">
        <v>0</v>
      </c>
      <c r="E74" s="10">
        <f>IF(D74=1, IF(OR(C74&lt;10, C74&gt;=15),1,0), IF(OR(C74&lt;7, C74&gt;=18),1,0))</f>
        <v/>
      </c>
      <c r="F74" s="11" t="n">
        <v>3.068</v>
      </c>
      <c r="G74" s="12">
        <f>0*8</f>
        <v/>
      </c>
      <c r="H74" s="12">
        <f>F74-G74</f>
        <v/>
      </c>
      <c r="I74" s="10">
        <f>IF(E74=0,"Fora",IF(E73=0,"Carg xar",IF(H74&lt;0,IF(M74&lt;0.9,"Carg FV","Stby"),IF(M74&gt;P74,"V2H",IF(M74&lt;0.9,"Carg xar","Stby")))))</f>
        <v/>
      </c>
      <c r="J74" s="12">
        <f>IF(OR(I74="Carg FV",I74="Carg xar"),MIN(IF(I74="Carg FV",ABS(H74),7.4),7.4,MAX(0,(0.9-M74)*40)*0.95),0)</f>
        <v/>
      </c>
      <c r="K74" s="12">
        <f>IF(I74="V2H",MIN(MAX(0,H74),7.4,MAX(0,(M74-P74)*40)*0.95),0)</f>
        <v/>
      </c>
      <c r="L74" s="12">
        <f>IF(E74=0,0,MAX(0,H74-K74))</f>
        <v/>
      </c>
      <c r="M74" s="13">
        <f>M73+J73/40-IF(I73="V2H",K73/(0.95*40),0)-IF(E74=0,IF(E73=1,IF(D74=1,30,40)*0.18/(2*40),0),0)-IF(E74=1,IF(E73=0,IF(D74=1,30,40)*0.18/(2*40),0),0)</f>
        <v/>
      </c>
      <c r="N74" s="14" t="n">
        <v>0.15</v>
      </c>
      <c r="O74" s="15">
        <f>K74*N74</f>
        <v/>
      </c>
      <c r="P74">
        <f>IF(E74=0,0.3,IF(D74=1,IF(C74&gt;=Params!$B$13-3,IF(C74&lt;Params!$B$13,Params!$B$20,0.3),0.3),IF(C74&gt;=Params!$B$15-3,IF(C74&lt;Params!$B$15,Params!$B$21,0.3),0.3)))</f>
        <v/>
      </c>
    </row>
    <row r="75" ht="15" customHeight="1" s="1">
      <c r="A75" s="9" t="n">
        <v>72</v>
      </c>
      <c r="B75" s="6" t="inlineStr">
        <is>
          <t>03/01</t>
        </is>
      </c>
      <c r="C75" s="6" t="n">
        <v>23</v>
      </c>
      <c r="D75" s="6" t="n">
        <v>0</v>
      </c>
      <c r="E75" s="10">
        <f>IF(D75=1, IF(OR(C75&lt;10, C75&gt;=15),1,0), IF(OR(C75&lt;7, C75&gt;=18),1,0))</f>
        <v/>
      </c>
      <c r="F75" s="11" t="n">
        <v>2.804</v>
      </c>
      <c r="G75" s="12">
        <f>0*8</f>
        <v/>
      </c>
      <c r="H75" s="12">
        <f>F75-G75</f>
        <v/>
      </c>
      <c r="I75" s="10">
        <f>IF(E75=0,"Fora",IF(E74=0,"Carg xar",IF(H75&lt;0,IF(M75&lt;0.9,"Carg FV","Stby"),IF(M75&gt;P75,"V2H",IF(M75&lt;0.9,"Carg xar","Stby")))))</f>
        <v/>
      </c>
      <c r="J75" s="12">
        <f>IF(OR(I75="Carg FV",I75="Carg xar"),MIN(IF(I75="Carg FV",ABS(H75),7.4),7.4,MAX(0,(0.9-M75)*40)*0.95),0)</f>
        <v/>
      </c>
      <c r="K75" s="12">
        <f>IF(I75="V2H",MIN(MAX(0,H75),7.4,MAX(0,(M75-P75)*40)*0.95),0)</f>
        <v/>
      </c>
      <c r="L75" s="12">
        <f>IF(E75=0,0,MAX(0,H75-K75))</f>
        <v/>
      </c>
      <c r="M75" s="13">
        <f>M74+J74/40-IF(I74="V2H",K74/(0.95*40),0)-IF(E75=0,IF(E74=1,IF(D75=1,30,40)*0.18/(2*40),0),0)-IF(E75=1,IF(E74=0,IF(D75=1,30,40)*0.18/(2*40),0),0)</f>
        <v/>
      </c>
      <c r="N75" s="14" t="n">
        <v>0.15</v>
      </c>
      <c r="O75" s="15">
        <f>K75*N75</f>
        <v/>
      </c>
      <c r="P75">
        <f>IF(E75=0,0.3,IF(D75=1,IF(C75&gt;=Params!$B$13-3,IF(C75&lt;Params!$B$13,Params!$B$20,0.3),0.3),IF(C75&gt;=Params!$B$15-3,IF(C75&lt;Params!$B$15,Params!$B$21,0.3),0.3)))</f>
        <v/>
      </c>
    </row>
    <row r="76" ht="15" customHeight="1" s="1">
      <c r="A76" s="9" t="n">
        <v>73</v>
      </c>
      <c r="B76" s="6" t="inlineStr">
        <is>
          <t>04/01</t>
        </is>
      </c>
      <c r="C76" s="6" t="n">
        <v>0</v>
      </c>
      <c r="D76" s="6" t="n">
        <v>1</v>
      </c>
      <c r="E76" s="10">
        <f>IF(D76=1, IF(OR(C76&lt;10, C76&gt;=15),1,0), IF(OR(C76&lt;7, C76&gt;=18),1,0))</f>
        <v/>
      </c>
      <c r="F76" s="11" t="n">
        <v>2.728</v>
      </c>
      <c r="G76" s="12">
        <f>0*8</f>
        <v/>
      </c>
      <c r="H76" s="12">
        <f>F76-G76</f>
        <v/>
      </c>
      <c r="I76" s="10">
        <f>IF(E76=0,"Fora",IF(E75=0,"Carg xar",IF(H76&lt;0,IF(M76&lt;0.9,"Carg FV","Stby"),IF(M76&gt;P76,"V2H",IF(M76&lt;0.9,"Carg xar","Stby")))))</f>
        <v/>
      </c>
      <c r="J76" s="12">
        <f>IF(OR(I76="Carg FV",I76="Carg xar"),MIN(IF(I76="Carg FV",ABS(H76),7.4),7.4,MAX(0,(0.9-M76)*40)*0.95),0)</f>
        <v/>
      </c>
      <c r="K76" s="12">
        <f>IF(I76="V2H",MIN(MAX(0,H76),7.4,MAX(0,(M76-P76)*40)*0.95),0)</f>
        <v/>
      </c>
      <c r="L76" s="12">
        <f>IF(E76=0,0,MAX(0,H76-K76))</f>
        <v/>
      </c>
      <c r="M76" s="13">
        <f>M75+J75/40-IF(I75="V2H",K75/(0.95*40),0)-IF(E76=0,IF(E75=1,IF(D76=1,30,40)*0.18/(2*40),0),0)-IF(E76=1,IF(E75=0,IF(D76=1,30,40)*0.18/(2*40),0),0)</f>
        <v/>
      </c>
      <c r="N76" s="14" t="n">
        <v>0.09</v>
      </c>
      <c r="O76" s="15">
        <f>K76*N76</f>
        <v/>
      </c>
      <c r="P76">
        <f>IF(E76=0,0.3,IF(D76=1,IF(C76&gt;=Params!$B$13-3,IF(C76&lt;Params!$B$13,Params!$B$20,0.3),0.3),IF(C76&gt;=Params!$B$15-3,IF(C76&lt;Params!$B$15,Params!$B$21,0.3),0.3)))</f>
        <v/>
      </c>
    </row>
    <row r="77" ht="15" customHeight="1" s="1">
      <c r="A77" s="9" t="n">
        <v>74</v>
      </c>
      <c r="B77" s="6" t="inlineStr">
        <is>
          <t>04/01</t>
        </is>
      </c>
      <c r="C77" s="6" t="n">
        <v>1</v>
      </c>
      <c r="D77" s="6" t="n">
        <v>1</v>
      </c>
      <c r="E77" s="10">
        <f>IF(D77=1, IF(OR(C77&lt;10, C77&gt;=15),1,0), IF(OR(C77&lt;7, C77&gt;=18),1,0))</f>
        <v/>
      </c>
      <c r="F77" s="11" t="n">
        <v>3.05</v>
      </c>
      <c r="G77" s="12">
        <f>0*8</f>
        <v/>
      </c>
      <c r="H77" s="12">
        <f>F77-G77</f>
        <v/>
      </c>
      <c r="I77" s="10">
        <f>IF(E77=0,"Fora",IF(E76=0,"Carg xar",IF(H77&lt;0,IF(M77&lt;0.9,"Carg FV","Stby"),IF(M77&gt;P77,"V2H",IF(M77&lt;0.9,"Carg xar","Stby")))))</f>
        <v/>
      </c>
      <c r="J77" s="12">
        <f>IF(OR(I77="Carg FV",I77="Carg xar"),MIN(IF(I77="Carg FV",ABS(H77),7.4),7.4,MAX(0,(0.9-M77)*40)*0.95),0)</f>
        <v/>
      </c>
      <c r="K77" s="12">
        <f>IF(I77="V2H",MIN(MAX(0,H77),7.4,MAX(0,(M77-P77)*40)*0.95),0)</f>
        <v/>
      </c>
      <c r="L77" s="12">
        <f>IF(E77=0,0,MAX(0,H77-K77))</f>
        <v/>
      </c>
      <c r="M77" s="13">
        <f>M76+J76/40-IF(I76="V2H",K76/(0.95*40),0)-IF(E77=0,IF(E76=1,IF(D77=1,30,40)*0.18/(2*40),0),0)-IF(E77=1,IF(E76=0,IF(D77=1,30,40)*0.18/(2*40),0),0)</f>
        <v/>
      </c>
      <c r="N77" s="14" t="n">
        <v>0.09</v>
      </c>
      <c r="O77" s="15">
        <f>K77*N77</f>
        <v/>
      </c>
      <c r="P77">
        <f>IF(E77=0,0.3,IF(D77=1,IF(C77&gt;=Params!$B$13-3,IF(C77&lt;Params!$B$13,Params!$B$20,0.3),0.3),IF(C77&gt;=Params!$B$15-3,IF(C77&lt;Params!$B$15,Params!$B$21,0.3),0.3)))</f>
        <v/>
      </c>
    </row>
    <row r="78" ht="15" customHeight="1" s="1">
      <c r="A78" s="9" t="n">
        <v>75</v>
      </c>
      <c r="B78" s="6" t="inlineStr">
        <is>
          <t>04/01</t>
        </is>
      </c>
      <c r="C78" s="6" t="n">
        <v>2</v>
      </c>
      <c r="D78" s="6" t="n">
        <v>1</v>
      </c>
      <c r="E78" s="10">
        <f>IF(D78=1, IF(OR(C78&lt;10, C78&gt;=15),1,0), IF(OR(C78&lt;7, C78&gt;=18),1,0))</f>
        <v/>
      </c>
      <c r="F78" s="11" t="n">
        <v>3.246</v>
      </c>
      <c r="G78" s="12">
        <f>0*8</f>
        <v/>
      </c>
      <c r="H78" s="12">
        <f>F78-G78</f>
        <v/>
      </c>
      <c r="I78" s="10">
        <f>IF(E78=0,"Fora",IF(E77=0,"Carg xar",IF(H78&lt;0,IF(M78&lt;0.9,"Carg FV","Stby"),IF(M78&gt;P78,"V2H",IF(M78&lt;0.9,"Carg xar","Stby")))))</f>
        <v/>
      </c>
      <c r="J78" s="12">
        <f>IF(OR(I78="Carg FV",I78="Carg xar"),MIN(IF(I78="Carg FV",ABS(H78),7.4),7.4,MAX(0,(0.9-M78)*40)*0.95),0)</f>
        <v/>
      </c>
      <c r="K78" s="12">
        <f>IF(I78="V2H",MIN(MAX(0,H78),7.4,MAX(0,(M78-P78)*40)*0.95),0)</f>
        <v/>
      </c>
      <c r="L78" s="12">
        <f>IF(E78=0,0,MAX(0,H78-K78))</f>
        <v/>
      </c>
      <c r="M78" s="13">
        <f>M77+J77/40-IF(I77="V2H",K77/(0.95*40),0)-IF(E78=0,IF(E77=1,IF(D78=1,30,40)*0.18/(2*40),0),0)-IF(E78=1,IF(E77=0,IF(D78=1,30,40)*0.18/(2*40),0),0)</f>
        <v/>
      </c>
      <c r="N78" s="14" t="n">
        <v>0.09</v>
      </c>
      <c r="O78" s="15">
        <f>K78*N78</f>
        <v/>
      </c>
      <c r="P78">
        <f>IF(E78=0,0.3,IF(D78=1,IF(C78&gt;=Params!$B$13-3,IF(C78&lt;Params!$B$13,Params!$B$20,0.3),0.3),IF(C78&gt;=Params!$B$15-3,IF(C78&lt;Params!$B$15,Params!$B$21,0.3),0.3)))</f>
        <v/>
      </c>
    </row>
    <row r="79" ht="15" customHeight="1" s="1">
      <c r="A79" s="9" t="n">
        <v>76</v>
      </c>
      <c r="B79" s="6" t="inlineStr">
        <is>
          <t>04/01</t>
        </is>
      </c>
      <c r="C79" s="6" t="n">
        <v>3</v>
      </c>
      <c r="D79" s="6" t="n">
        <v>1</v>
      </c>
      <c r="E79" s="10">
        <f>IF(D79=1, IF(OR(C79&lt;10, C79&gt;=15),1,0), IF(OR(C79&lt;7, C79&gt;=18),1,0))</f>
        <v/>
      </c>
      <c r="F79" s="11" t="n">
        <v>3.533</v>
      </c>
      <c r="G79" s="12">
        <f>0*8</f>
        <v/>
      </c>
      <c r="H79" s="12">
        <f>F79-G79</f>
        <v/>
      </c>
      <c r="I79" s="10">
        <f>IF(E79=0,"Fora",IF(E78=0,"Carg xar",IF(H79&lt;0,IF(M79&lt;0.9,"Carg FV","Stby"),IF(M79&gt;P79,"V2H",IF(M79&lt;0.9,"Carg xar","Stby")))))</f>
        <v/>
      </c>
      <c r="J79" s="12">
        <f>IF(OR(I79="Carg FV",I79="Carg xar"),MIN(IF(I79="Carg FV",ABS(H79),7.4),7.4,MAX(0,(0.9-M79)*40)*0.95),0)</f>
        <v/>
      </c>
      <c r="K79" s="12">
        <f>IF(I79="V2H",MIN(MAX(0,H79),7.4,MAX(0,(M79-P79)*40)*0.95),0)</f>
        <v/>
      </c>
      <c r="L79" s="12">
        <f>IF(E79=0,0,MAX(0,H79-K79))</f>
        <v/>
      </c>
      <c r="M79" s="13">
        <f>M78+J78/40-IF(I78="V2H",K78/(0.95*40),0)-IF(E79=0,IF(E78=1,IF(D79=1,30,40)*0.18/(2*40),0),0)-IF(E79=1,IF(E78=0,IF(D79=1,30,40)*0.18/(2*40),0),0)</f>
        <v/>
      </c>
      <c r="N79" s="14" t="n">
        <v>0.09</v>
      </c>
      <c r="O79" s="15">
        <f>K79*N79</f>
        <v/>
      </c>
      <c r="P79">
        <f>IF(E79=0,0.3,IF(D79=1,IF(C79&gt;=Params!$B$13-3,IF(C79&lt;Params!$B$13,Params!$B$20,0.3),0.3),IF(C79&gt;=Params!$B$15-3,IF(C79&lt;Params!$B$15,Params!$B$21,0.3),0.3)))</f>
        <v/>
      </c>
    </row>
    <row r="80" ht="15" customHeight="1" s="1">
      <c r="A80" s="9" t="n">
        <v>77</v>
      </c>
      <c r="B80" s="6" t="inlineStr">
        <is>
          <t>04/01</t>
        </is>
      </c>
      <c r="C80" s="6" t="n">
        <v>4</v>
      </c>
      <c r="D80" s="6" t="n">
        <v>1</v>
      </c>
      <c r="E80" s="10">
        <f>IF(D80=1, IF(OR(C80&lt;10, C80&gt;=15),1,0), IF(OR(C80&lt;7, C80&gt;=18),1,0))</f>
        <v/>
      </c>
      <c r="F80" s="11" t="n">
        <v>3.237</v>
      </c>
      <c r="G80" s="12">
        <f>0*8</f>
        <v/>
      </c>
      <c r="H80" s="12">
        <f>F80-G80</f>
        <v/>
      </c>
      <c r="I80" s="10">
        <f>IF(E80=0,"Fora",IF(E79=0,"Carg xar",IF(H80&lt;0,IF(M80&lt;0.9,"Carg FV","Stby"),IF(M80&gt;P80,"V2H",IF(M80&lt;0.9,"Carg xar","Stby")))))</f>
        <v/>
      </c>
      <c r="J80" s="12">
        <f>IF(OR(I80="Carg FV",I80="Carg xar"),MIN(IF(I80="Carg FV",ABS(H80),7.4),7.4,MAX(0,(0.9-M80)*40)*0.95),0)</f>
        <v/>
      </c>
      <c r="K80" s="12">
        <f>IF(I80="V2H",MIN(MAX(0,H80),7.4,MAX(0,(M80-P80)*40)*0.95),0)</f>
        <v/>
      </c>
      <c r="L80" s="12">
        <f>IF(E80=0,0,MAX(0,H80-K80))</f>
        <v/>
      </c>
      <c r="M80" s="13">
        <f>M79+J79/40-IF(I79="V2H",K79/(0.95*40),0)-IF(E80=0,IF(E79=1,IF(D80=1,30,40)*0.18/(2*40),0),0)-IF(E80=1,IF(E79=0,IF(D80=1,30,40)*0.18/(2*40),0),0)</f>
        <v/>
      </c>
      <c r="N80" s="14" t="n">
        <v>0.09</v>
      </c>
      <c r="O80" s="15">
        <f>K80*N80</f>
        <v/>
      </c>
      <c r="P80">
        <f>IF(E80=0,0.3,IF(D80=1,IF(C80&gt;=Params!$B$13-3,IF(C80&lt;Params!$B$13,Params!$B$20,0.3),0.3),IF(C80&gt;=Params!$B$15-3,IF(C80&lt;Params!$B$15,Params!$B$21,0.3),0.3)))</f>
        <v/>
      </c>
    </row>
    <row r="81" ht="15" customHeight="1" s="1">
      <c r="A81" s="9" t="n">
        <v>78</v>
      </c>
      <c r="B81" s="6" t="inlineStr">
        <is>
          <t>04/01</t>
        </is>
      </c>
      <c r="C81" s="6" t="n">
        <v>5</v>
      </c>
      <c r="D81" s="6" t="n">
        <v>1</v>
      </c>
      <c r="E81" s="10">
        <f>IF(D81=1, IF(OR(C81&lt;10, C81&gt;=15),1,0), IF(OR(C81&lt;7, C81&gt;=18),1,0))</f>
        <v/>
      </c>
      <c r="F81" s="11" t="n">
        <v>3.763</v>
      </c>
      <c r="G81" s="12">
        <f>0*8</f>
        <v/>
      </c>
      <c r="H81" s="12">
        <f>F81-G81</f>
        <v/>
      </c>
      <c r="I81" s="10">
        <f>IF(E81=0,"Fora",IF(E80=0,"Carg xar",IF(H81&lt;0,IF(M81&lt;0.9,"Carg FV","Stby"),IF(M81&gt;P81,"V2H",IF(M81&lt;0.9,"Carg xar","Stby")))))</f>
        <v/>
      </c>
      <c r="J81" s="12">
        <f>IF(OR(I81="Carg FV",I81="Carg xar"),MIN(IF(I81="Carg FV",ABS(H81),7.4),7.4,MAX(0,(0.9-M81)*40)*0.95),0)</f>
        <v/>
      </c>
      <c r="K81" s="12">
        <f>IF(I81="V2H",MIN(MAX(0,H81),7.4,MAX(0,(M81-P81)*40)*0.95),0)</f>
        <v/>
      </c>
      <c r="L81" s="12">
        <f>IF(E81=0,0,MAX(0,H81-K81))</f>
        <v/>
      </c>
      <c r="M81" s="13">
        <f>M80+J80/40-IF(I80="V2H",K80/(0.95*40),0)-IF(E81=0,IF(E80=1,IF(D81=1,30,40)*0.18/(2*40),0),0)-IF(E81=1,IF(E80=0,IF(D81=1,30,40)*0.18/(2*40),0),0)</f>
        <v/>
      </c>
      <c r="N81" s="14" t="n">
        <v>0.09</v>
      </c>
      <c r="O81" s="15">
        <f>K81*N81</f>
        <v/>
      </c>
      <c r="P81">
        <f>IF(E81=0,0.3,IF(D81=1,IF(C81&gt;=Params!$B$13-3,IF(C81&lt;Params!$B$13,Params!$B$20,0.3),0.3),IF(C81&gt;=Params!$B$15-3,IF(C81&lt;Params!$B$15,Params!$B$21,0.3),0.3)))</f>
        <v/>
      </c>
    </row>
    <row r="82" ht="15" customHeight="1" s="1">
      <c r="A82" s="9" t="n">
        <v>79</v>
      </c>
      <c r="B82" s="6" t="inlineStr">
        <is>
          <t>04/01</t>
        </is>
      </c>
      <c r="C82" s="6" t="n">
        <v>6</v>
      </c>
      <c r="D82" s="6" t="n">
        <v>1</v>
      </c>
      <c r="E82" s="10">
        <f>IF(D82=1, IF(OR(C82&lt;10, C82&gt;=15),1,0), IF(OR(C82&lt;7, C82&gt;=18),1,0))</f>
        <v/>
      </c>
      <c r="F82" s="11" t="n">
        <v>3.533</v>
      </c>
      <c r="G82" s="12">
        <f>0*8</f>
        <v/>
      </c>
      <c r="H82" s="12">
        <f>F82-G82</f>
        <v/>
      </c>
      <c r="I82" s="10">
        <f>IF(E82=0,"Fora",IF(E81=0,"Carg xar",IF(H82&lt;0,IF(M82&lt;0.9,"Carg FV","Stby"),IF(M82&gt;P82,"V2H",IF(M82&lt;0.9,"Carg xar","Stby")))))</f>
        <v/>
      </c>
      <c r="J82" s="12">
        <f>IF(OR(I82="Carg FV",I82="Carg xar"),MIN(IF(I82="Carg FV",ABS(H82),7.4),7.4,MAX(0,(0.9-M82)*40)*0.95),0)</f>
        <v/>
      </c>
      <c r="K82" s="12">
        <f>IF(I82="V2H",MIN(MAX(0,H82),7.4,MAX(0,(M82-P82)*40)*0.95),0)</f>
        <v/>
      </c>
      <c r="L82" s="12">
        <f>IF(E82=0,0,MAX(0,H82-K82))</f>
        <v/>
      </c>
      <c r="M82" s="13">
        <f>M81+J81/40-IF(I81="V2H",K81/(0.95*40),0)-IF(E82=0,IF(E81=1,IF(D82=1,30,40)*0.18/(2*40),0),0)-IF(E82=1,IF(E81=0,IF(D82=1,30,40)*0.18/(2*40),0),0)</f>
        <v/>
      </c>
      <c r="N82" s="14" t="n">
        <v>0.09</v>
      </c>
      <c r="O82" s="15">
        <f>K82*N82</f>
        <v/>
      </c>
      <c r="P82">
        <f>IF(E82=0,0.3,IF(D82=1,IF(C82&gt;=Params!$B$13-3,IF(C82&lt;Params!$B$13,Params!$B$20,0.3),0.3),IF(C82&gt;=Params!$B$15-3,IF(C82&lt;Params!$B$15,Params!$B$21,0.3),0.3)))</f>
        <v/>
      </c>
    </row>
    <row r="83" ht="15" customHeight="1" s="1">
      <c r="A83" s="9" t="n">
        <v>80</v>
      </c>
      <c r="B83" s="6" t="inlineStr">
        <is>
          <t>04/01</t>
        </is>
      </c>
      <c r="C83" s="6" t="n">
        <v>7</v>
      </c>
      <c r="D83" s="6" t="n">
        <v>1</v>
      </c>
      <c r="E83" s="10">
        <f>IF(D83=1, IF(OR(C83&lt;10, C83&gt;=15),1,0), IF(OR(C83&lt;7, C83&gt;=18),1,0))</f>
        <v/>
      </c>
      <c r="F83" s="11" t="n">
        <v>3.525</v>
      </c>
      <c r="G83" s="12">
        <f>0*8</f>
        <v/>
      </c>
      <c r="H83" s="12">
        <f>F83-G83</f>
        <v/>
      </c>
      <c r="I83" s="10">
        <f>IF(E83=0,"Fora",IF(E82=0,"Carg xar",IF(H83&lt;0,IF(M83&lt;0.9,"Carg FV","Stby"),IF(M83&gt;P83,"V2H",IF(M83&lt;0.9,"Carg xar","Stby")))))</f>
        <v/>
      </c>
      <c r="J83" s="12">
        <f>IF(OR(I83="Carg FV",I83="Carg xar"),MIN(IF(I83="Carg FV",ABS(H83),7.4),7.4,MAX(0,(0.9-M83)*40)*0.95),0)</f>
        <v/>
      </c>
      <c r="K83" s="12">
        <f>IF(I83="V2H",MIN(MAX(0,H83),7.4,MAX(0,(M83-P83)*40)*0.95),0)</f>
        <v/>
      </c>
      <c r="L83" s="12">
        <f>IF(E83=0,0,MAX(0,H83-K83))</f>
        <v/>
      </c>
      <c r="M83" s="13">
        <f>M82+J82/40-IF(I82="V2H",K82/(0.95*40),0)-IF(E83=0,IF(E82=1,IF(D83=1,30,40)*0.18/(2*40),0),0)-IF(E83=1,IF(E82=0,IF(D83=1,30,40)*0.18/(2*40),0),0)</f>
        <v/>
      </c>
      <c r="N83" s="14" t="n">
        <v>0.09</v>
      </c>
      <c r="O83" s="15">
        <f>K83*N83</f>
        <v/>
      </c>
      <c r="P83">
        <f>IF(E83=0,0.3,IF(D83=1,IF(C83&gt;=Params!$B$13-3,IF(C83&lt;Params!$B$13,Params!$B$20,0.3),0.3),IF(C83&gt;=Params!$B$15-3,IF(C83&lt;Params!$B$15,Params!$B$21,0.3),0.3)))</f>
        <v/>
      </c>
    </row>
    <row r="84" ht="15" customHeight="1" s="1">
      <c r="A84" s="9" t="n">
        <v>81</v>
      </c>
      <c r="B84" s="6" t="inlineStr">
        <is>
          <t>04/01</t>
        </is>
      </c>
      <c r="C84" s="6" t="n">
        <v>8</v>
      </c>
      <c r="D84" s="6" t="n">
        <v>1</v>
      </c>
      <c r="E84" s="10">
        <f>IF(D84=1, IF(OR(C84&lt;10, C84&gt;=15),1,0), IF(OR(C84&lt;7, C84&gt;=18),1,0))</f>
        <v/>
      </c>
      <c r="F84" s="11" t="n">
        <v>3.015</v>
      </c>
      <c r="G84" s="12">
        <f>0.05*8</f>
        <v/>
      </c>
      <c r="H84" s="12">
        <f>F84-G84</f>
        <v/>
      </c>
      <c r="I84" s="10">
        <f>IF(E84=0,"Fora",IF(E83=0,"Carg xar",IF(H84&lt;0,IF(M84&lt;0.9,"Carg FV","Stby"),IF(M84&gt;P84,"V2H",IF(M84&lt;0.9,"Carg xar","Stby")))))</f>
        <v/>
      </c>
      <c r="J84" s="12">
        <f>IF(OR(I84="Carg FV",I84="Carg xar"),MIN(IF(I84="Carg FV",ABS(H84),7.4),7.4,MAX(0,(0.9-M84)*40)*0.95),0)</f>
        <v/>
      </c>
      <c r="K84" s="12">
        <f>IF(I84="V2H",MIN(MAX(0,H84),7.4,MAX(0,(M84-P84)*40)*0.95),0)</f>
        <v/>
      </c>
      <c r="L84" s="12">
        <f>IF(E84=0,0,MAX(0,H84-K84))</f>
        <v/>
      </c>
      <c r="M84" s="13">
        <f>M83+J83/40-IF(I83="V2H",K83/(0.95*40),0)-IF(E84=0,IF(E83=1,IF(D84=1,30,40)*0.18/(2*40),0),0)-IF(E84=1,IF(E83=0,IF(D84=1,30,40)*0.18/(2*40),0),0)</f>
        <v/>
      </c>
      <c r="N84" s="14" t="n">
        <v>0.09</v>
      </c>
      <c r="O84" s="15">
        <f>K84*N84</f>
        <v/>
      </c>
      <c r="P84">
        <f>IF(E84=0,0.3,IF(D84=1,IF(C84&gt;=Params!$B$13-3,IF(C84&lt;Params!$B$13,Params!$B$20,0.3),0.3),IF(C84&gt;=Params!$B$15-3,IF(C84&lt;Params!$B$15,Params!$B$21,0.3),0.3)))</f>
        <v/>
      </c>
    </row>
    <row r="85" ht="15" customHeight="1" s="1">
      <c r="A85" s="9" t="n">
        <v>82</v>
      </c>
      <c r="B85" s="6" t="inlineStr">
        <is>
          <t>04/01</t>
        </is>
      </c>
      <c r="C85" s="6" t="n">
        <v>9</v>
      </c>
      <c r="D85" s="6" t="n">
        <v>1</v>
      </c>
      <c r="E85" s="10">
        <f>IF(D85=1, IF(OR(C85&lt;10, C85&gt;=15),1,0), IF(OR(C85&lt;7, C85&gt;=18),1,0))</f>
        <v/>
      </c>
      <c r="F85" s="11" t="n">
        <v>3.892</v>
      </c>
      <c r="G85" s="12">
        <f>0.18*8</f>
        <v/>
      </c>
      <c r="H85" s="12">
        <f>F85-G85</f>
        <v/>
      </c>
      <c r="I85" s="10">
        <f>IF(E85=0,"Fora",IF(E84=0,"Carg xar",IF(H85&lt;0,IF(M85&lt;0.9,"Carg FV","Stby"),IF(M85&gt;P85,"V2H",IF(M85&lt;0.9,"Carg xar","Stby")))))</f>
        <v/>
      </c>
      <c r="J85" s="12">
        <f>IF(OR(I85="Carg FV",I85="Carg xar"),MIN(IF(I85="Carg FV",ABS(H85),7.4),7.4,MAX(0,(0.9-M85)*40)*0.95),0)</f>
        <v/>
      </c>
      <c r="K85" s="12">
        <f>IF(I85="V2H",MIN(MAX(0,H85),7.4,MAX(0,(M85-P85)*40)*0.95),0)</f>
        <v/>
      </c>
      <c r="L85" s="12">
        <f>IF(E85=0,0,MAX(0,H85-K85))</f>
        <v/>
      </c>
      <c r="M85" s="13">
        <f>M84+J84/40-IF(I84="V2H",K84/(0.95*40),0)-IF(E85=0,IF(E84=1,IF(D85=1,30,40)*0.18/(2*40),0),0)-IF(E85=1,IF(E84=0,IF(D85=1,30,40)*0.18/(2*40),0),0)</f>
        <v/>
      </c>
      <c r="N85" s="14" t="n">
        <v>0.09</v>
      </c>
      <c r="O85" s="15">
        <f>K85*N85</f>
        <v/>
      </c>
      <c r="P85">
        <f>IF(E85=0,0.3,IF(D85=1,IF(C85&gt;=Params!$B$13-3,IF(C85&lt;Params!$B$13,Params!$B$20,0.3),0.3),IF(C85&gt;=Params!$B$15-3,IF(C85&lt;Params!$B$15,Params!$B$21,0.3),0.3)))</f>
        <v/>
      </c>
    </row>
    <row r="86" ht="15" customHeight="1" s="1">
      <c r="A86" s="9" t="n">
        <v>83</v>
      </c>
      <c r="B86" s="6" t="inlineStr">
        <is>
          <t>04/01</t>
        </is>
      </c>
      <c r="C86" s="6" t="n">
        <v>10</v>
      </c>
      <c r="D86" s="6" t="n">
        <v>1</v>
      </c>
      <c r="E86" s="10">
        <f>IF(D86=1, IF(OR(C86&lt;10, C86&gt;=15),1,0), IF(OR(C86&lt;7, C86&gt;=18),1,0))</f>
        <v/>
      </c>
      <c r="F86" s="11" t="n">
        <v>4.589</v>
      </c>
      <c r="G86" s="12">
        <f>0.38*8</f>
        <v/>
      </c>
      <c r="H86" s="12">
        <f>F86-G86</f>
        <v/>
      </c>
      <c r="I86" s="10">
        <f>IF(E86=0,"Fora",IF(E85=0,"Carg xar",IF(H86&lt;0,IF(M86&lt;0.9,"Carg FV","Stby"),IF(M86&gt;P86,"V2H",IF(M86&lt;0.9,"Carg xar","Stby")))))</f>
        <v/>
      </c>
      <c r="J86" s="12">
        <f>IF(OR(I86="Carg FV",I86="Carg xar"),MIN(IF(I86="Carg FV",ABS(H86),7.4),7.4,MAX(0,(0.9-M86)*40)*0.95),0)</f>
        <v/>
      </c>
      <c r="K86" s="12">
        <f>IF(I86="V2H",MIN(MAX(0,H86),7.4,MAX(0,(M86-P86)*40)*0.95),0)</f>
        <v/>
      </c>
      <c r="L86" s="12">
        <f>IF(E86=0,0,MAX(0,H86-K86))</f>
        <v/>
      </c>
      <c r="M86" s="13">
        <f>M85+J85/40-IF(I85="V2H",K85/(0.95*40),0)-IF(E86=0,IF(E85=1,IF(D86=1,30,40)*0.18/(2*40),0),0)-IF(E86=1,IF(E85=0,IF(D86=1,30,40)*0.18/(2*40),0),0)</f>
        <v/>
      </c>
      <c r="N86" s="14" t="n">
        <v>0.09</v>
      </c>
      <c r="O86" s="15">
        <f>K86*N86</f>
        <v/>
      </c>
      <c r="P86">
        <f>IF(E86=0,0.3,IF(D86=1,IF(C86&gt;=Params!$B$13-3,IF(C86&lt;Params!$B$13,Params!$B$20,0.3),0.3),IF(C86&gt;=Params!$B$15-3,IF(C86&lt;Params!$B$15,Params!$B$21,0.3),0.3)))</f>
        <v/>
      </c>
    </row>
    <row r="87" ht="15" customHeight="1" s="1">
      <c r="A87" s="9" t="n">
        <v>84</v>
      </c>
      <c r="B87" s="6" t="inlineStr">
        <is>
          <t>04/01</t>
        </is>
      </c>
      <c r="C87" s="6" t="n">
        <v>11</v>
      </c>
      <c r="D87" s="6" t="n">
        <v>1</v>
      </c>
      <c r="E87" s="10">
        <f>IF(D87=1, IF(OR(C87&lt;10, C87&gt;=15),1,0), IF(OR(C87&lt;7, C87&gt;=18),1,0))</f>
        <v/>
      </c>
      <c r="F87" s="11" t="n">
        <v>3.764</v>
      </c>
      <c r="G87" s="12">
        <f>0.52*8</f>
        <v/>
      </c>
      <c r="H87" s="12">
        <f>F87-G87</f>
        <v/>
      </c>
      <c r="I87" s="10">
        <f>IF(E87=0,"Fora",IF(E86=0,"Carg xar",IF(H87&lt;0,IF(M87&lt;0.9,"Carg FV","Stby"),IF(M87&gt;P87,"V2H",IF(M87&lt;0.9,"Carg xar","Stby")))))</f>
        <v/>
      </c>
      <c r="J87" s="12">
        <f>IF(OR(I87="Carg FV",I87="Carg xar"),MIN(IF(I87="Carg FV",ABS(H87),7.4),7.4,MAX(0,(0.9-M87)*40)*0.95),0)</f>
        <v/>
      </c>
      <c r="K87" s="12">
        <f>IF(I87="V2H",MIN(MAX(0,H87),7.4,MAX(0,(M87-P87)*40)*0.95),0)</f>
        <v/>
      </c>
      <c r="L87" s="12">
        <f>IF(E87=0,0,MAX(0,H87-K87))</f>
        <v/>
      </c>
      <c r="M87" s="13">
        <f>M86+J86/40-IF(I86="V2H",K86/(0.95*40),0)-IF(E87=0,IF(E86=1,IF(D87=1,30,40)*0.18/(2*40),0),0)-IF(E87=1,IF(E86=0,IF(D87=1,30,40)*0.18/(2*40),0),0)</f>
        <v/>
      </c>
      <c r="N87" s="14" t="n">
        <v>0.09</v>
      </c>
      <c r="O87" s="15">
        <f>K87*N87</f>
        <v/>
      </c>
      <c r="P87">
        <f>IF(E87=0,0.3,IF(D87=1,IF(C87&gt;=Params!$B$13-3,IF(C87&lt;Params!$B$13,Params!$B$20,0.3),0.3),IF(C87&gt;=Params!$B$15-3,IF(C87&lt;Params!$B$15,Params!$B$21,0.3),0.3)))</f>
        <v/>
      </c>
    </row>
    <row r="88" ht="15" customHeight="1" s="1">
      <c r="A88" s="9" t="n">
        <v>85</v>
      </c>
      <c r="B88" s="6" t="inlineStr">
        <is>
          <t>04/01</t>
        </is>
      </c>
      <c r="C88" s="6" t="n">
        <v>12</v>
      </c>
      <c r="D88" s="6" t="n">
        <v>1</v>
      </c>
      <c r="E88" s="10">
        <f>IF(D88=1, IF(OR(C88&lt;10, C88&gt;=15),1,0), IF(OR(C88&lt;7, C88&gt;=18),1,0))</f>
        <v/>
      </c>
      <c r="F88" s="11" t="n">
        <v>2.487</v>
      </c>
      <c r="G88" s="12">
        <f>0.58*8</f>
        <v/>
      </c>
      <c r="H88" s="12">
        <f>F88-G88</f>
        <v/>
      </c>
      <c r="I88" s="10">
        <f>IF(E88=0,"Fora",IF(E87=0,"Carg xar",IF(H88&lt;0,IF(M88&lt;0.9,"Carg FV","Stby"),IF(M88&gt;P88,"V2H",IF(M88&lt;0.9,"Carg xar","Stby")))))</f>
        <v/>
      </c>
      <c r="J88" s="12">
        <f>IF(OR(I88="Carg FV",I88="Carg xar"),MIN(IF(I88="Carg FV",ABS(H88),7.4),7.4,MAX(0,(0.9-M88)*40)*0.95),0)</f>
        <v/>
      </c>
      <c r="K88" s="12">
        <f>IF(I88="V2H",MIN(MAX(0,H88),7.4,MAX(0,(M88-P88)*40)*0.95),0)</f>
        <v/>
      </c>
      <c r="L88" s="12">
        <f>IF(E88=0,0,MAX(0,H88-K88))</f>
        <v/>
      </c>
      <c r="M88" s="13">
        <f>M87+J87/40-IF(I87="V2H",K87/(0.95*40),0)-IF(E88=0,IF(E87=1,IF(D88=1,30,40)*0.18/(2*40),0),0)-IF(E88=1,IF(E87=0,IF(D88=1,30,40)*0.18/(2*40),0),0)</f>
        <v/>
      </c>
      <c r="N88" s="14" t="n">
        <v>0.09</v>
      </c>
      <c r="O88" s="15">
        <f>K88*N88</f>
        <v/>
      </c>
      <c r="P88">
        <f>IF(E88=0,0.3,IF(D88=1,IF(C88&gt;=Params!$B$13-3,IF(C88&lt;Params!$B$13,Params!$B$20,0.3),0.3),IF(C88&gt;=Params!$B$15-3,IF(C88&lt;Params!$B$15,Params!$B$21,0.3),0.3)))</f>
        <v/>
      </c>
    </row>
    <row r="89" ht="15" customHeight="1" s="1">
      <c r="A89" s="9" t="n">
        <v>86</v>
      </c>
      <c r="B89" s="6" t="inlineStr">
        <is>
          <t>04/01</t>
        </is>
      </c>
      <c r="C89" s="6" t="n">
        <v>13</v>
      </c>
      <c r="D89" s="6" t="n">
        <v>1</v>
      </c>
      <c r="E89" s="10">
        <f>IF(D89=1, IF(OR(C89&lt;10, C89&gt;=15),1,0), IF(OR(C89&lt;7, C89&gt;=18),1,0))</f>
        <v/>
      </c>
      <c r="F89" s="11" t="n">
        <v>0</v>
      </c>
      <c r="G89" s="12">
        <f>0.55*8</f>
        <v/>
      </c>
      <c r="H89" s="12">
        <f>F89-G89</f>
        <v/>
      </c>
      <c r="I89" s="10">
        <f>IF(E89=0,"Fora",IF(E88=0,"Carg xar",IF(H89&lt;0,IF(M89&lt;0.9,"Carg FV","Stby"),IF(M89&gt;P89,"V2H",IF(M89&lt;0.9,"Carg xar","Stby")))))</f>
        <v/>
      </c>
      <c r="J89" s="12">
        <f>IF(OR(I89="Carg FV",I89="Carg xar"),MIN(IF(I89="Carg FV",ABS(H89),7.4),7.4,MAX(0,(0.9-M89)*40)*0.95),0)</f>
        <v/>
      </c>
      <c r="K89" s="12">
        <f>IF(I89="V2H",MIN(MAX(0,H89),7.4,MAX(0,(M89-P89)*40)*0.95),0)</f>
        <v/>
      </c>
      <c r="L89" s="12">
        <f>IF(E89=0,0,MAX(0,H89-K89))</f>
        <v/>
      </c>
      <c r="M89" s="13">
        <f>M88+J88/40-IF(I88="V2H",K88/(0.95*40),0)-IF(E89=0,IF(E88=1,IF(D89=1,30,40)*0.18/(2*40),0),0)-IF(E89=1,IF(E88=0,IF(D89=1,30,40)*0.18/(2*40),0),0)</f>
        <v/>
      </c>
      <c r="N89" s="14" t="n">
        <v>0.09</v>
      </c>
      <c r="O89" s="15">
        <f>K89*N89</f>
        <v/>
      </c>
      <c r="P89">
        <f>IF(E89=0,0.3,IF(D89=1,IF(C89&gt;=Params!$B$13-3,IF(C89&lt;Params!$B$13,Params!$B$20,0.3),0.3),IF(C89&gt;=Params!$B$15-3,IF(C89&lt;Params!$B$15,Params!$B$21,0.3),0.3)))</f>
        <v/>
      </c>
    </row>
    <row r="90" ht="15" customHeight="1" s="1">
      <c r="A90" s="9" t="n">
        <v>87</v>
      </c>
      <c r="B90" s="6" t="inlineStr">
        <is>
          <t>04/01</t>
        </is>
      </c>
      <c r="C90" s="6" t="n">
        <v>14</v>
      </c>
      <c r="D90" s="6" t="n">
        <v>1</v>
      </c>
      <c r="E90" s="10">
        <f>IF(D90=1, IF(OR(C90&lt;10, C90&gt;=15),1,0), IF(OR(C90&lt;7, C90&gt;=18),1,0))</f>
        <v/>
      </c>
      <c r="F90" s="11" t="n">
        <v>0</v>
      </c>
      <c r="G90" s="12">
        <f>0.42*8</f>
        <v/>
      </c>
      <c r="H90" s="12">
        <f>F90-G90</f>
        <v/>
      </c>
      <c r="I90" s="10">
        <f>IF(E90=0,"Fora",IF(E89=0,"Carg xar",IF(H90&lt;0,IF(M90&lt;0.9,"Carg FV","Stby"),IF(M90&gt;P90,"V2H",IF(M90&lt;0.9,"Carg xar","Stby")))))</f>
        <v/>
      </c>
      <c r="J90" s="12">
        <f>IF(OR(I90="Carg FV",I90="Carg xar"),MIN(IF(I90="Carg FV",ABS(H90),7.4),7.4,MAX(0,(0.9-M90)*40)*0.95),0)</f>
        <v/>
      </c>
      <c r="K90" s="12">
        <f>IF(I90="V2H",MIN(MAX(0,H90),7.4,MAX(0,(M90-P90)*40)*0.95),0)</f>
        <v/>
      </c>
      <c r="L90" s="12">
        <f>IF(E90=0,0,MAX(0,H90-K90))</f>
        <v/>
      </c>
      <c r="M90" s="13">
        <f>M89+J89/40-IF(I89="V2H",K89/(0.95*40),0)-IF(E90=0,IF(E89=1,IF(D90=1,30,40)*0.18/(2*40),0),0)-IF(E90=1,IF(E89=0,IF(D90=1,30,40)*0.18/(2*40),0),0)</f>
        <v/>
      </c>
      <c r="N90" s="14" t="n">
        <v>0.09</v>
      </c>
      <c r="O90" s="15">
        <f>K90*N90</f>
        <v/>
      </c>
      <c r="P90">
        <f>IF(E90=0,0.3,IF(D90=1,IF(C90&gt;=Params!$B$13-3,IF(C90&lt;Params!$B$13,Params!$B$20,0.3),0.3),IF(C90&gt;=Params!$B$15-3,IF(C90&lt;Params!$B$15,Params!$B$21,0.3),0.3)))</f>
        <v/>
      </c>
    </row>
    <row r="91" ht="15" customHeight="1" s="1">
      <c r="A91" s="9" t="n">
        <v>88</v>
      </c>
      <c r="B91" s="6" t="inlineStr">
        <is>
          <t>04/01</t>
        </is>
      </c>
      <c r="C91" s="6" t="n">
        <v>15</v>
      </c>
      <c r="D91" s="6" t="n">
        <v>1</v>
      </c>
      <c r="E91" s="10">
        <f>IF(D91=1, IF(OR(C91&lt;10, C91&gt;=15),1,0), IF(OR(C91&lt;7, C91&gt;=18),1,0))</f>
        <v/>
      </c>
      <c r="F91" s="11" t="n">
        <v>0</v>
      </c>
      <c r="G91" s="12">
        <f>0.22*8</f>
        <v/>
      </c>
      <c r="H91" s="12">
        <f>F91-G91</f>
        <v/>
      </c>
      <c r="I91" s="10">
        <f>IF(E91=0,"Fora",IF(E90=0,"Carg xar",IF(H91&lt;0,IF(M91&lt;0.9,"Carg FV","Stby"),IF(M91&gt;P91,"V2H",IF(M91&lt;0.9,"Carg xar","Stby")))))</f>
        <v/>
      </c>
      <c r="J91" s="12">
        <f>IF(OR(I91="Carg FV",I91="Carg xar"),MIN(IF(I91="Carg FV",ABS(H91),7.4),7.4,MAX(0,(0.9-M91)*40)*0.95),0)</f>
        <v/>
      </c>
      <c r="K91" s="12">
        <f>IF(I91="V2H",MIN(MAX(0,H91),7.4,MAX(0,(M91-P91)*40)*0.95),0)</f>
        <v/>
      </c>
      <c r="L91" s="12">
        <f>IF(E91=0,0,MAX(0,H91-K91))</f>
        <v/>
      </c>
      <c r="M91" s="13">
        <f>M90+J90/40-IF(I90="V2H",K90/(0.95*40),0)-IF(E91=0,IF(E90=1,IF(D91=1,30,40)*0.18/(2*40),0),0)-IF(E91=1,IF(E90=0,IF(D91=1,30,40)*0.18/(2*40),0),0)</f>
        <v/>
      </c>
      <c r="N91" s="14" t="n">
        <v>0.09</v>
      </c>
      <c r="O91" s="15">
        <f>K91*N91</f>
        <v/>
      </c>
      <c r="P91">
        <f>IF(E91=0,0.3,IF(D91=1,IF(C91&gt;=Params!$B$13-3,IF(C91&lt;Params!$B$13,Params!$B$20,0.3),0.3),IF(C91&gt;=Params!$B$15-3,IF(C91&lt;Params!$B$15,Params!$B$21,0.3),0.3)))</f>
        <v/>
      </c>
    </row>
    <row r="92" ht="15" customHeight="1" s="1">
      <c r="A92" s="9" t="n">
        <v>89</v>
      </c>
      <c r="B92" s="6" t="inlineStr">
        <is>
          <t>04/01</t>
        </is>
      </c>
      <c r="C92" s="6" t="n">
        <v>16</v>
      </c>
      <c r="D92" s="6" t="n">
        <v>1</v>
      </c>
      <c r="E92" s="10">
        <f>IF(D92=1, IF(OR(C92&lt;10, C92&gt;=15),1,0), IF(OR(C92&lt;7, C92&gt;=18),1,0))</f>
        <v/>
      </c>
      <c r="F92" s="11" t="n">
        <v>2.075</v>
      </c>
      <c r="G92" s="12">
        <f>0.05*8</f>
        <v/>
      </c>
      <c r="H92" s="12">
        <f>F92-G92</f>
        <v/>
      </c>
      <c r="I92" s="10">
        <f>IF(E92=0,"Fora",IF(E91=0,"Carg xar",IF(H92&lt;0,IF(M92&lt;0.9,"Carg FV","Stby"),IF(M92&gt;P92,"V2H",IF(M92&lt;0.9,"Carg xar","Stby")))))</f>
        <v/>
      </c>
      <c r="J92" s="12">
        <f>IF(OR(I92="Carg FV",I92="Carg xar"),MIN(IF(I92="Carg FV",ABS(H92),7.4),7.4,MAX(0,(0.9-M92)*40)*0.95),0)</f>
        <v/>
      </c>
      <c r="K92" s="12">
        <f>IF(I92="V2H",MIN(MAX(0,H92),7.4,MAX(0,(M92-P92)*40)*0.95),0)</f>
        <v/>
      </c>
      <c r="L92" s="12">
        <f>IF(E92=0,0,MAX(0,H92-K92))</f>
        <v/>
      </c>
      <c r="M92" s="13">
        <f>M91+J91/40-IF(I91="V2H",K91/(0.95*40),0)-IF(E92=0,IF(E91=1,IF(D92=1,30,40)*0.18/(2*40),0),0)-IF(E92=1,IF(E91=0,IF(D92=1,30,40)*0.18/(2*40),0),0)</f>
        <v/>
      </c>
      <c r="N92" s="14" t="n">
        <v>0.09</v>
      </c>
      <c r="O92" s="15">
        <f>K92*N92</f>
        <v/>
      </c>
      <c r="P92">
        <f>IF(E92=0,0.3,IF(D92=1,IF(C92&gt;=Params!$B$13-3,IF(C92&lt;Params!$B$13,Params!$B$20,0.3),0.3),IF(C92&gt;=Params!$B$15-3,IF(C92&lt;Params!$B$15,Params!$B$21,0.3),0.3)))</f>
        <v/>
      </c>
    </row>
    <row r="93" ht="15" customHeight="1" s="1">
      <c r="A93" s="9" t="n">
        <v>90</v>
      </c>
      <c r="B93" s="6" t="inlineStr">
        <is>
          <t>04/01</t>
        </is>
      </c>
      <c r="C93" s="6" t="n">
        <v>17</v>
      </c>
      <c r="D93" s="6" t="n">
        <v>1</v>
      </c>
      <c r="E93" s="10">
        <f>IF(D93=1, IF(OR(C93&lt;10, C93&gt;=15),1,0), IF(OR(C93&lt;7, C93&gt;=18),1,0))</f>
        <v/>
      </c>
      <c r="F93" s="11" t="n">
        <v>1.172</v>
      </c>
      <c r="G93" s="12">
        <f>0*8</f>
        <v/>
      </c>
      <c r="H93" s="12">
        <f>F93-G93</f>
        <v/>
      </c>
      <c r="I93" s="10">
        <f>IF(E93=0,"Fora",IF(E92=0,"Carg xar",IF(H93&lt;0,IF(M93&lt;0.9,"Carg FV","Stby"),IF(M93&gt;P93,"V2H",IF(M93&lt;0.9,"Carg xar","Stby")))))</f>
        <v/>
      </c>
      <c r="J93" s="12">
        <f>IF(OR(I93="Carg FV",I93="Carg xar"),MIN(IF(I93="Carg FV",ABS(H93),7.4),7.4,MAX(0,(0.9-M93)*40)*0.95),0)</f>
        <v/>
      </c>
      <c r="K93" s="12">
        <f>IF(I93="V2H",MIN(MAX(0,H93),7.4,MAX(0,(M93-P93)*40)*0.95),0)</f>
        <v/>
      </c>
      <c r="L93" s="12">
        <f>IF(E93=0,0,MAX(0,H93-K93))</f>
        <v/>
      </c>
      <c r="M93" s="13">
        <f>M92+J92/40-IF(I92="V2H",K92/(0.95*40),0)-IF(E93=0,IF(E92=1,IF(D93=1,30,40)*0.18/(2*40),0),0)-IF(E93=1,IF(E92=0,IF(D93=1,30,40)*0.18/(2*40),0),0)</f>
        <v/>
      </c>
      <c r="N93" s="14" t="n">
        <v>0.09</v>
      </c>
      <c r="O93" s="15">
        <f>K93*N93</f>
        <v/>
      </c>
      <c r="P93">
        <f>IF(E93=0,0.3,IF(D93=1,IF(C93&gt;=Params!$B$13-3,IF(C93&lt;Params!$B$13,Params!$B$20,0.3),0.3),IF(C93&gt;=Params!$B$15-3,IF(C93&lt;Params!$B$15,Params!$B$21,0.3),0.3)))</f>
        <v/>
      </c>
    </row>
    <row r="94" ht="15" customHeight="1" s="1">
      <c r="A94" s="9" t="n">
        <v>91</v>
      </c>
      <c r="B94" s="6" t="inlineStr">
        <is>
          <t>04/01</t>
        </is>
      </c>
      <c r="C94" s="6" t="n">
        <v>18</v>
      </c>
      <c r="D94" s="6" t="n">
        <v>1</v>
      </c>
      <c r="E94" s="10">
        <f>IF(D94=1, IF(OR(C94&lt;10, C94&gt;=15),1,0), IF(OR(C94&lt;7, C94&gt;=18),1,0))</f>
        <v/>
      </c>
      <c r="F94" s="11" t="n">
        <v>0.309</v>
      </c>
      <c r="G94" s="12">
        <f>0*8</f>
        <v/>
      </c>
      <c r="H94" s="12">
        <f>F94-G94</f>
        <v/>
      </c>
      <c r="I94" s="10">
        <f>IF(E94=0,"Fora",IF(E93=0,"Carg xar",IF(H94&lt;0,IF(M94&lt;0.9,"Carg FV","Stby"),IF(M94&gt;P94,"V2H",IF(M94&lt;0.9,"Carg xar","Stby")))))</f>
        <v/>
      </c>
      <c r="J94" s="12">
        <f>IF(OR(I94="Carg FV",I94="Carg xar"),MIN(IF(I94="Carg FV",ABS(H94),7.4),7.4,MAX(0,(0.9-M94)*40)*0.95),0)</f>
        <v/>
      </c>
      <c r="K94" s="12">
        <f>IF(I94="V2H",MIN(MAX(0,H94),7.4,MAX(0,(M94-P94)*40)*0.95),0)</f>
        <v/>
      </c>
      <c r="L94" s="12">
        <f>IF(E94=0,0,MAX(0,H94-K94))</f>
        <v/>
      </c>
      <c r="M94" s="13">
        <f>M93+J93/40-IF(I93="V2H",K93/(0.95*40),0)-IF(E94=0,IF(E93=1,IF(D94=1,30,40)*0.18/(2*40),0),0)-IF(E94=1,IF(E93=0,IF(D94=1,30,40)*0.18/(2*40),0),0)</f>
        <v/>
      </c>
      <c r="N94" s="14" t="n">
        <v>0.09</v>
      </c>
      <c r="O94" s="15">
        <f>K94*N94</f>
        <v/>
      </c>
      <c r="P94">
        <f>IF(E94=0,0.3,IF(D94=1,IF(C94&gt;=Params!$B$13-3,IF(C94&lt;Params!$B$13,Params!$B$20,0.3),0.3),IF(C94&gt;=Params!$B$15-3,IF(C94&lt;Params!$B$15,Params!$B$21,0.3),0.3)))</f>
        <v/>
      </c>
    </row>
    <row r="95" ht="15" customHeight="1" s="1">
      <c r="A95" s="9" t="n">
        <v>92</v>
      </c>
      <c r="B95" s="6" t="inlineStr">
        <is>
          <t>04/01</t>
        </is>
      </c>
      <c r="C95" s="6" t="n">
        <v>19</v>
      </c>
      <c r="D95" s="6" t="n">
        <v>1</v>
      </c>
      <c r="E95" s="10">
        <f>IF(D95=1, IF(OR(C95&lt;10, C95&gt;=15),1,0), IF(OR(C95&lt;7, C95&gt;=18),1,0))</f>
        <v/>
      </c>
      <c r="F95" s="11" t="n">
        <v>0.718</v>
      </c>
      <c r="G95" s="12">
        <f>0*8</f>
        <v/>
      </c>
      <c r="H95" s="12">
        <f>F95-G95</f>
        <v/>
      </c>
      <c r="I95" s="10">
        <f>IF(E95=0,"Fora",IF(E94=0,"Carg xar",IF(H95&lt;0,IF(M95&lt;0.9,"Carg FV","Stby"),IF(M95&gt;P95,"V2H",IF(M95&lt;0.9,"Carg xar","Stby")))))</f>
        <v/>
      </c>
      <c r="J95" s="12">
        <f>IF(OR(I95="Carg FV",I95="Carg xar"),MIN(IF(I95="Carg FV",ABS(H95),7.4),7.4,MAX(0,(0.9-M95)*40)*0.95),0)</f>
        <v/>
      </c>
      <c r="K95" s="12">
        <f>IF(I95="V2H",MIN(MAX(0,H95),7.4,MAX(0,(M95-P95)*40)*0.95),0)</f>
        <v/>
      </c>
      <c r="L95" s="12">
        <f>IF(E95=0,0,MAX(0,H95-K95))</f>
        <v/>
      </c>
      <c r="M95" s="13">
        <f>M94+J94/40-IF(I94="V2H",K94/(0.95*40),0)-IF(E95=0,IF(E94=1,IF(D95=1,30,40)*0.18/(2*40),0),0)-IF(E95=1,IF(E94=0,IF(D95=1,30,40)*0.18/(2*40),0),0)</f>
        <v/>
      </c>
      <c r="N95" s="14" t="n">
        <v>0.09</v>
      </c>
      <c r="O95" s="15">
        <f>K95*N95</f>
        <v/>
      </c>
      <c r="P95">
        <f>IF(E95=0,0.3,IF(D95=1,IF(C95&gt;=Params!$B$13-3,IF(C95&lt;Params!$B$13,Params!$B$20,0.3),0.3),IF(C95&gt;=Params!$B$15-3,IF(C95&lt;Params!$B$15,Params!$B$21,0.3),0.3)))</f>
        <v/>
      </c>
    </row>
    <row r="96" ht="15" customHeight="1" s="1">
      <c r="A96" s="9" t="n">
        <v>93</v>
      </c>
      <c r="B96" s="6" t="inlineStr">
        <is>
          <t>04/01</t>
        </is>
      </c>
      <c r="C96" s="6" t="n">
        <v>20</v>
      </c>
      <c r="D96" s="6" t="n">
        <v>1</v>
      </c>
      <c r="E96" s="10">
        <f>IF(D96=1, IF(OR(C96&lt;10, C96&gt;=15),1,0), IF(OR(C96&lt;7, C96&gt;=18),1,0))</f>
        <v/>
      </c>
      <c r="F96" s="11" t="n">
        <v>0.706</v>
      </c>
      <c r="G96" s="12">
        <f>0*8</f>
        <v/>
      </c>
      <c r="H96" s="12">
        <f>F96-G96</f>
        <v/>
      </c>
      <c r="I96" s="10">
        <f>IF(E96=0,"Fora",IF(E95=0,"Carg xar",IF(H96&lt;0,IF(M96&lt;0.9,"Carg FV","Stby"),IF(M96&gt;P96,"V2H",IF(M96&lt;0.9,"Carg xar","Stby")))))</f>
        <v/>
      </c>
      <c r="J96" s="12">
        <f>IF(OR(I96="Carg FV",I96="Carg xar"),MIN(IF(I96="Carg FV",ABS(H96),7.4),7.4,MAX(0,(0.9-M96)*40)*0.95),0)</f>
        <v/>
      </c>
      <c r="K96" s="12">
        <f>IF(I96="V2H",MIN(MAX(0,H96),7.4,MAX(0,(M96-P96)*40)*0.95),0)</f>
        <v/>
      </c>
      <c r="L96" s="12">
        <f>IF(E96=0,0,MAX(0,H96-K96))</f>
        <v/>
      </c>
      <c r="M96" s="13">
        <f>M95+J95/40-IF(I95="V2H",K95/(0.95*40),0)-IF(E96=0,IF(E95=1,IF(D96=1,30,40)*0.18/(2*40),0),0)-IF(E96=1,IF(E95=0,IF(D96=1,30,40)*0.18/(2*40),0),0)</f>
        <v/>
      </c>
      <c r="N96" s="14" t="n">
        <v>0.09</v>
      </c>
      <c r="O96" s="15">
        <f>K96*N96</f>
        <v/>
      </c>
      <c r="P96">
        <f>IF(E96=0,0.3,IF(D96=1,IF(C96&gt;=Params!$B$13-3,IF(C96&lt;Params!$B$13,Params!$B$20,0.3),0.3),IF(C96&gt;=Params!$B$15-3,IF(C96&lt;Params!$B$15,Params!$B$21,0.3),0.3)))</f>
        <v/>
      </c>
    </row>
    <row r="97" ht="15" customHeight="1" s="1">
      <c r="A97" s="9" t="n">
        <v>94</v>
      </c>
      <c r="B97" s="6" t="inlineStr">
        <is>
          <t>04/01</t>
        </is>
      </c>
      <c r="C97" s="6" t="n">
        <v>21</v>
      </c>
      <c r="D97" s="6" t="n">
        <v>1</v>
      </c>
      <c r="E97" s="10">
        <f>IF(D97=1, IF(OR(C97&lt;10, C97&gt;=15),1,0), IF(OR(C97&lt;7, C97&gt;=18),1,0))</f>
        <v/>
      </c>
      <c r="F97" s="11" t="n">
        <v>0.351</v>
      </c>
      <c r="G97" s="12">
        <f>0*8</f>
        <v/>
      </c>
      <c r="H97" s="12">
        <f>F97-G97</f>
        <v/>
      </c>
      <c r="I97" s="10">
        <f>IF(E97=0,"Fora",IF(E96=0,"Carg xar",IF(H97&lt;0,IF(M97&lt;0.9,"Carg FV","Stby"),IF(M97&gt;P97,"V2H",IF(M97&lt;0.9,"Carg xar","Stby")))))</f>
        <v/>
      </c>
      <c r="J97" s="12">
        <f>IF(OR(I97="Carg FV",I97="Carg xar"),MIN(IF(I97="Carg FV",ABS(H97),7.4),7.4,MAX(0,(0.9-M97)*40)*0.95),0)</f>
        <v/>
      </c>
      <c r="K97" s="12">
        <f>IF(I97="V2H",MIN(MAX(0,H97),7.4,MAX(0,(M97-P97)*40)*0.95),0)</f>
        <v/>
      </c>
      <c r="L97" s="12">
        <f>IF(E97=0,0,MAX(0,H97-K97))</f>
        <v/>
      </c>
      <c r="M97" s="13">
        <f>M96+J96/40-IF(I96="V2H",K96/(0.95*40),0)-IF(E97=0,IF(E96=1,IF(D97=1,30,40)*0.18/(2*40),0),0)-IF(E97=1,IF(E96=0,IF(D97=1,30,40)*0.18/(2*40),0),0)</f>
        <v/>
      </c>
      <c r="N97" s="14" t="n">
        <v>0.09</v>
      </c>
      <c r="O97" s="15">
        <f>K97*N97</f>
        <v/>
      </c>
      <c r="P97">
        <f>IF(E97=0,0.3,IF(D97=1,IF(C97&gt;=Params!$B$13-3,IF(C97&lt;Params!$B$13,Params!$B$20,0.3),0.3),IF(C97&gt;=Params!$B$15-3,IF(C97&lt;Params!$B$15,Params!$B$21,0.3),0.3)))</f>
        <v/>
      </c>
    </row>
    <row r="98" ht="15" customHeight="1" s="1">
      <c r="A98" s="9" t="n">
        <v>95</v>
      </c>
      <c r="B98" s="6" t="inlineStr">
        <is>
          <t>04/01</t>
        </is>
      </c>
      <c r="C98" s="6" t="n">
        <v>22</v>
      </c>
      <c r="D98" s="6" t="n">
        <v>1</v>
      </c>
      <c r="E98" s="10">
        <f>IF(D98=1, IF(OR(C98&lt;10, C98&gt;=15),1,0), IF(OR(C98&lt;7, C98&gt;=18),1,0))</f>
        <v/>
      </c>
      <c r="F98" s="11" t="n">
        <v>0.245</v>
      </c>
      <c r="G98" s="12">
        <f>0*8</f>
        <v/>
      </c>
      <c r="H98" s="12">
        <f>F98-G98</f>
        <v/>
      </c>
      <c r="I98" s="10">
        <f>IF(E98=0,"Fora",IF(E97=0,"Carg xar",IF(H98&lt;0,IF(M98&lt;0.9,"Carg FV","Stby"),IF(M98&gt;P98,"V2H",IF(M98&lt;0.9,"Carg xar","Stby")))))</f>
        <v/>
      </c>
      <c r="J98" s="12">
        <f>IF(OR(I98="Carg FV",I98="Carg xar"),MIN(IF(I98="Carg FV",ABS(H98),7.4),7.4,MAX(0,(0.9-M98)*40)*0.95),0)</f>
        <v/>
      </c>
      <c r="K98" s="12">
        <f>IF(I98="V2H",MIN(MAX(0,H98),7.4,MAX(0,(M98-P98)*40)*0.95),0)</f>
        <v/>
      </c>
      <c r="L98" s="12">
        <f>IF(E98=0,0,MAX(0,H98-K98))</f>
        <v/>
      </c>
      <c r="M98" s="13">
        <f>M97+J97/40-IF(I97="V2H",K97/(0.95*40),0)-IF(E98=0,IF(E97=1,IF(D98=1,30,40)*0.18/(2*40),0),0)-IF(E98=1,IF(E97=0,IF(D98=1,30,40)*0.18/(2*40),0),0)</f>
        <v/>
      </c>
      <c r="N98" s="14" t="n">
        <v>0.09</v>
      </c>
      <c r="O98" s="15">
        <f>K98*N98</f>
        <v/>
      </c>
      <c r="P98">
        <f>IF(E98=0,0.3,IF(D98=1,IF(C98&gt;=Params!$B$13-3,IF(C98&lt;Params!$B$13,Params!$B$20,0.3),0.3),IF(C98&gt;=Params!$B$15-3,IF(C98&lt;Params!$B$15,Params!$B$21,0.3),0.3)))</f>
        <v/>
      </c>
    </row>
    <row r="99" ht="15" customHeight="1" s="1">
      <c r="A99" s="9" t="n">
        <v>96</v>
      </c>
      <c r="B99" s="6" t="inlineStr">
        <is>
          <t>04/01</t>
        </is>
      </c>
      <c r="C99" s="6" t="n">
        <v>23</v>
      </c>
      <c r="D99" s="6" t="n">
        <v>1</v>
      </c>
      <c r="E99" s="10">
        <f>IF(D99=1, IF(OR(C99&lt;10, C99&gt;=15),1,0), IF(OR(C99&lt;7, C99&gt;=18),1,0))</f>
        <v/>
      </c>
      <c r="F99" s="11" t="n">
        <v>0.17</v>
      </c>
      <c r="G99" s="12">
        <f>0*8</f>
        <v/>
      </c>
      <c r="H99" s="12">
        <f>F99-G99</f>
        <v/>
      </c>
      <c r="I99" s="10">
        <f>IF(E99=0,"Fora",IF(E98=0,"Carg xar",IF(H99&lt;0,IF(M99&lt;0.9,"Carg FV","Stby"),IF(M99&gt;P99,"V2H",IF(M99&lt;0.9,"Carg xar","Stby")))))</f>
        <v/>
      </c>
      <c r="J99" s="12">
        <f>IF(OR(I99="Carg FV",I99="Carg xar"),MIN(IF(I99="Carg FV",ABS(H99),7.4),7.4,MAX(0,(0.9-M99)*40)*0.95),0)</f>
        <v/>
      </c>
      <c r="K99" s="12">
        <f>IF(I99="V2H",MIN(MAX(0,H99),7.4,MAX(0,(M99-P99)*40)*0.95),0)</f>
        <v/>
      </c>
      <c r="L99" s="12">
        <f>IF(E99=0,0,MAX(0,H99-K99))</f>
        <v/>
      </c>
      <c r="M99" s="13">
        <f>M98+J98/40-IF(I98="V2H",K98/(0.95*40),0)-IF(E99=0,IF(E98=1,IF(D99=1,30,40)*0.18/(2*40),0),0)-IF(E99=1,IF(E98=0,IF(D99=1,30,40)*0.18/(2*40),0),0)</f>
        <v/>
      </c>
      <c r="N99" s="14" t="n">
        <v>0.09</v>
      </c>
      <c r="O99" s="15">
        <f>K99*N99</f>
        <v/>
      </c>
      <c r="P99">
        <f>IF(E99=0,0.3,IF(D99=1,IF(C99&gt;=Params!$B$13-3,IF(C99&lt;Params!$B$13,Params!$B$20,0.3),0.3),IF(C99&gt;=Params!$B$15-3,IF(C99&lt;Params!$B$15,Params!$B$21,0.3),0.3)))</f>
        <v/>
      </c>
    </row>
    <row r="100" ht="15" customHeight="1" s="1">
      <c r="A100" s="9" t="n">
        <v>97</v>
      </c>
      <c r="B100" s="6" t="inlineStr">
        <is>
          <t>05/01</t>
        </is>
      </c>
      <c r="C100" s="6" t="n">
        <v>0</v>
      </c>
      <c r="D100" s="6" t="n">
        <v>1</v>
      </c>
      <c r="E100" s="10">
        <f>IF(D100=1, IF(OR(C100&lt;10, C100&gt;=15),1,0), IF(OR(C100&lt;7, C100&gt;=18),1,0))</f>
        <v/>
      </c>
      <c r="F100" s="11" t="n">
        <v>0.216</v>
      </c>
      <c r="G100" s="12">
        <f>0*8</f>
        <v/>
      </c>
      <c r="H100" s="12">
        <f>F100-G100</f>
        <v/>
      </c>
      <c r="I100" s="10">
        <f>IF(E100=0,"Fora",IF(E99=0,"Carg xar",IF(H100&lt;0,IF(M100&lt;0.9,"Carg FV","Stby"),IF(M100&gt;P100,"V2H",IF(M100&lt;0.9,"Carg xar","Stby")))))</f>
        <v/>
      </c>
      <c r="J100" s="12">
        <f>IF(OR(I100="Carg FV",I100="Carg xar"),MIN(IF(I100="Carg FV",ABS(H100),7.4),7.4,MAX(0,(0.9-M100)*40)*0.95),0)</f>
        <v/>
      </c>
      <c r="K100" s="12">
        <f>IF(I100="V2H",MIN(MAX(0,H100),7.4,MAX(0,(M100-P100)*40)*0.95),0)</f>
        <v/>
      </c>
      <c r="L100" s="12">
        <f>IF(E100=0,0,MAX(0,H100-K100))</f>
        <v/>
      </c>
      <c r="M100" s="13">
        <f>M99+J99/40-IF(I99="V2H",K99/(0.95*40),0)-IF(E100=0,IF(E99=1,IF(D100=1,30,40)*0.18/(2*40),0),0)-IF(E100=1,IF(E99=0,IF(D100=1,30,40)*0.18/(2*40),0),0)</f>
        <v/>
      </c>
      <c r="N100" s="14" t="n">
        <v>0.09</v>
      </c>
      <c r="O100" s="15">
        <f>K100*N100</f>
        <v/>
      </c>
      <c r="P100">
        <f>IF(E100=0,0.3,IF(D100=1,IF(C100&gt;=Params!$B$13-3,IF(C100&lt;Params!$B$13,Params!$B$20,0.3),0.3),IF(C100&gt;=Params!$B$15-3,IF(C100&lt;Params!$B$15,Params!$B$21,0.3),0.3)))</f>
        <v/>
      </c>
    </row>
    <row r="101" ht="15" customHeight="1" s="1">
      <c r="A101" s="9" t="n">
        <v>98</v>
      </c>
      <c r="B101" s="6" t="inlineStr">
        <is>
          <t>05/01</t>
        </is>
      </c>
      <c r="C101" s="6" t="n">
        <v>1</v>
      </c>
      <c r="D101" s="6" t="n">
        <v>1</v>
      </c>
      <c r="E101" s="10">
        <f>IF(D101=1, IF(OR(C101&lt;10, C101&gt;=15),1,0), IF(OR(C101&lt;7, C101&gt;=18),1,0))</f>
        <v/>
      </c>
      <c r="F101" s="11" t="n">
        <v>1.054</v>
      </c>
      <c r="G101" s="12">
        <f>0*8</f>
        <v/>
      </c>
      <c r="H101" s="12">
        <f>F101-G101</f>
        <v/>
      </c>
      <c r="I101" s="10">
        <f>IF(E101=0,"Fora",IF(E100=0,"Carg xar",IF(H101&lt;0,IF(M101&lt;0.9,"Carg FV","Stby"),IF(M101&gt;P101,"V2H",IF(M101&lt;0.9,"Carg xar","Stby")))))</f>
        <v/>
      </c>
      <c r="J101" s="12">
        <f>IF(OR(I101="Carg FV",I101="Carg xar"),MIN(IF(I101="Carg FV",ABS(H101),7.4),7.4,MAX(0,(0.9-M101)*40)*0.95),0)</f>
        <v/>
      </c>
      <c r="K101" s="12">
        <f>IF(I101="V2H",MIN(MAX(0,H101),7.4,MAX(0,(M101-P101)*40)*0.95),0)</f>
        <v/>
      </c>
      <c r="L101" s="12">
        <f>IF(E101=0,0,MAX(0,H101-K101))</f>
        <v/>
      </c>
      <c r="M101" s="13">
        <f>M100+J100/40-IF(I100="V2H",K100/(0.95*40),0)-IF(E101=0,IF(E100=1,IF(D101=1,30,40)*0.18/(2*40),0),0)-IF(E101=1,IF(E100=0,IF(D101=1,30,40)*0.18/(2*40),0),0)</f>
        <v/>
      </c>
      <c r="N101" s="14" t="n">
        <v>0.09</v>
      </c>
      <c r="O101" s="15">
        <f>K101*N101</f>
        <v/>
      </c>
      <c r="P101">
        <f>IF(E101=0,0.3,IF(D101=1,IF(C101&gt;=Params!$B$13-3,IF(C101&lt;Params!$B$13,Params!$B$20,0.3),0.3),IF(C101&gt;=Params!$B$15-3,IF(C101&lt;Params!$B$15,Params!$B$21,0.3),0.3)))</f>
        <v/>
      </c>
    </row>
    <row r="102" ht="15" customHeight="1" s="1">
      <c r="A102" s="9" t="n">
        <v>99</v>
      </c>
      <c r="B102" s="6" t="inlineStr">
        <is>
          <t>05/01</t>
        </is>
      </c>
      <c r="C102" s="6" t="n">
        <v>2</v>
      </c>
      <c r="D102" s="6" t="n">
        <v>1</v>
      </c>
      <c r="E102" s="10">
        <f>IF(D102=1, IF(OR(C102&lt;10, C102&gt;=15),1,0), IF(OR(C102&lt;7, C102&gt;=18),1,0))</f>
        <v/>
      </c>
      <c r="F102" s="11" t="n">
        <v>1.369</v>
      </c>
      <c r="G102" s="12">
        <f>0*8</f>
        <v/>
      </c>
      <c r="H102" s="12">
        <f>F102-G102</f>
        <v/>
      </c>
      <c r="I102" s="10">
        <f>IF(E102=0,"Fora",IF(E101=0,"Carg xar",IF(H102&lt;0,IF(M102&lt;0.9,"Carg FV","Stby"),IF(M102&gt;P102,"V2H",IF(M102&lt;0.9,"Carg xar","Stby")))))</f>
        <v/>
      </c>
      <c r="J102" s="12">
        <f>IF(OR(I102="Carg FV",I102="Carg xar"),MIN(IF(I102="Carg FV",ABS(H102),7.4),7.4,MAX(0,(0.9-M102)*40)*0.95),0)</f>
        <v/>
      </c>
      <c r="K102" s="12">
        <f>IF(I102="V2H",MIN(MAX(0,H102),7.4,MAX(0,(M102-P102)*40)*0.95),0)</f>
        <v/>
      </c>
      <c r="L102" s="12">
        <f>IF(E102=0,0,MAX(0,H102-K102))</f>
        <v/>
      </c>
      <c r="M102" s="13">
        <f>M101+J101/40-IF(I101="V2H",K101/(0.95*40),0)-IF(E102=0,IF(E101=1,IF(D102=1,30,40)*0.18/(2*40),0),0)-IF(E102=1,IF(E101=0,IF(D102=1,30,40)*0.18/(2*40),0),0)</f>
        <v/>
      </c>
      <c r="N102" s="14" t="n">
        <v>0.09</v>
      </c>
      <c r="O102" s="15">
        <f>K102*N102</f>
        <v/>
      </c>
      <c r="P102">
        <f>IF(E102=0,0.3,IF(D102=1,IF(C102&gt;=Params!$B$13-3,IF(C102&lt;Params!$B$13,Params!$B$20,0.3),0.3),IF(C102&gt;=Params!$B$15-3,IF(C102&lt;Params!$B$15,Params!$B$21,0.3),0.3)))</f>
        <v/>
      </c>
    </row>
    <row r="103" ht="15" customHeight="1" s="1">
      <c r="A103" s="9" t="n">
        <v>100</v>
      </c>
      <c r="B103" s="6" t="inlineStr">
        <is>
          <t>05/01</t>
        </is>
      </c>
      <c r="C103" s="6" t="n">
        <v>3</v>
      </c>
      <c r="D103" s="6" t="n">
        <v>1</v>
      </c>
      <c r="E103" s="10">
        <f>IF(D103=1, IF(OR(C103&lt;10, C103&gt;=15),1,0), IF(OR(C103&lt;7, C103&gt;=18),1,0))</f>
        <v/>
      </c>
      <c r="F103" s="11" t="n">
        <v>4.617</v>
      </c>
      <c r="G103" s="12">
        <f>0*8</f>
        <v/>
      </c>
      <c r="H103" s="12">
        <f>F103-G103</f>
        <v/>
      </c>
      <c r="I103" s="10">
        <f>IF(E103=0,"Fora",IF(E102=0,"Carg xar",IF(H103&lt;0,IF(M103&lt;0.9,"Carg FV","Stby"),IF(M103&gt;P103,"V2H",IF(M103&lt;0.9,"Carg xar","Stby")))))</f>
        <v/>
      </c>
      <c r="J103" s="12">
        <f>IF(OR(I103="Carg FV",I103="Carg xar"),MIN(IF(I103="Carg FV",ABS(H103),7.4),7.4,MAX(0,(0.9-M103)*40)*0.95),0)</f>
        <v/>
      </c>
      <c r="K103" s="12">
        <f>IF(I103="V2H",MIN(MAX(0,H103),7.4,MAX(0,(M103-P103)*40)*0.95),0)</f>
        <v/>
      </c>
      <c r="L103" s="12">
        <f>IF(E103=0,0,MAX(0,H103-K103))</f>
        <v/>
      </c>
      <c r="M103" s="13">
        <f>M102+J102/40-IF(I102="V2H",K102/(0.95*40),0)-IF(E103=0,IF(E102=1,IF(D103=1,30,40)*0.18/(2*40),0),0)-IF(E103=1,IF(E102=0,IF(D103=1,30,40)*0.18/(2*40),0),0)</f>
        <v/>
      </c>
      <c r="N103" s="14" t="n">
        <v>0.09</v>
      </c>
      <c r="O103" s="15">
        <f>K103*N103</f>
        <v/>
      </c>
      <c r="P103">
        <f>IF(E103=0,0.3,IF(D103=1,IF(C103&gt;=Params!$B$13-3,IF(C103&lt;Params!$B$13,Params!$B$20,0.3),0.3),IF(C103&gt;=Params!$B$15-3,IF(C103&lt;Params!$B$15,Params!$B$21,0.3),0.3)))</f>
        <v/>
      </c>
    </row>
    <row r="104" ht="15" customHeight="1" s="1">
      <c r="A104" s="9" t="n">
        <v>101</v>
      </c>
      <c r="B104" s="6" t="inlineStr">
        <is>
          <t>05/01</t>
        </is>
      </c>
      <c r="C104" s="6" t="n">
        <v>4</v>
      </c>
      <c r="D104" s="6" t="n">
        <v>1</v>
      </c>
      <c r="E104" s="10">
        <f>IF(D104=1, IF(OR(C104&lt;10, C104&gt;=15),1,0), IF(OR(C104&lt;7, C104&gt;=18),1,0))</f>
        <v/>
      </c>
      <c r="F104" s="11" t="n">
        <v>4.352</v>
      </c>
      <c r="G104" s="12">
        <f>0*8</f>
        <v/>
      </c>
      <c r="H104" s="12">
        <f>F104-G104</f>
        <v/>
      </c>
      <c r="I104" s="10">
        <f>IF(E104=0,"Fora",IF(E103=0,"Carg xar",IF(H104&lt;0,IF(M104&lt;0.9,"Carg FV","Stby"),IF(M104&gt;P104,"V2H",IF(M104&lt;0.9,"Carg xar","Stby")))))</f>
        <v/>
      </c>
      <c r="J104" s="12">
        <f>IF(OR(I104="Carg FV",I104="Carg xar"),MIN(IF(I104="Carg FV",ABS(H104),7.4),7.4,MAX(0,(0.9-M104)*40)*0.95),0)</f>
        <v/>
      </c>
      <c r="K104" s="12">
        <f>IF(I104="V2H",MIN(MAX(0,H104),7.4,MAX(0,(M104-P104)*40)*0.95),0)</f>
        <v/>
      </c>
      <c r="L104" s="12">
        <f>IF(E104=0,0,MAX(0,H104-K104))</f>
        <v/>
      </c>
      <c r="M104" s="13">
        <f>M103+J103/40-IF(I103="V2H",K103/(0.95*40),0)-IF(E104=0,IF(E103=1,IF(D104=1,30,40)*0.18/(2*40),0),0)-IF(E104=1,IF(E103=0,IF(D104=1,30,40)*0.18/(2*40),0),0)</f>
        <v/>
      </c>
      <c r="N104" s="14" t="n">
        <v>0.09</v>
      </c>
      <c r="O104" s="15">
        <f>K104*N104</f>
        <v/>
      </c>
      <c r="P104">
        <f>IF(E104=0,0.3,IF(D104=1,IF(C104&gt;=Params!$B$13-3,IF(C104&lt;Params!$B$13,Params!$B$20,0.3),0.3),IF(C104&gt;=Params!$B$15-3,IF(C104&lt;Params!$B$15,Params!$B$21,0.3),0.3)))</f>
        <v/>
      </c>
    </row>
    <row r="105" ht="15" customHeight="1" s="1">
      <c r="A105" s="9" t="n">
        <v>102</v>
      </c>
      <c r="B105" s="6" t="inlineStr">
        <is>
          <t>05/01</t>
        </is>
      </c>
      <c r="C105" s="6" t="n">
        <v>5</v>
      </c>
      <c r="D105" s="6" t="n">
        <v>1</v>
      </c>
      <c r="E105" s="10">
        <f>IF(D105=1, IF(OR(C105&lt;10, C105&gt;=15),1,0), IF(OR(C105&lt;7, C105&gt;=18),1,0))</f>
        <v/>
      </c>
      <c r="F105" s="11" t="n">
        <v>3.993</v>
      </c>
      <c r="G105" s="12">
        <f>0*8</f>
        <v/>
      </c>
      <c r="H105" s="12">
        <f>F105-G105</f>
        <v/>
      </c>
      <c r="I105" s="10">
        <f>IF(E105=0,"Fora",IF(E104=0,"Carg xar",IF(H105&lt;0,IF(M105&lt;0.9,"Carg FV","Stby"),IF(M105&gt;P105,"V2H",IF(M105&lt;0.9,"Carg xar","Stby")))))</f>
        <v/>
      </c>
      <c r="J105" s="12">
        <f>IF(OR(I105="Carg FV",I105="Carg xar"),MIN(IF(I105="Carg FV",ABS(H105),7.4),7.4,MAX(0,(0.9-M105)*40)*0.95),0)</f>
        <v/>
      </c>
      <c r="K105" s="12">
        <f>IF(I105="V2H",MIN(MAX(0,H105),7.4,MAX(0,(M105-P105)*40)*0.95),0)</f>
        <v/>
      </c>
      <c r="L105" s="12">
        <f>IF(E105=0,0,MAX(0,H105-K105))</f>
        <v/>
      </c>
      <c r="M105" s="13">
        <f>M104+J104/40-IF(I104="V2H",K104/(0.95*40),0)-IF(E105=0,IF(E104=1,IF(D105=1,30,40)*0.18/(2*40),0),0)-IF(E105=1,IF(E104=0,IF(D105=1,30,40)*0.18/(2*40),0),0)</f>
        <v/>
      </c>
      <c r="N105" s="14" t="n">
        <v>0.09</v>
      </c>
      <c r="O105" s="15">
        <f>K105*N105</f>
        <v/>
      </c>
      <c r="P105">
        <f>IF(E105=0,0.3,IF(D105=1,IF(C105&gt;=Params!$B$13-3,IF(C105&lt;Params!$B$13,Params!$B$20,0.3),0.3),IF(C105&gt;=Params!$B$15-3,IF(C105&lt;Params!$B$15,Params!$B$21,0.3),0.3)))</f>
        <v/>
      </c>
    </row>
    <row r="106" ht="15" customHeight="1" s="1">
      <c r="A106" s="9" t="n">
        <v>103</v>
      </c>
      <c r="B106" s="6" t="inlineStr">
        <is>
          <t>05/01</t>
        </is>
      </c>
      <c r="C106" s="6" t="n">
        <v>6</v>
      </c>
      <c r="D106" s="6" t="n">
        <v>1</v>
      </c>
      <c r="E106" s="10">
        <f>IF(D106=1, IF(OR(C106&lt;10, C106&gt;=15),1,0), IF(OR(C106&lt;7, C106&gt;=18),1,0))</f>
        <v/>
      </c>
      <c r="F106" s="11" t="n">
        <v>3.607</v>
      </c>
      <c r="G106" s="12">
        <f>0*8</f>
        <v/>
      </c>
      <c r="H106" s="12">
        <f>F106-G106</f>
        <v/>
      </c>
      <c r="I106" s="10">
        <f>IF(E106=0,"Fora",IF(E105=0,"Carg xar",IF(H106&lt;0,IF(M106&lt;0.9,"Carg FV","Stby"),IF(M106&gt;P106,"V2H",IF(M106&lt;0.9,"Carg xar","Stby")))))</f>
        <v/>
      </c>
      <c r="J106" s="12">
        <f>IF(OR(I106="Carg FV",I106="Carg xar"),MIN(IF(I106="Carg FV",ABS(H106),7.4),7.4,MAX(0,(0.9-M106)*40)*0.95),0)</f>
        <v/>
      </c>
      <c r="K106" s="12">
        <f>IF(I106="V2H",MIN(MAX(0,H106),7.4,MAX(0,(M106-P106)*40)*0.95),0)</f>
        <v/>
      </c>
      <c r="L106" s="12">
        <f>IF(E106=0,0,MAX(0,H106-K106))</f>
        <v/>
      </c>
      <c r="M106" s="13">
        <f>M105+J105/40-IF(I105="V2H",K105/(0.95*40),0)-IF(E106=0,IF(E105=1,IF(D106=1,30,40)*0.18/(2*40),0),0)-IF(E106=1,IF(E105=0,IF(D106=1,30,40)*0.18/(2*40),0),0)</f>
        <v/>
      </c>
      <c r="N106" s="14" t="n">
        <v>0.09</v>
      </c>
      <c r="O106" s="15">
        <f>K106*N106</f>
        <v/>
      </c>
      <c r="P106">
        <f>IF(E106=0,0.3,IF(D106=1,IF(C106&gt;=Params!$B$13-3,IF(C106&lt;Params!$B$13,Params!$B$20,0.3),0.3),IF(C106&gt;=Params!$B$15-3,IF(C106&lt;Params!$B$15,Params!$B$21,0.3),0.3)))</f>
        <v/>
      </c>
    </row>
    <row r="107" ht="15" customHeight="1" s="1">
      <c r="A107" s="9" t="n">
        <v>104</v>
      </c>
      <c r="B107" s="6" t="inlineStr">
        <is>
          <t>05/01</t>
        </is>
      </c>
      <c r="C107" s="6" t="n">
        <v>7</v>
      </c>
      <c r="D107" s="6" t="n">
        <v>1</v>
      </c>
      <c r="E107" s="10">
        <f>IF(D107=1, IF(OR(C107&lt;10, C107&gt;=15),1,0), IF(OR(C107&lt;7, C107&gt;=18),1,0))</f>
        <v/>
      </c>
      <c r="F107" s="11" t="n">
        <v>3.173</v>
      </c>
      <c r="G107" s="12">
        <f>0*8</f>
        <v/>
      </c>
      <c r="H107" s="12">
        <f>F107-G107</f>
        <v/>
      </c>
      <c r="I107" s="10">
        <f>IF(E107=0,"Fora",IF(E106=0,"Carg xar",IF(H107&lt;0,IF(M107&lt;0.9,"Carg FV","Stby"),IF(M107&gt;P107,"V2H",IF(M107&lt;0.9,"Carg xar","Stby")))))</f>
        <v/>
      </c>
      <c r="J107" s="12">
        <f>IF(OR(I107="Carg FV",I107="Carg xar"),MIN(IF(I107="Carg FV",ABS(H107),7.4),7.4,MAX(0,(0.9-M107)*40)*0.95),0)</f>
        <v/>
      </c>
      <c r="K107" s="12">
        <f>IF(I107="V2H",MIN(MAX(0,H107),7.4,MAX(0,(M107-P107)*40)*0.95),0)</f>
        <v/>
      </c>
      <c r="L107" s="12">
        <f>IF(E107=0,0,MAX(0,H107-K107))</f>
        <v/>
      </c>
      <c r="M107" s="13">
        <f>M106+J106/40-IF(I106="V2H",K106/(0.95*40),0)-IF(E107=0,IF(E106=1,IF(D107=1,30,40)*0.18/(2*40),0),0)-IF(E107=1,IF(E106=0,IF(D107=1,30,40)*0.18/(2*40),0),0)</f>
        <v/>
      </c>
      <c r="N107" s="14" t="n">
        <v>0.09</v>
      </c>
      <c r="O107" s="15">
        <f>K107*N107</f>
        <v/>
      </c>
      <c r="P107">
        <f>IF(E107=0,0.3,IF(D107=1,IF(C107&gt;=Params!$B$13-3,IF(C107&lt;Params!$B$13,Params!$B$20,0.3),0.3),IF(C107&gt;=Params!$B$15-3,IF(C107&lt;Params!$B$15,Params!$B$21,0.3),0.3)))</f>
        <v/>
      </c>
    </row>
    <row r="108" ht="15" customHeight="1" s="1">
      <c r="A108" s="9" t="n">
        <v>105</v>
      </c>
      <c r="B108" s="6" t="inlineStr">
        <is>
          <t>05/01</t>
        </is>
      </c>
      <c r="C108" s="6" t="n">
        <v>8</v>
      </c>
      <c r="D108" s="6" t="n">
        <v>1</v>
      </c>
      <c r="E108" s="10">
        <f>IF(D108=1, IF(OR(C108&lt;10, C108&gt;=15),1,0), IF(OR(C108&lt;7, C108&gt;=18),1,0))</f>
        <v/>
      </c>
      <c r="F108" s="11" t="n">
        <v>3.029</v>
      </c>
      <c r="G108" s="12">
        <f>0.05*8</f>
        <v/>
      </c>
      <c r="H108" s="12">
        <f>F108-G108</f>
        <v/>
      </c>
      <c r="I108" s="10">
        <f>IF(E108=0,"Fora",IF(E107=0,"Carg xar",IF(H108&lt;0,IF(M108&lt;0.9,"Carg FV","Stby"),IF(M108&gt;P108,"V2H",IF(M108&lt;0.9,"Carg xar","Stby")))))</f>
        <v/>
      </c>
      <c r="J108" s="12">
        <f>IF(OR(I108="Carg FV",I108="Carg xar"),MIN(IF(I108="Carg FV",ABS(H108),7.4),7.4,MAX(0,(0.9-M108)*40)*0.95),0)</f>
        <v/>
      </c>
      <c r="K108" s="12">
        <f>IF(I108="V2H",MIN(MAX(0,H108),7.4,MAX(0,(M108-P108)*40)*0.95),0)</f>
        <v/>
      </c>
      <c r="L108" s="12">
        <f>IF(E108=0,0,MAX(0,H108-K108))</f>
        <v/>
      </c>
      <c r="M108" s="13">
        <f>M107+J107/40-IF(I107="V2H",K107/(0.95*40),0)-IF(E108=0,IF(E107=1,IF(D108=1,30,40)*0.18/(2*40),0),0)-IF(E108=1,IF(E107=0,IF(D108=1,30,40)*0.18/(2*40),0),0)</f>
        <v/>
      </c>
      <c r="N108" s="14" t="n">
        <v>0.09</v>
      </c>
      <c r="O108" s="15">
        <f>K108*N108</f>
        <v/>
      </c>
      <c r="P108">
        <f>IF(E108=0,0.3,IF(D108=1,IF(C108&gt;=Params!$B$13-3,IF(C108&lt;Params!$B$13,Params!$B$20,0.3),0.3),IF(C108&gt;=Params!$B$15-3,IF(C108&lt;Params!$B$15,Params!$B$21,0.3),0.3)))</f>
        <v/>
      </c>
    </row>
    <row r="109" ht="15" customHeight="1" s="1">
      <c r="A109" s="9" t="n">
        <v>106</v>
      </c>
      <c r="B109" s="6" t="inlineStr">
        <is>
          <t>05/01</t>
        </is>
      </c>
      <c r="C109" s="6" t="n">
        <v>9</v>
      </c>
      <c r="D109" s="6" t="n">
        <v>1</v>
      </c>
      <c r="E109" s="10">
        <f>IF(D109=1, IF(OR(C109&lt;10, C109&gt;=15),1,0), IF(OR(C109&lt;7, C109&gt;=18),1,0))</f>
        <v/>
      </c>
      <c r="F109" s="11" t="n">
        <v>3.001</v>
      </c>
      <c r="G109" s="12">
        <f>0.18*8</f>
        <v/>
      </c>
      <c r="H109" s="12">
        <f>F109-G109</f>
        <v/>
      </c>
      <c r="I109" s="10">
        <f>IF(E109=0,"Fora",IF(E108=0,"Carg xar",IF(H109&lt;0,IF(M109&lt;0.9,"Carg FV","Stby"),IF(M109&gt;P109,"V2H",IF(M109&lt;0.9,"Carg xar","Stby")))))</f>
        <v/>
      </c>
      <c r="J109" s="12">
        <f>IF(OR(I109="Carg FV",I109="Carg xar"),MIN(IF(I109="Carg FV",ABS(H109),7.4),7.4,MAX(0,(0.9-M109)*40)*0.95),0)</f>
        <v/>
      </c>
      <c r="K109" s="12">
        <f>IF(I109="V2H",MIN(MAX(0,H109),7.4,MAX(0,(M109-P109)*40)*0.95),0)</f>
        <v/>
      </c>
      <c r="L109" s="12">
        <f>IF(E109=0,0,MAX(0,H109-K109))</f>
        <v/>
      </c>
      <c r="M109" s="13">
        <f>M108+J108/40-IF(I108="V2H",K108/(0.95*40),0)-IF(E109=0,IF(E108=1,IF(D109=1,30,40)*0.18/(2*40),0),0)-IF(E109=1,IF(E108=0,IF(D109=1,30,40)*0.18/(2*40),0),0)</f>
        <v/>
      </c>
      <c r="N109" s="14" t="n">
        <v>0.09</v>
      </c>
      <c r="O109" s="15">
        <f>K109*N109</f>
        <v/>
      </c>
      <c r="P109">
        <f>IF(E109=0,0.3,IF(D109=1,IF(C109&gt;=Params!$B$13-3,IF(C109&lt;Params!$B$13,Params!$B$20,0.3),0.3),IF(C109&gt;=Params!$B$15-3,IF(C109&lt;Params!$B$15,Params!$B$21,0.3),0.3)))</f>
        <v/>
      </c>
    </row>
    <row r="110" ht="15" customHeight="1" s="1">
      <c r="A110" s="9" t="n">
        <v>107</v>
      </c>
      <c r="B110" s="6" t="inlineStr">
        <is>
          <t>05/01</t>
        </is>
      </c>
      <c r="C110" s="6" t="n">
        <v>10</v>
      </c>
      <c r="D110" s="6" t="n">
        <v>1</v>
      </c>
      <c r="E110" s="10">
        <f>IF(D110=1, IF(OR(C110&lt;10, C110&gt;=15),1,0), IF(OR(C110&lt;7, C110&gt;=18),1,0))</f>
        <v/>
      </c>
      <c r="F110" s="11" t="n">
        <v>4.483</v>
      </c>
      <c r="G110" s="12">
        <f>0.38*8</f>
        <v/>
      </c>
      <c r="H110" s="12">
        <f>F110-G110</f>
        <v/>
      </c>
      <c r="I110" s="10">
        <f>IF(E110=0,"Fora",IF(E109=0,"Carg xar",IF(H110&lt;0,IF(M110&lt;0.9,"Carg FV","Stby"),IF(M110&gt;P110,"V2H",IF(M110&lt;0.9,"Carg xar","Stby")))))</f>
        <v/>
      </c>
      <c r="J110" s="12">
        <f>IF(OR(I110="Carg FV",I110="Carg xar"),MIN(IF(I110="Carg FV",ABS(H110),7.4),7.4,MAX(0,(0.9-M110)*40)*0.95),0)</f>
        <v/>
      </c>
      <c r="K110" s="12">
        <f>IF(I110="V2H",MIN(MAX(0,H110),7.4,MAX(0,(M110-P110)*40)*0.95),0)</f>
        <v/>
      </c>
      <c r="L110" s="12">
        <f>IF(E110=0,0,MAX(0,H110-K110))</f>
        <v/>
      </c>
      <c r="M110" s="13">
        <f>M109+J109/40-IF(I109="V2H",K109/(0.95*40),0)-IF(E110=0,IF(E109=1,IF(D110=1,30,40)*0.18/(2*40),0),0)-IF(E110=1,IF(E109=0,IF(D110=1,30,40)*0.18/(2*40),0),0)</f>
        <v/>
      </c>
      <c r="N110" s="14" t="n">
        <v>0.09</v>
      </c>
      <c r="O110" s="15">
        <f>K110*N110</f>
        <v/>
      </c>
      <c r="P110">
        <f>IF(E110=0,0.3,IF(D110=1,IF(C110&gt;=Params!$B$13-3,IF(C110&lt;Params!$B$13,Params!$B$20,0.3),0.3),IF(C110&gt;=Params!$B$15-3,IF(C110&lt;Params!$B$15,Params!$B$21,0.3),0.3)))</f>
        <v/>
      </c>
    </row>
    <row r="111" ht="15" customHeight="1" s="1">
      <c r="A111" s="9" t="n">
        <v>108</v>
      </c>
      <c r="B111" s="6" t="inlineStr">
        <is>
          <t>05/01</t>
        </is>
      </c>
      <c r="C111" s="6" t="n">
        <v>11</v>
      </c>
      <c r="D111" s="6" t="n">
        <v>1</v>
      </c>
      <c r="E111" s="10">
        <f>IF(D111=1, IF(OR(C111&lt;10, C111&gt;=15),1,0), IF(OR(C111&lt;7, C111&gt;=18),1,0))</f>
        <v/>
      </c>
      <c r="F111" s="11" t="n">
        <v>2.076</v>
      </c>
      <c r="G111" s="12">
        <f>0.52*8</f>
        <v/>
      </c>
      <c r="H111" s="12">
        <f>F111-G111</f>
        <v/>
      </c>
      <c r="I111" s="10">
        <f>IF(E111=0,"Fora",IF(E110=0,"Carg xar",IF(H111&lt;0,IF(M111&lt;0.9,"Carg FV","Stby"),IF(M111&gt;P111,"V2H",IF(M111&lt;0.9,"Carg xar","Stby")))))</f>
        <v/>
      </c>
      <c r="J111" s="12">
        <f>IF(OR(I111="Carg FV",I111="Carg xar"),MIN(IF(I111="Carg FV",ABS(H111),7.4),7.4,MAX(0,(0.9-M111)*40)*0.95),0)</f>
        <v/>
      </c>
      <c r="K111" s="12">
        <f>IF(I111="V2H",MIN(MAX(0,H111),7.4,MAX(0,(M111-P111)*40)*0.95),0)</f>
        <v/>
      </c>
      <c r="L111" s="12">
        <f>IF(E111=0,0,MAX(0,H111-K111))</f>
        <v/>
      </c>
      <c r="M111" s="13">
        <f>M110+J110/40-IF(I110="V2H",K110/(0.95*40),0)-IF(E111=0,IF(E110=1,IF(D111=1,30,40)*0.18/(2*40),0),0)-IF(E111=1,IF(E110=0,IF(D111=1,30,40)*0.18/(2*40),0),0)</f>
        <v/>
      </c>
      <c r="N111" s="14" t="n">
        <v>0.09</v>
      </c>
      <c r="O111" s="15">
        <f>K111*N111</f>
        <v/>
      </c>
      <c r="P111">
        <f>IF(E111=0,0.3,IF(D111=1,IF(C111&gt;=Params!$B$13-3,IF(C111&lt;Params!$B$13,Params!$B$20,0.3),0.3),IF(C111&gt;=Params!$B$15-3,IF(C111&lt;Params!$B$15,Params!$B$21,0.3),0.3)))</f>
        <v/>
      </c>
    </row>
    <row r="112" ht="15" customHeight="1" s="1">
      <c r="A112" s="9" t="n">
        <v>109</v>
      </c>
      <c r="B112" s="6" t="inlineStr">
        <is>
          <t>05/01</t>
        </is>
      </c>
      <c r="C112" s="6" t="n">
        <v>12</v>
      </c>
      <c r="D112" s="6" t="n">
        <v>1</v>
      </c>
      <c r="E112" s="10">
        <f>IF(D112=1, IF(OR(C112&lt;10, C112&gt;=15),1,0), IF(OR(C112&lt;7, C112&gt;=18),1,0))</f>
        <v/>
      </c>
      <c r="F112" s="11" t="n">
        <v>1.949</v>
      </c>
      <c r="G112" s="12">
        <f>0.58*8</f>
        <v/>
      </c>
      <c r="H112" s="12">
        <f>F112-G112</f>
        <v/>
      </c>
      <c r="I112" s="10">
        <f>IF(E112=0,"Fora",IF(E111=0,"Carg xar",IF(H112&lt;0,IF(M112&lt;0.9,"Carg FV","Stby"),IF(M112&gt;P112,"V2H",IF(M112&lt;0.9,"Carg xar","Stby")))))</f>
        <v/>
      </c>
      <c r="J112" s="12">
        <f>IF(OR(I112="Carg FV",I112="Carg xar"),MIN(IF(I112="Carg FV",ABS(H112),7.4),7.4,MAX(0,(0.9-M112)*40)*0.95),0)</f>
        <v/>
      </c>
      <c r="K112" s="12">
        <f>IF(I112="V2H",MIN(MAX(0,H112),7.4,MAX(0,(M112-P112)*40)*0.95),0)</f>
        <v/>
      </c>
      <c r="L112" s="12">
        <f>IF(E112=0,0,MAX(0,H112-K112))</f>
        <v/>
      </c>
      <c r="M112" s="13">
        <f>M111+J111/40-IF(I111="V2H",K111/(0.95*40),0)-IF(E112=0,IF(E111=1,IF(D112=1,30,40)*0.18/(2*40),0),0)-IF(E112=1,IF(E111=0,IF(D112=1,30,40)*0.18/(2*40),0),0)</f>
        <v/>
      </c>
      <c r="N112" s="14" t="n">
        <v>0.09</v>
      </c>
      <c r="O112" s="15">
        <f>K112*N112</f>
        <v/>
      </c>
      <c r="P112">
        <f>IF(E112=0,0.3,IF(D112=1,IF(C112&gt;=Params!$B$13-3,IF(C112&lt;Params!$B$13,Params!$B$20,0.3),0.3),IF(C112&gt;=Params!$B$15-3,IF(C112&lt;Params!$B$15,Params!$B$21,0.3),0.3)))</f>
        <v/>
      </c>
    </row>
    <row r="113" ht="15" customHeight="1" s="1">
      <c r="A113" s="9" t="n">
        <v>110</v>
      </c>
      <c r="B113" s="6" t="inlineStr">
        <is>
          <t>05/01</t>
        </is>
      </c>
      <c r="C113" s="6" t="n">
        <v>13</v>
      </c>
      <c r="D113" s="6" t="n">
        <v>1</v>
      </c>
      <c r="E113" s="10">
        <f>IF(D113=1, IF(OR(C113&lt;10, C113&gt;=15),1,0), IF(OR(C113&lt;7, C113&gt;=18),1,0))</f>
        <v/>
      </c>
      <c r="F113" s="11" t="n">
        <v>0.957</v>
      </c>
      <c r="G113" s="12">
        <f>0.55*8</f>
        <v/>
      </c>
      <c r="H113" s="12">
        <f>F113-G113</f>
        <v/>
      </c>
      <c r="I113" s="10">
        <f>IF(E113=0,"Fora",IF(E112=0,"Carg xar",IF(H113&lt;0,IF(M113&lt;0.9,"Carg FV","Stby"),IF(M113&gt;P113,"V2H",IF(M113&lt;0.9,"Carg xar","Stby")))))</f>
        <v/>
      </c>
      <c r="J113" s="12">
        <f>IF(OR(I113="Carg FV",I113="Carg xar"),MIN(IF(I113="Carg FV",ABS(H113),7.4),7.4,MAX(0,(0.9-M113)*40)*0.95),0)</f>
        <v/>
      </c>
      <c r="K113" s="12">
        <f>IF(I113="V2H",MIN(MAX(0,H113),7.4,MAX(0,(M113-P113)*40)*0.95),0)</f>
        <v/>
      </c>
      <c r="L113" s="12">
        <f>IF(E113=0,0,MAX(0,H113-K113))</f>
        <v/>
      </c>
      <c r="M113" s="13">
        <f>M112+J112/40-IF(I112="V2H",K112/(0.95*40),0)-IF(E113=0,IF(E112=1,IF(D113=1,30,40)*0.18/(2*40),0),0)-IF(E113=1,IF(E112=0,IF(D113=1,30,40)*0.18/(2*40),0),0)</f>
        <v/>
      </c>
      <c r="N113" s="14" t="n">
        <v>0.09</v>
      </c>
      <c r="O113" s="15">
        <f>K113*N113</f>
        <v/>
      </c>
      <c r="P113">
        <f>IF(E113=0,0.3,IF(D113=1,IF(C113&gt;=Params!$B$13-3,IF(C113&lt;Params!$B$13,Params!$B$20,0.3),0.3),IF(C113&gt;=Params!$B$15-3,IF(C113&lt;Params!$B$15,Params!$B$21,0.3),0.3)))</f>
        <v/>
      </c>
    </row>
    <row r="114" ht="15" customHeight="1" s="1">
      <c r="A114" s="9" t="n">
        <v>111</v>
      </c>
      <c r="B114" s="6" t="inlineStr">
        <is>
          <t>05/01</t>
        </is>
      </c>
      <c r="C114" s="6" t="n">
        <v>14</v>
      </c>
      <c r="D114" s="6" t="n">
        <v>1</v>
      </c>
      <c r="E114" s="10">
        <f>IF(D114=1, IF(OR(C114&lt;10, C114&gt;=15),1,0), IF(OR(C114&lt;7, C114&gt;=18),1,0))</f>
        <v/>
      </c>
      <c r="F114" s="11" t="n">
        <v>0.002</v>
      </c>
      <c r="G114" s="12">
        <f>0.42*8</f>
        <v/>
      </c>
      <c r="H114" s="12">
        <f>F114-G114</f>
        <v/>
      </c>
      <c r="I114" s="10">
        <f>IF(E114=0,"Fora",IF(E113=0,"Carg xar",IF(H114&lt;0,IF(M114&lt;0.9,"Carg FV","Stby"),IF(M114&gt;P114,"V2H",IF(M114&lt;0.9,"Carg xar","Stby")))))</f>
        <v/>
      </c>
      <c r="J114" s="12">
        <f>IF(OR(I114="Carg FV",I114="Carg xar"),MIN(IF(I114="Carg FV",ABS(H114),7.4),7.4,MAX(0,(0.9-M114)*40)*0.95),0)</f>
        <v/>
      </c>
      <c r="K114" s="12">
        <f>IF(I114="V2H",MIN(MAX(0,H114),7.4,MAX(0,(M114-P114)*40)*0.95),0)</f>
        <v/>
      </c>
      <c r="L114" s="12">
        <f>IF(E114=0,0,MAX(0,H114-K114))</f>
        <v/>
      </c>
      <c r="M114" s="13">
        <f>M113+J113/40-IF(I113="V2H",K113/(0.95*40),0)-IF(E114=0,IF(E113=1,IF(D114=1,30,40)*0.18/(2*40),0),0)-IF(E114=1,IF(E113=0,IF(D114=1,30,40)*0.18/(2*40),0),0)</f>
        <v/>
      </c>
      <c r="N114" s="14" t="n">
        <v>0.09</v>
      </c>
      <c r="O114" s="15">
        <f>K114*N114</f>
        <v/>
      </c>
      <c r="P114">
        <f>IF(E114=0,0.3,IF(D114=1,IF(C114&gt;=Params!$B$13-3,IF(C114&lt;Params!$B$13,Params!$B$20,0.3),0.3),IF(C114&gt;=Params!$B$15-3,IF(C114&lt;Params!$B$15,Params!$B$21,0.3),0.3)))</f>
        <v/>
      </c>
    </row>
    <row r="115" ht="15" customHeight="1" s="1">
      <c r="A115" s="9" t="n">
        <v>112</v>
      </c>
      <c r="B115" s="6" t="inlineStr">
        <is>
          <t>05/01</t>
        </is>
      </c>
      <c r="C115" s="6" t="n">
        <v>15</v>
      </c>
      <c r="D115" s="6" t="n">
        <v>1</v>
      </c>
      <c r="E115" s="10">
        <f>IF(D115=1, IF(OR(C115&lt;10, C115&gt;=15),1,0), IF(OR(C115&lt;7, C115&gt;=18),1,0))</f>
        <v/>
      </c>
      <c r="F115" s="11" t="n">
        <v>4.084</v>
      </c>
      <c r="G115" s="12">
        <f>0.22*8</f>
        <v/>
      </c>
      <c r="H115" s="12">
        <f>F115-G115</f>
        <v/>
      </c>
      <c r="I115" s="10">
        <f>IF(E115=0,"Fora",IF(E114=0,"Carg xar",IF(H115&lt;0,IF(M115&lt;0.9,"Carg FV","Stby"),IF(M115&gt;P115,"V2H",IF(M115&lt;0.9,"Carg xar","Stby")))))</f>
        <v/>
      </c>
      <c r="J115" s="12">
        <f>IF(OR(I115="Carg FV",I115="Carg xar"),MIN(IF(I115="Carg FV",ABS(H115),7.4),7.4,MAX(0,(0.9-M115)*40)*0.95),0)</f>
        <v/>
      </c>
      <c r="K115" s="12">
        <f>IF(I115="V2H",MIN(MAX(0,H115),7.4,MAX(0,(M115-P115)*40)*0.95),0)</f>
        <v/>
      </c>
      <c r="L115" s="12">
        <f>IF(E115=0,0,MAX(0,H115-K115))</f>
        <v/>
      </c>
      <c r="M115" s="13">
        <f>M114+J114/40-IF(I114="V2H",K114/(0.95*40),0)-IF(E115=0,IF(E114=1,IF(D115=1,30,40)*0.18/(2*40),0),0)-IF(E115=1,IF(E114=0,IF(D115=1,30,40)*0.18/(2*40),0),0)</f>
        <v/>
      </c>
      <c r="N115" s="14" t="n">
        <v>0.09</v>
      </c>
      <c r="O115" s="15">
        <f>K115*N115</f>
        <v/>
      </c>
      <c r="P115">
        <f>IF(E115=0,0.3,IF(D115=1,IF(C115&gt;=Params!$B$13-3,IF(C115&lt;Params!$B$13,Params!$B$20,0.3),0.3),IF(C115&gt;=Params!$B$15-3,IF(C115&lt;Params!$B$15,Params!$B$21,0.3),0.3)))</f>
        <v/>
      </c>
    </row>
    <row r="116" ht="15" customHeight="1" s="1">
      <c r="A116" s="9" t="n">
        <v>113</v>
      </c>
      <c r="B116" s="6" t="inlineStr">
        <is>
          <t>05/01</t>
        </is>
      </c>
      <c r="C116" s="6" t="n">
        <v>16</v>
      </c>
      <c r="D116" s="6" t="n">
        <v>1</v>
      </c>
      <c r="E116" s="10">
        <f>IF(D116=1, IF(OR(C116&lt;10, C116&gt;=15),1,0), IF(OR(C116&lt;7, C116&gt;=18),1,0))</f>
        <v/>
      </c>
      <c r="F116" s="11" t="n">
        <v>2.681</v>
      </c>
      <c r="G116" s="12">
        <f>0.05*8</f>
        <v/>
      </c>
      <c r="H116" s="12">
        <f>F116-G116</f>
        <v/>
      </c>
      <c r="I116" s="10">
        <f>IF(E116=0,"Fora",IF(E115=0,"Carg xar",IF(H116&lt;0,IF(M116&lt;0.9,"Carg FV","Stby"),IF(M116&gt;P116,"V2H",IF(M116&lt;0.9,"Carg xar","Stby")))))</f>
        <v/>
      </c>
      <c r="J116" s="12">
        <f>IF(OR(I116="Carg FV",I116="Carg xar"),MIN(IF(I116="Carg FV",ABS(H116),7.4),7.4,MAX(0,(0.9-M116)*40)*0.95),0)</f>
        <v/>
      </c>
      <c r="K116" s="12">
        <f>IF(I116="V2H",MIN(MAX(0,H116),7.4,MAX(0,(M116-P116)*40)*0.95),0)</f>
        <v/>
      </c>
      <c r="L116" s="12">
        <f>IF(E116=0,0,MAX(0,H116-K116))</f>
        <v/>
      </c>
      <c r="M116" s="13">
        <f>M115+J115/40-IF(I115="V2H",K115/(0.95*40),0)-IF(E116=0,IF(E115=1,IF(D116=1,30,40)*0.18/(2*40),0),0)-IF(E116=1,IF(E115=0,IF(D116=1,30,40)*0.18/(2*40),0),0)</f>
        <v/>
      </c>
      <c r="N116" s="14" t="n">
        <v>0.09</v>
      </c>
      <c r="O116" s="15">
        <f>K116*N116</f>
        <v/>
      </c>
      <c r="P116">
        <f>IF(E116=0,0.3,IF(D116=1,IF(C116&gt;=Params!$B$13-3,IF(C116&lt;Params!$B$13,Params!$B$20,0.3),0.3),IF(C116&gt;=Params!$B$15-3,IF(C116&lt;Params!$B$15,Params!$B$21,0.3),0.3)))</f>
        <v/>
      </c>
    </row>
    <row r="117" ht="15" customHeight="1" s="1">
      <c r="A117" s="9" t="n">
        <v>114</v>
      </c>
      <c r="B117" s="6" t="inlineStr">
        <is>
          <t>05/01</t>
        </is>
      </c>
      <c r="C117" s="6" t="n">
        <v>17</v>
      </c>
      <c r="D117" s="6" t="n">
        <v>1</v>
      </c>
      <c r="E117" s="10">
        <f>IF(D117=1, IF(OR(C117&lt;10, C117&gt;=15),1,0), IF(OR(C117&lt;7, C117&gt;=18),1,0))</f>
        <v/>
      </c>
      <c r="F117" s="11" t="n">
        <v>1.038</v>
      </c>
      <c r="G117" s="12">
        <f>0*8</f>
        <v/>
      </c>
      <c r="H117" s="12">
        <f>F117-G117</f>
        <v/>
      </c>
      <c r="I117" s="10">
        <f>IF(E117=0,"Fora",IF(E116=0,"Carg xar",IF(H117&lt;0,IF(M117&lt;0.9,"Carg FV","Stby"),IF(M117&gt;P117,"V2H",IF(M117&lt;0.9,"Carg xar","Stby")))))</f>
        <v/>
      </c>
      <c r="J117" s="12">
        <f>IF(OR(I117="Carg FV",I117="Carg xar"),MIN(IF(I117="Carg FV",ABS(H117),7.4),7.4,MAX(0,(0.9-M117)*40)*0.95),0)</f>
        <v/>
      </c>
      <c r="K117" s="12">
        <f>IF(I117="V2H",MIN(MAX(0,H117),7.4,MAX(0,(M117-P117)*40)*0.95),0)</f>
        <v/>
      </c>
      <c r="L117" s="12">
        <f>IF(E117=0,0,MAX(0,H117-K117))</f>
        <v/>
      </c>
      <c r="M117" s="13">
        <f>M116+J116/40-IF(I116="V2H",K116/(0.95*40),0)-IF(E117=0,IF(E116=1,IF(D117=1,30,40)*0.18/(2*40),0),0)-IF(E117=1,IF(E116=0,IF(D117=1,30,40)*0.18/(2*40),0),0)</f>
        <v/>
      </c>
      <c r="N117" s="14" t="n">
        <v>0.09</v>
      </c>
      <c r="O117" s="15">
        <f>K117*N117</f>
        <v/>
      </c>
      <c r="P117">
        <f>IF(E117=0,0.3,IF(D117=1,IF(C117&gt;=Params!$B$13-3,IF(C117&lt;Params!$B$13,Params!$B$20,0.3),0.3),IF(C117&gt;=Params!$B$15-3,IF(C117&lt;Params!$B$15,Params!$B$21,0.3),0.3)))</f>
        <v/>
      </c>
    </row>
    <row r="118" ht="15" customHeight="1" s="1">
      <c r="A118" s="9" t="n">
        <v>115</v>
      </c>
      <c r="B118" s="6" t="inlineStr">
        <is>
          <t>05/01</t>
        </is>
      </c>
      <c r="C118" s="6" t="n">
        <v>18</v>
      </c>
      <c r="D118" s="6" t="n">
        <v>1</v>
      </c>
      <c r="E118" s="10">
        <f>IF(D118=1, IF(OR(C118&lt;10, C118&gt;=15),1,0), IF(OR(C118&lt;7, C118&gt;=18),1,0))</f>
        <v/>
      </c>
      <c r="F118" s="11" t="n">
        <v>0.487</v>
      </c>
      <c r="G118" s="12">
        <f>0*8</f>
        <v/>
      </c>
      <c r="H118" s="12">
        <f>F118-G118</f>
        <v/>
      </c>
      <c r="I118" s="10">
        <f>IF(E118=0,"Fora",IF(E117=0,"Carg xar",IF(H118&lt;0,IF(M118&lt;0.9,"Carg FV","Stby"),IF(M118&gt;P118,"V2H",IF(M118&lt;0.9,"Carg xar","Stby")))))</f>
        <v/>
      </c>
      <c r="J118" s="12">
        <f>IF(OR(I118="Carg FV",I118="Carg xar"),MIN(IF(I118="Carg FV",ABS(H118),7.4),7.4,MAX(0,(0.9-M118)*40)*0.95),0)</f>
        <v/>
      </c>
      <c r="K118" s="12">
        <f>IF(I118="V2H",MIN(MAX(0,H118),7.4,MAX(0,(M118-P118)*40)*0.95),0)</f>
        <v/>
      </c>
      <c r="L118" s="12">
        <f>IF(E118=0,0,MAX(0,H118-K118))</f>
        <v/>
      </c>
      <c r="M118" s="13">
        <f>M117+J117/40-IF(I117="V2H",K117/(0.95*40),0)-IF(E118=0,IF(E117=1,IF(D118=1,30,40)*0.18/(2*40),0),0)-IF(E118=1,IF(E117=0,IF(D118=1,30,40)*0.18/(2*40),0),0)</f>
        <v/>
      </c>
      <c r="N118" s="14" t="n">
        <v>0.09</v>
      </c>
      <c r="O118" s="15">
        <f>K118*N118</f>
        <v/>
      </c>
      <c r="P118">
        <f>IF(E118=0,0.3,IF(D118=1,IF(C118&gt;=Params!$B$13-3,IF(C118&lt;Params!$B$13,Params!$B$20,0.3),0.3),IF(C118&gt;=Params!$B$15-3,IF(C118&lt;Params!$B$15,Params!$B$21,0.3),0.3)))</f>
        <v/>
      </c>
    </row>
    <row r="119" ht="15" customHeight="1" s="1">
      <c r="A119" s="9" t="n">
        <v>116</v>
      </c>
      <c r="B119" s="6" t="inlineStr">
        <is>
          <t>05/01</t>
        </is>
      </c>
      <c r="C119" s="6" t="n">
        <v>19</v>
      </c>
      <c r="D119" s="6" t="n">
        <v>1</v>
      </c>
      <c r="E119" s="10">
        <f>IF(D119=1, IF(OR(C119&lt;10, C119&gt;=15),1,0), IF(OR(C119&lt;7, C119&gt;=18),1,0))</f>
        <v/>
      </c>
      <c r="F119" s="11" t="n">
        <v>0.297</v>
      </c>
      <c r="G119" s="12">
        <f>0*8</f>
        <v/>
      </c>
      <c r="H119" s="12">
        <f>F119-G119</f>
        <v/>
      </c>
      <c r="I119" s="10">
        <f>IF(E119=0,"Fora",IF(E118=0,"Carg xar",IF(H119&lt;0,IF(M119&lt;0.9,"Carg FV","Stby"),IF(M119&gt;P119,"V2H",IF(M119&lt;0.9,"Carg xar","Stby")))))</f>
        <v/>
      </c>
      <c r="J119" s="12">
        <f>IF(OR(I119="Carg FV",I119="Carg xar"),MIN(IF(I119="Carg FV",ABS(H119),7.4),7.4,MAX(0,(0.9-M119)*40)*0.95),0)</f>
        <v/>
      </c>
      <c r="K119" s="12">
        <f>IF(I119="V2H",MIN(MAX(0,H119),7.4,MAX(0,(M119-P119)*40)*0.95),0)</f>
        <v/>
      </c>
      <c r="L119" s="12">
        <f>IF(E119=0,0,MAX(0,H119-K119))</f>
        <v/>
      </c>
      <c r="M119" s="13">
        <f>M118+J118/40-IF(I118="V2H",K118/(0.95*40),0)-IF(E119=0,IF(E118=1,IF(D119=1,30,40)*0.18/(2*40),0),0)-IF(E119=1,IF(E118=0,IF(D119=1,30,40)*0.18/(2*40),0),0)</f>
        <v/>
      </c>
      <c r="N119" s="14" t="n">
        <v>0.09</v>
      </c>
      <c r="O119" s="15">
        <f>K119*N119</f>
        <v/>
      </c>
      <c r="P119">
        <f>IF(E119=0,0.3,IF(D119=1,IF(C119&gt;=Params!$B$13-3,IF(C119&lt;Params!$B$13,Params!$B$20,0.3),0.3),IF(C119&gt;=Params!$B$15-3,IF(C119&lt;Params!$B$15,Params!$B$21,0.3),0.3)))</f>
        <v/>
      </c>
    </row>
    <row r="120" ht="15" customHeight="1" s="1">
      <c r="A120" s="9" t="n">
        <v>117</v>
      </c>
      <c r="B120" s="6" t="inlineStr">
        <is>
          <t>05/01</t>
        </is>
      </c>
      <c r="C120" s="6" t="n">
        <v>20</v>
      </c>
      <c r="D120" s="6" t="n">
        <v>1</v>
      </c>
      <c r="E120" s="10">
        <f>IF(D120=1, IF(OR(C120&lt;10, C120&gt;=15),1,0), IF(OR(C120&lt;7, C120&gt;=18),1,0))</f>
        <v/>
      </c>
      <c r="F120" s="11" t="n">
        <v>0.383</v>
      </c>
      <c r="G120" s="12">
        <f>0*8</f>
        <v/>
      </c>
      <c r="H120" s="12">
        <f>F120-G120</f>
        <v/>
      </c>
      <c r="I120" s="10">
        <f>IF(E120=0,"Fora",IF(E119=0,"Carg xar",IF(H120&lt;0,IF(M120&lt;0.9,"Carg FV","Stby"),IF(M120&gt;P120,"V2H",IF(M120&lt;0.9,"Carg xar","Stby")))))</f>
        <v/>
      </c>
      <c r="J120" s="12">
        <f>IF(OR(I120="Carg FV",I120="Carg xar"),MIN(IF(I120="Carg FV",ABS(H120),7.4),7.4,MAX(0,(0.9-M120)*40)*0.95),0)</f>
        <v/>
      </c>
      <c r="K120" s="12">
        <f>IF(I120="V2H",MIN(MAX(0,H120),7.4,MAX(0,(M120-P120)*40)*0.95),0)</f>
        <v/>
      </c>
      <c r="L120" s="12">
        <f>IF(E120=0,0,MAX(0,H120-K120))</f>
        <v/>
      </c>
      <c r="M120" s="13">
        <f>M119+J119/40-IF(I119="V2H",K119/(0.95*40),0)-IF(E120=0,IF(E119=1,IF(D120=1,30,40)*0.18/(2*40),0),0)-IF(E120=1,IF(E119=0,IF(D120=1,30,40)*0.18/(2*40),0),0)</f>
        <v/>
      </c>
      <c r="N120" s="14" t="n">
        <v>0.09</v>
      </c>
      <c r="O120" s="15">
        <f>K120*N120</f>
        <v/>
      </c>
      <c r="P120">
        <f>IF(E120=0,0.3,IF(D120=1,IF(C120&gt;=Params!$B$13-3,IF(C120&lt;Params!$B$13,Params!$B$20,0.3),0.3),IF(C120&gt;=Params!$B$15-3,IF(C120&lt;Params!$B$15,Params!$B$21,0.3),0.3)))</f>
        <v/>
      </c>
    </row>
    <row r="121" ht="15" customHeight="1" s="1">
      <c r="A121" s="9" t="n">
        <v>118</v>
      </c>
      <c r="B121" s="6" t="inlineStr">
        <is>
          <t>05/01</t>
        </is>
      </c>
      <c r="C121" s="6" t="n">
        <v>21</v>
      </c>
      <c r="D121" s="6" t="n">
        <v>1</v>
      </c>
      <c r="E121" s="10">
        <f>IF(D121=1, IF(OR(C121&lt;10, C121&gt;=15),1,0), IF(OR(C121&lt;7, C121&gt;=18),1,0))</f>
        <v/>
      </c>
      <c r="F121" s="11" t="n">
        <v>0.26</v>
      </c>
      <c r="G121" s="12">
        <f>0*8</f>
        <v/>
      </c>
      <c r="H121" s="12">
        <f>F121-G121</f>
        <v/>
      </c>
      <c r="I121" s="10">
        <f>IF(E121=0,"Fora",IF(E120=0,"Carg xar",IF(H121&lt;0,IF(M121&lt;0.9,"Carg FV","Stby"),IF(M121&gt;P121,"V2H",IF(M121&lt;0.9,"Carg xar","Stby")))))</f>
        <v/>
      </c>
      <c r="J121" s="12">
        <f>IF(OR(I121="Carg FV",I121="Carg xar"),MIN(IF(I121="Carg FV",ABS(H121),7.4),7.4,MAX(0,(0.9-M121)*40)*0.95),0)</f>
        <v/>
      </c>
      <c r="K121" s="12">
        <f>IF(I121="V2H",MIN(MAX(0,H121),7.4,MAX(0,(M121-P121)*40)*0.95),0)</f>
        <v/>
      </c>
      <c r="L121" s="12">
        <f>IF(E121=0,0,MAX(0,H121-K121))</f>
        <v/>
      </c>
      <c r="M121" s="13">
        <f>M120+J120/40-IF(I120="V2H",K120/(0.95*40),0)-IF(E121=0,IF(E120=1,IF(D121=1,30,40)*0.18/(2*40),0),0)-IF(E121=1,IF(E120=0,IF(D121=1,30,40)*0.18/(2*40),0),0)</f>
        <v/>
      </c>
      <c r="N121" s="14" t="n">
        <v>0.09</v>
      </c>
      <c r="O121" s="15">
        <f>K121*N121</f>
        <v/>
      </c>
      <c r="P121">
        <f>IF(E121=0,0.3,IF(D121=1,IF(C121&gt;=Params!$B$13-3,IF(C121&lt;Params!$B$13,Params!$B$20,0.3),0.3),IF(C121&gt;=Params!$B$15-3,IF(C121&lt;Params!$B$15,Params!$B$21,0.3),0.3)))</f>
        <v/>
      </c>
    </row>
    <row r="122" ht="15" customHeight="1" s="1">
      <c r="A122" s="9" t="n">
        <v>119</v>
      </c>
      <c r="B122" s="6" t="inlineStr">
        <is>
          <t>05/01</t>
        </is>
      </c>
      <c r="C122" s="6" t="n">
        <v>22</v>
      </c>
      <c r="D122" s="6" t="n">
        <v>1</v>
      </c>
      <c r="E122" s="10">
        <f>IF(D122=1, IF(OR(C122&lt;10, C122&gt;=15),1,0), IF(OR(C122&lt;7, C122&gt;=18),1,0))</f>
        <v/>
      </c>
      <c r="F122" s="11" t="n">
        <v>0.251</v>
      </c>
      <c r="G122" s="12">
        <f>0*8</f>
        <v/>
      </c>
      <c r="H122" s="12">
        <f>F122-G122</f>
        <v/>
      </c>
      <c r="I122" s="10">
        <f>IF(E122=0,"Fora",IF(E121=0,"Carg xar",IF(H122&lt;0,IF(M122&lt;0.9,"Carg FV","Stby"),IF(M122&gt;P122,"V2H",IF(M122&lt;0.9,"Carg xar","Stby")))))</f>
        <v/>
      </c>
      <c r="J122" s="12">
        <f>IF(OR(I122="Carg FV",I122="Carg xar"),MIN(IF(I122="Carg FV",ABS(H122),7.4),7.4,MAX(0,(0.9-M122)*40)*0.95),0)</f>
        <v/>
      </c>
      <c r="K122" s="12">
        <f>IF(I122="V2H",MIN(MAX(0,H122),7.4,MAX(0,(M122-P122)*40)*0.95),0)</f>
        <v/>
      </c>
      <c r="L122" s="12">
        <f>IF(E122=0,0,MAX(0,H122-K122))</f>
        <v/>
      </c>
      <c r="M122" s="13">
        <f>M121+J121/40-IF(I121="V2H",K121/(0.95*40),0)-IF(E122=0,IF(E121=1,IF(D122=1,30,40)*0.18/(2*40),0),0)-IF(E122=1,IF(E121=0,IF(D122=1,30,40)*0.18/(2*40),0),0)</f>
        <v/>
      </c>
      <c r="N122" s="14" t="n">
        <v>0.09</v>
      </c>
      <c r="O122" s="15">
        <f>K122*N122</f>
        <v/>
      </c>
      <c r="P122">
        <f>IF(E122=0,0.3,IF(D122=1,IF(C122&gt;=Params!$B$13-3,IF(C122&lt;Params!$B$13,Params!$B$20,0.3),0.3),IF(C122&gt;=Params!$B$15-3,IF(C122&lt;Params!$B$15,Params!$B$21,0.3),0.3)))</f>
        <v/>
      </c>
    </row>
    <row r="123" ht="15" customHeight="1" s="1">
      <c r="A123" s="9" t="n">
        <v>120</v>
      </c>
      <c r="B123" s="6" t="inlineStr">
        <is>
          <t>05/01</t>
        </is>
      </c>
      <c r="C123" s="6" t="n">
        <v>23</v>
      </c>
      <c r="D123" s="6" t="n">
        <v>1</v>
      </c>
      <c r="E123" s="10">
        <f>IF(D123=1, IF(OR(C123&lt;10, C123&gt;=15),1,0), IF(OR(C123&lt;7, C123&gt;=18),1,0))</f>
        <v/>
      </c>
      <c r="F123" s="11" t="n">
        <v>0.312</v>
      </c>
      <c r="G123" s="12">
        <f>0*8</f>
        <v/>
      </c>
      <c r="H123" s="12">
        <f>F123-G123</f>
        <v/>
      </c>
      <c r="I123" s="10">
        <f>IF(E123=0,"Fora",IF(E122=0,"Carg xar",IF(H123&lt;0,IF(M123&lt;0.9,"Carg FV","Stby"),IF(M123&gt;P123,"V2H",IF(M123&lt;0.9,"Carg xar","Stby")))))</f>
        <v/>
      </c>
      <c r="J123" s="12">
        <f>IF(OR(I123="Carg FV",I123="Carg xar"),MIN(IF(I123="Carg FV",ABS(H123),7.4),7.4,MAX(0,(0.9-M123)*40)*0.95),0)</f>
        <v/>
      </c>
      <c r="K123" s="12">
        <f>IF(I123="V2H",MIN(MAX(0,H123),7.4,MAX(0,(M123-P123)*40)*0.95),0)</f>
        <v/>
      </c>
      <c r="L123" s="12">
        <f>IF(E123=0,0,MAX(0,H123-K123))</f>
        <v/>
      </c>
      <c r="M123" s="13">
        <f>M122+J122/40-IF(I122="V2H",K122/(0.95*40),0)-IF(E123=0,IF(E122=1,IF(D123=1,30,40)*0.18/(2*40),0),0)-IF(E123=1,IF(E122=0,IF(D123=1,30,40)*0.18/(2*40),0),0)</f>
        <v/>
      </c>
      <c r="N123" s="14" t="n">
        <v>0.09</v>
      </c>
      <c r="O123" s="15">
        <f>K123*N123</f>
        <v/>
      </c>
      <c r="P123">
        <f>IF(E123=0,0.3,IF(D123=1,IF(C123&gt;=Params!$B$13-3,IF(C123&lt;Params!$B$13,Params!$B$20,0.3),0.3),IF(C123&gt;=Params!$B$15-3,IF(C123&lt;Params!$B$15,Params!$B$21,0.3),0.3)))</f>
        <v/>
      </c>
    </row>
    <row r="124" ht="15" customHeight="1" s="1">
      <c r="A124" s="9" t="n">
        <v>121</v>
      </c>
      <c r="B124" s="6" t="inlineStr">
        <is>
          <t>06/01</t>
        </is>
      </c>
      <c r="C124" s="6" t="n">
        <v>0</v>
      </c>
      <c r="D124" s="6" t="n">
        <v>0</v>
      </c>
      <c r="E124" s="10">
        <f>IF(D124=1, IF(OR(C124&lt;10, C124&gt;=15),1,0), IF(OR(C124&lt;7, C124&gt;=18),1,0))</f>
        <v/>
      </c>
      <c r="F124" s="11" t="n">
        <v>0.165</v>
      </c>
      <c r="G124" s="12">
        <f>0*8</f>
        <v/>
      </c>
      <c r="H124" s="12">
        <f>F124-G124</f>
        <v/>
      </c>
      <c r="I124" s="10">
        <f>IF(E124=0,"Fora",IF(E123=0,"Carg xar",IF(H124&lt;0,IF(M124&lt;0.9,"Carg FV","Stby"),IF(M124&gt;P124,"V2H",IF(M124&lt;0.9,"Carg xar","Stby")))))</f>
        <v/>
      </c>
      <c r="J124" s="12">
        <f>IF(OR(I124="Carg FV",I124="Carg xar"),MIN(IF(I124="Carg FV",ABS(H124),7.4),7.4,MAX(0,(0.9-M124)*40)*0.95),0)</f>
        <v/>
      </c>
      <c r="K124" s="12">
        <f>IF(I124="V2H",MIN(MAX(0,H124),7.4,MAX(0,(M124-P124)*40)*0.95),0)</f>
        <v/>
      </c>
      <c r="L124" s="12">
        <f>IF(E124=0,0,MAX(0,H124-K124))</f>
        <v/>
      </c>
      <c r="M124" s="13">
        <f>M123+J123/40-IF(I123="V2H",K123/(0.95*40),0)-IF(E124=0,IF(E123=1,IF(D124=1,30,40)*0.18/(2*40),0),0)-IF(E124=1,IF(E123=0,IF(D124=1,30,40)*0.18/(2*40),0),0)</f>
        <v/>
      </c>
      <c r="N124" s="14" t="n">
        <v>0.09</v>
      </c>
      <c r="O124" s="15">
        <f>K124*N124</f>
        <v/>
      </c>
      <c r="P124">
        <f>IF(E124=0,0.3,IF(D124=1,IF(C124&gt;=Params!$B$13-3,IF(C124&lt;Params!$B$13,Params!$B$20,0.3),0.3),IF(C124&gt;=Params!$B$15-3,IF(C124&lt;Params!$B$15,Params!$B$21,0.3),0.3)))</f>
        <v/>
      </c>
    </row>
    <row r="125" ht="15" customHeight="1" s="1">
      <c r="A125" s="9" t="n">
        <v>122</v>
      </c>
      <c r="B125" s="6" t="inlineStr">
        <is>
          <t>06/01</t>
        </is>
      </c>
      <c r="C125" s="6" t="n">
        <v>1</v>
      </c>
      <c r="D125" s="6" t="n">
        <v>0</v>
      </c>
      <c r="E125" s="10">
        <f>IF(D125=1, IF(OR(C125&lt;10, C125&gt;=15),1,0), IF(OR(C125&lt;7, C125&gt;=18),1,0))</f>
        <v/>
      </c>
      <c r="F125" s="11" t="n">
        <v>0.121</v>
      </c>
      <c r="G125" s="12">
        <f>0*8</f>
        <v/>
      </c>
      <c r="H125" s="12">
        <f>F125-G125</f>
        <v/>
      </c>
      <c r="I125" s="10">
        <f>IF(E125=0,"Fora",IF(E124=0,"Carg xar",IF(H125&lt;0,IF(M125&lt;0.9,"Carg FV","Stby"),IF(M125&gt;P125,"V2H",IF(M125&lt;0.9,"Carg xar","Stby")))))</f>
        <v/>
      </c>
      <c r="J125" s="12">
        <f>IF(OR(I125="Carg FV",I125="Carg xar"),MIN(IF(I125="Carg FV",ABS(H125),7.4),7.4,MAX(0,(0.9-M125)*40)*0.95),0)</f>
        <v/>
      </c>
      <c r="K125" s="12">
        <f>IF(I125="V2H",MIN(MAX(0,H125),7.4,MAX(0,(M125-P125)*40)*0.95),0)</f>
        <v/>
      </c>
      <c r="L125" s="12">
        <f>IF(E125=0,0,MAX(0,H125-K125))</f>
        <v/>
      </c>
      <c r="M125" s="13">
        <f>M124+J124/40-IF(I124="V2H",K124/(0.95*40),0)-IF(E125=0,IF(E124=1,IF(D125=1,30,40)*0.18/(2*40),0),0)-IF(E125=1,IF(E124=0,IF(D125=1,30,40)*0.18/(2*40),0),0)</f>
        <v/>
      </c>
      <c r="N125" s="14" t="n">
        <v>0.09</v>
      </c>
      <c r="O125" s="15">
        <f>K125*N125</f>
        <v/>
      </c>
      <c r="P125">
        <f>IF(E125=0,0.3,IF(D125=1,IF(C125&gt;=Params!$B$13-3,IF(C125&lt;Params!$B$13,Params!$B$20,0.3),0.3),IF(C125&gt;=Params!$B$15-3,IF(C125&lt;Params!$B$15,Params!$B$21,0.3),0.3)))</f>
        <v/>
      </c>
    </row>
    <row r="126" ht="15" customHeight="1" s="1">
      <c r="A126" s="9" t="n">
        <v>123</v>
      </c>
      <c r="B126" s="6" t="inlineStr">
        <is>
          <t>06/01</t>
        </is>
      </c>
      <c r="C126" s="6" t="n">
        <v>2</v>
      </c>
      <c r="D126" s="6" t="n">
        <v>0</v>
      </c>
      <c r="E126" s="10">
        <f>IF(D126=1, IF(OR(C126&lt;10, C126&gt;=15),1,0), IF(OR(C126&lt;7, C126&gt;=18),1,0))</f>
        <v/>
      </c>
      <c r="F126" s="11" t="n">
        <v>0.188</v>
      </c>
      <c r="G126" s="12">
        <f>0*8</f>
        <v/>
      </c>
      <c r="H126" s="12">
        <f>F126-G126</f>
        <v/>
      </c>
      <c r="I126" s="10">
        <f>IF(E126=0,"Fora",IF(E125=0,"Carg xar",IF(H126&lt;0,IF(M126&lt;0.9,"Carg FV","Stby"),IF(M126&gt;P126,"V2H",IF(M126&lt;0.9,"Carg xar","Stby")))))</f>
        <v/>
      </c>
      <c r="J126" s="12">
        <f>IF(OR(I126="Carg FV",I126="Carg xar"),MIN(IF(I126="Carg FV",ABS(H126),7.4),7.4,MAX(0,(0.9-M126)*40)*0.95),0)</f>
        <v/>
      </c>
      <c r="K126" s="12">
        <f>IF(I126="V2H",MIN(MAX(0,H126),7.4,MAX(0,(M126-P126)*40)*0.95),0)</f>
        <v/>
      </c>
      <c r="L126" s="12">
        <f>IF(E126=0,0,MAX(0,H126-K126))</f>
        <v/>
      </c>
      <c r="M126" s="13">
        <f>M125+J125/40-IF(I125="V2H",K125/(0.95*40),0)-IF(E126=0,IF(E125=1,IF(D126=1,30,40)*0.18/(2*40),0),0)-IF(E126=1,IF(E125=0,IF(D126=1,30,40)*0.18/(2*40),0),0)</f>
        <v/>
      </c>
      <c r="N126" s="14" t="n">
        <v>0.09</v>
      </c>
      <c r="O126" s="15">
        <f>K126*N126</f>
        <v/>
      </c>
      <c r="P126">
        <f>IF(E126=0,0.3,IF(D126=1,IF(C126&gt;=Params!$B$13-3,IF(C126&lt;Params!$B$13,Params!$B$20,0.3),0.3),IF(C126&gt;=Params!$B$15-3,IF(C126&lt;Params!$B$15,Params!$B$21,0.3),0.3)))</f>
        <v/>
      </c>
    </row>
    <row r="127" ht="15" customHeight="1" s="1">
      <c r="A127" s="9" t="n">
        <v>124</v>
      </c>
      <c r="B127" s="6" t="inlineStr">
        <is>
          <t>06/01</t>
        </is>
      </c>
      <c r="C127" s="6" t="n">
        <v>3</v>
      </c>
      <c r="D127" s="6" t="n">
        <v>0</v>
      </c>
      <c r="E127" s="10">
        <f>IF(D127=1, IF(OR(C127&lt;10, C127&gt;=15),1,0), IF(OR(C127&lt;7, C127&gt;=18),1,0))</f>
        <v/>
      </c>
      <c r="F127" s="11" t="n">
        <v>0.202</v>
      </c>
      <c r="G127" s="12">
        <f>0*8</f>
        <v/>
      </c>
      <c r="H127" s="12">
        <f>F127-G127</f>
        <v/>
      </c>
      <c r="I127" s="10">
        <f>IF(E127=0,"Fora",IF(E126=0,"Carg xar",IF(H127&lt;0,IF(M127&lt;0.9,"Carg FV","Stby"),IF(M127&gt;P127,"V2H",IF(M127&lt;0.9,"Carg xar","Stby")))))</f>
        <v/>
      </c>
      <c r="J127" s="12">
        <f>IF(OR(I127="Carg FV",I127="Carg xar"),MIN(IF(I127="Carg FV",ABS(H127),7.4),7.4,MAX(0,(0.9-M127)*40)*0.95),0)</f>
        <v/>
      </c>
      <c r="K127" s="12">
        <f>IF(I127="V2H",MIN(MAX(0,H127),7.4,MAX(0,(M127-P127)*40)*0.95),0)</f>
        <v/>
      </c>
      <c r="L127" s="12">
        <f>IF(E127=0,0,MAX(0,H127-K127))</f>
        <v/>
      </c>
      <c r="M127" s="13">
        <f>M126+J126/40-IF(I126="V2H",K126/(0.95*40),0)-IF(E127=0,IF(E126=1,IF(D127=1,30,40)*0.18/(2*40),0),0)-IF(E127=1,IF(E126=0,IF(D127=1,30,40)*0.18/(2*40),0),0)</f>
        <v/>
      </c>
      <c r="N127" s="14" t="n">
        <v>0.09</v>
      </c>
      <c r="O127" s="15">
        <f>K127*N127</f>
        <v/>
      </c>
      <c r="P127">
        <f>IF(E127=0,0.3,IF(D127=1,IF(C127&gt;=Params!$B$13-3,IF(C127&lt;Params!$B$13,Params!$B$20,0.3),0.3),IF(C127&gt;=Params!$B$15-3,IF(C127&lt;Params!$B$15,Params!$B$21,0.3),0.3)))</f>
        <v/>
      </c>
    </row>
    <row r="128" ht="15" customHeight="1" s="1">
      <c r="A128" s="9" t="n">
        <v>125</v>
      </c>
      <c r="B128" s="6" t="inlineStr">
        <is>
          <t>06/01</t>
        </is>
      </c>
      <c r="C128" s="6" t="n">
        <v>4</v>
      </c>
      <c r="D128" s="6" t="n">
        <v>0</v>
      </c>
      <c r="E128" s="10">
        <f>IF(D128=1, IF(OR(C128&lt;10, C128&gt;=15),1,0), IF(OR(C128&lt;7, C128&gt;=18),1,0))</f>
        <v/>
      </c>
      <c r="F128" s="11" t="n">
        <v>0.366</v>
      </c>
      <c r="G128" s="12">
        <f>0*8</f>
        <v/>
      </c>
      <c r="H128" s="12">
        <f>F128-G128</f>
        <v/>
      </c>
      <c r="I128" s="10">
        <f>IF(E128=0,"Fora",IF(E127=0,"Carg xar",IF(H128&lt;0,IF(M128&lt;0.9,"Carg FV","Stby"),IF(M128&gt;P128,"V2H",IF(M128&lt;0.9,"Carg xar","Stby")))))</f>
        <v/>
      </c>
      <c r="J128" s="12">
        <f>IF(OR(I128="Carg FV",I128="Carg xar"),MIN(IF(I128="Carg FV",ABS(H128),7.4),7.4,MAX(0,(0.9-M128)*40)*0.95),0)</f>
        <v/>
      </c>
      <c r="K128" s="12">
        <f>IF(I128="V2H",MIN(MAX(0,H128),7.4,MAX(0,(M128-P128)*40)*0.95),0)</f>
        <v/>
      </c>
      <c r="L128" s="12">
        <f>IF(E128=0,0,MAX(0,H128-K128))</f>
        <v/>
      </c>
      <c r="M128" s="13">
        <f>M127+J127/40-IF(I127="V2H",K127/(0.95*40),0)-IF(E128=0,IF(E127=1,IF(D128=1,30,40)*0.18/(2*40),0),0)-IF(E128=1,IF(E127=0,IF(D128=1,30,40)*0.18/(2*40),0),0)</f>
        <v/>
      </c>
      <c r="N128" s="14" t="n">
        <v>0.09</v>
      </c>
      <c r="O128" s="15">
        <f>K128*N128</f>
        <v/>
      </c>
      <c r="P128">
        <f>IF(E128=0,0.3,IF(D128=1,IF(C128&gt;=Params!$B$13-3,IF(C128&lt;Params!$B$13,Params!$B$20,0.3),0.3),IF(C128&gt;=Params!$B$15-3,IF(C128&lt;Params!$B$15,Params!$B$21,0.3),0.3)))</f>
        <v/>
      </c>
    </row>
    <row r="129" ht="15" customHeight="1" s="1">
      <c r="A129" s="9" t="n">
        <v>126</v>
      </c>
      <c r="B129" s="6" t="inlineStr">
        <is>
          <t>06/01</t>
        </is>
      </c>
      <c r="C129" s="6" t="n">
        <v>5</v>
      </c>
      <c r="D129" s="6" t="n">
        <v>0</v>
      </c>
      <c r="E129" s="10">
        <f>IF(D129=1, IF(OR(C129&lt;10, C129&gt;=15),1,0), IF(OR(C129&lt;7, C129&gt;=18),1,0))</f>
        <v/>
      </c>
      <c r="F129" s="11" t="n">
        <v>1.974</v>
      </c>
      <c r="G129" s="12">
        <f>0*8</f>
        <v/>
      </c>
      <c r="H129" s="12">
        <f>F129-G129</f>
        <v/>
      </c>
      <c r="I129" s="10">
        <f>IF(E129=0,"Fora",IF(E128=0,"Carg xar",IF(H129&lt;0,IF(M129&lt;0.9,"Carg FV","Stby"),IF(M129&gt;P129,"V2H",IF(M129&lt;0.9,"Carg xar","Stby")))))</f>
        <v/>
      </c>
      <c r="J129" s="12">
        <f>IF(OR(I129="Carg FV",I129="Carg xar"),MIN(IF(I129="Carg FV",ABS(H129),7.4),7.4,MAX(0,(0.9-M129)*40)*0.95),0)</f>
        <v/>
      </c>
      <c r="K129" s="12">
        <f>IF(I129="V2H",MIN(MAX(0,H129),7.4,MAX(0,(M129-P129)*40)*0.95),0)</f>
        <v/>
      </c>
      <c r="L129" s="12">
        <f>IF(E129=0,0,MAX(0,H129-K129))</f>
        <v/>
      </c>
      <c r="M129" s="13">
        <f>M128+J128/40-IF(I128="V2H",K128/(0.95*40),0)-IF(E129=0,IF(E128=1,IF(D129=1,30,40)*0.18/(2*40),0),0)-IF(E129=1,IF(E128=0,IF(D129=1,30,40)*0.18/(2*40),0),0)</f>
        <v/>
      </c>
      <c r="N129" s="14" t="n">
        <v>0.09</v>
      </c>
      <c r="O129" s="15">
        <f>K129*N129</f>
        <v/>
      </c>
      <c r="P129">
        <f>IF(E129=0,0.3,IF(D129=1,IF(C129&gt;=Params!$B$13-3,IF(C129&lt;Params!$B$13,Params!$B$20,0.3),0.3),IF(C129&gt;=Params!$B$15-3,IF(C129&lt;Params!$B$15,Params!$B$21,0.3),0.3)))</f>
        <v/>
      </c>
    </row>
    <row r="130" ht="15" customHeight="1" s="1">
      <c r="A130" s="9" t="n">
        <v>127</v>
      </c>
      <c r="B130" s="6" t="inlineStr">
        <is>
          <t>06/01</t>
        </is>
      </c>
      <c r="C130" s="6" t="n">
        <v>6</v>
      </c>
      <c r="D130" s="6" t="n">
        <v>0</v>
      </c>
      <c r="E130" s="10">
        <f>IF(D130=1, IF(OR(C130&lt;10, C130&gt;=15),1,0), IF(OR(C130&lt;7, C130&gt;=18),1,0))</f>
        <v/>
      </c>
      <c r="F130" s="11" t="n">
        <v>3.14</v>
      </c>
      <c r="G130" s="12">
        <f>0*8</f>
        <v/>
      </c>
      <c r="H130" s="12">
        <f>F130-G130</f>
        <v/>
      </c>
      <c r="I130" s="10">
        <f>IF(E130=0,"Fora",IF(E129=0,"Carg xar",IF(H130&lt;0,IF(M130&lt;0.9,"Carg FV","Stby"),IF(M130&gt;P130,"V2H",IF(M130&lt;0.9,"Carg xar","Stby")))))</f>
        <v/>
      </c>
      <c r="J130" s="12">
        <f>IF(OR(I130="Carg FV",I130="Carg xar"),MIN(IF(I130="Carg FV",ABS(H130),7.4),7.4,MAX(0,(0.9-M130)*40)*0.95),0)</f>
        <v/>
      </c>
      <c r="K130" s="12">
        <f>IF(I130="V2H",MIN(MAX(0,H130),7.4,MAX(0,(M130-P130)*40)*0.95),0)</f>
        <v/>
      </c>
      <c r="L130" s="12">
        <f>IF(E130=0,0,MAX(0,H130-K130))</f>
        <v/>
      </c>
      <c r="M130" s="13">
        <f>M129+J129/40-IF(I129="V2H",K129/(0.95*40),0)-IF(E130=0,IF(E129=1,IF(D130=1,30,40)*0.18/(2*40),0),0)-IF(E130=1,IF(E129=0,IF(D130=1,30,40)*0.18/(2*40),0),0)</f>
        <v/>
      </c>
      <c r="N130" s="14" t="n">
        <v>0.09</v>
      </c>
      <c r="O130" s="15">
        <f>K130*N130</f>
        <v/>
      </c>
      <c r="P130">
        <f>IF(E130=0,0.3,IF(D130=1,IF(C130&gt;=Params!$B$13-3,IF(C130&lt;Params!$B$13,Params!$B$20,0.3),0.3),IF(C130&gt;=Params!$B$15-3,IF(C130&lt;Params!$B$15,Params!$B$21,0.3),0.3)))</f>
        <v/>
      </c>
    </row>
    <row r="131" ht="15" customHeight="1" s="1">
      <c r="A131" s="9" t="n">
        <v>128</v>
      </c>
      <c r="B131" s="6" t="inlineStr">
        <is>
          <t>06/01</t>
        </is>
      </c>
      <c r="C131" s="6" t="n">
        <v>7</v>
      </c>
      <c r="D131" s="6" t="n">
        <v>0</v>
      </c>
      <c r="E131" s="10">
        <f>IF(D131=1, IF(OR(C131&lt;10, C131&gt;=15),1,0), IF(OR(C131&lt;7, C131&gt;=18),1,0))</f>
        <v/>
      </c>
      <c r="F131" s="11" t="n">
        <v>2.657</v>
      </c>
      <c r="G131" s="12">
        <f>0*8</f>
        <v/>
      </c>
      <c r="H131" s="12">
        <f>F131-G131</f>
        <v/>
      </c>
      <c r="I131" s="10">
        <f>IF(E131=0,"Fora",IF(E130=0,"Carg xar",IF(H131&lt;0,IF(M131&lt;0.9,"Carg FV","Stby"),IF(M131&gt;P131,"V2H",IF(M131&lt;0.9,"Carg xar","Stby")))))</f>
        <v/>
      </c>
      <c r="J131" s="12">
        <f>IF(OR(I131="Carg FV",I131="Carg xar"),MIN(IF(I131="Carg FV",ABS(H131),7.4),7.4,MAX(0,(0.9-M131)*40)*0.95),0)</f>
        <v/>
      </c>
      <c r="K131" s="12">
        <f>IF(I131="V2H",MIN(MAX(0,H131),7.4,MAX(0,(M131-P131)*40)*0.95),0)</f>
        <v/>
      </c>
      <c r="L131" s="12">
        <f>IF(E131=0,0,MAX(0,H131-K131))</f>
        <v/>
      </c>
      <c r="M131" s="13">
        <f>M130+J130/40-IF(I130="V2H",K130/(0.95*40),0)-IF(E131=0,IF(E130=1,IF(D131=1,30,40)*0.18/(2*40),0),0)-IF(E131=1,IF(E130=0,IF(D131=1,30,40)*0.18/(2*40),0),0)</f>
        <v/>
      </c>
      <c r="N131" s="14" t="n">
        <v>0.09</v>
      </c>
      <c r="O131" s="15">
        <f>K131*N131</f>
        <v/>
      </c>
      <c r="P131">
        <f>IF(E131=0,0.3,IF(D131=1,IF(C131&gt;=Params!$B$13-3,IF(C131&lt;Params!$B$13,Params!$B$20,0.3),0.3),IF(C131&gt;=Params!$B$15-3,IF(C131&lt;Params!$B$15,Params!$B$21,0.3),0.3)))</f>
        <v/>
      </c>
    </row>
    <row r="132" ht="15" customHeight="1" s="1">
      <c r="A132" s="9" t="n">
        <v>129</v>
      </c>
      <c r="B132" s="6" t="inlineStr">
        <is>
          <t>06/01</t>
        </is>
      </c>
      <c r="C132" s="6" t="n">
        <v>8</v>
      </c>
      <c r="D132" s="6" t="n">
        <v>0</v>
      </c>
      <c r="E132" s="10">
        <f>IF(D132=1, IF(OR(C132&lt;10, C132&gt;=15),1,0), IF(OR(C132&lt;7, C132&gt;=18),1,0))</f>
        <v/>
      </c>
      <c r="F132" s="11" t="n">
        <v>2.837</v>
      </c>
      <c r="G132" s="12">
        <f>0.05*8</f>
        <v/>
      </c>
      <c r="H132" s="12">
        <f>F132-G132</f>
        <v/>
      </c>
      <c r="I132" s="10">
        <f>IF(E132=0,"Fora",IF(E131=0,"Carg xar",IF(H132&lt;0,IF(M132&lt;0.9,"Carg FV","Stby"),IF(M132&gt;P132,"V2H",IF(M132&lt;0.9,"Carg xar","Stby")))))</f>
        <v/>
      </c>
      <c r="J132" s="12">
        <f>IF(OR(I132="Carg FV",I132="Carg xar"),MIN(IF(I132="Carg FV",ABS(H132),7.4),7.4,MAX(0,(0.9-M132)*40)*0.95),0)</f>
        <v/>
      </c>
      <c r="K132" s="12">
        <f>IF(I132="V2H",MIN(MAX(0,H132),7.4,MAX(0,(M132-P132)*40)*0.95),0)</f>
        <v/>
      </c>
      <c r="L132" s="12">
        <f>IF(E132=0,0,MAX(0,H132-K132))</f>
        <v/>
      </c>
      <c r="M132" s="13">
        <f>M131+J131/40-IF(I131="V2H",K131/(0.95*40),0)-IF(E132=0,IF(E131=1,IF(D132=1,30,40)*0.18/(2*40),0),0)-IF(E132=1,IF(E131=0,IF(D132=1,30,40)*0.18/(2*40),0),0)</f>
        <v/>
      </c>
      <c r="N132" s="14" t="n">
        <v>0.15</v>
      </c>
      <c r="O132" s="15">
        <f>K132*N132</f>
        <v/>
      </c>
      <c r="P132">
        <f>IF(E132=0,0.3,IF(D132=1,IF(C132&gt;=Params!$B$13-3,IF(C132&lt;Params!$B$13,Params!$B$20,0.3),0.3),IF(C132&gt;=Params!$B$15-3,IF(C132&lt;Params!$B$15,Params!$B$21,0.3),0.3)))</f>
        <v/>
      </c>
    </row>
    <row r="133" ht="15" customHeight="1" s="1">
      <c r="A133" s="9" t="n">
        <v>130</v>
      </c>
      <c r="B133" s="6" t="inlineStr">
        <is>
          <t>06/01</t>
        </is>
      </c>
      <c r="C133" s="6" t="n">
        <v>9</v>
      </c>
      <c r="D133" s="6" t="n">
        <v>0</v>
      </c>
      <c r="E133" s="10">
        <f>IF(D133=1, IF(OR(C133&lt;10, C133&gt;=15),1,0), IF(OR(C133&lt;7, C133&gt;=18),1,0))</f>
        <v/>
      </c>
      <c r="F133" s="11" t="n">
        <v>2.047</v>
      </c>
      <c r="G133" s="12">
        <f>0.18*8</f>
        <v/>
      </c>
      <c r="H133" s="12">
        <f>F133-G133</f>
        <v/>
      </c>
      <c r="I133" s="10">
        <f>IF(E133=0,"Fora",IF(E132=0,"Carg xar",IF(H133&lt;0,IF(M133&lt;0.9,"Carg FV","Stby"),IF(M133&gt;P133,"V2H",IF(M133&lt;0.9,"Carg xar","Stby")))))</f>
        <v/>
      </c>
      <c r="J133" s="12">
        <f>IF(OR(I133="Carg FV",I133="Carg xar"),MIN(IF(I133="Carg FV",ABS(H133),7.4),7.4,MAX(0,(0.9-M133)*40)*0.95),0)</f>
        <v/>
      </c>
      <c r="K133" s="12">
        <f>IF(I133="V2H",MIN(MAX(0,H133),7.4,MAX(0,(M133-P133)*40)*0.95),0)</f>
        <v/>
      </c>
      <c r="L133" s="12">
        <f>IF(E133=0,0,MAX(0,H133-K133))</f>
        <v/>
      </c>
      <c r="M133" s="13">
        <f>M132+J132/40-IF(I132="V2H",K132/(0.95*40),0)-IF(E133=0,IF(E132=1,IF(D133=1,30,40)*0.18/(2*40),0),0)-IF(E133=1,IF(E132=0,IF(D133=1,30,40)*0.18/(2*40),0),0)</f>
        <v/>
      </c>
      <c r="N133" s="14" t="n">
        <v>0.15</v>
      </c>
      <c r="O133" s="15">
        <f>K133*N133</f>
        <v/>
      </c>
      <c r="P133">
        <f>IF(E133=0,0.3,IF(D133=1,IF(C133&gt;=Params!$B$13-3,IF(C133&lt;Params!$B$13,Params!$B$20,0.3),0.3),IF(C133&gt;=Params!$B$15-3,IF(C133&lt;Params!$B$15,Params!$B$21,0.3),0.3)))</f>
        <v/>
      </c>
    </row>
    <row r="134" ht="15" customHeight="1" s="1">
      <c r="A134" s="9" t="n">
        <v>131</v>
      </c>
      <c r="B134" s="6" t="inlineStr">
        <is>
          <t>06/01</t>
        </is>
      </c>
      <c r="C134" s="6" t="n">
        <v>10</v>
      </c>
      <c r="D134" s="6" t="n">
        <v>0</v>
      </c>
      <c r="E134" s="10">
        <f>IF(D134=1, IF(OR(C134&lt;10, C134&gt;=15),1,0), IF(OR(C134&lt;7, C134&gt;=18),1,0))</f>
        <v/>
      </c>
      <c r="F134" s="11" t="n">
        <v>0</v>
      </c>
      <c r="G134" s="12">
        <f>0.38*8</f>
        <v/>
      </c>
      <c r="H134" s="12">
        <f>F134-G134</f>
        <v/>
      </c>
      <c r="I134" s="10">
        <f>IF(E134=0,"Fora",IF(E133=0,"Carg xar",IF(H134&lt;0,IF(M134&lt;0.9,"Carg FV","Stby"),IF(M134&gt;P134,"V2H",IF(M134&lt;0.9,"Carg xar","Stby")))))</f>
        <v/>
      </c>
      <c r="J134" s="12">
        <f>IF(OR(I134="Carg FV",I134="Carg xar"),MIN(IF(I134="Carg FV",ABS(H134),7.4),7.4,MAX(0,(0.9-M134)*40)*0.95),0)</f>
        <v/>
      </c>
      <c r="K134" s="12">
        <f>IF(I134="V2H",MIN(MAX(0,H134),7.4,MAX(0,(M134-P134)*40)*0.95),0)</f>
        <v/>
      </c>
      <c r="L134" s="12">
        <f>IF(E134=0,0,MAX(0,H134-K134))</f>
        <v/>
      </c>
      <c r="M134" s="13">
        <f>M133+J133/40-IF(I133="V2H",K133/(0.95*40),0)-IF(E134=0,IF(E133=1,IF(D134=1,30,40)*0.18/(2*40),0),0)-IF(E134=1,IF(E133=0,IF(D134=1,30,40)*0.18/(2*40),0),0)</f>
        <v/>
      </c>
      <c r="N134" s="14" t="n">
        <v>0.2</v>
      </c>
      <c r="O134" s="15">
        <f>K134*N134</f>
        <v/>
      </c>
      <c r="P134">
        <f>IF(E134=0,0.3,IF(D134=1,IF(C134&gt;=Params!$B$13-3,IF(C134&lt;Params!$B$13,Params!$B$20,0.3),0.3),IF(C134&gt;=Params!$B$15-3,IF(C134&lt;Params!$B$15,Params!$B$21,0.3),0.3)))</f>
        <v/>
      </c>
    </row>
    <row r="135" ht="15" customHeight="1" s="1">
      <c r="A135" s="9" t="n">
        <v>132</v>
      </c>
      <c r="B135" s="6" t="inlineStr">
        <is>
          <t>06/01</t>
        </is>
      </c>
      <c r="C135" s="6" t="n">
        <v>11</v>
      </c>
      <c r="D135" s="6" t="n">
        <v>0</v>
      </c>
      <c r="E135" s="10">
        <f>IF(D135=1, IF(OR(C135&lt;10, C135&gt;=15),1,0), IF(OR(C135&lt;7, C135&gt;=18),1,0))</f>
        <v/>
      </c>
      <c r="F135" s="11" t="n">
        <v>0</v>
      </c>
      <c r="G135" s="12">
        <f>0.52*8</f>
        <v/>
      </c>
      <c r="H135" s="12">
        <f>F135-G135</f>
        <v/>
      </c>
      <c r="I135" s="10">
        <f>IF(E135=0,"Fora",IF(E134=0,"Carg xar",IF(H135&lt;0,IF(M135&lt;0.9,"Carg FV","Stby"),IF(M135&gt;P135,"V2H",IF(M135&lt;0.9,"Carg xar","Stby")))))</f>
        <v/>
      </c>
      <c r="J135" s="12">
        <f>IF(OR(I135="Carg FV",I135="Carg xar"),MIN(IF(I135="Carg FV",ABS(H135),7.4),7.4,MAX(0,(0.9-M135)*40)*0.95),0)</f>
        <v/>
      </c>
      <c r="K135" s="12">
        <f>IF(I135="V2H",MIN(MAX(0,H135),7.4,MAX(0,(M135-P135)*40)*0.95),0)</f>
        <v/>
      </c>
      <c r="L135" s="12">
        <f>IF(E135=0,0,MAX(0,H135-K135))</f>
        <v/>
      </c>
      <c r="M135" s="13">
        <f>M134+J134/40-IF(I134="V2H",K134/(0.95*40),0)-IF(E135=0,IF(E134=1,IF(D135=1,30,40)*0.18/(2*40),0),0)-IF(E135=1,IF(E134=0,IF(D135=1,30,40)*0.18/(2*40),0),0)</f>
        <v/>
      </c>
      <c r="N135" s="14" t="n">
        <v>0.2</v>
      </c>
      <c r="O135" s="15">
        <f>K135*N135</f>
        <v/>
      </c>
      <c r="P135">
        <f>IF(E135=0,0.3,IF(D135=1,IF(C135&gt;=Params!$B$13-3,IF(C135&lt;Params!$B$13,Params!$B$20,0.3),0.3),IF(C135&gt;=Params!$B$15-3,IF(C135&lt;Params!$B$15,Params!$B$21,0.3),0.3)))</f>
        <v/>
      </c>
    </row>
    <row r="136" ht="15" customHeight="1" s="1">
      <c r="A136" s="9" t="n">
        <v>133</v>
      </c>
      <c r="B136" s="6" t="inlineStr">
        <is>
          <t>06/01</t>
        </is>
      </c>
      <c r="C136" s="6" t="n">
        <v>12</v>
      </c>
      <c r="D136" s="6" t="n">
        <v>0</v>
      </c>
      <c r="E136" s="10">
        <f>IF(D136=1, IF(OR(C136&lt;10, C136&gt;=15),1,0), IF(OR(C136&lt;7, C136&gt;=18),1,0))</f>
        <v/>
      </c>
      <c r="F136" s="11" t="n">
        <v>2.392</v>
      </c>
      <c r="G136" s="12">
        <f>0.58*8</f>
        <v/>
      </c>
      <c r="H136" s="12">
        <f>F136-G136</f>
        <v/>
      </c>
      <c r="I136" s="10">
        <f>IF(E136=0,"Fora",IF(E135=0,"Carg xar",IF(H136&lt;0,IF(M136&lt;0.9,"Carg FV","Stby"),IF(M136&gt;P136,"V2H",IF(M136&lt;0.9,"Carg xar","Stby")))))</f>
        <v/>
      </c>
      <c r="J136" s="12">
        <f>IF(OR(I136="Carg FV",I136="Carg xar"),MIN(IF(I136="Carg FV",ABS(H136),7.4),7.4,MAX(0,(0.9-M136)*40)*0.95),0)</f>
        <v/>
      </c>
      <c r="K136" s="12">
        <f>IF(I136="V2H",MIN(MAX(0,H136),7.4,MAX(0,(M136-P136)*40)*0.95),0)</f>
        <v/>
      </c>
      <c r="L136" s="12">
        <f>IF(E136=0,0,MAX(0,H136-K136))</f>
        <v/>
      </c>
      <c r="M136" s="13">
        <f>M135+J135/40-IF(I135="V2H",K135/(0.95*40),0)-IF(E136=0,IF(E135=1,IF(D136=1,30,40)*0.18/(2*40),0),0)-IF(E136=1,IF(E135=0,IF(D136=1,30,40)*0.18/(2*40),0),0)</f>
        <v/>
      </c>
      <c r="N136" s="14" t="n">
        <v>0.2</v>
      </c>
      <c r="O136" s="15">
        <f>K136*N136</f>
        <v/>
      </c>
      <c r="P136">
        <f>IF(E136=0,0.3,IF(D136=1,IF(C136&gt;=Params!$B$13-3,IF(C136&lt;Params!$B$13,Params!$B$20,0.3),0.3),IF(C136&gt;=Params!$B$15-3,IF(C136&lt;Params!$B$15,Params!$B$21,0.3),0.3)))</f>
        <v/>
      </c>
    </row>
    <row r="137" ht="15" customHeight="1" s="1">
      <c r="A137" s="9" t="n">
        <v>134</v>
      </c>
      <c r="B137" s="6" t="inlineStr">
        <is>
          <t>06/01</t>
        </is>
      </c>
      <c r="C137" s="6" t="n">
        <v>13</v>
      </c>
      <c r="D137" s="6" t="n">
        <v>0</v>
      </c>
      <c r="E137" s="10">
        <f>IF(D137=1, IF(OR(C137&lt;10, C137&gt;=15),1,0), IF(OR(C137&lt;7, C137&gt;=18),1,0))</f>
        <v/>
      </c>
      <c r="F137" s="11" t="n">
        <v>3.491</v>
      </c>
      <c r="G137" s="12">
        <f>0.55*8</f>
        <v/>
      </c>
      <c r="H137" s="12">
        <f>F137-G137</f>
        <v/>
      </c>
      <c r="I137" s="10">
        <f>IF(E137=0,"Fora",IF(E136=0,"Carg xar",IF(H137&lt;0,IF(M137&lt;0.9,"Carg FV","Stby"),IF(M137&gt;P137,"V2H",IF(M137&lt;0.9,"Carg xar","Stby")))))</f>
        <v/>
      </c>
      <c r="J137" s="12">
        <f>IF(OR(I137="Carg FV",I137="Carg xar"),MIN(IF(I137="Carg FV",ABS(H137),7.4),7.4,MAX(0,(0.9-M137)*40)*0.95),0)</f>
        <v/>
      </c>
      <c r="K137" s="12">
        <f>IF(I137="V2H",MIN(MAX(0,H137),7.4,MAX(0,(M137-P137)*40)*0.95),0)</f>
        <v/>
      </c>
      <c r="L137" s="12">
        <f>IF(E137=0,0,MAX(0,H137-K137))</f>
        <v/>
      </c>
      <c r="M137" s="13">
        <f>M136+J136/40-IF(I136="V2H",K136/(0.95*40),0)-IF(E137=0,IF(E136=1,IF(D137=1,30,40)*0.18/(2*40),0),0)-IF(E137=1,IF(E136=0,IF(D137=1,30,40)*0.18/(2*40),0),0)</f>
        <v/>
      </c>
      <c r="N137" s="14" t="n">
        <v>0.2</v>
      </c>
      <c r="O137" s="15">
        <f>K137*N137</f>
        <v/>
      </c>
      <c r="P137">
        <f>IF(E137=0,0.3,IF(D137=1,IF(C137&gt;=Params!$B$13-3,IF(C137&lt;Params!$B$13,Params!$B$20,0.3),0.3),IF(C137&gt;=Params!$B$15-3,IF(C137&lt;Params!$B$15,Params!$B$21,0.3),0.3)))</f>
        <v/>
      </c>
    </row>
    <row r="138" ht="15" customHeight="1" s="1">
      <c r="A138" s="9" t="n">
        <v>135</v>
      </c>
      <c r="B138" s="6" t="inlineStr">
        <is>
          <t>06/01</t>
        </is>
      </c>
      <c r="C138" s="6" t="n">
        <v>14</v>
      </c>
      <c r="D138" s="6" t="n">
        <v>0</v>
      </c>
      <c r="E138" s="10">
        <f>IF(D138=1, IF(OR(C138&lt;10, C138&gt;=15),1,0), IF(OR(C138&lt;7, C138&gt;=18),1,0))</f>
        <v/>
      </c>
      <c r="F138" s="11" t="n">
        <v>1.064</v>
      </c>
      <c r="G138" s="12">
        <f>0.42*8</f>
        <v/>
      </c>
      <c r="H138" s="12">
        <f>F138-G138</f>
        <v/>
      </c>
      <c r="I138" s="10">
        <f>IF(E138=0,"Fora",IF(E137=0,"Carg xar",IF(H138&lt;0,IF(M138&lt;0.9,"Carg FV","Stby"),IF(M138&gt;P138,"V2H",IF(M138&lt;0.9,"Carg xar","Stby")))))</f>
        <v/>
      </c>
      <c r="J138" s="12">
        <f>IF(OR(I138="Carg FV",I138="Carg xar"),MIN(IF(I138="Carg FV",ABS(H138),7.4),7.4,MAX(0,(0.9-M138)*40)*0.95),0)</f>
        <v/>
      </c>
      <c r="K138" s="12">
        <f>IF(I138="V2H",MIN(MAX(0,H138),7.4,MAX(0,(M138-P138)*40)*0.95),0)</f>
        <v/>
      </c>
      <c r="L138" s="12">
        <f>IF(E138=0,0,MAX(0,H138-K138))</f>
        <v/>
      </c>
      <c r="M138" s="13">
        <f>M137+J137/40-IF(I137="V2H",K137/(0.95*40),0)-IF(E138=0,IF(E137=1,IF(D138=1,30,40)*0.18/(2*40),0),0)-IF(E138=1,IF(E137=0,IF(D138=1,30,40)*0.18/(2*40),0),0)</f>
        <v/>
      </c>
      <c r="N138" s="14" t="n">
        <v>0.15</v>
      </c>
      <c r="O138" s="15">
        <f>K138*N138</f>
        <v/>
      </c>
      <c r="P138">
        <f>IF(E138=0,0.3,IF(D138=1,IF(C138&gt;=Params!$B$13-3,IF(C138&lt;Params!$B$13,Params!$B$20,0.3),0.3),IF(C138&gt;=Params!$B$15-3,IF(C138&lt;Params!$B$15,Params!$B$21,0.3),0.3)))</f>
        <v/>
      </c>
    </row>
    <row r="139" ht="15" customHeight="1" s="1">
      <c r="A139" s="9" t="n">
        <v>136</v>
      </c>
      <c r="B139" s="6" t="inlineStr">
        <is>
          <t>06/01</t>
        </is>
      </c>
      <c r="C139" s="6" t="n">
        <v>15</v>
      </c>
      <c r="D139" s="6" t="n">
        <v>0</v>
      </c>
      <c r="E139" s="10">
        <f>IF(D139=1, IF(OR(C139&lt;10, C139&gt;=15),1,0), IF(OR(C139&lt;7, C139&gt;=18),1,0))</f>
        <v/>
      </c>
      <c r="F139" s="11" t="n">
        <v>0</v>
      </c>
      <c r="G139" s="12">
        <f>0.22*8</f>
        <v/>
      </c>
      <c r="H139" s="12">
        <f>F139-G139</f>
        <v/>
      </c>
      <c r="I139" s="10">
        <f>IF(E139=0,"Fora",IF(E138=0,"Carg xar",IF(H139&lt;0,IF(M139&lt;0.9,"Carg FV","Stby"),IF(M139&gt;P139,"V2H",IF(M139&lt;0.9,"Carg xar","Stby")))))</f>
        <v/>
      </c>
      <c r="J139" s="12">
        <f>IF(OR(I139="Carg FV",I139="Carg xar"),MIN(IF(I139="Carg FV",ABS(H139),7.4),7.4,MAX(0,(0.9-M139)*40)*0.95),0)</f>
        <v/>
      </c>
      <c r="K139" s="12">
        <f>IF(I139="V2H",MIN(MAX(0,H139),7.4,MAX(0,(M139-P139)*40)*0.95),0)</f>
        <v/>
      </c>
      <c r="L139" s="12">
        <f>IF(E139=0,0,MAX(0,H139-K139))</f>
        <v/>
      </c>
      <c r="M139" s="13">
        <f>M138+J138/40-IF(I138="V2H",K138/(0.95*40),0)-IF(E139=0,IF(E138=1,IF(D139=1,30,40)*0.18/(2*40),0),0)-IF(E139=1,IF(E138=0,IF(D139=1,30,40)*0.18/(2*40),0),0)</f>
        <v/>
      </c>
      <c r="N139" s="14" t="n">
        <v>0.15</v>
      </c>
      <c r="O139" s="15">
        <f>K139*N139</f>
        <v/>
      </c>
      <c r="P139">
        <f>IF(E139=0,0.3,IF(D139=1,IF(C139&gt;=Params!$B$13-3,IF(C139&lt;Params!$B$13,Params!$B$20,0.3),0.3),IF(C139&gt;=Params!$B$15-3,IF(C139&lt;Params!$B$15,Params!$B$21,0.3),0.3)))</f>
        <v/>
      </c>
    </row>
    <row r="140" ht="15" customHeight="1" s="1">
      <c r="A140" s="9" t="n">
        <v>137</v>
      </c>
      <c r="B140" s="6" t="inlineStr">
        <is>
          <t>06/01</t>
        </is>
      </c>
      <c r="C140" s="6" t="n">
        <v>16</v>
      </c>
      <c r="D140" s="6" t="n">
        <v>0</v>
      </c>
      <c r="E140" s="10">
        <f>IF(D140=1, IF(OR(C140&lt;10, C140&gt;=15),1,0), IF(OR(C140&lt;7, C140&gt;=18),1,0))</f>
        <v/>
      </c>
      <c r="F140" s="11" t="n">
        <v>0.276</v>
      </c>
      <c r="G140" s="12">
        <f>0.05*8</f>
        <v/>
      </c>
      <c r="H140" s="12">
        <f>F140-G140</f>
        <v/>
      </c>
      <c r="I140" s="10">
        <f>IF(E140=0,"Fora",IF(E139=0,"Carg xar",IF(H140&lt;0,IF(M140&lt;0.9,"Carg FV","Stby"),IF(M140&gt;P140,"V2H",IF(M140&lt;0.9,"Carg xar","Stby")))))</f>
        <v/>
      </c>
      <c r="J140" s="12">
        <f>IF(OR(I140="Carg FV",I140="Carg xar"),MIN(IF(I140="Carg FV",ABS(H140),7.4),7.4,MAX(0,(0.9-M140)*40)*0.95),0)</f>
        <v/>
      </c>
      <c r="K140" s="12">
        <f>IF(I140="V2H",MIN(MAX(0,H140),7.4,MAX(0,(M140-P140)*40)*0.95),0)</f>
        <v/>
      </c>
      <c r="L140" s="12">
        <f>IF(E140=0,0,MAX(0,H140-K140))</f>
        <v/>
      </c>
      <c r="M140" s="13">
        <f>M139+J139/40-IF(I139="V2H",K139/(0.95*40),0)-IF(E140=0,IF(E139=1,IF(D140=1,30,40)*0.18/(2*40),0),0)-IF(E140=1,IF(E139=0,IF(D140=1,30,40)*0.18/(2*40),0),0)</f>
        <v/>
      </c>
      <c r="N140" s="14" t="n">
        <v>0.15</v>
      </c>
      <c r="O140" s="15">
        <f>K140*N140</f>
        <v/>
      </c>
      <c r="P140">
        <f>IF(E140=0,0.3,IF(D140=1,IF(C140&gt;=Params!$B$13-3,IF(C140&lt;Params!$B$13,Params!$B$20,0.3),0.3),IF(C140&gt;=Params!$B$15-3,IF(C140&lt;Params!$B$15,Params!$B$21,0.3),0.3)))</f>
        <v/>
      </c>
    </row>
    <row r="141" ht="15" customHeight="1" s="1">
      <c r="A141" s="9" t="n">
        <v>138</v>
      </c>
      <c r="B141" s="6" t="inlineStr">
        <is>
          <t>06/01</t>
        </is>
      </c>
      <c r="C141" s="6" t="n">
        <v>17</v>
      </c>
      <c r="D141" s="6" t="n">
        <v>0</v>
      </c>
      <c r="E141" s="10">
        <f>IF(D141=1, IF(OR(C141&lt;10, C141&gt;=15),1,0), IF(OR(C141&lt;7, C141&gt;=18),1,0))</f>
        <v/>
      </c>
      <c r="F141" s="11" t="n">
        <v>0.24</v>
      </c>
      <c r="G141" s="12">
        <f>0*8</f>
        <v/>
      </c>
      <c r="H141" s="12">
        <f>F141-G141</f>
        <v/>
      </c>
      <c r="I141" s="10">
        <f>IF(E141=0,"Fora",IF(E140=0,"Carg xar",IF(H141&lt;0,IF(M141&lt;0.9,"Carg FV","Stby"),IF(M141&gt;P141,"V2H",IF(M141&lt;0.9,"Carg xar","Stby")))))</f>
        <v/>
      </c>
      <c r="J141" s="12">
        <f>IF(OR(I141="Carg FV",I141="Carg xar"),MIN(IF(I141="Carg FV",ABS(H141),7.4),7.4,MAX(0,(0.9-M141)*40)*0.95),0)</f>
        <v/>
      </c>
      <c r="K141" s="12">
        <f>IF(I141="V2H",MIN(MAX(0,H141),7.4,MAX(0,(M141-P141)*40)*0.95),0)</f>
        <v/>
      </c>
      <c r="L141" s="12">
        <f>IF(E141=0,0,MAX(0,H141-K141))</f>
        <v/>
      </c>
      <c r="M141" s="13">
        <f>M140+J140/40-IF(I140="V2H",K140/(0.95*40),0)-IF(E141=0,IF(E140=1,IF(D141=1,30,40)*0.18/(2*40),0),0)-IF(E141=1,IF(E140=0,IF(D141=1,30,40)*0.18/(2*40),0),0)</f>
        <v/>
      </c>
      <c r="N141" s="14" t="n">
        <v>0.15</v>
      </c>
      <c r="O141" s="15">
        <f>K141*N141</f>
        <v/>
      </c>
      <c r="P141">
        <f>IF(E141=0,0.3,IF(D141=1,IF(C141&gt;=Params!$B$13-3,IF(C141&lt;Params!$B$13,Params!$B$20,0.3),0.3),IF(C141&gt;=Params!$B$15-3,IF(C141&lt;Params!$B$15,Params!$B$21,0.3),0.3)))</f>
        <v/>
      </c>
    </row>
    <row r="142" ht="15" customHeight="1" s="1">
      <c r="A142" s="9" t="n">
        <v>139</v>
      </c>
      <c r="B142" s="6" t="inlineStr">
        <is>
          <t>06/01</t>
        </is>
      </c>
      <c r="C142" s="6" t="n">
        <v>18</v>
      </c>
      <c r="D142" s="6" t="n">
        <v>0</v>
      </c>
      <c r="E142" s="10">
        <f>IF(D142=1, IF(OR(C142&lt;10, C142&gt;=15),1,0), IF(OR(C142&lt;7, C142&gt;=18),1,0))</f>
        <v/>
      </c>
      <c r="F142" s="11" t="n">
        <v>0.593</v>
      </c>
      <c r="G142" s="12">
        <f>0*8</f>
        <v/>
      </c>
      <c r="H142" s="12">
        <f>F142-G142</f>
        <v/>
      </c>
      <c r="I142" s="10">
        <f>IF(E142=0,"Fora",IF(E141=0,"Carg xar",IF(H142&lt;0,IF(M142&lt;0.9,"Carg FV","Stby"),IF(M142&gt;P142,"V2H",IF(M142&lt;0.9,"Carg xar","Stby")))))</f>
        <v/>
      </c>
      <c r="J142" s="12">
        <f>IF(OR(I142="Carg FV",I142="Carg xar"),MIN(IF(I142="Carg FV",ABS(H142),7.4),7.4,MAX(0,(0.9-M142)*40)*0.95),0)</f>
        <v/>
      </c>
      <c r="K142" s="12">
        <f>IF(I142="V2H",MIN(MAX(0,H142),7.4,MAX(0,(M142-P142)*40)*0.95),0)</f>
        <v/>
      </c>
      <c r="L142" s="12">
        <f>IF(E142=0,0,MAX(0,H142-K142))</f>
        <v/>
      </c>
      <c r="M142" s="13">
        <f>M141+J141/40-IF(I141="V2H",K141/(0.95*40),0)-IF(E142=0,IF(E141=1,IF(D142=1,30,40)*0.18/(2*40),0),0)-IF(E142=1,IF(E141=0,IF(D142=1,30,40)*0.18/(2*40),0),0)</f>
        <v/>
      </c>
      <c r="N142" s="14" t="n">
        <v>0.2</v>
      </c>
      <c r="O142" s="15">
        <f>K142*N142</f>
        <v/>
      </c>
      <c r="P142">
        <f>IF(E142=0,0.3,IF(D142=1,IF(C142&gt;=Params!$B$13-3,IF(C142&lt;Params!$B$13,Params!$B$20,0.3),0.3),IF(C142&gt;=Params!$B$15-3,IF(C142&lt;Params!$B$15,Params!$B$21,0.3),0.3)))</f>
        <v/>
      </c>
    </row>
    <row r="143" ht="15" customHeight="1" s="1">
      <c r="A143" s="9" t="n">
        <v>140</v>
      </c>
      <c r="B143" s="6" t="inlineStr">
        <is>
          <t>06/01</t>
        </is>
      </c>
      <c r="C143" s="6" t="n">
        <v>19</v>
      </c>
      <c r="D143" s="6" t="n">
        <v>0</v>
      </c>
      <c r="E143" s="10">
        <f>IF(D143=1, IF(OR(C143&lt;10, C143&gt;=15),1,0), IF(OR(C143&lt;7, C143&gt;=18),1,0))</f>
        <v/>
      </c>
      <c r="F143" s="11" t="n">
        <v>2.3</v>
      </c>
      <c r="G143" s="12">
        <f>0*8</f>
        <v/>
      </c>
      <c r="H143" s="12">
        <f>F143-G143</f>
        <v/>
      </c>
      <c r="I143" s="10">
        <f>IF(E143=0,"Fora",IF(E142=0,"Carg xar",IF(H143&lt;0,IF(M143&lt;0.9,"Carg FV","Stby"),IF(M143&gt;P143,"V2H",IF(M143&lt;0.9,"Carg xar","Stby")))))</f>
        <v/>
      </c>
      <c r="J143" s="12">
        <f>IF(OR(I143="Carg FV",I143="Carg xar"),MIN(IF(I143="Carg FV",ABS(H143),7.4),7.4,MAX(0,(0.9-M143)*40)*0.95),0)</f>
        <v/>
      </c>
      <c r="K143" s="12">
        <f>IF(I143="V2H",MIN(MAX(0,H143),7.4,MAX(0,(M143-P143)*40)*0.95),0)</f>
        <v/>
      </c>
      <c r="L143" s="12">
        <f>IF(E143=0,0,MAX(0,H143-K143))</f>
        <v/>
      </c>
      <c r="M143" s="13">
        <f>M142+J142/40-IF(I142="V2H",K142/(0.95*40),0)-IF(E143=0,IF(E142=1,IF(D143=1,30,40)*0.18/(2*40),0),0)-IF(E143=1,IF(E142=0,IF(D143=1,30,40)*0.18/(2*40),0),0)</f>
        <v/>
      </c>
      <c r="N143" s="14" t="n">
        <v>0.2</v>
      </c>
      <c r="O143" s="15">
        <f>K143*N143</f>
        <v/>
      </c>
      <c r="P143">
        <f>IF(E143=0,0.3,IF(D143=1,IF(C143&gt;=Params!$B$13-3,IF(C143&lt;Params!$B$13,Params!$B$20,0.3),0.3),IF(C143&gt;=Params!$B$15-3,IF(C143&lt;Params!$B$15,Params!$B$21,0.3),0.3)))</f>
        <v/>
      </c>
    </row>
    <row r="144" ht="15" customHeight="1" s="1">
      <c r="A144" s="9" t="n">
        <v>141</v>
      </c>
      <c r="B144" s="6" t="inlineStr">
        <is>
          <t>06/01</t>
        </is>
      </c>
      <c r="C144" s="6" t="n">
        <v>20</v>
      </c>
      <c r="D144" s="6" t="n">
        <v>0</v>
      </c>
      <c r="E144" s="10">
        <f>IF(D144=1, IF(OR(C144&lt;10, C144&gt;=15),1,0), IF(OR(C144&lt;7, C144&gt;=18),1,0))</f>
        <v/>
      </c>
      <c r="F144" s="11" t="n">
        <v>1.15</v>
      </c>
      <c r="G144" s="12">
        <f>0*8</f>
        <v/>
      </c>
      <c r="H144" s="12">
        <f>F144-G144</f>
        <v/>
      </c>
      <c r="I144" s="10">
        <f>IF(E144=0,"Fora",IF(E143=0,"Carg xar",IF(H144&lt;0,IF(M144&lt;0.9,"Carg FV","Stby"),IF(M144&gt;P144,"V2H",IF(M144&lt;0.9,"Carg xar","Stby")))))</f>
        <v/>
      </c>
      <c r="J144" s="12">
        <f>IF(OR(I144="Carg FV",I144="Carg xar"),MIN(IF(I144="Carg FV",ABS(H144),7.4),7.4,MAX(0,(0.9-M144)*40)*0.95),0)</f>
        <v/>
      </c>
      <c r="K144" s="12">
        <f>IF(I144="V2H",MIN(MAX(0,H144),7.4,MAX(0,(M144-P144)*40)*0.95),0)</f>
        <v/>
      </c>
      <c r="L144" s="12">
        <f>IF(E144=0,0,MAX(0,H144-K144))</f>
        <v/>
      </c>
      <c r="M144" s="13">
        <f>M143+J143/40-IF(I143="V2H",K143/(0.95*40),0)-IF(E144=0,IF(E143=1,IF(D144=1,30,40)*0.18/(2*40),0),0)-IF(E144=1,IF(E143=0,IF(D144=1,30,40)*0.18/(2*40),0),0)</f>
        <v/>
      </c>
      <c r="N144" s="14" t="n">
        <v>0.2</v>
      </c>
      <c r="O144" s="15">
        <f>K144*N144</f>
        <v/>
      </c>
      <c r="P144">
        <f>IF(E144=0,0.3,IF(D144=1,IF(C144&gt;=Params!$B$13-3,IF(C144&lt;Params!$B$13,Params!$B$20,0.3),0.3),IF(C144&gt;=Params!$B$15-3,IF(C144&lt;Params!$B$15,Params!$B$21,0.3),0.3)))</f>
        <v/>
      </c>
    </row>
    <row r="145" ht="15" customHeight="1" s="1">
      <c r="A145" s="9" t="n">
        <v>142</v>
      </c>
      <c r="B145" s="6" t="inlineStr">
        <is>
          <t>06/01</t>
        </is>
      </c>
      <c r="C145" s="6" t="n">
        <v>21</v>
      </c>
      <c r="D145" s="6" t="n">
        <v>0</v>
      </c>
      <c r="E145" s="10">
        <f>IF(D145=1, IF(OR(C145&lt;10, C145&gt;=15),1,0), IF(OR(C145&lt;7, C145&gt;=18),1,0))</f>
        <v/>
      </c>
      <c r="F145" s="11" t="n">
        <v>1.022</v>
      </c>
      <c r="G145" s="12">
        <f>0*8</f>
        <v/>
      </c>
      <c r="H145" s="12">
        <f>F145-G145</f>
        <v/>
      </c>
      <c r="I145" s="10">
        <f>IF(E145=0,"Fora",IF(E144=0,"Carg xar",IF(H145&lt;0,IF(M145&lt;0.9,"Carg FV","Stby"),IF(M145&gt;P145,"V2H",IF(M145&lt;0.9,"Carg xar","Stby")))))</f>
        <v/>
      </c>
      <c r="J145" s="12">
        <f>IF(OR(I145="Carg FV",I145="Carg xar"),MIN(IF(I145="Carg FV",ABS(H145),7.4),7.4,MAX(0,(0.9-M145)*40)*0.95),0)</f>
        <v/>
      </c>
      <c r="K145" s="12">
        <f>IF(I145="V2H",MIN(MAX(0,H145),7.4,MAX(0,(M145-P145)*40)*0.95),0)</f>
        <v/>
      </c>
      <c r="L145" s="12">
        <f>IF(E145=0,0,MAX(0,H145-K145))</f>
        <v/>
      </c>
      <c r="M145" s="13">
        <f>M144+J144/40-IF(I144="V2H",K144/(0.95*40),0)-IF(E145=0,IF(E144=1,IF(D145=1,30,40)*0.18/(2*40),0),0)-IF(E145=1,IF(E144=0,IF(D145=1,30,40)*0.18/(2*40),0),0)</f>
        <v/>
      </c>
      <c r="N145" s="14" t="n">
        <v>0.2</v>
      </c>
      <c r="O145" s="15">
        <f>K145*N145</f>
        <v/>
      </c>
      <c r="P145">
        <f>IF(E145=0,0.3,IF(D145=1,IF(C145&gt;=Params!$B$13-3,IF(C145&lt;Params!$B$13,Params!$B$20,0.3),0.3),IF(C145&gt;=Params!$B$15-3,IF(C145&lt;Params!$B$15,Params!$B$21,0.3),0.3)))</f>
        <v/>
      </c>
    </row>
    <row r="146" ht="15" customHeight="1" s="1">
      <c r="A146" s="9" t="n">
        <v>143</v>
      </c>
      <c r="B146" s="6" t="inlineStr">
        <is>
          <t>06/01</t>
        </is>
      </c>
      <c r="C146" s="6" t="n">
        <v>22</v>
      </c>
      <c r="D146" s="6" t="n">
        <v>0</v>
      </c>
      <c r="E146" s="10">
        <f>IF(D146=1, IF(OR(C146&lt;10, C146&gt;=15),1,0), IF(OR(C146&lt;7, C146&gt;=18),1,0))</f>
        <v/>
      </c>
      <c r="F146" s="11" t="n">
        <v>2.137</v>
      </c>
      <c r="G146" s="12">
        <f>0*8</f>
        <v/>
      </c>
      <c r="H146" s="12">
        <f>F146-G146</f>
        <v/>
      </c>
      <c r="I146" s="10">
        <f>IF(E146=0,"Fora",IF(E145=0,"Carg xar",IF(H146&lt;0,IF(M146&lt;0.9,"Carg FV","Stby"),IF(M146&gt;P146,"V2H",IF(M146&lt;0.9,"Carg xar","Stby")))))</f>
        <v/>
      </c>
      <c r="J146" s="12">
        <f>IF(OR(I146="Carg FV",I146="Carg xar"),MIN(IF(I146="Carg FV",ABS(H146),7.4),7.4,MAX(0,(0.9-M146)*40)*0.95),0)</f>
        <v/>
      </c>
      <c r="K146" s="12">
        <f>IF(I146="V2H",MIN(MAX(0,H146),7.4,MAX(0,(M146-P146)*40)*0.95),0)</f>
        <v/>
      </c>
      <c r="L146" s="12">
        <f>IF(E146=0,0,MAX(0,H146-K146))</f>
        <v/>
      </c>
      <c r="M146" s="13">
        <f>M145+J145/40-IF(I145="V2H",K145/(0.95*40),0)-IF(E146=0,IF(E145=1,IF(D146=1,30,40)*0.18/(2*40),0),0)-IF(E146=1,IF(E145=0,IF(D146=1,30,40)*0.18/(2*40),0),0)</f>
        <v/>
      </c>
      <c r="N146" s="14" t="n">
        <v>0.15</v>
      </c>
      <c r="O146" s="15">
        <f>K146*N146</f>
        <v/>
      </c>
      <c r="P146">
        <f>IF(E146=0,0.3,IF(D146=1,IF(C146&gt;=Params!$B$13-3,IF(C146&lt;Params!$B$13,Params!$B$20,0.3),0.3),IF(C146&gt;=Params!$B$15-3,IF(C146&lt;Params!$B$15,Params!$B$21,0.3),0.3)))</f>
        <v/>
      </c>
    </row>
    <row r="147" ht="15" customHeight="1" s="1">
      <c r="A147" s="9" t="n">
        <v>144</v>
      </c>
      <c r="B147" s="6" t="inlineStr">
        <is>
          <t>06/01</t>
        </is>
      </c>
      <c r="C147" s="6" t="n">
        <v>23</v>
      </c>
      <c r="D147" s="6" t="n">
        <v>0</v>
      </c>
      <c r="E147" s="10">
        <f>IF(D147=1, IF(OR(C147&lt;10, C147&gt;=15),1,0), IF(OR(C147&lt;7, C147&gt;=18),1,0))</f>
        <v/>
      </c>
      <c r="F147" s="11" t="n">
        <v>3.147</v>
      </c>
      <c r="G147" s="12">
        <f>0*8</f>
        <v/>
      </c>
      <c r="H147" s="12">
        <f>F147-G147</f>
        <v/>
      </c>
      <c r="I147" s="10">
        <f>IF(E147=0,"Fora",IF(E146=0,"Carg xar",IF(H147&lt;0,IF(M147&lt;0.9,"Carg FV","Stby"),IF(M147&gt;P147,"V2H",IF(M147&lt;0.9,"Carg xar","Stby")))))</f>
        <v/>
      </c>
      <c r="J147" s="12">
        <f>IF(OR(I147="Carg FV",I147="Carg xar"),MIN(IF(I147="Carg FV",ABS(H147),7.4),7.4,MAX(0,(0.9-M147)*40)*0.95),0)</f>
        <v/>
      </c>
      <c r="K147" s="12">
        <f>IF(I147="V2H",MIN(MAX(0,H147),7.4,MAX(0,(M147-P147)*40)*0.95),0)</f>
        <v/>
      </c>
      <c r="L147" s="12">
        <f>IF(E147=0,0,MAX(0,H147-K147))</f>
        <v/>
      </c>
      <c r="M147" s="13">
        <f>M146+J146/40-IF(I146="V2H",K146/(0.95*40),0)-IF(E147=0,IF(E146=1,IF(D147=1,30,40)*0.18/(2*40),0),0)-IF(E147=1,IF(E146=0,IF(D147=1,30,40)*0.18/(2*40),0),0)</f>
        <v/>
      </c>
      <c r="N147" s="14" t="n">
        <v>0.15</v>
      </c>
      <c r="O147" s="15">
        <f>K147*N147</f>
        <v/>
      </c>
      <c r="P147">
        <f>IF(E147=0,0.3,IF(D147=1,IF(C147&gt;=Params!$B$13-3,IF(C147&lt;Params!$B$13,Params!$B$20,0.3),0.3),IF(C147&gt;=Params!$B$15-3,IF(C147&lt;Params!$B$15,Params!$B$21,0.3),0.3)))</f>
        <v/>
      </c>
    </row>
    <row r="148" ht="15" customHeight="1" s="1">
      <c r="A148" s="9" t="n">
        <v>145</v>
      </c>
      <c r="B148" s="6" t="inlineStr">
        <is>
          <t>07/01</t>
        </is>
      </c>
      <c r="C148" s="6" t="n">
        <v>0</v>
      </c>
      <c r="D148" s="6" t="n">
        <v>0</v>
      </c>
      <c r="E148" s="10">
        <f>IF(D148=1, IF(OR(C148&lt;10, C148&gt;=15),1,0), IF(OR(C148&lt;7, C148&gt;=18),1,0))</f>
        <v/>
      </c>
      <c r="F148" s="11" t="n">
        <v>2.451</v>
      </c>
      <c r="G148" s="12">
        <f>0*8</f>
        <v/>
      </c>
      <c r="H148" s="12">
        <f>F148-G148</f>
        <v/>
      </c>
      <c r="I148" s="10">
        <f>IF(E148=0,"Fora",IF(E147=0,"Carg xar",IF(H148&lt;0,IF(M148&lt;0.9,"Carg FV","Stby"),IF(M148&gt;P148,"V2H",IF(M148&lt;0.9,"Carg xar","Stby")))))</f>
        <v/>
      </c>
      <c r="J148" s="12">
        <f>IF(OR(I148="Carg FV",I148="Carg xar"),MIN(IF(I148="Carg FV",ABS(H148),7.4),7.4,MAX(0,(0.9-M148)*40)*0.95),0)</f>
        <v/>
      </c>
      <c r="K148" s="12">
        <f>IF(I148="V2H",MIN(MAX(0,H148),7.4,MAX(0,(M148-P148)*40)*0.95),0)</f>
        <v/>
      </c>
      <c r="L148" s="12">
        <f>IF(E148=0,0,MAX(0,H148-K148))</f>
        <v/>
      </c>
      <c r="M148" s="13">
        <f>M147+J147/40-IF(I147="V2H",K147/(0.95*40),0)-IF(E148=0,IF(E147=1,IF(D148=1,30,40)*0.18/(2*40),0),0)-IF(E148=1,IF(E147=0,IF(D148=1,30,40)*0.18/(2*40),0),0)</f>
        <v/>
      </c>
      <c r="N148" s="14" t="n">
        <v>0.09</v>
      </c>
      <c r="O148" s="15">
        <f>K148*N148</f>
        <v/>
      </c>
      <c r="P148">
        <f>IF(E148=0,0.3,IF(D148=1,IF(C148&gt;=Params!$B$13-3,IF(C148&lt;Params!$B$13,Params!$B$20,0.3),0.3),IF(C148&gt;=Params!$B$15-3,IF(C148&lt;Params!$B$15,Params!$B$21,0.3),0.3)))</f>
        <v/>
      </c>
    </row>
    <row r="149" ht="15" customHeight="1" s="1">
      <c r="A149" s="9" t="n">
        <v>146</v>
      </c>
      <c r="B149" s="6" t="inlineStr">
        <is>
          <t>07/01</t>
        </is>
      </c>
      <c r="C149" s="6" t="n">
        <v>1</v>
      </c>
      <c r="D149" s="6" t="n">
        <v>0</v>
      </c>
      <c r="E149" s="10">
        <f>IF(D149=1, IF(OR(C149&lt;10, C149&gt;=15),1,0), IF(OR(C149&lt;7, C149&gt;=18),1,0))</f>
        <v/>
      </c>
      <c r="F149" s="11" t="n">
        <v>2.432</v>
      </c>
      <c r="G149" s="12">
        <f>0*8</f>
        <v/>
      </c>
      <c r="H149" s="12">
        <f>F149-G149</f>
        <v/>
      </c>
      <c r="I149" s="10">
        <f>IF(E149=0,"Fora",IF(E148=0,"Carg xar",IF(H149&lt;0,IF(M149&lt;0.9,"Carg FV","Stby"),IF(M149&gt;P149,"V2H",IF(M149&lt;0.9,"Carg xar","Stby")))))</f>
        <v/>
      </c>
      <c r="J149" s="12">
        <f>IF(OR(I149="Carg FV",I149="Carg xar"),MIN(IF(I149="Carg FV",ABS(H149),7.4),7.4,MAX(0,(0.9-M149)*40)*0.95),0)</f>
        <v/>
      </c>
      <c r="K149" s="12">
        <f>IF(I149="V2H",MIN(MAX(0,H149),7.4,MAX(0,(M149-P149)*40)*0.95),0)</f>
        <v/>
      </c>
      <c r="L149" s="12">
        <f>IF(E149=0,0,MAX(0,H149-K149))</f>
        <v/>
      </c>
      <c r="M149" s="13">
        <f>M148+J148/40-IF(I148="V2H",K148/(0.95*40),0)-IF(E149=0,IF(E148=1,IF(D149=1,30,40)*0.18/(2*40),0),0)-IF(E149=1,IF(E148=0,IF(D149=1,30,40)*0.18/(2*40),0),0)</f>
        <v/>
      </c>
      <c r="N149" s="14" t="n">
        <v>0.09</v>
      </c>
      <c r="O149" s="15">
        <f>K149*N149</f>
        <v/>
      </c>
      <c r="P149">
        <f>IF(E149=0,0.3,IF(D149=1,IF(C149&gt;=Params!$B$13-3,IF(C149&lt;Params!$B$13,Params!$B$20,0.3),0.3),IF(C149&gt;=Params!$B$15-3,IF(C149&lt;Params!$B$15,Params!$B$21,0.3),0.3)))</f>
        <v/>
      </c>
    </row>
    <row r="150" ht="15" customHeight="1" s="1">
      <c r="A150" s="9" t="n">
        <v>147</v>
      </c>
      <c r="B150" s="6" t="inlineStr">
        <is>
          <t>07/01</t>
        </is>
      </c>
      <c r="C150" s="6" t="n">
        <v>2</v>
      </c>
      <c r="D150" s="6" t="n">
        <v>0</v>
      </c>
      <c r="E150" s="10">
        <f>IF(D150=1, IF(OR(C150&lt;10, C150&gt;=15),1,0), IF(OR(C150&lt;7, C150&gt;=18),1,0))</f>
        <v/>
      </c>
      <c r="F150" s="11" t="n">
        <v>2.523</v>
      </c>
      <c r="G150" s="12">
        <f>0*8</f>
        <v/>
      </c>
      <c r="H150" s="12">
        <f>F150-G150</f>
        <v/>
      </c>
      <c r="I150" s="10">
        <f>IF(E150=0,"Fora",IF(E149=0,"Carg xar",IF(H150&lt;0,IF(M150&lt;0.9,"Carg FV","Stby"),IF(M150&gt;P150,"V2H",IF(M150&lt;0.9,"Carg xar","Stby")))))</f>
        <v/>
      </c>
      <c r="J150" s="12">
        <f>IF(OR(I150="Carg FV",I150="Carg xar"),MIN(IF(I150="Carg FV",ABS(H150),7.4),7.4,MAX(0,(0.9-M150)*40)*0.95),0)</f>
        <v/>
      </c>
      <c r="K150" s="12">
        <f>IF(I150="V2H",MIN(MAX(0,H150),7.4,MAX(0,(M150-P150)*40)*0.95),0)</f>
        <v/>
      </c>
      <c r="L150" s="12">
        <f>IF(E150=0,0,MAX(0,H150-K150))</f>
        <v/>
      </c>
      <c r="M150" s="13">
        <f>M149+J149/40-IF(I149="V2H",K149/(0.95*40),0)-IF(E150=0,IF(E149=1,IF(D150=1,30,40)*0.18/(2*40),0),0)-IF(E150=1,IF(E149=0,IF(D150=1,30,40)*0.18/(2*40),0),0)</f>
        <v/>
      </c>
      <c r="N150" s="14" t="n">
        <v>0.09</v>
      </c>
      <c r="O150" s="15">
        <f>K150*N150</f>
        <v/>
      </c>
      <c r="P150">
        <f>IF(E150=0,0.3,IF(D150=1,IF(C150&gt;=Params!$B$13-3,IF(C150&lt;Params!$B$13,Params!$B$20,0.3),0.3),IF(C150&gt;=Params!$B$15-3,IF(C150&lt;Params!$B$15,Params!$B$21,0.3),0.3)))</f>
        <v/>
      </c>
    </row>
    <row r="151" ht="15" customHeight="1" s="1">
      <c r="A151" s="9" t="n">
        <v>148</v>
      </c>
      <c r="B151" s="6" t="inlineStr">
        <is>
          <t>07/01</t>
        </is>
      </c>
      <c r="C151" s="6" t="n">
        <v>3</v>
      </c>
      <c r="D151" s="6" t="n">
        <v>0</v>
      </c>
      <c r="E151" s="10">
        <f>IF(D151=1, IF(OR(C151&lt;10, C151&gt;=15),1,0), IF(OR(C151&lt;7, C151&gt;=18),1,0))</f>
        <v/>
      </c>
      <c r="F151" s="11" t="n">
        <v>2.575</v>
      </c>
      <c r="G151" s="12">
        <f>0*8</f>
        <v/>
      </c>
      <c r="H151" s="12">
        <f>F151-G151</f>
        <v/>
      </c>
      <c r="I151" s="10">
        <f>IF(E151=0,"Fora",IF(E150=0,"Carg xar",IF(H151&lt;0,IF(M151&lt;0.9,"Carg FV","Stby"),IF(M151&gt;P151,"V2H",IF(M151&lt;0.9,"Carg xar","Stby")))))</f>
        <v/>
      </c>
      <c r="J151" s="12">
        <f>IF(OR(I151="Carg FV",I151="Carg xar"),MIN(IF(I151="Carg FV",ABS(H151),7.4),7.4,MAX(0,(0.9-M151)*40)*0.95),0)</f>
        <v/>
      </c>
      <c r="K151" s="12">
        <f>IF(I151="V2H",MIN(MAX(0,H151),7.4,MAX(0,(M151-P151)*40)*0.95),0)</f>
        <v/>
      </c>
      <c r="L151" s="12">
        <f>IF(E151=0,0,MAX(0,H151-K151))</f>
        <v/>
      </c>
      <c r="M151" s="13">
        <f>M150+J150/40-IF(I150="V2H",K150/(0.95*40),0)-IF(E151=0,IF(E150=1,IF(D151=1,30,40)*0.18/(2*40),0),0)-IF(E151=1,IF(E150=0,IF(D151=1,30,40)*0.18/(2*40),0),0)</f>
        <v/>
      </c>
      <c r="N151" s="14" t="n">
        <v>0.09</v>
      </c>
      <c r="O151" s="15">
        <f>K151*N151</f>
        <v/>
      </c>
      <c r="P151">
        <f>IF(E151=0,0.3,IF(D151=1,IF(C151&gt;=Params!$B$13-3,IF(C151&lt;Params!$B$13,Params!$B$20,0.3),0.3),IF(C151&gt;=Params!$B$15-3,IF(C151&lt;Params!$B$15,Params!$B$21,0.3),0.3)))</f>
        <v/>
      </c>
    </row>
    <row r="152" ht="15" customHeight="1" s="1">
      <c r="A152" s="9" t="n">
        <v>149</v>
      </c>
      <c r="B152" s="6" t="inlineStr">
        <is>
          <t>07/01</t>
        </is>
      </c>
      <c r="C152" s="6" t="n">
        <v>4</v>
      </c>
      <c r="D152" s="6" t="n">
        <v>0</v>
      </c>
      <c r="E152" s="10">
        <f>IF(D152=1, IF(OR(C152&lt;10, C152&gt;=15),1,0), IF(OR(C152&lt;7, C152&gt;=18),1,0))</f>
        <v/>
      </c>
      <c r="F152" s="11" t="n">
        <v>2.82</v>
      </c>
      <c r="G152" s="12">
        <f>0*8</f>
        <v/>
      </c>
      <c r="H152" s="12">
        <f>F152-G152</f>
        <v/>
      </c>
      <c r="I152" s="10">
        <f>IF(E152=0,"Fora",IF(E151=0,"Carg xar",IF(H152&lt;0,IF(M152&lt;0.9,"Carg FV","Stby"),IF(M152&gt;P152,"V2H",IF(M152&lt;0.9,"Carg xar","Stby")))))</f>
        <v/>
      </c>
      <c r="J152" s="12">
        <f>IF(OR(I152="Carg FV",I152="Carg xar"),MIN(IF(I152="Carg FV",ABS(H152),7.4),7.4,MAX(0,(0.9-M152)*40)*0.95),0)</f>
        <v/>
      </c>
      <c r="K152" s="12">
        <f>IF(I152="V2H",MIN(MAX(0,H152),7.4,MAX(0,(M152-P152)*40)*0.95),0)</f>
        <v/>
      </c>
      <c r="L152" s="12">
        <f>IF(E152=0,0,MAX(0,H152-K152))</f>
        <v/>
      </c>
      <c r="M152" s="13">
        <f>M151+J151/40-IF(I151="V2H",K151/(0.95*40),0)-IF(E152=0,IF(E151=1,IF(D152=1,30,40)*0.18/(2*40),0),0)-IF(E152=1,IF(E151=0,IF(D152=1,30,40)*0.18/(2*40),0),0)</f>
        <v/>
      </c>
      <c r="N152" s="14" t="n">
        <v>0.09</v>
      </c>
      <c r="O152" s="15">
        <f>K152*N152</f>
        <v/>
      </c>
      <c r="P152">
        <f>IF(E152=0,0.3,IF(D152=1,IF(C152&gt;=Params!$B$13-3,IF(C152&lt;Params!$B$13,Params!$B$20,0.3),0.3),IF(C152&gt;=Params!$B$15-3,IF(C152&lt;Params!$B$15,Params!$B$21,0.3),0.3)))</f>
        <v/>
      </c>
    </row>
    <row r="153" ht="15" customHeight="1" s="1">
      <c r="A153" s="9" t="n">
        <v>150</v>
      </c>
      <c r="B153" s="6" t="inlineStr">
        <is>
          <t>07/01</t>
        </is>
      </c>
      <c r="C153" s="6" t="n">
        <v>5</v>
      </c>
      <c r="D153" s="6" t="n">
        <v>0</v>
      </c>
      <c r="E153" s="10">
        <f>IF(D153=1, IF(OR(C153&lt;10, C153&gt;=15),1,0), IF(OR(C153&lt;7, C153&gt;=18),1,0))</f>
        <v/>
      </c>
      <c r="F153" s="11" t="n">
        <v>2.729</v>
      </c>
      <c r="G153" s="12">
        <f>0*8</f>
        <v/>
      </c>
      <c r="H153" s="12">
        <f>F153-G153</f>
        <v/>
      </c>
      <c r="I153" s="10">
        <f>IF(E153=0,"Fora",IF(E152=0,"Carg xar",IF(H153&lt;0,IF(M153&lt;0.9,"Carg FV","Stby"),IF(M153&gt;P153,"V2H",IF(M153&lt;0.9,"Carg xar","Stby")))))</f>
        <v/>
      </c>
      <c r="J153" s="12">
        <f>IF(OR(I153="Carg FV",I153="Carg xar"),MIN(IF(I153="Carg FV",ABS(H153),7.4),7.4,MAX(0,(0.9-M153)*40)*0.95),0)</f>
        <v/>
      </c>
      <c r="K153" s="12">
        <f>IF(I153="V2H",MIN(MAX(0,H153),7.4,MAX(0,(M153-P153)*40)*0.95),0)</f>
        <v/>
      </c>
      <c r="L153" s="12">
        <f>IF(E153=0,0,MAX(0,H153-K153))</f>
        <v/>
      </c>
      <c r="M153" s="13">
        <f>M152+J152/40-IF(I152="V2H",K152/(0.95*40),0)-IF(E153=0,IF(E152=1,IF(D153=1,30,40)*0.18/(2*40),0),0)-IF(E153=1,IF(E152=0,IF(D153=1,30,40)*0.18/(2*40),0),0)</f>
        <v/>
      </c>
      <c r="N153" s="14" t="n">
        <v>0.09</v>
      </c>
      <c r="O153" s="15">
        <f>K153*N153</f>
        <v/>
      </c>
      <c r="P153">
        <f>IF(E153=0,0.3,IF(D153=1,IF(C153&gt;=Params!$B$13-3,IF(C153&lt;Params!$B$13,Params!$B$20,0.3),0.3),IF(C153&gt;=Params!$B$15-3,IF(C153&lt;Params!$B$15,Params!$B$21,0.3),0.3)))</f>
        <v/>
      </c>
    </row>
    <row r="154" ht="15" customHeight="1" s="1">
      <c r="A154" s="9" t="n">
        <v>151</v>
      </c>
      <c r="B154" s="6" t="inlineStr">
        <is>
          <t>07/01</t>
        </is>
      </c>
      <c r="C154" s="6" t="n">
        <v>6</v>
      </c>
      <c r="D154" s="6" t="n">
        <v>0</v>
      </c>
      <c r="E154" s="10">
        <f>IF(D154=1, IF(OR(C154&lt;10, C154&gt;=15),1,0), IF(OR(C154&lt;7, C154&gt;=18),1,0))</f>
        <v/>
      </c>
      <c r="F154" s="11" t="n">
        <v>2.952</v>
      </c>
      <c r="G154" s="12">
        <f>0*8</f>
        <v/>
      </c>
      <c r="H154" s="12">
        <f>F154-G154</f>
        <v/>
      </c>
      <c r="I154" s="10">
        <f>IF(E154=0,"Fora",IF(E153=0,"Carg xar",IF(H154&lt;0,IF(M154&lt;0.9,"Carg FV","Stby"),IF(M154&gt;P154,"V2H",IF(M154&lt;0.9,"Carg xar","Stby")))))</f>
        <v/>
      </c>
      <c r="J154" s="12">
        <f>IF(OR(I154="Carg FV",I154="Carg xar"),MIN(IF(I154="Carg FV",ABS(H154),7.4),7.4,MAX(0,(0.9-M154)*40)*0.95),0)</f>
        <v/>
      </c>
      <c r="K154" s="12">
        <f>IF(I154="V2H",MIN(MAX(0,H154),7.4,MAX(0,(M154-P154)*40)*0.95),0)</f>
        <v/>
      </c>
      <c r="L154" s="12">
        <f>IF(E154=0,0,MAX(0,H154-K154))</f>
        <v/>
      </c>
      <c r="M154" s="13">
        <f>M153+J153/40-IF(I153="V2H",K153/(0.95*40),0)-IF(E154=0,IF(E153=1,IF(D154=1,30,40)*0.18/(2*40),0),0)-IF(E154=1,IF(E153=0,IF(D154=1,30,40)*0.18/(2*40),0),0)</f>
        <v/>
      </c>
      <c r="N154" s="14" t="n">
        <v>0.09</v>
      </c>
      <c r="O154" s="15">
        <f>K154*N154</f>
        <v/>
      </c>
      <c r="P154">
        <f>IF(E154=0,0.3,IF(D154=1,IF(C154&gt;=Params!$B$13-3,IF(C154&lt;Params!$B$13,Params!$B$20,0.3),0.3),IF(C154&gt;=Params!$B$15-3,IF(C154&lt;Params!$B$15,Params!$B$21,0.3),0.3)))</f>
        <v/>
      </c>
    </row>
    <row r="155" ht="15" customHeight="1" s="1">
      <c r="A155" s="9" t="n">
        <v>152</v>
      </c>
      <c r="B155" s="6" t="inlineStr">
        <is>
          <t>07/01</t>
        </is>
      </c>
      <c r="C155" s="6" t="n">
        <v>7</v>
      </c>
      <c r="D155" s="6" t="n">
        <v>0</v>
      </c>
      <c r="E155" s="10">
        <f>IF(D155=1, IF(OR(C155&lt;10, C155&gt;=15),1,0), IF(OR(C155&lt;7, C155&gt;=18),1,0))</f>
        <v/>
      </c>
      <c r="F155" s="11" t="n">
        <v>2.655</v>
      </c>
      <c r="G155" s="12">
        <f>0*8</f>
        <v/>
      </c>
      <c r="H155" s="12">
        <f>F155-G155</f>
        <v/>
      </c>
      <c r="I155" s="10">
        <f>IF(E155=0,"Fora",IF(E154=0,"Carg xar",IF(H155&lt;0,IF(M155&lt;0.9,"Carg FV","Stby"),IF(M155&gt;P155,"V2H",IF(M155&lt;0.9,"Carg xar","Stby")))))</f>
        <v/>
      </c>
      <c r="J155" s="12">
        <f>IF(OR(I155="Carg FV",I155="Carg xar"),MIN(IF(I155="Carg FV",ABS(H155),7.4),7.4,MAX(0,(0.9-M155)*40)*0.95),0)</f>
        <v/>
      </c>
      <c r="K155" s="12">
        <f>IF(I155="V2H",MIN(MAX(0,H155),7.4,MAX(0,(M155-P155)*40)*0.95),0)</f>
        <v/>
      </c>
      <c r="L155" s="12">
        <f>IF(E155=0,0,MAX(0,H155-K155))</f>
        <v/>
      </c>
      <c r="M155" s="13">
        <f>M154+J154/40-IF(I154="V2H",K154/(0.95*40),0)-IF(E155=0,IF(E154=1,IF(D155=1,30,40)*0.18/(2*40),0),0)-IF(E155=1,IF(E154=0,IF(D155=1,30,40)*0.18/(2*40),0),0)</f>
        <v/>
      </c>
      <c r="N155" s="14" t="n">
        <v>0.09</v>
      </c>
      <c r="O155" s="15">
        <f>K155*N155</f>
        <v/>
      </c>
      <c r="P155">
        <f>IF(E155=0,0.3,IF(D155=1,IF(C155&gt;=Params!$B$13-3,IF(C155&lt;Params!$B$13,Params!$B$20,0.3),0.3),IF(C155&gt;=Params!$B$15-3,IF(C155&lt;Params!$B$15,Params!$B$21,0.3),0.3)))</f>
        <v/>
      </c>
    </row>
    <row r="156" ht="15" customHeight="1" s="1">
      <c r="A156" s="9" t="n">
        <v>153</v>
      </c>
      <c r="B156" s="6" t="inlineStr">
        <is>
          <t>07/01</t>
        </is>
      </c>
      <c r="C156" s="6" t="n">
        <v>8</v>
      </c>
      <c r="D156" s="6" t="n">
        <v>0</v>
      </c>
      <c r="E156" s="10">
        <f>IF(D156=1, IF(OR(C156&lt;10, C156&gt;=15),1,0), IF(OR(C156&lt;7, C156&gt;=18),1,0))</f>
        <v/>
      </c>
      <c r="F156" s="11" t="n">
        <v>3.263</v>
      </c>
      <c r="G156" s="12">
        <f>0.05*8</f>
        <v/>
      </c>
      <c r="H156" s="12">
        <f>F156-G156</f>
        <v/>
      </c>
      <c r="I156" s="10">
        <f>IF(E156=0,"Fora",IF(E155=0,"Carg xar",IF(H156&lt;0,IF(M156&lt;0.9,"Carg FV","Stby"),IF(M156&gt;P156,"V2H",IF(M156&lt;0.9,"Carg xar","Stby")))))</f>
        <v/>
      </c>
      <c r="J156" s="12">
        <f>IF(OR(I156="Carg FV",I156="Carg xar"),MIN(IF(I156="Carg FV",ABS(H156),7.4),7.4,MAX(0,(0.9-M156)*40)*0.95),0)</f>
        <v/>
      </c>
      <c r="K156" s="12">
        <f>IF(I156="V2H",MIN(MAX(0,H156),7.4,MAX(0,(M156-P156)*40)*0.95),0)</f>
        <v/>
      </c>
      <c r="L156" s="12">
        <f>IF(E156=0,0,MAX(0,H156-K156))</f>
        <v/>
      </c>
      <c r="M156" s="13">
        <f>M155+J155/40-IF(I155="V2H",K155/(0.95*40),0)-IF(E156=0,IF(E155=1,IF(D156=1,30,40)*0.18/(2*40),0),0)-IF(E156=1,IF(E155=0,IF(D156=1,30,40)*0.18/(2*40),0),0)</f>
        <v/>
      </c>
      <c r="N156" s="14" t="n">
        <v>0.15</v>
      </c>
      <c r="O156" s="15">
        <f>K156*N156</f>
        <v/>
      </c>
      <c r="P156">
        <f>IF(E156=0,0.3,IF(D156=1,IF(C156&gt;=Params!$B$13-3,IF(C156&lt;Params!$B$13,Params!$B$20,0.3),0.3),IF(C156&gt;=Params!$B$15-3,IF(C156&lt;Params!$B$15,Params!$B$21,0.3),0.3)))</f>
        <v/>
      </c>
    </row>
    <row r="157" ht="15" customHeight="1" s="1">
      <c r="A157" s="9" t="n">
        <v>154</v>
      </c>
      <c r="B157" s="6" t="inlineStr">
        <is>
          <t>07/01</t>
        </is>
      </c>
      <c r="C157" s="6" t="n">
        <v>9</v>
      </c>
      <c r="D157" s="6" t="n">
        <v>0</v>
      </c>
      <c r="E157" s="10">
        <f>IF(D157=1, IF(OR(C157&lt;10, C157&gt;=15),1,0), IF(OR(C157&lt;7, C157&gt;=18),1,0))</f>
        <v/>
      </c>
      <c r="F157" s="11" t="n">
        <v>2.431</v>
      </c>
      <c r="G157" s="12">
        <f>0.18*8</f>
        <v/>
      </c>
      <c r="H157" s="12">
        <f>F157-G157</f>
        <v/>
      </c>
      <c r="I157" s="10">
        <f>IF(E157=0,"Fora",IF(E156=0,"Carg xar",IF(H157&lt;0,IF(M157&lt;0.9,"Carg FV","Stby"),IF(M157&gt;P157,"V2H",IF(M157&lt;0.9,"Carg xar","Stby")))))</f>
        <v/>
      </c>
      <c r="J157" s="12">
        <f>IF(OR(I157="Carg FV",I157="Carg xar"),MIN(IF(I157="Carg FV",ABS(H157),7.4),7.4,MAX(0,(0.9-M157)*40)*0.95),0)</f>
        <v/>
      </c>
      <c r="K157" s="12">
        <f>IF(I157="V2H",MIN(MAX(0,H157),7.4,MAX(0,(M157-P157)*40)*0.95),0)</f>
        <v/>
      </c>
      <c r="L157" s="12">
        <f>IF(E157=0,0,MAX(0,H157-K157))</f>
        <v/>
      </c>
      <c r="M157" s="13">
        <f>M156+J156/40-IF(I156="V2H",K156/(0.95*40),0)-IF(E157=0,IF(E156=1,IF(D157=1,30,40)*0.18/(2*40),0),0)-IF(E157=1,IF(E156=0,IF(D157=1,30,40)*0.18/(2*40),0),0)</f>
        <v/>
      </c>
      <c r="N157" s="14" t="n">
        <v>0.15</v>
      </c>
      <c r="O157" s="15">
        <f>K157*N157</f>
        <v/>
      </c>
      <c r="P157">
        <f>IF(E157=0,0.3,IF(D157=1,IF(C157&gt;=Params!$B$13-3,IF(C157&lt;Params!$B$13,Params!$B$20,0.3),0.3),IF(C157&gt;=Params!$B$15-3,IF(C157&lt;Params!$B$15,Params!$B$21,0.3),0.3)))</f>
        <v/>
      </c>
    </row>
    <row r="158" ht="15" customHeight="1" s="1">
      <c r="A158" s="9" t="n">
        <v>155</v>
      </c>
      <c r="B158" s="6" t="inlineStr">
        <is>
          <t>07/01</t>
        </is>
      </c>
      <c r="C158" s="6" t="n">
        <v>10</v>
      </c>
      <c r="D158" s="6" t="n">
        <v>0</v>
      </c>
      <c r="E158" s="10">
        <f>IF(D158=1, IF(OR(C158&lt;10, C158&gt;=15),1,0), IF(OR(C158&lt;7, C158&gt;=18),1,0))</f>
        <v/>
      </c>
      <c r="F158" s="11" t="n">
        <v>0.741</v>
      </c>
      <c r="G158" s="12">
        <f>0.38*8</f>
        <v/>
      </c>
      <c r="H158" s="12">
        <f>F158-G158</f>
        <v/>
      </c>
      <c r="I158" s="10">
        <f>IF(E158=0,"Fora",IF(E157=0,"Carg xar",IF(H158&lt;0,IF(M158&lt;0.9,"Carg FV","Stby"),IF(M158&gt;P158,"V2H",IF(M158&lt;0.9,"Carg xar","Stby")))))</f>
        <v/>
      </c>
      <c r="J158" s="12">
        <f>IF(OR(I158="Carg FV",I158="Carg xar"),MIN(IF(I158="Carg FV",ABS(H158),7.4),7.4,MAX(0,(0.9-M158)*40)*0.95),0)</f>
        <v/>
      </c>
      <c r="K158" s="12">
        <f>IF(I158="V2H",MIN(MAX(0,H158),7.4,MAX(0,(M158-P158)*40)*0.95),0)</f>
        <v/>
      </c>
      <c r="L158" s="12">
        <f>IF(E158=0,0,MAX(0,H158-K158))</f>
        <v/>
      </c>
      <c r="M158" s="13">
        <f>M157+J157/40-IF(I157="V2H",K157/(0.95*40),0)-IF(E158=0,IF(E157=1,IF(D158=1,30,40)*0.18/(2*40),0),0)-IF(E158=1,IF(E157=0,IF(D158=1,30,40)*0.18/(2*40),0),0)</f>
        <v/>
      </c>
      <c r="N158" s="14" t="n">
        <v>0.2</v>
      </c>
      <c r="O158" s="15">
        <f>K158*N158</f>
        <v/>
      </c>
      <c r="P158">
        <f>IF(E158=0,0.3,IF(D158=1,IF(C158&gt;=Params!$B$13-3,IF(C158&lt;Params!$B$13,Params!$B$20,0.3),0.3),IF(C158&gt;=Params!$B$15-3,IF(C158&lt;Params!$B$15,Params!$B$21,0.3),0.3)))</f>
        <v/>
      </c>
    </row>
    <row r="159" ht="15" customHeight="1" s="1">
      <c r="A159" s="9" t="n">
        <v>156</v>
      </c>
      <c r="B159" s="6" t="inlineStr">
        <is>
          <t>07/01</t>
        </is>
      </c>
      <c r="C159" s="6" t="n">
        <v>11</v>
      </c>
      <c r="D159" s="6" t="n">
        <v>0</v>
      </c>
      <c r="E159" s="10">
        <f>IF(D159=1, IF(OR(C159&lt;10, C159&gt;=15),1,0), IF(OR(C159&lt;7, C159&gt;=18),1,0))</f>
        <v/>
      </c>
      <c r="F159" s="11" t="n">
        <v>0</v>
      </c>
      <c r="G159" s="12">
        <f>0.52*8</f>
        <v/>
      </c>
      <c r="H159" s="12">
        <f>F159-G159</f>
        <v/>
      </c>
      <c r="I159" s="10">
        <f>IF(E159=0,"Fora",IF(E158=0,"Carg xar",IF(H159&lt;0,IF(M159&lt;0.9,"Carg FV","Stby"),IF(M159&gt;P159,"V2H",IF(M159&lt;0.9,"Carg xar","Stby")))))</f>
        <v/>
      </c>
      <c r="J159" s="12">
        <f>IF(OR(I159="Carg FV",I159="Carg xar"),MIN(IF(I159="Carg FV",ABS(H159),7.4),7.4,MAX(0,(0.9-M159)*40)*0.95),0)</f>
        <v/>
      </c>
      <c r="K159" s="12">
        <f>IF(I159="V2H",MIN(MAX(0,H159),7.4,MAX(0,(M159-P159)*40)*0.95),0)</f>
        <v/>
      </c>
      <c r="L159" s="12">
        <f>IF(E159=0,0,MAX(0,H159-K159))</f>
        <v/>
      </c>
      <c r="M159" s="13">
        <f>M158+J158/40-IF(I158="V2H",K158/(0.95*40),0)-IF(E159=0,IF(E158=1,IF(D159=1,30,40)*0.18/(2*40),0),0)-IF(E159=1,IF(E158=0,IF(D159=1,30,40)*0.18/(2*40),0),0)</f>
        <v/>
      </c>
      <c r="N159" s="14" t="n">
        <v>0.2</v>
      </c>
      <c r="O159" s="15">
        <f>K159*N159</f>
        <v/>
      </c>
      <c r="P159">
        <f>IF(E159=0,0.3,IF(D159=1,IF(C159&gt;=Params!$B$13-3,IF(C159&lt;Params!$B$13,Params!$B$20,0.3),0.3),IF(C159&gt;=Params!$B$15-3,IF(C159&lt;Params!$B$15,Params!$B$21,0.3),0.3)))</f>
        <v/>
      </c>
    </row>
    <row r="160" ht="15" customHeight="1" s="1">
      <c r="A160" s="9" t="n">
        <v>157</v>
      </c>
      <c r="B160" s="6" t="inlineStr">
        <is>
          <t>07/01</t>
        </is>
      </c>
      <c r="C160" s="6" t="n">
        <v>12</v>
      </c>
      <c r="D160" s="6" t="n">
        <v>0</v>
      </c>
      <c r="E160" s="10">
        <f>IF(D160=1, IF(OR(C160&lt;10, C160&gt;=15),1,0), IF(OR(C160&lt;7, C160&gt;=18),1,0))</f>
        <v/>
      </c>
      <c r="F160" s="11" t="n">
        <v>0</v>
      </c>
      <c r="G160" s="12">
        <f>0.58*8</f>
        <v/>
      </c>
      <c r="H160" s="12">
        <f>F160-G160</f>
        <v/>
      </c>
      <c r="I160" s="10">
        <f>IF(E160=0,"Fora",IF(E159=0,"Carg xar",IF(H160&lt;0,IF(M160&lt;0.9,"Carg FV","Stby"),IF(M160&gt;P160,"V2H",IF(M160&lt;0.9,"Carg xar","Stby")))))</f>
        <v/>
      </c>
      <c r="J160" s="12">
        <f>IF(OR(I160="Carg FV",I160="Carg xar"),MIN(IF(I160="Carg FV",ABS(H160),7.4),7.4,MAX(0,(0.9-M160)*40)*0.95),0)</f>
        <v/>
      </c>
      <c r="K160" s="12">
        <f>IF(I160="V2H",MIN(MAX(0,H160),7.4,MAX(0,(M160-P160)*40)*0.95),0)</f>
        <v/>
      </c>
      <c r="L160" s="12">
        <f>IF(E160=0,0,MAX(0,H160-K160))</f>
        <v/>
      </c>
      <c r="M160" s="13">
        <f>M159+J159/40-IF(I159="V2H",K159/(0.95*40),0)-IF(E160=0,IF(E159=1,IF(D160=1,30,40)*0.18/(2*40),0),0)-IF(E160=1,IF(E159=0,IF(D160=1,30,40)*0.18/(2*40),0),0)</f>
        <v/>
      </c>
      <c r="N160" s="14" t="n">
        <v>0.2</v>
      </c>
      <c r="O160" s="15">
        <f>K160*N160</f>
        <v/>
      </c>
      <c r="P160">
        <f>IF(E160=0,0.3,IF(D160=1,IF(C160&gt;=Params!$B$13-3,IF(C160&lt;Params!$B$13,Params!$B$20,0.3),0.3),IF(C160&gt;=Params!$B$15-3,IF(C160&lt;Params!$B$15,Params!$B$21,0.3),0.3)))</f>
        <v/>
      </c>
    </row>
    <row r="161" ht="15" customHeight="1" s="1">
      <c r="A161" s="9" t="n">
        <v>158</v>
      </c>
      <c r="B161" s="6" t="inlineStr">
        <is>
          <t>07/01</t>
        </is>
      </c>
      <c r="C161" s="6" t="n">
        <v>13</v>
      </c>
      <c r="D161" s="6" t="n">
        <v>0</v>
      </c>
      <c r="E161" s="10">
        <f>IF(D161=1, IF(OR(C161&lt;10, C161&gt;=15),1,0), IF(OR(C161&lt;7, C161&gt;=18),1,0))</f>
        <v/>
      </c>
      <c r="F161" s="11" t="n">
        <v>0</v>
      </c>
      <c r="G161" s="12">
        <f>0.55*8</f>
        <v/>
      </c>
      <c r="H161" s="12">
        <f>F161-G161</f>
        <v/>
      </c>
      <c r="I161" s="10">
        <f>IF(E161=0,"Fora",IF(E160=0,"Carg xar",IF(H161&lt;0,IF(M161&lt;0.9,"Carg FV","Stby"),IF(M161&gt;P161,"V2H",IF(M161&lt;0.9,"Carg xar","Stby")))))</f>
        <v/>
      </c>
      <c r="J161" s="12">
        <f>IF(OR(I161="Carg FV",I161="Carg xar"),MIN(IF(I161="Carg FV",ABS(H161),7.4),7.4,MAX(0,(0.9-M161)*40)*0.95),0)</f>
        <v/>
      </c>
      <c r="K161" s="12">
        <f>IF(I161="V2H",MIN(MAX(0,H161),7.4,MAX(0,(M161-P161)*40)*0.95),0)</f>
        <v/>
      </c>
      <c r="L161" s="12">
        <f>IF(E161=0,0,MAX(0,H161-K161))</f>
        <v/>
      </c>
      <c r="M161" s="13">
        <f>M160+J160/40-IF(I160="V2H",K160/(0.95*40),0)-IF(E161=0,IF(E160=1,IF(D161=1,30,40)*0.18/(2*40),0),0)-IF(E161=1,IF(E160=0,IF(D161=1,30,40)*0.18/(2*40),0),0)</f>
        <v/>
      </c>
      <c r="N161" s="14" t="n">
        <v>0.2</v>
      </c>
      <c r="O161" s="15">
        <f>K161*N161</f>
        <v/>
      </c>
      <c r="P161">
        <f>IF(E161=0,0.3,IF(D161=1,IF(C161&gt;=Params!$B$13-3,IF(C161&lt;Params!$B$13,Params!$B$20,0.3),0.3),IF(C161&gt;=Params!$B$15-3,IF(C161&lt;Params!$B$15,Params!$B$21,0.3),0.3)))</f>
        <v/>
      </c>
    </row>
    <row r="162" ht="15" customHeight="1" s="1">
      <c r="A162" s="9" t="n">
        <v>159</v>
      </c>
      <c r="B162" s="6" t="inlineStr">
        <is>
          <t>07/01</t>
        </is>
      </c>
      <c r="C162" s="6" t="n">
        <v>14</v>
      </c>
      <c r="D162" s="6" t="n">
        <v>0</v>
      </c>
      <c r="E162" s="10">
        <f>IF(D162=1, IF(OR(C162&lt;10, C162&gt;=15),1,0), IF(OR(C162&lt;7, C162&gt;=18),1,0))</f>
        <v/>
      </c>
      <c r="F162" s="11" t="n">
        <v>1.943</v>
      </c>
      <c r="G162" s="12">
        <f>0.42*8</f>
        <v/>
      </c>
      <c r="H162" s="12">
        <f>F162-G162</f>
        <v/>
      </c>
      <c r="I162" s="10">
        <f>IF(E162=0,"Fora",IF(E161=0,"Carg xar",IF(H162&lt;0,IF(M162&lt;0.9,"Carg FV","Stby"),IF(M162&gt;P162,"V2H",IF(M162&lt;0.9,"Carg xar","Stby")))))</f>
        <v/>
      </c>
      <c r="J162" s="12">
        <f>IF(OR(I162="Carg FV",I162="Carg xar"),MIN(IF(I162="Carg FV",ABS(H162),7.4),7.4,MAX(0,(0.9-M162)*40)*0.95),0)</f>
        <v/>
      </c>
      <c r="K162" s="12">
        <f>IF(I162="V2H",MIN(MAX(0,H162),7.4,MAX(0,(M162-P162)*40)*0.95),0)</f>
        <v/>
      </c>
      <c r="L162" s="12">
        <f>IF(E162=0,0,MAX(0,H162-K162))</f>
        <v/>
      </c>
      <c r="M162" s="13">
        <f>M161+J161/40-IF(I161="V2H",K161/(0.95*40),0)-IF(E162=0,IF(E161=1,IF(D162=1,30,40)*0.18/(2*40),0),0)-IF(E162=1,IF(E161=0,IF(D162=1,30,40)*0.18/(2*40),0),0)</f>
        <v/>
      </c>
      <c r="N162" s="14" t="n">
        <v>0.15</v>
      </c>
      <c r="O162" s="15">
        <f>K162*N162</f>
        <v/>
      </c>
      <c r="P162">
        <f>IF(E162=0,0.3,IF(D162=1,IF(C162&gt;=Params!$B$13-3,IF(C162&lt;Params!$B$13,Params!$B$20,0.3),0.3),IF(C162&gt;=Params!$B$15-3,IF(C162&lt;Params!$B$15,Params!$B$21,0.3),0.3)))</f>
        <v/>
      </c>
    </row>
    <row r="163" ht="15" customHeight="1" s="1">
      <c r="A163" s="9" t="n">
        <v>160</v>
      </c>
      <c r="B163" s="6" t="inlineStr">
        <is>
          <t>07/01</t>
        </is>
      </c>
      <c r="C163" s="6" t="n">
        <v>15</v>
      </c>
      <c r="D163" s="6" t="n">
        <v>0</v>
      </c>
      <c r="E163" s="10">
        <f>IF(D163=1, IF(OR(C163&lt;10, C163&gt;=15),1,0), IF(OR(C163&lt;7, C163&gt;=18),1,0))</f>
        <v/>
      </c>
      <c r="F163" s="11" t="n">
        <v>2.483</v>
      </c>
      <c r="G163" s="12">
        <f>0.22*8</f>
        <v/>
      </c>
      <c r="H163" s="12">
        <f>F163-G163</f>
        <v/>
      </c>
      <c r="I163" s="10">
        <f>IF(E163=0,"Fora",IF(E162=0,"Carg xar",IF(H163&lt;0,IF(M163&lt;0.9,"Carg FV","Stby"),IF(M163&gt;P163,"V2H",IF(M163&lt;0.9,"Carg xar","Stby")))))</f>
        <v/>
      </c>
      <c r="J163" s="12">
        <f>IF(OR(I163="Carg FV",I163="Carg xar"),MIN(IF(I163="Carg FV",ABS(H163),7.4),7.4,MAX(0,(0.9-M163)*40)*0.95),0)</f>
        <v/>
      </c>
      <c r="K163" s="12">
        <f>IF(I163="V2H",MIN(MAX(0,H163),7.4,MAX(0,(M163-P163)*40)*0.95),0)</f>
        <v/>
      </c>
      <c r="L163" s="12">
        <f>IF(E163=0,0,MAX(0,H163-K163))</f>
        <v/>
      </c>
      <c r="M163" s="13">
        <f>M162+J162/40-IF(I162="V2H",K162/(0.95*40),0)-IF(E163=0,IF(E162=1,IF(D163=1,30,40)*0.18/(2*40),0),0)-IF(E163=1,IF(E162=0,IF(D163=1,30,40)*0.18/(2*40),0),0)</f>
        <v/>
      </c>
      <c r="N163" s="14" t="n">
        <v>0.15</v>
      </c>
      <c r="O163" s="15">
        <f>K163*N163</f>
        <v/>
      </c>
      <c r="P163">
        <f>IF(E163=0,0.3,IF(D163=1,IF(C163&gt;=Params!$B$13-3,IF(C163&lt;Params!$B$13,Params!$B$20,0.3),0.3),IF(C163&gt;=Params!$B$15-3,IF(C163&lt;Params!$B$15,Params!$B$21,0.3),0.3)))</f>
        <v/>
      </c>
    </row>
    <row r="164" ht="15" customHeight="1" s="1">
      <c r="A164" s="9" t="n">
        <v>161</v>
      </c>
      <c r="B164" s="6" t="inlineStr">
        <is>
          <t>07/01</t>
        </is>
      </c>
      <c r="C164" s="6" t="n">
        <v>16</v>
      </c>
      <c r="D164" s="6" t="n">
        <v>0</v>
      </c>
      <c r="E164" s="10">
        <f>IF(D164=1, IF(OR(C164&lt;10, C164&gt;=15),1,0), IF(OR(C164&lt;7, C164&gt;=18),1,0))</f>
        <v/>
      </c>
      <c r="F164" s="11" t="n">
        <v>0.438</v>
      </c>
      <c r="G164" s="12">
        <f>0.05*8</f>
        <v/>
      </c>
      <c r="H164" s="12">
        <f>F164-G164</f>
        <v/>
      </c>
      <c r="I164" s="10">
        <f>IF(E164=0,"Fora",IF(E163=0,"Carg xar",IF(H164&lt;0,IF(M164&lt;0.9,"Carg FV","Stby"),IF(M164&gt;P164,"V2H",IF(M164&lt;0.9,"Carg xar","Stby")))))</f>
        <v/>
      </c>
      <c r="J164" s="12">
        <f>IF(OR(I164="Carg FV",I164="Carg xar"),MIN(IF(I164="Carg FV",ABS(H164),7.4),7.4,MAX(0,(0.9-M164)*40)*0.95),0)</f>
        <v/>
      </c>
      <c r="K164" s="12">
        <f>IF(I164="V2H",MIN(MAX(0,H164),7.4,MAX(0,(M164-P164)*40)*0.95),0)</f>
        <v/>
      </c>
      <c r="L164" s="12">
        <f>IF(E164=0,0,MAX(0,H164-K164))</f>
        <v/>
      </c>
      <c r="M164" s="13">
        <f>M163+J163/40-IF(I163="V2H",K163/(0.95*40),0)-IF(E164=0,IF(E163=1,IF(D164=1,30,40)*0.18/(2*40),0),0)-IF(E164=1,IF(E163=0,IF(D164=1,30,40)*0.18/(2*40),0),0)</f>
        <v/>
      </c>
      <c r="N164" s="14" t="n">
        <v>0.15</v>
      </c>
      <c r="O164" s="15">
        <f>K164*N164</f>
        <v/>
      </c>
      <c r="P164">
        <f>IF(E164=0,0.3,IF(D164=1,IF(C164&gt;=Params!$B$13-3,IF(C164&lt;Params!$B$13,Params!$B$20,0.3),0.3),IF(C164&gt;=Params!$B$15-3,IF(C164&lt;Params!$B$15,Params!$B$21,0.3),0.3)))</f>
        <v/>
      </c>
    </row>
    <row r="165" ht="15" customHeight="1" s="1">
      <c r="A165" s="9" t="n">
        <v>162</v>
      </c>
      <c r="B165" s="6" t="inlineStr">
        <is>
          <t>07/01</t>
        </is>
      </c>
      <c r="C165" s="6" t="n">
        <v>17</v>
      </c>
      <c r="D165" s="6" t="n">
        <v>0</v>
      </c>
      <c r="E165" s="10">
        <f>IF(D165=1, IF(OR(C165&lt;10, C165&gt;=15),1,0), IF(OR(C165&lt;7, C165&gt;=18),1,0))</f>
        <v/>
      </c>
      <c r="F165" s="11" t="n">
        <v>0.234</v>
      </c>
      <c r="G165" s="12">
        <f>0*8</f>
        <v/>
      </c>
      <c r="H165" s="12">
        <f>F165-G165</f>
        <v/>
      </c>
      <c r="I165" s="10">
        <f>IF(E165=0,"Fora",IF(E164=0,"Carg xar",IF(H165&lt;0,IF(M165&lt;0.9,"Carg FV","Stby"),IF(M165&gt;P165,"V2H",IF(M165&lt;0.9,"Carg xar","Stby")))))</f>
        <v/>
      </c>
      <c r="J165" s="12">
        <f>IF(OR(I165="Carg FV",I165="Carg xar"),MIN(IF(I165="Carg FV",ABS(H165),7.4),7.4,MAX(0,(0.9-M165)*40)*0.95),0)</f>
        <v/>
      </c>
      <c r="K165" s="12">
        <f>IF(I165="V2H",MIN(MAX(0,H165),7.4,MAX(0,(M165-P165)*40)*0.95),0)</f>
        <v/>
      </c>
      <c r="L165" s="12">
        <f>IF(E165=0,0,MAX(0,H165-K165))</f>
        <v/>
      </c>
      <c r="M165" s="13">
        <f>M164+J164/40-IF(I164="V2H",K164/(0.95*40),0)-IF(E165=0,IF(E164=1,IF(D165=1,30,40)*0.18/(2*40),0),0)-IF(E165=1,IF(E164=0,IF(D165=1,30,40)*0.18/(2*40),0),0)</f>
        <v/>
      </c>
      <c r="N165" s="14" t="n">
        <v>0.15</v>
      </c>
      <c r="O165" s="15">
        <f>K165*N165</f>
        <v/>
      </c>
      <c r="P165">
        <f>IF(E165=0,0.3,IF(D165=1,IF(C165&gt;=Params!$B$13-3,IF(C165&lt;Params!$B$13,Params!$B$20,0.3),0.3),IF(C165&gt;=Params!$B$15-3,IF(C165&lt;Params!$B$15,Params!$B$21,0.3),0.3)))</f>
        <v/>
      </c>
    </row>
    <row r="166" ht="15" customHeight="1" s="1">
      <c r="A166" s="9" t="n">
        <v>163</v>
      </c>
      <c r="B166" s="6" t="inlineStr">
        <is>
          <t>07/01</t>
        </is>
      </c>
      <c r="C166" s="6" t="n">
        <v>18</v>
      </c>
      <c r="D166" s="6" t="n">
        <v>0</v>
      </c>
      <c r="E166" s="10">
        <f>IF(D166=1, IF(OR(C166&lt;10, C166&gt;=15),1,0), IF(OR(C166&lt;7, C166&gt;=18),1,0))</f>
        <v/>
      </c>
      <c r="F166" s="11" t="n">
        <v>0.154</v>
      </c>
      <c r="G166" s="12">
        <f>0*8</f>
        <v/>
      </c>
      <c r="H166" s="12">
        <f>F166-G166</f>
        <v/>
      </c>
      <c r="I166" s="10">
        <f>IF(E166=0,"Fora",IF(E165=0,"Carg xar",IF(H166&lt;0,IF(M166&lt;0.9,"Carg FV","Stby"),IF(M166&gt;P166,"V2H",IF(M166&lt;0.9,"Carg xar","Stby")))))</f>
        <v/>
      </c>
      <c r="J166" s="12">
        <f>IF(OR(I166="Carg FV",I166="Carg xar"),MIN(IF(I166="Carg FV",ABS(H166),7.4),7.4,MAX(0,(0.9-M166)*40)*0.95),0)</f>
        <v/>
      </c>
      <c r="K166" s="12">
        <f>IF(I166="V2H",MIN(MAX(0,H166),7.4,MAX(0,(M166-P166)*40)*0.95),0)</f>
        <v/>
      </c>
      <c r="L166" s="12">
        <f>IF(E166=0,0,MAX(0,H166-K166))</f>
        <v/>
      </c>
      <c r="M166" s="13">
        <f>M165+J165/40-IF(I165="V2H",K165/(0.95*40),0)-IF(E166=0,IF(E165=1,IF(D166=1,30,40)*0.18/(2*40),0),0)-IF(E166=1,IF(E165=0,IF(D166=1,30,40)*0.18/(2*40),0),0)</f>
        <v/>
      </c>
      <c r="N166" s="14" t="n">
        <v>0.2</v>
      </c>
      <c r="O166" s="15">
        <f>K166*N166</f>
        <v/>
      </c>
      <c r="P166">
        <f>IF(E166=0,0.3,IF(D166=1,IF(C166&gt;=Params!$B$13-3,IF(C166&lt;Params!$B$13,Params!$B$20,0.3),0.3),IF(C166&gt;=Params!$B$15-3,IF(C166&lt;Params!$B$15,Params!$B$21,0.3),0.3)))</f>
        <v/>
      </c>
    </row>
    <row r="167" ht="15" customHeight="1" s="1">
      <c r="A167" s="9" t="n">
        <v>164</v>
      </c>
      <c r="B167" s="6" t="inlineStr">
        <is>
          <t>07/01</t>
        </is>
      </c>
      <c r="C167" s="6" t="n">
        <v>19</v>
      </c>
      <c r="D167" s="6" t="n">
        <v>0</v>
      </c>
      <c r="E167" s="10">
        <f>IF(D167=1, IF(OR(C167&lt;10, C167&gt;=15),1,0), IF(OR(C167&lt;7, C167&gt;=18),1,0))</f>
        <v/>
      </c>
      <c r="F167" s="11" t="n">
        <v>0.462</v>
      </c>
      <c r="G167" s="12">
        <f>0*8</f>
        <v/>
      </c>
      <c r="H167" s="12">
        <f>F167-G167</f>
        <v/>
      </c>
      <c r="I167" s="10">
        <f>IF(E167=0,"Fora",IF(E166=0,"Carg xar",IF(H167&lt;0,IF(M167&lt;0.9,"Carg FV","Stby"),IF(M167&gt;P167,"V2H",IF(M167&lt;0.9,"Carg xar","Stby")))))</f>
        <v/>
      </c>
      <c r="J167" s="12">
        <f>IF(OR(I167="Carg FV",I167="Carg xar"),MIN(IF(I167="Carg FV",ABS(H167),7.4),7.4,MAX(0,(0.9-M167)*40)*0.95),0)</f>
        <v/>
      </c>
      <c r="K167" s="12">
        <f>IF(I167="V2H",MIN(MAX(0,H167),7.4,MAX(0,(M167-P167)*40)*0.95),0)</f>
        <v/>
      </c>
      <c r="L167" s="12">
        <f>IF(E167=0,0,MAX(0,H167-K167))</f>
        <v/>
      </c>
      <c r="M167" s="13">
        <f>M166+J166/40-IF(I166="V2H",K166/(0.95*40),0)-IF(E167=0,IF(E166=1,IF(D167=1,30,40)*0.18/(2*40),0),0)-IF(E167=1,IF(E166=0,IF(D167=1,30,40)*0.18/(2*40),0),0)</f>
        <v/>
      </c>
      <c r="N167" s="14" t="n">
        <v>0.2</v>
      </c>
      <c r="O167" s="15">
        <f>K167*N167</f>
        <v/>
      </c>
      <c r="P167">
        <f>IF(E167=0,0.3,IF(D167=1,IF(C167&gt;=Params!$B$13-3,IF(C167&lt;Params!$B$13,Params!$B$20,0.3),0.3),IF(C167&gt;=Params!$B$15-3,IF(C167&lt;Params!$B$15,Params!$B$21,0.3),0.3)))</f>
        <v/>
      </c>
    </row>
    <row r="168" ht="15" customHeight="1" s="1">
      <c r="A168" s="9" t="n">
        <v>165</v>
      </c>
      <c r="B168" s="6" t="inlineStr">
        <is>
          <t>07/01</t>
        </is>
      </c>
      <c r="C168" s="6" t="n">
        <v>20</v>
      </c>
      <c r="D168" s="6" t="n">
        <v>0</v>
      </c>
      <c r="E168" s="10">
        <f>IF(D168=1, IF(OR(C168&lt;10, C168&gt;=15),1,0), IF(OR(C168&lt;7, C168&gt;=18),1,0))</f>
        <v/>
      </c>
      <c r="F168" s="11" t="n">
        <v>0.833</v>
      </c>
      <c r="G168" s="12">
        <f>0*8</f>
        <v/>
      </c>
      <c r="H168" s="12">
        <f>F168-G168</f>
        <v/>
      </c>
      <c r="I168" s="10">
        <f>IF(E168=0,"Fora",IF(E167=0,"Carg xar",IF(H168&lt;0,IF(M168&lt;0.9,"Carg FV","Stby"),IF(M168&gt;P168,"V2H",IF(M168&lt;0.9,"Carg xar","Stby")))))</f>
        <v/>
      </c>
      <c r="J168" s="12">
        <f>IF(OR(I168="Carg FV",I168="Carg xar"),MIN(IF(I168="Carg FV",ABS(H168),7.4),7.4,MAX(0,(0.9-M168)*40)*0.95),0)</f>
        <v/>
      </c>
      <c r="K168" s="12">
        <f>IF(I168="V2H",MIN(MAX(0,H168),7.4,MAX(0,(M168-P168)*40)*0.95),0)</f>
        <v/>
      </c>
      <c r="L168" s="12">
        <f>IF(E168=0,0,MAX(0,H168-K168))</f>
        <v/>
      </c>
      <c r="M168" s="13">
        <f>M167+J167/40-IF(I167="V2H",K167/(0.95*40),0)-IF(E168=0,IF(E167=1,IF(D168=1,30,40)*0.18/(2*40),0),0)-IF(E168=1,IF(E167=0,IF(D168=1,30,40)*0.18/(2*40),0),0)</f>
        <v/>
      </c>
      <c r="N168" s="14" t="n">
        <v>0.2</v>
      </c>
      <c r="O168" s="15">
        <f>K168*N168</f>
        <v/>
      </c>
      <c r="P168">
        <f>IF(E168=0,0.3,IF(D168=1,IF(C168&gt;=Params!$B$13-3,IF(C168&lt;Params!$B$13,Params!$B$20,0.3),0.3),IF(C168&gt;=Params!$B$15-3,IF(C168&lt;Params!$B$15,Params!$B$21,0.3),0.3)))</f>
        <v/>
      </c>
    </row>
    <row r="169" ht="15" customHeight="1" s="1">
      <c r="A169" s="9" t="n">
        <v>166</v>
      </c>
      <c r="B169" s="6" t="inlineStr">
        <is>
          <t>07/01</t>
        </is>
      </c>
      <c r="C169" s="6" t="n">
        <v>21</v>
      </c>
      <c r="D169" s="6" t="n">
        <v>0</v>
      </c>
      <c r="E169" s="10">
        <f>IF(D169=1, IF(OR(C169&lt;10, C169&gt;=15),1,0), IF(OR(C169&lt;7, C169&gt;=18),1,0))</f>
        <v/>
      </c>
      <c r="F169" s="11" t="n">
        <v>0.706</v>
      </c>
      <c r="G169" s="12">
        <f>0*8</f>
        <v/>
      </c>
      <c r="H169" s="12">
        <f>F169-G169</f>
        <v/>
      </c>
      <c r="I169" s="10">
        <f>IF(E169=0,"Fora",IF(E168=0,"Carg xar",IF(H169&lt;0,IF(M169&lt;0.9,"Carg FV","Stby"),IF(M169&gt;P169,"V2H",IF(M169&lt;0.9,"Carg xar","Stby")))))</f>
        <v/>
      </c>
      <c r="J169" s="12">
        <f>IF(OR(I169="Carg FV",I169="Carg xar"),MIN(IF(I169="Carg FV",ABS(H169),7.4),7.4,MAX(0,(0.9-M169)*40)*0.95),0)</f>
        <v/>
      </c>
      <c r="K169" s="12">
        <f>IF(I169="V2H",MIN(MAX(0,H169),7.4,MAX(0,(M169-P169)*40)*0.95),0)</f>
        <v/>
      </c>
      <c r="L169" s="12">
        <f>IF(E169=0,0,MAX(0,H169-K169))</f>
        <v/>
      </c>
      <c r="M169" s="13">
        <f>M168+J168/40-IF(I168="V2H",K168/(0.95*40),0)-IF(E169=0,IF(E168=1,IF(D169=1,30,40)*0.18/(2*40),0),0)-IF(E169=1,IF(E168=0,IF(D169=1,30,40)*0.18/(2*40),0),0)</f>
        <v/>
      </c>
      <c r="N169" s="14" t="n">
        <v>0.2</v>
      </c>
      <c r="O169" s="15">
        <f>K169*N169</f>
        <v/>
      </c>
      <c r="P169">
        <f>IF(E169=0,0.3,IF(D169=1,IF(C169&gt;=Params!$B$13-3,IF(C169&lt;Params!$B$13,Params!$B$20,0.3),0.3),IF(C169&gt;=Params!$B$15-3,IF(C169&lt;Params!$B$15,Params!$B$21,0.3),0.3)))</f>
        <v/>
      </c>
    </row>
    <row r="170" ht="15" customHeight="1" s="1">
      <c r="A170" s="9" t="n">
        <v>167</v>
      </c>
      <c r="B170" s="6" t="inlineStr">
        <is>
          <t>07/01</t>
        </is>
      </c>
      <c r="C170" s="6" t="n">
        <v>22</v>
      </c>
      <c r="D170" s="6" t="n">
        <v>0</v>
      </c>
      <c r="E170" s="10">
        <f>IF(D170=1, IF(OR(C170&lt;10, C170&gt;=15),1,0), IF(OR(C170&lt;7, C170&gt;=18),1,0))</f>
        <v/>
      </c>
      <c r="F170" s="11" t="n">
        <v>0.263</v>
      </c>
      <c r="G170" s="12">
        <f>0*8</f>
        <v/>
      </c>
      <c r="H170" s="12">
        <f>F170-G170</f>
        <v/>
      </c>
      <c r="I170" s="10">
        <f>IF(E170=0,"Fora",IF(E169=0,"Carg xar",IF(H170&lt;0,IF(M170&lt;0.9,"Carg FV","Stby"),IF(M170&gt;P170,"V2H",IF(M170&lt;0.9,"Carg xar","Stby")))))</f>
        <v/>
      </c>
      <c r="J170" s="12">
        <f>IF(OR(I170="Carg FV",I170="Carg xar"),MIN(IF(I170="Carg FV",ABS(H170),7.4),7.4,MAX(0,(0.9-M170)*40)*0.95),0)</f>
        <v/>
      </c>
      <c r="K170" s="12">
        <f>IF(I170="V2H",MIN(MAX(0,H170),7.4,MAX(0,(M170-P170)*40)*0.95),0)</f>
        <v/>
      </c>
      <c r="L170" s="12">
        <f>IF(E170=0,0,MAX(0,H170-K170))</f>
        <v/>
      </c>
      <c r="M170" s="13">
        <f>M169+J169/40-IF(I169="V2H",K169/(0.95*40),0)-IF(E170=0,IF(E169=1,IF(D170=1,30,40)*0.18/(2*40),0),0)-IF(E170=1,IF(E169=0,IF(D170=1,30,40)*0.18/(2*40),0),0)</f>
        <v/>
      </c>
      <c r="N170" s="14" t="n">
        <v>0.15</v>
      </c>
      <c r="O170" s="15">
        <f>K170*N170</f>
        <v/>
      </c>
      <c r="P170">
        <f>IF(E170=0,0.3,IF(D170=1,IF(C170&gt;=Params!$B$13-3,IF(C170&lt;Params!$B$13,Params!$B$20,0.3),0.3),IF(C170&gt;=Params!$B$15-3,IF(C170&lt;Params!$B$15,Params!$B$21,0.3),0.3)))</f>
        <v/>
      </c>
    </row>
    <row r="171" ht="15" customHeight="1" s="1">
      <c r="A171" s="9" t="n">
        <v>168</v>
      </c>
      <c r="B171" s="6" t="inlineStr">
        <is>
          <t>07/01</t>
        </is>
      </c>
      <c r="C171" s="6" t="n">
        <v>23</v>
      </c>
      <c r="D171" s="6" t="n">
        <v>0</v>
      </c>
      <c r="E171" s="10">
        <f>IF(D171=1, IF(OR(C171&lt;10, C171&gt;=15),1,0), IF(OR(C171&lt;7, C171&gt;=18),1,0))</f>
        <v/>
      </c>
      <c r="F171" s="11" t="n">
        <v>0.318</v>
      </c>
      <c r="G171" s="12">
        <f>0*8</f>
        <v/>
      </c>
      <c r="H171" s="12">
        <f>F171-G171</f>
        <v/>
      </c>
      <c r="I171" s="10">
        <f>IF(E171=0,"Fora",IF(E170=0,"Carg xar",IF(H171&lt;0,IF(M171&lt;0.9,"Carg FV","Stby"),IF(M171&gt;P171,"V2H",IF(M171&lt;0.9,"Carg xar","Stby")))))</f>
        <v/>
      </c>
      <c r="J171" s="12">
        <f>IF(OR(I171="Carg FV",I171="Carg xar"),MIN(IF(I171="Carg FV",ABS(H171),7.4),7.4,MAX(0,(0.9-M171)*40)*0.95),0)</f>
        <v/>
      </c>
      <c r="K171" s="12">
        <f>IF(I171="V2H",MIN(MAX(0,H171),7.4,MAX(0,(M171-P171)*40)*0.95),0)</f>
        <v/>
      </c>
      <c r="L171" s="12">
        <f>IF(E171=0,0,MAX(0,H171-K171))</f>
        <v/>
      </c>
      <c r="M171" s="13">
        <f>M170+J170/40-IF(I170="V2H",K170/(0.95*40),0)-IF(E171=0,IF(E170=1,IF(D171=1,30,40)*0.18/(2*40),0),0)-IF(E171=1,IF(E170=0,IF(D171=1,30,40)*0.18/(2*40),0),0)</f>
        <v/>
      </c>
      <c r="N171" s="14" t="n">
        <v>0.15</v>
      </c>
      <c r="O171" s="15">
        <f>K171*N171</f>
        <v/>
      </c>
      <c r="P171">
        <f>IF(E171=0,0.3,IF(D171=1,IF(C171&gt;=Params!$B$13-3,IF(C171&lt;Params!$B$13,Params!$B$20,0.3),0.3),IF(C171&gt;=Params!$B$15-3,IF(C171&lt;Params!$B$15,Params!$B$21,0.3),0.3)))</f>
        <v/>
      </c>
    </row>
    <row r="172" ht="15" customHeight="1" s="1">
      <c r="A172" s="9" t="n">
        <v>169</v>
      </c>
      <c r="B172" s="6" t="inlineStr">
        <is>
          <t>08/01</t>
        </is>
      </c>
      <c r="C172" s="6" t="n">
        <v>0</v>
      </c>
      <c r="D172" s="6" t="n">
        <v>0</v>
      </c>
      <c r="E172" s="10">
        <f>IF(D172=1, IF(OR(C172&lt;10, C172&gt;=15),1,0), IF(OR(C172&lt;7, C172&gt;=18),1,0))</f>
        <v/>
      </c>
      <c r="F172" s="11" t="n">
        <v>0.189</v>
      </c>
      <c r="G172" s="12">
        <f>0*8</f>
        <v/>
      </c>
      <c r="H172" s="12">
        <f>F172-G172</f>
        <v/>
      </c>
      <c r="I172" s="10">
        <f>IF(E172=0,"Fora",IF(E171=0,"Carg xar",IF(H172&lt;0,IF(M172&lt;0.9,"Carg FV","Stby"),IF(M172&gt;P172,"V2H",IF(M172&lt;0.9,"Carg xar","Stby")))))</f>
        <v/>
      </c>
      <c r="J172" s="12">
        <f>IF(OR(I172="Carg FV",I172="Carg xar"),MIN(IF(I172="Carg FV",ABS(H172),7.4),7.4,MAX(0,(0.9-M172)*40)*0.95),0)</f>
        <v/>
      </c>
      <c r="K172" s="12">
        <f>IF(I172="V2H",MIN(MAX(0,H172),7.4,MAX(0,(M172-P172)*40)*0.95),0)</f>
        <v/>
      </c>
      <c r="L172" s="12">
        <f>IF(E172=0,0,MAX(0,H172-K172))</f>
        <v/>
      </c>
      <c r="M172" s="13">
        <f>M171+J171/40-IF(I171="V2H",K171/(0.95*40),0)-IF(E172=0,IF(E171=1,IF(D172=1,30,40)*0.18/(2*40),0),0)-IF(E172=1,IF(E171=0,IF(D172=1,30,40)*0.18/(2*40),0),0)</f>
        <v/>
      </c>
      <c r="N172" s="14" t="n">
        <v>0.09</v>
      </c>
      <c r="O172" s="15">
        <f>K172*N172</f>
        <v/>
      </c>
      <c r="P172">
        <f>IF(E172=0,0.3,IF(D172=1,IF(C172&gt;=Params!$B$13-3,IF(C172&lt;Params!$B$13,Params!$B$20,0.3),0.3),IF(C172&gt;=Params!$B$15-3,IF(C172&lt;Params!$B$15,Params!$B$21,0.3),0.3)))</f>
        <v/>
      </c>
    </row>
    <row r="173" ht="15" customHeight="1" s="1">
      <c r="A173" s="9" t="n">
        <v>170</v>
      </c>
      <c r="B173" s="6" t="inlineStr">
        <is>
          <t>08/01</t>
        </is>
      </c>
      <c r="C173" s="6" t="n">
        <v>1</v>
      </c>
      <c r="D173" s="6" t="n">
        <v>0</v>
      </c>
      <c r="E173" s="10">
        <f>IF(D173=1, IF(OR(C173&lt;10, C173&gt;=15),1,0), IF(OR(C173&lt;7, C173&gt;=18),1,0))</f>
        <v/>
      </c>
      <c r="F173" s="11" t="n">
        <v>0.195</v>
      </c>
      <c r="G173" s="12">
        <f>0*8</f>
        <v/>
      </c>
      <c r="H173" s="12">
        <f>F173-G173</f>
        <v/>
      </c>
      <c r="I173" s="10">
        <f>IF(E173=0,"Fora",IF(E172=0,"Carg xar",IF(H173&lt;0,IF(M173&lt;0.9,"Carg FV","Stby"),IF(M173&gt;P173,"V2H",IF(M173&lt;0.9,"Carg xar","Stby")))))</f>
        <v/>
      </c>
      <c r="J173" s="12">
        <f>IF(OR(I173="Carg FV",I173="Carg xar"),MIN(IF(I173="Carg FV",ABS(H173),7.4),7.4,MAX(0,(0.9-M173)*40)*0.95),0)</f>
        <v/>
      </c>
      <c r="K173" s="12">
        <f>IF(I173="V2H",MIN(MAX(0,H173),7.4,MAX(0,(M173-P173)*40)*0.95),0)</f>
        <v/>
      </c>
      <c r="L173" s="12">
        <f>IF(E173=0,0,MAX(0,H173-K173))</f>
        <v/>
      </c>
      <c r="M173" s="13">
        <f>M172+J172/40-IF(I172="V2H",K172/(0.95*40),0)-IF(E173=0,IF(E172=1,IF(D173=1,30,40)*0.18/(2*40),0),0)-IF(E173=1,IF(E172=0,IF(D173=1,30,40)*0.18/(2*40),0),0)</f>
        <v/>
      </c>
      <c r="N173" s="14" t="n">
        <v>0.09</v>
      </c>
      <c r="O173" s="15">
        <f>K173*N173</f>
        <v/>
      </c>
      <c r="P173">
        <f>IF(E173=0,0.3,IF(D173=1,IF(C173&gt;=Params!$B$13-3,IF(C173&lt;Params!$B$13,Params!$B$20,0.3),0.3),IF(C173&gt;=Params!$B$15-3,IF(C173&lt;Params!$B$15,Params!$B$21,0.3),0.3)))</f>
        <v/>
      </c>
    </row>
    <row r="174" ht="15" customHeight="1" s="1">
      <c r="A174" s="9" t="n">
        <v>171</v>
      </c>
      <c r="B174" s="6" t="inlineStr">
        <is>
          <t>08/01</t>
        </is>
      </c>
      <c r="C174" s="6" t="n">
        <v>2</v>
      </c>
      <c r="D174" s="6" t="n">
        <v>0</v>
      </c>
      <c r="E174" s="10">
        <f>IF(D174=1, IF(OR(C174&lt;10, C174&gt;=15),1,0), IF(OR(C174&lt;7, C174&gt;=18),1,0))</f>
        <v/>
      </c>
      <c r="F174" s="11" t="n">
        <v>0.164</v>
      </c>
      <c r="G174" s="12">
        <f>0*8</f>
        <v/>
      </c>
      <c r="H174" s="12">
        <f>F174-G174</f>
        <v/>
      </c>
      <c r="I174" s="10">
        <f>IF(E174=0,"Fora",IF(E173=0,"Carg xar",IF(H174&lt;0,IF(M174&lt;0.9,"Carg FV","Stby"),IF(M174&gt;P174,"V2H",IF(M174&lt;0.9,"Carg xar","Stby")))))</f>
        <v/>
      </c>
      <c r="J174" s="12">
        <f>IF(OR(I174="Carg FV",I174="Carg xar"),MIN(IF(I174="Carg FV",ABS(H174),7.4),7.4,MAX(0,(0.9-M174)*40)*0.95),0)</f>
        <v/>
      </c>
      <c r="K174" s="12">
        <f>IF(I174="V2H",MIN(MAX(0,H174),7.4,MAX(0,(M174-P174)*40)*0.95),0)</f>
        <v/>
      </c>
      <c r="L174" s="12">
        <f>IF(E174=0,0,MAX(0,H174-K174))</f>
        <v/>
      </c>
      <c r="M174" s="13">
        <f>M173+J173/40-IF(I173="V2H",K173/(0.95*40),0)-IF(E174=0,IF(E173=1,IF(D174=1,30,40)*0.18/(2*40),0),0)-IF(E174=1,IF(E173=0,IF(D174=1,30,40)*0.18/(2*40),0),0)</f>
        <v/>
      </c>
      <c r="N174" s="14" t="n">
        <v>0.09</v>
      </c>
      <c r="O174" s="15">
        <f>K174*N174</f>
        <v/>
      </c>
      <c r="P174">
        <f>IF(E174=0,0.3,IF(D174=1,IF(C174&gt;=Params!$B$13-3,IF(C174&lt;Params!$B$13,Params!$B$20,0.3),0.3),IF(C174&gt;=Params!$B$15-3,IF(C174&lt;Params!$B$15,Params!$B$21,0.3),0.3)))</f>
        <v/>
      </c>
    </row>
    <row r="175" ht="15" customHeight="1" s="1">
      <c r="A175" s="9" t="n">
        <v>172</v>
      </c>
      <c r="B175" s="6" t="inlineStr">
        <is>
          <t>08/01</t>
        </is>
      </c>
      <c r="C175" s="6" t="n">
        <v>3</v>
      </c>
      <c r="D175" s="6" t="n">
        <v>0</v>
      </c>
      <c r="E175" s="10">
        <f>IF(D175=1, IF(OR(C175&lt;10, C175&gt;=15),1,0), IF(OR(C175&lt;7, C175&gt;=18),1,0))</f>
        <v/>
      </c>
      <c r="F175" s="11" t="n">
        <v>0.247</v>
      </c>
      <c r="G175" s="12">
        <f>0*8</f>
        <v/>
      </c>
      <c r="H175" s="12">
        <f>F175-G175</f>
        <v/>
      </c>
      <c r="I175" s="10">
        <f>IF(E175=0,"Fora",IF(E174=0,"Carg xar",IF(H175&lt;0,IF(M175&lt;0.9,"Carg FV","Stby"),IF(M175&gt;P175,"V2H",IF(M175&lt;0.9,"Carg xar","Stby")))))</f>
        <v/>
      </c>
      <c r="J175" s="12">
        <f>IF(OR(I175="Carg FV",I175="Carg xar"),MIN(IF(I175="Carg FV",ABS(H175),7.4),7.4,MAX(0,(0.9-M175)*40)*0.95),0)</f>
        <v/>
      </c>
      <c r="K175" s="12">
        <f>IF(I175="V2H",MIN(MAX(0,H175),7.4,MAX(0,(M175-P175)*40)*0.95),0)</f>
        <v/>
      </c>
      <c r="L175" s="12">
        <f>IF(E175=0,0,MAX(0,H175-K175))</f>
        <v/>
      </c>
      <c r="M175" s="13">
        <f>M174+J174/40-IF(I174="V2H",K174/(0.95*40),0)-IF(E175=0,IF(E174=1,IF(D175=1,30,40)*0.18/(2*40),0),0)-IF(E175=1,IF(E174=0,IF(D175=1,30,40)*0.18/(2*40),0),0)</f>
        <v/>
      </c>
      <c r="N175" s="14" t="n">
        <v>0.09</v>
      </c>
      <c r="O175" s="15">
        <f>K175*N175</f>
        <v/>
      </c>
      <c r="P175">
        <f>IF(E175=0,0.3,IF(D175=1,IF(C175&gt;=Params!$B$13-3,IF(C175&lt;Params!$B$13,Params!$B$20,0.3),0.3),IF(C175&gt;=Params!$B$15-3,IF(C175&lt;Params!$B$15,Params!$B$21,0.3),0.3)))</f>
        <v/>
      </c>
    </row>
    <row r="176" ht="15" customHeight="1" s="1">
      <c r="A176" s="9" t="n">
        <v>173</v>
      </c>
      <c r="B176" s="6" t="inlineStr">
        <is>
          <t>08/01</t>
        </is>
      </c>
      <c r="C176" s="6" t="n">
        <v>4</v>
      </c>
      <c r="D176" s="6" t="n">
        <v>0</v>
      </c>
      <c r="E176" s="10">
        <f>IF(D176=1, IF(OR(C176&lt;10, C176&gt;=15),1,0), IF(OR(C176&lt;7, C176&gt;=18),1,0))</f>
        <v/>
      </c>
      <c r="F176" s="11" t="n">
        <v>4.395</v>
      </c>
      <c r="G176" s="12">
        <f>0*8</f>
        <v/>
      </c>
      <c r="H176" s="12">
        <f>F176-G176</f>
        <v/>
      </c>
      <c r="I176" s="10">
        <f>IF(E176=0,"Fora",IF(E175=0,"Carg xar",IF(H176&lt;0,IF(M176&lt;0.9,"Carg FV","Stby"),IF(M176&gt;P176,"V2H",IF(M176&lt;0.9,"Carg xar","Stby")))))</f>
        <v/>
      </c>
      <c r="J176" s="12">
        <f>IF(OR(I176="Carg FV",I176="Carg xar"),MIN(IF(I176="Carg FV",ABS(H176),7.4),7.4,MAX(0,(0.9-M176)*40)*0.95),0)</f>
        <v/>
      </c>
      <c r="K176" s="12">
        <f>IF(I176="V2H",MIN(MAX(0,H176),7.4,MAX(0,(M176-P176)*40)*0.95),0)</f>
        <v/>
      </c>
      <c r="L176" s="12">
        <f>IF(E176=0,0,MAX(0,H176-K176))</f>
        <v/>
      </c>
      <c r="M176" s="13">
        <f>M175+J175/40-IF(I175="V2H",K175/(0.95*40),0)-IF(E176=0,IF(E175=1,IF(D176=1,30,40)*0.18/(2*40),0),0)-IF(E176=1,IF(E175=0,IF(D176=1,30,40)*0.18/(2*40),0),0)</f>
        <v/>
      </c>
      <c r="N176" s="14" t="n">
        <v>0.09</v>
      </c>
      <c r="O176" s="15">
        <f>K176*N176</f>
        <v/>
      </c>
      <c r="P176">
        <f>IF(E176=0,0.3,IF(D176=1,IF(C176&gt;=Params!$B$13-3,IF(C176&lt;Params!$B$13,Params!$B$20,0.3),0.3),IF(C176&gt;=Params!$B$15-3,IF(C176&lt;Params!$B$15,Params!$B$21,0.3),0.3)))</f>
        <v/>
      </c>
    </row>
    <row r="177" ht="15" customHeight="1" s="1">
      <c r="A177" s="9" t="n">
        <v>174</v>
      </c>
      <c r="B177" s="6" t="inlineStr">
        <is>
          <t>08/01</t>
        </is>
      </c>
      <c r="C177" s="6" t="n">
        <v>5</v>
      </c>
      <c r="D177" s="6" t="n">
        <v>0</v>
      </c>
      <c r="E177" s="10">
        <f>IF(D177=1, IF(OR(C177&lt;10, C177&gt;=15),1,0), IF(OR(C177&lt;7, C177&gt;=18),1,0))</f>
        <v/>
      </c>
      <c r="F177" s="11" t="n">
        <v>4.508</v>
      </c>
      <c r="G177" s="12">
        <f>0*8</f>
        <v/>
      </c>
      <c r="H177" s="12">
        <f>F177-G177</f>
        <v/>
      </c>
      <c r="I177" s="10">
        <f>IF(E177=0,"Fora",IF(E176=0,"Carg xar",IF(H177&lt;0,IF(M177&lt;0.9,"Carg FV","Stby"),IF(M177&gt;P177,"V2H",IF(M177&lt;0.9,"Carg xar","Stby")))))</f>
        <v/>
      </c>
      <c r="J177" s="12">
        <f>IF(OR(I177="Carg FV",I177="Carg xar"),MIN(IF(I177="Carg FV",ABS(H177),7.4),7.4,MAX(0,(0.9-M177)*40)*0.95),0)</f>
        <v/>
      </c>
      <c r="K177" s="12">
        <f>IF(I177="V2H",MIN(MAX(0,H177),7.4,MAX(0,(M177-P177)*40)*0.95),0)</f>
        <v/>
      </c>
      <c r="L177" s="12">
        <f>IF(E177=0,0,MAX(0,H177-K177))</f>
        <v/>
      </c>
      <c r="M177" s="13">
        <f>M176+J176/40-IF(I176="V2H",K176/(0.95*40),0)-IF(E177=0,IF(E176=1,IF(D177=1,30,40)*0.18/(2*40),0),0)-IF(E177=1,IF(E176=0,IF(D177=1,30,40)*0.18/(2*40),0),0)</f>
        <v/>
      </c>
      <c r="N177" s="14" t="n">
        <v>0.09</v>
      </c>
      <c r="O177" s="15">
        <f>K177*N177</f>
        <v/>
      </c>
      <c r="P177">
        <f>IF(E177=0,0.3,IF(D177=1,IF(C177&gt;=Params!$B$13-3,IF(C177&lt;Params!$B$13,Params!$B$20,0.3),0.3),IF(C177&gt;=Params!$B$15-3,IF(C177&lt;Params!$B$15,Params!$B$21,0.3),0.3)))</f>
        <v/>
      </c>
    </row>
    <row r="178" ht="15" customHeight="1" s="1">
      <c r="A178" s="9" t="n">
        <v>175</v>
      </c>
      <c r="B178" s="6" t="inlineStr">
        <is>
          <t>08/01</t>
        </is>
      </c>
      <c r="C178" s="6" t="n">
        <v>6</v>
      </c>
      <c r="D178" s="6" t="n">
        <v>0</v>
      </c>
      <c r="E178" s="10">
        <f>IF(D178=1, IF(OR(C178&lt;10, C178&gt;=15),1,0), IF(OR(C178&lt;7, C178&gt;=18),1,0))</f>
        <v/>
      </c>
      <c r="F178" s="11" t="n">
        <v>4.548</v>
      </c>
      <c r="G178" s="12">
        <f>0*8</f>
        <v/>
      </c>
      <c r="H178" s="12">
        <f>F178-G178</f>
        <v/>
      </c>
      <c r="I178" s="10">
        <f>IF(E178=0,"Fora",IF(E177=0,"Carg xar",IF(H178&lt;0,IF(M178&lt;0.9,"Carg FV","Stby"),IF(M178&gt;P178,"V2H",IF(M178&lt;0.9,"Carg xar","Stby")))))</f>
        <v/>
      </c>
      <c r="J178" s="12">
        <f>IF(OR(I178="Carg FV",I178="Carg xar"),MIN(IF(I178="Carg FV",ABS(H178),7.4),7.4,MAX(0,(0.9-M178)*40)*0.95),0)</f>
        <v/>
      </c>
      <c r="K178" s="12">
        <f>IF(I178="V2H",MIN(MAX(0,H178),7.4,MAX(0,(M178-P178)*40)*0.95),0)</f>
        <v/>
      </c>
      <c r="L178" s="12">
        <f>IF(E178=0,0,MAX(0,H178-K178))</f>
        <v/>
      </c>
      <c r="M178" s="13">
        <f>M177+J177/40-IF(I177="V2H",K177/(0.95*40),0)-IF(E178=0,IF(E177=1,IF(D178=1,30,40)*0.18/(2*40),0),0)-IF(E178=1,IF(E177=0,IF(D178=1,30,40)*0.18/(2*40),0),0)</f>
        <v/>
      </c>
      <c r="N178" s="14" t="n">
        <v>0.09</v>
      </c>
      <c r="O178" s="15">
        <f>K178*N178</f>
        <v/>
      </c>
      <c r="P178">
        <f>IF(E178=0,0.3,IF(D178=1,IF(C178&gt;=Params!$B$13-3,IF(C178&lt;Params!$B$13,Params!$B$20,0.3),0.3),IF(C178&gt;=Params!$B$15-3,IF(C178&lt;Params!$B$15,Params!$B$21,0.3),0.3)))</f>
        <v/>
      </c>
    </row>
    <row r="179" ht="15" customHeight="1" s="1">
      <c r="A179" s="9" t="n">
        <v>176</v>
      </c>
      <c r="B179" s="6" t="inlineStr">
        <is>
          <t>08/01</t>
        </is>
      </c>
      <c r="C179" s="6" t="n">
        <v>7</v>
      </c>
      <c r="D179" s="6" t="n">
        <v>0</v>
      </c>
      <c r="E179" s="10">
        <f>IF(D179=1, IF(OR(C179&lt;10, C179&gt;=15),1,0), IF(OR(C179&lt;7, C179&gt;=18),1,0))</f>
        <v/>
      </c>
      <c r="F179" s="11" t="n">
        <v>4.168</v>
      </c>
      <c r="G179" s="12">
        <f>0*8</f>
        <v/>
      </c>
      <c r="H179" s="12">
        <f>F179-G179</f>
        <v/>
      </c>
      <c r="I179" s="10">
        <f>IF(E179=0,"Fora",IF(E178=0,"Carg xar",IF(H179&lt;0,IF(M179&lt;0.9,"Carg FV","Stby"),IF(M179&gt;P179,"V2H",IF(M179&lt;0.9,"Carg xar","Stby")))))</f>
        <v/>
      </c>
      <c r="J179" s="12">
        <f>IF(OR(I179="Carg FV",I179="Carg xar"),MIN(IF(I179="Carg FV",ABS(H179),7.4),7.4,MAX(0,(0.9-M179)*40)*0.95),0)</f>
        <v/>
      </c>
      <c r="K179" s="12">
        <f>IF(I179="V2H",MIN(MAX(0,H179),7.4,MAX(0,(M179-P179)*40)*0.95),0)</f>
        <v/>
      </c>
      <c r="L179" s="12">
        <f>IF(E179=0,0,MAX(0,H179-K179))</f>
        <v/>
      </c>
      <c r="M179" s="13">
        <f>M178+J178/40-IF(I178="V2H",K178/(0.95*40),0)-IF(E179=0,IF(E178=1,IF(D179=1,30,40)*0.18/(2*40),0),0)-IF(E179=1,IF(E178=0,IF(D179=1,30,40)*0.18/(2*40),0),0)</f>
        <v/>
      </c>
      <c r="N179" s="14" t="n">
        <v>0.09</v>
      </c>
      <c r="O179" s="15">
        <f>K179*N179</f>
        <v/>
      </c>
      <c r="P179">
        <f>IF(E179=0,0.3,IF(D179=1,IF(C179&gt;=Params!$B$13-3,IF(C179&lt;Params!$B$13,Params!$B$20,0.3),0.3),IF(C179&gt;=Params!$B$15-3,IF(C179&lt;Params!$B$15,Params!$B$21,0.3),0.3)))</f>
        <v/>
      </c>
    </row>
    <row r="180" ht="15" customHeight="1" s="1">
      <c r="A180" s="9" t="n">
        <v>177</v>
      </c>
      <c r="B180" s="6" t="inlineStr">
        <is>
          <t>08/01</t>
        </is>
      </c>
      <c r="C180" s="6" t="n">
        <v>8</v>
      </c>
      <c r="D180" s="6" t="n">
        <v>0</v>
      </c>
      <c r="E180" s="10">
        <f>IF(D180=1, IF(OR(C180&lt;10, C180&gt;=15),1,0), IF(OR(C180&lt;7, C180&gt;=18),1,0))</f>
        <v/>
      </c>
      <c r="F180" s="11" t="n">
        <v>3.7</v>
      </c>
      <c r="G180" s="12">
        <f>0.05*8</f>
        <v/>
      </c>
      <c r="H180" s="12">
        <f>F180-G180</f>
        <v/>
      </c>
      <c r="I180" s="10">
        <f>IF(E180=0,"Fora",IF(E179=0,"Carg xar",IF(H180&lt;0,IF(M180&lt;0.9,"Carg FV","Stby"),IF(M180&gt;P180,"V2H",IF(M180&lt;0.9,"Carg xar","Stby")))))</f>
        <v/>
      </c>
      <c r="J180" s="12">
        <f>IF(OR(I180="Carg FV",I180="Carg xar"),MIN(IF(I180="Carg FV",ABS(H180),7.4),7.4,MAX(0,(0.9-M180)*40)*0.95),0)</f>
        <v/>
      </c>
      <c r="K180" s="12">
        <f>IF(I180="V2H",MIN(MAX(0,H180),7.4,MAX(0,(M180-P180)*40)*0.95),0)</f>
        <v/>
      </c>
      <c r="L180" s="12">
        <f>IF(E180=0,0,MAX(0,H180-K180))</f>
        <v/>
      </c>
      <c r="M180" s="13">
        <f>M179+J179/40-IF(I179="V2H",K179/(0.95*40),0)-IF(E180=0,IF(E179=1,IF(D180=1,30,40)*0.18/(2*40),0),0)-IF(E180=1,IF(E179=0,IF(D180=1,30,40)*0.18/(2*40),0),0)</f>
        <v/>
      </c>
      <c r="N180" s="14" t="n">
        <v>0.15</v>
      </c>
      <c r="O180" s="15">
        <f>K180*N180</f>
        <v/>
      </c>
      <c r="P180">
        <f>IF(E180=0,0.3,IF(D180=1,IF(C180&gt;=Params!$B$13-3,IF(C180&lt;Params!$B$13,Params!$B$20,0.3),0.3),IF(C180&gt;=Params!$B$15-3,IF(C180&lt;Params!$B$15,Params!$B$21,0.3),0.3)))</f>
        <v/>
      </c>
    </row>
    <row r="181" ht="15" customHeight="1" s="1">
      <c r="A181" s="9" t="n">
        <v>178</v>
      </c>
      <c r="B181" s="6" t="inlineStr">
        <is>
          <t>08/01</t>
        </is>
      </c>
      <c r="C181" s="6" t="n">
        <v>9</v>
      </c>
      <c r="D181" s="6" t="n">
        <v>0</v>
      </c>
      <c r="E181" s="10">
        <f>IF(D181=1, IF(OR(C181&lt;10, C181&gt;=15),1,0), IF(OR(C181&lt;7, C181&gt;=18),1,0))</f>
        <v/>
      </c>
      <c r="F181" s="11" t="n">
        <v>0.304</v>
      </c>
      <c r="G181" s="12">
        <f>0.18*8</f>
        <v/>
      </c>
      <c r="H181" s="12">
        <f>F181-G181</f>
        <v/>
      </c>
      <c r="I181" s="10">
        <f>IF(E181=0,"Fora",IF(E180=0,"Carg xar",IF(H181&lt;0,IF(M181&lt;0.9,"Carg FV","Stby"),IF(M181&gt;P181,"V2H",IF(M181&lt;0.9,"Carg xar","Stby")))))</f>
        <v/>
      </c>
      <c r="J181" s="12">
        <f>IF(OR(I181="Carg FV",I181="Carg xar"),MIN(IF(I181="Carg FV",ABS(H181),7.4),7.4,MAX(0,(0.9-M181)*40)*0.95),0)</f>
        <v/>
      </c>
      <c r="K181" s="12">
        <f>IF(I181="V2H",MIN(MAX(0,H181),7.4,MAX(0,(M181-P181)*40)*0.95),0)</f>
        <v/>
      </c>
      <c r="L181" s="12">
        <f>IF(E181=0,0,MAX(0,H181-K181))</f>
        <v/>
      </c>
      <c r="M181" s="13">
        <f>M180+J180/40-IF(I180="V2H",K180/(0.95*40),0)-IF(E181=0,IF(E180=1,IF(D181=1,30,40)*0.18/(2*40),0),0)-IF(E181=1,IF(E180=0,IF(D181=1,30,40)*0.18/(2*40),0),0)</f>
        <v/>
      </c>
      <c r="N181" s="14" t="n">
        <v>0.15</v>
      </c>
      <c r="O181" s="15">
        <f>K181*N181</f>
        <v/>
      </c>
      <c r="P181">
        <f>IF(E181=0,0.3,IF(D181=1,IF(C181&gt;=Params!$B$13-3,IF(C181&lt;Params!$B$13,Params!$B$20,0.3),0.3),IF(C181&gt;=Params!$B$15-3,IF(C181&lt;Params!$B$15,Params!$B$21,0.3),0.3)))</f>
        <v/>
      </c>
    </row>
    <row r="182" ht="15" customHeight="1" s="1">
      <c r="A182" s="9" t="n">
        <v>179</v>
      </c>
      <c r="B182" s="6" t="inlineStr">
        <is>
          <t>08/01</t>
        </is>
      </c>
      <c r="C182" s="6" t="n">
        <v>10</v>
      </c>
      <c r="D182" s="6" t="n">
        <v>0</v>
      </c>
      <c r="E182" s="10">
        <f>IF(D182=1, IF(OR(C182&lt;10, C182&gt;=15),1,0), IF(OR(C182&lt;7, C182&gt;=18),1,0))</f>
        <v/>
      </c>
      <c r="F182" s="11" t="n">
        <v>0</v>
      </c>
      <c r="G182" s="12">
        <f>0.38*8</f>
        <v/>
      </c>
      <c r="H182" s="12">
        <f>F182-G182</f>
        <v/>
      </c>
      <c r="I182" s="10">
        <f>IF(E182=0,"Fora",IF(E181=0,"Carg xar",IF(H182&lt;0,IF(M182&lt;0.9,"Carg FV","Stby"),IF(M182&gt;P182,"V2H",IF(M182&lt;0.9,"Carg xar","Stby")))))</f>
        <v/>
      </c>
      <c r="J182" s="12">
        <f>IF(OR(I182="Carg FV",I182="Carg xar"),MIN(IF(I182="Carg FV",ABS(H182),7.4),7.4,MAX(0,(0.9-M182)*40)*0.95),0)</f>
        <v/>
      </c>
      <c r="K182" s="12">
        <f>IF(I182="V2H",MIN(MAX(0,H182),7.4,MAX(0,(M182-P182)*40)*0.95),0)</f>
        <v/>
      </c>
      <c r="L182" s="12">
        <f>IF(E182=0,0,MAX(0,H182-K182))</f>
        <v/>
      </c>
      <c r="M182" s="13">
        <f>M181+J181/40-IF(I181="V2H",K181/(0.95*40),0)-IF(E182=0,IF(E181=1,IF(D182=1,30,40)*0.18/(2*40),0),0)-IF(E182=1,IF(E181=0,IF(D182=1,30,40)*0.18/(2*40),0),0)</f>
        <v/>
      </c>
      <c r="N182" s="14" t="n">
        <v>0.2</v>
      </c>
      <c r="O182" s="15">
        <f>K182*N182</f>
        <v/>
      </c>
      <c r="P182">
        <f>IF(E182=0,0.3,IF(D182=1,IF(C182&gt;=Params!$B$13-3,IF(C182&lt;Params!$B$13,Params!$B$20,0.3),0.3),IF(C182&gt;=Params!$B$15-3,IF(C182&lt;Params!$B$15,Params!$B$21,0.3),0.3)))</f>
        <v/>
      </c>
    </row>
    <row r="183" ht="15" customHeight="1" s="1">
      <c r="A183" s="9" t="n">
        <v>180</v>
      </c>
      <c r="B183" s="6" t="inlineStr">
        <is>
          <t>08/01</t>
        </is>
      </c>
      <c r="C183" s="6" t="n">
        <v>11</v>
      </c>
      <c r="D183" s="6" t="n">
        <v>0</v>
      </c>
      <c r="E183" s="10">
        <f>IF(D183=1, IF(OR(C183&lt;10, C183&gt;=15),1,0), IF(OR(C183&lt;7, C183&gt;=18),1,0))</f>
        <v/>
      </c>
      <c r="F183" s="11" t="n">
        <v>0</v>
      </c>
      <c r="G183" s="12">
        <f>0.52*8</f>
        <v/>
      </c>
      <c r="H183" s="12">
        <f>F183-G183</f>
        <v/>
      </c>
      <c r="I183" s="10">
        <f>IF(E183=0,"Fora",IF(E182=0,"Carg xar",IF(H183&lt;0,IF(M183&lt;0.9,"Carg FV","Stby"),IF(M183&gt;P183,"V2H",IF(M183&lt;0.9,"Carg xar","Stby")))))</f>
        <v/>
      </c>
      <c r="J183" s="12">
        <f>IF(OR(I183="Carg FV",I183="Carg xar"),MIN(IF(I183="Carg FV",ABS(H183),7.4),7.4,MAX(0,(0.9-M183)*40)*0.95),0)</f>
        <v/>
      </c>
      <c r="K183" s="12">
        <f>IF(I183="V2H",MIN(MAX(0,H183),7.4,MAX(0,(M183-P183)*40)*0.95),0)</f>
        <v/>
      </c>
      <c r="L183" s="12">
        <f>IF(E183=0,0,MAX(0,H183-K183))</f>
        <v/>
      </c>
      <c r="M183" s="13">
        <f>M182+J182/40-IF(I182="V2H",K182/(0.95*40),0)-IF(E183=0,IF(E182=1,IF(D183=1,30,40)*0.18/(2*40),0),0)-IF(E183=1,IF(E182=0,IF(D183=1,30,40)*0.18/(2*40),0),0)</f>
        <v/>
      </c>
      <c r="N183" s="14" t="n">
        <v>0.2</v>
      </c>
      <c r="O183" s="15">
        <f>K183*N183</f>
        <v/>
      </c>
      <c r="P183">
        <f>IF(E183=0,0.3,IF(D183=1,IF(C183&gt;=Params!$B$13-3,IF(C183&lt;Params!$B$13,Params!$B$20,0.3),0.3),IF(C183&gt;=Params!$B$15-3,IF(C183&lt;Params!$B$15,Params!$B$21,0.3),0.3)))</f>
        <v/>
      </c>
    </row>
    <row r="184" ht="15" customHeight="1" s="1">
      <c r="A184" s="9" t="n">
        <v>181</v>
      </c>
      <c r="B184" s="6" t="inlineStr">
        <is>
          <t>08/01</t>
        </is>
      </c>
      <c r="C184" s="6" t="n">
        <v>12</v>
      </c>
      <c r="D184" s="6" t="n">
        <v>0</v>
      </c>
      <c r="E184" s="10">
        <f>IF(D184=1, IF(OR(C184&lt;10, C184&gt;=15),1,0), IF(OR(C184&lt;7, C184&gt;=18),1,0))</f>
        <v/>
      </c>
      <c r="F184" s="11" t="n">
        <v>1.846</v>
      </c>
      <c r="G184" s="12">
        <f>0.58*8</f>
        <v/>
      </c>
      <c r="H184" s="12">
        <f>F184-G184</f>
        <v/>
      </c>
      <c r="I184" s="10">
        <f>IF(E184=0,"Fora",IF(E183=0,"Carg xar",IF(H184&lt;0,IF(M184&lt;0.9,"Carg FV","Stby"),IF(M184&gt;P184,"V2H",IF(M184&lt;0.9,"Carg xar","Stby")))))</f>
        <v/>
      </c>
      <c r="J184" s="12">
        <f>IF(OR(I184="Carg FV",I184="Carg xar"),MIN(IF(I184="Carg FV",ABS(H184),7.4),7.4,MAX(0,(0.9-M184)*40)*0.95),0)</f>
        <v/>
      </c>
      <c r="K184" s="12">
        <f>IF(I184="V2H",MIN(MAX(0,H184),7.4,MAX(0,(M184-P184)*40)*0.95),0)</f>
        <v/>
      </c>
      <c r="L184" s="12">
        <f>IF(E184=0,0,MAX(0,H184-K184))</f>
        <v/>
      </c>
      <c r="M184" s="13">
        <f>M183+J183/40-IF(I183="V2H",K183/(0.95*40),0)-IF(E184=0,IF(E183=1,IF(D184=1,30,40)*0.18/(2*40),0),0)-IF(E184=1,IF(E183=0,IF(D184=1,30,40)*0.18/(2*40),0),0)</f>
        <v/>
      </c>
      <c r="N184" s="14" t="n">
        <v>0.2</v>
      </c>
      <c r="O184" s="15">
        <f>K184*N184</f>
        <v/>
      </c>
      <c r="P184">
        <f>IF(E184=0,0.3,IF(D184=1,IF(C184&gt;=Params!$B$13-3,IF(C184&lt;Params!$B$13,Params!$B$20,0.3),0.3),IF(C184&gt;=Params!$B$15-3,IF(C184&lt;Params!$B$15,Params!$B$21,0.3),0.3)))</f>
        <v/>
      </c>
    </row>
    <row r="185" ht="15" customHeight="1" s="1">
      <c r="A185" s="9" t="n">
        <v>182</v>
      </c>
      <c r="B185" s="6" t="inlineStr">
        <is>
          <t>08/01</t>
        </is>
      </c>
      <c r="C185" s="6" t="n">
        <v>13</v>
      </c>
      <c r="D185" s="6" t="n">
        <v>0</v>
      </c>
      <c r="E185" s="10">
        <f>IF(D185=1, IF(OR(C185&lt;10, C185&gt;=15),1,0), IF(OR(C185&lt;7, C185&gt;=18),1,0))</f>
        <v/>
      </c>
      <c r="F185" s="11" t="n">
        <v>1.859</v>
      </c>
      <c r="G185" s="12">
        <f>0.55*8</f>
        <v/>
      </c>
      <c r="H185" s="12">
        <f>F185-G185</f>
        <v/>
      </c>
      <c r="I185" s="10">
        <f>IF(E185=0,"Fora",IF(E184=0,"Carg xar",IF(H185&lt;0,IF(M185&lt;0.9,"Carg FV","Stby"),IF(M185&gt;P185,"V2H",IF(M185&lt;0.9,"Carg xar","Stby")))))</f>
        <v/>
      </c>
      <c r="J185" s="12">
        <f>IF(OR(I185="Carg FV",I185="Carg xar"),MIN(IF(I185="Carg FV",ABS(H185),7.4),7.4,MAX(0,(0.9-M185)*40)*0.95),0)</f>
        <v/>
      </c>
      <c r="K185" s="12">
        <f>IF(I185="V2H",MIN(MAX(0,H185),7.4,MAX(0,(M185-P185)*40)*0.95),0)</f>
        <v/>
      </c>
      <c r="L185" s="12">
        <f>IF(E185=0,0,MAX(0,H185-K185))</f>
        <v/>
      </c>
      <c r="M185" s="13">
        <f>M184+J184/40-IF(I184="V2H",K184/(0.95*40),0)-IF(E185=0,IF(E184=1,IF(D185=1,30,40)*0.18/(2*40),0),0)-IF(E185=1,IF(E184=0,IF(D185=1,30,40)*0.18/(2*40),0),0)</f>
        <v/>
      </c>
      <c r="N185" s="14" t="n">
        <v>0.2</v>
      </c>
      <c r="O185" s="15">
        <f>K185*N185</f>
        <v/>
      </c>
      <c r="P185">
        <f>IF(E185=0,0.3,IF(D185=1,IF(C185&gt;=Params!$B$13-3,IF(C185&lt;Params!$B$13,Params!$B$20,0.3),0.3),IF(C185&gt;=Params!$B$15-3,IF(C185&lt;Params!$B$15,Params!$B$21,0.3),0.3)))</f>
        <v/>
      </c>
    </row>
    <row r="186" ht="15" customHeight="1" s="1">
      <c r="A186" s="9" t="n">
        <v>183</v>
      </c>
      <c r="B186" s="6" t="inlineStr">
        <is>
          <t>08/01</t>
        </is>
      </c>
      <c r="C186" s="6" t="n">
        <v>14</v>
      </c>
      <c r="D186" s="6" t="n">
        <v>0</v>
      </c>
      <c r="E186" s="10">
        <f>IF(D186=1, IF(OR(C186&lt;10, C186&gt;=15),1,0), IF(OR(C186&lt;7, C186&gt;=18),1,0))</f>
        <v/>
      </c>
      <c r="F186" s="11" t="n">
        <v>1.177</v>
      </c>
      <c r="G186" s="12">
        <f>0.42*8</f>
        <v/>
      </c>
      <c r="H186" s="12">
        <f>F186-G186</f>
        <v/>
      </c>
      <c r="I186" s="10">
        <f>IF(E186=0,"Fora",IF(E185=0,"Carg xar",IF(H186&lt;0,IF(M186&lt;0.9,"Carg FV","Stby"),IF(M186&gt;P186,"V2H",IF(M186&lt;0.9,"Carg xar","Stby")))))</f>
        <v/>
      </c>
      <c r="J186" s="12">
        <f>IF(OR(I186="Carg FV",I186="Carg xar"),MIN(IF(I186="Carg FV",ABS(H186),7.4),7.4,MAX(0,(0.9-M186)*40)*0.95),0)</f>
        <v/>
      </c>
      <c r="K186" s="12">
        <f>IF(I186="V2H",MIN(MAX(0,H186),7.4,MAX(0,(M186-P186)*40)*0.95),0)</f>
        <v/>
      </c>
      <c r="L186" s="12">
        <f>IF(E186=0,0,MAX(0,H186-K186))</f>
        <v/>
      </c>
      <c r="M186" s="13">
        <f>M185+J185/40-IF(I185="V2H",K185/(0.95*40),0)-IF(E186=0,IF(E185=1,IF(D186=1,30,40)*0.18/(2*40),0),0)-IF(E186=1,IF(E185=0,IF(D186=1,30,40)*0.18/(2*40),0),0)</f>
        <v/>
      </c>
      <c r="N186" s="14" t="n">
        <v>0.15</v>
      </c>
      <c r="O186" s="15">
        <f>K186*N186</f>
        <v/>
      </c>
      <c r="P186">
        <f>IF(E186=0,0.3,IF(D186=1,IF(C186&gt;=Params!$B$13-3,IF(C186&lt;Params!$B$13,Params!$B$20,0.3),0.3),IF(C186&gt;=Params!$B$15-3,IF(C186&lt;Params!$B$15,Params!$B$21,0.3),0.3)))</f>
        <v/>
      </c>
    </row>
    <row r="187" ht="15" customHeight="1" s="1">
      <c r="A187" s="9" t="n">
        <v>184</v>
      </c>
      <c r="B187" s="6" t="inlineStr">
        <is>
          <t>08/01</t>
        </is>
      </c>
      <c r="C187" s="6" t="n">
        <v>15</v>
      </c>
      <c r="D187" s="6" t="n">
        <v>0</v>
      </c>
      <c r="E187" s="10">
        <f>IF(D187=1, IF(OR(C187&lt;10, C187&gt;=15),1,0), IF(OR(C187&lt;7, C187&gt;=18),1,0))</f>
        <v/>
      </c>
      <c r="F187" s="11" t="n">
        <v>0.079</v>
      </c>
      <c r="G187" s="12">
        <f>0.22*8</f>
        <v/>
      </c>
      <c r="H187" s="12">
        <f>F187-G187</f>
        <v/>
      </c>
      <c r="I187" s="10">
        <f>IF(E187=0,"Fora",IF(E186=0,"Carg xar",IF(H187&lt;0,IF(M187&lt;0.9,"Carg FV","Stby"),IF(M187&gt;P187,"V2H",IF(M187&lt;0.9,"Carg xar","Stby")))))</f>
        <v/>
      </c>
      <c r="J187" s="12">
        <f>IF(OR(I187="Carg FV",I187="Carg xar"),MIN(IF(I187="Carg FV",ABS(H187),7.4),7.4,MAX(0,(0.9-M187)*40)*0.95),0)</f>
        <v/>
      </c>
      <c r="K187" s="12">
        <f>IF(I187="V2H",MIN(MAX(0,H187),7.4,MAX(0,(M187-P187)*40)*0.95),0)</f>
        <v/>
      </c>
      <c r="L187" s="12">
        <f>IF(E187=0,0,MAX(0,H187-K187))</f>
        <v/>
      </c>
      <c r="M187" s="13">
        <f>M186+J186/40-IF(I186="V2H",K186/(0.95*40),0)-IF(E187=0,IF(E186=1,IF(D187=1,30,40)*0.18/(2*40),0),0)-IF(E187=1,IF(E186=0,IF(D187=1,30,40)*0.18/(2*40),0),0)</f>
        <v/>
      </c>
      <c r="N187" s="14" t="n">
        <v>0.15</v>
      </c>
      <c r="O187" s="15">
        <f>K187*N187</f>
        <v/>
      </c>
      <c r="P187">
        <f>IF(E187=0,0.3,IF(D187=1,IF(C187&gt;=Params!$B$13-3,IF(C187&lt;Params!$B$13,Params!$B$20,0.3),0.3),IF(C187&gt;=Params!$B$15-3,IF(C187&lt;Params!$B$15,Params!$B$21,0.3),0.3)))</f>
        <v/>
      </c>
    </row>
    <row r="188" ht="15" customHeight="1" s="1">
      <c r="A188" s="9" t="n">
        <v>185</v>
      </c>
      <c r="B188" s="6" t="inlineStr">
        <is>
          <t>08/01</t>
        </is>
      </c>
      <c r="C188" s="6" t="n">
        <v>16</v>
      </c>
      <c r="D188" s="6" t="n">
        <v>0</v>
      </c>
      <c r="E188" s="10">
        <f>IF(D188=1, IF(OR(C188&lt;10, C188&gt;=15),1,0), IF(OR(C188&lt;7, C188&gt;=18),1,0))</f>
        <v/>
      </c>
      <c r="F188" s="11" t="n">
        <v>1.399</v>
      </c>
      <c r="G188" s="12">
        <f>0.05*8</f>
        <v/>
      </c>
      <c r="H188" s="12">
        <f>F188-G188</f>
        <v/>
      </c>
      <c r="I188" s="10">
        <f>IF(E188=0,"Fora",IF(E187=0,"Carg xar",IF(H188&lt;0,IF(M188&lt;0.9,"Carg FV","Stby"),IF(M188&gt;P188,"V2H",IF(M188&lt;0.9,"Carg xar","Stby")))))</f>
        <v/>
      </c>
      <c r="J188" s="12">
        <f>IF(OR(I188="Carg FV",I188="Carg xar"),MIN(IF(I188="Carg FV",ABS(H188),7.4),7.4,MAX(0,(0.9-M188)*40)*0.95),0)</f>
        <v/>
      </c>
      <c r="K188" s="12">
        <f>IF(I188="V2H",MIN(MAX(0,H188),7.4,MAX(0,(M188-P188)*40)*0.95),0)</f>
        <v/>
      </c>
      <c r="L188" s="12">
        <f>IF(E188=0,0,MAX(0,H188-K188))</f>
        <v/>
      </c>
      <c r="M188" s="13">
        <f>M187+J187/40-IF(I187="V2H",K187/(0.95*40),0)-IF(E188=0,IF(E187=1,IF(D188=1,30,40)*0.18/(2*40),0),0)-IF(E188=1,IF(E187=0,IF(D188=1,30,40)*0.18/(2*40),0),0)</f>
        <v/>
      </c>
      <c r="N188" s="14" t="n">
        <v>0.15</v>
      </c>
      <c r="O188" s="15">
        <f>K188*N188</f>
        <v/>
      </c>
      <c r="P188">
        <f>IF(E188=0,0.3,IF(D188=1,IF(C188&gt;=Params!$B$13-3,IF(C188&lt;Params!$B$13,Params!$B$20,0.3),0.3),IF(C188&gt;=Params!$B$15-3,IF(C188&lt;Params!$B$15,Params!$B$21,0.3),0.3)))</f>
        <v/>
      </c>
    </row>
    <row r="189" ht="15" customHeight="1" s="1">
      <c r="A189" s="9" t="n">
        <v>186</v>
      </c>
      <c r="B189" s="6" t="inlineStr">
        <is>
          <t>08/01</t>
        </is>
      </c>
      <c r="C189" s="6" t="n">
        <v>17</v>
      </c>
      <c r="D189" s="6" t="n">
        <v>0</v>
      </c>
      <c r="E189" s="10">
        <f>IF(D189=1, IF(OR(C189&lt;10, C189&gt;=15),1,0), IF(OR(C189&lt;7, C189&gt;=18),1,0))</f>
        <v/>
      </c>
      <c r="F189" s="11" t="n">
        <v>0.8159999999999999</v>
      </c>
      <c r="G189" s="12">
        <f>0*8</f>
        <v/>
      </c>
      <c r="H189" s="12">
        <f>F189-G189</f>
        <v/>
      </c>
      <c r="I189" s="10">
        <f>IF(E189=0,"Fora",IF(E188=0,"Carg xar",IF(H189&lt;0,IF(M189&lt;0.9,"Carg FV","Stby"),IF(M189&gt;P189,"V2H",IF(M189&lt;0.9,"Carg xar","Stby")))))</f>
        <v/>
      </c>
      <c r="J189" s="12">
        <f>IF(OR(I189="Carg FV",I189="Carg xar"),MIN(IF(I189="Carg FV",ABS(H189),7.4),7.4,MAX(0,(0.9-M189)*40)*0.95),0)</f>
        <v/>
      </c>
      <c r="K189" s="12">
        <f>IF(I189="V2H",MIN(MAX(0,H189),7.4,MAX(0,(M189-P189)*40)*0.95),0)</f>
        <v/>
      </c>
      <c r="L189" s="12">
        <f>IF(E189=0,0,MAX(0,H189-K189))</f>
        <v/>
      </c>
      <c r="M189" s="13">
        <f>M188+J188/40-IF(I188="V2H",K188/(0.95*40),0)-IF(E189=0,IF(E188=1,IF(D189=1,30,40)*0.18/(2*40),0),0)-IF(E189=1,IF(E188=0,IF(D189=1,30,40)*0.18/(2*40),0),0)</f>
        <v/>
      </c>
      <c r="N189" s="14" t="n">
        <v>0.15</v>
      </c>
      <c r="O189" s="15">
        <f>K189*N189</f>
        <v/>
      </c>
      <c r="P189">
        <f>IF(E189=0,0.3,IF(D189=1,IF(C189&gt;=Params!$B$13-3,IF(C189&lt;Params!$B$13,Params!$B$20,0.3),0.3),IF(C189&gt;=Params!$B$15-3,IF(C189&lt;Params!$B$15,Params!$B$21,0.3),0.3)))</f>
        <v/>
      </c>
    </row>
    <row r="190" ht="15" customHeight="1" s="1">
      <c r="A190" s="9" t="n">
        <v>187</v>
      </c>
      <c r="B190" s="6" t="inlineStr">
        <is>
          <t>08/01</t>
        </is>
      </c>
      <c r="C190" s="6" t="n">
        <v>18</v>
      </c>
      <c r="D190" s="6" t="n">
        <v>0</v>
      </c>
      <c r="E190" s="10">
        <f>IF(D190=1, IF(OR(C190&lt;10, C190&gt;=15),1,0), IF(OR(C190&lt;7, C190&gt;=18),1,0))</f>
        <v/>
      </c>
      <c r="F190" s="11" t="n">
        <v>2.288</v>
      </c>
      <c r="G190" s="12">
        <f>0*8</f>
        <v/>
      </c>
      <c r="H190" s="12">
        <f>F190-G190</f>
        <v/>
      </c>
      <c r="I190" s="10">
        <f>IF(E190=0,"Fora",IF(E189=0,"Carg xar",IF(H190&lt;0,IF(M190&lt;0.9,"Carg FV","Stby"),IF(M190&gt;P190,"V2H",IF(M190&lt;0.9,"Carg xar","Stby")))))</f>
        <v/>
      </c>
      <c r="J190" s="12">
        <f>IF(OR(I190="Carg FV",I190="Carg xar"),MIN(IF(I190="Carg FV",ABS(H190),7.4),7.4,MAX(0,(0.9-M190)*40)*0.95),0)</f>
        <v/>
      </c>
      <c r="K190" s="12">
        <f>IF(I190="V2H",MIN(MAX(0,H190),7.4,MAX(0,(M190-P190)*40)*0.95),0)</f>
        <v/>
      </c>
      <c r="L190" s="12">
        <f>IF(E190=0,0,MAX(0,H190-K190))</f>
        <v/>
      </c>
      <c r="M190" s="13">
        <f>M189+J189/40-IF(I189="V2H",K189/(0.95*40),0)-IF(E190=0,IF(E189=1,IF(D190=1,30,40)*0.18/(2*40),0),0)-IF(E190=1,IF(E189=0,IF(D190=1,30,40)*0.18/(2*40),0),0)</f>
        <v/>
      </c>
      <c r="N190" s="14" t="n">
        <v>0.2</v>
      </c>
      <c r="O190" s="15">
        <f>K190*N190</f>
        <v/>
      </c>
      <c r="P190">
        <f>IF(E190=0,0.3,IF(D190=1,IF(C190&gt;=Params!$B$13-3,IF(C190&lt;Params!$B$13,Params!$B$20,0.3),0.3),IF(C190&gt;=Params!$B$15-3,IF(C190&lt;Params!$B$15,Params!$B$21,0.3),0.3)))</f>
        <v/>
      </c>
    </row>
    <row r="191" ht="15" customHeight="1" s="1">
      <c r="A191" s="9" t="n">
        <v>188</v>
      </c>
      <c r="B191" s="6" t="inlineStr">
        <is>
          <t>08/01</t>
        </is>
      </c>
      <c r="C191" s="6" t="n">
        <v>19</v>
      </c>
      <c r="D191" s="6" t="n">
        <v>0</v>
      </c>
      <c r="E191" s="10">
        <f>IF(D191=1, IF(OR(C191&lt;10, C191&gt;=15),1,0), IF(OR(C191&lt;7, C191&gt;=18),1,0))</f>
        <v/>
      </c>
      <c r="F191" s="11" t="n">
        <v>2.971</v>
      </c>
      <c r="G191" s="12">
        <f>0*8</f>
        <v/>
      </c>
      <c r="H191" s="12">
        <f>F191-G191</f>
        <v/>
      </c>
      <c r="I191" s="10">
        <f>IF(E191=0,"Fora",IF(E190=0,"Carg xar",IF(H191&lt;0,IF(M191&lt;0.9,"Carg FV","Stby"),IF(M191&gt;P191,"V2H",IF(M191&lt;0.9,"Carg xar","Stby")))))</f>
        <v/>
      </c>
      <c r="J191" s="12">
        <f>IF(OR(I191="Carg FV",I191="Carg xar"),MIN(IF(I191="Carg FV",ABS(H191),7.4),7.4,MAX(0,(0.9-M191)*40)*0.95),0)</f>
        <v/>
      </c>
      <c r="K191" s="12">
        <f>IF(I191="V2H",MIN(MAX(0,H191),7.4,MAX(0,(M191-P191)*40)*0.95),0)</f>
        <v/>
      </c>
      <c r="L191" s="12">
        <f>IF(E191=0,0,MAX(0,H191-K191))</f>
        <v/>
      </c>
      <c r="M191" s="13">
        <f>M190+J190/40-IF(I190="V2H",K190/(0.95*40),0)-IF(E191=0,IF(E190=1,IF(D191=1,30,40)*0.18/(2*40),0),0)-IF(E191=1,IF(E190=0,IF(D191=1,30,40)*0.18/(2*40),0),0)</f>
        <v/>
      </c>
      <c r="N191" s="14" t="n">
        <v>0.2</v>
      </c>
      <c r="O191" s="15">
        <f>K191*N191</f>
        <v/>
      </c>
      <c r="P191">
        <f>IF(E191=0,0.3,IF(D191=1,IF(C191&gt;=Params!$B$13-3,IF(C191&lt;Params!$B$13,Params!$B$20,0.3),0.3),IF(C191&gt;=Params!$B$15-3,IF(C191&lt;Params!$B$15,Params!$B$21,0.3),0.3)))</f>
        <v/>
      </c>
    </row>
    <row r="192" ht="15" customHeight="1" s="1">
      <c r="A192" s="9" t="n">
        <v>189</v>
      </c>
      <c r="B192" s="6" t="inlineStr">
        <is>
          <t>08/01</t>
        </is>
      </c>
      <c r="C192" s="6" t="n">
        <v>20</v>
      </c>
      <c r="D192" s="6" t="n">
        <v>0</v>
      </c>
      <c r="E192" s="10">
        <f>IF(D192=1, IF(OR(C192&lt;10, C192&gt;=15),1,0), IF(OR(C192&lt;7, C192&gt;=18),1,0))</f>
        <v/>
      </c>
      <c r="F192" s="11" t="n">
        <v>2.733</v>
      </c>
      <c r="G192" s="12">
        <f>0*8</f>
        <v/>
      </c>
      <c r="H192" s="12">
        <f>F192-G192</f>
        <v/>
      </c>
      <c r="I192" s="10">
        <f>IF(E192=0,"Fora",IF(E191=0,"Carg xar",IF(H192&lt;0,IF(M192&lt;0.9,"Carg FV","Stby"),IF(M192&gt;P192,"V2H",IF(M192&lt;0.9,"Carg xar","Stby")))))</f>
        <v/>
      </c>
      <c r="J192" s="12">
        <f>IF(OR(I192="Carg FV",I192="Carg xar"),MIN(IF(I192="Carg FV",ABS(H192),7.4),7.4,MAX(0,(0.9-M192)*40)*0.95),0)</f>
        <v/>
      </c>
      <c r="K192" s="12">
        <f>IF(I192="V2H",MIN(MAX(0,H192),7.4,MAX(0,(M192-P192)*40)*0.95),0)</f>
        <v/>
      </c>
      <c r="L192" s="12">
        <f>IF(E192=0,0,MAX(0,H192-K192))</f>
        <v/>
      </c>
      <c r="M192" s="13">
        <f>M191+J191/40-IF(I191="V2H",K191/(0.95*40),0)-IF(E192=0,IF(E191=1,IF(D192=1,30,40)*0.18/(2*40),0),0)-IF(E192=1,IF(E191=0,IF(D192=1,30,40)*0.18/(2*40),0),0)</f>
        <v/>
      </c>
      <c r="N192" s="14" t="n">
        <v>0.2</v>
      </c>
      <c r="O192" s="15">
        <f>K192*N192</f>
        <v/>
      </c>
      <c r="P192">
        <f>IF(E192=0,0.3,IF(D192=1,IF(C192&gt;=Params!$B$13-3,IF(C192&lt;Params!$B$13,Params!$B$20,0.3),0.3),IF(C192&gt;=Params!$B$15-3,IF(C192&lt;Params!$B$15,Params!$B$21,0.3),0.3)))</f>
        <v/>
      </c>
    </row>
    <row r="193" ht="15" customHeight="1" s="1">
      <c r="A193" s="9" t="n">
        <v>190</v>
      </c>
      <c r="B193" s="6" t="inlineStr">
        <is>
          <t>08/01</t>
        </is>
      </c>
      <c r="C193" s="6" t="n">
        <v>21</v>
      </c>
      <c r="D193" s="6" t="n">
        <v>0</v>
      </c>
      <c r="E193" s="10">
        <f>IF(D193=1, IF(OR(C193&lt;10, C193&gt;=15),1,0), IF(OR(C193&lt;7, C193&gt;=18),1,0))</f>
        <v/>
      </c>
      <c r="F193" s="11" t="n">
        <v>2.346</v>
      </c>
      <c r="G193" s="12">
        <f>0*8</f>
        <v/>
      </c>
      <c r="H193" s="12">
        <f>F193-G193</f>
        <v/>
      </c>
      <c r="I193" s="10">
        <f>IF(E193=0,"Fora",IF(E192=0,"Carg xar",IF(H193&lt;0,IF(M193&lt;0.9,"Carg FV","Stby"),IF(M193&gt;P193,"V2H",IF(M193&lt;0.9,"Carg xar","Stby")))))</f>
        <v/>
      </c>
      <c r="J193" s="12">
        <f>IF(OR(I193="Carg FV",I193="Carg xar"),MIN(IF(I193="Carg FV",ABS(H193),7.4),7.4,MAX(0,(0.9-M193)*40)*0.95),0)</f>
        <v/>
      </c>
      <c r="K193" s="12">
        <f>IF(I193="V2H",MIN(MAX(0,H193),7.4,MAX(0,(M193-P193)*40)*0.95),0)</f>
        <v/>
      </c>
      <c r="L193" s="12">
        <f>IF(E193=0,0,MAX(0,H193-K193))</f>
        <v/>
      </c>
      <c r="M193" s="13">
        <f>M192+J192/40-IF(I192="V2H",K192/(0.95*40),0)-IF(E193=0,IF(E192=1,IF(D193=1,30,40)*0.18/(2*40),0),0)-IF(E193=1,IF(E192=0,IF(D193=1,30,40)*0.18/(2*40),0),0)</f>
        <v/>
      </c>
      <c r="N193" s="14" t="n">
        <v>0.2</v>
      </c>
      <c r="O193" s="15">
        <f>K193*N193</f>
        <v/>
      </c>
      <c r="P193">
        <f>IF(E193=0,0.3,IF(D193=1,IF(C193&gt;=Params!$B$13-3,IF(C193&lt;Params!$B$13,Params!$B$20,0.3),0.3),IF(C193&gt;=Params!$B$15-3,IF(C193&lt;Params!$B$15,Params!$B$21,0.3),0.3)))</f>
        <v/>
      </c>
    </row>
    <row r="194" ht="15" customHeight="1" s="1">
      <c r="A194" s="9" t="n">
        <v>191</v>
      </c>
      <c r="B194" s="6" t="inlineStr">
        <is>
          <t>08/01</t>
        </is>
      </c>
      <c r="C194" s="6" t="n">
        <v>22</v>
      </c>
      <c r="D194" s="6" t="n">
        <v>0</v>
      </c>
      <c r="E194" s="10">
        <f>IF(D194=1, IF(OR(C194&lt;10, C194&gt;=15),1,0), IF(OR(C194&lt;7, C194&gt;=18),1,0))</f>
        <v/>
      </c>
      <c r="F194" s="11" t="n">
        <v>1.99</v>
      </c>
      <c r="G194" s="12">
        <f>0*8</f>
        <v/>
      </c>
      <c r="H194" s="12">
        <f>F194-G194</f>
        <v/>
      </c>
      <c r="I194" s="10">
        <f>IF(E194=0,"Fora",IF(E193=0,"Carg xar",IF(H194&lt;0,IF(M194&lt;0.9,"Carg FV","Stby"),IF(M194&gt;P194,"V2H",IF(M194&lt;0.9,"Carg xar","Stby")))))</f>
        <v/>
      </c>
      <c r="J194" s="12">
        <f>IF(OR(I194="Carg FV",I194="Carg xar"),MIN(IF(I194="Carg FV",ABS(H194),7.4),7.4,MAX(0,(0.9-M194)*40)*0.95),0)</f>
        <v/>
      </c>
      <c r="K194" s="12">
        <f>IF(I194="V2H",MIN(MAX(0,H194),7.4,MAX(0,(M194-P194)*40)*0.95),0)</f>
        <v/>
      </c>
      <c r="L194" s="12">
        <f>IF(E194=0,0,MAX(0,H194-K194))</f>
        <v/>
      </c>
      <c r="M194" s="13">
        <f>M193+J193/40-IF(I193="V2H",K193/(0.95*40),0)-IF(E194=0,IF(E193=1,IF(D194=1,30,40)*0.18/(2*40),0),0)-IF(E194=1,IF(E193=0,IF(D194=1,30,40)*0.18/(2*40),0),0)</f>
        <v/>
      </c>
      <c r="N194" s="14" t="n">
        <v>0.15</v>
      </c>
      <c r="O194" s="15">
        <f>K194*N194</f>
        <v/>
      </c>
      <c r="P194">
        <f>IF(E194=0,0.3,IF(D194=1,IF(C194&gt;=Params!$B$13-3,IF(C194&lt;Params!$B$13,Params!$B$20,0.3),0.3),IF(C194&gt;=Params!$B$15-3,IF(C194&lt;Params!$B$15,Params!$B$21,0.3),0.3)))</f>
        <v/>
      </c>
    </row>
    <row r="195" ht="15" customHeight="1" s="1">
      <c r="A195" s="9" t="n">
        <v>192</v>
      </c>
      <c r="B195" s="6" t="inlineStr">
        <is>
          <t>08/01</t>
        </is>
      </c>
      <c r="C195" s="6" t="n">
        <v>23</v>
      </c>
      <c r="D195" s="6" t="n">
        <v>0</v>
      </c>
      <c r="E195" s="10">
        <f>IF(D195=1, IF(OR(C195&lt;10, C195&gt;=15),1,0), IF(OR(C195&lt;7, C195&gt;=18),1,0))</f>
        <v/>
      </c>
      <c r="F195" s="11" t="n">
        <v>2.002</v>
      </c>
      <c r="G195" s="12">
        <f>0*8</f>
        <v/>
      </c>
      <c r="H195" s="12">
        <f>F195-G195</f>
        <v/>
      </c>
      <c r="I195" s="10">
        <f>IF(E195=0,"Fora",IF(E194=0,"Carg xar",IF(H195&lt;0,IF(M195&lt;0.9,"Carg FV","Stby"),IF(M195&gt;P195,"V2H",IF(M195&lt;0.9,"Carg xar","Stby")))))</f>
        <v/>
      </c>
      <c r="J195" s="12">
        <f>IF(OR(I195="Carg FV",I195="Carg xar"),MIN(IF(I195="Carg FV",ABS(H195),7.4),7.4,MAX(0,(0.9-M195)*40)*0.95),0)</f>
        <v/>
      </c>
      <c r="K195" s="12">
        <f>IF(I195="V2H",MIN(MAX(0,H195),7.4,MAX(0,(M195-P195)*40)*0.95),0)</f>
        <v/>
      </c>
      <c r="L195" s="12">
        <f>IF(E195=0,0,MAX(0,H195-K195))</f>
        <v/>
      </c>
      <c r="M195" s="13">
        <f>M194+J194/40-IF(I194="V2H",K194/(0.95*40),0)-IF(E195=0,IF(E194=1,IF(D195=1,30,40)*0.18/(2*40),0),0)-IF(E195=1,IF(E194=0,IF(D195=1,30,40)*0.18/(2*40),0),0)</f>
        <v/>
      </c>
      <c r="N195" s="14" t="n">
        <v>0.15</v>
      </c>
      <c r="O195" s="15">
        <f>K195*N195</f>
        <v/>
      </c>
      <c r="P195">
        <f>IF(E195=0,0.3,IF(D195=1,IF(C195&gt;=Params!$B$13-3,IF(C195&lt;Params!$B$13,Params!$B$20,0.3),0.3),IF(C195&gt;=Params!$B$15-3,IF(C195&lt;Params!$B$15,Params!$B$21,0.3),0.3)))</f>
        <v/>
      </c>
    </row>
    <row r="196" ht="15" customHeight="1" s="1">
      <c r="A196" s="9" t="n">
        <v>193</v>
      </c>
      <c r="B196" s="6" t="inlineStr">
        <is>
          <t>09/01</t>
        </is>
      </c>
      <c r="C196" s="6" t="n">
        <v>0</v>
      </c>
      <c r="D196" s="6" t="n">
        <v>0</v>
      </c>
      <c r="E196" s="10">
        <f>IF(D196=1, IF(OR(C196&lt;10, C196&gt;=15),1,0), IF(OR(C196&lt;7, C196&gt;=18),1,0))</f>
        <v/>
      </c>
      <c r="F196" s="11" t="n">
        <v>2.006</v>
      </c>
      <c r="G196" s="12">
        <f>0*8</f>
        <v/>
      </c>
      <c r="H196" s="12">
        <f>F196-G196</f>
        <v/>
      </c>
      <c r="I196" s="10">
        <f>IF(E196=0,"Fora",IF(E195=0,"Carg xar",IF(H196&lt;0,IF(M196&lt;0.9,"Carg FV","Stby"),IF(M196&gt;P196,"V2H",IF(M196&lt;0.9,"Carg xar","Stby")))))</f>
        <v/>
      </c>
      <c r="J196" s="12">
        <f>IF(OR(I196="Carg FV",I196="Carg xar"),MIN(IF(I196="Carg FV",ABS(H196),7.4),7.4,MAX(0,(0.9-M196)*40)*0.95),0)</f>
        <v/>
      </c>
      <c r="K196" s="12">
        <f>IF(I196="V2H",MIN(MAX(0,H196),7.4,MAX(0,(M196-P196)*40)*0.95),0)</f>
        <v/>
      </c>
      <c r="L196" s="12">
        <f>IF(E196=0,0,MAX(0,H196-K196))</f>
        <v/>
      </c>
      <c r="M196" s="13">
        <f>M195+J195/40-IF(I195="V2H",K195/(0.95*40),0)-IF(E196=0,IF(E195=1,IF(D196=1,30,40)*0.18/(2*40),0),0)-IF(E196=1,IF(E195=0,IF(D196=1,30,40)*0.18/(2*40),0),0)</f>
        <v/>
      </c>
      <c r="N196" s="14" t="n">
        <v>0.09</v>
      </c>
      <c r="O196" s="15">
        <f>K196*N196</f>
        <v/>
      </c>
      <c r="P196">
        <f>IF(E196=0,0.3,IF(D196=1,IF(C196&gt;=Params!$B$13-3,IF(C196&lt;Params!$B$13,Params!$B$20,0.3),0.3),IF(C196&gt;=Params!$B$15-3,IF(C196&lt;Params!$B$15,Params!$B$21,0.3),0.3)))</f>
        <v/>
      </c>
    </row>
    <row r="197" ht="15" customHeight="1" s="1">
      <c r="A197" s="9" t="n">
        <v>194</v>
      </c>
      <c r="B197" s="6" t="inlineStr">
        <is>
          <t>09/01</t>
        </is>
      </c>
      <c r="C197" s="6" t="n">
        <v>1</v>
      </c>
      <c r="D197" s="6" t="n">
        <v>0</v>
      </c>
      <c r="E197" s="10">
        <f>IF(D197=1, IF(OR(C197&lt;10, C197&gt;=15),1,0), IF(OR(C197&lt;7, C197&gt;=18),1,0))</f>
        <v/>
      </c>
      <c r="F197" s="11" t="n">
        <v>1.947</v>
      </c>
      <c r="G197" s="12">
        <f>0*8</f>
        <v/>
      </c>
      <c r="H197" s="12">
        <f>F197-G197</f>
        <v/>
      </c>
      <c r="I197" s="10">
        <f>IF(E197=0,"Fora",IF(E196=0,"Carg xar",IF(H197&lt;0,IF(M197&lt;0.9,"Carg FV","Stby"),IF(M197&gt;P197,"V2H",IF(M197&lt;0.9,"Carg xar","Stby")))))</f>
        <v/>
      </c>
      <c r="J197" s="12">
        <f>IF(OR(I197="Carg FV",I197="Carg xar"),MIN(IF(I197="Carg FV",ABS(H197),7.4),7.4,MAX(0,(0.9-M197)*40)*0.95),0)</f>
        <v/>
      </c>
      <c r="K197" s="12">
        <f>IF(I197="V2H",MIN(MAX(0,H197),7.4,MAX(0,(M197-P197)*40)*0.95),0)</f>
        <v/>
      </c>
      <c r="L197" s="12">
        <f>IF(E197=0,0,MAX(0,H197-K197))</f>
        <v/>
      </c>
      <c r="M197" s="13">
        <f>M196+J196/40-IF(I196="V2H",K196/(0.95*40),0)-IF(E197=0,IF(E196=1,IF(D197=1,30,40)*0.18/(2*40),0),0)-IF(E197=1,IF(E196=0,IF(D197=1,30,40)*0.18/(2*40),0),0)</f>
        <v/>
      </c>
      <c r="N197" s="14" t="n">
        <v>0.09</v>
      </c>
      <c r="O197" s="15">
        <f>K197*N197</f>
        <v/>
      </c>
      <c r="P197">
        <f>IF(E197=0,0.3,IF(D197=1,IF(C197&gt;=Params!$B$13-3,IF(C197&lt;Params!$B$13,Params!$B$20,0.3),0.3),IF(C197&gt;=Params!$B$15-3,IF(C197&lt;Params!$B$15,Params!$B$21,0.3),0.3)))</f>
        <v/>
      </c>
    </row>
    <row r="198" ht="15" customHeight="1" s="1">
      <c r="A198" s="9" t="n">
        <v>195</v>
      </c>
      <c r="B198" s="6" t="inlineStr">
        <is>
          <t>09/01</t>
        </is>
      </c>
      <c r="C198" s="6" t="n">
        <v>2</v>
      </c>
      <c r="D198" s="6" t="n">
        <v>0</v>
      </c>
      <c r="E198" s="10">
        <f>IF(D198=1, IF(OR(C198&lt;10, C198&gt;=15),1,0), IF(OR(C198&lt;7, C198&gt;=18),1,0))</f>
        <v/>
      </c>
      <c r="F198" s="11" t="n">
        <v>1.98</v>
      </c>
      <c r="G198" s="12">
        <f>0*8</f>
        <v/>
      </c>
      <c r="H198" s="12">
        <f>F198-G198</f>
        <v/>
      </c>
      <c r="I198" s="10">
        <f>IF(E198=0,"Fora",IF(E197=0,"Carg xar",IF(H198&lt;0,IF(M198&lt;0.9,"Carg FV","Stby"),IF(M198&gt;P198,"V2H",IF(M198&lt;0.9,"Carg xar","Stby")))))</f>
        <v/>
      </c>
      <c r="J198" s="12">
        <f>IF(OR(I198="Carg FV",I198="Carg xar"),MIN(IF(I198="Carg FV",ABS(H198),7.4),7.4,MAX(0,(0.9-M198)*40)*0.95),0)</f>
        <v/>
      </c>
      <c r="K198" s="12">
        <f>IF(I198="V2H",MIN(MAX(0,H198),7.4,MAX(0,(M198-P198)*40)*0.95),0)</f>
        <v/>
      </c>
      <c r="L198" s="12">
        <f>IF(E198=0,0,MAX(0,H198-K198))</f>
        <v/>
      </c>
      <c r="M198" s="13">
        <f>M197+J197/40-IF(I197="V2H",K197/(0.95*40),0)-IF(E198=0,IF(E197=1,IF(D198=1,30,40)*0.18/(2*40),0),0)-IF(E198=1,IF(E197=0,IF(D198=1,30,40)*0.18/(2*40),0),0)</f>
        <v/>
      </c>
      <c r="N198" s="14" t="n">
        <v>0.09</v>
      </c>
      <c r="O198" s="15">
        <f>K198*N198</f>
        <v/>
      </c>
      <c r="P198">
        <f>IF(E198=0,0.3,IF(D198=1,IF(C198&gt;=Params!$B$13-3,IF(C198&lt;Params!$B$13,Params!$B$20,0.3),0.3),IF(C198&gt;=Params!$B$15-3,IF(C198&lt;Params!$B$15,Params!$B$21,0.3),0.3)))</f>
        <v/>
      </c>
    </row>
    <row r="199" ht="15" customHeight="1" s="1">
      <c r="A199" s="9" t="n">
        <v>196</v>
      </c>
      <c r="B199" s="6" t="inlineStr">
        <is>
          <t>09/01</t>
        </is>
      </c>
      <c r="C199" s="6" t="n">
        <v>3</v>
      </c>
      <c r="D199" s="6" t="n">
        <v>0</v>
      </c>
      <c r="E199" s="10">
        <f>IF(D199=1, IF(OR(C199&lt;10, C199&gt;=15),1,0), IF(OR(C199&lt;7, C199&gt;=18),1,0))</f>
        <v/>
      </c>
      <c r="F199" s="11" t="n">
        <v>2.001</v>
      </c>
      <c r="G199" s="12">
        <f>0*8</f>
        <v/>
      </c>
      <c r="H199" s="12">
        <f>F199-G199</f>
        <v/>
      </c>
      <c r="I199" s="10">
        <f>IF(E199=0,"Fora",IF(E198=0,"Carg xar",IF(H199&lt;0,IF(M199&lt;0.9,"Carg FV","Stby"),IF(M199&gt;P199,"V2H",IF(M199&lt;0.9,"Carg xar","Stby")))))</f>
        <v/>
      </c>
      <c r="J199" s="12">
        <f>IF(OR(I199="Carg FV",I199="Carg xar"),MIN(IF(I199="Carg FV",ABS(H199),7.4),7.4,MAX(0,(0.9-M199)*40)*0.95),0)</f>
        <v/>
      </c>
      <c r="K199" s="12">
        <f>IF(I199="V2H",MIN(MAX(0,H199),7.4,MAX(0,(M199-P199)*40)*0.95),0)</f>
        <v/>
      </c>
      <c r="L199" s="12">
        <f>IF(E199=0,0,MAX(0,H199-K199))</f>
        <v/>
      </c>
      <c r="M199" s="13">
        <f>M198+J198/40-IF(I198="V2H",K198/(0.95*40),0)-IF(E199=0,IF(E198=1,IF(D199=1,30,40)*0.18/(2*40),0),0)-IF(E199=1,IF(E198=0,IF(D199=1,30,40)*0.18/(2*40),0),0)</f>
        <v/>
      </c>
      <c r="N199" s="14" t="n">
        <v>0.09</v>
      </c>
      <c r="O199" s="15">
        <f>K199*N199</f>
        <v/>
      </c>
      <c r="P199">
        <f>IF(E199=0,0.3,IF(D199=1,IF(C199&gt;=Params!$B$13-3,IF(C199&lt;Params!$B$13,Params!$B$20,0.3),0.3),IF(C199&gt;=Params!$B$15-3,IF(C199&lt;Params!$B$15,Params!$B$21,0.3),0.3)))</f>
        <v/>
      </c>
    </row>
    <row r="200" ht="15" customHeight="1" s="1">
      <c r="A200" s="9" t="n">
        <v>197</v>
      </c>
      <c r="B200" s="6" t="inlineStr">
        <is>
          <t>09/01</t>
        </is>
      </c>
      <c r="C200" s="6" t="n">
        <v>4</v>
      </c>
      <c r="D200" s="6" t="n">
        <v>0</v>
      </c>
      <c r="E200" s="10">
        <f>IF(D200=1, IF(OR(C200&lt;10, C200&gt;=15),1,0), IF(OR(C200&lt;7, C200&gt;=18),1,0))</f>
        <v/>
      </c>
      <c r="F200" s="11" t="n">
        <v>1.985</v>
      </c>
      <c r="G200" s="12">
        <f>0*8</f>
        <v/>
      </c>
      <c r="H200" s="12">
        <f>F200-G200</f>
        <v/>
      </c>
      <c r="I200" s="10">
        <f>IF(E200=0,"Fora",IF(E199=0,"Carg xar",IF(H200&lt;0,IF(M200&lt;0.9,"Carg FV","Stby"),IF(M200&gt;P200,"V2H",IF(M200&lt;0.9,"Carg xar","Stby")))))</f>
        <v/>
      </c>
      <c r="J200" s="12">
        <f>IF(OR(I200="Carg FV",I200="Carg xar"),MIN(IF(I200="Carg FV",ABS(H200),7.4),7.4,MAX(0,(0.9-M200)*40)*0.95),0)</f>
        <v/>
      </c>
      <c r="K200" s="12">
        <f>IF(I200="V2H",MIN(MAX(0,H200),7.4,MAX(0,(M200-P200)*40)*0.95),0)</f>
        <v/>
      </c>
      <c r="L200" s="12">
        <f>IF(E200=0,0,MAX(0,H200-K200))</f>
        <v/>
      </c>
      <c r="M200" s="13">
        <f>M199+J199/40-IF(I199="V2H",K199/(0.95*40),0)-IF(E200=0,IF(E199=1,IF(D200=1,30,40)*0.18/(2*40),0),0)-IF(E200=1,IF(E199=0,IF(D200=1,30,40)*0.18/(2*40),0),0)</f>
        <v/>
      </c>
      <c r="N200" s="14" t="n">
        <v>0.09</v>
      </c>
      <c r="O200" s="15">
        <f>K200*N200</f>
        <v/>
      </c>
      <c r="P200">
        <f>IF(E200=0,0.3,IF(D200=1,IF(C200&gt;=Params!$B$13-3,IF(C200&lt;Params!$B$13,Params!$B$20,0.3),0.3),IF(C200&gt;=Params!$B$15-3,IF(C200&lt;Params!$B$15,Params!$B$21,0.3),0.3)))</f>
        <v/>
      </c>
    </row>
    <row r="201" ht="15" customHeight="1" s="1">
      <c r="A201" s="9" t="n">
        <v>198</v>
      </c>
      <c r="B201" s="6" t="inlineStr">
        <is>
          <t>09/01</t>
        </is>
      </c>
      <c r="C201" s="6" t="n">
        <v>5</v>
      </c>
      <c r="D201" s="6" t="n">
        <v>0</v>
      </c>
      <c r="E201" s="10">
        <f>IF(D201=1, IF(OR(C201&lt;10, C201&gt;=15),1,0), IF(OR(C201&lt;7, C201&gt;=18),1,0))</f>
        <v/>
      </c>
      <c r="F201" s="11" t="n">
        <v>2.263</v>
      </c>
      <c r="G201" s="12">
        <f>0*8</f>
        <v/>
      </c>
      <c r="H201" s="12">
        <f>F201-G201</f>
        <v/>
      </c>
      <c r="I201" s="10">
        <f>IF(E201=0,"Fora",IF(E200=0,"Carg xar",IF(H201&lt;0,IF(M201&lt;0.9,"Carg FV","Stby"),IF(M201&gt;P201,"V2H",IF(M201&lt;0.9,"Carg xar","Stby")))))</f>
        <v/>
      </c>
      <c r="J201" s="12">
        <f>IF(OR(I201="Carg FV",I201="Carg xar"),MIN(IF(I201="Carg FV",ABS(H201),7.4),7.4,MAX(0,(0.9-M201)*40)*0.95),0)</f>
        <v/>
      </c>
      <c r="K201" s="12">
        <f>IF(I201="V2H",MIN(MAX(0,H201),7.4,MAX(0,(M201-P201)*40)*0.95),0)</f>
        <v/>
      </c>
      <c r="L201" s="12">
        <f>IF(E201=0,0,MAX(0,H201-K201))</f>
        <v/>
      </c>
      <c r="M201" s="13">
        <f>M200+J200/40-IF(I200="V2H",K200/(0.95*40),0)-IF(E201=0,IF(E200=1,IF(D201=1,30,40)*0.18/(2*40),0),0)-IF(E201=1,IF(E200=0,IF(D201=1,30,40)*0.18/(2*40),0),0)</f>
        <v/>
      </c>
      <c r="N201" s="14" t="n">
        <v>0.09</v>
      </c>
      <c r="O201" s="15">
        <f>K201*N201</f>
        <v/>
      </c>
      <c r="P201">
        <f>IF(E201=0,0.3,IF(D201=1,IF(C201&gt;=Params!$B$13-3,IF(C201&lt;Params!$B$13,Params!$B$20,0.3),0.3),IF(C201&gt;=Params!$B$15-3,IF(C201&lt;Params!$B$15,Params!$B$21,0.3),0.3)))</f>
        <v/>
      </c>
    </row>
    <row r="202" ht="15" customHeight="1" s="1">
      <c r="A202" s="9" t="n">
        <v>199</v>
      </c>
      <c r="B202" s="6" t="inlineStr">
        <is>
          <t>09/01</t>
        </is>
      </c>
      <c r="C202" s="6" t="n">
        <v>6</v>
      </c>
      <c r="D202" s="6" t="n">
        <v>0</v>
      </c>
      <c r="E202" s="10">
        <f>IF(D202=1, IF(OR(C202&lt;10, C202&gt;=15),1,0), IF(OR(C202&lt;7, C202&gt;=18),1,0))</f>
        <v/>
      </c>
      <c r="F202" s="11" t="n">
        <v>2.164</v>
      </c>
      <c r="G202" s="12">
        <f>0*8</f>
        <v/>
      </c>
      <c r="H202" s="12">
        <f>F202-G202</f>
        <v/>
      </c>
      <c r="I202" s="10">
        <f>IF(E202=0,"Fora",IF(E201=0,"Carg xar",IF(H202&lt;0,IF(M202&lt;0.9,"Carg FV","Stby"),IF(M202&gt;P202,"V2H",IF(M202&lt;0.9,"Carg xar","Stby")))))</f>
        <v/>
      </c>
      <c r="J202" s="12">
        <f>IF(OR(I202="Carg FV",I202="Carg xar"),MIN(IF(I202="Carg FV",ABS(H202),7.4),7.4,MAX(0,(0.9-M202)*40)*0.95),0)</f>
        <v/>
      </c>
      <c r="K202" s="12">
        <f>IF(I202="V2H",MIN(MAX(0,H202),7.4,MAX(0,(M202-P202)*40)*0.95),0)</f>
        <v/>
      </c>
      <c r="L202" s="12">
        <f>IF(E202=0,0,MAX(0,H202-K202))</f>
        <v/>
      </c>
      <c r="M202" s="13">
        <f>M201+J201/40-IF(I201="V2H",K201/(0.95*40),0)-IF(E202=0,IF(E201=1,IF(D202=1,30,40)*0.18/(2*40),0),0)-IF(E202=1,IF(E201=0,IF(D202=1,30,40)*0.18/(2*40),0),0)</f>
        <v/>
      </c>
      <c r="N202" s="14" t="n">
        <v>0.09</v>
      </c>
      <c r="O202" s="15">
        <f>K202*N202</f>
        <v/>
      </c>
      <c r="P202">
        <f>IF(E202=0,0.3,IF(D202=1,IF(C202&gt;=Params!$B$13-3,IF(C202&lt;Params!$B$13,Params!$B$20,0.3),0.3),IF(C202&gt;=Params!$B$15-3,IF(C202&lt;Params!$B$15,Params!$B$21,0.3),0.3)))</f>
        <v/>
      </c>
    </row>
    <row r="203" ht="15" customHeight="1" s="1">
      <c r="A203" s="9" t="n">
        <v>200</v>
      </c>
      <c r="B203" s="6" t="inlineStr">
        <is>
          <t>09/01</t>
        </is>
      </c>
      <c r="C203" s="6" t="n">
        <v>7</v>
      </c>
      <c r="D203" s="6" t="n">
        <v>0</v>
      </c>
      <c r="E203" s="10">
        <f>IF(D203=1, IF(OR(C203&lt;10, C203&gt;=15),1,0), IF(OR(C203&lt;7, C203&gt;=18),1,0))</f>
        <v/>
      </c>
      <c r="F203" s="11" t="n">
        <v>2.715</v>
      </c>
      <c r="G203" s="12">
        <f>0*8</f>
        <v/>
      </c>
      <c r="H203" s="12">
        <f>F203-G203</f>
        <v/>
      </c>
      <c r="I203" s="10">
        <f>IF(E203=0,"Fora",IF(E202=0,"Carg xar",IF(H203&lt;0,IF(M203&lt;0.9,"Carg FV","Stby"),IF(M203&gt;P203,"V2H",IF(M203&lt;0.9,"Carg xar","Stby")))))</f>
        <v/>
      </c>
      <c r="J203" s="12">
        <f>IF(OR(I203="Carg FV",I203="Carg xar"),MIN(IF(I203="Carg FV",ABS(H203),7.4),7.4,MAX(0,(0.9-M203)*40)*0.95),0)</f>
        <v/>
      </c>
      <c r="K203" s="12">
        <f>IF(I203="V2H",MIN(MAX(0,H203),7.4,MAX(0,(M203-P203)*40)*0.95),0)</f>
        <v/>
      </c>
      <c r="L203" s="12">
        <f>IF(E203=0,0,MAX(0,H203-K203))</f>
        <v/>
      </c>
      <c r="M203" s="13">
        <f>M202+J202/40-IF(I202="V2H",K202/(0.95*40),0)-IF(E203=0,IF(E202=1,IF(D203=1,30,40)*0.18/(2*40),0),0)-IF(E203=1,IF(E202=0,IF(D203=1,30,40)*0.18/(2*40),0),0)</f>
        <v/>
      </c>
      <c r="N203" s="14" t="n">
        <v>0.09</v>
      </c>
      <c r="O203" s="15">
        <f>K203*N203</f>
        <v/>
      </c>
      <c r="P203">
        <f>IF(E203=0,0.3,IF(D203=1,IF(C203&gt;=Params!$B$13-3,IF(C203&lt;Params!$B$13,Params!$B$20,0.3),0.3),IF(C203&gt;=Params!$B$15-3,IF(C203&lt;Params!$B$15,Params!$B$21,0.3),0.3)))</f>
        <v/>
      </c>
    </row>
    <row r="204" ht="15" customHeight="1" s="1">
      <c r="A204" s="9" t="n">
        <v>201</v>
      </c>
      <c r="B204" s="6" t="inlineStr">
        <is>
          <t>09/01</t>
        </is>
      </c>
      <c r="C204" s="6" t="n">
        <v>8</v>
      </c>
      <c r="D204" s="6" t="n">
        <v>0</v>
      </c>
      <c r="E204" s="10">
        <f>IF(D204=1, IF(OR(C204&lt;10, C204&gt;=15),1,0), IF(OR(C204&lt;7, C204&gt;=18),1,0))</f>
        <v/>
      </c>
      <c r="F204" s="11" t="n">
        <v>2.598</v>
      </c>
      <c r="G204" s="12">
        <f>0.05*8</f>
        <v/>
      </c>
      <c r="H204" s="12">
        <f>F204-G204</f>
        <v/>
      </c>
      <c r="I204" s="10">
        <f>IF(E204=0,"Fora",IF(E203=0,"Carg xar",IF(H204&lt;0,IF(M204&lt;0.9,"Carg FV","Stby"),IF(M204&gt;P204,"V2H",IF(M204&lt;0.9,"Carg xar","Stby")))))</f>
        <v/>
      </c>
      <c r="J204" s="12">
        <f>IF(OR(I204="Carg FV",I204="Carg xar"),MIN(IF(I204="Carg FV",ABS(H204),7.4),7.4,MAX(0,(0.9-M204)*40)*0.95),0)</f>
        <v/>
      </c>
      <c r="K204" s="12">
        <f>IF(I204="V2H",MIN(MAX(0,H204),7.4,MAX(0,(M204-P204)*40)*0.95),0)</f>
        <v/>
      </c>
      <c r="L204" s="12">
        <f>IF(E204=0,0,MAX(0,H204-K204))</f>
        <v/>
      </c>
      <c r="M204" s="13">
        <f>M203+J203/40-IF(I203="V2H",K203/(0.95*40),0)-IF(E204=0,IF(E203=1,IF(D204=1,30,40)*0.18/(2*40),0),0)-IF(E204=1,IF(E203=0,IF(D204=1,30,40)*0.18/(2*40),0),0)</f>
        <v/>
      </c>
      <c r="N204" s="14" t="n">
        <v>0.15</v>
      </c>
      <c r="O204" s="15">
        <f>K204*N204</f>
        <v/>
      </c>
      <c r="P204">
        <f>IF(E204=0,0.3,IF(D204=1,IF(C204&gt;=Params!$B$13-3,IF(C204&lt;Params!$B$13,Params!$B$20,0.3),0.3),IF(C204&gt;=Params!$B$15-3,IF(C204&lt;Params!$B$15,Params!$B$21,0.3),0.3)))</f>
        <v/>
      </c>
    </row>
    <row r="205" ht="15" customHeight="1" s="1">
      <c r="A205" s="9" t="n">
        <v>202</v>
      </c>
      <c r="B205" s="6" t="inlineStr">
        <is>
          <t>09/01</t>
        </is>
      </c>
      <c r="C205" s="6" t="n">
        <v>9</v>
      </c>
      <c r="D205" s="6" t="n">
        <v>0</v>
      </c>
      <c r="E205" s="10">
        <f>IF(D205=1, IF(OR(C205&lt;10, C205&gt;=15),1,0), IF(OR(C205&lt;7, C205&gt;=18),1,0))</f>
        <v/>
      </c>
      <c r="F205" s="11" t="n">
        <v>0.056</v>
      </c>
      <c r="G205" s="12">
        <f>0.18*8</f>
        <v/>
      </c>
      <c r="H205" s="12">
        <f>F205-G205</f>
        <v/>
      </c>
      <c r="I205" s="10">
        <f>IF(E205=0,"Fora",IF(E204=0,"Carg xar",IF(H205&lt;0,IF(M205&lt;0.9,"Carg FV","Stby"),IF(M205&gt;P205,"V2H",IF(M205&lt;0.9,"Carg xar","Stby")))))</f>
        <v/>
      </c>
      <c r="J205" s="12">
        <f>IF(OR(I205="Carg FV",I205="Carg xar"),MIN(IF(I205="Carg FV",ABS(H205),7.4),7.4,MAX(0,(0.9-M205)*40)*0.95),0)</f>
        <v/>
      </c>
      <c r="K205" s="12">
        <f>IF(I205="V2H",MIN(MAX(0,H205),7.4,MAX(0,(M205-P205)*40)*0.95),0)</f>
        <v/>
      </c>
      <c r="L205" s="12">
        <f>IF(E205=0,0,MAX(0,H205-K205))</f>
        <v/>
      </c>
      <c r="M205" s="13">
        <f>M204+J204/40-IF(I204="V2H",K204/(0.95*40),0)-IF(E205=0,IF(E204=1,IF(D205=1,30,40)*0.18/(2*40),0),0)-IF(E205=1,IF(E204=0,IF(D205=1,30,40)*0.18/(2*40),0),0)</f>
        <v/>
      </c>
      <c r="N205" s="14" t="n">
        <v>0.15</v>
      </c>
      <c r="O205" s="15">
        <f>K205*N205</f>
        <v/>
      </c>
      <c r="P205">
        <f>IF(E205=0,0.3,IF(D205=1,IF(C205&gt;=Params!$B$13-3,IF(C205&lt;Params!$B$13,Params!$B$20,0.3),0.3),IF(C205&gt;=Params!$B$15-3,IF(C205&lt;Params!$B$15,Params!$B$21,0.3),0.3)))</f>
        <v/>
      </c>
    </row>
    <row r="206" ht="15" customHeight="1" s="1">
      <c r="A206" s="9" t="n">
        <v>203</v>
      </c>
      <c r="B206" s="6" t="inlineStr">
        <is>
          <t>09/01</t>
        </is>
      </c>
      <c r="C206" s="6" t="n">
        <v>10</v>
      </c>
      <c r="D206" s="6" t="n">
        <v>0</v>
      </c>
      <c r="E206" s="10">
        <f>IF(D206=1, IF(OR(C206&lt;10, C206&gt;=15),1,0), IF(OR(C206&lt;7, C206&gt;=18),1,0))</f>
        <v/>
      </c>
      <c r="F206" s="11" t="n">
        <v>0</v>
      </c>
      <c r="G206" s="12">
        <f>0.38*8</f>
        <v/>
      </c>
      <c r="H206" s="12">
        <f>F206-G206</f>
        <v/>
      </c>
      <c r="I206" s="10">
        <f>IF(E206=0,"Fora",IF(E205=0,"Carg xar",IF(H206&lt;0,IF(M206&lt;0.9,"Carg FV","Stby"),IF(M206&gt;P206,"V2H",IF(M206&lt;0.9,"Carg xar","Stby")))))</f>
        <v/>
      </c>
      <c r="J206" s="12">
        <f>IF(OR(I206="Carg FV",I206="Carg xar"),MIN(IF(I206="Carg FV",ABS(H206),7.4),7.4,MAX(0,(0.9-M206)*40)*0.95),0)</f>
        <v/>
      </c>
      <c r="K206" s="12">
        <f>IF(I206="V2H",MIN(MAX(0,H206),7.4,MAX(0,(M206-P206)*40)*0.95),0)</f>
        <v/>
      </c>
      <c r="L206" s="12">
        <f>IF(E206=0,0,MAX(0,H206-K206))</f>
        <v/>
      </c>
      <c r="M206" s="13">
        <f>M205+J205/40-IF(I205="V2H",K205/(0.95*40),0)-IF(E206=0,IF(E205=1,IF(D206=1,30,40)*0.18/(2*40),0),0)-IF(E206=1,IF(E205=0,IF(D206=1,30,40)*0.18/(2*40),0),0)</f>
        <v/>
      </c>
      <c r="N206" s="14" t="n">
        <v>0.2</v>
      </c>
      <c r="O206" s="15">
        <f>K206*N206</f>
        <v/>
      </c>
      <c r="P206">
        <f>IF(E206=0,0.3,IF(D206=1,IF(C206&gt;=Params!$B$13-3,IF(C206&lt;Params!$B$13,Params!$B$20,0.3),0.3),IF(C206&gt;=Params!$B$15-3,IF(C206&lt;Params!$B$15,Params!$B$21,0.3),0.3)))</f>
        <v/>
      </c>
    </row>
    <row r="207" ht="15" customHeight="1" s="1">
      <c r="A207" s="9" t="n">
        <v>204</v>
      </c>
      <c r="B207" s="6" t="inlineStr">
        <is>
          <t>09/01</t>
        </is>
      </c>
      <c r="C207" s="6" t="n">
        <v>11</v>
      </c>
      <c r="D207" s="6" t="n">
        <v>0</v>
      </c>
      <c r="E207" s="10">
        <f>IF(D207=1, IF(OR(C207&lt;10, C207&gt;=15),1,0), IF(OR(C207&lt;7, C207&gt;=18),1,0))</f>
        <v/>
      </c>
      <c r="F207" s="11" t="n">
        <v>0</v>
      </c>
      <c r="G207" s="12">
        <f>0.52*8</f>
        <v/>
      </c>
      <c r="H207" s="12">
        <f>F207-G207</f>
        <v/>
      </c>
      <c r="I207" s="10">
        <f>IF(E207=0,"Fora",IF(E206=0,"Carg xar",IF(H207&lt;0,IF(M207&lt;0.9,"Carg FV","Stby"),IF(M207&gt;P207,"V2H",IF(M207&lt;0.9,"Carg xar","Stby")))))</f>
        <v/>
      </c>
      <c r="J207" s="12">
        <f>IF(OR(I207="Carg FV",I207="Carg xar"),MIN(IF(I207="Carg FV",ABS(H207),7.4),7.4,MAX(0,(0.9-M207)*40)*0.95),0)</f>
        <v/>
      </c>
      <c r="K207" s="12">
        <f>IF(I207="V2H",MIN(MAX(0,H207),7.4,MAX(0,(M207-P207)*40)*0.95),0)</f>
        <v/>
      </c>
      <c r="L207" s="12">
        <f>IF(E207=0,0,MAX(0,H207-K207))</f>
        <v/>
      </c>
      <c r="M207" s="13">
        <f>M206+J206/40-IF(I206="V2H",K206/(0.95*40),0)-IF(E207=0,IF(E206=1,IF(D207=1,30,40)*0.18/(2*40),0),0)-IF(E207=1,IF(E206=0,IF(D207=1,30,40)*0.18/(2*40),0),0)</f>
        <v/>
      </c>
      <c r="N207" s="14" t="n">
        <v>0.2</v>
      </c>
      <c r="O207" s="15">
        <f>K207*N207</f>
        <v/>
      </c>
      <c r="P207">
        <f>IF(E207=0,0.3,IF(D207=1,IF(C207&gt;=Params!$B$13-3,IF(C207&lt;Params!$B$13,Params!$B$20,0.3),0.3),IF(C207&gt;=Params!$B$15-3,IF(C207&lt;Params!$B$15,Params!$B$21,0.3),0.3)))</f>
        <v/>
      </c>
    </row>
    <row r="208" ht="15" customHeight="1" s="1">
      <c r="A208" s="9" t="n">
        <v>205</v>
      </c>
      <c r="B208" s="6" t="inlineStr">
        <is>
          <t>09/01</t>
        </is>
      </c>
      <c r="C208" s="6" t="n">
        <v>12</v>
      </c>
      <c r="D208" s="6" t="n">
        <v>0</v>
      </c>
      <c r="E208" s="10">
        <f>IF(D208=1, IF(OR(C208&lt;10, C208&gt;=15),1,0), IF(OR(C208&lt;7, C208&gt;=18),1,0))</f>
        <v/>
      </c>
      <c r="F208" s="11" t="n">
        <v>2.081</v>
      </c>
      <c r="G208" s="12">
        <f>0.58*8</f>
        <v/>
      </c>
      <c r="H208" s="12">
        <f>F208-G208</f>
        <v/>
      </c>
      <c r="I208" s="10">
        <f>IF(E208=0,"Fora",IF(E207=0,"Carg xar",IF(H208&lt;0,IF(M208&lt;0.9,"Carg FV","Stby"),IF(M208&gt;P208,"V2H",IF(M208&lt;0.9,"Carg xar","Stby")))))</f>
        <v/>
      </c>
      <c r="J208" s="12">
        <f>IF(OR(I208="Carg FV",I208="Carg xar"),MIN(IF(I208="Carg FV",ABS(H208),7.4),7.4,MAX(0,(0.9-M208)*40)*0.95),0)</f>
        <v/>
      </c>
      <c r="K208" s="12">
        <f>IF(I208="V2H",MIN(MAX(0,H208),7.4,MAX(0,(M208-P208)*40)*0.95),0)</f>
        <v/>
      </c>
      <c r="L208" s="12">
        <f>IF(E208=0,0,MAX(0,H208-K208))</f>
        <v/>
      </c>
      <c r="M208" s="13">
        <f>M207+J207/40-IF(I207="V2H",K207/(0.95*40),0)-IF(E208=0,IF(E207=1,IF(D208=1,30,40)*0.18/(2*40),0),0)-IF(E208=1,IF(E207=0,IF(D208=1,30,40)*0.18/(2*40),0),0)</f>
        <v/>
      </c>
      <c r="N208" s="14" t="n">
        <v>0.2</v>
      </c>
      <c r="O208" s="15">
        <f>K208*N208</f>
        <v/>
      </c>
      <c r="P208">
        <f>IF(E208=0,0.3,IF(D208=1,IF(C208&gt;=Params!$B$13-3,IF(C208&lt;Params!$B$13,Params!$B$20,0.3),0.3),IF(C208&gt;=Params!$B$15-3,IF(C208&lt;Params!$B$15,Params!$B$21,0.3),0.3)))</f>
        <v/>
      </c>
    </row>
    <row r="209" ht="15" customHeight="1" s="1">
      <c r="A209" s="9" t="n">
        <v>206</v>
      </c>
      <c r="B209" s="6" t="inlineStr">
        <is>
          <t>09/01</t>
        </is>
      </c>
      <c r="C209" s="6" t="n">
        <v>13</v>
      </c>
      <c r="D209" s="6" t="n">
        <v>0</v>
      </c>
      <c r="E209" s="10">
        <f>IF(D209=1, IF(OR(C209&lt;10, C209&gt;=15),1,0), IF(OR(C209&lt;7, C209&gt;=18),1,0))</f>
        <v/>
      </c>
      <c r="F209" s="11" t="n">
        <v>0</v>
      </c>
      <c r="G209" s="12">
        <f>0.55*8</f>
        <v/>
      </c>
      <c r="H209" s="12">
        <f>F209-G209</f>
        <v/>
      </c>
      <c r="I209" s="10">
        <f>IF(E209=0,"Fora",IF(E208=0,"Carg xar",IF(H209&lt;0,IF(M209&lt;0.9,"Carg FV","Stby"),IF(M209&gt;P209,"V2H",IF(M209&lt;0.9,"Carg xar","Stby")))))</f>
        <v/>
      </c>
      <c r="J209" s="12">
        <f>IF(OR(I209="Carg FV",I209="Carg xar"),MIN(IF(I209="Carg FV",ABS(H209),7.4),7.4,MAX(0,(0.9-M209)*40)*0.95),0)</f>
        <v/>
      </c>
      <c r="K209" s="12">
        <f>IF(I209="V2H",MIN(MAX(0,H209),7.4,MAX(0,(M209-P209)*40)*0.95),0)</f>
        <v/>
      </c>
      <c r="L209" s="12">
        <f>IF(E209=0,0,MAX(0,H209-K209))</f>
        <v/>
      </c>
      <c r="M209" s="13">
        <f>M208+J208/40-IF(I208="V2H",K208/(0.95*40),0)-IF(E209=0,IF(E208=1,IF(D209=1,30,40)*0.18/(2*40),0),0)-IF(E209=1,IF(E208=0,IF(D209=1,30,40)*0.18/(2*40),0),0)</f>
        <v/>
      </c>
      <c r="N209" s="14" t="n">
        <v>0.2</v>
      </c>
      <c r="O209" s="15">
        <f>K209*N209</f>
        <v/>
      </c>
      <c r="P209">
        <f>IF(E209=0,0.3,IF(D209=1,IF(C209&gt;=Params!$B$13-3,IF(C209&lt;Params!$B$13,Params!$B$20,0.3),0.3),IF(C209&gt;=Params!$B$15-3,IF(C209&lt;Params!$B$15,Params!$B$21,0.3),0.3)))</f>
        <v/>
      </c>
    </row>
    <row r="210" ht="15" customHeight="1" s="1">
      <c r="A210" s="9" t="n">
        <v>207</v>
      </c>
      <c r="B210" s="6" t="inlineStr">
        <is>
          <t>09/01</t>
        </is>
      </c>
      <c r="C210" s="6" t="n">
        <v>14</v>
      </c>
      <c r="D210" s="6" t="n">
        <v>0</v>
      </c>
      <c r="E210" s="10">
        <f>IF(D210=1, IF(OR(C210&lt;10, C210&gt;=15),1,0), IF(OR(C210&lt;7, C210&gt;=18),1,0))</f>
        <v/>
      </c>
      <c r="F210" s="11" t="n">
        <v>0</v>
      </c>
      <c r="G210" s="12">
        <f>0.42*8</f>
        <v/>
      </c>
      <c r="H210" s="12">
        <f>F210-G210</f>
        <v/>
      </c>
      <c r="I210" s="10">
        <f>IF(E210=0,"Fora",IF(E209=0,"Carg xar",IF(H210&lt;0,IF(M210&lt;0.9,"Carg FV","Stby"),IF(M210&gt;P210,"V2H",IF(M210&lt;0.9,"Carg xar","Stby")))))</f>
        <v/>
      </c>
      <c r="J210" s="12">
        <f>IF(OR(I210="Carg FV",I210="Carg xar"),MIN(IF(I210="Carg FV",ABS(H210),7.4),7.4,MAX(0,(0.9-M210)*40)*0.95),0)</f>
        <v/>
      </c>
      <c r="K210" s="12">
        <f>IF(I210="V2H",MIN(MAX(0,H210),7.4,MAX(0,(M210-P210)*40)*0.95),0)</f>
        <v/>
      </c>
      <c r="L210" s="12">
        <f>IF(E210=0,0,MAX(0,H210-K210))</f>
        <v/>
      </c>
      <c r="M210" s="13">
        <f>M209+J209/40-IF(I209="V2H",K209/(0.95*40),0)-IF(E210=0,IF(E209=1,IF(D210=1,30,40)*0.18/(2*40),0),0)-IF(E210=1,IF(E209=0,IF(D210=1,30,40)*0.18/(2*40),0),0)</f>
        <v/>
      </c>
      <c r="N210" s="14" t="n">
        <v>0.15</v>
      </c>
      <c r="O210" s="15">
        <f>K210*N210</f>
        <v/>
      </c>
      <c r="P210">
        <f>IF(E210=0,0.3,IF(D210=1,IF(C210&gt;=Params!$B$13-3,IF(C210&lt;Params!$B$13,Params!$B$20,0.3),0.3),IF(C210&gt;=Params!$B$15-3,IF(C210&lt;Params!$B$15,Params!$B$21,0.3),0.3)))</f>
        <v/>
      </c>
    </row>
    <row r="211" ht="15" customHeight="1" s="1">
      <c r="A211" s="9" t="n">
        <v>208</v>
      </c>
      <c r="B211" s="6" t="inlineStr">
        <is>
          <t>09/01</t>
        </is>
      </c>
      <c r="C211" s="6" t="n">
        <v>15</v>
      </c>
      <c r="D211" s="6" t="n">
        <v>0</v>
      </c>
      <c r="E211" s="10">
        <f>IF(D211=1, IF(OR(C211&lt;10, C211&gt;=15),1,0), IF(OR(C211&lt;7, C211&gt;=18),1,0))</f>
        <v/>
      </c>
      <c r="F211" s="11" t="n">
        <v>0</v>
      </c>
      <c r="G211" s="12">
        <f>0.22*8</f>
        <v/>
      </c>
      <c r="H211" s="12">
        <f>F211-G211</f>
        <v/>
      </c>
      <c r="I211" s="10">
        <f>IF(E211=0,"Fora",IF(E210=0,"Carg xar",IF(H211&lt;0,IF(M211&lt;0.9,"Carg FV","Stby"),IF(M211&gt;P211,"V2H",IF(M211&lt;0.9,"Carg xar","Stby")))))</f>
        <v/>
      </c>
      <c r="J211" s="12">
        <f>IF(OR(I211="Carg FV",I211="Carg xar"),MIN(IF(I211="Carg FV",ABS(H211),7.4),7.4,MAX(0,(0.9-M211)*40)*0.95),0)</f>
        <v/>
      </c>
      <c r="K211" s="12">
        <f>IF(I211="V2H",MIN(MAX(0,H211),7.4,MAX(0,(M211-P211)*40)*0.95),0)</f>
        <v/>
      </c>
      <c r="L211" s="12">
        <f>IF(E211=0,0,MAX(0,H211-K211))</f>
        <v/>
      </c>
      <c r="M211" s="13">
        <f>M210+J210/40-IF(I210="V2H",K210/(0.95*40),0)-IF(E211=0,IF(E210=1,IF(D211=1,30,40)*0.18/(2*40),0),0)-IF(E211=1,IF(E210=0,IF(D211=1,30,40)*0.18/(2*40),0),0)</f>
        <v/>
      </c>
      <c r="N211" s="14" t="n">
        <v>0.15</v>
      </c>
      <c r="O211" s="15">
        <f>K211*N211</f>
        <v/>
      </c>
      <c r="P211">
        <f>IF(E211=0,0.3,IF(D211=1,IF(C211&gt;=Params!$B$13-3,IF(C211&lt;Params!$B$13,Params!$B$20,0.3),0.3),IF(C211&gt;=Params!$B$15-3,IF(C211&lt;Params!$B$15,Params!$B$21,0.3),0.3)))</f>
        <v/>
      </c>
    </row>
    <row r="212" ht="15" customHeight="1" s="1">
      <c r="A212" s="9" t="n">
        <v>209</v>
      </c>
      <c r="B212" s="6" t="inlineStr">
        <is>
          <t>09/01</t>
        </is>
      </c>
      <c r="C212" s="6" t="n">
        <v>16</v>
      </c>
      <c r="D212" s="6" t="n">
        <v>0</v>
      </c>
      <c r="E212" s="10">
        <f>IF(D212=1, IF(OR(C212&lt;10, C212&gt;=15),1,0), IF(OR(C212&lt;7, C212&gt;=18),1,0))</f>
        <v/>
      </c>
      <c r="F212" s="11" t="n">
        <v>0.664</v>
      </c>
      <c r="G212" s="12">
        <f>0.05*8</f>
        <v/>
      </c>
      <c r="H212" s="12">
        <f>F212-G212</f>
        <v/>
      </c>
      <c r="I212" s="10">
        <f>IF(E212=0,"Fora",IF(E211=0,"Carg xar",IF(H212&lt;0,IF(M212&lt;0.9,"Carg FV","Stby"),IF(M212&gt;P212,"V2H",IF(M212&lt;0.9,"Carg xar","Stby")))))</f>
        <v/>
      </c>
      <c r="J212" s="12">
        <f>IF(OR(I212="Carg FV",I212="Carg xar"),MIN(IF(I212="Carg FV",ABS(H212),7.4),7.4,MAX(0,(0.9-M212)*40)*0.95),0)</f>
        <v/>
      </c>
      <c r="K212" s="12">
        <f>IF(I212="V2H",MIN(MAX(0,H212),7.4,MAX(0,(M212-P212)*40)*0.95),0)</f>
        <v/>
      </c>
      <c r="L212" s="12">
        <f>IF(E212=0,0,MAX(0,H212-K212))</f>
        <v/>
      </c>
      <c r="M212" s="13">
        <f>M211+J211/40-IF(I211="V2H",K211/(0.95*40),0)-IF(E212=0,IF(E211=1,IF(D212=1,30,40)*0.18/(2*40),0),0)-IF(E212=1,IF(E211=0,IF(D212=1,30,40)*0.18/(2*40),0),0)</f>
        <v/>
      </c>
      <c r="N212" s="14" t="n">
        <v>0.15</v>
      </c>
      <c r="O212" s="15">
        <f>K212*N212</f>
        <v/>
      </c>
      <c r="P212">
        <f>IF(E212=0,0.3,IF(D212=1,IF(C212&gt;=Params!$B$13-3,IF(C212&lt;Params!$B$13,Params!$B$20,0.3),0.3),IF(C212&gt;=Params!$B$15-3,IF(C212&lt;Params!$B$15,Params!$B$21,0.3),0.3)))</f>
        <v/>
      </c>
    </row>
    <row r="213" ht="15" customHeight="1" s="1">
      <c r="A213" s="9" t="n">
        <v>210</v>
      </c>
      <c r="B213" s="6" t="inlineStr">
        <is>
          <t>09/01</t>
        </is>
      </c>
      <c r="C213" s="6" t="n">
        <v>17</v>
      </c>
      <c r="D213" s="6" t="n">
        <v>0</v>
      </c>
      <c r="E213" s="10">
        <f>IF(D213=1, IF(OR(C213&lt;10, C213&gt;=15),1,0), IF(OR(C213&lt;7, C213&gt;=18),1,0))</f>
        <v/>
      </c>
      <c r="F213" s="11" t="n">
        <v>0.242</v>
      </c>
      <c r="G213" s="12">
        <f>0*8</f>
        <v/>
      </c>
      <c r="H213" s="12">
        <f>F213-G213</f>
        <v/>
      </c>
      <c r="I213" s="10">
        <f>IF(E213=0,"Fora",IF(E212=0,"Carg xar",IF(H213&lt;0,IF(M213&lt;0.9,"Carg FV","Stby"),IF(M213&gt;P213,"V2H",IF(M213&lt;0.9,"Carg xar","Stby")))))</f>
        <v/>
      </c>
      <c r="J213" s="12">
        <f>IF(OR(I213="Carg FV",I213="Carg xar"),MIN(IF(I213="Carg FV",ABS(H213),7.4),7.4,MAX(0,(0.9-M213)*40)*0.95),0)</f>
        <v/>
      </c>
      <c r="K213" s="12">
        <f>IF(I213="V2H",MIN(MAX(0,H213),7.4,MAX(0,(M213-P213)*40)*0.95),0)</f>
        <v/>
      </c>
      <c r="L213" s="12">
        <f>IF(E213=0,0,MAX(0,H213-K213))</f>
        <v/>
      </c>
      <c r="M213" s="13">
        <f>M212+J212/40-IF(I212="V2H",K212/(0.95*40),0)-IF(E213=0,IF(E212=1,IF(D213=1,30,40)*0.18/(2*40),0),0)-IF(E213=1,IF(E212=0,IF(D213=1,30,40)*0.18/(2*40),0),0)</f>
        <v/>
      </c>
      <c r="N213" s="14" t="n">
        <v>0.15</v>
      </c>
      <c r="O213" s="15">
        <f>K213*N213</f>
        <v/>
      </c>
      <c r="P213">
        <f>IF(E213=0,0.3,IF(D213=1,IF(C213&gt;=Params!$B$13-3,IF(C213&lt;Params!$B$13,Params!$B$20,0.3),0.3),IF(C213&gt;=Params!$B$15-3,IF(C213&lt;Params!$B$15,Params!$B$21,0.3),0.3)))</f>
        <v/>
      </c>
    </row>
    <row r="214" ht="15" customHeight="1" s="1">
      <c r="A214" s="9" t="n">
        <v>211</v>
      </c>
      <c r="B214" s="6" t="inlineStr">
        <is>
          <t>09/01</t>
        </is>
      </c>
      <c r="C214" s="6" t="n">
        <v>18</v>
      </c>
      <c r="D214" s="6" t="n">
        <v>0</v>
      </c>
      <c r="E214" s="10">
        <f>IF(D214=1, IF(OR(C214&lt;10, C214&gt;=15),1,0), IF(OR(C214&lt;7, C214&gt;=18),1,0))</f>
        <v/>
      </c>
      <c r="F214" s="11" t="n">
        <v>0.431</v>
      </c>
      <c r="G214" s="12">
        <f>0*8</f>
        <v/>
      </c>
      <c r="H214" s="12">
        <f>F214-G214</f>
        <v/>
      </c>
      <c r="I214" s="10">
        <f>IF(E214=0,"Fora",IF(E213=0,"Carg xar",IF(H214&lt;0,IF(M214&lt;0.9,"Carg FV","Stby"),IF(M214&gt;P214,"V2H",IF(M214&lt;0.9,"Carg xar","Stby")))))</f>
        <v/>
      </c>
      <c r="J214" s="12">
        <f>IF(OR(I214="Carg FV",I214="Carg xar"),MIN(IF(I214="Carg FV",ABS(H214),7.4),7.4,MAX(0,(0.9-M214)*40)*0.95),0)</f>
        <v/>
      </c>
      <c r="K214" s="12">
        <f>IF(I214="V2H",MIN(MAX(0,H214),7.4,MAX(0,(M214-P214)*40)*0.95),0)</f>
        <v/>
      </c>
      <c r="L214" s="12">
        <f>IF(E214=0,0,MAX(0,H214-K214))</f>
        <v/>
      </c>
      <c r="M214" s="13">
        <f>M213+J213/40-IF(I213="V2H",K213/(0.95*40),0)-IF(E214=0,IF(E213=1,IF(D214=1,30,40)*0.18/(2*40),0),0)-IF(E214=1,IF(E213=0,IF(D214=1,30,40)*0.18/(2*40),0),0)</f>
        <v/>
      </c>
      <c r="N214" s="14" t="n">
        <v>0.2</v>
      </c>
      <c r="O214" s="15">
        <f>K214*N214</f>
        <v/>
      </c>
      <c r="P214">
        <f>IF(E214=0,0.3,IF(D214=1,IF(C214&gt;=Params!$B$13-3,IF(C214&lt;Params!$B$13,Params!$B$20,0.3),0.3),IF(C214&gt;=Params!$B$15-3,IF(C214&lt;Params!$B$15,Params!$B$21,0.3),0.3)))</f>
        <v/>
      </c>
    </row>
    <row r="215" ht="15" customHeight="1" s="1">
      <c r="A215" s="9" t="n">
        <v>212</v>
      </c>
      <c r="B215" s="6" t="inlineStr">
        <is>
          <t>09/01</t>
        </is>
      </c>
      <c r="C215" s="6" t="n">
        <v>19</v>
      </c>
      <c r="D215" s="6" t="n">
        <v>0</v>
      </c>
      <c r="E215" s="10">
        <f>IF(D215=1, IF(OR(C215&lt;10, C215&gt;=15),1,0), IF(OR(C215&lt;7, C215&gt;=18),1,0))</f>
        <v/>
      </c>
      <c r="F215" s="11" t="n">
        <v>0.68</v>
      </c>
      <c r="G215" s="12">
        <f>0*8</f>
        <v/>
      </c>
      <c r="H215" s="12">
        <f>F215-G215</f>
        <v/>
      </c>
      <c r="I215" s="10">
        <f>IF(E215=0,"Fora",IF(E214=0,"Carg xar",IF(H215&lt;0,IF(M215&lt;0.9,"Carg FV","Stby"),IF(M215&gt;P215,"V2H",IF(M215&lt;0.9,"Carg xar","Stby")))))</f>
        <v/>
      </c>
      <c r="J215" s="12">
        <f>IF(OR(I215="Carg FV",I215="Carg xar"),MIN(IF(I215="Carg FV",ABS(H215),7.4),7.4,MAX(0,(0.9-M215)*40)*0.95),0)</f>
        <v/>
      </c>
      <c r="K215" s="12">
        <f>IF(I215="V2H",MIN(MAX(0,H215),7.4,MAX(0,(M215-P215)*40)*0.95),0)</f>
        <v/>
      </c>
      <c r="L215" s="12">
        <f>IF(E215=0,0,MAX(0,H215-K215))</f>
        <v/>
      </c>
      <c r="M215" s="13">
        <f>M214+J214/40-IF(I214="V2H",K214/(0.95*40),0)-IF(E215=0,IF(E214=1,IF(D215=1,30,40)*0.18/(2*40),0),0)-IF(E215=1,IF(E214=0,IF(D215=1,30,40)*0.18/(2*40),0),0)</f>
        <v/>
      </c>
      <c r="N215" s="14" t="n">
        <v>0.2</v>
      </c>
      <c r="O215" s="15">
        <f>K215*N215</f>
        <v/>
      </c>
      <c r="P215">
        <f>IF(E215=0,0.3,IF(D215=1,IF(C215&gt;=Params!$B$13-3,IF(C215&lt;Params!$B$13,Params!$B$20,0.3),0.3),IF(C215&gt;=Params!$B$15-3,IF(C215&lt;Params!$B$15,Params!$B$21,0.3),0.3)))</f>
        <v/>
      </c>
    </row>
    <row r="216" ht="15" customHeight="1" s="1">
      <c r="A216" s="9" t="n">
        <v>213</v>
      </c>
      <c r="B216" s="6" t="inlineStr">
        <is>
          <t>09/01</t>
        </is>
      </c>
      <c r="C216" s="6" t="n">
        <v>20</v>
      </c>
      <c r="D216" s="6" t="n">
        <v>0</v>
      </c>
      <c r="E216" s="10">
        <f>IF(D216=1, IF(OR(C216&lt;10, C216&gt;=15),1,0), IF(OR(C216&lt;7, C216&gt;=18),1,0))</f>
        <v/>
      </c>
      <c r="F216" s="11" t="n">
        <v>0.374</v>
      </c>
      <c r="G216" s="12">
        <f>0*8</f>
        <v/>
      </c>
      <c r="H216" s="12">
        <f>F216-G216</f>
        <v/>
      </c>
      <c r="I216" s="10">
        <f>IF(E216=0,"Fora",IF(E215=0,"Carg xar",IF(H216&lt;0,IF(M216&lt;0.9,"Carg FV","Stby"),IF(M216&gt;P216,"V2H",IF(M216&lt;0.9,"Carg xar","Stby")))))</f>
        <v/>
      </c>
      <c r="J216" s="12">
        <f>IF(OR(I216="Carg FV",I216="Carg xar"),MIN(IF(I216="Carg FV",ABS(H216),7.4),7.4,MAX(0,(0.9-M216)*40)*0.95),0)</f>
        <v/>
      </c>
      <c r="K216" s="12">
        <f>IF(I216="V2H",MIN(MAX(0,H216),7.4,MAX(0,(M216-P216)*40)*0.95),0)</f>
        <v/>
      </c>
      <c r="L216" s="12">
        <f>IF(E216=0,0,MAX(0,H216-K216))</f>
        <v/>
      </c>
      <c r="M216" s="13">
        <f>M215+J215/40-IF(I215="V2H",K215/(0.95*40),0)-IF(E216=0,IF(E215=1,IF(D216=1,30,40)*0.18/(2*40),0),0)-IF(E216=1,IF(E215=0,IF(D216=1,30,40)*0.18/(2*40),0),0)</f>
        <v/>
      </c>
      <c r="N216" s="14" t="n">
        <v>0.2</v>
      </c>
      <c r="O216" s="15">
        <f>K216*N216</f>
        <v/>
      </c>
      <c r="P216">
        <f>IF(E216=0,0.3,IF(D216=1,IF(C216&gt;=Params!$B$13-3,IF(C216&lt;Params!$B$13,Params!$B$20,0.3),0.3),IF(C216&gt;=Params!$B$15-3,IF(C216&lt;Params!$B$15,Params!$B$21,0.3),0.3)))</f>
        <v/>
      </c>
    </row>
    <row r="217" ht="15" customHeight="1" s="1">
      <c r="A217" s="9" t="n">
        <v>214</v>
      </c>
      <c r="B217" s="6" t="inlineStr">
        <is>
          <t>09/01</t>
        </is>
      </c>
      <c r="C217" s="6" t="n">
        <v>21</v>
      </c>
      <c r="D217" s="6" t="n">
        <v>0</v>
      </c>
      <c r="E217" s="10">
        <f>IF(D217=1, IF(OR(C217&lt;10, C217&gt;=15),1,0), IF(OR(C217&lt;7, C217&gt;=18),1,0))</f>
        <v/>
      </c>
      <c r="F217" s="11" t="n">
        <v>0.532</v>
      </c>
      <c r="G217" s="12">
        <f>0*8</f>
        <v/>
      </c>
      <c r="H217" s="12">
        <f>F217-G217</f>
        <v/>
      </c>
      <c r="I217" s="10">
        <f>IF(E217=0,"Fora",IF(E216=0,"Carg xar",IF(H217&lt;0,IF(M217&lt;0.9,"Carg FV","Stby"),IF(M217&gt;P217,"V2H",IF(M217&lt;0.9,"Carg xar","Stby")))))</f>
        <v/>
      </c>
      <c r="J217" s="12">
        <f>IF(OR(I217="Carg FV",I217="Carg xar"),MIN(IF(I217="Carg FV",ABS(H217),7.4),7.4,MAX(0,(0.9-M217)*40)*0.95),0)</f>
        <v/>
      </c>
      <c r="K217" s="12">
        <f>IF(I217="V2H",MIN(MAX(0,H217),7.4,MAX(0,(M217-P217)*40)*0.95),0)</f>
        <v/>
      </c>
      <c r="L217" s="12">
        <f>IF(E217=0,0,MAX(0,H217-K217))</f>
        <v/>
      </c>
      <c r="M217" s="13">
        <f>M216+J216/40-IF(I216="V2H",K216/(0.95*40),0)-IF(E217=0,IF(E216=1,IF(D217=1,30,40)*0.18/(2*40),0),0)-IF(E217=1,IF(E216=0,IF(D217=1,30,40)*0.18/(2*40),0),0)</f>
        <v/>
      </c>
      <c r="N217" s="14" t="n">
        <v>0.2</v>
      </c>
      <c r="O217" s="15">
        <f>K217*N217</f>
        <v/>
      </c>
      <c r="P217">
        <f>IF(E217=0,0.3,IF(D217=1,IF(C217&gt;=Params!$B$13-3,IF(C217&lt;Params!$B$13,Params!$B$20,0.3),0.3),IF(C217&gt;=Params!$B$15-3,IF(C217&lt;Params!$B$15,Params!$B$21,0.3),0.3)))</f>
        <v/>
      </c>
    </row>
    <row r="218" ht="15" customHeight="1" s="1">
      <c r="A218" s="9" t="n">
        <v>215</v>
      </c>
      <c r="B218" s="6" t="inlineStr">
        <is>
          <t>09/01</t>
        </is>
      </c>
      <c r="C218" s="6" t="n">
        <v>22</v>
      </c>
      <c r="D218" s="6" t="n">
        <v>0</v>
      </c>
      <c r="E218" s="10">
        <f>IF(D218=1, IF(OR(C218&lt;10, C218&gt;=15),1,0), IF(OR(C218&lt;7, C218&gt;=18),1,0))</f>
        <v/>
      </c>
      <c r="F218" s="11" t="n">
        <v>0.41</v>
      </c>
      <c r="G218" s="12">
        <f>0*8</f>
        <v/>
      </c>
      <c r="H218" s="12">
        <f>F218-G218</f>
        <v/>
      </c>
      <c r="I218" s="10">
        <f>IF(E218=0,"Fora",IF(E217=0,"Carg xar",IF(H218&lt;0,IF(M218&lt;0.9,"Carg FV","Stby"),IF(M218&gt;P218,"V2H",IF(M218&lt;0.9,"Carg xar","Stby")))))</f>
        <v/>
      </c>
      <c r="J218" s="12">
        <f>IF(OR(I218="Carg FV",I218="Carg xar"),MIN(IF(I218="Carg FV",ABS(H218),7.4),7.4,MAX(0,(0.9-M218)*40)*0.95),0)</f>
        <v/>
      </c>
      <c r="K218" s="12">
        <f>IF(I218="V2H",MIN(MAX(0,H218),7.4,MAX(0,(M218-P218)*40)*0.95),0)</f>
        <v/>
      </c>
      <c r="L218" s="12">
        <f>IF(E218=0,0,MAX(0,H218-K218))</f>
        <v/>
      </c>
      <c r="M218" s="13">
        <f>M217+J217/40-IF(I217="V2H",K217/(0.95*40),0)-IF(E218=0,IF(E217=1,IF(D218=1,30,40)*0.18/(2*40),0),0)-IF(E218=1,IF(E217=0,IF(D218=1,30,40)*0.18/(2*40),0),0)</f>
        <v/>
      </c>
      <c r="N218" s="14" t="n">
        <v>0.15</v>
      </c>
      <c r="O218" s="15">
        <f>K218*N218</f>
        <v/>
      </c>
      <c r="P218">
        <f>IF(E218=0,0.3,IF(D218=1,IF(C218&gt;=Params!$B$13-3,IF(C218&lt;Params!$B$13,Params!$B$20,0.3),0.3),IF(C218&gt;=Params!$B$15-3,IF(C218&lt;Params!$B$15,Params!$B$21,0.3),0.3)))</f>
        <v/>
      </c>
    </row>
    <row r="219" ht="15" customHeight="1" s="1">
      <c r="A219" s="9" t="n">
        <v>216</v>
      </c>
      <c r="B219" s="6" t="inlineStr">
        <is>
          <t>09/01</t>
        </is>
      </c>
      <c r="C219" s="6" t="n">
        <v>23</v>
      </c>
      <c r="D219" s="6" t="n">
        <v>0</v>
      </c>
      <c r="E219" s="10">
        <f>IF(D219=1, IF(OR(C219&lt;10, C219&gt;=15),1,0), IF(OR(C219&lt;7, C219&gt;=18),1,0))</f>
        <v/>
      </c>
      <c r="F219" s="11" t="n">
        <v>0.2</v>
      </c>
      <c r="G219" s="12">
        <f>0*8</f>
        <v/>
      </c>
      <c r="H219" s="12">
        <f>F219-G219</f>
        <v/>
      </c>
      <c r="I219" s="10">
        <f>IF(E219=0,"Fora",IF(E218=0,"Carg xar",IF(H219&lt;0,IF(M219&lt;0.9,"Carg FV","Stby"),IF(M219&gt;P219,"V2H",IF(M219&lt;0.9,"Carg xar","Stby")))))</f>
        <v/>
      </c>
      <c r="J219" s="12">
        <f>IF(OR(I219="Carg FV",I219="Carg xar"),MIN(IF(I219="Carg FV",ABS(H219),7.4),7.4,MAX(0,(0.9-M219)*40)*0.95),0)</f>
        <v/>
      </c>
      <c r="K219" s="12">
        <f>IF(I219="V2H",MIN(MAX(0,H219),7.4,MAX(0,(M219-P219)*40)*0.95),0)</f>
        <v/>
      </c>
      <c r="L219" s="12">
        <f>IF(E219=0,0,MAX(0,H219-K219))</f>
        <v/>
      </c>
      <c r="M219" s="13">
        <f>M218+J218/40-IF(I218="V2H",K218/(0.95*40),0)-IF(E219=0,IF(E218=1,IF(D219=1,30,40)*0.18/(2*40),0),0)-IF(E219=1,IF(E218=0,IF(D219=1,30,40)*0.18/(2*40),0),0)</f>
        <v/>
      </c>
      <c r="N219" s="14" t="n">
        <v>0.15</v>
      </c>
      <c r="O219" s="15">
        <f>K219*N219</f>
        <v/>
      </c>
      <c r="P219">
        <f>IF(E219=0,0.3,IF(D219=1,IF(C219&gt;=Params!$B$13-3,IF(C219&lt;Params!$B$13,Params!$B$20,0.3),0.3),IF(C219&gt;=Params!$B$15-3,IF(C219&lt;Params!$B$15,Params!$B$21,0.3),0.3)))</f>
        <v/>
      </c>
    </row>
    <row r="220" ht="15" customHeight="1" s="1">
      <c r="A220" s="9" t="n">
        <v>217</v>
      </c>
      <c r="B220" s="6" t="inlineStr">
        <is>
          <t>10/01</t>
        </is>
      </c>
      <c r="C220" s="6" t="n">
        <v>0</v>
      </c>
      <c r="D220" s="6" t="n">
        <v>0</v>
      </c>
      <c r="E220" s="10">
        <f>IF(D220=1, IF(OR(C220&lt;10, C220&gt;=15),1,0), IF(OR(C220&lt;7, C220&gt;=18),1,0))</f>
        <v/>
      </c>
      <c r="F220" s="11" t="n">
        <v>0.22</v>
      </c>
      <c r="G220" s="12">
        <f>0*8</f>
        <v/>
      </c>
      <c r="H220" s="12">
        <f>F220-G220</f>
        <v/>
      </c>
      <c r="I220" s="10">
        <f>IF(E220=0,"Fora",IF(E219=0,"Carg xar",IF(H220&lt;0,IF(M220&lt;0.9,"Carg FV","Stby"),IF(M220&gt;P220,"V2H",IF(M220&lt;0.9,"Carg xar","Stby")))))</f>
        <v/>
      </c>
      <c r="J220" s="12">
        <f>IF(OR(I220="Carg FV",I220="Carg xar"),MIN(IF(I220="Carg FV",ABS(H220),7.4),7.4,MAX(0,(0.9-M220)*40)*0.95),0)</f>
        <v/>
      </c>
      <c r="K220" s="12">
        <f>IF(I220="V2H",MIN(MAX(0,H220),7.4,MAX(0,(M220-P220)*40)*0.95),0)</f>
        <v/>
      </c>
      <c r="L220" s="12">
        <f>IF(E220=0,0,MAX(0,H220-K220))</f>
        <v/>
      </c>
      <c r="M220" s="13">
        <f>M219+J219/40-IF(I219="V2H",K219/(0.95*40),0)-IF(E220=0,IF(E219=1,IF(D220=1,30,40)*0.18/(2*40),0),0)-IF(E220=1,IF(E219=0,IF(D220=1,30,40)*0.18/(2*40),0),0)</f>
        <v/>
      </c>
      <c r="N220" s="14" t="n">
        <v>0.09</v>
      </c>
      <c r="O220" s="15">
        <f>K220*N220</f>
        <v/>
      </c>
      <c r="P220">
        <f>IF(E220=0,0.3,IF(D220=1,IF(C220&gt;=Params!$B$13-3,IF(C220&lt;Params!$B$13,Params!$B$20,0.3),0.3),IF(C220&gt;=Params!$B$15-3,IF(C220&lt;Params!$B$15,Params!$B$21,0.3),0.3)))</f>
        <v/>
      </c>
    </row>
    <row r="221" ht="15" customHeight="1" s="1">
      <c r="A221" s="9" t="n">
        <v>218</v>
      </c>
      <c r="B221" s="6" t="inlineStr">
        <is>
          <t>10/01</t>
        </is>
      </c>
      <c r="C221" s="6" t="n">
        <v>1</v>
      </c>
      <c r="D221" s="6" t="n">
        <v>0</v>
      </c>
      <c r="E221" s="10">
        <f>IF(D221=1, IF(OR(C221&lt;10, C221&gt;=15),1,0), IF(OR(C221&lt;7, C221&gt;=18),1,0))</f>
        <v/>
      </c>
      <c r="F221" s="11" t="n">
        <v>1.432</v>
      </c>
      <c r="G221" s="12">
        <f>0*8</f>
        <v/>
      </c>
      <c r="H221" s="12">
        <f>F221-G221</f>
        <v/>
      </c>
      <c r="I221" s="10">
        <f>IF(E221=0,"Fora",IF(E220=0,"Carg xar",IF(H221&lt;0,IF(M221&lt;0.9,"Carg FV","Stby"),IF(M221&gt;P221,"V2H",IF(M221&lt;0.9,"Carg xar","Stby")))))</f>
        <v/>
      </c>
      <c r="J221" s="12">
        <f>IF(OR(I221="Carg FV",I221="Carg xar"),MIN(IF(I221="Carg FV",ABS(H221),7.4),7.4,MAX(0,(0.9-M221)*40)*0.95),0)</f>
        <v/>
      </c>
      <c r="K221" s="12">
        <f>IF(I221="V2H",MIN(MAX(0,H221),7.4,MAX(0,(M221-P221)*40)*0.95),0)</f>
        <v/>
      </c>
      <c r="L221" s="12">
        <f>IF(E221=0,0,MAX(0,H221-K221))</f>
        <v/>
      </c>
      <c r="M221" s="13">
        <f>M220+J220/40-IF(I220="V2H",K220/(0.95*40),0)-IF(E221=0,IF(E220=1,IF(D221=1,30,40)*0.18/(2*40),0),0)-IF(E221=1,IF(E220=0,IF(D221=1,30,40)*0.18/(2*40),0),0)</f>
        <v/>
      </c>
      <c r="N221" s="14" t="n">
        <v>0.09</v>
      </c>
      <c r="O221" s="15">
        <f>K221*N221</f>
        <v/>
      </c>
      <c r="P221">
        <f>IF(E221=0,0.3,IF(D221=1,IF(C221&gt;=Params!$B$13-3,IF(C221&lt;Params!$B$13,Params!$B$20,0.3),0.3),IF(C221&gt;=Params!$B$15-3,IF(C221&lt;Params!$B$15,Params!$B$21,0.3),0.3)))</f>
        <v/>
      </c>
    </row>
    <row r="222" ht="15" customHeight="1" s="1">
      <c r="A222" s="9" t="n">
        <v>219</v>
      </c>
      <c r="B222" s="6" t="inlineStr">
        <is>
          <t>10/01</t>
        </is>
      </c>
      <c r="C222" s="6" t="n">
        <v>2</v>
      </c>
      <c r="D222" s="6" t="n">
        <v>0</v>
      </c>
      <c r="E222" s="10">
        <f>IF(D222=1, IF(OR(C222&lt;10, C222&gt;=15),1,0), IF(OR(C222&lt;7, C222&gt;=18),1,0))</f>
        <v/>
      </c>
      <c r="F222" s="11" t="n">
        <v>0.886</v>
      </c>
      <c r="G222" s="12">
        <f>0*8</f>
        <v/>
      </c>
      <c r="H222" s="12">
        <f>F222-G222</f>
        <v/>
      </c>
      <c r="I222" s="10">
        <f>IF(E222=0,"Fora",IF(E221=0,"Carg xar",IF(H222&lt;0,IF(M222&lt;0.9,"Carg FV","Stby"),IF(M222&gt;P222,"V2H",IF(M222&lt;0.9,"Carg xar","Stby")))))</f>
        <v/>
      </c>
      <c r="J222" s="12">
        <f>IF(OR(I222="Carg FV",I222="Carg xar"),MIN(IF(I222="Carg FV",ABS(H222),7.4),7.4,MAX(0,(0.9-M222)*40)*0.95),0)</f>
        <v/>
      </c>
      <c r="K222" s="12">
        <f>IF(I222="V2H",MIN(MAX(0,H222),7.4,MAX(0,(M222-P222)*40)*0.95),0)</f>
        <v/>
      </c>
      <c r="L222" s="12">
        <f>IF(E222=0,0,MAX(0,H222-K222))</f>
        <v/>
      </c>
      <c r="M222" s="13">
        <f>M221+J221/40-IF(I221="V2H",K221/(0.95*40),0)-IF(E222=0,IF(E221=1,IF(D222=1,30,40)*0.18/(2*40),0),0)-IF(E222=1,IF(E221=0,IF(D222=1,30,40)*0.18/(2*40),0),0)</f>
        <v/>
      </c>
      <c r="N222" s="14" t="n">
        <v>0.09</v>
      </c>
      <c r="O222" s="15">
        <f>K222*N222</f>
        <v/>
      </c>
      <c r="P222">
        <f>IF(E222=0,0.3,IF(D222=1,IF(C222&gt;=Params!$B$13-3,IF(C222&lt;Params!$B$13,Params!$B$20,0.3),0.3),IF(C222&gt;=Params!$B$15-3,IF(C222&lt;Params!$B$15,Params!$B$21,0.3),0.3)))</f>
        <v/>
      </c>
    </row>
    <row r="223" ht="15" customHeight="1" s="1">
      <c r="A223" s="9" t="n">
        <v>220</v>
      </c>
      <c r="B223" s="6" t="inlineStr">
        <is>
          <t>10/01</t>
        </is>
      </c>
      <c r="C223" s="6" t="n">
        <v>3</v>
      </c>
      <c r="D223" s="6" t="n">
        <v>0</v>
      </c>
      <c r="E223" s="10">
        <f>IF(D223=1, IF(OR(C223&lt;10, C223&gt;=15),1,0), IF(OR(C223&lt;7, C223&gt;=18),1,0))</f>
        <v/>
      </c>
      <c r="F223" s="11" t="n">
        <v>0.155</v>
      </c>
      <c r="G223" s="12">
        <f>0*8</f>
        <v/>
      </c>
      <c r="H223" s="12">
        <f>F223-G223</f>
        <v/>
      </c>
      <c r="I223" s="10">
        <f>IF(E223=0,"Fora",IF(E222=0,"Carg xar",IF(H223&lt;0,IF(M223&lt;0.9,"Carg FV","Stby"),IF(M223&gt;P223,"V2H",IF(M223&lt;0.9,"Carg xar","Stby")))))</f>
        <v/>
      </c>
      <c r="J223" s="12">
        <f>IF(OR(I223="Carg FV",I223="Carg xar"),MIN(IF(I223="Carg FV",ABS(H223),7.4),7.4,MAX(0,(0.9-M223)*40)*0.95),0)</f>
        <v/>
      </c>
      <c r="K223" s="12">
        <f>IF(I223="V2H",MIN(MAX(0,H223),7.4,MAX(0,(M223-P223)*40)*0.95),0)</f>
        <v/>
      </c>
      <c r="L223" s="12">
        <f>IF(E223=0,0,MAX(0,H223-K223))</f>
        <v/>
      </c>
      <c r="M223" s="13">
        <f>M222+J222/40-IF(I222="V2H",K222/(0.95*40),0)-IF(E223=0,IF(E222=1,IF(D223=1,30,40)*0.18/(2*40),0),0)-IF(E223=1,IF(E222=0,IF(D223=1,30,40)*0.18/(2*40),0),0)</f>
        <v/>
      </c>
      <c r="N223" s="14" t="n">
        <v>0.09</v>
      </c>
      <c r="O223" s="15">
        <f>K223*N223</f>
        <v/>
      </c>
      <c r="P223">
        <f>IF(E223=0,0.3,IF(D223=1,IF(C223&gt;=Params!$B$13-3,IF(C223&lt;Params!$B$13,Params!$B$20,0.3),0.3),IF(C223&gt;=Params!$B$15-3,IF(C223&lt;Params!$B$15,Params!$B$21,0.3),0.3)))</f>
        <v/>
      </c>
    </row>
    <row r="224" ht="15" customHeight="1" s="1">
      <c r="A224" s="9" t="n">
        <v>221</v>
      </c>
      <c r="B224" s="6" t="inlineStr">
        <is>
          <t>10/01</t>
        </is>
      </c>
      <c r="C224" s="6" t="n">
        <v>4</v>
      </c>
      <c r="D224" s="6" t="n">
        <v>0</v>
      </c>
      <c r="E224" s="10">
        <f>IF(D224=1, IF(OR(C224&lt;10, C224&gt;=15),1,0), IF(OR(C224&lt;7, C224&gt;=18),1,0))</f>
        <v/>
      </c>
      <c r="F224" s="11" t="n">
        <v>0.245</v>
      </c>
      <c r="G224" s="12">
        <f>0*8</f>
        <v/>
      </c>
      <c r="H224" s="12">
        <f>F224-G224</f>
        <v/>
      </c>
      <c r="I224" s="10">
        <f>IF(E224=0,"Fora",IF(E223=0,"Carg xar",IF(H224&lt;0,IF(M224&lt;0.9,"Carg FV","Stby"),IF(M224&gt;P224,"V2H",IF(M224&lt;0.9,"Carg xar","Stby")))))</f>
        <v/>
      </c>
      <c r="J224" s="12">
        <f>IF(OR(I224="Carg FV",I224="Carg xar"),MIN(IF(I224="Carg FV",ABS(H224),7.4),7.4,MAX(0,(0.9-M224)*40)*0.95),0)</f>
        <v/>
      </c>
      <c r="K224" s="12">
        <f>IF(I224="V2H",MIN(MAX(0,H224),7.4,MAX(0,(M224-P224)*40)*0.95),0)</f>
        <v/>
      </c>
      <c r="L224" s="12">
        <f>IF(E224=0,0,MAX(0,H224-K224))</f>
        <v/>
      </c>
      <c r="M224" s="13">
        <f>M223+J223/40-IF(I223="V2H",K223/(0.95*40),0)-IF(E224=0,IF(E223=1,IF(D224=1,30,40)*0.18/(2*40),0),0)-IF(E224=1,IF(E223=0,IF(D224=1,30,40)*0.18/(2*40),0),0)</f>
        <v/>
      </c>
      <c r="N224" s="14" t="n">
        <v>0.09</v>
      </c>
      <c r="O224" s="15">
        <f>K224*N224</f>
        <v/>
      </c>
      <c r="P224">
        <f>IF(E224=0,0.3,IF(D224=1,IF(C224&gt;=Params!$B$13-3,IF(C224&lt;Params!$B$13,Params!$B$20,0.3),0.3),IF(C224&gt;=Params!$B$15-3,IF(C224&lt;Params!$B$15,Params!$B$21,0.3),0.3)))</f>
        <v/>
      </c>
    </row>
    <row r="225" ht="15" customHeight="1" s="1">
      <c r="A225" s="9" t="n">
        <v>222</v>
      </c>
      <c r="B225" s="6" t="inlineStr">
        <is>
          <t>10/01</t>
        </is>
      </c>
      <c r="C225" s="6" t="n">
        <v>5</v>
      </c>
      <c r="D225" s="6" t="n">
        <v>0</v>
      </c>
      <c r="E225" s="10">
        <f>IF(D225=1, IF(OR(C225&lt;10, C225&gt;=15),1,0), IF(OR(C225&lt;7, C225&gt;=18),1,0))</f>
        <v/>
      </c>
      <c r="F225" s="11" t="n">
        <v>4.063</v>
      </c>
      <c r="G225" s="12">
        <f>0*8</f>
        <v/>
      </c>
      <c r="H225" s="12">
        <f>F225-G225</f>
        <v/>
      </c>
      <c r="I225" s="10">
        <f>IF(E225=0,"Fora",IF(E224=0,"Carg xar",IF(H225&lt;0,IF(M225&lt;0.9,"Carg FV","Stby"),IF(M225&gt;P225,"V2H",IF(M225&lt;0.9,"Carg xar","Stby")))))</f>
        <v/>
      </c>
      <c r="J225" s="12">
        <f>IF(OR(I225="Carg FV",I225="Carg xar"),MIN(IF(I225="Carg FV",ABS(H225),7.4),7.4,MAX(0,(0.9-M225)*40)*0.95),0)</f>
        <v/>
      </c>
      <c r="K225" s="12">
        <f>IF(I225="V2H",MIN(MAX(0,H225),7.4,MAX(0,(M225-P225)*40)*0.95),0)</f>
        <v/>
      </c>
      <c r="L225" s="12">
        <f>IF(E225=0,0,MAX(0,H225-K225))</f>
        <v/>
      </c>
      <c r="M225" s="13">
        <f>M224+J224/40-IF(I224="V2H",K224/(0.95*40),0)-IF(E225=0,IF(E224=1,IF(D225=1,30,40)*0.18/(2*40),0),0)-IF(E225=1,IF(E224=0,IF(D225=1,30,40)*0.18/(2*40),0),0)</f>
        <v/>
      </c>
      <c r="N225" s="14" t="n">
        <v>0.09</v>
      </c>
      <c r="O225" s="15">
        <f>K225*N225</f>
        <v/>
      </c>
      <c r="P225">
        <f>IF(E225=0,0.3,IF(D225=1,IF(C225&gt;=Params!$B$13-3,IF(C225&lt;Params!$B$13,Params!$B$20,0.3),0.3),IF(C225&gt;=Params!$B$15-3,IF(C225&lt;Params!$B$15,Params!$B$21,0.3),0.3)))</f>
        <v/>
      </c>
    </row>
    <row r="226" ht="15" customHeight="1" s="1">
      <c r="A226" s="9" t="n">
        <v>223</v>
      </c>
      <c r="B226" s="6" t="inlineStr">
        <is>
          <t>10/01</t>
        </is>
      </c>
      <c r="C226" s="6" t="n">
        <v>6</v>
      </c>
      <c r="D226" s="6" t="n">
        <v>0</v>
      </c>
      <c r="E226" s="10">
        <f>IF(D226=1, IF(OR(C226&lt;10, C226&gt;=15),1,0), IF(OR(C226&lt;7, C226&gt;=18),1,0))</f>
        <v/>
      </c>
      <c r="F226" s="11" t="n">
        <v>4.481</v>
      </c>
      <c r="G226" s="12">
        <f>0*8</f>
        <v/>
      </c>
      <c r="H226" s="12">
        <f>F226-G226</f>
        <v/>
      </c>
      <c r="I226" s="10">
        <f>IF(E226=0,"Fora",IF(E225=0,"Carg xar",IF(H226&lt;0,IF(M226&lt;0.9,"Carg FV","Stby"),IF(M226&gt;P226,"V2H",IF(M226&lt;0.9,"Carg xar","Stby")))))</f>
        <v/>
      </c>
      <c r="J226" s="12">
        <f>IF(OR(I226="Carg FV",I226="Carg xar"),MIN(IF(I226="Carg FV",ABS(H226),7.4),7.4,MAX(0,(0.9-M226)*40)*0.95),0)</f>
        <v/>
      </c>
      <c r="K226" s="12">
        <f>IF(I226="V2H",MIN(MAX(0,H226),7.4,MAX(0,(M226-P226)*40)*0.95),0)</f>
        <v/>
      </c>
      <c r="L226" s="12">
        <f>IF(E226=0,0,MAX(0,H226-K226))</f>
        <v/>
      </c>
      <c r="M226" s="13">
        <f>M225+J225/40-IF(I225="V2H",K225/(0.95*40),0)-IF(E226=0,IF(E225=1,IF(D226=1,30,40)*0.18/(2*40),0),0)-IF(E226=1,IF(E225=0,IF(D226=1,30,40)*0.18/(2*40),0),0)</f>
        <v/>
      </c>
      <c r="N226" s="14" t="n">
        <v>0.09</v>
      </c>
      <c r="O226" s="15">
        <f>K226*N226</f>
        <v/>
      </c>
      <c r="P226">
        <f>IF(E226=0,0.3,IF(D226=1,IF(C226&gt;=Params!$B$13-3,IF(C226&lt;Params!$B$13,Params!$B$20,0.3),0.3),IF(C226&gt;=Params!$B$15-3,IF(C226&lt;Params!$B$15,Params!$B$21,0.3),0.3)))</f>
        <v/>
      </c>
    </row>
    <row r="227" ht="15" customHeight="1" s="1">
      <c r="A227" s="9" t="n">
        <v>224</v>
      </c>
      <c r="B227" s="6" t="inlineStr">
        <is>
          <t>10/01</t>
        </is>
      </c>
      <c r="C227" s="6" t="n">
        <v>7</v>
      </c>
      <c r="D227" s="6" t="n">
        <v>0</v>
      </c>
      <c r="E227" s="10">
        <f>IF(D227=1, IF(OR(C227&lt;10, C227&gt;=15),1,0), IF(OR(C227&lt;7, C227&gt;=18),1,0))</f>
        <v/>
      </c>
      <c r="F227" s="11" t="n">
        <v>4.413</v>
      </c>
      <c r="G227" s="12">
        <f>0*8</f>
        <v/>
      </c>
      <c r="H227" s="12">
        <f>F227-G227</f>
        <v/>
      </c>
      <c r="I227" s="10">
        <f>IF(E227=0,"Fora",IF(E226=0,"Carg xar",IF(H227&lt;0,IF(M227&lt;0.9,"Carg FV","Stby"),IF(M227&gt;P227,"V2H",IF(M227&lt;0.9,"Carg xar","Stby")))))</f>
        <v/>
      </c>
      <c r="J227" s="12">
        <f>IF(OR(I227="Carg FV",I227="Carg xar"),MIN(IF(I227="Carg FV",ABS(H227),7.4),7.4,MAX(0,(0.9-M227)*40)*0.95),0)</f>
        <v/>
      </c>
      <c r="K227" s="12">
        <f>IF(I227="V2H",MIN(MAX(0,H227),7.4,MAX(0,(M227-P227)*40)*0.95),0)</f>
        <v/>
      </c>
      <c r="L227" s="12">
        <f>IF(E227=0,0,MAX(0,H227-K227))</f>
        <v/>
      </c>
      <c r="M227" s="13">
        <f>M226+J226/40-IF(I226="V2H",K226/(0.95*40),0)-IF(E227=0,IF(E226=1,IF(D227=1,30,40)*0.18/(2*40),0),0)-IF(E227=1,IF(E226=0,IF(D227=1,30,40)*0.18/(2*40),0),0)</f>
        <v/>
      </c>
      <c r="N227" s="14" t="n">
        <v>0.09</v>
      </c>
      <c r="O227" s="15">
        <f>K227*N227</f>
        <v/>
      </c>
      <c r="P227">
        <f>IF(E227=0,0.3,IF(D227=1,IF(C227&gt;=Params!$B$13-3,IF(C227&lt;Params!$B$13,Params!$B$20,0.3),0.3),IF(C227&gt;=Params!$B$15-3,IF(C227&lt;Params!$B$15,Params!$B$21,0.3),0.3)))</f>
        <v/>
      </c>
    </row>
    <row r="228" ht="15" customHeight="1" s="1">
      <c r="A228" s="9" t="n">
        <v>225</v>
      </c>
      <c r="B228" s="6" t="inlineStr">
        <is>
          <t>10/01</t>
        </is>
      </c>
      <c r="C228" s="6" t="n">
        <v>8</v>
      </c>
      <c r="D228" s="6" t="n">
        <v>0</v>
      </c>
      <c r="E228" s="10">
        <f>IF(D228=1, IF(OR(C228&lt;10, C228&gt;=15),1,0), IF(OR(C228&lt;7, C228&gt;=18),1,0))</f>
        <v/>
      </c>
      <c r="F228" s="11" t="n">
        <v>4.397</v>
      </c>
      <c r="G228" s="12">
        <f>0.05*8</f>
        <v/>
      </c>
      <c r="H228" s="12">
        <f>F228-G228</f>
        <v/>
      </c>
      <c r="I228" s="10">
        <f>IF(E228=0,"Fora",IF(E227=0,"Carg xar",IF(H228&lt;0,IF(M228&lt;0.9,"Carg FV","Stby"),IF(M228&gt;P228,"V2H",IF(M228&lt;0.9,"Carg xar","Stby")))))</f>
        <v/>
      </c>
      <c r="J228" s="12">
        <f>IF(OR(I228="Carg FV",I228="Carg xar"),MIN(IF(I228="Carg FV",ABS(H228),7.4),7.4,MAX(0,(0.9-M228)*40)*0.95),0)</f>
        <v/>
      </c>
      <c r="K228" s="12">
        <f>IF(I228="V2H",MIN(MAX(0,H228),7.4,MAX(0,(M228-P228)*40)*0.95),0)</f>
        <v/>
      </c>
      <c r="L228" s="12">
        <f>IF(E228=0,0,MAX(0,H228-K228))</f>
        <v/>
      </c>
      <c r="M228" s="13">
        <f>M227+J227/40-IF(I227="V2H",K227/(0.95*40),0)-IF(E228=0,IF(E227=1,IF(D228=1,30,40)*0.18/(2*40),0),0)-IF(E228=1,IF(E227=0,IF(D228=1,30,40)*0.18/(2*40),0),0)</f>
        <v/>
      </c>
      <c r="N228" s="14" t="n">
        <v>0.15</v>
      </c>
      <c r="O228" s="15">
        <f>K228*N228</f>
        <v/>
      </c>
      <c r="P228">
        <f>IF(E228=0,0.3,IF(D228=1,IF(C228&gt;=Params!$B$13-3,IF(C228&lt;Params!$B$13,Params!$B$20,0.3),0.3),IF(C228&gt;=Params!$B$15-3,IF(C228&lt;Params!$B$15,Params!$B$21,0.3),0.3)))</f>
        <v/>
      </c>
    </row>
    <row r="229" ht="15" customHeight="1" s="1">
      <c r="A229" s="9" t="n">
        <v>226</v>
      </c>
      <c r="B229" s="6" t="inlineStr">
        <is>
          <t>10/01</t>
        </is>
      </c>
      <c r="C229" s="6" t="n">
        <v>9</v>
      </c>
      <c r="D229" s="6" t="n">
        <v>0</v>
      </c>
      <c r="E229" s="10">
        <f>IF(D229=1, IF(OR(C229&lt;10, C229&gt;=15),1,0), IF(OR(C229&lt;7, C229&gt;=18),1,0))</f>
        <v/>
      </c>
      <c r="F229" s="11" t="n">
        <v>1.986</v>
      </c>
      <c r="G229" s="12">
        <f>0.18*8</f>
        <v/>
      </c>
      <c r="H229" s="12">
        <f>F229-G229</f>
        <v/>
      </c>
      <c r="I229" s="10">
        <f>IF(E229=0,"Fora",IF(E228=0,"Carg xar",IF(H229&lt;0,IF(M229&lt;0.9,"Carg FV","Stby"),IF(M229&gt;P229,"V2H",IF(M229&lt;0.9,"Carg xar","Stby")))))</f>
        <v/>
      </c>
      <c r="J229" s="12">
        <f>IF(OR(I229="Carg FV",I229="Carg xar"),MIN(IF(I229="Carg FV",ABS(H229),7.4),7.4,MAX(0,(0.9-M229)*40)*0.95),0)</f>
        <v/>
      </c>
      <c r="K229" s="12">
        <f>IF(I229="V2H",MIN(MAX(0,H229),7.4,MAX(0,(M229-P229)*40)*0.95),0)</f>
        <v/>
      </c>
      <c r="L229" s="12">
        <f>IF(E229=0,0,MAX(0,H229-K229))</f>
        <v/>
      </c>
      <c r="M229" s="13">
        <f>M228+J228/40-IF(I228="V2H",K228/(0.95*40),0)-IF(E229=0,IF(E228=1,IF(D229=1,30,40)*0.18/(2*40),0),0)-IF(E229=1,IF(E228=0,IF(D229=1,30,40)*0.18/(2*40),0),0)</f>
        <v/>
      </c>
      <c r="N229" s="14" t="n">
        <v>0.15</v>
      </c>
      <c r="O229" s="15">
        <f>K229*N229</f>
        <v/>
      </c>
      <c r="P229">
        <f>IF(E229=0,0.3,IF(D229=1,IF(C229&gt;=Params!$B$13-3,IF(C229&lt;Params!$B$13,Params!$B$20,0.3),0.3),IF(C229&gt;=Params!$B$15-3,IF(C229&lt;Params!$B$15,Params!$B$21,0.3),0.3)))</f>
        <v/>
      </c>
    </row>
    <row r="230" ht="15" customHeight="1" s="1">
      <c r="A230" s="9" t="n">
        <v>227</v>
      </c>
      <c r="B230" s="6" t="inlineStr">
        <is>
          <t>10/01</t>
        </is>
      </c>
      <c r="C230" s="6" t="n">
        <v>10</v>
      </c>
      <c r="D230" s="6" t="n">
        <v>0</v>
      </c>
      <c r="E230" s="10">
        <f>IF(D230=1, IF(OR(C230&lt;10, C230&gt;=15),1,0), IF(OR(C230&lt;7, C230&gt;=18),1,0))</f>
        <v/>
      </c>
      <c r="F230" s="11" t="n">
        <v>0</v>
      </c>
      <c r="G230" s="12">
        <f>0.38*8</f>
        <v/>
      </c>
      <c r="H230" s="12">
        <f>F230-G230</f>
        <v/>
      </c>
      <c r="I230" s="10">
        <f>IF(E230=0,"Fora",IF(E229=0,"Carg xar",IF(H230&lt;0,IF(M230&lt;0.9,"Carg FV","Stby"),IF(M230&gt;P230,"V2H",IF(M230&lt;0.9,"Carg xar","Stby")))))</f>
        <v/>
      </c>
      <c r="J230" s="12">
        <f>IF(OR(I230="Carg FV",I230="Carg xar"),MIN(IF(I230="Carg FV",ABS(H230),7.4),7.4,MAX(0,(0.9-M230)*40)*0.95),0)</f>
        <v/>
      </c>
      <c r="K230" s="12">
        <f>IF(I230="V2H",MIN(MAX(0,H230),7.4,MAX(0,(M230-P230)*40)*0.95),0)</f>
        <v/>
      </c>
      <c r="L230" s="12">
        <f>IF(E230=0,0,MAX(0,H230-K230))</f>
        <v/>
      </c>
      <c r="M230" s="13">
        <f>M229+J229/40-IF(I229="V2H",K229/(0.95*40),0)-IF(E230=0,IF(E229=1,IF(D230=1,30,40)*0.18/(2*40),0),0)-IF(E230=1,IF(E229=0,IF(D230=1,30,40)*0.18/(2*40),0),0)</f>
        <v/>
      </c>
      <c r="N230" s="14" t="n">
        <v>0.2</v>
      </c>
      <c r="O230" s="15">
        <f>K230*N230</f>
        <v/>
      </c>
      <c r="P230">
        <f>IF(E230=0,0.3,IF(D230=1,IF(C230&gt;=Params!$B$13-3,IF(C230&lt;Params!$B$13,Params!$B$20,0.3),0.3),IF(C230&gt;=Params!$B$15-3,IF(C230&lt;Params!$B$15,Params!$B$21,0.3),0.3)))</f>
        <v/>
      </c>
    </row>
    <row r="231" ht="15" customHeight="1" s="1">
      <c r="A231" s="9" t="n">
        <v>228</v>
      </c>
      <c r="B231" s="6" t="inlineStr">
        <is>
          <t>10/01</t>
        </is>
      </c>
      <c r="C231" s="6" t="n">
        <v>11</v>
      </c>
      <c r="D231" s="6" t="n">
        <v>0</v>
      </c>
      <c r="E231" s="10">
        <f>IF(D231=1, IF(OR(C231&lt;10, C231&gt;=15),1,0), IF(OR(C231&lt;7, C231&gt;=18),1,0))</f>
        <v/>
      </c>
      <c r="F231" s="11" t="n">
        <v>0</v>
      </c>
      <c r="G231" s="12">
        <f>0.52*8</f>
        <v/>
      </c>
      <c r="H231" s="12">
        <f>F231-G231</f>
        <v/>
      </c>
      <c r="I231" s="10">
        <f>IF(E231=0,"Fora",IF(E230=0,"Carg xar",IF(H231&lt;0,IF(M231&lt;0.9,"Carg FV","Stby"),IF(M231&gt;P231,"V2H",IF(M231&lt;0.9,"Carg xar","Stby")))))</f>
        <v/>
      </c>
      <c r="J231" s="12">
        <f>IF(OR(I231="Carg FV",I231="Carg xar"),MIN(IF(I231="Carg FV",ABS(H231),7.4),7.4,MAX(0,(0.9-M231)*40)*0.95),0)</f>
        <v/>
      </c>
      <c r="K231" s="12">
        <f>IF(I231="V2H",MIN(MAX(0,H231),7.4,MAX(0,(M231-P231)*40)*0.95),0)</f>
        <v/>
      </c>
      <c r="L231" s="12">
        <f>IF(E231=0,0,MAX(0,H231-K231))</f>
        <v/>
      </c>
      <c r="M231" s="13">
        <f>M230+J230/40-IF(I230="V2H",K230/(0.95*40),0)-IF(E231=0,IF(E230=1,IF(D231=1,30,40)*0.18/(2*40),0),0)-IF(E231=1,IF(E230=0,IF(D231=1,30,40)*0.18/(2*40),0),0)</f>
        <v/>
      </c>
      <c r="N231" s="14" t="n">
        <v>0.2</v>
      </c>
      <c r="O231" s="15">
        <f>K231*N231</f>
        <v/>
      </c>
      <c r="P231">
        <f>IF(E231=0,0.3,IF(D231=1,IF(C231&gt;=Params!$B$13-3,IF(C231&lt;Params!$B$13,Params!$B$20,0.3),0.3),IF(C231&gt;=Params!$B$15-3,IF(C231&lt;Params!$B$15,Params!$B$21,0.3),0.3)))</f>
        <v/>
      </c>
    </row>
    <row r="232" ht="15" customHeight="1" s="1">
      <c r="A232" s="9" t="n">
        <v>229</v>
      </c>
      <c r="B232" s="6" t="inlineStr">
        <is>
          <t>10/01</t>
        </is>
      </c>
      <c r="C232" s="6" t="n">
        <v>12</v>
      </c>
      <c r="D232" s="6" t="n">
        <v>0</v>
      </c>
      <c r="E232" s="10">
        <f>IF(D232=1, IF(OR(C232&lt;10, C232&gt;=15),1,0), IF(OR(C232&lt;7, C232&gt;=18),1,0))</f>
        <v/>
      </c>
      <c r="F232" s="11" t="n">
        <v>0.378</v>
      </c>
      <c r="G232" s="12">
        <f>0.58*8</f>
        <v/>
      </c>
      <c r="H232" s="12">
        <f>F232-G232</f>
        <v/>
      </c>
      <c r="I232" s="10">
        <f>IF(E232=0,"Fora",IF(E231=0,"Carg xar",IF(H232&lt;0,IF(M232&lt;0.9,"Carg FV","Stby"),IF(M232&gt;P232,"V2H",IF(M232&lt;0.9,"Carg xar","Stby")))))</f>
        <v/>
      </c>
      <c r="J232" s="12">
        <f>IF(OR(I232="Carg FV",I232="Carg xar"),MIN(IF(I232="Carg FV",ABS(H232),7.4),7.4,MAX(0,(0.9-M232)*40)*0.95),0)</f>
        <v/>
      </c>
      <c r="K232" s="12">
        <f>IF(I232="V2H",MIN(MAX(0,H232),7.4,MAX(0,(M232-P232)*40)*0.95),0)</f>
        <v/>
      </c>
      <c r="L232" s="12">
        <f>IF(E232=0,0,MAX(0,H232-K232))</f>
        <v/>
      </c>
      <c r="M232" s="13">
        <f>M231+J231/40-IF(I231="V2H",K231/(0.95*40),0)-IF(E232=0,IF(E231=1,IF(D232=1,30,40)*0.18/(2*40),0),0)-IF(E232=1,IF(E231=0,IF(D232=1,30,40)*0.18/(2*40),0),0)</f>
        <v/>
      </c>
      <c r="N232" s="14" t="n">
        <v>0.2</v>
      </c>
      <c r="O232" s="15">
        <f>K232*N232</f>
        <v/>
      </c>
      <c r="P232">
        <f>IF(E232=0,0.3,IF(D232=1,IF(C232&gt;=Params!$B$13-3,IF(C232&lt;Params!$B$13,Params!$B$20,0.3),0.3),IF(C232&gt;=Params!$B$15-3,IF(C232&lt;Params!$B$15,Params!$B$21,0.3),0.3)))</f>
        <v/>
      </c>
    </row>
    <row r="233" ht="15" customHeight="1" s="1">
      <c r="A233" s="9" t="n">
        <v>230</v>
      </c>
      <c r="B233" s="6" t="inlineStr">
        <is>
          <t>10/01</t>
        </is>
      </c>
      <c r="C233" s="6" t="n">
        <v>13</v>
      </c>
      <c r="D233" s="6" t="n">
        <v>0</v>
      </c>
      <c r="E233" s="10">
        <f>IF(D233=1, IF(OR(C233&lt;10, C233&gt;=15),1,0), IF(OR(C233&lt;7, C233&gt;=18),1,0))</f>
        <v/>
      </c>
      <c r="F233" s="11" t="n">
        <v>1.459</v>
      </c>
      <c r="G233" s="12">
        <f>0.55*8</f>
        <v/>
      </c>
      <c r="H233" s="12">
        <f>F233-G233</f>
        <v/>
      </c>
      <c r="I233" s="10">
        <f>IF(E233=0,"Fora",IF(E232=0,"Carg xar",IF(H233&lt;0,IF(M233&lt;0.9,"Carg FV","Stby"),IF(M233&gt;P233,"V2H",IF(M233&lt;0.9,"Carg xar","Stby")))))</f>
        <v/>
      </c>
      <c r="J233" s="12">
        <f>IF(OR(I233="Carg FV",I233="Carg xar"),MIN(IF(I233="Carg FV",ABS(H233),7.4),7.4,MAX(0,(0.9-M233)*40)*0.95),0)</f>
        <v/>
      </c>
      <c r="K233" s="12">
        <f>IF(I233="V2H",MIN(MAX(0,H233),7.4,MAX(0,(M233-P233)*40)*0.95),0)</f>
        <v/>
      </c>
      <c r="L233" s="12">
        <f>IF(E233=0,0,MAX(0,H233-K233))</f>
        <v/>
      </c>
      <c r="M233" s="13">
        <f>M232+J232/40-IF(I232="V2H",K232/(0.95*40),0)-IF(E233=0,IF(E232=1,IF(D233=1,30,40)*0.18/(2*40),0),0)-IF(E233=1,IF(E232=0,IF(D233=1,30,40)*0.18/(2*40),0),0)</f>
        <v/>
      </c>
      <c r="N233" s="14" t="n">
        <v>0.2</v>
      </c>
      <c r="O233" s="15">
        <f>K233*N233</f>
        <v/>
      </c>
      <c r="P233">
        <f>IF(E233=0,0.3,IF(D233=1,IF(C233&gt;=Params!$B$13-3,IF(C233&lt;Params!$B$13,Params!$B$20,0.3),0.3),IF(C233&gt;=Params!$B$15-3,IF(C233&lt;Params!$B$15,Params!$B$21,0.3),0.3)))</f>
        <v/>
      </c>
    </row>
    <row r="234" ht="15" customHeight="1" s="1">
      <c r="A234" s="9" t="n">
        <v>231</v>
      </c>
      <c r="B234" s="6" t="inlineStr">
        <is>
          <t>10/01</t>
        </is>
      </c>
      <c r="C234" s="6" t="n">
        <v>14</v>
      </c>
      <c r="D234" s="6" t="n">
        <v>0</v>
      </c>
      <c r="E234" s="10">
        <f>IF(D234=1, IF(OR(C234&lt;10, C234&gt;=15),1,0), IF(OR(C234&lt;7, C234&gt;=18),1,0))</f>
        <v/>
      </c>
      <c r="F234" s="11" t="n">
        <v>1.88</v>
      </c>
      <c r="G234" s="12">
        <f>0.42*8</f>
        <v/>
      </c>
      <c r="H234" s="12">
        <f>F234-G234</f>
        <v/>
      </c>
      <c r="I234" s="10">
        <f>IF(E234=0,"Fora",IF(E233=0,"Carg xar",IF(H234&lt;0,IF(M234&lt;0.9,"Carg FV","Stby"),IF(M234&gt;P234,"V2H",IF(M234&lt;0.9,"Carg xar","Stby")))))</f>
        <v/>
      </c>
      <c r="J234" s="12">
        <f>IF(OR(I234="Carg FV",I234="Carg xar"),MIN(IF(I234="Carg FV",ABS(H234),7.4),7.4,MAX(0,(0.9-M234)*40)*0.95),0)</f>
        <v/>
      </c>
      <c r="K234" s="12">
        <f>IF(I234="V2H",MIN(MAX(0,H234),7.4,MAX(0,(M234-P234)*40)*0.95),0)</f>
        <v/>
      </c>
      <c r="L234" s="12">
        <f>IF(E234=0,0,MAX(0,H234-K234))</f>
        <v/>
      </c>
      <c r="M234" s="13">
        <f>M233+J233/40-IF(I233="V2H",K233/(0.95*40),0)-IF(E234=0,IF(E233=1,IF(D234=1,30,40)*0.18/(2*40),0),0)-IF(E234=1,IF(E233=0,IF(D234=1,30,40)*0.18/(2*40),0),0)</f>
        <v/>
      </c>
      <c r="N234" s="14" t="n">
        <v>0.15</v>
      </c>
      <c r="O234" s="15">
        <f>K234*N234</f>
        <v/>
      </c>
      <c r="P234">
        <f>IF(E234=0,0.3,IF(D234=1,IF(C234&gt;=Params!$B$13-3,IF(C234&lt;Params!$B$13,Params!$B$20,0.3),0.3),IF(C234&gt;=Params!$B$15-3,IF(C234&lt;Params!$B$15,Params!$B$21,0.3),0.3)))</f>
        <v/>
      </c>
    </row>
    <row r="235" ht="15" customHeight="1" s="1">
      <c r="A235" s="9" t="n">
        <v>232</v>
      </c>
      <c r="B235" s="6" t="inlineStr">
        <is>
          <t>10/01</t>
        </is>
      </c>
      <c r="C235" s="6" t="n">
        <v>15</v>
      </c>
      <c r="D235" s="6" t="n">
        <v>0</v>
      </c>
      <c r="E235" s="10">
        <f>IF(D235=1, IF(OR(C235&lt;10, C235&gt;=15),1,0), IF(OR(C235&lt;7, C235&gt;=18),1,0))</f>
        <v/>
      </c>
      <c r="F235" s="11" t="n">
        <v>0.11</v>
      </c>
      <c r="G235" s="12">
        <f>0.22*8</f>
        <v/>
      </c>
      <c r="H235" s="12">
        <f>F235-G235</f>
        <v/>
      </c>
      <c r="I235" s="10">
        <f>IF(E235=0,"Fora",IF(E234=0,"Carg xar",IF(H235&lt;0,IF(M235&lt;0.9,"Carg FV","Stby"),IF(M235&gt;P235,"V2H",IF(M235&lt;0.9,"Carg xar","Stby")))))</f>
        <v/>
      </c>
      <c r="J235" s="12">
        <f>IF(OR(I235="Carg FV",I235="Carg xar"),MIN(IF(I235="Carg FV",ABS(H235),7.4),7.4,MAX(0,(0.9-M235)*40)*0.95),0)</f>
        <v/>
      </c>
      <c r="K235" s="12">
        <f>IF(I235="V2H",MIN(MAX(0,H235),7.4,MAX(0,(M235-P235)*40)*0.95),0)</f>
        <v/>
      </c>
      <c r="L235" s="12">
        <f>IF(E235=0,0,MAX(0,H235-K235))</f>
        <v/>
      </c>
      <c r="M235" s="13">
        <f>M234+J234/40-IF(I234="V2H",K234/(0.95*40),0)-IF(E235=0,IF(E234=1,IF(D235=1,30,40)*0.18/(2*40),0),0)-IF(E235=1,IF(E234=0,IF(D235=1,30,40)*0.18/(2*40),0),0)</f>
        <v/>
      </c>
      <c r="N235" s="14" t="n">
        <v>0.15</v>
      </c>
      <c r="O235" s="15">
        <f>K235*N235</f>
        <v/>
      </c>
      <c r="P235">
        <f>IF(E235=0,0.3,IF(D235=1,IF(C235&gt;=Params!$B$13-3,IF(C235&lt;Params!$B$13,Params!$B$20,0.3),0.3),IF(C235&gt;=Params!$B$15-3,IF(C235&lt;Params!$B$15,Params!$B$21,0.3),0.3)))</f>
        <v/>
      </c>
    </row>
    <row r="236" ht="15" customHeight="1" s="1">
      <c r="A236" s="9" t="n">
        <v>233</v>
      </c>
      <c r="B236" s="6" t="inlineStr">
        <is>
          <t>10/01</t>
        </is>
      </c>
      <c r="C236" s="6" t="n">
        <v>16</v>
      </c>
      <c r="D236" s="6" t="n">
        <v>0</v>
      </c>
      <c r="E236" s="10">
        <f>IF(D236=1, IF(OR(C236&lt;10, C236&gt;=15),1,0), IF(OR(C236&lt;7, C236&gt;=18),1,0))</f>
        <v/>
      </c>
      <c r="F236" s="11" t="n">
        <v>0.239</v>
      </c>
      <c r="G236" s="12">
        <f>0.05*8</f>
        <v/>
      </c>
      <c r="H236" s="12">
        <f>F236-G236</f>
        <v/>
      </c>
      <c r="I236" s="10">
        <f>IF(E236=0,"Fora",IF(E235=0,"Carg xar",IF(H236&lt;0,IF(M236&lt;0.9,"Carg FV","Stby"),IF(M236&gt;P236,"V2H",IF(M236&lt;0.9,"Carg xar","Stby")))))</f>
        <v/>
      </c>
      <c r="J236" s="12">
        <f>IF(OR(I236="Carg FV",I236="Carg xar"),MIN(IF(I236="Carg FV",ABS(H236),7.4),7.4,MAX(0,(0.9-M236)*40)*0.95),0)</f>
        <v/>
      </c>
      <c r="K236" s="12">
        <f>IF(I236="V2H",MIN(MAX(0,H236),7.4,MAX(0,(M236-P236)*40)*0.95),0)</f>
        <v/>
      </c>
      <c r="L236" s="12">
        <f>IF(E236=0,0,MAX(0,H236-K236))</f>
        <v/>
      </c>
      <c r="M236" s="13">
        <f>M235+J235/40-IF(I235="V2H",K235/(0.95*40),0)-IF(E236=0,IF(E235=1,IF(D236=1,30,40)*0.18/(2*40),0),0)-IF(E236=1,IF(E235=0,IF(D236=1,30,40)*0.18/(2*40),0),0)</f>
        <v/>
      </c>
      <c r="N236" s="14" t="n">
        <v>0.15</v>
      </c>
      <c r="O236" s="15">
        <f>K236*N236</f>
        <v/>
      </c>
      <c r="P236">
        <f>IF(E236=0,0.3,IF(D236=1,IF(C236&gt;=Params!$B$13-3,IF(C236&lt;Params!$B$13,Params!$B$20,0.3),0.3),IF(C236&gt;=Params!$B$15-3,IF(C236&lt;Params!$B$15,Params!$B$21,0.3),0.3)))</f>
        <v/>
      </c>
    </row>
    <row r="237" ht="15" customHeight="1" s="1">
      <c r="A237" s="9" t="n">
        <v>234</v>
      </c>
      <c r="B237" s="6" t="inlineStr">
        <is>
          <t>10/01</t>
        </is>
      </c>
      <c r="C237" s="6" t="n">
        <v>17</v>
      </c>
      <c r="D237" s="6" t="n">
        <v>0</v>
      </c>
      <c r="E237" s="10">
        <f>IF(D237=1, IF(OR(C237&lt;10, C237&gt;=15),1,0), IF(OR(C237&lt;7, C237&gt;=18),1,0))</f>
        <v/>
      </c>
      <c r="F237" s="11" t="n">
        <v>0.184</v>
      </c>
      <c r="G237" s="12">
        <f>0*8</f>
        <v/>
      </c>
      <c r="H237" s="12">
        <f>F237-G237</f>
        <v/>
      </c>
      <c r="I237" s="10">
        <f>IF(E237=0,"Fora",IF(E236=0,"Carg xar",IF(H237&lt;0,IF(M237&lt;0.9,"Carg FV","Stby"),IF(M237&gt;P237,"V2H",IF(M237&lt;0.9,"Carg xar","Stby")))))</f>
        <v/>
      </c>
      <c r="J237" s="12">
        <f>IF(OR(I237="Carg FV",I237="Carg xar"),MIN(IF(I237="Carg FV",ABS(H237),7.4),7.4,MAX(0,(0.9-M237)*40)*0.95),0)</f>
        <v/>
      </c>
      <c r="K237" s="12">
        <f>IF(I237="V2H",MIN(MAX(0,H237),7.4,MAX(0,(M237-P237)*40)*0.95),0)</f>
        <v/>
      </c>
      <c r="L237" s="12">
        <f>IF(E237=0,0,MAX(0,H237-K237))</f>
        <v/>
      </c>
      <c r="M237" s="13">
        <f>M236+J236/40-IF(I236="V2H",K236/(0.95*40),0)-IF(E237=0,IF(E236=1,IF(D237=1,30,40)*0.18/(2*40),0),0)-IF(E237=1,IF(E236=0,IF(D237=1,30,40)*0.18/(2*40),0),0)</f>
        <v/>
      </c>
      <c r="N237" s="14" t="n">
        <v>0.15</v>
      </c>
      <c r="O237" s="15">
        <f>K237*N237</f>
        <v/>
      </c>
      <c r="P237">
        <f>IF(E237=0,0.3,IF(D237=1,IF(C237&gt;=Params!$B$13-3,IF(C237&lt;Params!$B$13,Params!$B$20,0.3),0.3),IF(C237&gt;=Params!$B$15-3,IF(C237&lt;Params!$B$15,Params!$B$21,0.3),0.3)))</f>
        <v/>
      </c>
    </row>
    <row r="238" ht="15" customHeight="1" s="1">
      <c r="A238" s="9" t="n">
        <v>235</v>
      </c>
      <c r="B238" s="6" t="inlineStr">
        <is>
          <t>10/01</t>
        </is>
      </c>
      <c r="C238" s="6" t="n">
        <v>18</v>
      </c>
      <c r="D238" s="6" t="n">
        <v>0</v>
      </c>
      <c r="E238" s="10">
        <f>IF(D238=1, IF(OR(C238&lt;10, C238&gt;=15),1,0), IF(OR(C238&lt;7, C238&gt;=18),1,0))</f>
        <v/>
      </c>
      <c r="F238" s="11" t="n">
        <v>0.26</v>
      </c>
      <c r="G238" s="12">
        <f>0*8</f>
        <v/>
      </c>
      <c r="H238" s="12">
        <f>F238-G238</f>
        <v/>
      </c>
      <c r="I238" s="10">
        <f>IF(E238=0,"Fora",IF(E237=0,"Carg xar",IF(H238&lt;0,IF(M238&lt;0.9,"Carg FV","Stby"),IF(M238&gt;P238,"V2H",IF(M238&lt;0.9,"Carg xar","Stby")))))</f>
        <v/>
      </c>
      <c r="J238" s="12">
        <f>IF(OR(I238="Carg FV",I238="Carg xar"),MIN(IF(I238="Carg FV",ABS(H238),7.4),7.4,MAX(0,(0.9-M238)*40)*0.95),0)</f>
        <v/>
      </c>
      <c r="K238" s="12">
        <f>IF(I238="V2H",MIN(MAX(0,H238),7.4,MAX(0,(M238-P238)*40)*0.95),0)</f>
        <v/>
      </c>
      <c r="L238" s="12">
        <f>IF(E238=0,0,MAX(0,H238-K238))</f>
        <v/>
      </c>
      <c r="M238" s="13">
        <f>M237+J237/40-IF(I237="V2H",K237/(0.95*40),0)-IF(E238=0,IF(E237=1,IF(D238=1,30,40)*0.18/(2*40),0),0)-IF(E238=1,IF(E237=0,IF(D238=1,30,40)*0.18/(2*40),0),0)</f>
        <v/>
      </c>
      <c r="N238" s="14" t="n">
        <v>0.2</v>
      </c>
      <c r="O238" s="15">
        <f>K238*N238</f>
        <v/>
      </c>
      <c r="P238">
        <f>IF(E238=0,0.3,IF(D238=1,IF(C238&gt;=Params!$B$13-3,IF(C238&lt;Params!$B$13,Params!$B$20,0.3),0.3),IF(C238&gt;=Params!$B$15-3,IF(C238&lt;Params!$B$15,Params!$B$21,0.3),0.3)))</f>
        <v/>
      </c>
    </row>
    <row r="239" ht="15" customHeight="1" s="1">
      <c r="A239" s="9" t="n">
        <v>236</v>
      </c>
      <c r="B239" s="6" t="inlineStr">
        <is>
          <t>10/01</t>
        </is>
      </c>
      <c r="C239" s="6" t="n">
        <v>19</v>
      </c>
      <c r="D239" s="6" t="n">
        <v>0</v>
      </c>
      <c r="E239" s="10">
        <f>IF(D239=1, IF(OR(C239&lt;10, C239&gt;=15),1,0), IF(OR(C239&lt;7, C239&gt;=18),1,0))</f>
        <v/>
      </c>
      <c r="F239" s="11" t="n">
        <v>0.484</v>
      </c>
      <c r="G239" s="12">
        <f>0*8</f>
        <v/>
      </c>
      <c r="H239" s="12">
        <f>F239-G239</f>
        <v/>
      </c>
      <c r="I239" s="10">
        <f>IF(E239=0,"Fora",IF(E238=0,"Carg xar",IF(H239&lt;0,IF(M239&lt;0.9,"Carg FV","Stby"),IF(M239&gt;P239,"V2H",IF(M239&lt;0.9,"Carg xar","Stby")))))</f>
        <v/>
      </c>
      <c r="J239" s="12">
        <f>IF(OR(I239="Carg FV",I239="Carg xar"),MIN(IF(I239="Carg FV",ABS(H239),7.4),7.4,MAX(0,(0.9-M239)*40)*0.95),0)</f>
        <v/>
      </c>
      <c r="K239" s="12">
        <f>IF(I239="V2H",MIN(MAX(0,H239),7.4,MAX(0,(M239-P239)*40)*0.95),0)</f>
        <v/>
      </c>
      <c r="L239" s="12">
        <f>IF(E239=0,0,MAX(0,H239-K239))</f>
        <v/>
      </c>
      <c r="M239" s="13">
        <f>M238+J238/40-IF(I238="V2H",K238/(0.95*40),0)-IF(E239=0,IF(E238=1,IF(D239=1,30,40)*0.18/(2*40),0),0)-IF(E239=1,IF(E238=0,IF(D239=1,30,40)*0.18/(2*40),0),0)</f>
        <v/>
      </c>
      <c r="N239" s="14" t="n">
        <v>0.2</v>
      </c>
      <c r="O239" s="15">
        <f>K239*N239</f>
        <v/>
      </c>
      <c r="P239">
        <f>IF(E239=0,0.3,IF(D239=1,IF(C239&gt;=Params!$B$13-3,IF(C239&lt;Params!$B$13,Params!$B$20,0.3),0.3),IF(C239&gt;=Params!$B$15-3,IF(C239&lt;Params!$B$15,Params!$B$21,0.3),0.3)))</f>
        <v/>
      </c>
    </row>
    <row r="240" ht="15" customHeight="1" s="1">
      <c r="A240" s="9" t="n">
        <v>237</v>
      </c>
      <c r="B240" s="6" t="inlineStr">
        <is>
          <t>10/01</t>
        </is>
      </c>
      <c r="C240" s="6" t="n">
        <v>20</v>
      </c>
      <c r="D240" s="6" t="n">
        <v>0</v>
      </c>
      <c r="E240" s="10">
        <f>IF(D240=1, IF(OR(C240&lt;10, C240&gt;=15),1,0), IF(OR(C240&lt;7, C240&gt;=18),1,0))</f>
        <v/>
      </c>
      <c r="F240" s="11" t="n">
        <v>2.342</v>
      </c>
      <c r="G240" s="12">
        <f>0*8</f>
        <v/>
      </c>
      <c r="H240" s="12">
        <f>F240-G240</f>
        <v/>
      </c>
      <c r="I240" s="10">
        <f>IF(E240=0,"Fora",IF(E239=0,"Carg xar",IF(H240&lt;0,IF(M240&lt;0.9,"Carg FV","Stby"),IF(M240&gt;P240,"V2H",IF(M240&lt;0.9,"Carg xar","Stby")))))</f>
        <v/>
      </c>
      <c r="J240" s="12">
        <f>IF(OR(I240="Carg FV",I240="Carg xar"),MIN(IF(I240="Carg FV",ABS(H240),7.4),7.4,MAX(0,(0.9-M240)*40)*0.95),0)</f>
        <v/>
      </c>
      <c r="K240" s="12">
        <f>IF(I240="V2H",MIN(MAX(0,H240),7.4,MAX(0,(M240-P240)*40)*0.95),0)</f>
        <v/>
      </c>
      <c r="L240" s="12">
        <f>IF(E240=0,0,MAX(0,H240-K240))</f>
        <v/>
      </c>
      <c r="M240" s="13">
        <f>M239+J239/40-IF(I239="V2H",K239/(0.95*40),0)-IF(E240=0,IF(E239=1,IF(D240=1,30,40)*0.18/(2*40),0),0)-IF(E240=1,IF(E239=0,IF(D240=1,30,40)*0.18/(2*40),0),0)</f>
        <v/>
      </c>
      <c r="N240" s="14" t="n">
        <v>0.2</v>
      </c>
      <c r="O240" s="15">
        <f>K240*N240</f>
        <v/>
      </c>
      <c r="P240">
        <f>IF(E240=0,0.3,IF(D240=1,IF(C240&gt;=Params!$B$13-3,IF(C240&lt;Params!$B$13,Params!$B$20,0.3),0.3),IF(C240&gt;=Params!$B$15-3,IF(C240&lt;Params!$B$15,Params!$B$21,0.3),0.3)))</f>
        <v/>
      </c>
    </row>
    <row r="241" ht="15" customHeight="1" s="1">
      <c r="A241" s="9" t="n">
        <v>238</v>
      </c>
      <c r="B241" s="6" t="inlineStr">
        <is>
          <t>10/01</t>
        </is>
      </c>
      <c r="C241" s="6" t="n">
        <v>21</v>
      </c>
      <c r="D241" s="6" t="n">
        <v>0</v>
      </c>
      <c r="E241" s="10">
        <f>IF(D241=1, IF(OR(C241&lt;10, C241&gt;=15),1,0), IF(OR(C241&lt;7, C241&gt;=18),1,0))</f>
        <v/>
      </c>
      <c r="F241" s="11" t="n">
        <v>4.052</v>
      </c>
      <c r="G241" s="12">
        <f>0*8</f>
        <v/>
      </c>
      <c r="H241" s="12">
        <f>F241-G241</f>
        <v/>
      </c>
      <c r="I241" s="10">
        <f>IF(E241=0,"Fora",IF(E240=0,"Carg xar",IF(H241&lt;0,IF(M241&lt;0.9,"Carg FV","Stby"),IF(M241&gt;P241,"V2H",IF(M241&lt;0.9,"Carg xar","Stby")))))</f>
        <v/>
      </c>
      <c r="J241" s="12">
        <f>IF(OR(I241="Carg FV",I241="Carg xar"),MIN(IF(I241="Carg FV",ABS(H241),7.4),7.4,MAX(0,(0.9-M241)*40)*0.95),0)</f>
        <v/>
      </c>
      <c r="K241" s="12">
        <f>IF(I241="V2H",MIN(MAX(0,H241),7.4,MAX(0,(M241-P241)*40)*0.95),0)</f>
        <v/>
      </c>
      <c r="L241" s="12">
        <f>IF(E241=0,0,MAX(0,H241-K241))</f>
        <v/>
      </c>
      <c r="M241" s="13">
        <f>M240+J240/40-IF(I240="V2H",K240/(0.95*40),0)-IF(E241=0,IF(E240=1,IF(D241=1,30,40)*0.18/(2*40),0),0)-IF(E241=1,IF(E240=0,IF(D241=1,30,40)*0.18/(2*40),0),0)</f>
        <v/>
      </c>
      <c r="N241" s="14" t="n">
        <v>0.2</v>
      </c>
      <c r="O241" s="15">
        <f>K241*N241</f>
        <v/>
      </c>
      <c r="P241">
        <f>IF(E241=0,0.3,IF(D241=1,IF(C241&gt;=Params!$B$13-3,IF(C241&lt;Params!$B$13,Params!$B$20,0.3),0.3),IF(C241&gt;=Params!$B$15-3,IF(C241&lt;Params!$B$15,Params!$B$21,0.3),0.3)))</f>
        <v/>
      </c>
    </row>
    <row r="242" ht="15" customHeight="1" s="1">
      <c r="A242" s="9" t="n">
        <v>239</v>
      </c>
      <c r="B242" s="6" t="inlineStr">
        <is>
          <t>10/01</t>
        </is>
      </c>
      <c r="C242" s="6" t="n">
        <v>22</v>
      </c>
      <c r="D242" s="6" t="n">
        <v>0</v>
      </c>
      <c r="E242" s="10">
        <f>IF(D242=1, IF(OR(C242&lt;10, C242&gt;=15),1,0), IF(OR(C242&lt;7, C242&gt;=18),1,0))</f>
        <v/>
      </c>
      <c r="F242" s="11" t="n">
        <v>3.102</v>
      </c>
      <c r="G242" s="12">
        <f>0*8</f>
        <v/>
      </c>
      <c r="H242" s="12">
        <f>F242-G242</f>
        <v/>
      </c>
      <c r="I242" s="10">
        <f>IF(E242=0,"Fora",IF(E241=0,"Carg xar",IF(H242&lt;0,IF(M242&lt;0.9,"Carg FV","Stby"),IF(M242&gt;P242,"V2H",IF(M242&lt;0.9,"Carg xar","Stby")))))</f>
        <v/>
      </c>
      <c r="J242" s="12">
        <f>IF(OR(I242="Carg FV",I242="Carg xar"),MIN(IF(I242="Carg FV",ABS(H242),7.4),7.4,MAX(0,(0.9-M242)*40)*0.95),0)</f>
        <v/>
      </c>
      <c r="K242" s="12">
        <f>IF(I242="V2H",MIN(MAX(0,H242),7.4,MAX(0,(M242-P242)*40)*0.95),0)</f>
        <v/>
      </c>
      <c r="L242" s="12">
        <f>IF(E242=0,0,MAX(0,H242-K242))</f>
        <v/>
      </c>
      <c r="M242" s="13">
        <f>M241+J241/40-IF(I241="V2H",K241/(0.95*40),0)-IF(E242=0,IF(E241=1,IF(D242=1,30,40)*0.18/(2*40),0),0)-IF(E242=1,IF(E241=0,IF(D242=1,30,40)*0.18/(2*40),0),0)</f>
        <v/>
      </c>
      <c r="N242" s="14" t="n">
        <v>0.15</v>
      </c>
      <c r="O242" s="15">
        <f>K242*N242</f>
        <v/>
      </c>
      <c r="P242">
        <f>IF(E242=0,0.3,IF(D242=1,IF(C242&gt;=Params!$B$13-3,IF(C242&lt;Params!$B$13,Params!$B$20,0.3),0.3),IF(C242&gt;=Params!$B$15-3,IF(C242&lt;Params!$B$15,Params!$B$21,0.3),0.3)))</f>
        <v/>
      </c>
    </row>
    <row r="243" ht="15" customHeight="1" s="1">
      <c r="A243" s="9" t="n">
        <v>240</v>
      </c>
      <c r="B243" s="6" t="inlineStr">
        <is>
          <t>10/01</t>
        </is>
      </c>
      <c r="C243" s="6" t="n">
        <v>23</v>
      </c>
      <c r="D243" s="6" t="n">
        <v>0</v>
      </c>
      <c r="E243" s="10">
        <f>IF(D243=1, IF(OR(C243&lt;10, C243&gt;=15),1,0), IF(OR(C243&lt;7, C243&gt;=18),1,0))</f>
        <v/>
      </c>
      <c r="F243" s="11" t="n">
        <v>2.896</v>
      </c>
      <c r="G243" s="12">
        <f>0*8</f>
        <v/>
      </c>
      <c r="H243" s="12">
        <f>F243-G243</f>
        <v/>
      </c>
      <c r="I243" s="10">
        <f>IF(E243=0,"Fora",IF(E242=0,"Carg xar",IF(H243&lt;0,IF(M243&lt;0.9,"Carg FV","Stby"),IF(M243&gt;P243,"V2H",IF(M243&lt;0.9,"Carg xar","Stby")))))</f>
        <v/>
      </c>
      <c r="J243" s="12">
        <f>IF(OR(I243="Carg FV",I243="Carg xar"),MIN(IF(I243="Carg FV",ABS(H243),7.4),7.4,MAX(0,(0.9-M243)*40)*0.95),0)</f>
        <v/>
      </c>
      <c r="K243" s="12">
        <f>IF(I243="V2H",MIN(MAX(0,H243),7.4,MAX(0,(M243-P243)*40)*0.95),0)</f>
        <v/>
      </c>
      <c r="L243" s="12">
        <f>IF(E243=0,0,MAX(0,H243-K243))</f>
        <v/>
      </c>
      <c r="M243" s="13">
        <f>M242+J242/40-IF(I242="V2H",K242/(0.95*40),0)-IF(E243=0,IF(E242=1,IF(D243=1,30,40)*0.18/(2*40),0),0)-IF(E243=1,IF(E242=0,IF(D243=1,30,40)*0.18/(2*40),0),0)</f>
        <v/>
      </c>
      <c r="N243" s="14" t="n">
        <v>0.15</v>
      </c>
      <c r="O243" s="15">
        <f>K243*N243</f>
        <v/>
      </c>
      <c r="P243">
        <f>IF(E243=0,0.3,IF(D243=1,IF(C243&gt;=Params!$B$13-3,IF(C243&lt;Params!$B$13,Params!$B$20,0.3),0.3),IF(C243&gt;=Params!$B$15-3,IF(C243&lt;Params!$B$15,Params!$B$21,0.3),0.3)))</f>
        <v/>
      </c>
    </row>
    <row r="244" ht="15" customHeight="1" s="1">
      <c r="A244" s="9" t="n">
        <v>241</v>
      </c>
      <c r="B244" s="6" t="inlineStr">
        <is>
          <t>11/01</t>
        </is>
      </c>
      <c r="C244" s="6" t="n">
        <v>0</v>
      </c>
      <c r="D244" s="6" t="n">
        <v>1</v>
      </c>
      <c r="E244" s="10">
        <f>IF(D244=1, IF(OR(C244&lt;10, C244&gt;=15),1,0), IF(OR(C244&lt;7, C244&gt;=18),1,0))</f>
        <v/>
      </c>
      <c r="F244" s="11" t="n">
        <v>2.256</v>
      </c>
      <c r="G244" s="12">
        <f>0*8</f>
        <v/>
      </c>
      <c r="H244" s="12">
        <f>F244-G244</f>
        <v/>
      </c>
      <c r="I244" s="10">
        <f>IF(E244=0,"Fora",IF(E243=0,"Carg xar",IF(H244&lt;0,IF(M244&lt;0.9,"Carg FV","Stby"),IF(M244&gt;P244,"V2H",IF(M244&lt;0.9,"Carg xar","Stby")))))</f>
        <v/>
      </c>
      <c r="J244" s="12">
        <f>IF(OR(I244="Carg FV",I244="Carg xar"),MIN(IF(I244="Carg FV",ABS(H244),7.4),7.4,MAX(0,(0.9-M244)*40)*0.95),0)</f>
        <v/>
      </c>
      <c r="K244" s="12">
        <f>IF(I244="V2H",MIN(MAX(0,H244),7.4,MAX(0,(M244-P244)*40)*0.95),0)</f>
        <v/>
      </c>
      <c r="L244" s="12">
        <f>IF(E244=0,0,MAX(0,H244-K244))</f>
        <v/>
      </c>
      <c r="M244" s="13">
        <f>M243+J243/40-IF(I243="V2H",K243/(0.95*40),0)-IF(E244=0,IF(E243=1,IF(D244=1,30,40)*0.18/(2*40),0),0)-IF(E244=1,IF(E243=0,IF(D244=1,30,40)*0.18/(2*40),0),0)</f>
        <v/>
      </c>
      <c r="N244" s="14" t="n">
        <v>0.09</v>
      </c>
      <c r="O244" s="15">
        <f>K244*N244</f>
        <v/>
      </c>
      <c r="P244">
        <f>IF(E244=0,0.3,IF(D244=1,IF(C244&gt;=Params!$B$13-3,IF(C244&lt;Params!$B$13,Params!$B$20,0.3),0.3),IF(C244&gt;=Params!$B$15-3,IF(C244&lt;Params!$B$15,Params!$B$21,0.3),0.3)))</f>
        <v/>
      </c>
    </row>
    <row r="245" ht="15" customHeight="1" s="1">
      <c r="A245" s="9" t="n">
        <v>242</v>
      </c>
      <c r="B245" s="6" t="inlineStr">
        <is>
          <t>11/01</t>
        </is>
      </c>
      <c r="C245" s="6" t="n">
        <v>1</v>
      </c>
      <c r="D245" s="6" t="n">
        <v>1</v>
      </c>
      <c r="E245" s="10">
        <f>IF(D245=1, IF(OR(C245&lt;10, C245&gt;=15),1,0), IF(OR(C245&lt;7, C245&gt;=18),1,0))</f>
        <v/>
      </c>
      <c r="F245" s="11" t="n">
        <v>2.12</v>
      </c>
      <c r="G245" s="12">
        <f>0*8</f>
        <v/>
      </c>
      <c r="H245" s="12">
        <f>F245-G245</f>
        <v/>
      </c>
      <c r="I245" s="10">
        <f>IF(E245=0,"Fora",IF(E244=0,"Carg xar",IF(H245&lt;0,IF(M245&lt;0.9,"Carg FV","Stby"),IF(M245&gt;P245,"V2H",IF(M245&lt;0.9,"Carg xar","Stby")))))</f>
        <v/>
      </c>
      <c r="J245" s="12">
        <f>IF(OR(I245="Carg FV",I245="Carg xar"),MIN(IF(I245="Carg FV",ABS(H245),7.4),7.4,MAX(0,(0.9-M245)*40)*0.95),0)</f>
        <v/>
      </c>
      <c r="K245" s="12">
        <f>IF(I245="V2H",MIN(MAX(0,H245),7.4,MAX(0,(M245-P245)*40)*0.95),0)</f>
        <v/>
      </c>
      <c r="L245" s="12">
        <f>IF(E245=0,0,MAX(0,H245-K245))</f>
        <v/>
      </c>
      <c r="M245" s="13">
        <f>M244+J244/40-IF(I244="V2H",K244/(0.95*40),0)-IF(E245=0,IF(E244=1,IF(D245=1,30,40)*0.18/(2*40),0),0)-IF(E245=1,IF(E244=0,IF(D245=1,30,40)*0.18/(2*40),0),0)</f>
        <v/>
      </c>
      <c r="N245" s="14" t="n">
        <v>0.09</v>
      </c>
      <c r="O245" s="15">
        <f>K245*N245</f>
        <v/>
      </c>
      <c r="P245">
        <f>IF(E245=0,0.3,IF(D245=1,IF(C245&gt;=Params!$B$13-3,IF(C245&lt;Params!$B$13,Params!$B$20,0.3),0.3),IF(C245&gt;=Params!$B$15-3,IF(C245&lt;Params!$B$15,Params!$B$21,0.3),0.3)))</f>
        <v/>
      </c>
    </row>
    <row r="246" ht="15" customHeight="1" s="1">
      <c r="A246" s="9" t="n">
        <v>243</v>
      </c>
      <c r="B246" s="6" t="inlineStr">
        <is>
          <t>11/01</t>
        </is>
      </c>
      <c r="C246" s="6" t="n">
        <v>2</v>
      </c>
      <c r="D246" s="6" t="n">
        <v>1</v>
      </c>
      <c r="E246" s="10">
        <f>IF(D246=1, IF(OR(C246&lt;10, C246&gt;=15),1,0), IF(OR(C246&lt;7, C246&gt;=18),1,0))</f>
        <v/>
      </c>
      <c r="F246" s="11" t="n">
        <v>2.959</v>
      </c>
      <c r="G246" s="12">
        <f>0*8</f>
        <v/>
      </c>
      <c r="H246" s="12">
        <f>F246-G246</f>
        <v/>
      </c>
      <c r="I246" s="10">
        <f>IF(E246=0,"Fora",IF(E245=0,"Carg xar",IF(H246&lt;0,IF(M246&lt;0.9,"Carg FV","Stby"),IF(M246&gt;P246,"V2H",IF(M246&lt;0.9,"Carg xar","Stby")))))</f>
        <v/>
      </c>
      <c r="J246" s="12">
        <f>IF(OR(I246="Carg FV",I246="Carg xar"),MIN(IF(I246="Carg FV",ABS(H246),7.4),7.4,MAX(0,(0.9-M246)*40)*0.95),0)</f>
        <v/>
      </c>
      <c r="K246" s="12">
        <f>IF(I246="V2H",MIN(MAX(0,H246),7.4,MAX(0,(M246-P246)*40)*0.95),0)</f>
        <v/>
      </c>
      <c r="L246" s="12">
        <f>IF(E246=0,0,MAX(0,H246-K246))</f>
        <v/>
      </c>
      <c r="M246" s="13">
        <f>M245+J245/40-IF(I245="V2H",K245/(0.95*40),0)-IF(E246=0,IF(E245=1,IF(D246=1,30,40)*0.18/(2*40),0),0)-IF(E246=1,IF(E245=0,IF(D246=1,30,40)*0.18/(2*40),0),0)</f>
        <v/>
      </c>
      <c r="N246" s="14" t="n">
        <v>0.09</v>
      </c>
      <c r="O246" s="15">
        <f>K246*N246</f>
        <v/>
      </c>
      <c r="P246">
        <f>IF(E246=0,0.3,IF(D246=1,IF(C246&gt;=Params!$B$13-3,IF(C246&lt;Params!$B$13,Params!$B$20,0.3),0.3),IF(C246&gt;=Params!$B$15-3,IF(C246&lt;Params!$B$15,Params!$B$21,0.3),0.3)))</f>
        <v/>
      </c>
    </row>
    <row r="247" ht="15" customHeight="1" s="1">
      <c r="A247" s="9" t="n">
        <v>244</v>
      </c>
      <c r="B247" s="6" t="inlineStr">
        <is>
          <t>11/01</t>
        </is>
      </c>
      <c r="C247" s="6" t="n">
        <v>3</v>
      </c>
      <c r="D247" s="6" t="n">
        <v>1</v>
      </c>
      <c r="E247" s="10">
        <f>IF(D247=1, IF(OR(C247&lt;10, C247&gt;=15),1,0), IF(OR(C247&lt;7, C247&gt;=18),1,0))</f>
        <v/>
      </c>
      <c r="F247" s="11" t="n">
        <v>2.757</v>
      </c>
      <c r="G247" s="12">
        <f>0*8</f>
        <v/>
      </c>
      <c r="H247" s="12">
        <f>F247-G247</f>
        <v/>
      </c>
      <c r="I247" s="10">
        <f>IF(E247=0,"Fora",IF(E246=0,"Carg xar",IF(H247&lt;0,IF(M247&lt;0.9,"Carg FV","Stby"),IF(M247&gt;P247,"V2H",IF(M247&lt;0.9,"Carg xar","Stby")))))</f>
        <v/>
      </c>
      <c r="J247" s="12">
        <f>IF(OR(I247="Carg FV",I247="Carg xar"),MIN(IF(I247="Carg FV",ABS(H247),7.4),7.4,MAX(0,(0.9-M247)*40)*0.95),0)</f>
        <v/>
      </c>
      <c r="K247" s="12">
        <f>IF(I247="V2H",MIN(MAX(0,H247),7.4,MAX(0,(M247-P247)*40)*0.95),0)</f>
        <v/>
      </c>
      <c r="L247" s="12">
        <f>IF(E247=0,0,MAX(0,H247-K247))</f>
        <v/>
      </c>
      <c r="M247" s="13">
        <f>M246+J246/40-IF(I246="V2H",K246/(0.95*40),0)-IF(E247=0,IF(E246=1,IF(D247=1,30,40)*0.18/(2*40),0),0)-IF(E247=1,IF(E246=0,IF(D247=1,30,40)*0.18/(2*40),0),0)</f>
        <v/>
      </c>
      <c r="N247" s="14" t="n">
        <v>0.09</v>
      </c>
      <c r="O247" s="15">
        <f>K247*N247</f>
        <v/>
      </c>
      <c r="P247">
        <f>IF(E247=0,0.3,IF(D247=1,IF(C247&gt;=Params!$B$13-3,IF(C247&lt;Params!$B$13,Params!$B$20,0.3),0.3),IF(C247&gt;=Params!$B$15-3,IF(C247&lt;Params!$B$15,Params!$B$21,0.3),0.3)))</f>
        <v/>
      </c>
    </row>
    <row r="248" ht="15" customHeight="1" s="1">
      <c r="A248" s="9" t="n">
        <v>245</v>
      </c>
      <c r="B248" s="6" t="inlineStr">
        <is>
          <t>11/01</t>
        </is>
      </c>
      <c r="C248" s="6" t="n">
        <v>4</v>
      </c>
      <c r="D248" s="6" t="n">
        <v>1</v>
      </c>
      <c r="E248" s="10">
        <f>IF(D248=1, IF(OR(C248&lt;10, C248&gt;=15),1,0), IF(OR(C248&lt;7, C248&gt;=18),1,0))</f>
        <v/>
      </c>
      <c r="F248" s="11" t="n">
        <v>2.364</v>
      </c>
      <c r="G248" s="12">
        <f>0*8</f>
        <v/>
      </c>
      <c r="H248" s="12">
        <f>F248-G248</f>
        <v/>
      </c>
      <c r="I248" s="10">
        <f>IF(E248=0,"Fora",IF(E247=0,"Carg xar",IF(H248&lt;0,IF(M248&lt;0.9,"Carg FV","Stby"),IF(M248&gt;P248,"V2H",IF(M248&lt;0.9,"Carg xar","Stby")))))</f>
        <v/>
      </c>
      <c r="J248" s="12">
        <f>IF(OR(I248="Carg FV",I248="Carg xar"),MIN(IF(I248="Carg FV",ABS(H248),7.4),7.4,MAX(0,(0.9-M248)*40)*0.95),0)</f>
        <v/>
      </c>
      <c r="K248" s="12">
        <f>IF(I248="V2H",MIN(MAX(0,H248),7.4,MAX(0,(M248-P248)*40)*0.95),0)</f>
        <v/>
      </c>
      <c r="L248" s="12">
        <f>IF(E248=0,0,MAX(0,H248-K248))</f>
        <v/>
      </c>
      <c r="M248" s="13">
        <f>M247+J247/40-IF(I247="V2H",K247/(0.95*40),0)-IF(E248=0,IF(E247=1,IF(D248=1,30,40)*0.18/(2*40),0),0)-IF(E248=1,IF(E247=0,IF(D248=1,30,40)*0.18/(2*40),0),0)</f>
        <v/>
      </c>
      <c r="N248" s="14" t="n">
        <v>0.09</v>
      </c>
      <c r="O248" s="15">
        <f>K248*N248</f>
        <v/>
      </c>
      <c r="P248">
        <f>IF(E248=0,0.3,IF(D248=1,IF(C248&gt;=Params!$B$13-3,IF(C248&lt;Params!$B$13,Params!$B$20,0.3),0.3),IF(C248&gt;=Params!$B$15-3,IF(C248&lt;Params!$B$15,Params!$B$21,0.3),0.3)))</f>
        <v/>
      </c>
    </row>
    <row r="249" ht="15" customHeight="1" s="1">
      <c r="A249" s="9" t="n">
        <v>246</v>
      </c>
      <c r="B249" s="6" t="inlineStr">
        <is>
          <t>11/01</t>
        </is>
      </c>
      <c r="C249" s="6" t="n">
        <v>5</v>
      </c>
      <c r="D249" s="6" t="n">
        <v>1</v>
      </c>
      <c r="E249" s="10">
        <f>IF(D249=1, IF(OR(C249&lt;10, C249&gt;=15),1,0), IF(OR(C249&lt;7, C249&gt;=18),1,0))</f>
        <v/>
      </c>
      <c r="F249" s="11" t="n">
        <v>2.536</v>
      </c>
      <c r="G249" s="12">
        <f>0*8</f>
        <v/>
      </c>
      <c r="H249" s="12">
        <f>F249-G249</f>
        <v/>
      </c>
      <c r="I249" s="10">
        <f>IF(E249=0,"Fora",IF(E248=0,"Carg xar",IF(H249&lt;0,IF(M249&lt;0.9,"Carg FV","Stby"),IF(M249&gt;P249,"V2H",IF(M249&lt;0.9,"Carg xar","Stby")))))</f>
        <v/>
      </c>
      <c r="J249" s="12">
        <f>IF(OR(I249="Carg FV",I249="Carg xar"),MIN(IF(I249="Carg FV",ABS(H249),7.4),7.4,MAX(0,(0.9-M249)*40)*0.95),0)</f>
        <v/>
      </c>
      <c r="K249" s="12">
        <f>IF(I249="V2H",MIN(MAX(0,H249),7.4,MAX(0,(M249-P249)*40)*0.95),0)</f>
        <v/>
      </c>
      <c r="L249" s="12">
        <f>IF(E249=0,0,MAX(0,H249-K249))</f>
        <v/>
      </c>
      <c r="M249" s="13">
        <f>M248+J248/40-IF(I248="V2H",K248/(0.95*40),0)-IF(E249=0,IF(E248=1,IF(D249=1,30,40)*0.18/(2*40),0),0)-IF(E249=1,IF(E248=0,IF(D249=1,30,40)*0.18/(2*40),0),0)</f>
        <v/>
      </c>
      <c r="N249" s="14" t="n">
        <v>0.09</v>
      </c>
      <c r="O249" s="15">
        <f>K249*N249</f>
        <v/>
      </c>
      <c r="P249">
        <f>IF(E249=0,0.3,IF(D249=1,IF(C249&gt;=Params!$B$13-3,IF(C249&lt;Params!$B$13,Params!$B$20,0.3),0.3),IF(C249&gt;=Params!$B$15-3,IF(C249&lt;Params!$B$15,Params!$B$21,0.3),0.3)))</f>
        <v/>
      </c>
    </row>
    <row r="250" ht="15" customHeight="1" s="1">
      <c r="A250" s="9" t="n">
        <v>247</v>
      </c>
      <c r="B250" s="6" t="inlineStr">
        <is>
          <t>11/01</t>
        </is>
      </c>
      <c r="C250" s="6" t="n">
        <v>6</v>
      </c>
      <c r="D250" s="6" t="n">
        <v>1</v>
      </c>
      <c r="E250" s="10">
        <f>IF(D250=1, IF(OR(C250&lt;10, C250&gt;=15),1,0), IF(OR(C250&lt;7, C250&gt;=18),1,0))</f>
        <v/>
      </c>
      <c r="F250" s="11" t="n">
        <v>2.381</v>
      </c>
      <c r="G250" s="12">
        <f>0*8</f>
        <v/>
      </c>
      <c r="H250" s="12">
        <f>F250-G250</f>
        <v/>
      </c>
      <c r="I250" s="10">
        <f>IF(E250=0,"Fora",IF(E249=0,"Carg xar",IF(H250&lt;0,IF(M250&lt;0.9,"Carg FV","Stby"),IF(M250&gt;P250,"V2H",IF(M250&lt;0.9,"Carg xar","Stby")))))</f>
        <v/>
      </c>
      <c r="J250" s="12">
        <f>IF(OR(I250="Carg FV",I250="Carg xar"),MIN(IF(I250="Carg FV",ABS(H250),7.4),7.4,MAX(0,(0.9-M250)*40)*0.95),0)</f>
        <v/>
      </c>
      <c r="K250" s="12">
        <f>IF(I250="V2H",MIN(MAX(0,H250),7.4,MAX(0,(M250-P250)*40)*0.95),0)</f>
        <v/>
      </c>
      <c r="L250" s="12">
        <f>IF(E250=0,0,MAX(0,H250-K250))</f>
        <v/>
      </c>
      <c r="M250" s="13">
        <f>M249+J249/40-IF(I249="V2H",K249/(0.95*40),0)-IF(E250=0,IF(E249=1,IF(D250=1,30,40)*0.18/(2*40),0),0)-IF(E250=1,IF(E249=0,IF(D250=1,30,40)*0.18/(2*40),0),0)</f>
        <v/>
      </c>
      <c r="N250" s="14" t="n">
        <v>0.09</v>
      </c>
      <c r="O250" s="15">
        <f>K250*N250</f>
        <v/>
      </c>
      <c r="P250">
        <f>IF(E250=0,0.3,IF(D250=1,IF(C250&gt;=Params!$B$13-3,IF(C250&lt;Params!$B$13,Params!$B$20,0.3),0.3),IF(C250&gt;=Params!$B$15-3,IF(C250&lt;Params!$B$15,Params!$B$21,0.3),0.3)))</f>
        <v/>
      </c>
    </row>
    <row r="251" ht="15" customHeight="1" s="1">
      <c r="A251" s="9" t="n">
        <v>248</v>
      </c>
      <c r="B251" s="6" t="inlineStr">
        <is>
          <t>11/01</t>
        </is>
      </c>
      <c r="C251" s="6" t="n">
        <v>7</v>
      </c>
      <c r="D251" s="6" t="n">
        <v>1</v>
      </c>
      <c r="E251" s="10">
        <f>IF(D251=1, IF(OR(C251&lt;10, C251&gt;=15),1,0), IF(OR(C251&lt;7, C251&gt;=18),1,0))</f>
        <v/>
      </c>
      <c r="F251" s="11" t="n">
        <v>2.683</v>
      </c>
      <c r="G251" s="12">
        <f>0*8</f>
        <v/>
      </c>
      <c r="H251" s="12">
        <f>F251-G251</f>
        <v/>
      </c>
      <c r="I251" s="10">
        <f>IF(E251=0,"Fora",IF(E250=0,"Carg xar",IF(H251&lt;0,IF(M251&lt;0.9,"Carg FV","Stby"),IF(M251&gt;P251,"V2H",IF(M251&lt;0.9,"Carg xar","Stby")))))</f>
        <v/>
      </c>
      <c r="J251" s="12">
        <f>IF(OR(I251="Carg FV",I251="Carg xar"),MIN(IF(I251="Carg FV",ABS(H251),7.4),7.4,MAX(0,(0.9-M251)*40)*0.95),0)</f>
        <v/>
      </c>
      <c r="K251" s="12">
        <f>IF(I251="V2H",MIN(MAX(0,H251),7.4,MAX(0,(M251-P251)*40)*0.95),0)</f>
        <v/>
      </c>
      <c r="L251" s="12">
        <f>IF(E251=0,0,MAX(0,H251-K251))</f>
        <v/>
      </c>
      <c r="M251" s="13">
        <f>M250+J250/40-IF(I250="V2H",K250/(0.95*40),0)-IF(E251=0,IF(E250=1,IF(D251=1,30,40)*0.18/(2*40),0),0)-IF(E251=1,IF(E250=0,IF(D251=1,30,40)*0.18/(2*40),0),0)</f>
        <v/>
      </c>
      <c r="N251" s="14" t="n">
        <v>0.09</v>
      </c>
      <c r="O251" s="15">
        <f>K251*N251</f>
        <v/>
      </c>
      <c r="P251">
        <f>IF(E251=0,0.3,IF(D251=1,IF(C251&gt;=Params!$B$13-3,IF(C251&lt;Params!$B$13,Params!$B$20,0.3),0.3),IF(C251&gt;=Params!$B$15-3,IF(C251&lt;Params!$B$15,Params!$B$21,0.3),0.3)))</f>
        <v/>
      </c>
    </row>
    <row r="252" ht="15" customHeight="1" s="1">
      <c r="A252" s="9" t="n">
        <v>249</v>
      </c>
      <c r="B252" s="6" t="inlineStr">
        <is>
          <t>11/01</t>
        </is>
      </c>
      <c r="C252" s="6" t="n">
        <v>8</v>
      </c>
      <c r="D252" s="6" t="n">
        <v>1</v>
      </c>
      <c r="E252" s="10">
        <f>IF(D252=1, IF(OR(C252&lt;10, C252&gt;=15),1,0), IF(OR(C252&lt;7, C252&gt;=18),1,0))</f>
        <v/>
      </c>
      <c r="F252" s="11" t="n">
        <v>3.143</v>
      </c>
      <c r="G252" s="12">
        <f>0.05*8</f>
        <v/>
      </c>
      <c r="H252" s="12">
        <f>F252-G252</f>
        <v/>
      </c>
      <c r="I252" s="10">
        <f>IF(E252=0,"Fora",IF(E251=0,"Carg xar",IF(H252&lt;0,IF(M252&lt;0.9,"Carg FV","Stby"),IF(M252&gt;P252,"V2H",IF(M252&lt;0.9,"Carg xar","Stby")))))</f>
        <v/>
      </c>
      <c r="J252" s="12">
        <f>IF(OR(I252="Carg FV",I252="Carg xar"),MIN(IF(I252="Carg FV",ABS(H252),7.4),7.4,MAX(0,(0.9-M252)*40)*0.95),0)</f>
        <v/>
      </c>
      <c r="K252" s="12">
        <f>IF(I252="V2H",MIN(MAX(0,H252),7.4,MAX(0,(M252-P252)*40)*0.95),0)</f>
        <v/>
      </c>
      <c r="L252" s="12">
        <f>IF(E252=0,0,MAX(0,H252-K252))</f>
        <v/>
      </c>
      <c r="M252" s="13">
        <f>M251+J251/40-IF(I251="V2H",K251/(0.95*40),0)-IF(E252=0,IF(E251=1,IF(D252=1,30,40)*0.18/(2*40),0),0)-IF(E252=1,IF(E251=0,IF(D252=1,30,40)*0.18/(2*40),0),0)</f>
        <v/>
      </c>
      <c r="N252" s="14" t="n">
        <v>0.09</v>
      </c>
      <c r="O252" s="15">
        <f>K252*N252</f>
        <v/>
      </c>
      <c r="P252">
        <f>IF(E252=0,0.3,IF(D252=1,IF(C252&gt;=Params!$B$13-3,IF(C252&lt;Params!$B$13,Params!$B$20,0.3),0.3),IF(C252&gt;=Params!$B$15-3,IF(C252&lt;Params!$B$15,Params!$B$21,0.3),0.3)))</f>
        <v/>
      </c>
    </row>
    <row r="253" ht="15" customHeight="1" s="1">
      <c r="A253" s="9" t="n">
        <v>250</v>
      </c>
      <c r="B253" s="6" t="inlineStr">
        <is>
          <t>11/01</t>
        </is>
      </c>
      <c r="C253" s="6" t="n">
        <v>9</v>
      </c>
      <c r="D253" s="6" t="n">
        <v>1</v>
      </c>
      <c r="E253" s="10">
        <f>IF(D253=1, IF(OR(C253&lt;10, C253&gt;=15),1,0), IF(OR(C253&lt;7, C253&gt;=18),1,0))</f>
        <v/>
      </c>
      <c r="F253" s="11" t="n">
        <v>3.207</v>
      </c>
      <c r="G253" s="12">
        <f>0.18*8</f>
        <v/>
      </c>
      <c r="H253" s="12">
        <f>F253-G253</f>
        <v/>
      </c>
      <c r="I253" s="10">
        <f>IF(E253=0,"Fora",IF(E252=0,"Carg xar",IF(H253&lt;0,IF(M253&lt;0.9,"Carg FV","Stby"),IF(M253&gt;P253,"V2H",IF(M253&lt;0.9,"Carg xar","Stby")))))</f>
        <v/>
      </c>
      <c r="J253" s="12">
        <f>IF(OR(I253="Carg FV",I253="Carg xar"),MIN(IF(I253="Carg FV",ABS(H253),7.4),7.4,MAX(0,(0.9-M253)*40)*0.95),0)</f>
        <v/>
      </c>
      <c r="K253" s="12">
        <f>IF(I253="V2H",MIN(MAX(0,H253),7.4,MAX(0,(M253-P253)*40)*0.95),0)</f>
        <v/>
      </c>
      <c r="L253" s="12">
        <f>IF(E253=0,0,MAX(0,H253-K253))</f>
        <v/>
      </c>
      <c r="M253" s="13">
        <f>M252+J252/40-IF(I252="V2H",K252/(0.95*40),0)-IF(E253=0,IF(E252=1,IF(D253=1,30,40)*0.18/(2*40),0),0)-IF(E253=1,IF(E252=0,IF(D253=1,30,40)*0.18/(2*40),0),0)</f>
        <v/>
      </c>
      <c r="N253" s="14" t="n">
        <v>0.09</v>
      </c>
      <c r="O253" s="15">
        <f>K253*N253</f>
        <v/>
      </c>
      <c r="P253">
        <f>IF(E253=0,0.3,IF(D253=1,IF(C253&gt;=Params!$B$13-3,IF(C253&lt;Params!$B$13,Params!$B$20,0.3),0.3),IF(C253&gt;=Params!$B$15-3,IF(C253&lt;Params!$B$15,Params!$B$21,0.3),0.3)))</f>
        <v/>
      </c>
    </row>
    <row r="254" ht="15" customHeight="1" s="1">
      <c r="A254" s="9" t="n">
        <v>251</v>
      </c>
      <c r="B254" s="6" t="inlineStr">
        <is>
          <t>11/01</t>
        </is>
      </c>
      <c r="C254" s="6" t="n">
        <v>10</v>
      </c>
      <c r="D254" s="6" t="n">
        <v>1</v>
      </c>
      <c r="E254" s="10">
        <f>IF(D254=1, IF(OR(C254&lt;10, C254&gt;=15),1,0), IF(OR(C254&lt;7, C254&gt;=18),1,0))</f>
        <v/>
      </c>
      <c r="F254" s="11" t="n">
        <v>1.718</v>
      </c>
      <c r="G254" s="12">
        <f>0.38*8</f>
        <v/>
      </c>
      <c r="H254" s="12">
        <f>F254-G254</f>
        <v/>
      </c>
      <c r="I254" s="10">
        <f>IF(E254=0,"Fora",IF(E253=0,"Carg xar",IF(H254&lt;0,IF(M254&lt;0.9,"Carg FV","Stby"),IF(M254&gt;P254,"V2H",IF(M254&lt;0.9,"Carg xar","Stby")))))</f>
        <v/>
      </c>
      <c r="J254" s="12">
        <f>IF(OR(I254="Carg FV",I254="Carg xar"),MIN(IF(I254="Carg FV",ABS(H254),7.4),7.4,MAX(0,(0.9-M254)*40)*0.95),0)</f>
        <v/>
      </c>
      <c r="K254" s="12">
        <f>IF(I254="V2H",MIN(MAX(0,H254),7.4,MAX(0,(M254-P254)*40)*0.95),0)</f>
        <v/>
      </c>
      <c r="L254" s="12">
        <f>IF(E254=0,0,MAX(0,H254-K254))</f>
        <v/>
      </c>
      <c r="M254" s="13">
        <f>M253+J253/40-IF(I253="V2H",K253/(0.95*40),0)-IF(E254=0,IF(E253=1,IF(D254=1,30,40)*0.18/(2*40),0),0)-IF(E254=1,IF(E253=0,IF(D254=1,30,40)*0.18/(2*40),0),0)</f>
        <v/>
      </c>
      <c r="N254" s="14" t="n">
        <v>0.09</v>
      </c>
      <c r="O254" s="15">
        <f>K254*N254</f>
        <v/>
      </c>
      <c r="P254">
        <f>IF(E254=0,0.3,IF(D254=1,IF(C254&gt;=Params!$B$13-3,IF(C254&lt;Params!$B$13,Params!$B$20,0.3),0.3),IF(C254&gt;=Params!$B$15-3,IF(C254&lt;Params!$B$15,Params!$B$21,0.3),0.3)))</f>
        <v/>
      </c>
    </row>
    <row r="255" ht="15" customHeight="1" s="1">
      <c r="A255" s="9" t="n">
        <v>252</v>
      </c>
      <c r="B255" s="6" t="inlineStr">
        <is>
          <t>11/01</t>
        </is>
      </c>
      <c r="C255" s="6" t="n">
        <v>11</v>
      </c>
      <c r="D255" s="6" t="n">
        <v>1</v>
      </c>
      <c r="E255" s="10">
        <f>IF(D255=1, IF(OR(C255&lt;10, C255&gt;=15),1,0), IF(OR(C255&lt;7, C255&gt;=18),1,0))</f>
        <v/>
      </c>
      <c r="F255" s="11" t="n">
        <v>0</v>
      </c>
      <c r="G255" s="12">
        <f>0.52*8</f>
        <v/>
      </c>
      <c r="H255" s="12">
        <f>F255-G255</f>
        <v/>
      </c>
      <c r="I255" s="10">
        <f>IF(E255=0,"Fora",IF(E254=0,"Carg xar",IF(H255&lt;0,IF(M255&lt;0.9,"Carg FV","Stby"),IF(M255&gt;P255,"V2H",IF(M255&lt;0.9,"Carg xar","Stby")))))</f>
        <v/>
      </c>
      <c r="J255" s="12">
        <f>IF(OR(I255="Carg FV",I255="Carg xar"),MIN(IF(I255="Carg FV",ABS(H255),7.4),7.4,MAX(0,(0.9-M255)*40)*0.95),0)</f>
        <v/>
      </c>
      <c r="K255" s="12">
        <f>IF(I255="V2H",MIN(MAX(0,H255),7.4,MAX(0,(M255-P255)*40)*0.95),0)</f>
        <v/>
      </c>
      <c r="L255" s="12">
        <f>IF(E255=0,0,MAX(0,H255-K255))</f>
        <v/>
      </c>
      <c r="M255" s="13">
        <f>M254+J254/40-IF(I254="V2H",K254/(0.95*40),0)-IF(E255=0,IF(E254=1,IF(D255=1,30,40)*0.18/(2*40),0),0)-IF(E255=1,IF(E254=0,IF(D255=1,30,40)*0.18/(2*40),0),0)</f>
        <v/>
      </c>
      <c r="N255" s="14" t="n">
        <v>0.09</v>
      </c>
      <c r="O255" s="15">
        <f>K255*N255</f>
        <v/>
      </c>
      <c r="P255">
        <f>IF(E255=0,0.3,IF(D255=1,IF(C255&gt;=Params!$B$13-3,IF(C255&lt;Params!$B$13,Params!$B$20,0.3),0.3),IF(C255&gt;=Params!$B$15-3,IF(C255&lt;Params!$B$15,Params!$B$21,0.3),0.3)))</f>
        <v/>
      </c>
    </row>
    <row r="256" ht="15" customHeight="1" s="1">
      <c r="A256" s="9" t="n">
        <v>253</v>
      </c>
      <c r="B256" s="6" t="inlineStr">
        <is>
          <t>11/01</t>
        </is>
      </c>
      <c r="C256" s="6" t="n">
        <v>12</v>
      </c>
      <c r="D256" s="6" t="n">
        <v>1</v>
      </c>
      <c r="E256" s="10">
        <f>IF(D256=1, IF(OR(C256&lt;10, C256&gt;=15),1,0), IF(OR(C256&lt;7, C256&gt;=18),1,0))</f>
        <v/>
      </c>
      <c r="F256" s="11" t="n">
        <v>0.575</v>
      </c>
      <c r="G256" s="12">
        <f>0.58*8</f>
        <v/>
      </c>
      <c r="H256" s="12">
        <f>F256-G256</f>
        <v/>
      </c>
      <c r="I256" s="10">
        <f>IF(E256=0,"Fora",IF(E255=0,"Carg xar",IF(H256&lt;0,IF(M256&lt;0.9,"Carg FV","Stby"),IF(M256&gt;P256,"V2H",IF(M256&lt;0.9,"Carg xar","Stby")))))</f>
        <v/>
      </c>
      <c r="J256" s="12">
        <f>IF(OR(I256="Carg FV",I256="Carg xar"),MIN(IF(I256="Carg FV",ABS(H256),7.4),7.4,MAX(0,(0.9-M256)*40)*0.95),0)</f>
        <v/>
      </c>
      <c r="K256" s="12">
        <f>IF(I256="V2H",MIN(MAX(0,H256),7.4,MAX(0,(M256-P256)*40)*0.95),0)</f>
        <v/>
      </c>
      <c r="L256" s="12">
        <f>IF(E256=0,0,MAX(0,H256-K256))</f>
        <v/>
      </c>
      <c r="M256" s="13">
        <f>M255+J255/40-IF(I255="V2H",K255/(0.95*40),0)-IF(E256=0,IF(E255=1,IF(D256=1,30,40)*0.18/(2*40),0),0)-IF(E256=1,IF(E255=0,IF(D256=1,30,40)*0.18/(2*40),0),0)</f>
        <v/>
      </c>
      <c r="N256" s="14" t="n">
        <v>0.09</v>
      </c>
      <c r="O256" s="15">
        <f>K256*N256</f>
        <v/>
      </c>
      <c r="P256">
        <f>IF(E256=0,0.3,IF(D256=1,IF(C256&gt;=Params!$B$13-3,IF(C256&lt;Params!$B$13,Params!$B$20,0.3),0.3),IF(C256&gt;=Params!$B$15-3,IF(C256&lt;Params!$B$15,Params!$B$21,0.3),0.3)))</f>
        <v/>
      </c>
    </row>
    <row r="257" ht="15" customHeight="1" s="1">
      <c r="A257" s="9" t="n">
        <v>254</v>
      </c>
      <c r="B257" s="6" t="inlineStr">
        <is>
          <t>11/01</t>
        </is>
      </c>
      <c r="C257" s="6" t="n">
        <v>13</v>
      </c>
      <c r="D257" s="6" t="n">
        <v>1</v>
      </c>
      <c r="E257" s="10">
        <f>IF(D257=1, IF(OR(C257&lt;10, C257&gt;=15),1,0), IF(OR(C257&lt;7, C257&gt;=18),1,0))</f>
        <v/>
      </c>
      <c r="F257" s="11" t="n">
        <v>0.894</v>
      </c>
      <c r="G257" s="12">
        <f>0.55*8</f>
        <v/>
      </c>
      <c r="H257" s="12">
        <f>F257-G257</f>
        <v/>
      </c>
      <c r="I257" s="10">
        <f>IF(E257=0,"Fora",IF(E256=0,"Carg xar",IF(H257&lt;0,IF(M257&lt;0.9,"Carg FV","Stby"),IF(M257&gt;P257,"V2H",IF(M257&lt;0.9,"Carg xar","Stby")))))</f>
        <v/>
      </c>
      <c r="J257" s="12">
        <f>IF(OR(I257="Carg FV",I257="Carg xar"),MIN(IF(I257="Carg FV",ABS(H257),7.4),7.4,MAX(0,(0.9-M257)*40)*0.95),0)</f>
        <v/>
      </c>
      <c r="K257" s="12">
        <f>IF(I257="V2H",MIN(MAX(0,H257),7.4,MAX(0,(M257-P257)*40)*0.95),0)</f>
        <v/>
      </c>
      <c r="L257" s="12">
        <f>IF(E257=0,0,MAX(0,H257-K257))</f>
        <v/>
      </c>
      <c r="M257" s="13">
        <f>M256+J256/40-IF(I256="V2H",K256/(0.95*40),0)-IF(E257=0,IF(E256=1,IF(D257=1,30,40)*0.18/(2*40),0),0)-IF(E257=1,IF(E256=0,IF(D257=1,30,40)*0.18/(2*40),0),0)</f>
        <v/>
      </c>
      <c r="N257" s="14" t="n">
        <v>0.09</v>
      </c>
      <c r="O257" s="15">
        <f>K257*N257</f>
        <v/>
      </c>
      <c r="P257">
        <f>IF(E257=0,0.3,IF(D257=1,IF(C257&gt;=Params!$B$13-3,IF(C257&lt;Params!$B$13,Params!$B$20,0.3),0.3),IF(C257&gt;=Params!$B$15-3,IF(C257&lt;Params!$B$15,Params!$B$21,0.3),0.3)))</f>
        <v/>
      </c>
    </row>
    <row r="258" ht="15" customHeight="1" s="1">
      <c r="A258" s="9" t="n">
        <v>255</v>
      </c>
      <c r="B258" s="6" t="inlineStr">
        <is>
          <t>11/01</t>
        </is>
      </c>
      <c r="C258" s="6" t="n">
        <v>14</v>
      </c>
      <c r="D258" s="6" t="n">
        <v>1</v>
      </c>
      <c r="E258" s="10">
        <f>IF(D258=1, IF(OR(C258&lt;10, C258&gt;=15),1,0), IF(OR(C258&lt;7, C258&gt;=18),1,0))</f>
        <v/>
      </c>
      <c r="F258" s="11" t="n">
        <v>0</v>
      </c>
      <c r="G258" s="12">
        <f>0.42*8</f>
        <v/>
      </c>
      <c r="H258" s="12">
        <f>F258-G258</f>
        <v/>
      </c>
      <c r="I258" s="10">
        <f>IF(E258=0,"Fora",IF(E257=0,"Carg xar",IF(H258&lt;0,IF(M258&lt;0.9,"Carg FV","Stby"),IF(M258&gt;P258,"V2H",IF(M258&lt;0.9,"Carg xar","Stby")))))</f>
        <v/>
      </c>
      <c r="J258" s="12">
        <f>IF(OR(I258="Carg FV",I258="Carg xar"),MIN(IF(I258="Carg FV",ABS(H258),7.4),7.4,MAX(0,(0.9-M258)*40)*0.95),0)</f>
        <v/>
      </c>
      <c r="K258" s="12">
        <f>IF(I258="V2H",MIN(MAX(0,H258),7.4,MAX(0,(M258-P258)*40)*0.95),0)</f>
        <v/>
      </c>
      <c r="L258" s="12">
        <f>IF(E258=0,0,MAX(0,H258-K258))</f>
        <v/>
      </c>
      <c r="M258" s="13">
        <f>M257+J257/40-IF(I257="V2H",K257/(0.95*40),0)-IF(E258=0,IF(E257=1,IF(D258=1,30,40)*0.18/(2*40),0),0)-IF(E258=1,IF(E257=0,IF(D258=1,30,40)*0.18/(2*40),0),0)</f>
        <v/>
      </c>
      <c r="N258" s="14" t="n">
        <v>0.09</v>
      </c>
      <c r="O258" s="15">
        <f>K258*N258</f>
        <v/>
      </c>
      <c r="P258">
        <f>IF(E258=0,0.3,IF(D258=1,IF(C258&gt;=Params!$B$13-3,IF(C258&lt;Params!$B$13,Params!$B$20,0.3),0.3),IF(C258&gt;=Params!$B$15-3,IF(C258&lt;Params!$B$15,Params!$B$21,0.3),0.3)))</f>
        <v/>
      </c>
    </row>
    <row r="259" ht="15" customHeight="1" s="1">
      <c r="A259" s="9" t="n">
        <v>256</v>
      </c>
      <c r="B259" s="6" t="inlineStr">
        <is>
          <t>11/01</t>
        </is>
      </c>
      <c r="C259" s="6" t="n">
        <v>15</v>
      </c>
      <c r="D259" s="6" t="n">
        <v>1</v>
      </c>
      <c r="E259" s="10">
        <f>IF(D259=1, IF(OR(C259&lt;10, C259&gt;=15),1,0), IF(OR(C259&lt;7, C259&gt;=18),1,0))</f>
        <v/>
      </c>
      <c r="F259" s="11" t="n">
        <v>0</v>
      </c>
      <c r="G259" s="12">
        <f>0.22*8</f>
        <v/>
      </c>
      <c r="H259" s="12">
        <f>F259-G259</f>
        <v/>
      </c>
      <c r="I259" s="10">
        <f>IF(E259=0,"Fora",IF(E258=0,"Carg xar",IF(H259&lt;0,IF(M259&lt;0.9,"Carg FV","Stby"),IF(M259&gt;P259,"V2H",IF(M259&lt;0.9,"Carg xar","Stby")))))</f>
        <v/>
      </c>
      <c r="J259" s="12">
        <f>IF(OR(I259="Carg FV",I259="Carg xar"),MIN(IF(I259="Carg FV",ABS(H259),7.4),7.4,MAX(0,(0.9-M259)*40)*0.95),0)</f>
        <v/>
      </c>
      <c r="K259" s="12">
        <f>IF(I259="V2H",MIN(MAX(0,H259),7.4,MAX(0,(M259-P259)*40)*0.95),0)</f>
        <v/>
      </c>
      <c r="L259" s="12">
        <f>IF(E259=0,0,MAX(0,H259-K259))</f>
        <v/>
      </c>
      <c r="M259" s="13">
        <f>M258+J258/40-IF(I258="V2H",K258/(0.95*40),0)-IF(E259=0,IF(E258=1,IF(D259=1,30,40)*0.18/(2*40),0),0)-IF(E259=1,IF(E258=0,IF(D259=1,30,40)*0.18/(2*40),0),0)</f>
        <v/>
      </c>
      <c r="N259" s="14" t="n">
        <v>0.09</v>
      </c>
      <c r="O259" s="15">
        <f>K259*N259</f>
        <v/>
      </c>
      <c r="P259">
        <f>IF(E259=0,0.3,IF(D259=1,IF(C259&gt;=Params!$B$13-3,IF(C259&lt;Params!$B$13,Params!$B$20,0.3),0.3),IF(C259&gt;=Params!$B$15-3,IF(C259&lt;Params!$B$15,Params!$B$21,0.3),0.3)))</f>
        <v/>
      </c>
    </row>
    <row r="260" ht="15" customHeight="1" s="1">
      <c r="A260" s="9" t="n">
        <v>257</v>
      </c>
      <c r="B260" s="6" t="inlineStr">
        <is>
          <t>11/01</t>
        </is>
      </c>
      <c r="C260" s="6" t="n">
        <v>16</v>
      </c>
      <c r="D260" s="6" t="n">
        <v>1</v>
      </c>
      <c r="E260" s="10">
        <f>IF(D260=1, IF(OR(C260&lt;10, C260&gt;=15),1,0), IF(OR(C260&lt;7, C260&gt;=18),1,0))</f>
        <v/>
      </c>
      <c r="F260" s="11" t="n">
        <v>0</v>
      </c>
      <c r="G260" s="12">
        <f>0.05*8</f>
        <v/>
      </c>
      <c r="H260" s="12">
        <f>F260-G260</f>
        <v/>
      </c>
      <c r="I260" s="10">
        <f>IF(E260=0,"Fora",IF(E259=0,"Carg xar",IF(H260&lt;0,IF(M260&lt;0.9,"Carg FV","Stby"),IF(M260&gt;P260,"V2H",IF(M260&lt;0.9,"Carg xar","Stby")))))</f>
        <v/>
      </c>
      <c r="J260" s="12">
        <f>IF(OR(I260="Carg FV",I260="Carg xar"),MIN(IF(I260="Carg FV",ABS(H260),7.4),7.4,MAX(0,(0.9-M260)*40)*0.95),0)</f>
        <v/>
      </c>
      <c r="K260" s="12">
        <f>IF(I260="V2H",MIN(MAX(0,H260),7.4,MAX(0,(M260-P260)*40)*0.95),0)</f>
        <v/>
      </c>
      <c r="L260" s="12">
        <f>IF(E260=0,0,MAX(0,H260-K260))</f>
        <v/>
      </c>
      <c r="M260" s="13">
        <f>M259+J259/40-IF(I259="V2H",K259/(0.95*40),0)-IF(E260=0,IF(E259=1,IF(D260=1,30,40)*0.18/(2*40),0),0)-IF(E260=1,IF(E259=0,IF(D260=1,30,40)*0.18/(2*40),0),0)</f>
        <v/>
      </c>
      <c r="N260" s="14" t="n">
        <v>0.09</v>
      </c>
      <c r="O260" s="15">
        <f>K260*N260</f>
        <v/>
      </c>
      <c r="P260">
        <f>IF(E260=0,0.3,IF(D260=1,IF(C260&gt;=Params!$B$13-3,IF(C260&lt;Params!$B$13,Params!$B$20,0.3),0.3),IF(C260&gt;=Params!$B$15-3,IF(C260&lt;Params!$B$15,Params!$B$21,0.3),0.3)))</f>
        <v/>
      </c>
    </row>
    <row r="261" ht="15" customHeight="1" s="1">
      <c r="A261" s="9" t="n">
        <v>258</v>
      </c>
      <c r="B261" s="6" t="inlineStr">
        <is>
          <t>11/01</t>
        </is>
      </c>
      <c r="C261" s="6" t="n">
        <v>17</v>
      </c>
      <c r="D261" s="6" t="n">
        <v>1</v>
      </c>
      <c r="E261" s="10">
        <f>IF(D261=1, IF(OR(C261&lt;10, C261&gt;=15),1,0), IF(OR(C261&lt;7, C261&gt;=18),1,0))</f>
        <v/>
      </c>
      <c r="F261" s="11" t="n">
        <v>0.146</v>
      </c>
      <c r="G261" s="12">
        <f>0*8</f>
        <v/>
      </c>
      <c r="H261" s="12">
        <f>F261-G261</f>
        <v/>
      </c>
      <c r="I261" s="10">
        <f>IF(E261=0,"Fora",IF(E260=0,"Carg xar",IF(H261&lt;0,IF(M261&lt;0.9,"Carg FV","Stby"),IF(M261&gt;P261,"V2H",IF(M261&lt;0.9,"Carg xar","Stby")))))</f>
        <v/>
      </c>
      <c r="J261" s="12">
        <f>IF(OR(I261="Carg FV",I261="Carg xar"),MIN(IF(I261="Carg FV",ABS(H261),7.4),7.4,MAX(0,(0.9-M261)*40)*0.95),0)</f>
        <v/>
      </c>
      <c r="K261" s="12">
        <f>IF(I261="V2H",MIN(MAX(0,H261),7.4,MAX(0,(M261-P261)*40)*0.95),0)</f>
        <v/>
      </c>
      <c r="L261" s="12">
        <f>IF(E261=0,0,MAX(0,H261-K261))</f>
        <v/>
      </c>
      <c r="M261" s="13">
        <f>M260+J260/40-IF(I260="V2H",K260/(0.95*40),0)-IF(E261=0,IF(E260=1,IF(D261=1,30,40)*0.18/(2*40),0),0)-IF(E261=1,IF(E260=0,IF(D261=1,30,40)*0.18/(2*40),0),0)</f>
        <v/>
      </c>
      <c r="N261" s="14" t="n">
        <v>0.09</v>
      </c>
      <c r="O261" s="15">
        <f>K261*N261</f>
        <v/>
      </c>
      <c r="P261">
        <f>IF(E261=0,0.3,IF(D261=1,IF(C261&gt;=Params!$B$13-3,IF(C261&lt;Params!$B$13,Params!$B$20,0.3),0.3),IF(C261&gt;=Params!$B$15-3,IF(C261&lt;Params!$B$15,Params!$B$21,0.3),0.3)))</f>
        <v/>
      </c>
    </row>
    <row r="262" ht="15" customHeight="1" s="1">
      <c r="A262" s="9" t="n">
        <v>259</v>
      </c>
      <c r="B262" s="6" t="inlineStr">
        <is>
          <t>11/01</t>
        </is>
      </c>
      <c r="C262" s="6" t="n">
        <v>18</v>
      </c>
      <c r="D262" s="6" t="n">
        <v>1</v>
      </c>
      <c r="E262" s="10">
        <f>IF(D262=1, IF(OR(C262&lt;10, C262&gt;=15),1,0), IF(OR(C262&lt;7, C262&gt;=18),1,0))</f>
        <v/>
      </c>
      <c r="F262" s="11" t="n">
        <v>0.9350000000000001</v>
      </c>
      <c r="G262" s="12">
        <f>0*8</f>
        <v/>
      </c>
      <c r="H262" s="12">
        <f>F262-G262</f>
        <v/>
      </c>
      <c r="I262" s="10">
        <f>IF(E262=0,"Fora",IF(E261=0,"Carg xar",IF(H262&lt;0,IF(M262&lt;0.9,"Carg FV","Stby"),IF(M262&gt;P262,"V2H",IF(M262&lt;0.9,"Carg xar","Stby")))))</f>
        <v/>
      </c>
      <c r="J262" s="12">
        <f>IF(OR(I262="Carg FV",I262="Carg xar"),MIN(IF(I262="Carg FV",ABS(H262),7.4),7.4,MAX(0,(0.9-M262)*40)*0.95),0)</f>
        <v/>
      </c>
      <c r="K262" s="12">
        <f>IF(I262="V2H",MIN(MAX(0,H262),7.4,MAX(0,(M262-P262)*40)*0.95),0)</f>
        <v/>
      </c>
      <c r="L262" s="12">
        <f>IF(E262=0,0,MAX(0,H262-K262))</f>
        <v/>
      </c>
      <c r="M262" s="13">
        <f>M261+J261/40-IF(I261="V2H",K261/(0.95*40),0)-IF(E262=0,IF(E261=1,IF(D262=1,30,40)*0.18/(2*40),0),0)-IF(E262=1,IF(E261=0,IF(D262=1,30,40)*0.18/(2*40),0),0)</f>
        <v/>
      </c>
      <c r="N262" s="14" t="n">
        <v>0.09</v>
      </c>
      <c r="O262" s="15">
        <f>K262*N262</f>
        <v/>
      </c>
      <c r="P262">
        <f>IF(E262=0,0.3,IF(D262=1,IF(C262&gt;=Params!$B$13-3,IF(C262&lt;Params!$B$13,Params!$B$20,0.3),0.3),IF(C262&gt;=Params!$B$15-3,IF(C262&lt;Params!$B$15,Params!$B$21,0.3),0.3)))</f>
        <v/>
      </c>
    </row>
    <row r="263" ht="15" customHeight="1" s="1">
      <c r="A263" s="9" t="n">
        <v>260</v>
      </c>
      <c r="B263" s="6" t="inlineStr">
        <is>
          <t>11/01</t>
        </is>
      </c>
      <c r="C263" s="6" t="n">
        <v>19</v>
      </c>
      <c r="D263" s="6" t="n">
        <v>1</v>
      </c>
      <c r="E263" s="10">
        <f>IF(D263=1, IF(OR(C263&lt;10, C263&gt;=15),1,0), IF(OR(C263&lt;7, C263&gt;=18),1,0))</f>
        <v/>
      </c>
      <c r="F263" s="11" t="n">
        <v>0.451</v>
      </c>
      <c r="G263" s="12">
        <f>0*8</f>
        <v/>
      </c>
      <c r="H263" s="12">
        <f>F263-G263</f>
        <v/>
      </c>
      <c r="I263" s="10">
        <f>IF(E263=0,"Fora",IF(E262=0,"Carg xar",IF(H263&lt;0,IF(M263&lt;0.9,"Carg FV","Stby"),IF(M263&gt;P263,"V2H",IF(M263&lt;0.9,"Carg xar","Stby")))))</f>
        <v/>
      </c>
      <c r="J263" s="12">
        <f>IF(OR(I263="Carg FV",I263="Carg xar"),MIN(IF(I263="Carg FV",ABS(H263),7.4),7.4,MAX(0,(0.9-M263)*40)*0.95),0)</f>
        <v/>
      </c>
      <c r="K263" s="12">
        <f>IF(I263="V2H",MIN(MAX(0,H263),7.4,MAX(0,(M263-P263)*40)*0.95),0)</f>
        <v/>
      </c>
      <c r="L263" s="12">
        <f>IF(E263=0,0,MAX(0,H263-K263))</f>
        <v/>
      </c>
      <c r="M263" s="13">
        <f>M262+J262/40-IF(I262="V2H",K262/(0.95*40),0)-IF(E263=0,IF(E262=1,IF(D263=1,30,40)*0.18/(2*40),0),0)-IF(E263=1,IF(E262=0,IF(D263=1,30,40)*0.18/(2*40),0),0)</f>
        <v/>
      </c>
      <c r="N263" s="14" t="n">
        <v>0.09</v>
      </c>
      <c r="O263" s="15">
        <f>K263*N263</f>
        <v/>
      </c>
      <c r="P263">
        <f>IF(E263=0,0.3,IF(D263=1,IF(C263&gt;=Params!$B$13-3,IF(C263&lt;Params!$B$13,Params!$B$20,0.3),0.3),IF(C263&gt;=Params!$B$15-3,IF(C263&lt;Params!$B$15,Params!$B$21,0.3),0.3)))</f>
        <v/>
      </c>
    </row>
    <row r="264" ht="15" customHeight="1" s="1">
      <c r="A264" s="9" t="n">
        <v>261</v>
      </c>
      <c r="B264" s="6" t="inlineStr">
        <is>
          <t>11/01</t>
        </is>
      </c>
      <c r="C264" s="6" t="n">
        <v>20</v>
      </c>
      <c r="D264" s="6" t="n">
        <v>1</v>
      </c>
      <c r="E264" s="10">
        <f>IF(D264=1, IF(OR(C264&lt;10, C264&gt;=15),1,0), IF(OR(C264&lt;7, C264&gt;=18),1,0))</f>
        <v/>
      </c>
      <c r="F264" s="11" t="n">
        <v>0.734</v>
      </c>
      <c r="G264" s="12">
        <f>0*8</f>
        <v/>
      </c>
      <c r="H264" s="12">
        <f>F264-G264</f>
        <v/>
      </c>
      <c r="I264" s="10">
        <f>IF(E264=0,"Fora",IF(E263=0,"Carg xar",IF(H264&lt;0,IF(M264&lt;0.9,"Carg FV","Stby"),IF(M264&gt;P264,"V2H",IF(M264&lt;0.9,"Carg xar","Stby")))))</f>
        <v/>
      </c>
      <c r="J264" s="12">
        <f>IF(OR(I264="Carg FV",I264="Carg xar"),MIN(IF(I264="Carg FV",ABS(H264),7.4),7.4,MAX(0,(0.9-M264)*40)*0.95),0)</f>
        <v/>
      </c>
      <c r="K264" s="12">
        <f>IF(I264="V2H",MIN(MAX(0,H264),7.4,MAX(0,(M264-P264)*40)*0.95),0)</f>
        <v/>
      </c>
      <c r="L264" s="12">
        <f>IF(E264=0,0,MAX(0,H264-K264))</f>
        <v/>
      </c>
      <c r="M264" s="13">
        <f>M263+J263/40-IF(I263="V2H",K263/(0.95*40),0)-IF(E264=0,IF(E263=1,IF(D264=1,30,40)*0.18/(2*40),0),0)-IF(E264=1,IF(E263=0,IF(D264=1,30,40)*0.18/(2*40),0),0)</f>
        <v/>
      </c>
      <c r="N264" s="14" t="n">
        <v>0.09</v>
      </c>
      <c r="O264" s="15">
        <f>K264*N264</f>
        <v/>
      </c>
      <c r="P264">
        <f>IF(E264=0,0.3,IF(D264=1,IF(C264&gt;=Params!$B$13-3,IF(C264&lt;Params!$B$13,Params!$B$20,0.3),0.3),IF(C264&gt;=Params!$B$15-3,IF(C264&lt;Params!$B$15,Params!$B$21,0.3),0.3)))</f>
        <v/>
      </c>
    </row>
    <row r="265" ht="15" customHeight="1" s="1">
      <c r="A265" s="9" t="n">
        <v>262</v>
      </c>
      <c r="B265" s="6" t="inlineStr">
        <is>
          <t>11/01</t>
        </is>
      </c>
      <c r="C265" s="6" t="n">
        <v>21</v>
      </c>
      <c r="D265" s="6" t="n">
        <v>1</v>
      </c>
      <c r="E265" s="10">
        <f>IF(D265=1, IF(OR(C265&lt;10, C265&gt;=15),1,0), IF(OR(C265&lt;7, C265&gt;=18),1,0))</f>
        <v/>
      </c>
      <c r="F265" s="11" t="n">
        <v>0.384</v>
      </c>
      <c r="G265" s="12">
        <f>0*8</f>
        <v/>
      </c>
      <c r="H265" s="12">
        <f>F265-G265</f>
        <v/>
      </c>
      <c r="I265" s="10">
        <f>IF(E265=0,"Fora",IF(E264=0,"Carg xar",IF(H265&lt;0,IF(M265&lt;0.9,"Carg FV","Stby"),IF(M265&gt;P265,"V2H",IF(M265&lt;0.9,"Carg xar","Stby")))))</f>
        <v/>
      </c>
      <c r="J265" s="12">
        <f>IF(OR(I265="Carg FV",I265="Carg xar"),MIN(IF(I265="Carg FV",ABS(H265),7.4),7.4,MAX(0,(0.9-M265)*40)*0.95),0)</f>
        <v/>
      </c>
      <c r="K265" s="12">
        <f>IF(I265="V2H",MIN(MAX(0,H265),7.4,MAX(0,(M265-P265)*40)*0.95),0)</f>
        <v/>
      </c>
      <c r="L265" s="12">
        <f>IF(E265=0,0,MAX(0,H265-K265))</f>
        <v/>
      </c>
      <c r="M265" s="13">
        <f>M264+J264/40-IF(I264="V2H",K264/(0.95*40),0)-IF(E265=0,IF(E264=1,IF(D265=1,30,40)*0.18/(2*40),0),0)-IF(E265=1,IF(E264=0,IF(D265=1,30,40)*0.18/(2*40),0),0)</f>
        <v/>
      </c>
      <c r="N265" s="14" t="n">
        <v>0.09</v>
      </c>
      <c r="O265" s="15">
        <f>K265*N265</f>
        <v/>
      </c>
      <c r="P265">
        <f>IF(E265=0,0.3,IF(D265=1,IF(C265&gt;=Params!$B$13-3,IF(C265&lt;Params!$B$13,Params!$B$20,0.3),0.3),IF(C265&gt;=Params!$B$15-3,IF(C265&lt;Params!$B$15,Params!$B$21,0.3),0.3)))</f>
        <v/>
      </c>
    </row>
    <row r="266" ht="15" customHeight="1" s="1">
      <c r="A266" s="9" t="n">
        <v>263</v>
      </c>
      <c r="B266" s="6" t="inlineStr">
        <is>
          <t>11/01</t>
        </is>
      </c>
      <c r="C266" s="6" t="n">
        <v>22</v>
      </c>
      <c r="D266" s="6" t="n">
        <v>1</v>
      </c>
      <c r="E266" s="10">
        <f>IF(D266=1, IF(OR(C266&lt;10, C266&gt;=15),1,0), IF(OR(C266&lt;7, C266&gt;=18),1,0))</f>
        <v/>
      </c>
      <c r="F266" s="11" t="n">
        <v>0.28</v>
      </c>
      <c r="G266" s="12">
        <f>0*8</f>
        <v/>
      </c>
      <c r="H266" s="12">
        <f>F266-G266</f>
        <v/>
      </c>
      <c r="I266" s="10">
        <f>IF(E266=0,"Fora",IF(E265=0,"Carg xar",IF(H266&lt;0,IF(M266&lt;0.9,"Carg FV","Stby"),IF(M266&gt;P266,"V2H",IF(M266&lt;0.9,"Carg xar","Stby")))))</f>
        <v/>
      </c>
      <c r="J266" s="12">
        <f>IF(OR(I266="Carg FV",I266="Carg xar"),MIN(IF(I266="Carg FV",ABS(H266),7.4),7.4,MAX(0,(0.9-M266)*40)*0.95),0)</f>
        <v/>
      </c>
      <c r="K266" s="12">
        <f>IF(I266="V2H",MIN(MAX(0,H266),7.4,MAX(0,(M266-P266)*40)*0.95),0)</f>
        <v/>
      </c>
      <c r="L266" s="12">
        <f>IF(E266=0,0,MAX(0,H266-K266))</f>
        <v/>
      </c>
      <c r="M266" s="13">
        <f>M265+J265/40-IF(I265="V2H",K265/(0.95*40),0)-IF(E266=0,IF(E265=1,IF(D266=1,30,40)*0.18/(2*40),0),0)-IF(E266=1,IF(E265=0,IF(D266=1,30,40)*0.18/(2*40),0),0)</f>
        <v/>
      </c>
      <c r="N266" s="14" t="n">
        <v>0.09</v>
      </c>
      <c r="O266" s="15">
        <f>K266*N266</f>
        <v/>
      </c>
      <c r="P266">
        <f>IF(E266=0,0.3,IF(D266=1,IF(C266&gt;=Params!$B$13-3,IF(C266&lt;Params!$B$13,Params!$B$20,0.3),0.3),IF(C266&gt;=Params!$B$15-3,IF(C266&lt;Params!$B$15,Params!$B$21,0.3),0.3)))</f>
        <v/>
      </c>
    </row>
    <row r="267" ht="15" customHeight="1" s="1">
      <c r="A267" s="9" t="n">
        <v>264</v>
      </c>
      <c r="B267" s="6" t="inlineStr">
        <is>
          <t>11/01</t>
        </is>
      </c>
      <c r="C267" s="6" t="n">
        <v>23</v>
      </c>
      <c r="D267" s="6" t="n">
        <v>1</v>
      </c>
      <c r="E267" s="10">
        <f>IF(D267=1, IF(OR(C267&lt;10, C267&gt;=15),1,0), IF(OR(C267&lt;7, C267&gt;=18),1,0))</f>
        <v/>
      </c>
      <c r="F267" s="11" t="n">
        <v>0.244</v>
      </c>
      <c r="G267" s="12">
        <f>0*8</f>
        <v/>
      </c>
      <c r="H267" s="12">
        <f>F267-G267</f>
        <v/>
      </c>
      <c r="I267" s="10">
        <f>IF(E267=0,"Fora",IF(E266=0,"Carg xar",IF(H267&lt;0,IF(M267&lt;0.9,"Carg FV","Stby"),IF(M267&gt;P267,"V2H",IF(M267&lt;0.9,"Carg xar","Stby")))))</f>
        <v/>
      </c>
      <c r="J267" s="12">
        <f>IF(OR(I267="Carg FV",I267="Carg xar"),MIN(IF(I267="Carg FV",ABS(H267),7.4),7.4,MAX(0,(0.9-M267)*40)*0.95),0)</f>
        <v/>
      </c>
      <c r="K267" s="12">
        <f>IF(I267="V2H",MIN(MAX(0,H267),7.4,MAX(0,(M267-P267)*40)*0.95),0)</f>
        <v/>
      </c>
      <c r="L267" s="12">
        <f>IF(E267=0,0,MAX(0,H267-K267))</f>
        <v/>
      </c>
      <c r="M267" s="13">
        <f>M266+J266/40-IF(I266="V2H",K266/(0.95*40),0)-IF(E267=0,IF(E266=1,IF(D267=1,30,40)*0.18/(2*40),0),0)-IF(E267=1,IF(E266=0,IF(D267=1,30,40)*0.18/(2*40),0),0)</f>
        <v/>
      </c>
      <c r="N267" s="14" t="n">
        <v>0.09</v>
      </c>
      <c r="O267" s="15">
        <f>K267*N267</f>
        <v/>
      </c>
      <c r="P267">
        <f>IF(E267=0,0.3,IF(D267=1,IF(C267&gt;=Params!$B$13-3,IF(C267&lt;Params!$B$13,Params!$B$20,0.3),0.3),IF(C267&gt;=Params!$B$15-3,IF(C267&lt;Params!$B$15,Params!$B$21,0.3),0.3)))</f>
        <v/>
      </c>
    </row>
    <row r="268" ht="15" customHeight="1" s="1">
      <c r="A268" s="9" t="n">
        <v>265</v>
      </c>
      <c r="B268" s="6" t="inlineStr">
        <is>
          <t>12/01</t>
        </is>
      </c>
      <c r="C268" s="6" t="n">
        <v>0</v>
      </c>
      <c r="D268" s="6" t="n">
        <v>1</v>
      </c>
      <c r="E268" s="10">
        <f>IF(D268=1, IF(OR(C268&lt;10, C268&gt;=15),1,0), IF(OR(C268&lt;7, C268&gt;=18),1,0))</f>
        <v/>
      </c>
      <c r="F268" s="11" t="n">
        <v>0.204</v>
      </c>
      <c r="G268" s="12">
        <f>0*8</f>
        <v/>
      </c>
      <c r="H268" s="12">
        <f>F268-G268</f>
        <v/>
      </c>
      <c r="I268" s="10">
        <f>IF(E268=0,"Fora",IF(E267=0,"Carg xar",IF(H268&lt;0,IF(M268&lt;0.9,"Carg FV","Stby"),IF(M268&gt;P268,"V2H",IF(M268&lt;0.9,"Carg xar","Stby")))))</f>
        <v/>
      </c>
      <c r="J268" s="12">
        <f>IF(OR(I268="Carg FV",I268="Carg xar"),MIN(IF(I268="Carg FV",ABS(H268),7.4),7.4,MAX(0,(0.9-M268)*40)*0.95),0)</f>
        <v/>
      </c>
      <c r="K268" s="12">
        <f>IF(I268="V2H",MIN(MAX(0,H268),7.4,MAX(0,(M268-P268)*40)*0.95),0)</f>
        <v/>
      </c>
      <c r="L268" s="12">
        <f>IF(E268=0,0,MAX(0,H268-K268))</f>
        <v/>
      </c>
      <c r="M268" s="13">
        <f>M267+J267/40-IF(I267="V2H",K267/(0.95*40),0)-IF(E268=0,IF(E267=1,IF(D268=1,30,40)*0.18/(2*40),0),0)-IF(E268=1,IF(E267=0,IF(D268=1,30,40)*0.18/(2*40),0),0)</f>
        <v/>
      </c>
      <c r="N268" s="14" t="n">
        <v>0.09</v>
      </c>
      <c r="O268" s="15">
        <f>K268*N268</f>
        <v/>
      </c>
      <c r="P268">
        <f>IF(E268=0,0.3,IF(D268=1,IF(C268&gt;=Params!$B$13-3,IF(C268&lt;Params!$B$13,Params!$B$20,0.3),0.3),IF(C268&gt;=Params!$B$15-3,IF(C268&lt;Params!$B$15,Params!$B$21,0.3),0.3)))</f>
        <v/>
      </c>
    </row>
    <row r="269" ht="15" customHeight="1" s="1">
      <c r="A269" s="9" t="n">
        <v>266</v>
      </c>
      <c r="B269" s="6" t="inlineStr">
        <is>
          <t>12/01</t>
        </is>
      </c>
      <c r="C269" s="6" t="n">
        <v>1</v>
      </c>
      <c r="D269" s="6" t="n">
        <v>1</v>
      </c>
      <c r="E269" s="10">
        <f>IF(D269=1, IF(OR(C269&lt;10, C269&gt;=15),1,0), IF(OR(C269&lt;7, C269&gt;=18),1,0))</f>
        <v/>
      </c>
      <c r="F269" s="11" t="n">
        <v>0.152</v>
      </c>
      <c r="G269" s="12">
        <f>0*8</f>
        <v/>
      </c>
      <c r="H269" s="12">
        <f>F269-G269</f>
        <v/>
      </c>
      <c r="I269" s="10">
        <f>IF(E269=0,"Fora",IF(E268=0,"Carg xar",IF(H269&lt;0,IF(M269&lt;0.9,"Carg FV","Stby"),IF(M269&gt;P269,"V2H",IF(M269&lt;0.9,"Carg xar","Stby")))))</f>
        <v/>
      </c>
      <c r="J269" s="12">
        <f>IF(OR(I269="Carg FV",I269="Carg xar"),MIN(IF(I269="Carg FV",ABS(H269),7.4),7.4,MAX(0,(0.9-M269)*40)*0.95),0)</f>
        <v/>
      </c>
      <c r="K269" s="12">
        <f>IF(I269="V2H",MIN(MAX(0,H269),7.4,MAX(0,(M269-P269)*40)*0.95),0)</f>
        <v/>
      </c>
      <c r="L269" s="12">
        <f>IF(E269=0,0,MAX(0,H269-K269))</f>
        <v/>
      </c>
      <c r="M269" s="13">
        <f>M268+J268/40-IF(I268="V2H",K268/(0.95*40),0)-IF(E269=0,IF(E268=1,IF(D269=1,30,40)*0.18/(2*40),0),0)-IF(E269=1,IF(E268=0,IF(D269=1,30,40)*0.18/(2*40),0),0)</f>
        <v/>
      </c>
      <c r="N269" s="14" t="n">
        <v>0.09</v>
      </c>
      <c r="O269" s="15">
        <f>K269*N269</f>
        <v/>
      </c>
      <c r="P269">
        <f>IF(E269=0,0.3,IF(D269=1,IF(C269&gt;=Params!$B$13-3,IF(C269&lt;Params!$B$13,Params!$B$20,0.3),0.3),IF(C269&gt;=Params!$B$15-3,IF(C269&lt;Params!$B$15,Params!$B$21,0.3),0.3)))</f>
        <v/>
      </c>
    </row>
    <row r="270" ht="15" customHeight="1" s="1">
      <c r="A270" s="9" t="n">
        <v>267</v>
      </c>
      <c r="B270" s="6" t="inlineStr">
        <is>
          <t>12/01</t>
        </is>
      </c>
      <c r="C270" s="6" t="n">
        <v>2</v>
      </c>
      <c r="D270" s="6" t="n">
        <v>1</v>
      </c>
      <c r="E270" s="10">
        <f>IF(D270=1, IF(OR(C270&lt;10, C270&gt;=15),1,0), IF(OR(C270&lt;7, C270&gt;=18),1,0))</f>
        <v/>
      </c>
      <c r="F270" s="11" t="n">
        <v>0.117</v>
      </c>
      <c r="G270" s="12">
        <f>0*8</f>
        <v/>
      </c>
      <c r="H270" s="12">
        <f>F270-G270</f>
        <v/>
      </c>
      <c r="I270" s="10">
        <f>IF(E270=0,"Fora",IF(E269=0,"Carg xar",IF(H270&lt;0,IF(M270&lt;0.9,"Carg FV","Stby"),IF(M270&gt;P270,"V2H",IF(M270&lt;0.9,"Carg xar","Stby")))))</f>
        <v/>
      </c>
      <c r="J270" s="12">
        <f>IF(OR(I270="Carg FV",I270="Carg xar"),MIN(IF(I270="Carg FV",ABS(H270),7.4),7.4,MAX(0,(0.9-M270)*40)*0.95),0)</f>
        <v/>
      </c>
      <c r="K270" s="12">
        <f>IF(I270="V2H",MIN(MAX(0,H270),7.4,MAX(0,(M270-P270)*40)*0.95),0)</f>
        <v/>
      </c>
      <c r="L270" s="12">
        <f>IF(E270=0,0,MAX(0,H270-K270))</f>
        <v/>
      </c>
      <c r="M270" s="13">
        <f>M269+J269/40-IF(I269="V2H",K269/(0.95*40),0)-IF(E270=0,IF(E269=1,IF(D270=1,30,40)*0.18/(2*40),0),0)-IF(E270=1,IF(E269=0,IF(D270=1,30,40)*0.18/(2*40),0),0)</f>
        <v/>
      </c>
      <c r="N270" s="14" t="n">
        <v>0.09</v>
      </c>
      <c r="O270" s="15">
        <f>K270*N270</f>
        <v/>
      </c>
      <c r="P270">
        <f>IF(E270=0,0.3,IF(D270=1,IF(C270&gt;=Params!$B$13-3,IF(C270&lt;Params!$B$13,Params!$B$20,0.3),0.3),IF(C270&gt;=Params!$B$15-3,IF(C270&lt;Params!$B$15,Params!$B$21,0.3),0.3)))</f>
        <v/>
      </c>
    </row>
    <row r="271" ht="15" customHeight="1" s="1">
      <c r="A271" s="9" t="n">
        <v>268</v>
      </c>
      <c r="B271" s="6" t="inlineStr">
        <is>
          <t>12/01</t>
        </is>
      </c>
      <c r="C271" s="6" t="n">
        <v>3</v>
      </c>
      <c r="D271" s="6" t="n">
        <v>1</v>
      </c>
      <c r="E271" s="10">
        <f>IF(D271=1, IF(OR(C271&lt;10, C271&gt;=15),1,0), IF(OR(C271&lt;7, C271&gt;=18),1,0))</f>
        <v/>
      </c>
      <c r="F271" s="11" t="n">
        <v>0.146</v>
      </c>
      <c r="G271" s="12">
        <f>0*8</f>
        <v/>
      </c>
      <c r="H271" s="12">
        <f>F271-G271</f>
        <v/>
      </c>
      <c r="I271" s="10">
        <f>IF(E271=0,"Fora",IF(E270=0,"Carg xar",IF(H271&lt;0,IF(M271&lt;0.9,"Carg FV","Stby"),IF(M271&gt;P271,"V2H",IF(M271&lt;0.9,"Carg xar","Stby")))))</f>
        <v/>
      </c>
      <c r="J271" s="12">
        <f>IF(OR(I271="Carg FV",I271="Carg xar"),MIN(IF(I271="Carg FV",ABS(H271),7.4),7.4,MAX(0,(0.9-M271)*40)*0.95),0)</f>
        <v/>
      </c>
      <c r="K271" s="12">
        <f>IF(I271="V2H",MIN(MAX(0,H271),7.4,MAX(0,(M271-P271)*40)*0.95),0)</f>
        <v/>
      </c>
      <c r="L271" s="12">
        <f>IF(E271=0,0,MAX(0,H271-K271))</f>
        <v/>
      </c>
      <c r="M271" s="13">
        <f>M270+J270/40-IF(I270="V2H",K270/(0.95*40),0)-IF(E271=0,IF(E270=1,IF(D271=1,30,40)*0.18/(2*40),0),0)-IF(E271=1,IF(E270=0,IF(D271=1,30,40)*0.18/(2*40),0),0)</f>
        <v/>
      </c>
      <c r="N271" s="14" t="n">
        <v>0.09</v>
      </c>
      <c r="O271" s="15">
        <f>K271*N271</f>
        <v/>
      </c>
      <c r="P271">
        <f>IF(E271=0,0.3,IF(D271=1,IF(C271&gt;=Params!$B$13-3,IF(C271&lt;Params!$B$13,Params!$B$20,0.3),0.3),IF(C271&gt;=Params!$B$15-3,IF(C271&lt;Params!$B$15,Params!$B$21,0.3),0.3)))</f>
        <v/>
      </c>
    </row>
    <row r="272" ht="15" customHeight="1" s="1">
      <c r="A272" s="9" t="n">
        <v>269</v>
      </c>
      <c r="B272" s="6" t="inlineStr">
        <is>
          <t>12/01</t>
        </is>
      </c>
      <c r="C272" s="6" t="n">
        <v>4</v>
      </c>
      <c r="D272" s="6" t="n">
        <v>1</v>
      </c>
      <c r="E272" s="10">
        <f>IF(D272=1, IF(OR(C272&lt;10, C272&gt;=15),1,0), IF(OR(C272&lt;7, C272&gt;=18),1,0))</f>
        <v/>
      </c>
      <c r="F272" s="11" t="n">
        <v>2.218</v>
      </c>
      <c r="G272" s="12">
        <f>0*8</f>
        <v/>
      </c>
      <c r="H272" s="12">
        <f>F272-G272</f>
        <v/>
      </c>
      <c r="I272" s="10">
        <f>IF(E272=0,"Fora",IF(E271=0,"Carg xar",IF(H272&lt;0,IF(M272&lt;0.9,"Carg FV","Stby"),IF(M272&gt;P272,"V2H",IF(M272&lt;0.9,"Carg xar","Stby")))))</f>
        <v/>
      </c>
      <c r="J272" s="12">
        <f>IF(OR(I272="Carg FV",I272="Carg xar"),MIN(IF(I272="Carg FV",ABS(H272),7.4),7.4,MAX(0,(0.9-M272)*40)*0.95),0)</f>
        <v/>
      </c>
      <c r="K272" s="12">
        <f>IF(I272="V2H",MIN(MAX(0,H272),7.4,MAX(0,(M272-P272)*40)*0.95),0)</f>
        <v/>
      </c>
      <c r="L272" s="12">
        <f>IF(E272=0,0,MAX(0,H272-K272))</f>
        <v/>
      </c>
      <c r="M272" s="13">
        <f>M271+J271/40-IF(I271="V2H",K271/(0.95*40),0)-IF(E272=0,IF(E271=1,IF(D272=1,30,40)*0.18/(2*40),0),0)-IF(E272=1,IF(E271=0,IF(D272=1,30,40)*0.18/(2*40),0),0)</f>
        <v/>
      </c>
      <c r="N272" s="14" t="n">
        <v>0.09</v>
      </c>
      <c r="O272" s="15">
        <f>K272*N272</f>
        <v/>
      </c>
      <c r="P272">
        <f>IF(E272=0,0.3,IF(D272=1,IF(C272&gt;=Params!$B$13-3,IF(C272&lt;Params!$B$13,Params!$B$20,0.3),0.3),IF(C272&gt;=Params!$B$15-3,IF(C272&lt;Params!$B$15,Params!$B$21,0.3),0.3)))</f>
        <v/>
      </c>
    </row>
    <row r="273" ht="15" customHeight="1" s="1">
      <c r="A273" s="9" t="n">
        <v>270</v>
      </c>
      <c r="B273" s="6" t="inlineStr">
        <is>
          <t>12/01</t>
        </is>
      </c>
      <c r="C273" s="6" t="n">
        <v>5</v>
      </c>
      <c r="D273" s="6" t="n">
        <v>1</v>
      </c>
      <c r="E273" s="10">
        <f>IF(D273=1, IF(OR(C273&lt;10, C273&gt;=15),1,0), IF(OR(C273&lt;7, C273&gt;=18),1,0))</f>
        <v/>
      </c>
      <c r="F273" s="11" t="n">
        <v>3.102</v>
      </c>
      <c r="G273" s="12">
        <f>0*8</f>
        <v/>
      </c>
      <c r="H273" s="12">
        <f>F273-G273</f>
        <v/>
      </c>
      <c r="I273" s="10">
        <f>IF(E273=0,"Fora",IF(E272=0,"Carg xar",IF(H273&lt;0,IF(M273&lt;0.9,"Carg FV","Stby"),IF(M273&gt;P273,"V2H",IF(M273&lt;0.9,"Carg xar","Stby")))))</f>
        <v/>
      </c>
      <c r="J273" s="12">
        <f>IF(OR(I273="Carg FV",I273="Carg xar"),MIN(IF(I273="Carg FV",ABS(H273),7.4),7.4,MAX(0,(0.9-M273)*40)*0.95),0)</f>
        <v/>
      </c>
      <c r="K273" s="12">
        <f>IF(I273="V2H",MIN(MAX(0,H273),7.4,MAX(0,(M273-P273)*40)*0.95),0)</f>
        <v/>
      </c>
      <c r="L273" s="12">
        <f>IF(E273=0,0,MAX(0,H273-K273))</f>
        <v/>
      </c>
      <c r="M273" s="13">
        <f>M272+J272/40-IF(I272="V2H",K272/(0.95*40),0)-IF(E273=0,IF(E272=1,IF(D273=1,30,40)*0.18/(2*40),0),0)-IF(E273=1,IF(E272=0,IF(D273=1,30,40)*0.18/(2*40),0),0)</f>
        <v/>
      </c>
      <c r="N273" s="14" t="n">
        <v>0.09</v>
      </c>
      <c r="O273" s="15">
        <f>K273*N273</f>
        <v/>
      </c>
      <c r="P273">
        <f>IF(E273=0,0.3,IF(D273=1,IF(C273&gt;=Params!$B$13-3,IF(C273&lt;Params!$B$13,Params!$B$20,0.3),0.3),IF(C273&gt;=Params!$B$15-3,IF(C273&lt;Params!$B$15,Params!$B$21,0.3),0.3)))</f>
        <v/>
      </c>
    </row>
    <row r="274" ht="15" customHeight="1" s="1">
      <c r="A274" s="9" t="n">
        <v>271</v>
      </c>
      <c r="B274" s="6" t="inlineStr">
        <is>
          <t>12/01</t>
        </is>
      </c>
      <c r="C274" s="6" t="n">
        <v>6</v>
      </c>
      <c r="D274" s="6" t="n">
        <v>1</v>
      </c>
      <c r="E274" s="10">
        <f>IF(D274=1, IF(OR(C274&lt;10, C274&gt;=15),1,0), IF(OR(C274&lt;7, C274&gt;=18),1,0))</f>
        <v/>
      </c>
      <c r="F274" s="11" t="n">
        <v>2.626</v>
      </c>
      <c r="G274" s="12">
        <f>0*8</f>
        <v/>
      </c>
      <c r="H274" s="12">
        <f>F274-G274</f>
        <v/>
      </c>
      <c r="I274" s="10">
        <f>IF(E274=0,"Fora",IF(E273=0,"Carg xar",IF(H274&lt;0,IF(M274&lt;0.9,"Carg FV","Stby"),IF(M274&gt;P274,"V2H",IF(M274&lt;0.9,"Carg xar","Stby")))))</f>
        <v/>
      </c>
      <c r="J274" s="12">
        <f>IF(OR(I274="Carg FV",I274="Carg xar"),MIN(IF(I274="Carg FV",ABS(H274),7.4),7.4,MAX(0,(0.9-M274)*40)*0.95),0)</f>
        <v/>
      </c>
      <c r="K274" s="12">
        <f>IF(I274="V2H",MIN(MAX(0,H274),7.4,MAX(0,(M274-P274)*40)*0.95),0)</f>
        <v/>
      </c>
      <c r="L274" s="12">
        <f>IF(E274=0,0,MAX(0,H274-K274))</f>
        <v/>
      </c>
      <c r="M274" s="13">
        <f>M273+J273/40-IF(I273="V2H",K273/(0.95*40),0)-IF(E274=0,IF(E273=1,IF(D274=1,30,40)*0.18/(2*40),0),0)-IF(E274=1,IF(E273=0,IF(D274=1,30,40)*0.18/(2*40),0),0)</f>
        <v/>
      </c>
      <c r="N274" s="14" t="n">
        <v>0.09</v>
      </c>
      <c r="O274" s="15">
        <f>K274*N274</f>
        <v/>
      </c>
      <c r="P274">
        <f>IF(E274=0,0.3,IF(D274=1,IF(C274&gt;=Params!$B$13-3,IF(C274&lt;Params!$B$13,Params!$B$20,0.3),0.3),IF(C274&gt;=Params!$B$15-3,IF(C274&lt;Params!$B$15,Params!$B$21,0.3),0.3)))</f>
        <v/>
      </c>
    </row>
    <row r="275" ht="15" customHeight="1" s="1">
      <c r="A275" s="9" t="n">
        <v>272</v>
      </c>
      <c r="B275" s="6" t="inlineStr">
        <is>
          <t>12/01</t>
        </is>
      </c>
      <c r="C275" s="6" t="n">
        <v>7</v>
      </c>
      <c r="D275" s="6" t="n">
        <v>1</v>
      </c>
      <c r="E275" s="10">
        <f>IF(D275=1, IF(OR(C275&lt;10, C275&gt;=15),1,0), IF(OR(C275&lt;7, C275&gt;=18),1,0))</f>
        <v/>
      </c>
      <c r="F275" s="11" t="n">
        <v>2.48</v>
      </c>
      <c r="G275" s="12">
        <f>0*8</f>
        <v/>
      </c>
      <c r="H275" s="12">
        <f>F275-G275</f>
        <v/>
      </c>
      <c r="I275" s="10">
        <f>IF(E275=0,"Fora",IF(E274=0,"Carg xar",IF(H275&lt;0,IF(M275&lt;0.9,"Carg FV","Stby"),IF(M275&gt;P275,"V2H",IF(M275&lt;0.9,"Carg xar","Stby")))))</f>
        <v/>
      </c>
      <c r="J275" s="12">
        <f>IF(OR(I275="Carg FV",I275="Carg xar"),MIN(IF(I275="Carg FV",ABS(H275),7.4),7.4,MAX(0,(0.9-M275)*40)*0.95),0)</f>
        <v/>
      </c>
      <c r="K275" s="12">
        <f>IF(I275="V2H",MIN(MAX(0,H275),7.4,MAX(0,(M275-P275)*40)*0.95),0)</f>
        <v/>
      </c>
      <c r="L275" s="12">
        <f>IF(E275=0,0,MAX(0,H275-K275))</f>
        <v/>
      </c>
      <c r="M275" s="13">
        <f>M274+J274/40-IF(I274="V2H",K274/(0.95*40),0)-IF(E275=0,IF(E274=1,IF(D275=1,30,40)*0.18/(2*40),0),0)-IF(E275=1,IF(E274=0,IF(D275=1,30,40)*0.18/(2*40),0),0)</f>
        <v/>
      </c>
      <c r="N275" s="14" t="n">
        <v>0.09</v>
      </c>
      <c r="O275" s="15">
        <f>K275*N275</f>
        <v/>
      </c>
      <c r="P275">
        <f>IF(E275=0,0.3,IF(D275=1,IF(C275&gt;=Params!$B$13-3,IF(C275&lt;Params!$B$13,Params!$B$20,0.3),0.3),IF(C275&gt;=Params!$B$15-3,IF(C275&lt;Params!$B$15,Params!$B$21,0.3),0.3)))</f>
        <v/>
      </c>
    </row>
    <row r="276" ht="15" customHeight="1" s="1">
      <c r="A276" s="9" t="n">
        <v>273</v>
      </c>
      <c r="B276" s="6" t="inlineStr">
        <is>
          <t>12/01</t>
        </is>
      </c>
      <c r="C276" s="6" t="n">
        <v>8</v>
      </c>
      <c r="D276" s="6" t="n">
        <v>1</v>
      </c>
      <c r="E276" s="10">
        <f>IF(D276=1, IF(OR(C276&lt;10, C276&gt;=15),1,0), IF(OR(C276&lt;7, C276&gt;=18),1,0))</f>
        <v/>
      </c>
      <c r="F276" s="11" t="n">
        <v>2.301</v>
      </c>
      <c r="G276" s="12">
        <f>0.05*8</f>
        <v/>
      </c>
      <c r="H276" s="12">
        <f>F276-G276</f>
        <v/>
      </c>
      <c r="I276" s="10">
        <f>IF(E276=0,"Fora",IF(E275=0,"Carg xar",IF(H276&lt;0,IF(M276&lt;0.9,"Carg FV","Stby"),IF(M276&gt;P276,"V2H",IF(M276&lt;0.9,"Carg xar","Stby")))))</f>
        <v/>
      </c>
      <c r="J276" s="12">
        <f>IF(OR(I276="Carg FV",I276="Carg xar"),MIN(IF(I276="Carg FV",ABS(H276),7.4),7.4,MAX(0,(0.9-M276)*40)*0.95),0)</f>
        <v/>
      </c>
      <c r="K276" s="12">
        <f>IF(I276="V2H",MIN(MAX(0,H276),7.4,MAX(0,(M276-P276)*40)*0.95),0)</f>
        <v/>
      </c>
      <c r="L276" s="12">
        <f>IF(E276=0,0,MAX(0,H276-K276))</f>
        <v/>
      </c>
      <c r="M276" s="13">
        <f>M275+J275/40-IF(I275="V2H",K275/(0.95*40),0)-IF(E276=0,IF(E275=1,IF(D276=1,30,40)*0.18/(2*40),0),0)-IF(E276=1,IF(E275=0,IF(D276=1,30,40)*0.18/(2*40),0),0)</f>
        <v/>
      </c>
      <c r="N276" s="14" t="n">
        <v>0.09</v>
      </c>
      <c r="O276" s="15">
        <f>K276*N276</f>
        <v/>
      </c>
      <c r="P276">
        <f>IF(E276=0,0.3,IF(D276=1,IF(C276&gt;=Params!$B$13-3,IF(C276&lt;Params!$B$13,Params!$B$20,0.3),0.3),IF(C276&gt;=Params!$B$15-3,IF(C276&lt;Params!$B$15,Params!$B$21,0.3),0.3)))</f>
        <v/>
      </c>
    </row>
    <row r="277" ht="15" customHeight="1" s="1">
      <c r="A277" s="9" t="n">
        <v>274</v>
      </c>
      <c r="B277" s="6" t="inlineStr">
        <is>
          <t>12/01</t>
        </is>
      </c>
      <c r="C277" s="6" t="n">
        <v>9</v>
      </c>
      <c r="D277" s="6" t="n">
        <v>1</v>
      </c>
      <c r="E277" s="10">
        <f>IF(D277=1, IF(OR(C277&lt;10, C277&gt;=15),1,0), IF(OR(C277&lt;7, C277&gt;=18),1,0))</f>
        <v/>
      </c>
      <c r="F277" s="11" t="n">
        <v>0.951</v>
      </c>
      <c r="G277" s="12">
        <f>0.18*8</f>
        <v/>
      </c>
      <c r="H277" s="12">
        <f>F277-G277</f>
        <v/>
      </c>
      <c r="I277" s="10">
        <f>IF(E277=0,"Fora",IF(E276=0,"Carg xar",IF(H277&lt;0,IF(M277&lt;0.9,"Carg FV","Stby"),IF(M277&gt;P277,"V2H",IF(M277&lt;0.9,"Carg xar","Stby")))))</f>
        <v/>
      </c>
      <c r="J277" s="12">
        <f>IF(OR(I277="Carg FV",I277="Carg xar"),MIN(IF(I277="Carg FV",ABS(H277),7.4),7.4,MAX(0,(0.9-M277)*40)*0.95),0)</f>
        <v/>
      </c>
      <c r="K277" s="12">
        <f>IF(I277="V2H",MIN(MAX(0,H277),7.4,MAX(0,(M277-P277)*40)*0.95),0)</f>
        <v/>
      </c>
      <c r="L277" s="12">
        <f>IF(E277=0,0,MAX(0,H277-K277))</f>
        <v/>
      </c>
      <c r="M277" s="13">
        <f>M276+J276/40-IF(I276="V2H",K276/(0.95*40),0)-IF(E277=0,IF(E276=1,IF(D277=1,30,40)*0.18/(2*40),0),0)-IF(E277=1,IF(E276=0,IF(D277=1,30,40)*0.18/(2*40),0),0)</f>
        <v/>
      </c>
      <c r="N277" s="14" t="n">
        <v>0.09</v>
      </c>
      <c r="O277" s="15">
        <f>K277*N277</f>
        <v/>
      </c>
      <c r="P277">
        <f>IF(E277=0,0.3,IF(D277=1,IF(C277&gt;=Params!$B$13-3,IF(C277&lt;Params!$B$13,Params!$B$20,0.3),0.3),IF(C277&gt;=Params!$B$15-3,IF(C277&lt;Params!$B$15,Params!$B$21,0.3),0.3)))</f>
        <v/>
      </c>
    </row>
    <row r="278" ht="15" customHeight="1" s="1">
      <c r="A278" s="9" t="n">
        <v>275</v>
      </c>
      <c r="B278" s="6" t="inlineStr">
        <is>
          <t>12/01</t>
        </is>
      </c>
      <c r="C278" s="6" t="n">
        <v>10</v>
      </c>
      <c r="D278" s="6" t="n">
        <v>1</v>
      </c>
      <c r="E278" s="10">
        <f>IF(D278=1, IF(OR(C278&lt;10, C278&gt;=15),1,0), IF(OR(C278&lt;7, C278&gt;=18),1,0))</f>
        <v/>
      </c>
      <c r="F278" s="11" t="n">
        <v>0</v>
      </c>
      <c r="G278" s="12">
        <f>0.38*8</f>
        <v/>
      </c>
      <c r="H278" s="12">
        <f>F278-G278</f>
        <v/>
      </c>
      <c r="I278" s="10">
        <f>IF(E278=0,"Fora",IF(E277=0,"Carg xar",IF(H278&lt;0,IF(M278&lt;0.9,"Carg FV","Stby"),IF(M278&gt;P278,"V2H",IF(M278&lt;0.9,"Carg xar","Stby")))))</f>
        <v/>
      </c>
      <c r="J278" s="12">
        <f>IF(OR(I278="Carg FV",I278="Carg xar"),MIN(IF(I278="Carg FV",ABS(H278),7.4),7.4,MAX(0,(0.9-M278)*40)*0.95),0)</f>
        <v/>
      </c>
      <c r="K278" s="12">
        <f>IF(I278="V2H",MIN(MAX(0,H278),7.4,MAX(0,(M278-P278)*40)*0.95),0)</f>
        <v/>
      </c>
      <c r="L278" s="12">
        <f>IF(E278=0,0,MAX(0,H278-K278))</f>
        <v/>
      </c>
      <c r="M278" s="13">
        <f>M277+J277/40-IF(I277="V2H",K277/(0.95*40),0)-IF(E278=0,IF(E277=1,IF(D278=1,30,40)*0.18/(2*40),0),0)-IF(E278=1,IF(E277=0,IF(D278=1,30,40)*0.18/(2*40),0),0)</f>
        <v/>
      </c>
      <c r="N278" s="14" t="n">
        <v>0.09</v>
      </c>
      <c r="O278" s="15">
        <f>K278*N278</f>
        <v/>
      </c>
      <c r="P278">
        <f>IF(E278=0,0.3,IF(D278=1,IF(C278&gt;=Params!$B$13-3,IF(C278&lt;Params!$B$13,Params!$B$20,0.3),0.3),IF(C278&gt;=Params!$B$15-3,IF(C278&lt;Params!$B$15,Params!$B$21,0.3),0.3)))</f>
        <v/>
      </c>
    </row>
    <row r="279" ht="15" customHeight="1" s="1">
      <c r="A279" s="9" t="n">
        <v>276</v>
      </c>
      <c r="B279" s="6" t="inlineStr">
        <is>
          <t>12/01</t>
        </is>
      </c>
      <c r="C279" s="6" t="n">
        <v>11</v>
      </c>
      <c r="D279" s="6" t="n">
        <v>1</v>
      </c>
      <c r="E279" s="10">
        <f>IF(D279=1, IF(OR(C279&lt;10, C279&gt;=15),1,0), IF(OR(C279&lt;7, C279&gt;=18),1,0))</f>
        <v/>
      </c>
      <c r="F279" s="11" t="n">
        <v>0</v>
      </c>
      <c r="G279" s="12">
        <f>0.52*8</f>
        <v/>
      </c>
      <c r="H279" s="12">
        <f>F279-G279</f>
        <v/>
      </c>
      <c r="I279" s="10">
        <f>IF(E279=0,"Fora",IF(E278=0,"Carg xar",IF(H279&lt;0,IF(M279&lt;0.9,"Carg FV","Stby"),IF(M279&gt;P279,"V2H",IF(M279&lt;0.9,"Carg xar","Stby")))))</f>
        <v/>
      </c>
      <c r="J279" s="12">
        <f>IF(OR(I279="Carg FV",I279="Carg xar"),MIN(IF(I279="Carg FV",ABS(H279),7.4),7.4,MAX(0,(0.9-M279)*40)*0.95),0)</f>
        <v/>
      </c>
      <c r="K279" s="12">
        <f>IF(I279="V2H",MIN(MAX(0,H279),7.4,MAX(0,(M279-P279)*40)*0.95),0)</f>
        <v/>
      </c>
      <c r="L279" s="12">
        <f>IF(E279=0,0,MAX(0,H279-K279))</f>
        <v/>
      </c>
      <c r="M279" s="13">
        <f>M278+J278/40-IF(I278="V2H",K278/(0.95*40),0)-IF(E279=0,IF(E278=1,IF(D279=1,30,40)*0.18/(2*40),0),0)-IF(E279=1,IF(E278=0,IF(D279=1,30,40)*0.18/(2*40),0),0)</f>
        <v/>
      </c>
      <c r="N279" s="14" t="n">
        <v>0.09</v>
      </c>
      <c r="O279" s="15">
        <f>K279*N279</f>
        <v/>
      </c>
      <c r="P279">
        <f>IF(E279=0,0.3,IF(D279=1,IF(C279&gt;=Params!$B$13-3,IF(C279&lt;Params!$B$13,Params!$B$20,0.3),0.3),IF(C279&gt;=Params!$B$15-3,IF(C279&lt;Params!$B$15,Params!$B$21,0.3),0.3)))</f>
        <v/>
      </c>
    </row>
    <row r="280" ht="15" customHeight="1" s="1">
      <c r="A280" s="9" t="n">
        <v>277</v>
      </c>
      <c r="B280" s="6" t="inlineStr">
        <is>
          <t>12/01</t>
        </is>
      </c>
      <c r="C280" s="6" t="n">
        <v>12</v>
      </c>
      <c r="D280" s="6" t="n">
        <v>1</v>
      </c>
      <c r="E280" s="10">
        <f>IF(D280=1, IF(OR(C280&lt;10, C280&gt;=15),1,0), IF(OR(C280&lt;7, C280&gt;=18),1,0))</f>
        <v/>
      </c>
      <c r="F280" s="11" t="n">
        <v>0</v>
      </c>
      <c r="G280" s="12">
        <f>0.58*8</f>
        <v/>
      </c>
      <c r="H280" s="12">
        <f>F280-G280</f>
        <v/>
      </c>
      <c r="I280" s="10">
        <f>IF(E280=0,"Fora",IF(E279=0,"Carg xar",IF(H280&lt;0,IF(M280&lt;0.9,"Carg FV","Stby"),IF(M280&gt;P280,"V2H",IF(M280&lt;0.9,"Carg xar","Stby")))))</f>
        <v/>
      </c>
      <c r="J280" s="12">
        <f>IF(OR(I280="Carg FV",I280="Carg xar"),MIN(IF(I280="Carg FV",ABS(H280),7.4),7.4,MAX(0,(0.9-M280)*40)*0.95),0)</f>
        <v/>
      </c>
      <c r="K280" s="12">
        <f>IF(I280="V2H",MIN(MAX(0,H280),7.4,MAX(0,(M280-P280)*40)*0.95),0)</f>
        <v/>
      </c>
      <c r="L280" s="12">
        <f>IF(E280=0,0,MAX(0,H280-K280))</f>
        <v/>
      </c>
      <c r="M280" s="13">
        <f>M279+J279/40-IF(I279="V2H",K279/(0.95*40),0)-IF(E280=0,IF(E279=1,IF(D280=1,30,40)*0.18/(2*40),0),0)-IF(E280=1,IF(E279=0,IF(D280=1,30,40)*0.18/(2*40),0),0)</f>
        <v/>
      </c>
      <c r="N280" s="14" t="n">
        <v>0.09</v>
      </c>
      <c r="O280" s="15">
        <f>K280*N280</f>
        <v/>
      </c>
      <c r="P280">
        <f>IF(E280=0,0.3,IF(D280=1,IF(C280&gt;=Params!$B$13-3,IF(C280&lt;Params!$B$13,Params!$B$20,0.3),0.3),IF(C280&gt;=Params!$B$15-3,IF(C280&lt;Params!$B$15,Params!$B$21,0.3),0.3)))</f>
        <v/>
      </c>
    </row>
    <row r="281" ht="15" customHeight="1" s="1">
      <c r="A281" s="9" t="n">
        <v>278</v>
      </c>
      <c r="B281" s="6" t="inlineStr">
        <is>
          <t>12/01</t>
        </is>
      </c>
      <c r="C281" s="6" t="n">
        <v>13</v>
      </c>
      <c r="D281" s="6" t="n">
        <v>1</v>
      </c>
      <c r="E281" s="10">
        <f>IF(D281=1, IF(OR(C281&lt;10, C281&gt;=15),1,0), IF(OR(C281&lt;7, C281&gt;=18),1,0))</f>
        <v/>
      </c>
      <c r="F281" s="11" t="n">
        <v>0</v>
      </c>
      <c r="G281" s="12">
        <f>0.55*8</f>
        <v/>
      </c>
      <c r="H281" s="12">
        <f>F281-G281</f>
        <v/>
      </c>
      <c r="I281" s="10">
        <f>IF(E281=0,"Fora",IF(E280=0,"Carg xar",IF(H281&lt;0,IF(M281&lt;0.9,"Carg FV","Stby"),IF(M281&gt;P281,"V2H",IF(M281&lt;0.9,"Carg xar","Stby")))))</f>
        <v/>
      </c>
      <c r="J281" s="12">
        <f>IF(OR(I281="Carg FV",I281="Carg xar"),MIN(IF(I281="Carg FV",ABS(H281),7.4),7.4,MAX(0,(0.9-M281)*40)*0.95),0)</f>
        <v/>
      </c>
      <c r="K281" s="12">
        <f>IF(I281="V2H",MIN(MAX(0,H281),7.4,MAX(0,(M281-P281)*40)*0.95),0)</f>
        <v/>
      </c>
      <c r="L281" s="12">
        <f>IF(E281=0,0,MAX(0,H281-K281))</f>
        <v/>
      </c>
      <c r="M281" s="13">
        <f>M280+J280/40-IF(I280="V2H",K280/(0.95*40),0)-IF(E281=0,IF(E280=1,IF(D281=1,30,40)*0.18/(2*40),0),0)-IF(E281=1,IF(E280=0,IF(D281=1,30,40)*0.18/(2*40),0),0)</f>
        <v/>
      </c>
      <c r="N281" s="14" t="n">
        <v>0.09</v>
      </c>
      <c r="O281" s="15">
        <f>K281*N281</f>
        <v/>
      </c>
      <c r="P281">
        <f>IF(E281=0,0.3,IF(D281=1,IF(C281&gt;=Params!$B$13-3,IF(C281&lt;Params!$B$13,Params!$B$20,0.3),0.3),IF(C281&gt;=Params!$B$15-3,IF(C281&lt;Params!$B$15,Params!$B$21,0.3),0.3)))</f>
        <v/>
      </c>
    </row>
    <row r="282" ht="15" customHeight="1" s="1">
      <c r="A282" s="9" t="n">
        <v>279</v>
      </c>
      <c r="B282" s="6" t="inlineStr">
        <is>
          <t>12/01</t>
        </is>
      </c>
      <c r="C282" s="6" t="n">
        <v>14</v>
      </c>
      <c r="D282" s="6" t="n">
        <v>1</v>
      </c>
      <c r="E282" s="10">
        <f>IF(D282=1, IF(OR(C282&lt;10, C282&gt;=15),1,0), IF(OR(C282&lt;7, C282&gt;=18),1,0))</f>
        <v/>
      </c>
      <c r="F282" s="11" t="n">
        <v>0</v>
      </c>
      <c r="G282" s="12">
        <f>0.42*8</f>
        <v/>
      </c>
      <c r="H282" s="12">
        <f>F282-G282</f>
        <v/>
      </c>
      <c r="I282" s="10">
        <f>IF(E282=0,"Fora",IF(E281=0,"Carg xar",IF(H282&lt;0,IF(M282&lt;0.9,"Carg FV","Stby"),IF(M282&gt;P282,"V2H",IF(M282&lt;0.9,"Carg xar","Stby")))))</f>
        <v/>
      </c>
      <c r="J282" s="12">
        <f>IF(OR(I282="Carg FV",I282="Carg xar"),MIN(IF(I282="Carg FV",ABS(H282),7.4),7.4,MAX(0,(0.9-M282)*40)*0.95),0)</f>
        <v/>
      </c>
      <c r="K282" s="12">
        <f>IF(I282="V2H",MIN(MAX(0,H282),7.4,MAX(0,(M282-P282)*40)*0.95),0)</f>
        <v/>
      </c>
      <c r="L282" s="12">
        <f>IF(E282=0,0,MAX(0,H282-K282))</f>
        <v/>
      </c>
      <c r="M282" s="13">
        <f>M281+J281/40-IF(I281="V2H",K281/(0.95*40),0)-IF(E282=0,IF(E281=1,IF(D282=1,30,40)*0.18/(2*40),0),0)-IF(E282=1,IF(E281=0,IF(D282=1,30,40)*0.18/(2*40),0),0)</f>
        <v/>
      </c>
      <c r="N282" s="14" t="n">
        <v>0.09</v>
      </c>
      <c r="O282" s="15">
        <f>K282*N282</f>
        <v/>
      </c>
      <c r="P282">
        <f>IF(E282=0,0.3,IF(D282=1,IF(C282&gt;=Params!$B$13-3,IF(C282&lt;Params!$B$13,Params!$B$20,0.3),0.3),IF(C282&gt;=Params!$B$15-3,IF(C282&lt;Params!$B$15,Params!$B$21,0.3),0.3)))</f>
        <v/>
      </c>
    </row>
    <row r="283" ht="15" customHeight="1" s="1">
      <c r="A283" s="9" t="n">
        <v>280</v>
      </c>
      <c r="B283" s="6" t="inlineStr">
        <is>
          <t>12/01</t>
        </is>
      </c>
      <c r="C283" s="6" t="n">
        <v>15</v>
      </c>
      <c r="D283" s="6" t="n">
        <v>1</v>
      </c>
      <c r="E283" s="10">
        <f>IF(D283=1, IF(OR(C283&lt;10, C283&gt;=15),1,0), IF(OR(C283&lt;7, C283&gt;=18),1,0))</f>
        <v/>
      </c>
      <c r="F283" s="11" t="n">
        <v>0</v>
      </c>
      <c r="G283" s="12">
        <f>0.22*8</f>
        <v/>
      </c>
      <c r="H283" s="12">
        <f>F283-G283</f>
        <v/>
      </c>
      <c r="I283" s="10">
        <f>IF(E283=0,"Fora",IF(E282=0,"Carg xar",IF(H283&lt;0,IF(M283&lt;0.9,"Carg FV","Stby"),IF(M283&gt;P283,"V2H",IF(M283&lt;0.9,"Carg xar","Stby")))))</f>
        <v/>
      </c>
      <c r="J283" s="12">
        <f>IF(OR(I283="Carg FV",I283="Carg xar"),MIN(IF(I283="Carg FV",ABS(H283),7.4),7.4,MAX(0,(0.9-M283)*40)*0.95),0)</f>
        <v/>
      </c>
      <c r="K283" s="12">
        <f>IF(I283="V2H",MIN(MAX(0,H283),7.4,MAX(0,(M283-P283)*40)*0.95),0)</f>
        <v/>
      </c>
      <c r="L283" s="12">
        <f>IF(E283=0,0,MAX(0,H283-K283))</f>
        <v/>
      </c>
      <c r="M283" s="13">
        <f>M282+J282/40-IF(I282="V2H",K282/(0.95*40),0)-IF(E283=0,IF(E282=1,IF(D283=1,30,40)*0.18/(2*40),0),0)-IF(E283=1,IF(E282=0,IF(D283=1,30,40)*0.18/(2*40),0),0)</f>
        <v/>
      </c>
      <c r="N283" s="14" t="n">
        <v>0.09</v>
      </c>
      <c r="O283" s="15">
        <f>K283*N283</f>
        <v/>
      </c>
      <c r="P283">
        <f>IF(E283=0,0.3,IF(D283=1,IF(C283&gt;=Params!$B$13-3,IF(C283&lt;Params!$B$13,Params!$B$20,0.3),0.3),IF(C283&gt;=Params!$B$15-3,IF(C283&lt;Params!$B$15,Params!$B$21,0.3),0.3)))</f>
        <v/>
      </c>
    </row>
    <row r="284" ht="15" customHeight="1" s="1">
      <c r="A284" s="9" t="n">
        <v>281</v>
      </c>
      <c r="B284" s="6" t="inlineStr">
        <is>
          <t>12/01</t>
        </is>
      </c>
      <c r="C284" s="6" t="n">
        <v>16</v>
      </c>
      <c r="D284" s="6" t="n">
        <v>1</v>
      </c>
      <c r="E284" s="10">
        <f>IF(D284=1, IF(OR(C284&lt;10, C284&gt;=15),1,0), IF(OR(C284&lt;7, C284&gt;=18),1,0))</f>
        <v/>
      </c>
      <c r="F284" s="11" t="n">
        <v>0</v>
      </c>
      <c r="G284" s="12">
        <f>0.05*8</f>
        <v/>
      </c>
      <c r="H284" s="12">
        <f>F284-G284</f>
        <v/>
      </c>
      <c r="I284" s="10">
        <f>IF(E284=0,"Fora",IF(E283=0,"Carg xar",IF(H284&lt;0,IF(M284&lt;0.9,"Carg FV","Stby"),IF(M284&gt;P284,"V2H",IF(M284&lt;0.9,"Carg xar","Stby")))))</f>
        <v/>
      </c>
      <c r="J284" s="12">
        <f>IF(OR(I284="Carg FV",I284="Carg xar"),MIN(IF(I284="Carg FV",ABS(H284),7.4),7.4,MAX(0,(0.9-M284)*40)*0.95),0)</f>
        <v/>
      </c>
      <c r="K284" s="12">
        <f>IF(I284="V2H",MIN(MAX(0,H284),7.4,MAX(0,(M284-P284)*40)*0.95),0)</f>
        <v/>
      </c>
      <c r="L284" s="12">
        <f>IF(E284=0,0,MAX(0,H284-K284))</f>
        <v/>
      </c>
      <c r="M284" s="13">
        <f>M283+J283/40-IF(I283="V2H",K283/(0.95*40),0)-IF(E284=0,IF(E283=1,IF(D284=1,30,40)*0.18/(2*40),0),0)-IF(E284=1,IF(E283=0,IF(D284=1,30,40)*0.18/(2*40),0),0)</f>
        <v/>
      </c>
      <c r="N284" s="14" t="n">
        <v>0.09</v>
      </c>
      <c r="O284" s="15">
        <f>K284*N284</f>
        <v/>
      </c>
      <c r="P284">
        <f>IF(E284=0,0.3,IF(D284=1,IF(C284&gt;=Params!$B$13-3,IF(C284&lt;Params!$B$13,Params!$B$20,0.3),0.3),IF(C284&gt;=Params!$B$15-3,IF(C284&lt;Params!$B$15,Params!$B$21,0.3),0.3)))</f>
        <v/>
      </c>
    </row>
    <row r="285" ht="15" customHeight="1" s="1">
      <c r="A285" s="9" t="n">
        <v>282</v>
      </c>
      <c r="B285" s="6" t="inlineStr">
        <is>
          <t>12/01</t>
        </is>
      </c>
      <c r="C285" s="6" t="n">
        <v>17</v>
      </c>
      <c r="D285" s="6" t="n">
        <v>1</v>
      </c>
      <c r="E285" s="10">
        <f>IF(D285=1, IF(OR(C285&lt;10, C285&gt;=15),1,0), IF(OR(C285&lt;7, C285&gt;=18),1,0))</f>
        <v/>
      </c>
      <c r="F285" s="11" t="n">
        <v>0.755</v>
      </c>
      <c r="G285" s="12">
        <f>0*8</f>
        <v/>
      </c>
      <c r="H285" s="12">
        <f>F285-G285</f>
        <v/>
      </c>
      <c r="I285" s="10">
        <f>IF(E285=0,"Fora",IF(E284=0,"Carg xar",IF(H285&lt;0,IF(M285&lt;0.9,"Carg FV","Stby"),IF(M285&gt;P285,"V2H",IF(M285&lt;0.9,"Carg xar","Stby")))))</f>
        <v/>
      </c>
      <c r="J285" s="12">
        <f>IF(OR(I285="Carg FV",I285="Carg xar"),MIN(IF(I285="Carg FV",ABS(H285),7.4),7.4,MAX(0,(0.9-M285)*40)*0.95),0)</f>
        <v/>
      </c>
      <c r="K285" s="12">
        <f>IF(I285="V2H",MIN(MAX(0,H285),7.4,MAX(0,(M285-P285)*40)*0.95),0)</f>
        <v/>
      </c>
      <c r="L285" s="12">
        <f>IF(E285=0,0,MAX(0,H285-K285))</f>
        <v/>
      </c>
      <c r="M285" s="13">
        <f>M284+J284/40-IF(I284="V2H",K284/(0.95*40),0)-IF(E285=0,IF(E284=1,IF(D285=1,30,40)*0.18/(2*40),0),0)-IF(E285=1,IF(E284=0,IF(D285=1,30,40)*0.18/(2*40),0),0)</f>
        <v/>
      </c>
      <c r="N285" s="14" t="n">
        <v>0.09</v>
      </c>
      <c r="O285" s="15">
        <f>K285*N285</f>
        <v/>
      </c>
      <c r="P285">
        <f>IF(E285=0,0.3,IF(D285=1,IF(C285&gt;=Params!$B$13-3,IF(C285&lt;Params!$B$13,Params!$B$20,0.3),0.3),IF(C285&gt;=Params!$B$15-3,IF(C285&lt;Params!$B$15,Params!$B$21,0.3),0.3)))</f>
        <v/>
      </c>
    </row>
    <row r="286" ht="15" customHeight="1" s="1">
      <c r="A286" s="9" t="n">
        <v>283</v>
      </c>
      <c r="B286" s="6" t="inlineStr">
        <is>
          <t>12/01</t>
        </is>
      </c>
      <c r="C286" s="6" t="n">
        <v>18</v>
      </c>
      <c r="D286" s="6" t="n">
        <v>1</v>
      </c>
      <c r="E286" s="10">
        <f>IF(D286=1, IF(OR(C286&lt;10, C286&gt;=15),1,0), IF(OR(C286&lt;7, C286&gt;=18),1,0))</f>
        <v/>
      </c>
      <c r="F286" s="11" t="n">
        <v>0.63</v>
      </c>
      <c r="G286" s="12">
        <f>0*8</f>
        <v/>
      </c>
      <c r="H286" s="12">
        <f>F286-G286</f>
        <v/>
      </c>
      <c r="I286" s="10">
        <f>IF(E286=0,"Fora",IF(E285=0,"Carg xar",IF(H286&lt;0,IF(M286&lt;0.9,"Carg FV","Stby"),IF(M286&gt;P286,"V2H",IF(M286&lt;0.9,"Carg xar","Stby")))))</f>
        <v/>
      </c>
      <c r="J286" s="12">
        <f>IF(OR(I286="Carg FV",I286="Carg xar"),MIN(IF(I286="Carg FV",ABS(H286),7.4),7.4,MAX(0,(0.9-M286)*40)*0.95),0)</f>
        <v/>
      </c>
      <c r="K286" s="12">
        <f>IF(I286="V2H",MIN(MAX(0,H286),7.4,MAX(0,(M286-P286)*40)*0.95),0)</f>
        <v/>
      </c>
      <c r="L286" s="12">
        <f>IF(E286=0,0,MAX(0,H286-K286))</f>
        <v/>
      </c>
      <c r="M286" s="13">
        <f>M285+J285/40-IF(I285="V2H",K285/(0.95*40),0)-IF(E286=0,IF(E285=1,IF(D286=1,30,40)*0.18/(2*40),0),0)-IF(E286=1,IF(E285=0,IF(D286=1,30,40)*0.18/(2*40),0),0)</f>
        <v/>
      </c>
      <c r="N286" s="14" t="n">
        <v>0.09</v>
      </c>
      <c r="O286" s="15">
        <f>K286*N286</f>
        <v/>
      </c>
      <c r="P286">
        <f>IF(E286=0,0.3,IF(D286=1,IF(C286&gt;=Params!$B$13-3,IF(C286&lt;Params!$B$13,Params!$B$20,0.3),0.3),IF(C286&gt;=Params!$B$15-3,IF(C286&lt;Params!$B$15,Params!$B$21,0.3),0.3)))</f>
        <v/>
      </c>
    </row>
    <row r="287" ht="15" customHeight="1" s="1">
      <c r="A287" s="9" t="n">
        <v>284</v>
      </c>
      <c r="B287" s="6" t="inlineStr">
        <is>
          <t>12/01</t>
        </is>
      </c>
      <c r="C287" s="6" t="n">
        <v>19</v>
      </c>
      <c r="D287" s="6" t="n">
        <v>1</v>
      </c>
      <c r="E287" s="10">
        <f>IF(D287=1, IF(OR(C287&lt;10, C287&gt;=15),1,0), IF(OR(C287&lt;7, C287&gt;=18),1,0))</f>
        <v/>
      </c>
      <c r="F287" s="11" t="n">
        <v>0.329</v>
      </c>
      <c r="G287" s="12">
        <f>0*8</f>
        <v/>
      </c>
      <c r="H287" s="12">
        <f>F287-G287</f>
        <v/>
      </c>
      <c r="I287" s="10">
        <f>IF(E287=0,"Fora",IF(E286=0,"Carg xar",IF(H287&lt;0,IF(M287&lt;0.9,"Carg FV","Stby"),IF(M287&gt;P287,"V2H",IF(M287&lt;0.9,"Carg xar","Stby")))))</f>
        <v/>
      </c>
      <c r="J287" s="12">
        <f>IF(OR(I287="Carg FV",I287="Carg xar"),MIN(IF(I287="Carg FV",ABS(H287),7.4),7.4,MAX(0,(0.9-M287)*40)*0.95),0)</f>
        <v/>
      </c>
      <c r="K287" s="12">
        <f>IF(I287="V2H",MIN(MAX(0,H287),7.4,MAX(0,(M287-P287)*40)*0.95),0)</f>
        <v/>
      </c>
      <c r="L287" s="12">
        <f>IF(E287=0,0,MAX(0,H287-K287))</f>
        <v/>
      </c>
      <c r="M287" s="13">
        <f>M286+J286/40-IF(I286="V2H",K286/(0.95*40),0)-IF(E287=0,IF(E286=1,IF(D287=1,30,40)*0.18/(2*40),0),0)-IF(E287=1,IF(E286=0,IF(D287=1,30,40)*0.18/(2*40),0),0)</f>
        <v/>
      </c>
      <c r="N287" s="14" t="n">
        <v>0.09</v>
      </c>
      <c r="O287" s="15">
        <f>K287*N287</f>
        <v/>
      </c>
      <c r="P287">
        <f>IF(E287=0,0.3,IF(D287=1,IF(C287&gt;=Params!$B$13-3,IF(C287&lt;Params!$B$13,Params!$B$20,0.3),0.3),IF(C287&gt;=Params!$B$15-3,IF(C287&lt;Params!$B$15,Params!$B$21,0.3),0.3)))</f>
        <v/>
      </c>
    </row>
    <row r="288" ht="15" customHeight="1" s="1">
      <c r="A288" s="9" t="n">
        <v>285</v>
      </c>
      <c r="B288" s="6" t="inlineStr">
        <is>
          <t>12/01</t>
        </is>
      </c>
      <c r="C288" s="6" t="n">
        <v>20</v>
      </c>
      <c r="D288" s="6" t="n">
        <v>1</v>
      </c>
      <c r="E288" s="10">
        <f>IF(D288=1, IF(OR(C288&lt;10, C288&gt;=15),1,0), IF(OR(C288&lt;7, C288&gt;=18),1,0))</f>
        <v/>
      </c>
      <c r="F288" s="11" t="n">
        <v>1.208</v>
      </c>
      <c r="G288" s="12">
        <f>0*8</f>
        <v/>
      </c>
      <c r="H288" s="12">
        <f>F288-G288</f>
        <v/>
      </c>
      <c r="I288" s="10">
        <f>IF(E288=0,"Fora",IF(E287=0,"Carg xar",IF(H288&lt;0,IF(M288&lt;0.9,"Carg FV","Stby"),IF(M288&gt;P288,"V2H",IF(M288&lt;0.9,"Carg xar","Stby")))))</f>
        <v/>
      </c>
      <c r="J288" s="12">
        <f>IF(OR(I288="Carg FV",I288="Carg xar"),MIN(IF(I288="Carg FV",ABS(H288),7.4),7.4,MAX(0,(0.9-M288)*40)*0.95),0)</f>
        <v/>
      </c>
      <c r="K288" s="12">
        <f>IF(I288="V2H",MIN(MAX(0,H288),7.4,MAX(0,(M288-P288)*40)*0.95),0)</f>
        <v/>
      </c>
      <c r="L288" s="12">
        <f>IF(E288=0,0,MAX(0,H288-K288))</f>
        <v/>
      </c>
      <c r="M288" s="13">
        <f>M287+J287/40-IF(I287="V2H",K287/(0.95*40),0)-IF(E288=0,IF(E287=1,IF(D288=1,30,40)*0.18/(2*40),0),0)-IF(E288=1,IF(E287=0,IF(D288=1,30,40)*0.18/(2*40),0),0)</f>
        <v/>
      </c>
      <c r="N288" s="14" t="n">
        <v>0.09</v>
      </c>
      <c r="O288" s="15">
        <f>K288*N288</f>
        <v/>
      </c>
      <c r="P288">
        <f>IF(E288=0,0.3,IF(D288=1,IF(C288&gt;=Params!$B$13-3,IF(C288&lt;Params!$B$13,Params!$B$20,0.3),0.3),IF(C288&gt;=Params!$B$15-3,IF(C288&lt;Params!$B$15,Params!$B$21,0.3),0.3)))</f>
        <v/>
      </c>
    </row>
    <row r="289" ht="15" customHeight="1" s="1">
      <c r="A289" s="9" t="n">
        <v>286</v>
      </c>
      <c r="B289" s="6" t="inlineStr">
        <is>
          <t>12/01</t>
        </is>
      </c>
      <c r="C289" s="6" t="n">
        <v>21</v>
      </c>
      <c r="D289" s="6" t="n">
        <v>1</v>
      </c>
      <c r="E289" s="10">
        <f>IF(D289=1, IF(OR(C289&lt;10, C289&gt;=15),1,0), IF(OR(C289&lt;7, C289&gt;=18),1,0))</f>
        <v/>
      </c>
      <c r="F289" s="11" t="n">
        <v>0.601</v>
      </c>
      <c r="G289" s="12">
        <f>0*8</f>
        <v/>
      </c>
      <c r="H289" s="12">
        <f>F289-G289</f>
        <v/>
      </c>
      <c r="I289" s="10">
        <f>IF(E289=0,"Fora",IF(E288=0,"Carg xar",IF(H289&lt;0,IF(M289&lt;0.9,"Carg FV","Stby"),IF(M289&gt;P289,"V2H",IF(M289&lt;0.9,"Carg xar","Stby")))))</f>
        <v/>
      </c>
      <c r="J289" s="12">
        <f>IF(OR(I289="Carg FV",I289="Carg xar"),MIN(IF(I289="Carg FV",ABS(H289),7.4),7.4,MAX(0,(0.9-M289)*40)*0.95),0)</f>
        <v/>
      </c>
      <c r="K289" s="12">
        <f>IF(I289="V2H",MIN(MAX(0,H289),7.4,MAX(0,(M289-P289)*40)*0.95),0)</f>
        <v/>
      </c>
      <c r="L289" s="12">
        <f>IF(E289=0,0,MAX(0,H289-K289))</f>
        <v/>
      </c>
      <c r="M289" s="13">
        <f>M288+J288/40-IF(I288="V2H",K288/(0.95*40),0)-IF(E289=0,IF(E288=1,IF(D289=1,30,40)*0.18/(2*40),0),0)-IF(E289=1,IF(E288=0,IF(D289=1,30,40)*0.18/(2*40),0),0)</f>
        <v/>
      </c>
      <c r="N289" s="14" t="n">
        <v>0.09</v>
      </c>
      <c r="O289" s="15">
        <f>K289*N289</f>
        <v/>
      </c>
      <c r="P289">
        <f>IF(E289=0,0.3,IF(D289=1,IF(C289&gt;=Params!$B$13-3,IF(C289&lt;Params!$B$13,Params!$B$20,0.3),0.3),IF(C289&gt;=Params!$B$15-3,IF(C289&lt;Params!$B$15,Params!$B$21,0.3),0.3)))</f>
        <v/>
      </c>
    </row>
    <row r="290" ht="15" customHeight="1" s="1">
      <c r="A290" s="9" t="n">
        <v>287</v>
      </c>
      <c r="B290" s="6" t="inlineStr">
        <is>
          <t>12/01</t>
        </is>
      </c>
      <c r="C290" s="6" t="n">
        <v>22</v>
      </c>
      <c r="D290" s="6" t="n">
        <v>1</v>
      </c>
      <c r="E290" s="10">
        <f>IF(D290=1, IF(OR(C290&lt;10, C290&gt;=15),1,0), IF(OR(C290&lt;7, C290&gt;=18),1,0))</f>
        <v/>
      </c>
      <c r="F290" s="11" t="n">
        <v>3.362</v>
      </c>
      <c r="G290" s="12">
        <f>0*8</f>
        <v/>
      </c>
      <c r="H290" s="12">
        <f>F290-G290</f>
        <v/>
      </c>
      <c r="I290" s="10">
        <f>IF(E290=0,"Fora",IF(E289=0,"Carg xar",IF(H290&lt;0,IF(M290&lt;0.9,"Carg FV","Stby"),IF(M290&gt;P290,"V2H",IF(M290&lt;0.9,"Carg xar","Stby")))))</f>
        <v/>
      </c>
      <c r="J290" s="12">
        <f>IF(OR(I290="Carg FV",I290="Carg xar"),MIN(IF(I290="Carg FV",ABS(H290),7.4),7.4,MAX(0,(0.9-M290)*40)*0.95),0)</f>
        <v/>
      </c>
      <c r="K290" s="12">
        <f>IF(I290="V2H",MIN(MAX(0,H290),7.4,MAX(0,(M290-P290)*40)*0.95),0)</f>
        <v/>
      </c>
      <c r="L290" s="12">
        <f>IF(E290=0,0,MAX(0,H290-K290))</f>
        <v/>
      </c>
      <c r="M290" s="13">
        <f>M289+J289/40-IF(I289="V2H",K289/(0.95*40),0)-IF(E290=0,IF(E289=1,IF(D290=1,30,40)*0.18/(2*40),0),0)-IF(E290=1,IF(E289=0,IF(D290=1,30,40)*0.18/(2*40),0),0)</f>
        <v/>
      </c>
      <c r="N290" s="14" t="n">
        <v>0.09</v>
      </c>
      <c r="O290" s="15">
        <f>K290*N290</f>
        <v/>
      </c>
      <c r="P290">
        <f>IF(E290=0,0.3,IF(D290=1,IF(C290&gt;=Params!$B$13-3,IF(C290&lt;Params!$B$13,Params!$B$20,0.3),0.3),IF(C290&gt;=Params!$B$15-3,IF(C290&lt;Params!$B$15,Params!$B$21,0.3),0.3)))</f>
        <v/>
      </c>
    </row>
    <row r="291" ht="15" customHeight="1" s="1">
      <c r="A291" s="9" t="n">
        <v>288</v>
      </c>
      <c r="B291" s="6" t="inlineStr">
        <is>
          <t>12/01</t>
        </is>
      </c>
      <c r="C291" s="6" t="n">
        <v>23</v>
      </c>
      <c r="D291" s="6" t="n">
        <v>1</v>
      </c>
      <c r="E291" s="10">
        <f>IF(D291=1, IF(OR(C291&lt;10, C291&gt;=15),1,0), IF(OR(C291&lt;7, C291&gt;=18),1,0))</f>
        <v/>
      </c>
      <c r="F291" s="11" t="n">
        <v>4.726</v>
      </c>
      <c r="G291" s="12">
        <f>0*8</f>
        <v/>
      </c>
      <c r="H291" s="12">
        <f>F291-G291</f>
        <v/>
      </c>
      <c r="I291" s="10">
        <f>IF(E291=0,"Fora",IF(E290=0,"Carg xar",IF(H291&lt;0,IF(M291&lt;0.9,"Carg FV","Stby"),IF(M291&gt;P291,"V2H",IF(M291&lt;0.9,"Carg xar","Stby")))))</f>
        <v/>
      </c>
      <c r="J291" s="12">
        <f>IF(OR(I291="Carg FV",I291="Carg xar"),MIN(IF(I291="Carg FV",ABS(H291),7.4),7.4,MAX(0,(0.9-M291)*40)*0.95),0)</f>
        <v/>
      </c>
      <c r="K291" s="12">
        <f>IF(I291="V2H",MIN(MAX(0,H291),7.4,MAX(0,(M291-P291)*40)*0.95),0)</f>
        <v/>
      </c>
      <c r="L291" s="12">
        <f>IF(E291=0,0,MAX(0,H291-K291))</f>
        <v/>
      </c>
      <c r="M291" s="13">
        <f>M290+J290/40-IF(I290="V2H",K290/(0.95*40),0)-IF(E291=0,IF(E290=1,IF(D291=1,30,40)*0.18/(2*40),0),0)-IF(E291=1,IF(E290=0,IF(D291=1,30,40)*0.18/(2*40),0),0)</f>
        <v/>
      </c>
      <c r="N291" s="14" t="n">
        <v>0.09</v>
      </c>
      <c r="O291" s="15">
        <f>K291*N291</f>
        <v/>
      </c>
      <c r="P291">
        <f>IF(E291=0,0.3,IF(D291=1,IF(C291&gt;=Params!$B$13-3,IF(C291&lt;Params!$B$13,Params!$B$20,0.3),0.3),IF(C291&gt;=Params!$B$15-3,IF(C291&lt;Params!$B$15,Params!$B$21,0.3),0.3)))</f>
        <v/>
      </c>
    </row>
    <row r="292" ht="15" customHeight="1" s="1">
      <c r="A292" s="9" t="n">
        <v>289</v>
      </c>
      <c r="B292" s="6" t="inlineStr">
        <is>
          <t>13/01</t>
        </is>
      </c>
      <c r="C292" s="6" t="n">
        <v>0</v>
      </c>
      <c r="D292" s="6" t="n">
        <v>0</v>
      </c>
      <c r="E292" s="10">
        <f>IF(D292=1, IF(OR(C292&lt;10, C292&gt;=15),1,0), IF(OR(C292&lt;7, C292&gt;=18),1,0))</f>
        <v/>
      </c>
      <c r="F292" s="11" t="n">
        <v>3.771</v>
      </c>
      <c r="G292" s="12">
        <f>0*8</f>
        <v/>
      </c>
      <c r="H292" s="12">
        <f>F292-G292</f>
        <v/>
      </c>
      <c r="I292" s="10">
        <f>IF(E292=0,"Fora",IF(E291=0,"Carg xar",IF(H292&lt;0,IF(M292&lt;0.9,"Carg FV","Stby"),IF(M292&gt;P292,"V2H",IF(M292&lt;0.9,"Carg xar","Stby")))))</f>
        <v/>
      </c>
      <c r="J292" s="12">
        <f>IF(OR(I292="Carg FV",I292="Carg xar"),MIN(IF(I292="Carg FV",ABS(H292),7.4),7.4,MAX(0,(0.9-M292)*40)*0.95),0)</f>
        <v/>
      </c>
      <c r="K292" s="12">
        <f>IF(I292="V2H",MIN(MAX(0,H292),7.4,MAX(0,(M292-P292)*40)*0.95),0)</f>
        <v/>
      </c>
      <c r="L292" s="12">
        <f>IF(E292=0,0,MAX(0,H292-K292))</f>
        <v/>
      </c>
      <c r="M292" s="13">
        <f>M291+J291/40-IF(I291="V2H",K291/(0.95*40),0)-IF(E292=0,IF(E291=1,IF(D292=1,30,40)*0.18/(2*40),0),0)-IF(E292=1,IF(E291=0,IF(D292=1,30,40)*0.18/(2*40),0),0)</f>
        <v/>
      </c>
      <c r="N292" s="14" t="n">
        <v>0.09</v>
      </c>
      <c r="O292" s="15">
        <f>K292*N292</f>
        <v/>
      </c>
      <c r="P292">
        <f>IF(E292=0,0.3,IF(D292=1,IF(C292&gt;=Params!$B$13-3,IF(C292&lt;Params!$B$13,Params!$B$20,0.3),0.3),IF(C292&gt;=Params!$B$15-3,IF(C292&lt;Params!$B$15,Params!$B$21,0.3),0.3)))</f>
        <v/>
      </c>
    </row>
    <row r="293" ht="15" customHeight="1" s="1">
      <c r="A293" s="9" t="n">
        <v>290</v>
      </c>
      <c r="B293" s="6" t="inlineStr">
        <is>
          <t>13/01</t>
        </is>
      </c>
      <c r="C293" s="6" t="n">
        <v>1</v>
      </c>
      <c r="D293" s="6" t="n">
        <v>0</v>
      </c>
      <c r="E293" s="10">
        <f>IF(D293=1, IF(OR(C293&lt;10, C293&gt;=15),1,0), IF(OR(C293&lt;7, C293&gt;=18),1,0))</f>
        <v/>
      </c>
      <c r="F293" s="11" t="n">
        <v>3.758</v>
      </c>
      <c r="G293" s="12">
        <f>0*8</f>
        <v/>
      </c>
      <c r="H293" s="12">
        <f>F293-G293</f>
        <v/>
      </c>
      <c r="I293" s="10">
        <f>IF(E293=0,"Fora",IF(E292=0,"Carg xar",IF(H293&lt;0,IF(M293&lt;0.9,"Carg FV","Stby"),IF(M293&gt;P293,"V2H",IF(M293&lt;0.9,"Carg xar","Stby")))))</f>
        <v/>
      </c>
      <c r="J293" s="12">
        <f>IF(OR(I293="Carg FV",I293="Carg xar"),MIN(IF(I293="Carg FV",ABS(H293),7.4),7.4,MAX(0,(0.9-M293)*40)*0.95),0)</f>
        <v/>
      </c>
      <c r="K293" s="12">
        <f>IF(I293="V2H",MIN(MAX(0,H293),7.4,MAX(0,(M293-P293)*40)*0.95),0)</f>
        <v/>
      </c>
      <c r="L293" s="12">
        <f>IF(E293=0,0,MAX(0,H293-K293))</f>
        <v/>
      </c>
      <c r="M293" s="13">
        <f>M292+J292/40-IF(I292="V2H",K292/(0.95*40),0)-IF(E293=0,IF(E292=1,IF(D293=1,30,40)*0.18/(2*40),0),0)-IF(E293=1,IF(E292=0,IF(D293=1,30,40)*0.18/(2*40),0),0)</f>
        <v/>
      </c>
      <c r="N293" s="14" t="n">
        <v>0.09</v>
      </c>
      <c r="O293" s="15">
        <f>K293*N293</f>
        <v/>
      </c>
      <c r="P293">
        <f>IF(E293=0,0.3,IF(D293=1,IF(C293&gt;=Params!$B$13-3,IF(C293&lt;Params!$B$13,Params!$B$20,0.3),0.3),IF(C293&gt;=Params!$B$15-3,IF(C293&lt;Params!$B$15,Params!$B$21,0.3),0.3)))</f>
        <v/>
      </c>
    </row>
    <row r="294" ht="15" customHeight="1" s="1">
      <c r="A294" s="9" t="n">
        <v>291</v>
      </c>
      <c r="B294" s="6" t="inlineStr">
        <is>
          <t>13/01</t>
        </is>
      </c>
      <c r="C294" s="6" t="n">
        <v>2</v>
      </c>
      <c r="D294" s="6" t="n">
        <v>0</v>
      </c>
      <c r="E294" s="10">
        <f>IF(D294=1, IF(OR(C294&lt;10, C294&gt;=15),1,0), IF(OR(C294&lt;7, C294&gt;=18),1,0))</f>
        <v/>
      </c>
      <c r="F294" s="11" t="n">
        <v>4.272</v>
      </c>
      <c r="G294" s="12">
        <f>0*8</f>
        <v/>
      </c>
      <c r="H294" s="12">
        <f>F294-G294</f>
        <v/>
      </c>
      <c r="I294" s="10">
        <f>IF(E294=0,"Fora",IF(E293=0,"Carg xar",IF(H294&lt;0,IF(M294&lt;0.9,"Carg FV","Stby"),IF(M294&gt;P294,"V2H",IF(M294&lt;0.9,"Carg xar","Stby")))))</f>
        <v/>
      </c>
      <c r="J294" s="12">
        <f>IF(OR(I294="Carg FV",I294="Carg xar"),MIN(IF(I294="Carg FV",ABS(H294),7.4),7.4,MAX(0,(0.9-M294)*40)*0.95),0)</f>
        <v/>
      </c>
      <c r="K294" s="12">
        <f>IF(I294="V2H",MIN(MAX(0,H294),7.4,MAX(0,(M294-P294)*40)*0.95),0)</f>
        <v/>
      </c>
      <c r="L294" s="12">
        <f>IF(E294=0,0,MAX(0,H294-K294))</f>
        <v/>
      </c>
      <c r="M294" s="13">
        <f>M293+J293/40-IF(I293="V2H",K293/(0.95*40),0)-IF(E294=0,IF(E293=1,IF(D294=1,30,40)*0.18/(2*40),0),0)-IF(E294=1,IF(E293=0,IF(D294=1,30,40)*0.18/(2*40),0),0)</f>
        <v/>
      </c>
      <c r="N294" s="14" t="n">
        <v>0.09</v>
      </c>
      <c r="O294" s="15">
        <f>K294*N294</f>
        <v/>
      </c>
      <c r="P294">
        <f>IF(E294=0,0.3,IF(D294=1,IF(C294&gt;=Params!$B$13-3,IF(C294&lt;Params!$B$13,Params!$B$20,0.3),0.3),IF(C294&gt;=Params!$B$15-3,IF(C294&lt;Params!$B$15,Params!$B$21,0.3),0.3)))</f>
        <v/>
      </c>
    </row>
    <row r="295" ht="15" customHeight="1" s="1">
      <c r="A295" s="9" t="n">
        <v>292</v>
      </c>
      <c r="B295" s="6" t="inlineStr">
        <is>
          <t>13/01</t>
        </is>
      </c>
      <c r="C295" s="6" t="n">
        <v>3</v>
      </c>
      <c r="D295" s="6" t="n">
        <v>0</v>
      </c>
      <c r="E295" s="10">
        <f>IF(D295=1, IF(OR(C295&lt;10, C295&gt;=15),1,0), IF(OR(C295&lt;7, C295&gt;=18),1,0))</f>
        <v/>
      </c>
      <c r="F295" s="11" t="n">
        <v>5.177</v>
      </c>
      <c r="G295" s="12">
        <f>0*8</f>
        <v/>
      </c>
      <c r="H295" s="12">
        <f>F295-G295</f>
        <v/>
      </c>
      <c r="I295" s="10">
        <f>IF(E295=0,"Fora",IF(E294=0,"Carg xar",IF(H295&lt;0,IF(M295&lt;0.9,"Carg FV","Stby"),IF(M295&gt;P295,"V2H",IF(M295&lt;0.9,"Carg xar","Stby")))))</f>
        <v/>
      </c>
      <c r="J295" s="12">
        <f>IF(OR(I295="Carg FV",I295="Carg xar"),MIN(IF(I295="Carg FV",ABS(H295),7.4),7.4,MAX(0,(0.9-M295)*40)*0.95),0)</f>
        <v/>
      </c>
      <c r="K295" s="12">
        <f>IF(I295="V2H",MIN(MAX(0,H295),7.4,MAX(0,(M295-P295)*40)*0.95),0)</f>
        <v/>
      </c>
      <c r="L295" s="12">
        <f>IF(E295=0,0,MAX(0,H295-K295))</f>
        <v/>
      </c>
      <c r="M295" s="13">
        <f>M294+J294/40-IF(I294="V2H",K294/(0.95*40),0)-IF(E295=0,IF(E294=1,IF(D295=1,30,40)*0.18/(2*40),0),0)-IF(E295=1,IF(E294=0,IF(D295=1,30,40)*0.18/(2*40),0),0)</f>
        <v/>
      </c>
      <c r="N295" s="14" t="n">
        <v>0.09</v>
      </c>
      <c r="O295" s="15">
        <f>K295*N295</f>
        <v/>
      </c>
      <c r="P295">
        <f>IF(E295=0,0.3,IF(D295=1,IF(C295&gt;=Params!$B$13-3,IF(C295&lt;Params!$B$13,Params!$B$20,0.3),0.3),IF(C295&gt;=Params!$B$15-3,IF(C295&lt;Params!$B$15,Params!$B$21,0.3),0.3)))</f>
        <v/>
      </c>
    </row>
    <row r="296" ht="15" customHeight="1" s="1">
      <c r="A296" s="9" t="n">
        <v>293</v>
      </c>
      <c r="B296" s="6" t="inlineStr">
        <is>
          <t>13/01</t>
        </is>
      </c>
      <c r="C296" s="6" t="n">
        <v>4</v>
      </c>
      <c r="D296" s="6" t="n">
        <v>0</v>
      </c>
      <c r="E296" s="10">
        <f>IF(D296=1, IF(OR(C296&lt;10, C296&gt;=15),1,0), IF(OR(C296&lt;7, C296&gt;=18),1,0))</f>
        <v/>
      </c>
      <c r="F296" s="11" t="n">
        <v>5.261</v>
      </c>
      <c r="G296" s="12">
        <f>0*8</f>
        <v/>
      </c>
      <c r="H296" s="12">
        <f>F296-G296</f>
        <v/>
      </c>
      <c r="I296" s="10">
        <f>IF(E296=0,"Fora",IF(E295=0,"Carg xar",IF(H296&lt;0,IF(M296&lt;0.9,"Carg FV","Stby"),IF(M296&gt;P296,"V2H",IF(M296&lt;0.9,"Carg xar","Stby")))))</f>
        <v/>
      </c>
      <c r="J296" s="12">
        <f>IF(OR(I296="Carg FV",I296="Carg xar"),MIN(IF(I296="Carg FV",ABS(H296),7.4),7.4,MAX(0,(0.9-M296)*40)*0.95),0)</f>
        <v/>
      </c>
      <c r="K296" s="12">
        <f>IF(I296="V2H",MIN(MAX(0,H296),7.4,MAX(0,(M296-P296)*40)*0.95),0)</f>
        <v/>
      </c>
      <c r="L296" s="12">
        <f>IF(E296=0,0,MAX(0,H296-K296))</f>
        <v/>
      </c>
      <c r="M296" s="13">
        <f>M295+J295/40-IF(I295="V2H",K295/(0.95*40),0)-IF(E296=0,IF(E295=1,IF(D296=1,30,40)*0.18/(2*40),0),0)-IF(E296=1,IF(E295=0,IF(D296=1,30,40)*0.18/(2*40),0),0)</f>
        <v/>
      </c>
      <c r="N296" s="14" t="n">
        <v>0.09</v>
      </c>
      <c r="O296" s="15">
        <f>K296*N296</f>
        <v/>
      </c>
      <c r="P296">
        <f>IF(E296=0,0.3,IF(D296=1,IF(C296&gt;=Params!$B$13-3,IF(C296&lt;Params!$B$13,Params!$B$20,0.3),0.3),IF(C296&gt;=Params!$B$15-3,IF(C296&lt;Params!$B$15,Params!$B$21,0.3),0.3)))</f>
        <v/>
      </c>
    </row>
    <row r="297" ht="15" customHeight="1" s="1">
      <c r="A297" s="9" t="n">
        <v>294</v>
      </c>
      <c r="B297" s="6" t="inlineStr">
        <is>
          <t>13/01</t>
        </is>
      </c>
      <c r="C297" s="6" t="n">
        <v>5</v>
      </c>
      <c r="D297" s="6" t="n">
        <v>0</v>
      </c>
      <c r="E297" s="10">
        <f>IF(D297=1, IF(OR(C297&lt;10, C297&gt;=15),1,0), IF(OR(C297&lt;7, C297&gt;=18),1,0))</f>
        <v/>
      </c>
      <c r="F297" s="11" t="n">
        <v>4.88</v>
      </c>
      <c r="G297" s="12">
        <f>0*8</f>
        <v/>
      </c>
      <c r="H297" s="12">
        <f>F297-G297</f>
        <v/>
      </c>
      <c r="I297" s="10">
        <f>IF(E297=0,"Fora",IF(E296=0,"Carg xar",IF(H297&lt;0,IF(M297&lt;0.9,"Carg FV","Stby"),IF(M297&gt;P297,"V2H",IF(M297&lt;0.9,"Carg xar","Stby")))))</f>
        <v/>
      </c>
      <c r="J297" s="12">
        <f>IF(OR(I297="Carg FV",I297="Carg xar"),MIN(IF(I297="Carg FV",ABS(H297),7.4),7.4,MAX(0,(0.9-M297)*40)*0.95),0)</f>
        <v/>
      </c>
      <c r="K297" s="12">
        <f>IF(I297="V2H",MIN(MAX(0,H297),7.4,MAX(0,(M297-P297)*40)*0.95),0)</f>
        <v/>
      </c>
      <c r="L297" s="12">
        <f>IF(E297=0,0,MAX(0,H297-K297))</f>
        <v/>
      </c>
      <c r="M297" s="13">
        <f>M296+J296/40-IF(I296="V2H",K296/(0.95*40),0)-IF(E297=0,IF(E296=1,IF(D297=1,30,40)*0.18/(2*40),0),0)-IF(E297=1,IF(E296=0,IF(D297=1,30,40)*0.18/(2*40),0),0)</f>
        <v/>
      </c>
      <c r="N297" s="14" t="n">
        <v>0.09</v>
      </c>
      <c r="O297" s="15">
        <f>K297*N297</f>
        <v/>
      </c>
      <c r="P297">
        <f>IF(E297=0,0.3,IF(D297=1,IF(C297&gt;=Params!$B$13-3,IF(C297&lt;Params!$B$13,Params!$B$20,0.3),0.3),IF(C297&gt;=Params!$B$15-3,IF(C297&lt;Params!$B$15,Params!$B$21,0.3),0.3)))</f>
        <v/>
      </c>
    </row>
    <row r="298" ht="15" customHeight="1" s="1">
      <c r="A298" s="9" t="n">
        <v>295</v>
      </c>
      <c r="B298" s="6" t="inlineStr">
        <is>
          <t>13/01</t>
        </is>
      </c>
      <c r="C298" s="6" t="n">
        <v>6</v>
      </c>
      <c r="D298" s="6" t="n">
        <v>0</v>
      </c>
      <c r="E298" s="10">
        <f>IF(D298=1, IF(OR(C298&lt;10, C298&gt;=15),1,0), IF(OR(C298&lt;7, C298&gt;=18),1,0))</f>
        <v/>
      </c>
      <c r="F298" s="11" t="n">
        <v>5.184</v>
      </c>
      <c r="G298" s="12">
        <f>0*8</f>
        <v/>
      </c>
      <c r="H298" s="12">
        <f>F298-G298</f>
        <v/>
      </c>
      <c r="I298" s="10">
        <f>IF(E298=0,"Fora",IF(E297=0,"Carg xar",IF(H298&lt;0,IF(M298&lt;0.9,"Carg FV","Stby"),IF(M298&gt;P298,"V2H",IF(M298&lt;0.9,"Carg xar","Stby")))))</f>
        <v/>
      </c>
      <c r="J298" s="12">
        <f>IF(OR(I298="Carg FV",I298="Carg xar"),MIN(IF(I298="Carg FV",ABS(H298),7.4),7.4,MAX(0,(0.9-M298)*40)*0.95),0)</f>
        <v/>
      </c>
      <c r="K298" s="12">
        <f>IF(I298="V2H",MIN(MAX(0,H298),7.4,MAX(0,(M298-P298)*40)*0.95),0)</f>
        <v/>
      </c>
      <c r="L298" s="12">
        <f>IF(E298=0,0,MAX(0,H298-K298))</f>
        <v/>
      </c>
      <c r="M298" s="13">
        <f>M297+J297/40-IF(I297="V2H",K297/(0.95*40),0)-IF(E298=0,IF(E297=1,IF(D298=1,30,40)*0.18/(2*40),0),0)-IF(E298=1,IF(E297=0,IF(D298=1,30,40)*0.18/(2*40),0),0)</f>
        <v/>
      </c>
      <c r="N298" s="14" t="n">
        <v>0.09</v>
      </c>
      <c r="O298" s="15">
        <f>K298*N298</f>
        <v/>
      </c>
      <c r="P298">
        <f>IF(E298=0,0.3,IF(D298=1,IF(C298&gt;=Params!$B$13-3,IF(C298&lt;Params!$B$13,Params!$B$20,0.3),0.3),IF(C298&gt;=Params!$B$15-3,IF(C298&lt;Params!$B$15,Params!$B$21,0.3),0.3)))</f>
        <v/>
      </c>
    </row>
    <row r="299" ht="15" customHeight="1" s="1">
      <c r="A299" s="9" t="n">
        <v>296</v>
      </c>
      <c r="B299" s="6" t="inlineStr">
        <is>
          <t>13/01</t>
        </is>
      </c>
      <c r="C299" s="6" t="n">
        <v>7</v>
      </c>
      <c r="D299" s="6" t="n">
        <v>0</v>
      </c>
      <c r="E299" s="10">
        <f>IF(D299=1, IF(OR(C299&lt;10, C299&gt;=15),1,0), IF(OR(C299&lt;7, C299&gt;=18),1,0))</f>
        <v/>
      </c>
      <c r="F299" s="11" t="n">
        <v>5.214</v>
      </c>
      <c r="G299" s="12">
        <f>0*8</f>
        <v/>
      </c>
      <c r="H299" s="12">
        <f>F299-G299</f>
        <v/>
      </c>
      <c r="I299" s="10">
        <f>IF(E299=0,"Fora",IF(E298=0,"Carg xar",IF(H299&lt;0,IF(M299&lt;0.9,"Carg FV","Stby"),IF(M299&gt;P299,"V2H",IF(M299&lt;0.9,"Carg xar","Stby")))))</f>
        <v/>
      </c>
      <c r="J299" s="12">
        <f>IF(OR(I299="Carg FV",I299="Carg xar"),MIN(IF(I299="Carg FV",ABS(H299),7.4),7.4,MAX(0,(0.9-M299)*40)*0.95),0)</f>
        <v/>
      </c>
      <c r="K299" s="12">
        <f>IF(I299="V2H",MIN(MAX(0,H299),7.4,MAX(0,(M299-P299)*40)*0.95),0)</f>
        <v/>
      </c>
      <c r="L299" s="12">
        <f>IF(E299=0,0,MAX(0,H299-K299))</f>
        <v/>
      </c>
      <c r="M299" s="13">
        <f>M298+J298/40-IF(I298="V2H",K298/(0.95*40),0)-IF(E299=0,IF(E298=1,IF(D299=1,30,40)*0.18/(2*40),0),0)-IF(E299=1,IF(E298=0,IF(D299=1,30,40)*0.18/(2*40),0),0)</f>
        <v/>
      </c>
      <c r="N299" s="14" t="n">
        <v>0.09</v>
      </c>
      <c r="O299" s="15">
        <f>K299*N299</f>
        <v/>
      </c>
      <c r="P299">
        <f>IF(E299=0,0.3,IF(D299=1,IF(C299&gt;=Params!$B$13-3,IF(C299&lt;Params!$B$13,Params!$B$20,0.3),0.3),IF(C299&gt;=Params!$B$15-3,IF(C299&lt;Params!$B$15,Params!$B$21,0.3),0.3)))</f>
        <v/>
      </c>
    </row>
    <row r="300" ht="15" customHeight="1" s="1">
      <c r="A300" s="9" t="n">
        <v>297</v>
      </c>
      <c r="B300" s="6" t="inlineStr">
        <is>
          <t>13/01</t>
        </is>
      </c>
      <c r="C300" s="6" t="n">
        <v>8</v>
      </c>
      <c r="D300" s="6" t="n">
        <v>0</v>
      </c>
      <c r="E300" s="10">
        <f>IF(D300=1, IF(OR(C300&lt;10, C300&gt;=15),1,0), IF(OR(C300&lt;7, C300&gt;=18),1,0))</f>
        <v/>
      </c>
      <c r="F300" s="11" t="n">
        <v>4.543</v>
      </c>
      <c r="G300" s="12">
        <f>0.05*8</f>
        <v/>
      </c>
      <c r="H300" s="12">
        <f>F300-G300</f>
        <v/>
      </c>
      <c r="I300" s="10">
        <f>IF(E300=0,"Fora",IF(E299=0,"Carg xar",IF(H300&lt;0,IF(M300&lt;0.9,"Carg FV","Stby"),IF(M300&gt;P300,"V2H",IF(M300&lt;0.9,"Carg xar","Stby")))))</f>
        <v/>
      </c>
      <c r="J300" s="12">
        <f>IF(OR(I300="Carg FV",I300="Carg xar"),MIN(IF(I300="Carg FV",ABS(H300),7.4),7.4,MAX(0,(0.9-M300)*40)*0.95),0)</f>
        <v/>
      </c>
      <c r="K300" s="12">
        <f>IF(I300="V2H",MIN(MAX(0,H300),7.4,MAX(0,(M300-P300)*40)*0.95),0)</f>
        <v/>
      </c>
      <c r="L300" s="12">
        <f>IF(E300=0,0,MAX(0,H300-K300))</f>
        <v/>
      </c>
      <c r="M300" s="13">
        <f>M299+J299/40-IF(I299="V2H",K299/(0.95*40),0)-IF(E300=0,IF(E299=1,IF(D300=1,30,40)*0.18/(2*40),0),0)-IF(E300=1,IF(E299=0,IF(D300=1,30,40)*0.18/(2*40),0),0)</f>
        <v/>
      </c>
      <c r="N300" s="14" t="n">
        <v>0.15</v>
      </c>
      <c r="O300" s="15">
        <f>K300*N300</f>
        <v/>
      </c>
      <c r="P300">
        <f>IF(E300=0,0.3,IF(D300=1,IF(C300&gt;=Params!$B$13-3,IF(C300&lt;Params!$B$13,Params!$B$20,0.3),0.3),IF(C300&gt;=Params!$B$15-3,IF(C300&lt;Params!$B$15,Params!$B$21,0.3),0.3)))</f>
        <v/>
      </c>
    </row>
    <row r="301" ht="15" customHeight="1" s="1">
      <c r="A301" s="9" t="n">
        <v>298</v>
      </c>
      <c r="B301" s="6" t="inlineStr">
        <is>
          <t>13/01</t>
        </is>
      </c>
      <c r="C301" s="6" t="n">
        <v>9</v>
      </c>
      <c r="D301" s="6" t="n">
        <v>0</v>
      </c>
      <c r="E301" s="10">
        <f>IF(D301=1, IF(OR(C301&lt;10, C301&gt;=15),1,0), IF(OR(C301&lt;7, C301&gt;=18),1,0))</f>
        <v/>
      </c>
      <c r="F301" s="11" t="n">
        <v>3.168</v>
      </c>
      <c r="G301" s="12">
        <f>0.18*8</f>
        <v/>
      </c>
      <c r="H301" s="12">
        <f>F301-G301</f>
        <v/>
      </c>
      <c r="I301" s="10">
        <f>IF(E301=0,"Fora",IF(E300=0,"Carg xar",IF(H301&lt;0,IF(M301&lt;0.9,"Carg FV","Stby"),IF(M301&gt;P301,"V2H",IF(M301&lt;0.9,"Carg xar","Stby")))))</f>
        <v/>
      </c>
      <c r="J301" s="12">
        <f>IF(OR(I301="Carg FV",I301="Carg xar"),MIN(IF(I301="Carg FV",ABS(H301),7.4),7.4,MAX(0,(0.9-M301)*40)*0.95),0)</f>
        <v/>
      </c>
      <c r="K301" s="12">
        <f>IF(I301="V2H",MIN(MAX(0,H301),7.4,MAX(0,(M301-P301)*40)*0.95),0)</f>
        <v/>
      </c>
      <c r="L301" s="12">
        <f>IF(E301=0,0,MAX(0,H301-K301))</f>
        <v/>
      </c>
      <c r="M301" s="13">
        <f>M300+J300/40-IF(I300="V2H",K300/(0.95*40),0)-IF(E301=0,IF(E300=1,IF(D301=1,30,40)*0.18/(2*40),0),0)-IF(E301=1,IF(E300=0,IF(D301=1,30,40)*0.18/(2*40),0),0)</f>
        <v/>
      </c>
      <c r="N301" s="14" t="n">
        <v>0.15</v>
      </c>
      <c r="O301" s="15">
        <f>K301*N301</f>
        <v/>
      </c>
      <c r="P301">
        <f>IF(E301=0,0.3,IF(D301=1,IF(C301&gt;=Params!$B$13-3,IF(C301&lt;Params!$B$13,Params!$B$20,0.3),0.3),IF(C301&gt;=Params!$B$15-3,IF(C301&lt;Params!$B$15,Params!$B$21,0.3),0.3)))</f>
        <v/>
      </c>
    </row>
    <row r="302" ht="15" customHeight="1" s="1">
      <c r="A302" s="9" t="n">
        <v>299</v>
      </c>
      <c r="B302" s="6" t="inlineStr">
        <is>
          <t>13/01</t>
        </is>
      </c>
      <c r="C302" s="6" t="n">
        <v>10</v>
      </c>
      <c r="D302" s="6" t="n">
        <v>0</v>
      </c>
      <c r="E302" s="10">
        <f>IF(D302=1, IF(OR(C302&lt;10, C302&gt;=15),1,0), IF(OR(C302&lt;7, C302&gt;=18),1,0))</f>
        <v/>
      </c>
      <c r="F302" s="11" t="n">
        <v>0.647</v>
      </c>
      <c r="G302" s="12">
        <f>0.38*8</f>
        <v/>
      </c>
      <c r="H302" s="12">
        <f>F302-G302</f>
        <v/>
      </c>
      <c r="I302" s="10">
        <f>IF(E302=0,"Fora",IF(E301=0,"Carg xar",IF(H302&lt;0,IF(M302&lt;0.9,"Carg FV","Stby"),IF(M302&gt;P302,"V2H",IF(M302&lt;0.9,"Carg xar","Stby")))))</f>
        <v/>
      </c>
      <c r="J302" s="12">
        <f>IF(OR(I302="Carg FV",I302="Carg xar"),MIN(IF(I302="Carg FV",ABS(H302),7.4),7.4,MAX(0,(0.9-M302)*40)*0.95),0)</f>
        <v/>
      </c>
      <c r="K302" s="12">
        <f>IF(I302="V2H",MIN(MAX(0,H302),7.4,MAX(0,(M302-P302)*40)*0.95),0)</f>
        <v/>
      </c>
      <c r="L302" s="12">
        <f>IF(E302=0,0,MAX(0,H302-K302))</f>
        <v/>
      </c>
      <c r="M302" s="13">
        <f>M301+J301/40-IF(I301="V2H",K301/(0.95*40),0)-IF(E302=0,IF(E301=1,IF(D302=1,30,40)*0.18/(2*40),0),0)-IF(E302=1,IF(E301=0,IF(D302=1,30,40)*0.18/(2*40),0),0)</f>
        <v/>
      </c>
      <c r="N302" s="14" t="n">
        <v>0.2</v>
      </c>
      <c r="O302" s="15">
        <f>K302*N302</f>
        <v/>
      </c>
      <c r="P302">
        <f>IF(E302=0,0.3,IF(D302=1,IF(C302&gt;=Params!$B$13-3,IF(C302&lt;Params!$B$13,Params!$B$20,0.3),0.3),IF(C302&gt;=Params!$B$15-3,IF(C302&lt;Params!$B$15,Params!$B$21,0.3),0.3)))</f>
        <v/>
      </c>
    </row>
    <row r="303" ht="15" customHeight="1" s="1">
      <c r="A303" s="9" t="n">
        <v>300</v>
      </c>
      <c r="B303" s="6" t="inlineStr">
        <is>
          <t>13/01</t>
        </is>
      </c>
      <c r="C303" s="6" t="n">
        <v>11</v>
      </c>
      <c r="D303" s="6" t="n">
        <v>0</v>
      </c>
      <c r="E303" s="10">
        <f>IF(D303=1, IF(OR(C303&lt;10, C303&gt;=15),1,0), IF(OR(C303&lt;7, C303&gt;=18),1,0))</f>
        <v/>
      </c>
      <c r="F303" s="11" t="n">
        <v>0</v>
      </c>
      <c r="G303" s="12">
        <f>0.52*8</f>
        <v/>
      </c>
      <c r="H303" s="12">
        <f>F303-G303</f>
        <v/>
      </c>
      <c r="I303" s="10">
        <f>IF(E303=0,"Fora",IF(E302=0,"Carg xar",IF(H303&lt;0,IF(M303&lt;0.9,"Carg FV","Stby"),IF(M303&gt;P303,"V2H",IF(M303&lt;0.9,"Carg xar","Stby")))))</f>
        <v/>
      </c>
      <c r="J303" s="12">
        <f>IF(OR(I303="Carg FV",I303="Carg xar"),MIN(IF(I303="Carg FV",ABS(H303),7.4),7.4,MAX(0,(0.9-M303)*40)*0.95),0)</f>
        <v/>
      </c>
      <c r="K303" s="12">
        <f>IF(I303="V2H",MIN(MAX(0,H303),7.4,MAX(0,(M303-P303)*40)*0.95),0)</f>
        <v/>
      </c>
      <c r="L303" s="12">
        <f>IF(E303=0,0,MAX(0,H303-K303))</f>
        <v/>
      </c>
      <c r="M303" s="13">
        <f>M302+J302/40-IF(I302="V2H",K302/(0.95*40),0)-IF(E303=0,IF(E302=1,IF(D303=1,30,40)*0.18/(2*40),0),0)-IF(E303=1,IF(E302=0,IF(D303=1,30,40)*0.18/(2*40),0),0)</f>
        <v/>
      </c>
      <c r="N303" s="14" t="n">
        <v>0.2</v>
      </c>
      <c r="O303" s="15">
        <f>K303*N303</f>
        <v/>
      </c>
      <c r="P303">
        <f>IF(E303=0,0.3,IF(D303=1,IF(C303&gt;=Params!$B$13-3,IF(C303&lt;Params!$B$13,Params!$B$20,0.3),0.3),IF(C303&gt;=Params!$B$15-3,IF(C303&lt;Params!$B$15,Params!$B$21,0.3),0.3)))</f>
        <v/>
      </c>
    </row>
    <row r="304" ht="15" customHeight="1" s="1">
      <c r="A304" s="9" t="n">
        <v>301</v>
      </c>
      <c r="B304" s="6" t="inlineStr">
        <is>
          <t>13/01</t>
        </is>
      </c>
      <c r="C304" s="6" t="n">
        <v>12</v>
      </c>
      <c r="D304" s="6" t="n">
        <v>0</v>
      </c>
      <c r="E304" s="10">
        <f>IF(D304=1, IF(OR(C304&lt;10, C304&gt;=15),1,0), IF(OR(C304&lt;7, C304&gt;=18),1,0))</f>
        <v/>
      </c>
      <c r="F304" s="11" t="n">
        <v>0</v>
      </c>
      <c r="G304" s="12">
        <f>0.58*8</f>
        <v/>
      </c>
      <c r="H304" s="12">
        <f>F304-G304</f>
        <v/>
      </c>
      <c r="I304" s="10">
        <f>IF(E304=0,"Fora",IF(E303=0,"Carg xar",IF(H304&lt;0,IF(M304&lt;0.9,"Carg FV","Stby"),IF(M304&gt;P304,"V2H",IF(M304&lt;0.9,"Carg xar","Stby")))))</f>
        <v/>
      </c>
      <c r="J304" s="12">
        <f>IF(OR(I304="Carg FV",I304="Carg xar"),MIN(IF(I304="Carg FV",ABS(H304),7.4),7.4,MAX(0,(0.9-M304)*40)*0.95),0)</f>
        <v/>
      </c>
      <c r="K304" s="12">
        <f>IF(I304="V2H",MIN(MAX(0,H304),7.4,MAX(0,(M304-P304)*40)*0.95),0)</f>
        <v/>
      </c>
      <c r="L304" s="12">
        <f>IF(E304=0,0,MAX(0,H304-K304))</f>
        <v/>
      </c>
      <c r="M304" s="13">
        <f>M303+J303/40-IF(I303="V2H",K303/(0.95*40),0)-IF(E304=0,IF(E303=1,IF(D304=1,30,40)*0.18/(2*40),0),0)-IF(E304=1,IF(E303=0,IF(D304=1,30,40)*0.18/(2*40),0),0)</f>
        <v/>
      </c>
      <c r="N304" s="14" t="n">
        <v>0.2</v>
      </c>
      <c r="O304" s="15">
        <f>K304*N304</f>
        <v/>
      </c>
      <c r="P304">
        <f>IF(E304=0,0.3,IF(D304=1,IF(C304&gt;=Params!$B$13-3,IF(C304&lt;Params!$B$13,Params!$B$20,0.3),0.3),IF(C304&gt;=Params!$B$15-3,IF(C304&lt;Params!$B$15,Params!$B$21,0.3),0.3)))</f>
        <v/>
      </c>
    </row>
    <row r="305" ht="15" customHeight="1" s="1">
      <c r="A305" s="9" t="n">
        <v>302</v>
      </c>
      <c r="B305" s="6" t="inlineStr">
        <is>
          <t>13/01</t>
        </is>
      </c>
      <c r="C305" s="6" t="n">
        <v>13</v>
      </c>
      <c r="D305" s="6" t="n">
        <v>0</v>
      </c>
      <c r="E305" s="10">
        <f>IF(D305=1, IF(OR(C305&lt;10, C305&gt;=15),1,0), IF(OR(C305&lt;7, C305&gt;=18),1,0))</f>
        <v/>
      </c>
      <c r="F305" s="11" t="n">
        <v>1.309</v>
      </c>
      <c r="G305" s="12">
        <f>0.55*8</f>
        <v/>
      </c>
      <c r="H305" s="12">
        <f>F305-G305</f>
        <v/>
      </c>
      <c r="I305" s="10">
        <f>IF(E305=0,"Fora",IF(E304=0,"Carg xar",IF(H305&lt;0,IF(M305&lt;0.9,"Carg FV","Stby"),IF(M305&gt;P305,"V2H",IF(M305&lt;0.9,"Carg xar","Stby")))))</f>
        <v/>
      </c>
      <c r="J305" s="12">
        <f>IF(OR(I305="Carg FV",I305="Carg xar"),MIN(IF(I305="Carg FV",ABS(H305),7.4),7.4,MAX(0,(0.9-M305)*40)*0.95),0)</f>
        <v/>
      </c>
      <c r="K305" s="12">
        <f>IF(I305="V2H",MIN(MAX(0,H305),7.4,MAX(0,(M305-P305)*40)*0.95),0)</f>
        <v/>
      </c>
      <c r="L305" s="12">
        <f>IF(E305=0,0,MAX(0,H305-K305))</f>
        <v/>
      </c>
      <c r="M305" s="13">
        <f>M304+J304/40-IF(I304="V2H",K304/(0.95*40),0)-IF(E305=0,IF(E304=1,IF(D305=1,30,40)*0.18/(2*40),0),0)-IF(E305=1,IF(E304=0,IF(D305=1,30,40)*0.18/(2*40),0),0)</f>
        <v/>
      </c>
      <c r="N305" s="14" t="n">
        <v>0.2</v>
      </c>
      <c r="O305" s="15">
        <f>K305*N305</f>
        <v/>
      </c>
      <c r="P305">
        <f>IF(E305=0,0.3,IF(D305=1,IF(C305&gt;=Params!$B$13-3,IF(C305&lt;Params!$B$13,Params!$B$20,0.3),0.3),IF(C305&gt;=Params!$B$15-3,IF(C305&lt;Params!$B$15,Params!$B$21,0.3),0.3)))</f>
        <v/>
      </c>
    </row>
    <row r="306" ht="15" customHeight="1" s="1">
      <c r="A306" s="9" t="n">
        <v>303</v>
      </c>
      <c r="B306" s="6" t="inlineStr">
        <is>
          <t>13/01</t>
        </is>
      </c>
      <c r="C306" s="6" t="n">
        <v>14</v>
      </c>
      <c r="D306" s="6" t="n">
        <v>0</v>
      </c>
      <c r="E306" s="10">
        <f>IF(D306=1, IF(OR(C306&lt;10, C306&gt;=15),1,0), IF(OR(C306&lt;7, C306&gt;=18),1,0))</f>
        <v/>
      </c>
      <c r="F306" s="11" t="n">
        <v>1.387</v>
      </c>
      <c r="G306" s="12">
        <f>0.42*8</f>
        <v/>
      </c>
      <c r="H306" s="12">
        <f>F306-G306</f>
        <v/>
      </c>
      <c r="I306" s="10">
        <f>IF(E306=0,"Fora",IF(E305=0,"Carg xar",IF(H306&lt;0,IF(M306&lt;0.9,"Carg FV","Stby"),IF(M306&gt;P306,"V2H",IF(M306&lt;0.9,"Carg xar","Stby")))))</f>
        <v/>
      </c>
      <c r="J306" s="12">
        <f>IF(OR(I306="Carg FV",I306="Carg xar"),MIN(IF(I306="Carg FV",ABS(H306),7.4),7.4,MAX(0,(0.9-M306)*40)*0.95),0)</f>
        <v/>
      </c>
      <c r="K306" s="12">
        <f>IF(I306="V2H",MIN(MAX(0,H306),7.4,MAX(0,(M306-P306)*40)*0.95),0)</f>
        <v/>
      </c>
      <c r="L306" s="12">
        <f>IF(E306=0,0,MAX(0,H306-K306))</f>
        <v/>
      </c>
      <c r="M306" s="13">
        <f>M305+J305/40-IF(I305="V2H",K305/(0.95*40),0)-IF(E306=0,IF(E305=1,IF(D306=1,30,40)*0.18/(2*40),0),0)-IF(E306=1,IF(E305=0,IF(D306=1,30,40)*0.18/(2*40),0),0)</f>
        <v/>
      </c>
      <c r="N306" s="14" t="n">
        <v>0.15</v>
      </c>
      <c r="O306" s="15">
        <f>K306*N306</f>
        <v/>
      </c>
      <c r="P306">
        <f>IF(E306=0,0.3,IF(D306=1,IF(C306&gt;=Params!$B$13-3,IF(C306&lt;Params!$B$13,Params!$B$20,0.3),0.3),IF(C306&gt;=Params!$B$15-3,IF(C306&lt;Params!$B$15,Params!$B$21,0.3),0.3)))</f>
        <v/>
      </c>
    </row>
    <row r="307" ht="15" customHeight="1" s="1">
      <c r="A307" s="9" t="n">
        <v>304</v>
      </c>
      <c r="B307" s="6" t="inlineStr">
        <is>
          <t>13/01</t>
        </is>
      </c>
      <c r="C307" s="6" t="n">
        <v>15</v>
      </c>
      <c r="D307" s="6" t="n">
        <v>0</v>
      </c>
      <c r="E307" s="10">
        <f>IF(D307=1, IF(OR(C307&lt;10, C307&gt;=15),1,0), IF(OR(C307&lt;7, C307&gt;=18),1,0))</f>
        <v/>
      </c>
      <c r="F307" s="11" t="n">
        <v>0</v>
      </c>
      <c r="G307" s="12">
        <f>0.22*8</f>
        <v/>
      </c>
      <c r="H307" s="12">
        <f>F307-G307</f>
        <v/>
      </c>
      <c r="I307" s="10">
        <f>IF(E307=0,"Fora",IF(E306=0,"Carg xar",IF(H307&lt;0,IF(M307&lt;0.9,"Carg FV","Stby"),IF(M307&gt;P307,"V2H",IF(M307&lt;0.9,"Carg xar","Stby")))))</f>
        <v/>
      </c>
      <c r="J307" s="12">
        <f>IF(OR(I307="Carg FV",I307="Carg xar"),MIN(IF(I307="Carg FV",ABS(H307),7.4),7.4,MAX(0,(0.9-M307)*40)*0.95),0)</f>
        <v/>
      </c>
      <c r="K307" s="12">
        <f>IF(I307="V2H",MIN(MAX(0,H307),7.4,MAX(0,(M307-P307)*40)*0.95),0)</f>
        <v/>
      </c>
      <c r="L307" s="12">
        <f>IF(E307=0,0,MAX(0,H307-K307))</f>
        <v/>
      </c>
      <c r="M307" s="13">
        <f>M306+J306/40-IF(I306="V2H",K306/(0.95*40),0)-IF(E307=0,IF(E306=1,IF(D307=1,30,40)*0.18/(2*40),0),0)-IF(E307=1,IF(E306=0,IF(D307=1,30,40)*0.18/(2*40),0),0)</f>
        <v/>
      </c>
      <c r="N307" s="14" t="n">
        <v>0.15</v>
      </c>
      <c r="O307" s="15">
        <f>K307*N307</f>
        <v/>
      </c>
      <c r="P307">
        <f>IF(E307=0,0.3,IF(D307=1,IF(C307&gt;=Params!$B$13-3,IF(C307&lt;Params!$B$13,Params!$B$20,0.3),0.3),IF(C307&gt;=Params!$B$15-3,IF(C307&lt;Params!$B$15,Params!$B$21,0.3),0.3)))</f>
        <v/>
      </c>
    </row>
    <row r="308" ht="15" customHeight="1" s="1">
      <c r="A308" s="9" t="n">
        <v>305</v>
      </c>
      <c r="B308" s="6" t="inlineStr">
        <is>
          <t>13/01</t>
        </is>
      </c>
      <c r="C308" s="6" t="n">
        <v>16</v>
      </c>
      <c r="D308" s="6" t="n">
        <v>0</v>
      </c>
      <c r="E308" s="10">
        <f>IF(D308=1, IF(OR(C308&lt;10, C308&gt;=15),1,0), IF(OR(C308&lt;7, C308&gt;=18),1,0))</f>
        <v/>
      </c>
      <c r="F308" s="11" t="n">
        <v>0.003</v>
      </c>
      <c r="G308" s="12">
        <f>0.05*8</f>
        <v/>
      </c>
      <c r="H308" s="12">
        <f>F308-G308</f>
        <v/>
      </c>
      <c r="I308" s="10">
        <f>IF(E308=0,"Fora",IF(E307=0,"Carg xar",IF(H308&lt;0,IF(M308&lt;0.9,"Carg FV","Stby"),IF(M308&gt;P308,"V2H",IF(M308&lt;0.9,"Carg xar","Stby")))))</f>
        <v/>
      </c>
      <c r="J308" s="12">
        <f>IF(OR(I308="Carg FV",I308="Carg xar"),MIN(IF(I308="Carg FV",ABS(H308),7.4),7.4,MAX(0,(0.9-M308)*40)*0.95),0)</f>
        <v/>
      </c>
      <c r="K308" s="12">
        <f>IF(I308="V2H",MIN(MAX(0,H308),7.4,MAX(0,(M308-P308)*40)*0.95),0)</f>
        <v/>
      </c>
      <c r="L308" s="12">
        <f>IF(E308=0,0,MAX(0,H308-K308))</f>
        <v/>
      </c>
      <c r="M308" s="13">
        <f>M307+J307/40-IF(I307="V2H",K307/(0.95*40),0)-IF(E308=0,IF(E307=1,IF(D308=1,30,40)*0.18/(2*40),0),0)-IF(E308=1,IF(E307=0,IF(D308=1,30,40)*0.18/(2*40),0),0)</f>
        <v/>
      </c>
      <c r="N308" s="14" t="n">
        <v>0.15</v>
      </c>
      <c r="O308" s="15">
        <f>K308*N308</f>
        <v/>
      </c>
      <c r="P308">
        <f>IF(E308=0,0.3,IF(D308=1,IF(C308&gt;=Params!$B$13-3,IF(C308&lt;Params!$B$13,Params!$B$20,0.3),0.3),IF(C308&gt;=Params!$B$15-3,IF(C308&lt;Params!$B$15,Params!$B$21,0.3),0.3)))</f>
        <v/>
      </c>
    </row>
    <row r="309" ht="15" customHeight="1" s="1">
      <c r="A309" s="9" t="n">
        <v>306</v>
      </c>
      <c r="B309" s="6" t="inlineStr">
        <is>
          <t>13/01</t>
        </is>
      </c>
      <c r="C309" s="6" t="n">
        <v>17</v>
      </c>
      <c r="D309" s="6" t="n">
        <v>0</v>
      </c>
      <c r="E309" s="10">
        <f>IF(D309=1, IF(OR(C309&lt;10, C309&gt;=15),1,0), IF(OR(C309&lt;7, C309&gt;=18),1,0))</f>
        <v/>
      </c>
      <c r="F309" s="11" t="n">
        <v>0.326</v>
      </c>
      <c r="G309" s="12">
        <f>0*8</f>
        <v/>
      </c>
      <c r="H309" s="12">
        <f>F309-G309</f>
        <v/>
      </c>
      <c r="I309" s="10">
        <f>IF(E309=0,"Fora",IF(E308=0,"Carg xar",IF(H309&lt;0,IF(M309&lt;0.9,"Carg FV","Stby"),IF(M309&gt;P309,"V2H",IF(M309&lt;0.9,"Carg xar","Stby")))))</f>
        <v/>
      </c>
      <c r="J309" s="12">
        <f>IF(OR(I309="Carg FV",I309="Carg xar"),MIN(IF(I309="Carg FV",ABS(H309),7.4),7.4,MAX(0,(0.9-M309)*40)*0.95),0)</f>
        <v/>
      </c>
      <c r="K309" s="12">
        <f>IF(I309="V2H",MIN(MAX(0,H309),7.4,MAX(0,(M309-P309)*40)*0.95),0)</f>
        <v/>
      </c>
      <c r="L309" s="12">
        <f>IF(E309=0,0,MAX(0,H309-K309))</f>
        <v/>
      </c>
      <c r="M309" s="13">
        <f>M308+J308/40-IF(I308="V2H",K308/(0.95*40),0)-IF(E309=0,IF(E308=1,IF(D309=1,30,40)*0.18/(2*40),0),0)-IF(E309=1,IF(E308=0,IF(D309=1,30,40)*0.18/(2*40),0),0)</f>
        <v/>
      </c>
      <c r="N309" s="14" t="n">
        <v>0.15</v>
      </c>
      <c r="O309" s="15">
        <f>K309*N309</f>
        <v/>
      </c>
      <c r="P309">
        <f>IF(E309=0,0.3,IF(D309=1,IF(C309&gt;=Params!$B$13-3,IF(C309&lt;Params!$B$13,Params!$B$20,0.3),0.3),IF(C309&gt;=Params!$B$15-3,IF(C309&lt;Params!$B$15,Params!$B$21,0.3),0.3)))</f>
        <v/>
      </c>
    </row>
    <row r="310" ht="15" customHeight="1" s="1">
      <c r="A310" s="9" t="n">
        <v>307</v>
      </c>
      <c r="B310" s="6" t="inlineStr">
        <is>
          <t>13/01</t>
        </is>
      </c>
      <c r="C310" s="6" t="n">
        <v>18</v>
      </c>
      <c r="D310" s="6" t="n">
        <v>0</v>
      </c>
      <c r="E310" s="10">
        <f>IF(D310=1, IF(OR(C310&lt;10, C310&gt;=15),1,0), IF(OR(C310&lt;7, C310&gt;=18),1,0))</f>
        <v/>
      </c>
      <c r="F310" s="11" t="n">
        <v>0.596</v>
      </c>
      <c r="G310" s="12">
        <f>0*8</f>
        <v/>
      </c>
      <c r="H310" s="12">
        <f>F310-G310</f>
        <v/>
      </c>
      <c r="I310" s="10">
        <f>IF(E310=0,"Fora",IF(E309=0,"Carg xar",IF(H310&lt;0,IF(M310&lt;0.9,"Carg FV","Stby"),IF(M310&gt;P310,"V2H",IF(M310&lt;0.9,"Carg xar","Stby")))))</f>
        <v/>
      </c>
      <c r="J310" s="12">
        <f>IF(OR(I310="Carg FV",I310="Carg xar"),MIN(IF(I310="Carg FV",ABS(H310),7.4),7.4,MAX(0,(0.9-M310)*40)*0.95),0)</f>
        <v/>
      </c>
      <c r="K310" s="12">
        <f>IF(I310="V2H",MIN(MAX(0,H310),7.4,MAX(0,(M310-P310)*40)*0.95),0)</f>
        <v/>
      </c>
      <c r="L310" s="12">
        <f>IF(E310=0,0,MAX(0,H310-K310))</f>
        <v/>
      </c>
      <c r="M310" s="13">
        <f>M309+J309/40-IF(I309="V2H",K309/(0.95*40),0)-IF(E310=0,IF(E309=1,IF(D310=1,30,40)*0.18/(2*40),0),0)-IF(E310=1,IF(E309=0,IF(D310=1,30,40)*0.18/(2*40),0),0)</f>
        <v/>
      </c>
      <c r="N310" s="14" t="n">
        <v>0.2</v>
      </c>
      <c r="O310" s="15">
        <f>K310*N310</f>
        <v/>
      </c>
      <c r="P310">
        <f>IF(E310=0,0.3,IF(D310=1,IF(C310&gt;=Params!$B$13-3,IF(C310&lt;Params!$B$13,Params!$B$20,0.3),0.3),IF(C310&gt;=Params!$B$15-3,IF(C310&lt;Params!$B$15,Params!$B$21,0.3),0.3)))</f>
        <v/>
      </c>
    </row>
    <row r="311" ht="15" customHeight="1" s="1">
      <c r="A311" s="9" t="n">
        <v>308</v>
      </c>
      <c r="B311" s="6" t="inlineStr">
        <is>
          <t>13/01</t>
        </is>
      </c>
      <c r="C311" s="6" t="n">
        <v>19</v>
      </c>
      <c r="D311" s="6" t="n">
        <v>0</v>
      </c>
      <c r="E311" s="10">
        <f>IF(D311=1, IF(OR(C311&lt;10, C311&gt;=15),1,0), IF(OR(C311&lt;7, C311&gt;=18),1,0))</f>
        <v/>
      </c>
      <c r="F311" s="11" t="n">
        <v>0.385</v>
      </c>
      <c r="G311" s="12">
        <f>0*8</f>
        <v/>
      </c>
      <c r="H311" s="12">
        <f>F311-G311</f>
        <v/>
      </c>
      <c r="I311" s="10">
        <f>IF(E311=0,"Fora",IF(E310=0,"Carg xar",IF(H311&lt;0,IF(M311&lt;0.9,"Carg FV","Stby"),IF(M311&gt;P311,"V2H",IF(M311&lt;0.9,"Carg xar","Stby")))))</f>
        <v/>
      </c>
      <c r="J311" s="12">
        <f>IF(OR(I311="Carg FV",I311="Carg xar"),MIN(IF(I311="Carg FV",ABS(H311),7.4),7.4,MAX(0,(0.9-M311)*40)*0.95),0)</f>
        <v/>
      </c>
      <c r="K311" s="12">
        <f>IF(I311="V2H",MIN(MAX(0,H311),7.4,MAX(0,(M311-P311)*40)*0.95),0)</f>
        <v/>
      </c>
      <c r="L311" s="12">
        <f>IF(E311=0,0,MAX(0,H311-K311))</f>
        <v/>
      </c>
      <c r="M311" s="13">
        <f>M310+J310/40-IF(I310="V2H",K310/(0.95*40),0)-IF(E311=0,IF(E310=1,IF(D311=1,30,40)*0.18/(2*40),0),0)-IF(E311=1,IF(E310=0,IF(D311=1,30,40)*0.18/(2*40),0),0)</f>
        <v/>
      </c>
      <c r="N311" s="14" t="n">
        <v>0.2</v>
      </c>
      <c r="O311" s="15">
        <f>K311*N311</f>
        <v/>
      </c>
      <c r="P311">
        <f>IF(E311=0,0.3,IF(D311=1,IF(C311&gt;=Params!$B$13-3,IF(C311&lt;Params!$B$13,Params!$B$20,0.3),0.3),IF(C311&gt;=Params!$B$15-3,IF(C311&lt;Params!$B$15,Params!$B$21,0.3),0.3)))</f>
        <v/>
      </c>
    </row>
    <row r="312" ht="15" customHeight="1" s="1">
      <c r="A312" s="9" t="n">
        <v>309</v>
      </c>
      <c r="B312" s="6" t="inlineStr">
        <is>
          <t>13/01</t>
        </is>
      </c>
      <c r="C312" s="6" t="n">
        <v>20</v>
      </c>
      <c r="D312" s="6" t="n">
        <v>0</v>
      </c>
      <c r="E312" s="10">
        <f>IF(D312=1, IF(OR(C312&lt;10, C312&gt;=15),1,0), IF(OR(C312&lt;7, C312&gt;=18),1,0))</f>
        <v/>
      </c>
      <c r="F312" s="11" t="n">
        <v>0.551</v>
      </c>
      <c r="G312" s="12">
        <f>0*8</f>
        <v/>
      </c>
      <c r="H312" s="12">
        <f>F312-G312</f>
        <v/>
      </c>
      <c r="I312" s="10">
        <f>IF(E312=0,"Fora",IF(E311=0,"Carg xar",IF(H312&lt;0,IF(M312&lt;0.9,"Carg FV","Stby"),IF(M312&gt;P312,"V2H",IF(M312&lt;0.9,"Carg xar","Stby")))))</f>
        <v/>
      </c>
      <c r="J312" s="12">
        <f>IF(OR(I312="Carg FV",I312="Carg xar"),MIN(IF(I312="Carg FV",ABS(H312),7.4),7.4,MAX(0,(0.9-M312)*40)*0.95),0)</f>
        <v/>
      </c>
      <c r="K312" s="12">
        <f>IF(I312="V2H",MIN(MAX(0,H312),7.4,MAX(0,(M312-P312)*40)*0.95),0)</f>
        <v/>
      </c>
      <c r="L312" s="12">
        <f>IF(E312=0,0,MAX(0,H312-K312))</f>
        <v/>
      </c>
      <c r="M312" s="13">
        <f>M311+J311/40-IF(I311="V2H",K311/(0.95*40),0)-IF(E312=0,IF(E311=1,IF(D312=1,30,40)*0.18/(2*40),0),0)-IF(E312=1,IF(E311=0,IF(D312=1,30,40)*0.18/(2*40),0),0)</f>
        <v/>
      </c>
      <c r="N312" s="14" t="n">
        <v>0.2</v>
      </c>
      <c r="O312" s="15">
        <f>K312*N312</f>
        <v/>
      </c>
      <c r="P312">
        <f>IF(E312=0,0.3,IF(D312=1,IF(C312&gt;=Params!$B$13-3,IF(C312&lt;Params!$B$13,Params!$B$20,0.3),0.3),IF(C312&gt;=Params!$B$15-3,IF(C312&lt;Params!$B$15,Params!$B$21,0.3),0.3)))</f>
        <v/>
      </c>
    </row>
    <row r="313" ht="15" customHeight="1" s="1">
      <c r="A313" s="9" t="n">
        <v>310</v>
      </c>
      <c r="B313" s="6" t="inlineStr">
        <is>
          <t>13/01</t>
        </is>
      </c>
      <c r="C313" s="6" t="n">
        <v>21</v>
      </c>
      <c r="D313" s="6" t="n">
        <v>0</v>
      </c>
      <c r="E313" s="10">
        <f>IF(D313=1, IF(OR(C313&lt;10, C313&gt;=15),1,0), IF(OR(C313&lt;7, C313&gt;=18),1,0))</f>
        <v/>
      </c>
      <c r="F313" s="11" t="n">
        <v>0.762</v>
      </c>
      <c r="G313" s="12">
        <f>0*8</f>
        <v/>
      </c>
      <c r="H313" s="12">
        <f>F313-G313</f>
        <v/>
      </c>
      <c r="I313" s="10">
        <f>IF(E313=0,"Fora",IF(E312=0,"Carg xar",IF(H313&lt;0,IF(M313&lt;0.9,"Carg FV","Stby"),IF(M313&gt;P313,"V2H",IF(M313&lt;0.9,"Carg xar","Stby")))))</f>
        <v/>
      </c>
      <c r="J313" s="12">
        <f>IF(OR(I313="Carg FV",I313="Carg xar"),MIN(IF(I313="Carg FV",ABS(H313),7.4),7.4,MAX(0,(0.9-M313)*40)*0.95),0)</f>
        <v/>
      </c>
      <c r="K313" s="12">
        <f>IF(I313="V2H",MIN(MAX(0,H313),7.4,MAX(0,(M313-P313)*40)*0.95),0)</f>
        <v/>
      </c>
      <c r="L313" s="12">
        <f>IF(E313=0,0,MAX(0,H313-K313))</f>
        <v/>
      </c>
      <c r="M313" s="13">
        <f>M312+J312/40-IF(I312="V2H",K312/(0.95*40),0)-IF(E313=0,IF(E312=1,IF(D313=1,30,40)*0.18/(2*40),0),0)-IF(E313=1,IF(E312=0,IF(D313=1,30,40)*0.18/(2*40),0),0)</f>
        <v/>
      </c>
      <c r="N313" s="14" t="n">
        <v>0.2</v>
      </c>
      <c r="O313" s="15">
        <f>K313*N313</f>
        <v/>
      </c>
      <c r="P313">
        <f>IF(E313=0,0.3,IF(D313=1,IF(C313&gt;=Params!$B$13-3,IF(C313&lt;Params!$B$13,Params!$B$20,0.3),0.3),IF(C313&gt;=Params!$B$15-3,IF(C313&lt;Params!$B$15,Params!$B$21,0.3),0.3)))</f>
        <v/>
      </c>
    </row>
    <row r="314" ht="15" customHeight="1" s="1">
      <c r="A314" s="9" t="n">
        <v>311</v>
      </c>
      <c r="B314" s="6" t="inlineStr">
        <is>
          <t>13/01</t>
        </is>
      </c>
      <c r="C314" s="6" t="n">
        <v>22</v>
      </c>
      <c r="D314" s="6" t="n">
        <v>0</v>
      </c>
      <c r="E314" s="10">
        <f>IF(D314=1, IF(OR(C314&lt;10, C314&gt;=15),1,0), IF(OR(C314&lt;7, C314&gt;=18),1,0))</f>
        <v/>
      </c>
      <c r="F314" s="11" t="n">
        <v>0.31</v>
      </c>
      <c r="G314" s="12">
        <f>0*8</f>
        <v/>
      </c>
      <c r="H314" s="12">
        <f>F314-G314</f>
        <v/>
      </c>
      <c r="I314" s="10">
        <f>IF(E314=0,"Fora",IF(E313=0,"Carg xar",IF(H314&lt;0,IF(M314&lt;0.9,"Carg FV","Stby"),IF(M314&gt;P314,"V2H",IF(M314&lt;0.9,"Carg xar","Stby")))))</f>
        <v/>
      </c>
      <c r="J314" s="12">
        <f>IF(OR(I314="Carg FV",I314="Carg xar"),MIN(IF(I314="Carg FV",ABS(H314),7.4),7.4,MAX(0,(0.9-M314)*40)*0.95),0)</f>
        <v/>
      </c>
      <c r="K314" s="12">
        <f>IF(I314="V2H",MIN(MAX(0,H314),7.4,MAX(0,(M314-P314)*40)*0.95),0)</f>
        <v/>
      </c>
      <c r="L314" s="12">
        <f>IF(E314=0,0,MAX(0,H314-K314))</f>
        <v/>
      </c>
      <c r="M314" s="13">
        <f>M313+J313/40-IF(I313="V2H",K313/(0.95*40),0)-IF(E314=0,IF(E313=1,IF(D314=1,30,40)*0.18/(2*40),0),0)-IF(E314=1,IF(E313=0,IF(D314=1,30,40)*0.18/(2*40),0),0)</f>
        <v/>
      </c>
      <c r="N314" s="14" t="n">
        <v>0.15</v>
      </c>
      <c r="O314" s="15">
        <f>K314*N314</f>
        <v/>
      </c>
      <c r="P314">
        <f>IF(E314=0,0.3,IF(D314=1,IF(C314&gt;=Params!$B$13-3,IF(C314&lt;Params!$B$13,Params!$B$20,0.3),0.3),IF(C314&gt;=Params!$B$15-3,IF(C314&lt;Params!$B$15,Params!$B$21,0.3),0.3)))</f>
        <v/>
      </c>
    </row>
    <row r="315" ht="15" customHeight="1" s="1">
      <c r="A315" s="9" t="n">
        <v>312</v>
      </c>
      <c r="B315" s="6" t="inlineStr">
        <is>
          <t>13/01</t>
        </is>
      </c>
      <c r="C315" s="6" t="n">
        <v>23</v>
      </c>
      <c r="D315" s="6" t="n">
        <v>0</v>
      </c>
      <c r="E315" s="10">
        <f>IF(D315=1, IF(OR(C315&lt;10, C315&gt;=15),1,0), IF(OR(C315&lt;7, C315&gt;=18),1,0))</f>
        <v/>
      </c>
      <c r="F315" s="11" t="n">
        <v>0.304</v>
      </c>
      <c r="G315" s="12">
        <f>0*8</f>
        <v/>
      </c>
      <c r="H315" s="12">
        <f>F315-G315</f>
        <v/>
      </c>
      <c r="I315" s="10">
        <f>IF(E315=0,"Fora",IF(E314=0,"Carg xar",IF(H315&lt;0,IF(M315&lt;0.9,"Carg FV","Stby"),IF(M315&gt;P315,"V2H",IF(M315&lt;0.9,"Carg xar","Stby")))))</f>
        <v/>
      </c>
      <c r="J315" s="12">
        <f>IF(OR(I315="Carg FV",I315="Carg xar"),MIN(IF(I315="Carg FV",ABS(H315),7.4),7.4,MAX(0,(0.9-M315)*40)*0.95),0)</f>
        <v/>
      </c>
      <c r="K315" s="12">
        <f>IF(I315="V2H",MIN(MAX(0,H315),7.4,MAX(0,(M315-P315)*40)*0.95),0)</f>
        <v/>
      </c>
      <c r="L315" s="12">
        <f>IF(E315=0,0,MAX(0,H315-K315))</f>
        <v/>
      </c>
      <c r="M315" s="13">
        <f>M314+J314/40-IF(I314="V2H",K314/(0.95*40),0)-IF(E315=0,IF(E314=1,IF(D315=1,30,40)*0.18/(2*40),0),0)-IF(E315=1,IF(E314=0,IF(D315=1,30,40)*0.18/(2*40),0),0)</f>
        <v/>
      </c>
      <c r="N315" s="14" t="n">
        <v>0.15</v>
      </c>
      <c r="O315" s="15">
        <f>K315*N315</f>
        <v/>
      </c>
      <c r="P315">
        <f>IF(E315=0,0.3,IF(D315=1,IF(C315&gt;=Params!$B$13-3,IF(C315&lt;Params!$B$13,Params!$B$20,0.3),0.3),IF(C315&gt;=Params!$B$15-3,IF(C315&lt;Params!$B$15,Params!$B$21,0.3),0.3)))</f>
        <v/>
      </c>
    </row>
    <row r="316" ht="15" customHeight="1" s="1">
      <c r="A316" s="9" t="n">
        <v>313</v>
      </c>
      <c r="B316" s="6" t="inlineStr">
        <is>
          <t>14/01</t>
        </is>
      </c>
      <c r="C316" s="6" t="n">
        <v>0</v>
      </c>
      <c r="D316" s="6" t="n">
        <v>0</v>
      </c>
      <c r="E316" s="10">
        <f>IF(D316=1, IF(OR(C316&lt;10, C316&gt;=15),1,0), IF(OR(C316&lt;7, C316&gt;=18),1,0))</f>
        <v/>
      </c>
      <c r="F316" s="11" t="n">
        <v>1.44</v>
      </c>
      <c r="G316" s="12">
        <f>0*8</f>
        <v/>
      </c>
      <c r="H316" s="12">
        <f>F316-G316</f>
        <v/>
      </c>
      <c r="I316" s="10">
        <f>IF(E316=0,"Fora",IF(E315=0,"Carg xar",IF(H316&lt;0,IF(M316&lt;0.9,"Carg FV","Stby"),IF(M316&gt;P316,"V2H",IF(M316&lt;0.9,"Carg xar","Stby")))))</f>
        <v/>
      </c>
      <c r="J316" s="12">
        <f>IF(OR(I316="Carg FV",I316="Carg xar"),MIN(IF(I316="Carg FV",ABS(H316),7.4),7.4,MAX(0,(0.9-M316)*40)*0.95),0)</f>
        <v/>
      </c>
      <c r="K316" s="12">
        <f>IF(I316="V2H",MIN(MAX(0,H316),7.4,MAX(0,(M316-P316)*40)*0.95),0)</f>
        <v/>
      </c>
      <c r="L316" s="12">
        <f>IF(E316=0,0,MAX(0,H316-K316))</f>
        <v/>
      </c>
      <c r="M316" s="13">
        <f>M315+J315/40-IF(I315="V2H",K315/(0.95*40),0)-IF(E316=0,IF(E315=1,IF(D316=1,30,40)*0.18/(2*40),0),0)-IF(E316=1,IF(E315=0,IF(D316=1,30,40)*0.18/(2*40),0),0)</f>
        <v/>
      </c>
      <c r="N316" s="14" t="n">
        <v>0.09</v>
      </c>
      <c r="O316" s="15">
        <f>K316*N316</f>
        <v/>
      </c>
      <c r="P316">
        <f>IF(E316=0,0.3,IF(D316=1,IF(C316&gt;=Params!$B$13-3,IF(C316&lt;Params!$B$13,Params!$B$20,0.3),0.3),IF(C316&gt;=Params!$B$15-3,IF(C316&lt;Params!$B$15,Params!$B$21,0.3),0.3)))</f>
        <v/>
      </c>
    </row>
    <row r="317" ht="15" customHeight="1" s="1">
      <c r="A317" s="9" t="n">
        <v>314</v>
      </c>
      <c r="B317" s="6" t="inlineStr">
        <is>
          <t>14/01</t>
        </is>
      </c>
      <c r="C317" s="6" t="n">
        <v>1</v>
      </c>
      <c r="D317" s="6" t="n">
        <v>0</v>
      </c>
      <c r="E317" s="10">
        <f>IF(D317=1, IF(OR(C317&lt;10, C317&gt;=15),1,0), IF(OR(C317&lt;7, C317&gt;=18),1,0))</f>
        <v/>
      </c>
      <c r="F317" s="11" t="n">
        <v>4.499</v>
      </c>
      <c r="G317" s="12">
        <f>0*8</f>
        <v/>
      </c>
      <c r="H317" s="12">
        <f>F317-G317</f>
        <v/>
      </c>
      <c r="I317" s="10">
        <f>IF(E317=0,"Fora",IF(E316=0,"Carg xar",IF(H317&lt;0,IF(M317&lt;0.9,"Carg FV","Stby"),IF(M317&gt;P317,"V2H",IF(M317&lt;0.9,"Carg xar","Stby")))))</f>
        <v/>
      </c>
      <c r="J317" s="12">
        <f>IF(OR(I317="Carg FV",I317="Carg xar"),MIN(IF(I317="Carg FV",ABS(H317),7.4),7.4,MAX(0,(0.9-M317)*40)*0.95),0)</f>
        <v/>
      </c>
      <c r="K317" s="12">
        <f>IF(I317="V2H",MIN(MAX(0,H317),7.4,MAX(0,(M317-P317)*40)*0.95),0)</f>
        <v/>
      </c>
      <c r="L317" s="12">
        <f>IF(E317=0,0,MAX(0,H317-K317))</f>
        <v/>
      </c>
      <c r="M317" s="13">
        <f>M316+J316/40-IF(I316="V2H",K316/(0.95*40),0)-IF(E317=0,IF(E316=1,IF(D317=1,30,40)*0.18/(2*40),0),0)-IF(E317=1,IF(E316=0,IF(D317=1,30,40)*0.18/(2*40),0),0)</f>
        <v/>
      </c>
      <c r="N317" s="14" t="n">
        <v>0.09</v>
      </c>
      <c r="O317" s="15">
        <f>K317*N317</f>
        <v/>
      </c>
      <c r="P317">
        <f>IF(E317=0,0.3,IF(D317=1,IF(C317&gt;=Params!$B$13-3,IF(C317&lt;Params!$B$13,Params!$B$20,0.3),0.3),IF(C317&gt;=Params!$B$15-3,IF(C317&lt;Params!$B$15,Params!$B$21,0.3),0.3)))</f>
        <v/>
      </c>
    </row>
    <row r="318" ht="15" customHeight="1" s="1">
      <c r="A318" s="9" t="n">
        <v>315</v>
      </c>
      <c r="B318" s="6" t="inlineStr">
        <is>
          <t>14/01</t>
        </is>
      </c>
      <c r="C318" s="6" t="n">
        <v>2</v>
      </c>
      <c r="D318" s="6" t="n">
        <v>0</v>
      </c>
      <c r="E318" s="10">
        <f>IF(D318=1, IF(OR(C318&lt;10, C318&gt;=15),1,0), IF(OR(C318&lt;7, C318&gt;=18),1,0))</f>
        <v/>
      </c>
      <c r="F318" s="11" t="n">
        <v>4.698</v>
      </c>
      <c r="G318" s="12">
        <f>0*8</f>
        <v/>
      </c>
      <c r="H318" s="12">
        <f>F318-G318</f>
        <v/>
      </c>
      <c r="I318" s="10">
        <f>IF(E318=0,"Fora",IF(E317=0,"Carg xar",IF(H318&lt;0,IF(M318&lt;0.9,"Carg FV","Stby"),IF(M318&gt;P318,"V2H",IF(M318&lt;0.9,"Carg xar","Stby")))))</f>
        <v/>
      </c>
      <c r="J318" s="12">
        <f>IF(OR(I318="Carg FV",I318="Carg xar"),MIN(IF(I318="Carg FV",ABS(H318),7.4),7.4,MAX(0,(0.9-M318)*40)*0.95),0)</f>
        <v/>
      </c>
      <c r="K318" s="12">
        <f>IF(I318="V2H",MIN(MAX(0,H318),7.4,MAX(0,(M318-P318)*40)*0.95),0)</f>
        <v/>
      </c>
      <c r="L318" s="12">
        <f>IF(E318=0,0,MAX(0,H318-K318))</f>
        <v/>
      </c>
      <c r="M318" s="13">
        <f>M317+J317/40-IF(I317="V2H",K317/(0.95*40),0)-IF(E318=0,IF(E317=1,IF(D318=1,30,40)*0.18/(2*40),0),0)-IF(E318=1,IF(E317=0,IF(D318=1,30,40)*0.18/(2*40),0),0)</f>
        <v/>
      </c>
      <c r="N318" s="14" t="n">
        <v>0.09</v>
      </c>
      <c r="O318" s="15">
        <f>K318*N318</f>
        <v/>
      </c>
      <c r="P318">
        <f>IF(E318=0,0.3,IF(D318=1,IF(C318&gt;=Params!$B$13-3,IF(C318&lt;Params!$B$13,Params!$B$20,0.3),0.3),IF(C318&gt;=Params!$B$15-3,IF(C318&lt;Params!$B$15,Params!$B$21,0.3),0.3)))</f>
        <v/>
      </c>
    </row>
    <row r="319" ht="15" customHeight="1" s="1">
      <c r="A319" s="9" t="n">
        <v>316</v>
      </c>
      <c r="B319" s="6" t="inlineStr">
        <is>
          <t>14/01</t>
        </is>
      </c>
      <c r="C319" s="6" t="n">
        <v>3</v>
      </c>
      <c r="D319" s="6" t="n">
        <v>0</v>
      </c>
      <c r="E319" s="10">
        <f>IF(D319=1, IF(OR(C319&lt;10, C319&gt;=15),1,0), IF(OR(C319&lt;7, C319&gt;=18),1,0))</f>
        <v/>
      </c>
      <c r="F319" s="11" t="n">
        <v>4.942</v>
      </c>
      <c r="G319" s="12">
        <f>0*8</f>
        <v/>
      </c>
      <c r="H319" s="12">
        <f>F319-G319</f>
        <v/>
      </c>
      <c r="I319" s="10">
        <f>IF(E319=0,"Fora",IF(E318=0,"Carg xar",IF(H319&lt;0,IF(M319&lt;0.9,"Carg FV","Stby"),IF(M319&gt;P319,"V2H",IF(M319&lt;0.9,"Carg xar","Stby")))))</f>
        <v/>
      </c>
      <c r="J319" s="12">
        <f>IF(OR(I319="Carg FV",I319="Carg xar"),MIN(IF(I319="Carg FV",ABS(H319),7.4),7.4,MAX(0,(0.9-M319)*40)*0.95),0)</f>
        <v/>
      </c>
      <c r="K319" s="12">
        <f>IF(I319="V2H",MIN(MAX(0,H319),7.4,MAX(0,(M319-P319)*40)*0.95),0)</f>
        <v/>
      </c>
      <c r="L319" s="12">
        <f>IF(E319=0,0,MAX(0,H319-K319))</f>
        <v/>
      </c>
      <c r="M319" s="13">
        <f>M318+J318/40-IF(I318="V2H",K318/(0.95*40),0)-IF(E319=0,IF(E318=1,IF(D319=1,30,40)*0.18/(2*40),0),0)-IF(E319=1,IF(E318=0,IF(D319=1,30,40)*0.18/(2*40),0),0)</f>
        <v/>
      </c>
      <c r="N319" s="14" t="n">
        <v>0.09</v>
      </c>
      <c r="O319" s="15">
        <f>K319*N319</f>
        <v/>
      </c>
      <c r="P319">
        <f>IF(E319=0,0.3,IF(D319=1,IF(C319&gt;=Params!$B$13-3,IF(C319&lt;Params!$B$13,Params!$B$20,0.3),0.3),IF(C319&gt;=Params!$B$15-3,IF(C319&lt;Params!$B$15,Params!$B$21,0.3),0.3)))</f>
        <v/>
      </c>
    </row>
    <row r="320" ht="15" customHeight="1" s="1">
      <c r="A320" s="9" t="n">
        <v>317</v>
      </c>
      <c r="B320" s="6" t="inlineStr">
        <is>
          <t>14/01</t>
        </is>
      </c>
      <c r="C320" s="6" t="n">
        <v>4</v>
      </c>
      <c r="D320" s="6" t="n">
        <v>0</v>
      </c>
      <c r="E320" s="10">
        <f>IF(D320=1, IF(OR(C320&lt;10, C320&gt;=15),1,0), IF(OR(C320&lt;7, C320&gt;=18),1,0))</f>
        <v/>
      </c>
      <c r="F320" s="11" t="n">
        <v>5.473</v>
      </c>
      <c r="G320" s="12">
        <f>0*8</f>
        <v/>
      </c>
      <c r="H320" s="12">
        <f>F320-G320</f>
        <v/>
      </c>
      <c r="I320" s="10">
        <f>IF(E320=0,"Fora",IF(E319=0,"Carg xar",IF(H320&lt;0,IF(M320&lt;0.9,"Carg FV","Stby"),IF(M320&gt;P320,"V2H",IF(M320&lt;0.9,"Carg xar","Stby")))))</f>
        <v/>
      </c>
      <c r="J320" s="12">
        <f>IF(OR(I320="Carg FV",I320="Carg xar"),MIN(IF(I320="Carg FV",ABS(H320),7.4),7.4,MAX(0,(0.9-M320)*40)*0.95),0)</f>
        <v/>
      </c>
      <c r="K320" s="12">
        <f>IF(I320="V2H",MIN(MAX(0,H320),7.4,MAX(0,(M320-P320)*40)*0.95),0)</f>
        <v/>
      </c>
      <c r="L320" s="12">
        <f>IF(E320=0,0,MAX(0,H320-K320))</f>
        <v/>
      </c>
      <c r="M320" s="13">
        <f>M319+J319/40-IF(I319="V2H",K319/(0.95*40),0)-IF(E320=0,IF(E319=1,IF(D320=1,30,40)*0.18/(2*40),0),0)-IF(E320=1,IF(E319=0,IF(D320=1,30,40)*0.18/(2*40),0),0)</f>
        <v/>
      </c>
      <c r="N320" s="14" t="n">
        <v>0.09</v>
      </c>
      <c r="O320" s="15">
        <f>K320*N320</f>
        <v/>
      </c>
      <c r="P320">
        <f>IF(E320=0,0.3,IF(D320=1,IF(C320&gt;=Params!$B$13-3,IF(C320&lt;Params!$B$13,Params!$B$20,0.3),0.3),IF(C320&gt;=Params!$B$15-3,IF(C320&lt;Params!$B$15,Params!$B$21,0.3),0.3)))</f>
        <v/>
      </c>
    </row>
    <row r="321" ht="15" customHeight="1" s="1">
      <c r="A321" s="9" t="n">
        <v>318</v>
      </c>
      <c r="B321" s="6" t="inlineStr">
        <is>
          <t>14/01</t>
        </is>
      </c>
      <c r="C321" s="6" t="n">
        <v>5</v>
      </c>
      <c r="D321" s="6" t="n">
        <v>0</v>
      </c>
      <c r="E321" s="10">
        <f>IF(D321=1, IF(OR(C321&lt;10, C321&gt;=15),1,0), IF(OR(C321&lt;7, C321&gt;=18),1,0))</f>
        <v/>
      </c>
      <c r="F321" s="11" t="n">
        <v>5.553</v>
      </c>
      <c r="G321" s="12">
        <f>0*8</f>
        <v/>
      </c>
      <c r="H321" s="12">
        <f>F321-G321</f>
        <v/>
      </c>
      <c r="I321" s="10">
        <f>IF(E321=0,"Fora",IF(E320=0,"Carg xar",IF(H321&lt;0,IF(M321&lt;0.9,"Carg FV","Stby"),IF(M321&gt;P321,"V2H",IF(M321&lt;0.9,"Carg xar","Stby")))))</f>
        <v/>
      </c>
      <c r="J321" s="12">
        <f>IF(OR(I321="Carg FV",I321="Carg xar"),MIN(IF(I321="Carg FV",ABS(H321),7.4),7.4,MAX(0,(0.9-M321)*40)*0.95),0)</f>
        <v/>
      </c>
      <c r="K321" s="12">
        <f>IF(I321="V2H",MIN(MAX(0,H321),7.4,MAX(0,(M321-P321)*40)*0.95),0)</f>
        <v/>
      </c>
      <c r="L321" s="12">
        <f>IF(E321=0,0,MAX(0,H321-K321))</f>
        <v/>
      </c>
      <c r="M321" s="13">
        <f>M320+J320/40-IF(I320="V2H",K320/(0.95*40),0)-IF(E321=0,IF(E320=1,IF(D321=1,30,40)*0.18/(2*40),0),0)-IF(E321=1,IF(E320=0,IF(D321=1,30,40)*0.18/(2*40),0),0)</f>
        <v/>
      </c>
      <c r="N321" s="14" t="n">
        <v>0.09</v>
      </c>
      <c r="O321" s="15">
        <f>K321*N321</f>
        <v/>
      </c>
      <c r="P321">
        <f>IF(E321=0,0.3,IF(D321=1,IF(C321&gt;=Params!$B$13-3,IF(C321&lt;Params!$B$13,Params!$B$20,0.3),0.3),IF(C321&gt;=Params!$B$15-3,IF(C321&lt;Params!$B$15,Params!$B$21,0.3),0.3)))</f>
        <v/>
      </c>
    </row>
    <row r="322" ht="15" customHeight="1" s="1">
      <c r="A322" s="9" t="n">
        <v>319</v>
      </c>
      <c r="B322" s="6" t="inlineStr">
        <is>
          <t>14/01</t>
        </is>
      </c>
      <c r="C322" s="6" t="n">
        <v>6</v>
      </c>
      <c r="D322" s="6" t="n">
        <v>0</v>
      </c>
      <c r="E322" s="10">
        <f>IF(D322=1, IF(OR(C322&lt;10, C322&gt;=15),1,0), IF(OR(C322&lt;7, C322&gt;=18),1,0))</f>
        <v/>
      </c>
      <c r="F322" s="11" t="n">
        <v>5.733</v>
      </c>
      <c r="G322" s="12">
        <f>0*8</f>
        <v/>
      </c>
      <c r="H322" s="12">
        <f>F322-G322</f>
        <v/>
      </c>
      <c r="I322" s="10">
        <f>IF(E322=0,"Fora",IF(E321=0,"Carg xar",IF(H322&lt;0,IF(M322&lt;0.9,"Carg FV","Stby"),IF(M322&gt;P322,"V2H",IF(M322&lt;0.9,"Carg xar","Stby")))))</f>
        <v/>
      </c>
      <c r="J322" s="12">
        <f>IF(OR(I322="Carg FV",I322="Carg xar"),MIN(IF(I322="Carg FV",ABS(H322),7.4),7.4,MAX(0,(0.9-M322)*40)*0.95),0)</f>
        <v/>
      </c>
      <c r="K322" s="12">
        <f>IF(I322="V2H",MIN(MAX(0,H322),7.4,MAX(0,(M322-P322)*40)*0.95),0)</f>
        <v/>
      </c>
      <c r="L322" s="12">
        <f>IF(E322=0,0,MAX(0,H322-K322))</f>
        <v/>
      </c>
      <c r="M322" s="13">
        <f>M321+J321/40-IF(I321="V2H",K321/(0.95*40),0)-IF(E322=0,IF(E321=1,IF(D322=1,30,40)*0.18/(2*40),0),0)-IF(E322=1,IF(E321=0,IF(D322=1,30,40)*0.18/(2*40),0),0)</f>
        <v/>
      </c>
      <c r="N322" s="14" t="n">
        <v>0.09</v>
      </c>
      <c r="O322" s="15">
        <f>K322*N322</f>
        <v/>
      </c>
      <c r="P322">
        <f>IF(E322=0,0.3,IF(D322=1,IF(C322&gt;=Params!$B$13-3,IF(C322&lt;Params!$B$13,Params!$B$20,0.3),0.3),IF(C322&gt;=Params!$B$15-3,IF(C322&lt;Params!$B$15,Params!$B$21,0.3),0.3)))</f>
        <v/>
      </c>
    </row>
    <row r="323" ht="15" customHeight="1" s="1">
      <c r="A323" s="9" t="n">
        <v>320</v>
      </c>
      <c r="B323" s="6" t="inlineStr">
        <is>
          <t>14/01</t>
        </is>
      </c>
      <c r="C323" s="6" t="n">
        <v>7</v>
      </c>
      <c r="D323" s="6" t="n">
        <v>0</v>
      </c>
      <c r="E323" s="10">
        <f>IF(D323=1, IF(OR(C323&lt;10, C323&gt;=15),1,0), IF(OR(C323&lt;7, C323&gt;=18),1,0))</f>
        <v/>
      </c>
      <c r="F323" s="11" t="n">
        <v>6.988</v>
      </c>
      <c r="G323" s="12">
        <f>0*8</f>
        <v/>
      </c>
      <c r="H323" s="12">
        <f>F323-G323</f>
        <v/>
      </c>
      <c r="I323" s="10">
        <f>IF(E323=0,"Fora",IF(E322=0,"Carg xar",IF(H323&lt;0,IF(M323&lt;0.9,"Carg FV","Stby"),IF(M323&gt;P323,"V2H",IF(M323&lt;0.9,"Carg xar","Stby")))))</f>
        <v/>
      </c>
      <c r="J323" s="12">
        <f>IF(OR(I323="Carg FV",I323="Carg xar"),MIN(IF(I323="Carg FV",ABS(H323),7.4),7.4,MAX(0,(0.9-M323)*40)*0.95),0)</f>
        <v/>
      </c>
      <c r="K323" s="12">
        <f>IF(I323="V2H",MIN(MAX(0,H323),7.4,MAX(0,(M323-P323)*40)*0.95),0)</f>
        <v/>
      </c>
      <c r="L323" s="12">
        <f>IF(E323=0,0,MAX(0,H323-K323))</f>
        <v/>
      </c>
      <c r="M323" s="13">
        <f>M322+J322/40-IF(I322="V2H",K322/(0.95*40),0)-IF(E323=0,IF(E322=1,IF(D323=1,30,40)*0.18/(2*40),0),0)-IF(E323=1,IF(E322=0,IF(D323=1,30,40)*0.18/(2*40),0),0)</f>
        <v/>
      </c>
      <c r="N323" s="14" t="n">
        <v>0.09</v>
      </c>
      <c r="O323" s="15">
        <f>K323*N323</f>
        <v/>
      </c>
      <c r="P323">
        <f>IF(E323=0,0.3,IF(D323=1,IF(C323&gt;=Params!$B$13-3,IF(C323&lt;Params!$B$13,Params!$B$20,0.3),0.3),IF(C323&gt;=Params!$B$15-3,IF(C323&lt;Params!$B$15,Params!$B$21,0.3),0.3)))</f>
        <v/>
      </c>
    </row>
    <row r="324" ht="15" customHeight="1" s="1">
      <c r="A324" s="9" t="n">
        <v>321</v>
      </c>
      <c r="B324" s="6" t="inlineStr">
        <is>
          <t>14/01</t>
        </is>
      </c>
      <c r="C324" s="6" t="n">
        <v>8</v>
      </c>
      <c r="D324" s="6" t="n">
        <v>0</v>
      </c>
      <c r="E324" s="10">
        <f>IF(D324=1, IF(OR(C324&lt;10, C324&gt;=15),1,0), IF(OR(C324&lt;7, C324&gt;=18),1,0))</f>
        <v/>
      </c>
      <c r="F324" s="11" t="n">
        <v>5.901</v>
      </c>
      <c r="G324" s="12">
        <f>0.05*8</f>
        <v/>
      </c>
      <c r="H324" s="12">
        <f>F324-G324</f>
        <v/>
      </c>
      <c r="I324" s="10">
        <f>IF(E324=0,"Fora",IF(E323=0,"Carg xar",IF(H324&lt;0,IF(M324&lt;0.9,"Carg FV","Stby"),IF(M324&gt;P324,"V2H",IF(M324&lt;0.9,"Carg xar","Stby")))))</f>
        <v/>
      </c>
      <c r="J324" s="12">
        <f>IF(OR(I324="Carg FV",I324="Carg xar"),MIN(IF(I324="Carg FV",ABS(H324),7.4),7.4,MAX(0,(0.9-M324)*40)*0.95),0)</f>
        <v/>
      </c>
      <c r="K324" s="12">
        <f>IF(I324="V2H",MIN(MAX(0,H324),7.4,MAX(0,(M324-P324)*40)*0.95),0)</f>
        <v/>
      </c>
      <c r="L324" s="12">
        <f>IF(E324=0,0,MAX(0,H324-K324))</f>
        <v/>
      </c>
      <c r="M324" s="13">
        <f>M323+J323/40-IF(I323="V2H",K323/(0.95*40),0)-IF(E324=0,IF(E323=1,IF(D324=1,30,40)*0.18/(2*40),0),0)-IF(E324=1,IF(E323=0,IF(D324=1,30,40)*0.18/(2*40),0),0)</f>
        <v/>
      </c>
      <c r="N324" s="14" t="n">
        <v>0.15</v>
      </c>
      <c r="O324" s="15">
        <f>K324*N324</f>
        <v/>
      </c>
      <c r="P324">
        <f>IF(E324=0,0.3,IF(D324=1,IF(C324&gt;=Params!$B$13-3,IF(C324&lt;Params!$B$13,Params!$B$20,0.3),0.3),IF(C324&gt;=Params!$B$15-3,IF(C324&lt;Params!$B$15,Params!$B$21,0.3),0.3)))</f>
        <v/>
      </c>
    </row>
    <row r="325" ht="15" customHeight="1" s="1">
      <c r="A325" s="9" t="n">
        <v>322</v>
      </c>
      <c r="B325" s="6" t="inlineStr">
        <is>
          <t>14/01</t>
        </is>
      </c>
      <c r="C325" s="6" t="n">
        <v>9</v>
      </c>
      <c r="D325" s="6" t="n">
        <v>0</v>
      </c>
      <c r="E325" s="10">
        <f>IF(D325=1, IF(OR(C325&lt;10, C325&gt;=15),1,0), IF(OR(C325&lt;7, C325&gt;=18),1,0))</f>
        <v/>
      </c>
      <c r="F325" s="11" t="n">
        <v>2.796</v>
      </c>
      <c r="G325" s="12">
        <f>0.18*8</f>
        <v/>
      </c>
      <c r="H325" s="12">
        <f>F325-G325</f>
        <v/>
      </c>
      <c r="I325" s="10">
        <f>IF(E325=0,"Fora",IF(E324=0,"Carg xar",IF(H325&lt;0,IF(M325&lt;0.9,"Carg FV","Stby"),IF(M325&gt;P325,"V2H",IF(M325&lt;0.9,"Carg xar","Stby")))))</f>
        <v/>
      </c>
      <c r="J325" s="12">
        <f>IF(OR(I325="Carg FV",I325="Carg xar"),MIN(IF(I325="Carg FV",ABS(H325),7.4),7.4,MAX(0,(0.9-M325)*40)*0.95),0)</f>
        <v/>
      </c>
      <c r="K325" s="12">
        <f>IF(I325="V2H",MIN(MAX(0,H325),7.4,MAX(0,(M325-P325)*40)*0.95),0)</f>
        <v/>
      </c>
      <c r="L325" s="12">
        <f>IF(E325=0,0,MAX(0,H325-K325))</f>
        <v/>
      </c>
      <c r="M325" s="13">
        <f>M324+J324/40-IF(I324="V2H",K324/(0.95*40),0)-IF(E325=0,IF(E324=1,IF(D325=1,30,40)*0.18/(2*40),0),0)-IF(E325=1,IF(E324=0,IF(D325=1,30,40)*0.18/(2*40),0),0)</f>
        <v/>
      </c>
      <c r="N325" s="14" t="n">
        <v>0.15</v>
      </c>
      <c r="O325" s="15">
        <f>K325*N325</f>
        <v/>
      </c>
      <c r="P325">
        <f>IF(E325=0,0.3,IF(D325=1,IF(C325&gt;=Params!$B$13-3,IF(C325&lt;Params!$B$13,Params!$B$20,0.3),0.3),IF(C325&gt;=Params!$B$15-3,IF(C325&lt;Params!$B$15,Params!$B$21,0.3),0.3)))</f>
        <v/>
      </c>
    </row>
    <row r="326" ht="15" customHeight="1" s="1">
      <c r="A326" s="9" t="n">
        <v>323</v>
      </c>
      <c r="B326" s="6" t="inlineStr">
        <is>
          <t>14/01</t>
        </is>
      </c>
      <c r="C326" s="6" t="n">
        <v>10</v>
      </c>
      <c r="D326" s="6" t="n">
        <v>0</v>
      </c>
      <c r="E326" s="10">
        <f>IF(D326=1, IF(OR(C326&lt;10, C326&gt;=15),1,0), IF(OR(C326&lt;7, C326&gt;=18),1,0))</f>
        <v/>
      </c>
      <c r="F326" s="11" t="n">
        <v>0.834</v>
      </c>
      <c r="G326" s="12">
        <f>0.38*8</f>
        <v/>
      </c>
      <c r="H326" s="12">
        <f>F326-G326</f>
        <v/>
      </c>
      <c r="I326" s="10">
        <f>IF(E326=0,"Fora",IF(E325=0,"Carg xar",IF(H326&lt;0,IF(M326&lt;0.9,"Carg FV","Stby"),IF(M326&gt;P326,"V2H",IF(M326&lt;0.9,"Carg xar","Stby")))))</f>
        <v/>
      </c>
      <c r="J326" s="12">
        <f>IF(OR(I326="Carg FV",I326="Carg xar"),MIN(IF(I326="Carg FV",ABS(H326),7.4),7.4,MAX(0,(0.9-M326)*40)*0.95),0)</f>
        <v/>
      </c>
      <c r="K326" s="12">
        <f>IF(I326="V2H",MIN(MAX(0,H326),7.4,MAX(0,(M326-P326)*40)*0.95),0)</f>
        <v/>
      </c>
      <c r="L326" s="12">
        <f>IF(E326=0,0,MAX(0,H326-K326))</f>
        <v/>
      </c>
      <c r="M326" s="13">
        <f>M325+J325/40-IF(I325="V2H",K325/(0.95*40),0)-IF(E326=0,IF(E325=1,IF(D326=1,30,40)*0.18/(2*40),0),0)-IF(E326=1,IF(E325=0,IF(D326=1,30,40)*0.18/(2*40),0),0)</f>
        <v/>
      </c>
      <c r="N326" s="14" t="n">
        <v>0.2</v>
      </c>
      <c r="O326" s="15">
        <f>K326*N326</f>
        <v/>
      </c>
      <c r="P326">
        <f>IF(E326=0,0.3,IF(D326=1,IF(C326&gt;=Params!$B$13-3,IF(C326&lt;Params!$B$13,Params!$B$20,0.3),0.3),IF(C326&gt;=Params!$B$15-3,IF(C326&lt;Params!$B$15,Params!$B$21,0.3),0.3)))</f>
        <v/>
      </c>
    </row>
    <row r="327" ht="15" customHeight="1" s="1">
      <c r="A327" s="9" t="n">
        <v>324</v>
      </c>
      <c r="B327" s="6" t="inlineStr">
        <is>
          <t>14/01</t>
        </is>
      </c>
      <c r="C327" s="6" t="n">
        <v>11</v>
      </c>
      <c r="D327" s="6" t="n">
        <v>0</v>
      </c>
      <c r="E327" s="10">
        <f>IF(D327=1, IF(OR(C327&lt;10, C327&gt;=15),1,0), IF(OR(C327&lt;7, C327&gt;=18),1,0))</f>
        <v/>
      </c>
      <c r="F327" s="11" t="n">
        <v>0</v>
      </c>
      <c r="G327" s="12">
        <f>0.52*8</f>
        <v/>
      </c>
      <c r="H327" s="12">
        <f>F327-G327</f>
        <v/>
      </c>
      <c r="I327" s="10">
        <f>IF(E327=0,"Fora",IF(E326=0,"Carg xar",IF(H327&lt;0,IF(M327&lt;0.9,"Carg FV","Stby"),IF(M327&gt;P327,"V2H",IF(M327&lt;0.9,"Carg xar","Stby")))))</f>
        <v/>
      </c>
      <c r="J327" s="12">
        <f>IF(OR(I327="Carg FV",I327="Carg xar"),MIN(IF(I327="Carg FV",ABS(H327),7.4),7.4,MAX(0,(0.9-M327)*40)*0.95),0)</f>
        <v/>
      </c>
      <c r="K327" s="12">
        <f>IF(I327="V2H",MIN(MAX(0,H327),7.4,MAX(0,(M327-P327)*40)*0.95),0)</f>
        <v/>
      </c>
      <c r="L327" s="12">
        <f>IF(E327=0,0,MAX(0,H327-K327))</f>
        <v/>
      </c>
      <c r="M327" s="13">
        <f>M326+J326/40-IF(I326="V2H",K326/(0.95*40),0)-IF(E327=0,IF(E326=1,IF(D327=1,30,40)*0.18/(2*40),0),0)-IF(E327=1,IF(E326=0,IF(D327=1,30,40)*0.18/(2*40),0),0)</f>
        <v/>
      </c>
      <c r="N327" s="14" t="n">
        <v>0.2</v>
      </c>
      <c r="O327" s="15">
        <f>K327*N327</f>
        <v/>
      </c>
      <c r="P327">
        <f>IF(E327=0,0.3,IF(D327=1,IF(C327&gt;=Params!$B$13-3,IF(C327&lt;Params!$B$13,Params!$B$20,0.3),0.3),IF(C327&gt;=Params!$B$15-3,IF(C327&lt;Params!$B$15,Params!$B$21,0.3),0.3)))</f>
        <v/>
      </c>
    </row>
    <row r="328" ht="15" customHeight="1" s="1">
      <c r="A328" s="9" t="n">
        <v>325</v>
      </c>
      <c r="B328" s="6" t="inlineStr">
        <is>
          <t>14/01</t>
        </is>
      </c>
      <c r="C328" s="6" t="n">
        <v>12</v>
      </c>
      <c r="D328" s="6" t="n">
        <v>0</v>
      </c>
      <c r="E328" s="10">
        <f>IF(D328=1, IF(OR(C328&lt;10, C328&gt;=15),1,0), IF(OR(C328&lt;7, C328&gt;=18),1,0))</f>
        <v/>
      </c>
      <c r="F328" s="11" t="n">
        <v>0.244</v>
      </c>
      <c r="G328" s="12">
        <f>0.58*8</f>
        <v/>
      </c>
      <c r="H328" s="12">
        <f>F328-G328</f>
        <v/>
      </c>
      <c r="I328" s="10">
        <f>IF(E328=0,"Fora",IF(E327=0,"Carg xar",IF(H328&lt;0,IF(M328&lt;0.9,"Carg FV","Stby"),IF(M328&gt;P328,"V2H",IF(M328&lt;0.9,"Carg xar","Stby")))))</f>
        <v/>
      </c>
      <c r="J328" s="12">
        <f>IF(OR(I328="Carg FV",I328="Carg xar"),MIN(IF(I328="Carg FV",ABS(H328),7.4),7.4,MAX(0,(0.9-M328)*40)*0.95),0)</f>
        <v/>
      </c>
      <c r="K328" s="12">
        <f>IF(I328="V2H",MIN(MAX(0,H328),7.4,MAX(0,(M328-P328)*40)*0.95),0)</f>
        <v/>
      </c>
      <c r="L328" s="12">
        <f>IF(E328=0,0,MAX(0,H328-K328))</f>
        <v/>
      </c>
      <c r="M328" s="13">
        <f>M327+J327/40-IF(I327="V2H",K327/(0.95*40),0)-IF(E328=0,IF(E327=1,IF(D328=1,30,40)*0.18/(2*40),0),0)-IF(E328=1,IF(E327=0,IF(D328=1,30,40)*0.18/(2*40),0),0)</f>
        <v/>
      </c>
      <c r="N328" s="14" t="n">
        <v>0.2</v>
      </c>
      <c r="O328" s="15">
        <f>K328*N328</f>
        <v/>
      </c>
      <c r="P328">
        <f>IF(E328=0,0.3,IF(D328=1,IF(C328&gt;=Params!$B$13-3,IF(C328&lt;Params!$B$13,Params!$B$20,0.3),0.3),IF(C328&gt;=Params!$B$15-3,IF(C328&lt;Params!$B$15,Params!$B$21,0.3),0.3)))</f>
        <v/>
      </c>
    </row>
    <row r="329" ht="15" customHeight="1" s="1">
      <c r="A329" s="9" t="n">
        <v>326</v>
      </c>
      <c r="B329" s="6" t="inlineStr">
        <is>
          <t>14/01</t>
        </is>
      </c>
      <c r="C329" s="6" t="n">
        <v>13</v>
      </c>
      <c r="D329" s="6" t="n">
        <v>0</v>
      </c>
      <c r="E329" s="10">
        <f>IF(D329=1, IF(OR(C329&lt;10, C329&gt;=15),1,0), IF(OR(C329&lt;7, C329&gt;=18),1,0))</f>
        <v/>
      </c>
      <c r="F329" s="11" t="n">
        <v>0</v>
      </c>
      <c r="G329" s="12">
        <f>0.55*8</f>
        <v/>
      </c>
      <c r="H329" s="12">
        <f>F329-G329</f>
        <v/>
      </c>
      <c r="I329" s="10">
        <f>IF(E329=0,"Fora",IF(E328=0,"Carg xar",IF(H329&lt;0,IF(M329&lt;0.9,"Carg FV","Stby"),IF(M329&gt;P329,"V2H",IF(M329&lt;0.9,"Carg xar","Stby")))))</f>
        <v/>
      </c>
      <c r="J329" s="12">
        <f>IF(OR(I329="Carg FV",I329="Carg xar"),MIN(IF(I329="Carg FV",ABS(H329),7.4),7.4,MAX(0,(0.9-M329)*40)*0.95),0)</f>
        <v/>
      </c>
      <c r="K329" s="12">
        <f>IF(I329="V2H",MIN(MAX(0,H329),7.4,MAX(0,(M329-P329)*40)*0.95),0)</f>
        <v/>
      </c>
      <c r="L329" s="12">
        <f>IF(E329=0,0,MAX(0,H329-K329))</f>
        <v/>
      </c>
      <c r="M329" s="13">
        <f>M328+J328/40-IF(I328="V2H",K328/(0.95*40),0)-IF(E329=0,IF(E328=1,IF(D329=1,30,40)*0.18/(2*40),0),0)-IF(E329=1,IF(E328=0,IF(D329=1,30,40)*0.18/(2*40),0),0)</f>
        <v/>
      </c>
      <c r="N329" s="14" t="n">
        <v>0.2</v>
      </c>
      <c r="O329" s="15">
        <f>K329*N329</f>
        <v/>
      </c>
      <c r="P329">
        <f>IF(E329=0,0.3,IF(D329=1,IF(C329&gt;=Params!$B$13-3,IF(C329&lt;Params!$B$13,Params!$B$20,0.3),0.3),IF(C329&gt;=Params!$B$15-3,IF(C329&lt;Params!$B$15,Params!$B$21,0.3),0.3)))</f>
        <v/>
      </c>
    </row>
    <row r="330" ht="15" customHeight="1" s="1">
      <c r="A330" s="9" t="n">
        <v>327</v>
      </c>
      <c r="B330" s="6" t="inlineStr">
        <is>
          <t>14/01</t>
        </is>
      </c>
      <c r="C330" s="6" t="n">
        <v>14</v>
      </c>
      <c r="D330" s="6" t="n">
        <v>0</v>
      </c>
      <c r="E330" s="10">
        <f>IF(D330=1, IF(OR(C330&lt;10, C330&gt;=15),1,0), IF(OR(C330&lt;7, C330&gt;=18),1,0))</f>
        <v/>
      </c>
      <c r="F330" s="11" t="n">
        <v>0.745</v>
      </c>
      <c r="G330" s="12">
        <f>0.42*8</f>
        <v/>
      </c>
      <c r="H330" s="12">
        <f>F330-G330</f>
        <v/>
      </c>
      <c r="I330" s="10">
        <f>IF(E330=0,"Fora",IF(E329=0,"Carg xar",IF(H330&lt;0,IF(M330&lt;0.9,"Carg FV","Stby"),IF(M330&gt;P330,"V2H",IF(M330&lt;0.9,"Carg xar","Stby")))))</f>
        <v/>
      </c>
      <c r="J330" s="12">
        <f>IF(OR(I330="Carg FV",I330="Carg xar"),MIN(IF(I330="Carg FV",ABS(H330),7.4),7.4,MAX(0,(0.9-M330)*40)*0.95),0)</f>
        <v/>
      </c>
      <c r="K330" s="12">
        <f>IF(I330="V2H",MIN(MAX(0,H330),7.4,MAX(0,(M330-P330)*40)*0.95),0)</f>
        <v/>
      </c>
      <c r="L330" s="12">
        <f>IF(E330=0,0,MAX(0,H330-K330))</f>
        <v/>
      </c>
      <c r="M330" s="13">
        <f>M329+J329/40-IF(I329="V2H",K329/(0.95*40),0)-IF(E330=0,IF(E329=1,IF(D330=1,30,40)*0.18/(2*40),0),0)-IF(E330=1,IF(E329=0,IF(D330=1,30,40)*0.18/(2*40),0),0)</f>
        <v/>
      </c>
      <c r="N330" s="14" t="n">
        <v>0.15</v>
      </c>
      <c r="O330" s="15">
        <f>K330*N330</f>
        <v/>
      </c>
      <c r="P330">
        <f>IF(E330=0,0.3,IF(D330=1,IF(C330&gt;=Params!$B$13-3,IF(C330&lt;Params!$B$13,Params!$B$20,0.3),0.3),IF(C330&gt;=Params!$B$15-3,IF(C330&lt;Params!$B$15,Params!$B$21,0.3),0.3)))</f>
        <v/>
      </c>
    </row>
    <row r="331" ht="15" customHeight="1" s="1">
      <c r="A331" s="9" t="n">
        <v>328</v>
      </c>
      <c r="B331" s="6" t="inlineStr">
        <is>
          <t>14/01</t>
        </is>
      </c>
      <c r="C331" s="6" t="n">
        <v>15</v>
      </c>
      <c r="D331" s="6" t="n">
        <v>0</v>
      </c>
      <c r="E331" s="10">
        <f>IF(D331=1, IF(OR(C331&lt;10, C331&gt;=15),1,0), IF(OR(C331&lt;7, C331&gt;=18),1,0))</f>
        <v/>
      </c>
      <c r="F331" s="11" t="n">
        <v>2.068</v>
      </c>
      <c r="G331" s="12">
        <f>0.22*8</f>
        <v/>
      </c>
      <c r="H331" s="12">
        <f>F331-G331</f>
        <v/>
      </c>
      <c r="I331" s="10">
        <f>IF(E331=0,"Fora",IF(E330=0,"Carg xar",IF(H331&lt;0,IF(M331&lt;0.9,"Carg FV","Stby"),IF(M331&gt;P331,"V2H",IF(M331&lt;0.9,"Carg xar","Stby")))))</f>
        <v/>
      </c>
      <c r="J331" s="12">
        <f>IF(OR(I331="Carg FV",I331="Carg xar"),MIN(IF(I331="Carg FV",ABS(H331),7.4),7.4,MAX(0,(0.9-M331)*40)*0.95),0)</f>
        <v/>
      </c>
      <c r="K331" s="12">
        <f>IF(I331="V2H",MIN(MAX(0,H331),7.4,MAX(0,(M331-P331)*40)*0.95),0)</f>
        <v/>
      </c>
      <c r="L331" s="12">
        <f>IF(E331=0,0,MAX(0,H331-K331))</f>
        <v/>
      </c>
      <c r="M331" s="13">
        <f>M330+J330/40-IF(I330="V2H",K330/(0.95*40),0)-IF(E331=0,IF(E330=1,IF(D331=1,30,40)*0.18/(2*40),0),0)-IF(E331=1,IF(E330=0,IF(D331=1,30,40)*0.18/(2*40),0),0)</f>
        <v/>
      </c>
      <c r="N331" s="14" t="n">
        <v>0.15</v>
      </c>
      <c r="O331" s="15">
        <f>K331*N331</f>
        <v/>
      </c>
      <c r="P331">
        <f>IF(E331=0,0.3,IF(D331=1,IF(C331&gt;=Params!$B$13-3,IF(C331&lt;Params!$B$13,Params!$B$20,0.3),0.3),IF(C331&gt;=Params!$B$15-3,IF(C331&lt;Params!$B$15,Params!$B$21,0.3),0.3)))</f>
        <v/>
      </c>
    </row>
    <row r="332" ht="15" customHeight="1" s="1">
      <c r="A332" s="9" t="n">
        <v>329</v>
      </c>
      <c r="B332" s="6" t="inlineStr">
        <is>
          <t>14/01</t>
        </is>
      </c>
      <c r="C332" s="6" t="n">
        <v>16</v>
      </c>
      <c r="D332" s="6" t="n">
        <v>0</v>
      </c>
      <c r="E332" s="10">
        <f>IF(D332=1, IF(OR(C332&lt;10, C332&gt;=15),1,0), IF(OR(C332&lt;7, C332&gt;=18),1,0))</f>
        <v/>
      </c>
      <c r="F332" s="11" t="n">
        <v>1.584</v>
      </c>
      <c r="G332" s="12">
        <f>0.05*8</f>
        <v/>
      </c>
      <c r="H332" s="12">
        <f>F332-G332</f>
        <v/>
      </c>
      <c r="I332" s="10">
        <f>IF(E332=0,"Fora",IF(E331=0,"Carg xar",IF(H332&lt;0,IF(M332&lt;0.9,"Carg FV","Stby"),IF(M332&gt;P332,"V2H",IF(M332&lt;0.9,"Carg xar","Stby")))))</f>
        <v/>
      </c>
      <c r="J332" s="12">
        <f>IF(OR(I332="Carg FV",I332="Carg xar"),MIN(IF(I332="Carg FV",ABS(H332),7.4),7.4,MAX(0,(0.9-M332)*40)*0.95),0)</f>
        <v/>
      </c>
      <c r="K332" s="12">
        <f>IF(I332="V2H",MIN(MAX(0,H332),7.4,MAX(0,(M332-P332)*40)*0.95),0)</f>
        <v/>
      </c>
      <c r="L332" s="12">
        <f>IF(E332=0,0,MAX(0,H332-K332))</f>
        <v/>
      </c>
      <c r="M332" s="13">
        <f>M331+J331/40-IF(I331="V2H",K331/(0.95*40),0)-IF(E332=0,IF(E331=1,IF(D332=1,30,40)*0.18/(2*40),0),0)-IF(E332=1,IF(E331=0,IF(D332=1,30,40)*0.18/(2*40),0),0)</f>
        <v/>
      </c>
      <c r="N332" s="14" t="n">
        <v>0.15</v>
      </c>
      <c r="O332" s="15">
        <f>K332*N332</f>
        <v/>
      </c>
      <c r="P332">
        <f>IF(E332=0,0.3,IF(D332=1,IF(C332&gt;=Params!$B$13-3,IF(C332&lt;Params!$B$13,Params!$B$20,0.3),0.3),IF(C332&gt;=Params!$B$15-3,IF(C332&lt;Params!$B$15,Params!$B$21,0.3),0.3)))</f>
        <v/>
      </c>
    </row>
    <row r="333" ht="15" customHeight="1" s="1">
      <c r="A333" s="9" t="n">
        <v>330</v>
      </c>
      <c r="B333" s="6" t="inlineStr">
        <is>
          <t>14/01</t>
        </is>
      </c>
      <c r="C333" s="6" t="n">
        <v>17</v>
      </c>
      <c r="D333" s="6" t="n">
        <v>0</v>
      </c>
      <c r="E333" s="10">
        <f>IF(D333=1, IF(OR(C333&lt;10, C333&gt;=15),1,0), IF(OR(C333&lt;7, C333&gt;=18),1,0))</f>
        <v/>
      </c>
      <c r="F333" s="11" t="n">
        <v>0.18</v>
      </c>
      <c r="G333" s="12">
        <f>0*8</f>
        <v/>
      </c>
      <c r="H333" s="12">
        <f>F333-G333</f>
        <v/>
      </c>
      <c r="I333" s="10">
        <f>IF(E333=0,"Fora",IF(E332=0,"Carg xar",IF(H333&lt;0,IF(M333&lt;0.9,"Carg FV","Stby"),IF(M333&gt;P333,"V2H",IF(M333&lt;0.9,"Carg xar","Stby")))))</f>
        <v/>
      </c>
      <c r="J333" s="12">
        <f>IF(OR(I333="Carg FV",I333="Carg xar"),MIN(IF(I333="Carg FV",ABS(H333),7.4),7.4,MAX(0,(0.9-M333)*40)*0.95),0)</f>
        <v/>
      </c>
      <c r="K333" s="12">
        <f>IF(I333="V2H",MIN(MAX(0,H333),7.4,MAX(0,(M333-P333)*40)*0.95),0)</f>
        <v/>
      </c>
      <c r="L333" s="12">
        <f>IF(E333=0,0,MAX(0,H333-K333))</f>
        <v/>
      </c>
      <c r="M333" s="13">
        <f>M332+J332/40-IF(I332="V2H",K332/(0.95*40),0)-IF(E333=0,IF(E332=1,IF(D333=1,30,40)*0.18/(2*40),0),0)-IF(E333=1,IF(E332=0,IF(D333=1,30,40)*0.18/(2*40),0),0)</f>
        <v/>
      </c>
      <c r="N333" s="14" t="n">
        <v>0.15</v>
      </c>
      <c r="O333" s="15">
        <f>K333*N333</f>
        <v/>
      </c>
      <c r="P333">
        <f>IF(E333=0,0.3,IF(D333=1,IF(C333&gt;=Params!$B$13-3,IF(C333&lt;Params!$B$13,Params!$B$20,0.3),0.3),IF(C333&gt;=Params!$B$15-3,IF(C333&lt;Params!$B$15,Params!$B$21,0.3),0.3)))</f>
        <v/>
      </c>
    </row>
    <row r="334" ht="15" customHeight="1" s="1">
      <c r="A334" s="9" t="n">
        <v>331</v>
      </c>
      <c r="B334" s="6" t="inlineStr">
        <is>
          <t>14/01</t>
        </is>
      </c>
      <c r="C334" s="6" t="n">
        <v>18</v>
      </c>
      <c r="D334" s="6" t="n">
        <v>0</v>
      </c>
      <c r="E334" s="10">
        <f>IF(D334=1, IF(OR(C334&lt;10, C334&gt;=15),1,0), IF(OR(C334&lt;7, C334&gt;=18),1,0))</f>
        <v/>
      </c>
      <c r="F334" s="11" t="n">
        <v>0.383</v>
      </c>
      <c r="G334" s="12">
        <f>0*8</f>
        <v/>
      </c>
      <c r="H334" s="12">
        <f>F334-G334</f>
        <v/>
      </c>
      <c r="I334" s="10">
        <f>IF(E334=0,"Fora",IF(E333=0,"Carg xar",IF(H334&lt;0,IF(M334&lt;0.9,"Carg FV","Stby"),IF(M334&gt;P334,"V2H",IF(M334&lt;0.9,"Carg xar","Stby")))))</f>
        <v/>
      </c>
      <c r="J334" s="12">
        <f>IF(OR(I334="Carg FV",I334="Carg xar"),MIN(IF(I334="Carg FV",ABS(H334),7.4),7.4,MAX(0,(0.9-M334)*40)*0.95),0)</f>
        <v/>
      </c>
      <c r="K334" s="12">
        <f>IF(I334="V2H",MIN(MAX(0,H334),7.4,MAX(0,(M334-P334)*40)*0.95),0)</f>
        <v/>
      </c>
      <c r="L334" s="12">
        <f>IF(E334=0,0,MAX(0,H334-K334))</f>
        <v/>
      </c>
      <c r="M334" s="13">
        <f>M333+J333/40-IF(I333="V2H",K333/(0.95*40),0)-IF(E334=0,IF(E333=1,IF(D334=1,30,40)*0.18/(2*40),0),0)-IF(E334=1,IF(E333=0,IF(D334=1,30,40)*0.18/(2*40),0),0)</f>
        <v/>
      </c>
      <c r="N334" s="14" t="n">
        <v>0.2</v>
      </c>
      <c r="O334" s="15">
        <f>K334*N334</f>
        <v/>
      </c>
      <c r="P334">
        <f>IF(E334=0,0.3,IF(D334=1,IF(C334&gt;=Params!$B$13-3,IF(C334&lt;Params!$B$13,Params!$B$20,0.3),0.3),IF(C334&gt;=Params!$B$15-3,IF(C334&lt;Params!$B$15,Params!$B$21,0.3),0.3)))</f>
        <v/>
      </c>
    </row>
    <row r="335" ht="15" customHeight="1" s="1">
      <c r="A335" s="9" t="n">
        <v>332</v>
      </c>
      <c r="B335" s="6" t="inlineStr">
        <is>
          <t>14/01</t>
        </is>
      </c>
      <c r="C335" s="6" t="n">
        <v>19</v>
      </c>
      <c r="D335" s="6" t="n">
        <v>0</v>
      </c>
      <c r="E335" s="10">
        <f>IF(D335=1, IF(OR(C335&lt;10, C335&gt;=15),1,0), IF(OR(C335&lt;7, C335&gt;=18),1,0))</f>
        <v/>
      </c>
      <c r="F335" s="11" t="n">
        <v>4.953</v>
      </c>
      <c r="G335" s="12">
        <f>0*8</f>
        <v/>
      </c>
      <c r="H335" s="12">
        <f>F335-G335</f>
        <v/>
      </c>
      <c r="I335" s="10">
        <f>IF(E335=0,"Fora",IF(E334=0,"Carg xar",IF(H335&lt;0,IF(M335&lt;0.9,"Carg FV","Stby"),IF(M335&gt;P335,"V2H",IF(M335&lt;0.9,"Carg xar","Stby")))))</f>
        <v/>
      </c>
      <c r="J335" s="12">
        <f>IF(OR(I335="Carg FV",I335="Carg xar"),MIN(IF(I335="Carg FV",ABS(H335),7.4),7.4,MAX(0,(0.9-M335)*40)*0.95),0)</f>
        <v/>
      </c>
      <c r="K335" s="12">
        <f>IF(I335="V2H",MIN(MAX(0,H335),7.4,MAX(0,(M335-P335)*40)*0.95),0)</f>
        <v/>
      </c>
      <c r="L335" s="12">
        <f>IF(E335=0,0,MAX(0,H335-K335))</f>
        <v/>
      </c>
      <c r="M335" s="13">
        <f>M334+J334/40-IF(I334="V2H",K334/(0.95*40),0)-IF(E335=0,IF(E334=1,IF(D335=1,30,40)*0.18/(2*40),0),0)-IF(E335=1,IF(E334=0,IF(D335=1,30,40)*0.18/(2*40),0),0)</f>
        <v/>
      </c>
      <c r="N335" s="14" t="n">
        <v>0.2</v>
      </c>
      <c r="O335" s="15">
        <f>K335*N335</f>
        <v/>
      </c>
      <c r="P335">
        <f>IF(E335=0,0.3,IF(D335=1,IF(C335&gt;=Params!$B$13-3,IF(C335&lt;Params!$B$13,Params!$B$20,0.3),0.3),IF(C335&gt;=Params!$B$15-3,IF(C335&lt;Params!$B$15,Params!$B$21,0.3),0.3)))</f>
        <v/>
      </c>
    </row>
    <row r="336" ht="15" customHeight="1" s="1">
      <c r="A336" s="9" t="n">
        <v>333</v>
      </c>
      <c r="B336" s="6" t="inlineStr">
        <is>
          <t>14/01</t>
        </is>
      </c>
      <c r="C336" s="6" t="n">
        <v>20</v>
      </c>
      <c r="D336" s="6" t="n">
        <v>0</v>
      </c>
      <c r="E336" s="10">
        <f>IF(D336=1, IF(OR(C336&lt;10, C336&gt;=15),1,0), IF(OR(C336&lt;7, C336&gt;=18),1,0))</f>
        <v/>
      </c>
      <c r="F336" s="11" t="n">
        <v>4.094</v>
      </c>
      <c r="G336" s="12">
        <f>0*8</f>
        <v/>
      </c>
      <c r="H336" s="12">
        <f>F336-G336</f>
        <v/>
      </c>
      <c r="I336" s="10">
        <f>IF(E336=0,"Fora",IF(E335=0,"Carg xar",IF(H336&lt;0,IF(M336&lt;0.9,"Carg FV","Stby"),IF(M336&gt;P336,"V2H",IF(M336&lt;0.9,"Carg xar","Stby")))))</f>
        <v/>
      </c>
      <c r="J336" s="12">
        <f>IF(OR(I336="Carg FV",I336="Carg xar"),MIN(IF(I336="Carg FV",ABS(H336),7.4),7.4,MAX(0,(0.9-M336)*40)*0.95),0)</f>
        <v/>
      </c>
      <c r="K336" s="12">
        <f>IF(I336="V2H",MIN(MAX(0,H336),7.4,MAX(0,(M336-P336)*40)*0.95),0)</f>
        <v/>
      </c>
      <c r="L336" s="12">
        <f>IF(E336=0,0,MAX(0,H336-K336))</f>
        <v/>
      </c>
      <c r="M336" s="13">
        <f>M335+J335/40-IF(I335="V2H",K335/(0.95*40),0)-IF(E336=0,IF(E335=1,IF(D336=1,30,40)*0.18/(2*40),0),0)-IF(E336=1,IF(E335=0,IF(D336=1,30,40)*0.18/(2*40),0),0)</f>
        <v/>
      </c>
      <c r="N336" s="14" t="n">
        <v>0.2</v>
      </c>
      <c r="O336" s="15">
        <f>K336*N336</f>
        <v/>
      </c>
      <c r="P336">
        <f>IF(E336=0,0.3,IF(D336=1,IF(C336&gt;=Params!$B$13-3,IF(C336&lt;Params!$B$13,Params!$B$20,0.3),0.3),IF(C336&gt;=Params!$B$15-3,IF(C336&lt;Params!$B$15,Params!$B$21,0.3),0.3)))</f>
        <v/>
      </c>
    </row>
    <row r="337" ht="15" customHeight="1" s="1">
      <c r="A337" s="9" t="n">
        <v>334</v>
      </c>
      <c r="B337" s="6" t="inlineStr">
        <is>
          <t>14/01</t>
        </is>
      </c>
      <c r="C337" s="6" t="n">
        <v>21</v>
      </c>
      <c r="D337" s="6" t="n">
        <v>0</v>
      </c>
      <c r="E337" s="10">
        <f>IF(D337=1, IF(OR(C337&lt;10, C337&gt;=15),1,0), IF(OR(C337&lt;7, C337&gt;=18),1,0))</f>
        <v/>
      </c>
      <c r="F337" s="11" t="n">
        <v>0.396</v>
      </c>
      <c r="G337" s="12">
        <f>0*8</f>
        <v/>
      </c>
      <c r="H337" s="12">
        <f>F337-G337</f>
        <v/>
      </c>
      <c r="I337" s="10">
        <f>IF(E337=0,"Fora",IF(E336=0,"Carg xar",IF(H337&lt;0,IF(M337&lt;0.9,"Carg FV","Stby"),IF(M337&gt;P337,"V2H",IF(M337&lt;0.9,"Carg xar","Stby")))))</f>
        <v/>
      </c>
      <c r="J337" s="12">
        <f>IF(OR(I337="Carg FV",I337="Carg xar"),MIN(IF(I337="Carg FV",ABS(H337),7.4),7.4,MAX(0,(0.9-M337)*40)*0.95),0)</f>
        <v/>
      </c>
      <c r="K337" s="12">
        <f>IF(I337="V2H",MIN(MAX(0,H337),7.4,MAX(0,(M337-P337)*40)*0.95),0)</f>
        <v/>
      </c>
      <c r="L337" s="12">
        <f>IF(E337=0,0,MAX(0,H337-K337))</f>
        <v/>
      </c>
      <c r="M337" s="13">
        <f>M336+J336/40-IF(I336="V2H",K336/(0.95*40),0)-IF(E337=0,IF(E336=1,IF(D337=1,30,40)*0.18/(2*40),0),0)-IF(E337=1,IF(E336=0,IF(D337=1,30,40)*0.18/(2*40),0),0)</f>
        <v/>
      </c>
      <c r="N337" s="14" t="n">
        <v>0.2</v>
      </c>
      <c r="O337" s="15">
        <f>K337*N337</f>
        <v/>
      </c>
      <c r="P337">
        <f>IF(E337=0,0.3,IF(D337=1,IF(C337&gt;=Params!$B$13-3,IF(C337&lt;Params!$B$13,Params!$B$20,0.3),0.3),IF(C337&gt;=Params!$B$15-3,IF(C337&lt;Params!$B$15,Params!$B$21,0.3),0.3)))</f>
        <v/>
      </c>
    </row>
    <row r="338" ht="15" customHeight="1" s="1">
      <c r="A338" s="9" t="n">
        <v>335</v>
      </c>
      <c r="B338" s="6" t="inlineStr">
        <is>
          <t>14/01</t>
        </is>
      </c>
      <c r="C338" s="6" t="n">
        <v>22</v>
      </c>
      <c r="D338" s="6" t="n">
        <v>0</v>
      </c>
      <c r="E338" s="10">
        <f>IF(D338=1, IF(OR(C338&lt;10, C338&gt;=15),1,0), IF(OR(C338&lt;7, C338&gt;=18),1,0))</f>
        <v/>
      </c>
      <c r="F338" s="11" t="n">
        <v>0.24</v>
      </c>
      <c r="G338" s="12">
        <f>0*8</f>
        <v/>
      </c>
      <c r="H338" s="12">
        <f>F338-G338</f>
        <v/>
      </c>
      <c r="I338" s="10">
        <f>IF(E338=0,"Fora",IF(E337=0,"Carg xar",IF(H338&lt;0,IF(M338&lt;0.9,"Carg FV","Stby"),IF(M338&gt;P338,"V2H",IF(M338&lt;0.9,"Carg xar","Stby")))))</f>
        <v/>
      </c>
      <c r="J338" s="12">
        <f>IF(OR(I338="Carg FV",I338="Carg xar"),MIN(IF(I338="Carg FV",ABS(H338),7.4),7.4,MAX(0,(0.9-M338)*40)*0.95),0)</f>
        <v/>
      </c>
      <c r="K338" s="12">
        <f>IF(I338="V2H",MIN(MAX(0,H338),7.4,MAX(0,(M338-P338)*40)*0.95),0)</f>
        <v/>
      </c>
      <c r="L338" s="12">
        <f>IF(E338=0,0,MAX(0,H338-K338))</f>
        <v/>
      </c>
      <c r="M338" s="13">
        <f>M337+J337/40-IF(I337="V2H",K337/(0.95*40),0)-IF(E338=0,IF(E337=1,IF(D338=1,30,40)*0.18/(2*40),0),0)-IF(E338=1,IF(E337=0,IF(D338=1,30,40)*0.18/(2*40),0),0)</f>
        <v/>
      </c>
      <c r="N338" s="14" t="n">
        <v>0.15</v>
      </c>
      <c r="O338" s="15">
        <f>K338*N338</f>
        <v/>
      </c>
      <c r="P338">
        <f>IF(E338=0,0.3,IF(D338=1,IF(C338&gt;=Params!$B$13-3,IF(C338&lt;Params!$B$13,Params!$B$20,0.3),0.3),IF(C338&gt;=Params!$B$15-3,IF(C338&lt;Params!$B$15,Params!$B$21,0.3),0.3)))</f>
        <v/>
      </c>
    </row>
    <row r="339" ht="15" customHeight="1" s="1">
      <c r="A339" s="9" t="n">
        <v>336</v>
      </c>
      <c r="B339" s="6" t="inlineStr">
        <is>
          <t>14/01</t>
        </is>
      </c>
      <c r="C339" s="6" t="n">
        <v>23</v>
      </c>
      <c r="D339" s="6" t="n">
        <v>0</v>
      </c>
      <c r="E339" s="10">
        <f>IF(D339=1, IF(OR(C339&lt;10, C339&gt;=15),1,0), IF(OR(C339&lt;7, C339&gt;=18),1,0))</f>
        <v/>
      </c>
      <c r="F339" s="11" t="n">
        <v>0.174</v>
      </c>
      <c r="G339" s="12">
        <f>0*8</f>
        <v/>
      </c>
      <c r="H339" s="12">
        <f>F339-G339</f>
        <v/>
      </c>
      <c r="I339" s="10">
        <f>IF(E339=0,"Fora",IF(E338=0,"Carg xar",IF(H339&lt;0,IF(M339&lt;0.9,"Carg FV","Stby"),IF(M339&gt;P339,"V2H",IF(M339&lt;0.9,"Carg xar","Stby")))))</f>
        <v/>
      </c>
      <c r="J339" s="12">
        <f>IF(OR(I339="Carg FV",I339="Carg xar"),MIN(IF(I339="Carg FV",ABS(H339),7.4),7.4,MAX(0,(0.9-M339)*40)*0.95),0)</f>
        <v/>
      </c>
      <c r="K339" s="12">
        <f>IF(I339="V2H",MIN(MAX(0,H339),7.4,MAX(0,(M339-P339)*40)*0.95),0)</f>
        <v/>
      </c>
      <c r="L339" s="12">
        <f>IF(E339=0,0,MAX(0,H339-K339))</f>
        <v/>
      </c>
      <c r="M339" s="13">
        <f>M338+J338/40-IF(I338="V2H",K338/(0.95*40),0)-IF(E339=0,IF(E338=1,IF(D339=1,30,40)*0.18/(2*40),0),0)-IF(E339=1,IF(E338=0,IF(D339=1,30,40)*0.18/(2*40),0),0)</f>
        <v/>
      </c>
      <c r="N339" s="14" t="n">
        <v>0.15</v>
      </c>
      <c r="O339" s="15">
        <f>K339*N339</f>
        <v/>
      </c>
      <c r="P339">
        <f>IF(E339=0,0.3,IF(D339=1,IF(C339&gt;=Params!$B$13-3,IF(C339&lt;Params!$B$13,Params!$B$20,0.3),0.3),IF(C339&gt;=Params!$B$15-3,IF(C339&lt;Params!$B$15,Params!$B$21,0.3),0.3)))</f>
        <v/>
      </c>
    </row>
    <row r="340" ht="15" customHeight="1" s="1">
      <c r="A340" s="9" t="n">
        <v>337</v>
      </c>
      <c r="B340" s="6" t="inlineStr">
        <is>
          <t>15/01</t>
        </is>
      </c>
      <c r="C340" s="6" t="n">
        <v>0</v>
      </c>
      <c r="D340" s="6" t="n">
        <v>0</v>
      </c>
      <c r="E340" s="10">
        <f>IF(D340=1, IF(OR(C340&lt;10, C340&gt;=15),1,0), IF(OR(C340&lt;7, C340&gt;=18),1,0))</f>
        <v/>
      </c>
      <c r="F340" s="11" t="n">
        <v>0.211</v>
      </c>
      <c r="G340" s="12">
        <f>0*8</f>
        <v/>
      </c>
      <c r="H340" s="12">
        <f>F340-G340</f>
        <v/>
      </c>
      <c r="I340" s="10">
        <f>IF(E340=0,"Fora",IF(E339=0,"Carg xar",IF(H340&lt;0,IF(M340&lt;0.9,"Carg FV","Stby"),IF(M340&gt;P340,"V2H",IF(M340&lt;0.9,"Carg xar","Stby")))))</f>
        <v/>
      </c>
      <c r="J340" s="12">
        <f>IF(OR(I340="Carg FV",I340="Carg xar"),MIN(IF(I340="Carg FV",ABS(H340),7.4),7.4,MAX(0,(0.9-M340)*40)*0.95),0)</f>
        <v/>
      </c>
      <c r="K340" s="12">
        <f>IF(I340="V2H",MIN(MAX(0,H340),7.4,MAX(0,(M340-P340)*40)*0.95),0)</f>
        <v/>
      </c>
      <c r="L340" s="12">
        <f>IF(E340=0,0,MAX(0,H340-K340))</f>
        <v/>
      </c>
      <c r="M340" s="13">
        <f>M339+J339/40-IF(I339="V2H",K339/(0.95*40),0)-IF(E340=0,IF(E339=1,IF(D340=1,30,40)*0.18/(2*40),0),0)-IF(E340=1,IF(E339=0,IF(D340=1,30,40)*0.18/(2*40),0),0)</f>
        <v/>
      </c>
      <c r="N340" s="14" t="n">
        <v>0.09</v>
      </c>
      <c r="O340" s="15">
        <f>K340*N340</f>
        <v/>
      </c>
      <c r="P340">
        <f>IF(E340=0,0.3,IF(D340=1,IF(C340&gt;=Params!$B$13-3,IF(C340&lt;Params!$B$13,Params!$B$20,0.3),0.3),IF(C340&gt;=Params!$B$15-3,IF(C340&lt;Params!$B$15,Params!$B$21,0.3),0.3)))</f>
        <v/>
      </c>
    </row>
    <row r="341" ht="15" customHeight="1" s="1">
      <c r="A341" s="9" t="n">
        <v>338</v>
      </c>
      <c r="B341" s="6" t="inlineStr">
        <is>
          <t>15/01</t>
        </is>
      </c>
      <c r="C341" s="6" t="n">
        <v>1</v>
      </c>
      <c r="D341" s="6" t="n">
        <v>0</v>
      </c>
      <c r="E341" s="10">
        <f>IF(D341=1, IF(OR(C341&lt;10, C341&gt;=15),1,0), IF(OR(C341&lt;7, C341&gt;=18),1,0))</f>
        <v/>
      </c>
      <c r="F341" s="11" t="n">
        <v>1.41</v>
      </c>
      <c r="G341" s="12">
        <f>0*8</f>
        <v/>
      </c>
      <c r="H341" s="12">
        <f>F341-G341</f>
        <v/>
      </c>
      <c r="I341" s="10">
        <f>IF(E341=0,"Fora",IF(E340=0,"Carg xar",IF(H341&lt;0,IF(M341&lt;0.9,"Carg FV","Stby"),IF(M341&gt;P341,"V2H",IF(M341&lt;0.9,"Carg xar","Stby")))))</f>
        <v/>
      </c>
      <c r="J341" s="12">
        <f>IF(OR(I341="Carg FV",I341="Carg xar"),MIN(IF(I341="Carg FV",ABS(H341),7.4),7.4,MAX(0,(0.9-M341)*40)*0.95),0)</f>
        <v/>
      </c>
      <c r="K341" s="12">
        <f>IF(I341="V2H",MIN(MAX(0,H341),7.4,MAX(0,(M341-P341)*40)*0.95),0)</f>
        <v/>
      </c>
      <c r="L341" s="12">
        <f>IF(E341=0,0,MAX(0,H341-K341))</f>
        <v/>
      </c>
      <c r="M341" s="13">
        <f>M340+J340/40-IF(I340="V2H",K340/(0.95*40),0)-IF(E341=0,IF(E340=1,IF(D341=1,30,40)*0.18/(2*40),0),0)-IF(E341=1,IF(E340=0,IF(D341=1,30,40)*0.18/(2*40),0),0)</f>
        <v/>
      </c>
      <c r="N341" s="14" t="n">
        <v>0.09</v>
      </c>
      <c r="O341" s="15">
        <f>K341*N341</f>
        <v/>
      </c>
      <c r="P341">
        <f>IF(E341=0,0.3,IF(D341=1,IF(C341&gt;=Params!$B$13-3,IF(C341&lt;Params!$B$13,Params!$B$20,0.3),0.3),IF(C341&gt;=Params!$B$15-3,IF(C341&lt;Params!$B$15,Params!$B$21,0.3),0.3)))</f>
        <v/>
      </c>
    </row>
    <row r="342" ht="15" customHeight="1" s="1">
      <c r="A342" s="9" t="n">
        <v>339</v>
      </c>
      <c r="B342" s="6" t="inlineStr">
        <is>
          <t>15/01</t>
        </is>
      </c>
      <c r="C342" s="6" t="n">
        <v>2</v>
      </c>
      <c r="D342" s="6" t="n">
        <v>0</v>
      </c>
      <c r="E342" s="10">
        <f>IF(D342=1, IF(OR(C342&lt;10, C342&gt;=15),1,0), IF(OR(C342&lt;7, C342&gt;=18),1,0))</f>
        <v/>
      </c>
      <c r="F342" s="11" t="n">
        <v>4.654</v>
      </c>
      <c r="G342" s="12">
        <f>0*8</f>
        <v/>
      </c>
      <c r="H342" s="12">
        <f>F342-G342</f>
        <v/>
      </c>
      <c r="I342" s="10">
        <f>IF(E342=0,"Fora",IF(E341=0,"Carg xar",IF(H342&lt;0,IF(M342&lt;0.9,"Carg FV","Stby"),IF(M342&gt;P342,"V2H",IF(M342&lt;0.9,"Carg xar","Stby")))))</f>
        <v/>
      </c>
      <c r="J342" s="12">
        <f>IF(OR(I342="Carg FV",I342="Carg xar"),MIN(IF(I342="Carg FV",ABS(H342),7.4),7.4,MAX(0,(0.9-M342)*40)*0.95),0)</f>
        <v/>
      </c>
      <c r="K342" s="12">
        <f>IF(I342="V2H",MIN(MAX(0,H342),7.4,MAX(0,(M342-P342)*40)*0.95),0)</f>
        <v/>
      </c>
      <c r="L342" s="12">
        <f>IF(E342=0,0,MAX(0,H342-K342))</f>
        <v/>
      </c>
      <c r="M342" s="13">
        <f>M341+J341/40-IF(I341="V2H",K341/(0.95*40),0)-IF(E342=0,IF(E341=1,IF(D342=1,30,40)*0.18/(2*40),0),0)-IF(E342=1,IF(E341=0,IF(D342=1,30,40)*0.18/(2*40),0),0)</f>
        <v/>
      </c>
      <c r="N342" s="14" t="n">
        <v>0.09</v>
      </c>
      <c r="O342" s="15">
        <f>K342*N342</f>
        <v/>
      </c>
      <c r="P342">
        <f>IF(E342=0,0.3,IF(D342=1,IF(C342&gt;=Params!$B$13-3,IF(C342&lt;Params!$B$13,Params!$B$20,0.3),0.3),IF(C342&gt;=Params!$B$15-3,IF(C342&lt;Params!$B$15,Params!$B$21,0.3),0.3)))</f>
        <v/>
      </c>
    </row>
    <row r="343" ht="15" customHeight="1" s="1">
      <c r="A343" s="9" t="n">
        <v>340</v>
      </c>
      <c r="B343" s="6" t="inlineStr">
        <is>
          <t>15/01</t>
        </is>
      </c>
      <c r="C343" s="6" t="n">
        <v>3</v>
      </c>
      <c r="D343" s="6" t="n">
        <v>0</v>
      </c>
      <c r="E343" s="10">
        <f>IF(D343=1, IF(OR(C343&lt;10, C343&gt;=15),1,0), IF(OR(C343&lt;7, C343&gt;=18),1,0))</f>
        <v/>
      </c>
      <c r="F343" s="11" t="n">
        <v>4.923</v>
      </c>
      <c r="G343" s="12">
        <f>0*8</f>
        <v/>
      </c>
      <c r="H343" s="12">
        <f>F343-G343</f>
        <v/>
      </c>
      <c r="I343" s="10">
        <f>IF(E343=0,"Fora",IF(E342=0,"Carg xar",IF(H343&lt;0,IF(M343&lt;0.9,"Carg FV","Stby"),IF(M343&gt;P343,"V2H",IF(M343&lt;0.9,"Carg xar","Stby")))))</f>
        <v/>
      </c>
      <c r="J343" s="12">
        <f>IF(OR(I343="Carg FV",I343="Carg xar"),MIN(IF(I343="Carg FV",ABS(H343),7.4),7.4,MAX(0,(0.9-M343)*40)*0.95),0)</f>
        <v/>
      </c>
      <c r="K343" s="12">
        <f>IF(I343="V2H",MIN(MAX(0,H343),7.4,MAX(0,(M343-P343)*40)*0.95),0)</f>
        <v/>
      </c>
      <c r="L343" s="12">
        <f>IF(E343=0,0,MAX(0,H343-K343))</f>
        <v/>
      </c>
      <c r="M343" s="13">
        <f>M342+J342/40-IF(I342="V2H",K342/(0.95*40),0)-IF(E343=0,IF(E342=1,IF(D343=1,30,40)*0.18/(2*40),0),0)-IF(E343=1,IF(E342=0,IF(D343=1,30,40)*0.18/(2*40),0),0)</f>
        <v/>
      </c>
      <c r="N343" s="14" t="n">
        <v>0.09</v>
      </c>
      <c r="O343" s="15">
        <f>K343*N343</f>
        <v/>
      </c>
      <c r="P343">
        <f>IF(E343=0,0.3,IF(D343=1,IF(C343&gt;=Params!$B$13-3,IF(C343&lt;Params!$B$13,Params!$B$20,0.3),0.3),IF(C343&gt;=Params!$B$15-3,IF(C343&lt;Params!$B$15,Params!$B$21,0.3),0.3)))</f>
        <v/>
      </c>
    </row>
    <row r="344" ht="15" customHeight="1" s="1">
      <c r="A344" s="9" t="n">
        <v>341</v>
      </c>
      <c r="B344" s="6" t="inlineStr">
        <is>
          <t>15/01</t>
        </is>
      </c>
      <c r="C344" s="6" t="n">
        <v>4</v>
      </c>
      <c r="D344" s="6" t="n">
        <v>0</v>
      </c>
      <c r="E344" s="10">
        <f>IF(D344=1, IF(OR(C344&lt;10, C344&gt;=15),1,0), IF(OR(C344&lt;7, C344&gt;=18),1,0))</f>
        <v/>
      </c>
      <c r="F344" s="11" t="n">
        <v>4.881</v>
      </c>
      <c r="G344" s="12">
        <f>0*8</f>
        <v/>
      </c>
      <c r="H344" s="12">
        <f>F344-G344</f>
        <v/>
      </c>
      <c r="I344" s="10">
        <f>IF(E344=0,"Fora",IF(E343=0,"Carg xar",IF(H344&lt;0,IF(M344&lt;0.9,"Carg FV","Stby"),IF(M344&gt;P344,"V2H",IF(M344&lt;0.9,"Carg xar","Stby")))))</f>
        <v/>
      </c>
      <c r="J344" s="12">
        <f>IF(OR(I344="Carg FV",I344="Carg xar"),MIN(IF(I344="Carg FV",ABS(H344),7.4),7.4,MAX(0,(0.9-M344)*40)*0.95),0)</f>
        <v/>
      </c>
      <c r="K344" s="12">
        <f>IF(I344="V2H",MIN(MAX(0,H344),7.4,MAX(0,(M344-P344)*40)*0.95),0)</f>
        <v/>
      </c>
      <c r="L344" s="12">
        <f>IF(E344=0,0,MAX(0,H344-K344))</f>
        <v/>
      </c>
      <c r="M344" s="13">
        <f>M343+J343/40-IF(I343="V2H",K343/(0.95*40),0)-IF(E344=0,IF(E343=1,IF(D344=1,30,40)*0.18/(2*40),0),0)-IF(E344=1,IF(E343=0,IF(D344=1,30,40)*0.18/(2*40),0),0)</f>
        <v/>
      </c>
      <c r="N344" s="14" t="n">
        <v>0.09</v>
      </c>
      <c r="O344" s="15">
        <f>K344*N344</f>
        <v/>
      </c>
      <c r="P344">
        <f>IF(E344=0,0.3,IF(D344=1,IF(C344&gt;=Params!$B$13-3,IF(C344&lt;Params!$B$13,Params!$B$20,0.3),0.3),IF(C344&gt;=Params!$B$15-3,IF(C344&lt;Params!$B$15,Params!$B$21,0.3),0.3)))</f>
        <v/>
      </c>
    </row>
    <row r="345" ht="15" customHeight="1" s="1">
      <c r="A345" s="9" t="n">
        <v>342</v>
      </c>
      <c r="B345" s="6" t="inlineStr">
        <is>
          <t>15/01</t>
        </is>
      </c>
      <c r="C345" s="6" t="n">
        <v>5</v>
      </c>
      <c r="D345" s="6" t="n">
        <v>0</v>
      </c>
      <c r="E345" s="10">
        <f>IF(D345=1, IF(OR(C345&lt;10, C345&gt;=15),1,0), IF(OR(C345&lt;7, C345&gt;=18),1,0))</f>
        <v/>
      </c>
      <c r="F345" s="11" t="n">
        <v>4.418</v>
      </c>
      <c r="G345" s="12">
        <f>0*8</f>
        <v/>
      </c>
      <c r="H345" s="12">
        <f>F345-G345</f>
        <v/>
      </c>
      <c r="I345" s="10">
        <f>IF(E345=0,"Fora",IF(E344=0,"Carg xar",IF(H345&lt;0,IF(M345&lt;0.9,"Carg FV","Stby"),IF(M345&gt;P345,"V2H",IF(M345&lt;0.9,"Carg xar","Stby")))))</f>
        <v/>
      </c>
      <c r="J345" s="12">
        <f>IF(OR(I345="Carg FV",I345="Carg xar"),MIN(IF(I345="Carg FV",ABS(H345),7.4),7.4,MAX(0,(0.9-M345)*40)*0.95),0)</f>
        <v/>
      </c>
      <c r="K345" s="12">
        <f>IF(I345="V2H",MIN(MAX(0,H345),7.4,MAX(0,(M345-P345)*40)*0.95),0)</f>
        <v/>
      </c>
      <c r="L345" s="12">
        <f>IF(E345=0,0,MAX(0,H345-K345))</f>
        <v/>
      </c>
      <c r="M345" s="13">
        <f>M344+J344/40-IF(I344="V2H",K344/(0.95*40),0)-IF(E345=0,IF(E344=1,IF(D345=1,30,40)*0.18/(2*40),0),0)-IF(E345=1,IF(E344=0,IF(D345=1,30,40)*0.18/(2*40),0),0)</f>
        <v/>
      </c>
      <c r="N345" s="14" t="n">
        <v>0.09</v>
      </c>
      <c r="O345" s="15">
        <f>K345*N345</f>
        <v/>
      </c>
      <c r="P345">
        <f>IF(E345=0,0.3,IF(D345=1,IF(C345&gt;=Params!$B$13-3,IF(C345&lt;Params!$B$13,Params!$B$20,0.3),0.3),IF(C345&gt;=Params!$B$15-3,IF(C345&lt;Params!$B$15,Params!$B$21,0.3),0.3)))</f>
        <v/>
      </c>
    </row>
    <row r="346" ht="15" customHeight="1" s="1">
      <c r="A346" s="9" t="n">
        <v>343</v>
      </c>
      <c r="B346" s="6" t="inlineStr">
        <is>
          <t>15/01</t>
        </is>
      </c>
      <c r="C346" s="6" t="n">
        <v>6</v>
      </c>
      <c r="D346" s="6" t="n">
        <v>0</v>
      </c>
      <c r="E346" s="10">
        <f>IF(D346=1, IF(OR(C346&lt;10, C346&gt;=15),1,0), IF(OR(C346&lt;7, C346&gt;=18),1,0))</f>
        <v/>
      </c>
      <c r="F346" s="11" t="n">
        <v>5.852</v>
      </c>
      <c r="G346" s="12">
        <f>0*8</f>
        <v/>
      </c>
      <c r="H346" s="12">
        <f>F346-G346</f>
        <v/>
      </c>
      <c r="I346" s="10">
        <f>IF(E346=0,"Fora",IF(E345=0,"Carg xar",IF(H346&lt;0,IF(M346&lt;0.9,"Carg FV","Stby"),IF(M346&gt;P346,"V2H",IF(M346&lt;0.9,"Carg xar","Stby")))))</f>
        <v/>
      </c>
      <c r="J346" s="12">
        <f>IF(OR(I346="Carg FV",I346="Carg xar"),MIN(IF(I346="Carg FV",ABS(H346),7.4),7.4,MAX(0,(0.9-M346)*40)*0.95),0)</f>
        <v/>
      </c>
      <c r="K346" s="12">
        <f>IF(I346="V2H",MIN(MAX(0,H346),7.4,MAX(0,(M346-P346)*40)*0.95),0)</f>
        <v/>
      </c>
      <c r="L346" s="12">
        <f>IF(E346=0,0,MAX(0,H346-K346))</f>
        <v/>
      </c>
      <c r="M346" s="13">
        <f>M345+J345/40-IF(I345="V2H",K345/(0.95*40),0)-IF(E346=0,IF(E345=1,IF(D346=1,30,40)*0.18/(2*40),0),0)-IF(E346=1,IF(E345=0,IF(D346=1,30,40)*0.18/(2*40),0),0)</f>
        <v/>
      </c>
      <c r="N346" s="14" t="n">
        <v>0.09</v>
      </c>
      <c r="O346" s="15">
        <f>K346*N346</f>
        <v/>
      </c>
      <c r="P346">
        <f>IF(E346=0,0.3,IF(D346=1,IF(C346&gt;=Params!$B$13-3,IF(C346&lt;Params!$B$13,Params!$B$20,0.3),0.3),IF(C346&gt;=Params!$B$15-3,IF(C346&lt;Params!$B$15,Params!$B$21,0.3),0.3)))</f>
        <v/>
      </c>
    </row>
    <row r="347" ht="15" customHeight="1" s="1">
      <c r="A347" s="9" t="n">
        <v>344</v>
      </c>
      <c r="B347" s="6" t="inlineStr">
        <is>
          <t>15/01</t>
        </is>
      </c>
      <c r="C347" s="6" t="n">
        <v>7</v>
      </c>
      <c r="D347" s="6" t="n">
        <v>0</v>
      </c>
      <c r="E347" s="10">
        <f>IF(D347=1, IF(OR(C347&lt;10, C347&gt;=15),1,0), IF(OR(C347&lt;7, C347&gt;=18),1,0))</f>
        <v/>
      </c>
      <c r="F347" s="11" t="n">
        <v>6.497</v>
      </c>
      <c r="G347" s="12">
        <f>0*8</f>
        <v/>
      </c>
      <c r="H347" s="12">
        <f>F347-G347</f>
        <v/>
      </c>
      <c r="I347" s="10">
        <f>IF(E347=0,"Fora",IF(E346=0,"Carg xar",IF(H347&lt;0,IF(M347&lt;0.9,"Carg FV","Stby"),IF(M347&gt;P347,"V2H",IF(M347&lt;0.9,"Carg xar","Stby")))))</f>
        <v/>
      </c>
      <c r="J347" s="12">
        <f>IF(OR(I347="Carg FV",I347="Carg xar"),MIN(IF(I347="Carg FV",ABS(H347),7.4),7.4,MAX(0,(0.9-M347)*40)*0.95),0)</f>
        <v/>
      </c>
      <c r="K347" s="12">
        <f>IF(I347="V2H",MIN(MAX(0,H347),7.4,MAX(0,(M347-P347)*40)*0.95),0)</f>
        <v/>
      </c>
      <c r="L347" s="12">
        <f>IF(E347=0,0,MAX(0,H347-K347))</f>
        <v/>
      </c>
      <c r="M347" s="13">
        <f>M346+J346/40-IF(I346="V2H",K346/(0.95*40),0)-IF(E347=0,IF(E346=1,IF(D347=1,30,40)*0.18/(2*40),0),0)-IF(E347=1,IF(E346=0,IF(D347=1,30,40)*0.18/(2*40),0),0)</f>
        <v/>
      </c>
      <c r="N347" s="14" t="n">
        <v>0.09</v>
      </c>
      <c r="O347" s="15">
        <f>K347*N347</f>
        <v/>
      </c>
      <c r="P347">
        <f>IF(E347=0,0.3,IF(D347=1,IF(C347&gt;=Params!$B$13-3,IF(C347&lt;Params!$B$13,Params!$B$20,0.3),0.3),IF(C347&gt;=Params!$B$15-3,IF(C347&lt;Params!$B$15,Params!$B$21,0.3),0.3)))</f>
        <v/>
      </c>
    </row>
    <row r="348" ht="15" customHeight="1" s="1">
      <c r="A348" s="9" t="n">
        <v>345</v>
      </c>
      <c r="B348" s="6" t="inlineStr">
        <is>
          <t>15/01</t>
        </is>
      </c>
      <c r="C348" s="6" t="n">
        <v>8</v>
      </c>
      <c r="D348" s="6" t="n">
        <v>0</v>
      </c>
      <c r="E348" s="10">
        <f>IF(D348=1, IF(OR(C348&lt;10, C348&gt;=15),1,0), IF(OR(C348&lt;7, C348&gt;=18),1,0))</f>
        <v/>
      </c>
      <c r="F348" s="11" t="n">
        <v>6.45</v>
      </c>
      <c r="G348" s="12">
        <f>0.05*8</f>
        <v/>
      </c>
      <c r="H348" s="12">
        <f>F348-G348</f>
        <v/>
      </c>
      <c r="I348" s="10">
        <f>IF(E348=0,"Fora",IF(E347=0,"Carg xar",IF(H348&lt;0,IF(M348&lt;0.9,"Carg FV","Stby"),IF(M348&gt;P348,"V2H",IF(M348&lt;0.9,"Carg xar","Stby")))))</f>
        <v/>
      </c>
      <c r="J348" s="12">
        <f>IF(OR(I348="Carg FV",I348="Carg xar"),MIN(IF(I348="Carg FV",ABS(H348),7.4),7.4,MAX(0,(0.9-M348)*40)*0.95),0)</f>
        <v/>
      </c>
      <c r="K348" s="12">
        <f>IF(I348="V2H",MIN(MAX(0,H348),7.4,MAX(0,(M348-P348)*40)*0.95),0)</f>
        <v/>
      </c>
      <c r="L348" s="12">
        <f>IF(E348=0,0,MAX(0,H348-K348))</f>
        <v/>
      </c>
      <c r="M348" s="13">
        <f>M347+J347/40-IF(I347="V2H",K347/(0.95*40),0)-IF(E348=0,IF(E347=1,IF(D348=1,30,40)*0.18/(2*40),0),0)-IF(E348=1,IF(E347=0,IF(D348=1,30,40)*0.18/(2*40),0),0)</f>
        <v/>
      </c>
      <c r="N348" s="14" t="n">
        <v>0.15</v>
      </c>
      <c r="O348" s="15">
        <f>K348*N348</f>
        <v/>
      </c>
      <c r="P348">
        <f>IF(E348=0,0.3,IF(D348=1,IF(C348&gt;=Params!$B$13-3,IF(C348&lt;Params!$B$13,Params!$B$20,0.3),0.3),IF(C348&gt;=Params!$B$15-3,IF(C348&lt;Params!$B$15,Params!$B$21,0.3),0.3)))</f>
        <v/>
      </c>
    </row>
    <row r="349" ht="15" customHeight="1" s="1">
      <c r="A349" s="9" t="n">
        <v>346</v>
      </c>
      <c r="B349" s="6" t="inlineStr">
        <is>
          <t>15/01</t>
        </is>
      </c>
      <c r="C349" s="6" t="n">
        <v>9</v>
      </c>
      <c r="D349" s="6" t="n">
        <v>0</v>
      </c>
      <c r="E349" s="10">
        <f>IF(D349=1, IF(OR(C349&lt;10, C349&gt;=15),1,0), IF(OR(C349&lt;7, C349&gt;=18),1,0))</f>
        <v/>
      </c>
      <c r="F349" s="11" t="n">
        <v>3.042</v>
      </c>
      <c r="G349" s="12">
        <f>0.18*8</f>
        <v/>
      </c>
      <c r="H349" s="12">
        <f>F349-G349</f>
        <v/>
      </c>
      <c r="I349" s="10">
        <f>IF(E349=0,"Fora",IF(E348=0,"Carg xar",IF(H349&lt;0,IF(M349&lt;0.9,"Carg FV","Stby"),IF(M349&gt;P349,"V2H",IF(M349&lt;0.9,"Carg xar","Stby")))))</f>
        <v/>
      </c>
      <c r="J349" s="12">
        <f>IF(OR(I349="Carg FV",I349="Carg xar"),MIN(IF(I349="Carg FV",ABS(H349),7.4),7.4,MAX(0,(0.9-M349)*40)*0.95),0)</f>
        <v/>
      </c>
      <c r="K349" s="12">
        <f>IF(I349="V2H",MIN(MAX(0,H349),7.4,MAX(0,(M349-P349)*40)*0.95),0)</f>
        <v/>
      </c>
      <c r="L349" s="12">
        <f>IF(E349=0,0,MAX(0,H349-K349))</f>
        <v/>
      </c>
      <c r="M349" s="13">
        <f>M348+J348/40-IF(I348="V2H",K348/(0.95*40),0)-IF(E349=0,IF(E348=1,IF(D349=1,30,40)*0.18/(2*40),0),0)-IF(E349=1,IF(E348=0,IF(D349=1,30,40)*0.18/(2*40),0),0)</f>
        <v/>
      </c>
      <c r="N349" s="14" t="n">
        <v>0.15</v>
      </c>
      <c r="O349" s="15">
        <f>K349*N349</f>
        <v/>
      </c>
      <c r="P349">
        <f>IF(E349=0,0.3,IF(D349=1,IF(C349&gt;=Params!$B$13-3,IF(C349&lt;Params!$B$13,Params!$B$20,0.3),0.3),IF(C349&gt;=Params!$B$15-3,IF(C349&lt;Params!$B$15,Params!$B$21,0.3),0.3)))</f>
        <v/>
      </c>
    </row>
    <row r="350" ht="15" customHeight="1" s="1">
      <c r="A350" s="9" t="n">
        <v>347</v>
      </c>
      <c r="B350" s="6" t="inlineStr">
        <is>
          <t>15/01</t>
        </is>
      </c>
      <c r="C350" s="6" t="n">
        <v>10</v>
      </c>
      <c r="D350" s="6" t="n">
        <v>0</v>
      </c>
      <c r="E350" s="10">
        <f>IF(D350=1, IF(OR(C350&lt;10, C350&gt;=15),1,0), IF(OR(C350&lt;7, C350&gt;=18),1,0))</f>
        <v/>
      </c>
      <c r="F350" s="11" t="n">
        <v>0.945</v>
      </c>
      <c r="G350" s="12">
        <f>0.38*8</f>
        <v/>
      </c>
      <c r="H350" s="12">
        <f>F350-G350</f>
        <v/>
      </c>
      <c r="I350" s="10">
        <f>IF(E350=0,"Fora",IF(E349=0,"Carg xar",IF(H350&lt;0,IF(M350&lt;0.9,"Carg FV","Stby"),IF(M350&gt;P350,"V2H",IF(M350&lt;0.9,"Carg xar","Stby")))))</f>
        <v/>
      </c>
      <c r="J350" s="12">
        <f>IF(OR(I350="Carg FV",I350="Carg xar"),MIN(IF(I350="Carg FV",ABS(H350),7.4),7.4,MAX(0,(0.9-M350)*40)*0.95),0)</f>
        <v/>
      </c>
      <c r="K350" s="12">
        <f>IF(I350="V2H",MIN(MAX(0,H350),7.4,MAX(0,(M350-P350)*40)*0.95),0)</f>
        <v/>
      </c>
      <c r="L350" s="12">
        <f>IF(E350=0,0,MAX(0,H350-K350))</f>
        <v/>
      </c>
      <c r="M350" s="13">
        <f>M349+J349/40-IF(I349="V2H",K349/(0.95*40),0)-IF(E350=0,IF(E349=1,IF(D350=1,30,40)*0.18/(2*40),0),0)-IF(E350=1,IF(E349=0,IF(D350=1,30,40)*0.18/(2*40),0),0)</f>
        <v/>
      </c>
      <c r="N350" s="14" t="n">
        <v>0.2</v>
      </c>
      <c r="O350" s="15">
        <f>K350*N350</f>
        <v/>
      </c>
      <c r="P350">
        <f>IF(E350=0,0.3,IF(D350=1,IF(C350&gt;=Params!$B$13-3,IF(C350&lt;Params!$B$13,Params!$B$20,0.3),0.3),IF(C350&gt;=Params!$B$15-3,IF(C350&lt;Params!$B$15,Params!$B$21,0.3),0.3)))</f>
        <v/>
      </c>
    </row>
    <row r="351" ht="15" customHeight="1" s="1">
      <c r="A351" s="9" t="n">
        <v>348</v>
      </c>
      <c r="B351" s="6" t="inlineStr">
        <is>
          <t>15/01</t>
        </is>
      </c>
      <c r="C351" s="6" t="n">
        <v>11</v>
      </c>
      <c r="D351" s="6" t="n">
        <v>0</v>
      </c>
      <c r="E351" s="10">
        <f>IF(D351=1, IF(OR(C351&lt;10, C351&gt;=15),1,0), IF(OR(C351&lt;7, C351&gt;=18),1,0))</f>
        <v/>
      </c>
      <c r="F351" s="11" t="n">
        <v>0.333</v>
      </c>
      <c r="G351" s="12">
        <f>0.52*8</f>
        <v/>
      </c>
      <c r="H351" s="12">
        <f>F351-G351</f>
        <v/>
      </c>
      <c r="I351" s="10">
        <f>IF(E351=0,"Fora",IF(E350=0,"Carg xar",IF(H351&lt;0,IF(M351&lt;0.9,"Carg FV","Stby"),IF(M351&gt;P351,"V2H",IF(M351&lt;0.9,"Carg xar","Stby")))))</f>
        <v/>
      </c>
      <c r="J351" s="12">
        <f>IF(OR(I351="Carg FV",I351="Carg xar"),MIN(IF(I351="Carg FV",ABS(H351),7.4),7.4,MAX(0,(0.9-M351)*40)*0.95),0)</f>
        <v/>
      </c>
      <c r="K351" s="12">
        <f>IF(I351="V2H",MIN(MAX(0,H351),7.4,MAX(0,(M351-P351)*40)*0.95),0)</f>
        <v/>
      </c>
      <c r="L351" s="12">
        <f>IF(E351=0,0,MAX(0,H351-K351))</f>
        <v/>
      </c>
      <c r="M351" s="13">
        <f>M350+J350/40-IF(I350="V2H",K350/(0.95*40),0)-IF(E351=0,IF(E350=1,IF(D351=1,30,40)*0.18/(2*40),0),0)-IF(E351=1,IF(E350=0,IF(D351=1,30,40)*0.18/(2*40),0),0)</f>
        <v/>
      </c>
      <c r="N351" s="14" t="n">
        <v>0.2</v>
      </c>
      <c r="O351" s="15">
        <f>K351*N351</f>
        <v/>
      </c>
      <c r="P351">
        <f>IF(E351=0,0.3,IF(D351=1,IF(C351&gt;=Params!$B$13-3,IF(C351&lt;Params!$B$13,Params!$B$20,0.3),0.3),IF(C351&gt;=Params!$B$15-3,IF(C351&lt;Params!$B$15,Params!$B$21,0.3),0.3)))</f>
        <v/>
      </c>
    </row>
    <row r="352" ht="15" customHeight="1" s="1">
      <c r="A352" s="9" t="n">
        <v>349</v>
      </c>
      <c r="B352" s="6" t="inlineStr">
        <is>
          <t>15/01</t>
        </is>
      </c>
      <c r="C352" s="6" t="n">
        <v>12</v>
      </c>
      <c r="D352" s="6" t="n">
        <v>0</v>
      </c>
      <c r="E352" s="10">
        <f>IF(D352=1, IF(OR(C352&lt;10, C352&gt;=15),1,0), IF(OR(C352&lt;7, C352&gt;=18),1,0))</f>
        <v/>
      </c>
      <c r="F352" s="11" t="n">
        <v>0</v>
      </c>
      <c r="G352" s="12">
        <f>0.58*8</f>
        <v/>
      </c>
      <c r="H352" s="12">
        <f>F352-G352</f>
        <v/>
      </c>
      <c r="I352" s="10">
        <f>IF(E352=0,"Fora",IF(E351=0,"Carg xar",IF(H352&lt;0,IF(M352&lt;0.9,"Carg FV","Stby"),IF(M352&gt;P352,"V2H",IF(M352&lt;0.9,"Carg xar","Stby")))))</f>
        <v/>
      </c>
      <c r="J352" s="12">
        <f>IF(OR(I352="Carg FV",I352="Carg xar"),MIN(IF(I352="Carg FV",ABS(H352),7.4),7.4,MAX(0,(0.9-M352)*40)*0.95),0)</f>
        <v/>
      </c>
      <c r="K352" s="12">
        <f>IF(I352="V2H",MIN(MAX(0,H352),7.4,MAX(0,(M352-P352)*40)*0.95),0)</f>
        <v/>
      </c>
      <c r="L352" s="12">
        <f>IF(E352=0,0,MAX(0,H352-K352))</f>
        <v/>
      </c>
      <c r="M352" s="13">
        <f>M351+J351/40-IF(I351="V2H",K351/(0.95*40),0)-IF(E352=0,IF(E351=1,IF(D352=1,30,40)*0.18/(2*40),0),0)-IF(E352=1,IF(E351=0,IF(D352=1,30,40)*0.18/(2*40),0),0)</f>
        <v/>
      </c>
      <c r="N352" s="14" t="n">
        <v>0.2</v>
      </c>
      <c r="O352" s="15">
        <f>K352*N352</f>
        <v/>
      </c>
      <c r="P352">
        <f>IF(E352=0,0.3,IF(D352=1,IF(C352&gt;=Params!$B$13-3,IF(C352&lt;Params!$B$13,Params!$B$20,0.3),0.3),IF(C352&gt;=Params!$B$15-3,IF(C352&lt;Params!$B$15,Params!$B$21,0.3),0.3)))</f>
        <v/>
      </c>
    </row>
    <row r="353" ht="15" customHeight="1" s="1">
      <c r="A353" s="9" t="n">
        <v>350</v>
      </c>
      <c r="B353" s="6" t="inlineStr">
        <is>
          <t>15/01</t>
        </is>
      </c>
      <c r="C353" s="6" t="n">
        <v>13</v>
      </c>
      <c r="D353" s="6" t="n">
        <v>0</v>
      </c>
      <c r="E353" s="10">
        <f>IF(D353=1, IF(OR(C353&lt;10, C353&gt;=15),1,0), IF(OR(C353&lt;7, C353&gt;=18),1,0))</f>
        <v/>
      </c>
      <c r="F353" s="11" t="n">
        <v>0</v>
      </c>
      <c r="G353" s="12">
        <f>0.55*8</f>
        <v/>
      </c>
      <c r="H353" s="12">
        <f>F353-G353</f>
        <v/>
      </c>
      <c r="I353" s="10">
        <f>IF(E353=0,"Fora",IF(E352=0,"Carg xar",IF(H353&lt;0,IF(M353&lt;0.9,"Carg FV","Stby"),IF(M353&gt;P353,"V2H",IF(M353&lt;0.9,"Carg xar","Stby")))))</f>
        <v/>
      </c>
      <c r="J353" s="12">
        <f>IF(OR(I353="Carg FV",I353="Carg xar"),MIN(IF(I353="Carg FV",ABS(H353),7.4),7.4,MAX(0,(0.9-M353)*40)*0.95),0)</f>
        <v/>
      </c>
      <c r="K353" s="12">
        <f>IF(I353="V2H",MIN(MAX(0,H353),7.4,MAX(0,(M353-P353)*40)*0.95),0)</f>
        <v/>
      </c>
      <c r="L353" s="12">
        <f>IF(E353=0,0,MAX(0,H353-K353))</f>
        <v/>
      </c>
      <c r="M353" s="13">
        <f>M352+J352/40-IF(I352="V2H",K352/(0.95*40),0)-IF(E353=0,IF(E352=1,IF(D353=1,30,40)*0.18/(2*40),0),0)-IF(E353=1,IF(E352=0,IF(D353=1,30,40)*0.18/(2*40),0),0)</f>
        <v/>
      </c>
      <c r="N353" s="14" t="n">
        <v>0.2</v>
      </c>
      <c r="O353" s="15">
        <f>K353*N353</f>
        <v/>
      </c>
      <c r="P353">
        <f>IF(E353=0,0.3,IF(D353=1,IF(C353&gt;=Params!$B$13-3,IF(C353&lt;Params!$B$13,Params!$B$20,0.3),0.3),IF(C353&gt;=Params!$B$15-3,IF(C353&lt;Params!$B$15,Params!$B$21,0.3),0.3)))</f>
        <v/>
      </c>
    </row>
    <row r="354" ht="15" customHeight="1" s="1">
      <c r="A354" s="9" t="n">
        <v>351</v>
      </c>
      <c r="B354" s="6" t="inlineStr">
        <is>
          <t>15/01</t>
        </is>
      </c>
      <c r="C354" s="6" t="n">
        <v>14</v>
      </c>
      <c r="D354" s="6" t="n">
        <v>0</v>
      </c>
      <c r="E354" s="10">
        <f>IF(D354=1, IF(OR(C354&lt;10, C354&gt;=15),1,0), IF(OR(C354&lt;7, C354&gt;=18),1,0))</f>
        <v/>
      </c>
      <c r="F354" s="11" t="n">
        <v>0</v>
      </c>
      <c r="G354" s="12">
        <f>0.42*8</f>
        <v/>
      </c>
      <c r="H354" s="12">
        <f>F354-G354</f>
        <v/>
      </c>
      <c r="I354" s="10">
        <f>IF(E354=0,"Fora",IF(E353=0,"Carg xar",IF(H354&lt;0,IF(M354&lt;0.9,"Carg FV","Stby"),IF(M354&gt;P354,"V2H",IF(M354&lt;0.9,"Carg xar","Stby")))))</f>
        <v/>
      </c>
      <c r="J354" s="12">
        <f>IF(OR(I354="Carg FV",I354="Carg xar"),MIN(IF(I354="Carg FV",ABS(H354),7.4),7.4,MAX(0,(0.9-M354)*40)*0.95),0)</f>
        <v/>
      </c>
      <c r="K354" s="12">
        <f>IF(I354="V2H",MIN(MAX(0,H354),7.4,MAX(0,(M354-P354)*40)*0.95),0)</f>
        <v/>
      </c>
      <c r="L354" s="12">
        <f>IF(E354=0,0,MAX(0,H354-K354))</f>
        <v/>
      </c>
      <c r="M354" s="13">
        <f>M353+J353/40-IF(I353="V2H",K353/(0.95*40),0)-IF(E354=0,IF(E353=1,IF(D354=1,30,40)*0.18/(2*40),0),0)-IF(E354=1,IF(E353=0,IF(D354=1,30,40)*0.18/(2*40),0),0)</f>
        <v/>
      </c>
      <c r="N354" s="14" t="n">
        <v>0.15</v>
      </c>
      <c r="O354" s="15">
        <f>K354*N354</f>
        <v/>
      </c>
      <c r="P354">
        <f>IF(E354=0,0.3,IF(D354=1,IF(C354&gt;=Params!$B$13-3,IF(C354&lt;Params!$B$13,Params!$B$20,0.3),0.3),IF(C354&gt;=Params!$B$15-3,IF(C354&lt;Params!$B$15,Params!$B$21,0.3),0.3)))</f>
        <v/>
      </c>
    </row>
    <row r="355" ht="15" customHeight="1" s="1">
      <c r="A355" s="9" t="n">
        <v>352</v>
      </c>
      <c r="B355" s="6" t="inlineStr">
        <is>
          <t>15/01</t>
        </is>
      </c>
      <c r="C355" s="6" t="n">
        <v>15</v>
      </c>
      <c r="D355" s="6" t="n">
        <v>0</v>
      </c>
      <c r="E355" s="10">
        <f>IF(D355=1, IF(OR(C355&lt;10, C355&gt;=15),1,0), IF(OR(C355&lt;7, C355&gt;=18),1,0))</f>
        <v/>
      </c>
      <c r="F355" s="11" t="n">
        <v>0</v>
      </c>
      <c r="G355" s="12">
        <f>0.22*8</f>
        <v/>
      </c>
      <c r="H355" s="12">
        <f>F355-G355</f>
        <v/>
      </c>
      <c r="I355" s="10">
        <f>IF(E355=0,"Fora",IF(E354=0,"Carg xar",IF(H355&lt;0,IF(M355&lt;0.9,"Carg FV","Stby"),IF(M355&gt;P355,"V2H",IF(M355&lt;0.9,"Carg xar","Stby")))))</f>
        <v/>
      </c>
      <c r="J355" s="12">
        <f>IF(OR(I355="Carg FV",I355="Carg xar"),MIN(IF(I355="Carg FV",ABS(H355),7.4),7.4,MAX(0,(0.9-M355)*40)*0.95),0)</f>
        <v/>
      </c>
      <c r="K355" s="12">
        <f>IF(I355="V2H",MIN(MAX(0,H355),7.4,MAX(0,(M355-P355)*40)*0.95),0)</f>
        <v/>
      </c>
      <c r="L355" s="12">
        <f>IF(E355=0,0,MAX(0,H355-K355))</f>
        <v/>
      </c>
      <c r="M355" s="13">
        <f>M354+J354/40-IF(I354="V2H",K354/(0.95*40),0)-IF(E355=0,IF(E354=1,IF(D355=1,30,40)*0.18/(2*40),0),0)-IF(E355=1,IF(E354=0,IF(D355=1,30,40)*0.18/(2*40),0),0)</f>
        <v/>
      </c>
      <c r="N355" s="14" t="n">
        <v>0.15</v>
      </c>
      <c r="O355" s="15">
        <f>K355*N355</f>
        <v/>
      </c>
      <c r="P355">
        <f>IF(E355=0,0.3,IF(D355=1,IF(C355&gt;=Params!$B$13-3,IF(C355&lt;Params!$B$13,Params!$B$20,0.3),0.3),IF(C355&gt;=Params!$B$15-3,IF(C355&lt;Params!$B$15,Params!$B$21,0.3),0.3)))</f>
        <v/>
      </c>
    </row>
    <row r="356" ht="15" customHeight="1" s="1">
      <c r="A356" s="9" t="n">
        <v>353</v>
      </c>
      <c r="B356" s="6" t="inlineStr">
        <is>
          <t>15/01</t>
        </is>
      </c>
      <c r="C356" s="6" t="n">
        <v>16</v>
      </c>
      <c r="D356" s="6" t="n">
        <v>0</v>
      </c>
      <c r="E356" s="10">
        <f>IF(D356=1, IF(OR(C356&lt;10, C356&gt;=15),1,0), IF(OR(C356&lt;7, C356&gt;=18),1,0))</f>
        <v/>
      </c>
      <c r="F356" s="11" t="n">
        <v>0</v>
      </c>
      <c r="G356" s="12">
        <f>0.05*8</f>
        <v/>
      </c>
      <c r="H356" s="12">
        <f>F356-G356</f>
        <v/>
      </c>
      <c r="I356" s="10">
        <f>IF(E356=0,"Fora",IF(E355=0,"Carg xar",IF(H356&lt;0,IF(M356&lt;0.9,"Carg FV","Stby"),IF(M356&gt;P356,"V2H",IF(M356&lt;0.9,"Carg xar","Stby")))))</f>
        <v/>
      </c>
      <c r="J356" s="12">
        <f>IF(OR(I356="Carg FV",I356="Carg xar"),MIN(IF(I356="Carg FV",ABS(H356),7.4),7.4,MAX(0,(0.9-M356)*40)*0.95),0)</f>
        <v/>
      </c>
      <c r="K356" s="12">
        <f>IF(I356="V2H",MIN(MAX(0,H356),7.4,MAX(0,(M356-P356)*40)*0.95),0)</f>
        <v/>
      </c>
      <c r="L356" s="12">
        <f>IF(E356=0,0,MAX(0,H356-K356))</f>
        <v/>
      </c>
      <c r="M356" s="13">
        <f>M355+J355/40-IF(I355="V2H",K355/(0.95*40),0)-IF(E356=0,IF(E355=1,IF(D356=1,30,40)*0.18/(2*40),0),0)-IF(E356=1,IF(E355=0,IF(D356=1,30,40)*0.18/(2*40),0),0)</f>
        <v/>
      </c>
      <c r="N356" s="14" t="n">
        <v>0.15</v>
      </c>
      <c r="O356" s="15">
        <f>K356*N356</f>
        <v/>
      </c>
      <c r="P356">
        <f>IF(E356=0,0.3,IF(D356=1,IF(C356&gt;=Params!$B$13-3,IF(C356&lt;Params!$B$13,Params!$B$20,0.3),0.3),IF(C356&gt;=Params!$B$15-3,IF(C356&lt;Params!$B$15,Params!$B$21,0.3),0.3)))</f>
        <v/>
      </c>
    </row>
    <row r="357" ht="15" customHeight="1" s="1">
      <c r="A357" s="9" t="n">
        <v>354</v>
      </c>
      <c r="B357" s="6" t="inlineStr">
        <is>
          <t>15/01</t>
        </is>
      </c>
      <c r="C357" s="6" t="n">
        <v>17</v>
      </c>
      <c r="D357" s="6" t="n">
        <v>0</v>
      </c>
      <c r="E357" s="10">
        <f>IF(D357=1, IF(OR(C357&lt;10, C357&gt;=15),1,0), IF(OR(C357&lt;7, C357&gt;=18),1,0))</f>
        <v/>
      </c>
      <c r="F357" s="11" t="n">
        <v>0.19</v>
      </c>
      <c r="G357" s="12">
        <f>0*8</f>
        <v/>
      </c>
      <c r="H357" s="12">
        <f>F357-G357</f>
        <v/>
      </c>
      <c r="I357" s="10">
        <f>IF(E357=0,"Fora",IF(E356=0,"Carg xar",IF(H357&lt;0,IF(M357&lt;0.9,"Carg FV","Stby"),IF(M357&gt;P357,"V2H",IF(M357&lt;0.9,"Carg xar","Stby")))))</f>
        <v/>
      </c>
      <c r="J357" s="12">
        <f>IF(OR(I357="Carg FV",I357="Carg xar"),MIN(IF(I357="Carg FV",ABS(H357),7.4),7.4,MAX(0,(0.9-M357)*40)*0.95),0)</f>
        <v/>
      </c>
      <c r="K357" s="12">
        <f>IF(I357="V2H",MIN(MAX(0,H357),7.4,MAX(0,(M357-P357)*40)*0.95),0)</f>
        <v/>
      </c>
      <c r="L357" s="12">
        <f>IF(E357=0,0,MAX(0,H357-K357))</f>
        <v/>
      </c>
      <c r="M357" s="13">
        <f>M356+J356/40-IF(I356="V2H",K356/(0.95*40),0)-IF(E357=0,IF(E356=1,IF(D357=1,30,40)*0.18/(2*40),0),0)-IF(E357=1,IF(E356=0,IF(D357=1,30,40)*0.18/(2*40),0),0)</f>
        <v/>
      </c>
      <c r="N357" s="14" t="n">
        <v>0.15</v>
      </c>
      <c r="O357" s="15">
        <f>K357*N357</f>
        <v/>
      </c>
      <c r="P357">
        <f>IF(E357=0,0.3,IF(D357=1,IF(C357&gt;=Params!$B$13-3,IF(C357&lt;Params!$B$13,Params!$B$20,0.3),0.3),IF(C357&gt;=Params!$B$15-3,IF(C357&lt;Params!$B$15,Params!$B$21,0.3),0.3)))</f>
        <v/>
      </c>
    </row>
    <row r="358" ht="15" customHeight="1" s="1">
      <c r="A358" s="9" t="n">
        <v>355</v>
      </c>
      <c r="B358" s="6" t="inlineStr">
        <is>
          <t>15/01</t>
        </is>
      </c>
      <c r="C358" s="6" t="n">
        <v>18</v>
      </c>
      <c r="D358" s="6" t="n">
        <v>0</v>
      </c>
      <c r="E358" s="10">
        <f>IF(D358=1, IF(OR(C358&lt;10, C358&gt;=15),1,0), IF(OR(C358&lt;7, C358&gt;=18),1,0))</f>
        <v/>
      </c>
      <c r="F358" s="11" t="n">
        <v>0.19</v>
      </c>
      <c r="G358" s="12">
        <f>0*8</f>
        <v/>
      </c>
      <c r="H358" s="12">
        <f>F358-G358</f>
        <v/>
      </c>
      <c r="I358" s="10">
        <f>IF(E358=0,"Fora",IF(E357=0,"Carg xar",IF(H358&lt;0,IF(M358&lt;0.9,"Carg FV","Stby"),IF(M358&gt;P358,"V2H",IF(M358&lt;0.9,"Carg xar","Stby")))))</f>
        <v/>
      </c>
      <c r="J358" s="12">
        <f>IF(OR(I358="Carg FV",I358="Carg xar"),MIN(IF(I358="Carg FV",ABS(H358),7.4),7.4,MAX(0,(0.9-M358)*40)*0.95),0)</f>
        <v/>
      </c>
      <c r="K358" s="12">
        <f>IF(I358="V2H",MIN(MAX(0,H358),7.4,MAX(0,(M358-P358)*40)*0.95),0)</f>
        <v/>
      </c>
      <c r="L358" s="12">
        <f>IF(E358=0,0,MAX(0,H358-K358))</f>
        <v/>
      </c>
      <c r="M358" s="13">
        <f>M357+J357/40-IF(I357="V2H",K357/(0.95*40),0)-IF(E358=0,IF(E357=1,IF(D358=1,30,40)*0.18/(2*40),0),0)-IF(E358=1,IF(E357=0,IF(D358=1,30,40)*0.18/(2*40),0),0)</f>
        <v/>
      </c>
      <c r="N358" s="14" t="n">
        <v>0.2</v>
      </c>
      <c r="O358" s="15">
        <f>K358*N358</f>
        <v/>
      </c>
      <c r="P358">
        <f>IF(E358=0,0.3,IF(D358=1,IF(C358&gt;=Params!$B$13-3,IF(C358&lt;Params!$B$13,Params!$B$20,0.3),0.3),IF(C358&gt;=Params!$B$15-3,IF(C358&lt;Params!$B$15,Params!$B$21,0.3),0.3)))</f>
        <v/>
      </c>
    </row>
    <row r="359" ht="15" customHeight="1" s="1">
      <c r="A359" s="9" t="n">
        <v>356</v>
      </c>
      <c r="B359" s="6" t="inlineStr">
        <is>
          <t>15/01</t>
        </is>
      </c>
      <c r="C359" s="6" t="n">
        <v>19</v>
      </c>
      <c r="D359" s="6" t="n">
        <v>0</v>
      </c>
      <c r="E359" s="10">
        <f>IF(D359=1, IF(OR(C359&lt;10, C359&gt;=15),1,0), IF(OR(C359&lt;7, C359&gt;=18),1,0))</f>
        <v/>
      </c>
      <c r="F359" s="11" t="n">
        <v>3.568</v>
      </c>
      <c r="G359" s="12">
        <f>0*8</f>
        <v/>
      </c>
      <c r="H359" s="12">
        <f>F359-G359</f>
        <v/>
      </c>
      <c r="I359" s="10">
        <f>IF(E359=0,"Fora",IF(E358=0,"Carg xar",IF(H359&lt;0,IF(M359&lt;0.9,"Carg FV","Stby"),IF(M359&gt;P359,"V2H",IF(M359&lt;0.9,"Carg xar","Stby")))))</f>
        <v/>
      </c>
      <c r="J359" s="12">
        <f>IF(OR(I359="Carg FV",I359="Carg xar"),MIN(IF(I359="Carg FV",ABS(H359),7.4),7.4,MAX(0,(0.9-M359)*40)*0.95),0)</f>
        <v/>
      </c>
      <c r="K359" s="12">
        <f>IF(I359="V2H",MIN(MAX(0,H359),7.4,MAX(0,(M359-P359)*40)*0.95),0)</f>
        <v/>
      </c>
      <c r="L359" s="12">
        <f>IF(E359=0,0,MAX(0,H359-K359))</f>
        <v/>
      </c>
      <c r="M359" s="13">
        <f>M358+J358/40-IF(I358="V2H",K358/(0.95*40),0)-IF(E359=0,IF(E358=1,IF(D359=1,30,40)*0.18/(2*40),0),0)-IF(E359=1,IF(E358=0,IF(D359=1,30,40)*0.18/(2*40),0),0)</f>
        <v/>
      </c>
      <c r="N359" s="14" t="n">
        <v>0.2</v>
      </c>
      <c r="O359" s="15">
        <f>K359*N359</f>
        <v/>
      </c>
      <c r="P359">
        <f>IF(E359=0,0.3,IF(D359=1,IF(C359&gt;=Params!$B$13-3,IF(C359&lt;Params!$B$13,Params!$B$20,0.3),0.3),IF(C359&gt;=Params!$B$15-3,IF(C359&lt;Params!$B$15,Params!$B$21,0.3),0.3)))</f>
        <v/>
      </c>
    </row>
    <row r="360" ht="15" customHeight="1" s="1">
      <c r="A360" s="9" t="n">
        <v>357</v>
      </c>
      <c r="B360" s="6" t="inlineStr">
        <is>
          <t>15/01</t>
        </is>
      </c>
      <c r="C360" s="6" t="n">
        <v>20</v>
      </c>
      <c r="D360" s="6" t="n">
        <v>0</v>
      </c>
      <c r="E360" s="10">
        <f>IF(D360=1, IF(OR(C360&lt;10, C360&gt;=15),1,0), IF(OR(C360&lt;7, C360&gt;=18),1,0))</f>
        <v/>
      </c>
      <c r="F360" s="11" t="n">
        <v>4.937</v>
      </c>
      <c r="G360" s="12">
        <f>0*8</f>
        <v/>
      </c>
      <c r="H360" s="12">
        <f>F360-G360</f>
        <v/>
      </c>
      <c r="I360" s="10">
        <f>IF(E360=0,"Fora",IF(E359=0,"Carg xar",IF(H360&lt;0,IF(M360&lt;0.9,"Carg FV","Stby"),IF(M360&gt;P360,"V2H",IF(M360&lt;0.9,"Carg xar","Stby")))))</f>
        <v/>
      </c>
      <c r="J360" s="12">
        <f>IF(OR(I360="Carg FV",I360="Carg xar"),MIN(IF(I360="Carg FV",ABS(H360),7.4),7.4,MAX(0,(0.9-M360)*40)*0.95),0)</f>
        <v/>
      </c>
      <c r="K360" s="12">
        <f>IF(I360="V2H",MIN(MAX(0,H360),7.4,MAX(0,(M360-P360)*40)*0.95),0)</f>
        <v/>
      </c>
      <c r="L360" s="12">
        <f>IF(E360=0,0,MAX(0,H360-K360))</f>
        <v/>
      </c>
      <c r="M360" s="13">
        <f>M359+J359/40-IF(I359="V2H",K359/(0.95*40),0)-IF(E360=0,IF(E359=1,IF(D360=1,30,40)*0.18/(2*40),0),0)-IF(E360=1,IF(E359=0,IF(D360=1,30,40)*0.18/(2*40),0),0)</f>
        <v/>
      </c>
      <c r="N360" s="14" t="n">
        <v>0.2</v>
      </c>
      <c r="O360" s="15">
        <f>K360*N360</f>
        <v/>
      </c>
      <c r="P360">
        <f>IF(E360=0,0.3,IF(D360=1,IF(C360&gt;=Params!$B$13-3,IF(C360&lt;Params!$B$13,Params!$B$20,0.3),0.3),IF(C360&gt;=Params!$B$15-3,IF(C360&lt;Params!$B$15,Params!$B$21,0.3),0.3)))</f>
        <v/>
      </c>
    </row>
    <row r="361" ht="15" customHeight="1" s="1">
      <c r="A361" s="9" t="n">
        <v>358</v>
      </c>
      <c r="B361" s="6" t="inlineStr">
        <is>
          <t>15/01</t>
        </is>
      </c>
      <c r="C361" s="6" t="n">
        <v>21</v>
      </c>
      <c r="D361" s="6" t="n">
        <v>0</v>
      </c>
      <c r="E361" s="10">
        <f>IF(D361=1, IF(OR(C361&lt;10, C361&gt;=15),1,0), IF(OR(C361&lt;7, C361&gt;=18),1,0))</f>
        <v/>
      </c>
      <c r="F361" s="11" t="n">
        <v>3.894</v>
      </c>
      <c r="G361" s="12">
        <f>0*8</f>
        <v/>
      </c>
      <c r="H361" s="12">
        <f>F361-G361</f>
        <v/>
      </c>
      <c r="I361" s="10">
        <f>IF(E361=0,"Fora",IF(E360=0,"Carg xar",IF(H361&lt;0,IF(M361&lt;0.9,"Carg FV","Stby"),IF(M361&gt;P361,"V2H",IF(M361&lt;0.9,"Carg xar","Stby")))))</f>
        <v/>
      </c>
      <c r="J361" s="12">
        <f>IF(OR(I361="Carg FV",I361="Carg xar"),MIN(IF(I361="Carg FV",ABS(H361),7.4),7.4,MAX(0,(0.9-M361)*40)*0.95),0)</f>
        <v/>
      </c>
      <c r="K361" s="12">
        <f>IF(I361="V2H",MIN(MAX(0,H361),7.4,MAX(0,(M361-P361)*40)*0.95),0)</f>
        <v/>
      </c>
      <c r="L361" s="12">
        <f>IF(E361=0,0,MAX(0,H361-K361))</f>
        <v/>
      </c>
      <c r="M361" s="13">
        <f>M360+J360/40-IF(I360="V2H",K360/(0.95*40),0)-IF(E361=0,IF(E360=1,IF(D361=1,30,40)*0.18/(2*40),0),0)-IF(E361=1,IF(E360=0,IF(D361=1,30,40)*0.18/(2*40),0),0)</f>
        <v/>
      </c>
      <c r="N361" s="14" t="n">
        <v>0.2</v>
      </c>
      <c r="O361" s="15">
        <f>K361*N361</f>
        <v/>
      </c>
      <c r="P361">
        <f>IF(E361=0,0.3,IF(D361=1,IF(C361&gt;=Params!$B$13-3,IF(C361&lt;Params!$B$13,Params!$B$20,0.3),0.3),IF(C361&gt;=Params!$B$15-3,IF(C361&lt;Params!$B$15,Params!$B$21,0.3),0.3)))</f>
        <v/>
      </c>
    </row>
    <row r="362" ht="15" customHeight="1" s="1">
      <c r="A362" s="9" t="n">
        <v>359</v>
      </c>
      <c r="B362" s="6" t="inlineStr">
        <is>
          <t>15/01</t>
        </is>
      </c>
      <c r="C362" s="6" t="n">
        <v>22</v>
      </c>
      <c r="D362" s="6" t="n">
        <v>0</v>
      </c>
      <c r="E362" s="10">
        <f>IF(D362=1, IF(OR(C362&lt;10, C362&gt;=15),1,0), IF(OR(C362&lt;7, C362&gt;=18),1,0))</f>
        <v/>
      </c>
      <c r="F362" s="11" t="n">
        <v>3.576</v>
      </c>
      <c r="G362" s="12">
        <f>0*8</f>
        <v/>
      </c>
      <c r="H362" s="12">
        <f>F362-G362</f>
        <v/>
      </c>
      <c r="I362" s="10">
        <f>IF(E362=0,"Fora",IF(E361=0,"Carg xar",IF(H362&lt;0,IF(M362&lt;0.9,"Carg FV","Stby"),IF(M362&gt;P362,"V2H",IF(M362&lt;0.9,"Carg xar","Stby")))))</f>
        <v/>
      </c>
      <c r="J362" s="12">
        <f>IF(OR(I362="Carg FV",I362="Carg xar"),MIN(IF(I362="Carg FV",ABS(H362),7.4),7.4,MAX(0,(0.9-M362)*40)*0.95),0)</f>
        <v/>
      </c>
      <c r="K362" s="12">
        <f>IF(I362="V2H",MIN(MAX(0,H362),7.4,MAX(0,(M362-P362)*40)*0.95),0)</f>
        <v/>
      </c>
      <c r="L362" s="12">
        <f>IF(E362=0,0,MAX(0,H362-K362))</f>
        <v/>
      </c>
      <c r="M362" s="13">
        <f>M361+J361/40-IF(I361="V2H",K361/(0.95*40),0)-IF(E362=0,IF(E361=1,IF(D362=1,30,40)*0.18/(2*40),0),0)-IF(E362=1,IF(E361=0,IF(D362=1,30,40)*0.18/(2*40),0),0)</f>
        <v/>
      </c>
      <c r="N362" s="14" t="n">
        <v>0.15</v>
      </c>
      <c r="O362" s="15">
        <f>K362*N362</f>
        <v/>
      </c>
      <c r="P362">
        <f>IF(E362=0,0.3,IF(D362=1,IF(C362&gt;=Params!$B$13-3,IF(C362&lt;Params!$B$13,Params!$B$20,0.3),0.3),IF(C362&gt;=Params!$B$15-3,IF(C362&lt;Params!$B$15,Params!$B$21,0.3),0.3)))</f>
        <v/>
      </c>
    </row>
    <row r="363" ht="15" customHeight="1" s="1">
      <c r="A363" s="9" t="n">
        <v>360</v>
      </c>
      <c r="B363" s="6" t="inlineStr">
        <is>
          <t>15/01</t>
        </is>
      </c>
      <c r="C363" s="6" t="n">
        <v>23</v>
      </c>
      <c r="D363" s="6" t="n">
        <v>0</v>
      </c>
      <c r="E363" s="10">
        <f>IF(D363=1, IF(OR(C363&lt;10, C363&gt;=15),1,0), IF(OR(C363&lt;7, C363&gt;=18),1,0))</f>
        <v/>
      </c>
      <c r="F363" s="11" t="n">
        <v>3.351</v>
      </c>
      <c r="G363" s="12">
        <f>0*8</f>
        <v/>
      </c>
      <c r="H363" s="12">
        <f>F363-G363</f>
        <v/>
      </c>
      <c r="I363" s="10">
        <f>IF(E363=0,"Fora",IF(E362=0,"Carg xar",IF(H363&lt;0,IF(M363&lt;0.9,"Carg FV","Stby"),IF(M363&gt;P363,"V2H",IF(M363&lt;0.9,"Carg xar","Stby")))))</f>
        <v/>
      </c>
      <c r="J363" s="12">
        <f>IF(OR(I363="Carg FV",I363="Carg xar"),MIN(IF(I363="Carg FV",ABS(H363),7.4),7.4,MAX(0,(0.9-M363)*40)*0.95),0)</f>
        <v/>
      </c>
      <c r="K363" s="12">
        <f>IF(I363="V2H",MIN(MAX(0,H363),7.4,MAX(0,(M363-P363)*40)*0.95),0)</f>
        <v/>
      </c>
      <c r="L363" s="12">
        <f>IF(E363=0,0,MAX(0,H363-K363))</f>
        <v/>
      </c>
      <c r="M363" s="13">
        <f>M362+J362/40-IF(I362="V2H",K362/(0.95*40),0)-IF(E363=0,IF(E362=1,IF(D363=1,30,40)*0.18/(2*40),0),0)-IF(E363=1,IF(E362=0,IF(D363=1,30,40)*0.18/(2*40),0),0)</f>
        <v/>
      </c>
      <c r="N363" s="14" t="n">
        <v>0.15</v>
      </c>
      <c r="O363" s="15">
        <f>K363*N363</f>
        <v/>
      </c>
      <c r="P363">
        <f>IF(E363=0,0.3,IF(D363=1,IF(C363&gt;=Params!$B$13-3,IF(C363&lt;Params!$B$13,Params!$B$20,0.3),0.3),IF(C363&gt;=Params!$B$15-3,IF(C363&lt;Params!$B$15,Params!$B$21,0.3),0.3)))</f>
        <v/>
      </c>
    </row>
    <row r="364" ht="15" customHeight="1" s="1">
      <c r="A364" s="9" t="n">
        <v>361</v>
      </c>
      <c r="B364" s="6" t="inlineStr">
        <is>
          <t>16/01</t>
        </is>
      </c>
      <c r="C364" s="6" t="n">
        <v>0</v>
      </c>
      <c r="D364" s="6" t="n">
        <v>0</v>
      </c>
      <c r="E364" s="10">
        <f>IF(D364=1, IF(OR(C364&lt;10, C364&gt;=15),1,0), IF(OR(C364&lt;7, C364&gt;=18),1,0))</f>
        <v/>
      </c>
      <c r="F364" s="11" t="n">
        <v>3.329</v>
      </c>
      <c r="G364" s="12">
        <f>0*8</f>
        <v/>
      </c>
      <c r="H364" s="12">
        <f>F364-G364</f>
        <v/>
      </c>
      <c r="I364" s="10">
        <f>IF(E364=0,"Fora",IF(E363=0,"Carg xar",IF(H364&lt;0,IF(M364&lt;0.9,"Carg FV","Stby"),IF(M364&gt;P364,"V2H",IF(M364&lt;0.9,"Carg xar","Stby")))))</f>
        <v/>
      </c>
      <c r="J364" s="12">
        <f>IF(OR(I364="Carg FV",I364="Carg xar"),MIN(IF(I364="Carg FV",ABS(H364),7.4),7.4,MAX(0,(0.9-M364)*40)*0.95),0)</f>
        <v/>
      </c>
      <c r="K364" s="12">
        <f>IF(I364="V2H",MIN(MAX(0,H364),7.4,MAX(0,(M364-P364)*40)*0.95),0)</f>
        <v/>
      </c>
      <c r="L364" s="12">
        <f>IF(E364=0,0,MAX(0,H364-K364))</f>
        <v/>
      </c>
      <c r="M364" s="13">
        <f>M363+J363/40-IF(I363="V2H",K363/(0.95*40),0)-IF(E364=0,IF(E363=1,IF(D364=1,30,40)*0.18/(2*40),0),0)-IF(E364=1,IF(E363=0,IF(D364=1,30,40)*0.18/(2*40),0),0)</f>
        <v/>
      </c>
      <c r="N364" s="14" t="n">
        <v>0.09</v>
      </c>
      <c r="O364" s="15">
        <f>K364*N364</f>
        <v/>
      </c>
      <c r="P364">
        <f>IF(E364=0,0.3,IF(D364=1,IF(C364&gt;=Params!$B$13-3,IF(C364&lt;Params!$B$13,Params!$B$20,0.3),0.3),IF(C364&gt;=Params!$B$15-3,IF(C364&lt;Params!$B$15,Params!$B$21,0.3),0.3)))</f>
        <v/>
      </c>
    </row>
    <row r="365" ht="15" customHeight="1" s="1">
      <c r="A365" s="9" t="n">
        <v>362</v>
      </c>
      <c r="B365" s="6" t="inlineStr">
        <is>
          <t>16/01</t>
        </is>
      </c>
      <c r="C365" s="6" t="n">
        <v>1</v>
      </c>
      <c r="D365" s="6" t="n">
        <v>0</v>
      </c>
      <c r="E365" s="10">
        <f>IF(D365=1, IF(OR(C365&lt;10, C365&gt;=15),1,0), IF(OR(C365&lt;7, C365&gt;=18),1,0))</f>
        <v/>
      </c>
      <c r="F365" s="11" t="n">
        <v>3.3</v>
      </c>
      <c r="G365" s="12">
        <f>0*8</f>
        <v/>
      </c>
      <c r="H365" s="12">
        <f>F365-G365</f>
        <v/>
      </c>
      <c r="I365" s="10">
        <f>IF(E365=0,"Fora",IF(E364=0,"Carg xar",IF(H365&lt;0,IF(M365&lt;0.9,"Carg FV","Stby"),IF(M365&gt;P365,"V2H",IF(M365&lt;0.9,"Carg xar","Stby")))))</f>
        <v/>
      </c>
      <c r="J365" s="12">
        <f>IF(OR(I365="Carg FV",I365="Carg xar"),MIN(IF(I365="Carg FV",ABS(H365),7.4),7.4,MAX(0,(0.9-M365)*40)*0.95),0)</f>
        <v/>
      </c>
      <c r="K365" s="12">
        <f>IF(I365="V2H",MIN(MAX(0,H365),7.4,MAX(0,(M365-P365)*40)*0.95),0)</f>
        <v/>
      </c>
      <c r="L365" s="12">
        <f>IF(E365=0,0,MAX(0,H365-K365))</f>
        <v/>
      </c>
      <c r="M365" s="13">
        <f>M364+J364/40-IF(I364="V2H",K364/(0.95*40),0)-IF(E365=0,IF(E364=1,IF(D365=1,30,40)*0.18/(2*40),0),0)-IF(E365=1,IF(E364=0,IF(D365=1,30,40)*0.18/(2*40),0),0)</f>
        <v/>
      </c>
      <c r="N365" s="14" t="n">
        <v>0.09</v>
      </c>
      <c r="O365" s="15">
        <f>K365*N365</f>
        <v/>
      </c>
      <c r="P365">
        <f>IF(E365=0,0.3,IF(D365=1,IF(C365&gt;=Params!$B$13-3,IF(C365&lt;Params!$B$13,Params!$B$20,0.3),0.3),IF(C365&gt;=Params!$B$15-3,IF(C365&lt;Params!$B$15,Params!$B$21,0.3),0.3)))</f>
        <v/>
      </c>
    </row>
    <row r="366" ht="15" customHeight="1" s="1">
      <c r="A366" s="9" t="n">
        <v>363</v>
      </c>
      <c r="B366" s="6" t="inlineStr">
        <is>
          <t>16/01</t>
        </is>
      </c>
      <c r="C366" s="6" t="n">
        <v>2</v>
      </c>
      <c r="D366" s="6" t="n">
        <v>0</v>
      </c>
      <c r="E366" s="10">
        <f>IF(D366=1, IF(OR(C366&lt;10, C366&gt;=15),1,0), IF(OR(C366&lt;7, C366&gt;=18),1,0))</f>
        <v/>
      </c>
      <c r="F366" s="11" t="n">
        <v>3.275</v>
      </c>
      <c r="G366" s="12">
        <f>0*8</f>
        <v/>
      </c>
      <c r="H366" s="12">
        <f>F366-G366</f>
        <v/>
      </c>
      <c r="I366" s="10">
        <f>IF(E366=0,"Fora",IF(E365=0,"Carg xar",IF(H366&lt;0,IF(M366&lt;0.9,"Carg FV","Stby"),IF(M366&gt;P366,"V2H",IF(M366&lt;0.9,"Carg xar","Stby")))))</f>
        <v/>
      </c>
      <c r="J366" s="12">
        <f>IF(OR(I366="Carg FV",I366="Carg xar"),MIN(IF(I366="Carg FV",ABS(H366),7.4),7.4,MAX(0,(0.9-M366)*40)*0.95),0)</f>
        <v/>
      </c>
      <c r="K366" s="12">
        <f>IF(I366="V2H",MIN(MAX(0,H366),7.4,MAX(0,(M366-P366)*40)*0.95),0)</f>
        <v/>
      </c>
      <c r="L366" s="12">
        <f>IF(E366=0,0,MAX(0,H366-K366))</f>
        <v/>
      </c>
      <c r="M366" s="13">
        <f>M365+J365/40-IF(I365="V2H",K365/(0.95*40),0)-IF(E366=0,IF(E365=1,IF(D366=1,30,40)*0.18/(2*40),0),0)-IF(E366=1,IF(E365=0,IF(D366=1,30,40)*0.18/(2*40),0),0)</f>
        <v/>
      </c>
      <c r="N366" s="14" t="n">
        <v>0.09</v>
      </c>
      <c r="O366" s="15">
        <f>K366*N366</f>
        <v/>
      </c>
      <c r="P366">
        <f>IF(E366=0,0.3,IF(D366=1,IF(C366&gt;=Params!$B$13-3,IF(C366&lt;Params!$B$13,Params!$B$20,0.3),0.3),IF(C366&gt;=Params!$B$15-3,IF(C366&lt;Params!$B$15,Params!$B$21,0.3),0.3)))</f>
        <v/>
      </c>
    </row>
    <row r="367" ht="15" customHeight="1" s="1">
      <c r="A367" s="9" t="n">
        <v>364</v>
      </c>
      <c r="B367" s="6" t="inlineStr">
        <is>
          <t>16/01</t>
        </is>
      </c>
      <c r="C367" s="6" t="n">
        <v>3</v>
      </c>
      <c r="D367" s="6" t="n">
        <v>0</v>
      </c>
      <c r="E367" s="10">
        <f>IF(D367=1, IF(OR(C367&lt;10, C367&gt;=15),1,0), IF(OR(C367&lt;7, C367&gt;=18),1,0))</f>
        <v/>
      </c>
      <c r="F367" s="11" t="n">
        <v>3.505</v>
      </c>
      <c r="G367" s="12">
        <f>0*8</f>
        <v/>
      </c>
      <c r="H367" s="12">
        <f>F367-G367</f>
        <v/>
      </c>
      <c r="I367" s="10">
        <f>IF(E367=0,"Fora",IF(E366=0,"Carg xar",IF(H367&lt;0,IF(M367&lt;0.9,"Carg FV","Stby"),IF(M367&gt;P367,"V2H",IF(M367&lt;0.9,"Carg xar","Stby")))))</f>
        <v/>
      </c>
      <c r="J367" s="12">
        <f>IF(OR(I367="Carg FV",I367="Carg xar"),MIN(IF(I367="Carg FV",ABS(H367),7.4),7.4,MAX(0,(0.9-M367)*40)*0.95),0)</f>
        <v/>
      </c>
      <c r="K367" s="12">
        <f>IF(I367="V2H",MIN(MAX(0,H367),7.4,MAX(0,(M367-P367)*40)*0.95),0)</f>
        <v/>
      </c>
      <c r="L367" s="12">
        <f>IF(E367=0,0,MAX(0,H367-K367))</f>
        <v/>
      </c>
      <c r="M367" s="13">
        <f>M366+J366/40-IF(I366="V2H",K366/(0.95*40),0)-IF(E367=0,IF(E366=1,IF(D367=1,30,40)*0.18/(2*40),0),0)-IF(E367=1,IF(E366=0,IF(D367=1,30,40)*0.18/(2*40),0),0)</f>
        <v/>
      </c>
      <c r="N367" s="14" t="n">
        <v>0.09</v>
      </c>
      <c r="O367" s="15">
        <f>K367*N367</f>
        <v/>
      </c>
      <c r="P367">
        <f>IF(E367=0,0.3,IF(D367=1,IF(C367&gt;=Params!$B$13-3,IF(C367&lt;Params!$B$13,Params!$B$20,0.3),0.3),IF(C367&gt;=Params!$B$15-3,IF(C367&lt;Params!$B$15,Params!$B$21,0.3),0.3)))</f>
        <v/>
      </c>
    </row>
    <row r="368" ht="15" customHeight="1" s="1">
      <c r="A368" s="9" t="n">
        <v>365</v>
      </c>
      <c r="B368" s="6" t="inlineStr">
        <is>
          <t>16/01</t>
        </is>
      </c>
      <c r="C368" s="6" t="n">
        <v>4</v>
      </c>
      <c r="D368" s="6" t="n">
        <v>0</v>
      </c>
      <c r="E368" s="10">
        <f>IF(D368=1, IF(OR(C368&lt;10, C368&gt;=15),1,0), IF(OR(C368&lt;7, C368&gt;=18),1,0))</f>
        <v/>
      </c>
      <c r="F368" s="11" t="n">
        <v>3.014</v>
      </c>
      <c r="G368" s="12">
        <f>0*8</f>
        <v/>
      </c>
      <c r="H368" s="12">
        <f>F368-G368</f>
        <v/>
      </c>
      <c r="I368" s="10">
        <f>IF(E368=0,"Fora",IF(E367=0,"Carg xar",IF(H368&lt;0,IF(M368&lt;0.9,"Carg FV","Stby"),IF(M368&gt;P368,"V2H",IF(M368&lt;0.9,"Carg xar","Stby")))))</f>
        <v/>
      </c>
      <c r="J368" s="12">
        <f>IF(OR(I368="Carg FV",I368="Carg xar"),MIN(IF(I368="Carg FV",ABS(H368),7.4),7.4,MAX(0,(0.9-M368)*40)*0.95),0)</f>
        <v/>
      </c>
      <c r="K368" s="12">
        <f>IF(I368="V2H",MIN(MAX(0,H368),7.4,MAX(0,(M368-P368)*40)*0.95),0)</f>
        <v/>
      </c>
      <c r="L368" s="12">
        <f>IF(E368=0,0,MAX(0,H368-K368))</f>
        <v/>
      </c>
      <c r="M368" s="13">
        <f>M367+J367/40-IF(I367="V2H",K367/(0.95*40),0)-IF(E368=0,IF(E367=1,IF(D368=1,30,40)*0.18/(2*40),0),0)-IF(E368=1,IF(E367=0,IF(D368=1,30,40)*0.18/(2*40),0),0)</f>
        <v/>
      </c>
      <c r="N368" s="14" t="n">
        <v>0.09</v>
      </c>
      <c r="O368" s="15">
        <f>K368*N368</f>
        <v/>
      </c>
      <c r="P368">
        <f>IF(E368=0,0.3,IF(D368=1,IF(C368&gt;=Params!$B$13-3,IF(C368&lt;Params!$B$13,Params!$B$20,0.3),0.3),IF(C368&gt;=Params!$B$15-3,IF(C368&lt;Params!$B$15,Params!$B$21,0.3),0.3)))</f>
        <v/>
      </c>
    </row>
    <row r="369" ht="15" customHeight="1" s="1">
      <c r="A369" s="9" t="n">
        <v>366</v>
      </c>
      <c r="B369" s="6" t="inlineStr">
        <is>
          <t>16/01</t>
        </is>
      </c>
      <c r="C369" s="6" t="n">
        <v>5</v>
      </c>
      <c r="D369" s="6" t="n">
        <v>0</v>
      </c>
      <c r="E369" s="10">
        <f>IF(D369=1, IF(OR(C369&lt;10, C369&gt;=15),1,0), IF(OR(C369&lt;7, C369&gt;=18),1,0))</f>
        <v/>
      </c>
      <c r="F369" s="11" t="n">
        <v>2.957</v>
      </c>
      <c r="G369" s="12">
        <f>0*8</f>
        <v/>
      </c>
      <c r="H369" s="12">
        <f>F369-G369</f>
        <v/>
      </c>
      <c r="I369" s="10">
        <f>IF(E369=0,"Fora",IF(E368=0,"Carg xar",IF(H369&lt;0,IF(M369&lt;0.9,"Carg FV","Stby"),IF(M369&gt;P369,"V2H",IF(M369&lt;0.9,"Carg xar","Stby")))))</f>
        <v/>
      </c>
      <c r="J369" s="12">
        <f>IF(OR(I369="Carg FV",I369="Carg xar"),MIN(IF(I369="Carg FV",ABS(H369),7.4),7.4,MAX(0,(0.9-M369)*40)*0.95),0)</f>
        <v/>
      </c>
      <c r="K369" s="12">
        <f>IF(I369="V2H",MIN(MAX(0,H369),7.4,MAX(0,(M369-P369)*40)*0.95),0)</f>
        <v/>
      </c>
      <c r="L369" s="12">
        <f>IF(E369=0,0,MAX(0,H369-K369))</f>
        <v/>
      </c>
      <c r="M369" s="13">
        <f>M368+J368/40-IF(I368="V2H",K368/(0.95*40),0)-IF(E369=0,IF(E368=1,IF(D369=1,30,40)*0.18/(2*40),0),0)-IF(E369=1,IF(E368=0,IF(D369=1,30,40)*0.18/(2*40),0),0)</f>
        <v/>
      </c>
      <c r="N369" s="14" t="n">
        <v>0.09</v>
      </c>
      <c r="O369" s="15">
        <f>K369*N369</f>
        <v/>
      </c>
      <c r="P369">
        <f>IF(E369=0,0.3,IF(D369=1,IF(C369&gt;=Params!$B$13-3,IF(C369&lt;Params!$B$13,Params!$B$20,0.3),0.3),IF(C369&gt;=Params!$B$15-3,IF(C369&lt;Params!$B$15,Params!$B$21,0.3),0.3)))</f>
        <v/>
      </c>
    </row>
    <row r="370" ht="15" customHeight="1" s="1">
      <c r="A370" s="9" t="n">
        <v>367</v>
      </c>
      <c r="B370" s="6" t="inlineStr">
        <is>
          <t>16/01</t>
        </is>
      </c>
      <c r="C370" s="6" t="n">
        <v>6</v>
      </c>
      <c r="D370" s="6" t="n">
        <v>0</v>
      </c>
      <c r="E370" s="10">
        <f>IF(D370=1, IF(OR(C370&lt;10, C370&gt;=15),1,0), IF(OR(C370&lt;7, C370&gt;=18),1,0))</f>
        <v/>
      </c>
      <c r="F370" s="11" t="n">
        <v>3.05</v>
      </c>
      <c r="G370" s="12">
        <f>0*8</f>
        <v/>
      </c>
      <c r="H370" s="12">
        <f>F370-G370</f>
        <v/>
      </c>
      <c r="I370" s="10">
        <f>IF(E370=0,"Fora",IF(E369=0,"Carg xar",IF(H370&lt;0,IF(M370&lt;0.9,"Carg FV","Stby"),IF(M370&gt;P370,"V2H",IF(M370&lt;0.9,"Carg xar","Stby")))))</f>
        <v/>
      </c>
      <c r="J370" s="12">
        <f>IF(OR(I370="Carg FV",I370="Carg xar"),MIN(IF(I370="Carg FV",ABS(H370),7.4),7.4,MAX(0,(0.9-M370)*40)*0.95),0)</f>
        <v/>
      </c>
      <c r="K370" s="12">
        <f>IF(I370="V2H",MIN(MAX(0,H370),7.4,MAX(0,(M370-P370)*40)*0.95),0)</f>
        <v/>
      </c>
      <c r="L370" s="12">
        <f>IF(E370=0,0,MAX(0,H370-K370))</f>
        <v/>
      </c>
      <c r="M370" s="13">
        <f>M369+J369/40-IF(I369="V2H",K369/(0.95*40),0)-IF(E370=0,IF(E369=1,IF(D370=1,30,40)*0.18/(2*40),0),0)-IF(E370=1,IF(E369=0,IF(D370=1,30,40)*0.18/(2*40),0),0)</f>
        <v/>
      </c>
      <c r="N370" s="14" t="n">
        <v>0.09</v>
      </c>
      <c r="O370" s="15">
        <f>K370*N370</f>
        <v/>
      </c>
      <c r="P370">
        <f>IF(E370=0,0.3,IF(D370=1,IF(C370&gt;=Params!$B$13-3,IF(C370&lt;Params!$B$13,Params!$B$20,0.3),0.3),IF(C370&gt;=Params!$B$15-3,IF(C370&lt;Params!$B$15,Params!$B$21,0.3),0.3)))</f>
        <v/>
      </c>
    </row>
    <row r="371" ht="15" customHeight="1" s="1">
      <c r="A371" s="9" t="n">
        <v>368</v>
      </c>
      <c r="B371" s="6" t="inlineStr">
        <is>
          <t>16/01</t>
        </is>
      </c>
      <c r="C371" s="6" t="n">
        <v>7</v>
      </c>
      <c r="D371" s="6" t="n">
        <v>0</v>
      </c>
      <c r="E371" s="10">
        <f>IF(D371=1, IF(OR(C371&lt;10, C371&gt;=15),1,0), IF(OR(C371&lt;7, C371&gt;=18),1,0))</f>
        <v/>
      </c>
      <c r="F371" s="11" t="n">
        <v>3.442</v>
      </c>
      <c r="G371" s="12">
        <f>0*8</f>
        <v/>
      </c>
      <c r="H371" s="12">
        <f>F371-G371</f>
        <v/>
      </c>
      <c r="I371" s="10">
        <f>IF(E371=0,"Fora",IF(E370=0,"Carg xar",IF(H371&lt;0,IF(M371&lt;0.9,"Carg FV","Stby"),IF(M371&gt;P371,"V2H",IF(M371&lt;0.9,"Carg xar","Stby")))))</f>
        <v/>
      </c>
      <c r="J371" s="12">
        <f>IF(OR(I371="Carg FV",I371="Carg xar"),MIN(IF(I371="Carg FV",ABS(H371),7.4),7.4,MAX(0,(0.9-M371)*40)*0.95),0)</f>
        <v/>
      </c>
      <c r="K371" s="12">
        <f>IF(I371="V2H",MIN(MAX(0,H371),7.4,MAX(0,(M371-P371)*40)*0.95),0)</f>
        <v/>
      </c>
      <c r="L371" s="12">
        <f>IF(E371=0,0,MAX(0,H371-K371))</f>
        <v/>
      </c>
      <c r="M371" s="13">
        <f>M370+J370/40-IF(I370="V2H",K370/(0.95*40),0)-IF(E371=0,IF(E370=1,IF(D371=1,30,40)*0.18/(2*40),0),0)-IF(E371=1,IF(E370=0,IF(D371=1,30,40)*0.18/(2*40),0),0)</f>
        <v/>
      </c>
      <c r="N371" s="14" t="n">
        <v>0.09</v>
      </c>
      <c r="O371" s="15">
        <f>K371*N371</f>
        <v/>
      </c>
      <c r="P371">
        <f>IF(E371=0,0.3,IF(D371=1,IF(C371&gt;=Params!$B$13-3,IF(C371&lt;Params!$B$13,Params!$B$20,0.3),0.3),IF(C371&gt;=Params!$B$15-3,IF(C371&lt;Params!$B$15,Params!$B$21,0.3),0.3)))</f>
        <v/>
      </c>
    </row>
    <row r="372" ht="15" customHeight="1" s="1">
      <c r="A372" s="9" t="n">
        <v>369</v>
      </c>
      <c r="B372" s="6" t="inlineStr">
        <is>
          <t>16/01</t>
        </is>
      </c>
      <c r="C372" s="6" t="n">
        <v>8</v>
      </c>
      <c r="D372" s="6" t="n">
        <v>0</v>
      </c>
      <c r="E372" s="10">
        <f>IF(D372=1, IF(OR(C372&lt;10, C372&gt;=15),1,0), IF(OR(C372&lt;7, C372&gt;=18),1,0))</f>
        <v/>
      </c>
      <c r="F372" s="11" t="n">
        <v>3.125</v>
      </c>
      <c r="G372" s="12">
        <f>0.05*8</f>
        <v/>
      </c>
      <c r="H372" s="12">
        <f>F372-G372</f>
        <v/>
      </c>
      <c r="I372" s="10">
        <f>IF(E372=0,"Fora",IF(E371=0,"Carg xar",IF(H372&lt;0,IF(M372&lt;0.9,"Carg FV","Stby"),IF(M372&gt;P372,"V2H",IF(M372&lt;0.9,"Carg xar","Stby")))))</f>
        <v/>
      </c>
      <c r="J372" s="12">
        <f>IF(OR(I372="Carg FV",I372="Carg xar"),MIN(IF(I372="Carg FV",ABS(H372),7.4),7.4,MAX(0,(0.9-M372)*40)*0.95),0)</f>
        <v/>
      </c>
      <c r="K372" s="12">
        <f>IF(I372="V2H",MIN(MAX(0,H372),7.4,MAX(0,(M372-P372)*40)*0.95),0)</f>
        <v/>
      </c>
      <c r="L372" s="12">
        <f>IF(E372=0,0,MAX(0,H372-K372))</f>
        <v/>
      </c>
      <c r="M372" s="13">
        <f>M371+J371/40-IF(I371="V2H",K371/(0.95*40),0)-IF(E372=0,IF(E371=1,IF(D372=1,30,40)*0.18/(2*40),0),0)-IF(E372=1,IF(E371=0,IF(D372=1,30,40)*0.18/(2*40),0),0)</f>
        <v/>
      </c>
      <c r="N372" s="14" t="n">
        <v>0.15</v>
      </c>
      <c r="O372" s="15">
        <f>K372*N372</f>
        <v/>
      </c>
      <c r="P372">
        <f>IF(E372=0,0.3,IF(D372=1,IF(C372&gt;=Params!$B$13-3,IF(C372&lt;Params!$B$13,Params!$B$20,0.3),0.3),IF(C372&gt;=Params!$B$15-3,IF(C372&lt;Params!$B$15,Params!$B$21,0.3),0.3)))</f>
        <v/>
      </c>
    </row>
    <row r="373" ht="15" customHeight="1" s="1">
      <c r="A373" s="9" t="n">
        <v>370</v>
      </c>
      <c r="B373" s="6" t="inlineStr">
        <is>
          <t>16/01</t>
        </is>
      </c>
      <c r="C373" s="6" t="n">
        <v>9</v>
      </c>
      <c r="D373" s="6" t="n">
        <v>0</v>
      </c>
      <c r="E373" s="10">
        <f>IF(D373=1, IF(OR(C373&lt;10, C373&gt;=15),1,0), IF(OR(C373&lt;7, C373&gt;=18),1,0))</f>
        <v/>
      </c>
      <c r="F373" s="11" t="n">
        <v>2.242</v>
      </c>
      <c r="G373" s="12">
        <f>0.18*8</f>
        <v/>
      </c>
      <c r="H373" s="12">
        <f>F373-G373</f>
        <v/>
      </c>
      <c r="I373" s="10">
        <f>IF(E373=0,"Fora",IF(E372=0,"Carg xar",IF(H373&lt;0,IF(M373&lt;0.9,"Carg FV","Stby"),IF(M373&gt;P373,"V2H",IF(M373&lt;0.9,"Carg xar","Stby")))))</f>
        <v/>
      </c>
      <c r="J373" s="12">
        <f>IF(OR(I373="Carg FV",I373="Carg xar"),MIN(IF(I373="Carg FV",ABS(H373),7.4),7.4,MAX(0,(0.9-M373)*40)*0.95),0)</f>
        <v/>
      </c>
      <c r="K373" s="12">
        <f>IF(I373="V2H",MIN(MAX(0,H373),7.4,MAX(0,(M373-P373)*40)*0.95),0)</f>
        <v/>
      </c>
      <c r="L373" s="12">
        <f>IF(E373=0,0,MAX(0,H373-K373))</f>
        <v/>
      </c>
      <c r="M373" s="13">
        <f>M372+J372/40-IF(I372="V2H",K372/(0.95*40),0)-IF(E373=0,IF(E372=1,IF(D373=1,30,40)*0.18/(2*40),0),0)-IF(E373=1,IF(E372=0,IF(D373=1,30,40)*0.18/(2*40),0),0)</f>
        <v/>
      </c>
      <c r="N373" s="14" t="n">
        <v>0.15</v>
      </c>
      <c r="O373" s="15">
        <f>K373*N373</f>
        <v/>
      </c>
      <c r="P373">
        <f>IF(E373=0,0.3,IF(D373=1,IF(C373&gt;=Params!$B$13-3,IF(C373&lt;Params!$B$13,Params!$B$20,0.3),0.3),IF(C373&gt;=Params!$B$15-3,IF(C373&lt;Params!$B$15,Params!$B$21,0.3),0.3)))</f>
        <v/>
      </c>
    </row>
    <row r="374" ht="15" customHeight="1" s="1">
      <c r="A374" s="9" t="n">
        <v>371</v>
      </c>
      <c r="B374" s="6" t="inlineStr">
        <is>
          <t>16/01</t>
        </is>
      </c>
      <c r="C374" s="6" t="n">
        <v>10</v>
      </c>
      <c r="D374" s="6" t="n">
        <v>0</v>
      </c>
      <c r="E374" s="10">
        <f>IF(D374=1, IF(OR(C374&lt;10, C374&gt;=15),1,0), IF(OR(C374&lt;7, C374&gt;=18),1,0))</f>
        <v/>
      </c>
      <c r="F374" s="11" t="n">
        <v>2.814</v>
      </c>
      <c r="G374" s="12">
        <f>0.38*8</f>
        <v/>
      </c>
      <c r="H374" s="12">
        <f>F374-G374</f>
        <v/>
      </c>
      <c r="I374" s="10">
        <f>IF(E374=0,"Fora",IF(E373=0,"Carg xar",IF(H374&lt;0,IF(M374&lt;0.9,"Carg FV","Stby"),IF(M374&gt;P374,"V2H",IF(M374&lt;0.9,"Carg xar","Stby")))))</f>
        <v/>
      </c>
      <c r="J374" s="12">
        <f>IF(OR(I374="Carg FV",I374="Carg xar"),MIN(IF(I374="Carg FV",ABS(H374),7.4),7.4,MAX(0,(0.9-M374)*40)*0.95),0)</f>
        <v/>
      </c>
      <c r="K374" s="12">
        <f>IF(I374="V2H",MIN(MAX(0,H374),7.4,MAX(0,(M374-P374)*40)*0.95),0)</f>
        <v/>
      </c>
      <c r="L374" s="12">
        <f>IF(E374=0,0,MAX(0,H374-K374))</f>
        <v/>
      </c>
      <c r="M374" s="13">
        <f>M373+J373/40-IF(I373="V2H",K373/(0.95*40),0)-IF(E374=0,IF(E373=1,IF(D374=1,30,40)*0.18/(2*40),0),0)-IF(E374=1,IF(E373=0,IF(D374=1,30,40)*0.18/(2*40),0),0)</f>
        <v/>
      </c>
      <c r="N374" s="14" t="n">
        <v>0.2</v>
      </c>
      <c r="O374" s="15">
        <f>K374*N374</f>
        <v/>
      </c>
      <c r="P374">
        <f>IF(E374=0,0.3,IF(D374=1,IF(C374&gt;=Params!$B$13-3,IF(C374&lt;Params!$B$13,Params!$B$20,0.3),0.3),IF(C374&gt;=Params!$B$15-3,IF(C374&lt;Params!$B$15,Params!$B$21,0.3),0.3)))</f>
        <v/>
      </c>
    </row>
    <row r="375" ht="15" customHeight="1" s="1">
      <c r="A375" s="9" t="n">
        <v>372</v>
      </c>
      <c r="B375" s="6" t="inlineStr">
        <is>
          <t>16/01</t>
        </is>
      </c>
      <c r="C375" s="6" t="n">
        <v>11</v>
      </c>
      <c r="D375" s="6" t="n">
        <v>0</v>
      </c>
      <c r="E375" s="10">
        <f>IF(D375=1, IF(OR(C375&lt;10, C375&gt;=15),1,0), IF(OR(C375&lt;7, C375&gt;=18),1,0))</f>
        <v/>
      </c>
      <c r="F375" s="11" t="n">
        <v>0.178</v>
      </c>
      <c r="G375" s="12">
        <f>0.52*8</f>
        <v/>
      </c>
      <c r="H375" s="12">
        <f>F375-G375</f>
        <v/>
      </c>
      <c r="I375" s="10">
        <f>IF(E375=0,"Fora",IF(E374=0,"Carg xar",IF(H375&lt;0,IF(M375&lt;0.9,"Carg FV","Stby"),IF(M375&gt;P375,"V2H",IF(M375&lt;0.9,"Carg xar","Stby")))))</f>
        <v/>
      </c>
      <c r="J375" s="12">
        <f>IF(OR(I375="Carg FV",I375="Carg xar"),MIN(IF(I375="Carg FV",ABS(H375),7.4),7.4,MAX(0,(0.9-M375)*40)*0.95),0)</f>
        <v/>
      </c>
      <c r="K375" s="12">
        <f>IF(I375="V2H",MIN(MAX(0,H375),7.4,MAX(0,(M375-P375)*40)*0.95),0)</f>
        <v/>
      </c>
      <c r="L375" s="12">
        <f>IF(E375=0,0,MAX(0,H375-K375))</f>
        <v/>
      </c>
      <c r="M375" s="13">
        <f>M374+J374/40-IF(I374="V2H",K374/(0.95*40),0)-IF(E375=0,IF(E374=1,IF(D375=1,30,40)*0.18/(2*40),0),0)-IF(E375=1,IF(E374=0,IF(D375=1,30,40)*0.18/(2*40),0),0)</f>
        <v/>
      </c>
      <c r="N375" s="14" t="n">
        <v>0.2</v>
      </c>
      <c r="O375" s="15">
        <f>K375*N375</f>
        <v/>
      </c>
      <c r="P375">
        <f>IF(E375=0,0.3,IF(D375=1,IF(C375&gt;=Params!$B$13-3,IF(C375&lt;Params!$B$13,Params!$B$20,0.3),0.3),IF(C375&gt;=Params!$B$15-3,IF(C375&lt;Params!$B$15,Params!$B$21,0.3),0.3)))</f>
        <v/>
      </c>
    </row>
    <row r="376" ht="15" customHeight="1" s="1">
      <c r="A376" s="9" t="n">
        <v>373</v>
      </c>
      <c r="B376" s="6" t="inlineStr">
        <is>
          <t>16/01</t>
        </is>
      </c>
      <c r="C376" s="6" t="n">
        <v>12</v>
      </c>
      <c r="D376" s="6" t="n">
        <v>0</v>
      </c>
      <c r="E376" s="10">
        <f>IF(D376=1, IF(OR(C376&lt;10, C376&gt;=15),1,0), IF(OR(C376&lt;7, C376&gt;=18),1,0))</f>
        <v/>
      </c>
      <c r="F376" s="11" t="n">
        <v>1.582</v>
      </c>
      <c r="G376" s="12">
        <f>0.58*8</f>
        <v/>
      </c>
      <c r="H376" s="12">
        <f>F376-G376</f>
        <v/>
      </c>
      <c r="I376" s="10">
        <f>IF(E376=0,"Fora",IF(E375=0,"Carg xar",IF(H376&lt;0,IF(M376&lt;0.9,"Carg FV","Stby"),IF(M376&gt;P376,"V2H",IF(M376&lt;0.9,"Carg xar","Stby")))))</f>
        <v/>
      </c>
      <c r="J376" s="12">
        <f>IF(OR(I376="Carg FV",I376="Carg xar"),MIN(IF(I376="Carg FV",ABS(H376),7.4),7.4,MAX(0,(0.9-M376)*40)*0.95),0)</f>
        <v/>
      </c>
      <c r="K376" s="12">
        <f>IF(I376="V2H",MIN(MAX(0,H376),7.4,MAX(0,(M376-P376)*40)*0.95),0)</f>
        <v/>
      </c>
      <c r="L376" s="12">
        <f>IF(E376=0,0,MAX(0,H376-K376))</f>
        <v/>
      </c>
      <c r="M376" s="13">
        <f>M375+J375/40-IF(I375="V2H",K375/(0.95*40),0)-IF(E376=0,IF(E375=1,IF(D376=1,30,40)*0.18/(2*40),0),0)-IF(E376=1,IF(E375=0,IF(D376=1,30,40)*0.18/(2*40),0),0)</f>
        <v/>
      </c>
      <c r="N376" s="14" t="n">
        <v>0.2</v>
      </c>
      <c r="O376" s="15">
        <f>K376*N376</f>
        <v/>
      </c>
      <c r="P376">
        <f>IF(E376=0,0.3,IF(D376=1,IF(C376&gt;=Params!$B$13-3,IF(C376&lt;Params!$B$13,Params!$B$20,0.3),0.3),IF(C376&gt;=Params!$B$15-3,IF(C376&lt;Params!$B$15,Params!$B$21,0.3),0.3)))</f>
        <v/>
      </c>
    </row>
    <row r="377" ht="15" customHeight="1" s="1">
      <c r="A377" s="9" t="n">
        <v>374</v>
      </c>
      <c r="B377" s="6" t="inlineStr">
        <is>
          <t>16/01</t>
        </is>
      </c>
      <c r="C377" s="6" t="n">
        <v>13</v>
      </c>
      <c r="D377" s="6" t="n">
        <v>0</v>
      </c>
      <c r="E377" s="10">
        <f>IF(D377=1, IF(OR(C377&lt;10, C377&gt;=15),1,0), IF(OR(C377&lt;7, C377&gt;=18),1,0))</f>
        <v/>
      </c>
      <c r="F377" s="11" t="n">
        <v>1.019</v>
      </c>
      <c r="G377" s="12">
        <f>0.55*8</f>
        <v/>
      </c>
      <c r="H377" s="12">
        <f>F377-G377</f>
        <v/>
      </c>
      <c r="I377" s="10">
        <f>IF(E377=0,"Fora",IF(E376=0,"Carg xar",IF(H377&lt;0,IF(M377&lt;0.9,"Carg FV","Stby"),IF(M377&gt;P377,"V2H",IF(M377&lt;0.9,"Carg xar","Stby")))))</f>
        <v/>
      </c>
      <c r="J377" s="12">
        <f>IF(OR(I377="Carg FV",I377="Carg xar"),MIN(IF(I377="Carg FV",ABS(H377),7.4),7.4,MAX(0,(0.9-M377)*40)*0.95),0)</f>
        <v/>
      </c>
      <c r="K377" s="12">
        <f>IF(I377="V2H",MIN(MAX(0,H377),7.4,MAX(0,(M377-P377)*40)*0.95),0)</f>
        <v/>
      </c>
      <c r="L377" s="12">
        <f>IF(E377=0,0,MAX(0,H377-K377))</f>
        <v/>
      </c>
      <c r="M377" s="13">
        <f>M376+J376/40-IF(I376="V2H",K376/(0.95*40),0)-IF(E377=0,IF(E376=1,IF(D377=1,30,40)*0.18/(2*40),0),0)-IF(E377=1,IF(E376=0,IF(D377=1,30,40)*0.18/(2*40),0),0)</f>
        <v/>
      </c>
      <c r="N377" s="14" t="n">
        <v>0.2</v>
      </c>
      <c r="O377" s="15">
        <f>K377*N377</f>
        <v/>
      </c>
      <c r="P377">
        <f>IF(E377=0,0.3,IF(D377=1,IF(C377&gt;=Params!$B$13-3,IF(C377&lt;Params!$B$13,Params!$B$20,0.3),0.3),IF(C377&gt;=Params!$B$15-3,IF(C377&lt;Params!$B$15,Params!$B$21,0.3),0.3)))</f>
        <v/>
      </c>
    </row>
    <row r="378" ht="15" customHeight="1" s="1">
      <c r="A378" s="9" t="n">
        <v>375</v>
      </c>
      <c r="B378" s="6" t="inlineStr">
        <is>
          <t>16/01</t>
        </is>
      </c>
      <c r="C378" s="6" t="n">
        <v>14</v>
      </c>
      <c r="D378" s="6" t="n">
        <v>0</v>
      </c>
      <c r="E378" s="10">
        <f>IF(D378=1, IF(OR(C378&lt;10, C378&gt;=15),1,0), IF(OR(C378&lt;7, C378&gt;=18),1,0))</f>
        <v/>
      </c>
      <c r="F378" s="11" t="n">
        <v>0</v>
      </c>
      <c r="G378" s="12">
        <f>0.42*8</f>
        <v/>
      </c>
      <c r="H378" s="12">
        <f>F378-G378</f>
        <v/>
      </c>
      <c r="I378" s="10">
        <f>IF(E378=0,"Fora",IF(E377=0,"Carg xar",IF(H378&lt;0,IF(M378&lt;0.9,"Carg FV","Stby"),IF(M378&gt;P378,"V2H",IF(M378&lt;0.9,"Carg xar","Stby")))))</f>
        <v/>
      </c>
      <c r="J378" s="12">
        <f>IF(OR(I378="Carg FV",I378="Carg xar"),MIN(IF(I378="Carg FV",ABS(H378),7.4),7.4,MAX(0,(0.9-M378)*40)*0.95),0)</f>
        <v/>
      </c>
      <c r="K378" s="12">
        <f>IF(I378="V2H",MIN(MAX(0,H378),7.4,MAX(0,(M378-P378)*40)*0.95),0)</f>
        <v/>
      </c>
      <c r="L378" s="12">
        <f>IF(E378=0,0,MAX(0,H378-K378))</f>
        <v/>
      </c>
      <c r="M378" s="13">
        <f>M377+J377/40-IF(I377="V2H",K377/(0.95*40),0)-IF(E378=0,IF(E377=1,IF(D378=1,30,40)*0.18/(2*40),0),0)-IF(E378=1,IF(E377=0,IF(D378=1,30,40)*0.18/(2*40),0),0)</f>
        <v/>
      </c>
      <c r="N378" s="14" t="n">
        <v>0.15</v>
      </c>
      <c r="O378" s="15">
        <f>K378*N378</f>
        <v/>
      </c>
      <c r="P378">
        <f>IF(E378=0,0.3,IF(D378=1,IF(C378&gt;=Params!$B$13-3,IF(C378&lt;Params!$B$13,Params!$B$20,0.3),0.3),IF(C378&gt;=Params!$B$15-3,IF(C378&lt;Params!$B$15,Params!$B$21,0.3),0.3)))</f>
        <v/>
      </c>
    </row>
    <row r="379" ht="15" customHeight="1" s="1">
      <c r="A379" s="9" t="n">
        <v>376</v>
      </c>
      <c r="B379" s="6" t="inlineStr">
        <is>
          <t>16/01</t>
        </is>
      </c>
      <c r="C379" s="6" t="n">
        <v>15</v>
      </c>
      <c r="D379" s="6" t="n">
        <v>0</v>
      </c>
      <c r="E379" s="10">
        <f>IF(D379=1, IF(OR(C379&lt;10, C379&gt;=15),1,0), IF(OR(C379&lt;7, C379&gt;=18),1,0))</f>
        <v/>
      </c>
      <c r="F379" s="11" t="n">
        <v>0.076</v>
      </c>
      <c r="G379" s="12">
        <f>0.22*8</f>
        <v/>
      </c>
      <c r="H379" s="12">
        <f>F379-G379</f>
        <v/>
      </c>
      <c r="I379" s="10">
        <f>IF(E379=0,"Fora",IF(E378=0,"Carg xar",IF(H379&lt;0,IF(M379&lt;0.9,"Carg FV","Stby"),IF(M379&gt;P379,"V2H",IF(M379&lt;0.9,"Carg xar","Stby")))))</f>
        <v/>
      </c>
      <c r="J379" s="12">
        <f>IF(OR(I379="Carg FV",I379="Carg xar"),MIN(IF(I379="Carg FV",ABS(H379),7.4),7.4,MAX(0,(0.9-M379)*40)*0.95),0)</f>
        <v/>
      </c>
      <c r="K379" s="12">
        <f>IF(I379="V2H",MIN(MAX(0,H379),7.4,MAX(0,(M379-P379)*40)*0.95),0)</f>
        <v/>
      </c>
      <c r="L379" s="12">
        <f>IF(E379=0,0,MAX(0,H379-K379))</f>
        <v/>
      </c>
      <c r="M379" s="13">
        <f>M378+J378/40-IF(I378="V2H",K378/(0.95*40),0)-IF(E379=0,IF(E378=1,IF(D379=1,30,40)*0.18/(2*40),0),0)-IF(E379=1,IF(E378=0,IF(D379=1,30,40)*0.18/(2*40),0),0)</f>
        <v/>
      </c>
      <c r="N379" s="14" t="n">
        <v>0.15</v>
      </c>
      <c r="O379" s="15">
        <f>K379*N379</f>
        <v/>
      </c>
      <c r="P379">
        <f>IF(E379=0,0.3,IF(D379=1,IF(C379&gt;=Params!$B$13-3,IF(C379&lt;Params!$B$13,Params!$B$20,0.3),0.3),IF(C379&gt;=Params!$B$15-3,IF(C379&lt;Params!$B$15,Params!$B$21,0.3),0.3)))</f>
        <v/>
      </c>
    </row>
    <row r="380" ht="15" customHeight="1" s="1">
      <c r="A380" s="9" t="n">
        <v>377</v>
      </c>
      <c r="B380" s="6" t="inlineStr">
        <is>
          <t>16/01</t>
        </is>
      </c>
      <c r="C380" s="6" t="n">
        <v>16</v>
      </c>
      <c r="D380" s="6" t="n">
        <v>0</v>
      </c>
      <c r="E380" s="10">
        <f>IF(D380=1, IF(OR(C380&lt;10, C380&gt;=15),1,0), IF(OR(C380&lt;7, C380&gt;=18),1,0))</f>
        <v/>
      </c>
      <c r="F380" s="11" t="n">
        <v>0.471</v>
      </c>
      <c r="G380" s="12">
        <f>0.05*8</f>
        <v/>
      </c>
      <c r="H380" s="12">
        <f>F380-G380</f>
        <v/>
      </c>
      <c r="I380" s="10">
        <f>IF(E380=0,"Fora",IF(E379=0,"Carg xar",IF(H380&lt;0,IF(M380&lt;0.9,"Carg FV","Stby"),IF(M380&gt;P380,"V2H",IF(M380&lt;0.9,"Carg xar","Stby")))))</f>
        <v/>
      </c>
      <c r="J380" s="12">
        <f>IF(OR(I380="Carg FV",I380="Carg xar"),MIN(IF(I380="Carg FV",ABS(H380),7.4),7.4,MAX(0,(0.9-M380)*40)*0.95),0)</f>
        <v/>
      </c>
      <c r="K380" s="12">
        <f>IF(I380="V2H",MIN(MAX(0,H380),7.4,MAX(0,(M380-P380)*40)*0.95),0)</f>
        <v/>
      </c>
      <c r="L380" s="12">
        <f>IF(E380=0,0,MAX(0,H380-K380))</f>
        <v/>
      </c>
      <c r="M380" s="13">
        <f>M379+J379/40-IF(I379="V2H",K379/(0.95*40),0)-IF(E380=0,IF(E379=1,IF(D380=1,30,40)*0.18/(2*40),0),0)-IF(E380=1,IF(E379=0,IF(D380=1,30,40)*0.18/(2*40),0),0)</f>
        <v/>
      </c>
      <c r="N380" s="14" t="n">
        <v>0.15</v>
      </c>
      <c r="O380" s="15">
        <f>K380*N380</f>
        <v/>
      </c>
      <c r="P380">
        <f>IF(E380=0,0.3,IF(D380=1,IF(C380&gt;=Params!$B$13-3,IF(C380&lt;Params!$B$13,Params!$B$20,0.3),0.3),IF(C380&gt;=Params!$B$15-3,IF(C380&lt;Params!$B$15,Params!$B$21,0.3),0.3)))</f>
        <v/>
      </c>
    </row>
    <row r="381" ht="15" customHeight="1" s="1">
      <c r="A381" s="9" t="n">
        <v>378</v>
      </c>
      <c r="B381" s="6" t="inlineStr">
        <is>
          <t>16/01</t>
        </is>
      </c>
      <c r="C381" s="6" t="n">
        <v>17</v>
      </c>
      <c r="D381" s="6" t="n">
        <v>0</v>
      </c>
      <c r="E381" s="10">
        <f>IF(D381=1, IF(OR(C381&lt;10, C381&gt;=15),1,0), IF(OR(C381&lt;7, C381&gt;=18),1,0))</f>
        <v/>
      </c>
      <c r="F381" s="11" t="n">
        <v>0.713</v>
      </c>
      <c r="G381" s="12">
        <f>0*8</f>
        <v/>
      </c>
      <c r="H381" s="12">
        <f>F381-G381</f>
        <v/>
      </c>
      <c r="I381" s="10">
        <f>IF(E381=0,"Fora",IF(E380=0,"Carg xar",IF(H381&lt;0,IF(M381&lt;0.9,"Carg FV","Stby"),IF(M381&gt;P381,"V2H",IF(M381&lt;0.9,"Carg xar","Stby")))))</f>
        <v/>
      </c>
      <c r="J381" s="12">
        <f>IF(OR(I381="Carg FV",I381="Carg xar"),MIN(IF(I381="Carg FV",ABS(H381),7.4),7.4,MAX(0,(0.9-M381)*40)*0.95),0)</f>
        <v/>
      </c>
      <c r="K381" s="12">
        <f>IF(I381="V2H",MIN(MAX(0,H381),7.4,MAX(0,(M381-P381)*40)*0.95),0)</f>
        <v/>
      </c>
      <c r="L381" s="12">
        <f>IF(E381=0,0,MAX(0,H381-K381))</f>
        <v/>
      </c>
      <c r="M381" s="13">
        <f>M380+J380/40-IF(I380="V2H",K380/(0.95*40),0)-IF(E381=0,IF(E380=1,IF(D381=1,30,40)*0.18/(2*40),0),0)-IF(E381=1,IF(E380=0,IF(D381=1,30,40)*0.18/(2*40),0),0)</f>
        <v/>
      </c>
      <c r="N381" s="14" t="n">
        <v>0.15</v>
      </c>
      <c r="O381" s="15">
        <f>K381*N381</f>
        <v/>
      </c>
      <c r="P381">
        <f>IF(E381=0,0.3,IF(D381=1,IF(C381&gt;=Params!$B$13-3,IF(C381&lt;Params!$B$13,Params!$B$20,0.3),0.3),IF(C381&gt;=Params!$B$15-3,IF(C381&lt;Params!$B$15,Params!$B$21,0.3),0.3)))</f>
        <v/>
      </c>
    </row>
    <row r="382" ht="15" customHeight="1" s="1">
      <c r="A382" s="9" t="n">
        <v>379</v>
      </c>
      <c r="B382" s="6" t="inlineStr">
        <is>
          <t>16/01</t>
        </is>
      </c>
      <c r="C382" s="6" t="n">
        <v>18</v>
      </c>
      <c r="D382" s="6" t="n">
        <v>0</v>
      </c>
      <c r="E382" s="10">
        <f>IF(D382=1, IF(OR(C382&lt;10, C382&gt;=15),1,0), IF(OR(C382&lt;7, C382&gt;=18),1,0))</f>
        <v/>
      </c>
      <c r="F382" s="11" t="n">
        <v>0.342</v>
      </c>
      <c r="G382" s="12">
        <f>0*8</f>
        <v/>
      </c>
      <c r="H382" s="12">
        <f>F382-G382</f>
        <v/>
      </c>
      <c r="I382" s="10">
        <f>IF(E382=0,"Fora",IF(E381=0,"Carg xar",IF(H382&lt;0,IF(M382&lt;0.9,"Carg FV","Stby"),IF(M382&gt;P382,"V2H",IF(M382&lt;0.9,"Carg xar","Stby")))))</f>
        <v/>
      </c>
      <c r="J382" s="12">
        <f>IF(OR(I382="Carg FV",I382="Carg xar"),MIN(IF(I382="Carg FV",ABS(H382),7.4),7.4,MAX(0,(0.9-M382)*40)*0.95),0)</f>
        <v/>
      </c>
      <c r="K382" s="12">
        <f>IF(I382="V2H",MIN(MAX(0,H382),7.4,MAX(0,(M382-P382)*40)*0.95),0)</f>
        <v/>
      </c>
      <c r="L382" s="12">
        <f>IF(E382=0,0,MAX(0,H382-K382))</f>
        <v/>
      </c>
      <c r="M382" s="13">
        <f>M381+J381/40-IF(I381="V2H",K381/(0.95*40),0)-IF(E382=0,IF(E381=1,IF(D382=1,30,40)*0.18/(2*40),0),0)-IF(E382=1,IF(E381=0,IF(D382=1,30,40)*0.18/(2*40),0),0)</f>
        <v/>
      </c>
      <c r="N382" s="14" t="n">
        <v>0.2</v>
      </c>
      <c r="O382" s="15">
        <f>K382*N382</f>
        <v/>
      </c>
      <c r="P382">
        <f>IF(E382=0,0.3,IF(D382=1,IF(C382&gt;=Params!$B$13-3,IF(C382&lt;Params!$B$13,Params!$B$20,0.3),0.3),IF(C382&gt;=Params!$B$15-3,IF(C382&lt;Params!$B$15,Params!$B$21,0.3),0.3)))</f>
        <v/>
      </c>
    </row>
    <row r="383" ht="15" customHeight="1" s="1">
      <c r="A383" s="9" t="n">
        <v>380</v>
      </c>
      <c r="B383" s="6" t="inlineStr">
        <is>
          <t>16/01</t>
        </is>
      </c>
      <c r="C383" s="6" t="n">
        <v>19</v>
      </c>
      <c r="D383" s="6" t="n">
        <v>0</v>
      </c>
      <c r="E383" s="10">
        <f>IF(D383=1, IF(OR(C383&lt;10, C383&gt;=15),1,0), IF(OR(C383&lt;7, C383&gt;=18),1,0))</f>
        <v/>
      </c>
      <c r="F383" s="11" t="n">
        <v>0.216</v>
      </c>
      <c r="G383" s="12">
        <f>0*8</f>
        <v/>
      </c>
      <c r="H383" s="12">
        <f>F383-G383</f>
        <v/>
      </c>
      <c r="I383" s="10">
        <f>IF(E383=0,"Fora",IF(E382=0,"Carg xar",IF(H383&lt;0,IF(M383&lt;0.9,"Carg FV","Stby"),IF(M383&gt;P383,"V2H",IF(M383&lt;0.9,"Carg xar","Stby")))))</f>
        <v/>
      </c>
      <c r="J383" s="12">
        <f>IF(OR(I383="Carg FV",I383="Carg xar"),MIN(IF(I383="Carg FV",ABS(H383),7.4),7.4,MAX(0,(0.9-M383)*40)*0.95),0)</f>
        <v/>
      </c>
      <c r="K383" s="12">
        <f>IF(I383="V2H",MIN(MAX(0,H383),7.4,MAX(0,(M383-P383)*40)*0.95),0)</f>
        <v/>
      </c>
      <c r="L383" s="12">
        <f>IF(E383=0,0,MAX(0,H383-K383))</f>
        <v/>
      </c>
      <c r="M383" s="13">
        <f>M382+J382/40-IF(I382="V2H",K382/(0.95*40),0)-IF(E383=0,IF(E382=1,IF(D383=1,30,40)*0.18/(2*40),0),0)-IF(E383=1,IF(E382=0,IF(D383=1,30,40)*0.18/(2*40),0),0)</f>
        <v/>
      </c>
      <c r="N383" s="14" t="n">
        <v>0.2</v>
      </c>
      <c r="O383" s="15">
        <f>K383*N383</f>
        <v/>
      </c>
      <c r="P383">
        <f>IF(E383=0,0.3,IF(D383=1,IF(C383&gt;=Params!$B$13-3,IF(C383&lt;Params!$B$13,Params!$B$20,0.3),0.3),IF(C383&gt;=Params!$B$15-3,IF(C383&lt;Params!$B$15,Params!$B$21,0.3),0.3)))</f>
        <v/>
      </c>
    </row>
    <row r="384" ht="15" customHeight="1" s="1">
      <c r="A384" s="9" t="n">
        <v>381</v>
      </c>
      <c r="B384" s="6" t="inlineStr">
        <is>
          <t>16/01</t>
        </is>
      </c>
      <c r="C384" s="6" t="n">
        <v>20</v>
      </c>
      <c r="D384" s="6" t="n">
        <v>0</v>
      </c>
      <c r="E384" s="10">
        <f>IF(D384=1, IF(OR(C384&lt;10, C384&gt;=15),1,0), IF(OR(C384&lt;7, C384&gt;=18),1,0))</f>
        <v/>
      </c>
      <c r="F384" s="11" t="n">
        <v>2.9</v>
      </c>
      <c r="G384" s="12">
        <f>0*8</f>
        <v/>
      </c>
      <c r="H384" s="12">
        <f>F384-G384</f>
        <v/>
      </c>
      <c r="I384" s="10">
        <f>IF(E384=0,"Fora",IF(E383=0,"Carg xar",IF(H384&lt;0,IF(M384&lt;0.9,"Carg FV","Stby"),IF(M384&gt;P384,"V2H",IF(M384&lt;0.9,"Carg xar","Stby")))))</f>
        <v/>
      </c>
      <c r="J384" s="12">
        <f>IF(OR(I384="Carg FV",I384="Carg xar"),MIN(IF(I384="Carg FV",ABS(H384),7.4),7.4,MAX(0,(0.9-M384)*40)*0.95),0)</f>
        <v/>
      </c>
      <c r="K384" s="12">
        <f>IF(I384="V2H",MIN(MAX(0,H384),7.4,MAX(0,(M384-P384)*40)*0.95),0)</f>
        <v/>
      </c>
      <c r="L384" s="12">
        <f>IF(E384=0,0,MAX(0,H384-K384))</f>
        <v/>
      </c>
      <c r="M384" s="13">
        <f>M383+J383/40-IF(I383="V2H",K383/(0.95*40),0)-IF(E384=0,IF(E383=1,IF(D384=1,30,40)*0.18/(2*40),0),0)-IF(E384=1,IF(E383=0,IF(D384=1,30,40)*0.18/(2*40),0),0)</f>
        <v/>
      </c>
      <c r="N384" s="14" t="n">
        <v>0.2</v>
      </c>
      <c r="O384" s="15">
        <f>K384*N384</f>
        <v/>
      </c>
      <c r="P384">
        <f>IF(E384=0,0.3,IF(D384=1,IF(C384&gt;=Params!$B$13-3,IF(C384&lt;Params!$B$13,Params!$B$20,0.3),0.3),IF(C384&gt;=Params!$B$15-3,IF(C384&lt;Params!$B$15,Params!$B$21,0.3),0.3)))</f>
        <v/>
      </c>
    </row>
    <row r="385" ht="15" customHeight="1" s="1">
      <c r="A385" s="9" t="n">
        <v>382</v>
      </c>
      <c r="B385" s="6" t="inlineStr">
        <is>
          <t>16/01</t>
        </is>
      </c>
      <c r="C385" s="6" t="n">
        <v>21</v>
      </c>
      <c r="D385" s="6" t="n">
        <v>0</v>
      </c>
      <c r="E385" s="10">
        <f>IF(D385=1, IF(OR(C385&lt;10, C385&gt;=15),1,0), IF(OR(C385&lt;7, C385&gt;=18),1,0))</f>
        <v/>
      </c>
      <c r="F385" s="11" t="n">
        <v>0.856</v>
      </c>
      <c r="G385" s="12">
        <f>0*8</f>
        <v/>
      </c>
      <c r="H385" s="12">
        <f>F385-G385</f>
        <v/>
      </c>
      <c r="I385" s="10">
        <f>IF(E385=0,"Fora",IF(E384=0,"Carg xar",IF(H385&lt;0,IF(M385&lt;0.9,"Carg FV","Stby"),IF(M385&gt;P385,"V2H",IF(M385&lt;0.9,"Carg xar","Stby")))))</f>
        <v/>
      </c>
      <c r="J385" s="12">
        <f>IF(OR(I385="Carg FV",I385="Carg xar"),MIN(IF(I385="Carg FV",ABS(H385),7.4),7.4,MAX(0,(0.9-M385)*40)*0.95),0)</f>
        <v/>
      </c>
      <c r="K385" s="12">
        <f>IF(I385="V2H",MIN(MAX(0,H385),7.4,MAX(0,(M385-P385)*40)*0.95),0)</f>
        <v/>
      </c>
      <c r="L385" s="12">
        <f>IF(E385=0,0,MAX(0,H385-K385))</f>
        <v/>
      </c>
      <c r="M385" s="13">
        <f>M384+J384/40-IF(I384="V2H",K384/(0.95*40),0)-IF(E385=0,IF(E384=1,IF(D385=1,30,40)*0.18/(2*40),0),0)-IF(E385=1,IF(E384=0,IF(D385=1,30,40)*0.18/(2*40),0),0)</f>
        <v/>
      </c>
      <c r="N385" s="14" t="n">
        <v>0.2</v>
      </c>
      <c r="O385" s="15">
        <f>K385*N385</f>
        <v/>
      </c>
      <c r="P385">
        <f>IF(E385=0,0.3,IF(D385=1,IF(C385&gt;=Params!$B$13-3,IF(C385&lt;Params!$B$13,Params!$B$20,0.3),0.3),IF(C385&gt;=Params!$B$15-3,IF(C385&lt;Params!$B$15,Params!$B$21,0.3),0.3)))</f>
        <v/>
      </c>
    </row>
    <row r="386" ht="15" customHeight="1" s="1">
      <c r="A386" s="9" t="n">
        <v>383</v>
      </c>
      <c r="B386" s="6" t="inlineStr">
        <is>
          <t>16/01</t>
        </is>
      </c>
      <c r="C386" s="6" t="n">
        <v>22</v>
      </c>
      <c r="D386" s="6" t="n">
        <v>0</v>
      </c>
      <c r="E386" s="10">
        <f>IF(D386=1, IF(OR(C386&lt;10, C386&gt;=15),1,0), IF(OR(C386&lt;7, C386&gt;=18),1,0))</f>
        <v/>
      </c>
      <c r="F386" s="11" t="n">
        <v>2.391</v>
      </c>
      <c r="G386" s="12">
        <f>0*8</f>
        <v/>
      </c>
      <c r="H386" s="12">
        <f>F386-G386</f>
        <v/>
      </c>
      <c r="I386" s="10">
        <f>IF(E386=0,"Fora",IF(E385=0,"Carg xar",IF(H386&lt;0,IF(M386&lt;0.9,"Carg FV","Stby"),IF(M386&gt;P386,"V2H",IF(M386&lt;0.9,"Carg xar","Stby")))))</f>
        <v/>
      </c>
      <c r="J386" s="12">
        <f>IF(OR(I386="Carg FV",I386="Carg xar"),MIN(IF(I386="Carg FV",ABS(H386),7.4),7.4,MAX(0,(0.9-M386)*40)*0.95),0)</f>
        <v/>
      </c>
      <c r="K386" s="12">
        <f>IF(I386="V2H",MIN(MAX(0,H386),7.4,MAX(0,(M386-P386)*40)*0.95),0)</f>
        <v/>
      </c>
      <c r="L386" s="12">
        <f>IF(E386=0,0,MAX(0,H386-K386))</f>
        <v/>
      </c>
      <c r="M386" s="13">
        <f>M385+J385/40-IF(I385="V2H",K385/(0.95*40),0)-IF(E386=0,IF(E385=1,IF(D386=1,30,40)*0.18/(2*40),0),0)-IF(E386=1,IF(E385=0,IF(D386=1,30,40)*0.18/(2*40),0),0)</f>
        <v/>
      </c>
      <c r="N386" s="14" t="n">
        <v>0.15</v>
      </c>
      <c r="O386" s="15">
        <f>K386*N386</f>
        <v/>
      </c>
      <c r="P386">
        <f>IF(E386=0,0.3,IF(D386=1,IF(C386&gt;=Params!$B$13-3,IF(C386&lt;Params!$B$13,Params!$B$20,0.3),0.3),IF(C386&gt;=Params!$B$15-3,IF(C386&lt;Params!$B$15,Params!$B$21,0.3),0.3)))</f>
        <v/>
      </c>
    </row>
    <row r="387" ht="15" customHeight="1" s="1">
      <c r="A387" s="9" t="n">
        <v>384</v>
      </c>
      <c r="B387" s="6" t="inlineStr">
        <is>
          <t>16/01</t>
        </is>
      </c>
      <c r="C387" s="6" t="n">
        <v>23</v>
      </c>
      <c r="D387" s="6" t="n">
        <v>0</v>
      </c>
      <c r="E387" s="10">
        <f>IF(D387=1, IF(OR(C387&lt;10, C387&gt;=15),1,0), IF(OR(C387&lt;7, C387&gt;=18),1,0))</f>
        <v/>
      </c>
      <c r="F387" s="11" t="n">
        <v>4.421</v>
      </c>
      <c r="G387" s="12">
        <f>0*8</f>
        <v/>
      </c>
      <c r="H387" s="12">
        <f>F387-G387</f>
        <v/>
      </c>
      <c r="I387" s="10">
        <f>IF(E387=0,"Fora",IF(E386=0,"Carg xar",IF(H387&lt;0,IF(M387&lt;0.9,"Carg FV","Stby"),IF(M387&gt;P387,"V2H",IF(M387&lt;0.9,"Carg xar","Stby")))))</f>
        <v/>
      </c>
      <c r="J387" s="12">
        <f>IF(OR(I387="Carg FV",I387="Carg xar"),MIN(IF(I387="Carg FV",ABS(H387),7.4),7.4,MAX(0,(0.9-M387)*40)*0.95),0)</f>
        <v/>
      </c>
      <c r="K387" s="12">
        <f>IF(I387="V2H",MIN(MAX(0,H387),7.4,MAX(0,(M387-P387)*40)*0.95),0)</f>
        <v/>
      </c>
      <c r="L387" s="12">
        <f>IF(E387=0,0,MAX(0,H387-K387))</f>
        <v/>
      </c>
      <c r="M387" s="13">
        <f>M386+J386/40-IF(I386="V2H",K386/(0.95*40),0)-IF(E387=0,IF(E386=1,IF(D387=1,30,40)*0.18/(2*40),0),0)-IF(E387=1,IF(E386=0,IF(D387=1,30,40)*0.18/(2*40),0),0)</f>
        <v/>
      </c>
      <c r="N387" s="14" t="n">
        <v>0.15</v>
      </c>
      <c r="O387" s="15">
        <f>K387*N387</f>
        <v/>
      </c>
      <c r="P387">
        <f>IF(E387=0,0.3,IF(D387=1,IF(C387&gt;=Params!$B$13-3,IF(C387&lt;Params!$B$13,Params!$B$20,0.3),0.3),IF(C387&gt;=Params!$B$15-3,IF(C387&lt;Params!$B$15,Params!$B$21,0.3),0.3)))</f>
        <v/>
      </c>
    </row>
    <row r="388" ht="15" customHeight="1" s="1">
      <c r="A388" s="9" t="n">
        <v>385</v>
      </c>
      <c r="B388" s="6" t="inlineStr">
        <is>
          <t>17/01</t>
        </is>
      </c>
      <c r="C388" s="6" t="n">
        <v>0</v>
      </c>
      <c r="D388" s="6" t="n">
        <v>0</v>
      </c>
      <c r="E388" s="10">
        <f>IF(D388=1, IF(OR(C388&lt;10, C388&gt;=15),1,0), IF(OR(C388&lt;7, C388&gt;=18),1,0))</f>
        <v/>
      </c>
      <c r="F388" s="11" t="n">
        <v>3.82</v>
      </c>
      <c r="G388" s="12">
        <f>0*8</f>
        <v/>
      </c>
      <c r="H388" s="12">
        <f>F388-G388</f>
        <v/>
      </c>
      <c r="I388" s="10">
        <f>IF(E388=0,"Fora",IF(E387=0,"Carg xar",IF(H388&lt;0,IF(M388&lt;0.9,"Carg FV","Stby"),IF(M388&gt;P388,"V2H",IF(M388&lt;0.9,"Carg xar","Stby")))))</f>
        <v/>
      </c>
      <c r="J388" s="12">
        <f>IF(OR(I388="Carg FV",I388="Carg xar"),MIN(IF(I388="Carg FV",ABS(H388),7.4),7.4,MAX(0,(0.9-M388)*40)*0.95),0)</f>
        <v/>
      </c>
      <c r="K388" s="12">
        <f>IF(I388="V2H",MIN(MAX(0,H388),7.4,MAX(0,(M388-P388)*40)*0.95),0)</f>
        <v/>
      </c>
      <c r="L388" s="12">
        <f>IF(E388=0,0,MAX(0,H388-K388))</f>
        <v/>
      </c>
      <c r="M388" s="13">
        <f>M387+J387/40-IF(I387="V2H",K387/(0.95*40),0)-IF(E388=0,IF(E387=1,IF(D388=1,30,40)*0.18/(2*40),0),0)-IF(E388=1,IF(E387=0,IF(D388=1,30,40)*0.18/(2*40),0),0)</f>
        <v/>
      </c>
      <c r="N388" s="14" t="n">
        <v>0.09</v>
      </c>
      <c r="O388" s="15">
        <f>K388*N388</f>
        <v/>
      </c>
      <c r="P388">
        <f>IF(E388=0,0.3,IF(D388=1,IF(C388&gt;=Params!$B$13-3,IF(C388&lt;Params!$B$13,Params!$B$20,0.3),0.3),IF(C388&gt;=Params!$B$15-3,IF(C388&lt;Params!$B$15,Params!$B$21,0.3),0.3)))</f>
        <v/>
      </c>
    </row>
    <row r="389" ht="15" customHeight="1" s="1">
      <c r="A389" s="9" t="n">
        <v>386</v>
      </c>
      <c r="B389" s="6" t="inlineStr">
        <is>
          <t>17/01</t>
        </is>
      </c>
      <c r="C389" s="6" t="n">
        <v>1</v>
      </c>
      <c r="D389" s="6" t="n">
        <v>0</v>
      </c>
      <c r="E389" s="10">
        <f>IF(D389=1, IF(OR(C389&lt;10, C389&gt;=15),1,0), IF(OR(C389&lt;7, C389&gt;=18),1,0))</f>
        <v/>
      </c>
      <c r="F389" s="11" t="n">
        <v>3.315</v>
      </c>
      <c r="G389" s="12">
        <f>0*8</f>
        <v/>
      </c>
      <c r="H389" s="12">
        <f>F389-G389</f>
        <v/>
      </c>
      <c r="I389" s="10">
        <f>IF(E389=0,"Fora",IF(E388=0,"Carg xar",IF(H389&lt;0,IF(M389&lt;0.9,"Carg FV","Stby"),IF(M389&gt;P389,"V2H",IF(M389&lt;0.9,"Carg xar","Stby")))))</f>
        <v/>
      </c>
      <c r="J389" s="12">
        <f>IF(OR(I389="Carg FV",I389="Carg xar"),MIN(IF(I389="Carg FV",ABS(H389),7.4),7.4,MAX(0,(0.9-M389)*40)*0.95),0)</f>
        <v/>
      </c>
      <c r="K389" s="12">
        <f>IF(I389="V2H",MIN(MAX(0,H389),7.4,MAX(0,(M389-P389)*40)*0.95),0)</f>
        <v/>
      </c>
      <c r="L389" s="12">
        <f>IF(E389=0,0,MAX(0,H389-K389))</f>
        <v/>
      </c>
      <c r="M389" s="13">
        <f>M388+J388/40-IF(I388="V2H",K388/(0.95*40),0)-IF(E389=0,IF(E388=1,IF(D389=1,30,40)*0.18/(2*40),0),0)-IF(E389=1,IF(E388=0,IF(D389=1,30,40)*0.18/(2*40),0),0)</f>
        <v/>
      </c>
      <c r="N389" s="14" t="n">
        <v>0.09</v>
      </c>
      <c r="O389" s="15">
        <f>K389*N389</f>
        <v/>
      </c>
      <c r="P389">
        <f>IF(E389=0,0.3,IF(D389=1,IF(C389&gt;=Params!$B$13-3,IF(C389&lt;Params!$B$13,Params!$B$20,0.3),0.3),IF(C389&gt;=Params!$B$15-3,IF(C389&lt;Params!$B$15,Params!$B$21,0.3),0.3)))</f>
        <v/>
      </c>
    </row>
    <row r="390" ht="15" customHeight="1" s="1">
      <c r="A390" s="9" t="n">
        <v>387</v>
      </c>
      <c r="B390" s="6" t="inlineStr">
        <is>
          <t>17/01</t>
        </is>
      </c>
      <c r="C390" s="6" t="n">
        <v>2</v>
      </c>
      <c r="D390" s="6" t="n">
        <v>0</v>
      </c>
      <c r="E390" s="10">
        <f>IF(D390=1, IF(OR(C390&lt;10, C390&gt;=15),1,0), IF(OR(C390&lt;7, C390&gt;=18),1,0))</f>
        <v/>
      </c>
      <c r="F390" s="11" t="n">
        <v>3.321</v>
      </c>
      <c r="G390" s="12">
        <f>0*8</f>
        <v/>
      </c>
      <c r="H390" s="12">
        <f>F390-G390</f>
        <v/>
      </c>
      <c r="I390" s="10">
        <f>IF(E390=0,"Fora",IF(E389=0,"Carg xar",IF(H390&lt;0,IF(M390&lt;0.9,"Carg FV","Stby"),IF(M390&gt;P390,"V2H",IF(M390&lt;0.9,"Carg xar","Stby")))))</f>
        <v/>
      </c>
      <c r="J390" s="12">
        <f>IF(OR(I390="Carg FV",I390="Carg xar"),MIN(IF(I390="Carg FV",ABS(H390),7.4),7.4,MAX(0,(0.9-M390)*40)*0.95),0)</f>
        <v/>
      </c>
      <c r="K390" s="12">
        <f>IF(I390="V2H",MIN(MAX(0,H390),7.4,MAX(0,(M390-P390)*40)*0.95),0)</f>
        <v/>
      </c>
      <c r="L390" s="12">
        <f>IF(E390=0,0,MAX(0,H390-K390))</f>
        <v/>
      </c>
      <c r="M390" s="13">
        <f>M389+J389/40-IF(I389="V2H",K389/(0.95*40),0)-IF(E390=0,IF(E389=1,IF(D390=1,30,40)*0.18/(2*40),0),0)-IF(E390=1,IF(E389=0,IF(D390=1,30,40)*0.18/(2*40),0),0)</f>
        <v/>
      </c>
      <c r="N390" s="14" t="n">
        <v>0.09</v>
      </c>
      <c r="O390" s="15">
        <f>K390*N390</f>
        <v/>
      </c>
      <c r="P390">
        <f>IF(E390=0,0.3,IF(D390=1,IF(C390&gt;=Params!$B$13-3,IF(C390&lt;Params!$B$13,Params!$B$20,0.3),0.3),IF(C390&gt;=Params!$B$15-3,IF(C390&lt;Params!$B$15,Params!$B$21,0.3),0.3)))</f>
        <v/>
      </c>
    </row>
    <row r="391" ht="15" customHeight="1" s="1">
      <c r="A391" s="9" t="n">
        <v>388</v>
      </c>
      <c r="B391" s="6" t="inlineStr">
        <is>
          <t>17/01</t>
        </is>
      </c>
      <c r="C391" s="6" t="n">
        <v>3</v>
      </c>
      <c r="D391" s="6" t="n">
        <v>0</v>
      </c>
      <c r="E391" s="10">
        <f>IF(D391=1, IF(OR(C391&lt;10, C391&gt;=15),1,0), IF(OR(C391&lt;7, C391&gt;=18),1,0))</f>
        <v/>
      </c>
      <c r="F391" s="11" t="n">
        <v>3.036</v>
      </c>
      <c r="G391" s="12">
        <f>0*8</f>
        <v/>
      </c>
      <c r="H391" s="12">
        <f>F391-G391</f>
        <v/>
      </c>
      <c r="I391" s="10">
        <f>IF(E391=0,"Fora",IF(E390=0,"Carg xar",IF(H391&lt;0,IF(M391&lt;0.9,"Carg FV","Stby"),IF(M391&gt;P391,"V2H",IF(M391&lt;0.9,"Carg xar","Stby")))))</f>
        <v/>
      </c>
      <c r="J391" s="12">
        <f>IF(OR(I391="Carg FV",I391="Carg xar"),MIN(IF(I391="Carg FV",ABS(H391),7.4),7.4,MAX(0,(0.9-M391)*40)*0.95),0)</f>
        <v/>
      </c>
      <c r="K391" s="12">
        <f>IF(I391="V2H",MIN(MAX(0,H391),7.4,MAX(0,(M391-P391)*40)*0.95),0)</f>
        <v/>
      </c>
      <c r="L391" s="12">
        <f>IF(E391=0,0,MAX(0,H391-K391))</f>
        <v/>
      </c>
      <c r="M391" s="13">
        <f>M390+J390/40-IF(I390="V2H",K390/(0.95*40),0)-IF(E391=0,IF(E390=1,IF(D391=1,30,40)*0.18/(2*40),0),0)-IF(E391=1,IF(E390=0,IF(D391=1,30,40)*0.18/(2*40),0),0)</f>
        <v/>
      </c>
      <c r="N391" s="14" t="n">
        <v>0.09</v>
      </c>
      <c r="O391" s="15">
        <f>K391*N391</f>
        <v/>
      </c>
      <c r="P391">
        <f>IF(E391=0,0.3,IF(D391=1,IF(C391&gt;=Params!$B$13-3,IF(C391&lt;Params!$B$13,Params!$B$20,0.3),0.3),IF(C391&gt;=Params!$B$15-3,IF(C391&lt;Params!$B$15,Params!$B$21,0.3),0.3)))</f>
        <v/>
      </c>
    </row>
    <row r="392" ht="15" customHeight="1" s="1">
      <c r="A392" s="9" t="n">
        <v>389</v>
      </c>
      <c r="B392" s="6" t="inlineStr">
        <is>
          <t>17/01</t>
        </is>
      </c>
      <c r="C392" s="6" t="n">
        <v>4</v>
      </c>
      <c r="D392" s="6" t="n">
        <v>0</v>
      </c>
      <c r="E392" s="10">
        <f>IF(D392=1, IF(OR(C392&lt;10, C392&gt;=15),1,0), IF(OR(C392&lt;7, C392&gt;=18),1,0))</f>
        <v/>
      </c>
      <c r="F392" s="11" t="n">
        <v>2.692</v>
      </c>
      <c r="G392" s="12">
        <f>0*8</f>
        <v/>
      </c>
      <c r="H392" s="12">
        <f>F392-G392</f>
        <v/>
      </c>
      <c r="I392" s="10">
        <f>IF(E392=0,"Fora",IF(E391=0,"Carg xar",IF(H392&lt;0,IF(M392&lt;0.9,"Carg FV","Stby"),IF(M392&gt;P392,"V2H",IF(M392&lt;0.9,"Carg xar","Stby")))))</f>
        <v/>
      </c>
      <c r="J392" s="12">
        <f>IF(OR(I392="Carg FV",I392="Carg xar"),MIN(IF(I392="Carg FV",ABS(H392),7.4),7.4,MAX(0,(0.9-M392)*40)*0.95),0)</f>
        <v/>
      </c>
      <c r="K392" s="12">
        <f>IF(I392="V2H",MIN(MAX(0,H392),7.4,MAX(0,(M392-P392)*40)*0.95),0)</f>
        <v/>
      </c>
      <c r="L392" s="12">
        <f>IF(E392=0,0,MAX(0,H392-K392))</f>
        <v/>
      </c>
      <c r="M392" s="13">
        <f>M391+J391/40-IF(I391="V2H",K391/(0.95*40),0)-IF(E392=0,IF(E391=1,IF(D392=1,30,40)*0.18/(2*40),0),0)-IF(E392=1,IF(E391=0,IF(D392=1,30,40)*0.18/(2*40),0),0)</f>
        <v/>
      </c>
      <c r="N392" s="14" t="n">
        <v>0.09</v>
      </c>
      <c r="O392" s="15">
        <f>K392*N392</f>
        <v/>
      </c>
      <c r="P392">
        <f>IF(E392=0,0.3,IF(D392=1,IF(C392&gt;=Params!$B$13-3,IF(C392&lt;Params!$B$13,Params!$B$20,0.3),0.3),IF(C392&gt;=Params!$B$15-3,IF(C392&lt;Params!$B$15,Params!$B$21,0.3),0.3)))</f>
        <v/>
      </c>
    </row>
    <row r="393" ht="15" customHeight="1" s="1">
      <c r="A393" s="9" t="n">
        <v>390</v>
      </c>
      <c r="B393" s="6" t="inlineStr">
        <is>
          <t>17/01</t>
        </is>
      </c>
      <c r="C393" s="6" t="n">
        <v>5</v>
      </c>
      <c r="D393" s="6" t="n">
        <v>0</v>
      </c>
      <c r="E393" s="10">
        <f>IF(D393=1, IF(OR(C393&lt;10, C393&gt;=15),1,0), IF(OR(C393&lt;7, C393&gt;=18),1,0))</f>
        <v/>
      </c>
      <c r="F393" s="11" t="n">
        <v>3.073</v>
      </c>
      <c r="G393" s="12">
        <f>0*8</f>
        <v/>
      </c>
      <c r="H393" s="12">
        <f>F393-G393</f>
        <v/>
      </c>
      <c r="I393" s="10">
        <f>IF(E393=0,"Fora",IF(E392=0,"Carg xar",IF(H393&lt;0,IF(M393&lt;0.9,"Carg FV","Stby"),IF(M393&gt;P393,"V2H",IF(M393&lt;0.9,"Carg xar","Stby")))))</f>
        <v/>
      </c>
      <c r="J393" s="12">
        <f>IF(OR(I393="Carg FV",I393="Carg xar"),MIN(IF(I393="Carg FV",ABS(H393),7.4),7.4,MAX(0,(0.9-M393)*40)*0.95),0)</f>
        <v/>
      </c>
      <c r="K393" s="12">
        <f>IF(I393="V2H",MIN(MAX(0,H393),7.4,MAX(0,(M393-P393)*40)*0.95),0)</f>
        <v/>
      </c>
      <c r="L393" s="12">
        <f>IF(E393=0,0,MAX(0,H393-K393))</f>
        <v/>
      </c>
      <c r="M393" s="13">
        <f>M392+J392/40-IF(I392="V2H",K392/(0.95*40),0)-IF(E393=0,IF(E392=1,IF(D393=1,30,40)*0.18/(2*40),0),0)-IF(E393=1,IF(E392=0,IF(D393=1,30,40)*0.18/(2*40),0),0)</f>
        <v/>
      </c>
      <c r="N393" s="14" t="n">
        <v>0.09</v>
      </c>
      <c r="O393" s="15">
        <f>K393*N393</f>
        <v/>
      </c>
      <c r="P393">
        <f>IF(E393=0,0.3,IF(D393=1,IF(C393&gt;=Params!$B$13-3,IF(C393&lt;Params!$B$13,Params!$B$20,0.3),0.3),IF(C393&gt;=Params!$B$15-3,IF(C393&lt;Params!$B$15,Params!$B$21,0.3),0.3)))</f>
        <v/>
      </c>
    </row>
    <row r="394" ht="15" customHeight="1" s="1">
      <c r="A394" s="9" t="n">
        <v>391</v>
      </c>
      <c r="B394" s="6" t="inlineStr">
        <is>
          <t>17/01</t>
        </is>
      </c>
      <c r="C394" s="6" t="n">
        <v>6</v>
      </c>
      <c r="D394" s="6" t="n">
        <v>0</v>
      </c>
      <c r="E394" s="10">
        <f>IF(D394=1, IF(OR(C394&lt;10, C394&gt;=15),1,0), IF(OR(C394&lt;7, C394&gt;=18),1,0))</f>
        <v/>
      </c>
      <c r="F394" s="11" t="n">
        <v>2.888</v>
      </c>
      <c r="G394" s="12">
        <f>0*8</f>
        <v/>
      </c>
      <c r="H394" s="12">
        <f>F394-G394</f>
        <v/>
      </c>
      <c r="I394" s="10">
        <f>IF(E394=0,"Fora",IF(E393=0,"Carg xar",IF(H394&lt;0,IF(M394&lt;0.9,"Carg FV","Stby"),IF(M394&gt;P394,"V2H",IF(M394&lt;0.9,"Carg xar","Stby")))))</f>
        <v/>
      </c>
      <c r="J394" s="12">
        <f>IF(OR(I394="Carg FV",I394="Carg xar"),MIN(IF(I394="Carg FV",ABS(H394),7.4),7.4,MAX(0,(0.9-M394)*40)*0.95),0)</f>
        <v/>
      </c>
      <c r="K394" s="12">
        <f>IF(I394="V2H",MIN(MAX(0,H394),7.4,MAX(0,(M394-P394)*40)*0.95),0)</f>
        <v/>
      </c>
      <c r="L394" s="12">
        <f>IF(E394=0,0,MAX(0,H394-K394))</f>
        <v/>
      </c>
      <c r="M394" s="13">
        <f>M393+J393/40-IF(I393="V2H",K393/(0.95*40),0)-IF(E394=0,IF(E393=1,IF(D394=1,30,40)*0.18/(2*40),0),0)-IF(E394=1,IF(E393=0,IF(D394=1,30,40)*0.18/(2*40),0),0)</f>
        <v/>
      </c>
      <c r="N394" s="14" t="n">
        <v>0.09</v>
      </c>
      <c r="O394" s="15">
        <f>K394*N394</f>
        <v/>
      </c>
      <c r="P394">
        <f>IF(E394=0,0.3,IF(D394=1,IF(C394&gt;=Params!$B$13-3,IF(C394&lt;Params!$B$13,Params!$B$20,0.3),0.3),IF(C394&gt;=Params!$B$15-3,IF(C394&lt;Params!$B$15,Params!$B$21,0.3),0.3)))</f>
        <v/>
      </c>
    </row>
    <row r="395" ht="15" customHeight="1" s="1">
      <c r="A395" s="9" t="n">
        <v>392</v>
      </c>
      <c r="B395" s="6" t="inlineStr">
        <is>
          <t>17/01</t>
        </is>
      </c>
      <c r="C395" s="6" t="n">
        <v>7</v>
      </c>
      <c r="D395" s="6" t="n">
        <v>0</v>
      </c>
      <c r="E395" s="10">
        <f>IF(D395=1, IF(OR(C395&lt;10, C395&gt;=15),1,0), IF(OR(C395&lt;7, C395&gt;=18),1,0))</f>
        <v/>
      </c>
      <c r="F395" s="11" t="n">
        <v>3.314</v>
      </c>
      <c r="G395" s="12">
        <f>0*8</f>
        <v/>
      </c>
      <c r="H395" s="12">
        <f>F395-G395</f>
        <v/>
      </c>
      <c r="I395" s="10">
        <f>IF(E395=0,"Fora",IF(E394=0,"Carg xar",IF(H395&lt;0,IF(M395&lt;0.9,"Carg FV","Stby"),IF(M395&gt;P395,"V2H",IF(M395&lt;0.9,"Carg xar","Stby")))))</f>
        <v/>
      </c>
      <c r="J395" s="12">
        <f>IF(OR(I395="Carg FV",I395="Carg xar"),MIN(IF(I395="Carg FV",ABS(H395),7.4),7.4,MAX(0,(0.9-M395)*40)*0.95),0)</f>
        <v/>
      </c>
      <c r="K395" s="12">
        <f>IF(I395="V2H",MIN(MAX(0,H395),7.4,MAX(0,(M395-P395)*40)*0.95),0)</f>
        <v/>
      </c>
      <c r="L395" s="12">
        <f>IF(E395=0,0,MAX(0,H395-K395))</f>
        <v/>
      </c>
      <c r="M395" s="13">
        <f>M394+J394/40-IF(I394="V2H",K394/(0.95*40),0)-IF(E395=0,IF(E394=1,IF(D395=1,30,40)*0.18/(2*40),0),0)-IF(E395=1,IF(E394=0,IF(D395=1,30,40)*0.18/(2*40),0),0)</f>
        <v/>
      </c>
      <c r="N395" s="14" t="n">
        <v>0.09</v>
      </c>
      <c r="O395" s="15">
        <f>K395*N395</f>
        <v/>
      </c>
      <c r="P395">
        <f>IF(E395=0,0.3,IF(D395=1,IF(C395&gt;=Params!$B$13-3,IF(C395&lt;Params!$B$13,Params!$B$20,0.3),0.3),IF(C395&gt;=Params!$B$15-3,IF(C395&lt;Params!$B$15,Params!$B$21,0.3),0.3)))</f>
        <v/>
      </c>
    </row>
    <row r="396" ht="15" customHeight="1" s="1">
      <c r="A396" s="9" t="n">
        <v>393</v>
      </c>
      <c r="B396" s="6" t="inlineStr">
        <is>
          <t>17/01</t>
        </is>
      </c>
      <c r="C396" s="6" t="n">
        <v>8</v>
      </c>
      <c r="D396" s="6" t="n">
        <v>0</v>
      </c>
      <c r="E396" s="10">
        <f>IF(D396=1, IF(OR(C396&lt;10, C396&gt;=15),1,0), IF(OR(C396&lt;7, C396&gt;=18),1,0))</f>
        <v/>
      </c>
      <c r="F396" s="11" t="n">
        <v>3.204</v>
      </c>
      <c r="G396" s="12">
        <f>0.05*8</f>
        <v/>
      </c>
      <c r="H396" s="12">
        <f>F396-G396</f>
        <v/>
      </c>
      <c r="I396" s="10">
        <f>IF(E396=0,"Fora",IF(E395=0,"Carg xar",IF(H396&lt;0,IF(M396&lt;0.9,"Carg FV","Stby"),IF(M396&gt;P396,"V2H",IF(M396&lt;0.9,"Carg xar","Stby")))))</f>
        <v/>
      </c>
      <c r="J396" s="12">
        <f>IF(OR(I396="Carg FV",I396="Carg xar"),MIN(IF(I396="Carg FV",ABS(H396),7.4),7.4,MAX(0,(0.9-M396)*40)*0.95),0)</f>
        <v/>
      </c>
      <c r="K396" s="12">
        <f>IF(I396="V2H",MIN(MAX(0,H396),7.4,MAX(0,(M396-P396)*40)*0.95),0)</f>
        <v/>
      </c>
      <c r="L396" s="12">
        <f>IF(E396=0,0,MAX(0,H396-K396))</f>
        <v/>
      </c>
      <c r="M396" s="13">
        <f>M395+J395/40-IF(I395="V2H",K395/(0.95*40),0)-IF(E396=0,IF(E395=1,IF(D396=1,30,40)*0.18/(2*40),0),0)-IF(E396=1,IF(E395=0,IF(D396=1,30,40)*0.18/(2*40),0),0)</f>
        <v/>
      </c>
      <c r="N396" s="14" t="n">
        <v>0.15</v>
      </c>
      <c r="O396" s="15">
        <f>K396*N396</f>
        <v/>
      </c>
      <c r="P396">
        <f>IF(E396=0,0.3,IF(D396=1,IF(C396&gt;=Params!$B$13-3,IF(C396&lt;Params!$B$13,Params!$B$20,0.3),0.3),IF(C396&gt;=Params!$B$15-3,IF(C396&lt;Params!$B$15,Params!$B$21,0.3),0.3)))</f>
        <v/>
      </c>
    </row>
    <row r="397" ht="15" customHeight="1" s="1">
      <c r="A397" s="9" t="n">
        <v>394</v>
      </c>
      <c r="B397" s="6" t="inlineStr">
        <is>
          <t>17/01</t>
        </is>
      </c>
      <c r="C397" s="6" t="n">
        <v>9</v>
      </c>
      <c r="D397" s="6" t="n">
        <v>0</v>
      </c>
      <c r="E397" s="10">
        <f>IF(D397=1, IF(OR(C397&lt;10, C397&gt;=15),1,0), IF(OR(C397&lt;7, C397&gt;=18),1,0))</f>
        <v/>
      </c>
      <c r="F397" s="11" t="n">
        <v>1.952</v>
      </c>
      <c r="G397" s="12">
        <f>0.18*8</f>
        <v/>
      </c>
      <c r="H397" s="12">
        <f>F397-G397</f>
        <v/>
      </c>
      <c r="I397" s="10">
        <f>IF(E397=0,"Fora",IF(E396=0,"Carg xar",IF(H397&lt;0,IF(M397&lt;0.9,"Carg FV","Stby"),IF(M397&gt;P397,"V2H",IF(M397&lt;0.9,"Carg xar","Stby")))))</f>
        <v/>
      </c>
      <c r="J397" s="12">
        <f>IF(OR(I397="Carg FV",I397="Carg xar"),MIN(IF(I397="Carg FV",ABS(H397),7.4),7.4,MAX(0,(0.9-M397)*40)*0.95),0)</f>
        <v/>
      </c>
      <c r="K397" s="12">
        <f>IF(I397="V2H",MIN(MAX(0,H397),7.4,MAX(0,(M397-P397)*40)*0.95),0)</f>
        <v/>
      </c>
      <c r="L397" s="12">
        <f>IF(E397=0,0,MAX(0,H397-K397))</f>
        <v/>
      </c>
      <c r="M397" s="13">
        <f>M396+J396/40-IF(I396="V2H",K396/(0.95*40),0)-IF(E397=0,IF(E396=1,IF(D397=1,30,40)*0.18/(2*40),0),0)-IF(E397=1,IF(E396=0,IF(D397=1,30,40)*0.18/(2*40),0),0)</f>
        <v/>
      </c>
      <c r="N397" s="14" t="n">
        <v>0.15</v>
      </c>
      <c r="O397" s="15">
        <f>K397*N397</f>
        <v/>
      </c>
      <c r="P397">
        <f>IF(E397=0,0.3,IF(D397=1,IF(C397&gt;=Params!$B$13-3,IF(C397&lt;Params!$B$13,Params!$B$20,0.3),0.3),IF(C397&gt;=Params!$B$15-3,IF(C397&lt;Params!$B$15,Params!$B$21,0.3),0.3)))</f>
        <v/>
      </c>
    </row>
    <row r="398" ht="15" customHeight="1" s="1">
      <c r="A398" s="9" t="n">
        <v>395</v>
      </c>
      <c r="B398" s="6" t="inlineStr">
        <is>
          <t>17/01</t>
        </is>
      </c>
      <c r="C398" s="6" t="n">
        <v>10</v>
      </c>
      <c r="D398" s="6" t="n">
        <v>0</v>
      </c>
      <c r="E398" s="10">
        <f>IF(D398=1, IF(OR(C398&lt;10, C398&gt;=15),1,0), IF(OR(C398&lt;7, C398&gt;=18),1,0))</f>
        <v/>
      </c>
      <c r="F398" s="11" t="n">
        <v>0</v>
      </c>
      <c r="G398" s="12">
        <f>0.38*8</f>
        <v/>
      </c>
      <c r="H398" s="12">
        <f>F398-G398</f>
        <v/>
      </c>
      <c r="I398" s="10">
        <f>IF(E398=0,"Fora",IF(E397=0,"Carg xar",IF(H398&lt;0,IF(M398&lt;0.9,"Carg FV","Stby"),IF(M398&gt;P398,"V2H",IF(M398&lt;0.9,"Carg xar","Stby")))))</f>
        <v/>
      </c>
      <c r="J398" s="12">
        <f>IF(OR(I398="Carg FV",I398="Carg xar"),MIN(IF(I398="Carg FV",ABS(H398),7.4),7.4,MAX(0,(0.9-M398)*40)*0.95),0)</f>
        <v/>
      </c>
      <c r="K398" s="12">
        <f>IF(I398="V2H",MIN(MAX(0,H398),7.4,MAX(0,(M398-P398)*40)*0.95),0)</f>
        <v/>
      </c>
      <c r="L398" s="12">
        <f>IF(E398=0,0,MAX(0,H398-K398))</f>
        <v/>
      </c>
      <c r="M398" s="13">
        <f>M397+J397/40-IF(I397="V2H",K397/(0.95*40),0)-IF(E398=0,IF(E397=1,IF(D398=1,30,40)*0.18/(2*40),0),0)-IF(E398=1,IF(E397=0,IF(D398=1,30,40)*0.18/(2*40),0),0)</f>
        <v/>
      </c>
      <c r="N398" s="14" t="n">
        <v>0.2</v>
      </c>
      <c r="O398" s="15">
        <f>K398*N398</f>
        <v/>
      </c>
      <c r="P398">
        <f>IF(E398=0,0.3,IF(D398=1,IF(C398&gt;=Params!$B$13-3,IF(C398&lt;Params!$B$13,Params!$B$20,0.3),0.3),IF(C398&gt;=Params!$B$15-3,IF(C398&lt;Params!$B$15,Params!$B$21,0.3),0.3)))</f>
        <v/>
      </c>
    </row>
    <row r="399" ht="15" customHeight="1" s="1">
      <c r="A399" s="9" t="n">
        <v>396</v>
      </c>
      <c r="B399" s="6" t="inlineStr">
        <is>
          <t>17/01</t>
        </is>
      </c>
      <c r="C399" s="6" t="n">
        <v>11</v>
      </c>
      <c r="D399" s="6" t="n">
        <v>0</v>
      </c>
      <c r="E399" s="10">
        <f>IF(D399=1, IF(OR(C399&lt;10, C399&gt;=15),1,0), IF(OR(C399&lt;7, C399&gt;=18),1,0))</f>
        <v/>
      </c>
      <c r="F399" s="11" t="n">
        <v>0</v>
      </c>
      <c r="G399" s="12">
        <f>0.52*8</f>
        <v/>
      </c>
      <c r="H399" s="12">
        <f>F399-G399</f>
        <v/>
      </c>
      <c r="I399" s="10">
        <f>IF(E399=0,"Fora",IF(E398=0,"Carg xar",IF(H399&lt;0,IF(M399&lt;0.9,"Carg FV","Stby"),IF(M399&gt;P399,"V2H",IF(M399&lt;0.9,"Carg xar","Stby")))))</f>
        <v/>
      </c>
      <c r="J399" s="12">
        <f>IF(OR(I399="Carg FV",I399="Carg xar"),MIN(IF(I399="Carg FV",ABS(H399),7.4),7.4,MAX(0,(0.9-M399)*40)*0.95),0)</f>
        <v/>
      </c>
      <c r="K399" s="12">
        <f>IF(I399="V2H",MIN(MAX(0,H399),7.4,MAX(0,(M399-P399)*40)*0.95),0)</f>
        <v/>
      </c>
      <c r="L399" s="12">
        <f>IF(E399=0,0,MAX(0,H399-K399))</f>
        <v/>
      </c>
      <c r="M399" s="13">
        <f>M398+J398/40-IF(I398="V2H",K398/(0.95*40),0)-IF(E399=0,IF(E398=1,IF(D399=1,30,40)*0.18/(2*40),0),0)-IF(E399=1,IF(E398=0,IF(D399=1,30,40)*0.18/(2*40),0),0)</f>
        <v/>
      </c>
      <c r="N399" s="14" t="n">
        <v>0.2</v>
      </c>
      <c r="O399" s="15">
        <f>K399*N399</f>
        <v/>
      </c>
      <c r="P399">
        <f>IF(E399=0,0.3,IF(D399=1,IF(C399&gt;=Params!$B$13-3,IF(C399&lt;Params!$B$13,Params!$B$20,0.3),0.3),IF(C399&gt;=Params!$B$15-3,IF(C399&lt;Params!$B$15,Params!$B$21,0.3),0.3)))</f>
        <v/>
      </c>
    </row>
    <row r="400" ht="15" customHeight="1" s="1">
      <c r="A400" s="9" t="n">
        <v>397</v>
      </c>
      <c r="B400" s="6" t="inlineStr">
        <is>
          <t>17/01</t>
        </is>
      </c>
      <c r="C400" s="6" t="n">
        <v>12</v>
      </c>
      <c r="D400" s="6" t="n">
        <v>0</v>
      </c>
      <c r="E400" s="10">
        <f>IF(D400=1, IF(OR(C400&lt;10, C400&gt;=15),1,0), IF(OR(C400&lt;7, C400&gt;=18),1,0))</f>
        <v/>
      </c>
      <c r="F400" s="11" t="n">
        <v>0</v>
      </c>
      <c r="G400" s="12">
        <f>0.58*8</f>
        <v/>
      </c>
      <c r="H400" s="12">
        <f>F400-G400</f>
        <v/>
      </c>
      <c r="I400" s="10">
        <f>IF(E400=0,"Fora",IF(E399=0,"Carg xar",IF(H400&lt;0,IF(M400&lt;0.9,"Carg FV","Stby"),IF(M400&gt;P400,"V2H",IF(M400&lt;0.9,"Carg xar","Stby")))))</f>
        <v/>
      </c>
      <c r="J400" s="12">
        <f>IF(OR(I400="Carg FV",I400="Carg xar"),MIN(IF(I400="Carg FV",ABS(H400),7.4),7.4,MAX(0,(0.9-M400)*40)*0.95),0)</f>
        <v/>
      </c>
      <c r="K400" s="12">
        <f>IF(I400="V2H",MIN(MAX(0,H400),7.4,MAX(0,(M400-P400)*40)*0.95),0)</f>
        <v/>
      </c>
      <c r="L400" s="12">
        <f>IF(E400=0,0,MAX(0,H400-K400))</f>
        <v/>
      </c>
      <c r="M400" s="13">
        <f>M399+J399/40-IF(I399="V2H",K399/(0.95*40),0)-IF(E400=0,IF(E399=1,IF(D400=1,30,40)*0.18/(2*40),0),0)-IF(E400=1,IF(E399=0,IF(D400=1,30,40)*0.18/(2*40),0),0)</f>
        <v/>
      </c>
      <c r="N400" s="14" t="n">
        <v>0.2</v>
      </c>
      <c r="O400" s="15">
        <f>K400*N400</f>
        <v/>
      </c>
      <c r="P400">
        <f>IF(E400=0,0.3,IF(D400=1,IF(C400&gt;=Params!$B$13-3,IF(C400&lt;Params!$B$13,Params!$B$20,0.3),0.3),IF(C400&gt;=Params!$B$15-3,IF(C400&lt;Params!$B$15,Params!$B$21,0.3),0.3)))</f>
        <v/>
      </c>
    </row>
    <row r="401" ht="15" customHeight="1" s="1">
      <c r="A401" s="9" t="n">
        <v>398</v>
      </c>
      <c r="B401" s="6" t="inlineStr">
        <is>
          <t>17/01</t>
        </is>
      </c>
      <c r="C401" s="6" t="n">
        <v>13</v>
      </c>
      <c r="D401" s="6" t="n">
        <v>0</v>
      </c>
      <c r="E401" s="10">
        <f>IF(D401=1, IF(OR(C401&lt;10, C401&gt;=15),1,0), IF(OR(C401&lt;7, C401&gt;=18),1,0))</f>
        <v/>
      </c>
      <c r="F401" s="11" t="n">
        <v>0</v>
      </c>
      <c r="G401" s="12">
        <f>0.55*8</f>
        <v/>
      </c>
      <c r="H401" s="12">
        <f>F401-G401</f>
        <v/>
      </c>
      <c r="I401" s="10">
        <f>IF(E401=0,"Fora",IF(E400=0,"Carg xar",IF(H401&lt;0,IF(M401&lt;0.9,"Carg FV","Stby"),IF(M401&gt;P401,"V2H",IF(M401&lt;0.9,"Carg xar","Stby")))))</f>
        <v/>
      </c>
      <c r="J401" s="12">
        <f>IF(OR(I401="Carg FV",I401="Carg xar"),MIN(IF(I401="Carg FV",ABS(H401),7.4),7.4,MAX(0,(0.9-M401)*40)*0.95),0)</f>
        <v/>
      </c>
      <c r="K401" s="12">
        <f>IF(I401="V2H",MIN(MAX(0,H401),7.4,MAX(0,(M401-P401)*40)*0.95),0)</f>
        <v/>
      </c>
      <c r="L401" s="12">
        <f>IF(E401=0,0,MAX(0,H401-K401))</f>
        <v/>
      </c>
      <c r="M401" s="13">
        <f>M400+J400/40-IF(I400="V2H",K400/(0.95*40),0)-IF(E401=0,IF(E400=1,IF(D401=1,30,40)*0.18/(2*40),0),0)-IF(E401=1,IF(E400=0,IF(D401=1,30,40)*0.18/(2*40),0),0)</f>
        <v/>
      </c>
      <c r="N401" s="14" t="n">
        <v>0.2</v>
      </c>
      <c r="O401" s="15">
        <f>K401*N401</f>
        <v/>
      </c>
      <c r="P401">
        <f>IF(E401=0,0.3,IF(D401=1,IF(C401&gt;=Params!$B$13-3,IF(C401&lt;Params!$B$13,Params!$B$20,0.3),0.3),IF(C401&gt;=Params!$B$15-3,IF(C401&lt;Params!$B$15,Params!$B$21,0.3),0.3)))</f>
        <v/>
      </c>
    </row>
    <row r="402" ht="15" customHeight="1" s="1">
      <c r="A402" s="9" t="n">
        <v>399</v>
      </c>
      <c r="B402" s="6" t="inlineStr">
        <is>
          <t>17/01</t>
        </is>
      </c>
      <c r="C402" s="6" t="n">
        <v>14</v>
      </c>
      <c r="D402" s="6" t="n">
        <v>0</v>
      </c>
      <c r="E402" s="10">
        <f>IF(D402=1, IF(OR(C402&lt;10, C402&gt;=15),1,0), IF(OR(C402&lt;7, C402&gt;=18),1,0))</f>
        <v/>
      </c>
      <c r="F402" s="11" t="n">
        <v>0</v>
      </c>
      <c r="G402" s="12">
        <f>0.42*8</f>
        <v/>
      </c>
      <c r="H402" s="12">
        <f>F402-G402</f>
        <v/>
      </c>
      <c r="I402" s="10">
        <f>IF(E402=0,"Fora",IF(E401=0,"Carg xar",IF(H402&lt;0,IF(M402&lt;0.9,"Carg FV","Stby"),IF(M402&gt;P402,"V2H",IF(M402&lt;0.9,"Carg xar","Stby")))))</f>
        <v/>
      </c>
      <c r="J402" s="12">
        <f>IF(OR(I402="Carg FV",I402="Carg xar"),MIN(IF(I402="Carg FV",ABS(H402),7.4),7.4,MAX(0,(0.9-M402)*40)*0.95),0)</f>
        <v/>
      </c>
      <c r="K402" s="12">
        <f>IF(I402="V2H",MIN(MAX(0,H402),7.4,MAX(0,(M402-P402)*40)*0.95),0)</f>
        <v/>
      </c>
      <c r="L402" s="12">
        <f>IF(E402=0,0,MAX(0,H402-K402))</f>
        <v/>
      </c>
      <c r="M402" s="13">
        <f>M401+J401/40-IF(I401="V2H",K401/(0.95*40),0)-IF(E402=0,IF(E401=1,IF(D402=1,30,40)*0.18/(2*40),0),0)-IF(E402=1,IF(E401=0,IF(D402=1,30,40)*0.18/(2*40),0),0)</f>
        <v/>
      </c>
      <c r="N402" s="14" t="n">
        <v>0.15</v>
      </c>
      <c r="O402" s="15">
        <f>K402*N402</f>
        <v/>
      </c>
      <c r="P402">
        <f>IF(E402=0,0.3,IF(D402=1,IF(C402&gt;=Params!$B$13-3,IF(C402&lt;Params!$B$13,Params!$B$20,0.3),0.3),IF(C402&gt;=Params!$B$15-3,IF(C402&lt;Params!$B$15,Params!$B$21,0.3),0.3)))</f>
        <v/>
      </c>
    </row>
    <row r="403" ht="15" customHeight="1" s="1">
      <c r="A403" s="9" t="n">
        <v>400</v>
      </c>
      <c r="B403" s="6" t="inlineStr">
        <is>
          <t>17/01</t>
        </is>
      </c>
      <c r="C403" s="6" t="n">
        <v>15</v>
      </c>
      <c r="D403" s="6" t="n">
        <v>0</v>
      </c>
      <c r="E403" s="10">
        <f>IF(D403=1, IF(OR(C403&lt;10, C403&gt;=15),1,0), IF(OR(C403&lt;7, C403&gt;=18),1,0))</f>
        <v/>
      </c>
      <c r="F403" s="11" t="n">
        <v>0</v>
      </c>
      <c r="G403" s="12">
        <f>0.22*8</f>
        <v/>
      </c>
      <c r="H403" s="12">
        <f>F403-G403</f>
        <v/>
      </c>
      <c r="I403" s="10">
        <f>IF(E403=0,"Fora",IF(E402=0,"Carg xar",IF(H403&lt;0,IF(M403&lt;0.9,"Carg FV","Stby"),IF(M403&gt;P403,"V2H",IF(M403&lt;0.9,"Carg xar","Stby")))))</f>
        <v/>
      </c>
      <c r="J403" s="12">
        <f>IF(OR(I403="Carg FV",I403="Carg xar"),MIN(IF(I403="Carg FV",ABS(H403),7.4),7.4,MAX(0,(0.9-M403)*40)*0.95),0)</f>
        <v/>
      </c>
      <c r="K403" s="12">
        <f>IF(I403="V2H",MIN(MAX(0,H403),7.4,MAX(0,(M403-P403)*40)*0.95),0)</f>
        <v/>
      </c>
      <c r="L403" s="12">
        <f>IF(E403=0,0,MAX(0,H403-K403))</f>
        <v/>
      </c>
      <c r="M403" s="13">
        <f>M402+J402/40-IF(I402="V2H",K402/(0.95*40),0)-IF(E403=0,IF(E402=1,IF(D403=1,30,40)*0.18/(2*40),0),0)-IF(E403=1,IF(E402=0,IF(D403=1,30,40)*0.18/(2*40),0),0)</f>
        <v/>
      </c>
      <c r="N403" s="14" t="n">
        <v>0.15</v>
      </c>
      <c r="O403" s="15">
        <f>K403*N403</f>
        <v/>
      </c>
      <c r="P403">
        <f>IF(E403=0,0.3,IF(D403=1,IF(C403&gt;=Params!$B$13-3,IF(C403&lt;Params!$B$13,Params!$B$20,0.3),0.3),IF(C403&gt;=Params!$B$15-3,IF(C403&lt;Params!$B$15,Params!$B$21,0.3),0.3)))</f>
        <v/>
      </c>
    </row>
    <row r="404" ht="15" customHeight="1" s="1">
      <c r="A404" s="9" t="n">
        <v>401</v>
      </c>
      <c r="B404" s="6" t="inlineStr">
        <is>
          <t>17/01</t>
        </is>
      </c>
      <c r="C404" s="6" t="n">
        <v>16</v>
      </c>
      <c r="D404" s="6" t="n">
        <v>0</v>
      </c>
      <c r="E404" s="10">
        <f>IF(D404=1, IF(OR(C404&lt;10, C404&gt;=15),1,0), IF(OR(C404&lt;7, C404&gt;=18),1,0))</f>
        <v/>
      </c>
      <c r="F404" s="11" t="n">
        <v>0</v>
      </c>
      <c r="G404" s="12">
        <f>0.05*8</f>
        <v/>
      </c>
      <c r="H404" s="12">
        <f>F404-G404</f>
        <v/>
      </c>
      <c r="I404" s="10">
        <f>IF(E404=0,"Fora",IF(E403=0,"Carg xar",IF(H404&lt;0,IF(M404&lt;0.9,"Carg FV","Stby"),IF(M404&gt;P404,"V2H",IF(M404&lt;0.9,"Carg xar","Stby")))))</f>
        <v/>
      </c>
      <c r="J404" s="12">
        <f>IF(OR(I404="Carg FV",I404="Carg xar"),MIN(IF(I404="Carg FV",ABS(H404),7.4),7.4,MAX(0,(0.9-M404)*40)*0.95),0)</f>
        <v/>
      </c>
      <c r="K404" s="12">
        <f>IF(I404="V2H",MIN(MAX(0,H404),7.4,MAX(0,(M404-P404)*40)*0.95),0)</f>
        <v/>
      </c>
      <c r="L404" s="12">
        <f>IF(E404=0,0,MAX(0,H404-K404))</f>
        <v/>
      </c>
      <c r="M404" s="13">
        <f>M403+J403/40-IF(I403="V2H",K403/(0.95*40),0)-IF(E404=0,IF(E403=1,IF(D404=1,30,40)*0.18/(2*40),0),0)-IF(E404=1,IF(E403=0,IF(D404=1,30,40)*0.18/(2*40),0),0)</f>
        <v/>
      </c>
      <c r="N404" s="14" t="n">
        <v>0.15</v>
      </c>
      <c r="O404" s="15">
        <f>K404*N404</f>
        <v/>
      </c>
      <c r="P404">
        <f>IF(E404=0,0.3,IF(D404=1,IF(C404&gt;=Params!$B$13-3,IF(C404&lt;Params!$B$13,Params!$B$20,0.3),0.3),IF(C404&gt;=Params!$B$15-3,IF(C404&lt;Params!$B$15,Params!$B$21,0.3),0.3)))</f>
        <v/>
      </c>
    </row>
    <row r="405" ht="15" customHeight="1" s="1">
      <c r="A405" s="9" t="n">
        <v>402</v>
      </c>
      <c r="B405" s="6" t="inlineStr">
        <is>
          <t>17/01</t>
        </is>
      </c>
      <c r="C405" s="6" t="n">
        <v>17</v>
      </c>
      <c r="D405" s="6" t="n">
        <v>0</v>
      </c>
      <c r="E405" s="10">
        <f>IF(D405=1, IF(OR(C405&lt;10, C405&gt;=15),1,0), IF(OR(C405&lt;7, C405&gt;=18),1,0))</f>
        <v/>
      </c>
      <c r="F405" s="11" t="n">
        <v>0.242</v>
      </c>
      <c r="G405" s="12">
        <f>0*8</f>
        <v/>
      </c>
      <c r="H405" s="12">
        <f>F405-G405</f>
        <v/>
      </c>
      <c r="I405" s="10">
        <f>IF(E405=0,"Fora",IF(E404=0,"Carg xar",IF(H405&lt;0,IF(M405&lt;0.9,"Carg FV","Stby"),IF(M405&gt;P405,"V2H",IF(M405&lt;0.9,"Carg xar","Stby")))))</f>
        <v/>
      </c>
      <c r="J405" s="12">
        <f>IF(OR(I405="Carg FV",I405="Carg xar"),MIN(IF(I405="Carg FV",ABS(H405),7.4),7.4,MAX(0,(0.9-M405)*40)*0.95),0)</f>
        <v/>
      </c>
      <c r="K405" s="12">
        <f>IF(I405="V2H",MIN(MAX(0,H405),7.4,MAX(0,(M405-P405)*40)*0.95),0)</f>
        <v/>
      </c>
      <c r="L405" s="12">
        <f>IF(E405=0,0,MAX(0,H405-K405))</f>
        <v/>
      </c>
      <c r="M405" s="13">
        <f>M404+J404/40-IF(I404="V2H",K404/(0.95*40),0)-IF(E405=0,IF(E404=1,IF(D405=1,30,40)*0.18/(2*40),0),0)-IF(E405=1,IF(E404=0,IF(D405=1,30,40)*0.18/(2*40),0),0)</f>
        <v/>
      </c>
      <c r="N405" s="14" t="n">
        <v>0.15</v>
      </c>
      <c r="O405" s="15">
        <f>K405*N405</f>
        <v/>
      </c>
      <c r="P405">
        <f>IF(E405=0,0.3,IF(D405=1,IF(C405&gt;=Params!$B$13-3,IF(C405&lt;Params!$B$13,Params!$B$20,0.3),0.3),IF(C405&gt;=Params!$B$15-3,IF(C405&lt;Params!$B$15,Params!$B$21,0.3),0.3)))</f>
        <v/>
      </c>
    </row>
    <row r="406" ht="15" customHeight="1" s="1">
      <c r="A406" s="9" t="n">
        <v>403</v>
      </c>
      <c r="B406" s="6" t="inlineStr">
        <is>
          <t>17/01</t>
        </is>
      </c>
      <c r="C406" s="6" t="n">
        <v>18</v>
      </c>
      <c r="D406" s="6" t="n">
        <v>0</v>
      </c>
      <c r="E406" s="10">
        <f>IF(D406=1, IF(OR(C406&lt;10, C406&gt;=15),1,0), IF(OR(C406&lt;7, C406&gt;=18),1,0))</f>
        <v/>
      </c>
      <c r="F406" s="11" t="n">
        <v>0.5600000000000001</v>
      </c>
      <c r="G406" s="12">
        <f>0*8</f>
        <v/>
      </c>
      <c r="H406" s="12">
        <f>F406-G406</f>
        <v/>
      </c>
      <c r="I406" s="10">
        <f>IF(E406=0,"Fora",IF(E405=0,"Carg xar",IF(H406&lt;0,IF(M406&lt;0.9,"Carg FV","Stby"),IF(M406&gt;P406,"V2H",IF(M406&lt;0.9,"Carg xar","Stby")))))</f>
        <v/>
      </c>
      <c r="J406" s="12">
        <f>IF(OR(I406="Carg FV",I406="Carg xar"),MIN(IF(I406="Carg FV",ABS(H406),7.4),7.4,MAX(0,(0.9-M406)*40)*0.95),0)</f>
        <v/>
      </c>
      <c r="K406" s="12">
        <f>IF(I406="V2H",MIN(MAX(0,H406),7.4,MAX(0,(M406-P406)*40)*0.95),0)</f>
        <v/>
      </c>
      <c r="L406" s="12">
        <f>IF(E406=0,0,MAX(0,H406-K406))</f>
        <v/>
      </c>
      <c r="M406" s="13">
        <f>M405+J405/40-IF(I405="V2H",K405/(0.95*40),0)-IF(E406=0,IF(E405=1,IF(D406=1,30,40)*0.18/(2*40),0),0)-IF(E406=1,IF(E405=0,IF(D406=1,30,40)*0.18/(2*40),0),0)</f>
        <v/>
      </c>
      <c r="N406" s="14" t="n">
        <v>0.2</v>
      </c>
      <c r="O406" s="15">
        <f>K406*N406</f>
        <v/>
      </c>
      <c r="P406">
        <f>IF(E406=0,0.3,IF(D406=1,IF(C406&gt;=Params!$B$13-3,IF(C406&lt;Params!$B$13,Params!$B$20,0.3),0.3),IF(C406&gt;=Params!$B$15-3,IF(C406&lt;Params!$B$15,Params!$B$21,0.3),0.3)))</f>
        <v/>
      </c>
    </row>
    <row r="407" ht="15" customHeight="1" s="1">
      <c r="A407" s="9" t="n">
        <v>404</v>
      </c>
      <c r="B407" s="6" t="inlineStr">
        <is>
          <t>17/01</t>
        </is>
      </c>
      <c r="C407" s="6" t="n">
        <v>19</v>
      </c>
      <c r="D407" s="6" t="n">
        <v>0</v>
      </c>
      <c r="E407" s="10">
        <f>IF(D407=1, IF(OR(C407&lt;10, C407&gt;=15),1,0), IF(OR(C407&lt;7, C407&gt;=18),1,0))</f>
        <v/>
      </c>
      <c r="F407" s="11" t="n">
        <v>2.768</v>
      </c>
      <c r="G407" s="12">
        <f>0*8</f>
        <v/>
      </c>
      <c r="H407" s="12">
        <f>F407-G407</f>
        <v/>
      </c>
      <c r="I407" s="10">
        <f>IF(E407=0,"Fora",IF(E406=0,"Carg xar",IF(H407&lt;0,IF(M407&lt;0.9,"Carg FV","Stby"),IF(M407&gt;P407,"V2H",IF(M407&lt;0.9,"Carg xar","Stby")))))</f>
        <v/>
      </c>
      <c r="J407" s="12">
        <f>IF(OR(I407="Carg FV",I407="Carg xar"),MIN(IF(I407="Carg FV",ABS(H407),7.4),7.4,MAX(0,(0.9-M407)*40)*0.95),0)</f>
        <v/>
      </c>
      <c r="K407" s="12">
        <f>IF(I407="V2H",MIN(MAX(0,H407),7.4,MAX(0,(M407-P407)*40)*0.95),0)</f>
        <v/>
      </c>
      <c r="L407" s="12">
        <f>IF(E407=0,0,MAX(0,H407-K407))</f>
        <v/>
      </c>
      <c r="M407" s="13">
        <f>M406+J406/40-IF(I406="V2H",K406/(0.95*40),0)-IF(E407=0,IF(E406=1,IF(D407=1,30,40)*0.18/(2*40),0),0)-IF(E407=1,IF(E406=0,IF(D407=1,30,40)*0.18/(2*40),0),0)</f>
        <v/>
      </c>
      <c r="N407" s="14" t="n">
        <v>0.2</v>
      </c>
      <c r="O407" s="15">
        <f>K407*N407</f>
        <v/>
      </c>
      <c r="P407">
        <f>IF(E407=0,0.3,IF(D407=1,IF(C407&gt;=Params!$B$13-3,IF(C407&lt;Params!$B$13,Params!$B$20,0.3),0.3),IF(C407&gt;=Params!$B$15-3,IF(C407&lt;Params!$B$15,Params!$B$21,0.3),0.3)))</f>
        <v/>
      </c>
    </row>
    <row r="408" ht="15" customHeight="1" s="1">
      <c r="A408" s="9" t="n">
        <v>405</v>
      </c>
      <c r="B408" s="6" t="inlineStr">
        <is>
          <t>17/01</t>
        </is>
      </c>
      <c r="C408" s="6" t="n">
        <v>20</v>
      </c>
      <c r="D408" s="6" t="n">
        <v>0</v>
      </c>
      <c r="E408" s="10">
        <f>IF(D408=1, IF(OR(C408&lt;10, C408&gt;=15),1,0), IF(OR(C408&lt;7, C408&gt;=18),1,0))</f>
        <v/>
      </c>
      <c r="F408" s="11" t="n">
        <v>4.359</v>
      </c>
      <c r="G408" s="12">
        <f>0*8</f>
        <v/>
      </c>
      <c r="H408" s="12">
        <f>F408-G408</f>
        <v/>
      </c>
      <c r="I408" s="10">
        <f>IF(E408=0,"Fora",IF(E407=0,"Carg xar",IF(H408&lt;0,IF(M408&lt;0.9,"Carg FV","Stby"),IF(M408&gt;P408,"V2H",IF(M408&lt;0.9,"Carg xar","Stby")))))</f>
        <v/>
      </c>
      <c r="J408" s="12">
        <f>IF(OR(I408="Carg FV",I408="Carg xar"),MIN(IF(I408="Carg FV",ABS(H408),7.4),7.4,MAX(0,(0.9-M408)*40)*0.95),0)</f>
        <v/>
      </c>
      <c r="K408" s="12">
        <f>IF(I408="V2H",MIN(MAX(0,H408),7.4,MAX(0,(M408-P408)*40)*0.95),0)</f>
        <v/>
      </c>
      <c r="L408" s="12">
        <f>IF(E408=0,0,MAX(0,H408-K408))</f>
        <v/>
      </c>
      <c r="M408" s="13">
        <f>M407+J407/40-IF(I407="V2H",K407/(0.95*40),0)-IF(E408=0,IF(E407=1,IF(D408=1,30,40)*0.18/(2*40),0),0)-IF(E408=1,IF(E407=0,IF(D408=1,30,40)*0.18/(2*40),0),0)</f>
        <v/>
      </c>
      <c r="N408" s="14" t="n">
        <v>0.2</v>
      </c>
      <c r="O408" s="15">
        <f>K408*N408</f>
        <v/>
      </c>
      <c r="P408">
        <f>IF(E408=0,0.3,IF(D408=1,IF(C408&gt;=Params!$B$13-3,IF(C408&lt;Params!$B$13,Params!$B$20,0.3),0.3),IF(C408&gt;=Params!$B$15-3,IF(C408&lt;Params!$B$15,Params!$B$21,0.3),0.3)))</f>
        <v/>
      </c>
    </row>
    <row r="409" ht="15" customHeight="1" s="1">
      <c r="A409" s="9" t="n">
        <v>406</v>
      </c>
      <c r="B409" s="6" t="inlineStr">
        <is>
          <t>17/01</t>
        </is>
      </c>
      <c r="C409" s="6" t="n">
        <v>21</v>
      </c>
      <c r="D409" s="6" t="n">
        <v>0</v>
      </c>
      <c r="E409" s="10">
        <f>IF(D409=1, IF(OR(C409&lt;10, C409&gt;=15),1,0), IF(OR(C409&lt;7, C409&gt;=18),1,0))</f>
        <v/>
      </c>
      <c r="F409" s="11" t="n">
        <v>3.572</v>
      </c>
      <c r="G409" s="12">
        <f>0*8</f>
        <v/>
      </c>
      <c r="H409" s="12">
        <f>F409-G409</f>
        <v/>
      </c>
      <c r="I409" s="10">
        <f>IF(E409=0,"Fora",IF(E408=0,"Carg xar",IF(H409&lt;0,IF(M409&lt;0.9,"Carg FV","Stby"),IF(M409&gt;P409,"V2H",IF(M409&lt;0.9,"Carg xar","Stby")))))</f>
        <v/>
      </c>
      <c r="J409" s="12">
        <f>IF(OR(I409="Carg FV",I409="Carg xar"),MIN(IF(I409="Carg FV",ABS(H409),7.4),7.4,MAX(0,(0.9-M409)*40)*0.95),0)</f>
        <v/>
      </c>
      <c r="K409" s="12">
        <f>IF(I409="V2H",MIN(MAX(0,H409),7.4,MAX(0,(M409-P409)*40)*0.95),0)</f>
        <v/>
      </c>
      <c r="L409" s="12">
        <f>IF(E409=0,0,MAX(0,H409-K409))</f>
        <v/>
      </c>
      <c r="M409" s="13">
        <f>M408+J408/40-IF(I408="V2H",K408/(0.95*40),0)-IF(E409=0,IF(E408=1,IF(D409=1,30,40)*0.18/(2*40),0),0)-IF(E409=1,IF(E408=0,IF(D409=1,30,40)*0.18/(2*40),0),0)</f>
        <v/>
      </c>
      <c r="N409" s="14" t="n">
        <v>0.2</v>
      </c>
      <c r="O409" s="15">
        <f>K409*N409</f>
        <v/>
      </c>
      <c r="P409">
        <f>IF(E409=0,0.3,IF(D409=1,IF(C409&gt;=Params!$B$13-3,IF(C409&lt;Params!$B$13,Params!$B$20,0.3),0.3),IF(C409&gt;=Params!$B$15-3,IF(C409&lt;Params!$B$15,Params!$B$21,0.3),0.3)))</f>
        <v/>
      </c>
    </row>
    <row r="410" ht="15" customHeight="1" s="1">
      <c r="A410" s="9" t="n">
        <v>407</v>
      </c>
      <c r="B410" s="6" t="inlineStr">
        <is>
          <t>17/01</t>
        </is>
      </c>
      <c r="C410" s="6" t="n">
        <v>22</v>
      </c>
      <c r="D410" s="6" t="n">
        <v>0</v>
      </c>
      <c r="E410" s="10">
        <f>IF(D410=1, IF(OR(C410&lt;10, C410&gt;=15),1,0), IF(OR(C410&lt;7, C410&gt;=18),1,0))</f>
        <v/>
      </c>
      <c r="F410" s="11" t="n">
        <v>0.652</v>
      </c>
      <c r="G410" s="12">
        <f>0*8</f>
        <v/>
      </c>
      <c r="H410" s="12">
        <f>F410-G410</f>
        <v/>
      </c>
      <c r="I410" s="10">
        <f>IF(E410=0,"Fora",IF(E409=0,"Carg xar",IF(H410&lt;0,IF(M410&lt;0.9,"Carg FV","Stby"),IF(M410&gt;P410,"V2H",IF(M410&lt;0.9,"Carg xar","Stby")))))</f>
        <v/>
      </c>
      <c r="J410" s="12">
        <f>IF(OR(I410="Carg FV",I410="Carg xar"),MIN(IF(I410="Carg FV",ABS(H410),7.4),7.4,MAX(0,(0.9-M410)*40)*0.95),0)</f>
        <v/>
      </c>
      <c r="K410" s="12">
        <f>IF(I410="V2H",MIN(MAX(0,H410),7.4,MAX(0,(M410-P410)*40)*0.95),0)</f>
        <v/>
      </c>
      <c r="L410" s="12">
        <f>IF(E410=0,0,MAX(0,H410-K410))</f>
        <v/>
      </c>
      <c r="M410" s="13">
        <f>M409+J409/40-IF(I409="V2H",K409/(0.95*40),0)-IF(E410=0,IF(E409=1,IF(D410=1,30,40)*0.18/(2*40),0),0)-IF(E410=1,IF(E409=0,IF(D410=1,30,40)*0.18/(2*40),0),0)</f>
        <v/>
      </c>
      <c r="N410" s="14" t="n">
        <v>0.15</v>
      </c>
      <c r="O410" s="15">
        <f>K410*N410</f>
        <v/>
      </c>
      <c r="P410">
        <f>IF(E410=0,0.3,IF(D410=1,IF(C410&gt;=Params!$B$13-3,IF(C410&lt;Params!$B$13,Params!$B$20,0.3),0.3),IF(C410&gt;=Params!$B$15-3,IF(C410&lt;Params!$B$15,Params!$B$21,0.3),0.3)))</f>
        <v/>
      </c>
    </row>
    <row r="411" ht="15" customHeight="1" s="1">
      <c r="A411" s="9" t="n">
        <v>408</v>
      </c>
      <c r="B411" s="6" t="inlineStr">
        <is>
          <t>17/01</t>
        </is>
      </c>
      <c r="C411" s="6" t="n">
        <v>23</v>
      </c>
      <c r="D411" s="6" t="n">
        <v>0</v>
      </c>
      <c r="E411" s="10">
        <f>IF(D411=1, IF(OR(C411&lt;10, C411&gt;=15),1,0), IF(OR(C411&lt;7, C411&gt;=18),1,0))</f>
        <v/>
      </c>
      <c r="F411" s="11" t="n">
        <v>0.296</v>
      </c>
      <c r="G411" s="12">
        <f>0*8</f>
        <v/>
      </c>
      <c r="H411" s="12">
        <f>F411-G411</f>
        <v/>
      </c>
      <c r="I411" s="10">
        <f>IF(E411=0,"Fora",IF(E410=0,"Carg xar",IF(H411&lt;0,IF(M411&lt;0.9,"Carg FV","Stby"),IF(M411&gt;P411,"V2H",IF(M411&lt;0.9,"Carg xar","Stby")))))</f>
        <v/>
      </c>
      <c r="J411" s="12">
        <f>IF(OR(I411="Carg FV",I411="Carg xar"),MIN(IF(I411="Carg FV",ABS(H411),7.4),7.4,MAX(0,(0.9-M411)*40)*0.95),0)</f>
        <v/>
      </c>
      <c r="K411" s="12">
        <f>IF(I411="V2H",MIN(MAX(0,H411),7.4,MAX(0,(M411-P411)*40)*0.95),0)</f>
        <v/>
      </c>
      <c r="L411" s="12">
        <f>IF(E411=0,0,MAX(0,H411-K411))</f>
        <v/>
      </c>
      <c r="M411" s="13">
        <f>M410+J410/40-IF(I410="V2H",K410/(0.95*40),0)-IF(E411=0,IF(E410=1,IF(D411=1,30,40)*0.18/(2*40),0),0)-IF(E411=1,IF(E410=0,IF(D411=1,30,40)*0.18/(2*40),0),0)</f>
        <v/>
      </c>
      <c r="N411" s="14" t="n">
        <v>0.15</v>
      </c>
      <c r="O411" s="15">
        <f>K411*N411</f>
        <v/>
      </c>
      <c r="P411">
        <f>IF(E411=0,0.3,IF(D411=1,IF(C411&gt;=Params!$B$13-3,IF(C411&lt;Params!$B$13,Params!$B$20,0.3),0.3),IF(C411&gt;=Params!$B$15-3,IF(C411&lt;Params!$B$15,Params!$B$21,0.3),0.3)))</f>
        <v/>
      </c>
    </row>
    <row r="412" ht="15" customHeight="1" s="1">
      <c r="A412" s="9" t="n">
        <v>409</v>
      </c>
      <c r="B412" s="6" t="inlineStr">
        <is>
          <t>18/01</t>
        </is>
      </c>
      <c r="C412" s="6" t="n">
        <v>0</v>
      </c>
      <c r="D412" s="6" t="n">
        <v>1</v>
      </c>
      <c r="E412" s="10">
        <f>IF(D412=1, IF(OR(C412&lt;10, C412&gt;=15),1,0), IF(OR(C412&lt;7, C412&gt;=18),1,0))</f>
        <v/>
      </c>
      <c r="F412" s="11" t="n">
        <v>0.126</v>
      </c>
      <c r="G412" s="12">
        <f>0*8</f>
        <v/>
      </c>
      <c r="H412" s="12">
        <f>F412-G412</f>
        <v/>
      </c>
      <c r="I412" s="10">
        <f>IF(E412=0,"Fora",IF(E411=0,"Carg xar",IF(H412&lt;0,IF(M412&lt;0.9,"Carg FV","Stby"),IF(M412&gt;P412,"V2H",IF(M412&lt;0.9,"Carg xar","Stby")))))</f>
        <v/>
      </c>
      <c r="J412" s="12">
        <f>IF(OR(I412="Carg FV",I412="Carg xar"),MIN(IF(I412="Carg FV",ABS(H412),7.4),7.4,MAX(0,(0.9-M412)*40)*0.95),0)</f>
        <v/>
      </c>
      <c r="K412" s="12">
        <f>IF(I412="V2H",MIN(MAX(0,H412),7.4,MAX(0,(M412-P412)*40)*0.95),0)</f>
        <v/>
      </c>
      <c r="L412" s="12">
        <f>IF(E412=0,0,MAX(0,H412-K412))</f>
        <v/>
      </c>
      <c r="M412" s="13">
        <f>M411+J411/40-IF(I411="V2H",K411/(0.95*40),0)-IF(E412=0,IF(E411=1,IF(D412=1,30,40)*0.18/(2*40),0),0)-IF(E412=1,IF(E411=0,IF(D412=1,30,40)*0.18/(2*40),0),0)</f>
        <v/>
      </c>
      <c r="N412" s="14" t="n">
        <v>0.09</v>
      </c>
      <c r="O412" s="15">
        <f>K412*N412</f>
        <v/>
      </c>
      <c r="P412">
        <f>IF(E412=0,0.3,IF(D412=1,IF(C412&gt;=Params!$B$13-3,IF(C412&lt;Params!$B$13,Params!$B$20,0.3),0.3),IF(C412&gt;=Params!$B$15-3,IF(C412&lt;Params!$B$15,Params!$B$21,0.3),0.3)))</f>
        <v/>
      </c>
    </row>
    <row r="413" ht="15" customHeight="1" s="1">
      <c r="A413" s="9" t="n">
        <v>410</v>
      </c>
      <c r="B413" s="6" t="inlineStr">
        <is>
          <t>18/01</t>
        </is>
      </c>
      <c r="C413" s="6" t="n">
        <v>1</v>
      </c>
      <c r="D413" s="6" t="n">
        <v>1</v>
      </c>
      <c r="E413" s="10">
        <f>IF(D413=1, IF(OR(C413&lt;10, C413&gt;=15),1,0), IF(OR(C413&lt;7, C413&gt;=18),1,0))</f>
        <v/>
      </c>
      <c r="F413" s="11" t="n">
        <v>0.193</v>
      </c>
      <c r="G413" s="12">
        <f>0*8</f>
        <v/>
      </c>
      <c r="H413" s="12">
        <f>F413-G413</f>
        <v/>
      </c>
      <c r="I413" s="10">
        <f>IF(E413=0,"Fora",IF(E412=0,"Carg xar",IF(H413&lt;0,IF(M413&lt;0.9,"Carg FV","Stby"),IF(M413&gt;P413,"V2H",IF(M413&lt;0.9,"Carg xar","Stby")))))</f>
        <v/>
      </c>
      <c r="J413" s="12">
        <f>IF(OR(I413="Carg FV",I413="Carg xar"),MIN(IF(I413="Carg FV",ABS(H413),7.4),7.4,MAX(0,(0.9-M413)*40)*0.95),0)</f>
        <v/>
      </c>
      <c r="K413" s="12">
        <f>IF(I413="V2H",MIN(MAX(0,H413),7.4,MAX(0,(M413-P413)*40)*0.95),0)</f>
        <v/>
      </c>
      <c r="L413" s="12">
        <f>IF(E413=0,0,MAX(0,H413-K413))</f>
        <v/>
      </c>
      <c r="M413" s="13">
        <f>M412+J412/40-IF(I412="V2H",K412/(0.95*40),0)-IF(E413=0,IF(E412=1,IF(D413=1,30,40)*0.18/(2*40),0),0)-IF(E413=1,IF(E412=0,IF(D413=1,30,40)*0.18/(2*40),0),0)</f>
        <v/>
      </c>
      <c r="N413" s="14" t="n">
        <v>0.09</v>
      </c>
      <c r="O413" s="15">
        <f>K413*N413</f>
        <v/>
      </c>
      <c r="P413">
        <f>IF(E413=0,0.3,IF(D413=1,IF(C413&gt;=Params!$B$13-3,IF(C413&lt;Params!$B$13,Params!$B$20,0.3),0.3),IF(C413&gt;=Params!$B$15-3,IF(C413&lt;Params!$B$15,Params!$B$21,0.3),0.3)))</f>
        <v/>
      </c>
    </row>
    <row r="414" ht="15" customHeight="1" s="1">
      <c r="A414" s="9" t="n">
        <v>411</v>
      </c>
      <c r="B414" s="6" t="inlineStr">
        <is>
          <t>18/01</t>
        </is>
      </c>
      <c r="C414" s="6" t="n">
        <v>2</v>
      </c>
      <c r="D414" s="6" t="n">
        <v>1</v>
      </c>
      <c r="E414" s="10">
        <f>IF(D414=1, IF(OR(C414&lt;10, C414&gt;=15),1,0), IF(OR(C414&lt;7, C414&gt;=18),1,0))</f>
        <v/>
      </c>
      <c r="F414" s="11" t="n">
        <v>0.183</v>
      </c>
      <c r="G414" s="12">
        <f>0*8</f>
        <v/>
      </c>
      <c r="H414" s="12">
        <f>F414-G414</f>
        <v/>
      </c>
      <c r="I414" s="10">
        <f>IF(E414=0,"Fora",IF(E413=0,"Carg xar",IF(H414&lt;0,IF(M414&lt;0.9,"Carg FV","Stby"),IF(M414&gt;P414,"V2H",IF(M414&lt;0.9,"Carg xar","Stby")))))</f>
        <v/>
      </c>
      <c r="J414" s="12">
        <f>IF(OR(I414="Carg FV",I414="Carg xar"),MIN(IF(I414="Carg FV",ABS(H414),7.4),7.4,MAX(0,(0.9-M414)*40)*0.95),0)</f>
        <v/>
      </c>
      <c r="K414" s="12">
        <f>IF(I414="V2H",MIN(MAX(0,H414),7.4,MAX(0,(M414-P414)*40)*0.95),0)</f>
        <v/>
      </c>
      <c r="L414" s="12">
        <f>IF(E414=0,0,MAX(0,H414-K414))</f>
        <v/>
      </c>
      <c r="M414" s="13">
        <f>M413+J413/40-IF(I413="V2H",K413/(0.95*40),0)-IF(E414=0,IF(E413=1,IF(D414=1,30,40)*0.18/(2*40),0),0)-IF(E414=1,IF(E413=0,IF(D414=1,30,40)*0.18/(2*40),0),0)</f>
        <v/>
      </c>
      <c r="N414" s="14" t="n">
        <v>0.09</v>
      </c>
      <c r="O414" s="15">
        <f>K414*N414</f>
        <v/>
      </c>
      <c r="P414">
        <f>IF(E414=0,0.3,IF(D414=1,IF(C414&gt;=Params!$B$13-3,IF(C414&lt;Params!$B$13,Params!$B$20,0.3),0.3),IF(C414&gt;=Params!$B$15-3,IF(C414&lt;Params!$B$15,Params!$B$21,0.3),0.3)))</f>
        <v/>
      </c>
    </row>
    <row r="415" ht="15" customHeight="1" s="1">
      <c r="A415" s="9" t="n">
        <v>412</v>
      </c>
      <c r="B415" s="6" t="inlineStr">
        <is>
          <t>18/01</t>
        </is>
      </c>
      <c r="C415" s="6" t="n">
        <v>3</v>
      </c>
      <c r="D415" s="6" t="n">
        <v>1</v>
      </c>
      <c r="E415" s="10">
        <f>IF(D415=1, IF(OR(C415&lt;10, C415&gt;=15),1,0), IF(OR(C415&lt;7, C415&gt;=18),1,0))</f>
        <v/>
      </c>
      <c r="F415" s="11" t="n">
        <v>0.138</v>
      </c>
      <c r="G415" s="12">
        <f>0*8</f>
        <v/>
      </c>
      <c r="H415" s="12">
        <f>F415-G415</f>
        <v/>
      </c>
      <c r="I415" s="10">
        <f>IF(E415=0,"Fora",IF(E414=0,"Carg xar",IF(H415&lt;0,IF(M415&lt;0.9,"Carg FV","Stby"),IF(M415&gt;P415,"V2H",IF(M415&lt;0.9,"Carg xar","Stby")))))</f>
        <v/>
      </c>
      <c r="J415" s="12">
        <f>IF(OR(I415="Carg FV",I415="Carg xar"),MIN(IF(I415="Carg FV",ABS(H415),7.4),7.4,MAX(0,(0.9-M415)*40)*0.95),0)</f>
        <v/>
      </c>
      <c r="K415" s="12">
        <f>IF(I415="V2H",MIN(MAX(0,H415),7.4,MAX(0,(M415-P415)*40)*0.95),0)</f>
        <v/>
      </c>
      <c r="L415" s="12">
        <f>IF(E415=0,0,MAX(0,H415-K415))</f>
        <v/>
      </c>
      <c r="M415" s="13">
        <f>M414+J414/40-IF(I414="V2H",K414/(0.95*40),0)-IF(E415=0,IF(E414=1,IF(D415=1,30,40)*0.18/(2*40),0),0)-IF(E415=1,IF(E414=0,IF(D415=1,30,40)*0.18/(2*40),0),0)</f>
        <v/>
      </c>
      <c r="N415" s="14" t="n">
        <v>0.09</v>
      </c>
      <c r="O415" s="15">
        <f>K415*N415</f>
        <v/>
      </c>
      <c r="P415">
        <f>IF(E415=0,0.3,IF(D415=1,IF(C415&gt;=Params!$B$13-3,IF(C415&lt;Params!$B$13,Params!$B$20,0.3),0.3),IF(C415&gt;=Params!$B$15-3,IF(C415&lt;Params!$B$15,Params!$B$21,0.3),0.3)))</f>
        <v/>
      </c>
    </row>
    <row r="416" ht="15" customHeight="1" s="1">
      <c r="A416" s="9" t="n">
        <v>413</v>
      </c>
      <c r="B416" s="6" t="inlineStr">
        <is>
          <t>18/01</t>
        </is>
      </c>
      <c r="C416" s="6" t="n">
        <v>4</v>
      </c>
      <c r="D416" s="6" t="n">
        <v>1</v>
      </c>
      <c r="E416" s="10">
        <f>IF(D416=1, IF(OR(C416&lt;10, C416&gt;=15),1,0), IF(OR(C416&lt;7, C416&gt;=18),1,0))</f>
        <v/>
      </c>
      <c r="F416" s="11" t="n">
        <v>2.793</v>
      </c>
      <c r="G416" s="12">
        <f>0*8</f>
        <v/>
      </c>
      <c r="H416" s="12">
        <f>F416-G416</f>
        <v/>
      </c>
      <c r="I416" s="10">
        <f>IF(E416=0,"Fora",IF(E415=0,"Carg xar",IF(H416&lt;0,IF(M416&lt;0.9,"Carg FV","Stby"),IF(M416&gt;P416,"V2H",IF(M416&lt;0.9,"Carg xar","Stby")))))</f>
        <v/>
      </c>
      <c r="J416" s="12">
        <f>IF(OR(I416="Carg FV",I416="Carg xar"),MIN(IF(I416="Carg FV",ABS(H416),7.4),7.4,MAX(0,(0.9-M416)*40)*0.95),0)</f>
        <v/>
      </c>
      <c r="K416" s="12">
        <f>IF(I416="V2H",MIN(MAX(0,H416),7.4,MAX(0,(M416-P416)*40)*0.95),0)</f>
        <v/>
      </c>
      <c r="L416" s="12">
        <f>IF(E416=0,0,MAX(0,H416-K416))</f>
        <v/>
      </c>
      <c r="M416" s="13">
        <f>M415+J415/40-IF(I415="V2H",K415/(0.95*40),0)-IF(E416=0,IF(E415=1,IF(D416=1,30,40)*0.18/(2*40),0),0)-IF(E416=1,IF(E415=0,IF(D416=1,30,40)*0.18/(2*40),0),0)</f>
        <v/>
      </c>
      <c r="N416" s="14" t="n">
        <v>0.09</v>
      </c>
      <c r="O416" s="15">
        <f>K416*N416</f>
        <v/>
      </c>
      <c r="P416">
        <f>IF(E416=0,0.3,IF(D416=1,IF(C416&gt;=Params!$B$13-3,IF(C416&lt;Params!$B$13,Params!$B$20,0.3),0.3),IF(C416&gt;=Params!$B$15-3,IF(C416&lt;Params!$B$15,Params!$B$21,0.3),0.3)))</f>
        <v/>
      </c>
    </row>
    <row r="417" ht="15" customHeight="1" s="1">
      <c r="A417" s="9" t="n">
        <v>414</v>
      </c>
      <c r="B417" s="6" t="inlineStr">
        <is>
          <t>18/01</t>
        </is>
      </c>
      <c r="C417" s="6" t="n">
        <v>5</v>
      </c>
      <c r="D417" s="6" t="n">
        <v>1</v>
      </c>
      <c r="E417" s="10">
        <f>IF(D417=1, IF(OR(C417&lt;10, C417&gt;=15),1,0), IF(OR(C417&lt;7, C417&gt;=18),1,0))</f>
        <v/>
      </c>
      <c r="F417" s="11" t="n">
        <v>4.681</v>
      </c>
      <c r="G417" s="12">
        <f>0*8</f>
        <v/>
      </c>
      <c r="H417" s="12">
        <f>F417-G417</f>
        <v/>
      </c>
      <c r="I417" s="10">
        <f>IF(E417=0,"Fora",IF(E416=0,"Carg xar",IF(H417&lt;0,IF(M417&lt;0.9,"Carg FV","Stby"),IF(M417&gt;P417,"V2H",IF(M417&lt;0.9,"Carg xar","Stby")))))</f>
        <v/>
      </c>
      <c r="J417" s="12">
        <f>IF(OR(I417="Carg FV",I417="Carg xar"),MIN(IF(I417="Carg FV",ABS(H417),7.4),7.4,MAX(0,(0.9-M417)*40)*0.95),0)</f>
        <v/>
      </c>
      <c r="K417" s="12">
        <f>IF(I417="V2H",MIN(MAX(0,H417),7.4,MAX(0,(M417-P417)*40)*0.95),0)</f>
        <v/>
      </c>
      <c r="L417" s="12">
        <f>IF(E417=0,0,MAX(0,H417-K417))</f>
        <v/>
      </c>
      <c r="M417" s="13">
        <f>M416+J416/40-IF(I416="V2H",K416/(0.95*40),0)-IF(E417=0,IF(E416=1,IF(D417=1,30,40)*0.18/(2*40),0),0)-IF(E417=1,IF(E416=0,IF(D417=1,30,40)*0.18/(2*40),0),0)</f>
        <v/>
      </c>
      <c r="N417" s="14" t="n">
        <v>0.09</v>
      </c>
      <c r="O417" s="15">
        <f>K417*N417</f>
        <v/>
      </c>
      <c r="P417">
        <f>IF(E417=0,0.3,IF(D417=1,IF(C417&gt;=Params!$B$13-3,IF(C417&lt;Params!$B$13,Params!$B$20,0.3),0.3),IF(C417&gt;=Params!$B$15-3,IF(C417&lt;Params!$B$15,Params!$B$21,0.3),0.3)))</f>
        <v/>
      </c>
    </row>
    <row r="418" ht="15" customHeight="1" s="1">
      <c r="A418" s="9" t="n">
        <v>415</v>
      </c>
      <c r="B418" s="6" t="inlineStr">
        <is>
          <t>18/01</t>
        </is>
      </c>
      <c r="C418" s="6" t="n">
        <v>6</v>
      </c>
      <c r="D418" s="6" t="n">
        <v>1</v>
      </c>
      <c r="E418" s="10">
        <f>IF(D418=1, IF(OR(C418&lt;10, C418&gt;=15),1,0), IF(OR(C418&lt;7, C418&gt;=18),1,0))</f>
        <v/>
      </c>
      <c r="F418" s="11" t="n">
        <v>4.309</v>
      </c>
      <c r="G418" s="12">
        <f>0*8</f>
        <v/>
      </c>
      <c r="H418" s="12">
        <f>F418-G418</f>
        <v/>
      </c>
      <c r="I418" s="10">
        <f>IF(E418=0,"Fora",IF(E417=0,"Carg xar",IF(H418&lt;0,IF(M418&lt;0.9,"Carg FV","Stby"),IF(M418&gt;P418,"V2H",IF(M418&lt;0.9,"Carg xar","Stby")))))</f>
        <v/>
      </c>
      <c r="J418" s="12">
        <f>IF(OR(I418="Carg FV",I418="Carg xar"),MIN(IF(I418="Carg FV",ABS(H418),7.4),7.4,MAX(0,(0.9-M418)*40)*0.95),0)</f>
        <v/>
      </c>
      <c r="K418" s="12">
        <f>IF(I418="V2H",MIN(MAX(0,H418),7.4,MAX(0,(M418-P418)*40)*0.95),0)</f>
        <v/>
      </c>
      <c r="L418" s="12">
        <f>IF(E418=0,0,MAX(0,H418-K418))</f>
        <v/>
      </c>
      <c r="M418" s="13">
        <f>M417+J417/40-IF(I417="V2H",K417/(0.95*40),0)-IF(E418=0,IF(E417=1,IF(D418=1,30,40)*0.18/(2*40),0),0)-IF(E418=1,IF(E417=0,IF(D418=1,30,40)*0.18/(2*40),0),0)</f>
        <v/>
      </c>
      <c r="N418" s="14" t="n">
        <v>0.09</v>
      </c>
      <c r="O418" s="15">
        <f>K418*N418</f>
        <v/>
      </c>
      <c r="P418">
        <f>IF(E418=0,0.3,IF(D418=1,IF(C418&gt;=Params!$B$13-3,IF(C418&lt;Params!$B$13,Params!$B$20,0.3),0.3),IF(C418&gt;=Params!$B$15-3,IF(C418&lt;Params!$B$15,Params!$B$21,0.3),0.3)))</f>
        <v/>
      </c>
    </row>
    <row r="419" ht="15" customHeight="1" s="1">
      <c r="A419" s="9" t="n">
        <v>416</v>
      </c>
      <c r="B419" s="6" t="inlineStr">
        <is>
          <t>18/01</t>
        </is>
      </c>
      <c r="C419" s="6" t="n">
        <v>7</v>
      </c>
      <c r="D419" s="6" t="n">
        <v>1</v>
      </c>
      <c r="E419" s="10">
        <f>IF(D419=1, IF(OR(C419&lt;10, C419&gt;=15),1,0), IF(OR(C419&lt;7, C419&gt;=18),1,0))</f>
        <v/>
      </c>
      <c r="F419" s="11" t="n">
        <v>5.046</v>
      </c>
      <c r="G419" s="12">
        <f>0*8</f>
        <v/>
      </c>
      <c r="H419" s="12">
        <f>F419-G419</f>
        <v/>
      </c>
      <c r="I419" s="10">
        <f>IF(E419=0,"Fora",IF(E418=0,"Carg xar",IF(H419&lt;0,IF(M419&lt;0.9,"Carg FV","Stby"),IF(M419&gt;P419,"V2H",IF(M419&lt;0.9,"Carg xar","Stby")))))</f>
        <v/>
      </c>
      <c r="J419" s="12">
        <f>IF(OR(I419="Carg FV",I419="Carg xar"),MIN(IF(I419="Carg FV",ABS(H419),7.4),7.4,MAX(0,(0.9-M419)*40)*0.95),0)</f>
        <v/>
      </c>
      <c r="K419" s="12">
        <f>IF(I419="V2H",MIN(MAX(0,H419),7.4,MAX(0,(M419-P419)*40)*0.95),0)</f>
        <v/>
      </c>
      <c r="L419" s="12">
        <f>IF(E419=0,0,MAX(0,H419-K419))</f>
        <v/>
      </c>
      <c r="M419" s="13">
        <f>M418+J418/40-IF(I418="V2H",K418/(0.95*40),0)-IF(E419=0,IF(E418=1,IF(D419=1,30,40)*0.18/(2*40),0),0)-IF(E419=1,IF(E418=0,IF(D419=1,30,40)*0.18/(2*40),0),0)</f>
        <v/>
      </c>
      <c r="N419" s="14" t="n">
        <v>0.09</v>
      </c>
      <c r="O419" s="15">
        <f>K419*N419</f>
        <v/>
      </c>
      <c r="P419">
        <f>IF(E419=0,0.3,IF(D419=1,IF(C419&gt;=Params!$B$13-3,IF(C419&lt;Params!$B$13,Params!$B$20,0.3),0.3),IF(C419&gt;=Params!$B$15-3,IF(C419&lt;Params!$B$15,Params!$B$21,0.3),0.3)))</f>
        <v/>
      </c>
    </row>
    <row r="420" ht="15" customHeight="1" s="1">
      <c r="A420" s="9" t="n">
        <v>417</v>
      </c>
      <c r="B420" s="6" t="inlineStr">
        <is>
          <t>18/01</t>
        </is>
      </c>
      <c r="C420" s="6" t="n">
        <v>8</v>
      </c>
      <c r="D420" s="6" t="n">
        <v>1</v>
      </c>
      <c r="E420" s="10">
        <f>IF(D420=1, IF(OR(C420&lt;10, C420&gt;=15),1,0), IF(OR(C420&lt;7, C420&gt;=18),1,0))</f>
        <v/>
      </c>
      <c r="F420" s="11" t="n">
        <v>4.512</v>
      </c>
      <c r="G420" s="12">
        <f>0.05*8</f>
        <v/>
      </c>
      <c r="H420" s="12">
        <f>F420-G420</f>
        <v/>
      </c>
      <c r="I420" s="10">
        <f>IF(E420=0,"Fora",IF(E419=0,"Carg xar",IF(H420&lt;0,IF(M420&lt;0.9,"Carg FV","Stby"),IF(M420&gt;P420,"V2H",IF(M420&lt;0.9,"Carg xar","Stby")))))</f>
        <v/>
      </c>
      <c r="J420" s="12">
        <f>IF(OR(I420="Carg FV",I420="Carg xar"),MIN(IF(I420="Carg FV",ABS(H420),7.4),7.4,MAX(0,(0.9-M420)*40)*0.95),0)</f>
        <v/>
      </c>
      <c r="K420" s="12">
        <f>IF(I420="V2H",MIN(MAX(0,H420),7.4,MAX(0,(M420-P420)*40)*0.95),0)</f>
        <v/>
      </c>
      <c r="L420" s="12">
        <f>IF(E420=0,0,MAX(0,H420-K420))</f>
        <v/>
      </c>
      <c r="M420" s="13">
        <f>M419+J419/40-IF(I419="V2H",K419/(0.95*40),0)-IF(E420=0,IF(E419=1,IF(D420=1,30,40)*0.18/(2*40),0),0)-IF(E420=1,IF(E419=0,IF(D420=1,30,40)*0.18/(2*40),0),0)</f>
        <v/>
      </c>
      <c r="N420" s="14" t="n">
        <v>0.09</v>
      </c>
      <c r="O420" s="15">
        <f>K420*N420</f>
        <v/>
      </c>
      <c r="P420">
        <f>IF(E420=0,0.3,IF(D420=1,IF(C420&gt;=Params!$B$13-3,IF(C420&lt;Params!$B$13,Params!$B$20,0.3),0.3),IF(C420&gt;=Params!$B$15-3,IF(C420&lt;Params!$B$15,Params!$B$21,0.3),0.3)))</f>
        <v/>
      </c>
    </row>
    <row r="421" ht="15" customHeight="1" s="1">
      <c r="A421" s="9" t="n">
        <v>418</v>
      </c>
      <c r="B421" s="6" t="inlineStr">
        <is>
          <t>18/01</t>
        </is>
      </c>
      <c r="C421" s="6" t="n">
        <v>9</v>
      </c>
      <c r="D421" s="6" t="n">
        <v>1</v>
      </c>
      <c r="E421" s="10">
        <f>IF(D421=1, IF(OR(C421&lt;10, C421&gt;=15),1,0), IF(OR(C421&lt;7, C421&gt;=18),1,0))</f>
        <v/>
      </c>
      <c r="F421" s="11" t="n">
        <v>4.797</v>
      </c>
      <c r="G421" s="12">
        <f>0.18*8</f>
        <v/>
      </c>
      <c r="H421" s="12">
        <f>F421-G421</f>
        <v/>
      </c>
      <c r="I421" s="10">
        <f>IF(E421=0,"Fora",IF(E420=0,"Carg xar",IF(H421&lt;0,IF(M421&lt;0.9,"Carg FV","Stby"),IF(M421&gt;P421,"V2H",IF(M421&lt;0.9,"Carg xar","Stby")))))</f>
        <v/>
      </c>
      <c r="J421" s="12">
        <f>IF(OR(I421="Carg FV",I421="Carg xar"),MIN(IF(I421="Carg FV",ABS(H421),7.4),7.4,MAX(0,(0.9-M421)*40)*0.95),0)</f>
        <v/>
      </c>
      <c r="K421" s="12">
        <f>IF(I421="V2H",MIN(MAX(0,H421),7.4,MAX(0,(M421-P421)*40)*0.95),0)</f>
        <v/>
      </c>
      <c r="L421" s="12">
        <f>IF(E421=0,0,MAX(0,H421-K421))</f>
        <v/>
      </c>
      <c r="M421" s="13">
        <f>M420+J420/40-IF(I420="V2H",K420/(0.95*40),0)-IF(E421=0,IF(E420=1,IF(D421=1,30,40)*0.18/(2*40),0),0)-IF(E421=1,IF(E420=0,IF(D421=1,30,40)*0.18/(2*40),0),0)</f>
        <v/>
      </c>
      <c r="N421" s="14" t="n">
        <v>0.09</v>
      </c>
      <c r="O421" s="15">
        <f>K421*N421</f>
        <v/>
      </c>
      <c r="P421">
        <f>IF(E421=0,0.3,IF(D421=1,IF(C421&gt;=Params!$B$13-3,IF(C421&lt;Params!$B$13,Params!$B$20,0.3),0.3),IF(C421&gt;=Params!$B$15-3,IF(C421&lt;Params!$B$15,Params!$B$21,0.3),0.3)))</f>
        <v/>
      </c>
    </row>
    <row r="422" ht="15" customHeight="1" s="1">
      <c r="A422" s="9" t="n">
        <v>419</v>
      </c>
      <c r="B422" s="6" t="inlineStr">
        <is>
          <t>18/01</t>
        </is>
      </c>
      <c r="C422" s="6" t="n">
        <v>10</v>
      </c>
      <c r="D422" s="6" t="n">
        <v>1</v>
      </c>
      <c r="E422" s="10">
        <f>IF(D422=1, IF(OR(C422&lt;10, C422&gt;=15),1,0), IF(OR(C422&lt;7, C422&gt;=18),1,0))</f>
        <v/>
      </c>
      <c r="F422" s="11" t="n">
        <v>2.664</v>
      </c>
      <c r="G422" s="12">
        <f>0.38*8</f>
        <v/>
      </c>
      <c r="H422" s="12">
        <f>F422-G422</f>
        <v/>
      </c>
      <c r="I422" s="10">
        <f>IF(E422=0,"Fora",IF(E421=0,"Carg xar",IF(H422&lt;0,IF(M422&lt;0.9,"Carg FV","Stby"),IF(M422&gt;P422,"V2H",IF(M422&lt;0.9,"Carg xar","Stby")))))</f>
        <v/>
      </c>
      <c r="J422" s="12">
        <f>IF(OR(I422="Carg FV",I422="Carg xar"),MIN(IF(I422="Carg FV",ABS(H422),7.4),7.4,MAX(0,(0.9-M422)*40)*0.95),0)</f>
        <v/>
      </c>
      <c r="K422" s="12">
        <f>IF(I422="V2H",MIN(MAX(0,H422),7.4,MAX(0,(M422-P422)*40)*0.95),0)</f>
        <v/>
      </c>
      <c r="L422" s="12">
        <f>IF(E422=0,0,MAX(0,H422-K422))</f>
        <v/>
      </c>
      <c r="M422" s="13">
        <f>M421+J421/40-IF(I421="V2H",K421/(0.95*40),0)-IF(E422=0,IF(E421=1,IF(D422=1,30,40)*0.18/(2*40),0),0)-IF(E422=1,IF(E421=0,IF(D422=1,30,40)*0.18/(2*40),0),0)</f>
        <v/>
      </c>
      <c r="N422" s="14" t="n">
        <v>0.09</v>
      </c>
      <c r="O422" s="15">
        <f>K422*N422</f>
        <v/>
      </c>
      <c r="P422">
        <f>IF(E422=0,0.3,IF(D422=1,IF(C422&gt;=Params!$B$13-3,IF(C422&lt;Params!$B$13,Params!$B$20,0.3),0.3),IF(C422&gt;=Params!$B$15-3,IF(C422&lt;Params!$B$15,Params!$B$21,0.3),0.3)))</f>
        <v/>
      </c>
    </row>
    <row r="423" ht="15" customHeight="1" s="1">
      <c r="A423" s="9" t="n">
        <v>420</v>
      </c>
      <c r="B423" s="6" t="inlineStr">
        <is>
          <t>18/01</t>
        </is>
      </c>
      <c r="C423" s="6" t="n">
        <v>11</v>
      </c>
      <c r="D423" s="6" t="n">
        <v>1</v>
      </c>
      <c r="E423" s="10">
        <f>IF(D423=1, IF(OR(C423&lt;10, C423&gt;=15),1,0), IF(OR(C423&lt;7, C423&gt;=18),1,0))</f>
        <v/>
      </c>
      <c r="F423" s="11" t="n">
        <v>0.612</v>
      </c>
      <c r="G423" s="12">
        <f>0.52*8</f>
        <v/>
      </c>
      <c r="H423" s="12">
        <f>F423-G423</f>
        <v/>
      </c>
      <c r="I423" s="10">
        <f>IF(E423=0,"Fora",IF(E422=0,"Carg xar",IF(H423&lt;0,IF(M423&lt;0.9,"Carg FV","Stby"),IF(M423&gt;P423,"V2H",IF(M423&lt;0.9,"Carg xar","Stby")))))</f>
        <v/>
      </c>
      <c r="J423" s="12">
        <f>IF(OR(I423="Carg FV",I423="Carg xar"),MIN(IF(I423="Carg FV",ABS(H423),7.4),7.4,MAX(0,(0.9-M423)*40)*0.95),0)</f>
        <v/>
      </c>
      <c r="K423" s="12">
        <f>IF(I423="V2H",MIN(MAX(0,H423),7.4,MAX(0,(M423-P423)*40)*0.95),0)</f>
        <v/>
      </c>
      <c r="L423" s="12">
        <f>IF(E423=0,0,MAX(0,H423-K423))</f>
        <v/>
      </c>
      <c r="M423" s="13">
        <f>M422+J422/40-IF(I422="V2H",K422/(0.95*40),0)-IF(E423=0,IF(E422=1,IF(D423=1,30,40)*0.18/(2*40),0),0)-IF(E423=1,IF(E422=0,IF(D423=1,30,40)*0.18/(2*40),0),0)</f>
        <v/>
      </c>
      <c r="N423" s="14" t="n">
        <v>0.09</v>
      </c>
      <c r="O423" s="15">
        <f>K423*N423</f>
        <v/>
      </c>
      <c r="P423">
        <f>IF(E423=0,0.3,IF(D423=1,IF(C423&gt;=Params!$B$13-3,IF(C423&lt;Params!$B$13,Params!$B$20,0.3),0.3),IF(C423&gt;=Params!$B$15-3,IF(C423&lt;Params!$B$15,Params!$B$21,0.3),0.3)))</f>
        <v/>
      </c>
    </row>
    <row r="424" ht="15" customHeight="1" s="1">
      <c r="A424" s="9" t="n">
        <v>421</v>
      </c>
      <c r="B424" s="6" t="inlineStr">
        <is>
          <t>18/01</t>
        </is>
      </c>
      <c r="C424" s="6" t="n">
        <v>12</v>
      </c>
      <c r="D424" s="6" t="n">
        <v>1</v>
      </c>
      <c r="E424" s="10">
        <f>IF(D424=1, IF(OR(C424&lt;10, C424&gt;=15),1,0), IF(OR(C424&lt;7, C424&gt;=18),1,0))</f>
        <v/>
      </c>
      <c r="F424" s="11" t="n">
        <v>0</v>
      </c>
      <c r="G424" s="12">
        <f>0.58*8</f>
        <v/>
      </c>
      <c r="H424" s="12">
        <f>F424-G424</f>
        <v/>
      </c>
      <c r="I424" s="10">
        <f>IF(E424=0,"Fora",IF(E423=0,"Carg xar",IF(H424&lt;0,IF(M424&lt;0.9,"Carg FV","Stby"),IF(M424&gt;P424,"V2H",IF(M424&lt;0.9,"Carg xar","Stby")))))</f>
        <v/>
      </c>
      <c r="J424" s="12">
        <f>IF(OR(I424="Carg FV",I424="Carg xar"),MIN(IF(I424="Carg FV",ABS(H424),7.4),7.4,MAX(0,(0.9-M424)*40)*0.95),0)</f>
        <v/>
      </c>
      <c r="K424" s="12">
        <f>IF(I424="V2H",MIN(MAX(0,H424),7.4,MAX(0,(M424-P424)*40)*0.95),0)</f>
        <v/>
      </c>
      <c r="L424" s="12">
        <f>IF(E424=0,0,MAX(0,H424-K424))</f>
        <v/>
      </c>
      <c r="M424" s="13">
        <f>M423+J423/40-IF(I423="V2H",K423/(0.95*40),0)-IF(E424=0,IF(E423=1,IF(D424=1,30,40)*0.18/(2*40),0),0)-IF(E424=1,IF(E423=0,IF(D424=1,30,40)*0.18/(2*40),0),0)</f>
        <v/>
      </c>
      <c r="N424" s="14" t="n">
        <v>0.09</v>
      </c>
      <c r="O424" s="15">
        <f>K424*N424</f>
        <v/>
      </c>
      <c r="P424">
        <f>IF(E424=0,0.3,IF(D424=1,IF(C424&gt;=Params!$B$13-3,IF(C424&lt;Params!$B$13,Params!$B$20,0.3),0.3),IF(C424&gt;=Params!$B$15-3,IF(C424&lt;Params!$B$15,Params!$B$21,0.3),0.3)))</f>
        <v/>
      </c>
    </row>
    <row r="425" ht="15" customHeight="1" s="1">
      <c r="A425" s="9" t="n">
        <v>422</v>
      </c>
      <c r="B425" s="6" t="inlineStr">
        <is>
          <t>18/01</t>
        </is>
      </c>
      <c r="C425" s="6" t="n">
        <v>13</v>
      </c>
      <c r="D425" s="6" t="n">
        <v>1</v>
      </c>
      <c r="E425" s="10">
        <f>IF(D425=1, IF(OR(C425&lt;10, C425&gt;=15),1,0), IF(OR(C425&lt;7, C425&gt;=18),1,0))</f>
        <v/>
      </c>
      <c r="F425" s="11" t="n">
        <v>0.531</v>
      </c>
      <c r="G425" s="12">
        <f>0.55*8</f>
        <v/>
      </c>
      <c r="H425" s="12">
        <f>F425-G425</f>
        <v/>
      </c>
      <c r="I425" s="10">
        <f>IF(E425=0,"Fora",IF(E424=0,"Carg xar",IF(H425&lt;0,IF(M425&lt;0.9,"Carg FV","Stby"),IF(M425&gt;P425,"V2H",IF(M425&lt;0.9,"Carg xar","Stby")))))</f>
        <v/>
      </c>
      <c r="J425" s="12">
        <f>IF(OR(I425="Carg FV",I425="Carg xar"),MIN(IF(I425="Carg FV",ABS(H425),7.4),7.4,MAX(0,(0.9-M425)*40)*0.95),0)</f>
        <v/>
      </c>
      <c r="K425" s="12">
        <f>IF(I425="V2H",MIN(MAX(0,H425),7.4,MAX(0,(M425-P425)*40)*0.95),0)</f>
        <v/>
      </c>
      <c r="L425" s="12">
        <f>IF(E425=0,0,MAX(0,H425-K425))</f>
        <v/>
      </c>
      <c r="M425" s="13">
        <f>M424+J424/40-IF(I424="V2H",K424/(0.95*40),0)-IF(E425=0,IF(E424=1,IF(D425=1,30,40)*0.18/(2*40),0),0)-IF(E425=1,IF(E424=0,IF(D425=1,30,40)*0.18/(2*40),0),0)</f>
        <v/>
      </c>
      <c r="N425" s="14" t="n">
        <v>0.09</v>
      </c>
      <c r="O425" s="15">
        <f>K425*N425</f>
        <v/>
      </c>
      <c r="P425">
        <f>IF(E425=0,0.3,IF(D425=1,IF(C425&gt;=Params!$B$13-3,IF(C425&lt;Params!$B$13,Params!$B$20,0.3),0.3),IF(C425&gt;=Params!$B$15-3,IF(C425&lt;Params!$B$15,Params!$B$21,0.3),0.3)))</f>
        <v/>
      </c>
    </row>
    <row r="426" ht="15" customHeight="1" s="1">
      <c r="A426" s="9" t="n">
        <v>423</v>
      </c>
      <c r="B426" s="6" t="inlineStr">
        <is>
          <t>18/01</t>
        </is>
      </c>
      <c r="C426" s="6" t="n">
        <v>14</v>
      </c>
      <c r="D426" s="6" t="n">
        <v>1</v>
      </c>
      <c r="E426" s="10">
        <f>IF(D426=1, IF(OR(C426&lt;10, C426&gt;=15),1,0), IF(OR(C426&lt;7, C426&gt;=18),1,0))</f>
        <v/>
      </c>
      <c r="F426" s="11" t="n">
        <v>3.963</v>
      </c>
      <c r="G426" s="12">
        <f>0.42*8</f>
        <v/>
      </c>
      <c r="H426" s="12">
        <f>F426-G426</f>
        <v/>
      </c>
      <c r="I426" s="10">
        <f>IF(E426=0,"Fora",IF(E425=0,"Carg xar",IF(H426&lt;0,IF(M426&lt;0.9,"Carg FV","Stby"),IF(M426&gt;P426,"V2H",IF(M426&lt;0.9,"Carg xar","Stby")))))</f>
        <v/>
      </c>
      <c r="J426" s="12">
        <f>IF(OR(I426="Carg FV",I426="Carg xar"),MIN(IF(I426="Carg FV",ABS(H426),7.4),7.4,MAX(0,(0.9-M426)*40)*0.95),0)</f>
        <v/>
      </c>
      <c r="K426" s="12">
        <f>IF(I426="V2H",MIN(MAX(0,H426),7.4,MAX(0,(M426-P426)*40)*0.95),0)</f>
        <v/>
      </c>
      <c r="L426" s="12">
        <f>IF(E426=0,0,MAX(0,H426-K426))</f>
        <v/>
      </c>
      <c r="M426" s="13">
        <f>M425+J425/40-IF(I425="V2H",K425/(0.95*40),0)-IF(E426=0,IF(E425=1,IF(D426=1,30,40)*0.18/(2*40),0),0)-IF(E426=1,IF(E425=0,IF(D426=1,30,40)*0.18/(2*40),0),0)</f>
        <v/>
      </c>
      <c r="N426" s="14" t="n">
        <v>0.09</v>
      </c>
      <c r="O426" s="15">
        <f>K426*N426</f>
        <v/>
      </c>
      <c r="P426">
        <f>IF(E426=0,0.3,IF(D426=1,IF(C426&gt;=Params!$B$13-3,IF(C426&lt;Params!$B$13,Params!$B$20,0.3),0.3),IF(C426&gt;=Params!$B$15-3,IF(C426&lt;Params!$B$15,Params!$B$21,0.3),0.3)))</f>
        <v/>
      </c>
    </row>
    <row r="427" ht="15" customHeight="1" s="1">
      <c r="A427" s="9" t="n">
        <v>424</v>
      </c>
      <c r="B427" s="6" t="inlineStr">
        <is>
          <t>18/01</t>
        </is>
      </c>
      <c r="C427" s="6" t="n">
        <v>15</v>
      </c>
      <c r="D427" s="6" t="n">
        <v>1</v>
      </c>
      <c r="E427" s="10">
        <f>IF(D427=1, IF(OR(C427&lt;10, C427&gt;=15),1,0), IF(OR(C427&lt;7, C427&gt;=18),1,0))</f>
        <v/>
      </c>
      <c r="F427" s="11" t="n">
        <v>0.849</v>
      </c>
      <c r="G427" s="12">
        <f>0.22*8</f>
        <v/>
      </c>
      <c r="H427" s="12">
        <f>F427-G427</f>
        <v/>
      </c>
      <c r="I427" s="10">
        <f>IF(E427=0,"Fora",IF(E426=0,"Carg xar",IF(H427&lt;0,IF(M427&lt;0.9,"Carg FV","Stby"),IF(M427&gt;P427,"V2H",IF(M427&lt;0.9,"Carg xar","Stby")))))</f>
        <v/>
      </c>
      <c r="J427" s="12">
        <f>IF(OR(I427="Carg FV",I427="Carg xar"),MIN(IF(I427="Carg FV",ABS(H427),7.4),7.4,MAX(0,(0.9-M427)*40)*0.95),0)</f>
        <v/>
      </c>
      <c r="K427" s="12">
        <f>IF(I427="V2H",MIN(MAX(0,H427),7.4,MAX(0,(M427-P427)*40)*0.95),0)</f>
        <v/>
      </c>
      <c r="L427" s="12">
        <f>IF(E427=0,0,MAX(0,H427-K427))</f>
        <v/>
      </c>
      <c r="M427" s="13">
        <f>M426+J426/40-IF(I426="V2H",K426/(0.95*40),0)-IF(E427=0,IF(E426=1,IF(D427=1,30,40)*0.18/(2*40),0),0)-IF(E427=1,IF(E426=0,IF(D427=1,30,40)*0.18/(2*40),0),0)</f>
        <v/>
      </c>
      <c r="N427" s="14" t="n">
        <v>0.09</v>
      </c>
      <c r="O427" s="15">
        <f>K427*N427</f>
        <v/>
      </c>
      <c r="P427">
        <f>IF(E427=0,0.3,IF(D427=1,IF(C427&gt;=Params!$B$13-3,IF(C427&lt;Params!$B$13,Params!$B$20,0.3),0.3),IF(C427&gt;=Params!$B$15-3,IF(C427&lt;Params!$B$15,Params!$B$21,0.3),0.3)))</f>
        <v/>
      </c>
    </row>
    <row r="428" ht="15" customHeight="1" s="1">
      <c r="A428" s="9" t="n">
        <v>425</v>
      </c>
      <c r="B428" s="6" t="inlineStr">
        <is>
          <t>18/01</t>
        </is>
      </c>
      <c r="C428" s="6" t="n">
        <v>16</v>
      </c>
      <c r="D428" s="6" t="n">
        <v>1</v>
      </c>
      <c r="E428" s="10">
        <f>IF(D428=1, IF(OR(C428&lt;10, C428&gt;=15),1,0), IF(OR(C428&lt;7, C428&gt;=18),1,0))</f>
        <v/>
      </c>
      <c r="F428" s="11" t="n">
        <v>0</v>
      </c>
      <c r="G428" s="12">
        <f>0.05*8</f>
        <v/>
      </c>
      <c r="H428" s="12">
        <f>F428-G428</f>
        <v/>
      </c>
      <c r="I428" s="10">
        <f>IF(E428=0,"Fora",IF(E427=0,"Carg xar",IF(H428&lt;0,IF(M428&lt;0.9,"Carg FV","Stby"),IF(M428&gt;P428,"V2H",IF(M428&lt;0.9,"Carg xar","Stby")))))</f>
        <v/>
      </c>
      <c r="J428" s="12">
        <f>IF(OR(I428="Carg FV",I428="Carg xar"),MIN(IF(I428="Carg FV",ABS(H428),7.4),7.4,MAX(0,(0.9-M428)*40)*0.95),0)</f>
        <v/>
      </c>
      <c r="K428" s="12">
        <f>IF(I428="V2H",MIN(MAX(0,H428),7.4,MAX(0,(M428-P428)*40)*0.95),0)</f>
        <v/>
      </c>
      <c r="L428" s="12">
        <f>IF(E428=0,0,MAX(0,H428-K428))</f>
        <v/>
      </c>
      <c r="M428" s="13">
        <f>M427+J427/40-IF(I427="V2H",K427/(0.95*40),0)-IF(E428=0,IF(E427=1,IF(D428=1,30,40)*0.18/(2*40),0),0)-IF(E428=1,IF(E427=0,IF(D428=1,30,40)*0.18/(2*40),0),0)</f>
        <v/>
      </c>
      <c r="N428" s="14" t="n">
        <v>0.09</v>
      </c>
      <c r="O428" s="15">
        <f>K428*N428</f>
        <v/>
      </c>
      <c r="P428">
        <f>IF(E428=0,0.3,IF(D428=1,IF(C428&gt;=Params!$B$13-3,IF(C428&lt;Params!$B$13,Params!$B$20,0.3),0.3),IF(C428&gt;=Params!$B$15-3,IF(C428&lt;Params!$B$15,Params!$B$21,0.3),0.3)))</f>
        <v/>
      </c>
    </row>
    <row r="429" ht="15" customHeight="1" s="1">
      <c r="A429" s="9" t="n">
        <v>426</v>
      </c>
      <c r="B429" s="6" t="inlineStr">
        <is>
          <t>18/01</t>
        </is>
      </c>
      <c r="C429" s="6" t="n">
        <v>17</v>
      </c>
      <c r="D429" s="6" t="n">
        <v>1</v>
      </c>
      <c r="E429" s="10">
        <f>IF(D429=1, IF(OR(C429&lt;10, C429&gt;=15),1,0), IF(OR(C429&lt;7, C429&gt;=18),1,0))</f>
        <v/>
      </c>
      <c r="F429" s="11" t="n">
        <v>0.041</v>
      </c>
      <c r="G429" s="12">
        <f>0*8</f>
        <v/>
      </c>
      <c r="H429" s="12">
        <f>F429-G429</f>
        <v/>
      </c>
      <c r="I429" s="10">
        <f>IF(E429=0,"Fora",IF(E428=0,"Carg xar",IF(H429&lt;0,IF(M429&lt;0.9,"Carg FV","Stby"),IF(M429&gt;P429,"V2H",IF(M429&lt;0.9,"Carg xar","Stby")))))</f>
        <v/>
      </c>
      <c r="J429" s="12">
        <f>IF(OR(I429="Carg FV",I429="Carg xar"),MIN(IF(I429="Carg FV",ABS(H429),7.4),7.4,MAX(0,(0.9-M429)*40)*0.95),0)</f>
        <v/>
      </c>
      <c r="K429" s="12">
        <f>IF(I429="V2H",MIN(MAX(0,H429),7.4,MAX(0,(M429-P429)*40)*0.95),0)</f>
        <v/>
      </c>
      <c r="L429" s="12">
        <f>IF(E429=0,0,MAX(0,H429-K429))</f>
        <v/>
      </c>
      <c r="M429" s="13">
        <f>M428+J428/40-IF(I428="V2H",K428/(0.95*40),0)-IF(E429=0,IF(E428=1,IF(D429=1,30,40)*0.18/(2*40),0),0)-IF(E429=1,IF(E428=0,IF(D429=1,30,40)*0.18/(2*40),0),0)</f>
        <v/>
      </c>
      <c r="N429" s="14" t="n">
        <v>0.09</v>
      </c>
      <c r="O429" s="15">
        <f>K429*N429</f>
        <v/>
      </c>
      <c r="P429">
        <f>IF(E429=0,0.3,IF(D429=1,IF(C429&gt;=Params!$B$13-3,IF(C429&lt;Params!$B$13,Params!$B$20,0.3),0.3),IF(C429&gt;=Params!$B$15-3,IF(C429&lt;Params!$B$15,Params!$B$21,0.3),0.3)))</f>
        <v/>
      </c>
    </row>
    <row r="430" ht="15" customHeight="1" s="1">
      <c r="A430" s="9" t="n">
        <v>427</v>
      </c>
      <c r="B430" s="6" t="inlineStr">
        <is>
          <t>18/01</t>
        </is>
      </c>
      <c r="C430" s="6" t="n">
        <v>18</v>
      </c>
      <c r="D430" s="6" t="n">
        <v>1</v>
      </c>
      <c r="E430" s="10">
        <f>IF(D430=1, IF(OR(C430&lt;10, C430&gt;=15),1,0), IF(OR(C430&lt;7, C430&gt;=18),1,0))</f>
        <v/>
      </c>
      <c r="F430" s="11" t="n">
        <v>0.208</v>
      </c>
      <c r="G430" s="12">
        <f>0*8</f>
        <v/>
      </c>
      <c r="H430" s="12">
        <f>F430-G430</f>
        <v/>
      </c>
      <c r="I430" s="10">
        <f>IF(E430=0,"Fora",IF(E429=0,"Carg xar",IF(H430&lt;0,IF(M430&lt;0.9,"Carg FV","Stby"),IF(M430&gt;P430,"V2H",IF(M430&lt;0.9,"Carg xar","Stby")))))</f>
        <v/>
      </c>
      <c r="J430" s="12">
        <f>IF(OR(I430="Carg FV",I430="Carg xar"),MIN(IF(I430="Carg FV",ABS(H430),7.4),7.4,MAX(0,(0.9-M430)*40)*0.95),0)</f>
        <v/>
      </c>
      <c r="K430" s="12">
        <f>IF(I430="V2H",MIN(MAX(0,H430),7.4,MAX(0,(M430-P430)*40)*0.95),0)</f>
        <v/>
      </c>
      <c r="L430" s="12">
        <f>IF(E430=0,0,MAX(0,H430-K430))</f>
        <v/>
      </c>
      <c r="M430" s="13">
        <f>M429+J429/40-IF(I429="V2H",K429/(0.95*40),0)-IF(E430=0,IF(E429=1,IF(D430=1,30,40)*0.18/(2*40),0),0)-IF(E430=1,IF(E429=0,IF(D430=1,30,40)*0.18/(2*40),0),0)</f>
        <v/>
      </c>
      <c r="N430" s="14" t="n">
        <v>0.09</v>
      </c>
      <c r="O430" s="15">
        <f>K430*N430</f>
        <v/>
      </c>
      <c r="P430">
        <f>IF(E430=0,0.3,IF(D430=1,IF(C430&gt;=Params!$B$13-3,IF(C430&lt;Params!$B$13,Params!$B$20,0.3),0.3),IF(C430&gt;=Params!$B$15-3,IF(C430&lt;Params!$B$15,Params!$B$21,0.3),0.3)))</f>
        <v/>
      </c>
    </row>
    <row r="431" ht="15" customHeight="1" s="1">
      <c r="A431" s="9" t="n">
        <v>428</v>
      </c>
      <c r="B431" s="6" t="inlineStr">
        <is>
          <t>18/01</t>
        </is>
      </c>
      <c r="C431" s="6" t="n">
        <v>19</v>
      </c>
      <c r="D431" s="6" t="n">
        <v>1</v>
      </c>
      <c r="E431" s="10">
        <f>IF(D431=1, IF(OR(C431&lt;10, C431&gt;=15),1,0), IF(OR(C431&lt;7, C431&gt;=18),1,0))</f>
        <v/>
      </c>
      <c r="F431" s="11" t="n">
        <v>0.988</v>
      </c>
      <c r="G431" s="12">
        <f>0*8</f>
        <v/>
      </c>
      <c r="H431" s="12">
        <f>F431-G431</f>
        <v/>
      </c>
      <c r="I431" s="10">
        <f>IF(E431=0,"Fora",IF(E430=0,"Carg xar",IF(H431&lt;0,IF(M431&lt;0.9,"Carg FV","Stby"),IF(M431&gt;P431,"V2H",IF(M431&lt;0.9,"Carg xar","Stby")))))</f>
        <v/>
      </c>
      <c r="J431" s="12">
        <f>IF(OR(I431="Carg FV",I431="Carg xar"),MIN(IF(I431="Carg FV",ABS(H431),7.4),7.4,MAX(0,(0.9-M431)*40)*0.95),0)</f>
        <v/>
      </c>
      <c r="K431" s="12">
        <f>IF(I431="V2H",MIN(MAX(0,H431),7.4,MAX(0,(M431-P431)*40)*0.95),0)</f>
        <v/>
      </c>
      <c r="L431" s="12">
        <f>IF(E431=0,0,MAX(0,H431-K431))</f>
        <v/>
      </c>
      <c r="M431" s="13">
        <f>M430+J430/40-IF(I430="V2H",K430/(0.95*40),0)-IF(E431=0,IF(E430=1,IF(D431=1,30,40)*0.18/(2*40),0),0)-IF(E431=1,IF(E430=0,IF(D431=1,30,40)*0.18/(2*40),0),0)</f>
        <v/>
      </c>
      <c r="N431" s="14" t="n">
        <v>0.09</v>
      </c>
      <c r="O431" s="15">
        <f>K431*N431</f>
        <v/>
      </c>
      <c r="P431">
        <f>IF(E431=0,0.3,IF(D431=1,IF(C431&gt;=Params!$B$13-3,IF(C431&lt;Params!$B$13,Params!$B$20,0.3),0.3),IF(C431&gt;=Params!$B$15-3,IF(C431&lt;Params!$B$15,Params!$B$21,0.3),0.3)))</f>
        <v/>
      </c>
    </row>
    <row r="432" ht="15" customHeight="1" s="1">
      <c r="A432" s="9" t="n">
        <v>429</v>
      </c>
      <c r="B432" s="6" t="inlineStr">
        <is>
          <t>18/01</t>
        </is>
      </c>
      <c r="C432" s="6" t="n">
        <v>20</v>
      </c>
      <c r="D432" s="6" t="n">
        <v>1</v>
      </c>
      <c r="E432" s="10">
        <f>IF(D432=1, IF(OR(C432&lt;10, C432&gt;=15),1,0), IF(OR(C432&lt;7, C432&gt;=18),1,0))</f>
        <v/>
      </c>
      <c r="F432" s="11" t="n">
        <v>0.9320000000000001</v>
      </c>
      <c r="G432" s="12">
        <f>0*8</f>
        <v/>
      </c>
      <c r="H432" s="12">
        <f>F432-G432</f>
        <v/>
      </c>
      <c r="I432" s="10">
        <f>IF(E432=0,"Fora",IF(E431=0,"Carg xar",IF(H432&lt;0,IF(M432&lt;0.9,"Carg FV","Stby"),IF(M432&gt;P432,"V2H",IF(M432&lt;0.9,"Carg xar","Stby")))))</f>
        <v/>
      </c>
      <c r="J432" s="12">
        <f>IF(OR(I432="Carg FV",I432="Carg xar"),MIN(IF(I432="Carg FV",ABS(H432),7.4),7.4,MAX(0,(0.9-M432)*40)*0.95),0)</f>
        <v/>
      </c>
      <c r="K432" s="12">
        <f>IF(I432="V2H",MIN(MAX(0,H432),7.4,MAX(0,(M432-P432)*40)*0.95),0)</f>
        <v/>
      </c>
      <c r="L432" s="12">
        <f>IF(E432=0,0,MAX(0,H432-K432))</f>
        <v/>
      </c>
      <c r="M432" s="13">
        <f>M431+J431/40-IF(I431="V2H",K431/(0.95*40),0)-IF(E432=0,IF(E431=1,IF(D432=1,30,40)*0.18/(2*40),0),0)-IF(E432=1,IF(E431=0,IF(D432=1,30,40)*0.18/(2*40),0),0)</f>
        <v/>
      </c>
      <c r="N432" s="14" t="n">
        <v>0.09</v>
      </c>
      <c r="O432" s="15">
        <f>K432*N432</f>
        <v/>
      </c>
      <c r="P432">
        <f>IF(E432=0,0.3,IF(D432=1,IF(C432&gt;=Params!$B$13-3,IF(C432&lt;Params!$B$13,Params!$B$20,0.3),0.3),IF(C432&gt;=Params!$B$15-3,IF(C432&lt;Params!$B$15,Params!$B$21,0.3),0.3)))</f>
        <v/>
      </c>
    </row>
    <row r="433" ht="15" customHeight="1" s="1">
      <c r="A433" s="9" t="n">
        <v>430</v>
      </c>
      <c r="B433" s="6" t="inlineStr">
        <is>
          <t>18/01</t>
        </is>
      </c>
      <c r="C433" s="6" t="n">
        <v>21</v>
      </c>
      <c r="D433" s="6" t="n">
        <v>1</v>
      </c>
      <c r="E433" s="10">
        <f>IF(D433=1, IF(OR(C433&lt;10, C433&gt;=15),1,0), IF(OR(C433&lt;7, C433&gt;=18),1,0))</f>
        <v/>
      </c>
      <c r="F433" s="11" t="n">
        <v>1.087</v>
      </c>
      <c r="G433" s="12">
        <f>0*8</f>
        <v/>
      </c>
      <c r="H433" s="12">
        <f>F433-G433</f>
        <v/>
      </c>
      <c r="I433" s="10">
        <f>IF(E433=0,"Fora",IF(E432=0,"Carg xar",IF(H433&lt;0,IF(M433&lt;0.9,"Carg FV","Stby"),IF(M433&gt;P433,"V2H",IF(M433&lt;0.9,"Carg xar","Stby")))))</f>
        <v/>
      </c>
      <c r="J433" s="12">
        <f>IF(OR(I433="Carg FV",I433="Carg xar"),MIN(IF(I433="Carg FV",ABS(H433),7.4),7.4,MAX(0,(0.9-M433)*40)*0.95),0)</f>
        <v/>
      </c>
      <c r="K433" s="12">
        <f>IF(I433="V2H",MIN(MAX(0,H433),7.4,MAX(0,(M433-P433)*40)*0.95),0)</f>
        <v/>
      </c>
      <c r="L433" s="12">
        <f>IF(E433=0,0,MAX(0,H433-K433))</f>
        <v/>
      </c>
      <c r="M433" s="13">
        <f>M432+J432/40-IF(I432="V2H",K432/(0.95*40),0)-IF(E433=0,IF(E432=1,IF(D433=1,30,40)*0.18/(2*40),0),0)-IF(E433=1,IF(E432=0,IF(D433=1,30,40)*0.18/(2*40),0),0)</f>
        <v/>
      </c>
      <c r="N433" s="14" t="n">
        <v>0.09</v>
      </c>
      <c r="O433" s="15">
        <f>K433*N433</f>
        <v/>
      </c>
      <c r="P433">
        <f>IF(E433=0,0.3,IF(D433=1,IF(C433&gt;=Params!$B$13-3,IF(C433&lt;Params!$B$13,Params!$B$20,0.3),0.3),IF(C433&gt;=Params!$B$15-3,IF(C433&lt;Params!$B$15,Params!$B$21,0.3),0.3)))</f>
        <v/>
      </c>
    </row>
    <row r="434" ht="15" customHeight="1" s="1">
      <c r="A434" s="9" t="n">
        <v>431</v>
      </c>
      <c r="B434" s="6" t="inlineStr">
        <is>
          <t>18/01</t>
        </is>
      </c>
      <c r="C434" s="6" t="n">
        <v>22</v>
      </c>
      <c r="D434" s="6" t="n">
        <v>1</v>
      </c>
      <c r="E434" s="10">
        <f>IF(D434=1, IF(OR(C434&lt;10, C434&gt;=15),1,0), IF(OR(C434&lt;7, C434&gt;=18),1,0))</f>
        <v/>
      </c>
      <c r="F434" s="11" t="n">
        <v>0.446</v>
      </c>
      <c r="G434" s="12">
        <f>0*8</f>
        <v/>
      </c>
      <c r="H434" s="12">
        <f>F434-G434</f>
        <v/>
      </c>
      <c r="I434" s="10">
        <f>IF(E434=0,"Fora",IF(E433=0,"Carg xar",IF(H434&lt;0,IF(M434&lt;0.9,"Carg FV","Stby"),IF(M434&gt;P434,"V2H",IF(M434&lt;0.9,"Carg xar","Stby")))))</f>
        <v/>
      </c>
      <c r="J434" s="12">
        <f>IF(OR(I434="Carg FV",I434="Carg xar"),MIN(IF(I434="Carg FV",ABS(H434),7.4),7.4,MAX(0,(0.9-M434)*40)*0.95),0)</f>
        <v/>
      </c>
      <c r="K434" s="12">
        <f>IF(I434="V2H",MIN(MAX(0,H434),7.4,MAX(0,(M434-P434)*40)*0.95),0)</f>
        <v/>
      </c>
      <c r="L434" s="12">
        <f>IF(E434=0,0,MAX(0,H434-K434))</f>
        <v/>
      </c>
      <c r="M434" s="13">
        <f>M433+J433/40-IF(I433="V2H",K433/(0.95*40),0)-IF(E434=0,IF(E433=1,IF(D434=1,30,40)*0.18/(2*40),0),0)-IF(E434=1,IF(E433=0,IF(D434=1,30,40)*0.18/(2*40),0),0)</f>
        <v/>
      </c>
      <c r="N434" s="14" t="n">
        <v>0.09</v>
      </c>
      <c r="O434" s="15">
        <f>K434*N434</f>
        <v/>
      </c>
      <c r="P434">
        <f>IF(E434=0,0.3,IF(D434=1,IF(C434&gt;=Params!$B$13-3,IF(C434&lt;Params!$B$13,Params!$B$20,0.3),0.3),IF(C434&gt;=Params!$B$15-3,IF(C434&lt;Params!$B$15,Params!$B$21,0.3),0.3)))</f>
        <v/>
      </c>
    </row>
    <row r="435" ht="15" customHeight="1" s="1">
      <c r="A435" s="9" t="n">
        <v>432</v>
      </c>
      <c r="B435" s="6" t="inlineStr">
        <is>
          <t>18/01</t>
        </is>
      </c>
      <c r="C435" s="6" t="n">
        <v>23</v>
      </c>
      <c r="D435" s="6" t="n">
        <v>1</v>
      </c>
      <c r="E435" s="10">
        <f>IF(D435=1, IF(OR(C435&lt;10, C435&gt;=15),1,0), IF(OR(C435&lt;7, C435&gt;=18),1,0))</f>
        <v/>
      </c>
      <c r="F435" s="11" t="n">
        <v>0.7</v>
      </c>
      <c r="G435" s="12">
        <f>0*8</f>
        <v/>
      </c>
      <c r="H435" s="12">
        <f>F435-G435</f>
        <v/>
      </c>
      <c r="I435" s="10">
        <f>IF(E435=0,"Fora",IF(E434=0,"Carg xar",IF(H435&lt;0,IF(M435&lt;0.9,"Carg FV","Stby"),IF(M435&gt;P435,"V2H",IF(M435&lt;0.9,"Carg xar","Stby")))))</f>
        <v/>
      </c>
      <c r="J435" s="12">
        <f>IF(OR(I435="Carg FV",I435="Carg xar"),MIN(IF(I435="Carg FV",ABS(H435),7.4),7.4,MAX(0,(0.9-M435)*40)*0.95),0)</f>
        <v/>
      </c>
      <c r="K435" s="12">
        <f>IF(I435="V2H",MIN(MAX(0,H435),7.4,MAX(0,(M435-P435)*40)*0.95),0)</f>
        <v/>
      </c>
      <c r="L435" s="12">
        <f>IF(E435=0,0,MAX(0,H435-K435))</f>
        <v/>
      </c>
      <c r="M435" s="13">
        <f>M434+J434/40-IF(I434="V2H",K434/(0.95*40),0)-IF(E435=0,IF(E434=1,IF(D435=1,30,40)*0.18/(2*40),0),0)-IF(E435=1,IF(E434=0,IF(D435=1,30,40)*0.18/(2*40),0),0)</f>
        <v/>
      </c>
      <c r="N435" s="14" t="n">
        <v>0.09</v>
      </c>
      <c r="O435" s="15">
        <f>K435*N435</f>
        <v/>
      </c>
      <c r="P435">
        <f>IF(E435=0,0.3,IF(D435=1,IF(C435&gt;=Params!$B$13-3,IF(C435&lt;Params!$B$13,Params!$B$20,0.3),0.3),IF(C435&gt;=Params!$B$15-3,IF(C435&lt;Params!$B$15,Params!$B$21,0.3),0.3)))</f>
        <v/>
      </c>
    </row>
    <row r="436" ht="15" customHeight="1" s="1">
      <c r="A436" s="9" t="n">
        <v>433</v>
      </c>
      <c r="B436" s="6" t="inlineStr">
        <is>
          <t>19/01</t>
        </is>
      </c>
      <c r="C436" s="6" t="n">
        <v>0</v>
      </c>
      <c r="D436" s="6" t="n">
        <v>1</v>
      </c>
      <c r="E436" s="10">
        <f>IF(D436=1, IF(OR(C436&lt;10, C436&gt;=15),1,0), IF(OR(C436&lt;7, C436&gt;=18),1,0))</f>
        <v/>
      </c>
      <c r="F436" s="11" t="n">
        <v>0.173</v>
      </c>
      <c r="G436" s="12">
        <f>0*8</f>
        <v/>
      </c>
      <c r="H436" s="12">
        <f>F436-G436</f>
        <v/>
      </c>
      <c r="I436" s="10">
        <f>IF(E436=0,"Fora",IF(E435=0,"Carg xar",IF(H436&lt;0,IF(M436&lt;0.9,"Carg FV","Stby"),IF(M436&gt;P436,"V2H",IF(M436&lt;0.9,"Carg xar","Stby")))))</f>
        <v/>
      </c>
      <c r="J436" s="12">
        <f>IF(OR(I436="Carg FV",I436="Carg xar"),MIN(IF(I436="Carg FV",ABS(H436),7.4),7.4,MAX(0,(0.9-M436)*40)*0.95),0)</f>
        <v/>
      </c>
      <c r="K436" s="12">
        <f>IF(I436="V2H",MIN(MAX(0,H436),7.4,MAX(0,(M436-P436)*40)*0.95),0)</f>
        <v/>
      </c>
      <c r="L436" s="12">
        <f>IF(E436=0,0,MAX(0,H436-K436))</f>
        <v/>
      </c>
      <c r="M436" s="13">
        <f>M435+J435/40-IF(I435="V2H",K435/(0.95*40),0)-IF(E436=0,IF(E435=1,IF(D436=1,30,40)*0.18/(2*40),0),0)-IF(E436=1,IF(E435=0,IF(D436=1,30,40)*0.18/(2*40),0),0)</f>
        <v/>
      </c>
      <c r="N436" s="14" t="n">
        <v>0.09</v>
      </c>
      <c r="O436" s="15">
        <f>K436*N436</f>
        <v/>
      </c>
      <c r="P436">
        <f>IF(E436=0,0.3,IF(D436=1,IF(C436&gt;=Params!$B$13-3,IF(C436&lt;Params!$B$13,Params!$B$20,0.3),0.3),IF(C436&gt;=Params!$B$15-3,IF(C436&lt;Params!$B$15,Params!$B$21,0.3),0.3)))</f>
        <v/>
      </c>
    </row>
    <row r="437" ht="15" customHeight="1" s="1">
      <c r="A437" s="9" t="n">
        <v>434</v>
      </c>
      <c r="B437" s="6" t="inlineStr">
        <is>
          <t>19/01</t>
        </is>
      </c>
      <c r="C437" s="6" t="n">
        <v>1</v>
      </c>
      <c r="D437" s="6" t="n">
        <v>1</v>
      </c>
      <c r="E437" s="10">
        <f>IF(D437=1, IF(OR(C437&lt;10, C437&gt;=15),1,0), IF(OR(C437&lt;7, C437&gt;=18),1,0))</f>
        <v/>
      </c>
      <c r="F437" s="11" t="n">
        <v>0.15</v>
      </c>
      <c r="G437" s="12">
        <f>0*8</f>
        <v/>
      </c>
      <c r="H437" s="12">
        <f>F437-G437</f>
        <v/>
      </c>
      <c r="I437" s="10">
        <f>IF(E437=0,"Fora",IF(E436=0,"Carg xar",IF(H437&lt;0,IF(M437&lt;0.9,"Carg FV","Stby"),IF(M437&gt;P437,"V2H",IF(M437&lt;0.9,"Carg xar","Stby")))))</f>
        <v/>
      </c>
      <c r="J437" s="12">
        <f>IF(OR(I437="Carg FV",I437="Carg xar"),MIN(IF(I437="Carg FV",ABS(H437),7.4),7.4,MAX(0,(0.9-M437)*40)*0.95),0)</f>
        <v/>
      </c>
      <c r="K437" s="12">
        <f>IF(I437="V2H",MIN(MAX(0,H437),7.4,MAX(0,(M437-P437)*40)*0.95),0)</f>
        <v/>
      </c>
      <c r="L437" s="12">
        <f>IF(E437=0,0,MAX(0,H437-K437))</f>
        <v/>
      </c>
      <c r="M437" s="13">
        <f>M436+J436/40-IF(I436="V2H",K436/(0.95*40),0)-IF(E437=0,IF(E436=1,IF(D437=1,30,40)*0.18/(2*40),0),0)-IF(E437=1,IF(E436=0,IF(D437=1,30,40)*0.18/(2*40),0),0)</f>
        <v/>
      </c>
      <c r="N437" s="14" t="n">
        <v>0.09</v>
      </c>
      <c r="O437" s="15">
        <f>K437*N437</f>
        <v/>
      </c>
      <c r="P437">
        <f>IF(E437=0,0.3,IF(D437=1,IF(C437&gt;=Params!$B$13-3,IF(C437&lt;Params!$B$13,Params!$B$20,0.3),0.3),IF(C437&gt;=Params!$B$15-3,IF(C437&lt;Params!$B$15,Params!$B$21,0.3),0.3)))</f>
        <v/>
      </c>
    </row>
    <row r="438" ht="15" customHeight="1" s="1">
      <c r="A438" s="9" t="n">
        <v>435</v>
      </c>
      <c r="B438" s="6" t="inlineStr">
        <is>
          <t>19/01</t>
        </is>
      </c>
      <c r="C438" s="6" t="n">
        <v>2</v>
      </c>
      <c r="D438" s="6" t="n">
        <v>1</v>
      </c>
      <c r="E438" s="10">
        <f>IF(D438=1, IF(OR(C438&lt;10, C438&gt;=15),1,0), IF(OR(C438&lt;7, C438&gt;=18),1,0))</f>
        <v/>
      </c>
      <c r="F438" s="11" t="n">
        <v>0.216</v>
      </c>
      <c r="G438" s="12">
        <f>0*8</f>
        <v/>
      </c>
      <c r="H438" s="12">
        <f>F438-G438</f>
        <v/>
      </c>
      <c r="I438" s="10">
        <f>IF(E438=0,"Fora",IF(E437=0,"Carg xar",IF(H438&lt;0,IF(M438&lt;0.9,"Carg FV","Stby"),IF(M438&gt;P438,"V2H",IF(M438&lt;0.9,"Carg xar","Stby")))))</f>
        <v/>
      </c>
      <c r="J438" s="12">
        <f>IF(OR(I438="Carg FV",I438="Carg xar"),MIN(IF(I438="Carg FV",ABS(H438),7.4),7.4,MAX(0,(0.9-M438)*40)*0.95),0)</f>
        <v/>
      </c>
      <c r="K438" s="12">
        <f>IF(I438="V2H",MIN(MAX(0,H438),7.4,MAX(0,(M438-P438)*40)*0.95),0)</f>
        <v/>
      </c>
      <c r="L438" s="12">
        <f>IF(E438=0,0,MAX(0,H438-K438))</f>
        <v/>
      </c>
      <c r="M438" s="13">
        <f>M437+J437/40-IF(I437="V2H",K437/(0.95*40),0)-IF(E438=0,IF(E437=1,IF(D438=1,30,40)*0.18/(2*40),0),0)-IF(E438=1,IF(E437=0,IF(D438=1,30,40)*0.18/(2*40),0),0)</f>
        <v/>
      </c>
      <c r="N438" s="14" t="n">
        <v>0.09</v>
      </c>
      <c r="O438" s="15">
        <f>K438*N438</f>
        <v/>
      </c>
      <c r="P438">
        <f>IF(E438=0,0.3,IF(D438=1,IF(C438&gt;=Params!$B$13-3,IF(C438&lt;Params!$B$13,Params!$B$20,0.3),0.3),IF(C438&gt;=Params!$B$15-3,IF(C438&lt;Params!$B$15,Params!$B$21,0.3),0.3)))</f>
        <v/>
      </c>
    </row>
    <row r="439" ht="15" customHeight="1" s="1">
      <c r="A439" s="9" t="n">
        <v>436</v>
      </c>
      <c r="B439" s="6" t="inlineStr">
        <is>
          <t>19/01</t>
        </is>
      </c>
      <c r="C439" s="6" t="n">
        <v>3</v>
      </c>
      <c r="D439" s="6" t="n">
        <v>1</v>
      </c>
      <c r="E439" s="10">
        <f>IF(D439=1, IF(OR(C439&lt;10, C439&gt;=15),1,0), IF(OR(C439&lt;7, C439&gt;=18),1,0))</f>
        <v/>
      </c>
      <c r="F439" s="11" t="n">
        <v>0.263</v>
      </c>
      <c r="G439" s="12">
        <f>0*8</f>
        <v/>
      </c>
      <c r="H439" s="12">
        <f>F439-G439</f>
        <v/>
      </c>
      <c r="I439" s="10">
        <f>IF(E439=0,"Fora",IF(E438=0,"Carg xar",IF(H439&lt;0,IF(M439&lt;0.9,"Carg FV","Stby"),IF(M439&gt;P439,"V2H",IF(M439&lt;0.9,"Carg xar","Stby")))))</f>
        <v/>
      </c>
      <c r="J439" s="12">
        <f>IF(OR(I439="Carg FV",I439="Carg xar"),MIN(IF(I439="Carg FV",ABS(H439),7.4),7.4,MAX(0,(0.9-M439)*40)*0.95),0)</f>
        <v/>
      </c>
      <c r="K439" s="12">
        <f>IF(I439="V2H",MIN(MAX(0,H439),7.4,MAX(0,(M439-P439)*40)*0.95),0)</f>
        <v/>
      </c>
      <c r="L439" s="12">
        <f>IF(E439=0,0,MAX(0,H439-K439))</f>
        <v/>
      </c>
      <c r="M439" s="13">
        <f>M438+J438/40-IF(I438="V2H",K438/(0.95*40),0)-IF(E439=0,IF(E438=1,IF(D439=1,30,40)*0.18/(2*40),0),0)-IF(E439=1,IF(E438=0,IF(D439=1,30,40)*0.18/(2*40),0),0)</f>
        <v/>
      </c>
      <c r="N439" s="14" t="n">
        <v>0.09</v>
      </c>
      <c r="O439" s="15">
        <f>K439*N439</f>
        <v/>
      </c>
      <c r="P439">
        <f>IF(E439=0,0.3,IF(D439=1,IF(C439&gt;=Params!$B$13-3,IF(C439&lt;Params!$B$13,Params!$B$20,0.3),0.3),IF(C439&gt;=Params!$B$15-3,IF(C439&lt;Params!$B$15,Params!$B$21,0.3),0.3)))</f>
        <v/>
      </c>
    </row>
    <row r="440" ht="15" customHeight="1" s="1">
      <c r="A440" s="9" t="n">
        <v>437</v>
      </c>
      <c r="B440" s="6" t="inlineStr">
        <is>
          <t>19/01</t>
        </is>
      </c>
      <c r="C440" s="6" t="n">
        <v>4</v>
      </c>
      <c r="D440" s="6" t="n">
        <v>1</v>
      </c>
      <c r="E440" s="10">
        <f>IF(D440=1, IF(OR(C440&lt;10, C440&gt;=15),1,0), IF(OR(C440&lt;7, C440&gt;=18),1,0))</f>
        <v/>
      </c>
      <c r="F440" s="11" t="n">
        <v>1.972</v>
      </c>
      <c r="G440" s="12">
        <f>0*8</f>
        <v/>
      </c>
      <c r="H440" s="12">
        <f>F440-G440</f>
        <v/>
      </c>
      <c r="I440" s="10">
        <f>IF(E440=0,"Fora",IF(E439=0,"Carg xar",IF(H440&lt;0,IF(M440&lt;0.9,"Carg FV","Stby"),IF(M440&gt;P440,"V2H",IF(M440&lt;0.9,"Carg xar","Stby")))))</f>
        <v/>
      </c>
      <c r="J440" s="12">
        <f>IF(OR(I440="Carg FV",I440="Carg xar"),MIN(IF(I440="Carg FV",ABS(H440),7.4),7.4,MAX(0,(0.9-M440)*40)*0.95),0)</f>
        <v/>
      </c>
      <c r="K440" s="12">
        <f>IF(I440="V2H",MIN(MAX(0,H440),7.4,MAX(0,(M440-P440)*40)*0.95),0)</f>
        <v/>
      </c>
      <c r="L440" s="12">
        <f>IF(E440=0,0,MAX(0,H440-K440))</f>
        <v/>
      </c>
      <c r="M440" s="13">
        <f>M439+J439/40-IF(I439="V2H",K439/(0.95*40),0)-IF(E440=0,IF(E439=1,IF(D440=1,30,40)*0.18/(2*40),0),0)-IF(E440=1,IF(E439=0,IF(D440=1,30,40)*0.18/(2*40),0),0)</f>
        <v/>
      </c>
      <c r="N440" s="14" t="n">
        <v>0.09</v>
      </c>
      <c r="O440" s="15">
        <f>K440*N440</f>
        <v/>
      </c>
      <c r="P440">
        <f>IF(E440=0,0.3,IF(D440=1,IF(C440&gt;=Params!$B$13-3,IF(C440&lt;Params!$B$13,Params!$B$20,0.3),0.3),IF(C440&gt;=Params!$B$15-3,IF(C440&lt;Params!$B$15,Params!$B$21,0.3),0.3)))</f>
        <v/>
      </c>
    </row>
    <row r="441" ht="15" customHeight="1" s="1">
      <c r="A441" s="9" t="n">
        <v>438</v>
      </c>
      <c r="B441" s="6" t="inlineStr">
        <is>
          <t>19/01</t>
        </is>
      </c>
      <c r="C441" s="6" t="n">
        <v>5</v>
      </c>
      <c r="D441" s="6" t="n">
        <v>1</v>
      </c>
      <c r="E441" s="10">
        <f>IF(D441=1, IF(OR(C441&lt;10, C441&gt;=15),1,0), IF(OR(C441&lt;7, C441&gt;=18),1,0))</f>
        <v/>
      </c>
      <c r="F441" s="11" t="n">
        <v>4.362</v>
      </c>
      <c r="G441" s="12">
        <f>0*8</f>
        <v/>
      </c>
      <c r="H441" s="12">
        <f>F441-G441</f>
        <v/>
      </c>
      <c r="I441" s="10">
        <f>IF(E441=0,"Fora",IF(E440=0,"Carg xar",IF(H441&lt;0,IF(M441&lt;0.9,"Carg FV","Stby"),IF(M441&gt;P441,"V2H",IF(M441&lt;0.9,"Carg xar","Stby")))))</f>
        <v/>
      </c>
      <c r="J441" s="12">
        <f>IF(OR(I441="Carg FV",I441="Carg xar"),MIN(IF(I441="Carg FV",ABS(H441),7.4),7.4,MAX(0,(0.9-M441)*40)*0.95),0)</f>
        <v/>
      </c>
      <c r="K441" s="12">
        <f>IF(I441="V2H",MIN(MAX(0,H441),7.4,MAX(0,(M441-P441)*40)*0.95),0)</f>
        <v/>
      </c>
      <c r="L441" s="12">
        <f>IF(E441=0,0,MAX(0,H441-K441))</f>
        <v/>
      </c>
      <c r="M441" s="13">
        <f>M440+J440/40-IF(I440="V2H",K440/(0.95*40),0)-IF(E441=0,IF(E440=1,IF(D441=1,30,40)*0.18/(2*40),0),0)-IF(E441=1,IF(E440=0,IF(D441=1,30,40)*0.18/(2*40),0),0)</f>
        <v/>
      </c>
      <c r="N441" s="14" t="n">
        <v>0.09</v>
      </c>
      <c r="O441" s="15">
        <f>K441*N441</f>
        <v/>
      </c>
      <c r="P441">
        <f>IF(E441=0,0.3,IF(D441=1,IF(C441&gt;=Params!$B$13-3,IF(C441&lt;Params!$B$13,Params!$B$20,0.3),0.3),IF(C441&gt;=Params!$B$15-3,IF(C441&lt;Params!$B$15,Params!$B$21,0.3),0.3)))</f>
        <v/>
      </c>
    </row>
    <row r="442" ht="15" customHeight="1" s="1">
      <c r="A442" s="9" t="n">
        <v>439</v>
      </c>
      <c r="B442" s="6" t="inlineStr">
        <is>
          <t>19/01</t>
        </is>
      </c>
      <c r="C442" s="6" t="n">
        <v>6</v>
      </c>
      <c r="D442" s="6" t="n">
        <v>1</v>
      </c>
      <c r="E442" s="10">
        <f>IF(D442=1, IF(OR(C442&lt;10, C442&gt;=15),1,0), IF(OR(C442&lt;7, C442&gt;=18),1,0))</f>
        <v/>
      </c>
      <c r="F442" s="11" t="n">
        <v>3.372</v>
      </c>
      <c r="G442" s="12">
        <f>0*8</f>
        <v/>
      </c>
      <c r="H442" s="12">
        <f>F442-G442</f>
        <v/>
      </c>
      <c r="I442" s="10">
        <f>IF(E442=0,"Fora",IF(E441=0,"Carg xar",IF(H442&lt;0,IF(M442&lt;0.9,"Carg FV","Stby"),IF(M442&gt;P442,"V2H",IF(M442&lt;0.9,"Carg xar","Stby")))))</f>
        <v/>
      </c>
      <c r="J442" s="12">
        <f>IF(OR(I442="Carg FV",I442="Carg xar"),MIN(IF(I442="Carg FV",ABS(H442),7.4),7.4,MAX(0,(0.9-M442)*40)*0.95),0)</f>
        <v/>
      </c>
      <c r="K442" s="12">
        <f>IF(I442="V2H",MIN(MAX(0,H442),7.4,MAX(0,(M442-P442)*40)*0.95),0)</f>
        <v/>
      </c>
      <c r="L442" s="12">
        <f>IF(E442=0,0,MAX(0,H442-K442))</f>
        <v/>
      </c>
      <c r="M442" s="13">
        <f>M441+J441/40-IF(I441="V2H",K441/(0.95*40),0)-IF(E442=0,IF(E441=1,IF(D442=1,30,40)*0.18/(2*40),0),0)-IF(E442=1,IF(E441=0,IF(D442=1,30,40)*0.18/(2*40),0),0)</f>
        <v/>
      </c>
      <c r="N442" s="14" t="n">
        <v>0.09</v>
      </c>
      <c r="O442" s="15">
        <f>K442*N442</f>
        <v/>
      </c>
      <c r="P442">
        <f>IF(E442=0,0.3,IF(D442=1,IF(C442&gt;=Params!$B$13-3,IF(C442&lt;Params!$B$13,Params!$B$20,0.3),0.3),IF(C442&gt;=Params!$B$15-3,IF(C442&lt;Params!$B$15,Params!$B$21,0.3),0.3)))</f>
        <v/>
      </c>
    </row>
    <row r="443" ht="15" customHeight="1" s="1">
      <c r="A443" s="9" t="n">
        <v>440</v>
      </c>
      <c r="B443" s="6" t="inlineStr">
        <is>
          <t>19/01</t>
        </is>
      </c>
      <c r="C443" s="6" t="n">
        <v>7</v>
      </c>
      <c r="D443" s="6" t="n">
        <v>1</v>
      </c>
      <c r="E443" s="10">
        <f>IF(D443=1, IF(OR(C443&lt;10, C443&gt;=15),1,0), IF(OR(C443&lt;7, C443&gt;=18),1,0))</f>
        <v/>
      </c>
      <c r="F443" s="11" t="n">
        <v>2.703</v>
      </c>
      <c r="G443" s="12">
        <f>0*8</f>
        <v/>
      </c>
      <c r="H443" s="12">
        <f>F443-G443</f>
        <v/>
      </c>
      <c r="I443" s="10">
        <f>IF(E443=0,"Fora",IF(E442=0,"Carg xar",IF(H443&lt;0,IF(M443&lt;0.9,"Carg FV","Stby"),IF(M443&gt;P443,"V2H",IF(M443&lt;0.9,"Carg xar","Stby")))))</f>
        <v/>
      </c>
      <c r="J443" s="12">
        <f>IF(OR(I443="Carg FV",I443="Carg xar"),MIN(IF(I443="Carg FV",ABS(H443),7.4),7.4,MAX(0,(0.9-M443)*40)*0.95),0)</f>
        <v/>
      </c>
      <c r="K443" s="12">
        <f>IF(I443="V2H",MIN(MAX(0,H443),7.4,MAX(0,(M443-P443)*40)*0.95),0)</f>
        <v/>
      </c>
      <c r="L443" s="12">
        <f>IF(E443=0,0,MAX(0,H443-K443))</f>
        <v/>
      </c>
      <c r="M443" s="13">
        <f>M442+J442/40-IF(I442="V2H",K442/(0.95*40),0)-IF(E443=0,IF(E442=1,IF(D443=1,30,40)*0.18/(2*40),0),0)-IF(E443=1,IF(E442=0,IF(D443=1,30,40)*0.18/(2*40),0),0)</f>
        <v/>
      </c>
      <c r="N443" s="14" t="n">
        <v>0.09</v>
      </c>
      <c r="O443" s="15">
        <f>K443*N443</f>
        <v/>
      </c>
      <c r="P443">
        <f>IF(E443=0,0.3,IF(D443=1,IF(C443&gt;=Params!$B$13-3,IF(C443&lt;Params!$B$13,Params!$B$20,0.3),0.3),IF(C443&gt;=Params!$B$15-3,IF(C443&lt;Params!$B$15,Params!$B$21,0.3),0.3)))</f>
        <v/>
      </c>
    </row>
    <row r="444" ht="15" customHeight="1" s="1">
      <c r="A444" s="9" t="n">
        <v>441</v>
      </c>
      <c r="B444" s="6" t="inlineStr">
        <is>
          <t>19/01</t>
        </is>
      </c>
      <c r="C444" s="6" t="n">
        <v>8</v>
      </c>
      <c r="D444" s="6" t="n">
        <v>1</v>
      </c>
      <c r="E444" s="10">
        <f>IF(D444=1, IF(OR(C444&lt;10, C444&gt;=15),1,0), IF(OR(C444&lt;7, C444&gt;=18),1,0))</f>
        <v/>
      </c>
      <c r="F444" s="11" t="n">
        <v>3.115</v>
      </c>
      <c r="G444" s="12">
        <f>0.05*8</f>
        <v/>
      </c>
      <c r="H444" s="12">
        <f>F444-G444</f>
        <v/>
      </c>
      <c r="I444" s="10">
        <f>IF(E444=0,"Fora",IF(E443=0,"Carg xar",IF(H444&lt;0,IF(M444&lt;0.9,"Carg FV","Stby"),IF(M444&gt;P444,"V2H",IF(M444&lt;0.9,"Carg xar","Stby")))))</f>
        <v/>
      </c>
      <c r="J444" s="12">
        <f>IF(OR(I444="Carg FV",I444="Carg xar"),MIN(IF(I444="Carg FV",ABS(H444),7.4),7.4,MAX(0,(0.9-M444)*40)*0.95),0)</f>
        <v/>
      </c>
      <c r="K444" s="12">
        <f>IF(I444="V2H",MIN(MAX(0,H444),7.4,MAX(0,(M444-P444)*40)*0.95),0)</f>
        <v/>
      </c>
      <c r="L444" s="12">
        <f>IF(E444=0,0,MAX(0,H444-K444))</f>
        <v/>
      </c>
      <c r="M444" s="13">
        <f>M443+J443/40-IF(I443="V2H",K443/(0.95*40),0)-IF(E444=0,IF(E443=1,IF(D444=1,30,40)*0.18/(2*40),0),0)-IF(E444=1,IF(E443=0,IF(D444=1,30,40)*0.18/(2*40),0),0)</f>
        <v/>
      </c>
      <c r="N444" s="14" t="n">
        <v>0.09</v>
      </c>
      <c r="O444" s="15">
        <f>K444*N444</f>
        <v/>
      </c>
      <c r="P444">
        <f>IF(E444=0,0.3,IF(D444=1,IF(C444&gt;=Params!$B$13-3,IF(C444&lt;Params!$B$13,Params!$B$20,0.3),0.3),IF(C444&gt;=Params!$B$15-3,IF(C444&lt;Params!$B$15,Params!$B$21,0.3),0.3)))</f>
        <v/>
      </c>
    </row>
    <row r="445" ht="15" customHeight="1" s="1">
      <c r="A445" s="9" t="n">
        <v>442</v>
      </c>
      <c r="B445" s="6" t="inlineStr">
        <is>
          <t>19/01</t>
        </is>
      </c>
      <c r="C445" s="6" t="n">
        <v>9</v>
      </c>
      <c r="D445" s="6" t="n">
        <v>1</v>
      </c>
      <c r="E445" s="10">
        <f>IF(D445=1, IF(OR(C445&lt;10, C445&gt;=15),1,0), IF(OR(C445&lt;7, C445&gt;=18),1,0))</f>
        <v/>
      </c>
      <c r="F445" s="11" t="n">
        <v>2.562</v>
      </c>
      <c r="G445" s="12">
        <f>0.18*8</f>
        <v/>
      </c>
      <c r="H445" s="12">
        <f>F445-G445</f>
        <v/>
      </c>
      <c r="I445" s="10">
        <f>IF(E445=0,"Fora",IF(E444=0,"Carg xar",IF(H445&lt;0,IF(M445&lt;0.9,"Carg FV","Stby"),IF(M445&gt;P445,"V2H",IF(M445&lt;0.9,"Carg xar","Stby")))))</f>
        <v/>
      </c>
      <c r="J445" s="12">
        <f>IF(OR(I445="Carg FV",I445="Carg xar"),MIN(IF(I445="Carg FV",ABS(H445),7.4),7.4,MAX(0,(0.9-M445)*40)*0.95),0)</f>
        <v/>
      </c>
      <c r="K445" s="12">
        <f>IF(I445="V2H",MIN(MAX(0,H445),7.4,MAX(0,(M445-P445)*40)*0.95),0)</f>
        <v/>
      </c>
      <c r="L445" s="12">
        <f>IF(E445=0,0,MAX(0,H445-K445))</f>
        <v/>
      </c>
      <c r="M445" s="13">
        <f>M444+J444/40-IF(I444="V2H",K444/(0.95*40),0)-IF(E445=0,IF(E444=1,IF(D445=1,30,40)*0.18/(2*40),0),0)-IF(E445=1,IF(E444=0,IF(D445=1,30,40)*0.18/(2*40),0),0)</f>
        <v/>
      </c>
      <c r="N445" s="14" t="n">
        <v>0.09</v>
      </c>
      <c r="O445" s="15">
        <f>K445*N445</f>
        <v/>
      </c>
      <c r="P445">
        <f>IF(E445=0,0.3,IF(D445=1,IF(C445&gt;=Params!$B$13-3,IF(C445&lt;Params!$B$13,Params!$B$20,0.3),0.3),IF(C445&gt;=Params!$B$15-3,IF(C445&lt;Params!$B$15,Params!$B$21,0.3),0.3)))</f>
        <v/>
      </c>
    </row>
    <row r="446" ht="15" customHeight="1" s="1">
      <c r="A446" s="9" t="n">
        <v>443</v>
      </c>
      <c r="B446" s="6" t="inlineStr">
        <is>
          <t>19/01</t>
        </is>
      </c>
      <c r="C446" s="6" t="n">
        <v>10</v>
      </c>
      <c r="D446" s="6" t="n">
        <v>1</v>
      </c>
      <c r="E446" s="10">
        <f>IF(D446=1, IF(OR(C446&lt;10, C446&gt;=15),1,0), IF(OR(C446&lt;7, C446&gt;=18),1,0))</f>
        <v/>
      </c>
      <c r="F446" s="11" t="n">
        <v>1.7</v>
      </c>
      <c r="G446" s="12">
        <f>0.38*8</f>
        <v/>
      </c>
      <c r="H446" s="12">
        <f>F446-G446</f>
        <v/>
      </c>
      <c r="I446" s="10">
        <f>IF(E446=0,"Fora",IF(E445=0,"Carg xar",IF(H446&lt;0,IF(M446&lt;0.9,"Carg FV","Stby"),IF(M446&gt;P446,"V2H",IF(M446&lt;0.9,"Carg xar","Stby")))))</f>
        <v/>
      </c>
      <c r="J446" s="12">
        <f>IF(OR(I446="Carg FV",I446="Carg xar"),MIN(IF(I446="Carg FV",ABS(H446),7.4),7.4,MAX(0,(0.9-M446)*40)*0.95),0)</f>
        <v/>
      </c>
      <c r="K446" s="12">
        <f>IF(I446="V2H",MIN(MAX(0,H446),7.4,MAX(0,(M446-P446)*40)*0.95),0)</f>
        <v/>
      </c>
      <c r="L446" s="12">
        <f>IF(E446=0,0,MAX(0,H446-K446))</f>
        <v/>
      </c>
      <c r="M446" s="13">
        <f>M445+J445/40-IF(I445="V2H",K445/(0.95*40),0)-IF(E446=0,IF(E445=1,IF(D446=1,30,40)*0.18/(2*40),0),0)-IF(E446=1,IF(E445=0,IF(D446=1,30,40)*0.18/(2*40),0),0)</f>
        <v/>
      </c>
      <c r="N446" s="14" t="n">
        <v>0.09</v>
      </c>
      <c r="O446" s="15">
        <f>K446*N446</f>
        <v/>
      </c>
      <c r="P446">
        <f>IF(E446=0,0.3,IF(D446=1,IF(C446&gt;=Params!$B$13-3,IF(C446&lt;Params!$B$13,Params!$B$20,0.3),0.3),IF(C446&gt;=Params!$B$15-3,IF(C446&lt;Params!$B$15,Params!$B$21,0.3),0.3)))</f>
        <v/>
      </c>
    </row>
    <row r="447" ht="15" customHeight="1" s="1">
      <c r="A447" s="9" t="n">
        <v>444</v>
      </c>
      <c r="B447" s="6" t="inlineStr">
        <is>
          <t>19/01</t>
        </is>
      </c>
      <c r="C447" s="6" t="n">
        <v>11</v>
      </c>
      <c r="D447" s="6" t="n">
        <v>1</v>
      </c>
      <c r="E447" s="10">
        <f>IF(D447=1, IF(OR(C447&lt;10, C447&gt;=15),1,0), IF(OR(C447&lt;7, C447&gt;=18),1,0))</f>
        <v/>
      </c>
      <c r="F447" s="11" t="n">
        <v>0.328</v>
      </c>
      <c r="G447" s="12">
        <f>0.52*8</f>
        <v/>
      </c>
      <c r="H447" s="12">
        <f>F447-G447</f>
        <v/>
      </c>
      <c r="I447" s="10">
        <f>IF(E447=0,"Fora",IF(E446=0,"Carg xar",IF(H447&lt;0,IF(M447&lt;0.9,"Carg FV","Stby"),IF(M447&gt;P447,"V2H",IF(M447&lt;0.9,"Carg xar","Stby")))))</f>
        <v/>
      </c>
      <c r="J447" s="12">
        <f>IF(OR(I447="Carg FV",I447="Carg xar"),MIN(IF(I447="Carg FV",ABS(H447),7.4),7.4,MAX(0,(0.9-M447)*40)*0.95),0)</f>
        <v/>
      </c>
      <c r="K447" s="12">
        <f>IF(I447="V2H",MIN(MAX(0,H447),7.4,MAX(0,(M447-P447)*40)*0.95),0)</f>
        <v/>
      </c>
      <c r="L447" s="12">
        <f>IF(E447=0,0,MAX(0,H447-K447))</f>
        <v/>
      </c>
      <c r="M447" s="13">
        <f>M446+J446/40-IF(I446="V2H",K446/(0.95*40),0)-IF(E447=0,IF(E446=1,IF(D447=1,30,40)*0.18/(2*40),0),0)-IF(E447=1,IF(E446=0,IF(D447=1,30,40)*0.18/(2*40),0),0)</f>
        <v/>
      </c>
      <c r="N447" s="14" t="n">
        <v>0.09</v>
      </c>
      <c r="O447" s="15">
        <f>K447*N447</f>
        <v/>
      </c>
      <c r="P447">
        <f>IF(E447=0,0.3,IF(D447=1,IF(C447&gt;=Params!$B$13-3,IF(C447&lt;Params!$B$13,Params!$B$20,0.3),0.3),IF(C447&gt;=Params!$B$15-3,IF(C447&lt;Params!$B$15,Params!$B$21,0.3),0.3)))</f>
        <v/>
      </c>
    </row>
    <row r="448" ht="15" customHeight="1" s="1">
      <c r="A448" s="9" t="n">
        <v>445</v>
      </c>
      <c r="B448" s="6" t="inlineStr">
        <is>
          <t>19/01</t>
        </is>
      </c>
      <c r="C448" s="6" t="n">
        <v>12</v>
      </c>
      <c r="D448" s="6" t="n">
        <v>1</v>
      </c>
      <c r="E448" s="10">
        <f>IF(D448=1, IF(OR(C448&lt;10, C448&gt;=15),1,0), IF(OR(C448&lt;7, C448&gt;=18),1,0))</f>
        <v/>
      </c>
      <c r="F448" s="11" t="n">
        <v>1.426</v>
      </c>
      <c r="G448" s="12">
        <f>0.58*8</f>
        <v/>
      </c>
      <c r="H448" s="12">
        <f>F448-G448</f>
        <v/>
      </c>
      <c r="I448" s="10">
        <f>IF(E448=0,"Fora",IF(E447=0,"Carg xar",IF(H448&lt;0,IF(M448&lt;0.9,"Carg FV","Stby"),IF(M448&gt;P448,"V2H",IF(M448&lt;0.9,"Carg xar","Stby")))))</f>
        <v/>
      </c>
      <c r="J448" s="12">
        <f>IF(OR(I448="Carg FV",I448="Carg xar"),MIN(IF(I448="Carg FV",ABS(H448),7.4),7.4,MAX(0,(0.9-M448)*40)*0.95),0)</f>
        <v/>
      </c>
      <c r="K448" s="12">
        <f>IF(I448="V2H",MIN(MAX(0,H448),7.4,MAX(0,(M448-P448)*40)*0.95),0)</f>
        <v/>
      </c>
      <c r="L448" s="12">
        <f>IF(E448=0,0,MAX(0,H448-K448))</f>
        <v/>
      </c>
      <c r="M448" s="13">
        <f>M447+J447/40-IF(I447="V2H",K447/(0.95*40),0)-IF(E448=0,IF(E447=1,IF(D448=1,30,40)*0.18/(2*40),0),0)-IF(E448=1,IF(E447=0,IF(D448=1,30,40)*0.18/(2*40),0),0)</f>
        <v/>
      </c>
      <c r="N448" s="14" t="n">
        <v>0.09</v>
      </c>
      <c r="O448" s="15">
        <f>K448*N448</f>
        <v/>
      </c>
      <c r="P448">
        <f>IF(E448=0,0.3,IF(D448=1,IF(C448&gt;=Params!$B$13-3,IF(C448&lt;Params!$B$13,Params!$B$20,0.3),0.3),IF(C448&gt;=Params!$B$15-3,IF(C448&lt;Params!$B$15,Params!$B$21,0.3),0.3)))</f>
        <v/>
      </c>
    </row>
    <row r="449" ht="15" customHeight="1" s="1">
      <c r="A449" s="9" t="n">
        <v>446</v>
      </c>
      <c r="B449" s="6" t="inlineStr">
        <is>
          <t>19/01</t>
        </is>
      </c>
      <c r="C449" s="6" t="n">
        <v>13</v>
      </c>
      <c r="D449" s="6" t="n">
        <v>1</v>
      </c>
      <c r="E449" s="10">
        <f>IF(D449=1, IF(OR(C449&lt;10, C449&gt;=15),1,0), IF(OR(C449&lt;7, C449&gt;=18),1,0))</f>
        <v/>
      </c>
      <c r="F449" s="11" t="n">
        <v>1.033</v>
      </c>
      <c r="G449" s="12">
        <f>0.55*8</f>
        <v/>
      </c>
      <c r="H449" s="12">
        <f>F449-G449</f>
        <v/>
      </c>
      <c r="I449" s="10">
        <f>IF(E449=0,"Fora",IF(E448=0,"Carg xar",IF(H449&lt;0,IF(M449&lt;0.9,"Carg FV","Stby"),IF(M449&gt;P449,"V2H",IF(M449&lt;0.9,"Carg xar","Stby")))))</f>
        <v/>
      </c>
      <c r="J449" s="12">
        <f>IF(OR(I449="Carg FV",I449="Carg xar"),MIN(IF(I449="Carg FV",ABS(H449),7.4),7.4,MAX(0,(0.9-M449)*40)*0.95),0)</f>
        <v/>
      </c>
      <c r="K449" s="12">
        <f>IF(I449="V2H",MIN(MAX(0,H449),7.4,MAX(0,(M449-P449)*40)*0.95),0)</f>
        <v/>
      </c>
      <c r="L449" s="12">
        <f>IF(E449=0,0,MAX(0,H449-K449))</f>
        <v/>
      </c>
      <c r="M449" s="13">
        <f>M448+J448/40-IF(I448="V2H",K448/(0.95*40),0)-IF(E449=0,IF(E448=1,IF(D449=1,30,40)*0.18/(2*40),0),0)-IF(E449=1,IF(E448=0,IF(D449=1,30,40)*0.18/(2*40),0),0)</f>
        <v/>
      </c>
      <c r="N449" s="14" t="n">
        <v>0.09</v>
      </c>
      <c r="O449" s="15">
        <f>K449*N449</f>
        <v/>
      </c>
      <c r="P449">
        <f>IF(E449=0,0.3,IF(D449=1,IF(C449&gt;=Params!$B$13-3,IF(C449&lt;Params!$B$13,Params!$B$20,0.3),0.3),IF(C449&gt;=Params!$B$15-3,IF(C449&lt;Params!$B$15,Params!$B$21,0.3),0.3)))</f>
        <v/>
      </c>
    </row>
    <row r="450" ht="15" customHeight="1" s="1">
      <c r="A450" s="9" t="n">
        <v>447</v>
      </c>
      <c r="B450" s="6" t="inlineStr">
        <is>
          <t>19/01</t>
        </is>
      </c>
      <c r="C450" s="6" t="n">
        <v>14</v>
      </c>
      <c r="D450" s="6" t="n">
        <v>1</v>
      </c>
      <c r="E450" s="10">
        <f>IF(D450=1, IF(OR(C450&lt;10, C450&gt;=15),1,0), IF(OR(C450&lt;7, C450&gt;=18),1,0))</f>
        <v/>
      </c>
      <c r="F450" s="11" t="n">
        <v>0.805</v>
      </c>
      <c r="G450" s="12">
        <f>0.42*8</f>
        <v/>
      </c>
      <c r="H450" s="12">
        <f>F450-G450</f>
        <v/>
      </c>
      <c r="I450" s="10">
        <f>IF(E450=0,"Fora",IF(E449=0,"Carg xar",IF(H450&lt;0,IF(M450&lt;0.9,"Carg FV","Stby"),IF(M450&gt;P450,"V2H",IF(M450&lt;0.9,"Carg xar","Stby")))))</f>
        <v/>
      </c>
      <c r="J450" s="12">
        <f>IF(OR(I450="Carg FV",I450="Carg xar"),MIN(IF(I450="Carg FV",ABS(H450),7.4),7.4,MAX(0,(0.9-M450)*40)*0.95),0)</f>
        <v/>
      </c>
      <c r="K450" s="12">
        <f>IF(I450="V2H",MIN(MAX(0,H450),7.4,MAX(0,(M450-P450)*40)*0.95),0)</f>
        <v/>
      </c>
      <c r="L450" s="12">
        <f>IF(E450=0,0,MAX(0,H450-K450))</f>
        <v/>
      </c>
      <c r="M450" s="13">
        <f>M449+J449/40-IF(I449="V2H",K449/(0.95*40),0)-IF(E450=0,IF(E449=1,IF(D450=1,30,40)*0.18/(2*40),0),0)-IF(E450=1,IF(E449=0,IF(D450=1,30,40)*0.18/(2*40),0),0)</f>
        <v/>
      </c>
      <c r="N450" s="14" t="n">
        <v>0.09</v>
      </c>
      <c r="O450" s="15">
        <f>K450*N450</f>
        <v/>
      </c>
      <c r="P450">
        <f>IF(E450=0,0.3,IF(D450=1,IF(C450&gt;=Params!$B$13-3,IF(C450&lt;Params!$B$13,Params!$B$20,0.3),0.3),IF(C450&gt;=Params!$B$15-3,IF(C450&lt;Params!$B$15,Params!$B$21,0.3),0.3)))</f>
        <v/>
      </c>
    </row>
    <row r="451" ht="15" customHeight="1" s="1">
      <c r="A451" s="9" t="n">
        <v>448</v>
      </c>
      <c r="B451" s="6" t="inlineStr">
        <is>
          <t>19/01</t>
        </is>
      </c>
      <c r="C451" s="6" t="n">
        <v>15</v>
      </c>
      <c r="D451" s="6" t="n">
        <v>1</v>
      </c>
      <c r="E451" s="10">
        <f>IF(D451=1, IF(OR(C451&lt;10, C451&gt;=15),1,0), IF(OR(C451&lt;7, C451&gt;=18),1,0))</f>
        <v/>
      </c>
      <c r="F451" s="11" t="n">
        <v>0</v>
      </c>
      <c r="G451" s="12">
        <f>0.22*8</f>
        <v/>
      </c>
      <c r="H451" s="12">
        <f>F451-G451</f>
        <v/>
      </c>
      <c r="I451" s="10">
        <f>IF(E451=0,"Fora",IF(E450=0,"Carg xar",IF(H451&lt;0,IF(M451&lt;0.9,"Carg FV","Stby"),IF(M451&gt;P451,"V2H",IF(M451&lt;0.9,"Carg xar","Stby")))))</f>
        <v/>
      </c>
      <c r="J451" s="12">
        <f>IF(OR(I451="Carg FV",I451="Carg xar"),MIN(IF(I451="Carg FV",ABS(H451),7.4),7.4,MAX(0,(0.9-M451)*40)*0.95),0)</f>
        <v/>
      </c>
      <c r="K451" s="12">
        <f>IF(I451="V2H",MIN(MAX(0,H451),7.4,MAX(0,(M451-P451)*40)*0.95),0)</f>
        <v/>
      </c>
      <c r="L451" s="12">
        <f>IF(E451=0,0,MAX(0,H451-K451))</f>
        <v/>
      </c>
      <c r="M451" s="13">
        <f>M450+J450/40-IF(I450="V2H",K450/(0.95*40),0)-IF(E451=0,IF(E450=1,IF(D451=1,30,40)*0.18/(2*40),0),0)-IF(E451=1,IF(E450=0,IF(D451=1,30,40)*0.18/(2*40),0),0)</f>
        <v/>
      </c>
      <c r="N451" s="14" t="n">
        <v>0.09</v>
      </c>
      <c r="O451" s="15">
        <f>K451*N451</f>
        <v/>
      </c>
      <c r="P451">
        <f>IF(E451=0,0.3,IF(D451=1,IF(C451&gt;=Params!$B$13-3,IF(C451&lt;Params!$B$13,Params!$B$20,0.3),0.3),IF(C451&gt;=Params!$B$15-3,IF(C451&lt;Params!$B$15,Params!$B$21,0.3),0.3)))</f>
        <v/>
      </c>
    </row>
    <row r="452" ht="15" customHeight="1" s="1">
      <c r="A452" s="9" t="n">
        <v>449</v>
      </c>
      <c r="B452" s="6" t="inlineStr">
        <is>
          <t>19/01</t>
        </is>
      </c>
      <c r="C452" s="6" t="n">
        <v>16</v>
      </c>
      <c r="D452" s="6" t="n">
        <v>1</v>
      </c>
      <c r="E452" s="10">
        <f>IF(D452=1, IF(OR(C452&lt;10, C452&gt;=15),1,0), IF(OR(C452&lt;7, C452&gt;=18),1,0))</f>
        <v/>
      </c>
      <c r="F452" s="11" t="n">
        <v>2.448</v>
      </c>
      <c r="G452" s="12">
        <f>0.05*8</f>
        <v/>
      </c>
      <c r="H452" s="12">
        <f>F452-G452</f>
        <v/>
      </c>
      <c r="I452" s="10">
        <f>IF(E452=0,"Fora",IF(E451=0,"Carg xar",IF(H452&lt;0,IF(M452&lt;0.9,"Carg FV","Stby"),IF(M452&gt;P452,"V2H",IF(M452&lt;0.9,"Carg xar","Stby")))))</f>
        <v/>
      </c>
      <c r="J452" s="12">
        <f>IF(OR(I452="Carg FV",I452="Carg xar"),MIN(IF(I452="Carg FV",ABS(H452),7.4),7.4,MAX(0,(0.9-M452)*40)*0.95),0)</f>
        <v/>
      </c>
      <c r="K452" s="12">
        <f>IF(I452="V2H",MIN(MAX(0,H452),7.4,MAX(0,(M452-P452)*40)*0.95),0)</f>
        <v/>
      </c>
      <c r="L452" s="12">
        <f>IF(E452=0,0,MAX(0,H452-K452))</f>
        <v/>
      </c>
      <c r="M452" s="13">
        <f>M451+J451/40-IF(I451="V2H",K451/(0.95*40),0)-IF(E452=0,IF(E451=1,IF(D452=1,30,40)*0.18/(2*40),0),0)-IF(E452=1,IF(E451=0,IF(D452=1,30,40)*0.18/(2*40),0),0)</f>
        <v/>
      </c>
      <c r="N452" s="14" t="n">
        <v>0.09</v>
      </c>
      <c r="O452" s="15">
        <f>K452*N452</f>
        <v/>
      </c>
      <c r="P452">
        <f>IF(E452=0,0.3,IF(D452=1,IF(C452&gt;=Params!$B$13-3,IF(C452&lt;Params!$B$13,Params!$B$20,0.3),0.3),IF(C452&gt;=Params!$B$15-3,IF(C452&lt;Params!$B$15,Params!$B$21,0.3),0.3)))</f>
        <v/>
      </c>
    </row>
    <row r="453" ht="15" customHeight="1" s="1">
      <c r="A453" s="9" t="n">
        <v>450</v>
      </c>
      <c r="B453" s="6" t="inlineStr">
        <is>
          <t>19/01</t>
        </is>
      </c>
      <c r="C453" s="6" t="n">
        <v>17</v>
      </c>
      <c r="D453" s="6" t="n">
        <v>1</v>
      </c>
      <c r="E453" s="10">
        <f>IF(D453=1, IF(OR(C453&lt;10, C453&gt;=15),1,0), IF(OR(C453&lt;7, C453&gt;=18),1,0))</f>
        <v/>
      </c>
      <c r="F453" s="11" t="n">
        <v>2.815</v>
      </c>
      <c r="G453" s="12">
        <f>0*8</f>
        <v/>
      </c>
      <c r="H453" s="12">
        <f>F453-G453</f>
        <v/>
      </c>
      <c r="I453" s="10">
        <f>IF(E453=0,"Fora",IF(E452=0,"Carg xar",IF(H453&lt;0,IF(M453&lt;0.9,"Carg FV","Stby"),IF(M453&gt;P453,"V2H",IF(M453&lt;0.9,"Carg xar","Stby")))))</f>
        <v/>
      </c>
      <c r="J453" s="12">
        <f>IF(OR(I453="Carg FV",I453="Carg xar"),MIN(IF(I453="Carg FV",ABS(H453),7.4),7.4,MAX(0,(0.9-M453)*40)*0.95),0)</f>
        <v/>
      </c>
      <c r="K453" s="12">
        <f>IF(I453="V2H",MIN(MAX(0,H453),7.4,MAX(0,(M453-P453)*40)*0.95),0)</f>
        <v/>
      </c>
      <c r="L453" s="12">
        <f>IF(E453=0,0,MAX(0,H453-K453))</f>
        <v/>
      </c>
      <c r="M453" s="13">
        <f>M452+J452/40-IF(I452="V2H",K452/(0.95*40),0)-IF(E453=0,IF(E452=1,IF(D453=1,30,40)*0.18/(2*40),0),0)-IF(E453=1,IF(E452=0,IF(D453=1,30,40)*0.18/(2*40),0),0)</f>
        <v/>
      </c>
      <c r="N453" s="14" t="n">
        <v>0.09</v>
      </c>
      <c r="O453" s="15">
        <f>K453*N453</f>
        <v/>
      </c>
      <c r="P453">
        <f>IF(E453=0,0.3,IF(D453=1,IF(C453&gt;=Params!$B$13-3,IF(C453&lt;Params!$B$13,Params!$B$20,0.3),0.3),IF(C453&gt;=Params!$B$15-3,IF(C453&lt;Params!$B$15,Params!$B$21,0.3),0.3)))</f>
        <v/>
      </c>
    </row>
    <row r="454" ht="15" customHeight="1" s="1">
      <c r="A454" s="9" t="n">
        <v>451</v>
      </c>
      <c r="B454" s="6" t="inlineStr">
        <is>
          <t>19/01</t>
        </is>
      </c>
      <c r="C454" s="6" t="n">
        <v>18</v>
      </c>
      <c r="D454" s="6" t="n">
        <v>1</v>
      </c>
      <c r="E454" s="10">
        <f>IF(D454=1, IF(OR(C454&lt;10, C454&gt;=15),1,0), IF(OR(C454&lt;7, C454&gt;=18),1,0))</f>
        <v/>
      </c>
      <c r="F454" s="11" t="n">
        <v>4.598</v>
      </c>
      <c r="G454" s="12">
        <f>0*8</f>
        <v/>
      </c>
      <c r="H454" s="12">
        <f>F454-G454</f>
        <v/>
      </c>
      <c r="I454" s="10">
        <f>IF(E454=0,"Fora",IF(E453=0,"Carg xar",IF(H454&lt;0,IF(M454&lt;0.9,"Carg FV","Stby"),IF(M454&gt;P454,"V2H",IF(M454&lt;0.9,"Carg xar","Stby")))))</f>
        <v/>
      </c>
      <c r="J454" s="12">
        <f>IF(OR(I454="Carg FV",I454="Carg xar"),MIN(IF(I454="Carg FV",ABS(H454),7.4),7.4,MAX(0,(0.9-M454)*40)*0.95),0)</f>
        <v/>
      </c>
      <c r="K454" s="12">
        <f>IF(I454="V2H",MIN(MAX(0,H454),7.4,MAX(0,(M454-P454)*40)*0.95),0)</f>
        <v/>
      </c>
      <c r="L454" s="12">
        <f>IF(E454=0,0,MAX(0,H454-K454))</f>
        <v/>
      </c>
      <c r="M454" s="13">
        <f>M453+J453/40-IF(I453="V2H",K453/(0.95*40),0)-IF(E454=0,IF(E453=1,IF(D454=1,30,40)*0.18/(2*40),0),0)-IF(E454=1,IF(E453=0,IF(D454=1,30,40)*0.18/(2*40),0),0)</f>
        <v/>
      </c>
      <c r="N454" s="14" t="n">
        <v>0.09</v>
      </c>
      <c r="O454" s="15">
        <f>K454*N454</f>
        <v/>
      </c>
      <c r="P454">
        <f>IF(E454=0,0.3,IF(D454=1,IF(C454&gt;=Params!$B$13-3,IF(C454&lt;Params!$B$13,Params!$B$20,0.3),0.3),IF(C454&gt;=Params!$B$15-3,IF(C454&lt;Params!$B$15,Params!$B$21,0.3),0.3)))</f>
        <v/>
      </c>
    </row>
    <row r="455" ht="15" customHeight="1" s="1">
      <c r="A455" s="9" t="n">
        <v>452</v>
      </c>
      <c r="B455" s="6" t="inlineStr">
        <is>
          <t>19/01</t>
        </is>
      </c>
      <c r="C455" s="6" t="n">
        <v>19</v>
      </c>
      <c r="D455" s="6" t="n">
        <v>1</v>
      </c>
      <c r="E455" s="10">
        <f>IF(D455=1, IF(OR(C455&lt;10, C455&gt;=15),1,0), IF(OR(C455&lt;7, C455&gt;=18),1,0))</f>
        <v/>
      </c>
      <c r="F455" s="11" t="n">
        <v>3.541</v>
      </c>
      <c r="G455" s="12">
        <f>0*8</f>
        <v/>
      </c>
      <c r="H455" s="12">
        <f>F455-G455</f>
        <v/>
      </c>
      <c r="I455" s="10">
        <f>IF(E455=0,"Fora",IF(E454=0,"Carg xar",IF(H455&lt;0,IF(M455&lt;0.9,"Carg FV","Stby"),IF(M455&gt;P455,"V2H",IF(M455&lt;0.9,"Carg xar","Stby")))))</f>
        <v/>
      </c>
      <c r="J455" s="12">
        <f>IF(OR(I455="Carg FV",I455="Carg xar"),MIN(IF(I455="Carg FV",ABS(H455),7.4),7.4,MAX(0,(0.9-M455)*40)*0.95),0)</f>
        <v/>
      </c>
      <c r="K455" s="12">
        <f>IF(I455="V2H",MIN(MAX(0,H455),7.4,MAX(0,(M455-P455)*40)*0.95),0)</f>
        <v/>
      </c>
      <c r="L455" s="12">
        <f>IF(E455=0,0,MAX(0,H455-K455))</f>
        <v/>
      </c>
      <c r="M455" s="13">
        <f>M454+J454/40-IF(I454="V2H",K454/(0.95*40),0)-IF(E455=0,IF(E454=1,IF(D455=1,30,40)*0.18/(2*40),0),0)-IF(E455=1,IF(E454=0,IF(D455=1,30,40)*0.18/(2*40),0),0)</f>
        <v/>
      </c>
      <c r="N455" s="14" t="n">
        <v>0.09</v>
      </c>
      <c r="O455" s="15">
        <f>K455*N455</f>
        <v/>
      </c>
      <c r="P455">
        <f>IF(E455=0,0.3,IF(D455=1,IF(C455&gt;=Params!$B$13-3,IF(C455&lt;Params!$B$13,Params!$B$20,0.3),0.3),IF(C455&gt;=Params!$B$15-3,IF(C455&lt;Params!$B$15,Params!$B$21,0.3),0.3)))</f>
        <v/>
      </c>
    </row>
    <row r="456" ht="15" customHeight="1" s="1">
      <c r="A456" s="9" t="n">
        <v>453</v>
      </c>
      <c r="B456" s="6" t="inlineStr">
        <is>
          <t>19/01</t>
        </is>
      </c>
      <c r="C456" s="6" t="n">
        <v>20</v>
      </c>
      <c r="D456" s="6" t="n">
        <v>1</v>
      </c>
      <c r="E456" s="10">
        <f>IF(D456=1, IF(OR(C456&lt;10, C456&gt;=15),1,0), IF(OR(C456&lt;7, C456&gt;=18),1,0))</f>
        <v/>
      </c>
      <c r="F456" s="11" t="n">
        <v>3.471</v>
      </c>
      <c r="G456" s="12">
        <f>0*8</f>
        <v/>
      </c>
      <c r="H456" s="12">
        <f>F456-G456</f>
        <v/>
      </c>
      <c r="I456" s="10">
        <f>IF(E456=0,"Fora",IF(E455=0,"Carg xar",IF(H456&lt;0,IF(M456&lt;0.9,"Carg FV","Stby"),IF(M456&gt;P456,"V2H",IF(M456&lt;0.9,"Carg xar","Stby")))))</f>
        <v/>
      </c>
      <c r="J456" s="12">
        <f>IF(OR(I456="Carg FV",I456="Carg xar"),MIN(IF(I456="Carg FV",ABS(H456),7.4),7.4,MAX(0,(0.9-M456)*40)*0.95),0)</f>
        <v/>
      </c>
      <c r="K456" s="12">
        <f>IF(I456="V2H",MIN(MAX(0,H456),7.4,MAX(0,(M456-P456)*40)*0.95),0)</f>
        <v/>
      </c>
      <c r="L456" s="12">
        <f>IF(E456=0,0,MAX(0,H456-K456))</f>
        <v/>
      </c>
      <c r="M456" s="13">
        <f>M455+J455/40-IF(I455="V2H",K455/(0.95*40),0)-IF(E456=0,IF(E455=1,IF(D456=1,30,40)*0.18/(2*40),0),0)-IF(E456=1,IF(E455=0,IF(D456=1,30,40)*0.18/(2*40),0),0)</f>
        <v/>
      </c>
      <c r="N456" s="14" t="n">
        <v>0.09</v>
      </c>
      <c r="O456" s="15">
        <f>K456*N456</f>
        <v/>
      </c>
      <c r="P456">
        <f>IF(E456=0,0.3,IF(D456=1,IF(C456&gt;=Params!$B$13-3,IF(C456&lt;Params!$B$13,Params!$B$20,0.3),0.3),IF(C456&gt;=Params!$B$15-3,IF(C456&lt;Params!$B$15,Params!$B$21,0.3),0.3)))</f>
        <v/>
      </c>
    </row>
    <row r="457" ht="15" customHeight="1" s="1">
      <c r="A457" s="9" t="n">
        <v>454</v>
      </c>
      <c r="B457" s="6" t="inlineStr">
        <is>
          <t>19/01</t>
        </is>
      </c>
      <c r="C457" s="6" t="n">
        <v>21</v>
      </c>
      <c r="D457" s="6" t="n">
        <v>1</v>
      </c>
      <c r="E457" s="10">
        <f>IF(D457=1, IF(OR(C457&lt;10, C457&gt;=15),1,0), IF(OR(C457&lt;7, C457&gt;=18),1,0))</f>
        <v/>
      </c>
      <c r="F457" s="11" t="n">
        <v>2.807</v>
      </c>
      <c r="G457" s="12">
        <f>0*8</f>
        <v/>
      </c>
      <c r="H457" s="12">
        <f>F457-G457</f>
        <v/>
      </c>
      <c r="I457" s="10">
        <f>IF(E457=0,"Fora",IF(E456=0,"Carg xar",IF(H457&lt;0,IF(M457&lt;0.9,"Carg FV","Stby"),IF(M457&gt;P457,"V2H",IF(M457&lt;0.9,"Carg xar","Stby")))))</f>
        <v/>
      </c>
      <c r="J457" s="12">
        <f>IF(OR(I457="Carg FV",I457="Carg xar"),MIN(IF(I457="Carg FV",ABS(H457),7.4),7.4,MAX(0,(0.9-M457)*40)*0.95),0)</f>
        <v/>
      </c>
      <c r="K457" s="12">
        <f>IF(I457="V2H",MIN(MAX(0,H457),7.4,MAX(0,(M457-P457)*40)*0.95),0)</f>
        <v/>
      </c>
      <c r="L457" s="12">
        <f>IF(E457=0,0,MAX(0,H457-K457))</f>
        <v/>
      </c>
      <c r="M457" s="13">
        <f>M456+J456/40-IF(I456="V2H",K456/(0.95*40),0)-IF(E457=0,IF(E456=1,IF(D457=1,30,40)*0.18/(2*40),0),0)-IF(E457=1,IF(E456=0,IF(D457=1,30,40)*0.18/(2*40),0),0)</f>
        <v/>
      </c>
      <c r="N457" s="14" t="n">
        <v>0.09</v>
      </c>
      <c r="O457" s="15">
        <f>K457*N457</f>
        <v/>
      </c>
      <c r="P457">
        <f>IF(E457=0,0.3,IF(D457=1,IF(C457&gt;=Params!$B$13-3,IF(C457&lt;Params!$B$13,Params!$B$20,0.3),0.3),IF(C457&gt;=Params!$B$15-3,IF(C457&lt;Params!$B$15,Params!$B$21,0.3),0.3)))</f>
        <v/>
      </c>
    </row>
    <row r="458" ht="15" customHeight="1" s="1">
      <c r="A458" s="9" t="n">
        <v>455</v>
      </c>
      <c r="B458" s="6" t="inlineStr">
        <is>
          <t>19/01</t>
        </is>
      </c>
      <c r="C458" s="6" t="n">
        <v>22</v>
      </c>
      <c r="D458" s="6" t="n">
        <v>1</v>
      </c>
      <c r="E458" s="10">
        <f>IF(D458=1, IF(OR(C458&lt;10, C458&gt;=15),1,0), IF(OR(C458&lt;7, C458&gt;=18),1,0))</f>
        <v/>
      </c>
      <c r="F458" s="11" t="n">
        <v>3.456</v>
      </c>
      <c r="G458" s="12">
        <f>0*8</f>
        <v/>
      </c>
      <c r="H458" s="12">
        <f>F458-G458</f>
        <v/>
      </c>
      <c r="I458" s="10">
        <f>IF(E458=0,"Fora",IF(E457=0,"Carg xar",IF(H458&lt;0,IF(M458&lt;0.9,"Carg FV","Stby"),IF(M458&gt;P458,"V2H",IF(M458&lt;0.9,"Carg xar","Stby")))))</f>
        <v/>
      </c>
      <c r="J458" s="12">
        <f>IF(OR(I458="Carg FV",I458="Carg xar"),MIN(IF(I458="Carg FV",ABS(H458),7.4),7.4,MAX(0,(0.9-M458)*40)*0.95),0)</f>
        <v/>
      </c>
      <c r="K458" s="12">
        <f>IF(I458="V2H",MIN(MAX(0,H458),7.4,MAX(0,(M458-P458)*40)*0.95),0)</f>
        <v/>
      </c>
      <c r="L458" s="12">
        <f>IF(E458=0,0,MAX(0,H458-K458))</f>
        <v/>
      </c>
      <c r="M458" s="13">
        <f>M457+J457/40-IF(I457="V2H",K457/(0.95*40),0)-IF(E458=0,IF(E457=1,IF(D458=1,30,40)*0.18/(2*40),0),0)-IF(E458=1,IF(E457=0,IF(D458=1,30,40)*0.18/(2*40),0),0)</f>
        <v/>
      </c>
      <c r="N458" s="14" t="n">
        <v>0.09</v>
      </c>
      <c r="O458" s="15">
        <f>K458*N458</f>
        <v/>
      </c>
      <c r="P458">
        <f>IF(E458=0,0.3,IF(D458=1,IF(C458&gt;=Params!$B$13-3,IF(C458&lt;Params!$B$13,Params!$B$20,0.3),0.3),IF(C458&gt;=Params!$B$15-3,IF(C458&lt;Params!$B$15,Params!$B$21,0.3),0.3)))</f>
        <v/>
      </c>
    </row>
    <row r="459" ht="15" customHeight="1" s="1">
      <c r="A459" s="9" t="n">
        <v>456</v>
      </c>
      <c r="B459" s="6" t="inlineStr">
        <is>
          <t>19/01</t>
        </is>
      </c>
      <c r="C459" s="6" t="n">
        <v>23</v>
      </c>
      <c r="D459" s="6" t="n">
        <v>1</v>
      </c>
      <c r="E459" s="10">
        <f>IF(D459=1, IF(OR(C459&lt;10, C459&gt;=15),1,0), IF(OR(C459&lt;7, C459&gt;=18),1,0))</f>
        <v/>
      </c>
      <c r="F459" s="11" t="n">
        <v>3.183</v>
      </c>
      <c r="G459" s="12">
        <f>0*8</f>
        <v/>
      </c>
      <c r="H459" s="12">
        <f>F459-G459</f>
        <v/>
      </c>
      <c r="I459" s="10">
        <f>IF(E459=0,"Fora",IF(E458=0,"Carg xar",IF(H459&lt;0,IF(M459&lt;0.9,"Carg FV","Stby"),IF(M459&gt;P459,"V2H",IF(M459&lt;0.9,"Carg xar","Stby")))))</f>
        <v/>
      </c>
      <c r="J459" s="12">
        <f>IF(OR(I459="Carg FV",I459="Carg xar"),MIN(IF(I459="Carg FV",ABS(H459),7.4),7.4,MAX(0,(0.9-M459)*40)*0.95),0)</f>
        <v/>
      </c>
      <c r="K459" s="12">
        <f>IF(I459="V2H",MIN(MAX(0,H459),7.4,MAX(0,(M459-P459)*40)*0.95),0)</f>
        <v/>
      </c>
      <c r="L459" s="12">
        <f>IF(E459=0,0,MAX(0,H459-K459))</f>
        <v/>
      </c>
      <c r="M459" s="13">
        <f>M458+J458/40-IF(I458="V2H",K458/(0.95*40),0)-IF(E459=0,IF(E458=1,IF(D459=1,30,40)*0.18/(2*40),0),0)-IF(E459=1,IF(E458=0,IF(D459=1,30,40)*0.18/(2*40),0),0)</f>
        <v/>
      </c>
      <c r="N459" s="14" t="n">
        <v>0.09</v>
      </c>
      <c r="O459" s="15">
        <f>K459*N459</f>
        <v/>
      </c>
      <c r="P459">
        <f>IF(E459=0,0.3,IF(D459=1,IF(C459&gt;=Params!$B$13-3,IF(C459&lt;Params!$B$13,Params!$B$20,0.3),0.3),IF(C459&gt;=Params!$B$15-3,IF(C459&lt;Params!$B$15,Params!$B$21,0.3),0.3)))</f>
        <v/>
      </c>
    </row>
    <row r="460" ht="15" customHeight="1" s="1">
      <c r="A460" s="9" t="n">
        <v>457</v>
      </c>
      <c r="B460" s="6" t="inlineStr">
        <is>
          <t>20/01</t>
        </is>
      </c>
      <c r="C460" s="6" t="n">
        <v>0</v>
      </c>
      <c r="D460" s="6" t="n">
        <v>0</v>
      </c>
      <c r="E460" s="10">
        <f>IF(D460=1, IF(OR(C460&lt;10, C460&gt;=15),1,0), IF(OR(C460&lt;7, C460&gt;=18),1,0))</f>
        <v/>
      </c>
      <c r="F460" s="11" t="n">
        <v>3.042</v>
      </c>
      <c r="G460" s="12">
        <f>0*8</f>
        <v/>
      </c>
      <c r="H460" s="12">
        <f>F460-G460</f>
        <v/>
      </c>
      <c r="I460" s="10">
        <f>IF(E460=0,"Fora",IF(E459=0,"Carg xar",IF(H460&lt;0,IF(M460&lt;0.9,"Carg FV","Stby"),IF(M460&gt;P460,"V2H",IF(M460&lt;0.9,"Carg xar","Stby")))))</f>
        <v/>
      </c>
      <c r="J460" s="12">
        <f>IF(OR(I460="Carg FV",I460="Carg xar"),MIN(IF(I460="Carg FV",ABS(H460),7.4),7.4,MAX(0,(0.9-M460)*40)*0.95),0)</f>
        <v/>
      </c>
      <c r="K460" s="12">
        <f>IF(I460="V2H",MIN(MAX(0,H460),7.4,MAX(0,(M460-P460)*40)*0.95),0)</f>
        <v/>
      </c>
      <c r="L460" s="12">
        <f>IF(E460=0,0,MAX(0,H460-K460))</f>
        <v/>
      </c>
      <c r="M460" s="13">
        <f>M459+J459/40-IF(I459="V2H",K459/(0.95*40),0)-IF(E460=0,IF(E459=1,IF(D460=1,30,40)*0.18/(2*40),0),0)-IF(E460=1,IF(E459=0,IF(D460=1,30,40)*0.18/(2*40),0),0)</f>
        <v/>
      </c>
      <c r="N460" s="14" t="n">
        <v>0.09</v>
      </c>
      <c r="O460" s="15">
        <f>K460*N460</f>
        <v/>
      </c>
      <c r="P460">
        <f>IF(E460=0,0.3,IF(D460=1,IF(C460&gt;=Params!$B$13-3,IF(C460&lt;Params!$B$13,Params!$B$20,0.3),0.3),IF(C460&gt;=Params!$B$15-3,IF(C460&lt;Params!$B$15,Params!$B$21,0.3),0.3)))</f>
        <v/>
      </c>
    </row>
    <row r="461" ht="15" customHeight="1" s="1">
      <c r="A461" s="9" t="n">
        <v>458</v>
      </c>
      <c r="B461" s="6" t="inlineStr">
        <is>
          <t>20/01</t>
        </is>
      </c>
      <c r="C461" s="6" t="n">
        <v>1</v>
      </c>
      <c r="D461" s="6" t="n">
        <v>0</v>
      </c>
      <c r="E461" s="10">
        <f>IF(D461=1, IF(OR(C461&lt;10, C461&gt;=15),1,0), IF(OR(C461&lt;7, C461&gt;=18),1,0))</f>
        <v/>
      </c>
      <c r="F461" s="11" t="n">
        <v>3.569</v>
      </c>
      <c r="G461" s="12">
        <f>0*8</f>
        <v/>
      </c>
      <c r="H461" s="12">
        <f>F461-G461</f>
        <v/>
      </c>
      <c r="I461" s="10">
        <f>IF(E461=0,"Fora",IF(E460=0,"Carg xar",IF(H461&lt;0,IF(M461&lt;0.9,"Carg FV","Stby"),IF(M461&gt;P461,"V2H",IF(M461&lt;0.9,"Carg xar","Stby")))))</f>
        <v/>
      </c>
      <c r="J461" s="12">
        <f>IF(OR(I461="Carg FV",I461="Carg xar"),MIN(IF(I461="Carg FV",ABS(H461),7.4),7.4,MAX(0,(0.9-M461)*40)*0.95),0)</f>
        <v/>
      </c>
      <c r="K461" s="12">
        <f>IF(I461="V2H",MIN(MAX(0,H461),7.4,MAX(0,(M461-P461)*40)*0.95),0)</f>
        <v/>
      </c>
      <c r="L461" s="12">
        <f>IF(E461=0,0,MAX(0,H461-K461))</f>
        <v/>
      </c>
      <c r="M461" s="13">
        <f>M460+J460/40-IF(I460="V2H",K460/(0.95*40),0)-IF(E461=0,IF(E460=1,IF(D461=1,30,40)*0.18/(2*40),0),0)-IF(E461=1,IF(E460=0,IF(D461=1,30,40)*0.18/(2*40),0),0)</f>
        <v/>
      </c>
      <c r="N461" s="14" t="n">
        <v>0.09</v>
      </c>
      <c r="O461" s="15">
        <f>K461*N461</f>
        <v/>
      </c>
      <c r="P461">
        <f>IF(E461=0,0.3,IF(D461=1,IF(C461&gt;=Params!$B$13-3,IF(C461&lt;Params!$B$13,Params!$B$20,0.3),0.3),IF(C461&gt;=Params!$B$15-3,IF(C461&lt;Params!$B$15,Params!$B$21,0.3),0.3)))</f>
        <v/>
      </c>
    </row>
    <row r="462" ht="15" customHeight="1" s="1">
      <c r="A462" s="9" t="n">
        <v>459</v>
      </c>
      <c r="B462" s="6" t="inlineStr">
        <is>
          <t>20/01</t>
        </is>
      </c>
      <c r="C462" s="6" t="n">
        <v>2</v>
      </c>
      <c r="D462" s="6" t="n">
        <v>0</v>
      </c>
      <c r="E462" s="10">
        <f>IF(D462=1, IF(OR(C462&lt;10, C462&gt;=15),1,0), IF(OR(C462&lt;7, C462&gt;=18),1,0))</f>
        <v/>
      </c>
      <c r="F462" s="11" t="n">
        <v>3.307</v>
      </c>
      <c r="G462" s="12">
        <f>0*8</f>
        <v/>
      </c>
      <c r="H462" s="12">
        <f>F462-G462</f>
        <v/>
      </c>
      <c r="I462" s="10">
        <f>IF(E462=0,"Fora",IF(E461=0,"Carg xar",IF(H462&lt;0,IF(M462&lt;0.9,"Carg FV","Stby"),IF(M462&gt;P462,"V2H",IF(M462&lt;0.9,"Carg xar","Stby")))))</f>
        <v/>
      </c>
      <c r="J462" s="12">
        <f>IF(OR(I462="Carg FV",I462="Carg xar"),MIN(IF(I462="Carg FV",ABS(H462),7.4),7.4,MAX(0,(0.9-M462)*40)*0.95),0)</f>
        <v/>
      </c>
      <c r="K462" s="12">
        <f>IF(I462="V2H",MIN(MAX(0,H462),7.4,MAX(0,(M462-P462)*40)*0.95),0)</f>
        <v/>
      </c>
      <c r="L462" s="12">
        <f>IF(E462=0,0,MAX(0,H462-K462))</f>
        <v/>
      </c>
      <c r="M462" s="13">
        <f>M461+J461/40-IF(I461="V2H",K461/(0.95*40),0)-IF(E462=0,IF(E461=1,IF(D462=1,30,40)*0.18/(2*40),0),0)-IF(E462=1,IF(E461=0,IF(D462=1,30,40)*0.18/(2*40),0),0)</f>
        <v/>
      </c>
      <c r="N462" s="14" t="n">
        <v>0.09</v>
      </c>
      <c r="O462" s="15">
        <f>K462*N462</f>
        <v/>
      </c>
      <c r="P462">
        <f>IF(E462=0,0.3,IF(D462=1,IF(C462&gt;=Params!$B$13-3,IF(C462&lt;Params!$B$13,Params!$B$20,0.3),0.3),IF(C462&gt;=Params!$B$15-3,IF(C462&lt;Params!$B$15,Params!$B$21,0.3),0.3)))</f>
        <v/>
      </c>
    </row>
    <row r="463" ht="15" customHeight="1" s="1">
      <c r="A463" s="9" t="n">
        <v>460</v>
      </c>
      <c r="B463" s="6" t="inlineStr">
        <is>
          <t>20/01</t>
        </is>
      </c>
      <c r="C463" s="6" t="n">
        <v>3</v>
      </c>
      <c r="D463" s="6" t="n">
        <v>0</v>
      </c>
      <c r="E463" s="10">
        <f>IF(D463=1, IF(OR(C463&lt;10, C463&gt;=15),1,0), IF(OR(C463&lt;7, C463&gt;=18),1,0))</f>
        <v/>
      </c>
      <c r="F463" s="11" t="n">
        <v>3.65</v>
      </c>
      <c r="G463" s="12">
        <f>0*8</f>
        <v/>
      </c>
      <c r="H463" s="12">
        <f>F463-G463</f>
        <v/>
      </c>
      <c r="I463" s="10">
        <f>IF(E463=0,"Fora",IF(E462=0,"Carg xar",IF(H463&lt;0,IF(M463&lt;0.9,"Carg FV","Stby"),IF(M463&gt;P463,"V2H",IF(M463&lt;0.9,"Carg xar","Stby")))))</f>
        <v/>
      </c>
      <c r="J463" s="12">
        <f>IF(OR(I463="Carg FV",I463="Carg xar"),MIN(IF(I463="Carg FV",ABS(H463),7.4),7.4,MAX(0,(0.9-M463)*40)*0.95),0)</f>
        <v/>
      </c>
      <c r="K463" s="12">
        <f>IF(I463="V2H",MIN(MAX(0,H463),7.4,MAX(0,(M463-P463)*40)*0.95),0)</f>
        <v/>
      </c>
      <c r="L463" s="12">
        <f>IF(E463=0,0,MAX(0,H463-K463))</f>
        <v/>
      </c>
      <c r="M463" s="13">
        <f>M462+J462/40-IF(I462="V2H",K462/(0.95*40),0)-IF(E463=0,IF(E462=1,IF(D463=1,30,40)*0.18/(2*40),0),0)-IF(E463=1,IF(E462=0,IF(D463=1,30,40)*0.18/(2*40),0),0)</f>
        <v/>
      </c>
      <c r="N463" s="14" t="n">
        <v>0.09</v>
      </c>
      <c r="O463" s="15">
        <f>K463*N463</f>
        <v/>
      </c>
      <c r="P463">
        <f>IF(E463=0,0.3,IF(D463=1,IF(C463&gt;=Params!$B$13-3,IF(C463&lt;Params!$B$13,Params!$B$20,0.3),0.3),IF(C463&gt;=Params!$B$15-3,IF(C463&lt;Params!$B$15,Params!$B$21,0.3),0.3)))</f>
        <v/>
      </c>
    </row>
    <row r="464" ht="15" customHeight="1" s="1">
      <c r="A464" s="9" t="n">
        <v>461</v>
      </c>
      <c r="B464" s="6" t="inlineStr">
        <is>
          <t>20/01</t>
        </is>
      </c>
      <c r="C464" s="6" t="n">
        <v>4</v>
      </c>
      <c r="D464" s="6" t="n">
        <v>0</v>
      </c>
      <c r="E464" s="10">
        <f>IF(D464=1, IF(OR(C464&lt;10, C464&gt;=15),1,0), IF(OR(C464&lt;7, C464&gt;=18),1,0))</f>
        <v/>
      </c>
      <c r="F464" s="11" t="n">
        <v>3.41</v>
      </c>
      <c r="G464" s="12">
        <f>0*8</f>
        <v/>
      </c>
      <c r="H464" s="12">
        <f>F464-G464</f>
        <v/>
      </c>
      <c r="I464" s="10">
        <f>IF(E464=0,"Fora",IF(E463=0,"Carg xar",IF(H464&lt;0,IF(M464&lt;0.9,"Carg FV","Stby"),IF(M464&gt;P464,"V2H",IF(M464&lt;0.9,"Carg xar","Stby")))))</f>
        <v/>
      </c>
      <c r="J464" s="12">
        <f>IF(OR(I464="Carg FV",I464="Carg xar"),MIN(IF(I464="Carg FV",ABS(H464),7.4),7.4,MAX(0,(0.9-M464)*40)*0.95),0)</f>
        <v/>
      </c>
      <c r="K464" s="12">
        <f>IF(I464="V2H",MIN(MAX(0,H464),7.4,MAX(0,(M464-P464)*40)*0.95),0)</f>
        <v/>
      </c>
      <c r="L464" s="12">
        <f>IF(E464=0,0,MAX(0,H464-K464))</f>
        <v/>
      </c>
      <c r="M464" s="13">
        <f>M463+J463/40-IF(I463="V2H",K463/(0.95*40),0)-IF(E464=0,IF(E463=1,IF(D464=1,30,40)*0.18/(2*40),0),0)-IF(E464=1,IF(E463=0,IF(D464=1,30,40)*0.18/(2*40),0),0)</f>
        <v/>
      </c>
      <c r="N464" s="14" t="n">
        <v>0.09</v>
      </c>
      <c r="O464" s="15">
        <f>K464*N464</f>
        <v/>
      </c>
      <c r="P464">
        <f>IF(E464=0,0.3,IF(D464=1,IF(C464&gt;=Params!$B$13-3,IF(C464&lt;Params!$B$13,Params!$B$20,0.3),0.3),IF(C464&gt;=Params!$B$15-3,IF(C464&lt;Params!$B$15,Params!$B$21,0.3),0.3)))</f>
        <v/>
      </c>
    </row>
    <row r="465" ht="15" customHeight="1" s="1">
      <c r="A465" s="9" t="n">
        <v>462</v>
      </c>
      <c r="B465" s="6" t="inlineStr">
        <is>
          <t>20/01</t>
        </is>
      </c>
      <c r="C465" s="6" t="n">
        <v>5</v>
      </c>
      <c r="D465" s="6" t="n">
        <v>0</v>
      </c>
      <c r="E465" s="10">
        <f>IF(D465=1, IF(OR(C465&lt;10, C465&gt;=15),1,0), IF(OR(C465&lt;7, C465&gt;=18),1,0))</f>
        <v/>
      </c>
      <c r="F465" s="11" t="n">
        <v>3.766</v>
      </c>
      <c r="G465" s="12">
        <f>0*8</f>
        <v/>
      </c>
      <c r="H465" s="12">
        <f>F465-G465</f>
        <v/>
      </c>
      <c r="I465" s="10">
        <f>IF(E465=0,"Fora",IF(E464=0,"Carg xar",IF(H465&lt;0,IF(M465&lt;0.9,"Carg FV","Stby"),IF(M465&gt;P465,"V2H",IF(M465&lt;0.9,"Carg xar","Stby")))))</f>
        <v/>
      </c>
      <c r="J465" s="12">
        <f>IF(OR(I465="Carg FV",I465="Carg xar"),MIN(IF(I465="Carg FV",ABS(H465),7.4),7.4,MAX(0,(0.9-M465)*40)*0.95),0)</f>
        <v/>
      </c>
      <c r="K465" s="12">
        <f>IF(I465="V2H",MIN(MAX(0,H465),7.4,MAX(0,(M465-P465)*40)*0.95),0)</f>
        <v/>
      </c>
      <c r="L465" s="12">
        <f>IF(E465=0,0,MAX(0,H465-K465))</f>
        <v/>
      </c>
      <c r="M465" s="13">
        <f>M464+J464/40-IF(I464="V2H",K464/(0.95*40),0)-IF(E465=0,IF(E464=1,IF(D465=1,30,40)*0.18/(2*40),0),0)-IF(E465=1,IF(E464=0,IF(D465=1,30,40)*0.18/(2*40),0),0)</f>
        <v/>
      </c>
      <c r="N465" s="14" t="n">
        <v>0.09</v>
      </c>
      <c r="O465" s="15">
        <f>K465*N465</f>
        <v/>
      </c>
      <c r="P465">
        <f>IF(E465=0,0.3,IF(D465=1,IF(C465&gt;=Params!$B$13-3,IF(C465&lt;Params!$B$13,Params!$B$20,0.3),0.3),IF(C465&gt;=Params!$B$15-3,IF(C465&lt;Params!$B$15,Params!$B$21,0.3),0.3)))</f>
        <v/>
      </c>
    </row>
    <row r="466" ht="15" customHeight="1" s="1">
      <c r="A466" s="9" t="n">
        <v>463</v>
      </c>
      <c r="B466" s="6" t="inlineStr">
        <is>
          <t>20/01</t>
        </is>
      </c>
      <c r="C466" s="6" t="n">
        <v>6</v>
      </c>
      <c r="D466" s="6" t="n">
        <v>0</v>
      </c>
      <c r="E466" s="10">
        <f>IF(D466=1, IF(OR(C466&lt;10, C466&gt;=15),1,0), IF(OR(C466&lt;7, C466&gt;=18),1,0))</f>
        <v/>
      </c>
      <c r="F466" s="11" t="n">
        <v>3.097</v>
      </c>
      <c r="G466" s="12">
        <f>0*8</f>
        <v/>
      </c>
      <c r="H466" s="12">
        <f>F466-G466</f>
        <v/>
      </c>
      <c r="I466" s="10">
        <f>IF(E466=0,"Fora",IF(E465=0,"Carg xar",IF(H466&lt;0,IF(M466&lt;0.9,"Carg FV","Stby"),IF(M466&gt;P466,"V2H",IF(M466&lt;0.9,"Carg xar","Stby")))))</f>
        <v/>
      </c>
      <c r="J466" s="12">
        <f>IF(OR(I466="Carg FV",I466="Carg xar"),MIN(IF(I466="Carg FV",ABS(H466),7.4),7.4,MAX(0,(0.9-M466)*40)*0.95),0)</f>
        <v/>
      </c>
      <c r="K466" s="12">
        <f>IF(I466="V2H",MIN(MAX(0,H466),7.4,MAX(0,(M466-P466)*40)*0.95),0)</f>
        <v/>
      </c>
      <c r="L466" s="12">
        <f>IF(E466=0,0,MAX(0,H466-K466))</f>
        <v/>
      </c>
      <c r="M466" s="13">
        <f>M465+J465/40-IF(I465="V2H",K465/(0.95*40),0)-IF(E466=0,IF(E465=1,IF(D466=1,30,40)*0.18/(2*40),0),0)-IF(E466=1,IF(E465=0,IF(D466=1,30,40)*0.18/(2*40),0),0)</f>
        <v/>
      </c>
      <c r="N466" s="14" t="n">
        <v>0.09</v>
      </c>
      <c r="O466" s="15">
        <f>K466*N466</f>
        <v/>
      </c>
      <c r="P466">
        <f>IF(E466=0,0.3,IF(D466=1,IF(C466&gt;=Params!$B$13-3,IF(C466&lt;Params!$B$13,Params!$B$20,0.3),0.3),IF(C466&gt;=Params!$B$15-3,IF(C466&lt;Params!$B$15,Params!$B$21,0.3),0.3)))</f>
        <v/>
      </c>
    </row>
    <row r="467" ht="15" customHeight="1" s="1">
      <c r="A467" s="9" t="n">
        <v>464</v>
      </c>
      <c r="B467" s="6" t="inlineStr">
        <is>
          <t>20/01</t>
        </is>
      </c>
      <c r="C467" s="6" t="n">
        <v>7</v>
      </c>
      <c r="D467" s="6" t="n">
        <v>0</v>
      </c>
      <c r="E467" s="10">
        <f>IF(D467=1, IF(OR(C467&lt;10, C467&gt;=15),1,0), IF(OR(C467&lt;7, C467&gt;=18),1,0))</f>
        <v/>
      </c>
      <c r="F467" s="11" t="n">
        <v>4.157</v>
      </c>
      <c r="G467" s="12">
        <f>0*8</f>
        <v/>
      </c>
      <c r="H467" s="12">
        <f>F467-G467</f>
        <v/>
      </c>
      <c r="I467" s="10">
        <f>IF(E467=0,"Fora",IF(E466=0,"Carg xar",IF(H467&lt;0,IF(M467&lt;0.9,"Carg FV","Stby"),IF(M467&gt;P467,"V2H",IF(M467&lt;0.9,"Carg xar","Stby")))))</f>
        <v/>
      </c>
      <c r="J467" s="12">
        <f>IF(OR(I467="Carg FV",I467="Carg xar"),MIN(IF(I467="Carg FV",ABS(H467),7.4),7.4,MAX(0,(0.9-M467)*40)*0.95),0)</f>
        <v/>
      </c>
      <c r="K467" s="12">
        <f>IF(I467="V2H",MIN(MAX(0,H467),7.4,MAX(0,(M467-P467)*40)*0.95),0)</f>
        <v/>
      </c>
      <c r="L467" s="12">
        <f>IF(E467=0,0,MAX(0,H467-K467))</f>
        <v/>
      </c>
      <c r="M467" s="13">
        <f>M466+J466/40-IF(I466="V2H",K466/(0.95*40),0)-IF(E467=0,IF(E466=1,IF(D467=1,30,40)*0.18/(2*40),0),0)-IF(E467=1,IF(E466=0,IF(D467=1,30,40)*0.18/(2*40),0),0)</f>
        <v/>
      </c>
      <c r="N467" s="14" t="n">
        <v>0.09</v>
      </c>
      <c r="O467" s="15">
        <f>K467*N467</f>
        <v/>
      </c>
      <c r="P467">
        <f>IF(E467=0,0.3,IF(D467=1,IF(C467&gt;=Params!$B$13-3,IF(C467&lt;Params!$B$13,Params!$B$20,0.3),0.3),IF(C467&gt;=Params!$B$15-3,IF(C467&lt;Params!$B$15,Params!$B$21,0.3),0.3)))</f>
        <v/>
      </c>
    </row>
    <row r="468" ht="15" customHeight="1" s="1">
      <c r="A468" s="9" t="n">
        <v>465</v>
      </c>
      <c r="B468" s="6" t="inlineStr">
        <is>
          <t>20/01</t>
        </is>
      </c>
      <c r="C468" s="6" t="n">
        <v>8</v>
      </c>
      <c r="D468" s="6" t="n">
        <v>0</v>
      </c>
      <c r="E468" s="10">
        <f>IF(D468=1, IF(OR(C468&lt;10, C468&gt;=15),1,0), IF(OR(C468&lt;7, C468&gt;=18),1,0))</f>
        <v/>
      </c>
      <c r="F468" s="11" t="n">
        <v>1.153</v>
      </c>
      <c r="G468" s="12">
        <f>0.05*8</f>
        <v/>
      </c>
      <c r="H468" s="12">
        <f>F468-G468</f>
        <v/>
      </c>
      <c r="I468" s="10">
        <f>IF(E468=0,"Fora",IF(E467=0,"Carg xar",IF(H468&lt;0,IF(M468&lt;0.9,"Carg FV","Stby"),IF(M468&gt;P468,"V2H",IF(M468&lt;0.9,"Carg xar","Stby")))))</f>
        <v/>
      </c>
      <c r="J468" s="12">
        <f>IF(OR(I468="Carg FV",I468="Carg xar"),MIN(IF(I468="Carg FV",ABS(H468),7.4),7.4,MAX(0,(0.9-M468)*40)*0.95),0)</f>
        <v/>
      </c>
      <c r="K468" s="12">
        <f>IF(I468="V2H",MIN(MAX(0,H468),7.4,MAX(0,(M468-P468)*40)*0.95),0)</f>
        <v/>
      </c>
      <c r="L468" s="12">
        <f>IF(E468=0,0,MAX(0,H468-K468))</f>
        <v/>
      </c>
      <c r="M468" s="13">
        <f>M467+J467/40-IF(I467="V2H",K467/(0.95*40),0)-IF(E468=0,IF(E467=1,IF(D468=1,30,40)*0.18/(2*40),0),0)-IF(E468=1,IF(E467=0,IF(D468=1,30,40)*0.18/(2*40),0),0)</f>
        <v/>
      </c>
      <c r="N468" s="14" t="n">
        <v>0.15</v>
      </c>
      <c r="O468" s="15">
        <f>K468*N468</f>
        <v/>
      </c>
      <c r="P468">
        <f>IF(E468=0,0.3,IF(D468=1,IF(C468&gt;=Params!$B$13-3,IF(C468&lt;Params!$B$13,Params!$B$20,0.3),0.3),IF(C468&gt;=Params!$B$15-3,IF(C468&lt;Params!$B$15,Params!$B$21,0.3),0.3)))</f>
        <v/>
      </c>
    </row>
    <row r="469" ht="15" customHeight="1" s="1">
      <c r="A469" s="9" t="n">
        <v>466</v>
      </c>
      <c r="B469" s="6" t="inlineStr">
        <is>
          <t>20/01</t>
        </is>
      </c>
      <c r="C469" s="6" t="n">
        <v>9</v>
      </c>
      <c r="D469" s="6" t="n">
        <v>0</v>
      </c>
      <c r="E469" s="10">
        <f>IF(D469=1, IF(OR(C469&lt;10, C469&gt;=15),1,0), IF(OR(C469&lt;7, C469&gt;=18),1,0))</f>
        <v/>
      </c>
      <c r="F469" s="11" t="n">
        <v>0</v>
      </c>
      <c r="G469" s="12">
        <f>0.18*8</f>
        <v/>
      </c>
      <c r="H469" s="12">
        <f>F469-G469</f>
        <v/>
      </c>
      <c r="I469" s="10">
        <f>IF(E469=0,"Fora",IF(E468=0,"Carg xar",IF(H469&lt;0,IF(M469&lt;0.9,"Carg FV","Stby"),IF(M469&gt;P469,"V2H",IF(M469&lt;0.9,"Carg xar","Stby")))))</f>
        <v/>
      </c>
      <c r="J469" s="12">
        <f>IF(OR(I469="Carg FV",I469="Carg xar"),MIN(IF(I469="Carg FV",ABS(H469),7.4),7.4,MAX(0,(0.9-M469)*40)*0.95),0)</f>
        <v/>
      </c>
      <c r="K469" s="12">
        <f>IF(I469="V2H",MIN(MAX(0,H469),7.4,MAX(0,(M469-P469)*40)*0.95),0)</f>
        <v/>
      </c>
      <c r="L469" s="12">
        <f>IF(E469=0,0,MAX(0,H469-K469))</f>
        <v/>
      </c>
      <c r="M469" s="13">
        <f>M468+J468/40-IF(I468="V2H",K468/(0.95*40),0)-IF(E469=0,IF(E468=1,IF(D469=1,30,40)*0.18/(2*40),0),0)-IF(E469=1,IF(E468=0,IF(D469=1,30,40)*0.18/(2*40),0),0)</f>
        <v/>
      </c>
      <c r="N469" s="14" t="n">
        <v>0.15</v>
      </c>
      <c r="O469" s="15">
        <f>K469*N469</f>
        <v/>
      </c>
      <c r="P469">
        <f>IF(E469=0,0.3,IF(D469=1,IF(C469&gt;=Params!$B$13-3,IF(C469&lt;Params!$B$13,Params!$B$20,0.3),0.3),IF(C469&gt;=Params!$B$15-3,IF(C469&lt;Params!$B$15,Params!$B$21,0.3),0.3)))</f>
        <v/>
      </c>
    </row>
    <row r="470" ht="15" customHeight="1" s="1">
      <c r="A470" s="9" t="n">
        <v>467</v>
      </c>
      <c r="B470" s="6" t="inlineStr">
        <is>
          <t>20/01</t>
        </is>
      </c>
      <c r="C470" s="6" t="n">
        <v>10</v>
      </c>
      <c r="D470" s="6" t="n">
        <v>0</v>
      </c>
      <c r="E470" s="10">
        <f>IF(D470=1, IF(OR(C470&lt;10, C470&gt;=15),1,0), IF(OR(C470&lt;7, C470&gt;=18),1,0))</f>
        <v/>
      </c>
      <c r="F470" s="11" t="n">
        <v>0</v>
      </c>
      <c r="G470" s="12">
        <f>0.38*8</f>
        <v/>
      </c>
      <c r="H470" s="12">
        <f>F470-G470</f>
        <v/>
      </c>
      <c r="I470" s="10">
        <f>IF(E470=0,"Fora",IF(E469=0,"Carg xar",IF(H470&lt;0,IF(M470&lt;0.9,"Carg FV","Stby"),IF(M470&gt;P470,"V2H",IF(M470&lt;0.9,"Carg xar","Stby")))))</f>
        <v/>
      </c>
      <c r="J470" s="12">
        <f>IF(OR(I470="Carg FV",I470="Carg xar"),MIN(IF(I470="Carg FV",ABS(H470),7.4),7.4,MAX(0,(0.9-M470)*40)*0.95),0)</f>
        <v/>
      </c>
      <c r="K470" s="12">
        <f>IF(I470="V2H",MIN(MAX(0,H470),7.4,MAX(0,(M470-P470)*40)*0.95),0)</f>
        <v/>
      </c>
      <c r="L470" s="12">
        <f>IF(E470=0,0,MAX(0,H470-K470))</f>
        <v/>
      </c>
      <c r="M470" s="13">
        <f>M469+J469/40-IF(I469="V2H",K469/(0.95*40),0)-IF(E470=0,IF(E469=1,IF(D470=1,30,40)*0.18/(2*40),0),0)-IF(E470=1,IF(E469=0,IF(D470=1,30,40)*0.18/(2*40),0),0)</f>
        <v/>
      </c>
      <c r="N470" s="14" t="n">
        <v>0.2</v>
      </c>
      <c r="O470" s="15">
        <f>K470*N470</f>
        <v/>
      </c>
      <c r="P470">
        <f>IF(E470=0,0.3,IF(D470=1,IF(C470&gt;=Params!$B$13-3,IF(C470&lt;Params!$B$13,Params!$B$20,0.3),0.3),IF(C470&gt;=Params!$B$15-3,IF(C470&lt;Params!$B$15,Params!$B$21,0.3),0.3)))</f>
        <v/>
      </c>
    </row>
    <row r="471" ht="15" customHeight="1" s="1">
      <c r="A471" s="9" t="n">
        <v>468</v>
      </c>
      <c r="B471" s="6" t="inlineStr">
        <is>
          <t>20/01</t>
        </is>
      </c>
      <c r="C471" s="6" t="n">
        <v>11</v>
      </c>
      <c r="D471" s="6" t="n">
        <v>0</v>
      </c>
      <c r="E471" s="10">
        <f>IF(D471=1, IF(OR(C471&lt;10, C471&gt;=15),1,0), IF(OR(C471&lt;7, C471&gt;=18),1,0))</f>
        <v/>
      </c>
      <c r="F471" s="11" t="n">
        <v>0.129</v>
      </c>
      <c r="G471" s="12">
        <f>0.52*8</f>
        <v/>
      </c>
      <c r="H471" s="12">
        <f>F471-G471</f>
        <v/>
      </c>
      <c r="I471" s="10">
        <f>IF(E471=0,"Fora",IF(E470=0,"Carg xar",IF(H471&lt;0,IF(M471&lt;0.9,"Carg FV","Stby"),IF(M471&gt;P471,"V2H",IF(M471&lt;0.9,"Carg xar","Stby")))))</f>
        <v/>
      </c>
      <c r="J471" s="12">
        <f>IF(OR(I471="Carg FV",I471="Carg xar"),MIN(IF(I471="Carg FV",ABS(H471),7.4),7.4,MAX(0,(0.9-M471)*40)*0.95),0)</f>
        <v/>
      </c>
      <c r="K471" s="12">
        <f>IF(I471="V2H",MIN(MAX(0,H471),7.4,MAX(0,(M471-P471)*40)*0.95),0)</f>
        <v/>
      </c>
      <c r="L471" s="12">
        <f>IF(E471=0,0,MAX(0,H471-K471))</f>
        <v/>
      </c>
      <c r="M471" s="13">
        <f>M470+J470/40-IF(I470="V2H",K470/(0.95*40),0)-IF(E471=0,IF(E470=1,IF(D471=1,30,40)*0.18/(2*40),0),0)-IF(E471=1,IF(E470=0,IF(D471=1,30,40)*0.18/(2*40),0),0)</f>
        <v/>
      </c>
      <c r="N471" s="14" t="n">
        <v>0.2</v>
      </c>
      <c r="O471" s="15">
        <f>K471*N471</f>
        <v/>
      </c>
      <c r="P471">
        <f>IF(E471=0,0.3,IF(D471=1,IF(C471&gt;=Params!$B$13-3,IF(C471&lt;Params!$B$13,Params!$B$20,0.3),0.3),IF(C471&gt;=Params!$B$15-3,IF(C471&lt;Params!$B$15,Params!$B$21,0.3),0.3)))</f>
        <v/>
      </c>
    </row>
    <row r="472" ht="15" customHeight="1" s="1">
      <c r="A472" s="9" t="n">
        <v>469</v>
      </c>
      <c r="B472" s="6" t="inlineStr">
        <is>
          <t>20/01</t>
        </is>
      </c>
      <c r="C472" s="6" t="n">
        <v>12</v>
      </c>
      <c r="D472" s="6" t="n">
        <v>0</v>
      </c>
      <c r="E472" s="10">
        <f>IF(D472=1, IF(OR(C472&lt;10, C472&gt;=15),1,0), IF(OR(C472&lt;7, C472&gt;=18),1,0))</f>
        <v/>
      </c>
      <c r="F472" s="11" t="n">
        <v>2.923</v>
      </c>
      <c r="G472" s="12">
        <f>0.58*8</f>
        <v/>
      </c>
      <c r="H472" s="12">
        <f>F472-G472</f>
        <v/>
      </c>
      <c r="I472" s="10">
        <f>IF(E472=0,"Fora",IF(E471=0,"Carg xar",IF(H472&lt;0,IF(M472&lt;0.9,"Carg FV","Stby"),IF(M472&gt;P472,"V2H",IF(M472&lt;0.9,"Carg xar","Stby")))))</f>
        <v/>
      </c>
      <c r="J472" s="12">
        <f>IF(OR(I472="Carg FV",I472="Carg xar"),MIN(IF(I472="Carg FV",ABS(H472),7.4),7.4,MAX(0,(0.9-M472)*40)*0.95),0)</f>
        <v/>
      </c>
      <c r="K472" s="12">
        <f>IF(I472="V2H",MIN(MAX(0,H472),7.4,MAX(0,(M472-P472)*40)*0.95),0)</f>
        <v/>
      </c>
      <c r="L472" s="12">
        <f>IF(E472=0,0,MAX(0,H472-K472))</f>
        <v/>
      </c>
      <c r="M472" s="13">
        <f>M471+J471/40-IF(I471="V2H",K471/(0.95*40),0)-IF(E472=0,IF(E471=1,IF(D472=1,30,40)*0.18/(2*40),0),0)-IF(E472=1,IF(E471=0,IF(D472=1,30,40)*0.18/(2*40),0),0)</f>
        <v/>
      </c>
      <c r="N472" s="14" t="n">
        <v>0.2</v>
      </c>
      <c r="O472" s="15">
        <f>K472*N472</f>
        <v/>
      </c>
      <c r="P472">
        <f>IF(E472=0,0.3,IF(D472=1,IF(C472&gt;=Params!$B$13-3,IF(C472&lt;Params!$B$13,Params!$B$20,0.3),0.3),IF(C472&gt;=Params!$B$15-3,IF(C472&lt;Params!$B$15,Params!$B$21,0.3),0.3)))</f>
        <v/>
      </c>
    </row>
    <row r="473" ht="15" customHeight="1" s="1">
      <c r="A473" s="9" t="n">
        <v>470</v>
      </c>
      <c r="B473" s="6" t="inlineStr">
        <is>
          <t>20/01</t>
        </is>
      </c>
      <c r="C473" s="6" t="n">
        <v>13</v>
      </c>
      <c r="D473" s="6" t="n">
        <v>0</v>
      </c>
      <c r="E473" s="10">
        <f>IF(D473=1, IF(OR(C473&lt;10, C473&gt;=15),1,0), IF(OR(C473&lt;7, C473&gt;=18),1,0))</f>
        <v/>
      </c>
      <c r="F473" s="11" t="n">
        <v>2.189</v>
      </c>
      <c r="G473" s="12">
        <f>0.55*8</f>
        <v/>
      </c>
      <c r="H473" s="12">
        <f>F473-G473</f>
        <v/>
      </c>
      <c r="I473" s="10">
        <f>IF(E473=0,"Fora",IF(E472=0,"Carg xar",IF(H473&lt;0,IF(M473&lt;0.9,"Carg FV","Stby"),IF(M473&gt;P473,"V2H",IF(M473&lt;0.9,"Carg xar","Stby")))))</f>
        <v/>
      </c>
      <c r="J473" s="12">
        <f>IF(OR(I473="Carg FV",I473="Carg xar"),MIN(IF(I473="Carg FV",ABS(H473),7.4),7.4,MAX(0,(0.9-M473)*40)*0.95),0)</f>
        <v/>
      </c>
      <c r="K473" s="12">
        <f>IF(I473="V2H",MIN(MAX(0,H473),7.4,MAX(0,(M473-P473)*40)*0.95),0)</f>
        <v/>
      </c>
      <c r="L473" s="12">
        <f>IF(E473=0,0,MAX(0,H473-K473))</f>
        <v/>
      </c>
      <c r="M473" s="13">
        <f>M472+J472/40-IF(I472="V2H",K472/(0.95*40),0)-IF(E473=0,IF(E472=1,IF(D473=1,30,40)*0.18/(2*40),0),0)-IF(E473=1,IF(E472=0,IF(D473=1,30,40)*0.18/(2*40),0),0)</f>
        <v/>
      </c>
      <c r="N473" s="14" t="n">
        <v>0.2</v>
      </c>
      <c r="O473" s="15">
        <f>K473*N473</f>
        <v/>
      </c>
      <c r="P473">
        <f>IF(E473=0,0.3,IF(D473=1,IF(C473&gt;=Params!$B$13-3,IF(C473&lt;Params!$B$13,Params!$B$20,0.3),0.3),IF(C473&gt;=Params!$B$15-3,IF(C473&lt;Params!$B$15,Params!$B$21,0.3),0.3)))</f>
        <v/>
      </c>
    </row>
    <row r="474" ht="15" customHeight="1" s="1">
      <c r="A474" s="9" t="n">
        <v>471</v>
      </c>
      <c r="B474" s="6" t="inlineStr">
        <is>
          <t>20/01</t>
        </is>
      </c>
      <c r="C474" s="6" t="n">
        <v>14</v>
      </c>
      <c r="D474" s="6" t="n">
        <v>0</v>
      </c>
      <c r="E474" s="10">
        <f>IF(D474=1, IF(OR(C474&lt;10, C474&gt;=15),1,0), IF(OR(C474&lt;7, C474&gt;=18),1,0))</f>
        <v/>
      </c>
      <c r="F474" s="11" t="n">
        <v>0</v>
      </c>
      <c r="G474" s="12">
        <f>0.42*8</f>
        <v/>
      </c>
      <c r="H474" s="12">
        <f>F474-G474</f>
        <v/>
      </c>
      <c r="I474" s="10">
        <f>IF(E474=0,"Fora",IF(E473=0,"Carg xar",IF(H474&lt;0,IF(M474&lt;0.9,"Carg FV","Stby"),IF(M474&gt;P474,"V2H",IF(M474&lt;0.9,"Carg xar","Stby")))))</f>
        <v/>
      </c>
      <c r="J474" s="12">
        <f>IF(OR(I474="Carg FV",I474="Carg xar"),MIN(IF(I474="Carg FV",ABS(H474),7.4),7.4,MAX(0,(0.9-M474)*40)*0.95),0)</f>
        <v/>
      </c>
      <c r="K474" s="12">
        <f>IF(I474="V2H",MIN(MAX(0,H474),7.4,MAX(0,(M474-P474)*40)*0.95),0)</f>
        <v/>
      </c>
      <c r="L474" s="12">
        <f>IF(E474=0,0,MAX(0,H474-K474))</f>
        <v/>
      </c>
      <c r="M474" s="13">
        <f>M473+J473/40-IF(I473="V2H",K473/(0.95*40),0)-IF(E474=0,IF(E473=1,IF(D474=1,30,40)*0.18/(2*40),0),0)-IF(E474=1,IF(E473=0,IF(D474=1,30,40)*0.18/(2*40),0),0)</f>
        <v/>
      </c>
      <c r="N474" s="14" t="n">
        <v>0.15</v>
      </c>
      <c r="O474" s="15">
        <f>K474*N474</f>
        <v/>
      </c>
      <c r="P474">
        <f>IF(E474=0,0.3,IF(D474=1,IF(C474&gt;=Params!$B$13-3,IF(C474&lt;Params!$B$13,Params!$B$20,0.3),0.3),IF(C474&gt;=Params!$B$15-3,IF(C474&lt;Params!$B$15,Params!$B$21,0.3),0.3)))</f>
        <v/>
      </c>
    </row>
    <row r="475" ht="15" customHeight="1" s="1">
      <c r="A475" s="9" t="n">
        <v>472</v>
      </c>
      <c r="B475" s="6" t="inlineStr">
        <is>
          <t>20/01</t>
        </is>
      </c>
      <c r="C475" s="6" t="n">
        <v>15</v>
      </c>
      <c r="D475" s="6" t="n">
        <v>0</v>
      </c>
      <c r="E475" s="10">
        <f>IF(D475=1, IF(OR(C475&lt;10, C475&gt;=15),1,0), IF(OR(C475&lt;7, C475&gt;=18),1,0))</f>
        <v/>
      </c>
      <c r="F475" s="11" t="n">
        <v>0</v>
      </c>
      <c r="G475" s="12">
        <f>0.22*8</f>
        <v/>
      </c>
      <c r="H475" s="12">
        <f>F475-G475</f>
        <v/>
      </c>
      <c r="I475" s="10">
        <f>IF(E475=0,"Fora",IF(E474=0,"Carg xar",IF(H475&lt;0,IF(M475&lt;0.9,"Carg FV","Stby"),IF(M475&gt;P475,"V2H",IF(M475&lt;0.9,"Carg xar","Stby")))))</f>
        <v/>
      </c>
      <c r="J475" s="12">
        <f>IF(OR(I475="Carg FV",I475="Carg xar"),MIN(IF(I475="Carg FV",ABS(H475),7.4),7.4,MAX(0,(0.9-M475)*40)*0.95),0)</f>
        <v/>
      </c>
      <c r="K475" s="12">
        <f>IF(I475="V2H",MIN(MAX(0,H475),7.4,MAX(0,(M475-P475)*40)*0.95),0)</f>
        <v/>
      </c>
      <c r="L475" s="12">
        <f>IF(E475=0,0,MAX(0,H475-K475))</f>
        <v/>
      </c>
      <c r="M475" s="13">
        <f>M474+J474/40-IF(I474="V2H",K474/(0.95*40),0)-IF(E475=0,IF(E474=1,IF(D475=1,30,40)*0.18/(2*40),0),0)-IF(E475=1,IF(E474=0,IF(D475=1,30,40)*0.18/(2*40),0),0)</f>
        <v/>
      </c>
      <c r="N475" s="14" t="n">
        <v>0.15</v>
      </c>
      <c r="O475" s="15">
        <f>K475*N475</f>
        <v/>
      </c>
      <c r="P475">
        <f>IF(E475=0,0.3,IF(D475=1,IF(C475&gt;=Params!$B$13-3,IF(C475&lt;Params!$B$13,Params!$B$20,0.3),0.3),IF(C475&gt;=Params!$B$15-3,IF(C475&lt;Params!$B$15,Params!$B$21,0.3),0.3)))</f>
        <v/>
      </c>
    </row>
    <row r="476" ht="15" customHeight="1" s="1">
      <c r="A476" s="9" t="n">
        <v>473</v>
      </c>
      <c r="B476" s="6" t="inlineStr">
        <is>
          <t>20/01</t>
        </is>
      </c>
      <c r="C476" s="6" t="n">
        <v>16</v>
      </c>
      <c r="D476" s="6" t="n">
        <v>0</v>
      </c>
      <c r="E476" s="10">
        <f>IF(D476=1, IF(OR(C476&lt;10, C476&gt;=15),1,0), IF(OR(C476&lt;7, C476&gt;=18),1,0))</f>
        <v/>
      </c>
      <c r="F476" s="11" t="n">
        <v>0</v>
      </c>
      <c r="G476" s="12">
        <f>0.05*8</f>
        <v/>
      </c>
      <c r="H476" s="12">
        <f>F476-G476</f>
        <v/>
      </c>
      <c r="I476" s="10">
        <f>IF(E476=0,"Fora",IF(E475=0,"Carg xar",IF(H476&lt;0,IF(M476&lt;0.9,"Carg FV","Stby"),IF(M476&gt;P476,"V2H",IF(M476&lt;0.9,"Carg xar","Stby")))))</f>
        <v/>
      </c>
      <c r="J476" s="12">
        <f>IF(OR(I476="Carg FV",I476="Carg xar"),MIN(IF(I476="Carg FV",ABS(H476),7.4),7.4,MAX(0,(0.9-M476)*40)*0.95),0)</f>
        <v/>
      </c>
      <c r="K476" s="12">
        <f>IF(I476="V2H",MIN(MAX(0,H476),7.4,MAX(0,(M476-P476)*40)*0.95),0)</f>
        <v/>
      </c>
      <c r="L476" s="12">
        <f>IF(E476=0,0,MAX(0,H476-K476))</f>
        <v/>
      </c>
      <c r="M476" s="13">
        <f>M475+J475/40-IF(I475="V2H",K475/(0.95*40),0)-IF(E476=0,IF(E475=1,IF(D476=1,30,40)*0.18/(2*40),0),0)-IF(E476=1,IF(E475=0,IF(D476=1,30,40)*0.18/(2*40),0),0)</f>
        <v/>
      </c>
      <c r="N476" s="14" t="n">
        <v>0.15</v>
      </c>
      <c r="O476" s="15">
        <f>K476*N476</f>
        <v/>
      </c>
      <c r="P476">
        <f>IF(E476=0,0.3,IF(D476=1,IF(C476&gt;=Params!$B$13-3,IF(C476&lt;Params!$B$13,Params!$B$20,0.3),0.3),IF(C476&gt;=Params!$B$15-3,IF(C476&lt;Params!$B$15,Params!$B$21,0.3),0.3)))</f>
        <v/>
      </c>
    </row>
    <row r="477" ht="15" customHeight="1" s="1">
      <c r="A477" s="9" t="n">
        <v>474</v>
      </c>
      <c r="B477" s="6" t="inlineStr">
        <is>
          <t>20/01</t>
        </is>
      </c>
      <c r="C477" s="6" t="n">
        <v>17</v>
      </c>
      <c r="D477" s="6" t="n">
        <v>0</v>
      </c>
      <c r="E477" s="10">
        <f>IF(D477=1, IF(OR(C477&lt;10, C477&gt;=15),1,0), IF(OR(C477&lt;7, C477&gt;=18),1,0))</f>
        <v/>
      </c>
      <c r="F477" s="11" t="n">
        <v>0.175</v>
      </c>
      <c r="G477" s="12">
        <f>0*8</f>
        <v/>
      </c>
      <c r="H477" s="12">
        <f>F477-G477</f>
        <v/>
      </c>
      <c r="I477" s="10">
        <f>IF(E477=0,"Fora",IF(E476=0,"Carg xar",IF(H477&lt;0,IF(M477&lt;0.9,"Carg FV","Stby"),IF(M477&gt;P477,"V2H",IF(M477&lt;0.9,"Carg xar","Stby")))))</f>
        <v/>
      </c>
      <c r="J477" s="12">
        <f>IF(OR(I477="Carg FV",I477="Carg xar"),MIN(IF(I477="Carg FV",ABS(H477),7.4),7.4,MAX(0,(0.9-M477)*40)*0.95),0)</f>
        <v/>
      </c>
      <c r="K477" s="12">
        <f>IF(I477="V2H",MIN(MAX(0,H477),7.4,MAX(0,(M477-P477)*40)*0.95),0)</f>
        <v/>
      </c>
      <c r="L477" s="12">
        <f>IF(E477=0,0,MAX(0,H477-K477))</f>
        <v/>
      </c>
      <c r="M477" s="13">
        <f>M476+J476/40-IF(I476="V2H",K476/(0.95*40),0)-IF(E477=0,IF(E476=1,IF(D477=1,30,40)*0.18/(2*40),0),0)-IF(E477=1,IF(E476=0,IF(D477=1,30,40)*0.18/(2*40),0),0)</f>
        <v/>
      </c>
      <c r="N477" s="14" t="n">
        <v>0.15</v>
      </c>
      <c r="O477" s="15">
        <f>K477*N477</f>
        <v/>
      </c>
      <c r="P477">
        <f>IF(E477=0,0.3,IF(D477=1,IF(C477&gt;=Params!$B$13-3,IF(C477&lt;Params!$B$13,Params!$B$20,0.3),0.3),IF(C477&gt;=Params!$B$15-3,IF(C477&lt;Params!$B$15,Params!$B$21,0.3),0.3)))</f>
        <v/>
      </c>
    </row>
    <row r="478" ht="15" customHeight="1" s="1">
      <c r="A478" s="9" t="n">
        <v>475</v>
      </c>
      <c r="B478" s="6" t="inlineStr">
        <is>
          <t>20/01</t>
        </is>
      </c>
      <c r="C478" s="6" t="n">
        <v>18</v>
      </c>
      <c r="D478" s="6" t="n">
        <v>0</v>
      </c>
      <c r="E478" s="10">
        <f>IF(D478=1, IF(OR(C478&lt;10, C478&gt;=15),1,0), IF(OR(C478&lt;7, C478&gt;=18),1,0))</f>
        <v/>
      </c>
      <c r="F478" s="11" t="n">
        <v>3.085</v>
      </c>
      <c r="G478" s="12">
        <f>0*8</f>
        <v/>
      </c>
      <c r="H478" s="12">
        <f>F478-G478</f>
        <v/>
      </c>
      <c r="I478" s="10">
        <f>IF(E478=0,"Fora",IF(E477=0,"Carg xar",IF(H478&lt;0,IF(M478&lt;0.9,"Carg FV","Stby"),IF(M478&gt;P478,"V2H",IF(M478&lt;0.9,"Carg xar","Stby")))))</f>
        <v/>
      </c>
      <c r="J478" s="12">
        <f>IF(OR(I478="Carg FV",I478="Carg xar"),MIN(IF(I478="Carg FV",ABS(H478),7.4),7.4,MAX(0,(0.9-M478)*40)*0.95),0)</f>
        <v/>
      </c>
      <c r="K478" s="12">
        <f>IF(I478="V2H",MIN(MAX(0,H478),7.4,MAX(0,(M478-P478)*40)*0.95),0)</f>
        <v/>
      </c>
      <c r="L478" s="12">
        <f>IF(E478=0,0,MAX(0,H478-K478))</f>
        <v/>
      </c>
      <c r="M478" s="13">
        <f>M477+J477/40-IF(I477="V2H",K477/(0.95*40),0)-IF(E478=0,IF(E477=1,IF(D478=1,30,40)*0.18/(2*40),0),0)-IF(E478=1,IF(E477=0,IF(D478=1,30,40)*0.18/(2*40),0),0)</f>
        <v/>
      </c>
      <c r="N478" s="14" t="n">
        <v>0.2</v>
      </c>
      <c r="O478" s="15">
        <f>K478*N478</f>
        <v/>
      </c>
      <c r="P478">
        <f>IF(E478=0,0.3,IF(D478=1,IF(C478&gt;=Params!$B$13-3,IF(C478&lt;Params!$B$13,Params!$B$20,0.3),0.3),IF(C478&gt;=Params!$B$15-3,IF(C478&lt;Params!$B$15,Params!$B$21,0.3),0.3)))</f>
        <v/>
      </c>
    </row>
    <row r="479" ht="15" customHeight="1" s="1">
      <c r="A479" s="9" t="n">
        <v>476</v>
      </c>
      <c r="B479" s="6" t="inlineStr">
        <is>
          <t>20/01</t>
        </is>
      </c>
      <c r="C479" s="6" t="n">
        <v>19</v>
      </c>
      <c r="D479" s="6" t="n">
        <v>0</v>
      </c>
      <c r="E479" s="10">
        <f>IF(D479=1, IF(OR(C479&lt;10, C479&gt;=15),1,0), IF(OR(C479&lt;7, C479&gt;=18),1,0))</f>
        <v/>
      </c>
      <c r="F479" s="11" t="n">
        <v>3.813</v>
      </c>
      <c r="G479" s="12">
        <f>0*8</f>
        <v/>
      </c>
      <c r="H479" s="12">
        <f>F479-G479</f>
        <v/>
      </c>
      <c r="I479" s="10">
        <f>IF(E479=0,"Fora",IF(E478=0,"Carg xar",IF(H479&lt;0,IF(M479&lt;0.9,"Carg FV","Stby"),IF(M479&gt;P479,"V2H",IF(M479&lt;0.9,"Carg xar","Stby")))))</f>
        <v/>
      </c>
      <c r="J479" s="12">
        <f>IF(OR(I479="Carg FV",I479="Carg xar"),MIN(IF(I479="Carg FV",ABS(H479),7.4),7.4,MAX(0,(0.9-M479)*40)*0.95),0)</f>
        <v/>
      </c>
      <c r="K479" s="12">
        <f>IF(I479="V2H",MIN(MAX(0,H479),7.4,MAX(0,(M479-P479)*40)*0.95),0)</f>
        <v/>
      </c>
      <c r="L479" s="12">
        <f>IF(E479=0,0,MAX(0,H479-K479))</f>
        <v/>
      </c>
      <c r="M479" s="13">
        <f>M478+J478/40-IF(I478="V2H",K478/(0.95*40),0)-IF(E479=0,IF(E478=1,IF(D479=1,30,40)*0.18/(2*40),0),0)-IF(E479=1,IF(E478=0,IF(D479=1,30,40)*0.18/(2*40),0),0)</f>
        <v/>
      </c>
      <c r="N479" s="14" t="n">
        <v>0.2</v>
      </c>
      <c r="O479" s="15">
        <f>K479*N479</f>
        <v/>
      </c>
      <c r="P479">
        <f>IF(E479=0,0.3,IF(D479=1,IF(C479&gt;=Params!$B$13-3,IF(C479&lt;Params!$B$13,Params!$B$20,0.3),0.3),IF(C479&gt;=Params!$B$15-3,IF(C479&lt;Params!$B$15,Params!$B$21,0.3),0.3)))</f>
        <v/>
      </c>
    </row>
    <row r="480" ht="15" customHeight="1" s="1">
      <c r="A480" s="9" t="n">
        <v>477</v>
      </c>
      <c r="B480" s="6" t="inlineStr">
        <is>
          <t>20/01</t>
        </is>
      </c>
      <c r="C480" s="6" t="n">
        <v>20</v>
      </c>
      <c r="D480" s="6" t="n">
        <v>0</v>
      </c>
      <c r="E480" s="10">
        <f>IF(D480=1, IF(OR(C480&lt;10, C480&gt;=15),1,0), IF(OR(C480&lt;7, C480&gt;=18),1,0))</f>
        <v/>
      </c>
      <c r="F480" s="11" t="n">
        <v>1.317</v>
      </c>
      <c r="G480" s="12">
        <f>0*8</f>
        <v/>
      </c>
      <c r="H480" s="12">
        <f>F480-G480</f>
        <v/>
      </c>
      <c r="I480" s="10">
        <f>IF(E480=0,"Fora",IF(E479=0,"Carg xar",IF(H480&lt;0,IF(M480&lt;0.9,"Carg FV","Stby"),IF(M480&gt;P480,"V2H",IF(M480&lt;0.9,"Carg xar","Stby")))))</f>
        <v/>
      </c>
      <c r="J480" s="12">
        <f>IF(OR(I480="Carg FV",I480="Carg xar"),MIN(IF(I480="Carg FV",ABS(H480),7.4),7.4,MAX(0,(0.9-M480)*40)*0.95),0)</f>
        <v/>
      </c>
      <c r="K480" s="12">
        <f>IF(I480="V2H",MIN(MAX(0,H480),7.4,MAX(0,(M480-P480)*40)*0.95),0)</f>
        <v/>
      </c>
      <c r="L480" s="12">
        <f>IF(E480=0,0,MAX(0,H480-K480))</f>
        <v/>
      </c>
      <c r="M480" s="13">
        <f>M479+J479/40-IF(I479="V2H",K479/(0.95*40),0)-IF(E480=0,IF(E479=1,IF(D480=1,30,40)*0.18/(2*40),0),0)-IF(E480=1,IF(E479=0,IF(D480=1,30,40)*0.18/(2*40),0),0)</f>
        <v/>
      </c>
      <c r="N480" s="14" t="n">
        <v>0.2</v>
      </c>
      <c r="O480" s="15">
        <f>K480*N480</f>
        <v/>
      </c>
      <c r="P480">
        <f>IF(E480=0,0.3,IF(D480=1,IF(C480&gt;=Params!$B$13-3,IF(C480&lt;Params!$B$13,Params!$B$20,0.3),0.3),IF(C480&gt;=Params!$B$15-3,IF(C480&lt;Params!$B$15,Params!$B$21,0.3),0.3)))</f>
        <v/>
      </c>
    </row>
    <row r="481" ht="15" customHeight="1" s="1">
      <c r="A481" s="9" t="n">
        <v>478</v>
      </c>
      <c r="B481" s="6" t="inlineStr">
        <is>
          <t>20/01</t>
        </is>
      </c>
      <c r="C481" s="6" t="n">
        <v>21</v>
      </c>
      <c r="D481" s="6" t="n">
        <v>0</v>
      </c>
      <c r="E481" s="10">
        <f>IF(D481=1, IF(OR(C481&lt;10, C481&gt;=15),1,0), IF(OR(C481&lt;7, C481&gt;=18),1,0))</f>
        <v/>
      </c>
      <c r="F481" s="11" t="n">
        <v>0.438</v>
      </c>
      <c r="G481" s="12">
        <f>0*8</f>
        <v/>
      </c>
      <c r="H481" s="12">
        <f>F481-G481</f>
        <v/>
      </c>
      <c r="I481" s="10">
        <f>IF(E481=0,"Fora",IF(E480=0,"Carg xar",IF(H481&lt;0,IF(M481&lt;0.9,"Carg FV","Stby"),IF(M481&gt;P481,"V2H",IF(M481&lt;0.9,"Carg xar","Stby")))))</f>
        <v/>
      </c>
      <c r="J481" s="12">
        <f>IF(OR(I481="Carg FV",I481="Carg xar"),MIN(IF(I481="Carg FV",ABS(H481),7.4),7.4,MAX(0,(0.9-M481)*40)*0.95),0)</f>
        <v/>
      </c>
      <c r="K481" s="12">
        <f>IF(I481="V2H",MIN(MAX(0,H481),7.4,MAX(0,(M481-P481)*40)*0.95),0)</f>
        <v/>
      </c>
      <c r="L481" s="12">
        <f>IF(E481=0,0,MAX(0,H481-K481))</f>
        <v/>
      </c>
      <c r="M481" s="13">
        <f>M480+J480/40-IF(I480="V2H",K480/(0.95*40),0)-IF(E481=0,IF(E480=1,IF(D481=1,30,40)*0.18/(2*40),0),0)-IF(E481=1,IF(E480=0,IF(D481=1,30,40)*0.18/(2*40),0),0)</f>
        <v/>
      </c>
      <c r="N481" s="14" t="n">
        <v>0.2</v>
      </c>
      <c r="O481" s="15">
        <f>K481*N481</f>
        <v/>
      </c>
      <c r="P481">
        <f>IF(E481=0,0.3,IF(D481=1,IF(C481&gt;=Params!$B$13-3,IF(C481&lt;Params!$B$13,Params!$B$20,0.3),0.3),IF(C481&gt;=Params!$B$15-3,IF(C481&lt;Params!$B$15,Params!$B$21,0.3),0.3)))</f>
        <v/>
      </c>
    </row>
    <row r="482" ht="15" customHeight="1" s="1">
      <c r="A482" s="9" t="n">
        <v>479</v>
      </c>
      <c r="B482" s="6" t="inlineStr">
        <is>
          <t>20/01</t>
        </is>
      </c>
      <c r="C482" s="6" t="n">
        <v>22</v>
      </c>
      <c r="D482" s="6" t="n">
        <v>0</v>
      </c>
      <c r="E482" s="10">
        <f>IF(D482=1, IF(OR(C482&lt;10, C482&gt;=15),1,0), IF(OR(C482&lt;7, C482&gt;=18),1,0))</f>
        <v/>
      </c>
      <c r="F482" s="11" t="n">
        <v>2.164</v>
      </c>
      <c r="G482" s="12">
        <f>0*8</f>
        <v/>
      </c>
      <c r="H482" s="12">
        <f>F482-G482</f>
        <v/>
      </c>
      <c r="I482" s="10">
        <f>IF(E482=0,"Fora",IF(E481=0,"Carg xar",IF(H482&lt;0,IF(M482&lt;0.9,"Carg FV","Stby"),IF(M482&gt;P482,"V2H",IF(M482&lt;0.9,"Carg xar","Stby")))))</f>
        <v/>
      </c>
      <c r="J482" s="12">
        <f>IF(OR(I482="Carg FV",I482="Carg xar"),MIN(IF(I482="Carg FV",ABS(H482),7.4),7.4,MAX(0,(0.9-M482)*40)*0.95),0)</f>
        <v/>
      </c>
      <c r="K482" s="12">
        <f>IF(I482="V2H",MIN(MAX(0,H482),7.4,MAX(0,(M482-P482)*40)*0.95),0)</f>
        <v/>
      </c>
      <c r="L482" s="12">
        <f>IF(E482=0,0,MAX(0,H482-K482))</f>
        <v/>
      </c>
      <c r="M482" s="13">
        <f>M481+J481/40-IF(I481="V2H",K481/(0.95*40),0)-IF(E482=0,IF(E481=1,IF(D482=1,30,40)*0.18/(2*40),0),0)-IF(E482=1,IF(E481=0,IF(D482=1,30,40)*0.18/(2*40),0),0)</f>
        <v/>
      </c>
      <c r="N482" s="14" t="n">
        <v>0.15</v>
      </c>
      <c r="O482" s="15">
        <f>K482*N482</f>
        <v/>
      </c>
      <c r="P482">
        <f>IF(E482=0,0.3,IF(D482=1,IF(C482&gt;=Params!$B$13-3,IF(C482&lt;Params!$B$13,Params!$B$20,0.3),0.3),IF(C482&gt;=Params!$B$15-3,IF(C482&lt;Params!$B$15,Params!$B$21,0.3),0.3)))</f>
        <v/>
      </c>
    </row>
    <row r="483" ht="15" customHeight="1" s="1">
      <c r="A483" s="9" t="n">
        <v>480</v>
      </c>
      <c r="B483" s="6" t="inlineStr">
        <is>
          <t>20/01</t>
        </is>
      </c>
      <c r="C483" s="6" t="n">
        <v>23</v>
      </c>
      <c r="D483" s="6" t="n">
        <v>0</v>
      </c>
      <c r="E483" s="10">
        <f>IF(D483=1, IF(OR(C483&lt;10, C483&gt;=15),1,0), IF(OR(C483&lt;7, C483&gt;=18),1,0))</f>
        <v/>
      </c>
      <c r="F483" s="11" t="n">
        <v>0.535</v>
      </c>
      <c r="G483" s="12">
        <f>0*8</f>
        <v/>
      </c>
      <c r="H483" s="12">
        <f>F483-G483</f>
        <v/>
      </c>
      <c r="I483" s="10">
        <f>IF(E483=0,"Fora",IF(E482=0,"Carg xar",IF(H483&lt;0,IF(M483&lt;0.9,"Carg FV","Stby"),IF(M483&gt;P483,"V2H",IF(M483&lt;0.9,"Carg xar","Stby")))))</f>
        <v/>
      </c>
      <c r="J483" s="12">
        <f>IF(OR(I483="Carg FV",I483="Carg xar"),MIN(IF(I483="Carg FV",ABS(H483),7.4),7.4,MAX(0,(0.9-M483)*40)*0.95),0)</f>
        <v/>
      </c>
      <c r="K483" s="12">
        <f>IF(I483="V2H",MIN(MAX(0,H483),7.4,MAX(0,(M483-P483)*40)*0.95),0)</f>
        <v/>
      </c>
      <c r="L483" s="12">
        <f>IF(E483=0,0,MAX(0,H483-K483))</f>
        <v/>
      </c>
      <c r="M483" s="13">
        <f>M482+J482/40-IF(I482="V2H",K482/(0.95*40),0)-IF(E483=0,IF(E482=1,IF(D483=1,30,40)*0.18/(2*40),0),0)-IF(E483=1,IF(E482=0,IF(D483=1,30,40)*0.18/(2*40),0),0)</f>
        <v/>
      </c>
      <c r="N483" s="14" t="n">
        <v>0.15</v>
      </c>
      <c r="O483" s="15">
        <f>K483*N483</f>
        <v/>
      </c>
      <c r="P483">
        <f>IF(E483=0,0.3,IF(D483=1,IF(C483&gt;=Params!$B$13-3,IF(C483&lt;Params!$B$13,Params!$B$20,0.3),0.3),IF(C483&gt;=Params!$B$15-3,IF(C483&lt;Params!$B$15,Params!$B$21,0.3),0.3)))</f>
        <v/>
      </c>
    </row>
    <row r="484" ht="15" customHeight="1" s="1">
      <c r="A484" s="9" t="n">
        <v>481</v>
      </c>
      <c r="B484" s="6" t="inlineStr">
        <is>
          <t>21/01</t>
        </is>
      </c>
      <c r="C484" s="6" t="n">
        <v>0</v>
      </c>
      <c r="D484" s="6" t="n">
        <v>0</v>
      </c>
      <c r="E484" s="10">
        <f>IF(D484=1, IF(OR(C484&lt;10, C484&gt;=15),1,0), IF(OR(C484&lt;7, C484&gt;=18),1,0))</f>
        <v/>
      </c>
      <c r="F484" s="11" t="n">
        <v>0.17</v>
      </c>
      <c r="G484" s="12">
        <f>0*8</f>
        <v/>
      </c>
      <c r="H484" s="12">
        <f>F484-G484</f>
        <v/>
      </c>
      <c r="I484" s="10">
        <f>IF(E484=0,"Fora",IF(E483=0,"Carg xar",IF(H484&lt;0,IF(M484&lt;0.9,"Carg FV","Stby"),IF(M484&gt;P484,"V2H",IF(M484&lt;0.9,"Carg xar","Stby")))))</f>
        <v/>
      </c>
      <c r="J484" s="12">
        <f>IF(OR(I484="Carg FV",I484="Carg xar"),MIN(IF(I484="Carg FV",ABS(H484),7.4),7.4,MAX(0,(0.9-M484)*40)*0.95),0)</f>
        <v/>
      </c>
      <c r="K484" s="12">
        <f>IF(I484="V2H",MIN(MAX(0,H484),7.4,MAX(0,(M484-P484)*40)*0.95),0)</f>
        <v/>
      </c>
      <c r="L484" s="12">
        <f>IF(E484=0,0,MAX(0,H484-K484))</f>
        <v/>
      </c>
      <c r="M484" s="13">
        <f>M483+J483/40-IF(I483="V2H",K483/(0.95*40),0)-IF(E484=0,IF(E483=1,IF(D484=1,30,40)*0.18/(2*40),0),0)-IF(E484=1,IF(E483=0,IF(D484=1,30,40)*0.18/(2*40),0),0)</f>
        <v/>
      </c>
      <c r="N484" s="14" t="n">
        <v>0.09</v>
      </c>
      <c r="O484" s="15">
        <f>K484*N484</f>
        <v/>
      </c>
      <c r="P484">
        <f>IF(E484=0,0.3,IF(D484=1,IF(C484&gt;=Params!$B$13-3,IF(C484&lt;Params!$B$13,Params!$B$20,0.3),0.3),IF(C484&gt;=Params!$B$15-3,IF(C484&lt;Params!$B$15,Params!$B$21,0.3),0.3)))</f>
        <v/>
      </c>
    </row>
    <row r="485" ht="15" customHeight="1" s="1">
      <c r="A485" s="9" t="n">
        <v>482</v>
      </c>
      <c r="B485" s="6" t="inlineStr">
        <is>
          <t>21/01</t>
        </is>
      </c>
      <c r="C485" s="6" t="n">
        <v>1</v>
      </c>
      <c r="D485" s="6" t="n">
        <v>0</v>
      </c>
      <c r="E485" s="10">
        <f>IF(D485=1, IF(OR(C485&lt;10, C485&gt;=15),1,0), IF(OR(C485&lt;7, C485&gt;=18),1,0))</f>
        <v/>
      </c>
      <c r="F485" s="11" t="n">
        <v>0.125</v>
      </c>
      <c r="G485" s="12">
        <f>0*8</f>
        <v/>
      </c>
      <c r="H485" s="12">
        <f>F485-G485</f>
        <v/>
      </c>
      <c r="I485" s="10">
        <f>IF(E485=0,"Fora",IF(E484=0,"Carg xar",IF(H485&lt;0,IF(M485&lt;0.9,"Carg FV","Stby"),IF(M485&gt;P485,"V2H",IF(M485&lt;0.9,"Carg xar","Stby")))))</f>
        <v/>
      </c>
      <c r="J485" s="12">
        <f>IF(OR(I485="Carg FV",I485="Carg xar"),MIN(IF(I485="Carg FV",ABS(H485),7.4),7.4,MAX(0,(0.9-M485)*40)*0.95),0)</f>
        <v/>
      </c>
      <c r="K485" s="12">
        <f>IF(I485="V2H",MIN(MAX(0,H485),7.4,MAX(0,(M485-P485)*40)*0.95),0)</f>
        <v/>
      </c>
      <c r="L485" s="12">
        <f>IF(E485=0,0,MAX(0,H485-K485))</f>
        <v/>
      </c>
      <c r="M485" s="13">
        <f>M484+J484/40-IF(I484="V2H",K484/(0.95*40),0)-IF(E485=0,IF(E484=1,IF(D485=1,30,40)*0.18/(2*40),0),0)-IF(E485=1,IF(E484=0,IF(D485=1,30,40)*0.18/(2*40),0),0)</f>
        <v/>
      </c>
      <c r="N485" s="14" t="n">
        <v>0.09</v>
      </c>
      <c r="O485" s="15">
        <f>K485*N485</f>
        <v/>
      </c>
      <c r="P485">
        <f>IF(E485=0,0.3,IF(D485=1,IF(C485&gt;=Params!$B$13-3,IF(C485&lt;Params!$B$13,Params!$B$20,0.3),0.3),IF(C485&gt;=Params!$B$15-3,IF(C485&lt;Params!$B$15,Params!$B$21,0.3),0.3)))</f>
        <v/>
      </c>
    </row>
    <row r="486" ht="15" customHeight="1" s="1">
      <c r="A486" s="9" t="n">
        <v>483</v>
      </c>
      <c r="B486" s="6" t="inlineStr">
        <is>
          <t>21/01</t>
        </is>
      </c>
      <c r="C486" s="6" t="n">
        <v>2</v>
      </c>
      <c r="D486" s="6" t="n">
        <v>0</v>
      </c>
      <c r="E486" s="10">
        <f>IF(D486=1, IF(OR(C486&lt;10, C486&gt;=15),1,0), IF(OR(C486&lt;7, C486&gt;=18),1,0))</f>
        <v/>
      </c>
      <c r="F486" s="11" t="n">
        <v>0.134</v>
      </c>
      <c r="G486" s="12">
        <f>0*8</f>
        <v/>
      </c>
      <c r="H486" s="12">
        <f>F486-G486</f>
        <v/>
      </c>
      <c r="I486" s="10">
        <f>IF(E486=0,"Fora",IF(E485=0,"Carg xar",IF(H486&lt;0,IF(M486&lt;0.9,"Carg FV","Stby"),IF(M486&gt;P486,"V2H",IF(M486&lt;0.9,"Carg xar","Stby")))))</f>
        <v/>
      </c>
      <c r="J486" s="12">
        <f>IF(OR(I486="Carg FV",I486="Carg xar"),MIN(IF(I486="Carg FV",ABS(H486),7.4),7.4,MAX(0,(0.9-M486)*40)*0.95),0)</f>
        <v/>
      </c>
      <c r="K486" s="12">
        <f>IF(I486="V2H",MIN(MAX(0,H486),7.4,MAX(0,(M486-P486)*40)*0.95),0)</f>
        <v/>
      </c>
      <c r="L486" s="12">
        <f>IF(E486=0,0,MAX(0,H486-K486))</f>
        <v/>
      </c>
      <c r="M486" s="13">
        <f>M485+J485/40-IF(I485="V2H",K485/(0.95*40),0)-IF(E486=0,IF(E485=1,IF(D486=1,30,40)*0.18/(2*40),0),0)-IF(E486=1,IF(E485=0,IF(D486=1,30,40)*0.18/(2*40),0),0)</f>
        <v/>
      </c>
      <c r="N486" s="14" t="n">
        <v>0.09</v>
      </c>
      <c r="O486" s="15">
        <f>K486*N486</f>
        <v/>
      </c>
      <c r="P486">
        <f>IF(E486=0,0.3,IF(D486=1,IF(C486&gt;=Params!$B$13-3,IF(C486&lt;Params!$B$13,Params!$B$20,0.3),0.3),IF(C486&gt;=Params!$B$15-3,IF(C486&lt;Params!$B$15,Params!$B$21,0.3),0.3)))</f>
        <v/>
      </c>
    </row>
    <row r="487" ht="15" customHeight="1" s="1">
      <c r="A487" s="9" t="n">
        <v>484</v>
      </c>
      <c r="B487" s="6" t="inlineStr">
        <is>
          <t>21/01</t>
        </is>
      </c>
      <c r="C487" s="6" t="n">
        <v>3</v>
      </c>
      <c r="D487" s="6" t="n">
        <v>0</v>
      </c>
      <c r="E487" s="10">
        <f>IF(D487=1, IF(OR(C487&lt;10, C487&gt;=15),1,0), IF(OR(C487&lt;7, C487&gt;=18),1,0))</f>
        <v/>
      </c>
      <c r="F487" s="11" t="n">
        <v>0.707</v>
      </c>
      <c r="G487" s="12">
        <f>0*8</f>
        <v/>
      </c>
      <c r="H487" s="12">
        <f>F487-G487</f>
        <v/>
      </c>
      <c r="I487" s="10">
        <f>IF(E487=0,"Fora",IF(E486=0,"Carg xar",IF(H487&lt;0,IF(M487&lt;0.9,"Carg FV","Stby"),IF(M487&gt;P487,"V2H",IF(M487&lt;0.9,"Carg xar","Stby")))))</f>
        <v/>
      </c>
      <c r="J487" s="12">
        <f>IF(OR(I487="Carg FV",I487="Carg xar"),MIN(IF(I487="Carg FV",ABS(H487),7.4),7.4,MAX(0,(0.9-M487)*40)*0.95),0)</f>
        <v/>
      </c>
      <c r="K487" s="12">
        <f>IF(I487="V2H",MIN(MAX(0,H487),7.4,MAX(0,(M487-P487)*40)*0.95),0)</f>
        <v/>
      </c>
      <c r="L487" s="12">
        <f>IF(E487=0,0,MAX(0,H487-K487))</f>
        <v/>
      </c>
      <c r="M487" s="13">
        <f>M486+J486/40-IF(I486="V2H",K486/(0.95*40),0)-IF(E487=0,IF(E486=1,IF(D487=1,30,40)*0.18/(2*40),0),0)-IF(E487=1,IF(E486=0,IF(D487=1,30,40)*0.18/(2*40),0),0)</f>
        <v/>
      </c>
      <c r="N487" s="14" t="n">
        <v>0.09</v>
      </c>
      <c r="O487" s="15">
        <f>K487*N487</f>
        <v/>
      </c>
      <c r="P487">
        <f>IF(E487=0,0.3,IF(D487=1,IF(C487&gt;=Params!$B$13-3,IF(C487&lt;Params!$B$13,Params!$B$20,0.3),0.3),IF(C487&gt;=Params!$B$15-3,IF(C487&lt;Params!$B$15,Params!$B$21,0.3),0.3)))</f>
        <v/>
      </c>
    </row>
    <row r="488" ht="15" customHeight="1" s="1">
      <c r="A488" s="9" t="n">
        <v>485</v>
      </c>
      <c r="B488" s="6" t="inlineStr">
        <is>
          <t>21/01</t>
        </is>
      </c>
      <c r="C488" s="6" t="n">
        <v>4</v>
      </c>
      <c r="D488" s="6" t="n">
        <v>0</v>
      </c>
      <c r="E488" s="10">
        <f>IF(D488=1, IF(OR(C488&lt;10, C488&gt;=15),1,0), IF(OR(C488&lt;7, C488&gt;=18),1,0))</f>
        <v/>
      </c>
      <c r="F488" s="11" t="n">
        <v>4.162</v>
      </c>
      <c r="G488" s="12">
        <f>0*8</f>
        <v/>
      </c>
      <c r="H488" s="12">
        <f>F488-G488</f>
        <v/>
      </c>
      <c r="I488" s="10">
        <f>IF(E488=0,"Fora",IF(E487=0,"Carg xar",IF(H488&lt;0,IF(M488&lt;0.9,"Carg FV","Stby"),IF(M488&gt;P488,"V2H",IF(M488&lt;0.9,"Carg xar","Stby")))))</f>
        <v/>
      </c>
      <c r="J488" s="12">
        <f>IF(OR(I488="Carg FV",I488="Carg xar"),MIN(IF(I488="Carg FV",ABS(H488),7.4),7.4,MAX(0,(0.9-M488)*40)*0.95),0)</f>
        <v/>
      </c>
      <c r="K488" s="12">
        <f>IF(I488="V2H",MIN(MAX(0,H488),7.4,MAX(0,(M488-P488)*40)*0.95),0)</f>
        <v/>
      </c>
      <c r="L488" s="12">
        <f>IF(E488=0,0,MAX(0,H488-K488))</f>
        <v/>
      </c>
      <c r="M488" s="13">
        <f>M487+J487/40-IF(I487="V2H",K487/(0.95*40),0)-IF(E488=0,IF(E487=1,IF(D488=1,30,40)*0.18/(2*40),0),0)-IF(E488=1,IF(E487=0,IF(D488=1,30,40)*0.18/(2*40),0),0)</f>
        <v/>
      </c>
      <c r="N488" s="14" t="n">
        <v>0.09</v>
      </c>
      <c r="O488" s="15">
        <f>K488*N488</f>
        <v/>
      </c>
      <c r="P488">
        <f>IF(E488=0,0.3,IF(D488=1,IF(C488&gt;=Params!$B$13-3,IF(C488&lt;Params!$B$13,Params!$B$20,0.3),0.3),IF(C488&gt;=Params!$B$15-3,IF(C488&lt;Params!$B$15,Params!$B$21,0.3),0.3)))</f>
        <v/>
      </c>
    </row>
    <row r="489" ht="15" customHeight="1" s="1">
      <c r="A489" s="9" t="n">
        <v>486</v>
      </c>
      <c r="B489" s="6" t="inlineStr">
        <is>
          <t>21/01</t>
        </is>
      </c>
      <c r="C489" s="6" t="n">
        <v>5</v>
      </c>
      <c r="D489" s="6" t="n">
        <v>0</v>
      </c>
      <c r="E489" s="10">
        <f>IF(D489=1, IF(OR(C489&lt;10, C489&gt;=15),1,0), IF(OR(C489&lt;7, C489&gt;=18),1,0))</f>
        <v/>
      </c>
      <c r="F489" s="11" t="n">
        <v>4.279</v>
      </c>
      <c r="G489" s="12">
        <f>0*8</f>
        <v/>
      </c>
      <c r="H489" s="12">
        <f>F489-G489</f>
        <v/>
      </c>
      <c r="I489" s="10">
        <f>IF(E489=0,"Fora",IF(E488=0,"Carg xar",IF(H489&lt;0,IF(M489&lt;0.9,"Carg FV","Stby"),IF(M489&gt;P489,"V2H",IF(M489&lt;0.9,"Carg xar","Stby")))))</f>
        <v/>
      </c>
      <c r="J489" s="12">
        <f>IF(OR(I489="Carg FV",I489="Carg xar"),MIN(IF(I489="Carg FV",ABS(H489),7.4),7.4,MAX(0,(0.9-M489)*40)*0.95),0)</f>
        <v/>
      </c>
      <c r="K489" s="12">
        <f>IF(I489="V2H",MIN(MAX(0,H489),7.4,MAX(0,(M489-P489)*40)*0.95),0)</f>
        <v/>
      </c>
      <c r="L489" s="12">
        <f>IF(E489=0,0,MAX(0,H489-K489))</f>
        <v/>
      </c>
      <c r="M489" s="13">
        <f>M488+J488/40-IF(I488="V2H",K488/(0.95*40),0)-IF(E489=0,IF(E488=1,IF(D489=1,30,40)*0.18/(2*40),0),0)-IF(E489=1,IF(E488=0,IF(D489=1,30,40)*0.18/(2*40),0),0)</f>
        <v/>
      </c>
      <c r="N489" s="14" t="n">
        <v>0.09</v>
      </c>
      <c r="O489" s="15">
        <f>K489*N489</f>
        <v/>
      </c>
      <c r="P489">
        <f>IF(E489=0,0.3,IF(D489=1,IF(C489&gt;=Params!$B$13-3,IF(C489&lt;Params!$B$13,Params!$B$20,0.3),0.3),IF(C489&gt;=Params!$B$15-3,IF(C489&lt;Params!$B$15,Params!$B$21,0.3),0.3)))</f>
        <v/>
      </c>
    </row>
    <row r="490" ht="15" customHeight="1" s="1">
      <c r="A490" s="9" t="n">
        <v>487</v>
      </c>
      <c r="B490" s="6" t="inlineStr">
        <is>
          <t>21/01</t>
        </is>
      </c>
      <c r="C490" s="6" t="n">
        <v>6</v>
      </c>
      <c r="D490" s="6" t="n">
        <v>0</v>
      </c>
      <c r="E490" s="10">
        <f>IF(D490=1, IF(OR(C490&lt;10, C490&gt;=15),1,0), IF(OR(C490&lt;7, C490&gt;=18),1,0))</f>
        <v/>
      </c>
      <c r="F490" s="11" t="n">
        <v>4.103</v>
      </c>
      <c r="G490" s="12">
        <f>0*8</f>
        <v/>
      </c>
      <c r="H490" s="12">
        <f>F490-G490</f>
        <v/>
      </c>
      <c r="I490" s="10">
        <f>IF(E490=0,"Fora",IF(E489=0,"Carg xar",IF(H490&lt;0,IF(M490&lt;0.9,"Carg FV","Stby"),IF(M490&gt;P490,"V2H",IF(M490&lt;0.9,"Carg xar","Stby")))))</f>
        <v/>
      </c>
      <c r="J490" s="12">
        <f>IF(OR(I490="Carg FV",I490="Carg xar"),MIN(IF(I490="Carg FV",ABS(H490),7.4),7.4,MAX(0,(0.9-M490)*40)*0.95),0)</f>
        <v/>
      </c>
      <c r="K490" s="12">
        <f>IF(I490="V2H",MIN(MAX(0,H490),7.4,MAX(0,(M490-P490)*40)*0.95),0)</f>
        <v/>
      </c>
      <c r="L490" s="12">
        <f>IF(E490=0,0,MAX(0,H490-K490))</f>
        <v/>
      </c>
      <c r="M490" s="13">
        <f>M489+J489/40-IF(I489="V2H",K489/(0.95*40),0)-IF(E490=0,IF(E489=1,IF(D490=1,30,40)*0.18/(2*40),0),0)-IF(E490=1,IF(E489=0,IF(D490=1,30,40)*0.18/(2*40),0),0)</f>
        <v/>
      </c>
      <c r="N490" s="14" t="n">
        <v>0.09</v>
      </c>
      <c r="O490" s="15">
        <f>K490*N490</f>
        <v/>
      </c>
      <c r="P490">
        <f>IF(E490=0,0.3,IF(D490=1,IF(C490&gt;=Params!$B$13-3,IF(C490&lt;Params!$B$13,Params!$B$20,0.3),0.3),IF(C490&gt;=Params!$B$15-3,IF(C490&lt;Params!$B$15,Params!$B$21,0.3),0.3)))</f>
        <v/>
      </c>
    </row>
    <row r="491" ht="15" customHeight="1" s="1">
      <c r="A491" s="9" t="n">
        <v>488</v>
      </c>
      <c r="B491" s="6" t="inlineStr">
        <is>
          <t>21/01</t>
        </is>
      </c>
      <c r="C491" s="6" t="n">
        <v>7</v>
      </c>
      <c r="D491" s="6" t="n">
        <v>0</v>
      </c>
      <c r="E491" s="10">
        <f>IF(D491=1, IF(OR(C491&lt;10, C491&gt;=15),1,0), IF(OR(C491&lt;7, C491&gt;=18),1,0))</f>
        <v/>
      </c>
      <c r="F491" s="11" t="n">
        <v>5.054</v>
      </c>
      <c r="G491" s="12">
        <f>0*8</f>
        <v/>
      </c>
      <c r="H491" s="12">
        <f>F491-G491</f>
        <v/>
      </c>
      <c r="I491" s="10">
        <f>IF(E491=0,"Fora",IF(E490=0,"Carg xar",IF(H491&lt;0,IF(M491&lt;0.9,"Carg FV","Stby"),IF(M491&gt;P491,"V2H",IF(M491&lt;0.9,"Carg xar","Stby")))))</f>
        <v/>
      </c>
      <c r="J491" s="12">
        <f>IF(OR(I491="Carg FV",I491="Carg xar"),MIN(IF(I491="Carg FV",ABS(H491),7.4),7.4,MAX(0,(0.9-M491)*40)*0.95),0)</f>
        <v/>
      </c>
      <c r="K491" s="12">
        <f>IF(I491="V2H",MIN(MAX(0,H491),7.4,MAX(0,(M491-P491)*40)*0.95),0)</f>
        <v/>
      </c>
      <c r="L491" s="12">
        <f>IF(E491=0,0,MAX(0,H491-K491))</f>
        <v/>
      </c>
      <c r="M491" s="13">
        <f>M490+J490/40-IF(I490="V2H",K490/(0.95*40),0)-IF(E491=0,IF(E490=1,IF(D491=1,30,40)*0.18/(2*40),0),0)-IF(E491=1,IF(E490=0,IF(D491=1,30,40)*0.18/(2*40),0),0)</f>
        <v/>
      </c>
      <c r="N491" s="14" t="n">
        <v>0.09</v>
      </c>
      <c r="O491" s="15">
        <f>K491*N491</f>
        <v/>
      </c>
      <c r="P491">
        <f>IF(E491=0,0.3,IF(D491=1,IF(C491&gt;=Params!$B$13-3,IF(C491&lt;Params!$B$13,Params!$B$20,0.3),0.3),IF(C491&gt;=Params!$B$15-3,IF(C491&lt;Params!$B$15,Params!$B$21,0.3),0.3)))</f>
        <v/>
      </c>
    </row>
    <row r="492" ht="15" customHeight="1" s="1">
      <c r="A492" s="9" t="n">
        <v>489</v>
      </c>
      <c r="B492" s="6" t="inlineStr">
        <is>
          <t>21/01</t>
        </is>
      </c>
      <c r="C492" s="6" t="n">
        <v>8</v>
      </c>
      <c r="D492" s="6" t="n">
        <v>0</v>
      </c>
      <c r="E492" s="10">
        <f>IF(D492=1, IF(OR(C492&lt;10, C492&gt;=15),1,0), IF(OR(C492&lt;7, C492&gt;=18),1,0))</f>
        <v/>
      </c>
      <c r="F492" s="11" t="n">
        <v>4.599</v>
      </c>
      <c r="G492" s="12">
        <f>0.05*8</f>
        <v/>
      </c>
      <c r="H492" s="12">
        <f>F492-G492</f>
        <v/>
      </c>
      <c r="I492" s="10">
        <f>IF(E492=0,"Fora",IF(E491=0,"Carg xar",IF(H492&lt;0,IF(M492&lt;0.9,"Carg FV","Stby"),IF(M492&gt;P492,"V2H",IF(M492&lt;0.9,"Carg xar","Stby")))))</f>
        <v/>
      </c>
      <c r="J492" s="12">
        <f>IF(OR(I492="Carg FV",I492="Carg xar"),MIN(IF(I492="Carg FV",ABS(H492),7.4),7.4,MAX(0,(0.9-M492)*40)*0.95),0)</f>
        <v/>
      </c>
      <c r="K492" s="12">
        <f>IF(I492="V2H",MIN(MAX(0,H492),7.4,MAX(0,(M492-P492)*40)*0.95),0)</f>
        <v/>
      </c>
      <c r="L492" s="12">
        <f>IF(E492=0,0,MAX(0,H492-K492))</f>
        <v/>
      </c>
      <c r="M492" s="13">
        <f>M491+J491/40-IF(I491="V2H",K491/(0.95*40),0)-IF(E492=0,IF(E491=1,IF(D492=1,30,40)*0.18/(2*40),0),0)-IF(E492=1,IF(E491=0,IF(D492=1,30,40)*0.18/(2*40),0),0)</f>
        <v/>
      </c>
      <c r="N492" s="14" t="n">
        <v>0.15</v>
      </c>
      <c r="O492" s="15">
        <f>K492*N492</f>
        <v/>
      </c>
      <c r="P492">
        <f>IF(E492=0,0.3,IF(D492=1,IF(C492&gt;=Params!$B$13-3,IF(C492&lt;Params!$B$13,Params!$B$20,0.3),0.3),IF(C492&gt;=Params!$B$15-3,IF(C492&lt;Params!$B$15,Params!$B$21,0.3),0.3)))</f>
        <v/>
      </c>
    </row>
    <row r="493" ht="15" customHeight="1" s="1">
      <c r="A493" s="9" t="n">
        <v>490</v>
      </c>
      <c r="B493" s="6" t="inlineStr">
        <is>
          <t>21/01</t>
        </is>
      </c>
      <c r="C493" s="6" t="n">
        <v>9</v>
      </c>
      <c r="D493" s="6" t="n">
        <v>0</v>
      </c>
      <c r="E493" s="10">
        <f>IF(D493=1, IF(OR(C493&lt;10, C493&gt;=15),1,0), IF(OR(C493&lt;7, C493&gt;=18),1,0))</f>
        <v/>
      </c>
      <c r="F493" s="11" t="n">
        <v>4.609</v>
      </c>
      <c r="G493" s="12">
        <f>0.18*8</f>
        <v/>
      </c>
      <c r="H493" s="12">
        <f>F493-G493</f>
        <v/>
      </c>
      <c r="I493" s="10">
        <f>IF(E493=0,"Fora",IF(E492=0,"Carg xar",IF(H493&lt;0,IF(M493&lt;0.9,"Carg FV","Stby"),IF(M493&gt;P493,"V2H",IF(M493&lt;0.9,"Carg xar","Stby")))))</f>
        <v/>
      </c>
      <c r="J493" s="12">
        <f>IF(OR(I493="Carg FV",I493="Carg xar"),MIN(IF(I493="Carg FV",ABS(H493),7.4),7.4,MAX(0,(0.9-M493)*40)*0.95),0)</f>
        <v/>
      </c>
      <c r="K493" s="12">
        <f>IF(I493="V2H",MIN(MAX(0,H493),7.4,MAX(0,(M493-P493)*40)*0.95),0)</f>
        <v/>
      </c>
      <c r="L493" s="12">
        <f>IF(E493=0,0,MAX(0,H493-K493))</f>
        <v/>
      </c>
      <c r="M493" s="13">
        <f>M492+J492/40-IF(I492="V2H",K492/(0.95*40),0)-IF(E493=0,IF(E492=1,IF(D493=1,30,40)*0.18/(2*40),0),0)-IF(E493=1,IF(E492=0,IF(D493=1,30,40)*0.18/(2*40),0),0)</f>
        <v/>
      </c>
      <c r="N493" s="14" t="n">
        <v>0.15</v>
      </c>
      <c r="O493" s="15">
        <f>K493*N493</f>
        <v/>
      </c>
      <c r="P493">
        <f>IF(E493=0,0.3,IF(D493=1,IF(C493&gt;=Params!$B$13-3,IF(C493&lt;Params!$B$13,Params!$B$20,0.3),0.3),IF(C493&gt;=Params!$B$15-3,IF(C493&lt;Params!$B$15,Params!$B$21,0.3),0.3)))</f>
        <v/>
      </c>
    </row>
    <row r="494" ht="15" customHeight="1" s="1">
      <c r="A494" s="9" t="n">
        <v>491</v>
      </c>
      <c r="B494" s="6" t="inlineStr">
        <is>
          <t>21/01</t>
        </is>
      </c>
      <c r="C494" s="6" t="n">
        <v>10</v>
      </c>
      <c r="D494" s="6" t="n">
        <v>0</v>
      </c>
      <c r="E494" s="10">
        <f>IF(D494=1, IF(OR(C494&lt;10, C494&gt;=15),1,0), IF(OR(C494&lt;7, C494&gt;=18),1,0))</f>
        <v/>
      </c>
      <c r="F494" s="11" t="n">
        <v>3.692</v>
      </c>
      <c r="G494" s="12">
        <f>0.38*8</f>
        <v/>
      </c>
      <c r="H494" s="12">
        <f>F494-G494</f>
        <v/>
      </c>
      <c r="I494" s="10">
        <f>IF(E494=0,"Fora",IF(E493=0,"Carg xar",IF(H494&lt;0,IF(M494&lt;0.9,"Carg FV","Stby"),IF(M494&gt;P494,"V2H",IF(M494&lt;0.9,"Carg xar","Stby")))))</f>
        <v/>
      </c>
      <c r="J494" s="12">
        <f>IF(OR(I494="Carg FV",I494="Carg xar"),MIN(IF(I494="Carg FV",ABS(H494),7.4),7.4,MAX(0,(0.9-M494)*40)*0.95),0)</f>
        <v/>
      </c>
      <c r="K494" s="12">
        <f>IF(I494="V2H",MIN(MAX(0,H494),7.4,MAX(0,(M494-P494)*40)*0.95),0)</f>
        <v/>
      </c>
      <c r="L494" s="12">
        <f>IF(E494=0,0,MAX(0,H494-K494))</f>
        <v/>
      </c>
      <c r="M494" s="13">
        <f>M493+J493/40-IF(I493="V2H",K493/(0.95*40),0)-IF(E494=0,IF(E493=1,IF(D494=1,30,40)*0.18/(2*40),0),0)-IF(E494=1,IF(E493=0,IF(D494=1,30,40)*0.18/(2*40),0),0)</f>
        <v/>
      </c>
      <c r="N494" s="14" t="n">
        <v>0.2</v>
      </c>
      <c r="O494" s="15">
        <f>K494*N494</f>
        <v/>
      </c>
      <c r="P494">
        <f>IF(E494=0,0.3,IF(D494=1,IF(C494&gt;=Params!$B$13-3,IF(C494&lt;Params!$B$13,Params!$B$20,0.3),0.3),IF(C494&gt;=Params!$B$15-3,IF(C494&lt;Params!$B$15,Params!$B$21,0.3),0.3)))</f>
        <v/>
      </c>
    </row>
    <row r="495" ht="15" customHeight="1" s="1">
      <c r="A495" s="9" t="n">
        <v>492</v>
      </c>
      <c r="B495" s="6" t="inlineStr">
        <is>
          <t>21/01</t>
        </is>
      </c>
      <c r="C495" s="6" t="n">
        <v>11</v>
      </c>
      <c r="D495" s="6" t="n">
        <v>0</v>
      </c>
      <c r="E495" s="10">
        <f>IF(D495=1, IF(OR(C495&lt;10, C495&gt;=15),1,0), IF(OR(C495&lt;7, C495&gt;=18),1,0))</f>
        <v/>
      </c>
      <c r="F495" s="11" t="n">
        <v>1.481</v>
      </c>
      <c r="G495" s="12">
        <f>0.52*8</f>
        <v/>
      </c>
      <c r="H495" s="12">
        <f>F495-G495</f>
        <v/>
      </c>
      <c r="I495" s="10">
        <f>IF(E495=0,"Fora",IF(E494=0,"Carg xar",IF(H495&lt;0,IF(M495&lt;0.9,"Carg FV","Stby"),IF(M495&gt;P495,"V2H",IF(M495&lt;0.9,"Carg xar","Stby")))))</f>
        <v/>
      </c>
      <c r="J495" s="12">
        <f>IF(OR(I495="Carg FV",I495="Carg xar"),MIN(IF(I495="Carg FV",ABS(H495),7.4),7.4,MAX(0,(0.9-M495)*40)*0.95),0)</f>
        <v/>
      </c>
      <c r="K495" s="12">
        <f>IF(I495="V2H",MIN(MAX(0,H495),7.4,MAX(0,(M495-P495)*40)*0.95),0)</f>
        <v/>
      </c>
      <c r="L495" s="12">
        <f>IF(E495=0,0,MAX(0,H495-K495))</f>
        <v/>
      </c>
      <c r="M495" s="13">
        <f>M494+J494/40-IF(I494="V2H",K494/(0.95*40),0)-IF(E495=0,IF(E494=1,IF(D495=1,30,40)*0.18/(2*40),0),0)-IF(E495=1,IF(E494=0,IF(D495=1,30,40)*0.18/(2*40),0),0)</f>
        <v/>
      </c>
      <c r="N495" s="14" t="n">
        <v>0.2</v>
      </c>
      <c r="O495" s="15">
        <f>K495*N495</f>
        <v/>
      </c>
      <c r="P495">
        <f>IF(E495=0,0.3,IF(D495=1,IF(C495&gt;=Params!$B$13-3,IF(C495&lt;Params!$B$13,Params!$B$20,0.3),0.3),IF(C495&gt;=Params!$B$15-3,IF(C495&lt;Params!$B$15,Params!$B$21,0.3),0.3)))</f>
        <v/>
      </c>
    </row>
    <row r="496" ht="15" customHeight="1" s="1">
      <c r="A496" s="9" t="n">
        <v>493</v>
      </c>
      <c r="B496" s="6" t="inlineStr">
        <is>
          <t>21/01</t>
        </is>
      </c>
      <c r="C496" s="6" t="n">
        <v>12</v>
      </c>
      <c r="D496" s="6" t="n">
        <v>0</v>
      </c>
      <c r="E496" s="10">
        <f>IF(D496=1, IF(OR(C496&lt;10, C496&gt;=15),1,0), IF(OR(C496&lt;7, C496&gt;=18),1,0))</f>
        <v/>
      </c>
      <c r="F496" s="11" t="n">
        <v>3.036</v>
      </c>
      <c r="G496" s="12">
        <f>0.58*8</f>
        <v/>
      </c>
      <c r="H496" s="12">
        <f>F496-G496</f>
        <v/>
      </c>
      <c r="I496" s="10">
        <f>IF(E496=0,"Fora",IF(E495=0,"Carg xar",IF(H496&lt;0,IF(M496&lt;0.9,"Carg FV","Stby"),IF(M496&gt;P496,"V2H",IF(M496&lt;0.9,"Carg xar","Stby")))))</f>
        <v/>
      </c>
      <c r="J496" s="12">
        <f>IF(OR(I496="Carg FV",I496="Carg xar"),MIN(IF(I496="Carg FV",ABS(H496),7.4),7.4,MAX(0,(0.9-M496)*40)*0.95),0)</f>
        <v/>
      </c>
      <c r="K496" s="12">
        <f>IF(I496="V2H",MIN(MAX(0,H496),7.4,MAX(0,(M496-P496)*40)*0.95),0)</f>
        <v/>
      </c>
      <c r="L496" s="12">
        <f>IF(E496=0,0,MAX(0,H496-K496))</f>
        <v/>
      </c>
      <c r="M496" s="13">
        <f>M495+J495/40-IF(I495="V2H",K495/(0.95*40),0)-IF(E496=0,IF(E495=1,IF(D496=1,30,40)*0.18/(2*40),0),0)-IF(E496=1,IF(E495=0,IF(D496=1,30,40)*0.18/(2*40),0),0)</f>
        <v/>
      </c>
      <c r="N496" s="14" t="n">
        <v>0.2</v>
      </c>
      <c r="O496" s="15">
        <f>K496*N496</f>
        <v/>
      </c>
      <c r="P496">
        <f>IF(E496=0,0.3,IF(D496=1,IF(C496&gt;=Params!$B$13-3,IF(C496&lt;Params!$B$13,Params!$B$20,0.3),0.3),IF(C496&gt;=Params!$B$15-3,IF(C496&lt;Params!$B$15,Params!$B$21,0.3),0.3)))</f>
        <v/>
      </c>
    </row>
    <row r="497" ht="15" customHeight="1" s="1">
      <c r="A497" s="9" t="n">
        <v>494</v>
      </c>
      <c r="B497" s="6" t="inlineStr">
        <is>
          <t>21/01</t>
        </is>
      </c>
      <c r="C497" s="6" t="n">
        <v>13</v>
      </c>
      <c r="D497" s="6" t="n">
        <v>0</v>
      </c>
      <c r="E497" s="10">
        <f>IF(D497=1, IF(OR(C497&lt;10, C497&gt;=15),1,0), IF(OR(C497&lt;7, C497&gt;=18),1,0))</f>
        <v/>
      </c>
      <c r="F497" s="11" t="n">
        <v>2.49</v>
      </c>
      <c r="G497" s="12">
        <f>0.55*8</f>
        <v/>
      </c>
      <c r="H497" s="12">
        <f>F497-G497</f>
        <v/>
      </c>
      <c r="I497" s="10">
        <f>IF(E497=0,"Fora",IF(E496=0,"Carg xar",IF(H497&lt;0,IF(M497&lt;0.9,"Carg FV","Stby"),IF(M497&gt;P497,"V2H",IF(M497&lt;0.9,"Carg xar","Stby")))))</f>
        <v/>
      </c>
      <c r="J497" s="12">
        <f>IF(OR(I497="Carg FV",I497="Carg xar"),MIN(IF(I497="Carg FV",ABS(H497),7.4),7.4,MAX(0,(0.9-M497)*40)*0.95),0)</f>
        <v/>
      </c>
      <c r="K497" s="12">
        <f>IF(I497="V2H",MIN(MAX(0,H497),7.4,MAX(0,(M497-P497)*40)*0.95),0)</f>
        <v/>
      </c>
      <c r="L497" s="12">
        <f>IF(E497=0,0,MAX(0,H497-K497))</f>
        <v/>
      </c>
      <c r="M497" s="13">
        <f>M496+J496/40-IF(I496="V2H",K496/(0.95*40),0)-IF(E497=0,IF(E496=1,IF(D497=1,30,40)*0.18/(2*40),0),0)-IF(E497=1,IF(E496=0,IF(D497=1,30,40)*0.18/(2*40),0),0)</f>
        <v/>
      </c>
      <c r="N497" s="14" t="n">
        <v>0.2</v>
      </c>
      <c r="O497" s="15">
        <f>K497*N497</f>
        <v/>
      </c>
      <c r="P497">
        <f>IF(E497=0,0.3,IF(D497=1,IF(C497&gt;=Params!$B$13-3,IF(C497&lt;Params!$B$13,Params!$B$20,0.3),0.3),IF(C497&gt;=Params!$B$15-3,IF(C497&lt;Params!$B$15,Params!$B$21,0.3),0.3)))</f>
        <v/>
      </c>
    </row>
    <row r="498" ht="15" customHeight="1" s="1">
      <c r="A498" s="9" t="n">
        <v>495</v>
      </c>
      <c r="B498" s="6" t="inlineStr">
        <is>
          <t>21/01</t>
        </is>
      </c>
      <c r="C498" s="6" t="n">
        <v>14</v>
      </c>
      <c r="D498" s="6" t="n">
        <v>0</v>
      </c>
      <c r="E498" s="10">
        <f>IF(D498=1, IF(OR(C498&lt;10, C498&gt;=15),1,0), IF(OR(C498&lt;7, C498&gt;=18),1,0))</f>
        <v/>
      </c>
      <c r="F498" s="11" t="n">
        <v>4.383</v>
      </c>
      <c r="G498" s="12">
        <f>0.42*8</f>
        <v/>
      </c>
      <c r="H498" s="12">
        <f>F498-G498</f>
        <v/>
      </c>
      <c r="I498" s="10">
        <f>IF(E498=0,"Fora",IF(E497=0,"Carg xar",IF(H498&lt;0,IF(M498&lt;0.9,"Carg FV","Stby"),IF(M498&gt;P498,"V2H",IF(M498&lt;0.9,"Carg xar","Stby")))))</f>
        <v/>
      </c>
      <c r="J498" s="12">
        <f>IF(OR(I498="Carg FV",I498="Carg xar"),MIN(IF(I498="Carg FV",ABS(H498),7.4),7.4,MAX(0,(0.9-M498)*40)*0.95),0)</f>
        <v/>
      </c>
      <c r="K498" s="12">
        <f>IF(I498="V2H",MIN(MAX(0,H498),7.4,MAX(0,(M498-P498)*40)*0.95),0)</f>
        <v/>
      </c>
      <c r="L498" s="12">
        <f>IF(E498=0,0,MAX(0,H498-K498))</f>
        <v/>
      </c>
      <c r="M498" s="13">
        <f>M497+J497/40-IF(I497="V2H",K497/(0.95*40),0)-IF(E498=0,IF(E497=1,IF(D498=1,30,40)*0.18/(2*40),0),0)-IF(E498=1,IF(E497=0,IF(D498=1,30,40)*0.18/(2*40),0),0)</f>
        <v/>
      </c>
      <c r="N498" s="14" t="n">
        <v>0.15</v>
      </c>
      <c r="O498" s="15">
        <f>K498*N498</f>
        <v/>
      </c>
      <c r="P498">
        <f>IF(E498=0,0.3,IF(D498=1,IF(C498&gt;=Params!$B$13-3,IF(C498&lt;Params!$B$13,Params!$B$20,0.3),0.3),IF(C498&gt;=Params!$B$15-3,IF(C498&lt;Params!$B$15,Params!$B$21,0.3),0.3)))</f>
        <v/>
      </c>
    </row>
    <row r="499" ht="15" customHeight="1" s="1">
      <c r="A499" s="9" t="n">
        <v>496</v>
      </c>
      <c r="B499" s="6" t="inlineStr">
        <is>
          <t>21/01</t>
        </is>
      </c>
      <c r="C499" s="6" t="n">
        <v>15</v>
      </c>
      <c r="D499" s="6" t="n">
        <v>0</v>
      </c>
      <c r="E499" s="10">
        <f>IF(D499=1, IF(OR(C499&lt;10, C499&gt;=15),1,0), IF(OR(C499&lt;7, C499&gt;=18),1,0))</f>
        <v/>
      </c>
      <c r="F499" s="11" t="n">
        <v>3.765</v>
      </c>
      <c r="G499" s="12">
        <f>0.22*8</f>
        <v/>
      </c>
      <c r="H499" s="12">
        <f>F499-G499</f>
        <v/>
      </c>
      <c r="I499" s="10">
        <f>IF(E499=0,"Fora",IF(E498=0,"Carg xar",IF(H499&lt;0,IF(M499&lt;0.9,"Carg FV","Stby"),IF(M499&gt;P499,"V2H",IF(M499&lt;0.9,"Carg xar","Stby")))))</f>
        <v/>
      </c>
      <c r="J499" s="12">
        <f>IF(OR(I499="Carg FV",I499="Carg xar"),MIN(IF(I499="Carg FV",ABS(H499),7.4),7.4,MAX(0,(0.9-M499)*40)*0.95),0)</f>
        <v/>
      </c>
      <c r="K499" s="12">
        <f>IF(I499="V2H",MIN(MAX(0,H499),7.4,MAX(0,(M499-P499)*40)*0.95),0)</f>
        <v/>
      </c>
      <c r="L499" s="12">
        <f>IF(E499=0,0,MAX(0,H499-K499))</f>
        <v/>
      </c>
      <c r="M499" s="13">
        <f>M498+J498/40-IF(I498="V2H",K498/(0.95*40),0)-IF(E499=0,IF(E498=1,IF(D499=1,30,40)*0.18/(2*40),0),0)-IF(E499=1,IF(E498=0,IF(D499=1,30,40)*0.18/(2*40),0),0)</f>
        <v/>
      </c>
      <c r="N499" s="14" t="n">
        <v>0.15</v>
      </c>
      <c r="O499" s="15">
        <f>K499*N499</f>
        <v/>
      </c>
      <c r="P499">
        <f>IF(E499=0,0.3,IF(D499=1,IF(C499&gt;=Params!$B$13-3,IF(C499&lt;Params!$B$13,Params!$B$20,0.3),0.3),IF(C499&gt;=Params!$B$15-3,IF(C499&lt;Params!$B$15,Params!$B$21,0.3),0.3)))</f>
        <v/>
      </c>
    </row>
    <row r="500" ht="15" customHeight="1" s="1">
      <c r="A500" s="9" t="n">
        <v>497</v>
      </c>
      <c r="B500" s="6" t="inlineStr">
        <is>
          <t>21/01</t>
        </is>
      </c>
      <c r="C500" s="6" t="n">
        <v>16</v>
      </c>
      <c r="D500" s="6" t="n">
        <v>0</v>
      </c>
      <c r="E500" s="10">
        <f>IF(D500=1, IF(OR(C500&lt;10, C500&gt;=15),1,0), IF(OR(C500&lt;7, C500&gt;=18),1,0))</f>
        <v/>
      </c>
      <c r="F500" s="11" t="n">
        <v>5.293</v>
      </c>
      <c r="G500" s="12">
        <f>0.05*8</f>
        <v/>
      </c>
      <c r="H500" s="12">
        <f>F500-G500</f>
        <v/>
      </c>
      <c r="I500" s="10">
        <f>IF(E500=0,"Fora",IF(E499=0,"Carg xar",IF(H500&lt;0,IF(M500&lt;0.9,"Carg FV","Stby"),IF(M500&gt;P500,"V2H",IF(M500&lt;0.9,"Carg xar","Stby")))))</f>
        <v/>
      </c>
      <c r="J500" s="12">
        <f>IF(OR(I500="Carg FV",I500="Carg xar"),MIN(IF(I500="Carg FV",ABS(H500),7.4),7.4,MAX(0,(0.9-M500)*40)*0.95),0)</f>
        <v/>
      </c>
      <c r="K500" s="12">
        <f>IF(I500="V2H",MIN(MAX(0,H500),7.4,MAX(0,(M500-P500)*40)*0.95),0)</f>
        <v/>
      </c>
      <c r="L500" s="12">
        <f>IF(E500=0,0,MAX(0,H500-K500))</f>
        <v/>
      </c>
      <c r="M500" s="13">
        <f>M499+J499/40-IF(I499="V2H",K499/(0.95*40),0)-IF(E500=0,IF(E499=1,IF(D500=1,30,40)*0.18/(2*40),0),0)-IF(E500=1,IF(E499=0,IF(D500=1,30,40)*0.18/(2*40),0),0)</f>
        <v/>
      </c>
      <c r="N500" s="14" t="n">
        <v>0.15</v>
      </c>
      <c r="O500" s="15">
        <f>K500*N500</f>
        <v/>
      </c>
      <c r="P500">
        <f>IF(E500=0,0.3,IF(D500=1,IF(C500&gt;=Params!$B$13-3,IF(C500&lt;Params!$B$13,Params!$B$20,0.3),0.3),IF(C500&gt;=Params!$B$15-3,IF(C500&lt;Params!$B$15,Params!$B$21,0.3),0.3)))</f>
        <v/>
      </c>
    </row>
    <row r="501" ht="15" customHeight="1" s="1">
      <c r="A501" s="9" t="n">
        <v>498</v>
      </c>
      <c r="B501" s="6" t="inlineStr">
        <is>
          <t>21/01</t>
        </is>
      </c>
      <c r="C501" s="6" t="n">
        <v>17</v>
      </c>
      <c r="D501" s="6" t="n">
        <v>0</v>
      </c>
      <c r="E501" s="10">
        <f>IF(D501=1, IF(OR(C501&lt;10, C501&gt;=15),1,0), IF(OR(C501&lt;7, C501&gt;=18),1,0))</f>
        <v/>
      </c>
      <c r="F501" s="11" t="n">
        <v>2.641</v>
      </c>
      <c r="G501" s="12">
        <f>0*8</f>
        <v/>
      </c>
      <c r="H501" s="12">
        <f>F501-G501</f>
        <v/>
      </c>
      <c r="I501" s="10">
        <f>IF(E501=0,"Fora",IF(E500=0,"Carg xar",IF(H501&lt;0,IF(M501&lt;0.9,"Carg FV","Stby"),IF(M501&gt;P501,"V2H",IF(M501&lt;0.9,"Carg xar","Stby")))))</f>
        <v/>
      </c>
      <c r="J501" s="12">
        <f>IF(OR(I501="Carg FV",I501="Carg xar"),MIN(IF(I501="Carg FV",ABS(H501),7.4),7.4,MAX(0,(0.9-M501)*40)*0.95),0)</f>
        <v/>
      </c>
      <c r="K501" s="12">
        <f>IF(I501="V2H",MIN(MAX(0,H501),7.4,MAX(0,(M501-P501)*40)*0.95),0)</f>
        <v/>
      </c>
      <c r="L501" s="12">
        <f>IF(E501=0,0,MAX(0,H501-K501))</f>
        <v/>
      </c>
      <c r="M501" s="13">
        <f>M500+J500/40-IF(I500="V2H",K500/(0.95*40),0)-IF(E501=0,IF(E500=1,IF(D501=1,30,40)*0.18/(2*40),0),0)-IF(E501=1,IF(E500=0,IF(D501=1,30,40)*0.18/(2*40),0),0)</f>
        <v/>
      </c>
      <c r="N501" s="14" t="n">
        <v>0.15</v>
      </c>
      <c r="O501" s="15">
        <f>K501*N501</f>
        <v/>
      </c>
      <c r="P501">
        <f>IF(E501=0,0.3,IF(D501=1,IF(C501&gt;=Params!$B$13-3,IF(C501&lt;Params!$B$13,Params!$B$20,0.3),0.3),IF(C501&gt;=Params!$B$15-3,IF(C501&lt;Params!$B$15,Params!$B$21,0.3),0.3)))</f>
        <v/>
      </c>
    </row>
    <row r="502" ht="15" customHeight="1" s="1">
      <c r="A502" s="9" t="n">
        <v>499</v>
      </c>
      <c r="B502" s="6" t="inlineStr">
        <is>
          <t>21/01</t>
        </is>
      </c>
      <c r="C502" s="6" t="n">
        <v>18</v>
      </c>
      <c r="D502" s="6" t="n">
        <v>0</v>
      </c>
      <c r="E502" s="10">
        <f>IF(D502=1, IF(OR(C502&lt;10, C502&gt;=15),1,0), IF(OR(C502&lt;7, C502&gt;=18),1,0))</f>
        <v/>
      </c>
      <c r="F502" s="11" t="n">
        <v>2.621</v>
      </c>
      <c r="G502" s="12">
        <f>0*8</f>
        <v/>
      </c>
      <c r="H502" s="12">
        <f>F502-G502</f>
        <v/>
      </c>
      <c r="I502" s="10">
        <f>IF(E502=0,"Fora",IF(E501=0,"Carg xar",IF(H502&lt;0,IF(M502&lt;0.9,"Carg FV","Stby"),IF(M502&gt;P502,"V2H",IF(M502&lt;0.9,"Carg xar","Stby")))))</f>
        <v/>
      </c>
      <c r="J502" s="12">
        <f>IF(OR(I502="Carg FV",I502="Carg xar"),MIN(IF(I502="Carg FV",ABS(H502),7.4),7.4,MAX(0,(0.9-M502)*40)*0.95),0)</f>
        <v/>
      </c>
      <c r="K502" s="12">
        <f>IF(I502="V2H",MIN(MAX(0,H502),7.4,MAX(0,(M502-P502)*40)*0.95),0)</f>
        <v/>
      </c>
      <c r="L502" s="12">
        <f>IF(E502=0,0,MAX(0,H502-K502))</f>
        <v/>
      </c>
      <c r="M502" s="13">
        <f>M501+J501/40-IF(I501="V2H",K501/(0.95*40),0)-IF(E502=0,IF(E501=1,IF(D502=1,30,40)*0.18/(2*40),0),0)-IF(E502=1,IF(E501=0,IF(D502=1,30,40)*0.18/(2*40),0),0)</f>
        <v/>
      </c>
      <c r="N502" s="14" t="n">
        <v>0.2</v>
      </c>
      <c r="O502" s="15">
        <f>K502*N502</f>
        <v/>
      </c>
      <c r="P502">
        <f>IF(E502=0,0.3,IF(D502=1,IF(C502&gt;=Params!$B$13-3,IF(C502&lt;Params!$B$13,Params!$B$20,0.3),0.3),IF(C502&gt;=Params!$B$15-3,IF(C502&lt;Params!$B$15,Params!$B$21,0.3),0.3)))</f>
        <v/>
      </c>
    </row>
    <row r="503" ht="15" customHeight="1" s="1">
      <c r="A503" s="9" t="n">
        <v>500</v>
      </c>
      <c r="B503" s="6" t="inlineStr">
        <is>
          <t>21/01</t>
        </is>
      </c>
      <c r="C503" s="6" t="n">
        <v>19</v>
      </c>
      <c r="D503" s="6" t="n">
        <v>0</v>
      </c>
      <c r="E503" s="10">
        <f>IF(D503=1, IF(OR(C503&lt;10, C503&gt;=15),1,0), IF(OR(C503&lt;7, C503&gt;=18),1,0))</f>
        <v/>
      </c>
      <c r="F503" s="11" t="n">
        <v>3.033</v>
      </c>
      <c r="G503" s="12">
        <f>0*8</f>
        <v/>
      </c>
      <c r="H503" s="12">
        <f>F503-G503</f>
        <v/>
      </c>
      <c r="I503" s="10">
        <f>IF(E503=0,"Fora",IF(E502=0,"Carg xar",IF(H503&lt;0,IF(M503&lt;0.9,"Carg FV","Stby"),IF(M503&gt;P503,"V2H",IF(M503&lt;0.9,"Carg xar","Stby")))))</f>
        <v/>
      </c>
      <c r="J503" s="12">
        <f>IF(OR(I503="Carg FV",I503="Carg xar"),MIN(IF(I503="Carg FV",ABS(H503),7.4),7.4,MAX(0,(0.9-M503)*40)*0.95),0)</f>
        <v/>
      </c>
      <c r="K503" s="12">
        <f>IF(I503="V2H",MIN(MAX(0,H503),7.4,MAX(0,(M503-P503)*40)*0.95),0)</f>
        <v/>
      </c>
      <c r="L503" s="12">
        <f>IF(E503=0,0,MAX(0,H503-K503))</f>
        <v/>
      </c>
      <c r="M503" s="13">
        <f>M502+J502/40-IF(I502="V2H",K502/(0.95*40),0)-IF(E503=0,IF(E502=1,IF(D503=1,30,40)*0.18/(2*40),0),0)-IF(E503=1,IF(E502=0,IF(D503=1,30,40)*0.18/(2*40),0),0)</f>
        <v/>
      </c>
      <c r="N503" s="14" t="n">
        <v>0.2</v>
      </c>
      <c r="O503" s="15">
        <f>K503*N503</f>
        <v/>
      </c>
      <c r="P503">
        <f>IF(E503=0,0.3,IF(D503=1,IF(C503&gt;=Params!$B$13-3,IF(C503&lt;Params!$B$13,Params!$B$20,0.3),0.3),IF(C503&gt;=Params!$B$15-3,IF(C503&lt;Params!$B$15,Params!$B$21,0.3),0.3)))</f>
        <v/>
      </c>
    </row>
    <row r="504" ht="15" customHeight="1" s="1">
      <c r="A504" s="9" t="n">
        <v>501</v>
      </c>
      <c r="B504" s="6" t="inlineStr">
        <is>
          <t>21/01</t>
        </is>
      </c>
      <c r="C504" s="6" t="n">
        <v>20</v>
      </c>
      <c r="D504" s="6" t="n">
        <v>0</v>
      </c>
      <c r="E504" s="10">
        <f>IF(D504=1, IF(OR(C504&lt;10, C504&gt;=15),1,0), IF(OR(C504&lt;7, C504&gt;=18),1,0))</f>
        <v/>
      </c>
      <c r="F504" s="11" t="n">
        <v>2.664</v>
      </c>
      <c r="G504" s="12">
        <f>0*8</f>
        <v/>
      </c>
      <c r="H504" s="12">
        <f>F504-G504</f>
        <v/>
      </c>
      <c r="I504" s="10">
        <f>IF(E504=0,"Fora",IF(E503=0,"Carg xar",IF(H504&lt;0,IF(M504&lt;0.9,"Carg FV","Stby"),IF(M504&gt;P504,"V2H",IF(M504&lt;0.9,"Carg xar","Stby")))))</f>
        <v/>
      </c>
      <c r="J504" s="12">
        <f>IF(OR(I504="Carg FV",I504="Carg xar"),MIN(IF(I504="Carg FV",ABS(H504),7.4),7.4,MAX(0,(0.9-M504)*40)*0.95),0)</f>
        <v/>
      </c>
      <c r="K504" s="12">
        <f>IF(I504="V2H",MIN(MAX(0,H504),7.4,MAX(0,(M504-P504)*40)*0.95),0)</f>
        <v/>
      </c>
      <c r="L504" s="12">
        <f>IF(E504=0,0,MAX(0,H504-K504))</f>
        <v/>
      </c>
      <c r="M504" s="13">
        <f>M503+J503/40-IF(I503="V2H",K503/(0.95*40),0)-IF(E504=0,IF(E503=1,IF(D504=1,30,40)*0.18/(2*40),0),0)-IF(E504=1,IF(E503=0,IF(D504=1,30,40)*0.18/(2*40),0),0)</f>
        <v/>
      </c>
      <c r="N504" s="14" t="n">
        <v>0.2</v>
      </c>
      <c r="O504" s="15">
        <f>K504*N504</f>
        <v/>
      </c>
      <c r="P504">
        <f>IF(E504=0,0.3,IF(D504=1,IF(C504&gt;=Params!$B$13-3,IF(C504&lt;Params!$B$13,Params!$B$20,0.3),0.3),IF(C504&gt;=Params!$B$15-3,IF(C504&lt;Params!$B$15,Params!$B$21,0.3),0.3)))</f>
        <v/>
      </c>
    </row>
    <row r="505" ht="15" customHeight="1" s="1">
      <c r="A505" s="9" t="n">
        <v>502</v>
      </c>
      <c r="B505" s="6" t="inlineStr">
        <is>
          <t>21/01</t>
        </is>
      </c>
      <c r="C505" s="6" t="n">
        <v>21</v>
      </c>
      <c r="D505" s="6" t="n">
        <v>0</v>
      </c>
      <c r="E505" s="10">
        <f>IF(D505=1, IF(OR(C505&lt;10, C505&gt;=15),1,0), IF(OR(C505&lt;7, C505&gt;=18),1,0))</f>
        <v/>
      </c>
      <c r="F505" s="11" t="n">
        <v>2.251</v>
      </c>
      <c r="G505" s="12">
        <f>0*8</f>
        <v/>
      </c>
      <c r="H505" s="12">
        <f>F505-G505</f>
        <v/>
      </c>
      <c r="I505" s="10">
        <f>IF(E505=0,"Fora",IF(E504=0,"Carg xar",IF(H505&lt;0,IF(M505&lt;0.9,"Carg FV","Stby"),IF(M505&gt;P505,"V2H",IF(M505&lt;0.9,"Carg xar","Stby")))))</f>
        <v/>
      </c>
      <c r="J505" s="12">
        <f>IF(OR(I505="Carg FV",I505="Carg xar"),MIN(IF(I505="Carg FV",ABS(H505),7.4),7.4,MAX(0,(0.9-M505)*40)*0.95),0)</f>
        <v/>
      </c>
      <c r="K505" s="12">
        <f>IF(I505="V2H",MIN(MAX(0,H505),7.4,MAX(0,(M505-P505)*40)*0.95),0)</f>
        <v/>
      </c>
      <c r="L505" s="12">
        <f>IF(E505=0,0,MAX(0,H505-K505))</f>
        <v/>
      </c>
      <c r="M505" s="13">
        <f>M504+J504/40-IF(I504="V2H",K504/(0.95*40),0)-IF(E505=0,IF(E504=1,IF(D505=1,30,40)*0.18/(2*40),0),0)-IF(E505=1,IF(E504=0,IF(D505=1,30,40)*0.18/(2*40),0),0)</f>
        <v/>
      </c>
      <c r="N505" s="14" t="n">
        <v>0.2</v>
      </c>
      <c r="O505" s="15">
        <f>K505*N505</f>
        <v/>
      </c>
      <c r="P505">
        <f>IF(E505=0,0.3,IF(D505=1,IF(C505&gt;=Params!$B$13-3,IF(C505&lt;Params!$B$13,Params!$B$20,0.3),0.3),IF(C505&gt;=Params!$B$15-3,IF(C505&lt;Params!$B$15,Params!$B$21,0.3),0.3)))</f>
        <v/>
      </c>
    </row>
    <row r="506" ht="15" customHeight="1" s="1">
      <c r="A506" s="9" t="n">
        <v>503</v>
      </c>
      <c r="B506" s="6" t="inlineStr">
        <is>
          <t>21/01</t>
        </is>
      </c>
      <c r="C506" s="6" t="n">
        <v>22</v>
      </c>
      <c r="D506" s="6" t="n">
        <v>0</v>
      </c>
      <c r="E506" s="10">
        <f>IF(D506=1, IF(OR(C506&lt;10, C506&gt;=15),1,0), IF(OR(C506&lt;7, C506&gt;=18),1,0))</f>
        <v/>
      </c>
      <c r="F506" s="11" t="n">
        <v>2.211</v>
      </c>
      <c r="G506" s="12">
        <f>0*8</f>
        <v/>
      </c>
      <c r="H506" s="12">
        <f>F506-G506</f>
        <v/>
      </c>
      <c r="I506" s="10">
        <f>IF(E506=0,"Fora",IF(E505=0,"Carg xar",IF(H506&lt;0,IF(M506&lt;0.9,"Carg FV","Stby"),IF(M506&gt;P506,"V2H",IF(M506&lt;0.9,"Carg xar","Stby")))))</f>
        <v/>
      </c>
      <c r="J506" s="12">
        <f>IF(OR(I506="Carg FV",I506="Carg xar"),MIN(IF(I506="Carg FV",ABS(H506),7.4),7.4,MAX(0,(0.9-M506)*40)*0.95),0)</f>
        <v/>
      </c>
      <c r="K506" s="12">
        <f>IF(I506="V2H",MIN(MAX(0,H506),7.4,MAX(0,(M506-P506)*40)*0.95),0)</f>
        <v/>
      </c>
      <c r="L506" s="12">
        <f>IF(E506=0,0,MAX(0,H506-K506))</f>
        <v/>
      </c>
      <c r="M506" s="13">
        <f>M505+J505/40-IF(I505="V2H",K505/(0.95*40),0)-IF(E506=0,IF(E505=1,IF(D506=1,30,40)*0.18/(2*40),0),0)-IF(E506=1,IF(E505=0,IF(D506=1,30,40)*0.18/(2*40),0),0)</f>
        <v/>
      </c>
      <c r="N506" s="14" t="n">
        <v>0.15</v>
      </c>
      <c r="O506" s="15">
        <f>K506*N506</f>
        <v/>
      </c>
      <c r="P506">
        <f>IF(E506=0,0.3,IF(D506=1,IF(C506&gt;=Params!$B$13-3,IF(C506&lt;Params!$B$13,Params!$B$20,0.3),0.3),IF(C506&gt;=Params!$B$15-3,IF(C506&lt;Params!$B$15,Params!$B$21,0.3),0.3)))</f>
        <v/>
      </c>
    </row>
    <row r="507" ht="15" customHeight="1" s="1">
      <c r="A507" s="9" t="n">
        <v>504</v>
      </c>
      <c r="B507" s="6" t="inlineStr">
        <is>
          <t>21/01</t>
        </is>
      </c>
      <c r="C507" s="6" t="n">
        <v>23</v>
      </c>
      <c r="D507" s="6" t="n">
        <v>0</v>
      </c>
      <c r="E507" s="10">
        <f>IF(D507=1, IF(OR(C507&lt;10, C507&gt;=15),1,0), IF(OR(C507&lt;7, C507&gt;=18),1,0))</f>
        <v/>
      </c>
      <c r="F507" s="11" t="n">
        <v>2.097</v>
      </c>
      <c r="G507" s="12">
        <f>0*8</f>
        <v/>
      </c>
      <c r="H507" s="12">
        <f>F507-G507</f>
        <v/>
      </c>
      <c r="I507" s="10">
        <f>IF(E507=0,"Fora",IF(E506=0,"Carg xar",IF(H507&lt;0,IF(M507&lt;0.9,"Carg FV","Stby"),IF(M507&gt;P507,"V2H",IF(M507&lt;0.9,"Carg xar","Stby")))))</f>
        <v/>
      </c>
      <c r="J507" s="12">
        <f>IF(OR(I507="Carg FV",I507="Carg xar"),MIN(IF(I507="Carg FV",ABS(H507),7.4),7.4,MAX(0,(0.9-M507)*40)*0.95),0)</f>
        <v/>
      </c>
      <c r="K507" s="12">
        <f>IF(I507="V2H",MIN(MAX(0,H507),7.4,MAX(0,(M507-P507)*40)*0.95),0)</f>
        <v/>
      </c>
      <c r="L507" s="12">
        <f>IF(E507=0,0,MAX(0,H507-K507))</f>
        <v/>
      </c>
      <c r="M507" s="13">
        <f>M506+J506/40-IF(I506="V2H",K506/(0.95*40),0)-IF(E507=0,IF(E506=1,IF(D507=1,30,40)*0.18/(2*40),0),0)-IF(E507=1,IF(E506=0,IF(D507=1,30,40)*0.18/(2*40),0),0)</f>
        <v/>
      </c>
      <c r="N507" s="14" t="n">
        <v>0.15</v>
      </c>
      <c r="O507" s="15">
        <f>K507*N507</f>
        <v/>
      </c>
      <c r="P507">
        <f>IF(E507=0,0.3,IF(D507=1,IF(C507&gt;=Params!$B$13-3,IF(C507&lt;Params!$B$13,Params!$B$20,0.3),0.3),IF(C507&gt;=Params!$B$15-3,IF(C507&lt;Params!$B$15,Params!$B$21,0.3),0.3)))</f>
        <v/>
      </c>
    </row>
    <row r="508" ht="15" customHeight="1" s="1">
      <c r="A508" s="9" t="n">
        <v>505</v>
      </c>
      <c r="B508" s="6" t="inlineStr">
        <is>
          <t>22/01</t>
        </is>
      </c>
      <c r="C508" s="6" t="n">
        <v>0</v>
      </c>
      <c r="D508" s="6" t="n">
        <v>0</v>
      </c>
      <c r="E508" s="10">
        <f>IF(D508=1, IF(OR(C508&lt;10, C508&gt;=15),1,0), IF(OR(C508&lt;7, C508&gt;=18),1,0))</f>
        <v/>
      </c>
      <c r="F508" s="11" t="n">
        <v>1.937</v>
      </c>
      <c r="G508" s="12">
        <f>0*8</f>
        <v/>
      </c>
      <c r="H508" s="12">
        <f>F508-G508</f>
        <v/>
      </c>
      <c r="I508" s="10">
        <f>IF(E508=0,"Fora",IF(E507=0,"Carg xar",IF(H508&lt;0,IF(M508&lt;0.9,"Carg FV","Stby"),IF(M508&gt;P508,"V2H",IF(M508&lt;0.9,"Carg xar","Stby")))))</f>
        <v/>
      </c>
      <c r="J508" s="12">
        <f>IF(OR(I508="Carg FV",I508="Carg xar"),MIN(IF(I508="Carg FV",ABS(H508),7.4),7.4,MAX(0,(0.9-M508)*40)*0.95),0)</f>
        <v/>
      </c>
      <c r="K508" s="12">
        <f>IF(I508="V2H",MIN(MAX(0,H508),7.4,MAX(0,(M508-P508)*40)*0.95),0)</f>
        <v/>
      </c>
      <c r="L508" s="12">
        <f>IF(E508=0,0,MAX(0,H508-K508))</f>
        <v/>
      </c>
      <c r="M508" s="13">
        <f>M507+J507/40-IF(I507="V2H",K507/(0.95*40),0)-IF(E508=0,IF(E507=1,IF(D508=1,30,40)*0.18/(2*40),0),0)-IF(E508=1,IF(E507=0,IF(D508=1,30,40)*0.18/(2*40),0),0)</f>
        <v/>
      </c>
      <c r="N508" s="14" t="n">
        <v>0.09</v>
      </c>
      <c r="O508" s="15">
        <f>K508*N508</f>
        <v/>
      </c>
      <c r="P508">
        <f>IF(E508=0,0.3,IF(D508=1,IF(C508&gt;=Params!$B$13-3,IF(C508&lt;Params!$B$13,Params!$B$20,0.3),0.3),IF(C508&gt;=Params!$B$15-3,IF(C508&lt;Params!$B$15,Params!$B$21,0.3),0.3)))</f>
        <v/>
      </c>
    </row>
    <row r="509" ht="15" customHeight="1" s="1">
      <c r="A509" s="9" t="n">
        <v>506</v>
      </c>
      <c r="B509" s="6" t="inlineStr">
        <is>
          <t>22/01</t>
        </is>
      </c>
      <c r="C509" s="6" t="n">
        <v>1</v>
      </c>
      <c r="D509" s="6" t="n">
        <v>0</v>
      </c>
      <c r="E509" s="10">
        <f>IF(D509=1, IF(OR(C509&lt;10, C509&gt;=15),1,0), IF(OR(C509&lt;7, C509&gt;=18),1,0))</f>
        <v/>
      </c>
      <c r="F509" s="11" t="n">
        <v>1.921</v>
      </c>
      <c r="G509" s="12">
        <f>0*8</f>
        <v/>
      </c>
      <c r="H509" s="12">
        <f>F509-G509</f>
        <v/>
      </c>
      <c r="I509" s="10">
        <f>IF(E509=0,"Fora",IF(E508=0,"Carg xar",IF(H509&lt;0,IF(M509&lt;0.9,"Carg FV","Stby"),IF(M509&gt;P509,"V2H",IF(M509&lt;0.9,"Carg xar","Stby")))))</f>
        <v/>
      </c>
      <c r="J509" s="12">
        <f>IF(OR(I509="Carg FV",I509="Carg xar"),MIN(IF(I509="Carg FV",ABS(H509),7.4),7.4,MAX(0,(0.9-M509)*40)*0.95),0)</f>
        <v/>
      </c>
      <c r="K509" s="12">
        <f>IF(I509="V2H",MIN(MAX(0,H509),7.4,MAX(0,(M509-P509)*40)*0.95),0)</f>
        <v/>
      </c>
      <c r="L509" s="12">
        <f>IF(E509=0,0,MAX(0,H509-K509))</f>
        <v/>
      </c>
      <c r="M509" s="13">
        <f>M508+J508/40-IF(I508="V2H",K508/(0.95*40),0)-IF(E509=0,IF(E508=1,IF(D509=1,30,40)*0.18/(2*40),0),0)-IF(E509=1,IF(E508=0,IF(D509=1,30,40)*0.18/(2*40),0),0)</f>
        <v/>
      </c>
      <c r="N509" s="14" t="n">
        <v>0.09</v>
      </c>
      <c r="O509" s="15">
        <f>K509*N509</f>
        <v/>
      </c>
      <c r="P509">
        <f>IF(E509=0,0.3,IF(D509=1,IF(C509&gt;=Params!$B$13-3,IF(C509&lt;Params!$B$13,Params!$B$20,0.3),0.3),IF(C509&gt;=Params!$B$15-3,IF(C509&lt;Params!$B$15,Params!$B$21,0.3),0.3)))</f>
        <v/>
      </c>
    </row>
    <row r="510" ht="15" customHeight="1" s="1">
      <c r="A510" s="9" t="n">
        <v>507</v>
      </c>
      <c r="B510" s="6" t="inlineStr">
        <is>
          <t>22/01</t>
        </is>
      </c>
      <c r="C510" s="6" t="n">
        <v>2</v>
      </c>
      <c r="D510" s="6" t="n">
        <v>0</v>
      </c>
      <c r="E510" s="10">
        <f>IF(D510=1, IF(OR(C510&lt;10, C510&gt;=15),1,0), IF(OR(C510&lt;7, C510&gt;=18),1,0))</f>
        <v/>
      </c>
      <c r="F510" s="11" t="n">
        <v>1.859</v>
      </c>
      <c r="G510" s="12">
        <f>0*8</f>
        <v/>
      </c>
      <c r="H510" s="12">
        <f>F510-G510</f>
        <v/>
      </c>
      <c r="I510" s="10">
        <f>IF(E510=0,"Fora",IF(E509=0,"Carg xar",IF(H510&lt;0,IF(M510&lt;0.9,"Carg FV","Stby"),IF(M510&gt;P510,"V2H",IF(M510&lt;0.9,"Carg xar","Stby")))))</f>
        <v/>
      </c>
      <c r="J510" s="12">
        <f>IF(OR(I510="Carg FV",I510="Carg xar"),MIN(IF(I510="Carg FV",ABS(H510),7.4),7.4,MAX(0,(0.9-M510)*40)*0.95),0)</f>
        <v/>
      </c>
      <c r="K510" s="12">
        <f>IF(I510="V2H",MIN(MAX(0,H510),7.4,MAX(0,(M510-P510)*40)*0.95),0)</f>
        <v/>
      </c>
      <c r="L510" s="12">
        <f>IF(E510=0,0,MAX(0,H510-K510))</f>
        <v/>
      </c>
      <c r="M510" s="13">
        <f>M509+J509/40-IF(I509="V2H",K509/(0.95*40),0)-IF(E510=0,IF(E509=1,IF(D510=1,30,40)*0.18/(2*40),0),0)-IF(E510=1,IF(E509=0,IF(D510=1,30,40)*0.18/(2*40),0),0)</f>
        <v/>
      </c>
      <c r="N510" s="14" t="n">
        <v>0.09</v>
      </c>
      <c r="O510" s="15">
        <f>K510*N510</f>
        <v/>
      </c>
      <c r="P510">
        <f>IF(E510=0,0.3,IF(D510=1,IF(C510&gt;=Params!$B$13-3,IF(C510&lt;Params!$B$13,Params!$B$20,0.3),0.3),IF(C510&gt;=Params!$B$15-3,IF(C510&lt;Params!$B$15,Params!$B$21,0.3),0.3)))</f>
        <v/>
      </c>
    </row>
    <row r="511" ht="15" customHeight="1" s="1">
      <c r="A511" s="9" t="n">
        <v>508</v>
      </c>
      <c r="B511" s="6" t="inlineStr">
        <is>
          <t>22/01</t>
        </is>
      </c>
      <c r="C511" s="6" t="n">
        <v>3</v>
      </c>
      <c r="D511" s="6" t="n">
        <v>0</v>
      </c>
      <c r="E511" s="10">
        <f>IF(D511=1, IF(OR(C511&lt;10, C511&gt;=15),1,0), IF(OR(C511&lt;7, C511&gt;=18),1,0))</f>
        <v/>
      </c>
      <c r="F511" s="11" t="n">
        <v>1.879</v>
      </c>
      <c r="G511" s="12">
        <f>0*8</f>
        <v/>
      </c>
      <c r="H511" s="12">
        <f>F511-G511</f>
        <v/>
      </c>
      <c r="I511" s="10">
        <f>IF(E511=0,"Fora",IF(E510=0,"Carg xar",IF(H511&lt;0,IF(M511&lt;0.9,"Carg FV","Stby"),IF(M511&gt;P511,"V2H",IF(M511&lt;0.9,"Carg xar","Stby")))))</f>
        <v/>
      </c>
      <c r="J511" s="12">
        <f>IF(OR(I511="Carg FV",I511="Carg xar"),MIN(IF(I511="Carg FV",ABS(H511),7.4),7.4,MAX(0,(0.9-M511)*40)*0.95),0)</f>
        <v/>
      </c>
      <c r="K511" s="12">
        <f>IF(I511="V2H",MIN(MAX(0,H511),7.4,MAX(0,(M511-P511)*40)*0.95),0)</f>
        <v/>
      </c>
      <c r="L511" s="12">
        <f>IF(E511=0,0,MAX(0,H511-K511))</f>
        <v/>
      </c>
      <c r="M511" s="13">
        <f>M510+J510/40-IF(I510="V2H",K510/(0.95*40),0)-IF(E511=0,IF(E510=1,IF(D511=1,30,40)*0.18/(2*40),0),0)-IF(E511=1,IF(E510=0,IF(D511=1,30,40)*0.18/(2*40),0),0)</f>
        <v/>
      </c>
      <c r="N511" s="14" t="n">
        <v>0.09</v>
      </c>
      <c r="O511" s="15">
        <f>K511*N511</f>
        <v/>
      </c>
      <c r="P511">
        <f>IF(E511=0,0.3,IF(D511=1,IF(C511&gt;=Params!$B$13-3,IF(C511&lt;Params!$B$13,Params!$B$20,0.3),0.3),IF(C511&gt;=Params!$B$15-3,IF(C511&lt;Params!$B$15,Params!$B$21,0.3),0.3)))</f>
        <v/>
      </c>
    </row>
    <row r="512" ht="15" customHeight="1" s="1">
      <c r="A512" s="9" t="n">
        <v>509</v>
      </c>
      <c r="B512" s="6" t="inlineStr">
        <is>
          <t>22/01</t>
        </is>
      </c>
      <c r="C512" s="6" t="n">
        <v>4</v>
      </c>
      <c r="D512" s="6" t="n">
        <v>0</v>
      </c>
      <c r="E512" s="10">
        <f>IF(D512=1, IF(OR(C512&lt;10, C512&gt;=15),1,0), IF(OR(C512&lt;7, C512&gt;=18),1,0))</f>
        <v/>
      </c>
      <c r="F512" s="11" t="n">
        <v>1.951</v>
      </c>
      <c r="G512" s="12">
        <f>0*8</f>
        <v/>
      </c>
      <c r="H512" s="12">
        <f>F512-G512</f>
        <v/>
      </c>
      <c r="I512" s="10">
        <f>IF(E512=0,"Fora",IF(E511=0,"Carg xar",IF(H512&lt;0,IF(M512&lt;0.9,"Carg FV","Stby"),IF(M512&gt;P512,"V2H",IF(M512&lt;0.9,"Carg xar","Stby")))))</f>
        <v/>
      </c>
      <c r="J512" s="12">
        <f>IF(OR(I512="Carg FV",I512="Carg xar"),MIN(IF(I512="Carg FV",ABS(H512),7.4),7.4,MAX(0,(0.9-M512)*40)*0.95),0)</f>
        <v/>
      </c>
      <c r="K512" s="12">
        <f>IF(I512="V2H",MIN(MAX(0,H512),7.4,MAX(0,(M512-P512)*40)*0.95),0)</f>
        <v/>
      </c>
      <c r="L512" s="12">
        <f>IF(E512=0,0,MAX(0,H512-K512))</f>
        <v/>
      </c>
      <c r="M512" s="13">
        <f>M511+J511/40-IF(I511="V2H",K511/(0.95*40),0)-IF(E512=0,IF(E511=1,IF(D512=1,30,40)*0.18/(2*40),0),0)-IF(E512=1,IF(E511=0,IF(D512=1,30,40)*0.18/(2*40),0),0)</f>
        <v/>
      </c>
      <c r="N512" s="14" t="n">
        <v>0.09</v>
      </c>
      <c r="O512" s="15">
        <f>K512*N512</f>
        <v/>
      </c>
      <c r="P512">
        <f>IF(E512=0,0.3,IF(D512=1,IF(C512&gt;=Params!$B$13-3,IF(C512&lt;Params!$B$13,Params!$B$20,0.3),0.3),IF(C512&gt;=Params!$B$15-3,IF(C512&lt;Params!$B$15,Params!$B$21,0.3),0.3)))</f>
        <v/>
      </c>
    </row>
    <row r="513" ht="15" customHeight="1" s="1">
      <c r="A513" s="9" t="n">
        <v>510</v>
      </c>
      <c r="B513" s="6" t="inlineStr">
        <is>
          <t>22/01</t>
        </is>
      </c>
      <c r="C513" s="6" t="n">
        <v>5</v>
      </c>
      <c r="D513" s="6" t="n">
        <v>0</v>
      </c>
      <c r="E513" s="10">
        <f>IF(D513=1, IF(OR(C513&lt;10, C513&gt;=15),1,0), IF(OR(C513&lt;7, C513&gt;=18),1,0))</f>
        <v/>
      </c>
      <c r="F513" s="11" t="n">
        <v>1.868</v>
      </c>
      <c r="G513" s="12">
        <f>0*8</f>
        <v/>
      </c>
      <c r="H513" s="12">
        <f>F513-G513</f>
        <v/>
      </c>
      <c r="I513" s="10">
        <f>IF(E513=0,"Fora",IF(E512=0,"Carg xar",IF(H513&lt;0,IF(M513&lt;0.9,"Carg FV","Stby"),IF(M513&gt;P513,"V2H",IF(M513&lt;0.9,"Carg xar","Stby")))))</f>
        <v/>
      </c>
      <c r="J513" s="12">
        <f>IF(OR(I513="Carg FV",I513="Carg xar"),MIN(IF(I513="Carg FV",ABS(H513),7.4),7.4,MAX(0,(0.9-M513)*40)*0.95),0)</f>
        <v/>
      </c>
      <c r="K513" s="12">
        <f>IF(I513="V2H",MIN(MAX(0,H513),7.4,MAX(0,(M513-P513)*40)*0.95),0)</f>
        <v/>
      </c>
      <c r="L513" s="12">
        <f>IF(E513=0,0,MAX(0,H513-K513))</f>
        <v/>
      </c>
      <c r="M513" s="13">
        <f>M512+J512/40-IF(I512="V2H",K512/(0.95*40),0)-IF(E513=0,IF(E512=1,IF(D513=1,30,40)*0.18/(2*40),0),0)-IF(E513=1,IF(E512=0,IF(D513=1,30,40)*0.18/(2*40),0),0)</f>
        <v/>
      </c>
      <c r="N513" s="14" t="n">
        <v>0.09</v>
      </c>
      <c r="O513" s="15">
        <f>K513*N513</f>
        <v/>
      </c>
      <c r="P513">
        <f>IF(E513=0,0.3,IF(D513=1,IF(C513&gt;=Params!$B$13-3,IF(C513&lt;Params!$B$13,Params!$B$20,0.3),0.3),IF(C513&gt;=Params!$B$15-3,IF(C513&lt;Params!$B$15,Params!$B$21,0.3),0.3)))</f>
        <v/>
      </c>
    </row>
    <row r="514" ht="15" customHeight="1" s="1">
      <c r="A514" s="9" t="n">
        <v>511</v>
      </c>
      <c r="B514" s="6" t="inlineStr">
        <is>
          <t>22/01</t>
        </is>
      </c>
      <c r="C514" s="6" t="n">
        <v>6</v>
      </c>
      <c r="D514" s="6" t="n">
        <v>0</v>
      </c>
      <c r="E514" s="10">
        <f>IF(D514=1, IF(OR(C514&lt;10, C514&gt;=15),1,0), IF(OR(C514&lt;7, C514&gt;=18),1,0))</f>
        <v/>
      </c>
      <c r="F514" s="11" t="n">
        <v>1.937</v>
      </c>
      <c r="G514" s="12">
        <f>0*8</f>
        <v/>
      </c>
      <c r="H514" s="12">
        <f>F514-G514</f>
        <v/>
      </c>
      <c r="I514" s="10">
        <f>IF(E514=0,"Fora",IF(E513=0,"Carg xar",IF(H514&lt;0,IF(M514&lt;0.9,"Carg FV","Stby"),IF(M514&gt;P514,"V2H",IF(M514&lt;0.9,"Carg xar","Stby")))))</f>
        <v/>
      </c>
      <c r="J514" s="12">
        <f>IF(OR(I514="Carg FV",I514="Carg xar"),MIN(IF(I514="Carg FV",ABS(H514),7.4),7.4,MAX(0,(0.9-M514)*40)*0.95),0)</f>
        <v/>
      </c>
      <c r="K514" s="12">
        <f>IF(I514="V2H",MIN(MAX(0,H514),7.4,MAX(0,(M514-P514)*40)*0.95),0)</f>
        <v/>
      </c>
      <c r="L514" s="12">
        <f>IF(E514=0,0,MAX(0,H514-K514))</f>
        <v/>
      </c>
      <c r="M514" s="13">
        <f>M513+J513/40-IF(I513="V2H",K513/(0.95*40),0)-IF(E514=0,IF(E513=1,IF(D514=1,30,40)*0.18/(2*40),0),0)-IF(E514=1,IF(E513=0,IF(D514=1,30,40)*0.18/(2*40),0),0)</f>
        <v/>
      </c>
      <c r="N514" s="14" t="n">
        <v>0.09</v>
      </c>
      <c r="O514" s="15">
        <f>K514*N514</f>
        <v/>
      </c>
      <c r="P514">
        <f>IF(E514=0,0.3,IF(D514=1,IF(C514&gt;=Params!$B$13-3,IF(C514&lt;Params!$B$13,Params!$B$20,0.3),0.3),IF(C514&gt;=Params!$B$15-3,IF(C514&lt;Params!$B$15,Params!$B$21,0.3),0.3)))</f>
        <v/>
      </c>
    </row>
    <row r="515" ht="15" customHeight="1" s="1">
      <c r="A515" s="9" t="n">
        <v>512</v>
      </c>
      <c r="B515" s="6" t="inlineStr">
        <is>
          <t>22/01</t>
        </is>
      </c>
      <c r="C515" s="6" t="n">
        <v>7</v>
      </c>
      <c r="D515" s="6" t="n">
        <v>0</v>
      </c>
      <c r="E515" s="10">
        <f>IF(D515=1, IF(OR(C515&lt;10, C515&gt;=15),1,0), IF(OR(C515&lt;7, C515&gt;=18),1,0))</f>
        <v/>
      </c>
      <c r="F515" s="11" t="n">
        <v>1.42</v>
      </c>
      <c r="G515" s="12">
        <f>0*8</f>
        <v/>
      </c>
      <c r="H515" s="12">
        <f>F515-G515</f>
        <v/>
      </c>
      <c r="I515" s="10">
        <f>IF(E515=0,"Fora",IF(E514=0,"Carg xar",IF(H515&lt;0,IF(M515&lt;0.9,"Carg FV","Stby"),IF(M515&gt;P515,"V2H",IF(M515&lt;0.9,"Carg xar","Stby")))))</f>
        <v/>
      </c>
      <c r="J515" s="12">
        <f>IF(OR(I515="Carg FV",I515="Carg xar"),MIN(IF(I515="Carg FV",ABS(H515),7.4),7.4,MAX(0,(0.9-M515)*40)*0.95),0)</f>
        <v/>
      </c>
      <c r="K515" s="12">
        <f>IF(I515="V2H",MIN(MAX(0,H515),7.4,MAX(0,(M515-P515)*40)*0.95),0)</f>
        <v/>
      </c>
      <c r="L515" s="12">
        <f>IF(E515=0,0,MAX(0,H515-K515))</f>
        <v/>
      </c>
      <c r="M515" s="13">
        <f>M514+J514/40-IF(I514="V2H",K514/(0.95*40),0)-IF(E515=0,IF(E514=1,IF(D515=1,30,40)*0.18/(2*40),0),0)-IF(E515=1,IF(E514=0,IF(D515=1,30,40)*0.18/(2*40),0),0)</f>
        <v/>
      </c>
      <c r="N515" s="14" t="n">
        <v>0.09</v>
      </c>
      <c r="O515" s="15">
        <f>K515*N515</f>
        <v/>
      </c>
      <c r="P515">
        <f>IF(E515=0,0.3,IF(D515=1,IF(C515&gt;=Params!$B$13-3,IF(C515&lt;Params!$B$13,Params!$B$20,0.3),0.3),IF(C515&gt;=Params!$B$15-3,IF(C515&lt;Params!$B$15,Params!$B$21,0.3),0.3)))</f>
        <v/>
      </c>
    </row>
    <row r="516" ht="15" customHeight="1" s="1">
      <c r="A516" s="9" t="n">
        <v>513</v>
      </c>
      <c r="B516" s="6" t="inlineStr">
        <is>
          <t>22/01</t>
        </is>
      </c>
      <c r="C516" s="6" t="n">
        <v>8</v>
      </c>
      <c r="D516" s="6" t="n">
        <v>0</v>
      </c>
      <c r="E516" s="10">
        <f>IF(D516=1, IF(OR(C516&lt;10, C516&gt;=15),1,0), IF(OR(C516&lt;7, C516&gt;=18),1,0))</f>
        <v/>
      </c>
      <c r="F516" s="11" t="n">
        <v>0.624</v>
      </c>
      <c r="G516" s="12">
        <f>0.05*8</f>
        <v/>
      </c>
      <c r="H516" s="12">
        <f>F516-G516</f>
        <v/>
      </c>
      <c r="I516" s="10">
        <f>IF(E516=0,"Fora",IF(E515=0,"Carg xar",IF(H516&lt;0,IF(M516&lt;0.9,"Carg FV","Stby"),IF(M516&gt;P516,"V2H",IF(M516&lt;0.9,"Carg xar","Stby")))))</f>
        <v/>
      </c>
      <c r="J516" s="12">
        <f>IF(OR(I516="Carg FV",I516="Carg xar"),MIN(IF(I516="Carg FV",ABS(H516),7.4),7.4,MAX(0,(0.9-M516)*40)*0.95),0)</f>
        <v/>
      </c>
      <c r="K516" s="12">
        <f>IF(I516="V2H",MIN(MAX(0,H516),7.4,MAX(0,(M516-P516)*40)*0.95),0)</f>
        <v/>
      </c>
      <c r="L516" s="12">
        <f>IF(E516=0,0,MAX(0,H516-K516))</f>
        <v/>
      </c>
      <c r="M516" s="13">
        <f>M515+J515/40-IF(I515="V2H",K515/(0.95*40),0)-IF(E516=0,IF(E515=1,IF(D516=1,30,40)*0.18/(2*40),0),0)-IF(E516=1,IF(E515=0,IF(D516=1,30,40)*0.18/(2*40),0),0)</f>
        <v/>
      </c>
      <c r="N516" s="14" t="n">
        <v>0.15</v>
      </c>
      <c r="O516" s="15">
        <f>K516*N516</f>
        <v/>
      </c>
      <c r="P516">
        <f>IF(E516=0,0.3,IF(D516=1,IF(C516&gt;=Params!$B$13-3,IF(C516&lt;Params!$B$13,Params!$B$20,0.3),0.3),IF(C516&gt;=Params!$B$15-3,IF(C516&lt;Params!$B$15,Params!$B$21,0.3),0.3)))</f>
        <v/>
      </c>
    </row>
    <row r="517" ht="15" customHeight="1" s="1">
      <c r="A517" s="9" t="n">
        <v>514</v>
      </c>
      <c r="B517" s="6" t="inlineStr">
        <is>
          <t>22/01</t>
        </is>
      </c>
      <c r="C517" s="6" t="n">
        <v>9</v>
      </c>
      <c r="D517" s="6" t="n">
        <v>0</v>
      </c>
      <c r="E517" s="10">
        <f>IF(D517=1, IF(OR(C517&lt;10, C517&gt;=15),1,0), IF(OR(C517&lt;7, C517&gt;=18),1,0))</f>
        <v/>
      </c>
      <c r="F517" s="11" t="n">
        <v>0</v>
      </c>
      <c r="G517" s="12">
        <f>0.18*8</f>
        <v/>
      </c>
      <c r="H517" s="12">
        <f>F517-G517</f>
        <v/>
      </c>
      <c r="I517" s="10">
        <f>IF(E517=0,"Fora",IF(E516=0,"Carg xar",IF(H517&lt;0,IF(M517&lt;0.9,"Carg FV","Stby"),IF(M517&gt;P517,"V2H",IF(M517&lt;0.9,"Carg xar","Stby")))))</f>
        <v/>
      </c>
      <c r="J517" s="12">
        <f>IF(OR(I517="Carg FV",I517="Carg xar"),MIN(IF(I517="Carg FV",ABS(H517),7.4),7.4,MAX(0,(0.9-M517)*40)*0.95),0)</f>
        <v/>
      </c>
      <c r="K517" s="12">
        <f>IF(I517="V2H",MIN(MAX(0,H517),7.4,MAX(0,(M517-P517)*40)*0.95),0)</f>
        <v/>
      </c>
      <c r="L517" s="12">
        <f>IF(E517=0,0,MAX(0,H517-K517))</f>
        <v/>
      </c>
      <c r="M517" s="13">
        <f>M516+J516/40-IF(I516="V2H",K516/(0.95*40),0)-IF(E517=0,IF(E516=1,IF(D517=1,30,40)*0.18/(2*40),0),0)-IF(E517=1,IF(E516=0,IF(D517=1,30,40)*0.18/(2*40),0),0)</f>
        <v/>
      </c>
      <c r="N517" s="14" t="n">
        <v>0.15</v>
      </c>
      <c r="O517" s="15">
        <f>K517*N517</f>
        <v/>
      </c>
      <c r="P517">
        <f>IF(E517=0,0.3,IF(D517=1,IF(C517&gt;=Params!$B$13-3,IF(C517&lt;Params!$B$13,Params!$B$20,0.3),0.3),IF(C517&gt;=Params!$B$15-3,IF(C517&lt;Params!$B$15,Params!$B$21,0.3),0.3)))</f>
        <v/>
      </c>
    </row>
    <row r="518" ht="15" customHeight="1" s="1">
      <c r="A518" s="9" t="n">
        <v>515</v>
      </c>
      <c r="B518" s="6" t="inlineStr">
        <is>
          <t>22/01</t>
        </is>
      </c>
      <c r="C518" s="6" t="n">
        <v>10</v>
      </c>
      <c r="D518" s="6" t="n">
        <v>0</v>
      </c>
      <c r="E518" s="10">
        <f>IF(D518=1, IF(OR(C518&lt;10, C518&gt;=15),1,0), IF(OR(C518&lt;7, C518&gt;=18),1,0))</f>
        <v/>
      </c>
      <c r="F518" s="11" t="n">
        <v>0</v>
      </c>
      <c r="G518" s="12">
        <f>0.38*8</f>
        <v/>
      </c>
      <c r="H518" s="12">
        <f>F518-G518</f>
        <v/>
      </c>
      <c r="I518" s="10">
        <f>IF(E518=0,"Fora",IF(E517=0,"Carg xar",IF(H518&lt;0,IF(M518&lt;0.9,"Carg FV","Stby"),IF(M518&gt;P518,"V2H",IF(M518&lt;0.9,"Carg xar","Stby")))))</f>
        <v/>
      </c>
      <c r="J518" s="12">
        <f>IF(OR(I518="Carg FV",I518="Carg xar"),MIN(IF(I518="Carg FV",ABS(H518),7.4),7.4,MAX(0,(0.9-M518)*40)*0.95),0)</f>
        <v/>
      </c>
      <c r="K518" s="12">
        <f>IF(I518="V2H",MIN(MAX(0,H518),7.4,MAX(0,(M518-P518)*40)*0.95),0)</f>
        <v/>
      </c>
      <c r="L518" s="12">
        <f>IF(E518=0,0,MAX(0,H518-K518))</f>
        <v/>
      </c>
      <c r="M518" s="13">
        <f>M517+J517/40-IF(I517="V2H",K517/(0.95*40),0)-IF(E518=0,IF(E517=1,IF(D518=1,30,40)*0.18/(2*40),0),0)-IF(E518=1,IF(E517=0,IF(D518=1,30,40)*0.18/(2*40),0),0)</f>
        <v/>
      </c>
      <c r="N518" s="14" t="n">
        <v>0.2</v>
      </c>
      <c r="O518" s="15">
        <f>K518*N518</f>
        <v/>
      </c>
      <c r="P518">
        <f>IF(E518=0,0.3,IF(D518=1,IF(C518&gt;=Params!$B$13-3,IF(C518&lt;Params!$B$13,Params!$B$20,0.3),0.3),IF(C518&gt;=Params!$B$15-3,IF(C518&lt;Params!$B$15,Params!$B$21,0.3),0.3)))</f>
        <v/>
      </c>
    </row>
    <row r="519" ht="15" customHeight="1" s="1">
      <c r="A519" s="9" t="n">
        <v>516</v>
      </c>
      <c r="B519" s="6" t="inlineStr">
        <is>
          <t>22/01</t>
        </is>
      </c>
      <c r="C519" s="6" t="n">
        <v>11</v>
      </c>
      <c r="D519" s="6" t="n">
        <v>0</v>
      </c>
      <c r="E519" s="10">
        <f>IF(D519=1, IF(OR(C519&lt;10, C519&gt;=15),1,0), IF(OR(C519&lt;7, C519&gt;=18),1,0))</f>
        <v/>
      </c>
      <c r="F519" s="11" t="n">
        <v>0</v>
      </c>
      <c r="G519" s="12">
        <f>0.52*8</f>
        <v/>
      </c>
      <c r="H519" s="12">
        <f>F519-G519</f>
        <v/>
      </c>
      <c r="I519" s="10">
        <f>IF(E519=0,"Fora",IF(E518=0,"Carg xar",IF(H519&lt;0,IF(M519&lt;0.9,"Carg FV","Stby"),IF(M519&gt;P519,"V2H",IF(M519&lt;0.9,"Carg xar","Stby")))))</f>
        <v/>
      </c>
      <c r="J519" s="12">
        <f>IF(OR(I519="Carg FV",I519="Carg xar"),MIN(IF(I519="Carg FV",ABS(H519),7.4),7.4,MAX(0,(0.9-M519)*40)*0.95),0)</f>
        <v/>
      </c>
      <c r="K519" s="12">
        <f>IF(I519="V2H",MIN(MAX(0,H519),7.4,MAX(0,(M519-P519)*40)*0.95),0)</f>
        <v/>
      </c>
      <c r="L519" s="12">
        <f>IF(E519=0,0,MAX(0,H519-K519))</f>
        <v/>
      </c>
      <c r="M519" s="13">
        <f>M518+J518/40-IF(I518="V2H",K518/(0.95*40),0)-IF(E519=0,IF(E518=1,IF(D519=1,30,40)*0.18/(2*40),0),0)-IF(E519=1,IF(E518=0,IF(D519=1,30,40)*0.18/(2*40),0),0)</f>
        <v/>
      </c>
      <c r="N519" s="14" t="n">
        <v>0.2</v>
      </c>
      <c r="O519" s="15">
        <f>K519*N519</f>
        <v/>
      </c>
      <c r="P519">
        <f>IF(E519=0,0.3,IF(D519=1,IF(C519&gt;=Params!$B$13-3,IF(C519&lt;Params!$B$13,Params!$B$20,0.3),0.3),IF(C519&gt;=Params!$B$15-3,IF(C519&lt;Params!$B$15,Params!$B$21,0.3),0.3)))</f>
        <v/>
      </c>
    </row>
    <row r="520" ht="15" customHeight="1" s="1">
      <c r="A520" s="9" t="n">
        <v>517</v>
      </c>
      <c r="B520" s="6" t="inlineStr">
        <is>
          <t>22/01</t>
        </is>
      </c>
      <c r="C520" s="6" t="n">
        <v>12</v>
      </c>
      <c r="D520" s="6" t="n">
        <v>0</v>
      </c>
      <c r="E520" s="10">
        <f>IF(D520=1, IF(OR(C520&lt;10, C520&gt;=15),1,0), IF(OR(C520&lt;7, C520&gt;=18),1,0))</f>
        <v/>
      </c>
      <c r="F520" s="11" t="n">
        <v>1.304</v>
      </c>
      <c r="G520" s="12">
        <f>0.58*8</f>
        <v/>
      </c>
      <c r="H520" s="12">
        <f>F520-G520</f>
        <v/>
      </c>
      <c r="I520" s="10">
        <f>IF(E520=0,"Fora",IF(E519=0,"Carg xar",IF(H520&lt;0,IF(M520&lt;0.9,"Carg FV","Stby"),IF(M520&gt;P520,"V2H",IF(M520&lt;0.9,"Carg xar","Stby")))))</f>
        <v/>
      </c>
      <c r="J520" s="12">
        <f>IF(OR(I520="Carg FV",I520="Carg xar"),MIN(IF(I520="Carg FV",ABS(H520),7.4),7.4,MAX(0,(0.9-M520)*40)*0.95),0)</f>
        <v/>
      </c>
      <c r="K520" s="12">
        <f>IF(I520="V2H",MIN(MAX(0,H520),7.4,MAX(0,(M520-P520)*40)*0.95),0)</f>
        <v/>
      </c>
      <c r="L520" s="12">
        <f>IF(E520=0,0,MAX(0,H520-K520))</f>
        <v/>
      </c>
      <c r="M520" s="13">
        <f>M519+J519/40-IF(I519="V2H",K519/(0.95*40),0)-IF(E520=0,IF(E519=1,IF(D520=1,30,40)*0.18/(2*40),0),0)-IF(E520=1,IF(E519=0,IF(D520=1,30,40)*0.18/(2*40),0),0)</f>
        <v/>
      </c>
      <c r="N520" s="14" t="n">
        <v>0.2</v>
      </c>
      <c r="O520" s="15">
        <f>K520*N520</f>
        <v/>
      </c>
      <c r="P520">
        <f>IF(E520=0,0.3,IF(D520=1,IF(C520&gt;=Params!$B$13-3,IF(C520&lt;Params!$B$13,Params!$B$20,0.3),0.3),IF(C520&gt;=Params!$B$15-3,IF(C520&lt;Params!$B$15,Params!$B$21,0.3),0.3)))</f>
        <v/>
      </c>
    </row>
    <row r="521" ht="15" customHeight="1" s="1">
      <c r="A521" s="9" t="n">
        <v>518</v>
      </c>
      <c r="B521" s="6" t="inlineStr">
        <is>
          <t>22/01</t>
        </is>
      </c>
      <c r="C521" s="6" t="n">
        <v>13</v>
      </c>
      <c r="D521" s="6" t="n">
        <v>0</v>
      </c>
      <c r="E521" s="10">
        <f>IF(D521=1, IF(OR(C521&lt;10, C521&gt;=15),1,0), IF(OR(C521&lt;7, C521&gt;=18),1,0))</f>
        <v/>
      </c>
      <c r="F521" s="11" t="n">
        <v>3.12</v>
      </c>
      <c r="G521" s="12">
        <f>0.55*8</f>
        <v/>
      </c>
      <c r="H521" s="12">
        <f>F521-G521</f>
        <v/>
      </c>
      <c r="I521" s="10">
        <f>IF(E521=0,"Fora",IF(E520=0,"Carg xar",IF(H521&lt;0,IF(M521&lt;0.9,"Carg FV","Stby"),IF(M521&gt;P521,"V2H",IF(M521&lt;0.9,"Carg xar","Stby")))))</f>
        <v/>
      </c>
      <c r="J521" s="12">
        <f>IF(OR(I521="Carg FV",I521="Carg xar"),MIN(IF(I521="Carg FV",ABS(H521),7.4),7.4,MAX(0,(0.9-M521)*40)*0.95),0)</f>
        <v/>
      </c>
      <c r="K521" s="12">
        <f>IF(I521="V2H",MIN(MAX(0,H521),7.4,MAX(0,(M521-P521)*40)*0.95),0)</f>
        <v/>
      </c>
      <c r="L521" s="12">
        <f>IF(E521=0,0,MAX(0,H521-K521))</f>
        <v/>
      </c>
      <c r="M521" s="13">
        <f>M520+J520/40-IF(I520="V2H",K520/(0.95*40),0)-IF(E521=0,IF(E520=1,IF(D521=1,30,40)*0.18/(2*40),0),0)-IF(E521=1,IF(E520=0,IF(D521=1,30,40)*0.18/(2*40),0),0)</f>
        <v/>
      </c>
      <c r="N521" s="14" t="n">
        <v>0.2</v>
      </c>
      <c r="O521" s="15">
        <f>K521*N521</f>
        <v/>
      </c>
      <c r="P521">
        <f>IF(E521=0,0.3,IF(D521=1,IF(C521&gt;=Params!$B$13-3,IF(C521&lt;Params!$B$13,Params!$B$20,0.3),0.3),IF(C521&gt;=Params!$B$15-3,IF(C521&lt;Params!$B$15,Params!$B$21,0.3),0.3)))</f>
        <v/>
      </c>
    </row>
    <row r="522" ht="15" customHeight="1" s="1">
      <c r="A522" s="9" t="n">
        <v>519</v>
      </c>
      <c r="B522" s="6" t="inlineStr">
        <is>
          <t>22/01</t>
        </is>
      </c>
      <c r="C522" s="6" t="n">
        <v>14</v>
      </c>
      <c r="D522" s="6" t="n">
        <v>0</v>
      </c>
      <c r="E522" s="10">
        <f>IF(D522=1, IF(OR(C522&lt;10, C522&gt;=15),1,0), IF(OR(C522&lt;7, C522&gt;=18),1,0))</f>
        <v/>
      </c>
      <c r="F522" s="11" t="n">
        <v>3.658</v>
      </c>
      <c r="G522" s="12">
        <f>0.42*8</f>
        <v/>
      </c>
      <c r="H522" s="12">
        <f>F522-G522</f>
        <v/>
      </c>
      <c r="I522" s="10">
        <f>IF(E522=0,"Fora",IF(E521=0,"Carg xar",IF(H522&lt;0,IF(M522&lt;0.9,"Carg FV","Stby"),IF(M522&gt;P522,"V2H",IF(M522&lt;0.9,"Carg xar","Stby")))))</f>
        <v/>
      </c>
      <c r="J522" s="12">
        <f>IF(OR(I522="Carg FV",I522="Carg xar"),MIN(IF(I522="Carg FV",ABS(H522),7.4),7.4,MAX(0,(0.9-M522)*40)*0.95),0)</f>
        <v/>
      </c>
      <c r="K522" s="12">
        <f>IF(I522="V2H",MIN(MAX(0,H522),7.4,MAX(0,(M522-P522)*40)*0.95),0)</f>
        <v/>
      </c>
      <c r="L522" s="12">
        <f>IF(E522=0,0,MAX(0,H522-K522))</f>
        <v/>
      </c>
      <c r="M522" s="13">
        <f>M521+J521/40-IF(I521="V2H",K521/(0.95*40),0)-IF(E522=0,IF(E521=1,IF(D522=1,30,40)*0.18/(2*40),0),0)-IF(E522=1,IF(E521=0,IF(D522=1,30,40)*0.18/(2*40),0),0)</f>
        <v/>
      </c>
      <c r="N522" s="14" t="n">
        <v>0.15</v>
      </c>
      <c r="O522" s="15">
        <f>K522*N522</f>
        <v/>
      </c>
      <c r="P522">
        <f>IF(E522=0,0.3,IF(D522=1,IF(C522&gt;=Params!$B$13-3,IF(C522&lt;Params!$B$13,Params!$B$20,0.3),0.3),IF(C522&gt;=Params!$B$15-3,IF(C522&lt;Params!$B$15,Params!$B$21,0.3),0.3)))</f>
        <v/>
      </c>
    </row>
    <row r="523" ht="15" customHeight="1" s="1">
      <c r="A523" s="9" t="n">
        <v>520</v>
      </c>
      <c r="B523" s="6" t="inlineStr">
        <is>
          <t>22/01</t>
        </is>
      </c>
      <c r="C523" s="6" t="n">
        <v>15</v>
      </c>
      <c r="D523" s="6" t="n">
        <v>0</v>
      </c>
      <c r="E523" s="10">
        <f>IF(D523=1, IF(OR(C523&lt;10, C523&gt;=15),1,0), IF(OR(C523&lt;7, C523&gt;=18),1,0))</f>
        <v/>
      </c>
      <c r="F523" s="11" t="n">
        <v>0</v>
      </c>
      <c r="G523" s="12">
        <f>0.22*8</f>
        <v/>
      </c>
      <c r="H523" s="12">
        <f>F523-G523</f>
        <v/>
      </c>
      <c r="I523" s="10">
        <f>IF(E523=0,"Fora",IF(E522=0,"Carg xar",IF(H523&lt;0,IF(M523&lt;0.9,"Carg FV","Stby"),IF(M523&gt;P523,"V2H",IF(M523&lt;0.9,"Carg xar","Stby")))))</f>
        <v/>
      </c>
      <c r="J523" s="12">
        <f>IF(OR(I523="Carg FV",I523="Carg xar"),MIN(IF(I523="Carg FV",ABS(H523),7.4),7.4,MAX(0,(0.9-M523)*40)*0.95),0)</f>
        <v/>
      </c>
      <c r="K523" s="12">
        <f>IF(I523="V2H",MIN(MAX(0,H523),7.4,MAX(0,(M523-P523)*40)*0.95),0)</f>
        <v/>
      </c>
      <c r="L523" s="12">
        <f>IF(E523=0,0,MAX(0,H523-K523))</f>
        <v/>
      </c>
      <c r="M523" s="13">
        <f>M522+J522/40-IF(I522="V2H",K522/(0.95*40),0)-IF(E523=0,IF(E522=1,IF(D523=1,30,40)*0.18/(2*40),0),0)-IF(E523=1,IF(E522=0,IF(D523=1,30,40)*0.18/(2*40),0),0)</f>
        <v/>
      </c>
      <c r="N523" s="14" t="n">
        <v>0.15</v>
      </c>
      <c r="O523" s="15">
        <f>K523*N523</f>
        <v/>
      </c>
      <c r="P523">
        <f>IF(E523=0,0.3,IF(D523=1,IF(C523&gt;=Params!$B$13-3,IF(C523&lt;Params!$B$13,Params!$B$20,0.3),0.3),IF(C523&gt;=Params!$B$15-3,IF(C523&lt;Params!$B$15,Params!$B$21,0.3),0.3)))</f>
        <v/>
      </c>
    </row>
    <row r="524" ht="15" customHeight="1" s="1">
      <c r="A524" s="9" t="n">
        <v>521</v>
      </c>
      <c r="B524" s="6" t="inlineStr">
        <is>
          <t>22/01</t>
        </is>
      </c>
      <c r="C524" s="6" t="n">
        <v>16</v>
      </c>
      <c r="D524" s="6" t="n">
        <v>0</v>
      </c>
      <c r="E524" s="10">
        <f>IF(D524=1, IF(OR(C524&lt;10, C524&gt;=15),1,0), IF(OR(C524&lt;7, C524&gt;=18),1,0))</f>
        <v/>
      </c>
      <c r="F524" s="11" t="n">
        <v>0.516</v>
      </c>
      <c r="G524" s="12">
        <f>0.05*8</f>
        <v/>
      </c>
      <c r="H524" s="12">
        <f>F524-G524</f>
        <v/>
      </c>
      <c r="I524" s="10">
        <f>IF(E524=0,"Fora",IF(E523=0,"Carg xar",IF(H524&lt;0,IF(M524&lt;0.9,"Carg FV","Stby"),IF(M524&gt;P524,"V2H",IF(M524&lt;0.9,"Carg xar","Stby")))))</f>
        <v/>
      </c>
      <c r="J524" s="12">
        <f>IF(OR(I524="Carg FV",I524="Carg xar"),MIN(IF(I524="Carg FV",ABS(H524),7.4),7.4,MAX(0,(0.9-M524)*40)*0.95),0)</f>
        <v/>
      </c>
      <c r="K524" s="12">
        <f>IF(I524="V2H",MIN(MAX(0,H524),7.4,MAX(0,(M524-P524)*40)*0.95),0)</f>
        <v/>
      </c>
      <c r="L524" s="12">
        <f>IF(E524=0,0,MAX(0,H524-K524))</f>
        <v/>
      </c>
      <c r="M524" s="13">
        <f>M523+J523/40-IF(I523="V2H",K523/(0.95*40),0)-IF(E524=0,IF(E523=1,IF(D524=1,30,40)*0.18/(2*40),0),0)-IF(E524=1,IF(E523=0,IF(D524=1,30,40)*0.18/(2*40),0),0)</f>
        <v/>
      </c>
      <c r="N524" s="14" t="n">
        <v>0.15</v>
      </c>
      <c r="O524" s="15">
        <f>K524*N524</f>
        <v/>
      </c>
      <c r="P524">
        <f>IF(E524=0,0.3,IF(D524=1,IF(C524&gt;=Params!$B$13-3,IF(C524&lt;Params!$B$13,Params!$B$20,0.3),0.3),IF(C524&gt;=Params!$B$15-3,IF(C524&lt;Params!$B$15,Params!$B$21,0.3),0.3)))</f>
        <v/>
      </c>
    </row>
    <row r="525" ht="15" customHeight="1" s="1">
      <c r="A525" s="9" t="n">
        <v>522</v>
      </c>
      <c r="B525" s="6" t="inlineStr">
        <is>
          <t>22/01</t>
        </is>
      </c>
      <c r="C525" s="6" t="n">
        <v>17</v>
      </c>
      <c r="D525" s="6" t="n">
        <v>0</v>
      </c>
      <c r="E525" s="10">
        <f>IF(D525=1, IF(OR(C525&lt;10, C525&gt;=15),1,0), IF(OR(C525&lt;7, C525&gt;=18),1,0))</f>
        <v/>
      </c>
      <c r="F525" s="11" t="n">
        <v>1.555</v>
      </c>
      <c r="G525" s="12">
        <f>0*8</f>
        <v/>
      </c>
      <c r="H525" s="12">
        <f>F525-G525</f>
        <v/>
      </c>
      <c r="I525" s="10">
        <f>IF(E525=0,"Fora",IF(E524=0,"Carg xar",IF(H525&lt;0,IF(M525&lt;0.9,"Carg FV","Stby"),IF(M525&gt;P525,"V2H",IF(M525&lt;0.9,"Carg xar","Stby")))))</f>
        <v/>
      </c>
      <c r="J525" s="12">
        <f>IF(OR(I525="Carg FV",I525="Carg xar"),MIN(IF(I525="Carg FV",ABS(H525),7.4),7.4,MAX(0,(0.9-M525)*40)*0.95),0)</f>
        <v/>
      </c>
      <c r="K525" s="12">
        <f>IF(I525="V2H",MIN(MAX(0,H525),7.4,MAX(0,(M525-P525)*40)*0.95),0)</f>
        <v/>
      </c>
      <c r="L525" s="12">
        <f>IF(E525=0,0,MAX(0,H525-K525))</f>
        <v/>
      </c>
      <c r="M525" s="13">
        <f>M524+J524/40-IF(I524="V2H",K524/(0.95*40),0)-IF(E525=0,IF(E524=1,IF(D525=1,30,40)*0.18/(2*40),0),0)-IF(E525=1,IF(E524=0,IF(D525=1,30,40)*0.18/(2*40),0),0)</f>
        <v/>
      </c>
      <c r="N525" s="14" t="n">
        <v>0.15</v>
      </c>
      <c r="O525" s="15">
        <f>K525*N525</f>
        <v/>
      </c>
      <c r="P525">
        <f>IF(E525=0,0.3,IF(D525=1,IF(C525&gt;=Params!$B$13-3,IF(C525&lt;Params!$B$13,Params!$B$20,0.3),0.3),IF(C525&gt;=Params!$B$15-3,IF(C525&lt;Params!$B$15,Params!$B$21,0.3),0.3)))</f>
        <v/>
      </c>
    </row>
    <row r="526" ht="15" customHeight="1" s="1">
      <c r="A526" s="9" t="n">
        <v>523</v>
      </c>
      <c r="B526" s="6" t="inlineStr">
        <is>
          <t>22/01</t>
        </is>
      </c>
      <c r="C526" s="6" t="n">
        <v>18</v>
      </c>
      <c r="D526" s="6" t="n">
        <v>0</v>
      </c>
      <c r="E526" s="10">
        <f>IF(D526=1, IF(OR(C526&lt;10, C526&gt;=15),1,0), IF(OR(C526&lt;7, C526&gt;=18),1,0))</f>
        <v/>
      </c>
      <c r="F526" s="11" t="n">
        <v>1.426</v>
      </c>
      <c r="G526" s="12">
        <f>0*8</f>
        <v/>
      </c>
      <c r="H526" s="12">
        <f>F526-G526</f>
        <v/>
      </c>
      <c r="I526" s="10">
        <f>IF(E526=0,"Fora",IF(E525=0,"Carg xar",IF(H526&lt;0,IF(M526&lt;0.9,"Carg FV","Stby"),IF(M526&gt;P526,"V2H",IF(M526&lt;0.9,"Carg xar","Stby")))))</f>
        <v/>
      </c>
      <c r="J526" s="12">
        <f>IF(OR(I526="Carg FV",I526="Carg xar"),MIN(IF(I526="Carg FV",ABS(H526),7.4),7.4,MAX(0,(0.9-M526)*40)*0.95),0)</f>
        <v/>
      </c>
      <c r="K526" s="12">
        <f>IF(I526="V2H",MIN(MAX(0,H526),7.4,MAX(0,(M526-P526)*40)*0.95),0)</f>
        <v/>
      </c>
      <c r="L526" s="12">
        <f>IF(E526=0,0,MAX(0,H526-K526))</f>
        <v/>
      </c>
      <c r="M526" s="13">
        <f>M525+J525/40-IF(I525="V2H",K525/(0.95*40),0)-IF(E526=0,IF(E525=1,IF(D526=1,30,40)*0.18/(2*40),0),0)-IF(E526=1,IF(E525=0,IF(D526=1,30,40)*0.18/(2*40),0),0)</f>
        <v/>
      </c>
      <c r="N526" s="14" t="n">
        <v>0.2</v>
      </c>
      <c r="O526" s="15">
        <f>K526*N526</f>
        <v/>
      </c>
      <c r="P526">
        <f>IF(E526=0,0.3,IF(D526=1,IF(C526&gt;=Params!$B$13-3,IF(C526&lt;Params!$B$13,Params!$B$20,0.3),0.3),IF(C526&gt;=Params!$B$15-3,IF(C526&lt;Params!$B$15,Params!$B$21,0.3),0.3)))</f>
        <v/>
      </c>
    </row>
    <row r="527" ht="15" customHeight="1" s="1">
      <c r="A527" s="9" t="n">
        <v>524</v>
      </c>
      <c r="B527" s="6" t="inlineStr">
        <is>
          <t>22/01</t>
        </is>
      </c>
      <c r="C527" s="6" t="n">
        <v>19</v>
      </c>
      <c r="D527" s="6" t="n">
        <v>0</v>
      </c>
      <c r="E527" s="10">
        <f>IF(D527=1, IF(OR(C527&lt;10, C527&gt;=15),1,0), IF(OR(C527&lt;7, C527&gt;=18),1,0))</f>
        <v/>
      </c>
      <c r="F527" s="11" t="n">
        <v>2.179</v>
      </c>
      <c r="G527" s="12">
        <f>0*8</f>
        <v/>
      </c>
      <c r="H527" s="12">
        <f>F527-G527</f>
        <v/>
      </c>
      <c r="I527" s="10">
        <f>IF(E527=0,"Fora",IF(E526=0,"Carg xar",IF(H527&lt;0,IF(M527&lt;0.9,"Carg FV","Stby"),IF(M527&gt;P527,"V2H",IF(M527&lt;0.9,"Carg xar","Stby")))))</f>
        <v/>
      </c>
      <c r="J527" s="12">
        <f>IF(OR(I527="Carg FV",I527="Carg xar"),MIN(IF(I527="Carg FV",ABS(H527),7.4),7.4,MAX(0,(0.9-M527)*40)*0.95),0)</f>
        <v/>
      </c>
      <c r="K527" s="12">
        <f>IF(I527="V2H",MIN(MAX(0,H527),7.4,MAX(0,(M527-P527)*40)*0.95),0)</f>
        <v/>
      </c>
      <c r="L527" s="12">
        <f>IF(E527=0,0,MAX(0,H527-K527))</f>
        <v/>
      </c>
      <c r="M527" s="13">
        <f>M526+J526/40-IF(I526="V2H",K526/(0.95*40),0)-IF(E527=0,IF(E526=1,IF(D527=1,30,40)*0.18/(2*40),0),0)-IF(E527=1,IF(E526=0,IF(D527=1,30,40)*0.18/(2*40),0),0)</f>
        <v/>
      </c>
      <c r="N527" s="14" t="n">
        <v>0.2</v>
      </c>
      <c r="O527" s="15">
        <f>K527*N527</f>
        <v/>
      </c>
      <c r="P527">
        <f>IF(E527=0,0.3,IF(D527=1,IF(C527&gt;=Params!$B$13-3,IF(C527&lt;Params!$B$13,Params!$B$20,0.3),0.3),IF(C527&gt;=Params!$B$15-3,IF(C527&lt;Params!$B$15,Params!$B$21,0.3),0.3)))</f>
        <v/>
      </c>
    </row>
    <row r="528" ht="15" customHeight="1" s="1">
      <c r="A528" s="9" t="n">
        <v>525</v>
      </c>
      <c r="B528" s="6" t="inlineStr">
        <is>
          <t>22/01</t>
        </is>
      </c>
      <c r="C528" s="6" t="n">
        <v>20</v>
      </c>
      <c r="D528" s="6" t="n">
        <v>0</v>
      </c>
      <c r="E528" s="10">
        <f>IF(D528=1, IF(OR(C528&lt;10, C528&gt;=15),1,0), IF(OR(C528&lt;7, C528&gt;=18),1,0))</f>
        <v/>
      </c>
      <c r="F528" s="11" t="n">
        <v>2.827</v>
      </c>
      <c r="G528" s="12">
        <f>0*8</f>
        <v/>
      </c>
      <c r="H528" s="12">
        <f>F528-G528</f>
        <v/>
      </c>
      <c r="I528" s="10">
        <f>IF(E528=0,"Fora",IF(E527=0,"Carg xar",IF(H528&lt;0,IF(M528&lt;0.9,"Carg FV","Stby"),IF(M528&gt;P528,"V2H",IF(M528&lt;0.9,"Carg xar","Stby")))))</f>
        <v/>
      </c>
      <c r="J528" s="12">
        <f>IF(OR(I528="Carg FV",I528="Carg xar"),MIN(IF(I528="Carg FV",ABS(H528),7.4),7.4,MAX(0,(0.9-M528)*40)*0.95),0)</f>
        <v/>
      </c>
      <c r="K528" s="12">
        <f>IF(I528="V2H",MIN(MAX(0,H528),7.4,MAX(0,(M528-P528)*40)*0.95),0)</f>
        <v/>
      </c>
      <c r="L528" s="12">
        <f>IF(E528=0,0,MAX(0,H528-K528))</f>
        <v/>
      </c>
      <c r="M528" s="13">
        <f>M527+J527/40-IF(I527="V2H",K527/(0.95*40),0)-IF(E528=0,IF(E527=1,IF(D528=1,30,40)*0.18/(2*40),0),0)-IF(E528=1,IF(E527=0,IF(D528=1,30,40)*0.18/(2*40),0),0)</f>
        <v/>
      </c>
      <c r="N528" s="14" t="n">
        <v>0.2</v>
      </c>
      <c r="O528" s="15">
        <f>K528*N528</f>
        <v/>
      </c>
      <c r="P528">
        <f>IF(E528=0,0.3,IF(D528=1,IF(C528&gt;=Params!$B$13-3,IF(C528&lt;Params!$B$13,Params!$B$20,0.3),0.3),IF(C528&gt;=Params!$B$15-3,IF(C528&lt;Params!$B$15,Params!$B$21,0.3),0.3)))</f>
        <v/>
      </c>
    </row>
    <row r="529" ht="15" customHeight="1" s="1">
      <c r="A529" s="9" t="n">
        <v>526</v>
      </c>
      <c r="B529" s="6" t="inlineStr">
        <is>
          <t>22/01</t>
        </is>
      </c>
      <c r="C529" s="6" t="n">
        <v>21</v>
      </c>
      <c r="D529" s="6" t="n">
        <v>0</v>
      </c>
      <c r="E529" s="10">
        <f>IF(D529=1, IF(OR(C529&lt;10, C529&gt;=15),1,0), IF(OR(C529&lt;7, C529&gt;=18),1,0))</f>
        <v/>
      </c>
      <c r="F529" s="11" t="n">
        <v>1.617</v>
      </c>
      <c r="G529" s="12">
        <f>0*8</f>
        <v/>
      </c>
      <c r="H529" s="12">
        <f>F529-G529</f>
        <v/>
      </c>
      <c r="I529" s="10">
        <f>IF(E529=0,"Fora",IF(E528=0,"Carg xar",IF(H529&lt;0,IF(M529&lt;0.9,"Carg FV","Stby"),IF(M529&gt;P529,"V2H",IF(M529&lt;0.9,"Carg xar","Stby")))))</f>
        <v/>
      </c>
      <c r="J529" s="12">
        <f>IF(OR(I529="Carg FV",I529="Carg xar"),MIN(IF(I529="Carg FV",ABS(H529),7.4),7.4,MAX(0,(0.9-M529)*40)*0.95),0)</f>
        <v/>
      </c>
      <c r="K529" s="12">
        <f>IF(I529="V2H",MIN(MAX(0,H529),7.4,MAX(0,(M529-P529)*40)*0.95),0)</f>
        <v/>
      </c>
      <c r="L529" s="12">
        <f>IF(E529=0,0,MAX(0,H529-K529))</f>
        <v/>
      </c>
      <c r="M529" s="13">
        <f>M528+J528/40-IF(I528="V2H",K528/(0.95*40),0)-IF(E529=0,IF(E528=1,IF(D529=1,30,40)*0.18/(2*40),0),0)-IF(E529=1,IF(E528=0,IF(D529=1,30,40)*0.18/(2*40),0),0)</f>
        <v/>
      </c>
      <c r="N529" s="14" t="n">
        <v>0.2</v>
      </c>
      <c r="O529" s="15">
        <f>K529*N529</f>
        <v/>
      </c>
      <c r="P529">
        <f>IF(E529=0,0.3,IF(D529=1,IF(C529&gt;=Params!$B$13-3,IF(C529&lt;Params!$B$13,Params!$B$20,0.3),0.3),IF(C529&gt;=Params!$B$15-3,IF(C529&lt;Params!$B$15,Params!$B$21,0.3),0.3)))</f>
        <v/>
      </c>
    </row>
    <row r="530" ht="15" customHeight="1" s="1">
      <c r="A530" s="9" t="n">
        <v>527</v>
      </c>
      <c r="B530" s="6" t="inlineStr">
        <is>
          <t>22/01</t>
        </is>
      </c>
      <c r="C530" s="6" t="n">
        <v>22</v>
      </c>
      <c r="D530" s="6" t="n">
        <v>0</v>
      </c>
      <c r="E530" s="10">
        <f>IF(D530=1, IF(OR(C530&lt;10, C530&gt;=15),1,0), IF(OR(C530&lt;7, C530&gt;=18),1,0))</f>
        <v/>
      </c>
      <c r="F530" s="11" t="n">
        <v>0.273</v>
      </c>
      <c r="G530" s="12">
        <f>0*8</f>
        <v/>
      </c>
      <c r="H530" s="12">
        <f>F530-G530</f>
        <v/>
      </c>
      <c r="I530" s="10">
        <f>IF(E530=0,"Fora",IF(E529=0,"Carg xar",IF(H530&lt;0,IF(M530&lt;0.9,"Carg FV","Stby"),IF(M530&gt;P530,"V2H",IF(M530&lt;0.9,"Carg xar","Stby")))))</f>
        <v/>
      </c>
      <c r="J530" s="12">
        <f>IF(OR(I530="Carg FV",I530="Carg xar"),MIN(IF(I530="Carg FV",ABS(H530),7.4),7.4,MAX(0,(0.9-M530)*40)*0.95),0)</f>
        <v/>
      </c>
      <c r="K530" s="12">
        <f>IF(I530="V2H",MIN(MAX(0,H530),7.4,MAX(0,(M530-P530)*40)*0.95),0)</f>
        <v/>
      </c>
      <c r="L530" s="12">
        <f>IF(E530=0,0,MAX(0,H530-K530))</f>
        <v/>
      </c>
      <c r="M530" s="13">
        <f>M529+J529/40-IF(I529="V2H",K529/(0.95*40),0)-IF(E530=0,IF(E529=1,IF(D530=1,30,40)*0.18/(2*40),0),0)-IF(E530=1,IF(E529=0,IF(D530=1,30,40)*0.18/(2*40),0),0)</f>
        <v/>
      </c>
      <c r="N530" s="14" t="n">
        <v>0.15</v>
      </c>
      <c r="O530" s="15">
        <f>K530*N530</f>
        <v/>
      </c>
      <c r="P530">
        <f>IF(E530=0,0.3,IF(D530=1,IF(C530&gt;=Params!$B$13-3,IF(C530&lt;Params!$B$13,Params!$B$20,0.3),0.3),IF(C530&gt;=Params!$B$15-3,IF(C530&lt;Params!$B$15,Params!$B$21,0.3),0.3)))</f>
        <v/>
      </c>
    </row>
    <row r="531" ht="15" customHeight="1" s="1">
      <c r="A531" s="9" t="n">
        <v>528</v>
      </c>
      <c r="B531" s="6" t="inlineStr">
        <is>
          <t>22/01</t>
        </is>
      </c>
      <c r="C531" s="6" t="n">
        <v>23</v>
      </c>
      <c r="D531" s="6" t="n">
        <v>0</v>
      </c>
      <c r="E531" s="10">
        <f>IF(D531=1, IF(OR(C531&lt;10, C531&gt;=15),1,0), IF(OR(C531&lt;7, C531&gt;=18),1,0))</f>
        <v/>
      </c>
      <c r="F531" s="11" t="n">
        <v>0.17</v>
      </c>
      <c r="G531" s="12">
        <f>0*8</f>
        <v/>
      </c>
      <c r="H531" s="12">
        <f>F531-G531</f>
        <v/>
      </c>
      <c r="I531" s="10">
        <f>IF(E531=0,"Fora",IF(E530=0,"Carg xar",IF(H531&lt;0,IF(M531&lt;0.9,"Carg FV","Stby"),IF(M531&gt;P531,"V2H",IF(M531&lt;0.9,"Carg xar","Stby")))))</f>
        <v/>
      </c>
      <c r="J531" s="12">
        <f>IF(OR(I531="Carg FV",I531="Carg xar"),MIN(IF(I531="Carg FV",ABS(H531),7.4),7.4,MAX(0,(0.9-M531)*40)*0.95),0)</f>
        <v/>
      </c>
      <c r="K531" s="12">
        <f>IF(I531="V2H",MIN(MAX(0,H531),7.4,MAX(0,(M531-P531)*40)*0.95),0)</f>
        <v/>
      </c>
      <c r="L531" s="12">
        <f>IF(E531=0,0,MAX(0,H531-K531))</f>
        <v/>
      </c>
      <c r="M531" s="13">
        <f>M530+J530/40-IF(I530="V2H",K530/(0.95*40),0)-IF(E531=0,IF(E530=1,IF(D531=1,30,40)*0.18/(2*40),0),0)-IF(E531=1,IF(E530=0,IF(D531=1,30,40)*0.18/(2*40),0),0)</f>
        <v/>
      </c>
      <c r="N531" s="14" t="n">
        <v>0.15</v>
      </c>
      <c r="O531" s="15">
        <f>K531*N531</f>
        <v/>
      </c>
      <c r="P531">
        <f>IF(E531=0,0.3,IF(D531=1,IF(C531&gt;=Params!$B$13-3,IF(C531&lt;Params!$B$13,Params!$B$20,0.3),0.3),IF(C531&gt;=Params!$B$15-3,IF(C531&lt;Params!$B$15,Params!$B$21,0.3),0.3)))</f>
        <v/>
      </c>
    </row>
    <row r="532" ht="15" customHeight="1" s="1">
      <c r="A532" s="9" t="n">
        <v>529</v>
      </c>
      <c r="B532" s="6" t="inlineStr">
        <is>
          <t>23/01</t>
        </is>
      </c>
      <c r="C532" s="6" t="n">
        <v>0</v>
      </c>
      <c r="D532" s="6" t="n">
        <v>0</v>
      </c>
      <c r="E532" s="10">
        <f>IF(D532=1, IF(OR(C532&lt;10, C532&gt;=15),1,0), IF(OR(C532&lt;7, C532&gt;=18),1,0))</f>
        <v/>
      </c>
      <c r="F532" s="11" t="n">
        <v>0.111</v>
      </c>
      <c r="G532" s="12">
        <f>0*8</f>
        <v/>
      </c>
      <c r="H532" s="12">
        <f>F532-G532</f>
        <v/>
      </c>
      <c r="I532" s="10">
        <f>IF(E532=0,"Fora",IF(E531=0,"Carg xar",IF(H532&lt;0,IF(M532&lt;0.9,"Carg FV","Stby"),IF(M532&gt;P532,"V2H",IF(M532&lt;0.9,"Carg xar","Stby")))))</f>
        <v/>
      </c>
      <c r="J532" s="12">
        <f>IF(OR(I532="Carg FV",I532="Carg xar"),MIN(IF(I532="Carg FV",ABS(H532),7.4),7.4,MAX(0,(0.9-M532)*40)*0.95),0)</f>
        <v/>
      </c>
      <c r="K532" s="12">
        <f>IF(I532="V2H",MIN(MAX(0,H532),7.4,MAX(0,(M532-P532)*40)*0.95),0)</f>
        <v/>
      </c>
      <c r="L532" s="12">
        <f>IF(E532=0,0,MAX(0,H532-K532))</f>
        <v/>
      </c>
      <c r="M532" s="13">
        <f>M531+J531/40-IF(I531="V2H",K531/(0.95*40),0)-IF(E532=0,IF(E531=1,IF(D532=1,30,40)*0.18/(2*40),0),0)-IF(E532=1,IF(E531=0,IF(D532=1,30,40)*0.18/(2*40),0),0)</f>
        <v/>
      </c>
      <c r="N532" s="14" t="n">
        <v>0.09</v>
      </c>
      <c r="O532" s="15">
        <f>K532*N532</f>
        <v/>
      </c>
      <c r="P532">
        <f>IF(E532=0,0.3,IF(D532=1,IF(C532&gt;=Params!$B$13-3,IF(C532&lt;Params!$B$13,Params!$B$20,0.3),0.3),IF(C532&gt;=Params!$B$15-3,IF(C532&lt;Params!$B$15,Params!$B$21,0.3),0.3)))</f>
        <v/>
      </c>
    </row>
    <row r="533" ht="15" customHeight="1" s="1">
      <c r="A533" s="9" t="n">
        <v>530</v>
      </c>
      <c r="B533" s="6" t="inlineStr">
        <is>
          <t>23/01</t>
        </is>
      </c>
      <c r="C533" s="6" t="n">
        <v>1</v>
      </c>
      <c r="D533" s="6" t="n">
        <v>0</v>
      </c>
      <c r="E533" s="10">
        <f>IF(D533=1, IF(OR(C533&lt;10, C533&gt;=15),1,0), IF(OR(C533&lt;7, C533&gt;=18),1,0))</f>
        <v/>
      </c>
      <c r="F533" s="11" t="n">
        <v>0.178</v>
      </c>
      <c r="G533" s="12">
        <f>0*8</f>
        <v/>
      </c>
      <c r="H533" s="12">
        <f>F533-G533</f>
        <v/>
      </c>
      <c r="I533" s="10">
        <f>IF(E533=0,"Fora",IF(E532=0,"Carg xar",IF(H533&lt;0,IF(M533&lt;0.9,"Carg FV","Stby"),IF(M533&gt;P533,"V2H",IF(M533&lt;0.9,"Carg xar","Stby")))))</f>
        <v/>
      </c>
      <c r="J533" s="12">
        <f>IF(OR(I533="Carg FV",I533="Carg xar"),MIN(IF(I533="Carg FV",ABS(H533),7.4),7.4,MAX(0,(0.9-M533)*40)*0.95),0)</f>
        <v/>
      </c>
      <c r="K533" s="12">
        <f>IF(I533="V2H",MIN(MAX(0,H533),7.4,MAX(0,(M533-P533)*40)*0.95),0)</f>
        <v/>
      </c>
      <c r="L533" s="12">
        <f>IF(E533=0,0,MAX(0,H533-K533))</f>
        <v/>
      </c>
      <c r="M533" s="13">
        <f>M532+J532/40-IF(I532="V2H",K532/(0.95*40),0)-IF(E533=0,IF(E532=1,IF(D533=1,30,40)*0.18/(2*40),0),0)-IF(E533=1,IF(E532=0,IF(D533=1,30,40)*0.18/(2*40),0),0)</f>
        <v/>
      </c>
      <c r="N533" s="14" t="n">
        <v>0.09</v>
      </c>
      <c r="O533" s="15">
        <f>K533*N533</f>
        <v/>
      </c>
      <c r="P533">
        <f>IF(E533=0,0.3,IF(D533=1,IF(C533&gt;=Params!$B$13-3,IF(C533&lt;Params!$B$13,Params!$B$20,0.3),0.3),IF(C533&gt;=Params!$B$15-3,IF(C533&lt;Params!$B$15,Params!$B$21,0.3),0.3)))</f>
        <v/>
      </c>
    </row>
    <row r="534" ht="15" customHeight="1" s="1">
      <c r="A534" s="9" t="n">
        <v>531</v>
      </c>
      <c r="B534" s="6" t="inlineStr">
        <is>
          <t>23/01</t>
        </is>
      </c>
      <c r="C534" s="6" t="n">
        <v>2</v>
      </c>
      <c r="D534" s="6" t="n">
        <v>0</v>
      </c>
      <c r="E534" s="10">
        <f>IF(D534=1, IF(OR(C534&lt;10, C534&gt;=15),1,0), IF(OR(C534&lt;7, C534&gt;=18),1,0))</f>
        <v/>
      </c>
      <c r="F534" s="11" t="n">
        <v>0.117</v>
      </c>
      <c r="G534" s="12">
        <f>0*8</f>
        <v/>
      </c>
      <c r="H534" s="12">
        <f>F534-G534</f>
        <v/>
      </c>
      <c r="I534" s="10">
        <f>IF(E534=0,"Fora",IF(E533=0,"Carg xar",IF(H534&lt;0,IF(M534&lt;0.9,"Carg FV","Stby"),IF(M534&gt;P534,"V2H",IF(M534&lt;0.9,"Carg xar","Stby")))))</f>
        <v/>
      </c>
      <c r="J534" s="12">
        <f>IF(OR(I534="Carg FV",I534="Carg xar"),MIN(IF(I534="Carg FV",ABS(H534),7.4),7.4,MAX(0,(0.9-M534)*40)*0.95),0)</f>
        <v/>
      </c>
      <c r="K534" s="12">
        <f>IF(I534="V2H",MIN(MAX(0,H534),7.4,MAX(0,(M534-P534)*40)*0.95),0)</f>
        <v/>
      </c>
      <c r="L534" s="12">
        <f>IF(E534=0,0,MAX(0,H534-K534))</f>
        <v/>
      </c>
      <c r="M534" s="13">
        <f>M533+J533/40-IF(I533="V2H",K533/(0.95*40),0)-IF(E534=0,IF(E533=1,IF(D534=1,30,40)*0.18/(2*40),0),0)-IF(E534=1,IF(E533=0,IF(D534=1,30,40)*0.18/(2*40),0),0)</f>
        <v/>
      </c>
      <c r="N534" s="14" t="n">
        <v>0.09</v>
      </c>
      <c r="O534" s="15">
        <f>K534*N534</f>
        <v/>
      </c>
      <c r="P534">
        <f>IF(E534=0,0.3,IF(D534=1,IF(C534&gt;=Params!$B$13-3,IF(C534&lt;Params!$B$13,Params!$B$20,0.3),0.3),IF(C534&gt;=Params!$B$15-3,IF(C534&lt;Params!$B$15,Params!$B$21,0.3),0.3)))</f>
        <v/>
      </c>
    </row>
    <row r="535" ht="15" customHeight="1" s="1">
      <c r="A535" s="9" t="n">
        <v>532</v>
      </c>
      <c r="B535" s="6" t="inlineStr">
        <is>
          <t>23/01</t>
        </is>
      </c>
      <c r="C535" s="6" t="n">
        <v>3</v>
      </c>
      <c r="D535" s="6" t="n">
        <v>0</v>
      </c>
      <c r="E535" s="10">
        <f>IF(D535=1, IF(OR(C535&lt;10, C535&gt;=15),1,0), IF(OR(C535&lt;7, C535&gt;=18),1,0))</f>
        <v/>
      </c>
      <c r="F535" s="11" t="n">
        <v>0.115</v>
      </c>
      <c r="G535" s="12">
        <f>0*8</f>
        <v/>
      </c>
      <c r="H535" s="12">
        <f>F535-G535</f>
        <v/>
      </c>
      <c r="I535" s="10">
        <f>IF(E535=0,"Fora",IF(E534=0,"Carg xar",IF(H535&lt;0,IF(M535&lt;0.9,"Carg FV","Stby"),IF(M535&gt;P535,"V2H",IF(M535&lt;0.9,"Carg xar","Stby")))))</f>
        <v/>
      </c>
      <c r="J535" s="12">
        <f>IF(OR(I535="Carg FV",I535="Carg xar"),MIN(IF(I535="Carg FV",ABS(H535),7.4),7.4,MAX(0,(0.9-M535)*40)*0.95),0)</f>
        <v/>
      </c>
      <c r="K535" s="12">
        <f>IF(I535="V2H",MIN(MAX(0,H535),7.4,MAX(0,(M535-P535)*40)*0.95),0)</f>
        <v/>
      </c>
      <c r="L535" s="12">
        <f>IF(E535=0,0,MAX(0,H535-K535))</f>
        <v/>
      </c>
      <c r="M535" s="13">
        <f>M534+J534/40-IF(I534="V2H",K534/(0.95*40),0)-IF(E535=0,IF(E534=1,IF(D535=1,30,40)*0.18/(2*40),0),0)-IF(E535=1,IF(E534=0,IF(D535=1,30,40)*0.18/(2*40),0),0)</f>
        <v/>
      </c>
      <c r="N535" s="14" t="n">
        <v>0.09</v>
      </c>
      <c r="O535" s="15">
        <f>K535*N535</f>
        <v/>
      </c>
      <c r="P535">
        <f>IF(E535=0,0.3,IF(D535=1,IF(C535&gt;=Params!$B$13-3,IF(C535&lt;Params!$B$13,Params!$B$20,0.3),0.3),IF(C535&gt;=Params!$B$15-3,IF(C535&lt;Params!$B$15,Params!$B$21,0.3),0.3)))</f>
        <v/>
      </c>
    </row>
    <row r="536" ht="15" customHeight="1" s="1">
      <c r="A536" s="9" t="n">
        <v>533</v>
      </c>
      <c r="B536" s="6" t="inlineStr">
        <is>
          <t>23/01</t>
        </is>
      </c>
      <c r="C536" s="6" t="n">
        <v>4</v>
      </c>
      <c r="D536" s="6" t="n">
        <v>0</v>
      </c>
      <c r="E536" s="10">
        <f>IF(D536=1, IF(OR(C536&lt;10, C536&gt;=15),1,0), IF(OR(C536&lt;7, C536&gt;=18),1,0))</f>
        <v/>
      </c>
      <c r="F536" s="11" t="n">
        <v>2.372</v>
      </c>
      <c r="G536" s="12">
        <f>0*8</f>
        <v/>
      </c>
      <c r="H536" s="12">
        <f>F536-G536</f>
        <v/>
      </c>
      <c r="I536" s="10">
        <f>IF(E536=0,"Fora",IF(E535=0,"Carg xar",IF(H536&lt;0,IF(M536&lt;0.9,"Carg FV","Stby"),IF(M536&gt;P536,"V2H",IF(M536&lt;0.9,"Carg xar","Stby")))))</f>
        <v/>
      </c>
      <c r="J536" s="12">
        <f>IF(OR(I536="Carg FV",I536="Carg xar"),MIN(IF(I536="Carg FV",ABS(H536),7.4),7.4,MAX(0,(0.9-M536)*40)*0.95),0)</f>
        <v/>
      </c>
      <c r="K536" s="12">
        <f>IF(I536="V2H",MIN(MAX(0,H536),7.4,MAX(0,(M536-P536)*40)*0.95),0)</f>
        <v/>
      </c>
      <c r="L536" s="12">
        <f>IF(E536=0,0,MAX(0,H536-K536))</f>
        <v/>
      </c>
      <c r="M536" s="13">
        <f>M535+J535/40-IF(I535="V2H",K535/(0.95*40),0)-IF(E536=0,IF(E535=1,IF(D536=1,30,40)*0.18/(2*40),0),0)-IF(E536=1,IF(E535=0,IF(D536=1,30,40)*0.18/(2*40),0),0)</f>
        <v/>
      </c>
      <c r="N536" s="14" t="n">
        <v>0.09</v>
      </c>
      <c r="O536" s="15">
        <f>K536*N536</f>
        <v/>
      </c>
      <c r="P536">
        <f>IF(E536=0,0.3,IF(D536=1,IF(C536&gt;=Params!$B$13-3,IF(C536&lt;Params!$B$13,Params!$B$20,0.3),0.3),IF(C536&gt;=Params!$B$15-3,IF(C536&lt;Params!$B$15,Params!$B$21,0.3),0.3)))</f>
        <v/>
      </c>
    </row>
    <row r="537" ht="15" customHeight="1" s="1">
      <c r="A537" s="9" t="n">
        <v>534</v>
      </c>
      <c r="B537" s="6" t="inlineStr">
        <is>
          <t>23/01</t>
        </is>
      </c>
      <c r="C537" s="6" t="n">
        <v>5</v>
      </c>
      <c r="D537" s="6" t="n">
        <v>0</v>
      </c>
      <c r="E537" s="10">
        <f>IF(D537=1, IF(OR(C537&lt;10, C537&gt;=15),1,0), IF(OR(C537&lt;7, C537&gt;=18),1,0))</f>
        <v/>
      </c>
      <c r="F537" s="11" t="n">
        <v>2.007</v>
      </c>
      <c r="G537" s="12">
        <f>0*8</f>
        <v/>
      </c>
      <c r="H537" s="12">
        <f>F537-G537</f>
        <v/>
      </c>
      <c r="I537" s="10">
        <f>IF(E537=0,"Fora",IF(E536=0,"Carg xar",IF(H537&lt;0,IF(M537&lt;0.9,"Carg FV","Stby"),IF(M537&gt;P537,"V2H",IF(M537&lt;0.9,"Carg xar","Stby")))))</f>
        <v/>
      </c>
      <c r="J537" s="12">
        <f>IF(OR(I537="Carg FV",I537="Carg xar"),MIN(IF(I537="Carg FV",ABS(H537),7.4),7.4,MAX(0,(0.9-M537)*40)*0.95),0)</f>
        <v/>
      </c>
      <c r="K537" s="12">
        <f>IF(I537="V2H",MIN(MAX(0,H537),7.4,MAX(0,(M537-P537)*40)*0.95),0)</f>
        <v/>
      </c>
      <c r="L537" s="12">
        <f>IF(E537=0,0,MAX(0,H537-K537))</f>
        <v/>
      </c>
      <c r="M537" s="13">
        <f>M536+J536/40-IF(I536="V2H",K536/(0.95*40),0)-IF(E537=0,IF(E536=1,IF(D537=1,30,40)*0.18/(2*40),0),0)-IF(E537=1,IF(E536=0,IF(D537=1,30,40)*0.18/(2*40),0),0)</f>
        <v/>
      </c>
      <c r="N537" s="14" t="n">
        <v>0.09</v>
      </c>
      <c r="O537" s="15">
        <f>K537*N537</f>
        <v/>
      </c>
      <c r="P537">
        <f>IF(E537=0,0.3,IF(D537=1,IF(C537&gt;=Params!$B$13-3,IF(C537&lt;Params!$B$13,Params!$B$20,0.3),0.3),IF(C537&gt;=Params!$B$15-3,IF(C537&lt;Params!$B$15,Params!$B$21,0.3),0.3)))</f>
        <v/>
      </c>
    </row>
    <row r="538" ht="15" customHeight="1" s="1">
      <c r="A538" s="9" t="n">
        <v>535</v>
      </c>
      <c r="B538" s="6" t="inlineStr">
        <is>
          <t>23/01</t>
        </is>
      </c>
      <c r="C538" s="6" t="n">
        <v>6</v>
      </c>
      <c r="D538" s="6" t="n">
        <v>0</v>
      </c>
      <c r="E538" s="10">
        <f>IF(D538=1, IF(OR(C538&lt;10, C538&gt;=15),1,0), IF(OR(C538&lt;7, C538&gt;=18),1,0))</f>
        <v/>
      </c>
      <c r="F538" s="11" t="n">
        <v>2.208</v>
      </c>
      <c r="G538" s="12">
        <f>0*8</f>
        <v/>
      </c>
      <c r="H538" s="12">
        <f>F538-G538</f>
        <v/>
      </c>
      <c r="I538" s="10">
        <f>IF(E538=0,"Fora",IF(E537=0,"Carg xar",IF(H538&lt;0,IF(M538&lt;0.9,"Carg FV","Stby"),IF(M538&gt;P538,"V2H",IF(M538&lt;0.9,"Carg xar","Stby")))))</f>
        <v/>
      </c>
      <c r="J538" s="12">
        <f>IF(OR(I538="Carg FV",I538="Carg xar"),MIN(IF(I538="Carg FV",ABS(H538),7.4),7.4,MAX(0,(0.9-M538)*40)*0.95),0)</f>
        <v/>
      </c>
      <c r="K538" s="12">
        <f>IF(I538="V2H",MIN(MAX(0,H538),7.4,MAX(0,(M538-P538)*40)*0.95),0)</f>
        <v/>
      </c>
      <c r="L538" s="12">
        <f>IF(E538=0,0,MAX(0,H538-K538))</f>
        <v/>
      </c>
      <c r="M538" s="13">
        <f>M537+J537/40-IF(I537="V2H",K537/(0.95*40),0)-IF(E538=0,IF(E537=1,IF(D538=1,30,40)*0.18/(2*40),0),0)-IF(E538=1,IF(E537=0,IF(D538=1,30,40)*0.18/(2*40),0),0)</f>
        <v/>
      </c>
      <c r="N538" s="14" t="n">
        <v>0.09</v>
      </c>
      <c r="O538" s="15">
        <f>K538*N538</f>
        <v/>
      </c>
      <c r="P538">
        <f>IF(E538=0,0.3,IF(D538=1,IF(C538&gt;=Params!$B$13-3,IF(C538&lt;Params!$B$13,Params!$B$20,0.3),0.3),IF(C538&gt;=Params!$B$15-3,IF(C538&lt;Params!$B$15,Params!$B$21,0.3),0.3)))</f>
        <v/>
      </c>
    </row>
    <row r="539" ht="15" customHeight="1" s="1">
      <c r="A539" s="9" t="n">
        <v>536</v>
      </c>
      <c r="B539" s="6" t="inlineStr">
        <is>
          <t>23/01</t>
        </is>
      </c>
      <c r="C539" s="6" t="n">
        <v>7</v>
      </c>
      <c r="D539" s="6" t="n">
        <v>0</v>
      </c>
      <c r="E539" s="10">
        <f>IF(D539=1, IF(OR(C539&lt;10, C539&gt;=15),1,0), IF(OR(C539&lt;7, C539&gt;=18),1,0))</f>
        <v/>
      </c>
      <c r="F539" s="11" t="n">
        <v>2.574</v>
      </c>
      <c r="G539" s="12">
        <f>0*8</f>
        <v/>
      </c>
      <c r="H539" s="12">
        <f>F539-G539</f>
        <v/>
      </c>
      <c r="I539" s="10">
        <f>IF(E539=0,"Fora",IF(E538=0,"Carg xar",IF(H539&lt;0,IF(M539&lt;0.9,"Carg FV","Stby"),IF(M539&gt;P539,"V2H",IF(M539&lt;0.9,"Carg xar","Stby")))))</f>
        <v/>
      </c>
      <c r="J539" s="12">
        <f>IF(OR(I539="Carg FV",I539="Carg xar"),MIN(IF(I539="Carg FV",ABS(H539),7.4),7.4,MAX(0,(0.9-M539)*40)*0.95),0)</f>
        <v/>
      </c>
      <c r="K539" s="12">
        <f>IF(I539="V2H",MIN(MAX(0,H539),7.4,MAX(0,(M539-P539)*40)*0.95),0)</f>
        <v/>
      </c>
      <c r="L539" s="12">
        <f>IF(E539=0,0,MAX(0,H539-K539))</f>
        <v/>
      </c>
      <c r="M539" s="13">
        <f>M538+J538/40-IF(I538="V2H",K538/(0.95*40),0)-IF(E539=0,IF(E538=1,IF(D539=1,30,40)*0.18/(2*40),0),0)-IF(E539=1,IF(E538=0,IF(D539=1,30,40)*0.18/(2*40),0),0)</f>
        <v/>
      </c>
      <c r="N539" s="14" t="n">
        <v>0.09</v>
      </c>
      <c r="O539" s="15">
        <f>K539*N539</f>
        <v/>
      </c>
      <c r="P539">
        <f>IF(E539=0,0.3,IF(D539=1,IF(C539&gt;=Params!$B$13-3,IF(C539&lt;Params!$B$13,Params!$B$20,0.3),0.3),IF(C539&gt;=Params!$B$15-3,IF(C539&lt;Params!$B$15,Params!$B$21,0.3),0.3)))</f>
        <v/>
      </c>
    </row>
    <row r="540" ht="15" customHeight="1" s="1">
      <c r="A540" s="9" t="n">
        <v>537</v>
      </c>
      <c r="B540" s="6" t="inlineStr">
        <is>
          <t>23/01</t>
        </is>
      </c>
      <c r="C540" s="6" t="n">
        <v>8</v>
      </c>
      <c r="D540" s="6" t="n">
        <v>0</v>
      </c>
      <c r="E540" s="10">
        <f>IF(D540=1, IF(OR(C540&lt;10, C540&gt;=15),1,0), IF(OR(C540&lt;7, C540&gt;=18),1,0))</f>
        <v/>
      </c>
      <c r="F540" s="11" t="n">
        <v>1.932</v>
      </c>
      <c r="G540" s="12">
        <f>0.05*8</f>
        <v/>
      </c>
      <c r="H540" s="12">
        <f>F540-G540</f>
        <v/>
      </c>
      <c r="I540" s="10">
        <f>IF(E540=0,"Fora",IF(E539=0,"Carg xar",IF(H540&lt;0,IF(M540&lt;0.9,"Carg FV","Stby"),IF(M540&gt;P540,"V2H",IF(M540&lt;0.9,"Carg xar","Stby")))))</f>
        <v/>
      </c>
      <c r="J540" s="12">
        <f>IF(OR(I540="Carg FV",I540="Carg xar"),MIN(IF(I540="Carg FV",ABS(H540),7.4),7.4,MAX(0,(0.9-M540)*40)*0.95),0)</f>
        <v/>
      </c>
      <c r="K540" s="12">
        <f>IF(I540="V2H",MIN(MAX(0,H540),7.4,MAX(0,(M540-P540)*40)*0.95),0)</f>
        <v/>
      </c>
      <c r="L540" s="12">
        <f>IF(E540=0,0,MAX(0,H540-K540))</f>
        <v/>
      </c>
      <c r="M540" s="13">
        <f>M539+J539/40-IF(I539="V2H",K539/(0.95*40),0)-IF(E540=0,IF(E539=1,IF(D540=1,30,40)*0.18/(2*40),0),0)-IF(E540=1,IF(E539=0,IF(D540=1,30,40)*0.18/(2*40),0),0)</f>
        <v/>
      </c>
      <c r="N540" s="14" t="n">
        <v>0.15</v>
      </c>
      <c r="O540" s="15">
        <f>K540*N540</f>
        <v/>
      </c>
      <c r="P540">
        <f>IF(E540=0,0.3,IF(D540=1,IF(C540&gt;=Params!$B$13-3,IF(C540&lt;Params!$B$13,Params!$B$20,0.3),0.3),IF(C540&gt;=Params!$B$15-3,IF(C540&lt;Params!$B$15,Params!$B$21,0.3),0.3)))</f>
        <v/>
      </c>
    </row>
    <row r="541" ht="15" customHeight="1" s="1">
      <c r="A541" s="9" t="n">
        <v>538</v>
      </c>
      <c r="B541" s="6" t="inlineStr">
        <is>
          <t>23/01</t>
        </is>
      </c>
      <c r="C541" s="6" t="n">
        <v>9</v>
      </c>
      <c r="D541" s="6" t="n">
        <v>0</v>
      </c>
      <c r="E541" s="10">
        <f>IF(D541=1, IF(OR(C541&lt;10, C541&gt;=15),1,0), IF(OR(C541&lt;7, C541&gt;=18),1,0))</f>
        <v/>
      </c>
      <c r="F541" s="11" t="n">
        <v>0.9409999999999999</v>
      </c>
      <c r="G541" s="12">
        <f>0.18*8</f>
        <v/>
      </c>
      <c r="H541" s="12">
        <f>F541-G541</f>
        <v/>
      </c>
      <c r="I541" s="10">
        <f>IF(E541=0,"Fora",IF(E540=0,"Carg xar",IF(H541&lt;0,IF(M541&lt;0.9,"Carg FV","Stby"),IF(M541&gt;P541,"V2H",IF(M541&lt;0.9,"Carg xar","Stby")))))</f>
        <v/>
      </c>
      <c r="J541" s="12">
        <f>IF(OR(I541="Carg FV",I541="Carg xar"),MIN(IF(I541="Carg FV",ABS(H541),7.4),7.4,MAX(0,(0.9-M541)*40)*0.95),0)</f>
        <v/>
      </c>
      <c r="K541" s="12">
        <f>IF(I541="V2H",MIN(MAX(0,H541),7.4,MAX(0,(M541-P541)*40)*0.95),0)</f>
        <v/>
      </c>
      <c r="L541" s="12">
        <f>IF(E541=0,0,MAX(0,H541-K541))</f>
        <v/>
      </c>
      <c r="M541" s="13">
        <f>M540+J540/40-IF(I540="V2H",K540/(0.95*40),0)-IF(E541=0,IF(E540=1,IF(D541=1,30,40)*0.18/(2*40),0),0)-IF(E541=1,IF(E540=0,IF(D541=1,30,40)*0.18/(2*40),0),0)</f>
        <v/>
      </c>
      <c r="N541" s="14" t="n">
        <v>0.15</v>
      </c>
      <c r="O541" s="15">
        <f>K541*N541</f>
        <v/>
      </c>
      <c r="P541">
        <f>IF(E541=0,0.3,IF(D541=1,IF(C541&gt;=Params!$B$13-3,IF(C541&lt;Params!$B$13,Params!$B$20,0.3),0.3),IF(C541&gt;=Params!$B$15-3,IF(C541&lt;Params!$B$15,Params!$B$21,0.3),0.3)))</f>
        <v/>
      </c>
    </row>
    <row r="542" ht="15" customHeight="1" s="1">
      <c r="A542" s="9" t="n">
        <v>539</v>
      </c>
      <c r="B542" s="6" t="inlineStr">
        <is>
          <t>23/01</t>
        </is>
      </c>
      <c r="C542" s="6" t="n">
        <v>10</v>
      </c>
      <c r="D542" s="6" t="n">
        <v>0</v>
      </c>
      <c r="E542" s="10">
        <f>IF(D542=1, IF(OR(C542&lt;10, C542&gt;=15),1,0), IF(OR(C542&lt;7, C542&gt;=18),1,0))</f>
        <v/>
      </c>
      <c r="F542" s="11" t="n">
        <v>0.08400000000000001</v>
      </c>
      <c r="G542" s="12">
        <f>0.38*8</f>
        <v/>
      </c>
      <c r="H542" s="12">
        <f>F542-G542</f>
        <v/>
      </c>
      <c r="I542" s="10">
        <f>IF(E542=0,"Fora",IF(E541=0,"Carg xar",IF(H542&lt;0,IF(M542&lt;0.9,"Carg FV","Stby"),IF(M542&gt;P542,"V2H",IF(M542&lt;0.9,"Carg xar","Stby")))))</f>
        <v/>
      </c>
      <c r="J542" s="12">
        <f>IF(OR(I542="Carg FV",I542="Carg xar"),MIN(IF(I542="Carg FV",ABS(H542),7.4),7.4,MAX(0,(0.9-M542)*40)*0.95),0)</f>
        <v/>
      </c>
      <c r="K542" s="12">
        <f>IF(I542="V2H",MIN(MAX(0,H542),7.4,MAX(0,(M542-P542)*40)*0.95),0)</f>
        <v/>
      </c>
      <c r="L542" s="12">
        <f>IF(E542=0,0,MAX(0,H542-K542))</f>
        <v/>
      </c>
      <c r="M542" s="13">
        <f>M541+J541/40-IF(I541="V2H",K541/(0.95*40),0)-IF(E542=0,IF(E541=1,IF(D542=1,30,40)*0.18/(2*40),0),0)-IF(E542=1,IF(E541=0,IF(D542=1,30,40)*0.18/(2*40),0),0)</f>
        <v/>
      </c>
      <c r="N542" s="14" t="n">
        <v>0.2</v>
      </c>
      <c r="O542" s="15">
        <f>K542*N542</f>
        <v/>
      </c>
      <c r="P542">
        <f>IF(E542=0,0.3,IF(D542=1,IF(C542&gt;=Params!$B$13-3,IF(C542&lt;Params!$B$13,Params!$B$20,0.3),0.3),IF(C542&gt;=Params!$B$15-3,IF(C542&lt;Params!$B$15,Params!$B$21,0.3),0.3)))</f>
        <v/>
      </c>
    </row>
    <row r="543" ht="15" customHeight="1" s="1">
      <c r="A543" s="9" t="n">
        <v>540</v>
      </c>
      <c r="B543" s="6" t="inlineStr">
        <is>
          <t>23/01</t>
        </is>
      </c>
      <c r="C543" s="6" t="n">
        <v>11</v>
      </c>
      <c r="D543" s="6" t="n">
        <v>0</v>
      </c>
      <c r="E543" s="10">
        <f>IF(D543=1, IF(OR(C543&lt;10, C543&gt;=15),1,0), IF(OR(C543&lt;7, C543&gt;=18),1,0))</f>
        <v/>
      </c>
      <c r="F543" s="11" t="n">
        <v>0.348</v>
      </c>
      <c r="G543" s="12">
        <f>0.52*8</f>
        <v/>
      </c>
      <c r="H543" s="12">
        <f>F543-G543</f>
        <v/>
      </c>
      <c r="I543" s="10">
        <f>IF(E543=0,"Fora",IF(E542=0,"Carg xar",IF(H543&lt;0,IF(M543&lt;0.9,"Carg FV","Stby"),IF(M543&gt;P543,"V2H",IF(M543&lt;0.9,"Carg xar","Stby")))))</f>
        <v/>
      </c>
      <c r="J543" s="12">
        <f>IF(OR(I543="Carg FV",I543="Carg xar"),MIN(IF(I543="Carg FV",ABS(H543),7.4),7.4,MAX(0,(0.9-M543)*40)*0.95),0)</f>
        <v/>
      </c>
      <c r="K543" s="12">
        <f>IF(I543="V2H",MIN(MAX(0,H543),7.4,MAX(0,(M543-P543)*40)*0.95),0)</f>
        <v/>
      </c>
      <c r="L543" s="12">
        <f>IF(E543=0,0,MAX(0,H543-K543))</f>
        <v/>
      </c>
      <c r="M543" s="13">
        <f>M542+J542/40-IF(I542="V2H",K542/(0.95*40),0)-IF(E543=0,IF(E542=1,IF(D543=1,30,40)*0.18/(2*40),0),0)-IF(E543=1,IF(E542=0,IF(D543=1,30,40)*0.18/(2*40),0),0)</f>
        <v/>
      </c>
      <c r="N543" s="14" t="n">
        <v>0.2</v>
      </c>
      <c r="O543" s="15">
        <f>K543*N543</f>
        <v/>
      </c>
      <c r="P543">
        <f>IF(E543=0,0.3,IF(D543=1,IF(C543&gt;=Params!$B$13-3,IF(C543&lt;Params!$B$13,Params!$B$20,0.3),0.3),IF(C543&gt;=Params!$B$15-3,IF(C543&lt;Params!$B$15,Params!$B$21,0.3),0.3)))</f>
        <v/>
      </c>
    </row>
    <row r="544" ht="15" customHeight="1" s="1">
      <c r="A544" s="9" t="n">
        <v>541</v>
      </c>
      <c r="B544" s="6" t="inlineStr">
        <is>
          <t>23/01</t>
        </is>
      </c>
      <c r="C544" s="6" t="n">
        <v>12</v>
      </c>
      <c r="D544" s="6" t="n">
        <v>0</v>
      </c>
      <c r="E544" s="10">
        <f>IF(D544=1, IF(OR(C544&lt;10, C544&gt;=15),1,0), IF(OR(C544&lt;7, C544&gt;=18),1,0))</f>
        <v/>
      </c>
      <c r="F544" s="11" t="n">
        <v>0.624</v>
      </c>
      <c r="G544" s="12">
        <f>0.58*8</f>
        <v/>
      </c>
      <c r="H544" s="12">
        <f>F544-G544</f>
        <v/>
      </c>
      <c r="I544" s="10">
        <f>IF(E544=0,"Fora",IF(E543=0,"Carg xar",IF(H544&lt;0,IF(M544&lt;0.9,"Carg FV","Stby"),IF(M544&gt;P544,"V2H",IF(M544&lt;0.9,"Carg xar","Stby")))))</f>
        <v/>
      </c>
      <c r="J544" s="12">
        <f>IF(OR(I544="Carg FV",I544="Carg xar"),MIN(IF(I544="Carg FV",ABS(H544),7.4),7.4,MAX(0,(0.9-M544)*40)*0.95),0)</f>
        <v/>
      </c>
      <c r="K544" s="12">
        <f>IF(I544="V2H",MIN(MAX(0,H544),7.4,MAX(0,(M544-P544)*40)*0.95),0)</f>
        <v/>
      </c>
      <c r="L544" s="12">
        <f>IF(E544=0,0,MAX(0,H544-K544))</f>
        <v/>
      </c>
      <c r="M544" s="13">
        <f>M543+J543/40-IF(I543="V2H",K543/(0.95*40),0)-IF(E544=0,IF(E543=1,IF(D544=1,30,40)*0.18/(2*40),0),0)-IF(E544=1,IF(E543=0,IF(D544=1,30,40)*0.18/(2*40),0),0)</f>
        <v/>
      </c>
      <c r="N544" s="14" t="n">
        <v>0.2</v>
      </c>
      <c r="O544" s="15">
        <f>K544*N544</f>
        <v/>
      </c>
      <c r="P544">
        <f>IF(E544=0,0.3,IF(D544=1,IF(C544&gt;=Params!$B$13-3,IF(C544&lt;Params!$B$13,Params!$B$20,0.3),0.3),IF(C544&gt;=Params!$B$15-3,IF(C544&lt;Params!$B$15,Params!$B$21,0.3),0.3)))</f>
        <v/>
      </c>
    </row>
    <row r="545" ht="15" customHeight="1" s="1">
      <c r="A545" s="9" t="n">
        <v>542</v>
      </c>
      <c r="B545" s="6" t="inlineStr">
        <is>
          <t>23/01</t>
        </is>
      </c>
      <c r="C545" s="6" t="n">
        <v>13</v>
      </c>
      <c r="D545" s="6" t="n">
        <v>0</v>
      </c>
      <c r="E545" s="10">
        <f>IF(D545=1, IF(OR(C545&lt;10, C545&gt;=15),1,0), IF(OR(C545&lt;7, C545&gt;=18),1,0))</f>
        <v/>
      </c>
      <c r="F545" s="11" t="n">
        <v>0.621</v>
      </c>
      <c r="G545" s="12">
        <f>0.55*8</f>
        <v/>
      </c>
      <c r="H545" s="12">
        <f>F545-G545</f>
        <v/>
      </c>
      <c r="I545" s="10">
        <f>IF(E545=0,"Fora",IF(E544=0,"Carg xar",IF(H545&lt;0,IF(M545&lt;0.9,"Carg FV","Stby"),IF(M545&gt;P545,"V2H",IF(M545&lt;0.9,"Carg xar","Stby")))))</f>
        <v/>
      </c>
      <c r="J545" s="12">
        <f>IF(OR(I545="Carg FV",I545="Carg xar"),MIN(IF(I545="Carg FV",ABS(H545),7.4),7.4,MAX(0,(0.9-M545)*40)*0.95),0)</f>
        <v/>
      </c>
      <c r="K545" s="12">
        <f>IF(I545="V2H",MIN(MAX(0,H545),7.4,MAX(0,(M545-P545)*40)*0.95),0)</f>
        <v/>
      </c>
      <c r="L545" s="12">
        <f>IF(E545=0,0,MAX(0,H545-K545))</f>
        <v/>
      </c>
      <c r="M545" s="13">
        <f>M544+J544/40-IF(I544="V2H",K544/(0.95*40),0)-IF(E545=0,IF(E544=1,IF(D545=1,30,40)*0.18/(2*40),0),0)-IF(E545=1,IF(E544=0,IF(D545=1,30,40)*0.18/(2*40),0),0)</f>
        <v/>
      </c>
      <c r="N545" s="14" t="n">
        <v>0.2</v>
      </c>
      <c r="O545" s="15">
        <f>K545*N545</f>
        <v/>
      </c>
      <c r="P545">
        <f>IF(E545=0,0.3,IF(D545=1,IF(C545&gt;=Params!$B$13-3,IF(C545&lt;Params!$B$13,Params!$B$20,0.3),0.3),IF(C545&gt;=Params!$B$15-3,IF(C545&lt;Params!$B$15,Params!$B$21,0.3),0.3)))</f>
        <v/>
      </c>
    </row>
    <row r="546" ht="15" customHeight="1" s="1">
      <c r="A546" s="9" t="n">
        <v>543</v>
      </c>
      <c r="B546" s="6" t="inlineStr">
        <is>
          <t>23/01</t>
        </is>
      </c>
      <c r="C546" s="6" t="n">
        <v>14</v>
      </c>
      <c r="D546" s="6" t="n">
        <v>0</v>
      </c>
      <c r="E546" s="10">
        <f>IF(D546=1, IF(OR(C546&lt;10, C546&gt;=15),1,0), IF(OR(C546&lt;7, C546&gt;=18),1,0))</f>
        <v/>
      </c>
      <c r="F546" s="11" t="n">
        <v>2.756</v>
      </c>
      <c r="G546" s="12">
        <f>0.42*8</f>
        <v/>
      </c>
      <c r="H546" s="12">
        <f>F546-G546</f>
        <v/>
      </c>
      <c r="I546" s="10">
        <f>IF(E546=0,"Fora",IF(E545=0,"Carg xar",IF(H546&lt;0,IF(M546&lt;0.9,"Carg FV","Stby"),IF(M546&gt;P546,"V2H",IF(M546&lt;0.9,"Carg xar","Stby")))))</f>
        <v/>
      </c>
      <c r="J546" s="12">
        <f>IF(OR(I546="Carg FV",I546="Carg xar"),MIN(IF(I546="Carg FV",ABS(H546),7.4),7.4,MAX(0,(0.9-M546)*40)*0.95),0)</f>
        <v/>
      </c>
      <c r="K546" s="12">
        <f>IF(I546="V2H",MIN(MAX(0,H546),7.4,MAX(0,(M546-P546)*40)*0.95),0)</f>
        <v/>
      </c>
      <c r="L546" s="12">
        <f>IF(E546=0,0,MAX(0,H546-K546))</f>
        <v/>
      </c>
      <c r="M546" s="13">
        <f>M545+J545/40-IF(I545="V2H",K545/(0.95*40),0)-IF(E546=0,IF(E545=1,IF(D546=1,30,40)*0.18/(2*40),0),0)-IF(E546=1,IF(E545=0,IF(D546=1,30,40)*0.18/(2*40),0),0)</f>
        <v/>
      </c>
      <c r="N546" s="14" t="n">
        <v>0.15</v>
      </c>
      <c r="O546" s="15">
        <f>K546*N546</f>
        <v/>
      </c>
      <c r="P546">
        <f>IF(E546=0,0.3,IF(D546=1,IF(C546&gt;=Params!$B$13-3,IF(C546&lt;Params!$B$13,Params!$B$20,0.3),0.3),IF(C546&gt;=Params!$B$15-3,IF(C546&lt;Params!$B$15,Params!$B$21,0.3),0.3)))</f>
        <v/>
      </c>
    </row>
    <row r="547" ht="15" customHeight="1" s="1">
      <c r="A547" s="9" t="n">
        <v>544</v>
      </c>
      <c r="B547" s="6" t="inlineStr">
        <is>
          <t>23/01</t>
        </is>
      </c>
      <c r="C547" s="6" t="n">
        <v>15</v>
      </c>
      <c r="D547" s="6" t="n">
        <v>0</v>
      </c>
      <c r="E547" s="10">
        <f>IF(D547=1, IF(OR(C547&lt;10, C547&gt;=15),1,0), IF(OR(C547&lt;7, C547&gt;=18),1,0))</f>
        <v/>
      </c>
      <c r="F547" s="11" t="n">
        <v>2.169</v>
      </c>
      <c r="G547" s="12">
        <f>0.22*8</f>
        <v/>
      </c>
      <c r="H547" s="12">
        <f>F547-G547</f>
        <v/>
      </c>
      <c r="I547" s="10">
        <f>IF(E547=0,"Fora",IF(E546=0,"Carg xar",IF(H547&lt;0,IF(M547&lt;0.9,"Carg FV","Stby"),IF(M547&gt;P547,"V2H",IF(M547&lt;0.9,"Carg xar","Stby")))))</f>
        <v/>
      </c>
      <c r="J547" s="12">
        <f>IF(OR(I547="Carg FV",I547="Carg xar"),MIN(IF(I547="Carg FV",ABS(H547),7.4),7.4,MAX(0,(0.9-M547)*40)*0.95),0)</f>
        <v/>
      </c>
      <c r="K547" s="12">
        <f>IF(I547="V2H",MIN(MAX(0,H547),7.4,MAX(0,(M547-P547)*40)*0.95),0)</f>
        <v/>
      </c>
      <c r="L547" s="12">
        <f>IF(E547=0,0,MAX(0,H547-K547))</f>
        <v/>
      </c>
      <c r="M547" s="13">
        <f>M546+J546/40-IF(I546="V2H",K546/(0.95*40),0)-IF(E547=0,IF(E546=1,IF(D547=1,30,40)*0.18/(2*40),0),0)-IF(E547=1,IF(E546=0,IF(D547=1,30,40)*0.18/(2*40),0),0)</f>
        <v/>
      </c>
      <c r="N547" s="14" t="n">
        <v>0.15</v>
      </c>
      <c r="O547" s="15">
        <f>K547*N547</f>
        <v/>
      </c>
      <c r="P547">
        <f>IF(E547=0,0.3,IF(D547=1,IF(C547&gt;=Params!$B$13-3,IF(C547&lt;Params!$B$13,Params!$B$20,0.3),0.3),IF(C547&gt;=Params!$B$15-3,IF(C547&lt;Params!$B$15,Params!$B$21,0.3),0.3)))</f>
        <v/>
      </c>
    </row>
    <row r="548" ht="15" customHeight="1" s="1">
      <c r="A548" s="9" t="n">
        <v>545</v>
      </c>
      <c r="B548" s="6" t="inlineStr">
        <is>
          <t>23/01</t>
        </is>
      </c>
      <c r="C548" s="6" t="n">
        <v>16</v>
      </c>
      <c r="D548" s="6" t="n">
        <v>0</v>
      </c>
      <c r="E548" s="10">
        <f>IF(D548=1, IF(OR(C548&lt;10, C548&gt;=15),1,0), IF(OR(C548&lt;7, C548&gt;=18),1,0))</f>
        <v/>
      </c>
      <c r="F548" s="11" t="n">
        <v>0</v>
      </c>
      <c r="G548" s="12">
        <f>0.05*8</f>
        <v/>
      </c>
      <c r="H548" s="12">
        <f>F548-G548</f>
        <v/>
      </c>
      <c r="I548" s="10">
        <f>IF(E548=0,"Fora",IF(E547=0,"Carg xar",IF(H548&lt;0,IF(M548&lt;0.9,"Carg FV","Stby"),IF(M548&gt;P548,"V2H",IF(M548&lt;0.9,"Carg xar","Stby")))))</f>
        <v/>
      </c>
      <c r="J548" s="12">
        <f>IF(OR(I548="Carg FV",I548="Carg xar"),MIN(IF(I548="Carg FV",ABS(H548),7.4),7.4,MAX(0,(0.9-M548)*40)*0.95),0)</f>
        <v/>
      </c>
      <c r="K548" s="12">
        <f>IF(I548="V2H",MIN(MAX(0,H548),7.4,MAX(0,(M548-P548)*40)*0.95),0)</f>
        <v/>
      </c>
      <c r="L548" s="12">
        <f>IF(E548=0,0,MAX(0,H548-K548))</f>
        <v/>
      </c>
      <c r="M548" s="13">
        <f>M547+J547/40-IF(I547="V2H",K547/(0.95*40),0)-IF(E548=0,IF(E547=1,IF(D548=1,30,40)*0.18/(2*40),0),0)-IF(E548=1,IF(E547=0,IF(D548=1,30,40)*0.18/(2*40),0),0)</f>
        <v/>
      </c>
      <c r="N548" s="14" t="n">
        <v>0.15</v>
      </c>
      <c r="O548" s="15">
        <f>K548*N548</f>
        <v/>
      </c>
      <c r="P548">
        <f>IF(E548=0,0.3,IF(D548=1,IF(C548&gt;=Params!$B$13-3,IF(C548&lt;Params!$B$13,Params!$B$20,0.3),0.3),IF(C548&gt;=Params!$B$15-3,IF(C548&lt;Params!$B$15,Params!$B$21,0.3),0.3)))</f>
        <v/>
      </c>
    </row>
    <row r="549" ht="15" customHeight="1" s="1">
      <c r="A549" s="9" t="n">
        <v>546</v>
      </c>
      <c r="B549" s="6" t="inlineStr">
        <is>
          <t>23/01</t>
        </is>
      </c>
      <c r="C549" s="6" t="n">
        <v>17</v>
      </c>
      <c r="D549" s="6" t="n">
        <v>0</v>
      </c>
      <c r="E549" s="10">
        <f>IF(D549=1, IF(OR(C549&lt;10, C549&gt;=15),1,0), IF(OR(C549&lt;7, C549&gt;=18),1,0))</f>
        <v/>
      </c>
      <c r="F549" s="11" t="n">
        <v>0.723</v>
      </c>
      <c r="G549" s="12">
        <f>0*8</f>
        <v/>
      </c>
      <c r="H549" s="12">
        <f>F549-G549</f>
        <v/>
      </c>
      <c r="I549" s="10">
        <f>IF(E549=0,"Fora",IF(E548=0,"Carg xar",IF(H549&lt;0,IF(M549&lt;0.9,"Carg FV","Stby"),IF(M549&gt;P549,"V2H",IF(M549&lt;0.9,"Carg xar","Stby")))))</f>
        <v/>
      </c>
      <c r="J549" s="12">
        <f>IF(OR(I549="Carg FV",I549="Carg xar"),MIN(IF(I549="Carg FV",ABS(H549),7.4),7.4,MAX(0,(0.9-M549)*40)*0.95),0)</f>
        <v/>
      </c>
      <c r="K549" s="12">
        <f>IF(I549="V2H",MIN(MAX(0,H549),7.4,MAX(0,(M549-P549)*40)*0.95),0)</f>
        <v/>
      </c>
      <c r="L549" s="12">
        <f>IF(E549=0,0,MAX(0,H549-K549))</f>
        <v/>
      </c>
      <c r="M549" s="13">
        <f>M548+J548/40-IF(I548="V2H",K548/(0.95*40),0)-IF(E549=0,IF(E548=1,IF(D549=1,30,40)*0.18/(2*40),0),0)-IF(E549=1,IF(E548=0,IF(D549=1,30,40)*0.18/(2*40),0),0)</f>
        <v/>
      </c>
      <c r="N549" s="14" t="n">
        <v>0.15</v>
      </c>
      <c r="O549" s="15">
        <f>K549*N549</f>
        <v/>
      </c>
      <c r="P549">
        <f>IF(E549=0,0.3,IF(D549=1,IF(C549&gt;=Params!$B$13-3,IF(C549&lt;Params!$B$13,Params!$B$20,0.3),0.3),IF(C549&gt;=Params!$B$15-3,IF(C549&lt;Params!$B$15,Params!$B$21,0.3),0.3)))</f>
        <v/>
      </c>
    </row>
    <row r="550" ht="15" customHeight="1" s="1">
      <c r="A550" s="9" t="n">
        <v>547</v>
      </c>
      <c r="B550" s="6" t="inlineStr">
        <is>
          <t>23/01</t>
        </is>
      </c>
      <c r="C550" s="6" t="n">
        <v>18</v>
      </c>
      <c r="D550" s="6" t="n">
        <v>0</v>
      </c>
      <c r="E550" s="10">
        <f>IF(D550=1, IF(OR(C550&lt;10, C550&gt;=15),1,0), IF(OR(C550&lt;7, C550&gt;=18),1,0))</f>
        <v/>
      </c>
      <c r="F550" s="11" t="n">
        <v>0.603</v>
      </c>
      <c r="G550" s="12">
        <f>0*8</f>
        <v/>
      </c>
      <c r="H550" s="12">
        <f>F550-G550</f>
        <v/>
      </c>
      <c r="I550" s="10">
        <f>IF(E550=0,"Fora",IF(E549=0,"Carg xar",IF(H550&lt;0,IF(M550&lt;0.9,"Carg FV","Stby"),IF(M550&gt;P550,"V2H",IF(M550&lt;0.9,"Carg xar","Stby")))))</f>
        <v/>
      </c>
      <c r="J550" s="12">
        <f>IF(OR(I550="Carg FV",I550="Carg xar"),MIN(IF(I550="Carg FV",ABS(H550),7.4),7.4,MAX(0,(0.9-M550)*40)*0.95),0)</f>
        <v/>
      </c>
      <c r="K550" s="12">
        <f>IF(I550="V2H",MIN(MAX(0,H550),7.4,MAX(0,(M550-P550)*40)*0.95),0)</f>
        <v/>
      </c>
      <c r="L550" s="12">
        <f>IF(E550=0,0,MAX(0,H550-K550))</f>
        <v/>
      </c>
      <c r="M550" s="13">
        <f>M549+J549/40-IF(I549="V2H",K549/(0.95*40),0)-IF(E550=0,IF(E549=1,IF(D550=1,30,40)*0.18/(2*40),0),0)-IF(E550=1,IF(E549=0,IF(D550=1,30,40)*0.18/(2*40),0),0)</f>
        <v/>
      </c>
      <c r="N550" s="14" t="n">
        <v>0.2</v>
      </c>
      <c r="O550" s="15">
        <f>K550*N550</f>
        <v/>
      </c>
      <c r="P550">
        <f>IF(E550=0,0.3,IF(D550=1,IF(C550&gt;=Params!$B$13-3,IF(C550&lt;Params!$B$13,Params!$B$20,0.3),0.3),IF(C550&gt;=Params!$B$15-3,IF(C550&lt;Params!$B$15,Params!$B$21,0.3),0.3)))</f>
        <v/>
      </c>
    </row>
    <row r="551" ht="15" customHeight="1" s="1">
      <c r="A551" s="9" t="n">
        <v>548</v>
      </c>
      <c r="B551" s="6" t="inlineStr">
        <is>
          <t>23/01</t>
        </is>
      </c>
      <c r="C551" s="6" t="n">
        <v>19</v>
      </c>
      <c r="D551" s="6" t="n">
        <v>0</v>
      </c>
      <c r="E551" s="10">
        <f>IF(D551=1, IF(OR(C551&lt;10, C551&gt;=15),1,0), IF(OR(C551&lt;7, C551&gt;=18),1,0))</f>
        <v/>
      </c>
      <c r="F551" s="11" t="n">
        <v>1.29</v>
      </c>
      <c r="G551" s="12">
        <f>0*8</f>
        <v/>
      </c>
      <c r="H551" s="12">
        <f>F551-G551</f>
        <v/>
      </c>
      <c r="I551" s="10">
        <f>IF(E551=0,"Fora",IF(E550=0,"Carg xar",IF(H551&lt;0,IF(M551&lt;0.9,"Carg FV","Stby"),IF(M551&gt;P551,"V2H",IF(M551&lt;0.9,"Carg xar","Stby")))))</f>
        <v/>
      </c>
      <c r="J551" s="12">
        <f>IF(OR(I551="Carg FV",I551="Carg xar"),MIN(IF(I551="Carg FV",ABS(H551),7.4),7.4,MAX(0,(0.9-M551)*40)*0.95),0)</f>
        <v/>
      </c>
      <c r="K551" s="12">
        <f>IF(I551="V2H",MIN(MAX(0,H551),7.4,MAX(0,(M551-P551)*40)*0.95),0)</f>
        <v/>
      </c>
      <c r="L551" s="12">
        <f>IF(E551=0,0,MAX(0,H551-K551))</f>
        <v/>
      </c>
      <c r="M551" s="13">
        <f>M550+J550/40-IF(I550="V2H",K550/(0.95*40),0)-IF(E551=0,IF(E550=1,IF(D551=1,30,40)*0.18/(2*40),0),0)-IF(E551=1,IF(E550=0,IF(D551=1,30,40)*0.18/(2*40),0),0)</f>
        <v/>
      </c>
      <c r="N551" s="14" t="n">
        <v>0.2</v>
      </c>
      <c r="O551" s="15">
        <f>K551*N551</f>
        <v/>
      </c>
      <c r="P551">
        <f>IF(E551=0,0.3,IF(D551=1,IF(C551&gt;=Params!$B$13-3,IF(C551&lt;Params!$B$13,Params!$B$20,0.3),0.3),IF(C551&gt;=Params!$B$15-3,IF(C551&lt;Params!$B$15,Params!$B$21,0.3),0.3)))</f>
        <v/>
      </c>
    </row>
    <row r="552" ht="15" customHeight="1" s="1">
      <c r="A552" s="9" t="n">
        <v>549</v>
      </c>
      <c r="B552" s="6" t="inlineStr">
        <is>
          <t>23/01</t>
        </is>
      </c>
      <c r="C552" s="6" t="n">
        <v>20</v>
      </c>
      <c r="D552" s="6" t="n">
        <v>0</v>
      </c>
      <c r="E552" s="10">
        <f>IF(D552=1, IF(OR(C552&lt;10, C552&gt;=15),1,0), IF(OR(C552&lt;7, C552&gt;=18),1,0))</f>
        <v/>
      </c>
      <c r="F552" s="11" t="n">
        <v>2.71</v>
      </c>
      <c r="G552" s="12">
        <f>0*8</f>
        <v/>
      </c>
      <c r="H552" s="12">
        <f>F552-G552</f>
        <v/>
      </c>
      <c r="I552" s="10">
        <f>IF(E552=0,"Fora",IF(E551=0,"Carg xar",IF(H552&lt;0,IF(M552&lt;0.9,"Carg FV","Stby"),IF(M552&gt;P552,"V2H",IF(M552&lt;0.9,"Carg xar","Stby")))))</f>
        <v/>
      </c>
      <c r="J552" s="12">
        <f>IF(OR(I552="Carg FV",I552="Carg xar"),MIN(IF(I552="Carg FV",ABS(H552),7.4),7.4,MAX(0,(0.9-M552)*40)*0.95),0)</f>
        <v/>
      </c>
      <c r="K552" s="12">
        <f>IF(I552="V2H",MIN(MAX(0,H552),7.4,MAX(0,(M552-P552)*40)*0.95),0)</f>
        <v/>
      </c>
      <c r="L552" s="12">
        <f>IF(E552=0,0,MAX(0,H552-K552))</f>
        <v/>
      </c>
      <c r="M552" s="13">
        <f>M551+J551/40-IF(I551="V2H",K551/(0.95*40),0)-IF(E552=0,IF(E551=1,IF(D552=1,30,40)*0.18/(2*40),0),0)-IF(E552=1,IF(E551=0,IF(D552=1,30,40)*0.18/(2*40),0),0)</f>
        <v/>
      </c>
      <c r="N552" s="14" t="n">
        <v>0.2</v>
      </c>
      <c r="O552" s="15">
        <f>K552*N552</f>
        <v/>
      </c>
      <c r="P552">
        <f>IF(E552=0,0.3,IF(D552=1,IF(C552&gt;=Params!$B$13-3,IF(C552&lt;Params!$B$13,Params!$B$20,0.3),0.3),IF(C552&gt;=Params!$B$15-3,IF(C552&lt;Params!$B$15,Params!$B$21,0.3),0.3)))</f>
        <v/>
      </c>
    </row>
    <row r="553" ht="15" customHeight="1" s="1">
      <c r="A553" s="9" t="n">
        <v>550</v>
      </c>
      <c r="B553" s="6" t="inlineStr">
        <is>
          <t>23/01</t>
        </is>
      </c>
      <c r="C553" s="6" t="n">
        <v>21</v>
      </c>
      <c r="D553" s="6" t="n">
        <v>0</v>
      </c>
      <c r="E553" s="10">
        <f>IF(D553=1, IF(OR(C553&lt;10, C553&gt;=15),1,0), IF(OR(C553&lt;7, C553&gt;=18),1,0))</f>
        <v/>
      </c>
      <c r="F553" s="11" t="n">
        <v>3.062</v>
      </c>
      <c r="G553" s="12">
        <f>0*8</f>
        <v/>
      </c>
      <c r="H553" s="12">
        <f>F553-G553</f>
        <v/>
      </c>
      <c r="I553" s="10">
        <f>IF(E553=0,"Fora",IF(E552=0,"Carg xar",IF(H553&lt;0,IF(M553&lt;0.9,"Carg FV","Stby"),IF(M553&gt;P553,"V2H",IF(M553&lt;0.9,"Carg xar","Stby")))))</f>
        <v/>
      </c>
      <c r="J553" s="12">
        <f>IF(OR(I553="Carg FV",I553="Carg xar"),MIN(IF(I553="Carg FV",ABS(H553),7.4),7.4,MAX(0,(0.9-M553)*40)*0.95),0)</f>
        <v/>
      </c>
      <c r="K553" s="12">
        <f>IF(I553="V2H",MIN(MAX(0,H553),7.4,MAX(0,(M553-P553)*40)*0.95),0)</f>
        <v/>
      </c>
      <c r="L553" s="12">
        <f>IF(E553=0,0,MAX(0,H553-K553))</f>
        <v/>
      </c>
      <c r="M553" s="13">
        <f>M552+J552/40-IF(I552="V2H",K552/(0.95*40),0)-IF(E553=0,IF(E552=1,IF(D553=1,30,40)*0.18/(2*40),0),0)-IF(E553=1,IF(E552=0,IF(D553=1,30,40)*0.18/(2*40),0),0)</f>
        <v/>
      </c>
      <c r="N553" s="14" t="n">
        <v>0.2</v>
      </c>
      <c r="O553" s="15">
        <f>K553*N553</f>
        <v/>
      </c>
      <c r="P553">
        <f>IF(E553=0,0.3,IF(D553=1,IF(C553&gt;=Params!$B$13-3,IF(C553&lt;Params!$B$13,Params!$B$20,0.3),0.3),IF(C553&gt;=Params!$B$15-3,IF(C553&lt;Params!$B$15,Params!$B$21,0.3),0.3)))</f>
        <v/>
      </c>
    </row>
    <row r="554" ht="15" customHeight="1" s="1">
      <c r="A554" s="9" t="n">
        <v>551</v>
      </c>
      <c r="B554" s="6" t="inlineStr">
        <is>
          <t>23/01</t>
        </is>
      </c>
      <c r="C554" s="6" t="n">
        <v>22</v>
      </c>
      <c r="D554" s="6" t="n">
        <v>0</v>
      </c>
      <c r="E554" s="10">
        <f>IF(D554=1, IF(OR(C554&lt;10, C554&gt;=15),1,0), IF(OR(C554&lt;7, C554&gt;=18),1,0))</f>
        <v/>
      </c>
      <c r="F554" s="11" t="n">
        <v>3.201</v>
      </c>
      <c r="G554" s="12">
        <f>0*8</f>
        <v/>
      </c>
      <c r="H554" s="12">
        <f>F554-G554</f>
        <v/>
      </c>
      <c r="I554" s="10">
        <f>IF(E554=0,"Fora",IF(E553=0,"Carg xar",IF(H554&lt;0,IF(M554&lt;0.9,"Carg FV","Stby"),IF(M554&gt;P554,"V2H",IF(M554&lt;0.9,"Carg xar","Stby")))))</f>
        <v/>
      </c>
      <c r="J554" s="12">
        <f>IF(OR(I554="Carg FV",I554="Carg xar"),MIN(IF(I554="Carg FV",ABS(H554),7.4),7.4,MAX(0,(0.9-M554)*40)*0.95),0)</f>
        <v/>
      </c>
      <c r="K554" s="12">
        <f>IF(I554="V2H",MIN(MAX(0,H554),7.4,MAX(0,(M554-P554)*40)*0.95),0)</f>
        <v/>
      </c>
      <c r="L554" s="12">
        <f>IF(E554=0,0,MAX(0,H554-K554))</f>
        <v/>
      </c>
      <c r="M554" s="13">
        <f>M553+J553/40-IF(I553="V2H",K553/(0.95*40),0)-IF(E554=0,IF(E553=1,IF(D554=1,30,40)*0.18/(2*40),0),0)-IF(E554=1,IF(E553=0,IF(D554=1,30,40)*0.18/(2*40),0),0)</f>
        <v/>
      </c>
      <c r="N554" s="14" t="n">
        <v>0.15</v>
      </c>
      <c r="O554" s="15">
        <f>K554*N554</f>
        <v/>
      </c>
      <c r="P554">
        <f>IF(E554=0,0.3,IF(D554=1,IF(C554&gt;=Params!$B$13-3,IF(C554&lt;Params!$B$13,Params!$B$20,0.3),0.3),IF(C554&gt;=Params!$B$15-3,IF(C554&lt;Params!$B$15,Params!$B$21,0.3),0.3)))</f>
        <v/>
      </c>
    </row>
    <row r="555" ht="15" customHeight="1" s="1">
      <c r="A555" s="9" t="n">
        <v>552</v>
      </c>
      <c r="B555" s="6" t="inlineStr">
        <is>
          <t>23/01</t>
        </is>
      </c>
      <c r="C555" s="6" t="n">
        <v>23</v>
      </c>
      <c r="D555" s="6" t="n">
        <v>0</v>
      </c>
      <c r="E555" s="10">
        <f>IF(D555=1, IF(OR(C555&lt;10, C555&gt;=15),1,0), IF(OR(C555&lt;7, C555&gt;=18),1,0))</f>
        <v/>
      </c>
      <c r="F555" s="11" t="n">
        <v>2.28</v>
      </c>
      <c r="G555" s="12">
        <f>0*8</f>
        <v/>
      </c>
      <c r="H555" s="12">
        <f>F555-G555</f>
        <v/>
      </c>
      <c r="I555" s="10">
        <f>IF(E555=0,"Fora",IF(E554=0,"Carg xar",IF(H555&lt;0,IF(M555&lt;0.9,"Carg FV","Stby"),IF(M555&gt;P555,"V2H",IF(M555&lt;0.9,"Carg xar","Stby")))))</f>
        <v/>
      </c>
      <c r="J555" s="12">
        <f>IF(OR(I555="Carg FV",I555="Carg xar"),MIN(IF(I555="Carg FV",ABS(H555),7.4),7.4,MAX(0,(0.9-M555)*40)*0.95),0)</f>
        <v/>
      </c>
      <c r="K555" s="12">
        <f>IF(I555="V2H",MIN(MAX(0,H555),7.4,MAX(0,(M555-P555)*40)*0.95),0)</f>
        <v/>
      </c>
      <c r="L555" s="12">
        <f>IF(E555=0,0,MAX(0,H555-K555))</f>
        <v/>
      </c>
      <c r="M555" s="13">
        <f>M554+J554/40-IF(I554="V2H",K554/(0.95*40),0)-IF(E555=0,IF(E554=1,IF(D555=1,30,40)*0.18/(2*40),0),0)-IF(E555=1,IF(E554=0,IF(D555=1,30,40)*0.18/(2*40),0),0)</f>
        <v/>
      </c>
      <c r="N555" s="14" t="n">
        <v>0.15</v>
      </c>
      <c r="O555" s="15">
        <f>K555*N555</f>
        <v/>
      </c>
      <c r="P555">
        <f>IF(E555=0,0.3,IF(D555=1,IF(C555&gt;=Params!$B$13-3,IF(C555&lt;Params!$B$13,Params!$B$20,0.3),0.3),IF(C555&gt;=Params!$B$15-3,IF(C555&lt;Params!$B$15,Params!$B$21,0.3),0.3)))</f>
        <v/>
      </c>
    </row>
    <row r="556" ht="15" customHeight="1" s="1">
      <c r="A556" s="9" t="n">
        <v>553</v>
      </c>
      <c r="B556" s="6" t="inlineStr">
        <is>
          <t>24/01</t>
        </is>
      </c>
      <c r="C556" s="6" t="n">
        <v>0</v>
      </c>
      <c r="D556" s="6" t="n">
        <v>0</v>
      </c>
      <c r="E556" s="10">
        <f>IF(D556=1, IF(OR(C556&lt;10, C556&gt;=15),1,0), IF(OR(C556&lt;7, C556&gt;=18),1,0))</f>
        <v/>
      </c>
      <c r="F556" s="11" t="n">
        <v>2.001</v>
      </c>
      <c r="G556" s="12">
        <f>0*8</f>
        <v/>
      </c>
      <c r="H556" s="12">
        <f>F556-G556</f>
        <v/>
      </c>
      <c r="I556" s="10">
        <f>IF(E556=0,"Fora",IF(E555=0,"Carg xar",IF(H556&lt;0,IF(M556&lt;0.9,"Carg FV","Stby"),IF(M556&gt;P556,"V2H",IF(M556&lt;0.9,"Carg xar","Stby")))))</f>
        <v/>
      </c>
      <c r="J556" s="12">
        <f>IF(OR(I556="Carg FV",I556="Carg xar"),MIN(IF(I556="Carg FV",ABS(H556),7.4),7.4,MAX(0,(0.9-M556)*40)*0.95),0)</f>
        <v/>
      </c>
      <c r="K556" s="12">
        <f>IF(I556="V2H",MIN(MAX(0,H556),7.4,MAX(0,(M556-P556)*40)*0.95),0)</f>
        <v/>
      </c>
      <c r="L556" s="12">
        <f>IF(E556=0,0,MAX(0,H556-K556))</f>
        <v/>
      </c>
      <c r="M556" s="13">
        <f>M555+J555/40-IF(I555="V2H",K555/(0.95*40),0)-IF(E556=0,IF(E555=1,IF(D556=1,30,40)*0.18/(2*40),0),0)-IF(E556=1,IF(E555=0,IF(D556=1,30,40)*0.18/(2*40),0),0)</f>
        <v/>
      </c>
      <c r="N556" s="14" t="n">
        <v>0.09</v>
      </c>
      <c r="O556" s="15">
        <f>K556*N556</f>
        <v/>
      </c>
      <c r="P556">
        <f>IF(E556=0,0.3,IF(D556=1,IF(C556&gt;=Params!$B$13-3,IF(C556&lt;Params!$B$13,Params!$B$20,0.3),0.3),IF(C556&gt;=Params!$B$15-3,IF(C556&lt;Params!$B$15,Params!$B$21,0.3),0.3)))</f>
        <v/>
      </c>
    </row>
    <row r="557" ht="15" customHeight="1" s="1">
      <c r="A557" s="9" t="n">
        <v>554</v>
      </c>
      <c r="B557" s="6" t="inlineStr">
        <is>
          <t>24/01</t>
        </is>
      </c>
      <c r="C557" s="6" t="n">
        <v>1</v>
      </c>
      <c r="D557" s="6" t="n">
        <v>0</v>
      </c>
      <c r="E557" s="10">
        <f>IF(D557=1, IF(OR(C557&lt;10, C557&gt;=15),1,0), IF(OR(C557&lt;7, C557&gt;=18),1,0))</f>
        <v/>
      </c>
      <c r="F557" s="11" t="n">
        <v>1.61</v>
      </c>
      <c r="G557" s="12">
        <f>0*8</f>
        <v/>
      </c>
      <c r="H557" s="12">
        <f>F557-G557</f>
        <v/>
      </c>
      <c r="I557" s="10">
        <f>IF(E557=0,"Fora",IF(E556=0,"Carg xar",IF(H557&lt;0,IF(M557&lt;0.9,"Carg FV","Stby"),IF(M557&gt;P557,"V2H",IF(M557&lt;0.9,"Carg xar","Stby")))))</f>
        <v/>
      </c>
      <c r="J557" s="12">
        <f>IF(OR(I557="Carg FV",I557="Carg xar"),MIN(IF(I557="Carg FV",ABS(H557),7.4),7.4,MAX(0,(0.9-M557)*40)*0.95),0)</f>
        <v/>
      </c>
      <c r="K557" s="12">
        <f>IF(I557="V2H",MIN(MAX(0,H557),7.4,MAX(0,(M557-P557)*40)*0.95),0)</f>
        <v/>
      </c>
      <c r="L557" s="12">
        <f>IF(E557=0,0,MAX(0,H557-K557))</f>
        <v/>
      </c>
      <c r="M557" s="13">
        <f>M556+J556/40-IF(I556="V2H",K556/(0.95*40),0)-IF(E557=0,IF(E556=1,IF(D557=1,30,40)*0.18/(2*40),0),0)-IF(E557=1,IF(E556=0,IF(D557=1,30,40)*0.18/(2*40),0),0)</f>
        <v/>
      </c>
      <c r="N557" s="14" t="n">
        <v>0.09</v>
      </c>
      <c r="O557" s="15">
        <f>K557*N557</f>
        <v/>
      </c>
      <c r="P557">
        <f>IF(E557=0,0.3,IF(D557=1,IF(C557&gt;=Params!$B$13-3,IF(C557&lt;Params!$B$13,Params!$B$20,0.3),0.3),IF(C557&gt;=Params!$B$15-3,IF(C557&lt;Params!$B$15,Params!$B$21,0.3),0.3)))</f>
        <v/>
      </c>
    </row>
    <row r="558" ht="15" customHeight="1" s="1">
      <c r="A558" s="9" t="n">
        <v>555</v>
      </c>
      <c r="B558" s="6" t="inlineStr">
        <is>
          <t>24/01</t>
        </is>
      </c>
      <c r="C558" s="6" t="n">
        <v>2</v>
      </c>
      <c r="D558" s="6" t="n">
        <v>0</v>
      </c>
      <c r="E558" s="10">
        <f>IF(D558=1, IF(OR(C558&lt;10, C558&gt;=15),1,0), IF(OR(C558&lt;7, C558&gt;=18),1,0))</f>
        <v/>
      </c>
      <c r="F558" s="11" t="n">
        <v>1.608</v>
      </c>
      <c r="G558" s="12">
        <f>0*8</f>
        <v/>
      </c>
      <c r="H558" s="12">
        <f>F558-G558</f>
        <v/>
      </c>
      <c r="I558" s="10">
        <f>IF(E558=0,"Fora",IF(E557=0,"Carg xar",IF(H558&lt;0,IF(M558&lt;0.9,"Carg FV","Stby"),IF(M558&gt;P558,"V2H",IF(M558&lt;0.9,"Carg xar","Stby")))))</f>
        <v/>
      </c>
      <c r="J558" s="12">
        <f>IF(OR(I558="Carg FV",I558="Carg xar"),MIN(IF(I558="Carg FV",ABS(H558),7.4),7.4,MAX(0,(0.9-M558)*40)*0.95),0)</f>
        <v/>
      </c>
      <c r="K558" s="12">
        <f>IF(I558="V2H",MIN(MAX(0,H558),7.4,MAX(0,(M558-P558)*40)*0.95),0)</f>
        <v/>
      </c>
      <c r="L558" s="12">
        <f>IF(E558=0,0,MAX(0,H558-K558))</f>
        <v/>
      </c>
      <c r="M558" s="13">
        <f>M557+J557/40-IF(I557="V2H",K557/(0.95*40),0)-IF(E558=0,IF(E557=1,IF(D558=1,30,40)*0.18/(2*40),0),0)-IF(E558=1,IF(E557=0,IF(D558=1,30,40)*0.18/(2*40),0),0)</f>
        <v/>
      </c>
      <c r="N558" s="14" t="n">
        <v>0.09</v>
      </c>
      <c r="O558" s="15">
        <f>K558*N558</f>
        <v/>
      </c>
      <c r="P558">
        <f>IF(E558=0,0.3,IF(D558=1,IF(C558&gt;=Params!$B$13-3,IF(C558&lt;Params!$B$13,Params!$B$20,0.3),0.3),IF(C558&gt;=Params!$B$15-3,IF(C558&lt;Params!$B$15,Params!$B$21,0.3),0.3)))</f>
        <v/>
      </c>
    </row>
    <row r="559" ht="15" customHeight="1" s="1">
      <c r="A559" s="9" t="n">
        <v>556</v>
      </c>
      <c r="B559" s="6" t="inlineStr">
        <is>
          <t>24/01</t>
        </is>
      </c>
      <c r="C559" s="6" t="n">
        <v>3</v>
      </c>
      <c r="D559" s="6" t="n">
        <v>0</v>
      </c>
      <c r="E559" s="10">
        <f>IF(D559=1, IF(OR(C559&lt;10, C559&gt;=15),1,0), IF(OR(C559&lt;7, C559&gt;=18),1,0))</f>
        <v/>
      </c>
      <c r="F559" s="11" t="n">
        <v>1.75</v>
      </c>
      <c r="G559" s="12">
        <f>0*8</f>
        <v/>
      </c>
      <c r="H559" s="12">
        <f>F559-G559</f>
        <v/>
      </c>
      <c r="I559" s="10">
        <f>IF(E559=0,"Fora",IF(E558=0,"Carg xar",IF(H559&lt;0,IF(M559&lt;0.9,"Carg FV","Stby"),IF(M559&gt;P559,"V2H",IF(M559&lt;0.9,"Carg xar","Stby")))))</f>
        <v/>
      </c>
      <c r="J559" s="12">
        <f>IF(OR(I559="Carg FV",I559="Carg xar"),MIN(IF(I559="Carg FV",ABS(H559),7.4),7.4,MAX(0,(0.9-M559)*40)*0.95),0)</f>
        <v/>
      </c>
      <c r="K559" s="12">
        <f>IF(I559="V2H",MIN(MAX(0,H559),7.4,MAX(0,(M559-P559)*40)*0.95),0)</f>
        <v/>
      </c>
      <c r="L559" s="12">
        <f>IF(E559=0,0,MAX(0,H559-K559))</f>
        <v/>
      </c>
      <c r="M559" s="13">
        <f>M558+J558/40-IF(I558="V2H",K558/(0.95*40),0)-IF(E559=0,IF(E558=1,IF(D559=1,30,40)*0.18/(2*40),0),0)-IF(E559=1,IF(E558=0,IF(D559=1,30,40)*0.18/(2*40),0),0)</f>
        <v/>
      </c>
      <c r="N559" s="14" t="n">
        <v>0.09</v>
      </c>
      <c r="O559" s="15">
        <f>K559*N559</f>
        <v/>
      </c>
      <c r="P559">
        <f>IF(E559=0,0.3,IF(D559=1,IF(C559&gt;=Params!$B$13-3,IF(C559&lt;Params!$B$13,Params!$B$20,0.3),0.3),IF(C559&gt;=Params!$B$15-3,IF(C559&lt;Params!$B$15,Params!$B$21,0.3),0.3)))</f>
        <v/>
      </c>
    </row>
    <row r="560" ht="15" customHeight="1" s="1">
      <c r="A560" s="9" t="n">
        <v>557</v>
      </c>
      <c r="B560" s="6" t="inlineStr">
        <is>
          <t>24/01</t>
        </is>
      </c>
      <c r="C560" s="6" t="n">
        <v>4</v>
      </c>
      <c r="D560" s="6" t="n">
        <v>0</v>
      </c>
      <c r="E560" s="10">
        <f>IF(D560=1, IF(OR(C560&lt;10, C560&gt;=15),1,0), IF(OR(C560&lt;7, C560&gt;=18),1,0))</f>
        <v/>
      </c>
      <c r="F560" s="11" t="n">
        <v>2.085</v>
      </c>
      <c r="G560" s="12">
        <f>0*8</f>
        <v/>
      </c>
      <c r="H560" s="12">
        <f>F560-G560</f>
        <v/>
      </c>
      <c r="I560" s="10">
        <f>IF(E560=0,"Fora",IF(E559=0,"Carg xar",IF(H560&lt;0,IF(M560&lt;0.9,"Carg FV","Stby"),IF(M560&gt;P560,"V2H",IF(M560&lt;0.9,"Carg xar","Stby")))))</f>
        <v/>
      </c>
      <c r="J560" s="12">
        <f>IF(OR(I560="Carg FV",I560="Carg xar"),MIN(IF(I560="Carg FV",ABS(H560),7.4),7.4,MAX(0,(0.9-M560)*40)*0.95),0)</f>
        <v/>
      </c>
      <c r="K560" s="12">
        <f>IF(I560="V2H",MIN(MAX(0,H560),7.4,MAX(0,(M560-P560)*40)*0.95),0)</f>
        <v/>
      </c>
      <c r="L560" s="12">
        <f>IF(E560=0,0,MAX(0,H560-K560))</f>
        <v/>
      </c>
      <c r="M560" s="13">
        <f>M559+J559/40-IF(I559="V2H",K559/(0.95*40),0)-IF(E560=0,IF(E559=1,IF(D560=1,30,40)*0.18/(2*40),0),0)-IF(E560=1,IF(E559=0,IF(D560=1,30,40)*0.18/(2*40),0),0)</f>
        <v/>
      </c>
      <c r="N560" s="14" t="n">
        <v>0.09</v>
      </c>
      <c r="O560" s="15">
        <f>K560*N560</f>
        <v/>
      </c>
      <c r="P560">
        <f>IF(E560=0,0.3,IF(D560=1,IF(C560&gt;=Params!$B$13-3,IF(C560&lt;Params!$B$13,Params!$B$20,0.3),0.3),IF(C560&gt;=Params!$B$15-3,IF(C560&lt;Params!$B$15,Params!$B$21,0.3),0.3)))</f>
        <v/>
      </c>
    </row>
    <row r="561" ht="15" customHeight="1" s="1">
      <c r="A561" s="9" t="n">
        <v>558</v>
      </c>
      <c r="B561" s="6" t="inlineStr">
        <is>
          <t>24/01</t>
        </is>
      </c>
      <c r="C561" s="6" t="n">
        <v>5</v>
      </c>
      <c r="D561" s="6" t="n">
        <v>0</v>
      </c>
      <c r="E561" s="10">
        <f>IF(D561=1, IF(OR(C561&lt;10, C561&gt;=15),1,0), IF(OR(C561&lt;7, C561&gt;=18),1,0))</f>
        <v/>
      </c>
      <c r="F561" s="11" t="n">
        <v>2.296</v>
      </c>
      <c r="G561" s="12">
        <f>0*8</f>
        <v/>
      </c>
      <c r="H561" s="12">
        <f>F561-G561</f>
        <v/>
      </c>
      <c r="I561" s="10">
        <f>IF(E561=0,"Fora",IF(E560=0,"Carg xar",IF(H561&lt;0,IF(M561&lt;0.9,"Carg FV","Stby"),IF(M561&gt;P561,"V2H",IF(M561&lt;0.9,"Carg xar","Stby")))))</f>
        <v/>
      </c>
      <c r="J561" s="12">
        <f>IF(OR(I561="Carg FV",I561="Carg xar"),MIN(IF(I561="Carg FV",ABS(H561),7.4),7.4,MAX(0,(0.9-M561)*40)*0.95),0)</f>
        <v/>
      </c>
      <c r="K561" s="12">
        <f>IF(I561="V2H",MIN(MAX(0,H561),7.4,MAX(0,(M561-P561)*40)*0.95),0)</f>
        <v/>
      </c>
      <c r="L561" s="12">
        <f>IF(E561=0,0,MAX(0,H561-K561))</f>
        <v/>
      </c>
      <c r="M561" s="13">
        <f>M560+J560/40-IF(I560="V2H",K560/(0.95*40),0)-IF(E561=0,IF(E560=1,IF(D561=1,30,40)*0.18/(2*40),0),0)-IF(E561=1,IF(E560=0,IF(D561=1,30,40)*0.18/(2*40),0),0)</f>
        <v/>
      </c>
      <c r="N561" s="14" t="n">
        <v>0.09</v>
      </c>
      <c r="O561" s="15">
        <f>K561*N561</f>
        <v/>
      </c>
      <c r="P561">
        <f>IF(E561=0,0.3,IF(D561=1,IF(C561&gt;=Params!$B$13-3,IF(C561&lt;Params!$B$13,Params!$B$20,0.3),0.3),IF(C561&gt;=Params!$B$15-3,IF(C561&lt;Params!$B$15,Params!$B$21,0.3),0.3)))</f>
        <v/>
      </c>
    </row>
    <row r="562" ht="15" customHeight="1" s="1">
      <c r="A562" s="9" t="n">
        <v>559</v>
      </c>
      <c r="B562" s="6" t="inlineStr">
        <is>
          <t>24/01</t>
        </is>
      </c>
      <c r="C562" s="6" t="n">
        <v>6</v>
      </c>
      <c r="D562" s="6" t="n">
        <v>0</v>
      </c>
      <c r="E562" s="10">
        <f>IF(D562=1, IF(OR(C562&lt;10, C562&gt;=15),1,0), IF(OR(C562&lt;7, C562&gt;=18),1,0))</f>
        <v/>
      </c>
      <c r="F562" s="11" t="n">
        <v>1.954</v>
      </c>
      <c r="G562" s="12">
        <f>0*8</f>
        <v/>
      </c>
      <c r="H562" s="12">
        <f>F562-G562</f>
        <v/>
      </c>
      <c r="I562" s="10">
        <f>IF(E562=0,"Fora",IF(E561=0,"Carg xar",IF(H562&lt;0,IF(M562&lt;0.9,"Carg FV","Stby"),IF(M562&gt;P562,"V2H",IF(M562&lt;0.9,"Carg xar","Stby")))))</f>
        <v/>
      </c>
      <c r="J562" s="12">
        <f>IF(OR(I562="Carg FV",I562="Carg xar"),MIN(IF(I562="Carg FV",ABS(H562),7.4),7.4,MAX(0,(0.9-M562)*40)*0.95),0)</f>
        <v/>
      </c>
      <c r="K562" s="12">
        <f>IF(I562="V2H",MIN(MAX(0,H562),7.4,MAX(0,(M562-P562)*40)*0.95),0)</f>
        <v/>
      </c>
      <c r="L562" s="12">
        <f>IF(E562=0,0,MAX(0,H562-K562))</f>
        <v/>
      </c>
      <c r="M562" s="13">
        <f>M561+J561/40-IF(I561="V2H",K561/(0.95*40),0)-IF(E562=0,IF(E561=1,IF(D562=1,30,40)*0.18/(2*40),0),0)-IF(E562=1,IF(E561=0,IF(D562=1,30,40)*0.18/(2*40),0),0)</f>
        <v/>
      </c>
      <c r="N562" s="14" t="n">
        <v>0.09</v>
      </c>
      <c r="O562" s="15">
        <f>K562*N562</f>
        <v/>
      </c>
      <c r="P562">
        <f>IF(E562=0,0.3,IF(D562=1,IF(C562&gt;=Params!$B$13-3,IF(C562&lt;Params!$B$13,Params!$B$20,0.3),0.3),IF(C562&gt;=Params!$B$15-3,IF(C562&lt;Params!$B$15,Params!$B$21,0.3),0.3)))</f>
        <v/>
      </c>
    </row>
    <row r="563" ht="15" customHeight="1" s="1">
      <c r="A563" s="9" t="n">
        <v>560</v>
      </c>
      <c r="B563" s="6" t="inlineStr">
        <is>
          <t>24/01</t>
        </is>
      </c>
      <c r="C563" s="6" t="n">
        <v>7</v>
      </c>
      <c r="D563" s="6" t="n">
        <v>0</v>
      </c>
      <c r="E563" s="10">
        <f>IF(D563=1, IF(OR(C563&lt;10, C563&gt;=15),1,0), IF(OR(C563&lt;7, C563&gt;=18),1,0))</f>
        <v/>
      </c>
      <c r="F563" s="11" t="n">
        <v>2.146</v>
      </c>
      <c r="G563" s="12">
        <f>0*8</f>
        <v/>
      </c>
      <c r="H563" s="12">
        <f>F563-G563</f>
        <v/>
      </c>
      <c r="I563" s="10">
        <f>IF(E563=0,"Fora",IF(E562=0,"Carg xar",IF(H563&lt;0,IF(M563&lt;0.9,"Carg FV","Stby"),IF(M563&gt;P563,"V2H",IF(M563&lt;0.9,"Carg xar","Stby")))))</f>
        <v/>
      </c>
      <c r="J563" s="12">
        <f>IF(OR(I563="Carg FV",I563="Carg xar"),MIN(IF(I563="Carg FV",ABS(H563),7.4),7.4,MAX(0,(0.9-M563)*40)*0.95),0)</f>
        <v/>
      </c>
      <c r="K563" s="12">
        <f>IF(I563="V2H",MIN(MAX(0,H563),7.4,MAX(0,(M563-P563)*40)*0.95),0)</f>
        <v/>
      </c>
      <c r="L563" s="12">
        <f>IF(E563=0,0,MAX(0,H563-K563))</f>
        <v/>
      </c>
      <c r="M563" s="13">
        <f>M562+J562/40-IF(I562="V2H",K562/(0.95*40),0)-IF(E563=0,IF(E562=1,IF(D563=1,30,40)*0.18/(2*40),0),0)-IF(E563=1,IF(E562=0,IF(D563=1,30,40)*0.18/(2*40),0),0)</f>
        <v/>
      </c>
      <c r="N563" s="14" t="n">
        <v>0.09</v>
      </c>
      <c r="O563" s="15">
        <f>K563*N563</f>
        <v/>
      </c>
      <c r="P563">
        <f>IF(E563=0,0.3,IF(D563=1,IF(C563&gt;=Params!$B$13-3,IF(C563&lt;Params!$B$13,Params!$B$20,0.3),0.3),IF(C563&gt;=Params!$B$15-3,IF(C563&lt;Params!$B$15,Params!$B$21,0.3),0.3)))</f>
        <v/>
      </c>
    </row>
    <row r="564" ht="15" customHeight="1" s="1">
      <c r="A564" s="9" t="n">
        <v>561</v>
      </c>
      <c r="B564" s="6" t="inlineStr">
        <is>
          <t>24/01</t>
        </is>
      </c>
      <c r="C564" s="6" t="n">
        <v>8</v>
      </c>
      <c r="D564" s="6" t="n">
        <v>0</v>
      </c>
      <c r="E564" s="10">
        <f>IF(D564=1, IF(OR(C564&lt;10, C564&gt;=15),1,0), IF(OR(C564&lt;7, C564&gt;=18),1,0))</f>
        <v/>
      </c>
      <c r="F564" s="11" t="n">
        <v>1.849</v>
      </c>
      <c r="G564" s="12">
        <f>0.05*8</f>
        <v/>
      </c>
      <c r="H564" s="12">
        <f>F564-G564</f>
        <v/>
      </c>
      <c r="I564" s="10">
        <f>IF(E564=0,"Fora",IF(E563=0,"Carg xar",IF(H564&lt;0,IF(M564&lt;0.9,"Carg FV","Stby"),IF(M564&gt;P564,"V2H",IF(M564&lt;0.9,"Carg xar","Stby")))))</f>
        <v/>
      </c>
      <c r="J564" s="12">
        <f>IF(OR(I564="Carg FV",I564="Carg xar"),MIN(IF(I564="Carg FV",ABS(H564),7.4),7.4,MAX(0,(0.9-M564)*40)*0.95),0)</f>
        <v/>
      </c>
      <c r="K564" s="12">
        <f>IF(I564="V2H",MIN(MAX(0,H564),7.4,MAX(0,(M564-P564)*40)*0.95),0)</f>
        <v/>
      </c>
      <c r="L564" s="12">
        <f>IF(E564=0,0,MAX(0,H564-K564))</f>
        <v/>
      </c>
      <c r="M564" s="13">
        <f>M563+J563/40-IF(I563="V2H",K563/(0.95*40),0)-IF(E564=0,IF(E563=1,IF(D564=1,30,40)*0.18/(2*40),0),0)-IF(E564=1,IF(E563=0,IF(D564=1,30,40)*0.18/(2*40),0),0)</f>
        <v/>
      </c>
      <c r="N564" s="14" t="n">
        <v>0.15</v>
      </c>
      <c r="O564" s="15">
        <f>K564*N564</f>
        <v/>
      </c>
      <c r="P564">
        <f>IF(E564=0,0.3,IF(D564=1,IF(C564&gt;=Params!$B$13-3,IF(C564&lt;Params!$B$13,Params!$B$20,0.3),0.3),IF(C564&gt;=Params!$B$15-3,IF(C564&lt;Params!$B$15,Params!$B$21,0.3),0.3)))</f>
        <v/>
      </c>
    </row>
    <row r="565" ht="15" customHeight="1" s="1">
      <c r="A565" s="9" t="n">
        <v>562</v>
      </c>
      <c r="B565" s="6" t="inlineStr">
        <is>
          <t>24/01</t>
        </is>
      </c>
      <c r="C565" s="6" t="n">
        <v>9</v>
      </c>
      <c r="D565" s="6" t="n">
        <v>0</v>
      </c>
      <c r="E565" s="10">
        <f>IF(D565=1, IF(OR(C565&lt;10, C565&gt;=15),1,0), IF(OR(C565&lt;7, C565&gt;=18),1,0))</f>
        <v/>
      </c>
      <c r="F565" s="11" t="n">
        <v>1.119</v>
      </c>
      <c r="G565" s="12">
        <f>0.18*8</f>
        <v/>
      </c>
      <c r="H565" s="12">
        <f>F565-G565</f>
        <v/>
      </c>
      <c r="I565" s="10">
        <f>IF(E565=0,"Fora",IF(E564=0,"Carg xar",IF(H565&lt;0,IF(M565&lt;0.9,"Carg FV","Stby"),IF(M565&gt;P565,"V2H",IF(M565&lt;0.9,"Carg xar","Stby")))))</f>
        <v/>
      </c>
      <c r="J565" s="12">
        <f>IF(OR(I565="Carg FV",I565="Carg xar"),MIN(IF(I565="Carg FV",ABS(H565),7.4),7.4,MAX(0,(0.9-M565)*40)*0.95),0)</f>
        <v/>
      </c>
      <c r="K565" s="12">
        <f>IF(I565="V2H",MIN(MAX(0,H565),7.4,MAX(0,(M565-P565)*40)*0.95),0)</f>
        <v/>
      </c>
      <c r="L565" s="12">
        <f>IF(E565=0,0,MAX(0,H565-K565))</f>
        <v/>
      </c>
      <c r="M565" s="13">
        <f>M564+J564/40-IF(I564="V2H",K564/(0.95*40),0)-IF(E565=0,IF(E564=1,IF(D565=1,30,40)*0.18/(2*40),0),0)-IF(E565=1,IF(E564=0,IF(D565=1,30,40)*0.18/(2*40),0),0)</f>
        <v/>
      </c>
      <c r="N565" s="14" t="n">
        <v>0.15</v>
      </c>
      <c r="O565" s="15">
        <f>K565*N565</f>
        <v/>
      </c>
      <c r="P565">
        <f>IF(E565=0,0.3,IF(D565=1,IF(C565&gt;=Params!$B$13-3,IF(C565&lt;Params!$B$13,Params!$B$20,0.3),0.3),IF(C565&gt;=Params!$B$15-3,IF(C565&lt;Params!$B$15,Params!$B$21,0.3),0.3)))</f>
        <v/>
      </c>
    </row>
    <row r="566" ht="15" customHeight="1" s="1">
      <c r="A566" s="9" t="n">
        <v>563</v>
      </c>
      <c r="B566" s="6" t="inlineStr">
        <is>
          <t>24/01</t>
        </is>
      </c>
      <c r="C566" s="6" t="n">
        <v>10</v>
      </c>
      <c r="D566" s="6" t="n">
        <v>0</v>
      </c>
      <c r="E566" s="10">
        <f>IF(D566=1, IF(OR(C566&lt;10, C566&gt;=15),1,0), IF(OR(C566&lt;7, C566&gt;=18),1,0))</f>
        <v/>
      </c>
      <c r="F566" s="11" t="n">
        <v>0</v>
      </c>
      <c r="G566" s="12">
        <f>0.38*8</f>
        <v/>
      </c>
      <c r="H566" s="12">
        <f>F566-G566</f>
        <v/>
      </c>
      <c r="I566" s="10">
        <f>IF(E566=0,"Fora",IF(E565=0,"Carg xar",IF(H566&lt;0,IF(M566&lt;0.9,"Carg FV","Stby"),IF(M566&gt;P566,"V2H",IF(M566&lt;0.9,"Carg xar","Stby")))))</f>
        <v/>
      </c>
      <c r="J566" s="12">
        <f>IF(OR(I566="Carg FV",I566="Carg xar"),MIN(IF(I566="Carg FV",ABS(H566),7.4),7.4,MAX(0,(0.9-M566)*40)*0.95),0)</f>
        <v/>
      </c>
      <c r="K566" s="12">
        <f>IF(I566="V2H",MIN(MAX(0,H566),7.4,MAX(0,(M566-P566)*40)*0.95),0)</f>
        <v/>
      </c>
      <c r="L566" s="12">
        <f>IF(E566=0,0,MAX(0,H566-K566))</f>
        <v/>
      </c>
      <c r="M566" s="13">
        <f>M565+J565/40-IF(I565="V2H",K565/(0.95*40),0)-IF(E566=0,IF(E565=1,IF(D566=1,30,40)*0.18/(2*40),0),0)-IF(E566=1,IF(E565=0,IF(D566=1,30,40)*0.18/(2*40),0),0)</f>
        <v/>
      </c>
      <c r="N566" s="14" t="n">
        <v>0.2</v>
      </c>
      <c r="O566" s="15">
        <f>K566*N566</f>
        <v/>
      </c>
      <c r="P566">
        <f>IF(E566=0,0.3,IF(D566=1,IF(C566&gt;=Params!$B$13-3,IF(C566&lt;Params!$B$13,Params!$B$20,0.3),0.3),IF(C566&gt;=Params!$B$15-3,IF(C566&lt;Params!$B$15,Params!$B$21,0.3),0.3)))</f>
        <v/>
      </c>
    </row>
    <row r="567" ht="15" customHeight="1" s="1">
      <c r="A567" s="9" t="n">
        <v>564</v>
      </c>
      <c r="B567" s="6" t="inlineStr">
        <is>
          <t>24/01</t>
        </is>
      </c>
      <c r="C567" s="6" t="n">
        <v>11</v>
      </c>
      <c r="D567" s="6" t="n">
        <v>0</v>
      </c>
      <c r="E567" s="10">
        <f>IF(D567=1, IF(OR(C567&lt;10, C567&gt;=15),1,0), IF(OR(C567&lt;7, C567&gt;=18),1,0))</f>
        <v/>
      </c>
      <c r="F567" s="11" t="n">
        <v>0</v>
      </c>
      <c r="G567" s="12">
        <f>0.52*8</f>
        <v/>
      </c>
      <c r="H567" s="12">
        <f>F567-G567</f>
        <v/>
      </c>
      <c r="I567" s="10">
        <f>IF(E567=0,"Fora",IF(E566=0,"Carg xar",IF(H567&lt;0,IF(M567&lt;0.9,"Carg FV","Stby"),IF(M567&gt;P567,"V2H",IF(M567&lt;0.9,"Carg xar","Stby")))))</f>
        <v/>
      </c>
      <c r="J567" s="12">
        <f>IF(OR(I567="Carg FV",I567="Carg xar"),MIN(IF(I567="Carg FV",ABS(H567),7.4),7.4,MAX(0,(0.9-M567)*40)*0.95),0)</f>
        <v/>
      </c>
      <c r="K567" s="12">
        <f>IF(I567="V2H",MIN(MAX(0,H567),7.4,MAX(0,(M567-P567)*40)*0.95),0)</f>
        <v/>
      </c>
      <c r="L567" s="12">
        <f>IF(E567=0,0,MAX(0,H567-K567))</f>
        <v/>
      </c>
      <c r="M567" s="13">
        <f>M566+J566/40-IF(I566="V2H",K566/(0.95*40),0)-IF(E567=0,IF(E566=1,IF(D567=1,30,40)*0.18/(2*40),0),0)-IF(E567=1,IF(E566=0,IF(D567=1,30,40)*0.18/(2*40),0),0)</f>
        <v/>
      </c>
      <c r="N567" s="14" t="n">
        <v>0.2</v>
      </c>
      <c r="O567" s="15">
        <f>K567*N567</f>
        <v/>
      </c>
      <c r="P567">
        <f>IF(E567=0,0.3,IF(D567=1,IF(C567&gt;=Params!$B$13-3,IF(C567&lt;Params!$B$13,Params!$B$20,0.3),0.3),IF(C567&gt;=Params!$B$15-3,IF(C567&lt;Params!$B$15,Params!$B$21,0.3),0.3)))</f>
        <v/>
      </c>
    </row>
    <row r="568" ht="15" customHeight="1" s="1">
      <c r="A568" s="9" t="n">
        <v>565</v>
      </c>
      <c r="B568" s="6" t="inlineStr">
        <is>
          <t>24/01</t>
        </is>
      </c>
      <c r="C568" s="6" t="n">
        <v>12</v>
      </c>
      <c r="D568" s="6" t="n">
        <v>0</v>
      </c>
      <c r="E568" s="10">
        <f>IF(D568=1, IF(OR(C568&lt;10, C568&gt;=15),1,0), IF(OR(C568&lt;7, C568&gt;=18),1,0))</f>
        <v/>
      </c>
      <c r="F568" s="11" t="n">
        <v>0</v>
      </c>
      <c r="G568" s="12">
        <f>0.58*8</f>
        <v/>
      </c>
      <c r="H568" s="12">
        <f>F568-G568</f>
        <v/>
      </c>
      <c r="I568" s="10">
        <f>IF(E568=0,"Fora",IF(E567=0,"Carg xar",IF(H568&lt;0,IF(M568&lt;0.9,"Carg FV","Stby"),IF(M568&gt;P568,"V2H",IF(M568&lt;0.9,"Carg xar","Stby")))))</f>
        <v/>
      </c>
      <c r="J568" s="12">
        <f>IF(OR(I568="Carg FV",I568="Carg xar"),MIN(IF(I568="Carg FV",ABS(H568),7.4),7.4,MAX(0,(0.9-M568)*40)*0.95),0)</f>
        <v/>
      </c>
      <c r="K568" s="12">
        <f>IF(I568="V2H",MIN(MAX(0,H568),7.4,MAX(0,(M568-P568)*40)*0.95),0)</f>
        <v/>
      </c>
      <c r="L568" s="12">
        <f>IF(E568=0,0,MAX(0,H568-K568))</f>
        <v/>
      </c>
      <c r="M568" s="13">
        <f>M567+J567/40-IF(I567="V2H",K567/(0.95*40),0)-IF(E568=0,IF(E567=1,IF(D568=1,30,40)*0.18/(2*40),0),0)-IF(E568=1,IF(E567=0,IF(D568=1,30,40)*0.18/(2*40),0),0)</f>
        <v/>
      </c>
      <c r="N568" s="14" t="n">
        <v>0.2</v>
      </c>
      <c r="O568" s="15">
        <f>K568*N568</f>
        <v/>
      </c>
      <c r="P568">
        <f>IF(E568=0,0.3,IF(D568=1,IF(C568&gt;=Params!$B$13-3,IF(C568&lt;Params!$B$13,Params!$B$20,0.3),0.3),IF(C568&gt;=Params!$B$15-3,IF(C568&lt;Params!$B$15,Params!$B$21,0.3),0.3)))</f>
        <v/>
      </c>
    </row>
    <row r="569" ht="15" customHeight="1" s="1">
      <c r="A569" s="9" t="n">
        <v>566</v>
      </c>
      <c r="B569" s="6" t="inlineStr">
        <is>
          <t>24/01</t>
        </is>
      </c>
      <c r="C569" s="6" t="n">
        <v>13</v>
      </c>
      <c r="D569" s="6" t="n">
        <v>0</v>
      </c>
      <c r="E569" s="10">
        <f>IF(D569=1, IF(OR(C569&lt;10, C569&gt;=15),1,0), IF(OR(C569&lt;7, C569&gt;=18),1,0))</f>
        <v/>
      </c>
      <c r="F569" s="11" t="n">
        <v>0</v>
      </c>
      <c r="G569" s="12">
        <f>0.55*8</f>
        <v/>
      </c>
      <c r="H569" s="12">
        <f>F569-G569</f>
        <v/>
      </c>
      <c r="I569" s="10">
        <f>IF(E569=0,"Fora",IF(E568=0,"Carg xar",IF(H569&lt;0,IF(M569&lt;0.9,"Carg FV","Stby"),IF(M569&gt;P569,"V2H",IF(M569&lt;0.9,"Carg xar","Stby")))))</f>
        <v/>
      </c>
      <c r="J569" s="12">
        <f>IF(OR(I569="Carg FV",I569="Carg xar"),MIN(IF(I569="Carg FV",ABS(H569),7.4),7.4,MAX(0,(0.9-M569)*40)*0.95),0)</f>
        <v/>
      </c>
      <c r="K569" s="12">
        <f>IF(I569="V2H",MIN(MAX(0,H569),7.4,MAX(0,(M569-P569)*40)*0.95),0)</f>
        <v/>
      </c>
      <c r="L569" s="12">
        <f>IF(E569=0,0,MAX(0,H569-K569))</f>
        <v/>
      </c>
      <c r="M569" s="13">
        <f>M568+J568/40-IF(I568="V2H",K568/(0.95*40),0)-IF(E569=0,IF(E568=1,IF(D569=1,30,40)*0.18/(2*40),0),0)-IF(E569=1,IF(E568=0,IF(D569=1,30,40)*0.18/(2*40),0),0)</f>
        <v/>
      </c>
      <c r="N569" s="14" t="n">
        <v>0.2</v>
      </c>
      <c r="O569" s="15">
        <f>K569*N569</f>
        <v/>
      </c>
      <c r="P569">
        <f>IF(E569=0,0.3,IF(D569=1,IF(C569&gt;=Params!$B$13-3,IF(C569&lt;Params!$B$13,Params!$B$20,0.3),0.3),IF(C569&gt;=Params!$B$15-3,IF(C569&lt;Params!$B$15,Params!$B$21,0.3),0.3)))</f>
        <v/>
      </c>
    </row>
    <row r="570" ht="15" customHeight="1" s="1">
      <c r="A570" s="9" t="n">
        <v>567</v>
      </c>
      <c r="B570" s="6" t="inlineStr">
        <is>
          <t>24/01</t>
        </is>
      </c>
      <c r="C570" s="6" t="n">
        <v>14</v>
      </c>
      <c r="D570" s="6" t="n">
        <v>0</v>
      </c>
      <c r="E570" s="10">
        <f>IF(D570=1, IF(OR(C570&lt;10, C570&gt;=15),1,0), IF(OR(C570&lt;7, C570&gt;=18),1,0))</f>
        <v/>
      </c>
      <c r="F570" s="11" t="n">
        <v>0</v>
      </c>
      <c r="G570" s="12">
        <f>0.42*8</f>
        <v/>
      </c>
      <c r="H570" s="12">
        <f>F570-G570</f>
        <v/>
      </c>
      <c r="I570" s="10">
        <f>IF(E570=0,"Fora",IF(E569=0,"Carg xar",IF(H570&lt;0,IF(M570&lt;0.9,"Carg FV","Stby"),IF(M570&gt;P570,"V2H",IF(M570&lt;0.9,"Carg xar","Stby")))))</f>
        <v/>
      </c>
      <c r="J570" s="12">
        <f>IF(OR(I570="Carg FV",I570="Carg xar"),MIN(IF(I570="Carg FV",ABS(H570),7.4),7.4,MAX(0,(0.9-M570)*40)*0.95),0)</f>
        <v/>
      </c>
      <c r="K570" s="12">
        <f>IF(I570="V2H",MIN(MAX(0,H570),7.4,MAX(0,(M570-P570)*40)*0.95),0)</f>
        <v/>
      </c>
      <c r="L570" s="12">
        <f>IF(E570=0,0,MAX(0,H570-K570))</f>
        <v/>
      </c>
      <c r="M570" s="13">
        <f>M569+J569/40-IF(I569="V2H",K569/(0.95*40),0)-IF(E570=0,IF(E569=1,IF(D570=1,30,40)*0.18/(2*40),0),0)-IF(E570=1,IF(E569=0,IF(D570=1,30,40)*0.18/(2*40),0),0)</f>
        <v/>
      </c>
      <c r="N570" s="14" t="n">
        <v>0.15</v>
      </c>
      <c r="O570" s="15">
        <f>K570*N570</f>
        <v/>
      </c>
      <c r="P570">
        <f>IF(E570=0,0.3,IF(D570=1,IF(C570&gt;=Params!$B$13-3,IF(C570&lt;Params!$B$13,Params!$B$20,0.3),0.3),IF(C570&gt;=Params!$B$15-3,IF(C570&lt;Params!$B$15,Params!$B$21,0.3),0.3)))</f>
        <v/>
      </c>
    </row>
    <row r="571" ht="15" customHeight="1" s="1">
      <c r="A571" s="9" t="n">
        <v>568</v>
      </c>
      <c r="B571" s="6" t="inlineStr">
        <is>
          <t>24/01</t>
        </is>
      </c>
      <c r="C571" s="6" t="n">
        <v>15</v>
      </c>
      <c r="D571" s="6" t="n">
        <v>0</v>
      </c>
      <c r="E571" s="10">
        <f>IF(D571=1, IF(OR(C571&lt;10, C571&gt;=15),1,0), IF(OR(C571&lt;7, C571&gt;=18),1,0))</f>
        <v/>
      </c>
      <c r="F571" s="11" t="n">
        <v>0</v>
      </c>
      <c r="G571" s="12">
        <f>0.22*8</f>
        <v/>
      </c>
      <c r="H571" s="12">
        <f>F571-G571</f>
        <v/>
      </c>
      <c r="I571" s="10">
        <f>IF(E571=0,"Fora",IF(E570=0,"Carg xar",IF(H571&lt;0,IF(M571&lt;0.9,"Carg FV","Stby"),IF(M571&gt;P571,"V2H",IF(M571&lt;0.9,"Carg xar","Stby")))))</f>
        <v/>
      </c>
      <c r="J571" s="12">
        <f>IF(OR(I571="Carg FV",I571="Carg xar"),MIN(IF(I571="Carg FV",ABS(H571),7.4),7.4,MAX(0,(0.9-M571)*40)*0.95),0)</f>
        <v/>
      </c>
      <c r="K571" s="12">
        <f>IF(I571="V2H",MIN(MAX(0,H571),7.4,MAX(0,(M571-P571)*40)*0.95),0)</f>
        <v/>
      </c>
      <c r="L571" s="12">
        <f>IF(E571=0,0,MAX(0,H571-K571))</f>
        <v/>
      </c>
      <c r="M571" s="13">
        <f>M570+J570/40-IF(I570="V2H",K570/(0.95*40),0)-IF(E571=0,IF(E570=1,IF(D571=1,30,40)*0.18/(2*40),0),0)-IF(E571=1,IF(E570=0,IF(D571=1,30,40)*0.18/(2*40),0),0)</f>
        <v/>
      </c>
      <c r="N571" s="14" t="n">
        <v>0.15</v>
      </c>
      <c r="O571" s="15">
        <f>K571*N571</f>
        <v/>
      </c>
      <c r="P571">
        <f>IF(E571=0,0.3,IF(D571=1,IF(C571&gt;=Params!$B$13-3,IF(C571&lt;Params!$B$13,Params!$B$20,0.3),0.3),IF(C571&gt;=Params!$B$15-3,IF(C571&lt;Params!$B$15,Params!$B$21,0.3),0.3)))</f>
        <v/>
      </c>
    </row>
    <row r="572" ht="15" customHeight="1" s="1">
      <c r="A572" s="9" t="n">
        <v>569</v>
      </c>
      <c r="B572" s="6" t="inlineStr">
        <is>
          <t>24/01</t>
        </is>
      </c>
      <c r="C572" s="6" t="n">
        <v>16</v>
      </c>
      <c r="D572" s="6" t="n">
        <v>0</v>
      </c>
      <c r="E572" s="10">
        <f>IF(D572=1, IF(OR(C572&lt;10, C572&gt;=15),1,0), IF(OR(C572&lt;7, C572&gt;=18),1,0))</f>
        <v/>
      </c>
      <c r="F572" s="11" t="n">
        <v>0</v>
      </c>
      <c r="G572" s="12">
        <f>0.05*8</f>
        <v/>
      </c>
      <c r="H572" s="12">
        <f>F572-G572</f>
        <v/>
      </c>
      <c r="I572" s="10">
        <f>IF(E572=0,"Fora",IF(E571=0,"Carg xar",IF(H572&lt;0,IF(M572&lt;0.9,"Carg FV","Stby"),IF(M572&gt;P572,"V2H",IF(M572&lt;0.9,"Carg xar","Stby")))))</f>
        <v/>
      </c>
      <c r="J572" s="12">
        <f>IF(OR(I572="Carg FV",I572="Carg xar"),MIN(IF(I572="Carg FV",ABS(H572),7.4),7.4,MAX(0,(0.9-M572)*40)*0.95),0)</f>
        <v/>
      </c>
      <c r="K572" s="12">
        <f>IF(I572="V2H",MIN(MAX(0,H572),7.4,MAX(0,(M572-P572)*40)*0.95),0)</f>
        <v/>
      </c>
      <c r="L572" s="12">
        <f>IF(E572=0,0,MAX(0,H572-K572))</f>
        <v/>
      </c>
      <c r="M572" s="13">
        <f>M571+J571/40-IF(I571="V2H",K571/(0.95*40),0)-IF(E572=0,IF(E571=1,IF(D572=1,30,40)*0.18/(2*40),0),0)-IF(E572=1,IF(E571=0,IF(D572=1,30,40)*0.18/(2*40),0),0)</f>
        <v/>
      </c>
      <c r="N572" s="14" t="n">
        <v>0.15</v>
      </c>
      <c r="O572" s="15">
        <f>K572*N572</f>
        <v/>
      </c>
      <c r="P572">
        <f>IF(E572=0,0.3,IF(D572=1,IF(C572&gt;=Params!$B$13-3,IF(C572&lt;Params!$B$13,Params!$B$20,0.3),0.3),IF(C572&gt;=Params!$B$15-3,IF(C572&lt;Params!$B$15,Params!$B$21,0.3),0.3)))</f>
        <v/>
      </c>
    </row>
    <row r="573" ht="15" customHeight="1" s="1">
      <c r="A573" s="9" t="n">
        <v>570</v>
      </c>
      <c r="B573" s="6" t="inlineStr">
        <is>
          <t>24/01</t>
        </is>
      </c>
      <c r="C573" s="6" t="n">
        <v>17</v>
      </c>
      <c r="D573" s="6" t="n">
        <v>0</v>
      </c>
      <c r="E573" s="10">
        <f>IF(D573=1, IF(OR(C573&lt;10, C573&gt;=15),1,0), IF(OR(C573&lt;7, C573&gt;=18),1,0))</f>
        <v/>
      </c>
      <c r="F573" s="11" t="n">
        <v>0.048</v>
      </c>
      <c r="G573" s="12">
        <f>0*8</f>
        <v/>
      </c>
      <c r="H573" s="12">
        <f>F573-G573</f>
        <v/>
      </c>
      <c r="I573" s="10">
        <f>IF(E573=0,"Fora",IF(E572=0,"Carg xar",IF(H573&lt;0,IF(M573&lt;0.9,"Carg FV","Stby"),IF(M573&gt;P573,"V2H",IF(M573&lt;0.9,"Carg xar","Stby")))))</f>
        <v/>
      </c>
      <c r="J573" s="12">
        <f>IF(OR(I573="Carg FV",I573="Carg xar"),MIN(IF(I573="Carg FV",ABS(H573),7.4),7.4,MAX(0,(0.9-M573)*40)*0.95),0)</f>
        <v/>
      </c>
      <c r="K573" s="12">
        <f>IF(I573="V2H",MIN(MAX(0,H573),7.4,MAX(0,(M573-P573)*40)*0.95),0)</f>
        <v/>
      </c>
      <c r="L573" s="12">
        <f>IF(E573=0,0,MAX(0,H573-K573))</f>
        <v/>
      </c>
      <c r="M573" s="13">
        <f>M572+J572/40-IF(I572="V2H",K572/(0.95*40),0)-IF(E573=0,IF(E572=1,IF(D573=1,30,40)*0.18/(2*40),0),0)-IF(E573=1,IF(E572=0,IF(D573=1,30,40)*0.18/(2*40),0),0)</f>
        <v/>
      </c>
      <c r="N573" s="14" t="n">
        <v>0.15</v>
      </c>
      <c r="O573" s="15">
        <f>K573*N573</f>
        <v/>
      </c>
      <c r="P573">
        <f>IF(E573=0,0.3,IF(D573=1,IF(C573&gt;=Params!$B$13-3,IF(C573&lt;Params!$B$13,Params!$B$20,0.3),0.3),IF(C573&gt;=Params!$B$15-3,IF(C573&lt;Params!$B$15,Params!$B$21,0.3),0.3)))</f>
        <v/>
      </c>
    </row>
    <row r="574" ht="15" customHeight="1" s="1">
      <c r="A574" s="9" t="n">
        <v>571</v>
      </c>
      <c r="B574" s="6" t="inlineStr">
        <is>
          <t>24/01</t>
        </is>
      </c>
      <c r="C574" s="6" t="n">
        <v>18</v>
      </c>
      <c r="D574" s="6" t="n">
        <v>0</v>
      </c>
      <c r="E574" s="10">
        <f>IF(D574=1, IF(OR(C574&lt;10, C574&gt;=15),1,0), IF(OR(C574&lt;7, C574&gt;=18),1,0))</f>
        <v/>
      </c>
      <c r="F574" s="11" t="n">
        <v>0.152</v>
      </c>
      <c r="G574" s="12">
        <f>0*8</f>
        <v/>
      </c>
      <c r="H574" s="12">
        <f>F574-G574</f>
        <v/>
      </c>
      <c r="I574" s="10">
        <f>IF(E574=0,"Fora",IF(E573=0,"Carg xar",IF(H574&lt;0,IF(M574&lt;0.9,"Carg FV","Stby"),IF(M574&gt;P574,"V2H",IF(M574&lt;0.9,"Carg xar","Stby")))))</f>
        <v/>
      </c>
      <c r="J574" s="12">
        <f>IF(OR(I574="Carg FV",I574="Carg xar"),MIN(IF(I574="Carg FV",ABS(H574),7.4),7.4,MAX(0,(0.9-M574)*40)*0.95),0)</f>
        <v/>
      </c>
      <c r="K574" s="12">
        <f>IF(I574="V2H",MIN(MAX(0,H574),7.4,MAX(0,(M574-P574)*40)*0.95),0)</f>
        <v/>
      </c>
      <c r="L574" s="12">
        <f>IF(E574=0,0,MAX(0,H574-K574))</f>
        <v/>
      </c>
      <c r="M574" s="13">
        <f>M573+J573/40-IF(I573="V2H",K573/(0.95*40),0)-IF(E574=0,IF(E573=1,IF(D574=1,30,40)*0.18/(2*40),0),0)-IF(E574=1,IF(E573=0,IF(D574=1,30,40)*0.18/(2*40),0),0)</f>
        <v/>
      </c>
      <c r="N574" s="14" t="n">
        <v>0.2</v>
      </c>
      <c r="O574" s="15">
        <f>K574*N574</f>
        <v/>
      </c>
      <c r="P574">
        <f>IF(E574=0,0.3,IF(D574=1,IF(C574&gt;=Params!$B$13-3,IF(C574&lt;Params!$B$13,Params!$B$20,0.3),0.3),IF(C574&gt;=Params!$B$15-3,IF(C574&lt;Params!$B$15,Params!$B$21,0.3),0.3)))</f>
        <v/>
      </c>
    </row>
    <row r="575" ht="15" customHeight="1" s="1">
      <c r="A575" s="9" t="n">
        <v>572</v>
      </c>
      <c r="B575" s="6" t="inlineStr">
        <is>
          <t>24/01</t>
        </is>
      </c>
      <c r="C575" s="6" t="n">
        <v>19</v>
      </c>
      <c r="D575" s="6" t="n">
        <v>0</v>
      </c>
      <c r="E575" s="10">
        <f>IF(D575=1, IF(OR(C575&lt;10, C575&gt;=15),1,0), IF(OR(C575&lt;7, C575&gt;=18),1,0))</f>
        <v/>
      </c>
      <c r="F575" s="11" t="n">
        <v>0.208</v>
      </c>
      <c r="G575" s="12">
        <f>0*8</f>
        <v/>
      </c>
      <c r="H575" s="12">
        <f>F575-G575</f>
        <v/>
      </c>
      <c r="I575" s="10">
        <f>IF(E575=0,"Fora",IF(E574=0,"Carg xar",IF(H575&lt;0,IF(M575&lt;0.9,"Carg FV","Stby"),IF(M575&gt;P575,"V2H",IF(M575&lt;0.9,"Carg xar","Stby")))))</f>
        <v/>
      </c>
      <c r="J575" s="12">
        <f>IF(OR(I575="Carg FV",I575="Carg xar"),MIN(IF(I575="Carg FV",ABS(H575),7.4),7.4,MAX(0,(0.9-M575)*40)*0.95),0)</f>
        <v/>
      </c>
      <c r="K575" s="12">
        <f>IF(I575="V2H",MIN(MAX(0,H575),7.4,MAX(0,(M575-P575)*40)*0.95),0)</f>
        <v/>
      </c>
      <c r="L575" s="12">
        <f>IF(E575=0,0,MAX(0,H575-K575))</f>
        <v/>
      </c>
      <c r="M575" s="13">
        <f>M574+J574/40-IF(I574="V2H",K574/(0.95*40),0)-IF(E575=0,IF(E574=1,IF(D575=1,30,40)*0.18/(2*40),0),0)-IF(E575=1,IF(E574=0,IF(D575=1,30,40)*0.18/(2*40),0),0)</f>
        <v/>
      </c>
      <c r="N575" s="14" t="n">
        <v>0.2</v>
      </c>
      <c r="O575" s="15">
        <f>K575*N575</f>
        <v/>
      </c>
      <c r="P575">
        <f>IF(E575=0,0.3,IF(D575=1,IF(C575&gt;=Params!$B$13-3,IF(C575&lt;Params!$B$13,Params!$B$20,0.3),0.3),IF(C575&gt;=Params!$B$15-3,IF(C575&lt;Params!$B$15,Params!$B$21,0.3),0.3)))</f>
        <v/>
      </c>
    </row>
    <row r="576" ht="15" customHeight="1" s="1">
      <c r="A576" s="9" t="n">
        <v>573</v>
      </c>
      <c r="B576" s="6" t="inlineStr">
        <is>
          <t>24/01</t>
        </is>
      </c>
      <c r="C576" s="6" t="n">
        <v>20</v>
      </c>
      <c r="D576" s="6" t="n">
        <v>0</v>
      </c>
      <c r="E576" s="10">
        <f>IF(D576=1, IF(OR(C576&lt;10, C576&gt;=15),1,0), IF(OR(C576&lt;7, C576&gt;=18),1,0))</f>
        <v/>
      </c>
      <c r="F576" s="11" t="n">
        <v>2.039</v>
      </c>
      <c r="G576" s="12">
        <f>0*8</f>
        <v/>
      </c>
      <c r="H576" s="12">
        <f>F576-G576</f>
        <v/>
      </c>
      <c r="I576" s="10">
        <f>IF(E576=0,"Fora",IF(E575=0,"Carg xar",IF(H576&lt;0,IF(M576&lt;0.9,"Carg FV","Stby"),IF(M576&gt;P576,"V2H",IF(M576&lt;0.9,"Carg xar","Stby")))))</f>
        <v/>
      </c>
      <c r="J576" s="12">
        <f>IF(OR(I576="Carg FV",I576="Carg xar"),MIN(IF(I576="Carg FV",ABS(H576),7.4),7.4,MAX(0,(0.9-M576)*40)*0.95),0)</f>
        <v/>
      </c>
      <c r="K576" s="12">
        <f>IF(I576="V2H",MIN(MAX(0,H576),7.4,MAX(0,(M576-P576)*40)*0.95),0)</f>
        <v/>
      </c>
      <c r="L576" s="12">
        <f>IF(E576=0,0,MAX(0,H576-K576))</f>
        <v/>
      </c>
      <c r="M576" s="13">
        <f>M575+J575/40-IF(I575="V2H",K575/(0.95*40),0)-IF(E576=0,IF(E575=1,IF(D576=1,30,40)*0.18/(2*40),0),0)-IF(E576=1,IF(E575=0,IF(D576=1,30,40)*0.18/(2*40),0),0)</f>
        <v/>
      </c>
      <c r="N576" s="14" t="n">
        <v>0.2</v>
      </c>
      <c r="O576" s="15">
        <f>K576*N576</f>
        <v/>
      </c>
      <c r="P576">
        <f>IF(E576=0,0.3,IF(D576=1,IF(C576&gt;=Params!$B$13-3,IF(C576&lt;Params!$B$13,Params!$B$20,0.3),0.3),IF(C576&gt;=Params!$B$15-3,IF(C576&lt;Params!$B$15,Params!$B$21,0.3),0.3)))</f>
        <v/>
      </c>
    </row>
    <row r="577" ht="15" customHeight="1" s="1">
      <c r="A577" s="9" t="n">
        <v>574</v>
      </c>
      <c r="B577" s="6" t="inlineStr">
        <is>
          <t>24/01</t>
        </is>
      </c>
      <c r="C577" s="6" t="n">
        <v>21</v>
      </c>
      <c r="D577" s="6" t="n">
        <v>0</v>
      </c>
      <c r="E577" s="10">
        <f>IF(D577=1, IF(OR(C577&lt;10, C577&gt;=15),1,0), IF(OR(C577&lt;7, C577&gt;=18),1,0))</f>
        <v/>
      </c>
      <c r="F577" s="11" t="n">
        <v>1.837</v>
      </c>
      <c r="G577" s="12">
        <f>0*8</f>
        <v/>
      </c>
      <c r="H577" s="12">
        <f>F577-G577</f>
        <v/>
      </c>
      <c r="I577" s="10">
        <f>IF(E577=0,"Fora",IF(E576=0,"Carg xar",IF(H577&lt;0,IF(M577&lt;0.9,"Carg FV","Stby"),IF(M577&gt;P577,"V2H",IF(M577&lt;0.9,"Carg xar","Stby")))))</f>
        <v/>
      </c>
      <c r="J577" s="12">
        <f>IF(OR(I577="Carg FV",I577="Carg xar"),MIN(IF(I577="Carg FV",ABS(H577),7.4),7.4,MAX(0,(0.9-M577)*40)*0.95),0)</f>
        <v/>
      </c>
      <c r="K577" s="12">
        <f>IF(I577="V2H",MIN(MAX(0,H577),7.4,MAX(0,(M577-P577)*40)*0.95),0)</f>
        <v/>
      </c>
      <c r="L577" s="12">
        <f>IF(E577=0,0,MAX(0,H577-K577))</f>
        <v/>
      </c>
      <c r="M577" s="13">
        <f>M576+J576/40-IF(I576="V2H",K576/(0.95*40),0)-IF(E577=0,IF(E576=1,IF(D577=1,30,40)*0.18/(2*40),0),0)-IF(E577=1,IF(E576=0,IF(D577=1,30,40)*0.18/(2*40),0),0)</f>
        <v/>
      </c>
      <c r="N577" s="14" t="n">
        <v>0.2</v>
      </c>
      <c r="O577" s="15">
        <f>K577*N577</f>
        <v/>
      </c>
      <c r="P577">
        <f>IF(E577=0,0.3,IF(D577=1,IF(C577&gt;=Params!$B$13-3,IF(C577&lt;Params!$B$13,Params!$B$20,0.3),0.3),IF(C577&gt;=Params!$B$15-3,IF(C577&lt;Params!$B$15,Params!$B$21,0.3),0.3)))</f>
        <v/>
      </c>
    </row>
    <row r="578" ht="15" customHeight="1" s="1">
      <c r="A578" s="9" t="n">
        <v>575</v>
      </c>
      <c r="B578" s="6" t="inlineStr">
        <is>
          <t>24/01</t>
        </is>
      </c>
      <c r="C578" s="6" t="n">
        <v>22</v>
      </c>
      <c r="D578" s="6" t="n">
        <v>0</v>
      </c>
      <c r="E578" s="10">
        <f>IF(D578=1, IF(OR(C578&lt;10, C578&gt;=15),1,0), IF(OR(C578&lt;7, C578&gt;=18),1,0))</f>
        <v/>
      </c>
      <c r="F578" s="11" t="n">
        <v>1.821</v>
      </c>
      <c r="G578" s="12">
        <f>0*8</f>
        <v/>
      </c>
      <c r="H578" s="12">
        <f>F578-G578</f>
        <v/>
      </c>
      <c r="I578" s="10">
        <f>IF(E578=0,"Fora",IF(E577=0,"Carg xar",IF(H578&lt;0,IF(M578&lt;0.9,"Carg FV","Stby"),IF(M578&gt;P578,"V2H",IF(M578&lt;0.9,"Carg xar","Stby")))))</f>
        <v/>
      </c>
      <c r="J578" s="12">
        <f>IF(OR(I578="Carg FV",I578="Carg xar"),MIN(IF(I578="Carg FV",ABS(H578),7.4),7.4,MAX(0,(0.9-M578)*40)*0.95),0)</f>
        <v/>
      </c>
      <c r="K578" s="12">
        <f>IF(I578="V2H",MIN(MAX(0,H578),7.4,MAX(0,(M578-P578)*40)*0.95),0)</f>
        <v/>
      </c>
      <c r="L578" s="12">
        <f>IF(E578=0,0,MAX(0,H578-K578))</f>
        <v/>
      </c>
      <c r="M578" s="13">
        <f>M577+J577/40-IF(I577="V2H",K577/(0.95*40),0)-IF(E578=0,IF(E577=1,IF(D578=1,30,40)*0.18/(2*40),0),0)-IF(E578=1,IF(E577=0,IF(D578=1,30,40)*0.18/(2*40),0),0)</f>
        <v/>
      </c>
      <c r="N578" s="14" t="n">
        <v>0.15</v>
      </c>
      <c r="O578" s="15">
        <f>K578*N578</f>
        <v/>
      </c>
      <c r="P578">
        <f>IF(E578=0,0.3,IF(D578=1,IF(C578&gt;=Params!$B$13-3,IF(C578&lt;Params!$B$13,Params!$B$20,0.3),0.3),IF(C578&gt;=Params!$B$15-3,IF(C578&lt;Params!$B$15,Params!$B$21,0.3),0.3)))</f>
        <v/>
      </c>
    </row>
    <row r="579" ht="15" customHeight="1" s="1">
      <c r="A579" s="9" t="n">
        <v>576</v>
      </c>
      <c r="B579" s="6" t="inlineStr">
        <is>
          <t>24/01</t>
        </is>
      </c>
      <c r="C579" s="6" t="n">
        <v>23</v>
      </c>
      <c r="D579" s="6" t="n">
        <v>0</v>
      </c>
      <c r="E579" s="10">
        <f>IF(D579=1, IF(OR(C579&lt;10, C579&gt;=15),1,0), IF(OR(C579&lt;7, C579&gt;=18),1,0))</f>
        <v/>
      </c>
      <c r="F579" s="11" t="n">
        <v>1.617</v>
      </c>
      <c r="G579" s="12">
        <f>0*8</f>
        <v/>
      </c>
      <c r="H579" s="12">
        <f>F579-G579</f>
        <v/>
      </c>
      <c r="I579" s="10">
        <f>IF(E579=0,"Fora",IF(E578=0,"Carg xar",IF(H579&lt;0,IF(M579&lt;0.9,"Carg FV","Stby"),IF(M579&gt;P579,"V2H",IF(M579&lt;0.9,"Carg xar","Stby")))))</f>
        <v/>
      </c>
      <c r="J579" s="12">
        <f>IF(OR(I579="Carg FV",I579="Carg xar"),MIN(IF(I579="Carg FV",ABS(H579),7.4),7.4,MAX(0,(0.9-M579)*40)*0.95),0)</f>
        <v/>
      </c>
      <c r="K579" s="12">
        <f>IF(I579="V2H",MIN(MAX(0,H579),7.4,MAX(0,(M579-P579)*40)*0.95),0)</f>
        <v/>
      </c>
      <c r="L579" s="12">
        <f>IF(E579=0,0,MAX(0,H579-K579))</f>
        <v/>
      </c>
      <c r="M579" s="13">
        <f>M578+J578/40-IF(I578="V2H",K578/(0.95*40),0)-IF(E579=0,IF(E578=1,IF(D579=1,30,40)*0.18/(2*40),0),0)-IF(E579=1,IF(E578=0,IF(D579=1,30,40)*0.18/(2*40),0),0)</f>
        <v/>
      </c>
      <c r="N579" s="14" t="n">
        <v>0.15</v>
      </c>
      <c r="O579" s="15">
        <f>K579*N579</f>
        <v/>
      </c>
      <c r="P579">
        <f>IF(E579=0,0.3,IF(D579=1,IF(C579&gt;=Params!$B$13-3,IF(C579&lt;Params!$B$13,Params!$B$20,0.3),0.3),IF(C579&gt;=Params!$B$15-3,IF(C579&lt;Params!$B$15,Params!$B$21,0.3),0.3)))</f>
        <v/>
      </c>
    </row>
    <row r="580" ht="15" customHeight="1" s="1">
      <c r="A580" s="9" t="n">
        <v>577</v>
      </c>
      <c r="B580" s="6" t="inlineStr">
        <is>
          <t>25/01</t>
        </is>
      </c>
      <c r="C580" s="6" t="n">
        <v>0</v>
      </c>
      <c r="D580" s="6" t="n">
        <v>1</v>
      </c>
      <c r="E580" s="10">
        <f>IF(D580=1, IF(OR(C580&lt;10, C580&gt;=15),1,0), IF(OR(C580&lt;7, C580&gt;=18),1,0))</f>
        <v/>
      </c>
      <c r="F580" s="11" t="n">
        <v>1.366</v>
      </c>
      <c r="G580" s="12">
        <f>0*8</f>
        <v/>
      </c>
      <c r="H580" s="12">
        <f>F580-G580</f>
        <v/>
      </c>
      <c r="I580" s="10">
        <f>IF(E580=0,"Fora",IF(E579=0,"Carg xar",IF(H580&lt;0,IF(M580&lt;0.9,"Carg FV","Stby"),IF(M580&gt;P580,"V2H",IF(M580&lt;0.9,"Carg xar","Stby")))))</f>
        <v/>
      </c>
      <c r="J580" s="12">
        <f>IF(OR(I580="Carg FV",I580="Carg xar"),MIN(IF(I580="Carg FV",ABS(H580),7.4),7.4,MAX(0,(0.9-M580)*40)*0.95),0)</f>
        <v/>
      </c>
      <c r="K580" s="12">
        <f>IF(I580="V2H",MIN(MAX(0,H580),7.4,MAX(0,(M580-P580)*40)*0.95),0)</f>
        <v/>
      </c>
      <c r="L580" s="12">
        <f>IF(E580=0,0,MAX(0,H580-K580))</f>
        <v/>
      </c>
      <c r="M580" s="13">
        <f>M579+J579/40-IF(I579="V2H",K579/(0.95*40),0)-IF(E580=0,IF(E579=1,IF(D580=1,30,40)*0.18/(2*40),0),0)-IF(E580=1,IF(E579=0,IF(D580=1,30,40)*0.18/(2*40),0),0)</f>
        <v/>
      </c>
      <c r="N580" s="14" t="n">
        <v>0.09</v>
      </c>
      <c r="O580" s="15">
        <f>K580*N580</f>
        <v/>
      </c>
      <c r="P580">
        <f>IF(E580=0,0.3,IF(D580=1,IF(C580&gt;=Params!$B$13-3,IF(C580&lt;Params!$B$13,Params!$B$20,0.3),0.3),IF(C580&gt;=Params!$B$15-3,IF(C580&lt;Params!$B$15,Params!$B$21,0.3),0.3)))</f>
        <v/>
      </c>
    </row>
    <row r="581" ht="15" customHeight="1" s="1">
      <c r="A581" s="9" t="n">
        <v>578</v>
      </c>
      <c r="B581" s="6" t="inlineStr">
        <is>
          <t>25/01</t>
        </is>
      </c>
      <c r="C581" s="6" t="n">
        <v>1</v>
      </c>
      <c r="D581" s="6" t="n">
        <v>1</v>
      </c>
      <c r="E581" s="10">
        <f>IF(D581=1, IF(OR(C581&lt;10, C581&gt;=15),1,0), IF(OR(C581&lt;7, C581&gt;=18),1,0))</f>
        <v/>
      </c>
      <c r="F581" s="11" t="n">
        <v>2.096</v>
      </c>
      <c r="G581" s="12">
        <f>0*8</f>
        <v/>
      </c>
      <c r="H581" s="12">
        <f>F581-G581</f>
        <v/>
      </c>
      <c r="I581" s="10">
        <f>IF(E581=0,"Fora",IF(E580=0,"Carg xar",IF(H581&lt;0,IF(M581&lt;0.9,"Carg FV","Stby"),IF(M581&gt;P581,"V2H",IF(M581&lt;0.9,"Carg xar","Stby")))))</f>
        <v/>
      </c>
      <c r="J581" s="12">
        <f>IF(OR(I581="Carg FV",I581="Carg xar"),MIN(IF(I581="Carg FV",ABS(H581),7.4),7.4,MAX(0,(0.9-M581)*40)*0.95),0)</f>
        <v/>
      </c>
      <c r="K581" s="12">
        <f>IF(I581="V2H",MIN(MAX(0,H581),7.4,MAX(0,(M581-P581)*40)*0.95),0)</f>
        <v/>
      </c>
      <c r="L581" s="12">
        <f>IF(E581=0,0,MAX(0,H581-K581))</f>
        <v/>
      </c>
      <c r="M581" s="13">
        <f>M580+J580/40-IF(I580="V2H",K580/(0.95*40),0)-IF(E581=0,IF(E580=1,IF(D581=1,30,40)*0.18/(2*40),0),0)-IF(E581=1,IF(E580=0,IF(D581=1,30,40)*0.18/(2*40),0),0)</f>
        <v/>
      </c>
      <c r="N581" s="14" t="n">
        <v>0.09</v>
      </c>
      <c r="O581" s="15">
        <f>K581*N581</f>
        <v/>
      </c>
      <c r="P581">
        <f>IF(E581=0,0.3,IF(D581=1,IF(C581&gt;=Params!$B$13-3,IF(C581&lt;Params!$B$13,Params!$B$20,0.3),0.3),IF(C581&gt;=Params!$B$15-3,IF(C581&lt;Params!$B$15,Params!$B$21,0.3),0.3)))</f>
        <v/>
      </c>
    </row>
    <row r="582" ht="15" customHeight="1" s="1">
      <c r="A582" s="9" t="n">
        <v>579</v>
      </c>
      <c r="B582" s="6" t="inlineStr">
        <is>
          <t>25/01</t>
        </is>
      </c>
      <c r="C582" s="6" t="n">
        <v>2</v>
      </c>
      <c r="D582" s="6" t="n">
        <v>1</v>
      </c>
      <c r="E582" s="10">
        <f>IF(D582=1, IF(OR(C582&lt;10, C582&gt;=15),1,0), IF(OR(C582&lt;7, C582&gt;=18),1,0))</f>
        <v/>
      </c>
      <c r="F582" s="11" t="n">
        <v>2.106</v>
      </c>
      <c r="G582" s="12">
        <f>0*8</f>
        <v/>
      </c>
      <c r="H582" s="12">
        <f>F582-G582</f>
        <v/>
      </c>
      <c r="I582" s="10">
        <f>IF(E582=0,"Fora",IF(E581=0,"Carg xar",IF(H582&lt;0,IF(M582&lt;0.9,"Carg FV","Stby"),IF(M582&gt;P582,"V2H",IF(M582&lt;0.9,"Carg xar","Stby")))))</f>
        <v/>
      </c>
      <c r="J582" s="12">
        <f>IF(OR(I582="Carg FV",I582="Carg xar"),MIN(IF(I582="Carg FV",ABS(H582),7.4),7.4,MAX(0,(0.9-M582)*40)*0.95),0)</f>
        <v/>
      </c>
      <c r="K582" s="12">
        <f>IF(I582="V2H",MIN(MAX(0,H582),7.4,MAX(0,(M582-P582)*40)*0.95),0)</f>
        <v/>
      </c>
      <c r="L582" s="12">
        <f>IF(E582=0,0,MAX(0,H582-K582))</f>
        <v/>
      </c>
      <c r="M582" s="13">
        <f>M581+J581/40-IF(I581="V2H",K581/(0.95*40),0)-IF(E582=0,IF(E581=1,IF(D582=1,30,40)*0.18/(2*40),0),0)-IF(E582=1,IF(E581=0,IF(D582=1,30,40)*0.18/(2*40),0),0)</f>
        <v/>
      </c>
      <c r="N582" s="14" t="n">
        <v>0.09</v>
      </c>
      <c r="O582" s="15">
        <f>K582*N582</f>
        <v/>
      </c>
      <c r="P582">
        <f>IF(E582=0,0.3,IF(D582=1,IF(C582&gt;=Params!$B$13-3,IF(C582&lt;Params!$B$13,Params!$B$20,0.3),0.3),IF(C582&gt;=Params!$B$15-3,IF(C582&lt;Params!$B$15,Params!$B$21,0.3),0.3)))</f>
        <v/>
      </c>
    </row>
    <row r="583" ht="15" customHeight="1" s="1">
      <c r="A583" s="9" t="n">
        <v>580</v>
      </c>
      <c r="B583" s="6" t="inlineStr">
        <is>
          <t>25/01</t>
        </is>
      </c>
      <c r="C583" s="6" t="n">
        <v>3</v>
      </c>
      <c r="D583" s="6" t="n">
        <v>1</v>
      </c>
      <c r="E583" s="10">
        <f>IF(D583=1, IF(OR(C583&lt;10, C583&gt;=15),1,0), IF(OR(C583&lt;7, C583&gt;=18),1,0))</f>
        <v/>
      </c>
      <c r="F583" s="11" t="n">
        <v>1.845</v>
      </c>
      <c r="G583" s="12">
        <f>0*8</f>
        <v/>
      </c>
      <c r="H583" s="12">
        <f>F583-G583</f>
        <v/>
      </c>
      <c r="I583" s="10">
        <f>IF(E583=0,"Fora",IF(E582=0,"Carg xar",IF(H583&lt;0,IF(M583&lt;0.9,"Carg FV","Stby"),IF(M583&gt;P583,"V2H",IF(M583&lt;0.9,"Carg xar","Stby")))))</f>
        <v/>
      </c>
      <c r="J583" s="12">
        <f>IF(OR(I583="Carg FV",I583="Carg xar"),MIN(IF(I583="Carg FV",ABS(H583),7.4),7.4,MAX(0,(0.9-M583)*40)*0.95),0)</f>
        <v/>
      </c>
      <c r="K583" s="12">
        <f>IF(I583="V2H",MIN(MAX(0,H583),7.4,MAX(0,(M583-P583)*40)*0.95),0)</f>
        <v/>
      </c>
      <c r="L583" s="12">
        <f>IF(E583=0,0,MAX(0,H583-K583))</f>
        <v/>
      </c>
      <c r="M583" s="13">
        <f>M582+J582/40-IF(I582="V2H",K582/(0.95*40),0)-IF(E583=0,IF(E582=1,IF(D583=1,30,40)*0.18/(2*40),0),0)-IF(E583=1,IF(E582=0,IF(D583=1,30,40)*0.18/(2*40),0),0)</f>
        <v/>
      </c>
      <c r="N583" s="14" t="n">
        <v>0.09</v>
      </c>
      <c r="O583" s="15">
        <f>K583*N583</f>
        <v/>
      </c>
      <c r="P583">
        <f>IF(E583=0,0.3,IF(D583=1,IF(C583&gt;=Params!$B$13-3,IF(C583&lt;Params!$B$13,Params!$B$20,0.3),0.3),IF(C583&gt;=Params!$B$15-3,IF(C583&lt;Params!$B$15,Params!$B$21,0.3),0.3)))</f>
        <v/>
      </c>
    </row>
    <row r="584" ht="15" customHeight="1" s="1">
      <c r="A584" s="9" t="n">
        <v>581</v>
      </c>
      <c r="B584" s="6" t="inlineStr">
        <is>
          <t>25/01</t>
        </is>
      </c>
      <c r="C584" s="6" t="n">
        <v>4</v>
      </c>
      <c r="D584" s="6" t="n">
        <v>1</v>
      </c>
      <c r="E584" s="10">
        <f>IF(D584=1, IF(OR(C584&lt;10, C584&gt;=15),1,0), IF(OR(C584&lt;7, C584&gt;=18),1,0))</f>
        <v/>
      </c>
      <c r="F584" s="11" t="n">
        <v>2.338</v>
      </c>
      <c r="G584" s="12">
        <f>0*8</f>
        <v/>
      </c>
      <c r="H584" s="12">
        <f>F584-G584</f>
        <v/>
      </c>
      <c r="I584" s="10">
        <f>IF(E584=0,"Fora",IF(E583=0,"Carg xar",IF(H584&lt;0,IF(M584&lt;0.9,"Carg FV","Stby"),IF(M584&gt;P584,"V2H",IF(M584&lt;0.9,"Carg xar","Stby")))))</f>
        <v/>
      </c>
      <c r="J584" s="12">
        <f>IF(OR(I584="Carg FV",I584="Carg xar"),MIN(IF(I584="Carg FV",ABS(H584),7.4),7.4,MAX(0,(0.9-M584)*40)*0.95),0)</f>
        <v/>
      </c>
      <c r="K584" s="12">
        <f>IF(I584="V2H",MIN(MAX(0,H584),7.4,MAX(0,(M584-P584)*40)*0.95),0)</f>
        <v/>
      </c>
      <c r="L584" s="12">
        <f>IF(E584=0,0,MAX(0,H584-K584))</f>
        <v/>
      </c>
      <c r="M584" s="13">
        <f>M583+J583/40-IF(I583="V2H",K583/(0.95*40),0)-IF(E584=0,IF(E583=1,IF(D584=1,30,40)*0.18/(2*40),0),0)-IF(E584=1,IF(E583=0,IF(D584=1,30,40)*0.18/(2*40),0),0)</f>
        <v/>
      </c>
      <c r="N584" s="14" t="n">
        <v>0.09</v>
      </c>
      <c r="O584" s="15">
        <f>K584*N584</f>
        <v/>
      </c>
      <c r="P584">
        <f>IF(E584=0,0.3,IF(D584=1,IF(C584&gt;=Params!$B$13-3,IF(C584&lt;Params!$B$13,Params!$B$20,0.3),0.3),IF(C584&gt;=Params!$B$15-3,IF(C584&lt;Params!$B$15,Params!$B$21,0.3),0.3)))</f>
        <v/>
      </c>
    </row>
    <row r="585" ht="15" customHeight="1" s="1">
      <c r="A585" s="9" t="n">
        <v>582</v>
      </c>
      <c r="B585" s="6" t="inlineStr">
        <is>
          <t>25/01</t>
        </is>
      </c>
      <c r="C585" s="6" t="n">
        <v>5</v>
      </c>
      <c r="D585" s="6" t="n">
        <v>1</v>
      </c>
      <c r="E585" s="10">
        <f>IF(D585=1, IF(OR(C585&lt;10, C585&gt;=15),1,0), IF(OR(C585&lt;7, C585&gt;=18),1,0))</f>
        <v/>
      </c>
      <c r="F585" s="11" t="n">
        <v>2.058</v>
      </c>
      <c r="G585" s="12">
        <f>0*8</f>
        <v/>
      </c>
      <c r="H585" s="12">
        <f>F585-G585</f>
        <v/>
      </c>
      <c r="I585" s="10">
        <f>IF(E585=0,"Fora",IF(E584=0,"Carg xar",IF(H585&lt;0,IF(M585&lt;0.9,"Carg FV","Stby"),IF(M585&gt;P585,"V2H",IF(M585&lt;0.9,"Carg xar","Stby")))))</f>
        <v/>
      </c>
      <c r="J585" s="12">
        <f>IF(OR(I585="Carg FV",I585="Carg xar"),MIN(IF(I585="Carg FV",ABS(H585),7.4),7.4,MAX(0,(0.9-M585)*40)*0.95),0)</f>
        <v/>
      </c>
      <c r="K585" s="12">
        <f>IF(I585="V2H",MIN(MAX(0,H585),7.4,MAX(0,(M585-P585)*40)*0.95),0)</f>
        <v/>
      </c>
      <c r="L585" s="12">
        <f>IF(E585=0,0,MAX(0,H585-K585))</f>
        <v/>
      </c>
      <c r="M585" s="13">
        <f>M584+J584/40-IF(I584="V2H",K584/(0.95*40),0)-IF(E585=0,IF(E584=1,IF(D585=1,30,40)*0.18/(2*40),0),0)-IF(E585=1,IF(E584=0,IF(D585=1,30,40)*0.18/(2*40),0),0)</f>
        <v/>
      </c>
      <c r="N585" s="14" t="n">
        <v>0.09</v>
      </c>
      <c r="O585" s="15">
        <f>K585*N585</f>
        <v/>
      </c>
      <c r="P585">
        <f>IF(E585=0,0.3,IF(D585=1,IF(C585&gt;=Params!$B$13-3,IF(C585&lt;Params!$B$13,Params!$B$20,0.3),0.3),IF(C585&gt;=Params!$B$15-3,IF(C585&lt;Params!$B$15,Params!$B$21,0.3),0.3)))</f>
        <v/>
      </c>
    </row>
    <row r="586" ht="15" customHeight="1" s="1">
      <c r="A586" s="9" t="n">
        <v>583</v>
      </c>
      <c r="B586" s="6" t="inlineStr">
        <is>
          <t>25/01</t>
        </is>
      </c>
      <c r="C586" s="6" t="n">
        <v>6</v>
      </c>
      <c r="D586" s="6" t="n">
        <v>1</v>
      </c>
      <c r="E586" s="10">
        <f>IF(D586=1, IF(OR(C586&lt;10, C586&gt;=15),1,0), IF(OR(C586&lt;7, C586&gt;=18),1,0))</f>
        <v/>
      </c>
      <c r="F586" s="11" t="n">
        <v>2.159</v>
      </c>
      <c r="G586" s="12">
        <f>0*8</f>
        <v/>
      </c>
      <c r="H586" s="12">
        <f>F586-G586</f>
        <v/>
      </c>
      <c r="I586" s="10">
        <f>IF(E586=0,"Fora",IF(E585=0,"Carg xar",IF(H586&lt;0,IF(M586&lt;0.9,"Carg FV","Stby"),IF(M586&gt;P586,"V2H",IF(M586&lt;0.9,"Carg xar","Stby")))))</f>
        <v/>
      </c>
      <c r="J586" s="12">
        <f>IF(OR(I586="Carg FV",I586="Carg xar"),MIN(IF(I586="Carg FV",ABS(H586),7.4),7.4,MAX(0,(0.9-M586)*40)*0.95),0)</f>
        <v/>
      </c>
      <c r="K586" s="12">
        <f>IF(I586="V2H",MIN(MAX(0,H586),7.4,MAX(0,(M586-P586)*40)*0.95),0)</f>
        <v/>
      </c>
      <c r="L586" s="12">
        <f>IF(E586=0,0,MAX(0,H586-K586))</f>
        <v/>
      </c>
      <c r="M586" s="13">
        <f>M585+J585/40-IF(I585="V2H",K585/(0.95*40),0)-IF(E586=0,IF(E585=1,IF(D586=1,30,40)*0.18/(2*40),0),0)-IF(E586=1,IF(E585=0,IF(D586=1,30,40)*0.18/(2*40),0),0)</f>
        <v/>
      </c>
      <c r="N586" s="14" t="n">
        <v>0.09</v>
      </c>
      <c r="O586" s="15">
        <f>K586*N586</f>
        <v/>
      </c>
      <c r="P586">
        <f>IF(E586=0,0.3,IF(D586=1,IF(C586&gt;=Params!$B$13-3,IF(C586&lt;Params!$B$13,Params!$B$20,0.3),0.3),IF(C586&gt;=Params!$B$15-3,IF(C586&lt;Params!$B$15,Params!$B$21,0.3),0.3)))</f>
        <v/>
      </c>
    </row>
    <row r="587" ht="15" customHeight="1" s="1">
      <c r="A587" s="9" t="n">
        <v>584</v>
      </c>
      <c r="B587" s="6" t="inlineStr">
        <is>
          <t>25/01</t>
        </is>
      </c>
      <c r="C587" s="6" t="n">
        <v>7</v>
      </c>
      <c r="D587" s="6" t="n">
        <v>1</v>
      </c>
      <c r="E587" s="10">
        <f>IF(D587=1, IF(OR(C587&lt;10, C587&gt;=15),1,0), IF(OR(C587&lt;7, C587&gt;=18),1,0))</f>
        <v/>
      </c>
      <c r="F587" s="11" t="n">
        <v>2.597</v>
      </c>
      <c r="G587" s="12">
        <f>0*8</f>
        <v/>
      </c>
      <c r="H587" s="12">
        <f>F587-G587</f>
        <v/>
      </c>
      <c r="I587" s="10">
        <f>IF(E587=0,"Fora",IF(E586=0,"Carg xar",IF(H587&lt;0,IF(M587&lt;0.9,"Carg FV","Stby"),IF(M587&gt;P587,"V2H",IF(M587&lt;0.9,"Carg xar","Stby")))))</f>
        <v/>
      </c>
      <c r="J587" s="12">
        <f>IF(OR(I587="Carg FV",I587="Carg xar"),MIN(IF(I587="Carg FV",ABS(H587),7.4),7.4,MAX(0,(0.9-M587)*40)*0.95),0)</f>
        <v/>
      </c>
      <c r="K587" s="12">
        <f>IF(I587="V2H",MIN(MAX(0,H587),7.4,MAX(0,(M587-P587)*40)*0.95),0)</f>
        <v/>
      </c>
      <c r="L587" s="12">
        <f>IF(E587=0,0,MAX(0,H587-K587))</f>
        <v/>
      </c>
      <c r="M587" s="13">
        <f>M586+J586/40-IF(I586="V2H",K586/(0.95*40),0)-IF(E587=0,IF(E586=1,IF(D587=1,30,40)*0.18/(2*40),0),0)-IF(E587=1,IF(E586=0,IF(D587=1,30,40)*0.18/(2*40),0),0)</f>
        <v/>
      </c>
      <c r="N587" s="14" t="n">
        <v>0.09</v>
      </c>
      <c r="O587" s="15">
        <f>K587*N587</f>
        <v/>
      </c>
      <c r="P587">
        <f>IF(E587=0,0.3,IF(D587=1,IF(C587&gt;=Params!$B$13-3,IF(C587&lt;Params!$B$13,Params!$B$20,0.3),0.3),IF(C587&gt;=Params!$B$15-3,IF(C587&lt;Params!$B$15,Params!$B$21,0.3),0.3)))</f>
        <v/>
      </c>
    </row>
    <row r="588" ht="15" customHeight="1" s="1">
      <c r="A588" s="9" t="n">
        <v>585</v>
      </c>
      <c r="B588" s="6" t="inlineStr">
        <is>
          <t>25/01</t>
        </is>
      </c>
      <c r="C588" s="6" t="n">
        <v>8</v>
      </c>
      <c r="D588" s="6" t="n">
        <v>1</v>
      </c>
      <c r="E588" s="10">
        <f>IF(D588=1, IF(OR(C588&lt;10, C588&gt;=15),1,0), IF(OR(C588&lt;7, C588&gt;=18),1,0))</f>
        <v/>
      </c>
      <c r="F588" s="11" t="n">
        <v>2</v>
      </c>
      <c r="G588" s="12">
        <f>0.05*8</f>
        <v/>
      </c>
      <c r="H588" s="12">
        <f>F588-G588</f>
        <v/>
      </c>
      <c r="I588" s="10">
        <f>IF(E588=0,"Fora",IF(E587=0,"Carg xar",IF(H588&lt;0,IF(M588&lt;0.9,"Carg FV","Stby"),IF(M588&gt;P588,"V2H",IF(M588&lt;0.9,"Carg xar","Stby")))))</f>
        <v/>
      </c>
      <c r="J588" s="12">
        <f>IF(OR(I588="Carg FV",I588="Carg xar"),MIN(IF(I588="Carg FV",ABS(H588),7.4),7.4,MAX(0,(0.9-M588)*40)*0.95),0)</f>
        <v/>
      </c>
      <c r="K588" s="12">
        <f>IF(I588="V2H",MIN(MAX(0,H588),7.4,MAX(0,(M588-P588)*40)*0.95),0)</f>
        <v/>
      </c>
      <c r="L588" s="12">
        <f>IF(E588=0,0,MAX(0,H588-K588))</f>
        <v/>
      </c>
      <c r="M588" s="13">
        <f>M587+J587/40-IF(I587="V2H",K587/(0.95*40),0)-IF(E588=0,IF(E587=1,IF(D588=1,30,40)*0.18/(2*40),0),0)-IF(E588=1,IF(E587=0,IF(D588=1,30,40)*0.18/(2*40),0),0)</f>
        <v/>
      </c>
      <c r="N588" s="14" t="n">
        <v>0.09</v>
      </c>
      <c r="O588" s="15">
        <f>K588*N588</f>
        <v/>
      </c>
      <c r="P588">
        <f>IF(E588=0,0.3,IF(D588=1,IF(C588&gt;=Params!$B$13-3,IF(C588&lt;Params!$B$13,Params!$B$20,0.3),0.3),IF(C588&gt;=Params!$B$15-3,IF(C588&lt;Params!$B$15,Params!$B$21,0.3),0.3)))</f>
        <v/>
      </c>
    </row>
    <row r="589" ht="15" customHeight="1" s="1">
      <c r="A589" s="9" t="n">
        <v>586</v>
      </c>
      <c r="B589" s="6" t="inlineStr">
        <is>
          <t>25/01</t>
        </is>
      </c>
      <c r="C589" s="6" t="n">
        <v>9</v>
      </c>
      <c r="D589" s="6" t="n">
        <v>1</v>
      </c>
      <c r="E589" s="10">
        <f>IF(D589=1, IF(OR(C589&lt;10, C589&gt;=15),1,0), IF(OR(C589&lt;7, C589&gt;=18),1,0))</f>
        <v/>
      </c>
      <c r="F589" s="11" t="n">
        <v>0</v>
      </c>
      <c r="G589" s="12">
        <f>0.18*8</f>
        <v/>
      </c>
      <c r="H589" s="12">
        <f>F589-G589</f>
        <v/>
      </c>
      <c r="I589" s="10">
        <f>IF(E589=0,"Fora",IF(E588=0,"Carg xar",IF(H589&lt;0,IF(M589&lt;0.9,"Carg FV","Stby"),IF(M589&gt;P589,"V2H",IF(M589&lt;0.9,"Carg xar","Stby")))))</f>
        <v/>
      </c>
      <c r="J589" s="12">
        <f>IF(OR(I589="Carg FV",I589="Carg xar"),MIN(IF(I589="Carg FV",ABS(H589),7.4),7.4,MAX(0,(0.9-M589)*40)*0.95),0)</f>
        <v/>
      </c>
      <c r="K589" s="12">
        <f>IF(I589="V2H",MIN(MAX(0,H589),7.4,MAX(0,(M589-P589)*40)*0.95),0)</f>
        <v/>
      </c>
      <c r="L589" s="12">
        <f>IF(E589=0,0,MAX(0,H589-K589))</f>
        <v/>
      </c>
      <c r="M589" s="13">
        <f>M588+J588/40-IF(I588="V2H",K588/(0.95*40),0)-IF(E589=0,IF(E588=1,IF(D589=1,30,40)*0.18/(2*40),0),0)-IF(E589=1,IF(E588=0,IF(D589=1,30,40)*0.18/(2*40),0),0)</f>
        <v/>
      </c>
      <c r="N589" s="14" t="n">
        <v>0.09</v>
      </c>
      <c r="O589" s="15">
        <f>K589*N589</f>
        <v/>
      </c>
      <c r="P589">
        <f>IF(E589=0,0.3,IF(D589=1,IF(C589&gt;=Params!$B$13-3,IF(C589&lt;Params!$B$13,Params!$B$20,0.3),0.3),IF(C589&gt;=Params!$B$15-3,IF(C589&lt;Params!$B$15,Params!$B$21,0.3),0.3)))</f>
        <v/>
      </c>
    </row>
    <row r="590" ht="15" customHeight="1" s="1">
      <c r="A590" s="9" t="n">
        <v>587</v>
      </c>
      <c r="B590" s="6" t="inlineStr">
        <is>
          <t>25/01</t>
        </is>
      </c>
      <c r="C590" s="6" t="n">
        <v>10</v>
      </c>
      <c r="D590" s="6" t="n">
        <v>1</v>
      </c>
      <c r="E590" s="10">
        <f>IF(D590=1, IF(OR(C590&lt;10, C590&gt;=15),1,0), IF(OR(C590&lt;7, C590&gt;=18),1,0))</f>
        <v/>
      </c>
      <c r="F590" s="11" t="n">
        <v>0</v>
      </c>
      <c r="G590" s="12">
        <f>0.38*8</f>
        <v/>
      </c>
      <c r="H590" s="12">
        <f>F590-G590</f>
        <v/>
      </c>
      <c r="I590" s="10">
        <f>IF(E590=0,"Fora",IF(E589=0,"Carg xar",IF(H590&lt;0,IF(M590&lt;0.9,"Carg FV","Stby"),IF(M590&gt;P590,"V2H",IF(M590&lt;0.9,"Carg xar","Stby")))))</f>
        <v/>
      </c>
      <c r="J590" s="12">
        <f>IF(OR(I590="Carg FV",I590="Carg xar"),MIN(IF(I590="Carg FV",ABS(H590),7.4),7.4,MAX(0,(0.9-M590)*40)*0.95),0)</f>
        <v/>
      </c>
      <c r="K590" s="12">
        <f>IF(I590="V2H",MIN(MAX(0,H590),7.4,MAX(0,(M590-P590)*40)*0.95),0)</f>
        <v/>
      </c>
      <c r="L590" s="12">
        <f>IF(E590=0,0,MAX(0,H590-K590))</f>
        <v/>
      </c>
      <c r="M590" s="13">
        <f>M589+J589/40-IF(I589="V2H",K589/(0.95*40),0)-IF(E590=0,IF(E589=1,IF(D590=1,30,40)*0.18/(2*40),0),0)-IF(E590=1,IF(E589=0,IF(D590=1,30,40)*0.18/(2*40),0),0)</f>
        <v/>
      </c>
      <c r="N590" s="14" t="n">
        <v>0.09</v>
      </c>
      <c r="O590" s="15">
        <f>K590*N590</f>
        <v/>
      </c>
      <c r="P590">
        <f>IF(E590=0,0.3,IF(D590=1,IF(C590&gt;=Params!$B$13-3,IF(C590&lt;Params!$B$13,Params!$B$20,0.3),0.3),IF(C590&gt;=Params!$B$15-3,IF(C590&lt;Params!$B$15,Params!$B$21,0.3),0.3)))</f>
        <v/>
      </c>
    </row>
    <row r="591" ht="15" customHeight="1" s="1">
      <c r="A591" s="9" t="n">
        <v>588</v>
      </c>
      <c r="B591" s="6" t="inlineStr">
        <is>
          <t>25/01</t>
        </is>
      </c>
      <c r="C591" s="6" t="n">
        <v>11</v>
      </c>
      <c r="D591" s="6" t="n">
        <v>1</v>
      </c>
      <c r="E591" s="10">
        <f>IF(D591=1, IF(OR(C591&lt;10, C591&gt;=15),1,0), IF(OR(C591&lt;7, C591&gt;=18),1,0))</f>
        <v/>
      </c>
      <c r="F591" s="11" t="n">
        <v>0</v>
      </c>
      <c r="G591" s="12">
        <f>0.52*8</f>
        <v/>
      </c>
      <c r="H591" s="12">
        <f>F591-G591</f>
        <v/>
      </c>
      <c r="I591" s="10">
        <f>IF(E591=0,"Fora",IF(E590=0,"Carg xar",IF(H591&lt;0,IF(M591&lt;0.9,"Carg FV","Stby"),IF(M591&gt;P591,"V2H",IF(M591&lt;0.9,"Carg xar","Stby")))))</f>
        <v/>
      </c>
      <c r="J591" s="12">
        <f>IF(OR(I591="Carg FV",I591="Carg xar"),MIN(IF(I591="Carg FV",ABS(H591),7.4),7.4,MAX(0,(0.9-M591)*40)*0.95),0)</f>
        <v/>
      </c>
      <c r="K591" s="12">
        <f>IF(I591="V2H",MIN(MAX(0,H591),7.4,MAX(0,(M591-P591)*40)*0.95),0)</f>
        <v/>
      </c>
      <c r="L591" s="12">
        <f>IF(E591=0,0,MAX(0,H591-K591))</f>
        <v/>
      </c>
      <c r="M591" s="13">
        <f>M590+J590/40-IF(I590="V2H",K590/(0.95*40),0)-IF(E591=0,IF(E590=1,IF(D591=1,30,40)*0.18/(2*40),0),0)-IF(E591=1,IF(E590=0,IF(D591=1,30,40)*0.18/(2*40),0),0)</f>
        <v/>
      </c>
      <c r="N591" s="14" t="n">
        <v>0.09</v>
      </c>
      <c r="O591" s="15">
        <f>K591*N591</f>
        <v/>
      </c>
      <c r="P591">
        <f>IF(E591=0,0.3,IF(D591=1,IF(C591&gt;=Params!$B$13-3,IF(C591&lt;Params!$B$13,Params!$B$20,0.3),0.3),IF(C591&gt;=Params!$B$15-3,IF(C591&lt;Params!$B$15,Params!$B$21,0.3),0.3)))</f>
        <v/>
      </c>
    </row>
    <row r="592" ht="15" customHeight="1" s="1">
      <c r="A592" s="9" t="n">
        <v>589</v>
      </c>
      <c r="B592" s="6" t="inlineStr">
        <is>
          <t>25/01</t>
        </is>
      </c>
      <c r="C592" s="6" t="n">
        <v>12</v>
      </c>
      <c r="D592" s="6" t="n">
        <v>1</v>
      </c>
      <c r="E592" s="10">
        <f>IF(D592=1, IF(OR(C592&lt;10, C592&gt;=15),1,0), IF(OR(C592&lt;7, C592&gt;=18),1,0))</f>
        <v/>
      </c>
      <c r="F592" s="11" t="n">
        <v>0</v>
      </c>
      <c r="G592" s="12">
        <f>0.58*8</f>
        <v/>
      </c>
      <c r="H592" s="12">
        <f>F592-G592</f>
        <v/>
      </c>
      <c r="I592" s="10">
        <f>IF(E592=0,"Fora",IF(E591=0,"Carg xar",IF(H592&lt;0,IF(M592&lt;0.9,"Carg FV","Stby"),IF(M592&gt;P592,"V2H",IF(M592&lt;0.9,"Carg xar","Stby")))))</f>
        <v/>
      </c>
      <c r="J592" s="12">
        <f>IF(OR(I592="Carg FV",I592="Carg xar"),MIN(IF(I592="Carg FV",ABS(H592),7.4),7.4,MAX(0,(0.9-M592)*40)*0.95),0)</f>
        <v/>
      </c>
      <c r="K592" s="12">
        <f>IF(I592="V2H",MIN(MAX(0,H592),7.4,MAX(0,(M592-P592)*40)*0.95),0)</f>
        <v/>
      </c>
      <c r="L592" s="12">
        <f>IF(E592=0,0,MAX(0,H592-K592))</f>
        <v/>
      </c>
      <c r="M592" s="13">
        <f>M591+J591/40-IF(I591="V2H",K591/(0.95*40),0)-IF(E592=0,IF(E591=1,IF(D592=1,30,40)*0.18/(2*40),0),0)-IF(E592=1,IF(E591=0,IF(D592=1,30,40)*0.18/(2*40),0),0)</f>
        <v/>
      </c>
      <c r="N592" s="14" t="n">
        <v>0.09</v>
      </c>
      <c r="O592" s="15">
        <f>K592*N592</f>
        <v/>
      </c>
      <c r="P592">
        <f>IF(E592=0,0.3,IF(D592=1,IF(C592&gt;=Params!$B$13-3,IF(C592&lt;Params!$B$13,Params!$B$20,0.3),0.3),IF(C592&gt;=Params!$B$15-3,IF(C592&lt;Params!$B$15,Params!$B$21,0.3),0.3)))</f>
        <v/>
      </c>
    </row>
    <row r="593" ht="15" customHeight="1" s="1">
      <c r="A593" s="9" t="n">
        <v>590</v>
      </c>
      <c r="B593" s="6" t="inlineStr">
        <is>
          <t>25/01</t>
        </is>
      </c>
      <c r="C593" s="6" t="n">
        <v>13</v>
      </c>
      <c r="D593" s="6" t="n">
        <v>1</v>
      </c>
      <c r="E593" s="10">
        <f>IF(D593=1, IF(OR(C593&lt;10, C593&gt;=15),1,0), IF(OR(C593&lt;7, C593&gt;=18),1,0))</f>
        <v/>
      </c>
      <c r="F593" s="11" t="n">
        <v>0.9330000000000001</v>
      </c>
      <c r="G593" s="12">
        <f>0.55*8</f>
        <v/>
      </c>
      <c r="H593" s="12">
        <f>F593-G593</f>
        <v/>
      </c>
      <c r="I593" s="10">
        <f>IF(E593=0,"Fora",IF(E592=0,"Carg xar",IF(H593&lt;0,IF(M593&lt;0.9,"Carg FV","Stby"),IF(M593&gt;P593,"V2H",IF(M593&lt;0.9,"Carg xar","Stby")))))</f>
        <v/>
      </c>
      <c r="J593" s="12">
        <f>IF(OR(I593="Carg FV",I593="Carg xar"),MIN(IF(I593="Carg FV",ABS(H593),7.4),7.4,MAX(0,(0.9-M593)*40)*0.95),0)</f>
        <v/>
      </c>
      <c r="K593" s="12">
        <f>IF(I593="V2H",MIN(MAX(0,H593),7.4,MAX(0,(M593-P593)*40)*0.95),0)</f>
        <v/>
      </c>
      <c r="L593" s="12">
        <f>IF(E593=0,0,MAX(0,H593-K593))</f>
        <v/>
      </c>
      <c r="M593" s="13">
        <f>M592+J592/40-IF(I592="V2H",K592/(0.95*40),0)-IF(E593=0,IF(E592=1,IF(D593=1,30,40)*0.18/(2*40),0),0)-IF(E593=1,IF(E592=0,IF(D593=1,30,40)*0.18/(2*40),0),0)</f>
        <v/>
      </c>
      <c r="N593" s="14" t="n">
        <v>0.09</v>
      </c>
      <c r="O593" s="15">
        <f>K593*N593</f>
        <v/>
      </c>
      <c r="P593">
        <f>IF(E593=0,0.3,IF(D593=1,IF(C593&gt;=Params!$B$13-3,IF(C593&lt;Params!$B$13,Params!$B$20,0.3),0.3),IF(C593&gt;=Params!$B$15-3,IF(C593&lt;Params!$B$15,Params!$B$21,0.3),0.3)))</f>
        <v/>
      </c>
    </row>
    <row r="594" ht="15" customHeight="1" s="1">
      <c r="A594" s="9" t="n">
        <v>591</v>
      </c>
      <c r="B594" s="6" t="inlineStr">
        <is>
          <t>25/01</t>
        </is>
      </c>
      <c r="C594" s="6" t="n">
        <v>14</v>
      </c>
      <c r="D594" s="6" t="n">
        <v>1</v>
      </c>
      <c r="E594" s="10">
        <f>IF(D594=1, IF(OR(C594&lt;10, C594&gt;=15),1,0), IF(OR(C594&lt;7, C594&gt;=18),1,0))</f>
        <v/>
      </c>
      <c r="F594" s="11" t="n">
        <v>0</v>
      </c>
      <c r="G594" s="12">
        <f>0.42*8</f>
        <v/>
      </c>
      <c r="H594" s="12">
        <f>F594-G594</f>
        <v/>
      </c>
      <c r="I594" s="10">
        <f>IF(E594=0,"Fora",IF(E593=0,"Carg xar",IF(H594&lt;0,IF(M594&lt;0.9,"Carg FV","Stby"),IF(M594&gt;P594,"V2H",IF(M594&lt;0.9,"Carg xar","Stby")))))</f>
        <v/>
      </c>
      <c r="J594" s="12">
        <f>IF(OR(I594="Carg FV",I594="Carg xar"),MIN(IF(I594="Carg FV",ABS(H594),7.4),7.4,MAX(0,(0.9-M594)*40)*0.95),0)</f>
        <v/>
      </c>
      <c r="K594" s="12">
        <f>IF(I594="V2H",MIN(MAX(0,H594),7.4,MAX(0,(M594-P594)*40)*0.95),0)</f>
        <v/>
      </c>
      <c r="L594" s="12">
        <f>IF(E594=0,0,MAX(0,H594-K594))</f>
        <v/>
      </c>
      <c r="M594" s="13">
        <f>M593+J593/40-IF(I593="V2H",K593/(0.95*40),0)-IF(E594=0,IF(E593=1,IF(D594=1,30,40)*0.18/(2*40),0),0)-IF(E594=1,IF(E593=0,IF(D594=1,30,40)*0.18/(2*40),0),0)</f>
        <v/>
      </c>
      <c r="N594" s="14" t="n">
        <v>0.09</v>
      </c>
      <c r="O594" s="15">
        <f>K594*N594</f>
        <v/>
      </c>
      <c r="P594">
        <f>IF(E594=0,0.3,IF(D594=1,IF(C594&gt;=Params!$B$13-3,IF(C594&lt;Params!$B$13,Params!$B$20,0.3),0.3),IF(C594&gt;=Params!$B$15-3,IF(C594&lt;Params!$B$15,Params!$B$21,0.3),0.3)))</f>
        <v/>
      </c>
    </row>
    <row r="595" ht="15" customHeight="1" s="1">
      <c r="A595" s="9" t="n">
        <v>592</v>
      </c>
      <c r="B595" s="6" t="inlineStr">
        <is>
          <t>25/01</t>
        </is>
      </c>
      <c r="C595" s="6" t="n">
        <v>15</v>
      </c>
      <c r="D595" s="6" t="n">
        <v>1</v>
      </c>
      <c r="E595" s="10">
        <f>IF(D595=1, IF(OR(C595&lt;10, C595&gt;=15),1,0), IF(OR(C595&lt;7, C595&gt;=18),1,0))</f>
        <v/>
      </c>
      <c r="F595" s="11" t="n">
        <v>1.043</v>
      </c>
      <c r="G595" s="12">
        <f>0.22*8</f>
        <v/>
      </c>
      <c r="H595" s="12">
        <f>F595-G595</f>
        <v/>
      </c>
      <c r="I595" s="10">
        <f>IF(E595=0,"Fora",IF(E594=0,"Carg xar",IF(H595&lt;0,IF(M595&lt;0.9,"Carg FV","Stby"),IF(M595&gt;P595,"V2H",IF(M595&lt;0.9,"Carg xar","Stby")))))</f>
        <v/>
      </c>
      <c r="J595" s="12">
        <f>IF(OR(I595="Carg FV",I595="Carg xar"),MIN(IF(I595="Carg FV",ABS(H595),7.4),7.4,MAX(0,(0.9-M595)*40)*0.95),0)</f>
        <v/>
      </c>
      <c r="K595" s="12">
        <f>IF(I595="V2H",MIN(MAX(0,H595),7.4,MAX(0,(M595-P595)*40)*0.95),0)</f>
        <v/>
      </c>
      <c r="L595" s="12">
        <f>IF(E595=0,0,MAX(0,H595-K595))</f>
        <v/>
      </c>
      <c r="M595" s="13">
        <f>M594+J594/40-IF(I594="V2H",K594/(0.95*40),0)-IF(E595=0,IF(E594=1,IF(D595=1,30,40)*0.18/(2*40),0),0)-IF(E595=1,IF(E594=0,IF(D595=1,30,40)*0.18/(2*40),0),0)</f>
        <v/>
      </c>
      <c r="N595" s="14" t="n">
        <v>0.09</v>
      </c>
      <c r="O595" s="15">
        <f>K595*N595</f>
        <v/>
      </c>
      <c r="P595">
        <f>IF(E595=0,0.3,IF(D595=1,IF(C595&gt;=Params!$B$13-3,IF(C595&lt;Params!$B$13,Params!$B$20,0.3),0.3),IF(C595&gt;=Params!$B$15-3,IF(C595&lt;Params!$B$15,Params!$B$21,0.3),0.3)))</f>
        <v/>
      </c>
    </row>
    <row r="596" ht="15" customHeight="1" s="1">
      <c r="A596" s="9" t="n">
        <v>593</v>
      </c>
      <c r="B596" s="6" t="inlineStr">
        <is>
          <t>25/01</t>
        </is>
      </c>
      <c r="C596" s="6" t="n">
        <v>16</v>
      </c>
      <c r="D596" s="6" t="n">
        <v>1</v>
      </c>
      <c r="E596" s="10">
        <f>IF(D596=1, IF(OR(C596&lt;10, C596&gt;=15),1,0), IF(OR(C596&lt;7, C596&gt;=18),1,0))</f>
        <v/>
      </c>
      <c r="F596" s="11" t="n">
        <v>2.504</v>
      </c>
      <c r="G596" s="12">
        <f>0.05*8</f>
        <v/>
      </c>
      <c r="H596" s="12">
        <f>F596-G596</f>
        <v/>
      </c>
      <c r="I596" s="10">
        <f>IF(E596=0,"Fora",IF(E595=0,"Carg xar",IF(H596&lt;0,IF(M596&lt;0.9,"Carg FV","Stby"),IF(M596&gt;P596,"V2H",IF(M596&lt;0.9,"Carg xar","Stby")))))</f>
        <v/>
      </c>
      <c r="J596" s="12">
        <f>IF(OR(I596="Carg FV",I596="Carg xar"),MIN(IF(I596="Carg FV",ABS(H596),7.4),7.4,MAX(0,(0.9-M596)*40)*0.95),0)</f>
        <v/>
      </c>
      <c r="K596" s="12">
        <f>IF(I596="V2H",MIN(MAX(0,H596),7.4,MAX(0,(M596-P596)*40)*0.95),0)</f>
        <v/>
      </c>
      <c r="L596" s="12">
        <f>IF(E596=0,0,MAX(0,H596-K596))</f>
        <v/>
      </c>
      <c r="M596" s="13">
        <f>M595+J595/40-IF(I595="V2H",K595/(0.95*40),0)-IF(E596=0,IF(E595=1,IF(D596=1,30,40)*0.18/(2*40),0),0)-IF(E596=1,IF(E595=0,IF(D596=1,30,40)*0.18/(2*40),0),0)</f>
        <v/>
      </c>
      <c r="N596" s="14" t="n">
        <v>0.09</v>
      </c>
      <c r="O596" s="15">
        <f>K596*N596</f>
        <v/>
      </c>
      <c r="P596">
        <f>IF(E596=0,0.3,IF(D596=1,IF(C596&gt;=Params!$B$13-3,IF(C596&lt;Params!$B$13,Params!$B$20,0.3),0.3),IF(C596&gt;=Params!$B$15-3,IF(C596&lt;Params!$B$15,Params!$B$21,0.3),0.3)))</f>
        <v/>
      </c>
    </row>
    <row r="597" ht="15" customHeight="1" s="1">
      <c r="A597" s="9" t="n">
        <v>594</v>
      </c>
      <c r="B597" s="6" t="inlineStr">
        <is>
          <t>25/01</t>
        </is>
      </c>
      <c r="C597" s="6" t="n">
        <v>17</v>
      </c>
      <c r="D597" s="6" t="n">
        <v>1</v>
      </c>
      <c r="E597" s="10">
        <f>IF(D597=1, IF(OR(C597&lt;10, C597&gt;=15),1,0), IF(OR(C597&lt;7, C597&gt;=18),1,0))</f>
        <v/>
      </c>
      <c r="F597" s="11" t="n">
        <v>1.917</v>
      </c>
      <c r="G597" s="12">
        <f>0*8</f>
        <v/>
      </c>
      <c r="H597" s="12">
        <f>F597-G597</f>
        <v/>
      </c>
      <c r="I597" s="10">
        <f>IF(E597=0,"Fora",IF(E596=0,"Carg xar",IF(H597&lt;0,IF(M597&lt;0.9,"Carg FV","Stby"),IF(M597&gt;P597,"V2H",IF(M597&lt;0.9,"Carg xar","Stby")))))</f>
        <v/>
      </c>
      <c r="J597" s="12">
        <f>IF(OR(I597="Carg FV",I597="Carg xar"),MIN(IF(I597="Carg FV",ABS(H597),7.4),7.4,MAX(0,(0.9-M597)*40)*0.95),0)</f>
        <v/>
      </c>
      <c r="K597" s="12">
        <f>IF(I597="V2H",MIN(MAX(0,H597),7.4,MAX(0,(M597-P597)*40)*0.95),0)</f>
        <v/>
      </c>
      <c r="L597" s="12">
        <f>IF(E597=0,0,MAX(0,H597-K597))</f>
        <v/>
      </c>
      <c r="M597" s="13">
        <f>M596+J596/40-IF(I596="V2H",K596/(0.95*40),0)-IF(E597=0,IF(E596=1,IF(D597=1,30,40)*0.18/(2*40),0),0)-IF(E597=1,IF(E596=0,IF(D597=1,30,40)*0.18/(2*40),0),0)</f>
        <v/>
      </c>
      <c r="N597" s="14" t="n">
        <v>0.09</v>
      </c>
      <c r="O597" s="15">
        <f>K597*N597</f>
        <v/>
      </c>
      <c r="P597">
        <f>IF(E597=0,0.3,IF(D597=1,IF(C597&gt;=Params!$B$13-3,IF(C597&lt;Params!$B$13,Params!$B$20,0.3),0.3),IF(C597&gt;=Params!$B$15-3,IF(C597&lt;Params!$B$15,Params!$B$21,0.3),0.3)))</f>
        <v/>
      </c>
    </row>
    <row r="598" ht="15" customHeight="1" s="1">
      <c r="A598" s="9" t="n">
        <v>595</v>
      </c>
      <c r="B598" s="6" t="inlineStr">
        <is>
          <t>25/01</t>
        </is>
      </c>
      <c r="C598" s="6" t="n">
        <v>18</v>
      </c>
      <c r="D598" s="6" t="n">
        <v>1</v>
      </c>
      <c r="E598" s="10">
        <f>IF(D598=1, IF(OR(C598&lt;10, C598&gt;=15),1,0), IF(OR(C598&lt;7, C598&gt;=18),1,0))</f>
        <v/>
      </c>
      <c r="F598" s="11" t="n">
        <v>1.106</v>
      </c>
      <c r="G598" s="12">
        <f>0*8</f>
        <v/>
      </c>
      <c r="H598" s="12">
        <f>F598-G598</f>
        <v/>
      </c>
      <c r="I598" s="10">
        <f>IF(E598=0,"Fora",IF(E597=0,"Carg xar",IF(H598&lt;0,IF(M598&lt;0.9,"Carg FV","Stby"),IF(M598&gt;P598,"V2H",IF(M598&lt;0.9,"Carg xar","Stby")))))</f>
        <v/>
      </c>
      <c r="J598" s="12">
        <f>IF(OR(I598="Carg FV",I598="Carg xar"),MIN(IF(I598="Carg FV",ABS(H598),7.4),7.4,MAX(0,(0.9-M598)*40)*0.95),0)</f>
        <v/>
      </c>
      <c r="K598" s="12">
        <f>IF(I598="V2H",MIN(MAX(0,H598),7.4,MAX(0,(M598-P598)*40)*0.95),0)</f>
        <v/>
      </c>
      <c r="L598" s="12">
        <f>IF(E598=0,0,MAX(0,H598-K598))</f>
        <v/>
      </c>
      <c r="M598" s="13">
        <f>M597+J597/40-IF(I597="V2H",K597/(0.95*40),0)-IF(E598=0,IF(E597=1,IF(D598=1,30,40)*0.18/(2*40),0),0)-IF(E598=1,IF(E597=0,IF(D598=1,30,40)*0.18/(2*40),0),0)</f>
        <v/>
      </c>
      <c r="N598" s="14" t="n">
        <v>0.09</v>
      </c>
      <c r="O598" s="15">
        <f>K598*N598</f>
        <v/>
      </c>
      <c r="P598">
        <f>IF(E598=0,0.3,IF(D598=1,IF(C598&gt;=Params!$B$13-3,IF(C598&lt;Params!$B$13,Params!$B$20,0.3),0.3),IF(C598&gt;=Params!$B$15-3,IF(C598&lt;Params!$B$15,Params!$B$21,0.3),0.3)))</f>
        <v/>
      </c>
    </row>
    <row r="599" ht="15" customHeight="1" s="1">
      <c r="A599" s="9" t="n">
        <v>596</v>
      </c>
      <c r="B599" s="6" t="inlineStr">
        <is>
          <t>25/01</t>
        </is>
      </c>
      <c r="C599" s="6" t="n">
        <v>19</v>
      </c>
      <c r="D599" s="6" t="n">
        <v>1</v>
      </c>
      <c r="E599" s="10">
        <f>IF(D599=1, IF(OR(C599&lt;10, C599&gt;=15),1,0), IF(OR(C599&lt;7, C599&gt;=18),1,0))</f>
        <v/>
      </c>
      <c r="F599" s="11" t="n">
        <v>0.229</v>
      </c>
      <c r="G599" s="12">
        <f>0*8</f>
        <v/>
      </c>
      <c r="H599" s="12">
        <f>F599-G599</f>
        <v/>
      </c>
      <c r="I599" s="10">
        <f>IF(E599=0,"Fora",IF(E598=0,"Carg xar",IF(H599&lt;0,IF(M599&lt;0.9,"Carg FV","Stby"),IF(M599&gt;P599,"V2H",IF(M599&lt;0.9,"Carg xar","Stby")))))</f>
        <v/>
      </c>
      <c r="J599" s="12">
        <f>IF(OR(I599="Carg FV",I599="Carg xar"),MIN(IF(I599="Carg FV",ABS(H599),7.4),7.4,MAX(0,(0.9-M599)*40)*0.95),0)</f>
        <v/>
      </c>
      <c r="K599" s="12">
        <f>IF(I599="V2H",MIN(MAX(0,H599),7.4,MAX(0,(M599-P599)*40)*0.95),0)</f>
        <v/>
      </c>
      <c r="L599" s="12">
        <f>IF(E599=0,0,MAX(0,H599-K599))</f>
        <v/>
      </c>
      <c r="M599" s="13">
        <f>M598+J598/40-IF(I598="V2H",K598/(0.95*40),0)-IF(E599=0,IF(E598=1,IF(D599=1,30,40)*0.18/(2*40),0),0)-IF(E599=1,IF(E598=0,IF(D599=1,30,40)*0.18/(2*40),0),0)</f>
        <v/>
      </c>
      <c r="N599" s="14" t="n">
        <v>0.09</v>
      </c>
      <c r="O599" s="15">
        <f>K599*N599</f>
        <v/>
      </c>
      <c r="P599">
        <f>IF(E599=0,0.3,IF(D599=1,IF(C599&gt;=Params!$B$13-3,IF(C599&lt;Params!$B$13,Params!$B$20,0.3),0.3),IF(C599&gt;=Params!$B$15-3,IF(C599&lt;Params!$B$15,Params!$B$21,0.3),0.3)))</f>
        <v/>
      </c>
    </row>
    <row r="600" ht="15" customHeight="1" s="1">
      <c r="A600" s="9" t="n">
        <v>597</v>
      </c>
      <c r="B600" s="6" t="inlineStr">
        <is>
          <t>25/01</t>
        </is>
      </c>
      <c r="C600" s="6" t="n">
        <v>20</v>
      </c>
      <c r="D600" s="6" t="n">
        <v>1</v>
      </c>
      <c r="E600" s="10">
        <f>IF(D600=1, IF(OR(C600&lt;10, C600&gt;=15),1,0), IF(OR(C600&lt;7, C600&gt;=18),1,0))</f>
        <v/>
      </c>
      <c r="F600" s="11" t="n">
        <v>0.918</v>
      </c>
      <c r="G600" s="12">
        <f>0*8</f>
        <v/>
      </c>
      <c r="H600" s="12">
        <f>F600-G600</f>
        <v/>
      </c>
      <c r="I600" s="10">
        <f>IF(E600=0,"Fora",IF(E599=0,"Carg xar",IF(H600&lt;0,IF(M600&lt;0.9,"Carg FV","Stby"),IF(M600&gt;P600,"V2H",IF(M600&lt;0.9,"Carg xar","Stby")))))</f>
        <v/>
      </c>
      <c r="J600" s="12">
        <f>IF(OR(I600="Carg FV",I600="Carg xar"),MIN(IF(I600="Carg FV",ABS(H600),7.4),7.4,MAX(0,(0.9-M600)*40)*0.95),0)</f>
        <v/>
      </c>
      <c r="K600" s="12">
        <f>IF(I600="V2H",MIN(MAX(0,H600),7.4,MAX(0,(M600-P600)*40)*0.95),0)</f>
        <v/>
      </c>
      <c r="L600" s="12">
        <f>IF(E600=0,0,MAX(0,H600-K600))</f>
        <v/>
      </c>
      <c r="M600" s="13">
        <f>M599+J599/40-IF(I599="V2H",K599/(0.95*40),0)-IF(E600=0,IF(E599=1,IF(D600=1,30,40)*0.18/(2*40),0),0)-IF(E600=1,IF(E599=0,IF(D600=1,30,40)*0.18/(2*40),0),0)</f>
        <v/>
      </c>
      <c r="N600" s="14" t="n">
        <v>0.09</v>
      </c>
      <c r="O600" s="15">
        <f>K600*N600</f>
        <v/>
      </c>
      <c r="P600">
        <f>IF(E600=0,0.3,IF(D600=1,IF(C600&gt;=Params!$B$13-3,IF(C600&lt;Params!$B$13,Params!$B$20,0.3),0.3),IF(C600&gt;=Params!$B$15-3,IF(C600&lt;Params!$B$15,Params!$B$21,0.3),0.3)))</f>
        <v/>
      </c>
    </row>
    <row r="601" ht="15" customHeight="1" s="1">
      <c r="A601" s="9" t="n">
        <v>598</v>
      </c>
      <c r="B601" s="6" t="inlineStr">
        <is>
          <t>25/01</t>
        </is>
      </c>
      <c r="C601" s="6" t="n">
        <v>21</v>
      </c>
      <c r="D601" s="6" t="n">
        <v>1</v>
      </c>
      <c r="E601" s="10">
        <f>IF(D601=1, IF(OR(C601&lt;10, C601&gt;=15),1,0), IF(OR(C601&lt;7, C601&gt;=18),1,0))</f>
        <v/>
      </c>
      <c r="F601" s="11" t="n">
        <v>0.411</v>
      </c>
      <c r="G601" s="12">
        <f>0*8</f>
        <v/>
      </c>
      <c r="H601" s="12">
        <f>F601-G601</f>
        <v/>
      </c>
      <c r="I601" s="10">
        <f>IF(E601=0,"Fora",IF(E600=0,"Carg xar",IF(H601&lt;0,IF(M601&lt;0.9,"Carg FV","Stby"),IF(M601&gt;P601,"V2H",IF(M601&lt;0.9,"Carg xar","Stby")))))</f>
        <v/>
      </c>
      <c r="J601" s="12">
        <f>IF(OR(I601="Carg FV",I601="Carg xar"),MIN(IF(I601="Carg FV",ABS(H601),7.4),7.4,MAX(0,(0.9-M601)*40)*0.95),0)</f>
        <v/>
      </c>
      <c r="K601" s="12">
        <f>IF(I601="V2H",MIN(MAX(0,H601),7.4,MAX(0,(M601-P601)*40)*0.95),0)</f>
        <v/>
      </c>
      <c r="L601" s="12">
        <f>IF(E601=0,0,MAX(0,H601-K601))</f>
        <v/>
      </c>
      <c r="M601" s="13">
        <f>M600+J600/40-IF(I600="V2H",K600/(0.95*40),0)-IF(E601=0,IF(E600=1,IF(D601=1,30,40)*0.18/(2*40),0),0)-IF(E601=1,IF(E600=0,IF(D601=1,30,40)*0.18/(2*40),0),0)</f>
        <v/>
      </c>
      <c r="N601" s="14" t="n">
        <v>0.09</v>
      </c>
      <c r="O601" s="15">
        <f>K601*N601</f>
        <v/>
      </c>
      <c r="P601">
        <f>IF(E601=0,0.3,IF(D601=1,IF(C601&gt;=Params!$B$13-3,IF(C601&lt;Params!$B$13,Params!$B$20,0.3),0.3),IF(C601&gt;=Params!$B$15-3,IF(C601&lt;Params!$B$15,Params!$B$21,0.3),0.3)))</f>
        <v/>
      </c>
    </row>
    <row r="602" ht="15" customHeight="1" s="1">
      <c r="A602" s="9" t="n">
        <v>599</v>
      </c>
      <c r="B602" s="6" t="inlineStr">
        <is>
          <t>25/01</t>
        </is>
      </c>
      <c r="C602" s="6" t="n">
        <v>22</v>
      </c>
      <c r="D602" s="6" t="n">
        <v>1</v>
      </c>
      <c r="E602" s="10">
        <f>IF(D602=1, IF(OR(C602&lt;10, C602&gt;=15),1,0), IF(OR(C602&lt;7, C602&gt;=18),1,0))</f>
        <v/>
      </c>
      <c r="F602" s="11" t="n">
        <v>0.242</v>
      </c>
      <c r="G602" s="12">
        <f>0*8</f>
        <v/>
      </c>
      <c r="H602" s="12">
        <f>F602-G602</f>
        <v/>
      </c>
      <c r="I602" s="10">
        <f>IF(E602=0,"Fora",IF(E601=0,"Carg xar",IF(H602&lt;0,IF(M602&lt;0.9,"Carg FV","Stby"),IF(M602&gt;P602,"V2H",IF(M602&lt;0.9,"Carg xar","Stby")))))</f>
        <v/>
      </c>
      <c r="J602" s="12">
        <f>IF(OR(I602="Carg FV",I602="Carg xar"),MIN(IF(I602="Carg FV",ABS(H602),7.4),7.4,MAX(0,(0.9-M602)*40)*0.95),0)</f>
        <v/>
      </c>
      <c r="K602" s="12">
        <f>IF(I602="V2H",MIN(MAX(0,H602),7.4,MAX(0,(M602-P602)*40)*0.95),0)</f>
        <v/>
      </c>
      <c r="L602" s="12">
        <f>IF(E602=0,0,MAX(0,H602-K602))</f>
        <v/>
      </c>
      <c r="M602" s="13">
        <f>M601+J601/40-IF(I601="V2H",K601/(0.95*40),0)-IF(E602=0,IF(E601=1,IF(D602=1,30,40)*0.18/(2*40),0),0)-IF(E602=1,IF(E601=0,IF(D602=1,30,40)*0.18/(2*40),0),0)</f>
        <v/>
      </c>
      <c r="N602" s="14" t="n">
        <v>0.09</v>
      </c>
      <c r="O602" s="15">
        <f>K602*N602</f>
        <v/>
      </c>
      <c r="P602">
        <f>IF(E602=0,0.3,IF(D602=1,IF(C602&gt;=Params!$B$13-3,IF(C602&lt;Params!$B$13,Params!$B$20,0.3),0.3),IF(C602&gt;=Params!$B$15-3,IF(C602&lt;Params!$B$15,Params!$B$21,0.3),0.3)))</f>
        <v/>
      </c>
    </row>
    <row r="603" ht="15" customHeight="1" s="1">
      <c r="A603" s="9" t="n">
        <v>600</v>
      </c>
      <c r="B603" s="6" t="inlineStr">
        <is>
          <t>25/01</t>
        </is>
      </c>
      <c r="C603" s="6" t="n">
        <v>23</v>
      </c>
      <c r="D603" s="6" t="n">
        <v>1</v>
      </c>
      <c r="E603" s="10">
        <f>IF(D603=1, IF(OR(C603&lt;10, C603&gt;=15),1,0), IF(OR(C603&lt;7, C603&gt;=18),1,0))</f>
        <v/>
      </c>
      <c r="F603" s="11" t="n">
        <v>0.177</v>
      </c>
      <c r="G603" s="12">
        <f>0*8</f>
        <v/>
      </c>
      <c r="H603" s="12">
        <f>F603-G603</f>
        <v/>
      </c>
      <c r="I603" s="10">
        <f>IF(E603=0,"Fora",IF(E602=0,"Carg xar",IF(H603&lt;0,IF(M603&lt;0.9,"Carg FV","Stby"),IF(M603&gt;P603,"V2H",IF(M603&lt;0.9,"Carg xar","Stby")))))</f>
        <v/>
      </c>
      <c r="J603" s="12">
        <f>IF(OR(I603="Carg FV",I603="Carg xar"),MIN(IF(I603="Carg FV",ABS(H603),7.4),7.4,MAX(0,(0.9-M603)*40)*0.95),0)</f>
        <v/>
      </c>
      <c r="K603" s="12">
        <f>IF(I603="V2H",MIN(MAX(0,H603),7.4,MAX(0,(M603-P603)*40)*0.95),0)</f>
        <v/>
      </c>
      <c r="L603" s="12">
        <f>IF(E603=0,0,MAX(0,H603-K603))</f>
        <v/>
      </c>
      <c r="M603" s="13">
        <f>M602+J602/40-IF(I602="V2H",K602/(0.95*40),0)-IF(E603=0,IF(E602=1,IF(D603=1,30,40)*0.18/(2*40),0),0)-IF(E603=1,IF(E602=0,IF(D603=1,30,40)*0.18/(2*40),0),0)</f>
        <v/>
      </c>
      <c r="N603" s="14" t="n">
        <v>0.09</v>
      </c>
      <c r="O603" s="15">
        <f>K603*N603</f>
        <v/>
      </c>
      <c r="P603">
        <f>IF(E603=0,0.3,IF(D603=1,IF(C603&gt;=Params!$B$13-3,IF(C603&lt;Params!$B$13,Params!$B$20,0.3),0.3),IF(C603&gt;=Params!$B$15-3,IF(C603&lt;Params!$B$15,Params!$B$21,0.3),0.3)))</f>
        <v/>
      </c>
    </row>
    <row r="604" ht="15" customHeight="1" s="1">
      <c r="A604" s="9" t="n">
        <v>601</v>
      </c>
      <c r="B604" s="6" t="inlineStr">
        <is>
          <t>26/01</t>
        </is>
      </c>
      <c r="C604" s="6" t="n">
        <v>0</v>
      </c>
      <c r="D604" s="6" t="n">
        <v>1</v>
      </c>
      <c r="E604" s="10">
        <f>IF(D604=1, IF(OR(C604&lt;10, C604&gt;=15),1,0), IF(OR(C604&lt;7, C604&gt;=18),1,0))</f>
        <v/>
      </c>
      <c r="F604" s="11" t="n">
        <v>1.567</v>
      </c>
      <c r="G604" s="12">
        <f>0*8</f>
        <v/>
      </c>
      <c r="H604" s="12">
        <f>F604-G604</f>
        <v/>
      </c>
      <c r="I604" s="10">
        <f>IF(E604=0,"Fora",IF(E603=0,"Carg xar",IF(H604&lt;0,IF(M604&lt;0.9,"Carg FV","Stby"),IF(M604&gt;P604,"V2H",IF(M604&lt;0.9,"Carg xar","Stby")))))</f>
        <v/>
      </c>
      <c r="J604" s="12">
        <f>IF(OR(I604="Carg FV",I604="Carg xar"),MIN(IF(I604="Carg FV",ABS(H604),7.4),7.4,MAX(0,(0.9-M604)*40)*0.95),0)</f>
        <v/>
      </c>
      <c r="K604" s="12">
        <f>IF(I604="V2H",MIN(MAX(0,H604),7.4,MAX(0,(M604-P604)*40)*0.95),0)</f>
        <v/>
      </c>
      <c r="L604" s="12">
        <f>IF(E604=0,0,MAX(0,H604-K604))</f>
        <v/>
      </c>
      <c r="M604" s="13">
        <f>M603+J603/40-IF(I603="V2H",K603/(0.95*40),0)-IF(E604=0,IF(E603=1,IF(D604=1,30,40)*0.18/(2*40),0),0)-IF(E604=1,IF(E603=0,IF(D604=1,30,40)*0.18/(2*40),0),0)</f>
        <v/>
      </c>
      <c r="N604" s="14" t="n">
        <v>0.09</v>
      </c>
      <c r="O604" s="15">
        <f>K604*N604</f>
        <v/>
      </c>
      <c r="P604">
        <f>IF(E604=0,0.3,IF(D604=1,IF(C604&gt;=Params!$B$13-3,IF(C604&lt;Params!$B$13,Params!$B$20,0.3),0.3),IF(C604&gt;=Params!$B$15-3,IF(C604&lt;Params!$B$15,Params!$B$21,0.3),0.3)))</f>
        <v/>
      </c>
    </row>
    <row r="605" ht="15" customHeight="1" s="1">
      <c r="A605" s="9" t="n">
        <v>602</v>
      </c>
      <c r="B605" s="6" t="inlineStr">
        <is>
          <t>26/01</t>
        </is>
      </c>
      <c r="C605" s="6" t="n">
        <v>1</v>
      </c>
      <c r="D605" s="6" t="n">
        <v>1</v>
      </c>
      <c r="E605" s="10">
        <f>IF(D605=1, IF(OR(C605&lt;10, C605&gt;=15),1,0), IF(OR(C605&lt;7, C605&gt;=18),1,0))</f>
        <v/>
      </c>
      <c r="F605" s="11" t="n">
        <v>0.129</v>
      </c>
      <c r="G605" s="12">
        <f>0*8</f>
        <v/>
      </c>
      <c r="H605" s="12">
        <f>F605-G605</f>
        <v/>
      </c>
      <c r="I605" s="10">
        <f>IF(E605=0,"Fora",IF(E604=0,"Carg xar",IF(H605&lt;0,IF(M605&lt;0.9,"Carg FV","Stby"),IF(M605&gt;P605,"V2H",IF(M605&lt;0.9,"Carg xar","Stby")))))</f>
        <v/>
      </c>
      <c r="J605" s="12">
        <f>IF(OR(I605="Carg FV",I605="Carg xar"),MIN(IF(I605="Carg FV",ABS(H605),7.4),7.4,MAX(0,(0.9-M605)*40)*0.95),0)</f>
        <v/>
      </c>
      <c r="K605" s="12">
        <f>IF(I605="V2H",MIN(MAX(0,H605),7.4,MAX(0,(M605-P605)*40)*0.95),0)</f>
        <v/>
      </c>
      <c r="L605" s="12">
        <f>IF(E605=0,0,MAX(0,H605-K605))</f>
        <v/>
      </c>
      <c r="M605" s="13">
        <f>M604+J604/40-IF(I604="V2H",K604/(0.95*40),0)-IF(E605=0,IF(E604=1,IF(D605=1,30,40)*0.18/(2*40),0),0)-IF(E605=1,IF(E604=0,IF(D605=1,30,40)*0.18/(2*40),0),0)</f>
        <v/>
      </c>
      <c r="N605" s="14" t="n">
        <v>0.09</v>
      </c>
      <c r="O605" s="15">
        <f>K605*N605</f>
        <v/>
      </c>
      <c r="P605">
        <f>IF(E605=0,0.3,IF(D605=1,IF(C605&gt;=Params!$B$13-3,IF(C605&lt;Params!$B$13,Params!$B$20,0.3),0.3),IF(C605&gt;=Params!$B$15-3,IF(C605&lt;Params!$B$15,Params!$B$21,0.3),0.3)))</f>
        <v/>
      </c>
    </row>
    <row r="606" ht="15" customHeight="1" s="1">
      <c r="A606" s="9" t="n">
        <v>603</v>
      </c>
      <c r="B606" s="6" t="inlineStr">
        <is>
          <t>26/01</t>
        </is>
      </c>
      <c r="C606" s="6" t="n">
        <v>2</v>
      </c>
      <c r="D606" s="6" t="n">
        <v>1</v>
      </c>
      <c r="E606" s="10">
        <f>IF(D606=1, IF(OR(C606&lt;10, C606&gt;=15),1,0), IF(OR(C606&lt;7, C606&gt;=18),1,0))</f>
        <v/>
      </c>
      <c r="F606" s="11" t="n">
        <v>0.196</v>
      </c>
      <c r="G606" s="12">
        <f>0*8</f>
        <v/>
      </c>
      <c r="H606" s="12">
        <f>F606-G606</f>
        <v/>
      </c>
      <c r="I606" s="10">
        <f>IF(E606=0,"Fora",IF(E605=0,"Carg xar",IF(H606&lt;0,IF(M606&lt;0.9,"Carg FV","Stby"),IF(M606&gt;P606,"V2H",IF(M606&lt;0.9,"Carg xar","Stby")))))</f>
        <v/>
      </c>
      <c r="J606" s="12">
        <f>IF(OR(I606="Carg FV",I606="Carg xar"),MIN(IF(I606="Carg FV",ABS(H606),7.4),7.4,MAX(0,(0.9-M606)*40)*0.95),0)</f>
        <v/>
      </c>
      <c r="K606" s="12">
        <f>IF(I606="V2H",MIN(MAX(0,H606),7.4,MAX(0,(M606-P606)*40)*0.95),0)</f>
        <v/>
      </c>
      <c r="L606" s="12">
        <f>IF(E606=0,0,MAX(0,H606-K606))</f>
        <v/>
      </c>
      <c r="M606" s="13">
        <f>M605+J605/40-IF(I605="V2H",K605/(0.95*40),0)-IF(E606=0,IF(E605=1,IF(D606=1,30,40)*0.18/(2*40),0),0)-IF(E606=1,IF(E605=0,IF(D606=1,30,40)*0.18/(2*40),0),0)</f>
        <v/>
      </c>
      <c r="N606" s="14" t="n">
        <v>0.09</v>
      </c>
      <c r="O606" s="15">
        <f>K606*N606</f>
        <v/>
      </c>
      <c r="P606">
        <f>IF(E606=0,0.3,IF(D606=1,IF(C606&gt;=Params!$B$13-3,IF(C606&lt;Params!$B$13,Params!$B$20,0.3),0.3),IF(C606&gt;=Params!$B$15-3,IF(C606&lt;Params!$B$15,Params!$B$21,0.3),0.3)))</f>
        <v/>
      </c>
    </row>
    <row r="607" ht="15" customHeight="1" s="1">
      <c r="A607" s="9" t="n">
        <v>604</v>
      </c>
      <c r="B607" s="6" t="inlineStr">
        <is>
          <t>26/01</t>
        </is>
      </c>
      <c r="C607" s="6" t="n">
        <v>3</v>
      </c>
      <c r="D607" s="6" t="n">
        <v>1</v>
      </c>
      <c r="E607" s="10">
        <f>IF(D607=1, IF(OR(C607&lt;10, C607&gt;=15),1,0), IF(OR(C607&lt;7, C607&gt;=18),1,0))</f>
        <v/>
      </c>
      <c r="F607" s="11" t="n">
        <v>0.127</v>
      </c>
      <c r="G607" s="12">
        <f>0*8</f>
        <v/>
      </c>
      <c r="H607" s="12">
        <f>F607-G607</f>
        <v/>
      </c>
      <c r="I607" s="10">
        <f>IF(E607=0,"Fora",IF(E606=0,"Carg xar",IF(H607&lt;0,IF(M607&lt;0.9,"Carg FV","Stby"),IF(M607&gt;P607,"V2H",IF(M607&lt;0.9,"Carg xar","Stby")))))</f>
        <v/>
      </c>
      <c r="J607" s="12">
        <f>IF(OR(I607="Carg FV",I607="Carg xar"),MIN(IF(I607="Carg FV",ABS(H607),7.4),7.4,MAX(0,(0.9-M607)*40)*0.95),0)</f>
        <v/>
      </c>
      <c r="K607" s="12">
        <f>IF(I607="V2H",MIN(MAX(0,H607),7.4,MAX(0,(M607-P607)*40)*0.95),0)</f>
        <v/>
      </c>
      <c r="L607" s="12">
        <f>IF(E607=0,0,MAX(0,H607-K607))</f>
        <v/>
      </c>
      <c r="M607" s="13">
        <f>M606+J606/40-IF(I606="V2H",K606/(0.95*40),0)-IF(E607=0,IF(E606=1,IF(D607=1,30,40)*0.18/(2*40),0),0)-IF(E607=1,IF(E606=0,IF(D607=1,30,40)*0.18/(2*40),0),0)</f>
        <v/>
      </c>
      <c r="N607" s="14" t="n">
        <v>0.09</v>
      </c>
      <c r="O607" s="15">
        <f>K607*N607</f>
        <v/>
      </c>
      <c r="P607">
        <f>IF(E607=0,0.3,IF(D607=1,IF(C607&gt;=Params!$B$13-3,IF(C607&lt;Params!$B$13,Params!$B$20,0.3),0.3),IF(C607&gt;=Params!$B$15-3,IF(C607&lt;Params!$B$15,Params!$B$21,0.3),0.3)))</f>
        <v/>
      </c>
    </row>
    <row r="608" ht="15" customHeight="1" s="1">
      <c r="A608" s="9" t="n">
        <v>605</v>
      </c>
      <c r="B608" s="6" t="inlineStr">
        <is>
          <t>26/01</t>
        </is>
      </c>
      <c r="C608" s="6" t="n">
        <v>4</v>
      </c>
      <c r="D608" s="6" t="n">
        <v>1</v>
      </c>
      <c r="E608" s="10">
        <f>IF(D608=1, IF(OR(C608&lt;10, C608&gt;=15),1,0), IF(OR(C608&lt;7, C608&gt;=18),1,0))</f>
        <v/>
      </c>
      <c r="F608" s="11" t="n">
        <v>0.112</v>
      </c>
      <c r="G608" s="12">
        <f>0*8</f>
        <v/>
      </c>
      <c r="H608" s="12">
        <f>F608-G608</f>
        <v/>
      </c>
      <c r="I608" s="10">
        <f>IF(E608=0,"Fora",IF(E607=0,"Carg xar",IF(H608&lt;0,IF(M608&lt;0.9,"Carg FV","Stby"),IF(M608&gt;P608,"V2H",IF(M608&lt;0.9,"Carg xar","Stby")))))</f>
        <v/>
      </c>
      <c r="J608" s="12">
        <f>IF(OR(I608="Carg FV",I608="Carg xar"),MIN(IF(I608="Carg FV",ABS(H608),7.4),7.4,MAX(0,(0.9-M608)*40)*0.95),0)</f>
        <v/>
      </c>
      <c r="K608" s="12">
        <f>IF(I608="V2H",MIN(MAX(0,H608),7.4,MAX(0,(M608-P608)*40)*0.95),0)</f>
        <v/>
      </c>
      <c r="L608" s="12">
        <f>IF(E608=0,0,MAX(0,H608-K608))</f>
        <v/>
      </c>
      <c r="M608" s="13">
        <f>M607+J607/40-IF(I607="V2H",K607/(0.95*40),0)-IF(E608=0,IF(E607=1,IF(D608=1,30,40)*0.18/(2*40),0),0)-IF(E608=1,IF(E607=0,IF(D608=1,30,40)*0.18/(2*40),0),0)</f>
        <v/>
      </c>
      <c r="N608" s="14" t="n">
        <v>0.09</v>
      </c>
      <c r="O608" s="15">
        <f>K608*N608</f>
        <v/>
      </c>
      <c r="P608">
        <f>IF(E608=0,0.3,IF(D608=1,IF(C608&gt;=Params!$B$13-3,IF(C608&lt;Params!$B$13,Params!$B$20,0.3),0.3),IF(C608&gt;=Params!$B$15-3,IF(C608&lt;Params!$B$15,Params!$B$21,0.3),0.3)))</f>
        <v/>
      </c>
    </row>
    <row r="609" ht="15" customHeight="1" s="1">
      <c r="A609" s="9" t="n">
        <v>606</v>
      </c>
      <c r="B609" s="6" t="inlineStr">
        <is>
          <t>26/01</t>
        </is>
      </c>
      <c r="C609" s="6" t="n">
        <v>5</v>
      </c>
      <c r="D609" s="6" t="n">
        <v>1</v>
      </c>
      <c r="E609" s="10">
        <f>IF(D609=1, IF(OR(C609&lt;10, C609&gt;=15),1,0), IF(OR(C609&lt;7, C609&gt;=18),1,0))</f>
        <v/>
      </c>
      <c r="F609" s="11" t="n">
        <v>0.462</v>
      </c>
      <c r="G609" s="12">
        <f>0*8</f>
        <v/>
      </c>
      <c r="H609" s="12">
        <f>F609-G609</f>
        <v/>
      </c>
      <c r="I609" s="10">
        <f>IF(E609=0,"Fora",IF(E608=0,"Carg xar",IF(H609&lt;0,IF(M609&lt;0.9,"Carg FV","Stby"),IF(M609&gt;P609,"V2H",IF(M609&lt;0.9,"Carg xar","Stby")))))</f>
        <v/>
      </c>
      <c r="J609" s="12">
        <f>IF(OR(I609="Carg FV",I609="Carg xar"),MIN(IF(I609="Carg FV",ABS(H609),7.4),7.4,MAX(0,(0.9-M609)*40)*0.95),0)</f>
        <v/>
      </c>
      <c r="K609" s="12">
        <f>IF(I609="V2H",MIN(MAX(0,H609),7.4,MAX(0,(M609-P609)*40)*0.95),0)</f>
        <v/>
      </c>
      <c r="L609" s="12">
        <f>IF(E609=0,0,MAX(0,H609-K609))</f>
        <v/>
      </c>
      <c r="M609" s="13">
        <f>M608+J608/40-IF(I608="V2H",K608/(0.95*40),0)-IF(E609=0,IF(E608=1,IF(D609=1,30,40)*0.18/(2*40),0),0)-IF(E609=1,IF(E608=0,IF(D609=1,30,40)*0.18/(2*40),0),0)</f>
        <v/>
      </c>
      <c r="N609" s="14" t="n">
        <v>0.09</v>
      </c>
      <c r="O609" s="15">
        <f>K609*N609</f>
        <v/>
      </c>
      <c r="P609">
        <f>IF(E609=0,0.3,IF(D609=1,IF(C609&gt;=Params!$B$13-3,IF(C609&lt;Params!$B$13,Params!$B$20,0.3),0.3),IF(C609&gt;=Params!$B$15-3,IF(C609&lt;Params!$B$15,Params!$B$21,0.3),0.3)))</f>
        <v/>
      </c>
    </row>
    <row r="610" ht="15" customHeight="1" s="1">
      <c r="A610" s="9" t="n">
        <v>607</v>
      </c>
      <c r="B610" s="6" t="inlineStr">
        <is>
          <t>26/01</t>
        </is>
      </c>
      <c r="C610" s="6" t="n">
        <v>6</v>
      </c>
      <c r="D610" s="6" t="n">
        <v>1</v>
      </c>
      <c r="E610" s="10">
        <f>IF(D610=1, IF(OR(C610&lt;10, C610&gt;=15),1,0), IF(OR(C610&lt;7, C610&gt;=18),1,0))</f>
        <v/>
      </c>
      <c r="F610" s="11" t="n">
        <v>4.352</v>
      </c>
      <c r="G610" s="12">
        <f>0*8</f>
        <v/>
      </c>
      <c r="H610" s="12">
        <f>F610-G610</f>
        <v/>
      </c>
      <c r="I610" s="10">
        <f>IF(E610=0,"Fora",IF(E609=0,"Carg xar",IF(H610&lt;0,IF(M610&lt;0.9,"Carg FV","Stby"),IF(M610&gt;P610,"V2H",IF(M610&lt;0.9,"Carg xar","Stby")))))</f>
        <v/>
      </c>
      <c r="J610" s="12">
        <f>IF(OR(I610="Carg FV",I610="Carg xar"),MIN(IF(I610="Carg FV",ABS(H610),7.4),7.4,MAX(0,(0.9-M610)*40)*0.95),0)</f>
        <v/>
      </c>
      <c r="K610" s="12">
        <f>IF(I610="V2H",MIN(MAX(0,H610),7.4,MAX(0,(M610-P610)*40)*0.95),0)</f>
        <v/>
      </c>
      <c r="L610" s="12">
        <f>IF(E610=0,0,MAX(0,H610-K610))</f>
        <v/>
      </c>
      <c r="M610" s="13">
        <f>M609+J609/40-IF(I609="V2H",K609/(0.95*40),0)-IF(E610=0,IF(E609=1,IF(D610=1,30,40)*0.18/(2*40),0),0)-IF(E610=1,IF(E609=0,IF(D610=1,30,40)*0.18/(2*40),0),0)</f>
        <v/>
      </c>
      <c r="N610" s="14" t="n">
        <v>0.09</v>
      </c>
      <c r="O610" s="15">
        <f>K610*N610</f>
        <v/>
      </c>
      <c r="P610">
        <f>IF(E610=0,0.3,IF(D610=1,IF(C610&gt;=Params!$B$13-3,IF(C610&lt;Params!$B$13,Params!$B$20,0.3),0.3),IF(C610&gt;=Params!$B$15-3,IF(C610&lt;Params!$B$15,Params!$B$21,0.3),0.3)))</f>
        <v/>
      </c>
    </row>
    <row r="611" ht="15" customHeight="1" s="1">
      <c r="A611" s="9" t="n">
        <v>608</v>
      </c>
      <c r="B611" s="6" t="inlineStr">
        <is>
          <t>26/01</t>
        </is>
      </c>
      <c r="C611" s="6" t="n">
        <v>7</v>
      </c>
      <c r="D611" s="6" t="n">
        <v>1</v>
      </c>
      <c r="E611" s="10">
        <f>IF(D611=1, IF(OR(C611&lt;10, C611&gt;=15),1,0), IF(OR(C611&lt;7, C611&gt;=18),1,0))</f>
        <v/>
      </c>
      <c r="F611" s="11" t="n">
        <v>4.138</v>
      </c>
      <c r="G611" s="12">
        <f>0*8</f>
        <v/>
      </c>
      <c r="H611" s="12">
        <f>F611-G611</f>
        <v/>
      </c>
      <c r="I611" s="10">
        <f>IF(E611=0,"Fora",IF(E610=0,"Carg xar",IF(H611&lt;0,IF(M611&lt;0.9,"Carg FV","Stby"),IF(M611&gt;P611,"V2H",IF(M611&lt;0.9,"Carg xar","Stby")))))</f>
        <v/>
      </c>
      <c r="J611" s="12">
        <f>IF(OR(I611="Carg FV",I611="Carg xar"),MIN(IF(I611="Carg FV",ABS(H611),7.4),7.4,MAX(0,(0.9-M611)*40)*0.95),0)</f>
        <v/>
      </c>
      <c r="K611" s="12">
        <f>IF(I611="V2H",MIN(MAX(0,H611),7.4,MAX(0,(M611-P611)*40)*0.95),0)</f>
        <v/>
      </c>
      <c r="L611" s="12">
        <f>IF(E611=0,0,MAX(0,H611-K611))</f>
        <v/>
      </c>
      <c r="M611" s="13">
        <f>M610+J610/40-IF(I610="V2H",K610/(0.95*40),0)-IF(E611=0,IF(E610=1,IF(D611=1,30,40)*0.18/(2*40),0),0)-IF(E611=1,IF(E610=0,IF(D611=1,30,40)*0.18/(2*40),0),0)</f>
        <v/>
      </c>
      <c r="N611" s="14" t="n">
        <v>0.09</v>
      </c>
      <c r="O611" s="15">
        <f>K611*N611</f>
        <v/>
      </c>
      <c r="P611">
        <f>IF(E611=0,0.3,IF(D611=1,IF(C611&gt;=Params!$B$13-3,IF(C611&lt;Params!$B$13,Params!$B$20,0.3),0.3),IF(C611&gt;=Params!$B$15-3,IF(C611&lt;Params!$B$15,Params!$B$21,0.3),0.3)))</f>
        <v/>
      </c>
    </row>
    <row r="612" ht="15" customHeight="1" s="1">
      <c r="A612" s="9" t="n">
        <v>609</v>
      </c>
      <c r="B612" s="6" t="inlineStr">
        <is>
          <t>26/01</t>
        </is>
      </c>
      <c r="C612" s="6" t="n">
        <v>8</v>
      </c>
      <c r="D612" s="6" t="n">
        <v>1</v>
      </c>
      <c r="E612" s="10">
        <f>IF(D612=1, IF(OR(C612&lt;10, C612&gt;=15),1,0), IF(OR(C612&lt;7, C612&gt;=18),1,0))</f>
        <v/>
      </c>
      <c r="F612" s="11" t="n">
        <v>3.606</v>
      </c>
      <c r="G612" s="12">
        <f>0.05*8</f>
        <v/>
      </c>
      <c r="H612" s="12">
        <f>F612-G612</f>
        <v/>
      </c>
      <c r="I612" s="10">
        <f>IF(E612=0,"Fora",IF(E611=0,"Carg xar",IF(H612&lt;0,IF(M612&lt;0.9,"Carg FV","Stby"),IF(M612&gt;P612,"V2H",IF(M612&lt;0.9,"Carg xar","Stby")))))</f>
        <v/>
      </c>
      <c r="J612" s="12">
        <f>IF(OR(I612="Carg FV",I612="Carg xar"),MIN(IF(I612="Carg FV",ABS(H612),7.4),7.4,MAX(0,(0.9-M612)*40)*0.95),0)</f>
        <v/>
      </c>
      <c r="K612" s="12">
        <f>IF(I612="V2H",MIN(MAX(0,H612),7.4,MAX(0,(M612-P612)*40)*0.95),0)</f>
        <v/>
      </c>
      <c r="L612" s="12">
        <f>IF(E612=0,0,MAX(0,H612-K612))</f>
        <v/>
      </c>
      <c r="M612" s="13">
        <f>M611+J611/40-IF(I611="V2H",K611/(0.95*40),0)-IF(E612=0,IF(E611=1,IF(D612=1,30,40)*0.18/(2*40),0),0)-IF(E612=1,IF(E611=0,IF(D612=1,30,40)*0.18/(2*40),0),0)</f>
        <v/>
      </c>
      <c r="N612" s="14" t="n">
        <v>0.09</v>
      </c>
      <c r="O612" s="15">
        <f>K612*N612</f>
        <v/>
      </c>
      <c r="P612">
        <f>IF(E612=0,0.3,IF(D612=1,IF(C612&gt;=Params!$B$13-3,IF(C612&lt;Params!$B$13,Params!$B$20,0.3),0.3),IF(C612&gt;=Params!$B$15-3,IF(C612&lt;Params!$B$15,Params!$B$21,0.3),0.3)))</f>
        <v/>
      </c>
    </row>
    <row r="613" ht="15" customHeight="1" s="1">
      <c r="A613" s="9" t="n">
        <v>610</v>
      </c>
      <c r="B613" s="6" t="inlineStr">
        <is>
          <t>26/01</t>
        </is>
      </c>
      <c r="C613" s="6" t="n">
        <v>9</v>
      </c>
      <c r="D613" s="6" t="n">
        <v>1</v>
      </c>
      <c r="E613" s="10">
        <f>IF(D613=1, IF(OR(C613&lt;10, C613&gt;=15),1,0), IF(OR(C613&lt;7, C613&gt;=18),1,0))</f>
        <v/>
      </c>
      <c r="F613" s="11" t="n">
        <v>2.56</v>
      </c>
      <c r="G613" s="12">
        <f>0.18*8</f>
        <v/>
      </c>
      <c r="H613" s="12">
        <f>F613-G613</f>
        <v/>
      </c>
      <c r="I613" s="10">
        <f>IF(E613=0,"Fora",IF(E612=0,"Carg xar",IF(H613&lt;0,IF(M613&lt;0.9,"Carg FV","Stby"),IF(M613&gt;P613,"V2H",IF(M613&lt;0.9,"Carg xar","Stby")))))</f>
        <v/>
      </c>
      <c r="J613" s="12">
        <f>IF(OR(I613="Carg FV",I613="Carg xar"),MIN(IF(I613="Carg FV",ABS(H613),7.4),7.4,MAX(0,(0.9-M613)*40)*0.95),0)</f>
        <v/>
      </c>
      <c r="K613" s="12">
        <f>IF(I613="V2H",MIN(MAX(0,H613),7.4,MAX(0,(M613-P613)*40)*0.95),0)</f>
        <v/>
      </c>
      <c r="L613" s="12">
        <f>IF(E613=0,0,MAX(0,H613-K613))</f>
        <v/>
      </c>
      <c r="M613" s="13">
        <f>M612+J612/40-IF(I612="V2H",K612/(0.95*40),0)-IF(E613=0,IF(E612=1,IF(D613=1,30,40)*0.18/(2*40),0),0)-IF(E613=1,IF(E612=0,IF(D613=1,30,40)*0.18/(2*40),0),0)</f>
        <v/>
      </c>
      <c r="N613" s="14" t="n">
        <v>0.09</v>
      </c>
      <c r="O613" s="15">
        <f>K613*N613</f>
        <v/>
      </c>
      <c r="P613">
        <f>IF(E613=0,0.3,IF(D613=1,IF(C613&gt;=Params!$B$13-3,IF(C613&lt;Params!$B$13,Params!$B$20,0.3),0.3),IF(C613&gt;=Params!$B$15-3,IF(C613&lt;Params!$B$15,Params!$B$21,0.3),0.3)))</f>
        <v/>
      </c>
    </row>
    <row r="614" ht="15" customHeight="1" s="1">
      <c r="A614" s="9" t="n">
        <v>611</v>
      </c>
      <c r="B614" s="6" t="inlineStr">
        <is>
          <t>26/01</t>
        </is>
      </c>
      <c r="C614" s="6" t="n">
        <v>10</v>
      </c>
      <c r="D614" s="6" t="n">
        <v>1</v>
      </c>
      <c r="E614" s="10">
        <f>IF(D614=1, IF(OR(C614&lt;10, C614&gt;=15),1,0), IF(OR(C614&lt;7, C614&gt;=18),1,0))</f>
        <v/>
      </c>
      <c r="F614" s="11" t="n">
        <v>0.992</v>
      </c>
      <c r="G614" s="12">
        <f>0.38*8</f>
        <v/>
      </c>
      <c r="H614" s="12">
        <f>F614-G614</f>
        <v/>
      </c>
      <c r="I614" s="10">
        <f>IF(E614=0,"Fora",IF(E613=0,"Carg xar",IF(H614&lt;0,IF(M614&lt;0.9,"Carg FV","Stby"),IF(M614&gt;P614,"V2H",IF(M614&lt;0.9,"Carg xar","Stby")))))</f>
        <v/>
      </c>
      <c r="J614" s="12">
        <f>IF(OR(I614="Carg FV",I614="Carg xar"),MIN(IF(I614="Carg FV",ABS(H614),7.4),7.4,MAX(0,(0.9-M614)*40)*0.95),0)</f>
        <v/>
      </c>
      <c r="K614" s="12">
        <f>IF(I614="V2H",MIN(MAX(0,H614),7.4,MAX(0,(M614-P614)*40)*0.95),0)</f>
        <v/>
      </c>
      <c r="L614" s="12">
        <f>IF(E614=0,0,MAX(0,H614-K614))</f>
        <v/>
      </c>
      <c r="M614" s="13">
        <f>M613+J613/40-IF(I613="V2H",K613/(0.95*40),0)-IF(E614=0,IF(E613=1,IF(D614=1,30,40)*0.18/(2*40),0),0)-IF(E614=1,IF(E613=0,IF(D614=1,30,40)*0.18/(2*40),0),0)</f>
        <v/>
      </c>
      <c r="N614" s="14" t="n">
        <v>0.09</v>
      </c>
      <c r="O614" s="15">
        <f>K614*N614</f>
        <v/>
      </c>
      <c r="P614">
        <f>IF(E614=0,0.3,IF(D614=1,IF(C614&gt;=Params!$B$13-3,IF(C614&lt;Params!$B$13,Params!$B$20,0.3),0.3),IF(C614&gt;=Params!$B$15-3,IF(C614&lt;Params!$B$15,Params!$B$21,0.3),0.3)))</f>
        <v/>
      </c>
    </row>
    <row r="615" ht="15" customHeight="1" s="1">
      <c r="A615" s="9" t="n">
        <v>612</v>
      </c>
      <c r="B615" s="6" t="inlineStr">
        <is>
          <t>26/01</t>
        </is>
      </c>
      <c r="C615" s="6" t="n">
        <v>11</v>
      </c>
      <c r="D615" s="6" t="n">
        <v>1</v>
      </c>
      <c r="E615" s="10">
        <f>IF(D615=1, IF(OR(C615&lt;10, C615&gt;=15),1,0), IF(OR(C615&lt;7, C615&gt;=18),1,0))</f>
        <v/>
      </c>
      <c r="F615" s="11" t="n">
        <v>2.014</v>
      </c>
      <c r="G615" s="12">
        <f>0.52*8</f>
        <v/>
      </c>
      <c r="H615" s="12">
        <f>F615-G615</f>
        <v/>
      </c>
      <c r="I615" s="10">
        <f>IF(E615=0,"Fora",IF(E614=0,"Carg xar",IF(H615&lt;0,IF(M615&lt;0.9,"Carg FV","Stby"),IF(M615&gt;P615,"V2H",IF(M615&lt;0.9,"Carg xar","Stby")))))</f>
        <v/>
      </c>
      <c r="J615" s="12">
        <f>IF(OR(I615="Carg FV",I615="Carg xar"),MIN(IF(I615="Carg FV",ABS(H615),7.4),7.4,MAX(0,(0.9-M615)*40)*0.95),0)</f>
        <v/>
      </c>
      <c r="K615" s="12">
        <f>IF(I615="V2H",MIN(MAX(0,H615),7.4,MAX(0,(M615-P615)*40)*0.95),0)</f>
        <v/>
      </c>
      <c r="L615" s="12">
        <f>IF(E615=0,0,MAX(0,H615-K615))</f>
        <v/>
      </c>
      <c r="M615" s="13">
        <f>M614+J614/40-IF(I614="V2H",K614/(0.95*40),0)-IF(E615=0,IF(E614=1,IF(D615=1,30,40)*0.18/(2*40),0),0)-IF(E615=1,IF(E614=0,IF(D615=1,30,40)*0.18/(2*40),0),0)</f>
        <v/>
      </c>
      <c r="N615" s="14" t="n">
        <v>0.09</v>
      </c>
      <c r="O615" s="15">
        <f>K615*N615</f>
        <v/>
      </c>
      <c r="P615">
        <f>IF(E615=0,0.3,IF(D615=1,IF(C615&gt;=Params!$B$13-3,IF(C615&lt;Params!$B$13,Params!$B$20,0.3),0.3),IF(C615&gt;=Params!$B$15-3,IF(C615&lt;Params!$B$15,Params!$B$21,0.3),0.3)))</f>
        <v/>
      </c>
    </row>
    <row r="616" ht="15" customHeight="1" s="1">
      <c r="A616" s="9" t="n">
        <v>613</v>
      </c>
      <c r="B616" s="6" t="inlineStr">
        <is>
          <t>26/01</t>
        </is>
      </c>
      <c r="C616" s="6" t="n">
        <v>12</v>
      </c>
      <c r="D616" s="6" t="n">
        <v>1</v>
      </c>
      <c r="E616" s="10">
        <f>IF(D616=1, IF(OR(C616&lt;10, C616&gt;=15),1,0), IF(OR(C616&lt;7, C616&gt;=18),1,0))</f>
        <v/>
      </c>
      <c r="F616" s="11" t="n">
        <v>1.856</v>
      </c>
      <c r="G616" s="12">
        <f>0.58*8</f>
        <v/>
      </c>
      <c r="H616" s="12">
        <f>F616-G616</f>
        <v/>
      </c>
      <c r="I616" s="10">
        <f>IF(E616=0,"Fora",IF(E615=0,"Carg xar",IF(H616&lt;0,IF(M616&lt;0.9,"Carg FV","Stby"),IF(M616&gt;P616,"V2H",IF(M616&lt;0.9,"Carg xar","Stby")))))</f>
        <v/>
      </c>
      <c r="J616" s="12">
        <f>IF(OR(I616="Carg FV",I616="Carg xar"),MIN(IF(I616="Carg FV",ABS(H616),7.4),7.4,MAX(0,(0.9-M616)*40)*0.95),0)</f>
        <v/>
      </c>
      <c r="K616" s="12">
        <f>IF(I616="V2H",MIN(MAX(0,H616),7.4,MAX(0,(M616-P616)*40)*0.95),0)</f>
        <v/>
      </c>
      <c r="L616" s="12">
        <f>IF(E616=0,0,MAX(0,H616-K616))</f>
        <v/>
      </c>
      <c r="M616" s="13">
        <f>M615+J615/40-IF(I615="V2H",K615/(0.95*40),0)-IF(E616=0,IF(E615=1,IF(D616=1,30,40)*0.18/(2*40),0),0)-IF(E616=1,IF(E615=0,IF(D616=1,30,40)*0.18/(2*40),0),0)</f>
        <v/>
      </c>
      <c r="N616" s="14" t="n">
        <v>0.09</v>
      </c>
      <c r="O616" s="15">
        <f>K616*N616</f>
        <v/>
      </c>
      <c r="P616">
        <f>IF(E616=0,0.3,IF(D616=1,IF(C616&gt;=Params!$B$13-3,IF(C616&lt;Params!$B$13,Params!$B$20,0.3),0.3),IF(C616&gt;=Params!$B$15-3,IF(C616&lt;Params!$B$15,Params!$B$21,0.3),0.3)))</f>
        <v/>
      </c>
    </row>
    <row r="617" ht="15" customHeight="1" s="1">
      <c r="A617" s="9" t="n">
        <v>614</v>
      </c>
      <c r="B617" s="6" t="inlineStr">
        <is>
          <t>26/01</t>
        </is>
      </c>
      <c r="C617" s="6" t="n">
        <v>13</v>
      </c>
      <c r="D617" s="6" t="n">
        <v>1</v>
      </c>
      <c r="E617" s="10">
        <f>IF(D617=1, IF(OR(C617&lt;10, C617&gt;=15),1,0), IF(OR(C617&lt;7, C617&gt;=18),1,0))</f>
        <v/>
      </c>
      <c r="F617" s="11" t="n">
        <v>1.506</v>
      </c>
      <c r="G617" s="12">
        <f>0.55*8</f>
        <v/>
      </c>
      <c r="H617" s="12">
        <f>F617-G617</f>
        <v/>
      </c>
      <c r="I617" s="10">
        <f>IF(E617=0,"Fora",IF(E616=0,"Carg xar",IF(H617&lt;0,IF(M617&lt;0.9,"Carg FV","Stby"),IF(M617&gt;P617,"V2H",IF(M617&lt;0.9,"Carg xar","Stby")))))</f>
        <v/>
      </c>
      <c r="J617" s="12">
        <f>IF(OR(I617="Carg FV",I617="Carg xar"),MIN(IF(I617="Carg FV",ABS(H617),7.4),7.4,MAX(0,(0.9-M617)*40)*0.95),0)</f>
        <v/>
      </c>
      <c r="K617" s="12">
        <f>IF(I617="V2H",MIN(MAX(0,H617),7.4,MAX(0,(M617-P617)*40)*0.95),0)</f>
        <v/>
      </c>
      <c r="L617" s="12">
        <f>IF(E617=0,0,MAX(0,H617-K617))</f>
        <v/>
      </c>
      <c r="M617" s="13">
        <f>M616+J616/40-IF(I616="V2H",K616/(0.95*40),0)-IF(E617=0,IF(E616=1,IF(D617=1,30,40)*0.18/(2*40),0),0)-IF(E617=1,IF(E616=0,IF(D617=1,30,40)*0.18/(2*40),0),0)</f>
        <v/>
      </c>
      <c r="N617" s="14" t="n">
        <v>0.09</v>
      </c>
      <c r="O617" s="15">
        <f>K617*N617</f>
        <v/>
      </c>
      <c r="P617">
        <f>IF(E617=0,0.3,IF(D617=1,IF(C617&gt;=Params!$B$13-3,IF(C617&lt;Params!$B$13,Params!$B$20,0.3),0.3),IF(C617&gt;=Params!$B$15-3,IF(C617&lt;Params!$B$15,Params!$B$21,0.3),0.3)))</f>
        <v/>
      </c>
    </row>
    <row r="618" ht="15" customHeight="1" s="1">
      <c r="A618" s="9" t="n">
        <v>615</v>
      </c>
      <c r="B618" s="6" t="inlineStr">
        <is>
          <t>26/01</t>
        </is>
      </c>
      <c r="C618" s="6" t="n">
        <v>14</v>
      </c>
      <c r="D618" s="6" t="n">
        <v>1</v>
      </c>
      <c r="E618" s="10">
        <f>IF(D618=1, IF(OR(C618&lt;10, C618&gt;=15),1,0), IF(OR(C618&lt;7, C618&gt;=18),1,0))</f>
        <v/>
      </c>
      <c r="F618" s="11" t="n">
        <v>0</v>
      </c>
      <c r="G618" s="12">
        <f>0.42*8</f>
        <v/>
      </c>
      <c r="H618" s="12">
        <f>F618-G618</f>
        <v/>
      </c>
      <c r="I618" s="10">
        <f>IF(E618=0,"Fora",IF(E617=0,"Carg xar",IF(H618&lt;0,IF(M618&lt;0.9,"Carg FV","Stby"),IF(M618&gt;P618,"V2H",IF(M618&lt;0.9,"Carg xar","Stby")))))</f>
        <v/>
      </c>
      <c r="J618" s="12">
        <f>IF(OR(I618="Carg FV",I618="Carg xar"),MIN(IF(I618="Carg FV",ABS(H618),7.4),7.4,MAX(0,(0.9-M618)*40)*0.95),0)</f>
        <v/>
      </c>
      <c r="K618" s="12">
        <f>IF(I618="V2H",MIN(MAX(0,H618),7.4,MAX(0,(M618-P618)*40)*0.95),0)</f>
        <v/>
      </c>
      <c r="L618" s="12">
        <f>IF(E618=0,0,MAX(0,H618-K618))</f>
        <v/>
      </c>
      <c r="M618" s="13">
        <f>M617+J617/40-IF(I617="V2H",K617/(0.95*40),0)-IF(E618=0,IF(E617=1,IF(D618=1,30,40)*0.18/(2*40),0),0)-IF(E618=1,IF(E617=0,IF(D618=1,30,40)*0.18/(2*40),0),0)</f>
        <v/>
      </c>
      <c r="N618" s="14" t="n">
        <v>0.09</v>
      </c>
      <c r="O618" s="15">
        <f>K618*N618</f>
        <v/>
      </c>
      <c r="P618">
        <f>IF(E618=0,0.3,IF(D618=1,IF(C618&gt;=Params!$B$13-3,IF(C618&lt;Params!$B$13,Params!$B$20,0.3),0.3),IF(C618&gt;=Params!$B$15-3,IF(C618&lt;Params!$B$15,Params!$B$21,0.3),0.3)))</f>
        <v/>
      </c>
    </row>
    <row r="619" ht="15" customHeight="1" s="1">
      <c r="A619" s="9" t="n">
        <v>616</v>
      </c>
      <c r="B619" s="6" t="inlineStr">
        <is>
          <t>26/01</t>
        </is>
      </c>
      <c r="C619" s="6" t="n">
        <v>15</v>
      </c>
      <c r="D619" s="6" t="n">
        <v>1</v>
      </c>
      <c r="E619" s="10">
        <f>IF(D619=1, IF(OR(C619&lt;10, C619&gt;=15),1,0), IF(OR(C619&lt;7, C619&gt;=18),1,0))</f>
        <v/>
      </c>
      <c r="F619" s="11" t="n">
        <v>0.125</v>
      </c>
      <c r="G619" s="12">
        <f>0.22*8</f>
        <v/>
      </c>
      <c r="H619" s="12">
        <f>F619-G619</f>
        <v/>
      </c>
      <c r="I619" s="10">
        <f>IF(E619=0,"Fora",IF(E618=0,"Carg xar",IF(H619&lt;0,IF(M619&lt;0.9,"Carg FV","Stby"),IF(M619&gt;P619,"V2H",IF(M619&lt;0.9,"Carg xar","Stby")))))</f>
        <v/>
      </c>
      <c r="J619" s="12">
        <f>IF(OR(I619="Carg FV",I619="Carg xar"),MIN(IF(I619="Carg FV",ABS(H619),7.4),7.4,MAX(0,(0.9-M619)*40)*0.95),0)</f>
        <v/>
      </c>
      <c r="K619" s="12">
        <f>IF(I619="V2H",MIN(MAX(0,H619),7.4,MAX(0,(M619-P619)*40)*0.95),0)</f>
        <v/>
      </c>
      <c r="L619" s="12">
        <f>IF(E619=0,0,MAX(0,H619-K619))</f>
        <v/>
      </c>
      <c r="M619" s="13">
        <f>M618+J618/40-IF(I618="V2H",K618/(0.95*40),0)-IF(E619=0,IF(E618=1,IF(D619=1,30,40)*0.18/(2*40),0),0)-IF(E619=1,IF(E618=0,IF(D619=1,30,40)*0.18/(2*40),0),0)</f>
        <v/>
      </c>
      <c r="N619" s="14" t="n">
        <v>0.09</v>
      </c>
      <c r="O619" s="15">
        <f>K619*N619</f>
        <v/>
      </c>
      <c r="P619">
        <f>IF(E619=0,0.3,IF(D619=1,IF(C619&gt;=Params!$B$13-3,IF(C619&lt;Params!$B$13,Params!$B$20,0.3),0.3),IF(C619&gt;=Params!$B$15-3,IF(C619&lt;Params!$B$15,Params!$B$21,0.3),0.3)))</f>
        <v/>
      </c>
    </row>
    <row r="620" ht="15" customHeight="1" s="1">
      <c r="A620" s="9" t="n">
        <v>617</v>
      </c>
      <c r="B620" s="6" t="inlineStr">
        <is>
          <t>26/01</t>
        </is>
      </c>
      <c r="C620" s="6" t="n">
        <v>16</v>
      </c>
      <c r="D620" s="6" t="n">
        <v>1</v>
      </c>
      <c r="E620" s="10">
        <f>IF(D620=1, IF(OR(C620&lt;10, C620&gt;=15),1,0), IF(OR(C620&lt;7, C620&gt;=18),1,0))</f>
        <v/>
      </c>
      <c r="F620" s="11" t="n">
        <v>0.498</v>
      </c>
      <c r="G620" s="12">
        <f>0.05*8</f>
        <v/>
      </c>
      <c r="H620" s="12">
        <f>F620-G620</f>
        <v/>
      </c>
      <c r="I620" s="10">
        <f>IF(E620=0,"Fora",IF(E619=0,"Carg xar",IF(H620&lt;0,IF(M620&lt;0.9,"Carg FV","Stby"),IF(M620&gt;P620,"V2H",IF(M620&lt;0.9,"Carg xar","Stby")))))</f>
        <v/>
      </c>
      <c r="J620" s="12">
        <f>IF(OR(I620="Carg FV",I620="Carg xar"),MIN(IF(I620="Carg FV",ABS(H620),7.4),7.4,MAX(0,(0.9-M620)*40)*0.95),0)</f>
        <v/>
      </c>
      <c r="K620" s="12">
        <f>IF(I620="V2H",MIN(MAX(0,H620),7.4,MAX(0,(M620-P620)*40)*0.95),0)</f>
        <v/>
      </c>
      <c r="L620" s="12">
        <f>IF(E620=0,0,MAX(0,H620-K620))</f>
        <v/>
      </c>
      <c r="M620" s="13">
        <f>M619+J619/40-IF(I619="V2H",K619/(0.95*40),0)-IF(E620=0,IF(E619=1,IF(D620=1,30,40)*0.18/(2*40),0),0)-IF(E620=1,IF(E619=0,IF(D620=1,30,40)*0.18/(2*40),0),0)</f>
        <v/>
      </c>
      <c r="N620" s="14" t="n">
        <v>0.09</v>
      </c>
      <c r="O620" s="15">
        <f>K620*N620</f>
        <v/>
      </c>
      <c r="P620">
        <f>IF(E620=0,0.3,IF(D620=1,IF(C620&gt;=Params!$B$13-3,IF(C620&lt;Params!$B$13,Params!$B$20,0.3),0.3),IF(C620&gt;=Params!$B$15-3,IF(C620&lt;Params!$B$15,Params!$B$21,0.3),0.3)))</f>
        <v/>
      </c>
    </row>
    <row r="621" ht="15" customHeight="1" s="1">
      <c r="A621" s="9" t="n">
        <v>618</v>
      </c>
      <c r="B621" s="6" t="inlineStr">
        <is>
          <t>26/01</t>
        </is>
      </c>
      <c r="C621" s="6" t="n">
        <v>17</v>
      </c>
      <c r="D621" s="6" t="n">
        <v>1</v>
      </c>
      <c r="E621" s="10">
        <f>IF(D621=1, IF(OR(C621&lt;10, C621&gt;=15),1,0), IF(OR(C621&lt;7, C621&gt;=18),1,0))</f>
        <v/>
      </c>
      <c r="F621" s="11" t="n">
        <v>0.128</v>
      </c>
      <c r="G621" s="12">
        <f>0*8</f>
        <v/>
      </c>
      <c r="H621" s="12">
        <f>F621-G621</f>
        <v/>
      </c>
      <c r="I621" s="10">
        <f>IF(E621=0,"Fora",IF(E620=0,"Carg xar",IF(H621&lt;0,IF(M621&lt;0.9,"Carg FV","Stby"),IF(M621&gt;P621,"V2H",IF(M621&lt;0.9,"Carg xar","Stby")))))</f>
        <v/>
      </c>
      <c r="J621" s="12">
        <f>IF(OR(I621="Carg FV",I621="Carg xar"),MIN(IF(I621="Carg FV",ABS(H621),7.4),7.4,MAX(0,(0.9-M621)*40)*0.95),0)</f>
        <v/>
      </c>
      <c r="K621" s="12">
        <f>IF(I621="V2H",MIN(MAX(0,H621),7.4,MAX(0,(M621-P621)*40)*0.95),0)</f>
        <v/>
      </c>
      <c r="L621" s="12">
        <f>IF(E621=0,0,MAX(0,H621-K621))</f>
        <v/>
      </c>
      <c r="M621" s="13">
        <f>M620+J620/40-IF(I620="V2H",K620/(0.95*40),0)-IF(E621=0,IF(E620=1,IF(D621=1,30,40)*0.18/(2*40),0),0)-IF(E621=1,IF(E620=0,IF(D621=1,30,40)*0.18/(2*40),0),0)</f>
        <v/>
      </c>
      <c r="N621" s="14" t="n">
        <v>0.09</v>
      </c>
      <c r="O621" s="15">
        <f>K621*N621</f>
        <v/>
      </c>
      <c r="P621">
        <f>IF(E621=0,0.3,IF(D621=1,IF(C621&gt;=Params!$B$13-3,IF(C621&lt;Params!$B$13,Params!$B$20,0.3),0.3),IF(C621&gt;=Params!$B$15-3,IF(C621&lt;Params!$B$15,Params!$B$21,0.3),0.3)))</f>
        <v/>
      </c>
    </row>
    <row r="622" ht="15" customHeight="1" s="1">
      <c r="A622" s="9" t="n">
        <v>619</v>
      </c>
      <c r="B622" s="6" t="inlineStr">
        <is>
          <t>26/01</t>
        </is>
      </c>
      <c r="C622" s="6" t="n">
        <v>18</v>
      </c>
      <c r="D622" s="6" t="n">
        <v>1</v>
      </c>
      <c r="E622" s="10">
        <f>IF(D622=1, IF(OR(C622&lt;10, C622&gt;=15),1,0), IF(OR(C622&lt;7, C622&gt;=18),1,0))</f>
        <v/>
      </c>
      <c r="F622" s="11" t="n">
        <v>0.374</v>
      </c>
      <c r="G622" s="12">
        <f>0*8</f>
        <v/>
      </c>
      <c r="H622" s="12">
        <f>F622-G622</f>
        <v/>
      </c>
      <c r="I622" s="10">
        <f>IF(E622=0,"Fora",IF(E621=0,"Carg xar",IF(H622&lt;0,IF(M622&lt;0.9,"Carg FV","Stby"),IF(M622&gt;P622,"V2H",IF(M622&lt;0.9,"Carg xar","Stby")))))</f>
        <v/>
      </c>
      <c r="J622" s="12">
        <f>IF(OR(I622="Carg FV",I622="Carg xar"),MIN(IF(I622="Carg FV",ABS(H622),7.4),7.4,MAX(0,(0.9-M622)*40)*0.95),0)</f>
        <v/>
      </c>
      <c r="K622" s="12">
        <f>IF(I622="V2H",MIN(MAX(0,H622),7.4,MAX(0,(M622-P622)*40)*0.95),0)</f>
        <v/>
      </c>
      <c r="L622" s="12">
        <f>IF(E622=0,0,MAX(0,H622-K622))</f>
        <v/>
      </c>
      <c r="M622" s="13">
        <f>M621+J621/40-IF(I621="V2H",K621/(0.95*40),0)-IF(E622=0,IF(E621=1,IF(D622=1,30,40)*0.18/(2*40),0),0)-IF(E622=1,IF(E621=0,IF(D622=1,30,40)*0.18/(2*40),0),0)</f>
        <v/>
      </c>
      <c r="N622" s="14" t="n">
        <v>0.09</v>
      </c>
      <c r="O622" s="15">
        <f>K622*N622</f>
        <v/>
      </c>
      <c r="P622">
        <f>IF(E622=0,0.3,IF(D622=1,IF(C622&gt;=Params!$B$13-3,IF(C622&lt;Params!$B$13,Params!$B$20,0.3),0.3),IF(C622&gt;=Params!$B$15-3,IF(C622&lt;Params!$B$15,Params!$B$21,0.3),0.3)))</f>
        <v/>
      </c>
    </row>
    <row r="623" ht="15" customHeight="1" s="1">
      <c r="A623" s="9" t="n">
        <v>620</v>
      </c>
      <c r="B623" s="6" t="inlineStr">
        <is>
          <t>26/01</t>
        </is>
      </c>
      <c r="C623" s="6" t="n">
        <v>19</v>
      </c>
      <c r="D623" s="6" t="n">
        <v>1</v>
      </c>
      <c r="E623" s="10">
        <f>IF(D623=1, IF(OR(C623&lt;10, C623&gt;=15),1,0), IF(OR(C623&lt;7, C623&gt;=18),1,0))</f>
        <v/>
      </c>
      <c r="F623" s="11" t="n">
        <v>0.479</v>
      </c>
      <c r="G623" s="12">
        <f>0*8</f>
        <v/>
      </c>
      <c r="H623" s="12">
        <f>F623-G623</f>
        <v/>
      </c>
      <c r="I623" s="10">
        <f>IF(E623=0,"Fora",IF(E622=0,"Carg xar",IF(H623&lt;0,IF(M623&lt;0.9,"Carg FV","Stby"),IF(M623&gt;P623,"V2H",IF(M623&lt;0.9,"Carg xar","Stby")))))</f>
        <v/>
      </c>
      <c r="J623" s="12">
        <f>IF(OR(I623="Carg FV",I623="Carg xar"),MIN(IF(I623="Carg FV",ABS(H623),7.4),7.4,MAX(0,(0.9-M623)*40)*0.95),0)</f>
        <v/>
      </c>
      <c r="K623" s="12">
        <f>IF(I623="V2H",MIN(MAX(0,H623),7.4,MAX(0,(M623-P623)*40)*0.95),0)</f>
        <v/>
      </c>
      <c r="L623" s="12">
        <f>IF(E623=0,0,MAX(0,H623-K623))</f>
        <v/>
      </c>
      <c r="M623" s="13">
        <f>M622+J622/40-IF(I622="V2H",K622/(0.95*40),0)-IF(E623=0,IF(E622=1,IF(D623=1,30,40)*0.18/(2*40),0),0)-IF(E623=1,IF(E622=0,IF(D623=1,30,40)*0.18/(2*40),0),0)</f>
        <v/>
      </c>
      <c r="N623" s="14" t="n">
        <v>0.09</v>
      </c>
      <c r="O623" s="15">
        <f>K623*N623</f>
        <v/>
      </c>
      <c r="P623">
        <f>IF(E623=0,0.3,IF(D623=1,IF(C623&gt;=Params!$B$13-3,IF(C623&lt;Params!$B$13,Params!$B$20,0.3),0.3),IF(C623&gt;=Params!$B$15-3,IF(C623&lt;Params!$B$15,Params!$B$21,0.3),0.3)))</f>
        <v/>
      </c>
    </row>
    <row r="624" ht="15" customHeight="1" s="1">
      <c r="A624" s="9" t="n">
        <v>621</v>
      </c>
      <c r="B624" s="6" t="inlineStr">
        <is>
          <t>26/01</t>
        </is>
      </c>
      <c r="C624" s="6" t="n">
        <v>20</v>
      </c>
      <c r="D624" s="6" t="n">
        <v>1</v>
      </c>
      <c r="E624" s="10">
        <f>IF(D624=1, IF(OR(C624&lt;10, C624&gt;=15),1,0), IF(OR(C624&lt;7, C624&gt;=18),1,0))</f>
        <v/>
      </c>
      <c r="F624" s="11" t="n">
        <v>3.185</v>
      </c>
      <c r="G624" s="12">
        <f>0*8</f>
        <v/>
      </c>
      <c r="H624" s="12">
        <f>F624-G624</f>
        <v/>
      </c>
      <c r="I624" s="10">
        <f>IF(E624=0,"Fora",IF(E623=0,"Carg xar",IF(H624&lt;0,IF(M624&lt;0.9,"Carg FV","Stby"),IF(M624&gt;P624,"V2H",IF(M624&lt;0.9,"Carg xar","Stby")))))</f>
        <v/>
      </c>
      <c r="J624" s="12">
        <f>IF(OR(I624="Carg FV",I624="Carg xar"),MIN(IF(I624="Carg FV",ABS(H624),7.4),7.4,MAX(0,(0.9-M624)*40)*0.95),0)</f>
        <v/>
      </c>
      <c r="K624" s="12">
        <f>IF(I624="V2H",MIN(MAX(0,H624),7.4,MAX(0,(M624-P624)*40)*0.95),0)</f>
        <v/>
      </c>
      <c r="L624" s="12">
        <f>IF(E624=0,0,MAX(0,H624-K624))</f>
        <v/>
      </c>
      <c r="M624" s="13">
        <f>M623+J623/40-IF(I623="V2H",K623/(0.95*40),0)-IF(E624=0,IF(E623=1,IF(D624=1,30,40)*0.18/(2*40),0),0)-IF(E624=1,IF(E623=0,IF(D624=1,30,40)*0.18/(2*40),0),0)</f>
        <v/>
      </c>
      <c r="N624" s="14" t="n">
        <v>0.09</v>
      </c>
      <c r="O624" s="15">
        <f>K624*N624</f>
        <v/>
      </c>
      <c r="P624">
        <f>IF(E624=0,0.3,IF(D624=1,IF(C624&gt;=Params!$B$13-3,IF(C624&lt;Params!$B$13,Params!$B$20,0.3),0.3),IF(C624&gt;=Params!$B$15-3,IF(C624&lt;Params!$B$15,Params!$B$21,0.3),0.3)))</f>
        <v/>
      </c>
    </row>
    <row r="625" ht="15" customHeight="1" s="1">
      <c r="A625" s="9" t="n">
        <v>622</v>
      </c>
      <c r="B625" s="6" t="inlineStr">
        <is>
          <t>26/01</t>
        </is>
      </c>
      <c r="C625" s="6" t="n">
        <v>21</v>
      </c>
      <c r="D625" s="6" t="n">
        <v>1</v>
      </c>
      <c r="E625" s="10">
        <f>IF(D625=1, IF(OR(C625&lt;10, C625&gt;=15),1,0), IF(OR(C625&lt;7, C625&gt;=18),1,0))</f>
        <v/>
      </c>
      <c r="F625" s="11" t="n">
        <v>1.036</v>
      </c>
      <c r="G625" s="12">
        <f>0*8</f>
        <v/>
      </c>
      <c r="H625" s="12">
        <f>F625-G625</f>
        <v/>
      </c>
      <c r="I625" s="10">
        <f>IF(E625=0,"Fora",IF(E624=0,"Carg xar",IF(H625&lt;0,IF(M625&lt;0.9,"Carg FV","Stby"),IF(M625&gt;P625,"V2H",IF(M625&lt;0.9,"Carg xar","Stby")))))</f>
        <v/>
      </c>
      <c r="J625" s="12">
        <f>IF(OR(I625="Carg FV",I625="Carg xar"),MIN(IF(I625="Carg FV",ABS(H625),7.4),7.4,MAX(0,(0.9-M625)*40)*0.95),0)</f>
        <v/>
      </c>
      <c r="K625" s="12">
        <f>IF(I625="V2H",MIN(MAX(0,H625),7.4,MAX(0,(M625-P625)*40)*0.95),0)</f>
        <v/>
      </c>
      <c r="L625" s="12">
        <f>IF(E625=0,0,MAX(0,H625-K625))</f>
        <v/>
      </c>
      <c r="M625" s="13">
        <f>M624+J624/40-IF(I624="V2H",K624/(0.95*40),0)-IF(E625=0,IF(E624=1,IF(D625=1,30,40)*0.18/(2*40),0),0)-IF(E625=1,IF(E624=0,IF(D625=1,30,40)*0.18/(2*40),0),0)</f>
        <v/>
      </c>
      <c r="N625" s="14" t="n">
        <v>0.09</v>
      </c>
      <c r="O625" s="15">
        <f>K625*N625</f>
        <v/>
      </c>
      <c r="P625">
        <f>IF(E625=0,0.3,IF(D625=1,IF(C625&gt;=Params!$B$13-3,IF(C625&lt;Params!$B$13,Params!$B$20,0.3),0.3),IF(C625&gt;=Params!$B$15-3,IF(C625&lt;Params!$B$15,Params!$B$21,0.3),0.3)))</f>
        <v/>
      </c>
    </row>
    <row r="626" ht="15" customHeight="1" s="1">
      <c r="A626" s="9" t="n">
        <v>623</v>
      </c>
      <c r="B626" s="6" t="inlineStr">
        <is>
          <t>26/01</t>
        </is>
      </c>
      <c r="C626" s="6" t="n">
        <v>22</v>
      </c>
      <c r="D626" s="6" t="n">
        <v>1</v>
      </c>
      <c r="E626" s="10">
        <f>IF(D626=1, IF(OR(C626&lt;10, C626&gt;=15),1,0), IF(OR(C626&lt;7, C626&gt;=18),1,0))</f>
        <v/>
      </c>
      <c r="F626" s="11" t="n">
        <v>0.346</v>
      </c>
      <c r="G626" s="12">
        <f>0*8</f>
        <v/>
      </c>
      <c r="H626" s="12">
        <f>F626-G626</f>
        <v/>
      </c>
      <c r="I626" s="10">
        <f>IF(E626=0,"Fora",IF(E625=0,"Carg xar",IF(H626&lt;0,IF(M626&lt;0.9,"Carg FV","Stby"),IF(M626&gt;P626,"V2H",IF(M626&lt;0.9,"Carg xar","Stby")))))</f>
        <v/>
      </c>
      <c r="J626" s="12">
        <f>IF(OR(I626="Carg FV",I626="Carg xar"),MIN(IF(I626="Carg FV",ABS(H626),7.4),7.4,MAX(0,(0.9-M626)*40)*0.95),0)</f>
        <v/>
      </c>
      <c r="K626" s="12">
        <f>IF(I626="V2H",MIN(MAX(0,H626),7.4,MAX(0,(M626-P626)*40)*0.95),0)</f>
        <v/>
      </c>
      <c r="L626" s="12">
        <f>IF(E626=0,0,MAX(0,H626-K626))</f>
        <v/>
      </c>
      <c r="M626" s="13">
        <f>M625+J625/40-IF(I625="V2H",K625/(0.95*40),0)-IF(E626=0,IF(E625=1,IF(D626=1,30,40)*0.18/(2*40),0),0)-IF(E626=1,IF(E625=0,IF(D626=1,30,40)*0.18/(2*40),0),0)</f>
        <v/>
      </c>
      <c r="N626" s="14" t="n">
        <v>0.09</v>
      </c>
      <c r="O626" s="15">
        <f>K626*N626</f>
        <v/>
      </c>
      <c r="P626">
        <f>IF(E626=0,0.3,IF(D626=1,IF(C626&gt;=Params!$B$13-3,IF(C626&lt;Params!$B$13,Params!$B$20,0.3),0.3),IF(C626&gt;=Params!$B$15-3,IF(C626&lt;Params!$B$15,Params!$B$21,0.3),0.3)))</f>
        <v/>
      </c>
    </row>
    <row r="627" ht="15" customHeight="1" s="1">
      <c r="A627" s="9" t="n">
        <v>624</v>
      </c>
      <c r="B627" s="6" t="inlineStr">
        <is>
          <t>26/01</t>
        </is>
      </c>
      <c r="C627" s="6" t="n">
        <v>23</v>
      </c>
      <c r="D627" s="6" t="n">
        <v>1</v>
      </c>
      <c r="E627" s="10">
        <f>IF(D627=1, IF(OR(C627&lt;10, C627&gt;=15),1,0), IF(OR(C627&lt;7, C627&gt;=18),1,0))</f>
        <v/>
      </c>
      <c r="F627" s="11" t="n">
        <v>0.291</v>
      </c>
      <c r="G627" s="12">
        <f>0*8</f>
        <v/>
      </c>
      <c r="H627" s="12">
        <f>F627-G627</f>
        <v/>
      </c>
      <c r="I627" s="10">
        <f>IF(E627=0,"Fora",IF(E626=0,"Carg xar",IF(H627&lt;0,IF(M627&lt;0.9,"Carg FV","Stby"),IF(M627&gt;P627,"V2H",IF(M627&lt;0.9,"Carg xar","Stby")))))</f>
        <v/>
      </c>
      <c r="J627" s="12">
        <f>IF(OR(I627="Carg FV",I627="Carg xar"),MIN(IF(I627="Carg FV",ABS(H627),7.4),7.4,MAX(0,(0.9-M627)*40)*0.95),0)</f>
        <v/>
      </c>
      <c r="K627" s="12">
        <f>IF(I627="V2H",MIN(MAX(0,H627),7.4,MAX(0,(M627-P627)*40)*0.95),0)</f>
        <v/>
      </c>
      <c r="L627" s="12">
        <f>IF(E627=0,0,MAX(0,H627-K627))</f>
        <v/>
      </c>
      <c r="M627" s="13">
        <f>M626+J626/40-IF(I626="V2H",K626/(0.95*40),0)-IF(E627=0,IF(E626=1,IF(D627=1,30,40)*0.18/(2*40),0),0)-IF(E627=1,IF(E626=0,IF(D627=1,30,40)*0.18/(2*40),0),0)</f>
        <v/>
      </c>
      <c r="N627" s="14" t="n">
        <v>0.09</v>
      </c>
      <c r="O627" s="15">
        <f>K627*N627</f>
        <v/>
      </c>
      <c r="P627">
        <f>IF(E627=0,0.3,IF(D627=1,IF(C627&gt;=Params!$B$13-3,IF(C627&lt;Params!$B$13,Params!$B$20,0.3),0.3),IF(C627&gt;=Params!$B$15-3,IF(C627&lt;Params!$B$15,Params!$B$21,0.3),0.3)))</f>
        <v/>
      </c>
    </row>
    <row r="628" ht="15" customHeight="1" s="1">
      <c r="A628" s="9" t="n">
        <v>625</v>
      </c>
      <c r="B628" s="6" t="inlineStr">
        <is>
          <t>27/01</t>
        </is>
      </c>
      <c r="C628" s="6" t="n">
        <v>0</v>
      </c>
      <c r="D628" s="6" t="n">
        <v>0</v>
      </c>
      <c r="E628" s="10">
        <f>IF(D628=1, IF(OR(C628&lt;10, C628&gt;=15),1,0), IF(OR(C628&lt;7, C628&gt;=18),1,0))</f>
        <v/>
      </c>
      <c r="F628" s="11" t="n">
        <v>0.158</v>
      </c>
      <c r="G628" s="12">
        <f>0*8</f>
        <v/>
      </c>
      <c r="H628" s="12">
        <f>F628-G628</f>
        <v/>
      </c>
      <c r="I628" s="10">
        <f>IF(E628=0,"Fora",IF(E627=0,"Carg xar",IF(H628&lt;0,IF(M628&lt;0.9,"Carg FV","Stby"),IF(M628&gt;P628,"V2H",IF(M628&lt;0.9,"Carg xar","Stby")))))</f>
        <v/>
      </c>
      <c r="J628" s="12">
        <f>IF(OR(I628="Carg FV",I628="Carg xar"),MIN(IF(I628="Carg FV",ABS(H628),7.4),7.4,MAX(0,(0.9-M628)*40)*0.95),0)</f>
        <v/>
      </c>
      <c r="K628" s="12">
        <f>IF(I628="V2H",MIN(MAX(0,H628),7.4,MAX(0,(M628-P628)*40)*0.95),0)</f>
        <v/>
      </c>
      <c r="L628" s="12">
        <f>IF(E628=0,0,MAX(0,H628-K628))</f>
        <v/>
      </c>
      <c r="M628" s="13">
        <f>M627+J627/40-IF(I627="V2H",K627/(0.95*40),0)-IF(E628=0,IF(E627=1,IF(D628=1,30,40)*0.18/(2*40),0),0)-IF(E628=1,IF(E627=0,IF(D628=1,30,40)*0.18/(2*40),0),0)</f>
        <v/>
      </c>
      <c r="N628" s="14" t="n">
        <v>0.09</v>
      </c>
      <c r="O628" s="15">
        <f>K628*N628</f>
        <v/>
      </c>
      <c r="P628">
        <f>IF(E628=0,0.3,IF(D628=1,IF(C628&gt;=Params!$B$13-3,IF(C628&lt;Params!$B$13,Params!$B$20,0.3),0.3),IF(C628&gt;=Params!$B$15-3,IF(C628&lt;Params!$B$15,Params!$B$21,0.3),0.3)))</f>
        <v/>
      </c>
    </row>
    <row r="629" ht="15" customHeight="1" s="1">
      <c r="A629" s="9" t="n">
        <v>626</v>
      </c>
      <c r="B629" s="6" t="inlineStr">
        <is>
          <t>27/01</t>
        </is>
      </c>
      <c r="C629" s="6" t="n">
        <v>1</v>
      </c>
      <c r="D629" s="6" t="n">
        <v>0</v>
      </c>
      <c r="E629" s="10">
        <f>IF(D629=1, IF(OR(C629&lt;10, C629&gt;=15),1,0), IF(OR(C629&lt;7, C629&gt;=18),1,0))</f>
        <v/>
      </c>
      <c r="F629" s="11" t="n">
        <v>0.102</v>
      </c>
      <c r="G629" s="12">
        <f>0*8</f>
        <v/>
      </c>
      <c r="H629" s="12">
        <f>F629-G629</f>
        <v/>
      </c>
      <c r="I629" s="10">
        <f>IF(E629=0,"Fora",IF(E628=0,"Carg xar",IF(H629&lt;0,IF(M629&lt;0.9,"Carg FV","Stby"),IF(M629&gt;P629,"V2H",IF(M629&lt;0.9,"Carg xar","Stby")))))</f>
        <v/>
      </c>
      <c r="J629" s="12">
        <f>IF(OR(I629="Carg FV",I629="Carg xar"),MIN(IF(I629="Carg FV",ABS(H629),7.4),7.4,MAX(0,(0.9-M629)*40)*0.95),0)</f>
        <v/>
      </c>
      <c r="K629" s="12">
        <f>IF(I629="V2H",MIN(MAX(0,H629),7.4,MAX(0,(M629-P629)*40)*0.95),0)</f>
        <v/>
      </c>
      <c r="L629" s="12">
        <f>IF(E629=0,0,MAX(0,H629-K629))</f>
        <v/>
      </c>
      <c r="M629" s="13">
        <f>M628+J628/40-IF(I628="V2H",K628/(0.95*40),0)-IF(E629=0,IF(E628=1,IF(D629=1,30,40)*0.18/(2*40),0),0)-IF(E629=1,IF(E628=0,IF(D629=1,30,40)*0.18/(2*40),0),0)</f>
        <v/>
      </c>
      <c r="N629" s="14" t="n">
        <v>0.09</v>
      </c>
      <c r="O629" s="15">
        <f>K629*N629</f>
        <v/>
      </c>
      <c r="P629">
        <f>IF(E629=0,0.3,IF(D629=1,IF(C629&gt;=Params!$B$13-3,IF(C629&lt;Params!$B$13,Params!$B$20,0.3),0.3),IF(C629&gt;=Params!$B$15-3,IF(C629&lt;Params!$B$15,Params!$B$21,0.3),0.3)))</f>
        <v/>
      </c>
    </row>
    <row r="630" ht="15" customHeight="1" s="1">
      <c r="A630" s="9" t="n">
        <v>627</v>
      </c>
      <c r="B630" s="6" t="inlineStr">
        <is>
          <t>27/01</t>
        </is>
      </c>
      <c r="C630" s="6" t="n">
        <v>2</v>
      </c>
      <c r="D630" s="6" t="n">
        <v>0</v>
      </c>
      <c r="E630" s="10">
        <f>IF(D630=1, IF(OR(C630&lt;10, C630&gt;=15),1,0), IF(OR(C630&lt;7, C630&gt;=18),1,0))</f>
        <v/>
      </c>
      <c r="F630" s="11" t="n">
        <v>0.123</v>
      </c>
      <c r="G630" s="12">
        <f>0*8</f>
        <v/>
      </c>
      <c r="H630" s="12">
        <f>F630-G630</f>
        <v/>
      </c>
      <c r="I630" s="10">
        <f>IF(E630=0,"Fora",IF(E629=0,"Carg xar",IF(H630&lt;0,IF(M630&lt;0.9,"Carg FV","Stby"),IF(M630&gt;P630,"V2H",IF(M630&lt;0.9,"Carg xar","Stby")))))</f>
        <v/>
      </c>
      <c r="J630" s="12">
        <f>IF(OR(I630="Carg FV",I630="Carg xar"),MIN(IF(I630="Carg FV",ABS(H630),7.4),7.4,MAX(0,(0.9-M630)*40)*0.95),0)</f>
        <v/>
      </c>
      <c r="K630" s="12">
        <f>IF(I630="V2H",MIN(MAX(0,H630),7.4,MAX(0,(M630-P630)*40)*0.95),0)</f>
        <v/>
      </c>
      <c r="L630" s="12">
        <f>IF(E630=0,0,MAX(0,H630-K630))</f>
        <v/>
      </c>
      <c r="M630" s="13">
        <f>M629+J629/40-IF(I629="V2H",K629/(0.95*40),0)-IF(E630=0,IF(E629=1,IF(D630=1,30,40)*0.18/(2*40),0),0)-IF(E630=1,IF(E629=0,IF(D630=1,30,40)*0.18/(2*40),0),0)</f>
        <v/>
      </c>
      <c r="N630" s="14" t="n">
        <v>0.09</v>
      </c>
      <c r="O630" s="15">
        <f>K630*N630</f>
        <v/>
      </c>
      <c r="P630">
        <f>IF(E630=0,0.3,IF(D630=1,IF(C630&gt;=Params!$B$13-3,IF(C630&lt;Params!$B$13,Params!$B$20,0.3),0.3),IF(C630&gt;=Params!$B$15-3,IF(C630&lt;Params!$B$15,Params!$B$21,0.3),0.3)))</f>
        <v/>
      </c>
    </row>
    <row r="631" ht="15" customHeight="1" s="1">
      <c r="A631" s="9" t="n">
        <v>628</v>
      </c>
      <c r="B631" s="6" t="inlineStr">
        <is>
          <t>27/01</t>
        </is>
      </c>
      <c r="C631" s="6" t="n">
        <v>3</v>
      </c>
      <c r="D631" s="6" t="n">
        <v>0</v>
      </c>
      <c r="E631" s="10">
        <f>IF(D631=1, IF(OR(C631&lt;10, C631&gt;=15),1,0), IF(OR(C631&lt;7, C631&gt;=18),1,0))</f>
        <v/>
      </c>
      <c r="F631" s="11" t="n">
        <v>0.186</v>
      </c>
      <c r="G631" s="12">
        <f>0*8</f>
        <v/>
      </c>
      <c r="H631" s="12">
        <f>F631-G631</f>
        <v/>
      </c>
      <c r="I631" s="10">
        <f>IF(E631=0,"Fora",IF(E630=0,"Carg xar",IF(H631&lt;0,IF(M631&lt;0.9,"Carg FV","Stby"),IF(M631&gt;P631,"V2H",IF(M631&lt;0.9,"Carg xar","Stby")))))</f>
        <v/>
      </c>
      <c r="J631" s="12">
        <f>IF(OR(I631="Carg FV",I631="Carg xar"),MIN(IF(I631="Carg FV",ABS(H631),7.4),7.4,MAX(0,(0.9-M631)*40)*0.95),0)</f>
        <v/>
      </c>
      <c r="K631" s="12">
        <f>IF(I631="V2H",MIN(MAX(0,H631),7.4,MAX(0,(M631-P631)*40)*0.95),0)</f>
        <v/>
      </c>
      <c r="L631" s="12">
        <f>IF(E631=0,0,MAX(0,H631-K631))</f>
        <v/>
      </c>
      <c r="M631" s="13">
        <f>M630+J630/40-IF(I630="V2H",K630/(0.95*40),0)-IF(E631=0,IF(E630=1,IF(D631=1,30,40)*0.18/(2*40),0),0)-IF(E631=1,IF(E630=0,IF(D631=1,30,40)*0.18/(2*40),0),0)</f>
        <v/>
      </c>
      <c r="N631" s="14" t="n">
        <v>0.09</v>
      </c>
      <c r="O631" s="15">
        <f>K631*N631</f>
        <v/>
      </c>
      <c r="P631">
        <f>IF(E631=0,0.3,IF(D631=1,IF(C631&gt;=Params!$B$13-3,IF(C631&lt;Params!$B$13,Params!$B$20,0.3),0.3),IF(C631&gt;=Params!$B$15-3,IF(C631&lt;Params!$B$15,Params!$B$21,0.3),0.3)))</f>
        <v/>
      </c>
    </row>
    <row r="632" ht="15" customHeight="1" s="1">
      <c r="A632" s="9" t="n">
        <v>629</v>
      </c>
      <c r="B632" s="6" t="inlineStr">
        <is>
          <t>27/01</t>
        </is>
      </c>
      <c r="C632" s="6" t="n">
        <v>4</v>
      </c>
      <c r="D632" s="6" t="n">
        <v>0</v>
      </c>
      <c r="E632" s="10">
        <f>IF(D632=1, IF(OR(C632&lt;10, C632&gt;=15),1,0), IF(OR(C632&lt;7, C632&gt;=18),1,0))</f>
        <v/>
      </c>
      <c r="F632" s="11" t="n">
        <v>2.003</v>
      </c>
      <c r="G632" s="12">
        <f>0*8</f>
        <v/>
      </c>
      <c r="H632" s="12">
        <f>F632-G632</f>
        <v/>
      </c>
      <c r="I632" s="10">
        <f>IF(E632=0,"Fora",IF(E631=0,"Carg xar",IF(H632&lt;0,IF(M632&lt;0.9,"Carg FV","Stby"),IF(M632&gt;P632,"V2H",IF(M632&lt;0.9,"Carg xar","Stby")))))</f>
        <v/>
      </c>
      <c r="J632" s="12">
        <f>IF(OR(I632="Carg FV",I632="Carg xar"),MIN(IF(I632="Carg FV",ABS(H632),7.4),7.4,MAX(0,(0.9-M632)*40)*0.95),0)</f>
        <v/>
      </c>
      <c r="K632" s="12">
        <f>IF(I632="V2H",MIN(MAX(0,H632),7.4,MAX(0,(M632-P632)*40)*0.95),0)</f>
        <v/>
      </c>
      <c r="L632" s="12">
        <f>IF(E632=0,0,MAX(0,H632-K632))</f>
        <v/>
      </c>
      <c r="M632" s="13">
        <f>M631+J631/40-IF(I631="V2H",K631/(0.95*40),0)-IF(E632=0,IF(E631=1,IF(D632=1,30,40)*0.18/(2*40),0),0)-IF(E632=1,IF(E631=0,IF(D632=1,30,40)*0.18/(2*40),0),0)</f>
        <v/>
      </c>
      <c r="N632" s="14" t="n">
        <v>0.09</v>
      </c>
      <c r="O632" s="15">
        <f>K632*N632</f>
        <v/>
      </c>
      <c r="P632">
        <f>IF(E632=0,0.3,IF(D632=1,IF(C632&gt;=Params!$B$13-3,IF(C632&lt;Params!$B$13,Params!$B$20,0.3),0.3),IF(C632&gt;=Params!$B$15-3,IF(C632&lt;Params!$B$15,Params!$B$21,0.3),0.3)))</f>
        <v/>
      </c>
    </row>
    <row r="633" ht="15" customHeight="1" s="1">
      <c r="A633" s="9" t="n">
        <v>630</v>
      </c>
      <c r="B633" s="6" t="inlineStr">
        <is>
          <t>27/01</t>
        </is>
      </c>
      <c r="C633" s="6" t="n">
        <v>5</v>
      </c>
      <c r="D633" s="6" t="n">
        <v>0</v>
      </c>
      <c r="E633" s="10">
        <f>IF(D633=1, IF(OR(C633&lt;10, C633&gt;=15),1,0), IF(OR(C633&lt;7, C633&gt;=18),1,0))</f>
        <v/>
      </c>
      <c r="F633" s="11" t="n">
        <v>2.441</v>
      </c>
      <c r="G633" s="12">
        <f>0*8</f>
        <v/>
      </c>
      <c r="H633" s="12">
        <f>F633-G633</f>
        <v/>
      </c>
      <c r="I633" s="10">
        <f>IF(E633=0,"Fora",IF(E632=0,"Carg xar",IF(H633&lt;0,IF(M633&lt;0.9,"Carg FV","Stby"),IF(M633&gt;P633,"V2H",IF(M633&lt;0.9,"Carg xar","Stby")))))</f>
        <v/>
      </c>
      <c r="J633" s="12">
        <f>IF(OR(I633="Carg FV",I633="Carg xar"),MIN(IF(I633="Carg FV",ABS(H633),7.4),7.4,MAX(0,(0.9-M633)*40)*0.95),0)</f>
        <v/>
      </c>
      <c r="K633" s="12">
        <f>IF(I633="V2H",MIN(MAX(0,H633),7.4,MAX(0,(M633-P633)*40)*0.95),0)</f>
        <v/>
      </c>
      <c r="L633" s="12">
        <f>IF(E633=0,0,MAX(0,H633-K633))</f>
        <v/>
      </c>
      <c r="M633" s="13">
        <f>M632+J632/40-IF(I632="V2H",K632/(0.95*40),0)-IF(E633=0,IF(E632=1,IF(D633=1,30,40)*0.18/(2*40),0),0)-IF(E633=1,IF(E632=0,IF(D633=1,30,40)*0.18/(2*40),0),0)</f>
        <v/>
      </c>
      <c r="N633" s="14" t="n">
        <v>0.09</v>
      </c>
      <c r="O633" s="15">
        <f>K633*N633</f>
        <v/>
      </c>
      <c r="P633">
        <f>IF(E633=0,0.3,IF(D633=1,IF(C633&gt;=Params!$B$13-3,IF(C633&lt;Params!$B$13,Params!$B$20,0.3),0.3),IF(C633&gt;=Params!$B$15-3,IF(C633&lt;Params!$B$15,Params!$B$21,0.3),0.3)))</f>
        <v/>
      </c>
    </row>
    <row r="634" ht="15" customHeight="1" s="1">
      <c r="A634" s="9" t="n">
        <v>631</v>
      </c>
      <c r="B634" s="6" t="inlineStr">
        <is>
          <t>27/01</t>
        </is>
      </c>
      <c r="C634" s="6" t="n">
        <v>6</v>
      </c>
      <c r="D634" s="6" t="n">
        <v>0</v>
      </c>
      <c r="E634" s="10">
        <f>IF(D634=1, IF(OR(C634&lt;10, C634&gt;=15),1,0), IF(OR(C634&lt;7, C634&gt;=18),1,0))</f>
        <v/>
      </c>
      <c r="F634" s="11" t="n">
        <v>1.995</v>
      </c>
      <c r="G634" s="12">
        <f>0*8</f>
        <v/>
      </c>
      <c r="H634" s="12">
        <f>F634-G634</f>
        <v/>
      </c>
      <c r="I634" s="10">
        <f>IF(E634=0,"Fora",IF(E633=0,"Carg xar",IF(H634&lt;0,IF(M634&lt;0.9,"Carg FV","Stby"),IF(M634&gt;P634,"V2H",IF(M634&lt;0.9,"Carg xar","Stby")))))</f>
        <v/>
      </c>
      <c r="J634" s="12">
        <f>IF(OR(I634="Carg FV",I634="Carg xar"),MIN(IF(I634="Carg FV",ABS(H634),7.4),7.4,MAX(0,(0.9-M634)*40)*0.95),0)</f>
        <v/>
      </c>
      <c r="K634" s="12">
        <f>IF(I634="V2H",MIN(MAX(0,H634),7.4,MAX(0,(M634-P634)*40)*0.95),0)</f>
        <v/>
      </c>
      <c r="L634" s="12">
        <f>IF(E634=0,0,MAX(0,H634-K634))</f>
        <v/>
      </c>
      <c r="M634" s="13">
        <f>M633+J633/40-IF(I633="V2H",K633/(0.95*40),0)-IF(E634=0,IF(E633=1,IF(D634=1,30,40)*0.18/(2*40),0),0)-IF(E634=1,IF(E633=0,IF(D634=1,30,40)*0.18/(2*40),0),0)</f>
        <v/>
      </c>
      <c r="N634" s="14" t="n">
        <v>0.09</v>
      </c>
      <c r="O634" s="15">
        <f>K634*N634</f>
        <v/>
      </c>
      <c r="P634">
        <f>IF(E634=0,0.3,IF(D634=1,IF(C634&gt;=Params!$B$13-3,IF(C634&lt;Params!$B$13,Params!$B$20,0.3),0.3),IF(C634&gt;=Params!$B$15-3,IF(C634&lt;Params!$B$15,Params!$B$21,0.3),0.3)))</f>
        <v/>
      </c>
    </row>
    <row r="635" ht="15" customHeight="1" s="1">
      <c r="A635" s="9" t="n">
        <v>632</v>
      </c>
      <c r="B635" s="6" t="inlineStr">
        <is>
          <t>27/01</t>
        </is>
      </c>
      <c r="C635" s="6" t="n">
        <v>7</v>
      </c>
      <c r="D635" s="6" t="n">
        <v>0</v>
      </c>
      <c r="E635" s="10">
        <f>IF(D635=1, IF(OR(C635&lt;10, C635&gt;=15),1,0), IF(OR(C635&lt;7, C635&gt;=18),1,0))</f>
        <v/>
      </c>
      <c r="F635" s="11" t="n">
        <v>2.396</v>
      </c>
      <c r="G635" s="12">
        <f>0*8</f>
        <v/>
      </c>
      <c r="H635" s="12">
        <f>F635-G635</f>
        <v/>
      </c>
      <c r="I635" s="10">
        <f>IF(E635=0,"Fora",IF(E634=0,"Carg xar",IF(H635&lt;0,IF(M635&lt;0.9,"Carg FV","Stby"),IF(M635&gt;P635,"V2H",IF(M635&lt;0.9,"Carg xar","Stby")))))</f>
        <v/>
      </c>
      <c r="J635" s="12">
        <f>IF(OR(I635="Carg FV",I635="Carg xar"),MIN(IF(I635="Carg FV",ABS(H635),7.4),7.4,MAX(0,(0.9-M635)*40)*0.95),0)</f>
        <v/>
      </c>
      <c r="K635" s="12">
        <f>IF(I635="V2H",MIN(MAX(0,H635),7.4,MAX(0,(M635-P635)*40)*0.95),0)</f>
        <v/>
      </c>
      <c r="L635" s="12">
        <f>IF(E635=0,0,MAX(0,H635-K635))</f>
        <v/>
      </c>
      <c r="M635" s="13">
        <f>M634+J634/40-IF(I634="V2H",K634/(0.95*40),0)-IF(E635=0,IF(E634=1,IF(D635=1,30,40)*0.18/(2*40),0),0)-IF(E635=1,IF(E634=0,IF(D635=1,30,40)*0.18/(2*40),0),0)</f>
        <v/>
      </c>
      <c r="N635" s="14" t="n">
        <v>0.09</v>
      </c>
      <c r="O635" s="15">
        <f>K635*N635</f>
        <v/>
      </c>
      <c r="P635">
        <f>IF(E635=0,0.3,IF(D635=1,IF(C635&gt;=Params!$B$13-3,IF(C635&lt;Params!$B$13,Params!$B$20,0.3),0.3),IF(C635&gt;=Params!$B$15-3,IF(C635&lt;Params!$B$15,Params!$B$21,0.3),0.3)))</f>
        <v/>
      </c>
    </row>
    <row r="636" ht="15" customHeight="1" s="1">
      <c r="A636" s="9" t="n">
        <v>633</v>
      </c>
      <c r="B636" s="6" t="inlineStr">
        <is>
          <t>27/01</t>
        </is>
      </c>
      <c r="C636" s="6" t="n">
        <v>8</v>
      </c>
      <c r="D636" s="6" t="n">
        <v>0</v>
      </c>
      <c r="E636" s="10">
        <f>IF(D636=1, IF(OR(C636&lt;10, C636&gt;=15),1,0), IF(OR(C636&lt;7, C636&gt;=18),1,0))</f>
        <v/>
      </c>
      <c r="F636" s="11" t="n">
        <v>1.813</v>
      </c>
      <c r="G636" s="12">
        <f>0.05*8</f>
        <v/>
      </c>
      <c r="H636" s="12">
        <f>F636-G636</f>
        <v/>
      </c>
      <c r="I636" s="10">
        <f>IF(E636=0,"Fora",IF(E635=0,"Carg xar",IF(H636&lt;0,IF(M636&lt;0.9,"Carg FV","Stby"),IF(M636&gt;P636,"V2H",IF(M636&lt;0.9,"Carg xar","Stby")))))</f>
        <v/>
      </c>
      <c r="J636" s="12">
        <f>IF(OR(I636="Carg FV",I636="Carg xar"),MIN(IF(I636="Carg FV",ABS(H636),7.4),7.4,MAX(0,(0.9-M636)*40)*0.95),0)</f>
        <v/>
      </c>
      <c r="K636" s="12">
        <f>IF(I636="V2H",MIN(MAX(0,H636),7.4,MAX(0,(M636-P636)*40)*0.95),0)</f>
        <v/>
      </c>
      <c r="L636" s="12">
        <f>IF(E636=0,0,MAX(0,H636-K636))</f>
        <v/>
      </c>
      <c r="M636" s="13">
        <f>M635+J635/40-IF(I635="V2H",K635/(0.95*40),0)-IF(E636=0,IF(E635=1,IF(D636=1,30,40)*0.18/(2*40),0),0)-IF(E636=1,IF(E635=0,IF(D636=1,30,40)*0.18/(2*40),0),0)</f>
        <v/>
      </c>
      <c r="N636" s="14" t="n">
        <v>0.15</v>
      </c>
      <c r="O636" s="15">
        <f>K636*N636</f>
        <v/>
      </c>
      <c r="P636">
        <f>IF(E636=0,0.3,IF(D636=1,IF(C636&gt;=Params!$B$13-3,IF(C636&lt;Params!$B$13,Params!$B$20,0.3),0.3),IF(C636&gt;=Params!$B$15-3,IF(C636&lt;Params!$B$15,Params!$B$21,0.3),0.3)))</f>
        <v/>
      </c>
    </row>
    <row r="637" ht="15" customHeight="1" s="1">
      <c r="A637" s="9" t="n">
        <v>634</v>
      </c>
      <c r="B637" s="6" t="inlineStr">
        <is>
          <t>27/01</t>
        </is>
      </c>
      <c r="C637" s="6" t="n">
        <v>9</v>
      </c>
      <c r="D637" s="6" t="n">
        <v>0</v>
      </c>
      <c r="E637" s="10">
        <f>IF(D637=1, IF(OR(C637&lt;10, C637&gt;=15),1,0), IF(OR(C637&lt;7, C637&gt;=18),1,0))</f>
        <v/>
      </c>
      <c r="F637" s="11" t="n">
        <v>1.146</v>
      </c>
      <c r="G637" s="12">
        <f>0.18*8</f>
        <v/>
      </c>
      <c r="H637" s="12">
        <f>F637-G637</f>
        <v/>
      </c>
      <c r="I637" s="10">
        <f>IF(E637=0,"Fora",IF(E636=0,"Carg xar",IF(H637&lt;0,IF(M637&lt;0.9,"Carg FV","Stby"),IF(M637&gt;P637,"V2H",IF(M637&lt;0.9,"Carg xar","Stby")))))</f>
        <v/>
      </c>
      <c r="J637" s="12">
        <f>IF(OR(I637="Carg FV",I637="Carg xar"),MIN(IF(I637="Carg FV",ABS(H637),7.4),7.4,MAX(0,(0.9-M637)*40)*0.95),0)</f>
        <v/>
      </c>
      <c r="K637" s="12">
        <f>IF(I637="V2H",MIN(MAX(0,H637),7.4,MAX(0,(M637-P637)*40)*0.95),0)</f>
        <v/>
      </c>
      <c r="L637" s="12">
        <f>IF(E637=0,0,MAX(0,H637-K637))</f>
        <v/>
      </c>
      <c r="M637" s="13">
        <f>M636+J636/40-IF(I636="V2H",K636/(0.95*40),0)-IF(E637=0,IF(E636=1,IF(D637=1,30,40)*0.18/(2*40),0),0)-IF(E637=1,IF(E636=0,IF(D637=1,30,40)*0.18/(2*40),0),0)</f>
        <v/>
      </c>
      <c r="N637" s="14" t="n">
        <v>0.15</v>
      </c>
      <c r="O637" s="15">
        <f>K637*N637</f>
        <v/>
      </c>
      <c r="P637">
        <f>IF(E637=0,0.3,IF(D637=1,IF(C637&gt;=Params!$B$13-3,IF(C637&lt;Params!$B$13,Params!$B$20,0.3),0.3),IF(C637&gt;=Params!$B$15-3,IF(C637&lt;Params!$B$15,Params!$B$21,0.3),0.3)))</f>
        <v/>
      </c>
    </row>
    <row r="638" ht="15" customHeight="1" s="1">
      <c r="A638" s="9" t="n">
        <v>635</v>
      </c>
      <c r="B638" s="6" t="inlineStr">
        <is>
          <t>27/01</t>
        </is>
      </c>
      <c r="C638" s="6" t="n">
        <v>10</v>
      </c>
      <c r="D638" s="6" t="n">
        <v>0</v>
      </c>
      <c r="E638" s="10">
        <f>IF(D638=1, IF(OR(C638&lt;10, C638&gt;=15),1,0), IF(OR(C638&lt;7, C638&gt;=18),1,0))</f>
        <v/>
      </c>
      <c r="F638" s="11" t="n">
        <v>1.406</v>
      </c>
      <c r="G638" s="12">
        <f>0.38*8</f>
        <v/>
      </c>
      <c r="H638" s="12">
        <f>F638-G638</f>
        <v/>
      </c>
      <c r="I638" s="10">
        <f>IF(E638=0,"Fora",IF(E637=0,"Carg xar",IF(H638&lt;0,IF(M638&lt;0.9,"Carg FV","Stby"),IF(M638&gt;P638,"V2H",IF(M638&lt;0.9,"Carg xar","Stby")))))</f>
        <v/>
      </c>
      <c r="J638" s="12">
        <f>IF(OR(I638="Carg FV",I638="Carg xar"),MIN(IF(I638="Carg FV",ABS(H638),7.4),7.4,MAX(0,(0.9-M638)*40)*0.95),0)</f>
        <v/>
      </c>
      <c r="K638" s="12">
        <f>IF(I638="V2H",MIN(MAX(0,H638),7.4,MAX(0,(M638-P638)*40)*0.95),0)</f>
        <v/>
      </c>
      <c r="L638" s="12">
        <f>IF(E638=0,0,MAX(0,H638-K638))</f>
        <v/>
      </c>
      <c r="M638" s="13">
        <f>M637+J637/40-IF(I637="V2H",K637/(0.95*40),0)-IF(E638=0,IF(E637=1,IF(D638=1,30,40)*0.18/(2*40),0),0)-IF(E638=1,IF(E637=0,IF(D638=1,30,40)*0.18/(2*40),0),0)</f>
        <v/>
      </c>
      <c r="N638" s="14" t="n">
        <v>0.2</v>
      </c>
      <c r="O638" s="15">
        <f>K638*N638</f>
        <v/>
      </c>
      <c r="P638">
        <f>IF(E638=0,0.3,IF(D638=1,IF(C638&gt;=Params!$B$13-3,IF(C638&lt;Params!$B$13,Params!$B$20,0.3),0.3),IF(C638&gt;=Params!$B$15-3,IF(C638&lt;Params!$B$15,Params!$B$21,0.3),0.3)))</f>
        <v/>
      </c>
    </row>
    <row r="639" ht="15" customHeight="1" s="1">
      <c r="A639" s="9" t="n">
        <v>636</v>
      </c>
      <c r="B639" s="6" t="inlineStr">
        <is>
          <t>27/01</t>
        </is>
      </c>
      <c r="C639" s="6" t="n">
        <v>11</v>
      </c>
      <c r="D639" s="6" t="n">
        <v>0</v>
      </c>
      <c r="E639" s="10">
        <f>IF(D639=1, IF(OR(C639&lt;10, C639&gt;=15),1,0), IF(OR(C639&lt;7, C639&gt;=18),1,0))</f>
        <v/>
      </c>
      <c r="F639" s="11" t="n">
        <v>0</v>
      </c>
      <c r="G639" s="12">
        <f>0.52*8</f>
        <v/>
      </c>
      <c r="H639" s="12">
        <f>F639-G639</f>
        <v/>
      </c>
      <c r="I639" s="10">
        <f>IF(E639=0,"Fora",IF(E638=0,"Carg xar",IF(H639&lt;0,IF(M639&lt;0.9,"Carg FV","Stby"),IF(M639&gt;P639,"V2H",IF(M639&lt;0.9,"Carg xar","Stby")))))</f>
        <v/>
      </c>
      <c r="J639" s="12">
        <f>IF(OR(I639="Carg FV",I639="Carg xar"),MIN(IF(I639="Carg FV",ABS(H639),7.4),7.4,MAX(0,(0.9-M639)*40)*0.95),0)</f>
        <v/>
      </c>
      <c r="K639" s="12">
        <f>IF(I639="V2H",MIN(MAX(0,H639),7.4,MAX(0,(M639-P639)*40)*0.95),0)</f>
        <v/>
      </c>
      <c r="L639" s="12">
        <f>IF(E639=0,0,MAX(0,H639-K639))</f>
        <v/>
      </c>
      <c r="M639" s="13">
        <f>M638+J638/40-IF(I638="V2H",K638/(0.95*40),0)-IF(E639=0,IF(E638=1,IF(D639=1,30,40)*0.18/(2*40),0),0)-IF(E639=1,IF(E638=0,IF(D639=1,30,40)*0.18/(2*40),0),0)</f>
        <v/>
      </c>
      <c r="N639" s="14" t="n">
        <v>0.2</v>
      </c>
      <c r="O639" s="15">
        <f>K639*N639</f>
        <v/>
      </c>
      <c r="P639">
        <f>IF(E639=0,0.3,IF(D639=1,IF(C639&gt;=Params!$B$13-3,IF(C639&lt;Params!$B$13,Params!$B$20,0.3),0.3),IF(C639&gt;=Params!$B$15-3,IF(C639&lt;Params!$B$15,Params!$B$21,0.3),0.3)))</f>
        <v/>
      </c>
    </row>
    <row r="640" ht="15" customHeight="1" s="1">
      <c r="A640" s="9" t="n">
        <v>637</v>
      </c>
      <c r="B640" s="6" t="inlineStr">
        <is>
          <t>27/01</t>
        </is>
      </c>
      <c r="C640" s="6" t="n">
        <v>12</v>
      </c>
      <c r="D640" s="6" t="n">
        <v>0</v>
      </c>
      <c r="E640" s="10">
        <f>IF(D640=1, IF(OR(C640&lt;10, C640&gt;=15),1,0), IF(OR(C640&lt;7, C640&gt;=18),1,0))</f>
        <v/>
      </c>
      <c r="F640" s="11" t="n">
        <v>0</v>
      </c>
      <c r="G640" s="12">
        <f>0.58*8</f>
        <v/>
      </c>
      <c r="H640" s="12">
        <f>F640-G640</f>
        <v/>
      </c>
      <c r="I640" s="10">
        <f>IF(E640=0,"Fora",IF(E639=0,"Carg xar",IF(H640&lt;0,IF(M640&lt;0.9,"Carg FV","Stby"),IF(M640&gt;P640,"V2H",IF(M640&lt;0.9,"Carg xar","Stby")))))</f>
        <v/>
      </c>
      <c r="J640" s="12">
        <f>IF(OR(I640="Carg FV",I640="Carg xar"),MIN(IF(I640="Carg FV",ABS(H640),7.4),7.4,MAX(0,(0.9-M640)*40)*0.95),0)</f>
        <v/>
      </c>
      <c r="K640" s="12">
        <f>IF(I640="V2H",MIN(MAX(0,H640),7.4,MAX(0,(M640-P640)*40)*0.95),0)</f>
        <v/>
      </c>
      <c r="L640" s="12">
        <f>IF(E640=0,0,MAX(0,H640-K640))</f>
        <v/>
      </c>
      <c r="M640" s="13">
        <f>M639+J639/40-IF(I639="V2H",K639/(0.95*40),0)-IF(E640=0,IF(E639=1,IF(D640=1,30,40)*0.18/(2*40),0),0)-IF(E640=1,IF(E639=0,IF(D640=1,30,40)*0.18/(2*40),0),0)</f>
        <v/>
      </c>
      <c r="N640" s="14" t="n">
        <v>0.2</v>
      </c>
      <c r="O640" s="15">
        <f>K640*N640</f>
        <v/>
      </c>
      <c r="P640">
        <f>IF(E640=0,0.3,IF(D640=1,IF(C640&gt;=Params!$B$13-3,IF(C640&lt;Params!$B$13,Params!$B$20,0.3),0.3),IF(C640&gt;=Params!$B$15-3,IF(C640&lt;Params!$B$15,Params!$B$21,0.3),0.3)))</f>
        <v/>
      </c>
    </row>
    <row r="641" ht="15" customHeight="1" s="1">
      <c r="A641" s="9" t="n">
        <v>638</v>
      </c>
      <c r="B641" s="6" t="inlineStr">
        <is>
          <t>27/01</t>
        </is>
      </c>
      <c r="C641" s="6" t="n">
        <v>13</v>
      </c>
      <c r="D641" s="6" t="n">
        <v>0</v>
      </c>
      <c r="E641" s="10">
        <f>IF(D641=1, IF(OR(C641&lt;10, C641&gt;=15),1,0), IF(OR(C641&lt;7, C641&gt;=18),1,0))</f>
        <v/>
      </c>
      <c r="F641" s="11" t="n">
        <v>0</v>
      </c>
      <c r="G641" s="12">
        <f>0.55*8</f>
        <v/>
      </c>
      <c r="H641" s="12">
        <f>F641-G641</f>
        <v/>
      </c>
      <c r="I641" s="10">
        <f>IF(E641=0,"Fora",IF(E640=0,"Carg xar",IF(H641&lt;0,IF(M641&lt;0.9,"Carg FV","Stby"),IF(M641&gt;P641,"V2H",IF(M641&lt;0.9,"Carg xar","Stby")))))</f>
        <v/>
      </c>
      <c r="J641" s="12">
        <f>IF(OR(I641="Carg FV",I641="Carg xar"),MIN(IF(I641="Carg FV",ABS(H641),7.4),7.4,MAX(0,(0.9-M641)*40)*0.95),0)</f>
        <v/>
      </c>
      <c r="K641" s="12">
        <f>IF(I641="V2H",MIN(MAX(0,H641),7.4,MAX(0,(M641-P641)*40)*0.95),0)</f>
        <v/>
      </c>
      <c r="L641" s="12">
        <f>IF(E641=0,0,MAX(0,H641-K641))</f>
        <v/>
      </c>
      <c r="M641" s="13">
        <f>M640+J640/40-IF(I640="V2H",K640/(0.95*40),0)-IF(E641=0,IF(E640=1,IF(D641=1,30,40)*0.18/(2*40),0),0)-IF(E641=1,IF(E640=0,IF(D641=1,30,40)*0.18/(2*40),0),0)</f>
        <v/>
      </c>
      <c r="N641" s="14" t="n">
        <v>0.2</v>
      </c>
      <c r="O641" s="15">
        <f>K641*N641</f>
        <v/>
      </c>
      <c r="P641">
        <f>IF(E641=0,0.3,IF(D641=1,IF(C641&gt;=Params!$B$13-3,IF(C641&lt;Params!$B$13,Params!$B$20,0.3),0.3),IF(C641&gt;=Params!$B$15-3,IF(C641&lt;Params!$B$15,Params!$B$21,0.3),0.3)))</f>
        <v/>
      </c>
    </row>
    <row r="642" ht="15" customHeight="1" s="1">
      <c r="A642" s="9" t="n">
        <v>639</v>
      </c>
      <c r="B642" s="6" t="inlineStr">
        <is>
          <t>27/01</t>
        </is>
      </c>
      <c r="C642" s="6" t="n">
        <v>14</v>
      </c>
      <c r="D642" s="6" t="n">
        <v>0</v>
      </c>
      <c r="E642" s="10">
        <f>IF(D642=1, IF(OR(C642&lt;10, C642&gt;=15),1,0), IF(OR(C642&lt;7, C642&gt;=18),1,0))</f>
        <v/>
      </c>
      <c r="F642" s="11" t="n">
        <v>0.292</v>
      </c>
      <c r="G642" s="12">
        <f>0.42*8</f>
        <v/>
      </c>
      <c r="H642" s="12">
        <f>F642-G642</f>
        <v/>
      </c>
      <c r="I642" s="10">
        <f>IF(E642=0,"Fora",IF(E641=0,"Carg xar",IF(H642&lt;0,IF(M642&lt;0.9,"Carg FV","Stby"),IF(M642&gt;P642,"V2H",IF(M642&lt;0.9,"Carg xar","Stby")))))</f>
        <v/>
      </c>
      <c r="J642" s="12">
        <f>IF(OR(I642="Carg FV",I642="Carg xar"),MIN(IF(I642="Carg FV",ABS(H642),7.4),7.4,MAX(0,(0.9-M642)*40)*0.95),0)</f>
        <v/>
      </c>
      <c r="K642" s="12">
        <f>IF(I642="V2H",MIN(MAX(0,H642),7.4,MAX(0,(M642-P642)*40)*0.95),0)</f>
        <v/>
      </c>
      <c r="L642" s="12">
        <f>IF(E642=0,0,MAX(0,H642-K642))</f>
        <v/>
      </c>
      <c r="M642" s="13">
        <f>M641+J641/40-IF(I641="V2H",K641/(0.95*40),0)-IF(E642=0,IF(E641=1,IF(D642=1,30,40)*0.18/(2*40),0),0)-IF(E642=1,IF(E641=0,IF(D642=1,30,40)*0.18/(2*40),0),0)</f>
        <v/>
      </c>
      <c r="N642" s="14" t="n">
        <v>0.15</v>
      </c>
      <c r="O642" s="15">
        <f>K642*N642</f>
        <v/>
      </c>
      <c r="P642">
        <f>IF(E642=0,0.3,IF(D642=1,IF(C642&gt;=Params!$B$13-3,IF(C642&lt;Params!$B$13,Params!$B$20,0.3),0.3),IF(C642&gt;=Params!$B$15-3,IF(C642&lt;Params!$B$15,Params!$B$21,0.3),0.3)))</f>
        <v/>
      </c>
    </row>
    <row r="643" ht="15" customHeight="1" s="1">
      <c r="A643" s="9" t="n">
        <v>640</v>
      </c>
      <c r="B643" s="6" t="inlineStr">
        <is>
          <t>27/01</t>
        </is>
      </c>
      <c r="C643" s="6" t="n">
        <v>15</v>
      </c>
      <c r="D643" s="6" t="n">
        <v>0</v>
      </c>
      <c r="E643" s="10">
        <f>IF(D643=1, IF(OR(C643&lt;10, C643&gt;=15),1,0), IF(OR(C643&lt;7, C643&gt;=18),1,0))</f>
        <v/>
      </c>
      <c r="F643" s="11" t="n">
        <v>0.72</v>
      </c>
      <c r="G643" s="12">
        <f>0.22*8</f>
        <v/>
      </c>
      <c r="H643" s="12">
        <f>F643-G643</f>
        <v/>
      </c>
      <c r="I643" s="10">
        <f>IF(E643=0,"Fora",IF(E642=0,"Carg xar",IF(H643&lt;0,IF(M643&lt;0.9,"Carg FV","Stby"),IF(M643&gt;P643,"V2H",IF(M643&lt;0.9,"Carg xar","Stby")))))</f>
        <v/>
      </c>
      <c r="J643" s="12">
        <f>IF(OR(I643="Carg FV",I643="Carg xar"),MIN(IF(I643="Carg FV",ABS(H643),7.4),7.4,MAX(0,(0.9-M643)*40)*0.95),0)</f>
        <v/>
      </c>
      <c r="K643" s="12">
        <f>IF(I643="V2H",MIN(MAX(0,H643),7.4,MAX(0,(M643-P643)*40)*0.95),0)</f>
        <v/>
      </c>
      <c r="L643" s="12">
        <f>IF(E643=0,0,MAX(0,H643-K643))</f>
        <v/>
      </c>
      <c r="M643" s="13">
        <f>M642+J642/40-IF(I642="V2H",K642/(0.95*40),0)-IF(E643=0,IF(E642=1,IF(D643=1,30,40)*0.18/(2*40),0),0)-IF(E643=1,IF(E642=0,IF(D643=1,30,40)*0.18/(2*40),0),0)</f>
        <v/>
      </c>
      <c r="N643" s="14" t="n">
        <v>0.15</v>
      </c>
      <c r="O643" s="15">
        <f>K643*N643</f>
        <v/>
      </c>
      <c r="P643">
        <f>IF(E643=0,0.3,IF(D643=1,IF(C643&gt;=Params!$B$13-3,IF(C643&lt;Params!$B$13,Params!$B$20,0.3),0.3),IF(C643&gt;=Params!$B$15-3,IF(C643&lt;Params!$B$15,Params!$B$21,0.3),0.3)))</f>
        <v/>
      </c>
    </row>
    <row r="644" ht="15" customHeight="1" s="1">
      <c r="A644" s="9" t="n">
        <v>641</v>
      </c>
      <c r="B644" s="6" t="inlineStr">
        <is>
          <t>27/01</t>
        </is>
      </c>
      <c r="C644" s="6" t="n">
        <v>16</v>
      </c>
      <c r="D644" s="6" t="n">
        <v>0</v>
      </c>
      <c r="E644" s="10">
        <f>IF(D644=1, IF(OR(C644&lt;10, C644&gt;=15),1,0), IF(OR(C644&lt;7, C644&gt;=18),1,0))</f>
        <v/>
      </c>
      <c r="F644" s="11" t="n">
        <v>0.974</v>
      </c>
      <c r="G644" s="12">
        <f>0.05*8</f>
        <v/>
      </c>
      <c r="H644" s="12">
        <f>F644-G644</f>
        <v/>
      </c>
      <c r="I644" s="10">
        <f>IF(E644=0,"Fora",IF(E643=0,"Carg xar",IF(H644&lt;0,IF(M644&lt;0.9,"Carg FV","Stby"),IF(M644&gt;P644,"V2H",IF(M644&lt;0.9,"Carg xar","Stby")))))</f>
        <v/>
      </c>
      <c r="J644" s="12">
        <f>IF(OR(I644="Carg FV",I644="Carg xar"),MIN(IF(I644="Carg FV",ABS(H644),7.4),7.4,MAX(0,(0.9-M644)*40)*0.95),0)</f>
        <v/>
      </c>
      <c r="K644" s="12">
        <f>IF(I644="V2H",MIN(MAX(0,H644),7.4,MAX(0,(M644-P644)*40)*0.95),0)</f>
        <v/>
      </c>
      <c r="L644" s="12">
        <f>IF(E644=0,0,MAX(0,H644-K644))</f>
        <v/>
      </c>
      <c r="M644" s="13">
        <f>M643+J643/40-IF(I643="V2H",K643/(0.95*40),0)-IF(E644=0,IF(E643=1,IF(D644=1,30,40)*0.18/(2*40),0),0)-IF(E644=1,IF(E643=0,IF(D644=1,30,40)*0.18/(2*40),0),0)</f>
        <v/>
      </c>
      <c r="N644" s="14" t="n">
        <v>0.15</v>
      </c>
      <c r="O644" s="15">
        <f>K644*N644</f>
        <v/>
      </c>
      <c r="P644">
        <f>IF(E644=0,0.3,IF(D644=1,IF(C644&gt;=Params!$B$13-3,IF(C644&lt;Params!$B$13,Params!$B$20,0.3),0.3),IF(C644&gt;=Params!$B$15-3,IF(C644&lt;Params!$B$15,Params!$B$21,0.3),0.3)))</f>
        <v/>
      </c>
    </row>
    <row r="645" ht="15" customHeight="1" s="1">
      <c r="A645" s="9" t="n">
        <v>642</v>
      </c>
      <c r="B645" s="6" t="inlineStr">
        <is>
          <t>27/01</t>
        </is>
      </c>
      <c r="C645" s="6" t="n">
        <v>17</v>
      </c>
      <c r="D645" s="6" t="n">
        <v>0</v>
      </c>
      <c r="E645" s="10">
        <f>IF(D645=1, IF(OR(C645&lt;10, C645&gt;=15),1,0), IF(OR(C645&lt;7, C645&gt;=18),1,0))</f>
        <v/>
      </c>
      <c r="F645" s="11" t="n">
        <v>1.63</v>
      </c>
      <c r="G645" s="12">
        <f>0*8</f>
        <v/>
      </c>
      <c r="H645" s="12">
        <f>F645-G645</f>
        <v/>
      </c>
      <c r="I645" s="10">
        <f>IF(E645=0,"Fora",IF(E644=0,"Carg xar",IF(H645&lt;0,IF(M645&lt;0.9,"Carg FV","Stby"),IF(M645&gt;P645,"V2H",IF(M645&lt;0.9,"Carg xar","Stby")))))</f>
        <v/>
      </c>
      <c r="J645" s="12">
        <f>IF(OR(I645="Carg FV",I645="Carg xar"),MIN(IF(I645="Carg FV",ABS(H645),7.4),7.4,MAX(0,(0.9-M645)*40)*0.95),0)</f>
        <v/>
      </c>
      <c r="K645" s="12">
        <f>IF(I645="V2H",MIN(MAX(0,H645),7.4,MAX(0,(M645-P645)*40)*0.95),0)</f>
        <v/>
      </c>
      <c r="L645" s="12">
        <f>IF(E645=0,0,MAX(0,H645-K645))</f>
        <v/>
      </c>
      <c r="M645" s="13">
        <f>M644+J644/40-IF(I644="V2H",K644/(0.95*40),0)-IF(E645=0,IF(E644=1,IF(D645=1,30,40)*0.18/(2*40),0),0)-IF(E645=1,IF(E644=0,IF(D645=1,30,40)*0.18/(2*40),0),0)</f>
        <v/>
      </c>
      <c r="N645" s="14" t="n">
        <v>0.15</v>
      </c>
      <c r="O645" s="15">
        <f>K645*N645</f>
        <v/>
      </c>
      <c r="P645">
        <f>IF(E645=0,0.3,IF(D645=1,IF(C645&gt;=Params!$B$13-3,IF(C645&lt;Params!$B$13,Params!$B$20,0.3),0.3),IF(C645&gt;=Params!$B$15-3,IF(C645&lt;Params!$B$15,Params!$B$21,0.3),0.3)))</f>
        <v/>
      </c>
    </row>
    <row r="646" ht="15" customHeight="1" s="1">
      <c r="A646" s="9" t="n">
        <v>643</v>
      </c>
      <c r="B646" s="6" t="inlineStr">
        <is>
          <t>27/01</t>
        </is>
      </c>
      <c r="C646" s="6" t="n">
        <v>18</v>
      </c>
      <c r="D646" s="6" t="n">
        <v>0</v>
      </c>
      <c r="E646" s="10">
        <f>IF(D646=1, IF(OR(C646&lt;10, C646&gt;=15),1,0), IF(OR(C646&lt;7, C646&gt;=18),1,0))</f>
        <v/>
      </c>
      <c r="F646" s="11" t="n">
        <v>2.186</v>
      </c>
      <c r="G646" s="12">
        <f>0*8</f>
        <v/>
      </c>
      <c r="H646" s="12">
        <f>F646-G646</f>
        <v/>
      </c>
      <c r="I646" s="10">
        <f>IF(E646=0,"Fora",IF(E645=0,"Carg xar",IF(H646&lt;0,IF(M646&lt;0.9,"Carg FV","Stby"),IF(M646&gt;P646,"V2H",IF(M646&lt;0.9,"Carg xar","Stby")))))</f>
        <v/>
      </c>
      <c r="J646" s="12">
        <f>IF(OR(I646="Carg FV",I646="Carg xar"),MIN(IF(I646="Carg FV",ABS(H646),7.4),7.4,MAX(0,(0.9-M646)*40)*0.95),0)</f>
        <v/>
      </c>
      <c r="K646" s="12">
        <f>IF(I646="V2H",MIN(MAX(0,H646),7.4,MAX(0,(M646-P646)*40)*0.95),0)</f>
        <v/>
      </c>
      <c r="L646" s="12">
        <f>IF(E646=0,0,MAX(0,H646-K646))</f>
        <v/>
      </c>
      <c r="M646" s="13">
        <f>M645+J645/40-IF(I645="V2H",K645/(0.95*40),0)-IF(E646=0,IF(E645=1,IF(D646=1,30,40)*0.18/(2*40),0),0)-IF(E646=1,IF(E645=0,IF(D646=1,30,40)*0.18/(2*40),0),0)</f>
        <v/>
      </c>
      <c r="N646" s="14" t="n">
        <v>0.2</v>
      </c>
      <c r="O646" s="15">
        <f>K646*N646</f>
        <v/>
      </c>
      <c r="P646">
        <f>IF(E646=0,0.3,IF(D646=1,IF(C646&gt;=Params!$B$13-3,IF(C646&lt;Params!$B$13,Params!$B$20,0.3),0.3),IF(C646&gt;=Params!$B$15-3,IF(C646&lt;Params!$B$15,Params!$B$21,0.3),0.3)))</f>
        <v/>
      </c>
    </row>
    <row r="647" ht="15" customHeight="1" s="1">
      <c r="A647" s="9" t="n">
        <v>644</v>
      </c>
      <c r="B647" s="6" t="inlineStr">
        <is>
          <t>27/01</t>
        </is>
      </c>
      <c r="C647" s="6" t="n">
        <v>19</v>
      </c>
      <c r="D647" s="6" t="n">
        <v>0</v>
      </c>
      <c r="E647" s="10">
        <f>IF(D647=1, IF(OR(C647&lt;10, C647&gt;=15),1,0), IF(OR(C647&lt;7, C647&gt;=18),1,0))</f>
        <v/>
      </c>
      <c r="F647" s="11" t="n">
        <v>2.789</v>
      </c>
      <c r="G647" s="12">
        <f>0*8</f>
        <v/>
      </c>
      <c r="H647" s="12">
        <f>F647-G647</f>
        <v/>
      </c>
      <c r="I647" s="10">
        <f>IF(E647=0,"Fora",IF(E646=0,"Carg xar",IF(H647&lt;0,IF(M647&lt;0.9,"Carg FV","Stby"),IF(M647&gt;P647,"V2H",IF(M647&lt;0.9,"Carg xar","Stby")))))</f>
        <v/>
      </c>
      <c r="J647" s="12">
        <f>IF(OR(I647="Carg FV",I647="Carg xar"),MIN(IF(I647="Carg FV",ABS(H647),7.4),7.4,MAX(0,(0.9-M647)*40)*0.95),0)</f>
        <v/>
      </c>
      <c r="K647" s="12">
        <f>IF(I647="V2H",MIN(MAX(0,H647),7.4,MAX(0,(M647-P647)*40)*0.95),0)</f>
        <v/>
      </c>
      <c r="L647" s="12">
        <f>IF(E647=0,0,MAX(0,H647-K647))</f>
        <v/>
      </c>
      <c r="M647" s="13">
        <f>M646+J646/40-IF(I646="V2H",K646/(0.95*40),0)-IF(E647=0,IF(E646=1,IF(D647=1,30,40)*0.18/(2*40),0),0)-IF(E647=1,IF(E646=0,IF(D647=1,30,40)*0.18/(2*40),0),0)</f>
        <v/>
      </c>
      <c r="N647" s="14" t="n">
        <v>0.2</v>
      </c>
      <c r="O647" s="15">
        <f>K647*N647</f>
        <v/>
      </c>
      <c r="P647">
        <f>IF(E647=0,0.3,IF(D647=1,IF(C647&gt;=Params!$B$13-3,IF(C647&lt;Params!$B$13,Params!$B$20,0.3),0.3),IF(C647&gt;=Params!$B$15-3,IF(C647&lt;Params!$B$15,Params!$B$21,0.3),0.3)))</f>
        <v/>
      </c>
    </row>
    <row r="648" ht="15" customHeight="1" s="1">
      <c r="A648" s="9" t="n">
        <v>645</v>
      </c>
      <c r="B648" s="6" t="inlineStr">
        <is>
          <t>27/01</t>
        </is>
      </c>
      <c r="C648" s="6" t="n">
        <v>20</v>
      </c>
      <c r="D648" s="6" t="n">
        <v>0</v>
      </c>
      <c r="E648" s="10">
        <f>IF(D648=1, IF(OR(C648&lt;10, C648&gt;=15),1,0), IF(OR(C648&lt;7, C648&gt;=18),1,0))</f>
        <v/>
      </c>
      <c r="F648" s="11" t="n">
        <v>1.544</v>
      </c>
      <c r="G648" s="12">
        <f>0*8</f>
        <v/>
      </c>
      <c r="H648" s="12">
        <f>F648-G648</f>
        <v/>
      </c>
      <c r="I648" s="10">
        <f>IF(E648=0,"Fora",IF(E647=0,"Carg xar",IF(H648&lt;0,IF(M648&lt;0.9,"Carg FV","Stby"),IF(M648&gt;P648,"V2H",IF(M648&lt;0.9,"Carg xar","Stby")))))</f>
        <v/>
      </c>
      <c r="J648" s="12">
        <f>IF(OR(I648="Carg FV",I648="Carg xar"),MIN(IF(I648="Carg FV",ABS(H648),7.4),7.4,MAX(0,(0.9-M648)*40)*0.95),0)</f>
        <v/>
      </c>
      <c r="K648" s="12">
        <f>IF(I648="V2H",MIN(MAX(0,H648),7.4,MAX(0,(M648-P648)*40)*0.95),0)</f>
        <v/>
      </c>
      <c r="L648" s="12">
        <f>IF(E648=0,0,MAX(0,H648-K648))</f>
        <v/>
      </c>
      <c r="M648" s="13">
        <f>M647+J647/40-IF(I647="V2H",K647/(0.95*40),0)-IF(E648=0,IF(E647=1,IF(D648=1,30,40)*0.18/(2*40),0),0)-IF(E648=1,IF(E647=0,IF(D648=1,30,40)*0.18/(2*40),0),0)</f>
        <v/>
      </c>
      <c r="N648" s="14" t="n">
        <v>0.2</v>
      </c>
      <c r="O648" s="15">
        <f>K648*N648</f>
        <v/>
      </c>
      <c r="P648">
        <f>IF(E648=0,0.3,IF(D648=1,IF(C648&gt;=Params!$B$13-3,IF(C648&lt;Params!$B$13,Params!$B$20,0.3),0.3),IF(C648&gt;=Params!$B$15-3,IF(C648&lt;Params!$B$15,Params!$B$21,0.3),0.3)))</f>
        <v/>
      </c>
    </row>
    <row r="649" ht="15" customHeight="1" s="1">
      <c r="A649" s="9" t="n">
        <v>646</v>
      </c>
      <c r="B649" s="6" t="inlineStr">
        <is>
          <t>27/01</t>
        </is>
      </c>
      <c r="C649" s="6" t="n">
        <v>21</v>
      </c>
      <c r="D649" s="6" t="n">
        <v>0</v>
      </c>
      <c r="E649" s="10">
        <f>IF(D649=1, IF(OR(C649&lt;10, C649&gt;=15),1,0), IF(OR(C649&lt;7, C649&gt;=18),1,0))</f>
        <v/>
      </c>
      <c r="F649" s="11" t="n">
        <v>1.011</v>
      </c>
      <c r="G649" s="12">
        <f>0*8</f>
        <v/>
      </c>
      <c r="H649" s="12">
        <f>F649-G649</f>
        <v/>
      </c>
      <c r="I649" s="10">
        <f>IF(E649=0,"Fora",IF(E648=0,"Carg xar",IF(H649&lt;0,IF(M649&lt;0.9,"Carg FV","Stby"),IF(M649&gt;P649,"V2H",IF(M649&lt;0.9,"Carg xar","Stby")))))</f>
        <v/>
      </c>
      <c r="J649" s="12">
        <f>IF(OR(I649="Carg FV",I649="Carg xar"),MIN(IF(I649="Carg FV",ABS(H649),7.4),7.4,MAX(0,(0.9-M649)*40)*0.95),0)</f>
        <v/>
      </c>
      <c r="K649" s="12">
        <f>IF(I649="V2H",MIN(MAX(0,H649),7.4,MAX(0,(M649-P649)*40)*0.95),0)</f>
        <v/>
      </c>
      <c r="L649" s="12">
        <f>IF(E649=0,0,MAX(0,H649-K649))</f>
        <v/>
      </c>
      <c r="M649" s="13">
        <f>M648+J648/40-IF(I648="V2H",K648/(0.95*40),0)-IF(E649=0,IF(E648=1,IF(D649=1,30,40)*0.18/(2*40),0),0)-IF(E649=1,IF(E648=0,IF(D649=1,30,40)*0.18/(2*40),0),0)</f>
        <v/>
      </c>
      <c r="N649" s="14" t="n">
        <v>0.2</v>
      </c>
      <c r="O649" s="15">
        <f>K649*N649</f>
        <v/>
      </c>
      <c r="P649">
        <f>IF(E649=0,0.3,IF(D649=1,IF(C649&gt;=Params!$B$13-3,IF(C649&lt;Params!$B$13,Params!$B$20,0.3),0.3),IF(C649&gt;=Params!$B$15-3,IF(C649&lt;Params!$B$15,Params!$B$21,0.3),0.3)))</f>
        <v/>
      </c>
    </row>
    <row r="650" ht="15" customHeight="1" s="1">
      <c r="A650" s="9" t="n">
        <v>647</v>
      </c>
      <c r="B650" s="6" t="inlineStr">
        <is>
          <t>27/01</t>
        </is>
      </c>
      <c r="C650" s="6" t="n">
        <v>22</v>
      </c>
      <c r="D650" s="6" t="n">
        <v>0</v>
      </c>
      <c r="E650" s="10">
        <f>IF(D650=1, IF(OR(C650&lt;10, C650&gt;=15),1,0), IF(OR(C650&lt;7, C650&gt;=18),1,0))</f>
        <v/>
      </c>
      <c r="F650" s="11" t="n">
        <v>0.524</v>
      </c>
      <c r="G650" s="12">
        <f>0*8</f>
        <v/>
      </c>
      <c r="H650" s="12">
        <f>F650-G650</f>
        <v/>
      </c>
      <c r="I650" s="10">
        <f>IF(E650=0,"Fora",IF(E649=0,"Carg xar",IF(H650&lt;0,IF(M650&lt;0.9,"Carg FV","Stby"),IF(M650&gt;P650,"V2H",IF(M650&lt;0.9,"Carg xar","Stby")))))</f>
        <v/>
      </c>
      <c r="J650" s="12">
        <f>IF(OR(I650="Carg FV",I650="Carg xar"),MIN(IF(I650="Carg FV",ABS(H650),7.4),7.4,MAX(0,(0.9-M650)*40)*0.95),0)</f>
        <v/>
      </c>
      <c r="K650" s="12">
        <f>IF(I650="V2H",MIN(MAX(0,H650),7.4,MAX(0,(M650-P650)*40)*0.95),0)</f>
        <v/>
      </c>
      <c r="L650" s="12">
        <f>IF(E650=0,0,MAX(0,H650-K650))</f>
        <v/>
      </c>
      <c r="M650" s="13">
        <f>M649+J649/40-IF(I649="V2H",K649/(0.95*40),0)-IF(E650=0,IF(E649=1,IF(D650=1,30,40)*0.18/(2*40),0),0)-IF(E650=1,IF(E649=0,IF(D650=1,30,40)*0.18/(2*40),0),0)</f>
        <v/>
      </c>
      <c r="N650" s="14" t="n">
        <v>0.15</v>
      </c>
      <c r="O650" s="15">
        <f>K650*N650</f>
        <v/>
      </c>
      <c r="P650">
        <f>IF(E650=0,0.3,IF(D650=1,IF(C650&gt;=Params!$B$13-3,IF(C650&lt;Params!$B$13,Params!$B$20,0.3),0.3),IF(C650&gt;=Params!$B$15-3,IF(C650&lt;Params!$B$15,Params!$B$21,0.3),0.3)))</f>
        <v/>
      </c>
    </row>
    <row r="651" ht="15" customHeight="1" s="1">
      <c r="A651" s="9" t="n">
        <v>648</v>
      </c>
      <c r="B651" s="6" t="inlineStr">
        <is>
          <t>27/01</t>
        </is>
      </c>
      <c r="C651" s="6" t="n">
        <v>23</v>
      </c>
      <c r="D651" s="6" t="n">
        <v>0</v>
      </c>
      <c r="E651" s="10">
        <f>IF(D651=1, IF(OR(C651&lt;10, C651&gt;=15),1,0), IF(OR(C651&lt;7, C651&gt;=18),1,0))</f>
        <v/>
      </c>
      <c r="F651" s="11" t="n">
        <v>1.383</v>
      </c>
      <c r="G651" s="12">
        <f>0*8</f>
        <v/>
      </c>
      <c r="H651" s="12">
        <f>F651-G651</f>
        <v/>
      </c>
      <c r="I651" s="10">
        <f>IF(E651=0,"Fora",IF(E650=0,"Carg xar",IF(H651&lt;0,IF(M651&lt;0.9,"Carg FV","Stby"),IF(M651&gt;P651,"V2H",IF(M651&lt;0.9,"Carg xar","Stby")))))</f>
        <v/>
      </c>
      <c r="J651" s="12">
        <f>IF(OR(I651="Carg FV",I651="Carg xar"),MIN(IF(I651="Carg FV",ABS(H651),7.4),7.4,MAX(0,(0.9-M651)*40)*0.95),0)</f>
        <v/>
      </c>
      <c r="K651" s="12">
        <f>IF(I651="V2H",MIN(MAX(0,H651),7.4,MAX(0,(M651-P651)*40)*0.95),0)</f>
        <v/>
      </c>
      <c r="L651" s="12">
        <f>IF(E651=0,0,MAX(0,H651-K651))</f>
        <v/>
      </c>
      <c r="M651" s="13">
        <f>M650+J650/40-IF(I650="V2H",K650/(0.95*40),0)-IF(E651=0,IF(E650=1,IF(D651=1,30,40)*0.18/(2*40),0),0)-IF(E651=1,IF(E650=0,IF(D651=1,30,40)*0.18/(2*40),0),0)</f>
        <v/>
      </c>
      <c r="N651" s="14" t="n">
        <v>0.15</v>
      </c>
      <c r="O651" s="15">
        <f>K651*N651</f>
        <v/>
      </c>
      <c r="P651">
        <f>IF(E651=0,0.3,IF(D651=1,IF(C651&gt;=Params!$B$13-3,IF(C651&lt;Params!$B$13,Params!$B$20,0.3),0.3),IF(C651&gt;=Params!$B$15-3,IF(C651&lt;Params!$B$15,Params!$B$21,0.3),0.3)))</f>
        <v/>
      </c>
    </row>
    <row r="652" ht="15" customHeight="1" s="1">
      <c r="A652" s="9" t="n">
        <v>649</v>
      </c>
      <c r="B652" s="6" t="inlineStr">
        <is>
          <t>28/01</t>
        </is>
      </c>
      <c r="C652" s="6" t="n">
        <v>0</v>
      </c>
      <c r="D652" s="6" t="n">
        <v>0</v>
      </c>
      <c r="E652" s="10">
        <f>IF(D652=1, IF(OR(C652&lt;10, C652&gt;=15),1,0), IF(OR(C652&lt;7, C652&gt;=18),1,0))</f>
        <v/>
      </c>
      <c r="F652" s="11" t="n">
        <v>0.98</v>
      </c>
      <c r="G652" s="12">
        <f>0*8</f>
        <v/>
      </c>
      <c r="H652" s="12">
        <f>F652-G652</f>
        <v/>
      </c>
      <c r="I652" s="10">
        <f>IF(E652=0,"Fora",IF(E651=0,"Carg xar",IF(H652&lt;0,IF(M652&lt;0.9,"Carg FV","Stby"),IF(M652&gt;P652,"V2H",IF(M652&lt;0.9,"Carg xar","Stby")))))</f>
        <v/>
      </c>
      <c r="J652" s="12">
        <f>IF(OR(I652="Carg FV",I652="Carg xar"),MIN(IF(I652="Carg FV",ABS(H652),7.4),7.4,MAX(0,(0.9-M652)*40)*0.95),0)</f>
        <v/>
      </c>
      <c r="K652" s="12">
        <f>IF(I652="V2H",MIN(MAX(0,H652),7.4,MAX(0,(M652-P652)*40)*0.95),0)</f>
        <v/>
      </c>
      <c r="L652" s="12">
        <f>IF(E652=0,0,MAX(0,H652-K652))</f>
        <v/>
      </c>
      <c r="M652" s="13">
        <f>M651+J651/40-IF(I651="V2H",K651/(0.95*40),0)-IF(E652=0,IF(E651=1,IF(D652=1,30,40)*0.18/(2*40),0),0)-IF(E652=1,IF(E651=0,IF(D652=1,30,40)*0.18/(2*40),0),0)</f>
        <v/>
      </c>
      <c r="N652" s="14" t="n">
        <v>0.09</v>
      </c>
      <c r="O652" s="15">
        <f>K652*N652</f>
        <v/>
      </c>
      <c r="P652">
        <f>IF(E652=0,0.3,IF(D652=1,IF(C652&gt;=Params!$B$13-3,IF(C652&lt;Params!$B$13,Params!$B$20,0.3),0.3),IF(C652&gt;=Params!$B$15-3,IF(C652&lt;Params!$B$15,Params!$B$21,0.3),0.3)))</f>
        <v/>
      </c>
    </row>
    <row r="653" ht="15" customHeight="1" s="1">
      <c r="A653" s="9" t="n">
        <v>650</v>
      </c>
      <c r="B653" s="6" t="inlineStr">
        <is>
          <t>28/01</t>
        </is>
      </c>
      <c r="C653" s="6" t="n">
        <v>1</v>
      </c>
      <c r="D653" s="6" t="n">
        <v>0</v>
      </c>
      <c r="E653" s="10">
        <f>IF(D653=1, IF(OR(C653&lt;10, C653&gt;=15),1,0), IF(OR(C653&lt;7, C653&gt;=18),1,0))</f>
        <v/>
      </c>
      <c r="F653" s="11" t="n">
        <v>0.14</v>
      </c>
      <c r="G653" s="12">
        <f>0*8</f>
        <v/>
      </c>
      <c r="H653" s="12">
        <f>F653-G653</f>
        <v/>
      </c>
      <c r="I653" s="10">
        <f>IF(E653=0,"Fora",IF(E652=0,"Carg xar",IF(H653&lt;0,IF(M653&lt;0.9,"Carg FV","Stby"),IF(M653&gt;P653,"V2H",IF(M653&lt;0.9,"Carg xar","Stby")))))</f>
        <v/>
      </c>
      <c r="J653" s="12">
        <f>IF(OR(I653="Carg FV",I653="Carg xar"),MIN(IF(I653="Carg FV",ABS(H653),7.4),7.4,MAX(0,(0.9-M653)*40)*0.95),0)</f>
        <v/>
      </c>
      <c r="K653" s="12">
        <f>IF(I653="V2H",MIN(MAX(0,H653),7.4,MAX(0,(M653-P653)*40)*0.95),0)</f>
        <v/>
      </c>
      <c r="L653" s="12">
        <f>IF(E653=0,0,MAX(0,H653-K653))</f>
        <v/>
      </c>
      <c r="M653" s="13">
        <f>M652+J652/40-IF(I652="V2H",K652/(0.95*40),0)-IF(E653=0,IF(E652=1,IF(D653=1,30,40)*0.18/(2*40),0),0)-IF(E653=1,IF(E652=0,IF(D653=1,30,40)*0.18/(2*40),0),0)</f>
        <v/>
      </c>
      <c r="N653" s="14" t="n">
        <v>0.09</v>
      </c>
      <c r="O653" s="15">
        <f>K653*N653</f>
        <v/>
      </c>
      <c r="P653">
        <f>IF(E653=0,0.3,IF(D653=1,IF(C653&gt;=Params!$B$13-3,IF(C653&lt;Params!$B$13,Params!$B$20,0.3),0.3),IF(C653&gt;=Params!$B$15-3,IF(C653&lt;Params!$B$15,Params!$B$21,0.3),0.3)))</f>
        <v/>
      </c>
    </row>
    <row r="654" ht="15" customHeight="1" s="1">
      <c r="A654" s="9" t="n">
        <v>651</v>
      </c>
      <c r="B654" s="6" t="inlineStr">
        <is>
          <t>28/01</t>
        </is>
      </c>
      <c r="C654" s="6" t="n">
        <v>2</v>
      </c>
      <c r="D654" s="6" t="n">
        <v>0</v>
      </c>
      <c r="E654" s="10">
        <f>IF(D654=1, IF(OR(C654&lt;10, C654&gt;=15),1,0), IF(OR(C654&lt;7, C654&gt;=18),1,0))</f>
        <v/>
      </c>
      <c r="F654" s="11" t="n">
        <v>0.113</v>
      </c>
      <c r="G654" s="12">
        <f>0*8</f>
        <v/>
      </c>
      <c r="H654" s="12">
        <f>F654-G654</f>
        <v/>
      </c>
      <c r="I654" s="10">
        <f>IF(E654=0,"Fora",IF(E653=0,"Carg xar",IF(H654&lt;0,IF(M654&lt;0.9,"Carg FV","Stby"),IF(M654&gt;P654,"V2H",IF(M654&lt;0.9,"Carg xar","Stby")))))</f>
        <v/>
      </c>
      <c r="J654" s="12">
        <f>IF(OR(I654="Carg FV",I654="Carg xar"),MIN(IF(I654="Carg FV",ABS(H654),7.4),7.4,MAX(0,(0.9-M654)*40)*0.95),0)</f>
        <v/>
      </c>
      <c r="K654" s="12">
        <f>IF(I654="V2H",MIN(MAX(0,H654),7.4,MAX(0,(M654-P654)*40)*0.95),0)</f>
        <v/>
      </c>
      <c r="L654" s="12">
        <f>IF(E654=0,0,MAX(0,H654-K654))</f>
        <v/>
      </c>
      <c r="M654" s="13">
        <f>M653+J653/40-IF(I653="V2H",K653/(0.95*40),0)-IF(E654=0,IF(E653=1,IF(D654=1,30,40)*0.18/(2*40),0),0)-IF(E654=1,IF(E653=0,IF(D654=1,30,40)*0.18/(2*40),0),0)</f>
        <v/>
      </c>
      <c r="N654" s="14" t="n">
        <v>0.09</v>
      </c>
      <c r="O654" s="15">
        <f>K654*N654</f>
        <v/>
      </c>
      <c r="P654">
        <f>IF(E654=0,0.3,IF(D654=1,IF(C654&gt;=Params!$B$13-3,IF(C654&lt;Params!$B$13,Params!$B$20,0.3),0.3),IF(C654&gt;=Params!$B$15-3,IF(C654&lt;Params!$B$15,Params!$B$21,0.3),0.3)))</f>
        <v/>
      </c>
    </row>
    <row r="655" ht="15" customHeight="1" s="1">
      <c r="A655" s="9" t="n">
        <v>652</v>
      </c>
      <c r="B655" s="6" t="inlineStr">
        <is>
          <t>28/01</t>
        </is>
      </c>
      <c r="C655" s="6" t="n">
        <v>3</v>
      </c>
      <c r="D655" s="6" t="n">
        <v>0</v>
      </c>
      <c r="E655" s="10">
        <f>IF(D655=1, IF(OR(C655&lt;10, C655&gt;=15),1,0), IF(OR(C655&lt;7, C655&gt;=18),1,0))</f>
        <v/>
      </c>
      <c r="F655" s="11" t="n">
        <v>0.423</v>
      </c>
      <c r="G655" s="12">
        <f>0*8</f>
        <v/>
      </c>
      <c r="H655" s="12">
        <f>F655-G655</f>
        <v/>
      </c>
      <c r="I655" s="10">
        <f>IF(E655=0,"Fora",IF(E654=0,"Carg xar",IF(H655&lt;0,IF(M655&lt;0.9,"Carg FV","Stby"),IF(M655&gt;P655,"V2H",IF(M655&lt;0.9,"Carg xar","Stby")))))</f>
        <v/>
      </c>
      <c r="J655" s="12">
        <f>IF(OR(I655="Carg FV",I655="Carg xar"),MIN(IF(I655="Carg FV",ABS(H655),7.4),7.4,MAX(0,(0.9-M655)*40)*0.95),0)</f>
        <v/>
      </c>
      <c r="K655" s="12">
        <f>IF(I655="V2H",MIN(MAX(0,H655),7.4,MAX(0,(M655-P655)*40)*0.95),0)</f>
        <v/>
      </c>
      <c r="L655" s="12">
        <f>IF(E655=0,0,MAX(0,H655-K655))</f>
        <v/>
      </c>
      <c r="M655" s="13">
        <f>M654+J654/40-IF(I654="V2H",K654/(0.95*40),0)-IF(E655=0,IF(E654=1,IF(D655=1,30,40)*0.18/(2*40),0),0)-IF(E655=1,IF(E654=0,IF(D655=1,30,40)*0.18/(2*40),0),0)</f>
        <v/>
      </c>
      <c r="N655" s="14" t="n">
        <v>0.09</v>
      </c>
      <c r="O655" s="15">
        <f>K655*N655</f>
        <v/>
      </c>
      <c r="P655">
        <f>IF(E655=0,0.3,IF(D655=1,IF(C655&gt;=Params!$B$13-3,IF(C655&lt;Params!$B$13,Params!$B$20,0.3),0.3),IF(C655&gt;=Params!$B$15-3,IF(C655&lt;Params!$B$15,Params!$B$21,0.3),0.3)))</f>
        <v/>
      </c>
    </row>
    <row r="656" ht="15" customHeight="1" s="1">
      <c r="A656" s="9" t="n">
        <v>653</v>
      </c>
      <c r="B656" s="6" t="inlineStr">
        <is>
          <t>28/01</t>
        </is>
      </c>
      <c r="C656" s="6" t="n">
        <v>4</v>
      </c>
      <c r="D656" s="6" t="n">
        <v>0</v>
      </c>
      <c r="E656" s="10">
        <f>IF(D656=1, IF(OR(C656&lt;10, C656&gt;=15),1,0), IF(OR(C656&lt;7, C656&gt;=18),1,0))</f>
        <v/>
      </c>
      <c r="F656" s="11" t="n">
        <v>3.018</v>
      </c>
      <c r="G656" s="12">
        <f>0*8</f>
        <v/>
      </c>
      <c r="H656" s="12">
        <f>F656-G656</f>
        <v/>
      </c>
      <c r="I656" s="10">
        <f>IF(E656=0,"Fora",IF(E655=0,"Carg xar",IF(H656&lt;0,IF(M656&lt;0.9,"Carg FV","Stby"),IF(M656&gt;P656,"V2H",IF(M656&lt;0.9,"Carg xar","Stby")))))</f>
        <v/>
      </c>
      <c r="J656" s="12">
        <f>IF(OR(I656="Carg FV",I656="Carg xar"),MIN(IF(I656="Carg FV",ABS(H656),7.4),7.4,MAX(0,(0.9-M656)*40)*0.95),0)</f>
        <v/>
      </c>
      <c r="K656" s="12">
        <f>IF(I656="V2H",MIN(MAX(0,H656),7.4,MAX(0,(M656-P656)*40)*0.95),0)</f>
        <v/>
      </c>
      <c r="L656" s="12">
        <f>IF(E656=0,0,MAX(0,H656-K656))</f>
        <v/>
      </c>
      <c r="M656" s="13">
        <f>M655+J655/40-IF(I655="V2H",K655/(0.95*40),0)-IF(E656=0,IF(E655=1,IF(D656=1,30,40)*0.18/(2*40),0),0)-IF(E656=1,IF(E655=0,IF(D656=1,30,40)*0.18/(2*40),0),0)</f>
        <v/>
      </c>
      <c r="N656" s="14" t="n">
        <v>0.09</v>
      </c>
      <c r="O656" s="15">
        <f>K656*N656</f>
        <v/>
      </c>
      <c r="P656">
        <f>IF(E656=0,0.3,IF(D656=1,IF(C656&gt;=Params!$B$13-3,IF(C656&lt;Params!$B$13,Params!$B$20,0.3),0.3),IF(C656&gt;=Params!$B$15-3,IF(C656&lt;Params!$B$15,Params!$B$21,0.3),0.3)))</f>
        <v/>
      </c>
    </row>
    <row r="657" ht="15" customHeight="1" s="1">
      <c r="A657" s="9" t="n">
        <v>654</v>
      </c>
      <c r="B657" s="6" t="inlineStr">
        <is>
          <t>28/01</t>
        </is>
      </c>
      <c r="C657" s="6" t="n">
        <v>5</v>
      </c>
      <c r="D657" s="6" t="n">
        <v>0</v>
      </c>
      <c r="E657" s="10">
        <f>IF(D657=1, IF(OR(C657&lt;10, C657&gt;=15),1,0), IF(OR(C657&lt;7, C657&gt;=18),1,0))</f>
        <v/>
      </c>
      <c r="F657" s="11" t="n">
        <v>3.134</v>
      </c>
      <c r="G657" s="12">
        <f>0*8</f>
        <v/>
      </c>
      <c r="H657" s="12">
        <f>F657-G657</f>
        <v/>
      </c>
      <c r="I657" s="10">
        <f>IF(E657=0,"Fora",IF(E656=0,"Carg xar",IF(H657&lt;0,IF(M657&lt;0.9,"Carg FV","Stby"),IF(M657&gt;P657,"V2H",IF(M657&lt;0.9,"Carg xar","Stby")))))</f>
        <v/>
      </c>
      <c r="J657" s="12">
        <f>IF(OR(I657="Carg FV",I657="Carg xar"),MIN(IF(I657="Carg FV",ABS(H657),7.4),7.4,MAX(0,(0.9-M657)*40)*0.95),0)</f>
        <v/>
      </c>
      <c r="K657" s="12">
        <f>IF(I657="V2H",MIN(MAX(0,H657),7.4,MAX(0,(M657-P657)*40)*0.95),0)</f>
        <v/>
      </c>
      <c r="L657" s="12">
        <f>IF(E657=0,0,MAX(0,H657-K657))</f>
        <v/>
      </c>
      <c r="M657" s="13">
        <f>M656+J656/40-IF(I656="V2H",K656/(0.95*40),0)-IF(E657=0,IF(E656=1,IF(D657=1,30,40)*0.18/(2*40),0),0)-IF(E657=1,IF(E656=0,IF(D657=1,30,40)*0.18/(2*40),0),0)</f>
        <v/>
      </c>
      <c r="N657" s="14" t="n">
        <v>0.09</v>
      </c>
      <c r="O657" s="15">
        <f>K657*N657</f>
        <v/>
      </c>
      <c r="P657">
        <f>IF(E657=0,0.3,IF(D657=1,IF(C657&gt;=Params!$B$13-3,IF(C657&lt;Params!$B$13,Params!$B$20,0.3),0.3),IF(C657&gt;=Params!$B$15-3,IF(C657&lt;Params!$B$15,Params!$B$21,0.3),0.3)))</f>
        <v/>
      </c>
    </row>
    <row r="658" ht="15" customHeight="1" s="1">
      <c r="A658" s="9" t="n">
        <v>655</v>
      </c>
      <c r="B658" s="6" t="inlineStr">
        <is>
          <t>28/01</t>
        </is>
      </c>
      <c r="C658" s="6" t="n">
        <v>6</v>
      </c>
      <c r="D658" s="6" t="n">
        <v>0</v>
      </c>
      <c r="E658" s="10">
        <f>IF(D658=1, IF(OR(C658&lt;10, C658&gt;=15),1,0), IF(OR(C658&lt;7, C658&gt;=18),1,0))</f>
        <v/>
      </c>
      <c r="F658" s="11" t="n">
        <v>2.89</v>
      </c>
      <c r="G658" s="12">
        <f>0*8</f>
        <v/>
      </c>
      <c r="H658" s="12">
        <f>F658-G658</f>
        <v/>
      </c>
      <c r="I658" s="10">
        <f>IF(E658=0,"Fora",IF(E657=0,"Carg xar",IF(H658&lt;0,IF(M658&lt;0.9,"Carg FV","Stby"),IF(M658&gt;P658,"V2H",IF(M658&lt;0.9,"Carg xar","Stby")))))</f>
        <v/>
      </c>
      <c r="J658" s="12">
        <f>IF(OR(I658="Carg FV",I658="Carg xar"),MIN(IF(I658="Carg FV",ABS(H658),7.4),7.4,MAX(0,(0.9-M658)*40)*0.95),0)</f>
        <v/>
      </c>
      <c r="K658" s="12">
        <f>IF(I658="V2H",MIN(MAX(0,H658),7.4,MAX(0,(M658-P658)*40)*0.95),0)</f>
        <v/>
      </c>
      <c r="L658" s="12">
        <f>IF(E658=0,0,MAX(0,H658-K658))</f>
        <v/>
      </c>
      <c r="M658" s="13">
        <f>M657+J657/40-IF(I657="V2H",K657/(0.95*40),0)-IF(E658=0,IF(E657=1,IF(D658=1,30,40)*0.18/(2*40),0),0)-IF(E658=1,IF(E657=0,IF(D658=1,30,40)*0.18/(2*40),0),0)</f>
        <v/>
      </c>
      <c r="N658" s="14" t="n">
        <v>0.09</v>
      </c>
      <c r="O658" s="15">
        <f>K658*N658</f>
        <v/>
      </c>
      <c r="P658">
        <f>IF(E658=0,0.3,IF(D658=1,IF(C658&gt;=Params!$B$13-3,IF(C658&lt;Params!$B$13,Params!$B$20,0.3),0.3),IF(C658&gt;=Params!$B$15-3,IF(C658&lt;Params!$B$15,Params!$B$21,0.3),0.3)))</f>
        <v/>
      </c>
    </row>
    <row r="659" ht="15" customHeight="1" s="1">
      <c r="A659" s="9" t="n">
        <v>656</v>
      </c>
      <c r="B659" s="6" t="inlineStr">
        <is>
          <t>28/01</t>
        </is>
      </c>
      <c r="C659" s="6" t="n">
        <v>7</v>
      </c>
      <c r="D659" s="6" t="n">
        <v>0</v>
      </c>
      <c r="E659" s="10">
        <f>IF(D659=1, IF(OR(C659&lt;10, C659&gt;=15),1,0), IF(OR(C659&lt;7, C659&gt;=18),1,0))</f>
        <v/>
      </c>
      <c r="F659" s="11" t="n">
        <v>4.225</v>
      </c>
      <c r="G659" s="12">
        <f>0*8</f>
        <v/>
      </c>
      <c r="H659" s="12">
        <f>F659-G659</f>
        <v/>
      </c>
      <c r="I659" s="10">
        <f>IF(E659=0,"Fora",IF(E658=0,"Carg xar",IF(H659&lt;0,IF(M659&lt;0.9,"Carg FV","Stby"),IF(M659&gt;P659,"V2H",IF(M659&lt;0.9,"Carg xar","Stby")))))</f>
        <v/>
      </c>
      <c r="J659" s="12">
        <f>IF(OR(I659="Carg FV",I659="Carg xar"),MIN(IF(I659="Carg FV",ABS(H659),7.4),7.4,MAX(0,(0.9-M659)*40)*0.95),0)</f>
        <v/>
      </c>
      <c r="K659" s="12">
        <f>IF(I659="V2H",MIN(MAX(0,H659),7.4,MAX(0,(M659-P659)*40)*0.95),0)</f>
        <v/>
      </c>
      <c r="L659" s="12">
        <f>IF(E659=0,0,MAX(0,H659-K659))</f>
        <v/>
      </c>
      <c r="M659" s="13">
        <f>M658+J658/40-IF(I658="V2H",K658/(0.95*40),0)-IF(E659=0,IF(E658=1,IF(D659=1,30,40)*0.18/(2*40),0),0)-IF(E659=1,IF(E658=0,IF(D659=1,30,40)*0.18/(2*40),0),0)</f>
        <v/>
      </c>
      <c r="N659" s="14" t="n">
        <v>0.09</v>
      </c>
      <c r="O659" s="15">
        <f>K659*N659</f>
        <v/>
      </c>
      <c r="P659">
        <f>IF(E659=0,0.3,IF(D659=1,IF(C659&gt;=Params!$B$13-3,IF(C659&lt;Params!$B$13,Params!$B$20,0.3),0.3),IF(C659&gt;=Params!$B$15-3,IF(C659&lt;Params!$B$15,Params!$B$21,0.3),0.3)))</f>
        <v/>
      </c>
    </row>
    <row r="660" ht="15" customHeight="1" s="1">
      <c r="A660" s="9" t="n">
        <v>657</v>
      </c>
      <c r="B660" s="6" t="inlineStr">
        <is>
          <t>28/01</t>
        </is>
      </c>
      <c r="C660" s="6" t="n">
        <v>8</v>
      </c>
      <c r="D660" s="6" t="n">
        <v>0</v>
      </c>
      <c r="E660" s="10">
        <f>IF(D660=1, IF(OR(C660&lt;10, C660&gt;=15),1,0), IF(OR(C660&lt;7, C660&gt;=18),1,0))</f>
        <v/>
      </c>
      <c r="F660" s="11" t="n">
        <v>2.52</v>
      </c>
      <c r="G660" s="12">
        <f>0.05*8</f>
        <v/>
      </c>
      <c r="H660" s="12">
        <f>F660-G660</f>
        <v/>
      </c>
      <c r="I660" s="10">
        <f>IF(E660=0,"Fora",IF(E659=0,"Carg xar",IF(H660&lt;0,IF(M660&lt;0.9,"Carg FV","Stby"),IF(M660&gt;P660,"V2H",IF(M660&lt;0.9,"Carg xar","Stby")))))</f>
        <v/>
      </c>
      <c r="J660" s="12">
        <f>IF(OR(I660="Carg FV",I660="Carg xar"),MIN(IF(I660="Carg FV",ABS(H660),7.4),7.4,MAX(0,(0.9-M660)*40)*0.95),0)</f>
        <v/>
      </c>
      <c r="K660" s="12">
        <f>IF(I660="V2H",MIN(MAX(0,H660),7.4,MAX(0,(M660-P660)*40)*0.95),0)</f>
        <v/>
      </c>
      <c r="L660" s="12">
        <f>IF(E660=0,0,MAX(0,H660-K660))</f>
        <v/>
      </c>
      <c r="M660" s="13">
        <f>M659+J659/40-IF(I659="V2H",K659/(0.95*40),0)-IF(E660=0,IF(E659=1,IF(D660=1,30,40)*0.18/(2*40),0),0)-IF(E660=1,IF(E659=0,IF(D660=1,30,40)*0.18/(2*40),0),0)</f>
        <v/>
      </c>
      <c r="N660" s="14" t="n">
        <v>0.15</v>
      </c>
      <c r="O660" s="15">
        <f>K660*N660</f>
        <v/>
      </c>
      <c r="P660">
        <f>IF(E660=0,0.3,IF(D660=1,IF(C660&gt;=Params!$B$13-3,IF(C660&lt;Params!$B$13,Params!$B$20,0.3),0.3),IF(C660&gt;=Params!$B$15-3,IF(C660&lt;Params!$B$15,Params!$B$21,0.3),0.3)))</f>
        <v/>
      </c>
    </row>
    <row r="661" ht="15" customHeight="1" s="1">
      <c r="A661" s="9" t="n">
        <v>658</v>
      </c>
      <c r="B661" s="6" t="inlineStr">
        <is>
          <t>28/01</t>
        </is>
      </c>
      <c r="C661" s="6" t="n">
        <v>9</v>
      </c>
      <c r="D661" s="6" t="n">
        <v>0</v>
      </c>
      <c r="E661" s="10">
        <f>IF(D661=1, IF(OR(C661&lt;10, C661&gt;=15),1,0), IF(OR(C661&lt;7, C661&gt;=18),1,0))</f>
        <v/>
      </c>
      <c r="F661" s="11" t="n">
        <v>0.591</v>
      </c>
      <c r="G661" s="12">
        <f>0.18*8</f>
        <v/>
      </c>
      <c r="H661" s="12">
        <f>F661-G661</f>
        <v/>
      </c>
      <c r="I661" s="10">
        <f>IF(E661=0,"Fora",IF(E660=0,"Carg xar",IF(H661&lt;0,IF(M661&lt;0.9,"Carg FV","Stby"),IF(M661&gt;P661,"V2H",IF(M661&lt;0.9,"Carg xar","Stby")))))</f>
        <v/>
      </c>
      <c r="J661" s="12">
        <f>IF(OR(I661="Carg FV",I661="Carg xar"),MIN(IF(I661="Carg FV",ABS(H661),7.4),7.4,MAX(0,(0.9-M661)*40)*0.95),0)</f>
        <v/>
      </c>
      <c r="K661" s="12">
        <f>IF(I661="V2H",MIN(MAX(0,H661),7.4,MAX(0,(M661-P661)*40)*0.95),0)</f>
        <v/>
      </c>
      <c r="L661" s="12">
        <f>IF(E661=0,0,MAX(0,H661-K661))</f>
        <v/>
      </c>
      <c r="M661" s="13">
        <f>M660+J660/40-IF(I660="V2H",K660/(0.95*40),0)-IF(E661=0,IF(E660=1,IF(D661=1,30,40)*0.18/(2*40),0),0)-IF(E661=1,IF(E660=0,IF(D661=1,30,40)*0.18/(2*40),0),0)</f>
        <v/>
      </c>
      <c r="N661" s="14" t="n">
        <v>0.15</v>
      </c>
      <c r="O661" s="15">
        <f>K661*N661</f>
        <v/>
      </c>
      <c r="P661">
        <f>IF(E661=0,0.3,IF(D661=1,IF(C661&gt;=Params!$B$13-3,IF(C661&lt;Params!$B$13,Params!$B$20,0.3),0.3),IF(C661&gt;=Params!$B$15-3,IF(C661&lt;Params!$B$15,Params!$B$21,0.3),0.3)))</f>
        <v/>
      </c>
    </row>
    <row r="662" ht="15" customHeight="1" s="1">
      <c r="A662" s="9" t="n">
        <v>659</v>
      </c>
      <c r="B662" s="6" t="inlineStr">
        <is>
          <t>28/01</t>
        </is>
      </c>
      <c r="C662" s="6" t="n">
        <v>10</v>
      </c>
      <c r="D662" s="6" t="n">
        <v>0</v>
      </c>
      <c r="E662" s="10">
        <f>IF(D662=1, IF(OR(C662&lt;10, C662&gt;=15),1,0), IF(OR(C662&lt;7, C662&gt;=18),1,0))</f>
        <v/>
      </c>
      <c r="F662" s="11" t="n">
        <v>0</v>
      </c>
      <c r="G662" s="12">
        <f>0.38*8</f>
        <v/>
      </c>
      <c r="H662" s="12">
        <f>F662-G662</f>
        <v/>
      </c>
      <c r="I662" s="10">
        <f>IF(E662=0,"Fora",IF(E661=0,"Carg xar",IF(H662&lt;0,IF(M662&lt;0.9,"Carg FV","Stby"),IF(M662&gt;P662,"V2H",IF(M662&lt;0.9,"Carg xar","Stby")))))</f>
        <v/>
      </c>
      <c r="J662" s="12">
        <f>IF(OR(I662="Carg FV",I662="Carg xar"),MIN(IF(I662="Carg FV",ABS(H662),7.4),7.4,MAX(0,(0.9-M662)*40)*0.95),0)</f>
        <v/>
      </c>
      <c r="K662" s="12">
        <f>IF(I662="V2H",MIN(MAX(0,H662),7.4,MAX(0,(M662-P662)*40)*0.95),0)</f>
        <v/>
      </c>
      <c r="L662" s="12">
        <f>IF(E662=0,0,MAX(0,H662-K662))</f>
        <v/>
      </c>
      <c r="M662" s="13">
        <f>M661+J661/40-IF(I661="V2H",K661/(0.95*40),0)-IF(E662=0,IF(E661=1,IF(D662=1,30,40)*0.18/(2*40),0),0)-IF(E662=1,IF(E661=0,IF(D662=1,30,40)*0.18/(2*40),0),0)</f>
        <v/>
      </c>
      <c r="N662" s="14" t="n">
        <v>0.2</v>
      </c>
      <c r="O662" s="15">
        <f>K662*N662</f>
        <v/>
      </c>
      <c r="P662">
        <f>IF(E662=0,0.3,IF(D662=1,IF(C662&gt;=Params!$B$13-3,IF(C662&lt;Params!$B$13,Params!$B$20,0.3),0.3),IF(C662&gt;=Params!$B$15-3,IF(C662&lt;Params!$B$15,Params!$B$21,0.3),0.3)))</f>
        <v/>
      </c>
    </row>
    <row r="663" ht="15" customHeight="1" s="1">
      <c r="A663" s="9" t="n">
        <v>660</v>
      </c>
      <c r="B663" s="6" t="inlineStr">
        <is>
          <t>28/01</t>
        </is>
      </c>
      <c r="C663" s="6" t="n">
        <v>11</v>
      </c>
      <c r="D663" s="6" t="n">
        <v>0</v>
      </c>
      <c r="E663" s="10">
        <f>IF(D663=1, IF(OR(C663&lt;10, C663&gt;=15),1,0), IF(OR(C663&lt;7, C663&gt;=18),1,0))</f>
        <v/>
      </c>
      <c r="F663" s="11" t="n">
        <v>0</v>
      </c>
      <c r="G663" s="12">
        <f>0.52*8</f>
        <v/>
      </c>
      <c r="H663" s="12">
        <f>F663-G663</f>
        <v/>
      </c>
      <c r="I663" s="10">
        <f>IF(E663=0,"Fora",IF(E662=0,"Carg xar",IF(H663&lt;0,IF(M663&lt;0.9,"Carg FV","Stby"),IF(M663&gt;P663,"V2H",IF(M663&lt;0.9,"Carg xar","Stby")))))</f>
        <v/>
      </c>
      <c r="J663" s="12">
        <f>IF(OR(I663="Carg FV",I663="Carg xar"),MIN(IF(I663="Carg FV",ABS(H663),7.4),7.4,MAX(0,(0.9-M663)*40)*0.95),0)</f>
        <v/>
      </c>
      <c r="K663" s="12">
        <f>IF(I663="V2H",MIN(MAX(0,H663),7.4,MAX(0,(M663-P663)*40)*0.95),0)</f>
        <v/>
      </c>
      <c r="L663" s="12">
        <f>IF(E663=0,0,MAX(0,H663-K663))</f>
        <v/>
      </c>
      <c r="M663" s="13">
        <f>M662+J662/40-IF(I662="V2H",K662/(0.95*40),0)-IF(E663=0,IF(E662=1,IF(D663=1,30,40)*0.18/(2*40),0),0)-IF(E663=1,IF(E662=0,IF(D663=1,30,40)*0.18/(2*40),0),0)</f>
        <v/>
      </c>
      <c r="N663" s="14" t="n">
        <v>0.2</v>
      </c>
      <c r="O663" s="15">
        <f>K663*N663</f>
        <v/>
      </c>
      <c r="P663">
        <f>IF(E663=0,0.3,IF(D663=1,IF(C663&gt;=Params!$B$13-3,IF(C663&lt;Params!$B$13,Params!$B$20,0.3),0.3),IF(C663&gt;=Params!$B$15-3,IF(C663&lt;Params!$B$15,Params!$B$21,0.3),0.3)))</f>
        <v/>
      </c>
    </row>
    <row r="664" ht="15" customHeight="1" s="1">
      <c r="A664" s="9" t="n">
        <v>661</v>
      </c>
      <c r="B664" s="6" t="inlineStr">
        <is>
          <t>28/01</t>
        </is>
      </c>
      <c r="C664" s="6" t="n">
        <v>12</v>
      </c>
      <c r="D664" s="6" t="n">
        <v>0</v>
      </c>
      <c r="E664" s="10">
        <f>IF(D664=1, IF(OR(C664&lt;10, C664&gt;=15),1,0), IF(OR(C664&lt;7, C664&gt;=18),1,0))</f>
        <v/>
      </c>
      <c r="F664" s="11" t="n">
        <v>0</v>
      </c>
      <c r="G664" s="12">
        <f>0.58*8</f>
        <v/>
      </c>
      <c r="H664" s="12">
        <f>F664-G664</f>
        <v/>
      </c>
      <c r="I664" s="10">
        <f>IF(E664=0,"Fora",IF(E663=0,"Carg xar",IF(H664&lt;0,IF(M664&lt;0.9,"Carg FV","Stby"),IF(M664&gt;P664,"V2H",IF(M664&lt;0.9,"Carg xar","Stby")))))</f>
        <v/>
      </c>
      <c r="J664" s="12">
        <f>IF(OR(I664="Carg FV",I664="Carg xar"),MIN(IF(I664="Carg FV",ABS(H664),7.4),7.4,MAX(0,(0.9-M664)*40)*0.95),0)</f>
        <v/>
      </c>
      <c r="K664" s="12">
        <f>IF(I664="V2H",MIN(MAX(0,H664),7.4,MAX(0,(M664-P664)*40)*0.95),0)</f>
        <v/>
      </c>
      <c r="L664" s="12">
        <f>IF(E664=0,0,MAX(0,H664-K664))</f>
        <v/>
      </c>
      <c r="M664" s="13">
        <f>M663+J663/40-IF(I663="V2H",K663/(0.95*40),0)-IF(E664=0,IF(E663=1,IF(D664=1,30,40)*0.18/(2*40),0),0)-IF(E664=1,IF(E663=0,IF(D664=1,30,40)*0.18/(2*40),0),0)</f>
        <v/>
      </c>
      <c r="N664" s="14" t="n">
        <v>0.2</v>
      </c>
      <c r="O664" s="15">
        <f>K664*N664</f>
        <v/>
      </c>
      <c r="P664">
        <f>IF(E664=0,0.3,IF(D664=1,IF(C664&gt;=Params!$B$13-3,IF(C664&lt;Params!$B$13,Params!$B$20,0.3),0.3),IF(C664&gt;=Params!$B$15-3,IF(C664&lt;Params!$B$15,Params!$B$21,0.3),0.3)))</f>
        <v/>
      </c>
    </row>
    <row r="665" ht="15" customHeight="1" s="1">
      <c r="A665" s="9" t="n">
        <v>662</v>
      </c>
      <c r="B665" s="6" t="inlineStr">
        <is>
          <t>28/01</t>
        </is>
      </c>
      <c r="C665" s="6" t="n">
        <v>13</v>
      </c>
      <c r="D665" s="6" t="n">
        <v>0</v>
      </c>
      <c r="E665" s="10">
        <f>IF(D665=1, IF(OR(C665&lt;10, C665&gt;=15),1,0), IF(OR(C665&lt;7, C665&gt;=18),1,0))</f>
        <v/>
      </c>
      <c r="F665" s="11" t="n">
        <v>0</v>
      </c>
      <c r="G665" s="12">
        <f>0.55*8</f>
        <v/>
      </c>
      <c r="H665" s="12">
        <f>F665-G665</f>
        <v/>
      </c>
      <c r="I665" s="10">
        <f>IF(E665=0,"Fora",IF(E664=0,"Carg xar",IF(H665&lt;0,IF(M665&lt;0.9,"Carg FV","Stby"),IF(M665&gt;P665,"V2H",IF(M665&lt;0.9,"Carg xar","Stby")))))</f>
        <v/>
      </c>
      <c r="J665" s="12">
        <f>IF(OR(I665="Carg FV",I665="Carg xar"),MIN(IF(I665="Carg FV",ABS(H665),7.4),7.4,MAX(0,(0.9-M665)*40)*0.95),0)</f>
        <v/>
      </c>
      <c r="K665" s="12">
        <f>IF(I665="V2H",MIN(MAX(0,H665),7.4,MAX(0,(M665-P665)*40)*0.95),0)</f>
        <v/>
      </c>
      <c r="L665" s="12">
        <f>IF(E665=0,0,MAX(0,H665-K665))</f>
        <v/>
      </c>
      <c r="M665" s="13">
        <f>M664+J664/40-IF(I664="V2H",K664/(0.95*40),0)-IF(E665=0,IF(E664=1,IF(D665=1,30,40)*0.18/(2*40),0),0)-IF(E665=1,IF(E664=0,IF(D665=1,30,40)*0.18/(2*40),0),0)</f>
        <v/>
      </c>
      <c r="N665" s="14" t="n">
        <v>0.2</v>
      </c>
      <c r="O665" s="15">
        <f>K665*N665</f>
        <v/>
      </c>
      <c r="P665">
        <f>IF(E665=0,0.3,IF(D665=1,IF(C665&gt;=Params!$B$13-3,IF(C665&lt;Params!$B$13,Params!$B$20,0.3),0.3),IF(C665&gt;=Params!$B$15-3,IF(C665&lt;Params!$B$15,Params!$B$21,0.3),0.3)))</f>
        <v/>
      </c>
    </row>
    <row r="666" ht="15" customHeight="1" s="1">
      <c r="A666" s="9" t="n">
        <v>663</v>
      </c>
      <c r="B666" s="6" t="inlineStr">
        <is>
          <t>28/01</t>
        </is>
      </c>
      <c r="C666" s="6" t="n">
        <v>14</v>
      </c>
      <c r="D666" s="6" t="n">
        <v>0</v>
      </c>
      <c r="E666" s="10">
        <f>IF(D666=1, IF(OR(C666&lt;10, C666&gt;=15),1,0), IF(OR(C666&lt;7, C666&gt;=18),1,0))</f>
        <v/>
      </c>
      <c r="F666" s="11" t="n">
        <v>0</v>
      </c>
      <c r="G666" s="12">
        <f>0.42*8</f>
        <v/>
      </c>
      <c r="H666" s="12">
        <f>F666-G666</f>
        <v/>
      </c>
      <c r="I666" s="10">
        <f>IF(E666=0,"Fora",IF(E665=0,"Carg xar",IF(H666&lt;0,IF(M666&lt;0.9,"Carg FV","Stby"),IF(M666&gt;P666,"V2H",IF(M666&lt;0.9,"Carg xar","Stby")))))</f>
        <v/>
      </c>
      <c r="J666" s="12">
        <f>IF(OR(I666="Carg FV",I666="Carg xar"),MIN(IF(I666="Carg FV",ABS(H666),7.4),7.4,MAX(0,(0.9-M666)*40)*0.95),0)</f>
        <v/>
      </c>
      <c r="K666" s="12">
        <f>IF(I666="V2H",MIN(MAX(0,H666),7.4,MAX(0,(M666-P666)*40)*0.95),0)</f>
        <v/>
      </c>
      <c r="L666" s="12">
        <f>IF(E666=0,0,MAX(0,H666-K666))</f>
        <v/>
      </c>
      <c r="M666" s="13">
        <f>M665+J665/40-IF(I665="V2H",K665/(0.95*40),0)-IF(E666=0,IF(E665=1,IF(D666=1,30,40)*0.18/(2*40),0),0)-IF(E666=1,IF(E665=0,IF(D666=1,30,40)*0.18/(2*40),0),0)</f>
        <v/>
      </c>
      <c r="N666" s="14" t="n">
        <v>0.15</v>
      </c>
      <c r="O666" s="15">
        <f>K666*N666</f>
        <v/>
      </c>
      <c r="P666">
        <f>IF(E666=0,0.3,IF(D666=1,IF(C666&gt;=Params!$B$13-3,IF(C666&lt;Params!$B$13,Params!$B$20,0.3),0.3),IF(C666&gt;=Params!$B$15-3,IF(C666&lt;Params!$B$15,Params!$B$21,0.3),0.3)))</f>
        <v/>
      </c>
    </row>
    <row r="667" ht="15" customHeight="1" s="1">
      <c r="A667" s="9" t="n">
        <v>664</v>
      </c>
      <c r="B667" s="6" t="inlineStr">
        <is>
          <t>28/01</t>
        </is>
      </c>
      <c r="C667" s="6" t="n">
        <v>15</v>
      </c>
      <c r="D667" s="6" t="n">
        <v>0</v>
      </c>
      <c r="E667" s="10">
        <f>IF(D667=1, IF(OR(C667&lt;10, C667&gt;=15),1,0), IF(OR(C667&lt;7, C667&gt;=18),1,0))</f>
        <v/>
      </c>
      <c r="F667" s="11" t="n">
        <v>0</v>
      </c>
      <c r="G667" s="12">
        <f>0.22*8</f>
        <v/>
      </c>
      <c r="H667" s="12">
        <f>F667-G667</f>
        <v/>
      </c>
      <c r="I667" s="10">
        <f>IF(E667=0,"Fora",IF(E666=0,"Carg xar",IF(H667&lt;0,IF(M667&lt;0.9,"Carg FV","Stby"),IF(M667&gt;P667,"V2H",IF(M667&lt;0.9,"Carg xar","Stby")))))</f>
        <v/>
      </c>
      <c r="J667" s="12">
        <f>IF(OR(I667="Carg FV",I667="Carg xar"),MIN(IF(I667="Carg FV",ABS(H667),7.4),7.4,MAX(0,(0.9-M667)*40)*0.95),0)</f>
        <v/>
      </c>
      <c r="K667" s="12">
        <f>IF(I667="V2H",MIN(MAX(0,H667),7.4,MAX(0,(M667-P667)*40)*0.95),0)</f>
        <v/>
      </c>
      <c r="L667" s="12">
        <f>IF(E667=0,0,MAX(0,H667-K667))</f>
        <v/>
      </c>
      <c r="M667" s="13">
        <f>M666+J666/40-IF(I666="V2H",K666/(0.95*40),0)-IF(E667=0,IF(E666=1,IF(D667=1,30,40)*0.18/(2*40),0),0)-IF(E667=1,IF(E666=0,IF(D667=1,30,40)*0.18/(2*40),0),0)</f>
        <v/>
      </c>
      <c r="N667" s="14" t="n">
        <v>0.15</v>
      </c>
      <c r="O667" s="15">
        <f>K667*N667</f>
        <v/>
      </c>
      <c r="P667">
        <f>IF(E667=0,0.3,IF(D667=1,IF(C667&gt;=Params!$B$13-3,IF(C667&lt;Params!$B$13,Params!$B$20,0.3),0.3),IF(C667&gt;=Params!$B$15-3,IF(C667&lt;Params!$B$15,Params!$B$21,0.3),0.3)))</f>
        <v/>
      </c>
    </row>
    <row r="668" ht="15" customHeight="1" s="1">
      <c r="A668" s="9" t="n">
        <v>665</v>
      </c>
      <c r="B668" s="6" t="inlineStr">
        <is>
          <t>28/01</t>
        </is>
      </c>
      <c r="C668" s="6" t="n">
        <v>16</v>
      </c>
      <c r="D668" s="6" t="n">
        <v>0</v>
      </c>
      <c r="E668" s="10">
        <f>IF(D668=1, IF(OR(C668&lt;10, C668&gt;=15),1,0), IF(OR(C668&lt;7, C668&gt;=18),1,0))</f>
        <v/>
      </c>
      <c r="F668" s="11" t="n">
        <v>0</v>
      </c>
      <c r="G668" s="12">
        <f>0.05*8</f>
        <v/>
      </c>
      <c r="H668" s="12">
        <f>F668-G668</f>
        <v/>
      </c>
      <c r="I668" s="10">
        <f>IF(E668=0,"Fora",IF(E667=0,"Carg xar",IF(H668&lt;0,IF(M668&lt;0.9,"Carg FV","Stby"),IF(M668&gt;P668,"V2H",IF(M668&lt;0.9,"Carg xar","Stby")))))</f>
        <v/>
      </c>
      <c r="J668" s="12">
        <f>IF(OR(I668="Carg FV",I668="Carg xar"),MIN(IF(I668="Carg FV",ABS(H668),7.4),7.4,MAX(0,(0.9-M668)*40)*0.95),0)</f>
        <v/>
      </c>
      <c r="K668" s="12">
        <f>IF(I668="V2H",MIN(MAX(0,H668),7.4,MAX(0,(M668-P668)*40)*0.95),0)</f>
        <v/>
      </c>
      <c r="L668" s="12">
        <f>IF(E668=0,0,MAX(0,H668-K668))</f>
        <v/>
      </c>
      <c r="M668" s="13">
        <f>M667+J667/40-IF(I667="V2H",K667/(0.95*40),0)-IF(E668=0,IF(E667=1,IF(D668=1,30,40)*0.18/(2*40),0),0)-IF(E668=1,IF(E667=0,IF(D668=1,30,40)*0.18/(2*40),0),0)</f>
        <v/>
      </c>
      <c r="N668" s="14" t="n">
        <v>0.15</v>
      </c>
      <c r="O668" s="15">
        <f>K668*N668</f>
        <v/>
      </c>
      <c r="P668">
        <f>IF(E668=0,0.3,IF(D668=1,IF(C668&gt;=Params!$B$13-3,IF(C668&lt;Params!$B$13,Params!$B$20,0.3),0.3),IF(C668&gt;=Params!$B$15-3,IF(C668&lt;Params!$B$15,Params!$B$21,0.3),0.3)))</f>
        <v/>
      </c>
    </row>
    <row r="669" ht="15" customHeight="1" s="1">
      <c r="A669" s="9" t="n">
        <v>666</v>
      </c>
      <c r="B669" s="6" t="inlineStr">
        <is>
          <t>28/01</t>
        </is>
      </c>
      <c r="C669" s="6" t="n">
        <v>17</v>
      </c>
      <c r="D669" s="6" t="n">
        <v>0</v>
      </c>
      <c r="E669" s="10">
        <f>IF(D669=1, IF(OR(C669&lt;10, C669&gt;=15),1,0), IF(OR(C669&lt;7, C669&gt;=18),1,0))</f>
        <v/>
      </c>
      <c r="F669" s="11" t="n">
        <v>0.585</v>
      </c>
      <c r="G669" s="12">
        <f>0*8</f>
        <v/>
      </c>
      <c r="H669" s="12">
        <f>F669-G669</f>
        <v/>
      </c>
      <c r="I669" s="10">
        <f>IF(E669=0,"Fora",IF(E668=0,"Carg xar",IF(H669&lt;0,IF(M669&lt;0.9,"Carg FV","Stby"),IF(M669&gt;P669,"V2H",IF(M669&lt;0.9,"Carg xar","Stby")))))</f>
        <v/>
      </c>
      <c r="J669" s="12">
        <f>IF(OR(I669="Carg FV",I669="Carg xar"),MIN(IF(I669="Carg FV",ABS(H669),7.4),7.4,MAX(0,(0.9-M669)*40)*0.95),0)</f>
        <v/>
      </c>
      <c r="K669" s="12">
        <f>IF(I669="V2H",MIN(MAX(0,H669),7.4,MAX(0,(M669-P669)*40)*0.95),0)</f>
        <v/>
      </c>
      <c r="L669" s="12">
        <f>IF(E669=0,0,MAX(0,H669-K669))</f>
        <v/>
      </c>
      <c r="M669" s="13">
        <f>M668+J668/40-IF(I668="V2H",K668/(0.95*40),0)-IF(E669=0,IF(E668=1,IF(D669=1,30,40)*0.18/(2*40),0),0)-IF(E669=1,IF(E668=0,IF(D669=1,30,40)*0.18/(2*40),0),0)</f>
        <v/>
      </c>
      <c r="N669" s="14" t="n">
        <v>0.15</v>
      </c>
      <c r="O669" s="15">
        <f>K669*N669</f>
        <v/>
      </c>
      <c r="P669">
        <f>IF(E669=0,0.3,IF(D669=1,IF(C669&gt;=Params!$B$13-3,IF(C669&lt;Params!$B$13,Params!$B$20,0.3),0.3),IF(C669&gt;=Params!$B$15-3,IF(C669&lt;Params!$B$15,Params!$B$21,0.3),0.3)))</f>
        <v/>
      </c>
    </row>
    <row r="670" ht="15" customHeight="1" s="1">
      <c r="A670" s="9" t="n">
        <v>667</v>
      </c>
      <c r="B670" s="6" t="inlineStr">
        <is>
          <t>28/01</t>
        </is>
      </c>
      <c r="C670" s="6" t="n">
        <v>18</v>
      </c>
      <c r="D670" s="6" t="n">
        <v>0</v>
      </c>
      <c r="E670" s="10">
        <f>IF(D670=1, IF(OR(C670&lt;10, C670&gt;=15),1,0), IF(OR(C670&lt;7, C670&gt;=18),1,0))</f>
        <v/>
      </c>
      <c r="F670" s="11" t="n">
        <v>0.774</v>
      </c>
      <c r="G670" s="12">
        <f>0*8</f>
        <v/>
      </c>
      <c r="H670" s="12">
        <f>F670-G670</f>
        <v/>
      </c>
      <c r="I670" s="10">
        <f>IF(E670=0,"Fora",IF(E669=0,"Carg xar",IF(H670&lt;0,IF(M670&lt;0.9,"Carg FV","Stby"),IF(M670&gt;P670,"V2H",IF(M670&lt;0.9,"Carg xar","Stby")))))</f>
        <v/>
      </c>
      <c r="J670" s="12">
        <f>IF(OR(I670="Carg FV",I670="Carg xar"),MIN(IF(I670="Carg FV",ABS(H670),7.4),7.4,MAX(0,(0.9-M670)*40)*0.95),0)</f>
        <v/>
      </c>
      <c r="K670" s="12">
        <f>IF(I670="V2H",MIN(MAX(0,H670),7.4,MAX(0,(M670-P670)*40)*0.95),0)</f>
        <v/>
      </c>
      <c r="L670" s="12">
        <f>IF(E670=0,0,MAX(0,H670-K670))</f>
        <v/>
      </c>
      <c r="M670" s="13">
        <f>M669+J669/40-IF(I669="V2H",K669/(0.95*40),0)-IF(E670=0,IF(E669=1,IF(D670=1,30,40)*0.18/(2*40),0),0)-IF(E670=1,IF(E669=0,IF(D670=1,30,40)*0.18/(2*40),0),0)</f>
        <v/>
      </c>
      <c r="N670" s="14" t="n">
        <v>0.2</v>
      </c>
      <c r="O670" s="15">
        <f>K670*N670</f>
        <v/>
      </c>
      <c r="P670">
        <f>IF(E670=0,0.3,IF(D670=1,IF(C670&gt;=Params!$B$13-3,IF(C670&lt;Params!$B$13,Params!$B$20,0.3),0.3),IF(C670&gt;=Params!$B$15-3,IF(C670&lt;Params!$B$15,Params!$B$21,0.3),0.3)))</f>
        <v/>
      </c>
    </row>
    <row r="671" ht="15" customHeight="1" s="1">
      <c r="A671" s="9" t="n">
        <v>668</v>
      </c>
      <c r="B671" s="6" t="inlineStr">
        <is>
          <t>28/01</t>
        </is>
      </c>
      <c r="C671" s="6" t="n">
        <v>19</v>
      </c>
      <c r="D671" s="6" t="n">
        <v>0</v>
      </c>
      <c r="E671" s="10">
        <f>IF(D671=1, IF(OR(C671&lt;10, C671&gt;=15),1,0), IF(OR(C671&lt;7, C671&gt;=18),1,0))</f>
        <v/>
      </c>
      <c r="F671" s="11" t="n">
        <v>2.386</v>
      </c>
      <c r="G671" s="12">
        <f>0*8</f>
        <v/>
      </c>
      <c r="H671" s="12">
        <f>F671-G671</f>
        <v/>
      </c>
      <c r="I671" s="10">
        <f>IF(E671=0,"Fora",IF(E670=0,"Carg xar",IF(H671&lt;0,IF(M671&lt;0.9,"Carg FV","Stby"),IF(M671&gt;P671,"V2H",IF(M671&lt;0.9,"Carg xar","Stby")))))</f>
        <v/>
      </c>
      <c r="J671" s="12">
        <f>IF(OR(I671="Carg FV",I671="Carg xar"),MIN(IF(I671="Carg FV",ABS(H671),7.4),7.4,MAX(0,(0.9-M671)*40)*0.95),0)</f>
        <v/>
      </c>
      <c r="K671" s="12">
        <f>IF(I671="V2H",MIN(MAX(0,H671),7.4,MAX(0,(M671-P671)*40)*0.95),0)</f>
        <v/>
      </c>
      <c r="L671" s="12">
        <f>IF(E671=0,0,MAX(0,H671-K671))</f>
        <v/>
      </c>
      <c r="M671" s="13">
        <f>M670+J670/40-IF(I670="V2H",K670/(0.95*40),0)-IF(E671=0,IF(E670=1,IF(D671=1,30,40)*0.18/(2*40),0),0)-IF(E671=1,IF(E670=0,IF(D671=1,30,40)*0.18/(2*40),0),0)</f>
        <v/>
      </c>
      <c r="N671" s="14" t="n">
        <v>0.2</v>
      </c>
      <c r="O671" s="15">
        <f>K671*N671</f>
        <v/>
      </c>
      <c r="P671">
        <f>IF(E671=0,0.3,IF(D671=1,IF(C671&gt;=Params!$B$13-3,IF(C671&lt;Params!$B$13,Params!$B$20,0.3),0.3),IF(C671&gt;=Params!$B$15-3,IF(C671&lt;Params!$B$15,Params!$B$21,0.3),0.3)))</f>
        <v/>
      </c>
    </row>
    <row r="672" ht="15" customHeight="1" s="1">
      <c r="A672" s="9" t="n">
        <v>669</v>
      </c>
      <c r="B672" s="6" t="inlineStr">
        <is>
          <t>28/01</t>
        </is>
      </c>
      <c r="C672" s="6" t="n">
        <v>20</v>
      </c>
      <c r="D672" s="6" t="n">
        <v>0</v>
      </c>
      <c r="E672" s="10">
        <f>IF(D672=1, IF(OR(C672&lt;10, C672&gt;=15),1,0), IF(OR(C672&lt;7, C672&gt;=18),1,0))</f>
        <v/>
      </c>
      <c r="F672" s="11" t="n">
        <v>2.775</v>
      </c>
      <c r="G672" s="12">
        <f>0*8</f>
        <v/>
      </c>
      <c r="H672" s="12">
        <f>F672-G672</f>
        <v/>
      </c>
      <c r="I672" s="10">
        <f>IF(E672=0,"Fora",IF(E671=0,"Carg xar",IF(H672&lt;0,IF(M672&lt;0.9,"Carg FV","Stby"),IF(M672&gt;P672,"V2H",IF(M672&lt;0.9,"Carg xar","Stby")))))</f>
        <v/>
      </c>
      <c r="J672" s="12">
        <f>IF(OR(I672="Carg FV",I672="Carg xar"),MIN(IF(I672="Carg FV",ABS(H672),7.4),7.4,MAX(0,(0.9-M672)*40)*0.95),0)</f>
        <v/>
      </c>
      <c r="K672" s="12">
        <f>IF(I672="V2H",MIN(MAX(0,H672),7.4,MAX(0,(M672-P672)*40)*0.95),0)</f>
        <v/>
      </c>
      <c r="L672" s="12">
        <f>IF(E672=0,0,MAX(0,H672-K672))</f>
        <v/>
      </c>
      <c r="M672" s="13">
        <f>M671+J671/40-IF(I671="V2H",K671/(0.95*40),0)-IF(E672=0,IF(E671=1,IF(D672=1,30,40)*0.18/(2*40),0),0)-IF(E672=1,IF(E671=0,IF(D672=1,30,40)*0.18/(2*40),0),0)</f>
        <v/>
      </c>
      <c r="N672" s="14" t="n">
        <v>0.2</v>
      </c>
      <c r="O672" s="15">
        <f>K672*N672</f>
        <v/>
      </c>
      <c r="P672">
        <f>IF(E672=0,0.3,IF(D672=1,IF(C672&gt;=Params!$B$13-3,IF(C672&lt;Params!$B$13,Params!$B$20,0.3),0.3),IF(C672&gt;=Params!$B$15-3,IF(C672&lt;Params!$B$15,Params!$B$21,0.3),0.3)))</f>
        <v/>
      </c>
    </row>
    <row r="673" ht="15" customHeight="1" s="1">
      <c r="A673" s="9" t="n">
        <v>670</v>
      </c>
      <c r="B673" s="6" t="inlineStr">
        <is>
          <t>28/01</t>
        </is>
      </c>
      <c r="C673" s="6" t="n">
        <v>21</v>
      </c>
      <c r="D673" s="6" t="n">
        <v>0</v>
      </c>
      <c r="E673" s="10">
        <f>IF(D673=1, IF(OR(C673&lt;10, C673&gt;=15),1,0), IF(OR(C673&lt;7, C673&gt;=18),1,0))</f>
        <v/>
      </c>
      <c r="F673" s="11" t="n">
        <v>3.678</v>
      </c>
      <c r="G673" s="12">
        <f>0*8</f>
        <v/>
      </c>
      <c r="H673" s="12">
        <f>F673-G673</f>
        <v/>
      </c>
      <c r="I673" s="10">
        <f>IF(E673=0,"Fora",IF(E672=0,"Carg xar",IF(H673&lt;0,IF(M673&lt;0.9,"Carg FV","Stby"),IF(M673&gt;P673,"V2H",IF(M673&lt;0.9,"Carg xar","Stby")))))</f>
        <v/>
      </c>
      <c r="J673" s="12">
        <f>IF(OR(I673="Carg FV",I673="Carg xar"),MIN(IF(I673="Carg FV",ABS(H673),7.4),7.4,MAX(0,(0.9-M673)*40)*0.95),0)</f>
        <v/>
      </c>
      <c r="K673" s="12">
        <f>IF(I673="V2H",MIN(MAX(0,H673),7.4,MAX(0,(M673-P673)*40)*0.95),0)</f>
        <v/>
      </c>
      <c r="L673" s="12">
        <f>IF(E673=0,0,MAX(0,H673-K673))</f>
        <v/>
      </c>
      <c r="M673" s="13">
        <f>M672+J672/40-IF(I672="V2H",K672/(0.95*40),0)-IF(E673=0,IF(E672=1,IF(D673=1,30,40)*0.18/(2*40),0),0)-IF(E673=1,IF(E672=0,IF(D673=1,30,40)*0.18/(2*40),0),0)</f>
        <v/>
      </c>
      <c r="N673" s="14" t="n">
        <v>0.2</v>
      </c>
      <c r="O673" s="15">
        <f>K673*N673</f>
        <v/>
      </c>
      <c r="P673">
        <f>IF(E673=0,0.3,IF(D673=1,IF(C673&gt;=Params!$B$13-3,IF(C673&lt;Params!$B$13,Params!$B$20,0.3),0.3),IF(C673&gt;=Params!$B$15-3,IF(C673&lt;Params!$B$15,Params!$B$21,0.3),0.3)))</f>
        <v/>
      </c>
    </row>
    <row r="674" ht="15" customHeight="1" s="1">
      <c r="A674" s="9" t="n">
        <v>671</v>
      </c>
      <c r="B674" s="6" t="inlineStr">
        <is>
          <t>28/01</t>
        </is>
      </c>
      <c r="C674" s="6" t="n">
        <v>22</v>
      </c>
      <c r="D674" s="6" t="n">
        <v>0</v>
      </c>
      <c r="E674" s="10">
        <f>IF(D674=1, IF(OR(C674&lt;10, C674&gt;=15),1,0), IF(OR(C674&lt;7, C674&gt;=18),1,0))</f>
        <v/>
      </c>
      <c r="F674" s="11" t="n">
        <v>0.694</v>
      </c>
      <c r="G674" s="12">
        <f>0*8</f>
        <v/>
      </c>
      <c r="H674" s="12">
        <f>F674-G674</f>
        <v/>
      </c>
      <c r="I674" s="10">
        <f>IF(E674=0,"Fora",IF(E673=0,"Carg xar",IF(H674&lt;0,IF(M674&lt;0.9,"Carg FV","Stby"),IF(M674&gt;P674,"V2H",IF(M674&lt;0.9,"Carg xar","Stby")))))</f>
        <v/>
      </c>
      <c r="J674" s="12">
        <f>IF(OR(I674="Carg FV",I674="Carg xar"),MIN(IF(I674="Carg FV",ABS(H674),7.4),7.4,MAX(0,(0.9-M674)*40)*0.95),0)</f>
        <v/>
      </c>
      <c r="K674" s="12">
        <f>IF(I674="V2H",MIN(MAX(0,H674),7.4,MAX(0,(M674-P674)*40)*0.95),0)</f>
        <v/>
      </c>
      <c r="L674" s="12">
        <f>IF(E674=0,0,MAX(0,H674-K674))</f>
        <v/>
      </c>
      <c r="M674" s="13">
        <f>M673+J673/40-IF(I673="V2H",K673/(0.95*40),0)-IF(E674=0,IF(E673=1,IF(D674=1,30,40)*0.18/(2*40),0),0)-IF(E674=1,IF(E673=0,IF(D674=1,30,40)*0.18/(2*40),0),0)</f>
        <v/>
      </c>
      <c r="N674" s="14" t="n">
        <v>0.15</v>
      </c>
      <c r="O674" s="15">
        <f>K674*N674</f>
        <v/>
      </c>
      <c r="P674">
        <f>IF(E674=0,0.3,IF(D674=1,IF(C674&gt;=Params!$B$13-3,IF(C674&lt;Params!$B$13,Params!$B$20,0.3),0.3),IF(C674&gt;=Params!$B$15-3,IF(C674&lt;Params!$B$15,Params!$B$21,0.3),0.3)))</f>
        <v/>
      </c>
    </row>
    <row r="675" ht="15" customHeight="1" s="1">
      <c r="A675" s="9" t="n">
        <v>672</v>
      </c>
      <c r="B675" s="6" t="inlineStr">
        <is>
          <t>28/01</t>
        </is>
      </c>
      <c r="C675" s="6" t="n">
        <v>23</v>
      </c>
      <c r="D675" s="6" t="n">
        <v>0</v>
      </c>
      <c r="E675" s="10">
        <f>IF(D675=1, IF(OR(C675&lt;10, C675&gt;=15),1,0), IF(OR(C675&lt;7, C675&gt;=18),1,0))</f>
        <v/>
      </c>
      <c r="F675" s="11" t="n">
        <v>0.196</v>
      </c>
      <c r="G675" s="12">
        <f>0*8</f>
        <v/>
      </c>
      <c r="H675" s="12">
        <f>F675-G675</f>
        <v/>
      </c>
      <c r="I675" s="10">
        <f>IF(E675=0,"Fora",IF(E674=0,"Carg xar",IF(H675&lt;0,IF(M675&lt;0.9,"Carg FV","Stby"),IF(M675&gt;P675,"V2H",IF(M675&lt;0.9,"Carg xar","Stby")))))</f>
        <v/>
      </c>
      <c r="J675" s="12">
        <f>IF(OR(I675="Carg FV",I675="Carg xar"),MIN(IF(I675="Carg FV",ABS(H675),7.4),7.4,MAX(0,(0.9-M675)*40)*0.95),0)</f>
        <v/>
      </c>
      <c r="K675" s="12">
        <f>IF(I675="V2H",MIN(MAX(0,H675),7.4,MAX(0,(M675-P675)*40)*0.95),0)</f>
        <v/>
      </c>
      <c r="L675" s="12">
        <f>IF(E675=0,0,MAX(0,H675-K675))</f>
        <v/>
      </c>
      <c r="M675" s="13">
        <f>M674+J674/40-IF(I674="V2H",K674/(0.95*40),0)-IF(E675=0,IF(E674=1,IF(D675=1,30,40)*0.18/(2*40),0),0)-IF(E675=1,IF(E674=0,IF(D675=1,30,40)*0.18/(2*40),0),0)</f>
        <v/>
      </c>
      <c r="N675" s="14" t="n">
        <v>0.15</v>
      </c>
      <c r="O675" s="15">
        <f>K675*N675</f>
        <v/>
      </c>
      <c r="P675">
        <f>IF(E675=0,0.3,IF(D675=1,IF(C675&gt;=Params!$B$13-3,IF(C675&lt;Params!$B$13,Params!$B$20,0.3),0.3),IF(C675&gt;=Params!$B$15-3,IF(C675&lt;Params!$B$15,Params!$B$21,0.3),0.3)))</f>
        <v/>
      </c>
    </row>
    <row r="676" ht="15" customHeight="1" s="1">
      <c r="A676" s="9" t="n">
        <v>673</v>
      </c>
      <c r="B676" s="6" t="inlineStr">
        <is>
          <t>29/01</t>
        </is>
      </c>
      <c r="C676" s="6" t="n">
        <v>0</v>
      </c>
      <c r="D676" s="6" t="n">
        <v>0</v>
      </c>
      <c r="E676" s="10">
        <f>IF(D676=1, IF(OR(C676&lt;10, C676&gt;=15),1,0), IF(OR(C676&lt;7, C676&gt;=18),1,0))</f>
        <v/>
      </c>
      <c r="F676" s="11" t="n">
        <v>0.176</v>
      </c>
      <c r="G676" s="12">
        <f>0*8</f>
        <v/>
      </c>
      <c r="H676" s="12">
        <f>F676-G676</f>
        <v/>
      </c>
      <c r="I676" s="10">
        <f>IF(E676=0,"Fora",IF(E675=0,"Carg xar",IF(H676&lt;0,IF(M676&lt;0.9,"Carg FV","Stby"),IF(M676&gt;P676,"V2H",IF(M676&lt;0.9,"Carg xar","Stby")))))</f>
        <v/>
      </c>
      <c r="J676" s="12">
        <f>IF(OR(I676="Carg FV",I676="Carg xar"),MIN(IF(I676="Carg FV",ABS(H676),7.4),7.4,MAX(0,(0.9-M676)*40)*0.95),0)</f>
        <v/>
      </c>
      <c r="K676" s="12">
        <f>IF(I676="V2H",MIN(MAX(0,H676),7.4,MAX(0,(M676-P676)*40)*0.95),0)</f>
        <v/>
      </c>
      <c r="L676" s="12">
        <f>IF(E676=0,0,MAX(0,H676-K676))</f>
        <v/>
      </c>
      <c r="M676" s="13">
        <f>M675+J675/40-IF(I675="V2H",K675/(0.95*40),0)-IF(E676=0,IF(E675=1,IF(D676=1,30,40)*0.18/(2*40),0),0)-IF(E676=1,IF(E675=0,IF(D676=1,30,40)*0.18/(2*40),0),0)</f>
        <v/>
      </c>
      <c r="N676" s="14" t="n">
        <v>0.09</v>
      </c>
      <c r="O676" s="15">
        <f>K676*N676</f>
        <v/>
      </c>
      <c r="P676">
        <f>IF(E676=0,0.3,IF(D676=1,IF(C676&gt;=Params!$B$13-3,IF(C676&lt;Params!$B$13,Params!$B$20,0.3),0.3),IF(C676&gt;=Params!$B$15-3,IF(C676&lt;Params!$B$15,Params!$B$21,0.3),0.3)))</f>
        <v/>
      </c>
    </row>
    <row r="677" ht="15" customHeight="1" s="1">
      <c r="A677" s="9" t="n">
        <v>674</v>
      </c>
      <c r="B677" s="6" t="inlineStr">
        <is>
          <t>29/01</t>
        </is>
      </c>
      <c r="C677" s="6" t="n">
        <v>1</v>
      </c>
      <c r="D677" s="6" t="n">
        <v>0</v>
      </c>
      <c r="E677" s="10">
        <f>IF(D677=1, IF(OR(C677&lt;10, C677&gt;=15),1,0), IF(OR(C677&lt;7, C677&gt;=18),1,0))</f>
        <v/>
      </c>
      <c r="F677" s="11" t="n">
        <v>0.158</v>
      </c>
      <c r="G677" s="12">
        <f>0*8</f>
        <v/>
      </c>
      <c r="H677" s="12">
        <f>F677-G677</f>
        <v/>
      </c>
      <c r="I677" s="10">
        <f>IF(E677=0,"Fora",IF(E676=0,"Carg xar",IF(H677&lt;0,IF(M677&lt;0.9,"Carg FV","Stby"),IF(M677&gt;P677,"V2H",IF(M677&lt;0.9,"Carg xar","Stby")))))</f>
        <v/>
      </c>
      <c r="J677" s="12">
        <f>IF(OR(I677="Carg FV",I677="Carg xar"),MIN(IF(I677="Carg FV",ABS(H677),7.4),7.4,MAX(0,(0.9-M677)*40)*0.95),0)</f>
        <v/>
      </c>
      <c r="K677" s="12">
        <f>IF(I677="V2H",MIN(MAX(0,H677),7.4,MAX(0,(M677-P677)*40)*0.95),0)</f>
        <v/>
      </c>
      <c r="L677" s="12">
        <f>IF(E677=0,0,MAX(0,H677-K677))</f>
        <v/>
      </c>
      <c r="M677" s="13">
        <f>M676+J676/40-IF(I676="V2H",K676/(0.95*40),0)-IF(E677=0,IF(E676=1,IF(D677=1,30,40)*0.18/(2*40),0),0)-IF(E677=1,IF(E676=0,IF(D677=1,30,40)*0.18/(2*40),0),0)</f>
        <v/>
      </c>
      <c r="N677" s="14" t="n">
        <v>0.09</v>
      </c>
      <c r="O677" s="15">
        <f>K677*N677</f>
        <v/>
      </c>
      <c r="P677">
        <f>IF(E677=0,0.3,IF(D677=1,IF(C677&gt;=Params!$B$13-3,IF(C677&lt;Params!$B$13,Params!$B$20,0.3),0.3),IF(C677&gt;=Params!$B$15-3,IF(C677&lt;Params!$B$15,Params!$B$21,0.3),0.3)))</f>
        <v/>
      </c>
    </row>
    <row r="678" ht="15" customHeight="1" s="1">
      <c r="A678" s="9" t="n">
        <v>675</v>
      </c>
      <c r="B678" s="6" t="inlineStr">
        <is>
          <t>29/01</t>
        </is>
      </c>
      <c r="C678" s="6" t="n">
        <v>2</v>
      </c>
      <c r="D678" s="6" t="n">
        <v>0</v>
      </c>
      <c r="E678" s="10">
        <f>IF(D678=1, IF(OR(C678&lt;10, C678&gt;=15),1,0), IF(OR(C678&lt;7, C678&gt;=18),1,0))</f>
        <v/>
      </c>
      <c r="F678" s="11" t="n">
        <v>0.139</v>
      </c>
      <c r="G678" s="12">
        <f>0*8</f>
        <v/>
      </c>
      <c r="H678" s="12">
        <f>F678-G678</f>
        <v/>
      </c>
      <c r="I678" s="10">
        <f>IF(E678=0,"Fora",IF(E677=0,"Carg xar",IF(H678&lt;0,IF(M678&lt;0.9,"Carg FV","Stby"),IF(M678&gt;P678,"V2H",IF(M678&lt;0.9,"Carg xar","Stby")))))</f>
        <v/>
      </c>
      <c r="J678" s="12">
        <f>IF(OR(I678="Carg FV",I678="Carg xar"),MIN(IF(I678="Carg FV",ABS(H678),7.4),7.4,MAX(0,(0.9-M678)*40)*0.95),0)</f>
        <v/>
      </c>
      <c r="K678" s="12">
        <f>IF(I678="V2H",MIN(MAX(0,H678),7.4,MAX(0,(M678-P678)*40)*0.95),0)</f>
        <v/>
      </c>
      <c r="L678" s="12">
        <f>IF(E678=0,0,MAX(0,H678-K678))</f>
        <v/>
      </c>
      <c r="M678" s="13">
        <f>M677+J677/40-IF(I677="V2H",K677/(0.95*40),0)-IF(E678=0,IF(E677=1,IF(D678=1,30,40)*0.18/(2*40),0),0)-IF(E678=1,IF(E677=0,IF(D678=1,30,40)*0.18/(2*40),0),0)</f>
        <v/>
      </c>
      <c r="N678" s="14" t="n">
        <v>0.09</v>
      </c>
      <c r="O678" s="15">
        <f>K678*N678</f>
        <v/>
      </c>
      <c r="P678">
        <f>IF(E678=0,0.3,IF(D678=1,IF(C678&gt;=Params!$B$13-3,IF(C678&lt;Params!$B$13,Params!$B$20,0.3),0.3),IF(C678&gt;=Params!$B$15-3,IF(C678&lt;Params!$B$15,Params!$B$21,0.3),0.3)))</f>
        <v/>
      </c>
    </row>
    <row r="679" ht="15" customHeight="1" s="1">
      <c r="A679" s="9" t="n">
        <v>676</v>
      </c>
      <c r="B679" s="6" t="inlineStr">
        <is>
          <t>29/01</t>
        </is>
      </c>
      <c r="C679" s="6" t="n">
        <v>3</v>
      </c>
      <c r="D679" s="6" t="n">
        <v>0</v>
      </c>
      <c r="E679" s="10">
        <f>IF(D679=1, IF(OR(C679&lt;10, C679&gt;=15),1,0), IF(OR(C679&lt;7, C679&gt;=18),1,0))</f>
        <v/>
      </c>
      <c r="F679" s="11" t="n">
        <v>2.603</v>
      </c>
      <c r="G679" s="12">
        <f>0*8</f>
        <v/>
      </c>
      <c r="H679" s="12">
        <f>F679-G679</f>
        <v/>
      </c>
      <c r="I679" s="10">
        <f>IF(E679=0,"Fora",IF(E678=0,"Carg xar",IF(H679&lt;0,IF(M679&lt;0.9,"Carg FV","Stby"),IF(M679&gt;P679,"V2H",IF(M679&lt;0.9,"Carg xar","Stby")))))</f>
        <v/>
      </c>
      <c r="J679" s="12">
        <f>IF(OR(I679="Carg FV",I679="Carg xar"),MIN(IF(I679="Carg FV",ABS(H679),7.4),7.4,MAX(0,(0.9-M679)*40)*0.95),0)</f>
        <v/>
      </c>
      <c r="K679" s="12">
        <f>IF(I679="V2H",MIN(MAX(0,H679),7.4,MAX(0,(M679-P679)*40)*0.95),0)</f>
        <v/>
      </c>
      <c r="L679" s="12">
        <f>IF(E679=0,0,MAX(0,H679-K679))</f>
        <v/>
      </c>
      <c r="M679" s="13">
        <f>M678+J678/40-IF(I678="V2H",K678/(0.95*40),0)-IF(E679=0,IF(E678=1,IF(D679=1,30,40)*0.18/(2*40),0),0)-IF(E679=1,IF(E678=0,IF(D679=1,30,40)*0.18/(2*40),0),0)</f>
        <v/>
      </c>
      <c r="N679" s="14" t="n">
        <v>0.09</v>
      </c>
      <c r="O679" s="15">
        <f>K679*N679</f>
        <v/>
      </c>
      <c r="P679">
        <f>IF(E679=0,0.3,IF(D679=1,IF(C679&gt;=Params!$B$13-3,IF(C679&lt;Params!$B$13,Params!$B$20,0.3),0.3),IF(C679&gt;=Params!$B$15-3,IF(C679&lt;Params!$B$15,Params!$B$21,0.3),0.3)))</f>
        <v/>
      </c>
    </row>
    <row r="680" ht="15" customHeight="1" s="1">
      <c r="A680" s="9" t="n">
        <v>677</v>
      </c>
      <c r="B680" s="6" t="inlineStr">
        <is>
          <t>29/01</t>
        </is>
      </c>
      <c r="C680" s="6" t="n">
        <v>4</v>
      </c>
      <c r="D680" s="6" t="n">
        <v>0</v>
      </c>
      <c r="E680" s="10">
        <f>IF(D680=1, IF(OR(C680&lt;10, C680&gt;=15),1,0), IF(OR(C680&lt;7, C680&gt;=18),1,0))</f>
        <v/>
      </c>
      <c r="F680" s="11" t="n">
        <v>4.56</v>
      </c>
      <c r="G680" s="12">
        <f>0*8</f>
        <v/>
      </c>
      <c r="H680" s="12">
        <f>F680-G680</f>
        <v/>
      </c>
      <c r="I680" s="10">
        <f>IF(E680=0,"Fora",IF(E679=0,"Carg xar",IF(H680&lt;0,IF(M680&lt;0.9,"Carg FV","Stby"),IF(M680&gt;P680,"V2H",IF(M680&lt;0.9,"Carg xar","Stby")))))</f>
        <v/>
      </c>
      <c r="J680" s="12">
        <f>IF(OR(I680="Carg FV",I680="Carg xar"),MIN(IF(I680="Carg FV",ABS(H680),7.4),7.4,MAX(0,(0.9-M680)*40)*0.95),0)</f>
        <v/>
      </c>
      <c r="K680" s="12">
        <f>IF(I680="V2H",MIN(MAX(0,H680),7.4,MAX(0,(M680-P680)*40)*0.95),0)</f>
        <v/>
      </c>
      <c r="L680" s="12">
        <f>IF(E680=0,0,MAX(0,H680-K680))</f>
        <v/>
      </c>
      <c r="M680" s="13">
        <f>M679+J679/40-IF(I679="V2H",K679/(0.95*40),0)-IF(E680=0,IF(E679=1,IF(D680=1,30,40)*0.18/(2*40),0),0)-IF(E680=1,IF(E679=0,IF(D680=1,30,40)*0.18/(2*40),0),0)</f>
        <v/>
      </c>
      <c r="N680" s="14" t="n">
        <v>0.09</v>
      </c>
      <c r="O680" s="15">
        <f>K680*N680</f>
        <v/>
      </c>
      <c r="P680">
        <f>IF(E680=0,0.3,IF(D680=1,IF(C680&gt;=Params!$B$13-3,IF(C680&lt;Params!$B$13,Params!$B$20,0.3),0.3),IF(C680&gt;=Params!$B$15-3,IF(C680&lt;Params!$B$15,Params!$B$21,0.3),0.3)))</f>
        <v/>
      </c>
    </row>
    <row r="681" ht="15" customHeight="1" s="1">
      <c r="A681" s="9" t="n">
        <v>678</v>
      </c>
      <c r="B681" s="6" t="inlineStr">
        <is>
          <t>29/01</t>
        </is>
      </c>
      <c r="C681" s="6" t="n">
        <v>5</v>
      </c>
      <c r="D681" s="6" t="n">
        <v>0</v>
      </c>
      <c r="E681" s="10">
        <f>IF(D681=1, IF(OR(C681&lt;10, C681&gt;=15),1,0), IF(OR(C681&lt;7, C681&gt;=18),1,0))</f>
        <v/>
      </c>
      <c r="F681" s="11" t="n">
        <v>4.546</v>
      </c>
      <c r="G681" s="12">
        <f>0*8</f>
        <v/>
      </c>
      <c r="H681" s="12">
        <f>F681-G681</f>
        <v/>
      </c>
      <c r="I681" s="10">
        <f>IF(E681=0,"Fora",IF(E680=0,"Carg xar",IF(H681&lt;0,IF(M681&lt;0.9,"Carg FV","Stby"),IF(M681&gt;P681,"V2H",IF(M681&lt;0.9,"Carg xar","Stby")))))</f>
        <v/>
      </c>
      <c r="J681" s="12">
        <f>IF(OR(I681="Carg FV",I681="Carg xar"),MIN(IF(I681="Carg FV",ABS(H681),7.4),7.4,MAX(0,(0.9-M681)*40)*0.95),0)</f>
        <v/>
      </c>
      <c r="K681" s="12">
        <f>IF(I681="V2H",MIN(MAX(0,H681),7.4,MAX(0,(M681-P681)*40)*0.95),0)</f>
        <v/>
      </c>
      <c r="L681" s="12">
        <f>IF(E681=0,0,MAX(0,H681-K681))</f>
        <v/>
      </c>
      <c r="M681" s="13">
        <f>M680+J680/40-IF(I680="V2H",K680/(0.95*40),0)-IF(E681=0,IF(E680=1,IF(D681=1,30,40)*0.18/(2*40),0),0)-IF(E681=1,IF(E680=0,IF(D681=1,30,40)*0.18/(2*40),0),0)</f>
        <v/>
      </c>
      <c r="N681" s="14" t="n">
        <v>0.09</v>
      </c>
      <c r="O681" s="15">
        <f>K681*N681</f>
        <v/>
      </c>
      <c r="P681">
        <f>IF(E681=0,0.3,IF(D681=1,IF(C681&gt;=Params!$B$13-3,IF(C681&lt;Params!$B$13,Params!$B$20,0.3),0.3),IF(C681&gt;=Params!$B$15-3,IF(C681&lt;Params!$B$15,Params!$B$21,0.3),0.3)))</f>
        <v/>
      </c>
    </row>
    <row r="682" ht="15" customHeight="1" s="1">
      <c r="A682" s="9" t="n">
        <v>679</v>
      </c>
      <c r="B682" s="6" t="inlineStr">
        <is>
          <t>29/01</t>
        </is>
      </c>
      <c r="C682" s="6" t="n">
        <v>6</v>
      </c>
      <c r="D682" s="6" t="n">
        <v>0</v>
      </c>
      <c r="E682" s="10">
        <f>IF(D682=1, IF(OR(C682&lt;10, C682&gt;=15),1,0), IF(OR(C682&lt;7, C682&gt;=18),1,0))</f>
        <v/>
      </c>
      <c r="F682" s="11" t="n">
        <v>4.635</v>
      </c>
      <c r="G682" s="12">
        <f>0*8</f>
        <v/>
      </c>
      <c r="H682" s="12">
        <f>F682-G682</f>
        <v/>
      </c>
      <c r="I682" s="10">
        <f>IF(E682=0,"Fora",IF(E681=0,"Carg xar",IF(H682&lt;0,IF(M682&lt;0.9,"Carg FV","Stby"),IF(M682&gt;P682,"V2H",IF(M682&lt;0.9,"Carg xar","Stby")))))</f>
        <v/>
      </c>
      <c r="J682" s="12">
        <f>IF(OR(I682="Carg FV",I682="Carg xar"),MIN(IF(I682="Carg FV",ABS(H682),7.4),7.4,MAX(0,(0.9-M682)*40)*0.95),0)</f>
        <v/>
      </c>
      <c r="K682" s="12">
        <f>IF(I682="V2H",MIN(MAX(0,H682),7.4,MAX(0,(M682-P682)*40)*0.95),0)</f>
        <v/>
      </c>
      <c r="L682" s="12">
        <f>IF(E682=0,0,MAX(0,H682-K682))</f>
        <v/>
      </c>
      <c r="M682" s="13">
        <f>M681+J681/40-IF(I681="V2H",K681/(0.95*40),0)-IF(E682=0,IF(E681=1,IF(D682=1,30,40)*0.18/(2*40),0),0)-IF(E682=1,IF(E681=0,IF(D682=1,30,40)*0.18/(2*40),0),0)</f>
        <v/>
      </c>
      <c r="N682" s="14" t="n">
        <v>0.09</v>
      </c>
      <c r="O682" s="15">
        <f>K682*N682</f>
        <v/>
      </c>
      <c r="P682">
        <f>IF(E682=0,0.3,IF(D682=1,IF(C682&gt;=Params!$B$13-3,IF(C682&lt;Params!$B$13,Params!$B$20,0.3),0.3),IF(C682&gt;=Params!$B$15-3,IF(C682&lt;Params!$B$15,Params!$B$21,0.3),0.3)))</f>
        <v/>
      </c>
    </row>
    <row r="683" ht="15" customHeight="1" s="1">
      <c r="A683" s="9" t="n">
        <v>680</v>
      </c>
      <c r="B683" s="6" t="inlineStr">
        <is>
          <t>29/01</t>
        </is>
      </c>
      <c r="C683" s="6" t="n">
        <v>7</v>
      </c>
      <c r="D683" s="6" t="n">
        <v>0</v>
      </c>
      <c r="E683" s="10">
        <f>IF(D683=1, IF(OR(C683&lt;10, C683&gt;=15),1,0), IF(OR(C683&lt;7, C683&gt;=18),1,0))</f>
        <v/>
      </c>
      <c r="F683" s="11" t="n">
        <v>5.029</v>
      </c>
      <c r="G683" s="12">
        <f>0*8</f>
        <v/>
      </c>
      <c r="H683" s="12">
        <f>F683-G683</f>
        <v/>
      </c>
      <c r="I683" s="10">
        <f>IF(E683=0,"Fora",IF(E682=0,"Carg xar",IF(H683&lt;0,IF(M683&lt;0.9,"Carg FV","Stby"),IF(M683&gt;P683,"V2H",IF(M683&lt;0.9,"Carg xar","Stby")))))</f>
        <v/>
      </c>
      <c r="J683" s="12">
        <f>IF(OR(I683="Carg FV",I683="Carg xar"),MIN(IF(I683="Carg FV",ABS(H683),7.4),7.4,MAX(0,(0.9-M683)*40)*0.95),0)</f>
        <v/>
      </c>
      <c r="K683" s="12">
        <f>IF(I683="V2H",MIN(MAX(0,H683),7.4,MAX(0,(M683-P683)*40)*0.95),0)</f>
        <v/>
      </c>
      <c r="L683" s="12">
        <f>IF(E683=0,0,MAX(0,H683-K683))</f>
        <v/>
      </c>
      <c r="M683" s="13">
        <f>M682+J682/40-IF(I682="V2H",K682/(0.95*40),0)-IF(E683=0,IF(E682=1,IF(D683=1,30,40)*0.18/(2*40),0),0)-IF(E683=1,IF(E682=0,IF(D683=1,30,40)*0.18/(2*40),0),0)</f>
        <v/>
      </c>
      <c r="N683" s="14" t="n">
        <v>0.09</v>
      </c>
      <c r="O683" s="15">
        <f>K683*N683</f>
        <v/>
      </c>
      <c r="P683">
        <f>IF(E683=0,0.3,IF(D683=1,IF(C683&gt;=Params!$B$13-3,IF(C683&lt;Params!$B$13,Params!$B$20,0.3),0.3),IF(C683&gt;=Params!$B$15-3,IF(C683&lt;Params!$B$15,Params!$B$21,0.3),0.3)))</f>
        <v/>
      </c>
    </row>
    <row r="684" ht="15" customHeight="1" s="1">
      <c r="A684" s="9" t="n">
        <v>681</v>
      </c>
      <c r="B684" s="6" t="inlineStr">
        <is>
          <t>29/01</t>
        </is>
      </c>
      <c r="C684" s="6" t="n">
        <v>8</v>
      </c>
      <c r="D684" s="6" t="n">
        <v>0</v>
      </c>
      <c r="E684" s="10">
        <f>IF(D684=1, IF(OR(C684&lt;10, C684&gt;=15),1,0), IF(OR(C684&lt;7, C684&gt;=18),1,0))</f>
        <v/>
      </c>
      <c r="F684" s="11" t="n">
        <v>4.442</v>
      </c>
      <c r="G684" s="12">
        <f>0.05*8</f>
        <v/>
      </c>
      <c r="H684" s="12">
        <f>F684-G684</f>
        <v/>
      </c>
      <c r="I684" s="10">
        <f>IF(E684=0,"Fora",IF(E683=0,"Carg xar",IF(H684&lt;0,IF(M684&lt;0.9,"Carg FV","Stby"),IF(M684&gt;P684,"V2H",IF(M684&lt;0.9,"Carg xar","Stby")))))</f>
        <v/>
      </c>
      <c r="J684" s="12">
        <f>IF(OR(I684="Carg FV",I684="Carg xar"),MIN(IF(I684="Carg FV",ABS(H684),7.4),7.4,MAX(0,(0.9-M684)*40)*0.95),0)</f>
        <v/>
      </c>
      <c r="K684" s="12">
        <f>IF(I684="V2H",MIN(MAX(0,H684),7.4,MAX(0,(M684-P684)*40)*0.95),0)</f>
        <v/>
      </c>
      <c r="L684" s="12">
        <f>IF(E684=0,0,MAX(0,H684-K684))</f>
        <v/>
      </c>
      <c r="M684" s="13">
        <f>M683+J683/40-IF(I683="V2H",K683/(0.95*40),0)-IF(E684=0,IF(E683=1,IF(D684=1,30,40)*0.18/(2*40),0),0)-IF(E684=1,IF(E683=0,IF(D684=1,30,40)*0.18/(2*40),0),0)</f>
        <v/>
      </c>
      <c r="N684" s="14" t="n">
        <v>0.15</v>
      </c>
      <c r="O684" s="15">
        <f>K684*N684</f>
        <v/>
      </c>
      <c r="P684">
        <f>IF(E684=0,0.3,IF(D684=1,IF(C684&gt;=Params!$B$13-3,IF(C684&lt;Params!$B$13,Params!$B$20,0.3),0.3),IF(C684&gt;=Params!$B$15-3,IF(C684&lt;Params!$B$15,Params!$B$21,0.3),0.3)))</f>
        <v/>
      </c>
    </row>
    <row r="685" ht="15" customHeight="1" s="1">
      <c r="A685" s="9" t="n">
        <v>682</v>
      </c>
      <c r="B685" s="6" t="inlineStr">
        <is>
          <t>29/01</t>
        </is>
      </c>
      <c r="C685" s="6" t="n">
        <v>9</v>
      </c>
      <c r="D685" s="6" t="n">
        <v>0</v>
      </c>
      <c r="E685" s="10">
        <f>IF(D685=1, IF(OR(C685&lt;10, C685&gt;=15),1,0), IF(OR(C685&lt;7, C685&gt;=18),1,0))</f>
        <v/>
      </c>
      <c r="F685" s="11" t="n">
        <v>1.977</v>
      </c>
      <c r="G685" s="12">
        <f>0.18*8</f>
        <v/>
      </c>
      <c r="H685" s="12">
        <f>F685-G685</f>
        <v/>
      </c>
      <c r="I685" s="10">
        <f>IF(E685=0,"Fora",IF(E684=0,"Carg xar",IF(H685&lt;0,IF(M685&lt;0.9,"Carg FV","Stby"),IF(M685&gt;P685,"V2H",IF(M685&lt;0.9,"Carg xar","Stby")))))</f>
        <v/>
      </c>
      <c r="J685" s="12">
        <f>IF(OR(I685="Carg FV",I685="Carg xar"),MIN(IF(I685="Carg FV",ABS(H685),7.4),7.4,MAX(0,(0.9-M685)*40)*0.95),0)</f>
        <v/>
      </c>
      <c r="K685" s="12">
        <f>IF(I685="V2H",MIN(MAX(0,H685),7.4,MAX(0,(M685-P685)*40)*0.95),0)</f>
        <v/>
      </c>
      <c r="L685" s="12">
        <f>IF(E685=0,0,MAX(0,H685-K685))</f>
        <v/>
      </c>
      <c r="M685" s="13">
        <f>M684+J684/40-IF(I684="V2H",K684/(0.95*40),0)-IF(E685=0,IF(E684=1,IF(D685=1,30,40)*0.18/(2*40),0),0)-IF(E685=1,IF(E684=0,IF(D685=1,30,40)*0.18/(2*40),0),0)</f>
        <v/>
      </c>
      <c r="N685" s="14" t="n">
        <v>0.15</v>
      </c>
      <c r="O685" s="15">
        <f>K685*N685</f>
        <v/>
      </c>
      <c r="P685">
        <f>IF(E685=0,0.3,IF(D685=1,IF(C685&gt;=Params!$B$13-3,IF(C685&lt;Params!$B$13,Params!$B$20,0.3),0.3),IF(C685&gt;=Params!$B$15-3,IF(C685&lt;Params!$B$15,Params!$B$21,0.3),0.3)))</f>
        <v/>
      </c>
    </row>
    <row r="686" ht="15" customHeight="1" s="1">
      <c r="A686" s="9" t="n">
        <v>683</v>
      </c>
      <c r="B686" s="6" t="inlineStr">
        <is>
          <t>29/01</t>
        </is>
      </c>
      <c r="C686" s="6" t="n">
        <v>10</v>
      </c>
      <c r="D686" s="6" t="n">
        <v>0</v>
      </c>
      <c r="E686" s="10">
        <f>IF(D686=1, IF(OR(C686&lt;10, C686&gt;=15),1,0), IF(OR(C686&lt;7, C686&gt;=18),1,0))</f>
        <v/>
      </c>
      <c r="F686" s="11" t="n">
        <v>0.195</v>
      </c>
      <c r="G686" s="12">
        <f>0.38*8</f>
        <v/>
      </c>
      <c r="H686" s="12">
        <f>F686-G686</f>
        <v/>
      </c>
      <c r="I686" s="10">
        <f>IF(E686=0,"Fora",IF(E685=0,"Carg xar",IF(H686&lt;0,IF(M686&lt;0.9,"Carg FV","Stby"),IF(M686&gt;P686,"V2H",IF(M686&lt;0.9,"Carg xar","Stby")))))</f>
        <v/>
      </c>
      <c r="J686" s="12">
        <f>IF(OR(I686="Carg FV",I686="Carg xar"),MIN(IF(I686="Carg FV",ABS(H686),7.4),7.4,MAX(0,(0.9-M686)*40)*0.95),0)</f>
        <v/>
      </c>
      <c r="K686" s="12">
        <f>IF(I686="V2H",MIN(MAX(0,H686),7.4,MAX(0,(M686-P686)*40)*0.95),0)</f>
        <v/>
      </c>
      <c r="L686" s="12">
        <f>IF(E686=0,0,MAX(0,H686-K686))</f>
        <v/>
      </c>
      <c r="M686" s="13">
        <f>M685+J685/40-IF(I685="V2H",K685/(0.95*40),0)-IF(E686=0,IF(E685=1,IF(D686=1,30,40)*0.18/(2*40),0),0)-IF(E686=1,IF(E685=0,IF(D686=1,30,40)*0.18/(2*40),0),0)</f>
        <v/>
      </c>
      <c r="N686" s="14" t="n">
        <v>0.2</v>
      </c>
      <c r="O686" s="15">
        <f>K686*N686</f>
        <v/>
      </c>
      <c r="P686">
        <f>IF(E686=0,0.3,IF(D686=1,IF(C686&gt;=Params!$B$13-3,IF(C686&lt;Params!$B$13,Params!$B$20,0.3),0.3),IF(C686&gt;=Params!$B$15-3,IF(C686&lt;Params!$B$15,Params!$B$21,0.3),0.3)))</f>
        <v/>
      </c>
    </row>
    <row r="687" ht="15" customHeight="1" s="1">
      <c r="A687" s="9" t="n">
        <v>684</v>
      </c>
      <c r="B687" s="6" t="inlineStr">
        <is>
          <t>29/01</t>
        </is>
      </c>
      <c r="C687" s="6" t="n">
        <v>11</v>
      </c>
      <c r="D687" s="6" t="n">
        <v>0</v>
      </c>
      <c r="E687" s="10">
        <f>IF(D687=1, IF(OR(C687&lt;10, C687&gt;=15),1,0), IF(OR(C687&lt;7, C687&gt;=18),1,0))</f>
        <v/>
      </c>
      <c r="F687" s="11" t="n">
        <v>0</v>
      </c>
      <c r="G687" s="12">
        <f>0.52*8</f>
        <v/>
      </c>
      <c r="H687" s="12">
        <f>F687-G687</f>
        <v/>
      </c>
      <c r="I687" s="10">
        <f>IF(E687=0,"Fora",IF(E686=0,"Carg xar",IF(H687&lt;0,IF(M687&lt;0.9,"Carg FV","Stby"),IF(M687&gt;P687,"V2H",IF(M687&lt;0.9,"Carg xar","Stby")))))</f>
        <v/>
      </c>
      <c r="J687" s="12">
        <f>IF(OR(I687="Carg FV",I687="Carg xar"),MIN(IF(I687="Carg FV",ABS(H687),7.4),7.4,MAX(0,(0.9-M687)*40)*0.95),0)</f>
        <v/>
      </c>
      <c r="K687" s="12">
        <f>IF(I687="V2H",MIN(MAX(0,H687),7.4,MAX(0,(M687-P687)*40)*0.95),0)</f>
        <v/>
      </c>
      <c r="L687" s="12">
        <f>IF(E687=0,0,MAX(0,H687-K687))</f>
        <v/>
      </c>
      <c r="M687" s="13">
        <f>M686+J686/40-IF(I686="V2H",K686/(0.95*40),0)-IF(E687=0,IF(E686=1,IF(D687=1,30,40)*0.18/(2*40),0),0)-IF(E687=1,IF(E686=0,IF(D687=1,30,40)*0.18/(2*40),0),0)</f>
        <v/>
      </c>
      <c r="N687" s="14" t="n">
        <v>0.2</v>
      </c>
      <c r="O687" s="15">
        <f>K687*N687</f>
        <v/>
      </c>
      <c r="P687">
        <f>IF(E687=0,0.3,IF(D687=1,IF(C687&gt;=Params!$B$13-3,IF(C687&lt;Params!$B$13,Params!$B$20,0.3),0.3),IF(C687&gt;=Params!$B$15-3,IF(C687&lt;Params!$B$15,Params!$B$21,0.3),0.3)))</f>
        <v/>
      </c>
    </row>
    <row r="688" ht="15" customHeight="1" s="1">
      <c r="A688" s="9" t="n">
        <v>685</v>
      </c>
      <c r="B688" s="6" t="inlineStr">
        <is>
          <t>29/01</t>
        </is>
      </c>
      <c r="C688" s="6" t="n">
        <v>12</v>
      </c>
      <c r="D688" s="6" t="n">
        <v>0</v>
      </c>
      <c r="E688" s="10">
        <f>IF(D688=1, IF(OR(C688&lt;10, C688&gt;=15),1,0), IF(OR(C688&lt;7, C688&gt;=18),1,0))</f>
        <v/>
      </c>
      <c r="F688" s="11" t="n">
        <v>1.133</v>
      </c>
      <c r="G688" s="12">
        <f>0.58*8</f>
        <v/>
      </c>
      <c r="H688" s="12">
        <f>F688-G688</f>
        <v/>
      </c>
      <c r="I688" s="10">
        <f>IF(E688=0,"Fora",IF(E687=0,"Carg xar",IF(H688&lt;0,IF(M688&lt;0.9,"Carg FV","Stby"),IF(M688&gt;P688,"V2H",IF(M688&lt;0.9,"Carg xar","Stby")))))</f>
        <v/>
      </c>
      <c r="J688" s="12">
        <f>IF(OR(I688="Carg FV",I688="Carg xar"),MIN(IF(I688="Carg FV",ABS(H688),7.4),7.4,MAX(0,(0.9-M688)*40)*0.95),0)</f>
        <v/>
      </c>
      <c r="K688" s="12">
        <f>IF(I688="V2H",MIN(MAX(0,H688),7.4,MAX(0,(M688-P688)*40)*0.95),0)</f>
        <v/>
      </c>
      <c r="L688" s="12">
        <f>IF(E688=0,0,MAX(0,H688-K688))</f>
        <v/>
      </c>
      <c r="M688" s="13">
        <f>M687+J687/40-IF(I687="V2H",K687/(0.95*40),0)-IF(E688=0,IF(E687=1,IF(D688=1,30,40)*0.18/(2*40),0),0)-IF(E688=1,IF(E687=0,IF(D688=1,30,40)*0.18/(2*40),0),0)</f>
        <v/>
      </c>
      <c r="N688" s="14" t="n">
        <v>0.2</v>
      </c>
      <c r="O688" s="15">
        <f>K688*N688</f>
        <v/>
      </c>
      <c r="P688">
        <f>IF(E688=0,0.3,IF(D688=1,IF(C688&gt;=Params!$B$13-3,IF(C688&lt;Params!$B$13,Params!$B$20,0.3),0.3),IF(C688&gt;=Params!$B$15-3,IF(C688&lt;Params!$B$15,Params!$B$21,0.3),0.3)))</f>
        <v/>
      </c>
    </row>
    <row r="689" ht="15" customHeight="1" s="1">
      <c r="A689" s="9" t="n">
        <v>686</v>
      </c>
      <c r="B689" s="6" t="inlineStr">
        <is>
          <t>29/01</t>
        </is>
      </c>
      <c r="C689" s="6" t="n">
        <v>13</v>
      </c>
      <c r="D689" s="6" t="n">
        <v>0</v>
      </c>
      <c r="E689" s="10">
        <f>IF(D689=1, IF(OR(C689&lt;10, C689&gt;=15),1,0), IF(OR(C689&lt;7, C689&gt;=18),1,0))</f>
        <v/>
      </c>
      <c r="F689" s="11" t="n">
        <v>4.529</v>
      </c>
      <c r="G689" s="12">
        <f>0.55*8</f>
        <v/>
      </c>
      <c r="H689" s="12">
        <f>F689-G689</f>
        <v/>
      </c>
      <c r="I689" s="10">
        <f>IF(E689=0,"Fora",IF(E688=0,"Carg xar",IF(H689&lt;0,IF(M689&lt;0.9,"Carg FV","Stby"),IF(M689&gt;P689,"V2H",IF(M689&lt;0.9,"Carg xar","Stby")))))</f>
        <v/>
      </c>
      <c r="J689" s="12">
        <f>IF(OR(I689="Carg FV",I689="Carg xar"),MIN(IF(I689="Carg FV",ABS(H689),7.4),7.4,MAX(0,(0.9-M689)*40)*0.95),0)</f>
        <v/>
      </c>
      <c r="K689" s="12">
        <f>IF(I689="V2H",MIN(MAX(0,H689),7.4,MAX(0,(M689-P689)*40)*0.95),0)</f>
        <v/>
      </c>
      <c r="L689" s="12">
        <f>IF(E689=0,0,MAX(0,H689-K689))</f>
        <v/>
      </c>
      <c r="M689" s="13">
        <f>M688+J688/40-IF(I688="V2H",K688/(0.95*40),0)-IF(E689=0,IF(E688=1,IF(D689=1,30,40)*0.18/(2*40),0),0)-IF(E689=1,IF(E688=0,IF(D689=1,30,40)*0.18/(2*40),0),0)</f>
        <v/>
      </c>
      <c r="N689" s="14" t="n">
        <v>0.2</v>
      </c>
      <c r="O689" s="15">
        <f>K689*N689</f>
        <v/>
      </c>
      <c r="P689">
        <f>IF(E689=0,0.3,IF(D689=1,IF(C689&gt;=Params!$B$13-3,IF(C689&lt;Params!$B$13,Params!$B$20,0.3),0.3),IF(C689&gt;=Params!$B$15-3,IF(C689&lt;Params!$B$15,Params!$B$21,0.3),0.3)))</f>
        <v/>
      </c>
    </row>
    <row r="690" ht="15" customHeight="1" s="1">
      <c r="A690" s="9" t="n">
        <v>687</v>
      </c>
      <c r="B690" s="6" t="inlineStr">
        <is>
          <t>29/01</t>
        </is>
      </c>
      <c r="C690" s="6" t="n">
        <v>14</v>
      </c>
      <c r="D690" s="6" t="n">
        <v>0</v>
      </c>
      <c r="E690" s="10">
        <f>IF(D690=1, IF(OR(C690&lt;10, C690&gt;=15),1,0), IF(OR(C690&lt;7, C690&gt;=18),1,0))</f>
        <v/>
      </c>
      <c r="F690" s="11" t="n">
        <v>0</v>
      </c>
      <c r="G690" s="12">
        <f>0.42*8</f>
        <v/>
      </c>
      <c r="H690" s="12">
        <f>F690-G690</f>
        <v/>
      </c>
      <c r="I690" s="10">
        <f>IF(E690=0,"Fora",IF(E689=0,"Carg xar",IF(H690&lt;0,IF(M690&lt;0.9,"Carg FV","Stby"),IF(M690&gt;P690,"V2H",IF(M690&lt;0.9,"Carg xar","Stby")))))</f>
        <v/>
      </c>
      <c r="J690" s="12">
        <f>IF(OR(I690="Carg FV",I690="Carg xar"),MIN(IF(I690="Carg FV",ABS(H690),7.4),7.4,MAX(0,(0.9-M690)*40)*0.95),0)</f>
        <v/>
      </c>
      <c r="K690" s="12">
        <f>IF(I690="V2H",MIN(MAX(0,H690),7.4,MAX(0,(M690-P690)*40)*0.95),0)</f>
        <v/>
      </c>
      <c r="L690" s="12">
        <f>IF(E690=0,0,MAX(0,H690-K690))</f>
        <v/>
      </c>
      <c r="M690" s="13">
        <f>M689+J689/40-IF(I689="V2H",K689/(0.95*40),0)-IF(E690=0,IF(E689=1,IF(D690=1,30,40)*0.18/(2*40),0),0)-IF(E690=1,IF(E689=0,IF(D690=1,30,40)*0.18/(2*40),0),0)</f>
        <v/>
      </c>
      <c r="N690" s="14" t="n">
        <v>0.15</v>
      </c>
      <c r="O690" s="15">
        <f>K690*N690</f>
        <v/>
      </c>
      <c r="P690">
        <f>IF(E690=0,0.3,IF(D690=1,IF(C690&gt;=Params!$B$13-3,IF(C690&lt;Params!$B$13,Params!$B$20,0.3),0.3),IF(C690&gt;=Params!$B$15-3,IF(C690&lt;Params!$B$15,Params!$B$21,0.3),0.3)))</f>
        <v/>
      </c>
    </row>
    <row r="691" ht="15" customHeight="1" s="1">
      <c r="A691" s="9" t="n">
        <v>688</v>
      </c>
      <c r="B691" s="6" t="inlineStr">
        <is>
          <t>29/01</t>
        </is>
      </c>
      <c r="C691" s="6" t="n">
        <v>15</v>
      </c>
      <c r="D691" s="6" t="n">
        <v>0</v>
      </c>
      <c r="E691" s="10">
        <f>IF(D691=1, IF(OR(C691&lt;10, C691&gt;=15),1,0), IF(OR(C691&lt;7, C691&gt;=18),1,0))</f>
        <v/>
      </c>
      <c r="F691" s="11" t="n">
        <v>0</v>
      </c>
      <c r="G691" s="12">
        <f>0.22*8</f>
        <v/>
      </c>
      <c r="H691" s="12">
        <f>F691-G691</f>
        <v/>
      </c>
      <c r="I691" s="10">
        <f>IF(E691=0,"Fora",IF(E690=0,"Carg xar",IF(H691&lt;0,IF(M691&lt;0.9,"Carg FV","Stby"),IF(M691&gt;P691,"V2H",IF(M691&lt;0.9,"Carg xar","Stby")))))</f>
        <v/>
      </c>
      <c r="J691" s="12">
        <f>IF(OR(I691="Carg FV",I691="Carg xar"),MIN(IF(I691="Carg FV",ABS(H691),7.4),7.4,MAX(0,(0.9-M691)*40)*0.95),0)</f>
        <v/>
      </c>
      <c r="K691" s="12">
        <f>IF(I691="V2H",MIN(MAX(0,H691),7.4,MAX(0,(M691-P691)*40)*0.95),0)</f>
        <v/>
      </c>
      <c r="L691" s="12">
        <f>IF(E691=0,0,MAX(0,H691-K691))</f>
        <v/>
      </c>
      <c r="M691" s="13">
        <f>M690+J690/40-IF(I690="V2H",K690/(0.95*40),0)-IF(E691=0,IF(E690=1,IF(D691=1,30,40)*0.18/(2*40),0),0)-IF(E691=1,IF(E690=0,IF(D691=1,30,40)*0.18/(2*40),0),0)</f>
        <v/>
      </c>
      <c r="N691" s="14" t="n">
        <v>0.15</v>
      </c>
      <c r="O691" s="15">
        <f>K691*N691</f>
        <v/>
      </c>
      <c r="P691">
        <f>IF(E691=0,0.3,IF(D691=1,IF(C691&gt;=Params!$B$13-3,IF(C691&lt;Params!$B$13,Params!$B$20,0.3),0.3),IF(C691&gt;=Params!$B$15-3,IF(C691&lt;Params!$B$15,Params!$B$21,0.3),0.3)))</f>
        <v/>
      </c>
    </row>
    <row r="692" ht="15" customHeight="1" s="1">
      <c r="A692" s="9" t="n">
        <v>689</v>
      </c>
      <c r="B692" s="6" t="inlineStr">
        <is>
          <t>29/01</t>
        </is>
      </c>
      <c r="C692" s="6" t="n">
        <v>16</v>
      </c>
      <c r="D692" s="6" t="n">
        <v>0</v>
      </c>
      <c r="E692" s="10">
        <f>IF(D692=1, IF(OR(C692&lt;10, C692&gt;=15),1,0), IF(OR(C692&lt;7, C692&gt;=18),1,0))</f>
        <v/>
      </c>
      <c r="F692" s="11" t="n">
        <v>1.491</v>
      </c>
      <c r="G692" s="12">
        <f>0.05*8</f>
        <v/>
      </c>
      <c r="H692" s="12">
        <f>F692-G692</f>
        <v/>
      </c>
      <c r="I692" s="10">
        <f>IF(E692=0,"Fora",IF(E691=0,"Carg xar",IF(H692&lt;0,IF(M692&lt;0.9,"Carg FV","Stby"),IF(M692&gt;P692,"V2H",IF(M692&lt;0.9,"Carg xar","Stby")))))</f>
        <v/>
      </c>
      <c r="J692" s="12">
        <f>IF(OR(I692="Carg FV",I692="Carg xar"),MIN(IF(I692="Carg FV",ABS(H692),7.4),7.4,MAX(0,(0.9-M692)*40)*0.95),0)</f>
        <v/>
      </c>
      <c r="K692" s="12">
        <f>IF(I692="V2H",MIN(MAX(0,H692),7.4,MAX(0,(M692-P692)*40)*0.95),0)</f>
        <v/>
      </c>
      <c r="L692" s="12">
        <f>IF(E692=0,0,MAX(0,H692-K692))</f>
        <v/>
      </c>
      <c r="M692" s="13">
        <f>M691+J691/40-IF(I691="V2H",K691/(0.95*40),0)-IF(E692=0,IF(E691=1,IF(D692=1,30,40)*0.18/(2*40),0),0)-IF(E692=1,IF(E691=0,IF(D692=1,30,40)*0.18/(2*40),0),0)</f>
        <v/>
      </c>
      <c r="N692" s="14" t="n">
        <v>0.15</v>
      </c>
      <c r="O692" s="15">
        <f>K692*N692</f>
        <v/>
      </c>
      <c r="P692">
        <f>IF(E692=0,0.3,IF(D692=1,IF(C692&gt;=Params!$B$13-3,IF(C692&lt;Params!$B$13,Params!$B$20,0.3),0.3),IF(C692&gt;=Params!$B$15-3,IF(C692&lt;Params!$B$15,Params!$B$21,0.3),0.3)))</f>
        <v/>
      </c>
    </row>
    <row r="693" ht="15" customHeight="1" s="1">
      <c r="A693" s="9" t="n">
        <v>690</v>
      </c>
      <c r="B693" s="6" t="inlineStr">
        <is>
          <t>29/01</t>
        </is>
      </c>
      <c r="C693" s="6" t="n">
        <v>17</v>
      </c>
      <c r="D693" s="6" t="n">
        <v>0</v>
      </c>
      <c r="E693" s="10">
        <f>IF(D693=1, IF(OR(C693&lt;10, C693&gt;=15),1,0), IF(OR(C693&lt;7, C693&gt;=18),1,0))</f>
        <v/>
      </c>
      <c r="F693" s="11" t="n">
        <v>2.168</v>
      </c>
      <c r="G693" s="12">
        <f>0*8</f>
        <v/>
      </c>
      <c r="H693" s="12">
        <f>F693-G693</f>
        <v/>
      </c>
      <c r="I693" s="10">
        <f>IF(E693=0,"Fora",IF(E692=0,"Carg xar",IF(H693&lt;0,IF(M693&lt;0.9,"Carg FV","Stby"),IF(M693&gt;P693,"V2H",IF(M693&lt;0.9,"Carg xar","Stby")))))</f>
        <v/>
      </c>
      <c r="J693" s="12">
        <f>IF(OR(I693="Carg FV",I693="Carg xar"),MIN(IF(I693="Carg FV",ABS(H693),7.4),7.4,MAX(0,(0.9-M693)*40)*0.95),0)</f>
        <v/>
      </c>
      <c r="K693" s="12">
        <f>IF(I693="V2H",MIN(MAX(0,H693),7.4,MAX(0,(M693-P693)*40)*0.95),0)</f>
        <v/>
      </c>
      <c r="L693" s="12">
        <f>IF(E693=0,0,MAX(0,H693-K693))</f>
        <v/>
      </c>
      <c r="M693" s="13">
        <f>M692+J692/40-IF(I692="V2H",K692/(0.95*40),0)-IF(E693=0,IF(E692=1,IF(D693=1,30,40)*0.18/(2*40),0),0)-IF(E693=1,IF(E692=0,IF(D693=1,30,40)*0.18/(2*40),0),0)</f>
        <v/>
      </c>
      <c r="N693" s="14" t="n">
        <v>0.15</v>
      </c>
      <c r="O693" s="15">
        <f>K693*N693</f>
        <v/>
      </c>
      <c r="P693">
        <f>IF(E693=0,0.3,IF(D693=1,IF(C693&gt;=Params!$B$13-3,IF(C693&lt;Params!$B$13,Params!$B$20,0.3),0.3),IF(C693&gt;=Params!$B$15-3,IF(C693&lt;Params!$B$15,Params!$B$21,0.3),0.3)))</f>
        <v/>
      </c>
    </row>
    <row r="694" ht="15" customHeight="1" s="1">
      <c r="A694" s="9" t="n">
        <v>691</v>
      </c>
      <c r="B694" s="6" t="inlineStr">
        <is>
          <t>29/01</t>
        </is>
      </c>
      <c r="C694" s="6" t="n">
        <v>18</v>
      </c>
      <c r="D694" s="6" t="n">
        <v>0</v>
      </c>
      <c r="E694" s="10">
        <f>IF(D694=1, IF(OR(C694&lt;10, C694&gt;=15),1,0), IF(OR(C694&lt;7, C694&gt;=18),1,0))</f>
        <v/>
      </c>
      <c r="F694" s="11" t="n">
        <v>2.653</v>
      </c>
      <c r="G694" s="12">
        <f>0*8</f>
        <v/>
      </c>
      <c r="H694" s="12">
        <f>F694-G694</f>
        <v/>
      </c>
      <c r="I694" s="10">
        <f>IF(E694=0,"Fora",IF(E693=0,"Carg xar",IF(H694&lt;0,IF(M694&lt;0.9,"Carg FV","Stby"),IF(M694&gt;P694,"V2H",IF(M694&lt;0.9,"Carg xar","Stby")))))</f>
        <v/>
      </c>
      <c r="J694" s="12">
        <f>IF(OR(I694="Carg FV",I694="Carg xar"),MIN(IF(I694="Carg FV",ABS(H694),7.4),7.4,MAX(0,(0.9-M694)*40)*0.95),0)</f>
        <v/>
      </c>
      <c r="K694" s="12">
        <f>IF(I694="V2H",MIN(MAX(0,H694),7.4,MAX(0,(M694-P694)*40)*0.95),0)</f>
        <v/>
      </c>
      <c r="L694" s="12">
        <f>IF(E694=0,0,MAX(0,H694-K694))</f>
        <v/>
      </c>
      <c r="M694" s="13">
        <f>M693+J693/40-IF(I693="V2H",K693/(0.95*40),0)-IF(E694=0,IF(E693=1,IF(D694=1,30,40)*0.18/(2*40),0),0)-IF(E694=1,IF(E693=0,IF(D694=1,30,40)*0.18/(2*40),0),0)</f>
        <v/>
      </c>
      <c r="N694" s="14" t="n">
        <v>0.2</v>
      </c>
      <c r="O694" s="15">
        <f>K694*N694</f>
        <v/>
      </c>
      <c r="P694">
        <f>IF(E694=0,0.3,IF(D694=1,IF(C694&gt;=Params!$B$13-3,IF(C694&lt;Params!$B$13,Params!$B$20,0.3),0.3),IF(C694&gt;=Params!$B$15-3,IF(C694&lt;Params!$B$15,Params!$B$21,0.3),0.3)))</f>
        <v/>
      </c>
    </row>
    <row r="695" ht="15" customHeight="1" s="1">
      <c r="A695" s="9" t="n">
        <v>692</v>
      </c>
      <c r="B695" s="6" t="inlineStr">
        <is>
          <t>29/01</t>
        </is>
      </c>
      <c r="C695" s="6" t="n">
        <v>19</v>
      </c>
      <c r="D695" s="6" t="n">
        <v>0</v>
      </c>
      <c r="E695" s="10">
        <f>IF(D695=1, IF(OR(C695&lt;10, C695&gt;=15),1,0), IF(OR(C695&lt;7, C695&gt;=18),1,0))</f>
        <v/>
      </c>
      <c r="F695" s="11" t="n">
        <v>1.973</v>
      </c>
      <c r="G695" s="12">
        <f>0*8</f>
        <v/>
      </c>
      <c r="H695" s="12">
        <f>F695-G695</f>
        <v/>
      </c>
      <c r="I695" s="10">
        <f>IF(E695=0,"Fora",IF(E694=0,"Carg xar",IF(H695&lt;0,IF(M695&lt;0.9,"Carg FV","Stby"),IF(M695&gt;P695,"V2H",IF(M695&lt;0.9,"Carg xar","Stby")))))</f>
        <v/>
      </c>
      <c r="J695" s="12">
        <f>IF(OR(I695="Carg FV",I695="Carg xar"),MIN(IF(I695="Carg FV",ABS(H695),7.4),7.4,MAX(0,(0.9-M695)*40)*0.95),0)</f>
        <v/>
      </c>
      <c r="K695" s="12">
        <f>IF(I695="V2H",MIN(MAX(0,H695),7.4,MAX(0,(M695-P695)*40)*0.95),0)</f>
        <v/>
      </c>
      <c r="L695" s="12">
        <f>IF(E695=0,0,MAX(0,H695-K695))</f>
        <v/>
      </c>
      <c r="M695" s="13">
        <f>M694+J694/40-IF(I694="V2H",K694/(0.95*40),0)-IF(E695=0,IF(E694=1,IF(D695=1,30,40)*0.18/(2*40),0),0)-IF(E695=1,IF(E694=0,IF(D695=1,30,40)*0.18/(2*40),0),0)</f>
        <v/>
      </c>
      <c r="N695" s="14" t="n">
        <v>0.2</v>
      </c>
      <c r="O695" s="15">
        <f>K695*N695</f>
        <v/>
      </c>
      <c r="P695">
        <f>IF(E695=0,0.3,IF(D695=1,IF(C695&gt;=Params!$B$13-3,IF(C695&lt;Params!$B$13,Params!$B$20,0.3),0.3),IF(C695&gt;=Params!$B$15-3,IF(C695&lt;Params!$B$15,Params!$B$21,0.3),0.3)))</f>
        <v/>
      </c>
    </row>
    <row r="696" ht="15" customHeight="1" s="1">
      <c r="A696" s="9" t="n">
        <v>693</v>
      </c>
      <c r="B696" s="6" t="inlineStr">
        <is>
          <t>29/01</t>
        </is>
      </c>
      <c r="C696" s="6" t="n">
        <v>20</v>
      </c>
      <c r="D696" s="6" t="n">
        <v>0</v>
      </c>
      <c r="E696" s="10">
        <f>IF(D696=1, IF(OR(C696&lt;10, C696&gt;=15),1,0), IF(OR(C696&lt;7, C696&gt;=18),1,0))</f>
        <v/>
      </c>
      <c r="F696" s="11" t="n">
        <v>2.549</v>
      </c>
      <c r="G696" s="12">
        <f>0*8</f>
        <v/>
      </c>
      <c r="H696" s="12">
        <f>F696-G696</f>
        <v/>
      </c>
      <c r="I696" s="10">
        <f>IF(E696=0,"Fora",IF(E695=0,"Carg xar",IF(H696&lt;0,IF(M696&lt;0.9,"Carg FV","Stby"),IF(M696&gt;P696,"V2H",IF(M696&lt;0.9,"Carg xar","Stby")))))</f>
        <v/>
      </c>
      <c r="J696" s="12">
        <f>IF(OR(I696="Carg FV",I696="Carg xar"),MIN(IF(I696="Carg FV",ABS(H696),7.4),7.4,MAX(0,(0.9-M696)*40)*0.95),0)</f>
        <v/>
      </c>
      <c r="K696" s="12">
        <f>IF(I696="V2H",MIN(MAX(0,H696),7.4,MAX(0,(M696-P696)*40)*0.95),0)</f>
        <v/>
      </c>
      <c r="L696" s="12">
        <f>IF(E696=0,0,MAX(0,H696-K696))</f>
        <v/>
      </c>
      <c r="M696" s="13">
        <f>M695+J695/40-IF(I695="V2H",K695/(0.95*40),0)-IF(E696=0,IF(E695=1,IF(D696=1,30,40)*0.18/(2*40),0),0)-IF(E696=1,IF(E695=0,IF(D696=1,30,40)*0.18/(2*40),0),0)</f>
        <v/>
      </c>
      <c r="N696" s="14" t="n">
        <v>0.2</v>
      </c>
      <c r="O696" s="15">
        <f>K696*N696</f>
        <v/>
      </c>
      <c r="P696">
        <f>IF(E696=0,0.3,IF(D696=1,IF(C696&gt;=Params!$B$13-3,IF(C696&lt;Params!$B$13,Params!$B$20,0.3),0.3),IF(C696&gt;=Params!$B$15-3,IF(C696&lt;Params!$B$15,Params!$B$21,0.3),0.3)))</f>
        <v/>
      </c>
    </row>
    <row r="697" ht="15" customHeight="1" s="1">
      <c r="A697" s="9" t="n">
        <v>694</v>
      </c>
      <c r="B697" s="6" t="inlineStr">
        <is>
          <t>29/01</t>
        </is>
      </c>
      <c r="C697" s="6" t="n">
        <v>21</v>
      </c>
      <c r="D697" s="6" t="n">
        <v>0</v>
      </c>
      <c r="E697" s="10">
        <f>IF(D697=1, IF(OR(C697&lt;10, C697&gt;=15),1,0), IF(OR(C697&lt;7, C697&gt;=18),1,0))</f>
        <v/>
      </c>
      <c r="F697" s="11" t="n">
        <v>1.41</v>
      </c>
      <c r="G697" s="12">
        <f>0*8</f>
        <v/>
      </c>
      <c r="H697" s="12">
        <f>F697-G697</f>
        <v/>
      </c>
      <c r="I697" s="10">
        <f>IF(E697=0,"Fora",IF(E696=0,"Carg xar",IF(H697&lt;0,IF(M697&lt;0.9,"Carg FV","Stby"),IF(M697&gt;P697,"V2H",IF(M697&lt;0.9,"Carg xar","Stby")))))</f>
        <v/>
      </c>
      <c r="J697" s="12">
        <f>IF(OR(I697="Carg FV",I697="Carg xar"),MIN(IF(I697="Carg FV",ABS(H697),7.4),7.4,MAX(0,(0.9-M697)*40)*0.95),0)</f>
        <v/>
      </c>
      <c r="K697" s="12">
        <f>IF(I697="V2H",MIN(MAX(0,H697),7.4,MAX(0,(M697-P697)*40)*0.95),0)</f>
        <v/>
      </c>
      <c r="L697" s="12">
        <f>IF(E697=0,0,MAX(0,H697-K697))</f>
        <v/>
      </c>
      <c r="M697" s="13">
        <f>M696+J696/40-IF(I696="V2H",K696/(0.95*40),0)-IF(E697=0,IF(E696=1,IF(D697=1,30,40)*0.18/(2*40),0),0)-IF(E697=1,IF(E696=0,IF(D697=1,30,40)*0.18/(2*40),0),0)</f>
        <v/>
      </c>
      <c r="N697" s="14" t="n">
        <v>0.2</v>
      </c>
      <c r="O697" s="15">
        <f>K697*N697</f>
        <v/>
      </c>
      <c r="P697">
        <f>IF(E697=0,0.3,IF(D697=1,IF(C697&gt;=Params!$B$13-3,IF(C697&lt;Params!$B$13,Params!$B$20,0.3),0.3),IF(C697&gt;=Params!$B$15-3,IF(C697&lt;Params!$B$15,Params!$B$21,0.3),0.3)))</f>
        <v/>
      </c>
    </row>
    <row r="698" ht="15" customHeight="1" s="1">
      <c r="A698" s="9" t="n">
        <v>695</v>
      </c>
      <c r="B698" s="6" t="inlineStr">
        <is>
          <t>29/01</t>
        </is>
      </c>
      <c r="C698" s="6" t="n">
        <v>22</v>
      </c>
      <c r="D698" s="6" t="n">
        <v>0</v>
      </c>
      <c r="E698" s="10">
        <f>IF(D698=1, IF(OR(C698&lt;10, C698&gt;=15),1,0), IF(OR(C698&lt;7, C698&gt;=18),1,0))</f>
        <v/>
      </c>
      <c r="F698" s="11" t="n">
        <v>1.979</v>
      </c>
      <c r="G698" s="12">
        <f>0*8</f>
        <v/>
      </c>
      <c r="H698" s="12">
        <f>F698-G698</f>
        <v/>
      </c>
      <c r="I698" s="10">
        <f>IF(E698=0,"Fora",IF(E697=0,"Carg xar",IF(H698&lt;0,IF(M698&lt;0.9,"Carg FV","Stby"),IF(M698&gt;P698,"V2H",IF(M698&lt;0.9,"Carg xar","Stby")))))</f>
        <v/>
      </c>
      <c r="J698" s="12">
        <f>IF(OR(I698="Carg FV",I698="Carg xar"),MIN(IF(I698="Carg FV",ABS(H698),7.4),7.4,MAX(0,(0.9-M698)*40)*0.95),0)</f>
        <v/>
      </c>
      <c r="K698" s="12">
        <f>IF(I698="V2H",MIN(MAX(0,H698),7.4,MAX(0,(M698-P698)*40)*0.95),0)</f>
        <v/>
      </c>
      <c r="L698" s="12">
        <f>IF(E698=0,0,MAX(0,H698-K698))</f>
        <v/>
      </c>
      <c r="M698" s="13">
        <f>M697+J697/40-IF(I697="V2H",K697/(0.95*40),0)-IF(E698=0,IF(E697=1,IF(D698=1,30,40)*0.18/(2*40),0),0)-IF(E698=1,IF(E697=0,IF(D698=1,30,40)*0.18/(2*40),0),0)</f>
        <v/>
      </c>
      <c r="N698" s="14" t="n">
        <v>0.15</v>
      </c>
      <c r="O698" s="15">
        <f>K698*N698</f>
        <v/>
      </c>
      <c r="P698">
        <f>IF(E698=0,0.3,IF(D698=1,IF(C698&gt;=Params!$B$13-3,IF(C698&lt;Params!$B$13,Params!$B$20,0.3),0.3),IF(C698&gt;=Params!$B$15-3,IF(C698&lt;Params!$B$15,Params!$B$21,0.3),0.3)))</f>
        <v/>
      </c>
    </row>
    <row r="699" ht="15" customHeight="1" s="1">
      <c r="A699" s="9" t="n">
        <v>696</v>
      </c>
      <c r="B699" s="6" t="inlineStr">
        <is>
          <t>29/01</t>
        </is>
      </c>
      <c r="C699" s="6" t="n">
        <v>23</v>
      </c>
      <c r="D699" s="6" t="n">
        <v>0</v>
      </c>
      <c r="E699" s="10">
        <f>IF(D699=1, IF(OR(C699&lt;10, C699&gt;=15),1,0), IF(OR(C699&lt;7, C699&gt;=18),1,0))</f>
        <v/>
      </c>
      <c r="F699" s="11" t="n">
        <v>2.927</v>
      </c>
      <c r="G699" s="12">
        <f>0*8</f>
        <v/>
      </c>
      <c r="H699" s="12">
        <f>F699-G699</f>
        <v/>
      </c>
      <c r="I699" s="10">
        <f>IF(E699=0,"Fora",IF(E698=0,"Carg xar",IF(H699&lt;0,IF(M699&lt;0.9,"Carg FV","Stby"),IF(M699&gt;P699,"V2H",IF(M699&lt;0.9,"Carg xar","Stby")))))</f>
        <v/>
      </c>
      <c r="J699" s="12">
        <f>IF(OR(I699="Carg FV",I699="Carg xar"),MIN(IF(I699="Carg FV",ABS(H699),7.4),7.4,MAX(0,(0.9-M699)*40)*0.95),0)</f>
        <v/>
      </c>
      <c r="K699" s="12">
        <f>IF(I699="V2H",MIN(MAX(0,H699),7.4,MAX(0,(M699-P699)*40)*0.95),0)</f>
        <v/>
      </c>
      <c r="L699" s="12">
        <f>IF(E699=0,0,MAX(0,H699-K699))</f>
        <v/>
      </c>
      <c r="M699" s="13">
        <f>M698+J698/40-IF(I698="V2H",K698/(0.95*40),0)-IF(E699=0,IF(E698=1,IF(D699=1,30,40)*0.18/(2*40),0),0)-IF(E699=1,IF(E698=0,IF(D699=1,30,40)*0.18/(2*40),0),0)</f>
        <v/>
      </c>
      <c r="N699" s="14" t="n">
        <v>0.15</v>
      </c>
      <c r="O699" s="15">
        <f>K699*N699</f>
        <v/>
      </c>
      <c r="P699">
        <f>IF(E699=0,0.3,IF(D699=1,IF(C699&gt;=Params!$B$13-3,IF(C699&lt;Params!$B$13,Params!$B$20,0.3),0.3),IF(C699&gt;=Params!$B$15-3,IF(C699&lt;Params!$B$15,Params!$B$21,0.3),0.3)))</f>
        <v/>
      </c>
    </row>
    <row r="700" ht="15" customHeight="1" s="1">
      <c r="A700" s="9" t="n">
        <v>697</v>
      </c>
      <c r="B700" s="6" t="inlineStr">
        <is>
          <t>30/01</t>
        </is>
      </c>
      <c r="C700" s="6" t="n">
        <v>0</v>
      </c>
      <c r="D700" s="6" t="n">
        <v>0</v>
      </c>
      <c r="E700" s="10">
        <f>IF(D700=1, IF(OR(C700&lt;10, C700&gt;=15),1,0), IF(OR(C700&lt;7, C700&gt;=18),1,0))</f>
        <v/>
      </c>
      <c r="F700" s="11" t="n">
        <v>2.296</v>
      </c>
      <c r="G700" s="12">
        <f>0*8</f>
        <v/>
      </c>
      <c r="H700" s="12">
        <f>F700-G700</f>
        <v/>
      </c>
      <c r="I700" s="10">
        <f>IF(E700=0,"Fora",IF(E699=0,"Carg xar",IF(H700&lt;0,IF(M700&lt;0.9,"Carg FV","Stby"),IF(M700&gt;P700,"V2H",IF(M700&lt;0.9,"Carg xar","Stby")))))</f>
        <v/>
      </c>
      <c r="J700" s="12">
        <f>IF(OR(I700="Carg FV",I700="Carg xar"),MIN(IF(I700="Carg FV",ABS(H700),7.4),7.4,MAX(0,(0.9-M700)*40)*0.95),0)</f>
        <v/>
      </c>
      <c r="K700" s="12">
        <f>IF(I700="V2H",MIN(MAX(0,H700),7.4,MAX(0,(M700-P700)*40)*0.95),0)</f>
        <v/>
      </c>
      <c r="L700" s="12">
        <f>IF(E700=0,0,MAX(0,H700-K700))</f>
        <v/>
      </c>
      <c r="M700" s="13">
        <f>M699+J699/40-IF(I699="V2H",K699/(0.95*40),0)-IF(E700=0,IF(E699=1,IF(D700=1,30,40)*0.18/(2*40),0),0)-IF(E700=1,IF(E699=0,IF(D700=1,30,40)*0.18/(2*40),0),0)</f>
        <v/>
      </c>
      <c r="N700" s="14" t="n">
        <v>0.09</v>
      </c>
      <c r="O700" s="15">
        <f>K700*N700</f>
        <v/>
      </c>
      <c r="P700">
        <f>IF(E700=0,0.3,IF(D700=1,IF(C700&gt;=Params!$B$13-3,IF(C700&lt;Params!$B$13,Params!$B$20,0.3),0.3),IF(C700&gt;=Params!$B$15-3,IF(C700&lt;Params!$B$15,Params!$B$21,0.3),0.3)))</f>
        <v/>
      </c>
    </row>
    <row r="701" ht="15" customHeight="1" s="1">
      <c r="A701" s="9" t="n">
        <v>698</v>
      </c>
      <c r="B701" s="6" t="inlineStr">
        <is>
          <t>30/01</t>
        </is>
      </c>
      <c r="C701" s="6" t="n">
        <v>1</v>
      </c>
      <c r="D701" s="6" t="n">
        <v>0</v>
      </c>
      <c r="E701" s="10">
        <f>IF(D701=1, IF(OR(C701&lt;10, C701&gt;=15),1,0), IF(OR(C701&lt;7, C701&gt;=18),1,0))</f>
        <v/>
      </c>
      <c r="F701" s="11" t="n">
        <v>2.3</v>
      </c>
      <c r="G701" s="12">
        <f>0*8</f>
        <v/>
      </c>
      <c r="H701" s="12">
        <f>F701-G701</f>
        <v/>
      </c>
      <c r="I701" s="10">
        <f>IF(E701=0,"Fora",IF(E700=0,"Carg xar",IF(H701&lt;0,IF(M701&lt;0.9,"Carg FV","Stby"),IF(M701&gt;P701,"V2H",IF(M701&lt;0.9,"Carg xar","Stby")))))</f>
        <v/>
      </c>
      <c r="J701" s="12">
        <f>IF(OR(I701="Carg FV",I701="Carg xar"),MIN(IF(I701="Carg FV",ABS(H701),7.4),7.4,MAX(0,(0.9-M701)*40)*0.95),0)</f>
        <v/>
      </c>
      <c r="K701" s="12">
        <f>IF(I701="V2H",MIN(MAX(0,H701),7.4,MAX(0,(M701-P701)*40)*0.95),0)</f>
        <v/>
      </c>
      <c r="L701" s="12">
        <f>IF(E701=0,0,MAX(0,H701-K701))</f>
        <v/>
      </c>
      <c r="M701" s="13">
        <f>M700+J700/40-IF(I700="V2H",K700/(0.95*40),0)-IF(E701=0,IF(E700=1,IF(D701=1,30,40)*0.18/(2*40),0),0)-IF(E701=1,IF(E700=0,IF(D701=1,30,40)*0.18/(2*40),0),0)</f>
        <v/>
      </c>
      <c r="N701" s="14" t="n">
        <v>0.09</v>
      </c>
      <c r="O701" s="15">
        <f>K701*N701</f>
        <v/>
      </c>
      <c r="P701">
        <f>IF(E701=0,0.3,IF(D701=1,IF(C701&gt;=Params!$B$13-3,IF(C701&lt;Params!$B$13,Params!$B$20,0.3),0.3),IF(C701&gt;=Params!$B$15-3,IF(C701&lt;Params!$B$15,Params!$B$21,0.3),0.3)))</f>
        <v/>
      </c>
    </row>
    <row r="702" ht="15" customHeight="1" s="1">
      <c r="A702" s="9" t="n">
        <v>699</v>
      </c>
      <c r="B702" s="6" t="inlineStr">
        <is>
          <t>30/01</t>
        </is>
      </c>
      <c r="C702" s="6" t="n">
        <v>2</v>
      </c>
      <c r="D702" s="6" t="n">
        <v>0</v>
      </c>
      <c r="E702" s="10">
        <f>IF(D702=1, IF(OR(C702&lt;10, C702&gt;=15),1,0), IF(OR(C702&lt;7, C702&gt;=18),1,0))</f>
        <v/>
      </c>
      <c r="F702" s="11" t="n">
        <v>2.519</v>
      </c>
      <c r="G702" s="12">
        <f>0*8</f>
        <v/>
      </c>
      <c r="H702" s="12">
        <f>F702-G702</f>
        <v/>
      </c>
      <c r="I702" s="10">
        <f>IF(E702=0,"Fora",IF(E701=0,"Carg xar",IF(H702&lt;0,IF(M702&lt;0.9,"Carg FV","Stby"),IF(M702&gt;P702,"V2H",IF(M702&lt;0.9,"Carg xar","Stby")))))</f>
        <v/>
      </c>
      <c r="J702" s="12">
        <f>IF(OR(I702="Carg FV",I702="Carg xar"),MIN(IF(I702="Carg FV",ABS(H702),7.4),7.4,MAX(0,(0.9-M702)*40)*0.95),0)</f>
        <v/>
      </c>
      <c r="K702" s="12">
        <f>IF(I702="V2H",MIN(MAX(0,H702),7.4,MAX(0,(M702-P702)*40)*0.95),0)</f>
        <v/>
      </c>
      <c r="L702" s="12">
        <f>IF(E702=0,0,MAX(0,H702-K702))</f>
        <v/>
      </c>
      <c r="M702" s="13">
        <f>M701+J701/40-IF(I701="V2H",K701/(0.95*40),0)-IF(E702=0,IF(E701=1,IF(D702=1,30,40)*0.18/(2*40),0),0)-IF(E702=1,IF(E701=0,IF(D702=1,30,40)*0.18/(2*40),0),0)</f>
        <v/>
      </c>
      <c r="N702" s="14" t="n">
        <v>0.09</v>
      </c>
      <c r="O702" s="15">
        <f>K702*N702</f>
        <v/>
      </c>
      <c r="P702">
        <f>IF(E702=0,0.3,IF(D702=1,IF(C702&gt;=Params!$B$13-3,IF(C702&lt;Params!$B$13,Params!$B$20,0.3),0.3),IF(C702&gt;=Params!$B$15-3,IF(C702&lt;Params!$B$15,Params!$B$21,0.3),0.3)))</f>
        <v/>
      </c>
    </row>
    <row r="703" ht="15" customHeight="1" s="1">
      <c r="A703" s="9" t="n">
        <v>700</v>
      </c>
      <c r="B703" s="6" t="inlineStr">
        <is>
          <t>30/01</t>
        </is>
      </c>
      <c r="C703" s="6" t="n">
        <v>3</v>
      </c>
      <c r="D703" s="6" t="n">
        <v>0</v>
      </c>
      <c r="E703" s="10">
        <f>IF(D703=1, IF(OR(C703&lt;10, C703&gt;=15),1,0), IF(OR(C703&lt;7, C703&gt;=18),1,0))</f>
        <v/>
      </c>
      <c r="F703" s="11" t="n">
        <v>2.398</v>
      </c>
      <c r="G703" s="12">
        <f>0*8</f>
        <v/>
      </c>
      <c r="H703" s="12">
        <f>F703-G703</f>
        <v/>
      </c>
      <c r="I703" s="10">
        <f>IF(E703=0,"Fora",IF(E702=0,"Carg xar",IF(H703&lt;0,IF(M703&lt;0.9,"Carg FV","Stby"),IF(M703&gt;P703,"V2H",IF(M703&lt;0.9,"Carg xar","Stby")))))</f>
        <v/>
      </c>
      <c r="J703" s="12">
        <f>IF(OR(I703="Carg FV",I703="Carg xar"),MIN(IF(I703="Carg FV",ABS(H703),7.4),7.4,MAX(0,(0.9-M703)*40)*0.95),0)</f>
        <v/>
      </c>
      <c r="K703" s="12">
        <f>IF(I703="V2H",MIN(MAX(0,H703),7.4,MAX(0,(M703-P703)*40)*0.95),0)</f>
        <v/>
      </c>
      <c r="L703" s="12">
        <f>IF(E703=0,0,MAX(0,H703-K703))</f>
        <v/>
      </c>
      <c r="M703" s="13">
        <f>M702+J702/40-IF(I702="V2H",K702/(0.95*40),0)-IF(E703=0,IF(E702=1,IF(D703=1,30,40)*0.18/(2*40),0),0)-IF(E703=1,IF(E702=0,IF(D703=1,30,40)*0.18/(2*40),0),0)</f>
        <v/>
      </c>
      <c r="N703" s="14" t="n">
        <v>0.09</v>
      </c>
      <c r="O703" s="15">
        <f>K703*N703</f>
        <v/>
      </c>
      <c r="P703">
        <f>IF(E703=0,0.3,IF(D703=1,IF(C703&gt;=Params!$B$13-3,IF(C703&lt;Params!$B$13,Params!$B$20,0.3),0.3),IF(C703&gt;=Params!$B$15-3,IF(C703&lt;Params!$B$15,Params!$B$21,0.3),0.3)))</f>
        <v/>
      </c>
    </row>
    <row r="704" ht="15" customHeight="1" s="1">
      <c r="A704" s="9" t="n">
        <v>701</v>
      </c>
      <c r="B704" s="6" t="inlineStr">
        <is>
          <t>30/01</t>
        </is>
      </c>
      <c r="C704" s="6" t="n">
        <v>4</v>
      </c>
      <c r="D704" s="6" t="n">
        <v>0</v>
      </c>
      <c r="E704" s="10">
        <f>IF(D704=1, IF(OR(C704&lt;10, C704&gt;=15),1,0), IF(OR(C704&lt;7, C704&gt;=18),1,0))</f>
        <v/>
      </c>
      <c r="F704" s="11" t="n">
        <v>3.004</v>
      </c>
      <c r="G704" s="12">
        <f>0*8</f>
        <v/>
      </c>
      <c r="H704" s="12">
        <f>F704-G704</f>
        <v/>
      </c>
      <c r="I704" s="10">
        <f>IF(E704=0,"Fora",IF(E703=0,"Carg xar",IF(H704&lt;0,IF(M704&lt;0.9,"Carg FV","Stby"),IF(M704&gt;P704,"V2H",IF(M704&lt;0.9,"Carg xar","Stby")))))</f>
        <v/>
      </c>
      <c r="J704" s="12">
        <f>IF(OR(I704="Carg FV",I704="Carg xar"),MIN(IF(I704="Carg FV",ABS(H704),7.4),7.4,MAX(0,(0.9-M704)*40)*0.95),0)</f>
        <v/>
      </c>
      <c r="K704" s="12">
        <f>IF(I704="V2H",MIN(MAX(0,H704),7.4,MAX(0,(M704-P704)*40)*0.95),0)</f>
        <v/>
      </c>
      <c r="L704" s="12">
        <f>IF(E704=0,0,MAX(0,H704-K704))</f>
        <v/>
      </c>
      <c r="M704" s="13">
        <f>M703+J703/40-IF(I703="V2H",K703/(0.95*40),0)-IF(E704=0,IF(E703=1,IF(D704=1,30,40)*0.18/(2*40),0),0)-IF(E704=1,IF(E703=0,IF(D704=1,30,40)*0.18/(2*40),0),0)</f>
        <v/>
      </c>
      <c r="N704" s="14" t="n">
        <v>0.09</v>
      </c>
      <c r="O704" s="15">
        <f>K704*N704</f>
        <v/>
      </c>
      <c r="P704">
        <f>IF(E704=0,0.3,IF(D704=1,IF(C704&gt;=Params!$B$13-3,IF(C704&lt;Params!$B$13,Params!$B$20,0.3),0.3),IF(C704&gt;=Params!$B$15-3,IF(C704&lt;Params!$B$15,Params!$B$21,0.3),0.3)))</f>
        <v/>
      </c>
    </row>
    <row r="705" ht="15" customHeight="1" s="1">
      <c r="A705" s="9" t="n">
        <v>702</v>
      </c>
      <c r="B705" s="6" t="inlineStr">
        <is>
          <t>30/01</t>
        </is>
      </c>
      <c r="C705" s="6" t="n">
        <v>5</v>
      </c>
      <c r="D705" s="6" t="n">
        <v>0</v>
      </c>
      <c r="E705" s="10">
        <f>IF(D705=1, IF(OR(C705&lt;10, C705&gt;=15),1,0), IF(OR(C705&lt;7, C705&gt;=18),1,0))</f>
        <v/>
      </c>
      <c r="F705" s="11" t="n">
        <v>2.828</v>
      </c>
      <c r="G705" s="12">
        <f>0*8</f>
        <v/>
      </c>
      <c r="H705" s="12">
        <f>F705-G705</f>
        <v/>
      </c>
      <c r="I705" s="10">
        <f>IF(E705=0,"Fora",IF(E704=0,"Carg xar",IF(H705&lt;0,IF(M705&lt;0.9,"Carg FV","Stby"),IF(M705&gt;P705,"V2H",IF(M705&lt;0.9,"Carg xar","Stby")))))</f>
        <v/>
      </c>
      <c r="J705" s="12">
        <f>IF(OR(I705="Carg FV",I705="Carg xar"),MIN(IF(I705="Carg FV",ABS(H705),7.4),7.4,MAX(0,(0.9-M705)*40)*0.95),0)</f>
        <v/>
      </c>
      <c r="K705" s="12">
        <f>IF(I705="V2H",MIN(MAX(0,H705),7.4,MAX(0,(M705-P705)*40)*0.95),0)</f>
        <v/>
      </c>
      <c r="L705" s="12">
        <f>IF(E705=0,0,MAX(0,H705-K705))</f>
        <v/>
      </c>
      <c r="M705" s="13">
        <f>M704+J704/40-IF(I704="V2H",K704/(0.95*40),0)-IF(E705=0,IF(E704=1,IF(D705=1,30,40)*0.18/(2*40),0),0)-IF(E705=1,IF(E704=0,IF(D705=1,30,40)*0.18/(2*40),0),0)</f>
        <v/>
      </c>
      <c r="N705" s="14" t="n">
        <v>0.09</v>
      </c>
      <c r="O705" s="15">
        <f>K705*N705</f>
        <v/>
      </c>
      <c r="P705">
        <f>IF(E705=0,0.3,IF(D705=1,IF(C705&gt;=Params!$B$13-3,IF(C705&lt;Params!$B$13,Params!$B$20,0.3),0.3),IF(C705&gt;=Params!$B$15-3,IF(C705&lt;Params!$B$15,Params!$B$21,0.3),0.3)))</f>
        <v/>
      </c>
    </row>
    <row r="706" ht="15" customHeight="1" s="1">
      <c r="A706" s="9" t="n">
        <v>703</v>
      </c>
      <c r="B706" s="6" t="inlineStr">
        <is>
          <t>30/01</t>
        </is>
      </c>
      <c r="C706" s="6" t="n">
        <v>6</v>
      </c>
      <c r="D706" s="6" t="n">
        <v>0</v>
      </c>
      <c r="E706" s="10">
        <f>IF(D706=1, IF(OR(C706&lt;10, C706&gt;=15),1,0), IF(OR(C706&lt;7, C706&gt;=18),1,0))</f>
        <v/>
      </c>
      <c r="F706" s="11" t="n">
        <v>2.666</v>
      </c>
      <c r="G706" s="12">
        <f>0*8</f>
        <v/>
      </c>
      <c r="H706" s="12">
        <f>F706-G706</f>
        <v/>
      </c>
      <c r="I706" s="10">
        <f>IF(E706=0,"Fora",IF(E705=0,"Carg xar",IF(H706&lt;0,IF(M706&lt;0.9,"Carg FV","Stby"),IF(M706&gt;P706,"V2H",IF(M706&lt;0.9,"Carg xar","Stby")))))</f>
        <v/>
      </c>
      <c r="J706" s="12">
        <f>IF(OR(I706="Carg FV",I706="Carg xar"),MIN(IF(I706="Carg FV",ABS(H706),7.4),7.4,MAX(0,(0.9-M706)*40)*0.95),0)</f>
        <v/>
      </c>
      <c r="K706" s="12">
        <f>IF(I706="V2H",MIN(MAX(0,H706),7.4,MAX(0,(M706-P706)*40)*0.95),0)</f>
        <v/>
      </c>
      <c r="L706" s="12">
        <f>IF(E706=0,0,MAX(0,H706-K706))</f>
        <v/>
      </c>
      <c r="M706" s="13">
        <f>M705+J705/40-IF(I705="V2H",K705/(0.95*40),0)-IF(E706=0,IF(E705=1,IF(D706=1,30,40)*0.18/(2*40),0),0)-IF(E706=1,IF(E705=0,IF(D706=1,30,40)*0.18/(2*40),0),0)</f>
        <v/>
      </c>
      <c r="N706" s="14" t="n">
        <v>0.09</v>
      </c>
      <c r="O706" s="15">
        <f>K706*N706</f>
        <v/>
      </c>
      <c r="P706">
        <f>IF(E706=0,0.3,IF(D706=1,IF(C706&gt;=Params!$B$13-3,IF(C706&lt;Params!$B$13,Params!$B$20,0.3),0.3),IF(C706&gt;=Params!$B$15-3,IF(C706&lt;Params!$B$15,Params!$B$21,0.3),0.3)))</f>
        <v/>
      </c>
    </row>
    <row r="707" ht="15" customHeight="1" s="1">
      <c r="A707" s="9" t="n">
        <v>704</v>
      </c>
      <c r="B707" s="6" t="inlineStr">
        <is>
          <t>30/01</t>
        </is>
      </c>
      <c r="C707" s="6" t="n">
        <v>7</v>
      </c>
      <c r="D707" s="6" t="n">
        <v>0</v>
      </c>
      <c r="E707" s="10">
        <f>IF(D707=1, IF(OR(C707&lt;10, C707&gt;=15),1,0), IF(OR(C707&lt;7, C707&gt;=18),1,0))</f>
        <v/>
      </c>
      <c r="F707" s="11" t="n">
        <v>3.701</v>
      </c>
      <c r="G707" s="12">
        <f>0*8</f>
        <v/>
      </c>
      <c r="H707" s="12">
        <f>F707-G707</f>
        <v/>
      </c>
      <c r="I707" s="10">
        <f>IF(E707=0,"Fora",IF(E706=0,"Carg xar",IF(H707&lt;0,IF(M707&lt;0.9,"Carg FV","Stby"),IF(M707&gt;P707,"V2H",IF(M707&lt;0.9,"Carg xar","Stby")))))</f>
        <v/>
      </c>
      <c r="J707" s="12">
        <f>IF(OR(I707="Carg FV",I707="Carg xar"),MIN(IF(I707="Carg FV",ABS(H707),7.4),7.4,MAX(0,(0.9-M707)*40)*0.95),0)</f>
        <v/>
      </c>
      <c r="K707" s="12">
        <f>IF(I707="V2H",MIN(MAX(0,H707),7.4,MAX(0,(M707-P707)*40)*0.95),0)</f>
        <v/>
      </c>
      <c r="L707" s="12">
        <f>IF(E707=0,0,MAX(0,H707-K707))</f>
        <v/>
      </c>
      <c r="M707" s="13">
        <f>M706+J706/40-IF(I706="V2H",K706/(0.95*40),0)-IF(E707=0,IF(E706=1,IF(D707=1,30,40)*0.18/(2*40),0),0)-IF(E707=1,IF(E706=0,IF(D707=1,30,40)*0.18/(2*40),0),0)</f>
        <v/>
      </c>
      <c r="N707" s="14" t="n">
        <v>0.09</v>
      </c>
      <c r="O707" s="15">
        <f>K707*N707</f>
        <v/>
      </c>
      <c r="P707">
        <f>IF(E707=0,0.3,IF(D707=1,IF(C707&gt;=Params!$B$13-3,IF(C707&lt;Params!$B$13,Params!$B$20,0.3),0.3),IF(C707&gt;=Params!$B$15-3,IF(C707&lt;Params!$B$15,Params!$B$21,0.3),0.3)))</f>
        <v/>
      </c>
    </row>
    <row r="708" ht="15" customHeight="1" s="1">
      <c r="A708" s="9" t="n">
        <v>705</v>
      </c>
      <c r="B708" s="6" t="inlineStr">
        <is>
          <t>30/01</t>
        </is>
      </c>
      <c r="C708" s="6" t="n">
        <v>8</v>
      </c>
      <c r="D708" s="6" t="n">
        <v>0</v>
      </c>
      <c r="E708" s="10">
        <f>IF(D708=1, IF(OR(C708&lt;10, C708&gt;=15),1,0), IF(OR(C708&lt;7, C708&gt;=18),1,0))</f>
        <v/>
      </c>
      <c r="F708" s="11" t="n">
        <v>3.086</v>
      </c>
      <c r="G708" s="12">
        <f>0.05*8</f>
        <v/>
      </c>
      <c r="H708" s="12">
        <f>F708-G708</f>
        <v/>
      </c>
      <c r="I708" s="10">
        <f>IF(E708=0,"Fora",IF(E707=0,"Carg xar",IF(H708&lt;0,IF(M708&lt;0.9,"Carg FV","Stby"),IF(M708&gt;P708,"V2H",IF(M708&lt;0.9,"Carg xar","Stby")))))</f>
        <v/>
      </c>
      <c r="J708" s="12">
        <f>IF(OR(I708="Carg FV",I708="Carg xar"),MIN(IF(I708="Carg FV",ABS(H708),7.4),7.4,MAX(0,(0.9-M708)*40)*0.95),0)</f>
        <v/>
      </c>
      <c r="K708" s="12">
        <f>IF(I708="V2H",MIN(MAX(0,H708),7.4,MAX(0,(M708-P708)*40)*0.95),0)</f>
        <v/>
      </c>
      <c r="L708" s="12">
        <f>IF(E708=0,0,MAX(0,H708-K708))</f>
        <v/>
      </c>
      <c r="M708" s="13">
        <f>M707+J707/40-IF(I707="V2H",K707/(0.95*40),0)-IF(E708=0,IF(E707=1,IF(D708=1,30,40)*0.18/(2*40),0),0)-IF(E708=1,IF(E707=0,IF(D708=1,30,40)*0.18/(2*40),0),0)</f>
        <v/>
      </c>
      <c r="N708" s="14" t="n">
        <v>0.15</v>
      </c>
      <c r="O708" s="15">
        <f>K708*N708</f>
        <v/>
      </c>
      <c r="P708">
        <f>IF(E708=0,0.3,IF(D708=1,IF(C708&gt;=Params!$B$13-3,IF(C708&lt;Params!$B$13,Params!$B$20,0.3),0.3),IF(C708&gt;=Params!$B$15-3,IF(C708&lt;Params!$B$15,Params!$B$21,0.3),0.3)))</f>
        <v/>
      </c>
    </row>
    <row r="709" ht="15" customHeight="1" s="1">
      <c r="A709" s="9" t="n">
        <v>706</v>
      </c>
      <c r="B709" s="6" t="inlineStr">
        <is>
          <t>30/01</t>
        </is>
      </c>
      <c r="C709" s="6" t="n">
        <v>9</v>
      </c>
      <c r="D709" s="6" t="n">
        <v>0</v>
      </c>
      <c r="E709" s="10">
        <f>IF(D709=1, IF(OR(C709&lt;10, C709&gt;=15),1,0), IF(OR(C709&lt;7, C709&gt;=18),1,0))</f>
        <v/>
      </c>
      <c r="F709" s="11" t="n">
        <v>0.583</v>
      </c>
      <c r="G709" s="12">
        <f>0.18*8</f>
        <v/>
      </c>
      <c r="H709" s="12">
        <f>F709-G709</f>
        <v/>
      </c>
      <c r="I709" s="10">
        <f>IF(E709=0,"Fora",IF(E708=0,"Carg xar",IF(H709&lt;0,IF(M709&lt;0.9,"Carg FV","Stby"),IF(M709&gt;P709,"V2H",IF(M709&lt;0.9,"Carg xar","Stby")))))</f>
        <v/>
      </c>
      <c r="J709" s="12">
        <f>IF(OR(I709="Carg FV",I709="Carg xar"),MIN(IF(I709="Carg FV",ABS(H709),7.4),7.4,MAX(0,(0.9-M709)*40)*0.95),0)</f>
        <v/>
      </c>
      <c r="K709" s="12">
        <f>IF(I709="V2H",MIN(MAX(0,H709),7.4,MAX(0,(M709-P709)*40)*0.95),0)</f>
        <v/>
      </c>
      <c r="L709" s="12">
        <f>IF(E709=0,0,MAX(0,H709-K709))</f>
        <v/>
      </c>
      <c r="M709" s="13">
        <f>M708+J708/40-IF(I708="V2H",K708/(0.95*40),0)-IF(E709=0,IF(E708=1,IF(D709=1,30,40)*0.18/(2*40),0),0)-IF(E709=1,IF(E708=0,IF(D709=1,30,40)*0.18/(2*40),0),0)</f>
        <v/>
      </c>
      <c r="N709" s="14" t="n">
        <v>0.15</v>
      </c>
      <c r="O709" s="15">
        <f>K709*N709</f>
        <v/>
      </c>
      <c r="P709">
        <f>IF(E709=0,0.3,IF(D709=1,IF(C709&gt;=Params!$B$13-3,IF(C709&lt;Params!$B$13,Params!$B$20,0.3),0.3),IF(C709&gt;=Params!$B$15-3,IF(C709&lt;Params!$B$15,Params!$B$21,0.3),0.3)))</f>
        <v/>
      </c>
    </row>
    <row r="710" ht="15" customHeight="1" s="1">
      <c r="A710" s="9" t="n">
        <v>707</v>
      </c>
      <c r="B710" s="6" t="inlineStr">
        <is>
          <t>30/01</t>
        </is>
      </c>
      <c r="C710" s="6" t="n">
        <v>10</v>
      </c>
      <c r="D710" s="6" t="n">
        <v>0</v>
      </c>
      <c r="E710" s="10">
        <f>IF(D710=1, IF(OR(C710&lt;10, C710&gt;=15),1,0), IF(OR(C710&lt;7, C710&gt;=18),1,0))</f>
        <v/>
      </c>
      <c r="F710" s="11" t="n">
        <v>0</v>
      </c>
      <c r="G710" s="12">
        <f>0.38*8</f>
        <v/>
      </c>
      <c r="H710" s="12">
        <f>F710-G710</f>
        <v/>
      </c>
      <c r="I710" s="10">
        <f>IF(E710=0,"Fora",IF(E709=0,"Carg xar",IF(H710&lt;0,IF(M710&lt;0.9,"Carg FV","Stby"),IF(M710&gt;P710,"V2H",IF(M710&lt;0.9,"Carg xar","Stby")))))</f>
        <v/>
      </c>
      <c r="J710" s="12">
        <f>IF(OR(I710="Carg FV",I710="Carg xar"),MIN(IF(I710="Carg FV",ABS(H710),7.4),7.4,MAX(0,(0.9-M710)*40)*0.95),0)</f>
        <v/>
      </c>
      <c r="K710" s="12">
        <f>IF(I710="V2H",MIN(MAX(0,H710),7.4,MAX(0,(M710-P710)*40)*0.95),0)</f>
        <v/>
      </c>
      <c r="L710" s="12">
        <f>IF(E710=0,0,MAX(0,H710-K710))</f>
        <v/>
      </c>
      <c r="M710" s="13">
        <f>M709+J709/40-IF(I709="V2H",K709/(0.95*40),0)-IF(E710=0,IF(E709=1,IF(D710=1,30,40)*0.18/(2*40),0),0)-IF(E710=1,IF(E709=0,IF(D710=1,30,40)*0.18/(2*40),0),0)</f>
        <v/>
      </c>
      <c r="N710" s="14" t="n">
        <v>0.2</v>
      </c>
      <c r="O710" s="15">
        <f>K710*N710</f>
        <v/>
      </c>
      <c r="P710">
        <f>IF(E710=0,0.3,IF(D710=1,IF(C710&gt;=Params!$B$13-3,IF(C710&lt;Params!$B$13,Params!$B$20,0.3),0.3),IF(C710&gt;=Params!$B$15-3,IF(C710&lt;Params!$B$15,Params!$B$21,0.3),0.3)))</f>
        <v/>
      </c>
    </row>
    <row r="711" ht="15" customHeight="1" s="1">
      <c r="A711" s="9" t="n">
        <v>708</v>
      </c>
      <c r="B711" s="6" t="inlineStr">
        <is>
          <t>30/01</t>
        </is>
      </c>
      <c r="C711" s="6" t="n">
        <v>11</v>
      </c>
      <c r="D711" s="6" t="n">
        <v>0</v>
      </c>
      <c r="E711" s="10">
        <f>IF(D711=1, IF(OR(C711&lt;10, C711&gt;=15),1,0), IF(OR(C711&lt;7, C711&gt;=18),1,0))</f>
        <v/>
      </c>
      <c r="F711" s="11" t="n">
        <v>0</v>
      </c>
      <c r="G711" s="12">
        <f>0.52*8</f>
        <v/>
      </c>
      <c r="H711" s="12">
        <f>F711-G711</f>
        <v/>
      </c>
      <c r="I711" s="10">
        <f>IF(E711=0,"Fora",IF(E710=0,"Carg xar",IF(H711&lt;0,IF(M711&lt;0.9,"Carg FV","Stby"),IF(M711&gt;P711,"V2H",IF(M711&lt;0.9,"Carg xar","Stby")))))</f>
        <v/>
      </c>
      <c r="J711" s="12">
        <f>IF(OR(I711="Carg FV",I711="Carg xar"),MIN(IF(I711="Carg FV",ABS(H711),7.4),7.4,MAX(0,(0.9-M711)*40)*0.95),0)</f>
        <v/>
      </c>
      <c r="K711" s="12">
        <f>IF(I711="V2H",MIN(MAX(0,H711),7.4,MAX(0,(M711-P711)*40)*0.95),0)</f>
        <v/>
      </c>
      <c r="L711" s="12">
        <f>IF(E711=0,0,MAX(0,H711-K711))</f>
        <v/>
      </c>
      <c r="M711" s="13">
        <f>M710+J710/40-IF(I710="V2H",K710/(0.95*40),0)-IF(E711=0,IF(E710=1,IF(D711=1,30,40)*0.18/(2*40),0),0)-IF(E711=1,IF(E710=0,IF(D711=1,30,40)*0.18/(2*40),0),0)</f>
        <v/>
      </c>
      <c r="N711" s="14" t="n">
        <v>0.2</v>
      </c>
      <c r="O711" s="15">
        <f>K711*N711</f>
        <v/>
      </c>
      <c r="P711">
        <f>IF(E711=0,0.3,IF(D711=1,IF(C711&gt;=Params!$B$13-3,IF(C711&lt;Params!$B$13,Params!$B$20,0.3),0.3),IF(C711&gt;=Params!$B$15-3,IF(C711&lt;Params!$B$15,Params!$B$21,0.3),0.3)))</f>
        <v/>
      </c>
    </row>
    <row r="712" ht="15" customHeight="1" s="1">
      <c r="A712" s="9" t="n">
        <v>709</v>
      </c>
      <c r="B712" s="6" t="inlineStr">
        <is>
          <t>30/01</t>
        </is>
      </c>
      <c r="C712" s="6" t="n">
        <v>12</v>
      </c>
      <c r="D712" s="6" t="n">
        <v>0</v>
      </c>
      <c r="E712" s="10">
        <f>IF(D712=1, IF(OR(C712&lt;10, C712&gt;=15),1,0), IF(OR(C712&lt;7, C712&gt;=18),1,0))</f>
        <v/>
      </c>
      <c r="F712" s="11" t="n">
        <v>0</v>
      </c>
      <c r="G712" s="12">
        <f>0.58*8</f>
        <v/>
      </c>
      <c r="H712" s="12">
        <f>F712-G712</f>
        <v/>
      </c>
      <c r="I712" s="10">
        <f>IF(E712=0,"Fora",IF(E711=0,"Carg xar",IF(H712&lt;0,IF(M712&lt;0.9,"Carg FV","Stby"),IF(M712&gt;P712,"V2H",IF(M712&lt;0.9,"Carg xar","Stby")))))</f>
        <v/>
      </c>
      <c r="J712" s="12">
        <f>IF(OR(I712="Carg FV",I712="Carg xar"),MIN(IF(I712="Carg FV",ABS(H712),7.4),7.4,MAX(0,(0.9-M712)*40)*0.95),0)</f>
        <v/>
      </c>
      <c r="K712" s="12">
        <f>IF(I712="V2H",MIN(MAX(0,H712),7.4,MAX(0,(M712-P712)*40)*0.95),0)</f>
        <v/>
      </c>
      <c r="L712" s="12">
        <f>IF(E712=0,0,MAX(0,H712-K712))</f>
        <v/>
      </c>
      <c r="M712" s="13">
        <f>M711+J711/40-IF(I711="V2H",K711/(0.95*40),0)-IF(E712=0,IF(E711=1,IF(D712=1,30,40)*0.18/(2*40),0),0)-IF(E712=1,IF(E711=0,IF(D712=1,30,40)*0.18/(2*40),0),0)</f>
        <v/>
      </c>
      <c r="N712" s="14" t="n">
        <v>0.2</v>
      </c>
      <c r="O712" s="15">
        <f>K712*N712</f>
        <v/>
      </c>
      <c r="P712">
        <f>IF(E712=0,0.3,IF(D712=1,IF(C712&gt;=Params!$B$13-3,IF(C712&lt;Params!$B$13,Params!$B$20,0.3),0.3),IF(C712&gt;=Params!$B$15-3,IF(C712&lt;Params!$B$15,Params!$B$21,0.3),0.3)))</f>
        <v/>
      </c>
    </row>
    <row r="713" ht="15" customHeight="1" s="1">
      <c r="A713" s="9" t="n">
        <v>710</v>
      </c>
      <c r="B713" s="6" t="inlineStr">
        <is>
          <t>30/01</t>
        </is>
      </c>
      <c r="C713" s="6" t="n">
        <v>13</v>
      </c>
      <c r="D713" s="6" t="n">
        <v>0</v>
      </c>
      <c r="E713" s="10">
        <f>IF(D713=1, IF(OR(C713&lt;10, C713&gt;=15),1,0), IF(OR(C713&lt;7, C713&gt;=18),1,0))</f>
        <v/>
      </c>
      <c r="F713" s="11" t="n">
        <v>0</v>
      </c>
      <c r="G713" s="12">
        <f>0.55*8</f>
        <v/>
      </c>
      <c r="H713" s="12">
        <f>F713-G713</f>
        <v/>
      </c>
      <c r="I713" s="10">
        <f>IF(E713=0,"Fora",IF(E712=0,"Carg xar",IF(H713&lt;0,IF(M713&lt;0.9,"Carg FV","Stby"),IF(M713&gt;P713,"V2H",IF(M713&lt;0.9,"Carg xar","Stby")))))</f>
        <v/>
      </c>
      <c r="J713" s="12">
        <f>IF(OR(I713="Carg FV",I713="Carg xar"),MIN(IF(I713="Carg FV",ABS(H713),7.4),7.4,MAX(0,(0.9-M713)*40)*0.95),0)</f>
        <v/>
      </c>
      <c r="K713" s="12">
        <f>IF(I713="V2H",MIN(MAX(0,H713),7.4,MAX(0,(M713-P713)*40)*0.95),0)</f>
        <v/>
      </c>
      <c r="L713" s="12">
        <f>IF(E713=0,0,MAX(0,H713-K713))</f>
        <v/>
      </c>
      <c r="M713" s="13">
        <f>M712+J712/40-IF(I712="V2H",K712/(0.95*40),0)-IF(E713=0,IF(E712=1,IF(D713=1,30,40)*0.18/(2*40),0),0)-IF(E713=1,IF(E712=0,IF(D713=1,30,40)*0.18/(2*40),0),0)</f>
        <v/>
      </c>
      <c r="N713" s="14" t="n">
        <v>0.2</v>
      </c>
      <c r="O713" s="15">
        <f>K713*N713</f>
        <v/>
      </c>
      <c r="P713">
        <f>IF(E713=0,0.3,IF(D713=1,IF(C713&gt;=Params!$B$13-3,IF(C713&lt;Params!$B$13,Params!$B$20,0.3),0.3),IF(C713&gt;=Params!$B$15-3,IF(C713&lt;Params!$B$15,Params!$B$21,0.3),0.3)))</f>
        <v/>
      </c>
    </row>
    <row r="714" ht="15" customHeight="1" s="1">
      <c r="A714" s="9" t="n">
        <v>711</v>
      </c>
      <c r="B714" s="6" t="inlineStr">
        <is>
          <t>30/01</t>
        </is>
      </c>
      <c r="C714" s="6" t="n">
        <v>14</v>
      </c>
      <c r="D714" s="6" t="n">
        <v>0</v>
      </c>
      <c r="E714" s="10">
        <f>IF(D714=1, IF(OR(C714&lt;10, C714&gt;=15),1,0), IF(OR(C714&lt;7, C714&gt;=18),1,0))</f>
        <v/>
      </c>
      <c r="F714" s="11" t="n">
        <v>0</v>
      </c>
      <c r="G714" s="12">
        <f>0.42*8</f>
        <v/>
      </c>
      <c r="H714" s="12">
        <f>F714-G714</f>
        <v/>
      </c>
      <c r="I714" s="10">
        <f>IF(E714=0,"Fora",IF(E713=0,"Carg xar",IF(H714&lt;0,IF(M714&lt;0.9,"Carg FV","Stby"),IF(M714&gt;P714,"V2H",IF(M714&lt;0.9,"Carg xar","Stby")))))</f>
        <v/>
      </c>
      <c r="J714" s="12">
        <f>IF(OR(I714="Carg FV",I714="Carg xar"),MIN(IF(I714="Carg FV",ABS(H714),7.4),7.4,MAX(0,(0.9-M714)*40)*0.95),0)</f>
        <v/>
      </c>
      <c r="K714" s="12">
        <f>IF(I714="V2H",MIN(MAX(0,H714),7.4,MAX(0,(M714-P714)*40)*0.95),0)</f>
        <v/>
      </c>
      <c r="L714" s="12">
        <f>IF(E714=0,0,MAX(0,H714-K714))</f>
        <v/>
      </c>
      <c r="M714" s="13">
        <f>M713+J713/40-IF(I713="V2H",K713/(0.95*40),0)-IF(E714=0,IF(E713=1,IF(D714=1,30,40)*0.18/(2*40),0),0)-IF(E714=1,IF(E713=0,IF(D714=1,30,40)*0.18/(2*40),0),0)</f>
        <v/>
      </c>
      <c r="N714" s="14" t="n">
        <v>0.15</v>
      </c>
      <c r="O714" s="15">
        <f>K714*N714</f>
        <v/>
      </c>
      <c r="P714">
        <f>IF(E714=0,0.3,IF(D714=1,IF(C714&gt;=Params!$B$13-3,IF(C714&lt;Params!$B$13,Params!$B$20,0.3),0.3),IF(C714&gt;=Params!$B$15-3,IF(C714&lt;Params!$B$15,Params!$B$21,0.3),0.3)))</f>
        <v/>
      </c>
    </row>
    <row r="715" ht="15" customHeight="1" s="1">
      <c r="A715" s="9" t="n">
        <v>712</v>
      </c>
      <c r="B715" s="6" t="inlineStr">
        <is>
          <t>30/01</t>
        </is>
      </c>
      <c r="C715" s="6" t="n">
        <v>15</v>
      </c>
      <c r="D715" s="6" t="n">
        <v>0</v>
      </c>
      <c r="E715" s="10">
        <f>IF(D715=1, IF(OR(C715&lt;10, C715&gt;=15),1,0), IF(OR(C715&lt;7, C715&gt;=18),1,0))</f>
        <v/>
      </c>
      <c r="F715" s="11" t="n">
        <v>0</v>
      </c>
      <c r="G715" s="12">
        <f>0.22*8</f>
        <v/>
      </c>
      <c r="H715" s="12">
        <f>F715-G715</f>
        <v/>
      </c>
      <c r="I715" s="10">
        <f>IF(E715=0,"Fora",IF(E714=0,"Carg xar",IF(H715&lt;0,IF(M715&lt;0.9,"Carg FV","Stby"),IF(M715&gt;P715,"V2H",IF(M715&lt;0.9,"Carg xar","Stby")))))</f>
        <v/>
      </c>
      <c r="J715" s="12">
        <f>IF(OR(I715="Carg FV",I715="Carg xar"),MIN(IF(I715="Carg FV",ABS(H715),7.4),7.4,MAX(0,(0.9-M715)*40)*0.95),0)</f>
        <v/>
      </c>
      <c r="K715" s="12">
        <f>IF(I715="V2H",MIN(MAX(0,H715),7.4,MAX(0,(M715-P715)*40)*0.95),0)</f>
        <v/>
      </c>
      <c r="L715" s="12">
        <f>IF(E715=0,0,MAX(0,H715-K715))</f>
        <v/>
      </c>
      <c r="M715" s="13">
        <f>M714+J714/40-IF(I714="V2H",K714/(0.95*40),0)-IF(E715=0,IF(E714=1,IF(D715=1,30,40)*0.18/(2*40),0),0)-IF(E715=1,IF(E714=0,IF(D715=1,30,40)*0.18/(2*40),0),0)</f>
        <v/>
      </c>
      <c r="N715" s="14" t="n">
        <v>0.15</v>
      </c>
      <c r="O715" s="15">
        <f>K715*N715</f>
        <v/>
      </c>
      <c r="P715">
        <f>IF(E715=0,0.3,IF(D715=1,IF(C715&gt;=Params!$B$13-3,IF(C715&lt;Params!$B$13,Params!$B$20,0.3),0.3),IF(C715&gt;=Params!$B$15-3,IF(C715&lt;Params!$B$15,Params!$B$21,0.3),0.3)))</f>
        <v/>
      </c>
    </row>
    <row r="716" ht="15" customHeight="1" s="1">
      <c r="A716" s="9" t="n">
        <v>713</v>
      </c>
      <c r="B716" s="6" t="inlineStr">
        <is>
          <t>30/01</t>
        </is>
      </c>
      <c r="C716" s="6" t="n">
        <v>16</v>
      </c>
      <c r="D716" s="6" t="n">
        <v>0</v>
      </c>
      <c r="E716" s="10">
        <f>IF(D716=1, IF(OR(C716&lt;10, C716&gt;=15),1,0), IF(OR(C716&lt;7, C716&gt;=18),1,0))</f>
        <v/>
      </c>
      <c r="F716" s="11" t="n">
        <v>3.499</v>
      </c>
      <c r="G716" s="12">
        <f>0.05*8</f>
        <v/>
      </c>
      <c r="H716" s="12">
        <f>F716-G716</f>
        <v/>
      </c>
      <c r="I716" s="10">
        <f>IF(E716=0,"Fora",IF(E715=0,"Carg xar",IF(H716&lt;0,IF(M716&lt;0.9,"Carg FV","Stby"),IF(M716&gt;P716,"V2H",IF(M716&lt;0.9,"Carg xar","Stby")))))</f>
        <v/>
      </c>
      <c r="J716" s="12">
        <f>IF(OR(I716="Carg FV",I716="Carg xar"),MIN(IF(I716="Carg FV",ABS(H716),7.4),7.4,MAX(0,(0.9-M716)*40)*0.95),0)</f>
        <v/>
      </c>
      <c r="K716" s="12">
        <f>IF(I716="V2H",MIN(MAX(0,H716),7.4,MAX(0,(M716-P716)*40)*0.95),0)</f>
        <v/>
      </c>
      <c r="L716" s="12">
        <f>IF(E716=0,0,MAX(0,H716-K716))</f>
        <v/>
      </c>
      <c r="M716" s="13">
        <f>M715+J715/40-IF(I715="V2H",K715/(0.95*40),0)-IF(E716=0,IF(E715=1,IF(D716=1,30,40)*0.18/(2*40),0),0)-IF(E716=1,IF(E715=0,IF(D716=1,30,40)*0.18/(2*40),0),0)</f>
        <v/>
      </c>
      <c r="N716" s="14" t="n">
        <v>0.15</v>
      </c>
      <c r="O716" s="15">
        <f>K716*N716</f>
        <v/>
      </c>
      <c r="P716">
        <f>IF(E716=0,0.3,IF(D716=1,IF(C716&gt;=Params!$B$13-3,IF(C716&lt;Params!$B$13,Params!$B$20,0.3),0.3),IF(C716&gt;=Params!$B$15-3,IF(C716&lt;Params!$B$15,Params!$B$21,0.3),0.3)))</f>
        <v/>
      </c>
    </row>
    <row r="717" ht="15" customHeight="1" s="1">
      <c r="A717" s="9" t="n">
        <v>714</v>
      </c>
      <c r="B717" s="6" t="inlineStr">
        <is>
          <t>30/01</t>
        </is>
      </c>
      <c r="C717" s="6" t="n">
        <v>17</v>
      </c>
      <c r="D717" s="6" t="n">
        <v>0</v>
      </c>
      <c r="E717" s="10">
        <f>IF(D717=1, IF(OR(C717&lt;10, C717&gt;=15),1,0), IF(OR(C717&lt;7, C717&gt;=18),1,0))</f>
        <v/>
      </c>
      <c r="F717" s="11" t="n">
        <v>2.809</v>
      </c>
      <c r="G717" s="12">
        <f>0*8</f>
        <v/>
      </c>
      <c r="H717" s="12">
        <f>F717-G717</f>
        <v/>
      </c>
      <c r="I717" s="10">
        <f>IF(E717=0,"Fora",IF(E716=0,"Carg xar",IF(H717&lt;0,IF(M717&lt;0.9,"Carg FV","Stby"),IF(M717&gt;P717,"V2H",IF(M717&lt;0.9,"Carg xar","Stby")))))</f>
        <v/>
      </c>
      <c r="J717" s="12">
        <f>IF(OR(I717="Carg FV",I717="Carg xar"),MIN(IF(I717="Carg FV",ABS(H717),7.4),7.4,MAX(0,(0.9-M717)*40)*0.95),0)</f>
        <v/>
      </c>
      <c r="K717" s="12">
        <f>IF(I717="V2H",MIN(MAX(0,H717),7.4,MAX(0,(M717-P717)*40)*0.95),0)</f>
        <v/>
      </c>
      <c r="L717" s="12">
        <f>IF(E717=0,0,MAX(0,H717-K717))</f>
        <v/>
      </c>
      <c r="M717" s="13">
        <f>M716+J716/40-IF(I716="V2H",K716/(0.95*40),0)-IF(E717=0,IF(E716=1,IF(D717=1,30,40)*0.18/(2*40),0),0)-IF(E717=1,IF(E716=0,IF(D717=1,30,40)*0.18/(2*40),0),0)</f>
        <v/>
      </c>
      <c r="N717" s="14" t="n">
        <v>0.15</v>
      </c>
      <c r="O717" s="15">
        <f>K717*N717</f>
        <v/>
      </c>
      <c r="P717">
        <f>IF(E717=0,0.3,IF(D717=1,IF(C717&gt;=Params!$B$13-3,IF(C717&lt;Params!$B$13,Params!$B$20,0.3),0.3),IF(C717&gt;=Params!$B$15-3,IF(C717&lt;Params!$B$15,Params!$B$21,0.3),0.3)))</f>
        <v/>
      </c>
    </row>
    <row r="718" ht="15" customHeight="1" s="1">
      <c r="A718" s="9" t="n">
        <v>715</v>
      </c>
      <c r="B718" s="6" t="inlineStr">
        <is>
          <t>30/01</t>
        </is>
      </c>
      <c r="C718" s="6" t="n">
        <v>18</v>
      </c>
      <c r="D718" s="6" t="n">
        <v>0</v>
      </c>
      <c r="E718" s="10">
        <f>IF(D718=1, IF(OR(C718&lt;10, C718&gt;=15),1,0), IF(OR(C718&lt;7, C718&gt;=18),1,0))</f>
        <v/>
      </c>
      <c r="F718" s="11" t="n">
        <v>0.754</v>
      </c>
      <c r="G718" s="12">
        <f>0*8</f>
        <v/>
      </c>
      <c r="H718" s="12">
        <f>F718-G718</f>
        <v/>
      </c>
      <c r="I718" s="10">
        <f>IF(E718=0,"Fora",IF(E717=0,"Carg xar",IF(H718&lt;0,IF(M718&lt;0.9,"Carg FV","Stby"),IF(M718&gt;P718,"V2H",IF(M718&lt;0.9,"Carg xar","Stby")))))</f>
        <v/>
      </c>
      <c r="J718" s="12">
        <f>IF(OR(I718="Carg FV",I718="Carg xar"),MIN(IF(I718="Carg FV",ABS(H718),7.4),7.4,MAX(0,(0.9-M718)*40)*0.95),0)</f>
        <v/>
      </c>
      <c r="K718" s="12">
        <f>IF(I718="V2H",MIN(MAX(0,H718),7.4,MAX(0,(M718-P718)*40)*0.95),0)</f>
        <v/>
      </c>
      <c r="L718" s="12">
        <f>IF(E718=0,0,MAX(0,H718-K718))</f>
        <v/>
      </c>
      <c r="M718" s="13">
        <f>M717+J717/40-IF(I717="V2H",K717/(0.95*40),0)-IF(E718=0,IF(E717=1,IF(D718=1,30,40)*0.18/(2*40),0),0)-IF(E718=1,IF(E717=0,IF(D718=1,30,40)*0.18/(2*40),0),0)</f>
        <v/>
      </c>
      <c r="N718" s="14" t="n">
        <v>0.2</v>
      </c>
      <c r="O718" s="15">
        <f>K718*N718</f>
        <v/>
      </c>
      <c r="P718">
        <f>IF(E718=0,0.3,IF(D718=1,IF(C718&gt;=Params!$B$13-3,IF(C718&lt;Params!$B$13,Params!$B$20,0.3),0.3),IF(C718&gt;=Params!$B$15-3,IF(C718&lt;Params!$B$15,Params!$B$21,0.3),0.3)))</f>
        <v/>
      </c>
    </row>
    <row r="719" ht="15" customHeight="1" s="1">
      <c r="A719" s="9" t="n">
        <v>716</v>
      </c>
      <c r="B719" s="6" t="inlineStr">
        <is>
          <t>30/01</t>
        </is>
      </c>
      <c r="C719" s="6" t="n">
        <v>19</v>
      </c>
      <c r="D719" s="6" t="n">
        <v>0</v>
      </c>
      <c r="E719" s="10">
        <f>IF(D719=1, IF(OR(C719&lt;10, C719&gt;=15),1,0), IF(OR(C719&lt;7, C719&gt;=18),1,0))</f>
        <v/>
      </c>
      <c r="F719" s="11" t="n">
        <v>1.183</v>
      </c>
      <c r="G719" s="12">
        <f>0*8</f>
        <v/>
      </c>
      <c r="H719" s="12">
        <f>F719-G719</f>
        <v/>
      </c>
      <c r="I719" s="10">
        <f>IF(E719=0,"Fora",IF(E718=0,"Carg xar",IF(H719&lt;0,IF(M719&lt;0.9,"Carg FV","Stby"),IF(M719&gt;P719,"V2H",IF(M719&lt;0.9,"Carg xar","Stby")))))</f>
        <v/>
      </c>
      <c r="J719" s="12">
        <f>IF(OR(I719="Carg FV",I719="Carg xar"),MIN(IF(I719="Carg FV",ABS(H719),7.4),7.4,MAX(0,(0.9-M719)*40)*0.95),0)</f>
        <v/>
      </c>
      <c r="K719" s="12">
        <f>IF(I719="V2H",MIN(MAX(0,H719),7.4,MAX(0,(M719-P719)*40)*0.95),0)</f>
        <v/>
      </c>
      <c r="L719" s="12">
        <f>IF(E719=0,0,MAX(0,H719-K719))</f>
        <v/>
      </c>
      <c r="M719" s="13">
        <f>M718+J718/40-IF(I718="V2H",K718/(0.95*40),0)-IF(E719=0,IF(E718=1,IF(D719=1,30,40)*0.18/(2*40),0),0)-IF(E719=1,IF(E718=0,IF(D719=1,30,40)*0.18/(2*40),0),0)</f>
        <v/>
      </c>
      <c r="N719" s="14" t="n">
        <v>0.2</v>
      </c>
      <c r="O719" s="15">
        <f>K719*N719</f>
        <v/>
      </c>
      <c r="P719">
        <f>IF(E719=0,0.3,IF(D719=1,IF(C719&gt;=Params!$B$13-3,IF(C719&lt;Params!$B$13,Params!$B$20,0.3),0.3),IF(C719&gt;=Params!$B$15-3,IF(C719&lt;Params!$B$15,Params!$B$21,0.3),0.3)))</f>
        <v/>
      </c>
    </row>
    <row r="720" ht="15" customHeight="1" s="1">
      <c r="A720" s="9" t="n">
        <v>717</v>
      </c>
      <c r="B720" s="6" t="inlineStr">
        <is>
          <t>30/01</t>
        </is>
      </c>
      <c r="C720" s="6" t="n">
        <v>20</v>
      </c>
      <c r="D720" s="6" t="n">
        <v>0</v>
      </c>
      <c r="E720" s="10">
        <f>IF(D720=1, IF(OR(C720&lt;10, C720&gt;=15),1,0), IF(OR(C720&lt;7, C720&gt;=18),1,0))</f>
        <v/>
      </c>
      <c r="F720" s="11" t="n">
        <v>3.881</v>
      </c>
      <c r="G720" s="12">
        <f>0*8</f>
        <v/>
      </c>
      <c r="H720" s="12">
        <f>F720-G720</f>
        <v/>
      </c>
      <c r="I720" s="10">
        <f>IF(E720=0,"Fora",IF(E719=0,"Carg xar",IF(H720&lt;0,IF(M720&lt;0.9,"Carg FV","Stby"),IF(M720&gt;P720,"V2H",IF(M720&lt;0.9,"Carg xar","Stby")))))</f>
        <v/>
      </c>
      <c r="J720" s="12">
        <f>IF(OR(I720="Carg FV",I720="Carg xar"),MIN(IF(I720="Carg FV",ABS(H720),7.4),7.4,MAX(0,(0.9-M720)*40)*0.95),0)</f>
        <v/>
      </c>
      <c r="K720" s="12">
        <f>IF(I720="V2H",MIN(MAX(0,H720),7.4,MAX(0,(M720-P720)*40)*0.95),0)</f>
        <v/>
      </c>
      <c r="L720" s="12">
        <f>IF(E720=0,0,MAX(0,H720-K720))</f>
        <v/>
      </c>
      <c r="M720" s="13">
        <f>M719+J719/40-IF(I719="V2H",K719/(0.95*40),0)-IF(E720=0,IF(E719=1,IF(D720=1,30,40)*0.18/(2*40),0),0)-IF(E720=1,IF(E719=0,IF(D720=1,30,40)*0.18/(2*40),0),0)</f>
        <v/>
      </c>
      <c r="N720" s="14" t="n">
        <v>0.2</v>
      </c>
      <c r="O720" s="15">
        <f>K720*N720</f>
        <v/>
      </c>
      <c r="P720">
        <f>IF(E720=0,0.3,IF(D720=1,IF(C720&gt;=Params!$B$13-3,IF(C720&lt;Params!$B$13,Params!$B$20,0.3),0.3),IF(C720&gt;=Params!$B$15-3,IF(C720&lt;Params!$B$15,Params!$B$21,0.3),0.3)))</f>
        <v/>
      </c>
    </row>
    <row r="721" ht="15" customHeight="1" s="1">
      <c r="A721" s="9" t="n">
        <v>718</v>
      </c>
      <c r="B721" s="6" t="inlineStr">
        <is>
          <t>30/01</t>
        </is>
      </c>
      <c r="C721" s="6" t="n">
        <v>21</v>
      </c>
      <c r="D721" s="6" t="n">
        <v>0</v>
      </c>
      <c r="E721" s="10">
        <f>IF(D721=1, IF(OR(C721&lt;10, C721&gt;=15),1,0), IF(OR(C721&lt;7, C721&gt;=18),1,0))</f>
        <v/>
      </c>
      <c r="F721" s="11" t="n">
        <v>2.558</v>
      </c>
      <c r="G721" s="12">
        <f>0*8</f>
        <v/>
      </c>
      <c r="H721" s="12">
        <f>F721-G721</f>
        <v/>
      </c>
      <c r="I721" s="10">
        <f>IF(E721=0,"Fora",IF(E720=0,"Carg xar",IF(H721&lt;0,IF(M721&lt;0.9,"Carg FV","Stby"),IF(M721&gt;P721,"V2H",IF(M721&lt;0.9,"Carg xar","Stby")))))</f>
        <v/>
      </c>
      <c r="J721" s="12">
        <f>IF(OR(I721="Carg FV",I721="Carg xar"),MIN(IF(I721="Carg FV",ABS(H721),7.4),7.4,MAX(0,(0.9-M721)*40)*0.95),0)</f>
        <v/>
      </c>
      <c r="K721" s="12">
        <f>IF(I721="V2H",MIN(MAX(0,H721),7.4,MAX(0,(M721-P721)*40)*0.95),0)</f>
        <v/>
      </c>
      <c r="L721" s="12">
        <f>IF(E721=0,0,MAX(0,H721-K721))</f>
        <v/>
      </c>
      <c r="M721" s="13">
        <f>M720+J720/40-IF(I720="V2H",K720/(0.95*40),0)-IF(E721=0,IF(E720=1,IF(D721=1,30,40)*0.18/(2*40),0),0)-IF(E721=1,IF(E720=0,IF(D721=1,30,40)*0.18/(2*40),0),0)</f>
        <v/>
      </c>
      <c r="N721" s="14" t="n">
        <v>0.2</v>
      </c>
      <c r="O721" s="15">
        <f>K721*N721</f>
        <v/>
      </c>
      <c r="P721">
        <f>IF(E721=0,0.3,IF(D721=1,IF(C721&gt;=Params!$B$13-3,IF(C721&lt;Params!$B$13,Params!$B$20,0.3),0.3),IF(C721&gt;=Params!$B$15-3,IF(C721&lt;Params!$B$15,Params!$B$21,0.3),0.3)))</f>
        <v/>
      </c>
    </row>
    <row r="722" ht="15" customHeight="1" s="1">
      <c r="A722" s="9" t="n">
        <v>719</v>
      </c>
      <c r="B722" s="6" t="inlineStr">
        <is>
          <t>30/01</t>
        </is>
      </c>
      <c r="C722" s="6" t="n">
        <v>22</v>
      </c>
      <c r="D722" s="6" t="n">
        <v>0</v>
      </c>
      <c r="E722" s="10">
        <f>IF(D722=1, IF(OR(C722&lt;10, C722&gt;=15),1,0), IF(OR(C722&lt;7, C722&gt;=18),1,0))</f>
        <v/>
      </c>
      <c r="F722" s="11" t="n">
        <v>3.465</v>
      </c>
      <c r="G722" s="12">
        <f>0*8</f>
        <v/>
      </c>
      <c r="H722" s="12">
        <f>F722-G722</f>
        <v/>
      </c>
      <c r="I722" s="10">
        <f>IF(E722=0,"Fora",IF(E721=0,"Carg xar",IF(H722&lt;0,IF(M722&lt;0.9,"Carg FV","Stby"),IF(M722&gt;P722,"V2H",IF(M722&lt;0.9,"Carg xar","Stby")))))</f>
        <v/>
      </c>
      <c r="J722" s="12">
        <f>IF(OR(I722="Carg FV",I722="Carg xar"),MIN(IF(I722="Carg FV",ABS(H722),7.4),7.4,MAX(0,(0.9-M722)*40)*0.95),0)</f>
        <v/>
      </c>
      <c r="K722" s="12">
        <f>IF(I722="V2H",MIN(MAX(0,H722),7.4,MAX(0,(M722-P722)*40)*0.95),0)</f>
        <v/>
      </c>
      <c r="L722" s="12">
        <f>IF(E722=0,0,MAX(0,H722-K722))</f>
        <v/>
      </c>
      <c r="M722" s="13">
        <f>M721+J721/40-IF(I721="V2H",K721/(0.95*40),0)-IF(E722=0,IF(E721=1,IF(D722=1,30,40)*0.18/(2*40),0),0)-IF(E722=1,IF(E721=0,IF(D722=1,30,40)*0.18/(2*40),0),0)</f>
        <v/>
      </c>
      <c r="N722" s="14" t="n">
        <v>0.15</v>
      </c>
      <c r="O722" s="15">
        <f>K722*N722</f>
        <v/>
      </c>
      <c r="P722">
        <f>IF(E722=0,0.3,IF(D722=1,IF(C722&gt;=Params!$B$13-3,IF(C722&lt;Params!$B$13,Params!$B$20,0.3),0.3),IF(C722&gt;=Params!$B$15-3,IF(C722&lt;Params!$B$15,Params!$B$21,0.3),0.3)))</f>
        <v/>
      </c>
    </row>
    <row r="723" ht="15" customHeight="1" s="1">
      <c r="A723" s="9" t="n">
        <v>720</v>
      </c>
      <c r="B723" s="6" t="inlineStr">
        <is>
          <t>30/01</t>
        </is>
      </c>
      <c r="C723" s="6" t="n">
        <v>23</v>
      </c>
      <c r="D723" s="6" t="n">
        <v>0</v>
      </c>
      <c r="E723" s="10">
        <f>IF(D723=1, IF(OR(C723&lt;10, C723&gt;=15),1,0), IF(OR(C723&lt;7, C723&gt;=18),1,0))</f>
        <v/>
      </c>
      <c r="F723" s="11" t="n">
        <v>3.149</v>
      </c>
      <c r="G723" s="12">
        <f>0*8</f>
        <v/>
      </c>
      <c r="H723" s="12">
        <f>F723-G723</f>
        <v/>
      </c>
      <c r="I723" s="10">
        <f>IF(E723=0,"Fora",IF(E722=0,"Carg xar",IF(H723&lt;0,IF(M723&lt;0.9,"Carg FV","Stby"),IF(M723&gt;P723,"V2H",IF(M723&lt;0.9,"Carg xar","Stby")))))</f>
        <v/>
      </c>
      <c r="J723" s="12">
        <f>IF(OR(I723="Carg FV",I723="Carg xar"),MIN(IF(I723="Carg FV",ABS(H723),7.4),7.4,MAX(0,(0.9-M723)*40)*0.95),0)</f>
        <v/>
      </c>
      <c r="K723" s="12">
        <f>IF(I723="V2H",MIN(MAX(0,H723),7.4,MAX(0,(M723-P723)*40)*0.95),0)</f>
        <v/>
      </c>
      <c r="L723" s="12">
        <f>IF(E723=0,0,MAX(0,H723-K723))</f>
        <v/>
      </c>
      <c r="M723" s="13">
        <f>M722+J722/40-IF(I722="V2H",K722/(0.95*40),0)-IF(E723=0,IF(E722=1,IF(D723=1,30,40)*0.18/(2*40),0),0)-IF(E723=1,IF(E722=0,IF(D723=1,30,40)*0.18/(2*40),0),0)</f>
        <v/>
      </c>
      <c r="N723" s="14" t="n">
        <v>0.15</v>
      </c>
      <c r="O723" s="15">
        <f>K723*N723</f>
        <v/>
      </c>
      <c r="P723">
        <f>IF(E723=0,0.3,IF(D723=1,IF(C723&gt;=Params!$B$13-3,IF(C723&lt;Params!$B$13,Params!$B$20,0.3),0.3),IF(C723&gt;=Params!$B$15-3,IF(C723&lt;Params!$B$15,Params!$B$21,0.3),0.3)))</f>
        <v/>
      </c>
    </row>
    <row r="724" ht="15" customHeight="1" s="1">
      <c r="A724" s="9" t="n">
        <v>721</v>
      </c>
      <c r="B724" s="6" t="inlineStr">
        <is>
          <t>31/01</t>
        </is>
      </c>
      <c r="C724" s="6" t="n">
        <v>0</v>
      </c>
      <c r="D724" s="6" t="n">
        <v>0</v>
      </c>
      <c r="E724" s="10">
        <f>IF(D724=1, IF(OR(C724&lt;10, C724&gt;=15),1,0), IF(OR(C724&lt;7, C724&gt;=18),1,0))</f>
        <v/>
      </c>
      <c r="F724" s="11" t="n">
        <v>3.145</v>
      </c>
      <c r="G724" s="12">
        <f>0*8</f>
        <v/>
      </c>
      <c r="H724" s="12">
        <f>F724-G724</f>
        <v/>
      </c>
      <c r="I724" s="10">
        <f>IF(E724=0,"Fora",IF(E723=0,"Carg xar",IF(H724&lt;0,IF(M724&lt;0.9,"Carg FV","Stby"),IF(M724&gt;P724,"V2H",IF(M724&lt;0.9,"Carg xar","Stby")))))</f>
        <v/>
      </c>
      <c r="J724" s="12">
        <f>IF(OR(I724="Carg FV",I724="Carg xar"),MIN(IF(I724="Carg FV",ABS(H724),7.4),7.4,MAX(0,(0.9-M724)*40)*0.95),0)</f>
        <v/>
      </c>
      <c r="K724" s="12">
        <f>IF(I724="V2H",MIN(MAX(0,H724),7.4,MAX(0,(M724-P724)*40)*0.95),0)</f>
        <v/>
      </c>
      <c r="L724" s="12">
        <f>IF(E724=0,0,MAX(0,H724-K724))</f>
        <v/>
      </c>
      <c r="M724" s="13">
        <f>M723+J723/40-IF(I723="V2H",K723/(0.95*40),0)-IF(E724=0,IF(E723=1,IF(D724=1,30,40)*0.18/(2*40),0),0)-IF(E724=1,IF(E723=0,IF(D724=1,30,40)*0.18/(2*40),0),0)</f>
        <v/>
      </c>
      <c r="N724" s="14" t="n">
        <v>0.09</v>
      </c>
      <c r="O724" s="15">
        <f>K724*N724</f>
        <v/>
      </c>
      <c r="P724">
        <f>IF(E724=0,0.3,IF(D724=1,IF(C724&gt;=Params!$B$13-3,IF(C724&lt;Params!$B$13,Params!$B$20,0.3),0.3),IF(C724&gt;=Params!$B$15-3,IF(C724&lt;Params!$B$15,Params!$B$21,0.3),0.3)))</f>
        <v/>
      </c>
    </row>
    <row r="725" ht="15" customHeight="1" s="1">
      <c r="A725" s="9" t="n">
        <v>722</v>
      </c>
      <c r="B725" s="6" t="inlineStr">
        <is>
          <t>31/01</t>
        </is>
      </c>
      <c r="C725" s="6" t="n">
        <v>1</v>
      </c>
      <c r="D725" s="6" t="n">
        <v>0</v>
      </c>
      <c r="E725" s="10">
        <f>IF(D725=1, IF(OR(C725&lt;10, C725&gt;=15),1,0), IF(OR(C725&lt;7, C725&gt;=18),1,0))</f>
        <v/>
      </c>
      <c r="F725" s="11" t="n">
        <v>3.02</v>
      </c>
      <c r="G725" s="12">
        <f>0*8</f>
        <v/>
      </c>
      <c r="H725" s="12">
        <f>F725-G725</f>
        <v/>
      </c>
      <c r="I725" s="10">
        <f>IF(E725=0,"Fora",IF(E724=0,"Carg xar",IF(H725&lt;0,IF(M725&lt;0.9,"Carg FV","Stby"),IF(M725&gt;P725,"V2H",IF(M725&lt;0.9,"Carg xar","Stby")))))</f>
        <v/>
      </c>
      <c r="J725" s="12">
        <f>IF(OR(I725="Carg FV",I725="Carg xar"),MIN(IF(I725="Carg FV",ABS(H725),7.4),7.4,MAX(0,(0.9-M725)*40)*0.95),0)</f>
        <v/>
      </c>
      <c r="K725" s="12">
        <f>IF(I725="V2H",MIN(MAX(0,H725),7.4,MAX(0,(M725-P725)*40)*0.95),0)</f>
        <v/>
      </c>
      <c r="L725" s="12">
        <f>IF(E725=0,0,MAX(0,H725-K725))</f>
        <v/>
      </c>
      <c r="M725" s="13">
        <f>M724+J724/40-IF(I724="V2H",K724/(0.95*40),0)-IF(E725=0,IF(E724=1,IF(D725=1,30,40)*0.18/(2*40),0),0)-IF(E725=1,IF(E724=0,IF(D725=1,30,40)*0.18/(2*40),0),0)</f>
        <v/>
      </c>
      <c r="N725" s="14" t="n">
        <v>0.09</v>
      </c>
      <c r="O725" s="15">
        <f>K725*N725</f>
        <v/>
      </c>
      <c r="P725">
        <f>IF(E725=0,0.3,IF(D725=1,IF(C725&gt;=Params!$B$13-3,IF(C725&lt;Params!$B$13,Params!$B$20,0.3),0.3),IF(C725&gt;=Params!$B$15-3,IF(C725&lt;Params!$B$15,Params!$B$21,0.3),0.3)))</f>
        <v/>
      </c>
    </row>
    <row r="726" ht="15" customHeight="1" s="1">
      <c r="A726" s="9" t="n">
        <v>723</v>
      </c>
      <c r="B726" s="6" t="inlineStr">
        <is>
          <t>31/01</t>
        </is>
      </c>
      <c r="C726" s="6" t="n">
        <v>2</v>
      </c>
      <c r="D726" s="6" t="n">
        <v>0</v>
      </c>
      <c r="E726" s="10">
        <f>IF(D726=1, IF(OR(C726&lt;10, C726&gt;=15),1,0), IF(OR(C726&lt;7, C726&gt;=18),1,0))</f>
        <v/>
      </c>
      <c r="F726" s="11" t="n">
        <v>3.006</v>
      </c>
      <c r="G726" s="12">
        <f>0*8</f>
        <v/>
      </c>
      <c r="H726" s="12">
        <f>F726-G726</f>
        <v/>
      </c>
      <c r="I726" s="10">
        <f>IF(E726=0,"Fora",IF(E725=0,"Carg xar",IF(H726&lt;0,IF(M726&lt;0.9,"Carg FV","Stby"),IF(M726&gt;P726,"V2H",IF(M726&lt;0.9,"Carg xar","Stby")))))</f>
        <v/>
      </c>
      <c r="J726" s="12">
        <f>IF(OR(I726="Carg FV",I726="Carg xar"),MIN(IF(I726="Carg FV",ABS(H726),7.4),7.4,MAX(0,(0.9-M726)*40)*0.95),0)</f>
        <v/>
      </c>
      <c r="K726" s="12">
        <f>IF(I726="V2H",MIN(MAX(0,H726),7.4,MAX(0,(M726-P726)*40)*0.95),0)</f>
        <v/>
      </c>
      <c r="L726" s="12">
        <f>IF(E726=0,0,MAX(0,H726-K726))</f>
        <v/>
      </c>
      <c r="M726" s="13">
        <f>M725+J725/40-IF(I725="V2H",K725/(0.95*40),0)-IF(E726=0,IF(E725=1,IF(D726=1,30,40)*0.18/(2*40),0),0)-IF(E726=1,IF(E725=0,IF(D726=1,30,40)*0.18/(2*40),0),0)</f>
        <v/>
      </c>
      <c r="N726" s="14" t="n">
        <v>0.09</v>
      </c>
      <c r="O726" s="15">
        <f>K726*N726</f>
        <v/>
      </c>
      <c r="P726">
        <f>IF(E726=0,0.3,IF(D726=1,IF(C726&gt;=Params!$B$13-3,IF(C726&lt;Params!$B$13,Params!$B$20,0.3),0.3),IF(C726&gt;=Params!$B$15-3,IF(C726&lt;Params!$B$15,Params!$B$21,0.3),0.3)))</f>
        <v/>
      </c>
    </row>
    <row r="727" ht="15" customHeight="1" s="1">
      <c r="A727" s="9" t="n">
        <v>724</v>
      </c>
      <c r="B727" s="6" t="inlineStr">
        <is>
          <t>31/01</t>
        </is>
      </c>
      <c r="C727" s="6" t="n">
        <v>3</v>
      </c>
      <c r="D727" s="6" t="n">
        <v>0</v>
      </c>
      <c r="E727" s="10">
        <f>IF(D727=1, IF(OR(C727&lt;10, C727&gt;=15),1,0), IF(OR(C727&lt;7, C727&gt;=18),1,0))</f>
        <v/>
      </c>
      <c r="F727" s="11" t="n">
        <v>2.524</v>
      </c>
      <c r="G727" s="12">
        <f>0*8</f>
        <v/>
      </c>
      <c r="H727" s="12">
        <f>F727-G727</f>
        <v/>
      </c>
      <c r="I727" s="10">
        <f>IF(E727=0,"Fora",IF(E726=0,"Carg xar",IF(H727&lt;0,IF(M727&lt;0.9,"Carg FV","Stby"),IF(M727&gt;P727,"V2H",IF(M727&lt;0.9,"Carg xar","Stby")))))</f>
        <v/>
      </c>
      <c r="J727" s="12">
        <f>IF(OR(I727="Carg FV",I727="Carg xar"),MIN(IF(I727="Carg FV",ABS(H727),7.4),7.4,MAX(0,(0.9-M727)*40)*0.95),0)</f>
        <v/>
      </c>
      <c r="K727" s="12">
        <f>IF(I727="V2H",MIN(MAX(0,H727),7.4,MAX(0,(M727-P727)*40)*0.95),0)</f>
        <v/>
      </c>
      <c r="L727" s="12">
        <f>IF(E727=0,0,MAX(0,H727-K727))</f>
        <v/>
      </c>
      <c r="M727" s="13">
        <f>M726+J726/40-IF(I726="V2H",K726/(0.95*40),0)-IF(E727=0,IF(E726=1,IF(D727=1,30,40)*0.18/(2*40),0),0)-IF(E727=1,IF(E726=0,IF(D727=1,30,40)*0.18/(2*40),0),0)</f>
        <v/>
      </c>
      <c r="N727" s="14" t="n">
        <v>0.09</v>
      </c>
      <c r="O727" s="15">
        <f>K727*N727</f>
        <v/>
      </c>
      <c r="P727">
        <f>IF(E727=0,0.3,IF(D727=1,IF(C727&gt;=Params!$B$13-3,IF(C727&lt;Params!$B$13,Params!$B$20,0.3),0.3),IF(C727&gt;=Params!$B$15-3,IF(C727&lt;Params!$B$15,Params!$B$21,0.3),0.3)))</f>
        <v/>
      </c>
    </row>
    <row r="728" ht="15" customHeight="1" s="1">
      <c r="A728" s="9" t="n">
        <v>725</v>
      </c>
      <c r="B728" s="6" t="inlineStr">
        <is>
          <t>31/01</t>
        </is>
      </c>
      <c r="C728" s="6" t="n">
        <v>4</v>
      </c>
      <c r="D728" s="6" t="n">
        <v>0</v>
      </c>
      <c r="E728" s="10">
        <f>IF(D728=1, IF(OR(C728&lt;10, C728&gt;=15),1,0), IF(OR(C728&lt;7, C728&gt;=18),1,0))</f>
        <v/>
      </c>
      <c r="F728" s="11" t="n">
        <v>3.06</v>
      </c>
      <c r="G728" s="12">
        <f>0*8</f>
        <v/>
      </c>
      <c r="H728" s="12">
        <f>F728-G728</f>
        <v/>
      </c>
      <c r="I728" s="10">
        <f>IF(E728=0,"Fora",IF(E727=0,"Carg xar",IF(H728&lt;0,IF(M728&lt;0.9,"Carg FV","Stby"),IF(M728&gt;P728,"V2H",IF(M728&lt;0.9,"Carg xar","Stby")))))</f>
        <v/>
      </c>
      <c r="J728" s="12">
        <f>IF(OR(I728="Carg FV",I728="Carg xar"),MIN(IF(I728="Carg FV",ABS(H728),7.4),7.4,MAX(0,(0.9-M728)*40)*0.95),0)</f>
        <v/>
      </c>
      <c r="K728" s="12">
        <f>IF(I728="V2H",MIN(MAX(0,H728),7.4,MAX(0,(M728-P728)*40)*0.95),0)</f>
        <v/>
      </c>
      <c r="L728" s="12">
        <f>IF(E728=0,0,MAX(0,H728-K728))</f>
        <v/>
      </c>
      <c r="M728" s="13">
        <f>M727+J727/40-IF(I727="V2H",K727/(0.95*40),0)-IF(E728=0,IF(E727=1,IF(D728=1,30,40)*0.18/(2*40),0),0)-IF(E728=1,IF(E727=0,IF(D728=1,30,40)*0.18/(2*40),0),0)</f>
        <v/>
      </c>
      <c r="N728" s="14" t="n">
        <v>0.09</v>
      </c>
      <c r="O728" s="15">
        <f>K728*N728</f>
        <v/>
      </c>
      <c r="P728">
        <f>IF(E728=0,0.3,IF(D728=1,IF(C728&gt;=Params!$B$13-3,IF(C728&lt;Params!$B$13,Params!$B$20,0.3),0.3),IF(C728&gt;=Params!$B$15-3,IF(C728&lt;Params!$B$15,Params!$B$21,0.3),0.3)))</f>
        <v/>
      </c>
    </row>
    <row r="729" ht="15" customHeight="1" s="1">
      <c r="A729" s="9" t="n">
        <v>726</v>
      </c>
      <c r="B729" s="6" t="inlineStr">
        <is>
          <t>31/01</t>
        </is>
      </c>
      <c r="C729" s="6" t="n">
        <v>5</v>
      </c>
      <c r="D729" s="6" t="n">
        <v>0</v>
      </c>
      <c r="E729" s="10">
        <f>IF(D729=1, IF(OR(C729&lt;10, C729&gt;=15),1,0), IF(OR(C729&lt;7, C729&gt;=18),1,0))</f>
        <v/>
      </c>
      <c r="F729" s="11" t="n">
        <v>2.804</v>
      </c>
      <c r="G729" s="12">
        <f>0*8</f>
        <v/>
      </c>
      <c r="H729" s="12">
        <f>F729-G729</f>
        <v/>
      </c>
      <c r="I729" s="10">
        <f>IF(E729=0,"Fora",IF(E728=0,"Carg xar",IF(H729&lt;0,IF(M729&lt;0.9,"Carg FV","Stby"),IF(M729&gt;P729,"V2H",IF(M729&lt;0.9,"Carg xar","Stby")))))</f>
        <v/>
      </c>
      <c r="J729" s="12">
        <f>IF(OR(I729="Carg FV",I729="Carg xar"),MIN(IF(I729="Carg FV",ABS(H729),7.4),7.4,MAX(0,(0.9-M729)*40)*0.95),0)</f>
        <v/>
      </c>
      <c r="K729" s="12">
        <f>IF(I729="V2H",MIN(MAX(0,H729),7.4,MAX(0,(M729-P729)*40)*0.95),0)</f>
        <v/>
      </c>
      <c r="L729" s="12">
        <f>IF(E729=0,0,MAX(0,H729-K729))</f>
        <v/>
      </c>
      <c r="M729" s="13">
        <f>M728+J728/40-IF(I728="V2H",K728/(0.95*40),0)-IF(E729=0,IF(E728=1,IF(D729=1,30,40)*0.18/(2*40),0),0)-IF(E729=1,IF(E728=0,IF(D729=1,30,40)*0.18/(2*40),0),0)</f>
        <v/>
      </c>
      <c r="N729" s="14" t="n">
        <v>0.09</v>
      </c>
      <c r="O729" s="15">
        <f>K729*N729</f>
        <v/>
      </c>
      <c r="P729">
        <f>IF(E729=0,0.3,IF(D729=1,IF(C729&gt;=Params!$B$13-3,IF(C729&lt;Params!$B$13,Params!$B$20,0.3),0.3),IF(C729&gt;=Params!$B$15-3,IF(C729&lt;Params!$B$15,Params!$B$21,0.3),0.3)))</f>
        <v/>
      </c>
    </row>
    <row r="730" ht="15" customHeight="1" s="1">
      <c r="A730" s="9" t="n">
        <v>727</v>
      </c>
      <c r="B730" s="6" t="inlineStr">
        <is>
          <t>31/01</t>
        </is>
      </c>
      <c r="C730" s="6" t="n">
        <v>6</v>
      </c>
      <c r="D730" s="6" t="n">
        <v>0</v>
      </c>
      <c r="E730" s="10">
        <f>IF(D730=1, IF(OR(C730&lt;10, C730&gt;=15),1,0), IF(OR(C730&lt;7, C730&gt;=18),1,0))</f>
        <v/>
      </c>
      <c r="F730" s="11" t="n">
        <v>4.027</v>
      </c>
      <c r="G730" s="12">
        <f>0*8</f>
        <v/>
      </c>
      <c r="H730" s="12">
        <f>F730-G730</f>
        <v/>
      </c>
      <c r="I730" s="10">
        <f>IF(E730=0,"Fora",IF(E729=0,"Carg xar",IF(H730&lt;0,IF(M730&lt;0.9,"Carg FV","Stby"),IF(M730&gt;P730,"V2H",IF(M730&lt;0.9,"Carg xar","Stby")))))</f>
        <v/>
      </c>
      <c r="J730" s="12">
        <f>IF(OR(I730="Carg FV",I730="Carg xar"),MIN(IF(I730="Carg FV",ABS(H730),7.4),7.4,MAX(0,(0.9-M730)*40)*0.95),0)</f>
        <v/>
      </c>
      <c r="K730" s="12">
        <f>IF(I730="V2H",MIN(MAX(0,H730),7.4,MAX(0,(M730-P730)*40)*0.95),0)</f>
        <v/>
      </c>
      <c r="L730" s="12">
        <f>IF(E730=0,0,MAX(0,H730-K730))</f>
        <v/>
      </c>
      <c r="M730" s="13">
        <f>M729+J729/40-IF(I729="V2H",K729/(0.95*40),0)-IF(E730=0,IF(E729=1,IF(D730=1,30,40)*0.18/(2*40),0),0)-IF(E730=1,IF(E729=0,IF(D730=1,30,40)*0.18/(2*40),0),0)</f>
        <v/>
      </c>
      <c r="N730" s="14" t="n">
        <v>0.09</v>
      </c>
      <c r="O730" s="15">
        <f>K730*N730</f>
        <v/>
      </c>
      <c r="P730">
        <f>IF(E730=0,0.3,IF(D730=1,IF(C730&gt;=Params!$B$13-3,IF(C730&lt;Params!$B$13,Params!$B$20,0.3),0.3),IF(C730&gt;=Params!$B$15-3,IF(C730&lt;Params!$B$15,Params!$B$21,0.3),0.3)))</f>
        <v/>
      </c>
    </row>
    <row r="731" ht="15" customHeight="1" s="1">
      <c r="A731" s="9" t="n">
        <v>728</v>
      </c>
      <c r="B731" s="6" t="inlineStr">
        <is>
          <t>31/01</t>
        </is>
      </c>
      <c r="C731" s="6" t="n">
        <v>7</v>
      </c>
      <c r="D731" s="6" t="n">
        <v>0</v>
      </c>
      <c r="E731" s="10">
        <f>IF(D731=1, IF(OR(C731&lt;10, C731&gt;=15),1,0), IF(OR(C731&lt;7, C731&gt;=18),1,0))</f>
        <v/>
      </c>
      <c r="F731" s="11" t="n">
        <v>4.573</v>
      </c>
      <c r="G731" s="12">
        <f>0*8</f>
        <v/>
      </c>
      <c r="H731" s="12">
        <f>F731-G731</f>
        <v/>
      </c>
      <c r="I731" s="10">
        <f>IF(E731=0,"Fora",IF(E730=0,"Carg xar",IF(H731&lt;0,IF(M731&lt;0.9,"Carg FV","Stby"),IF(M731&gt;P731,"V2H",IF(M731&lt;0.9,"Carg xar","Stby")))))</f>
        <v/>
      </c>
      <c r="J731" s="12">
        <f>IF(OR(I731="Carg FV",I731="Carg xar"),MIN(IF(I731="Carg FV",ABS(H731),7.4),7.4,MAX(0,(0.9-M731)*40)*0.95),0)</f>
        <v/>
      </c>
      <c r="K731" s="12">
        <f>IF(I731="V2H",MIN(MAX(0,H731),7.4,MAX(0,(M731-P731)*40)*0.95),0)</f>
        <v/>
      </c>
      <c r="L731" s="12">
        <f>IF(E731=0,0,MAX(0,H731-K731))</f>
        <v/>
      </c>
      <c r="M731" s="13">
        <f>M730+J730/40-IF(I730="V2H",K730/(0.95*40),0)-IF(E731=0,IF(E730=1,IF(D731=1,30,40)*0.18/(2*40),0),0)-IF(E731=1,IF(E730=0,IF(D731=1,30,40)*0.18/(2*40),0),0)</f>
        <v/>
      </c>
      <c r="N731" s="14" t="n">
        <v>0.09</v>
      </c>
      <c r="O731" s="15">
        <f>K731*N731</f>
        <v/>
      </c>
      <c r="P731">
        <f>IF(E731=0,0.3,IF(D731=1,IF(C731&gt;=Params!$B$13-3,IF(C731&lt;Params!$B$13,Params!$B$20,0.3),0.3),IF(C731&gt;=Params!$B$15-3,IF(C731&lt;Params!$B$15,Params!$B$21,0.3),0.3)))</f>
        <v/>
      </c>
    </row>
    <row r="732" ht="15" customHeight="1" s="1">
      <c r="A732" s="9" t="n">
        <v>729</v>
      </c>
      <c r="B732" s="6" t="inlineStr">
        <is>
          <t>31/01</t>
        </is>
      </c>
      <c r="C732" s="6" t="n">
        <v>8</v>
      </c>
      <c r="D732" s="6" t="n">
        <v>0</v>
      </c>
      <c r="E732" s="10">
        <f>IF(D732=1, IF(OR(C732&lt;10, C732&gt;=15),1,0), IF(OR(C732&lt;7, C732&gt;=18),1,0))</f>
        <v/>
      </c>
      <c r="F732" s="11" t="n">
        <v>3.974</v>
      </c>
      <c r="G732" s="12">
        <f>0.05*8</f>
        <v/>
      </c>
      <c r="H732" s="12">
        <f>F732-G732</f>
        <v/>
      </c>
      <c r="I732" s="10">
        <f>IF(E732=0,"Fora",IF(E731=0,"Carg xar",IF(H732&lt;0,IF(M732&lt;0.9,"Carg FV","Stby"),IF(M732&gt;P732,"V2H",IF(M732&lt;0.9,"Carg xar","Stby")))))</f>
        <v/>
      </c>
      <c r="J732" s="12">
        <f>IF(OR(I732="Carg FV",I732="Carg xar"),MIN(IF(I732="Carg FV",ABS(H732),7.4),7.4,MAX(0,(0.9-M732)*40)*0.95),0)</f>
        <v/>
      </c>
      <c r="K732" s="12">
        <f>IF(I732="V2H",MIN(MAX(0,H732),7.4,MAX(0,(M732-P732)*40)*0.95),0)</f>
        <v/>
      </c>
      <c r="L732" s="12">
        <f>IF(E732=0,0,MAX(0,H732-K732))</f>
        <v/>
      </c>
      <c r="M732" s="13">
        <f>M731+J731/40-IF(I731="V2H",K731/(0.95*40),0)-IF(E732=0,IF(E731=1,IF(D732=1,30,40)*0.18/(2*40),0),0)-IF(E732=1,IF(E731=0,IF(D732=1,30,40)*0.18/(2*40),0),0)</f>
        <v/>
      </c>
      <c r="N732" s="14" t="n">
        <v>0.15</v>
      </c>
      <c r="O732" s="15">
        <f>K732*N732</f>
        <v/>
      </c>
      <c r="P732">
        <f>IF(E732=0,0.3,IF(D732=1,IF(C732&gt;=Params!$B$13-3,IF(C732&lt;Params!$B$13,Params!$B$20,0.3),0.3),IF(C732&gt;=Params!$B$15-3,IF(C732&lt;Params!$B$15,Params!$B$21,0.3),0.3)))</f>
        <v/>
      </c>
    </row>
    <row r="733" ht="15" customHeight="1" s="1">
      <c r="A733" s="9" t="n">
        <v>730</v>
      </c>
      <c r="B733" s="6" t="inlineStr">
        <is>
          <t>31/01</t>
        </is>
      </c>
      <c r="C733" s="6" t="n">
        <v>9</v>
      </c>
      <c r="D733" s="6" t="n">
        <v>0</v>
      </c>
      <c r="E733" s="10">
        <f>IF(D733=1, IF(OR(C733&lt;10, C733&gt;=15),1,0), IF(OR(C733&lt;7, C733&gt;=18),1,0))</f>
        <v/>
      </c>
      <c r="F733" s="11" t="n">
        <v>2.953</v>
      </c>
      <c r="G733" s="12">
        <f>0.18*8</f>
        <v/>
      </c>
      <c r="H733" s="12">
        <f>F733-G733</f>
        <v/>
      </c>
      <c r="I733" s="10">
        <f>IF(E733=0,"Fora",IF(E732=0,"Carg xar",IF(H733&lt;0,IF(M733&lt;0.9,"Carg FV","Stby"),IF(M733&gt;P733,"V2H",IF(M733&lt;0.9,"Carg xar","Stby")))))</f>
        <v/>
      </c>
      <c r="J733" s="12">
        <f>IF(OR(I733="Carg FV",I733="Carg xar"),MIN(IF(I733="Carg FV",ABS(H733),7.4),7.4,MAX(0,(0.9-M733)*40)*0.95),0)</f>
        <v/>
      </c>
      <c r="K733" s="12">
        <f>IF(I733="V2H",MIN(MAX(0,H733),7.4,MAX(0,(M733-P733)*40)*0.95),0)</f>
        <v/>
      </c>
      <c r="L733" s="12">
        <f>IF(E733=0,0,MAX(0,H733-K733))</f>
        <v/>
      </c>
      <c r="M733" s="13">
        <f>M732+J732/40-IF(I732="V2H",K732/(0.95*40),0)-IF(E733=0,IF(E732=1,IF(D733=1,30,40)*0.18/(2*40),0),0)-IF(E733=1,IF(E732=0,IF(D733=1,30,40)*0.18/(2*40),0),0)</f>
        <v/>
      </c>
      <c r="N733" s="14" t="n">
        <v>0.15</v>
      </c>
      <c r="O733" s="15">
        <f>K733*N733</f>
        <v/>
      </c>
      <c r="P733">
        <f>IF(E733=0,0.3,IF(D733=1,IF(C733&gt;=Params!$B$13-3,IF(C733&lt;Params!$B$13,Params!$B$20,0.3),0.3),IF(C733&gt;=Params!$B$15-3,IF(C733&lt;Params!$B$15,Params!$B$21,0.3),0.3)))</f>
        <v/>
      </c>
    </row>
    <row r="734" ht="15" customHeight="1" s="1">
      <c r="A734" s="9" t="n">
        <v>731</v>
      </c>
      <c r="B734" s="6" t="inlineStr">
        <is>
          <t>31/01</t>
        </is>
      </c>
      <c r="C734" s="6" t="n">
        <v>10</v>
      </c>
      <c r="D734" s="6" t="n">
        <v>0</v>
      </c>
      <c r="E734" s="10">
        <f>IF(D734=1, IF(OR(C734&lt;10, C734&gt;=15),1,0), IF(OR(C734&lt;7, C734&gt;=18),1,0))</f>
        <v/>
      </c>
      <c r="F734" s="11" t="n">
        <v>0</v>
      </c>
      <c r="G734" s="12">
        <f>0.38*8</f>
        <v/>
      </c>
      <c r="H734" s="12">
        <f>F734-G734</f>
        <v/>
      </c>
      <c r="I734" s="10">
        <f>IF(E734=0,"Fora",IF(E733=0,"Carg xar",IF(H734&lt;0,IF(M734&lt;0.9,"Carg FV","Stby"),IF(M734&gt;P734,"V2H",IF(M734&lt;0.9,"Carg xar","Stby")))))</f>
        <v/>
      </c>
      <c r="J734" s="12">
        <f>IF(OR(I734="Carg FV",I734="Carg xar"),MIN(IF(I734="Carg FV",ABS(H734),7.4),7.4,MAX(0,(0.9-M734)*40)*0.95),0)</f>
        <v/>
      </c>
      <c r="K734" s="12">
        <f>IF(I734="V2H",MIN(MAX(0,H734),7.4,MAX(0,(M734-P734)*40)*0.95),0)</f>
        <v/>
      </c>
      <c r="L734" s="12">
        <f>IF(E734=0,0,MAX(0,H734-K734))</f>
        <v/>
      </c>
      <c r="M734" s="13">
        <f>M733+J733/40-IF(I733="V2H",K733/(0.95*40),0)-IF(E734=0,IF(E733=1,IF(D734=1,30,40)*0.18/(2*40),0),0)-IF(E734=1,IF(E733=0,IF(D734=1,30,40)*0.18/(2*40),0),0)</f>
        <v/>
      </c>
      <c r="N734" s="14" t="n">
        <v>0.2</v>
      </c>
      <c r="O734" s="15">
        <f>K734*N734</f>
        <v/>
      </c>
      <c r="P734">
        <f>IF(E734=0,0.3,IF(D734=1,IF(C734&gt;=Params!$B$13-3,IF(C734&lt;Params!$B$13,Params!$B$20,0.3),0.3),IF(C734&gt;=Params!$B$15-3,IF(C734&lt;Params!$B$15,Params!$B$21,0.3),0.3)))</f>
        <v/>
      </c>
    </row>
    <row r="735" ht="15" customHeight="1" s="1">
      <c r="A735" s="9" t="n">
        <v>732</v>
      </c>
      <c r="B735" s="6" t="inlineStr">
        <is>
          <t>31/01</t>
        </is>
      </c>
      <c r="C735" s="6" t="n">
        <v>11</v>
      </c>
      <c r="D735" s="6" t="n">
        <v>0</v>
      </c>
      <c r="E735" s="10">
        <f>IF(D735=1, IF(OR(C735&lt;10, C735&gt;=15),1,0), IF(OR(C735&lt;7, C735&gt;=18),1,0))</f>
        <v/>
      </c>
      <c r="F735" s="11" t="n">
        <v>0</v>
      </c>
      <c r="G735" s="12">
        <f>0.52*8</f>
        <v/>
      </c>
      <c r="H735" s="12">
        <f>F735-G735</f>
        <v/>
      </c>
      <c r="I735" s="10">
        <f>IF(E735=0,"Fora",IF(E734=0,"Carg xar",IF(H735&lt;0,IF(M735&lt;0.9,"Carg FV","Stby"),IF(M735&gt;P735,"V2H",IF(M735&lt;0.9,"Carg xar","Stby")))))</f>
        <v/>
      </c>
      <c r="J735" s="12">
        <f>IF(OR(I735="Carg FV",I735="Carg xar"),MIN(IF(I735="Carg FV",ABS(H735),7.4),7.4,MAX(0,(0.9-M735)*40)*0.95),0)</f>
        <v/>
      </c>
      <c r="K735" s="12">
        <f>IF(I735="V2H",MIN(MAX(0,H735),7.4,MAX(0,(M735-P735)*40)*0.95),0)</f>
        <v/>
      </c>
      <c r="L735" s="12">
        <f>IF(E735=0,0,MAX(0,H735-K735))</f>
        <v/>
      </c>
      <c r="M735" s="13">
        <f>M734+J734/40-IF(I734="V2H",K734/(0.95*40),0)-IF(E735=0,IF(E734=1,IF(D735=1,30,40)*0.18/(2*40),0),0)-IF(E735=1,IF(E734=0,IF(D735=1,30,40)*0.18/(2*40),0),0)</f>
        <v/>
      </c>
      <c r="N735" s="14" t="n">
        <v>0.2</v>
      </c>
      <c r="O735" s="15">
        <f>K735*N735</f>
        <v/>
      </c>
      <c r="P735">
        <f>IF(E735=0,0.3,IF(D735=1,IF(C735&gt;=Params!$B$13-3,IF(C735&lt;Params!$B$13,Params!$B$20,0.3),0.3),IF(C735&gt;=Params!$B$15-3,IF(C735&lt;Params!$B$15,Params!$B$21,0.3),0.3)))</f>
        <v/>
      </c>
    </row>
    <row r="736" ht="15" customHeight="1" s="1">
      <c r="A736" s="9" t="n">
        <v>733</v>
      </c>
      <c r="B736" s="6" t="inlineStr">
        <is>
          <t>31/01</t>
        </is>
      </c>
      <c r="C736" s="6" t="n">
        <v>12</v>
      </c>
      <c r="D736" s="6" t="n">
        <v>0</v>
      </c>
      <c r="E736" s="10">
        <f>IF(D736=1, IF(OR(C736&lt;10, C736&gt;=15),1,0), IF(OR(C736&lt;7, C736&gt;=18),1,0))</f>
        <v/>
      </c>
      <c r="F736" s="11" t="n">
        <v>0</v>
      </c>
      <c r="G736" s="12">
        <f>0.58*8</f>
        <v/>
      </c>
      <c r="H736" s="12">
        <f>F736-G736</f>
        <v/>
      </c>
      <c r="I736" s="10">
        <f>IF(E736=0,"Fora",IF(E735=0,"Carg xar",IF(H736&lt;0,IF(M736&lt;0.9,"Carg FV","Stby"),IF(M736&gt;P736,"V2H",IF(M736&lt;0.9,"Carg xar","Stby")))))</f>
        <v/>
      </c>
      <c r="J736" s="12">
        <f>IF(OR(I736="Carg FV",I736="Carg xar"),MIN(IF(I736="Carg FV",ABS(H736),7.4),7.4,MAX(0,(0.9-M736)*40)*0.95),0)</f>
        <v/>
      </c>
      <c r="K736" s="12">
        <f>IF(I736="V2H",MIN(MAX(0,H736),7.4,MAX(0,(M736-P736)*40)*0.95),0)</f>
        <v/>
      </c>
      <c r="L736" s="12">
        <f>IF(E736=0,0,MAX(0,H736-K736))</f>
        <v/>
      </c>
      <c r="M736" s="13">
        <f>M735+J735/40-IF(I735="V2H",K735/(0.95*40),0)-IF(E736=0,IF(E735=1,IF(D736=1,30,40)*0.18/(2*40),0),0)-IF(E736=1,IF(E735=0,IF(D736=1,30,40)*0.18/(2*40),0),0)</f>
        <v/>
      </c>
      <c r="N736" s="14" t="n">
        <v>0.2</v>
      </c>
      <c r="O736" s="15">
        <f>K736*N736</f>
        <v/>
      </c>
      <c r="P736">
        <f>IF(E736=0,0.3,IF(D736=1,IF(C736&gt;=Params!$B$13-3,IF(C736&lt;Params!$B$13,Params!$B$20,0.3),0.3),IF(C736&gt;=Params!$B$15-3,IF(C736&lt;Params!$B$15,Params!$B$21,0.3),0.3)))</f>
        <v/>
      </c>
    </row>
    <row r="737" ht="15" customHeight="1" s="1">
      <c r="A737" s="9" t="n">
        <v>734</v>
      </c>
      <c r="B737" s="6" t="inlineStr">
        <is>
          <t>31/01</t>
        </is>
      </c>
      <c r="C737" s="6" t="n">
        <v>13</v>
      </c>
      <c r="D737" s="6" t="n">
        <v>0</v>
      </c>
      <c r="E737" s="10">
        <f>IF(D737=1, IF(OR(C737&lt;10, C737&gt;=15),1,0), IF(OR(C737&lt;7, C737&gt;=18),1,0))</f>
        <v/>
      </c>
      <c r="F737" s="11" t="n">
        <v>0</v>
      </c>
      <c r="G737" s="12">
        <f>0.55*8</f>
        <v/>
      </c>
      <c r="H737" s="12">
        <f>F737-G737</f>
        <v/>
      </c>
      <c r="I737" s="10">
        <f>IF(E737=0,"Fora",IF(E736=0,"Carg xar",IF(H737&lt;0,IF(M737&lt;0.9,"Carg FV","Stby"),IF(M737&gt;P737,"V2H",IF(M737&lt;0.9,"Carg xar","Stby")))))</f>
        <v/>
      </c>
      <c r="J737" s="12">
        <f>IF(OR(I737="Carg FV",I737="Carg xar"),MIN(IF(I737="Carg FV",ABS(H737),7.4),7.4,MAX(0,(0.9-M737)*40)*0.95),0)</f>
        <v/>
      </c>
      <c r="K737" s="12">
        <f>IF(I737="V2H",MIN(MAX(0,H737),7.4,MAX(0,(M737-P737)*40)*0.95),0)</f>
        <v/>
      </c>
      <c r="L737" s="12">
        <f>IF(E737=0,0,MAX(0,H737-K737))</f>
        <v/>
      </c>
      <c r="M737" s="13">
        <f>M736+J736/40-IF(I736="V2H",K736/(0.95*40),0)-IF(E737=0,IF(E736=1,IF(D737=1,30,40)*0.18/(2*40),0),0)-IF(E737=1,IF(E736=0,IF(D737=1,30,40)*0.18/(2*40),0),0)</f>
        <v/>
      </c>
      <c r="N737" s="14" t="n">
        <v>0.2</v>
      </c>
      <c r="O737" s="15">
        <f>K737*N737</f>
        <v/>
      </c>
      <c r="P737">
        <f>IF(E737=0,0.3,IF(D737=1,IF(C737&gt;=Params!$B$13-3,IF(C737&lt;Params!$B$13,Params!$B$20,0.3),0.3),IF(C737&gt;=Params!$B$15-3,IF(C737&lt;Params!$B$15,Params!$B$21,0.3),0.3)))</f>
        <v/>
      </c>
    </row>
    <row r="738" ht="15" customHeight="1" s="1">
      <c r="A738" s="9" t="n">
        <v>735</v>
      </c>
      <c r="B738" s="6" t="inlineStr">
        <is>
          <t>31/01</t>
        </is>
      </c>
      <c r="C738" s="6" t="n">
        <v>14</v>
      </c>
      <c r="D738" s="6" t="n">
        <v>0</v>
      </c>
      <c r="E738" s="10">
        <f>IF(D738=1, IF(OR(C738&lt;10, C738&gt;=15),1,0), IF(OR(C738&lt;7, C738&gt;=18),1,0))</f>
        <v/>
      </c>
      <c r="F738" s="11" t="n">
        <v>0</v>
      </c>
      <c r="G738" s="12">
        <f>0.42*8</f>
        <v/>
      </c>
      <c r="H738" s="12">
        <f>F738-G738</f>
        <v/>
      </c>
      <c r="I738" s="10">
        <f>IF(E738=0,"Fora",IF(E737=0,"Carg xar",IF(H738&lt;0,IF(M738&lt;0.9,"Carg FV","Stby"),IF(M738&gt;P738,"V2H",IF(M738&lt;0.9,"Carg xar","Stby")))))</f>
        <v/>
      </c>
      <c r="J738" s="12">
        <f>IF(OR(I738="Carg FV",I738="Carg xar"),MIN(IF(I738="Carg FV",ABS(H738),7.4),7.4,MAX(0,(0.9-M738)*40)*0.95),0)</f>
        <v/>
      </c>
      <c r="K738" s="12">
        <f>IF(I738="V2H",MIN(MAX(0,H738),7.4,MAX(0,(M738-P738)*40)*0.95),0)</f>
        <v/>
      </c>
      <c r="L738" s="12">
        <f>IF(E738=0,0,MAX(0,H738-K738))</f>
        <v/>
      </c>
      <c r="M738" s="13">
        <f>M737+J737/40-IF(I737="V2H",K737/(0.95*40),0)-IF(E738=0,IF(E737=1,IF(D738=1,30,40)*0.18/(2*40),0),0)-IF(E738=1,IF(E737=0,IF(D738=1,30,40)*0.18/(2*40),0),0)</f>
        <v/>
      </c>
      <c r="N738" s="14" t="n">
        <v>0.15</v>
      </c>
      <c r="O738" s="15">
        <f>K738*N738</f>
        <v/>
      </c>
      <c r="P738">
        <f>IF(E738=0,0.3,IF(D738=1,IF(C738&gt;=Params!$B$13-3,IF(C738&lt;Params!$B$13,Params!$B$20,0.3),0.3),IF(C738&gt;=Params!$B$15-3,IF(C738&lt;Params!$B$15,Params!$B$21,0.3),0.3)))</f>
        <v/>
      </c>
    </row>
    <row r="739" ht="15" customHeight="1" s="1">
      <c r="A739" s="9" t="n">
        <v>736</v>
      </c>
      <c r="B739" s="6" t="inlineStr">
        <is>
          <t>31/01</t>
        </is>
      </c>
      <c r="C739" s="6" t="n">
        <v>15</v>
      </c>
      <c r="D739" s="6" t="n">
        <v>0</v>
      </c>
      <c r="E739" s="10">
        <f>IF(D739=1, IF(OR(C739&lt;10, C739&gt;=15),1,0), IF(OR(C739&lt;7, C739&gt;=18),1,0))</f>
        <v/>
      </c>
      <c r="F739" s="11" t="n">
        <v>0</v>
      </c>
      <c r="G739" s="12">
        <f>0.22*8</f>
        <v/>
      </c>
      <c r="H739" s="12">
        <f>F739-G739</f>
        <v/>
      </c>
      <c r="I739" s="10">
        <f>IF(E739=0,"Fora",IF(E738=0,"Carg xar",IF(H739&lt;0,IF(M739&lt;0.9,"Carg FV","Stby"),IF(M739&gt;P739,"V2H",IF(M739&lt;0.9,"Carg xar","Stby")))))</f>
        <v/>
      </c>
      <c r="J739" s="12">
        <f>IF(OR(I739="Carg FV",I739="Carg xar"),MIN(IF(I739="Carg FV",ABS(H739),7.4),7.4,MAX(0,(0.9-M739)*40)*0.95),0)</f>
        <v/>
      </c>
      <c r="K739" s="12">
        <f>IF(I739="V2H",MIN(MAX(0,H739),7.4,MAX(0,(M739-P739)*40)*0.95),0)</f>
        <v/>
      </c>
      <c r="L739" s="12">
        <f>IF(E739=0,0,MAX(0,H739-K739))</f>
        <v/>
      </c>
      <c r="M739" s="13">
        <f>M738+J738/40-IF(I738="V2H",K738/(0.95*40),0)-IF(E739=0,IF(E738=1,IF(D739=1,30,40)*0.18/(2*40),0),0)-IF(E739=1,IF(E738=0,IF(D739=1,30,40)*0.18/(2*40),0),0)</f>
        <v/>
      </c>
      <c r="N739" s="14" t="n">
        <v>0.15</v>
      </c>
      <c r="O739" s="15">
        <f>K739*N739</f>
        <v/>
      </c>
      <c r="P739">
        <f>IF(E739=0,0.3,IF(D739=1,IF(C739&gt;=Params!$B$13-3,IF(C739&lt;Params!$B$13,Params!$B$20,0.3),0.3),IF(C739&gt;=Params!$B$15-3,IF(C739&lt;Params!$B$15,Params!$B$21,0.3),0.3)))</f>
        <v/>
      </c>
    </row>
    <row r="740" ht="15" customHeight="1" s="1">
      <c r="A740" s="9" t="n">
        <v>737</v>
      </c>
      <c r="B740" s="6" t="inlineStr">
        <is>
          <t>31/01</t>
        </is>
      </c>
      <c r="C740" s="6" t="n">
        <v>16</v>
      </c>
      <c r="D740" s="6" t="n">
        <v>0</v>
      </c>
      <c r="E740" s="10">
        <f>IF(D740=1, IF(OR(C740&lt;10, C740&gt;=15),1,0), IF(OR(C740&lt;7, C740&gt;=18),1,0))</f>
        <v/>
      </c>
      <c r="F740" s="11" t="n">
        <v>0</v>
      </c>
      <c r="G740" s="12">
        <f>0.05*8</f>
        <v/>
      </c>
      <c r="H740" s="12">
        <f>F740-G740</f>
        <v/>
      </c>
      <c r="I740" s="10">
        <f>IF(E740=0,"Fora",IF(E739=0,"Carg xar",IF(H740&lt;0,IF(M740&lt;0.9,"Carg FV","Stby"),IF(M740&gt;P740,"V2H",IF(M740&lt;0.9,"Carg xar","Stby")))))</f>
        <v/>
      </c>
      <c r="J740" s="12">
        <f>IF(OR(I740="Carg FV",I740="Carg xar"),MIN(IF(I740="Carg FV",ABS(H740),7.4),7.4,MAX(0,(0.9-M740)*40)*0.95),0)</f>
        <v/>
      </c>
      <c r="K740" s="12">
        <f>IF(I740="V2H",MIN(MAX(0,H740),7.4,MAX(0,(M740-P740)*40)*0.95),0)</f>
        <v/>
      </c>
      <c r="L740" s="12">
        <f>IF(E740=0,0,MAX(0,H740-K740))</f>
        <v/>
      </c>
      <c r="M740" s="13">
        <f>M739+J739/40-IF(I739="V2H",K739/(0.95*40),0)-IF(E740=0,IF(E739=1,IF(D740=1,30,40)*0.18/(2*40),0),0)-IF(E740=1,IF(E739=0,IF(D740=1,30,40)*0.18/(2*40),0),0)</f>
        <v/>
      </c>
      <c r="N740" s="14" t="n">
        <v>0.15</v>
      </c>
      <c r="O740" s="15">
        <f>K740*N740</f>
        <v/>
      </c>
      <c r="P740">
        <f>IF(E740=0,0.3,IF(D740=1,IF(C740&gt;=Params!$B$13-3,IF(C740&lt;Params!$B$13,Params!$B$20,0.3),0.3),IF(C740&gt;=Params!$B$15-3,IF(C740&lt;Params!$B$15,Params!$B$21,0.3),0.3)))</f>
        <v/>
      </c>
    </row>
    <row r="741" ht="15" customHeight="1" s="1">
      <c r="A741" s="9" t="n">
        <v>738</v>
      </c>
      <c r="B741" s="6" t="inlineStr">
        <is>
          <t>31/01</t>
        </is>
      </c>
      <c r="C741" s="6" t="n">
        <v>17</v>
      </c>
      <c r="D741" s="6" t="n">
        <v>0</v>
      </c>
      <c r="E741" s="10">
        <f>IF(D741=1, IF(OR(C741&lt;10, C741&gt;=15),1,0), IF(OR(C741&lt;7, C741&gt;=18),1,0))</f>
        <v/>
      </c>
      <c r="F741" s="11" t="n">
        <v>0.261</v>
      </c>
      <c r="G741" s="12">
        <f>0*8</f>
        <v/>
      </c>
      <c r="H741" s="12">
        <f>F741-G741</f>
        <v/>
      </c>
      <c r="I741" s="10">
        <f>IF(E741=0,"Fora",IF(E740=0,"Carg xar",IF(H741&lt;0,IF(M741&lt;0.9,"Carg FV","Stby"),IF(M741&gt;P741,"V2H",IF(M741&lt;0.9,"Carg xar","Stby")))))</f>
        <v/>
      </c>
      <c r="J741" s="12">
        <f>IF(OR(I741="Carg FV",I741="Carg xar"),MIN(IF(I741="Carg FV",ABS(H741),7.4),7.4,MAX(0,(0.9-M741)*40)*0.95),0)</f>
        <v/>
      </c>
      <c r="K741" s="12">
        <f>IF(I741="V2H",MIN(MAX(0,H741),7.4,MAX(0,(M741-P741)*40)*0.95),0)</f>
        <v/>
      </c>
      <c r="L741" s="12">
        <f>IF(E741=0,0,MAX(0,H741-K741))</f>
        <v/>
      </c>
      <c r="M741" s="13">
        <f>M740+J740/40-IF(I740="V2H",K740/(0.95*40),0)-IF(E741=0,IF(E740=1,IF(D741=1,30,40)*0.18/(2*40),0),0)-IF(E741=1,IF(E740=0,IF(D741=1,30,40)*0.18/(2*40),0),0)</f>
        <v/>
      </c>
      <c r="N741" s="14" t="n">
        <v>0.15</v>
      </c>
      <c r="O741" s="15">
        <f>K741*N741</f>
        <v/>
      </c>
      <c r="P741">
        <f>IF(E741=0,0.3,IF(D741=1,IF(C741&gt;=Params!$B$13-3,IF(C741&lt;Params!$B$13,Params!$B$20,0.3),0.3),IF(C741&gt;=Params!$B$15-3,IF(C741&lt;Params!$B$15,Params!$B$21,0.3),0.3)))</f>
        <v/>
      </c>
    </row>
    <row r="742" ht="15" customHeight="1" s="1">
      <c r="A742" s="9" t="n">
        <v>739</v>
      </c>
      <c r="B742" s="6" t="inlineStr">
        <is>
          <t>31/01</t>
        </is>
      </c>
      <c r="C742" s="6" t="n">
        <v>18</v>
      </c>
      <c r="D742" s="6" t="n">
        <v>0</v>
      </c>
      <c r="E742" s="10">
        <f>IF(D742=1, IF(OR(C742&lt;10, C742&gt;=15),1,0), IF(OR(C742&lt;7, C742&gt;=18),1,0))</f>
        <v/>
      </c>
      <c r="F742" s="11" t="n">
        <v>0.455</v>
      </c>
      <c r="G742" s="12">
        <f>0*8</f>
        <v/>
      </c>
      <c r="H742" s="12">
        <f>F742-G742</f>
        <v/>
      </c>
      <c r="I742" s="10">
        <f>IF(E742=0,"Fora",IF(E741=0,"Carg xar",IF(H742&lt;0,IF(M742&lt;0.9,"Carg FV","Stby"),IF(M742&gt;P742,"V2H",IF(M742&lt;0.9,"Carg xar","Stby")))))</f>
        <v/>
      </c>
      <c r="J742" s="12">
        <f>IF(OR(I742="Carg FV",I742="Carg xar"),MIN(IF(I742="Carg FV",ABS(H742),7.4),7.4,MAX(0,(0.9-M742)*40)*0.95),0)</f>
        <v/>
      </c>
      <c r="K742" s="12">
        <f>IF(I742="V2H",MIN(MAX(0,H742),7.4,MAX(0,(M742-P742)*40)*0.95),0)</f>
        <v/>
      </c>
      <c r="L742" s="12">
        <f>IF(E742=0,0,MAX(0,H742-K742))</f>
        <v/>
      </c>
      <c r="M742" s="13">
        <f>M741+J741/40-IF(I741="V2H",K741/(0.95*40),0)-IF(E742=0,IF(E741=1,IF(D742=1,30,40)*0.18/(2*40),0),0)-IF(E742=1,IF(E741=0,IF(D742=1,30,40)*0.18/(2*40),0),0)</f>
        <v/>
      </c>
      <c r="N742" s="14" t="n">
        <v>0.2</v>
      </c>
      <c r="O742" s="15">
        <f>K742*N742</f>
        <v/>
      </c>
      <c r="P742">
        <f>IF(E742=0,0.3,IF(D742=1,IF(C742&gt;=Params!$B$13-3,IF(C742&lt;Params!$B$13,Params!$B$20,0.3),0.3),IF(C742&gt;=Params!$B$15-3,IF(C742&lt;Params!$B$15,Params!$B$21,0.3),0.3)))</f>
        <v/>
      </c>
    </row>
    <row r="743" ht="15" customHeight="1" s="1">
      <c r="A743" s="9" t="n">
        <v>740</v>
      </c>
      <c r="B743" s="6" t="inlineStr">
        <is>
          <t>31/01</t>
        </is>
      </c>
      <c r="C743" s="6" t="n">
        <v>19</v>
      </c>
      <c r="D743" s="6" t="n">
        <v>0</v>
      </c>
      <c r="E743" s="10">
        <f>IF(D743=1, IF(OR(C743&lt;10, C743&gt;=15),1,0), IF(OR(C743&lt;7, C743&gt;=18),1,0))</f>
        <v/>
      </c>
      <c r="F743" s="11" t="n">
        <v>3.274</v>
      </c>
      <c r="G743" s="12">
        <f>0*8</f>
        <v/>
      </c>
      <c r="H743" s="12">
        <f>F743-G743</f>
        <v/>
      </c>
      <c r="I743" s="10">
        <f>IF(E743=0,"Fora",IF(E742=0,"Carg xar",IF(H743&lt;0,IF(M743&lt;0.9,"Carg FV","Stby"),IF(M743&gt;P743,"V2H",IF(M743&lt;0.9,"Carg xar","Stby")))))</f>
        <v/>
      </c>
      <c r="J743" s="12">
        <f>IF(OR(I743="Carg FV",I743="Carg xar"),MIN(IF(I743="Carg FV",ABS(H743),7.4),7.4,MAX(0,(0.9-M743)*40)*0.95),0)</f>
        <v/>
      </c>
      <c r="K743" s="12">
        <f>IF(I743="V2H",MIN(MAX(0,H743),7.4,MAX(0,(M743-P743)*40)*0.95),0)</f>
        <v/>
      </c>
      <c r="L743" s="12">
        <f>IF(E743=0,0,MAX(0,H743-K743))</f>
        <v/>
      </c>
      <c r="M743" s="13">
        <f>M742+J742/40-IF(I742="V2H",K742/(0.95*40),0)-IF(E743=0,IF(E742=1,IF(D743=1,30,40)*0.18/(2*40),0),0)-IF(E743=1,IF(E742=0,IF(D743=1,30,40)*0.18/(2*40),0),0)</f>
        <v/>
      </c>
      <c r="N743" s="14" t="n">
        <v>0.2</v>
      </c>
      <c r="O743" s="15">
        <f>K743*N743</f>
        <v/>
      </c>
      <c r="P743">
        <f>IF(E743=0,0.3,IF(D743=1,IF(C743&gt;=Params!$B$13-3,IF(C743&lt;Params!$B$13,Params!$B$20,0.3),0.3),IF(C743&gt;=Params!$B$15-3,IF(C743&lt;Params!$B$15,Params!$B$21,0.3),0.3)))</f>
        <v/>
      </c>
    </row>
    <row r="744" ht="15" customHeight="1" s="1">
      <c r="A744" s="9" t="n">
        <v>741</v>
      </c>
      <c r="B744" s="6" t="inlineStr">
        <is>
          <t>31/01</t>
        </is>
      </c>
      <c r="C744" s="6" t="n">
        <v>20</v>
      </c>
      <c r="D744" s="6" t="n">
        <v>0</v>
      </c>
      <c r="E744" s="10">
        <f>IF(D744=1, IF(OR(C744&lt;10, C744&gt;=15),1,0), IF(OR(C744&lt;7, C744&gt;=18),1,0))</f>
        <v/>
      </c>
      <c r="F744" s="11" t="n">
        <v>3.497</v>
      </c>
      <c r="G744" s="12">
        <f>0*8</f>
        <v/>
      </c>
      <c r="H744" s="12">
        <f>F744-G744</f>
        <v/>
      </c>
      <c r="I744" s="10">
        <f>IF(E744=0,"Fora",IF(E743=0,"Carg xar",IF(H744&lt;0,IF(M744&lt;0.9,"Carg FV","Stby"),IF(M744&gt;P744,"V2H",IF(M744&lt;0.9,"Carg xar","Stby")))))</f>
        <v/>
      </c>
      <c r="J744" s="12">
        <f>IF(OR(I744="Carg FV",I744="Carg xar"),MIN(IF(I744="Carg FV",ABS(H744),7.4),7.4,MAX(0,(0.9-M744)*40)*0.95),0)</f>
        <v/>
      </c>
      <c r="K744" s="12">
        <f>IF(I744="V2H",MIN(MAX(0,H744),7.4,MAX(0,(M744-P744)*40)*0.95),0)</f>
        <v/>
      </c>
      <c r="L744" s="12">
        <f>IF(E744=0,0,MAX(0,H744-K744))</f>
        <v/>
      </c>
      <c r="M744" s="13">
        <f>M743+J743/40-IF(I743="V2H",K743/(0.95*40),0)-IF(E744=0,IF(E743=1,IF(D744=1,30,40)*0.18/(2*40),0),0)-IF(E744=1,IF(E743=0,IF(D744=1,30,40)*0.18/(2*40),0),0)</f>
        <v/>
      </c>
      <c r="N744" s="14" t="n">
        <v>0.2</v>
      </c>
      <c r="O744" s="15">
        <f>K744*N744</f>
        <v/>
      </c>
      <c r="P744">
        <f>IF(E744=0,0.3,IF(D744=1,IF(C744&gt;=Params!$B$13-3,IF(C744&lt;Params!$B$13,Params!$B$20,0.3),0.3),IF(C744&gt;=Params!$B$15-3,IF(C744&lt;Params!$B$15,Params!$B$21,0.3),0.3)))</f>
        <v/>
      </c>
    </row>
    <row r="745" ht="15" customHeight="1" s="1">
      <c r="A745" s="9" t="n">
        <v>742</v>
      </c>
      <c r="B745" s="6" t="inlineStr">
        <is>
          <t>31/01</t>
        </is>
      </c>
      <c r="C745" s="6" t="n">
        <v>21</v>
      </c>
      <c r="D745" s="6" t="n">
        <v>0</v>
      </c>
      <c r="E745" s="10">
        <f>IF(D745=1, IF(OR(C745&lt;10, C745&gt;=15),1,0), IF(OR(C745&lt;7, C745&gt;=18),1,0))</f>
        <v/>
      </c>
      <c r="F745" s="11" t="n">
        <v>2.313</v>
      </c>
      <c r="G745" s="12">
        <f>0*8</f>
        <v/>
      </c>
      <c r="H745" s="12">
        <f>F745-G745</f>
        <v/>
      </c>
      <c r="I745" s="10">
        <f>IF(E745=0,"Fora",IF(E744=0,"Carg xar",IF(H745&lt;0,IF(M745&lt;0.9,"Carg FV","Stby"),IF(M745&gt;P745,"V2H",IF(M745&lt;0.9,"Carg xar","Stby")))))</f>
        <v/>
      </c>
      <c r="J745" s="12">
        <f>IF(OR(I745="Carg FV",I745="Carg xar"),MIN(IF(I745="Carg FV",ABS(H745),7.4),7.4,MAX(0,(0.9-M745)*40)*0.95),0)</f>
        <v/>
      </c>
      <c r="K745" s="12">
        <f>IF(I745="V2H",MIN(MAX(0,H745),7.4,MAX(0,(M745-P745)*40)*0.95),0)</f>
        <v/>
      </c>
      <c r="L745" s="12">
        <f>IF(E745=0,0,MAX(0,H745-K745))</f>
        <v/>
      </c>
      <c r="M745" s="13">
        <f>M744+J744/40-IF(I744="V2H",K744/(0.95*40),0)-IF(E745=0,IF(E744=1,IF(D745=1,30,40)*0.18/(2*40),0),0)-IF(E745=1,IF(E744=0,IF(D745=1,30,40)*0.18/(2*40),0),0)</f>
        <v/>
      </c>
      <c r="N745" s="14" t="n">
        <v>0.2</v>
      </c>
      <c r="O745" s="15">
        <f>K745*N745</f>
        <v/>
      </c>
      <c r="P745">
        <f>IF(E745=0,0.3,IF(D745=1,IF(C745&gt;=Params!$B$13-3,IF(C745&lt;Params!$B$13,Params!$B$20,0.3),0.3),IF(C745&gt;=Params!$B$15-3,IF(C745&lt;Params!$B$15,Params!$B$21,0.3),0.3)))</f>
        <v/>
      </c>
    </row>
    <row r="746" ht="15" customHeight="1" s="1">
      <c r="A746" s="9" t="n">
        <v>743</v>
      </c>
      <c r="B746" s="6" t="inlineStr">
        <is>
          <t>31/01</t>
        </is>
      </c>
      <c r="C746" s="6" t="n">
        <v>22</v>
      </c>
      <c r="D746" s="6" t="n">
        <v>0</v>
      </c>
      <c r="E746" s="10">
        <f>IF(D746=1, IF(OR(C746&lt;10, C746&gt;=15),1,0), IF(OR(C746&lt;7, C746&gt;=18),1,0))</f>
        <v/>
      </c>
      <c r="F746" s="11" t="n">
        <v>1.163</v>
      </c>
      <c r="G746" s="12">
        <f>0*8</f>
        <v/>
      </c>
      <c r="H746" s="12">
        <f>F746-G746</f>
        <v/>
      </c>
      <c r="I746" s="10">
        <f>IF(E746=0,"Fora",IF(E745=0,"Carg xar",IF(H746&lt;0,IF(M746&lt;0.9,"Carg FV","Stby"),IF(M746&gt;P746,"V2H",IF(M746&lt;0.9,"Carg xar","Stby")))))</f>
        <v/>
      </c>
      <c r="J746" s="12">
        <f>IF(OR(I746="Carg FV",I746="Carg xar"),MIN(IF(I746="Carg FV",ABS(H746),7.4),7.4,MAX(0,(0.9-M746)*40)*0.95),0)</f>
        <v/>
      </c>
      <c r="K746" s="12">
        <f>IF(I746="V2H",MIN(MAX(0,H746),7.4,MAX(0,(M746-P746)*40)*0.95),0)</f>
        <v/>
      </c>
      <c r="L746" s="12">
        <f>IF(E746=0,0,MAX(0,H746-K746))</f>
        <v/>
      </c>
      <c r="M746" s="13">
        <f>M745+J745/40-IF(I745="V2H",K745/(0.95*40),0)-IF(E746=0,IF(E745=1,IF(D746=1,30,40)*0.18/(2*40),0),0)-IF(E746=1,IF(E745=0,IF(D746=1,30,40)*0.18/(2*40),0),0)</f>
        <v/>
      </c>
      <c r="N746" s="14" t="n">
        <v>0.15</v>
      </c>
      <c r="O746" s="15">
        <f>K746*N746</f>
        <v/>
      </c>
      <c r="P746">
        <f>IF(E746=0,0.3,IF(D746=1,IF(C746&gt;=Params!$B$13-3,IF(C746&lt;Params!$B$13,Params!$B$20,0.3),0.3),IF(C746&gt;=Params!$B$15-3,IF(C746&lt;Params!$B$15,Params!$B$21,0.3),0.3)))</f>
        <v/>
      </c>
    </row>
    <row r="747" ht="15" customHeight="1" s="1">
      <c r="A747" s="9" t="n">
        <v>744</v>
      </c>
      <c r="B747" s="6" t="inlineStr">
        <is>
          <t>31/01</t>
        </is>
      </c>
      <c r="C747" s="6" t="n">
        <v>23</v>
      </c>
      <c r="D747" s="6" t="n">
        <v>0</v>
      </c>
      <c r="E747" s="10">
        <f>IF(D747=1, IF(OR(C747&lt;10, C747&gt;=15),1,0), IF(OR(C747&lt;7, C747&gt;=18),1,0))</f>
        <v/>
      </c>
      <c r="F747" s="11" t="n">
        <v>3.233</v>
      </c>
      <c r="G747" s="12">
        <f>0*8</f>
        <v/>
      </c>
      <c r="H747" s="12">
        <f>F747-G747</f>
        <v/>
      </c>
      <c r="I747" s="10">
        <f>IF(E747=0,"Fora",IF(E746=0,"Carg xar",IF(H747&lt;0,IF(M747&lt;0.9,"Carg FV","Stby"),IF(M747&gt;P747,"V2H",IF(M747&lt;0.9,"Carg xar","Stby")))))</f>
        <v/>
      </c>
      <c r="J747" s="12">
        <f>IF(OR(I747="Carg FV",I747="Carg xar"),MIN(IF(I747="Carg FV",ABS(H747),7.4),7.4,MAX(0,(0.9-M747)*40)*0.95),0)</f>
        <v/>
      </c>
      <c r="K747" s="12">
        <f>IF(I747="V2H",MIN(MAX(0,H747),7.4,MAX(0,(M747-P747)*40)*0.95),0)</f>
        <v/>
      </c>
      <c r="L747" s="12">
        <f>IF(E747=0,0,MAX(0,H747-K747))</f>
        <v/>
      </c>
      <c r="M747" s="13">
        <f>M746+J746/40-IF(I746="V2H",K746/(0.95*40),0)-IF(E747=0,IF(E746=1,IF(D747=1,30,40)*0.18/(2*40),0),0)-IF(E747=1,IF(E746=0,IF(D747=1,30,40)*0.18/(2*40),0),0)</f>
        <v/>
      </c>
      <c r="N747" s="14" t="n">
        <v>0.15</v>
      </c>
      <c r="O747" s="15">
        <f>K747*N747</f>
        <v/>
      </c>
      <c r="P747">
        <f>IF(E747=0,0.3,IF(D747=1,IF(C747&gt;=Params!$B$13-3,IF(C747&lt;Params!$B$13,Params!$B$20,0.3),0.3),IF(C747&gt;=Params!$B$15-3,IF(C747&lt;Params!$B$15,Params!$B$21,0.3),0.3)))</f>
        <v/>
      </c>
    </row>
    <row r="748" ht="15" customHeight="1" s="1">
      <c r="A748" s="9" t="n">
        <v>745</v>
      </c>
      <c r="B748" s="6" t="inlineStr">
        <is>
          <t>01/02</t>
        </is>
      </c>
      <c r="C748" s="6" t="n">
        <v>0</v>
      </c>
      <c r="D748" s="6" t="n">
        <v>1</v>
      </c>
      <c r="E748" s="10">
        <f>IF(D748=1, IF(OR(C748&lt;10, C748&gt;=15),1,0), IF(OR(C748&lt;7, C748&gt;=18),1,0))</f>
        <v/>
      </c>
      <c r="F748" s="11" t="n">
        <v>4.748</v>
      </c>
      <c r="G748" s="12">
        <f>0*8</f>
        <v/>
      </c>
      <c r="H748" s="12">
        <f>F748-G748</f>
        <v/>
      </c>
      <c r="I748" s="10">
        <f>IF(E748=0,"Fora",IF(E747=0,"Carg xar",IF(H748&lt;0,IF(M748&lt;0.9,"Carg FV","Stby"),IF(M748&gt;P748,"V2H",IF(M748&lt;0.9,"Carg xar","Stby")))))</f>
        <v/>
      </c>
      <c r="J748" s="12">
        <f>IF(OR(I748="Carg FV",I748="Carg xar"),MIN(IF(I748="Carg FV",ABS(H748),7.4),7.4,MAX(0,(0.9-M748)*40)*0.95),0)</f>
        <v/>
      </c>
      <c r="K748" s="12">
        <f>IF(I748="V2H",MIN(MAX(0,H748),7.4,MAX(0,(M748-P748)*40)*0.95),0)</f>
        <v/>
      </c>
      <c r="L748" s="12">
        <f>IF(E748=0,0,MAX(0,H748-K748))</f>
        <v/>
      </c>
      <c r="M748" s="13">
        <f>M747+J747/40-IF(I747="V2H",K747/(0.95*40),0)-IF(E748=0,IF(E747=1,IF(D748=1,30,40)*0.18/(2*40),0),0)-IF(E748=1,IF(E747=0,IF(D748=1,30,40)*0.18/(2*40),0),0)</f>
        <v/>
      </c>
      <c r="N748" s="14" t="n">
        <v>0.09</v>
      </c>
      <c r="O748" s="15">
        <f>K748*N748</f>
        <v/>
      </c>
      <c r="P748">
        <f>IF(E748=0,0.3,IF(D748=1,IF(C748&gt;=Params!$B$13-3,IF(C748&lt;Params!$B$13,Params!$B$20,0.3),0.3),IF(C748&gt;=Params!$B$15-3,IF(C748&lt;Params!$B$15,Params!$B$21,0.3),0.3)))</f>
        <v/>
      </c>
    </row>
    <row r="749" ht="15" customHeight="1" s="1">
      <c r="A749" s="9" t="n">
        <v>746</v>
      </c>
      <c r="B749" s="6" t="inlineStr">
        <is>
          <t>01/02</t>
        </is>
      </c>
      <c r="C749" s="6" t="n">
        <v>1</v>
      </c>
      <c r="D749" s="6" t="n">
        <v>1</v>
      </c>
      <c r="E749" s="10">
        <f>IF(D749=1, IF(OR(C749&lt;10, C749&gt;=15),1,0), IF(OR(C749&lt;7, C749&gt;=18),1,0))</f>
        <v/>
      </c>
      <c r="F749" s="11" t="n">
        <v>4.017</v>
      </c>
      <c r="G749" s="12">
        <f>0*8</f>
        <v/>
      </c>
      <c r="H749" s="12">
        <f>F749-G749</f>
        <v/>
      </c>
      <c r="I749" s="10">
        <f>IF(E749=0,"Fora",IF(E748=0,"Carg xar",IF(H749&lt;0,IF(M749&lt;0.9,"Carg FV","Stby"),IF(M749&gt;P749,"V2H",IF(M749&lt;0.9,"Carg xar","Stby")))))</f>
        <v/>
      </c>
      <c r="J749" s="12">
        <f>IF(OR(I749="Carg FV",I749="Carg xar"),MIN(IF(I749="Carg FV",ABS(H749),7.4),7.4,MAX(0,(0.9-M749)*40)*0.95),0)</f>
        <v/>
      </c>
      <c r="K749" s="12">
        <f>IF(I749="V2H",MIN(MAX(0,H749),7.4,MAX(0,(M749-P749)*40)*0.95),0)</f>
        <v/>
      </c>
      <c r="L749" s="12">
        <f>IF(E749=0,0,MAX(0,H749-K749))</f>
        <v/>
      </c>
      <c r="M749" s="13">
        <f>M748+J748/40-IF(I748="V2H",K748/(0.95*40),0)-IF(E749=0,IF(E748=1,IF(D749=1,30,40)*0.18/(2*40),0),0)-IF(E749=1,IF(E748=0,IF(D749=1,30,40)*0.18/(2*40),0),0)</f>
        <v/>
      </c>
      <c r="N749" s="14" t="n">
        <v>0.09</v>
      </c>
      <c r="O749" s="15">
        <f>K749*N749</f>
        <v/>
      </c>
      <c r="P749">
        <f>IF(E749=0,0.3,IF(D749=1,IF(C749&gt;=Params!$B$13-3,IF(C749&lt;Params!$B$13,Params!$B$20,0.3),0.3),IF(C749&gt;=Params!$B$15-3,IF(C749&lt;Params!$B$15,Params!$B$21,0.3),0.3)))</f>
        <v/>
      </c>
    </row>
    <row r="750" ht="15" customHeight="1" s="1">
      <c r="A750" s="9" t="n">
        <v>747</v>
      </c>
      <c r="B750" s="6" t="inlineStr">
        <is>
          <t>01/02</t>
        </is>
      </c>
      <c r="C750" s="6" t="n">
        <v>2</v>
      </c>
      <c r="D750" s="6" t="n">
        <v>1</v>
      </c>
      <c r="E750" s="10">
        <f>IF(D750=1, IF(OR(C750&lt;10, C750&gt;=15),1,0), IF(OR(C750&lt;7, C750&gt;=18),1,0))</f>
        <v/>
      </c>
      <c r="F750" s="11" t="n">
        <v>3.927</v>
      </c>
      <c r="G750" s="12">
        <f>0*8</f>
        <v/>
      </c>
      <c r="H750" s="12">
        <f>F750-G750</f>
        <v/>
      </c>
      <c r="I750" s="10">
        <f>IF(E750=0,"Fora",IF(E749=0,"Carg xar",IF(H750&lt;0,IF(M750&lt;0.9,"Carg FV","Stby"),IF(M750&gt;P750,"V2H",IF(M750&lt;0.9,"Carg xar","Stby")))))</f>
        <v/>
      </c>
      <c r="J750" s="12">
        <f>IF(OR(I750="Carg FV",I750="Carg xar"),MIN(IF(I750="Carg FV",ABS(H750),7.4),7.4,MAX(0,(0.9-M750)*40)*0.95),0)</f>
        <v/>
      </c>
      <c r="K750" s="12">
        <f>IF(I750="V2H",MIN(MAX(0,H750),7.4,MAX(0,(M750-P750)*40)*0.95),0)</f>
        <v/>
      </c>
      <c r="L750" s="12">
        <f>IF(E750=0,0,MAX(0,H750-K750))</f>
        <v/>
      </c>
      <c r="M750" s="13">
        <f>M749+J749/40-IF(I749="V2H",K749/(0.95*40),0)-IF(E750=0,IF(E749=1,IF(D750=1,30,40)*0.18/(2*40),0),0)-IF(E750=1,IF(E749=0,IF(D750=1,30,40)*0.18/(2*40),0),0)</f>
        <v/>
      </c>
      <c r="N750" s="14" t="n">
        <v>0.09</v>
      </c>
      <c r="O750" s="15">
        <f>K750*N750</f>
        <v/>
      </c>
      <c r="P750">
        <f>IF(E750=0,0.3,IF(D750=1,IF(C750&gt;=Params!$B$13-3,IF(C750&lt;Params!$B$13,Params!$B$20,0.3),0.3),IF(C750&gt;=Params!$B$15-3,IF(C750&lt;Params!$B$15,Params!$B$21,0.3),0.3)))</f>
        <v/>
      </c>
    </row>
    <row r="751" ht="15" customHeight="1" s="1">
      <c r="A751" s="9" t="n">
        <v>748</v>
      </c>
      <c r="B751" s="6" t="inlineStr">
        <is>
          <t>01/02</t>
        </is>
      </c>
      <c r="C751" s="6" t="n">
        <v>3</v>
      </c>
      <c r="D751" s="6" t="n">
        <v>1</v>
      </c>
      <c r="E751" s="10">
        <f>IF(D751=1, IF(OR(C751&lt;10, C751&gt;=15),1,0), IF(OR(C751&lt;7, C751&gt;=18),1,0))</f>
        <v/>
      </c>
      <c r="F751" s="11" t="n">
        <v>3.475</v>
      </c>
      <c r="G751" s="12">
        <f>0*8</f>
        <v/>
      </c>
      <c r="H751" s="12">
        <f>F751-G751</f>
        <v/>
      </c>
      <c r="I751" s="10">
        <f>IF(E751=0,"Fora",IF(E750=0,"Carg xar",IF(H751&lt;0,IF(M751&lt;0.9,"Carg FV","Stby"),IF(M751&gt;P751,"V2H",IF(M751&lt;0.9,"Carg xar","Stby")))))</f>
        <v/>
      </c>
      <c r="J751" s="12">
        <f>IF(OR(I751="Carg FV",I751="Carg xar"),MIN(IF(I751="Carg FV",ABS(H751),7.4),7.4,MAX(0,(0.9-M751)*40)*0.95),0)</f>
        <v/>
      </c>
      <c r="K751" s="12">
        <f>IF(I751="V2H",MIN(MAX(0,H751),7.4,MAX(0,(M751-P751)*40)*0.95),0)</f>
        <v/>
      </c>
      <c r="L751" s="12">
        <f>IF(E751=0,0,MAX(0,H751-K751))</f>
        <v/>
      </c>
      <c r="M751" s="13">
        <f>M750+J750/40-IF(I750="V2H",K750/(0.95*40),0)-IF(E751=0,IF(E750=1,IF(D751=1,30,40)*0.18/(2*40),0),0)-IF(E751=1,IF(E750=0,IF(D751=1,30,40)*0.18/(2*40),0),0)</f>
        <v/>
      </c>
      <c r="N751" s="14" t="n">
        <v>0.09</v>
      </c>
      <c r="O751" s="15">
        <f>K751*N751</f>
        <v/>
      </c>
      <c r="P751">
        <f>IF(E751=0,0.3,IF(D751=1,IF(C751&gt;=Params!$B$13-3,IF(C751&lt;Params!$B$13,Params!$B$20,0.3),0.3),IF(C751&gt;=Params!$B$15-3,IF(C751&lt;Params!$B$15,Params!$B$21,0.3),0.3)))</f>
        <v/>
      </c>
    </row>
    <row r="752" ht="15" customHeight="1" s="1">
      <c r="A752" s="9" t="n">
        <v>749</v>
      </c>
      <c r="B752" s="6" t="inlineStr">
        <is>
          <t>01/02</t>
        </is>
      </c>
      <c r="C752" s="6" t="n">
        <v>4</v>
      </c>
      <c r="D752" s="6" t="n">
        <v>1</v>
      </c>
      <c r="E752" s="10">
        <f>IF(D752=1, IF(OR(C752&lt;10, C752&gt;=15),1,0), IF(OR(C752&lt;7, C752&gt;=18),1,0))</f>
        <v/>
      </c>
      <c r="F752" s="11" t="n">
        <v>3.287</v>
      </c>
      <c r="G752" s="12">
        <f>0*8</f>
        <v/>
      </c>
      <c r="H752" s="12">
        <f>F752-G752</f>
        <v/>
      </c>
      <c r="I752" s="10">
        <f>IF(E752=0,"Fora",IF(E751=0,"Carg xar",IF(H752&lt;0,IF(M752&lt;0.9,"Carg FV","Stby"),IF(M752&gt;P752,"V2H",IF(M752&lt;0.9,"Carg xar","Stby")))))</f>
        <v/>
      </c>
      <c r="J752" s="12">
        <f>IF(OR(I752="Carg FV",I752="Carg xar"),MIN(IF(I752="Carg FV",ABS(H752),7.4),7.4,MAX(0,(0.9-M752)*40)*0.95),0)</f>
        <v/>
      </c>
      <c r="K752" s="12">
        <f>IF(I752="V2H",MIN(MAX(0,H752),7.4,MAX(0,(M752-P752)*40)*0.95),0)</f>
        <v/>
      </c>
      <c r="L752" s="12">
        <f>IF(E752=0,0,MAX(0,H752-K752))</f>
        <v/>
      </c>
      <c r="M752" s="13">
        <f>M751+J751/40-IF(I751="V2H",K751/(0.95*40),0)-IF(E752=0,IF(E751=1,IF(D752=1,30,40)*0.18/(2*40),0),0)-IF(E752=1,IF(E751=0,IF(D752=1,30,40)*0.18/(2*40),0),0)</f>
        <v/>
      </c>
      <c r="N752" s="14" t="n">
        <v>0.09</v>
      </c>
      <c r="O752" s="15">
        <f>K752*N752</f>
        <v/>
      </c>
      <c r="P752">
        <f>IF(E752=0,0.3,IF(D752=1,IF(C752&gt;=Params!$B$13-3,IF(C752&lt;Params!$B$13,Params!$B$20,0.3),0.3),IF(C752&gt;=Params!$B$15-3,IF(C752&lt;Params!$B$15,Params!$B$21,0.3),0.3)))</f>
        <v/>
      </c>
    </row>
    <row r="753" ht="15" customHeight="1" s="1">
      <c r="A753" s="9" t="n">
        <v>750</v>
      </c>
      <c r="B753" s="6" t="inlineStr">
        <is>
          <t>01/02</t>
        </is>
      </c>
      <c r="C753" s="6" t="n">
        <v>5</v>
      </c>
      <c r="D753" s="6" t="n">
        <v>1</v>
      </c>
      <c r="E753" s="10">
        <f>IF(D753=1, IF(OR(C753&lt;10, C753&gt;=15),1,0), IF(OR(C753&lt;7, C753&gt;=18),1,0))</f>
        <v/>
      </c>
      <c r="F753" s="11" t="n">
        <v>3.766</v>
      </c>
      <c r="G753" s="12">
        <f>0*8</f>
        <v/>
      </c>
      <c r="H753" s="12">
        <f>F753-G753</f>
        <v/>
      </c>
      <c r="I753" s="10">
        <f>IF(E753=0,"Fora",IF(E752=0,"Carg xar",IF(H753&lt;0,IF(M753&lt;0.9,"Carg FV","Stby"),IF(M753&gt;P753,"V2H",IF(M753&lt;0.9,"Carg xar","Stby")))))</f>
        <v/>
      </c>
      <c r="J753" s="12">
        <f>IF(OR(I753="Carg FV",I753="Carg xar"),MIN(IF(I753="Carg FV",ABS(H753),7.4),7.4,MAX(0,(0.9-M753)*40)*0.95),0)</f>
        <v/>
      </c>
      <c r="K753" s="12">
        <f>IF(I753="V2H",MIN(MAX(0,H753),7.4,MAX(0,(M753-P753)*40)*0.95),0)</f>
        <v/>
      </c>
      <c r="L753" s="12">
        <f>IF(E753=0,0,MAX(0,H753-K753))</f>
        <v/>
      </c>
      <c r="M753" s="13">
        <f>M752+J752/40-IF(I752="V2H",K752/(0.95*40),0)-IF(E753=0,IF(E752=1,IF(D753=1,30,40)*0.18/(2*40),0),0)-IF(E753=1,IF(E752=0,IF(D753=1,30,40)*0.18/(2*40),0),0)</f>
        <v/>
      </c>
      <c r="N753" s="14" t="n">
        <v>0.09</v>
      </c>
      <c r="O753" s="15">
        <f>K753*N753</f>
        <v/>
      </c>
      <c r="P753">
        <f>IF(E753=0,0.3,IF(D753=1,IF(C753&gt;=Params!$B$13-3,IF(C753&lt;Params!$B$13,Params!$B$20,0.3),0.3),IF(C753&gt;=Params!$B$15-3,IF(C753&lt;Params!$B$15,Params!$B$21,0.3),0.3)))</f>
        <v/>
      </c>
    </row>
    <row r="754" ht="15" customHeight="1" s="1">
      <c r="A754" s="9" t="n">
        <v>751</v>
      </c>
      <c r="B754" s="6" t="inlineStr">
        <is>
          <t>01/02</t>
        </is>
      </c>
      <c r="C754" s="6" t="n">
        <v>6</v>
      </c>
      <c r="D754" s="6" t="n">
        <v>1</v>
      </c>
      <c r="E754" s="10">
        <f>IF(D754=1, IF(OR(C754&lt;10, C754&gt;=15),1,0), IF(OR(C754&lt;7, C754&gt;=18),1,0))</f>
        <v/>
      </c>
      <c r="F754" s="11" t="n">
        <v>3.828</v>
      </c>
      <c r="G754" s="12">
        <f>0*8</f>
        <v/>
      </c>
      <c r="H754" s="12">
        <f>F754-G754</f>
        <v/>
      </c>
      <c r="I754" s="10">
        <f>IF(E754=0,"Fora",IF(E753=0,"Carg xar",IF(H754&lt;0,IF(M754&lt;0.9,"Carg FV","Stby"),IF(M754&gt;P754,"V2H",IF(M754&lt;0.9,"Carg xar","Stby")))))</f>
        <v/>
      </c>
      <c r="J754" s="12">
        <f>IF(OR(I754="Carg FV",I754="Carg xar"),MIN(IF(I754="Carg FV",ABS(H754),7.4),7.4,MAX(0,(0.9-M754)*40)*0.95),0)</f>
        <v/>
      </c>
      <c r="K754" s="12">
        <f>IF(I754="V2H",MIN(MAX(0,H754),7.4,MAX(0,(M754-P754)*40)*0.95),0)</f>
        <v/>
      </c>
      <c r="L754" s="12">
        <f>IF(E754=0,0,MAX(0,H754-K754))</f>
        <v/>
      </c>
      <c r="M754" s="13">
        <f>M753+J753/40-IF(I753="V2H",K753/(0.95*40),0)-IF(E754=0,IF(E753=1,IF(D754=1,30,40)*0.18/(2*40),0),0)-IF(E754=1,IF(E753=0,IF(D754=1,30,40)*0.18/(2*40),0),0)</f>
        <v/>
      </c>
      <c r="N754" s="14" t="n">
        <v>0.09</v>
      </c>
      <c r="O754" s="15">
        <f>K754*N754</f>
        <v/>
      </c>
      <c r="P754">
        <f>IF(E754=0,0.3,IF(D754=1,IF(C754&gt;=Params!$B$13-3,IF(C754&lt;Params!$B$13,Params!$B$20,0.3),0.3),IF(C754&gt;=Params!$B$15-3,IF(C754&lt;Params!$B$15,Params!$B$21,0.3),0.3)))</f>
        <v/>
      </c>
    </row>
    <row r="755" ht="15" customHeight="1" s="1">
      <c r="A755" s="9" t="n">
        <v>752</v>
      </c>
      <c r="B755" s="6" t="inlineStr">
        <is>
          <t>01/02</t>
        </is>
      </c>
      <c r="C755" s="6" t="n">
        <v>7</v>
      </c>
      <c r="D755" s="6" t="n">
        <v>1</v>
      </c>
      <c r="E755" s="10">
        <f>IF(D755=1, IF(OR(C755&lt;10, C755&gt;=15),1,0), IF(OR(C755&lt;7, C755&gt;=18),1,0))</f>
        <v/>
      </c>
      <c r="F755" s="11" t="n">
        <v>3.726</v>
      </c>
      <c r="G755" s="12">
        <f>0*8</f>
        <v/>
      </c>
      <c r="H755" s="12">
        <f>F755-G755</f>
        <v/>
      </c>
      <c r="I755" s="10">
        <f>IF(E755=0,"Fora",IF(E754=0,"Carg xar",IF(H755&lt;0,IF(M755&lt;0.9,"Carg FV","Stby"),IF(M755&gt;P755,"V2H",IF(M755&lt;0.9,"Carg xar","Stby")))))</f>
        <v/>
      </c>
      <c r="J755" s="12">
        <f>IF(OR(I755="Carg FV",I755="Carg xar"),MIN(IF(I755="Carg FV",ABS(H755),7.4),7.4,MAX(0,(0.9-M755)*40)*0.95),0)</f>
        <v/>
      </c>
      <c r="K755" s="12">
        <f>IF(I755="V2H",MIN(MAX(0,H755),7.4,MAX(0,(M755-P755)*40)*0.95),0)</f>
        <v/>
      </c>
      <c r="L755" s="12">
        <f>IF(E755=0,0,MAX(0,H755-K755))</f>
        <v/>
      </c>
      <c r="M755" s="13">
        <f>M754+J754/40-IF(I754="V2H",K754/(0.95*40),0)-IF(E755=0,IF(E754=1,IF(D755=1,30,40)*0.18/(2*40),0),0)-IF(E755=1,IF(E754=0,IF(D755=1,30,40)*0.18/(2*40),0),0)</f>
        <v/>
      </c>
      <c r="N755" s="14" t="n">
        <v>0.09</v>
      </c>
      <c r="O755" s="15">
        <f>K755*N755</f>
        <v/>
      </c>
      <c r="P755">
        <f>IF(E755=0,0.3,IF(D755=1,IF(C755&gt;=Params!$B$13-3,IF(C755&lt;Params!$B$13,Params!$B$20,0.3),0.3),IF(C755&gt;=Params!$B$15-3,IF(C755&lt;Params!$B$15,Params!$B$21,0.3),0.3)))</f>
        <v/>
      </c>
    </row>
    <row r="756" ht="15" customHeight="1" s="1">
      <c r="A756" s="9" t="n">
        <v>753</v>
      </c>
      <c r="B756" s="6" t="inlineStr">
        <is>
          <t>01/02</t>
        </is>
      </c>
      <c r="C756" s="6" t="n">
        <v>8</v>
      </c>
      <c r="D756" s="6" t="n">
        <v>1</v>
      </c>
      <c r="E756" s="10">
        <f>IF(D756=1, IF(OR(C756&lt;10, C756&gt;=15),1,0), IF(OR(C756&lt;7, C756&gt;=18),1,0))</f>
        <v/>
      </c>
      <c r="F756" s="11" t="n">
        <v>3.624</v>
      </c>
      <c r="G756" s="12">
        <f>0.1*8</f>
        <v/>
      </c>
      <c r="H756" s="12">
        <f>F756-G756</f>
        <v/>
      </c>
      <c r="I756" s="10">
        <f>IF(E756=0,"Fora",IF(E755=0,"Carg xar",IF(H756&lt;0,IF(M756&lt;0.9,"Carg FV","Stby"),IF(M756&gt;P756,"V2H",IF(M756&lt;0.9,"Carg xar","Stby")))))</f>
        <v/>
      </c>
      <c r="J756" s="12">
        <f>IF(OR(I756="Carg FV",I756="Carg xar"),MIN(IF(I756="Carg FV",ABS(H756),7.4),7.4,MAX(0,(0.9-M756)*40)*0.95),0)</f>
        <v/>
      </c>
      <c r="K756" s="12">
        <f>IF(I756="V2H",MIN(MAX(0,H756),7.4,MAX(0,(M756-P756)*40)*0.95),0)</f>
        <v/>
      </c>
      <c r="L756" s="12">
        <f>IF(E756=0,0,MAX(0,H756-K756))</f>
        <v/>
      </c>
      <c r="M756" s="13">
        <f>M755+J755/40-IF(I755="V2H",K755/(0.95*40),0)-IF(E756=0,IF(E755=1,IF(D756=1,30,40)*0.18/(2*40),0),0)-IF(E756=1,IF(E755=0,IF(D756=1,30,40)*0.18/(2*40),0),0)</f>
        <v/>
      </c>
      <c r="N756" s="14" t="n">
        <v>0.09</v>
      </c>
      <c r="O756" s="15">
        <f>K756*N756</f>
        <v/>
      </c>
      <c r="P756">
        <f>IF(E756=0,0.3,IF(D756=1,IF(C756&gt;=Params!$B$13-3,IF(C756&lt;Params!$B$13,Params!$B$20,0.3),0.3),IF(C756&gt;=Params!$B$15-3,IF(C756&lt;Params!$B$15,Params!$B$21,0.3),0.3)))</f>
        <v/>
      </c>
    </row>
    <row r="757" ht="15" customHeight="1" s="1">
      <c r="A757" s="9" t="n">
        <v>754</v>
      </c>
      <c r="B757" s="6" t="inlineStr">
        <is>
          <t>01/02</t>
        </is>
      </c>
      <c r="C757" s="6" t="n">
        <v>9</v>
      </c>
      <c r="D757" s="6" t="n">
        <v>1</v>
      </c>
      <c r="E757" s="10">
        <f>IF(D757=1, IF(OR(C757&lt;10, C757&gt;=15),1,0), IF(OR(C757&lt;7, C757&gt;=18),1,0))</f>
        <v/>
      </c>
      <c r="F757" s="11" t="n">
        <v>2.114</v>
      </c>
      <c r="G757" s="12">
        <f>0.28*8</f>
        <v/>
      </c>
      <c r="H757" s="12">
        <f>F757-G757</f>
        <v/>
      </c>
      <c r="I757" s="10">
        <f>IF(E757=0,"Fora",IF(E756=0,"Carg xar",IF(H757&lt;0,IF(M757&lt;0.9,"Carg FV","Stby"),IF(M757&gt;P757,"V2H",IF(M757&lt;0.9,"Carg xar","Stby")))))</f>
        <v/>
      </c>
      <c r="J757" s="12">
        <f>IF(OR(I757="Carg FV",I757="Carg xar"),MIN(IF(I757="Carg FV",ABS(H757),7.4),7.4,MAX(0,(0.9-M757)*40)*0.95),0)</f>
        <v/>
      </c>
      <c r="K757" s="12">
        <f>IF(I757="V2H",MIN(MAX(0,H757),7.4,MAX(0,(M757-P757)*40)*0.95),0)</f>
        <v/>
      </c>
      <c r="L757" s="12">
        <f>IF(E757=0,0,MAX(0,H757-K757))</f>
        <v/>
      </c>
      <c r="M757" s="13">
        <f>M756+J756/40-IF(I756="V2H",K756/(0.95*40),0)-IF(E757=0,IF(E756=1,IF(D757=1,30,40)*0.18/(2*40),0),0)-IF(E757=1,IF(E756=0,IF(D757=1,30,40)*0.18/(2*40),0),0)</f>
        <v/>
      </c>
      <c r="N757" s="14" t="n">
        <v>0.09</v>
      </c>
      <c r="O757" s="15">
        <f>K757*N757</f>
        <v/>
      </c>
      <c r="P757">
        <f>IF(E757=0,0.3,IF(D757=1,IF(C757&gt;=Params!$B$13-3,IF(C757&lt;Params!$B$13,Params!$B$20,0.3),0.3),IF(C757&gt;=Params!$B$15-3,IF(C757&lt;Params!$B$15,Params!$B$21,0.3),0.3)))</f>
        <v/>
      </c>
    </row>
    <row r="758" ht="15" customHeight="1" s="1">
      <c r="A758" s="9" t="n">
        <v>755</v>
      </c>
      <c r="B758" s="6" t="inlineStr">
        <is>
          <t>01/02</t>
        </is>
      </c>
      <c r="C758" s="6" t="n">
        <v>10</v>
      </c>
      <c r="D758" s="6" t="n">
        <v>1</v>
      </c>
      <c r="E758" s="10">
        <f>IF(D758=1, IF(OR(C758&lt;10, C758&gt;=15),1,0), IF(OR(C758&lt;7, C758&gt;=18),1,0))</f>
        <v/>
      </c>
      <c r="F758" s="11" t="n">
        <v>0.301</v>
      </c>
      <c r="G758" s="12">
        <f>0.48*8</f>
        <v/>
      </c>
      <c r="H758" s="12">
        <f>F758-G758</f>
        <v/>
      </c>
      <c r="I758" s="10">
        <f>IF(E758=0,"Fora",IF(E757=0,"Carg xar",IF(H758&lt;0,IF(M758&lt;0.9,"Carg FV","Stby"),IF(M758&gt;P758,"V2H",IF(M758&lt;0.9,"Carg xar","Stby")))))</f>
        <v/>
      </c>
      <c r="J758" s="12">
        <f>IF(OR(I758="Carg FV",I758="Carg xar"),MIN(IF(I758="Carg FV",ABS(H758),7.4),7.4,MAX(0,(0.9-M758)*40)*0.95),0)</f>
        <v/>
      </c>
      <c r="K758" s="12">
        <f>IF(I758="V2H",MIN(MAX(0,H758),7.4,MAX(0,(M758-P758)*40)*0.95),0)</f>
        <v/>
      </c>
      <c r="L758" s="12">
        <f>IF(E758=0,0,MAX(0,H758-K758))</f>
        <v/>
      </c>
      <c r="M758" s="13">
        <f>M757+J757/40-IF(I757="V2H",K757/(0.95*40),0)-IF(E758=0,IF(E757=1,IF(D758=1,30,40)*0.18/(2*40),0),0)-IF(E758=1,IF(E757=0,IF(D758=1,30,40)*0.18/(2*40),0),0)</f>
        <v/>
      </c>
      <c r="N758" s="14" t="n">
        <v>0.09</v>
      </c>
      <c r="O758" s="15">
        <f>K758*N758</f>
        <v/>
      </c>
      <c r="P758">
        <f>IF(E758=0,0.3,IF(D758=1,IF(C758&gt;=Params!$B$13-3,IF(C758&lt;Params!$B$13,Params!$B$20,0.3),0.3),IF(C758&gt;=Params!$B$15-3,IF(C758&lt;Params!$B$15,Params!$B$21,0.3),0.3)))</f>
        <v/>
      </c>
    </row>
    <row r="759" ht="15" customHeight="1" s="1">
      <c r="A759" s="9" t="n">
        <v>756</v>
      </c>
      <c r="B759" s="6" t="inlineStr">
        <is>
          <t>01/02</t>
        </is>
      </c>
      <c r="C759" s="6" t="n">
        <v>11</v>
      </c>
      <c r="D759" s="6" t="n">
        <v>1</v>
      </c>
      <c r="E759" s="10">
        <f>IF(D759=1, IF(OR(C759&lt;10, C759&gt;=15),1,0), IF(OR(C759&lt;7, C759&gt;=18),1,0))</f>
        <v/>
      </c>
      <c r="F759" s="11" t="n">
        <v>0</v>
      </c>
      <c r="G759" s="12">
        <f>0.62*8</f>
        <v/>
      </c>
      <c r="H759" s="12">
        <f>F759-G759</f>
        <v/>
      </c>
      <c r="I759" s="10">
        <f>IF(E759=0,"Fora",IF(E758=0,"Carg xar",IF(H759&lt;0,IF(M759&lt;0.9,"Carg FV","Stby"),IF(M759&gt;P759,"V2H",IF(M759&lt;0.9,"Carg xar","Stby")))))</f>
        <v/>
      </c>
      <c r="J759" s="12">
        <f>IF(OR(I759="Carg FV",I759="Carg xar"),MIN(IF(I759="Carg FV",ABS(H759),7.4),7.4,MAX(0,(0.9-M759)*40)*0.95),0)</f>
        <v/>
      </c>
      <c r="K759" s="12">
        <f>IF(I759="V2H",MIN(MAX(0,H759),7.4,MAX(0,(M759-P759)*40)*0.95),0)</f>
        <v/>
      </c>
      <c r="L759" s="12">
        <f>IF(E759=0,0,MAX(0,H759-K759))</f>
        <v/>
      </c>
      <c r="M759" s="13">
        <f>M758+J758/40-IF(I758="V2H",K758/(0.95*40),0)-IF(E759=0,IF(E758=1,IF(D759=1,30,40)*0.18/(2*40),0),0)-IF(E759=1,IF(E758=0,IF(D759=1,30,40)*0.18/(2*40),0),0)</f>
        <v/>
      </c>
      <c r="N759" s="14" t="n">
        <v>0.09</v>
      </c>
      <c r="O759" s="15">
        <f>K759*N759</f>
        <v/>
      </c>
      <c r="P759">
        <f>IF(E759=0,0.3,IF(D759=1,IF(C759&gt;=Params!$B$13-3,IF(C759&lt;Params!$B$13,Params!$B$20,0.3),0.3),IF(C759&gt;=Params!$B$15-3,IF(C759&lt;Params!$B$15,Params!$B$21,0.3),0.3)))</f>
        <v/>
      </c>
    </row>
    <row r="760" ht="15" customHeight="1" s="1">
      <c r="A760" s="9" t="n">
        <v>757</v>
      </c>
      <c r="B760" s="6" t="inlineStr">
        <is>
          <t>01/02</t>
        </is>
      </c>
      <c r="C760" s="6" t="n">
        <v>12</v>
      </c>
      <c r="D760" s="6" t="n">
        <v>1</v>
      </c>
      <c r="E760" s="10">
        <f>IF(D760=1, IF(OR(C760&lt;10, C760&gt;=15),1,0), IF(OR(C760&lt;7, C760&gt;=18),1,0))</f>
        <v/>
      </c>
      <c r="F760" s="11" t="n">
        <v>2.338</v>
      </c>
      <c r="G760" s="12">
        <f>0.68*8</f>
        <v/>
      </c>
      <c r="H760" s="12">
        <f>F760-G760</f>
        <v/>
      </c>
      <c r="I760" s="10">
        <f>IF(E760=0,"Fora",IF(E759=0,"Carg xar",IF(H760&lt;0,IF(M760&lt;0.9,"Carg FV","Stby"),IF(M760&gt;P760,"V2H",IF(M760&lt;0.9,"Carg xar","Stby")))))</f>
        <v/>
      </c>
      <c r="J760" s="12">
        <f>IF(OR(I760="Carg FV",I760="Carg xar"),MIN(IF(I760="Carg FV",ABS(H760),7.4),7.4,MAX(0,(0.9-M760)*40)*0.95),0)</f>
        <v/>
      </c>
      <c r="K760" s="12">
        <f>IF(I760="V2H",MIN(MAX(0,H760),7.4,MAX(0,(M760-P760)*40)*0.95),0)</f>
        <v/>
      </c>
      <c r="L760" s="12">
        <f>IF(E760=0,0,MAX(0,H760-K760))</f>
        <v/>
      </c>
      <c r="M760" s="13">
        <f>M759+J759/40-IF(I759="V2H",K759/(0.95*40),0)-IF(E760=0,IF(E759=1,IF(D760=1,30,40)*0.18/(2*40),0),0)-IF(E760=1,IF(E759=0,IF(D760=1,30,40)*0.18/(2*40),0),0)</f>
        <v/>
      </c>
      <c r="N760" s="14" t="n">
        <v>0.09</v>
      </c>
      <c r="O760" s="15">
        <f>K760*N760</f>
        <v/>
      </c>
      <c r="P760">
        <f>IF(E760=0,0.3,IF(D760=1,IF(C760&gt;=Params!$B$13-3,IF(C760&lt;Params!$B$13,Params!$B$20,0.3),0.3),IF(C760&gt;=Params!$B$15-3,IF(C760&lt;Params!$B$15,Params!$B$21,0.3),0.3)))</f>
        <v/>
      </c>
    </row>
    <row r="761" ht="15" customHeight="1" s="1">
      <c r="A761" s="9" t="n">
        <v>758</v>
      </c>
      <c r="B761" s="6" t="inlineStr">
        <is>
          <t>01/02</t>
        </is>
      </c>
      <c r="C761" s="6" t="n">
        <v>13</v>
      </c>
      <c r="D761" s="6" t="n">
        <v>1</v>
      </c>
      <c r="E761" s="10">
        <f>IF(D761=1, IF(OR(C761&lt;10, C761&gt;=15),1,0), IF(OR(C761&lt;7, C761&gt;=18),1,0))</f>
        <v/>
      </c>
      <c r="F761" s="11" t="n">
        <v>4.096</v>
      </c>
      <c r="G761" s="12">
        <f>0.65*8</f>
        <v/>
      </c>
      <c r="H761" s="12">
        <f>F761-G761</f>
        <v/>
      </c>
      <c r="I761" s="10">
        <f>IF(E761=0,"Fora",IF(E760=0,"Carg xar",IF(H761&lt;0,IF(M761&lt;0.9,"Carg FV","Stby"),IF(M761&gt;P761,"V2H",IF(M761&lt;0.9,"Carg xar","Stby")))))</f>
        <v/>
      </c>
      <c r="J761" s="12">
        <f>IF(OR(I761="Carg FV",I761="Carg xar"),MIN(IF(I761="Carg FV",ABS(H761),7.4),7.4,MAX(0,(0.9-M761)*40)*0.95),0)</f>
        <v/>
      </c>
      <c r="K761" s="12">
        <f>IF(I761="V2H",MIN(MAX(0,H761),7.4,MAX(0,(M761-P761)*40)*0.95),0)</f>
        <v/>
      </c>
      <c r="L761" s="12">
        <f>IF(E761=0,0,MAX(0,H761-K761))</f>
        <v/>
      </c>
      <c r="M761" s="13">
        <f>M760+J760/40-IF(I760="V2H",K760/(0.95*40),0)-IF(E761=0,IF(E760=1,IF(D761=1,30,40)*0.18/(2*40),0),0)-IF(E761=1,IF(E760=0,IF(D761=1,30,40)*0.18/(2*40),0),0)</f>
        <v/>
      </c>
      <c r="N761" s="14" t="n">
        <v>0.09</v>
      </c>
      <c r="O761" s="15">
        <f>K761*N761</f>
        <v/>
      </c>
      <c r="P761">
        <f>IF(E761=0,0.3,IF(D761=1,IF(C761&gt;=Params!$B$13-3,IF(C761&lt;Params!$B$13,Params!$B$20,0.3),0.3),IF(C761&gt;=Params!$B$15-3,IF(C761&lt;Params!$B$15,Params!$B$21,0.3),0.3)))</f>
        <v/>
      </c>
    </row>
    <row r="762" ht="15" customHeight="1" s="1">
      <c r="A762" s="9" t="n">
        <v>759</v>
      </c>
      <c r="B762" s="6" t="inlineStr">
        <is>
          <t>01/02</t>
        </is>
      </c>
      <c r="C762" s="6" t="n">
        <v>14</v>
      </c>
      <c r="D762" s="6" t="n">
        <v>1</v>
      </c>
      <c r="E762" s="10">
        <f>IF(D762=1, IF(OR(C762&lt;10, C762&gt;=15),1,0), IF(OR(C762&lt;7, C762&gt;=18),1,0))</f>
        <v/>
      </c>
      <c r="F762" s="11" t="n">
        <v>4.795</v>
      </c>
      <c r="G762" s="12">
        <f>0.5*8</f>
        <v/>
      </c>
      <c r="H762" s="12">
        <f>F762-G762</f>
        <v/>
      </c>
      <c r="I762" s="10">
        <f>IF(E762=0,"Fora",IF(E761=0,"Carg xar",IF(H762&lt;0,IF(M762&lt;0.9,"Carg FV","Stby"),IF(M762&gt;P762,"V2H",IF(M762&lt;0.9,"Carg xar","Stby")))))</f>
        <v/>
      </c>
      <c r="J762" s="12">
        <f>IF(OR(I762="Carg FV",I762="Carg xar"),MIN(IF(I762="Carg FV",ABS(H762),7.4),7.4,MAX(0,(0.9-M762)*40)*0.95),0)</f>
        <v/>
      </c>
      <c r="K762" s="12">
        <f>IF(I762="V2H",MIN(MAX(0,H762),7.4,MAX(0,(M762-P762)*40)*0.95),0)</f>
        <v/>
      </c>
      <c r="L762" s="12">
        <f>IF(E762=0,0,MAX(0,H762-K762))</f>
        <v/>
      </c>
      <c r="M762" s="13">
        <f>M761+J761/40-IF(I761="V2H",K761/(0.95*40),0)-IF(E762=0,IF(E761=1,IF(D762=1,30,40)*0.18/(2*40),0),0)-IF(E762=1,IF(E761=0,IF(D762=1,30,40)*0.18/(2*40),0),0)</f>
        <v/>
      </c>
      <c r="N762" s="14" t="n">
        <v>0.09</v>
      </c>
      <c r="O762" s="15">
        <f>K762*N762</f>
        <v/>
      </c>
      <c r="P762">
        <f>IF(E762=0,0.3,IF(D762=1,IF(C762&gt;=Params!$B$13-3,IF(C762&lt;Params!$B$13,Params!$B$20,0.3),0.3),IF(C762&gt;=Params!$B$15-3,IF(C762&lt;Params!$B$15,Params!$B$21,0.3),0.3)))</f>
        <v/>
      </c>
    </row>
    <row r="763" ht="15" customHeight="1" s="1">
      <c r="A763" s="9" t="n">
        <v>760</v>
      </c>
      <c r="B763" s="6" t="inlineStr">
        <is>
          <t>01/02</t>
        </is>
      </c>
      <c r="C763" s="6" t="n">
        <v>15</v>
      </c>
      <c r="D763" s="6" t="n">
        <v>1</v>
      </c>
      <c r="E763" s="10">
        <f>IF(D763=1, IF(OR(C763&lt;10, C763&gt;=15),1,0), IF(OR(C763&lt;7, C763&gt;=18),1,0))</f>
        <v/>
      </c>
      <c r="F763" s="11" t="n">
        <v>0.877</v>
      </c>
      <c r="G763" s="12">
        <f>0.32*8</f>
        <v/>
      </c>
      <c r="H763" s="12">
        <f>F763-G763</f>
        <v/>
      </c>
      <c r="I763" s="10">
        <f>IF(E763=0,"Fora",IF(E762=0,"Carg xar",IF(H763&lt;0,IF(M763&lt;0.9,"Carg FV","Stby"),IF(M763&gt;P763,"V2H",IF(M763&lt;0.9,"Carg xar","Stby")))))</f>
        <v/>
      </c>
      <c r="J763" s="12">
        <f>IF(OR(I763="Carg FV",I763="Carg xar"),MIN(IF(I763="Carg FV",ABS(H763),7.4),7.4,MAX(0,(0.9-M763)*40)*0.95),0)</f>
        <v/>
      </c>
      <c r="K763" s="12">
        <f>IF(I763="V2H",MIN(MAX(0,H763),7.4,MAX(0,(M763-P763)*40)*0.95),0)</f>
        <v/>
      </c>
      <c r="L763" s="12">
        <f>IF(E763=0,0,MAX(0,H763-K763))</f>
        <v/>
      </c>
      <c r="M763" s="13">
        <f>M762+J762/40-IF(I762="V2H",K762/(0.95*40),0)-IF(E763=0,IF(E762=1,IF(D763=1,30,40)*0.18/(2*40),0),0)-IF(E763=1,IF(E762=0,IF(D763=1,30,40)*0.18/(2*40),0),0)</f>
        <v/>
      </c>
      <c r="N763" s="14" t="n">
        <v>0.09</v>
      </c>
      <c r="O763" s="15">
        <f>K763*N763</f>
        <v/>
      </c>
      <c r="P763">
        <f>IF(E763=0,0.3,IF(D763=1,IF(C763&gt;=Params!$B$13-3,IF(C763&lt;Params!$B$13,Params!$B$20,0.3),0.3),IF(C763&gt;=Params!$B$15-3,IF(C763&lt;Params!$B$15,Params!$B$21,0.3),0.3)))</f>
        <v/>
      </c>
    </row>
    <row r="764" ht="15" customHeight="1" s="1">
      <c r="A764" s="9" t="n">
        <v>761</v>
      </c>
      <c r="B764" s="6" t="inlineStr">
        <is>
          <t>01/02</t>
        </is>
      </c>
      <c r="C764" s="6" t="n">
        <v>16</v>
      </c>
      <c r="D764" s="6" t="n">
        <v>1</v>
      </c>
      <c r="E764" s="10">
        <f>IF(D764=1, IF(OR(C764&lt;10, C764&gt;=15),1,0), IF(OR(C764&lt;7, C764&gt;=18),1,0))</f>
        <v/>
      </c>
      <c r="F764" s="11" t="n">
        <v>0</v>
      </c>
      <c r="G764" s="12">
        <f>0.12*8</f>
        <v/>
      </c>
      <c r="H764" s="12">
        <f>F764-G764</f>
        <v/>
      </c>
      <c r="I764" s="10">
        <f>IF(E764=0,"Fora",IF(E763=0,"Carg xar",IF(H764&lt;0,IF(M764&lt;0.9,"Carg FV","Stby"),IF(M764&gt;P764,"V2H",IF(M764&lt;0.9,"Carg xar","Stby")))))</f>
        <v/>
      </c>
      <c r="J764" s="12">
        <f>IF(OR(I764="Carg FV",I764="Carg xar"),MIN(IF(I764="Carg FV",ABS(H764),7.4),7.4,MAX(0,(0.9-M764)*40)*0.95),0)</f>
        <v/>
      </c>
      <c r="K764" s="12">
        <f>IF(I764="V2H",MIN(MAX(0,H764),7.4,MAX(0,(M764-P764)*40)*0.95),0)</f>
        <v/>
      </c>
      <c r="L764" s="12">
        <f>IF(E764=0,0,MAX(0,H764-K764))</f>
        <v/>
      </c>
      <c r="M764" s="13">
        <f>M763+J763/40-IF(I763="V2H",K763/(0.95*40),0)-IF(E764=0,IF(E763=1,IF(D764=1,30,40)*0.18/(2*40),0),0)-IF(E764=1,IF(E763=0,IF(D764=1,30,40)*0.18/(2*40),0),0)</f>
        <v/>
      </c>
      <c r="N764" s="14" t="n">
        <v>0.09</v>
      </c>
      <c r="O764" s="15">
        <f>K764*N764</f>
        <v/>
      </c>
      <c r="P764">
        <f>IF(E764=0,0.3,IF(D764=1,IF(C764&gt;=Params!$B$13-3,IF(C764&lt;Params!$B$13,Params!$B$20,0.3),0.3),IF(C764&gt;=Params!$B$15-3,IF(C764&lt;Params!$B$15,Params!$B$21,0.3),0.3)))</f>
        <v/>
      </c>
    </row>
    <row r="765" ht="15" customHeight="1" s="1">
      <c r="A765" s="9" t="n">
        <v>762</v>
      </c>
      <c r="B765" s="6" t="inlineStr">
        <is>
          <t>01/02</t>
        </is>
      </c>
      <c r="C765" s="6" t="n">
        <v>17</v>
      </c>
      <c r="D765" s="6" t="n">
        <v>1</v>
      </c>
      <c r="E765" s="10">
        <f>IF(D765=1, IF(OR(C765&lt;10, C765&gt;=15),1,0), IF(OR(C765&lt;7, C765&gt;=18),1,0))</f>
        <v/>
      </c>
      <c r="F765" s="11" t="n">
        <v>0.604</v>
      </c>
      <c r="G765" s="12">
        <f>0*8</f>
        <v/>
      </c>
      <c r="H765" s="12">
        <f>F765-G765</f>
        <v/>
      </c>
      <c r="I765" s="10">
        <f>IF(E765=0,"Fora",IF(E764=0,"Carg xar",IF(H765&lt;0,IF(M765&lt;0.9,"Carg FV","Stby"),IF(M765&gt;P765,"V2H",IF(M765&lt;0.9,"Carg xar","Stby")))))</f>
        <v/>
      </c>
      <c r="J765" s="12">
        <f>IF(OR(I765="Carg FV",I765="Carg xar"),MIN(IF(I765="Carg FV",ABS(H765),7.4),7.4,MAX(0,(0.9-M765)*40)*0.95),0)</f>
        <v/>
      </c>
      <c r="K765" s="12">
        <f>IF(I765="V2H",MIN(MAX(0,H765),7.4,MAX(0,(M765-P765)*40)*0.95),0)</f>
        <v/>
      </c>
      <c r="L765" s="12">
        <f>IF(E765=0,0,MAX(0,H765-K765))</f>
        <v/>
      </c>
      <c r="M765" s="13">
        <f>M764+J764/40-IF(I764="V2H",K764/(0.95*40),0)-IF(E765=0,IF(E764=1,IF(D765=1,30,40)*0.18/(2*40),0),0)-IF(E765=1,IF(E764=0,IF(D765=1,30,40)*0.18/(2*40),0),0)</f>
        <v/>
      </c>
      <c r="N765" s="14" t="n">
        <v>0.09</v>
      </c>
      <c r="O765" s="15">
        <f>K765*N765</f>
        <v/>
      </c>
      <c r="P765">
        <f>IF(E765=0,0.3,IF(D765=1,IF(C765&gt;=Params!$B$13-3,IF(C765&lt;Params!$B$13,Params!$B$20,0.3),0.3),IF(C765&gt;=Params!$B$15-3,IF(C765&lt;Params!$B$15,Params!$B$21,0.3),0.3)))</f>
        <v/>
      </c>
    </row>
    <row r="766" ht="15" customHeight="1" s="1">
      <c r="A766" s="9" t="n">
        <v>763</v>
      </c>
      <c r="B766" s="6" t="inlineStr">
        <is>
          <t>01/02</t>
        </is>
      </c>
      <c r="C766" s="6" t="n">
        <v>18</v>
      </c>
      <c r="D766" s="6" t="n">
        <v>1</v>
      </c>
      <c r="E766" s="10">
        <f>IF(D766=1, IF(OR(C766&lt;10, C766&gt;=15),1,0), IF(OR(C766&lt;7, C766&gt;=18),1,0))</f>
        <v/>
      </c>
      <c r="F766" s="11" t="n">
        <v>3.361</v>
      </c>
      <c r="G766" s="12">
        <f>0*8</f>
        <v/>
      </c>
      <c r="H766" s="12">
        <f>F766-G766</f>
        <v/>
      </c>
      <c r="I766" s="10">
        <f>IF(E766=0,"Fora",IF(E765=0,"Carg xar",IF(H766&lt;0,IF(M766&lt;0.9,"Carg FV","Stby"),IF(M766&gt;P766,"V2H",IF(M766&lt;0.9,"Carg xar","Stby")))))</f>
        <v/>
      </c>
      <c r="J766" s="12">
        <f>IF(OR(I766="Carg FV",I766="Carg xar"),MIN(IF(I766="Carg FV",ABS(H766),7.4),7.4,MAX(0,(0.9-M766)*40)*0.95),0)</f>
        <v/>
      </c>
      <c r="K766" s="12">
        <f>IF(I766="V2H",MIN(MAX(0,H766),7.4,MAX(0,(M766-P766)*40)*0.95),0)</f>
        <v/>
      </c>
      <c r="L766" s="12">
        <f>IF(E766=0,0,MAX(0,H766-K766))</f>
        <v/>
      </c>
      <c r="M766" s="13">
        <f>M765+J765/40-IF(I765="V2H",K765/(0.95*40),0)-IF(E766=0,IF(E765=1,IF(D766=1,30,40)*0.18/(2*40),0),0)-IF(E766=1,IF(E765=0,IF(D766=1,30,40)*0.18/(2*40),0),0)</f>
        <v/>
      </c>
      <c r="N766" s="14" t="n">
        <v>0.09</v>
      </c>
      <c r="O766" s="15">
        <f>K766*N766</f>
        <v/>
      </c>
      <c r="P766">
        <f>IF(E766=0,0.3,IF(D766=1,IF(C766&gt;=Params!$B$13-3,IF(C766&lt;Params!$B$13,Params!$B$20,0.3),0.3),IF(C766&gt;=Params!$B$15-3,IF(C766&lt;Params!$B$15,Params!$B$21,0.3),0.3)))</f>
        <v/>
      </c>
    </row>
    <row r="767" ht="15" customHeight="1" s="1">
      <c r="A767" s="9" t="n">
        <v>764</v>
      </c>
      <c r="B767" s="6" t="inlineStr">
        <is>
          <t>01/02</t>
        </is>
      </c>
      <c r="C767" s="6" t="n">
        <v>19</v>
      </c>
      <c r="D767" s="6" t="n">
        <v>1</v>
      </c>
      <c r="E767" s="10">
        <f>IF(D767=1, IF(OR(C767&lt;10, C767&gt;=15),1,0), IF(OR(C767&lt;7, C767&gt;=18),1,0))</f>
        <v/>
      </c>
      <c r="F767" s="11" t="n">
        <v>0.778</v>
      </c>
      <c r="G767" s="12">
        <f>0*8</f>
        <v/>
      </c>
      <c r="H767" s="12">
        <f>F767-G767</f>
        <v/>
      </c>
      <c r="I767" s="10">
        <f>IF(E767=0,"Fora",IF(E766=0,"Carg xar",IF(H767&lt;0,IF(M767&lt;0.9,"Carg FV","Stby"),IF(M767&gt;P767,"V2H",IF(M767&lt;0.9,"Carg xar","Stby")))))</f>
        <v/>
      </c>
      <c r="J767" s="12">
        <f>IF(OR(I767="Carg FV",I767="Carg xar"),MIN(IF(I767="Carg FV",ABS(H767),7.4),7.4,MAX(0,(0.9-M767)*40)*0.95),0)</f>
        <v/>
      </c>
      <c r="K767" s="12">
        <f>IF(I767="V2H",MIN(MAX(0,H767),7.4,MAX(0,(M767-P767)*40)*0.95),0)</f>
        <v/>
      </c>
      <c r="L767" s="12">
        <f>IF(E767=0,0,MAX(0,H767-K767))</f>
        <v/>
      </c>
      <c r="M767" s="13">
        <f>M766+J766/40-IF(I766="V2H",K766/(0.95*40),0)-IF(E767=0,IF(E766=1,IF(D767=1,30,40)*0.18/(2*40),0),0)-IF(E767=1,IF(E766=0,IF(D767=1,30,40)*0.18/(2*40),0),0)</f>
        <v/>
      </c>
      <c r="N767" s="14" t="n">
        <v>0.09</v>
      </c>
      <c r="O767" s="15">
        <f>K767*N767</f>
        <v/>
      </c>
      <c r="P767">
        <f>IF(E767=0,0.3,IF(D767=1,IF(C767&gt;=Params!$B$13-3,IF(C767&lt;Params!$B$13,Params!$B$20,0.3),0.3),IF(C767&gt;=Params!$B$15-3,IF(C767&lt;Params!$B$15,Params!$B$21,0.3),0.3)))</f>
        <v/>
      </c>
    </row>
    <row r="768" ht="15" customHeight="1" s="1">
      <c r="A768" s="9" t="n">
        <v>765</v>
      </c>
      <c r="B768" s="6" t="inlineStr">
        <is>
          <t>01/02</t>
        </is>
      </c>
      <c r="C768" s="6" t="n">
        <v>20</v>
      </c>
      <c r="D768" s="6" t="n">
        <v>1</v>
      </c>
      <c r="E768" s="10">
        <f>IF(D768=1, IF(OR(C768&lt;10, C768&gt;=15),1,0), IF(OR(C768&lt;7, C768&gt;=18),1,0))</f>
        <v/>
      </c>
      <c r="F768" s="11" t="n">
        <v>0.708</v>
      </c>
      <c r="G768" s="12">
        <f>0*8</f>
        <v/>
      </c>
      <c r="H768" s="12">
        <f>F768-G768</f>
        <v/>
      </c>
      <c r="I768" s="10">
        <f>IF(E768=0,"Fora",IF(E767=0,"Carg xar",IF(H768&lt;0,IF(M768&lt;0.9,"Carg FV","Stby"),IF(M768&gt;P768,"V2H",IF(M768&lt;0.9,"Carg xar","Stby")))))</f>
        <v/>
      </c>
      <c r="J768" s="12">
        <f>IF(OR(I768="Carg FV",I768="Carg xar"),MIN(IF(I768="Carg FV",ABS(H768),7.4),7.4,MAX(0,(0.9-M768)*40)*0.95),0)</f>
        <v/>
      </c>
      <c r="K768" s="12">
        <f>IF(I768="V2H",MIN(MAX(0,H768),7.4,MAX(0,(M768-P768)*40)*0.95),0)</f>
        <v/>
      </c>
      <c r="L768" s="12">
        <f>IF(E768=0,0,MAX(0,H768-K768))</f>
        <v/>
      </c>
      <c r="M768" s="13">
        <f>M767+J767/40-IF(I767="V2H",K767/(0.95*40),0)-IF(E768=0,IF(E767=1,IF(D768=1,30,40)*0.18/(2*40),0),0)-IF(E768=1,IF(E767=0,IF(D768=1,30,40)*0.18/(2*40),0),0)</f>
        <v/>
      </c>
      <c r="N768" s="14" t="n">
        <v>0.09</v>
      </c>
      <c r="O768" s="15">
        <f>K768*N768</f>
        <v/>
      </c>
      <c r="P768">
        <f>IF(E768=0,0.3,IF(D768=1,IF(C768&gt;=Params!$B$13-3,IF(C768&lt;Params!$B$13,Params!$B$20,0.3),0.3),IF(C768&gt;=Params!$B$15-3,IF(C768&lt;Params!$B$15,Params!$B$21,0.3),0.3)))</f>
        <v/>
      </c>
    </row>
    <row r="769" ht="15" customHeight="1" s="1">
      <c r="A769" s="9" t="n">
        <v>766</v>
      </c>
      <c r="B769" s="6" t="inlineStr">
        <is>
          <t>01/02</t>
        </is>
      </c>
      <c r="C769" s="6" t="n">
        <v>21</v>
      </c>
      <c r="D769" s="6" t="n">
        <v>1</v>
      </c>
      <c r="E769" s="10">
        <f>IF(D769=1, IF(OR(C769&lt;10, C769&gt;=15),1,0), IF(OR(C769&lt;7, C769&gt;=18),1,0))</f>
        <v/>
      </c>
      <c r="F769" s="11" t="n">
        <v>2.653</v>
      </c>
      <c r="G769" s="12">
        <f>0*8</f>
        <v/>
      </c>
      <c r="H769" s="12">
        <f>F769-G769</f>
        <v/>
      </c>
      <c r="I769" s="10">
        <f>IF(E769=0,"Fora",IF(E768=0,"Carg xar",IF(H769&lt;0,IF(M769&lt;0.9,"Carg FV","Stby"),IF(M769&gt;P769,"V2H",IF(M769&lt;0.9,"Carg xar","Stby")))))</f>
        <v/>
      </c>
      <c r="J769" s="12">
        <f>IF(OR(I769="Carg FV",I769="Carg xar"),MIN(IF(I769="Carg FV",ABS(H769),7.4),7.4,MAX(0,(0.9-M769)*40)*0.95),0)</f>
        <v/>
      </c>
      <c r="K769" s="12">
        <f>IF(I769="V2H",MIN(MAX(0,H769),7.4,MAX(0,(M769-P769)*40)*0.95),0)</f>
        <v/>
      </c>
      <c r="L769" s="12">
        <f>IF(E769=0,0,MAX(0,H769-K769))</f>
        <v/>
      </c>
      <c r="M769" s="13">
        <f>M768+J768/40-IF(I768="V2H",K768/(0.95*40),0)-IF(E769=0,IF(E768=1,IF(D769=1,30,40)*0.18/(2*40),0),0)-IF(E769=1,IF(E768=0,IF(D769=1,30,40)*0.18/(2*40),0),0)</f>
        <v/>
      </c>
      <c r="N769" s="14" t="n">
        <v>0.09</v>
      </c>
      <c r="O769" s="15">
        <f>K769*N769</f>
        <v/>
      </c>
      <c r="P769">
        <f>IF(E769=0,0.3,IF(D769=1,IF(C769&gt;=Params!$B$13-3,IF(C769&lt;Params!$B$13,Params!$B$20,0.3),0.3),IF(C769&gt;=Params!$B$15-3,IF(C769&lt;Params!$B$15,Params!$B$21,0.3),0.3)))</f>
        <v/>
      </c>
    </row>
    <row r="770" ht="15" customHeight="1" s="1">
      <c r="A770" s="9" t="n">
        <v>767</v>
      </c>
      <c r="B770" s="6" t="inlineStr">
        <is>
          <t>01/02</t>
        </is>
      </c>
      <c r="C770" s="6" t="n">
        <v>22</v>
      </c>
      <c r="D770" s="6" t="n">
        <v>1</v>
      </c>
      <c r="E770" s="10">
        <f>IF(D770=1, IF(OR(C770&lt;10, C770&gt;=15),1,0), IF(OR(C770&lt;7, C770&gt;=18),1,0))</f>
        <v/>
      </c>
      <c r="F770" s="11" t="n">
        <v>0.411</v>
      </c>
      <c r="G770" s="12">
        <f>0*8</f>
        <v/>
      </c>
      <c r="H770" s="12">
        <f>F770-G770</f>
        <v/>
      </c>
      <c r="I770" s="10">
        <f>IF(E770=0,"Fora",IF(E769=0,"Carg xar",IF(H770&lt;0,IF(M770&lt;0.9,"Carg FV","Stby"),IF(M770&gt;P770,"V2H",IF(M770&lt;0.9,"Carg xar","Stby")))))</f>
        <v/>
      </c>
      <c r="J770" s="12">
        <f>IF(OR(I770="Carg FV",I770="Carg xar"),MIN(IF(I770="Carg FV",ABS(H770),7.4),7.4,MAX(0,(0.9-M770)*40)*0.95),0)</f>
        <v/>
      </c>
      <c r="K770" s="12">
        <f>IF(I770="V2H",MIN(MAX(0,H770),7.4,MAX(0,(M770-P770)*40)*0.95),0)</f>
        <v/>
      </c>
      <c r="L770" s="12">
        <f>IF(E770=0,0,MAX(0,H770-K770))</f>
        <v/>
      </c>
      <c r="M770" s="13">
        <f>M769+J769/40-IF(I769="V2H",K769/(0.95*40),0)-IF(E770=0,IF(E769=1,IF(D770=1,30,40)*0.18/(2*40),0),0)-IF(E770=1,IF(E769=0,IF(D770=1,30,40)*0.18/(2*40),0),0)</f>
        <v/>
      </c>
      <c r="N770" s="14" t="n">
        <v>0.09</v>
      </c>
      <c r="O770" s="15">
        <f>K770*N770</f>
        <v/>
      </c>
      <c r="P770">
        <f>IF(E770=0,0.3,IF(D770=1,IF(C770&gt;=Params!$B$13-3,IF(C770&lt;Params!$B$13,Params!$B$20,0.3),0.3),IF(C770&gt;=Params!$B$15-3,IF(C770&lt;Params!$B$15,Params!$B$21,0.3),0.3)))</f>
        <v/>
      </c>
    </row>
    <row r="771" ht="15" customHeight="1" s="1">
      <c r="A771" s="9" t="n">
        <v>768</v>
      </c>
      <c r="B771" s="6" t="inlineStr">
        <is>
          <t>01/02</t>
        </is>
      </c>
      <c r="C771" s="6" t="n">
        <v>23</v>
      </c>
      <c r="D771" s="6" t="n">
        <v>1</v>
      </c>
      <c r="E771" s="10">
        <f>IF(D771=1, IF(OR(C771&lt;10, C771&gt;=15),1,0), IF(OR(C771&lt;7, C771&gt;=18),1,0))</f>
        <v/>
      </c>
      <c r="F771" s="11" t="n">
        <v>0.32</v>
      </c>
      <c r="G771" s="12">
        <f>0*8</f>
        <v/>
      </c>
      <c r="H771" s="12">
        <f>F771-G771</f>
        <v/>
      </c>
      <c r="I771" s="10">
        <f>IF(E771=0,"Fora",IF(E770=0,"Carg xar",IF(H771&lt;0,IF(M771&lt;0.9,"Carg FV","Stby"),IF(M771&gt;P771,"V2H",IF(M771&lt;0.9,"Carg xar","Stby")))))</f>
        <v/>
      </c>
      <c r="J771" s="12">
        <f>IF(OR(I771="Carg FV",I771="Carg xar"),MIN(IF(I771="Carg FV",ABS(H771),7.4),7.4,MAX(0,(0.9-M771)*40)*0.95),0)</f>
        <v/>
      </c>
      <c r="K771" s="12">
        <f>IF(I771="V2H",MIN(MAX(0,H771),7.4,MAX(0,(M771-P771)*40)*0.95),0)</f>
        <v/>
      </c>
      <c r="L771" s="12">
        <f>IF(E771=0,0,MAX(0,H771-K771))</f>
        <v/>
      </c>
      <c r="M771" s="13">
        <f>M770+J770/40-IF(I770="V2H",K770/(0.95*40),0)-IF(E771=0,IF(E770=1,IF(D771=1,30,40)*0.18/(2*40),0),0)-IF(E771=1,IF(E770=0,IF(D771=1,30,40)*0.18/(2*40),0),0)</f>
        <v/>
      </c>
      <c r="N771" s="14" t="n">
        <v>0.09</v>
      </c>
      <c r="O771" s="15">
        <f>K771*N771</f>
        <v/>
      </c>
      <c r="P771">
        <f>IF(E771=0,0.3,IF(D771=1,IF(C771&gt;=Params!$B$13-3,IF(C771&lt;Params!$B$13,Params!$B$20,0.3),0.3),IF(C771&gt;=Params!$B$15-3,IF(C771&lt;Params!$B$15,Params!$B$21,0.3),0.3)))</f>
        <v/>
      </c>
    </row>
    <row r="772" ht="15" customHeight="1" s="1">
      <c r="A772" s="9" t="n">
        <v>769</v>
      </c>
      <c r="B772" s="6" t="inlineStr">
        <is>
          <t>02/02</t>
        </is>
      </c>
      <c r="C772" s="6" t="n">
        <v>0</v>
      </c>
      <c r="D772" s="6" t="n">
        <v>1</v>
      </c>
      <c r="E772" s="10">
        <f>IF(D772=1, IF(OR(C772&lt;10, C772&gt;=15),1,0), IF(OR(C772&lt;7, C772&gt;=18),1,0))</f>
        <v/>
      </c>
      <c r="F772" s="11" t="n">
        <v>0.106</v>
      </c>
      <c r="G772" s="12">
        <f>0*8</f>
        <v/>
      </c>
      <c r="H772" s="12">
        <f>F772-G772</f>
        <v/>
      </c>
      <c r="I772" s="10">
        <f>IF(E772=0,"Fora",IF(E771=0,"Carg xar",IF(H772&lt;0,IF(M772&lt;0.9,"Carg FV","Stby"),IF(M772&gt;P772,"V2H",IF(M772&lt;0.9,"Carg xar","Stby")))))</f>
        <v/>
      </c>
      <c r="J772" s="12">
        <f>IF(OR(I772="Carg FV",I772="Carg xar"),MIN(IF(I772="Carg FV",ABS(H772),7.4),7.4,MAX(0,(0.9-M772)*40)*0.95),0)</f>
        <v/>
      </c>
      <c r="K772" s="12">
        <f>IF(I772="V2H",MIN(MAX(0,H772),7.4,MAX(0,(M772-P772)*40)*0.95),0)</f>
        <v/>
      </c>
      <c r="L772" s="12">
        <f>IF(E772=0,0,MAX(0,H772-K772))</f>
        <v/>
      </c>
      <c r="M772" s="13">
        <f>M771+J771/40-IF(I771="V2H",K771/(0.95*40),0)-IF(E772=0,IF(E771=1,IF(D772=1,30,40)*0.18/(2*40),0),0)-IF(E772=1,IF(E771=0,IF(D772=1,30,40)*0.18/(2*40),0),0)</f>
        <v/>
      </c>
      <c r="N772" s="14" t="n">
        <v>0.09</v>
      </c>
      <c r="O772" s="15">
        <f>K772*N772</f>
        <v/>
      </c>
      <c r="P772">
        <f>IF(E772=0,0.3,IF(D772=1,IF(C772&gt;=Params!$B$13-3,IF(C772&lt;Params!$B$13,Params!$B$20,0.3),0.3),IF(C772&gt;=Params!$B$15-3,IF(C772&lt;Params!$B$15,Params!$B$21,0.3),0.3)))</f>
        <v/>
      </c>
    </row>
    <row r="773" ht="15" customHeight="1" s="1">
      <c r="A773" s="9" t="n">
        <v>770</v>
      </c>
      <c r="B773" s="6" t="inlineStr">
        <is>
          <t>02/02</t>
        </is>
      </c>
      <c r="C773" s="6" t="n">
        <v>1</v>
      </c>
      <c r="D773" s="6" t="n">
        <v>1</v>
      </c>
      <c r="E773" s="10">
        <f>IF(D773=1, IF(OR(C773&lt;10, C773&gt;=15),1,0), IF(OR(C773&lt;7, C773&gt;=18),1,0))</f>
        <v/>
      </c>
      <c r="F773" s="11" t="n">
        <v>0.121</v>
      </c>
      <c r="G773" s="12">
        <f>0*8</f>
        <v/>
      </c>
      <c r="H773" s="12">
        <f>F773-G773</f>
        <v/>
      </c>
      <c r="I773" s="10">
        <f>IF(E773=0,"Fora",IF(E772=0,"Carg xar",IF(H773&lt;0,IF(M773&lt;0.9,"Carg FV","Stby"),IF(M773&gt;P773,"V2H",IF(M773&lt;0.9,"Carg xar","Stby")))))</f>
        <v/>
      </c>
      <c r="J773" s="12">
        <f>IF(OR(I773="Carg FV",I773="Carg xar"),MIN(IF(I773="Carg FV",ABS(H773),7.4),7.4,MAX(0,(0.9-M773)*40)*0.95),0)</f>
        <v/>
      </c>
      <c r="K773" s="12">
        <f>IF(I773="V2H",MIN(MAX(0,H773),7.4,MAX(0,(M773-P773)*40)*0.95),0)</f>
        <v/>
      </c>
      <c r="L773" s="12">
        <f>IF(E773=0,0,MAX(0,H773-K773))</f>
        <v/>
      </c>
      <c r="M773" s="13">
        <f>M772+J772/40-IF(I772="V2H",K772/(0.95*40),0)-IF(E773=0,IF(E772=1,IF(D773=1,30,40)*0.18/(2*40),0),0)-IF(E773=1,IF(E772=0,IF(D773=1,30,40)*0.18/(2*40),0),0)</f>
        <v/>
      </c>
      <c r="N773" s="14" t="n">
        <v>0.09</v>
      </c>
      <c r="O773" s="15">
        <f>K773*N773</f>
        <v/>
      </c>
      <c r="P773">
        <f>IF(E773=0,0.3,IF(D773=1,IF(C773&gt;=Params!$B$13-3,IF(C773&lt;Params!$B$13,Params!$B$20,0.3),0.3),IF(C773&gt;=Params!$B$15-3,IF(C773&lt;Params!$B$15,Params!$B$21,0.3),0.3)))</f>
        <v/>
      </c>
    </row>
    <row r="774" ht="15" customHeight="1" s="1">
      <c r="A774" s="9" t="n">
        <v>771</v>
      </c>
      <c r="B774" s="6" t="inlineStr">
        <is>
          <t>02/02</t>
        </is>
      </c>
      <c r="C774" s="6" t="n">
        <v>2</v>
      </c>
      <c r="D774" s="6" t="n">
        <v>1</v>
      </c>
      <c r="E774" s="10">
        <f>IF(D774=1, IF(OR(C774&lt;10, C774&gt;=15),1,0), IF(OR(C774&lt;7, C774&gt;=18),1,0))</f>
        <v/>
      </c>
      <c r="F774" s="11" t="n">
        <v>0.203</v>
      </c>
      <c r="G774" s="12">
        <f>0*8</f>
        <v/>
      </c>
      <c r="H774" s="12">
        <f>F774-G774</f>
        <v/>
      </c>
      <c r="I774" s="10">
        <f>IF(E774=0,"Fora",IF(E773=0,"Carg xar",IF(H774&lt;0,IF(M774&lt;0.9,"Carg FV","Stby"),IF(M774&gt;P774,"V2H",IF(M774&lt;0.9,"Carg xar","Stby")))))</f>
        <v/>
      </c>
      <c r="J774" s="12">
        <f>IF(OR(I774="Carg FV",I774="Carg xar"),MIN(IF(I774="Carg FV",ABS(H774),7.4),7.4,MAX(0,(0.9-M774)*40)*0.95),0)</f>
        <v/>
      </c>
      <c r="K774" s="12">
        <f>IF(I774="V2H",MIN(MAX(0,H774),7.4,MAX(0,(M774-P774)*40)*0.95),0)</f>
        <v/>
      </c>
      <c r="L774" s="12">
        <f>IF(E774=0,0,MAX(0,H774-K774))</f>
        <v/>
      </c>
      <c r="M774" s="13">
        <f>M773+J773/40-IF(I773="V2H",K773/(0.95*40),0)-IF(E774=0,IF(E773=1,IF(D774=1,30,40)*0.18/(2*40),0),0)-IF(E774=1,IF(E773=0,IF(D774=1,30,40)*0.18/(2*40),0),0)</f>
        <v/>
      </c>
      <c r="N774" s="14" t="n">
        <v>0.09</v>
      </c>
      <c r="O774" s="15">
        <f>K774*N774</f>
        <v/>
      </c>
      <c r="P774">
        <f>IF(E774=0,0.3,IF(D774=1,IF(C774&gt;=Params!$B$13-3,IF(C774&lt;Params!$B$13,Params!$B$20,0.3),0.3),IF(C774&gt;=Params!$B$15-3,IF(C774&lt;Params!$B$15,Params!$B$21,0.3),0.3)))</f>
        <v/>
      </c>
    </row>
    <row r="775" ht="15" customHeight="1" s="1">
      <c r="A775" s="9" t="n">
        <v>772</v>
      </c>
      <c r="B775" s="6" t="inlineStr">
        <is>
          <t>02/02</t>
        </is>
      </c>
      <c r="C775" s="6" t="n">
        <v>3</v>
      </c>
      <c r="D775" s="6" t="n">
        <v>1</v>
      </c>
      <c r="E775" s="10">
        <f>IF(D775=1, IF(OR(C775&lt;10, C775&gt;=15),1,0), IF(OR(C775&lt;7, C775&gt;=18),1,0))</f>
        <v/>
      </c>
      <c r="F775" s="11" t="n">
        <v>0.333</v>
      </c>
      <c r="G775" s="12">
        <f>0*8</f>
        <v/>
      </c>
      <c r="H775" s="12">
        <f>F775-G775</f>
        <v/>
      </c>
      <c r="I775" s="10">
        <f>IF(E775=0,"Fora",IF(E774=0,"Carg xar",IF(H775&lt;0,IF(M775&lt;0.9,"Carg FV","Stby"),IF(M775&gt;P775,"V2H",IF(M775&lt;0.9,"Carg xar","Stby")))))</f>
        <v/>
      </c>
      <c r="J775" s="12">
        <f>IF(OR(I775="Carg FV",I775="Carg xar"),MIN(IF(I775="Carg FV",ABS(H775),7.4),7.4,MAX(0,(0.9-M775)*40)*0.95),0)</f>
        <v/>
      </c>
      <c r="K775" s="12">
        <f>IF(I775="V2H",MIN(MAX(0,H775),7.4,MAX(0,(M775-P775)*40)*0.95),0)</f>
        <v/>
      </c>
      <c r="L775" s="12">
        <f>IF(E775=0,0,MAX(0,H775-K775))</f>
        <v/>
      </c>
      <c r="M775" s="13">
        <f>M774+J774/40-IF(I774="V2H",K774/(0.95*40),0)-IF(E775=0,IF(E774=1,IF(D775=1,30,40)*0.18/(2*40),0),0)-IF(E775=1,IF(E774=0,IF(D775=1,30,40)*0.18/(2*40),0),0)</f>
        <v/>
      </c>
      <c r="N775" s="14" t="n">
        <v>0.09</v>
      </c>
      <c r="O775" s="15">
        <f>K775*N775</f>
        <v/>
      </c>
      <c r="P775">
        <f>IF(E775=0,0.3,IF(D775=1,IF(C775&gt;=Params!$B$13-3,IF(C775&lt;Params!$B$13,Params!$B$20,0.3),0.3),IF(C775&gt;=Params!$B$15-3,IF(C775&lt;Params!$B$15,Params!$B$21,0.3),0.3)))</f>
        <v/>
      </c>
    </row>
    <row r="776" ht="15" customHeight="1" s="1">
      <c r="A776" s="9" t="n">
        <v>773</v>
      </c>
      <c r="B776" s="6" t="inlineStr">
        <is>
          <t>02/02</t>
        </is>
      </c>
      <c r="C776" s="6" t="n">
        <v>4</v>
      </c>
      <c r="D776" s="6" t="n">
        <v>1</v>
      </c>
      <c r="E776" s="10">
        <f>IF(D776=1, IF(OR(C776&lt;10, C776&gt;=15),1,0), IF(OR(C776&lt;7, C776&gt;=18),1,0))</f>
        <v/>
      </c>
      <c r="F776" s="11" t="n">
        <v>0.189</v>
      </c>
      <c r="G776" s="12">
        <f>0*8</f>
        <v/>
      </c>
      <c r="H776" s="12">
        <f>F776-G776</f>
        <v/>
      </c>
      <c r="I776" s="10">
        <f>IF(E776=0,"Fora",IF(E775=0,"Carg xar",IF(H776&lt;0,IF(M776&lt;0.9,"Carg FV","Stby"),IF(M776&gt;P776,"V2H",IF(M776&lt;0.9,"Carg xar","Stby")))))</f>
        <v/>
      </c>
      <c r="J776" s="12">
        <f>IF(OR(I776="Carg FV",I776="Carg xar"),MIN(IF(I776="Carg FV",ABS(H776),7.4),7.4,MAX(0,(0.9-M776)*40)*0.95),0)</f>
        <v/>
      </c>
      <c r="K776" s="12">
        <f>IF(I776="V2H",MIN(MAX(0,H776),7.4,MAX(0,(M776-P776)*40)*0.95),0)</f>
        <v/>
      </c>
      <c r="L776" s="12">
        <f>IF(E776=0,0,MAX(0,H776-K776))</f>
        <v/>
      </c>
      <c r="M776" s="13">
        <f>M775+J775/40-IF(I775="V2H",K775/(0.95*40),0)-IF(E776=0,IF(E775=1,IF(D776=1,30,40)*0.18/(2*40),0),0)-IF(E776=1,IF(E775=0,IF(D776=1,30,40)*0.18/(2*40),0),0)</f>
        <v/>
      </c>
      <c r="N776" s="14" t="n">
        <v>0.09</v>
      </c>
      <c r="O776" s="15">
        <f>K776*N776</f>
        <v/>
      </c>
      <c r="P776">
        <f>IF(E776=0,0.3,IF(D776=1,IF(C776&gt;=Params!$B$13-3,IF(C776&lt;Params!$B$13,Params!$B$20,0.3),0.3),IF(C776&gt;=Params!$B$15-3,IF(C776&lt;Params!$B$15,Params!$B$21,0.3),0.3)))</f>
        <v/>
      </c>
    </row>
    <row r="777" ht="15" customHeight="1" s="1">
      <c r="A777" s="9" t="n">
        <v>774</v>
      </c>
      <c r="B777" s="6" t="inlineStr">
        <is>
          <t>02/02</t>
        </is>
      </c>
      <c r="C777" s="6" t="n">
        <v>5</v>
      </c>
      <c r="D777" s="6" t="n">
        <v>1</v>
      </c>
      <c r="E777" s="10">
        <f>IF(D777=1, IF(OR(C777&lt;10, C777&gt;=15),1,0), IF(OR(C777&lt;7, C777&gt;=18),1,0))</f>
        <v/>
      </c>
      <c r="F777" s="11" t="n">
        <v>1.432</v>
      </c>
      <c r="G777" s="12">
        <f>0*8</f>
        <v/>
      </c>
      <c r="H777" s="12">
        <f>F777-G777</f>
        <v/>
      </c>
      <c r="I777" s="10">
        <f>IF(E777=0,"Fora",IF(E776=0,"Carg xar",IF(H777&lt;0,IF(M777&lt;0.9,"Carg FV","Stby"),IF(M777&gt;P777,"V2H",IF(M777&lt;0.9,"Carg xar","Stby")))))</f>
        <v/>
      </c>
      <c r="J777" s="12">
        <f>IF(OR(I777="Carg FV",I777="Carg xar"),MIN(IF(I777="Carg FV",ABS(H777),7.4),7.4,MAX(0,(0.9-M777)*40)*0.95),0)</f>
        <v/>
      </c>
      <c r="K777" s="12">
        <f>IF(I777="V2H",MIN(MAX(0,H777),7.4,MAX(0,(M777-P777)*40)*0.95),0)</f>
        <v/>
      </c>
      <c r="L777" s="12">
        <f>IF(E777=0,0,MAX(0,H777-K777))</f>
        <v/>
      </c>
      <c r="M777" s="13">
        <f>M776+J776/40-IF(I776="V2H",K776/(0.95*40),0)-IF(E777=0,IF(E776=1,IF(D777=1,30,40)*0.18/(2*40),0),0)-IF(E777=1,IF(E776=0,IF(D777=1,30,40)*0.18/(2*40),0),0)</f>
        <v/>
      </c>
      <c r="N777" s="14" t="n">
        <v>0.09</v>
      </c>
      <c r="O777" s="15">
        <f>K777*N777</f>
        <v/>
      </c>
      <c r="P777">
        <f>IF(E777=0,0.3,IF(D777=1,IF(C777&gt;=Params!$B$13-3,IF(C777&lt;Params!$B$13,Params!$B$20,0.3),0.3),IF(C777&gt;=Params!$B$15-3,IF(C777&lt;Params!$B$15,Params!$B$21,0.3),0.3)))</f>
        <v/>
      </c>
    </row>
    <row r="778" ht="15" customHeight="1" s="1">
      <c r="A778" s="9" t="n">
        <v>775</v>
      </c>
      <c r="B778" s="6" t="inlineStr">
        <is>
          <t>02/02</t>
        </is>
      </c>
      <c r="C778" s="6" t="n">
        <v>6</v>
      </c>
      <c r="D778" s="6" t="n">
        <v>1</v>
      </c>
      <c r="E778" s="10">
        <f>IF(D778=1, IF(OR(C778&lt;10, C778&gt;=15),1,0), IF(OR(C778&lt;7, C778&gt;=18),1,0))</f>
        <v/>
      </c>
      <c r="F778" s="11" t="n">
        <v>4.047</v>
      </c>
      <c r="G778" s="12">
        <f>0*8</f>
        <v/>
      </c>
      <c r="H778" s="12">
        <f>F778-G778</f>
        <v/>
      </c>
      <c r="I778" s="10">
        <f>IF(E778=0,"Fora",IF(E777=0,"Carg xar",IF(H778&lt;0,IF(M778&lt;0.9,"Carg FV","Stby"),IF(M778&gt;P778,"V2H",IF(M778&lt;0.9,"Carg xar","Stby")))))</f>
        <v/>
      </c>
      <c r="J778" s="12">
        <f>IF(OR(I778="Carg FV",I778="Carg xar"),MIN(IF(I778="Carg FV",ABS(H778),7.4),7.4,MAX(0,(0.9-M778)*40)*0.95),0)</f>
        <v/>
      </c>
      <c r="K778" s="12">
        <f>IF(I778="V2H",MIN(MAX(0,H778),7.4,MAX(0,(M778-P778)*40)*0.95),0)</f>
        <v/>
      </c>
      <c r="L778" s="12">
        <f>IF(E778=0,0,MAX(0,H778-K778))</f>
        <v/>
      </c>
      <c r="M778" s="13">
        <f>M777+J777/40-IF(I777="V2H",K777/(0.95*40),0)-IF(E778=0,IF(E777=1,IF(D778=1,30,40)*0.18/(2*40),0),0)-IF(E778=1,IF(E777=0,IF(D778=1,30,40)*0.18/(2*40),0),0)</f>
        <v/>
      </c>
      <c r="N778" s="14" t="n">
        <v>0.09</v>
      </c>
      <c r="O778" s="15">
        <f>K778*N778</f>
        <v/>
      </c>
      <c r="P778">
        <f>IF(E778=0,0.3,IF(D778=1,IF(C778&gt;=Params!$B$13-3,IF(C778&lt;Params!$B$13,Params!$B$20,0.3),0.3),IF(C778&gt;=Params!$B$15-3,IF(C778&lt;Params!$B$15,Params!$B$21,0.3),0.3)))</f>
        <v/>
      </c>
    </row>
    <row r="779" ht="15" customHeight="1" s="1">
      <c r="A779" s="9" t="n">
        <v>776</v>
      </c>
      <c r="B779" s="6" t="inlineStr">
        <is>
          <t>02/02</t>
        </is>
      </c>
      <c r="C779" s="6" t="n">
        <v>7</v>
      </c>
      <c r="D779" s="6" t="n">
        <v>1</v>
      </c>
      <c r="E779" s="10">
        <f>IF(D779=1, IF(OR(C779&lt;10, C779&gt;=15),1,0), IF(OR(C779&lt;7, C779&gt;=18),1,0))</f>
        <v/>
      </c>
      <c r="F779" s="11" t="n">
        <v>4.307</v>
      </c>
      <c r="G779" s="12">
        <f>0*8</f>
        <v/>
      </c>
      <c r="H779" s="12">
        <f>F779-G779</f>
        <v/>
      </c>
      <c r="I779" s="10">
        <f>IF(E779=0,"Fora",IF(E778=0,"Carg xar",IF(H779&lt;0,IF(M779&lt;0.9,"Carg FV","Stby"),IF(M779&gt;P779,"V2H",IF(M779&lt;0.9,"Carg xar","Stby")))))</f>
        <v/>
      </c>
      <c r="J779" s="12">
        <f>IF(OR(I779="Carg FV",I779="Carg xar"),MIN(IF(I779="Carg FV",ABS(H779),7.4),7.4,MAX(0,(0.9-M779)*40)*0.95),0)</f>
        <v/>
      </c>
      <c r="K779" s="12">
        <f>IF(I779="V2H",MIN(MAX(0,H779),7.4,MAX(0,(M779-P779)*40)*0.95),0)</f>
        <v/>
      </c>
      <c r="L779" s="12">
        <f>IF(E779=0,0,MAX(0,H779-K779))</f>
        <v/>
      </c>
      <c r="M779" s="13">
        <f>M778+J778/40-IF(I778="V2H",K778/(0.95*40),0)-IF(E779=0,IF(E778=1,IF(D779=1,30,40)*0.18/(2*40),0),0)-IF(E779=1,IF(E778=0,IF(D779=1,30,40)*0.18/(2*40),0),0)</f>
        <v/>
      </c>
      <c r="N779" s="14" t="n">
        <v>0.09</v>
      </c>
      <c r="O779" s="15">
        <f>K779*N779</f>
        <v/>
      </c>
      <c r="P779">
        <f>IF(E779=0,0.3,IF(D779=1,IF(C779&gt;=Params!$B$13-3,IF(C779&lt;Params!$B$13,Params!$B$20,0.3),0.3),IF(C779&gt;=Params!$B$15-3,IF(C779&lt;Params!$B$15,Params!$B$21,0.3),0.3)))</f>
        <v/>
      </c>
    </row>
    <row r="780" ht="15" customHeight="1" s="1">
      <c r="A780" s="9" t="n">
        <v>777</v>
      </c>
      <c r="B780" s="6" t="inlineStr">
        <is>
          <t>02/02</t>
        </is>
      </c>
      <c r="C780" s="6" t="n">
        <v>8</v>
      </c>
      <c r="D780" s="6" t="n">
        <v>1</v>
      </c>
      <c r="E780" s="10">
        <f>IF(D780=1, IF(OR(C780&lt;10, C780&gt;=15),1,0), IF(OR(C780&lt;7, C780&gt;=18),1,0))</f>
        <v/>
      </c>
      <c r="F780" s="11" t="n">
        <v>4.414</v>
      </c>
      <c r="G780" s="12">
        <f>0.1*8</f>
        <v/>
      </c>
      <c r="H780" s="12">
        <f>F780-G780</f>
        <v/>
      </c>
      <c r="I780" s="10">
        <f>IF(E780=0,"Fora",IF(E779=0,"Carg xar",IF(H780&lt;0,IF(M780&lt;0.9,"Carg FV","Stby"),IF(M780&gt;P780,"V2H",IF(M780&lt;0.9,"Carg xar","Stby")))))</f>
        <v/>
      </c>
      <c r="J780" s="12">
        <f>IF(OR(I780="Carg FV",I780="Carg xar"),MIN(IF(I780="Carg FV",ABS(H780),7.4),7.4,MAX(0,(0.9-M780)*40)*0.95),0)</f>
        <v/>
      </c>
      <c r="K780" s="12">
        <f>IF(I780="V2H",MIN(MAX(0,H780),7.4,MAX(0,(M780-P780)*40)*0.95),0)</f>
        <v/>
      </c>
      <c r="L780" s="12">
        <f>IF(E780=0,0,MAX(0,H780-K780))</f>
        <v/>
      </c>
      <c r="M780" s="13">
        <f>M779+J779/40-IF(I779="V2H",K779/(0.95*40),0)-IF(E780=0,IF(E779=1,IF(D780=1,30,40)*0.18/(2*40),0),0)-IF(E780=1,IF(E779=0,IF(D780=1,30,40)*0.18/(2*40),0),0)</f>
        <v/>
      </c>
      <c r="N780" s="14" t="n">
        <v>0.09</v>
      </c>
      <c r="O780" s="15">
        <f>K780*N780</f>
        <v/>
      </c>
      <c r="P780">
        <f>IF(E780=0,0.3,IF(D780=1,IF(C780&gt;=Params!$B$13-3,IF(C780&lt;Params!$B$13,Params!$B$20,0.3),0.3),IF(C780&gt;=Params!$B$15-3,IF(C780&lt;Params!$B$15,Params!$B$21,0.3),0.3)))</f>
        <v/>
      </c>
    </row>
    <row r="781" ht="15" customHeight="1" s="1">
      <c r="A781" s="9" t="n">
        <v>778</v>
      </c>
      <c r="B781" s="6" t="inlineStr">
        <is>
          <t>02/02</t>
        </is>
      </c>
      <c r="C781" s="6" t="n">
        <v>9</v>
      </c>
      <c r="D781" s="6" t="n">
        <v>1</v>
      </c>
      <c r="E781" s="10">
        <f>IF(D781=1, IF(OR(C781&lt;10, C781&gt;=15),1,0), IF(OR(C781&lt;7, C781&gt;=18),1,0))</f>
        <v/>
      </c>
      <c r="F781" s="11" t="n">
        <v>3.841</v>
      </c>
      <c r="G781" s="12">
        <f>0.28*8</f>
        <v/>
      </c>
      <c r="H781" s="12">
        <f>F781-G781</f>
        <v/>
      </c>
      <c r="I781" s="10">
        <f>IF(E781=0,"Fora",IF(E780=0,"Carg xar",IF(H781&lt;0,IF(M781&lt;0.9,"Carg FV","Stby"),IF(M781&gt;P781,"V2H",IF(M781&lt;0.9,"Carg xar","Stby")))))</f>
        <v/>
      </c>
      <c r="J781" s="12">
        <f>IF(OR(I781="Carg FV",I781="Carg xar"),MIN(IF(I781="Carg FV",ABS(H781),7.4),7.4,MAX(0,(0.9-M781)*40)*0.95),0)</f>
        <v/>
      </c>
      <c r="K781" s="12">
        <f>IF(I781="V2H",MIN(MAX(0,H781),7.4,MAX(0,(M781-P781)*40)*0.95),0)</f>
        <v/>
      </c>
      <c r="L781" s="12">
        <f>IF(E781=0,0,MAX(0,H781-K781))</f>
        <v/>
      </c>
      <c r="M781" s="13">
        <f>M780+J780/40-IF(I780="V2H",K780/(0.95*40),0)-IF(E781=0,IF(E780=1,IF(D781=1,30,40)*0.18/(2*40),0),0)-IF(E781=1,IF(E780=0,IF(D781=1,30,40)*0.18/(2*40),0),0)</f>
        <v/>
      </c>
      <c r="N781" s="14" t="n">
        <v>0.09</v>
      </c>
      <c r="O781" s="15">
        <f>K781*N781</f>
        <v/>
      </c>
      <c r="P781">
        <f>IF(E781=0,0.3,IF(D781=1,IF(C781&gt;=Params!$B$13-3,IF(C781&lt;Params!$B$13,Params!$B$20,0.3),0.3),IF(C781&gt;=Params!$B$15-3,IF(C781&lt;Params!$B$15,Params!$B$21,0.3),0.3)))</f>
        <v/>
      </c>
    </row>
    <row r="782" ht="15" customHeight="1" s="1">
      <c r="A782" s="9" t="n">
        <v>779</v>
      </c>
      <c r="B782" s="6" t="inlineStr">
        <is>
          <t>02/02</t>
        </is>
      </c>
      <c r="C782" s="6" t="n">
        <v>10</v>
      </c>
      <c r="D782" s="6" t="n">
        <v>1</v>
      </c>
      <c r="E782" s="10">
        <f>IF(D782=1, IF(OR(C782&lt;10, C782&gt;=15),1,0), IF(OR(C782&lt;7, C782&gt;=18),1,0))</f>
        <v/>
      </c>
      <c r="F782" s="11" t="n">
        <v>3.75</v>
      </c>
      <c r="G782" s="12">
        <f>0.48*8</f>
        <v/>
      </c>
      <c r="H782" s="12">
        <f>F782-G782</f>
        <v/>
      </c>
      <c r="I782" s="10">
        <f>IF(E782=0,"Fora",IF(E781=0,"Carg xar",IF(H782&lt;0,IF(M782&lt;0.9,"Carg FV","Stby"),IF(M782&gt;P782,"V2H",IF(M782&lt;0.9,"Carg xar","Stby")))))</f>
        <v/>
      </c>
      <c r="J782" s="12">
        <f>IF(OR(I782="Carg FV",I782="Carg xar"),MIN(IF(I782="Carg FV",ABS(H782),7.4),7.4,MAX(0,(0.9-M782)*40)*0.95),0)</f>
        <v/>
      </c>
      <c r="K782" s="12">
        <f>IF(I782="V2H",MIN(MAX(0,H782),7.4,MAX(0,(M782-P782)*40)*0.95),0)</f>
        <v/>
      </c>
      <c r="L782" s="12">
        <f>IF(E782=0,0,MAX(0,H782-K782))</f>
        <v/>
      </c>
      <c r="M782" s="13">
        <f>M781+J781/40-IF(I781="V2H",K781/(0.95*40),0)-IF(E782=0,IF(E781=1,IF(D782=1,30,40)*0.18/(2*40),0),0)-IF(E782=1,IF(E781=0,IF(D782=1,30,40)*0.18/(2*40),0),0)</f>
        <v/>
      </c>
      <c r="N782" s="14" t="n">
        <v>0.09</v>
      </c>
      <c r="O782" s="15">
        <f>K782*N782</f>
        <v/>
      </c>
      <c r="P782">
        <f>IF(E782=0,0.3,IF(D782=1,IF(C782&gt;=Params!$B$13-3,IF(C782&lt;Params!$B$13,Params!$B$20,0.3),0.3),IF(C782&gt;=Params!$B$15-3,IF(C782&lt;Params!$B$15,Params!$B$21,0.3),0.3)))</f>
        <v/>
      </c>
    </row>
    <row r="783" ht="15" customHeight="1" s="1">
      <c r="A783" s="9" t="n">
        <v>780</v>
      </c>
      <c r="B783" s="6" t="inlineStr">
        <is>
          <t>02/02</t>
        </is>
      </c>
      <c r="C783" s="6" t="n">
        <v>11</v>
      </c>
      <c r="D783" s="6" t="n">
        <v>1</v>
      </c>
      <c r="E783" s="10">
        <f>IF(D783=1, IF(OR(C783&lt;10, C783&gt;=15),1,0), IF(OR(C783&lt;7, C783&gt;=18),1,0))</f>
        <v/>
      </c>
      <c r="F783" s="11" t="n">
        <v>1.742</v>
      </c>
      <c r="G783" s="12">
        <f>0.62*8</f>
        <v/>
      </c>
      <c r="H783" s="12">
        <f>F783-G783</f>
        <v/>
      </c>
      <c r="I783" s="10">
        <f>IF(E783=0,"Fora",IF(E782=0,"Carg xar",IF(H783&lt;0,IF(M783&lt;0.9,"Carg FV","Stby"),IF(M783&gt;P783,"V2H",IF(M783&lt;0.9,"Carg xar","Stby")))))</f>
        <v/>
      </c>
      <c r="J783" s="12">
        <f>IF(OR(I783="Carg FV",I783="Carg xar"),MIN(IF(I783="Carg FV",ABS(H783),7.4),7.4,MAX(0,(0.9-M783)*40)*0.95),0)</f>
        <v/>
      </c>
      <c r="K783" s="12">
        <f>IF(I783="V2H",MIN(MAX(0,H783),7.4,MAX(0,(M783-P783)*40)*0.95),0)</f>
        <v/>
      </c>
      <c r="L783" s="12">
        <f>IF(E783=0,0,MAX(0,H783-K783))</f>
        <v/>
      </c>
      <c r="M783" s="13">
        <f>M782+J782/40-IF(I782="V2H",K782/(0.95*40),0)-IF(E783=0,IF(E782=1,IF(D783=1,30,40)*0.18/(2*40),0),0)-IF(E783=1,IF(E782=0,IF(D783=1,30,40)*0.18/(2*40),0),0)</f>
        <v/>
      </c>
      <c r="N783" s="14" t="n">
        <v>0.09</v>
      </c>
      <c r="O783" s="15">
        <f>K783*N783</f>
        <v/>
      </c>
      <c r="P783">
        <f>IF(E783=0,0.3,IF(D783=1,IF(C783&gt;=Params!$B$13-3,IF(C783&lt;Params!$B$13,Params!$B$20,0.3),0.3),IF(C783&gt;=Params!$B$15-3,IF(C783&lt;Params!$B$15,Params!$B$21,0.3),0.3)))</f>
        <v/>
      </c>
    </row>
    <row r="784" ht="15" customHeight="1" s="1">
      <c r="A784" s="9" t="n">
        <v>781</v>
      </c>
      <c r="B784" s="6" t="inlineStr">
        <is>
          <t>02/02</t>
        </is>
      </c>
      <c r="C784" s="6" t="n">
        <v>12</v>
      </c>
      <c r="D784" s="6" t="n">
        <v>1</v>
      </c>
      <c r="E784" s="10">
        <f>IF(D784=1, IF(OR(C784&lt;10, C784&gt;=15),1,0), IF(OR(C784&lt;7, C784&gt;=18),1,0))</f>
        <v/>
      </c>
      <c r="F784" s="11" t="n">
        <v>2.514</v>
      </c>
      <c r="G784" s="12">
        <f>0.68*8</f>
        <v/>
      </c>
      <c r="H784" s="12">
        <f>F784-G784</f>
        <v/>
      </c>
      <c r="I784" s="10">
        <f>IF(E784=0,"Fora",IF(E783=0,"Carg xar",IF(H784&lt;0,IF(M784&lt;0.9,"Carg FV","Stby"),IF(M784&gt;P784,"V2H",IF(M784&lt;0.9,"Carg xar","Stby")))))</f>
        <v/>
      </c>
      <c r="J784" s="12">
        <f>IF(OR(I784="Carg FV",I784="Carg xar"),MIN(IF(I784="Carg FV",ABS(H784),7.4),7.4,MAX(0,(0.9-M784)*40)*0.95),0)</f>
        <v/>
      </c>
      <c r="K784" s="12">
        <f>IF(I784="V2H",MIN(MAX(0,H784),7.4,MAX(0,(M784-P784)*40)*0.95),0)</f>
        <v/>
      </c>
      <c r="L784" s="12">
        <f>IF(E784=0,0,MAX(0,H784-K784))</f>
        <v/>
      </c>
      <c r="M784" s="13">
        <f>M783+J783/40-IF(I783="V2H",K783/(0.95*40),0)-IF(E784=0,IF(E783=1,IF(D784=1,30,40)*0.18/(2*40),0),0)-IF(E784=1,IF(E783=0,IF(D784=1,30,40)*0.18/(2*40),0),0)</f>
        <v/>
      </c>
      <c r="N784" s="14" t="n">
        <v>0.09</v>
      </c>
      <c r="O784" s="15">
        <f>K784*N784</f>
        <v/>
      </c>
      <c r="P784">
        <f>IF(E784=0,0.3,IF(D784=1,IF(C784&gt;=Params!$B$13-3,IF(C784&lt;Params!$B$13,Params!$B$20,0.3),0.3),IF(C784&gt;=Params!$B$15-3,IF(C784&lt;Params!$B$15,Params!$B$21,0.3),0.3)))</f>
        <v/>
      </c>
    </row>
    <row r="785" ht="15" customHeight="1" s="1">
      <c r="A785" s="9" t="n">
        <v>782</v>
      </c>
      <c r="B785" s="6" t="inlineStr">
        <is>
          <t>02/02</t>
        </is>
      </c>
      <c r="C785" s="6" t="n">
        <v>13</v>
      </c>
      <c r="D785" s="6" t="n">
        <v>1</v>
      </c>
      <c r="E785" s="10">
        <f>IF(D785=1, IF(OR(C785&lt;10, C785&gt;=15),1,0), IF(OR(C785&lt;7, C785&gt;=18),1,0))</f>
        <v/>
      </c>
      <c r="F785" s="11" t="n">
        <v>1.466</v>
      </c>
      <c r="G785" s="12">
        <f>0.65*8</f>
        <v/>
      </c>
      <c r="H785" s="12">
        <f>F785-G785</f>
        <v/>
      </c>
      <c r="I785" s="10">
        <f>IF(E785=0,"Fora",IF(E784=0,"Carg xar",IF(H785&lt;0,IF(M785&lt;0.9,"Carg FV","Stby"),IF(M785&gt;P785,"V2H",IF(M785&lt;0.9,"Carg xar","Stby")))))</f>
        <v/>
      </c>
      <c r="J785" s="12">
        <f>IF(OR(I785="Carg FV",I785="Carg xar"),MIN(IF(I785="Carg FV",ABS(H785),7.4),7.4,MAX(0,(0.9-M785)*40)*0.95),0)</f>
        <v/>
      </c>
      <c r="K785" s="12">
        <f>IF(I785="V2H",MIN(MAX(0,H785),7.4,MAX(0,(M785-P785)*40)*0.95),0)</f>
        <v/>
      </c>
      <c r="L785" s="12">
        <f>IF(E785=0,0,MAX(0,H785-K785))</f>
        <v/>
      </c>
      <c r="M785" s="13">
        <f>M784+J784/40-IF(I784="V2H",K784/(0.95*40),0)-IF(E785=0,IF(E784=1,IF(D785=1,30,40)*0.18/(2*40),0),0)-IF(E785=1,IF(E784=0,IF(D785=1,30,40)*0.18/(2*40),0),0)</f>
        <v/>
      </c>
      <c r="N785" s="14" t="n">
        <v>0.09</v>
      </c>
      <c r="O785" s="15">
        <f>K785*N785</f>
        <v/>
      </c>
      <c r="P785">
        <f>IF(E785=0,0.3,IF(D785=1,IF(C785&gt;=Params!$B$13-3,IF(C785&lt;Params!$B$13,Params!$B$20,0.3),0.3),IF(C785&gt;=Params!$B$15-3,IF(C785&lt;Params!$B$15,Params!$B$21,0.3),0.3)))</f>
        <v/>
      </c>
    </row>
    <row r="786" ht="15" customHeight="1" s="1">
      <c r="A786" s="9" t="n">
        <v>783</v>
      </c>
      <c r="B786" s="6" t="inlineStr">
        <is>
          <t>02/02</t>
        </is>
      </c>
      <c r="C786" s="6" t="n">
        <v>14</v>
      </c>
      <c r="D786" s="6" t="n">
        <v>1</v>
      </c>
      <c r="E786" s="10">
        <f>IF(D786=1, IF(OR(C786&lt;10, C786&gt;=15),1,0), IF(OR(C786&lt;7, C786&gt;=18),1,0))</f>
        <v/>
      </c>
      <c r="F786" s="11" t="n">
        <v>0</v>
      </c>
      <c r="G786" s="12">
        <f>0.5*8</f>
        <v/>
      </c>
      <c r="H786" s="12">
        <f>F786-G786</f>
        <v/>
      </c>
      <c r="I786" s="10">
        <f>IF(E786=0,"Fora",IF(E785=0,"Carg xar",IF(H786&lt;0,IF(M786&lt;0.9,"Carg FV","Stby"),IF(M786&gt;P786,"V2H",IF(M786&lt;0.9,"Carg xar","Stby")))))</f>
        <v/>
      </c>
      <c r="J786" s="12">
        <f>IF(OR(I786="Carg FV",I786="Carg xar"),MIN(IF(I786="Carg FV",ABS(H786),7.4),7.4,MAX(0,(0.9-M786)*40)*0.95),0)</f>
        <v/>
      </c>
      <c r="K786" s="12">
        <f>IF(I786="V2H",MIN(MAX(0,H786),7.4,MAX(0,(M786-P786)*40)*0.95),0)</f>
        <v/>
      </c>
      <c r="L786" s="12">
        <f>IF(E786=0,0,MAX(0,H786-K786))</f>
        <v/>
      </c>
      <c r="M786" s="13">
        <f>M785+J785/40-IF(I785="V2H",K785/(0.95*40),0)-IF(E786=0,IF(E785=1,IF(D786=1,30,40)*0.18/(2*40),0),0)-IF(E786=1,IF(E785=0,IF(D786=1,30,40)*0.18/(2*40),0),0)</f>
        <v/>
      </c>
      <c r="N786" s="14" t="n">
        <v>0.09</v>
      </c>
      <c r="O786" s="15">
        <f>K786*N786</f>
        <v/>
      </c>
      <c r="P786">
        <f>IF(E786=0,0.3,IF(D786=1,IF(C786&gt;=Params!$B$13-3,IF(C786&lt;Params!$B$13,Params!$B$20,0.3),0.3),IF(C786&gt;=Params!$B$15-3,IF(C786&lt;Params!$B$15,Params!$B$21,0.3),0.3)))</f>
        <v/>
      </c>
    </row>
    <row r="787" ht="15" customHeight="1" s="1">
      <c r="A787" s="9" t="n">
        <v>784</v>
      </c>
      <c r="B787" s="6" t="inlineStr">
        <is>
          <t>02/02</t>
        </is>
      </c>
      <c r="C787" s="6" t="n">
        <v>15</v>
      </c>
      <c r="D787" s="6" t="n">
        <v>1</v>
      </c>
      <c r="E787" s="10">
        <f>IF(D787=1, IF(OR(C787&lt;10, C787&gt;=15),1,0), IF(OR(C787&lt;7, C787&gt;=18),1,0))</f>
        <v/>
      </c>
      <c r="F787" s="11" t="n">
        <v>2.956</v>
      </c>
      <c r="G787" s="12">
        <f>0.32*8</f>
        <v/>
      </c>
      <c r="H787" s="12">
        <f>F787-G787</f>
        <v/>
      </c>
      <c r="I787" s="10">
        <f>IF(E787=0,"Fora",IF(E786=0,"Carg xar",IF(H787&lt;0,IF(M787&lt;0.9,"Carg FV","Stby"),IF(M787&gt;P787,"V2H",IF(M787&lt;0.9,"Carg xar","Stby")))))</f>
        <v/>
      </c>
      <c r="J787" s="12">
        <f>IF(OR(I787="Carg FV",I787="Carg xar"),MIN(IF(I787="Carg FV",ABS(H787),7.4),7.4,MAX(0,(0.9-M787)*40)*0.95),0)</f>
        <v/>
      </c>
      <c r="K787" s="12">
        <f>IF(I787="V2H",MIN(MAX(0,H787),7.4,MAX(0,(M787-P787)*40)*0.95),0)</f>
        <v/>
      </c>
      <c r="L787" s="12">
        <f>IF(E787=0,0,MAX(0,H787-K787))</f>
        <v/>
      </c>
      <c r="M787" s="13">
        <f>M786+J786/40-IF(I786="V2H",K786/(0.95*40),0)-IF(E787=0,IF(E786=1,IF(D787=1,30,40)*0.18/(2*40),0),0)-IF(E787=1,IF(E786=0,IF(D787=1,30,40)*0.18/(2*40),0),0)</f>
        <v/>
      </c>
      <c r="N787" s="14" t="n">
        <v>0.09</v>
      </c>
      <c r="O787" s="15">
        <f>K787*N787</f>
        <v/>
      </c>
      <c r="P787">
        <f>IF(E787=0,0.3,IF(D787=1,IF(C787&gt;=Params!$B$13-3,IF(C787&lt;Params!$B$13,Params!$B$20,0.3),0.3),IF(C787&gt;=Params!$B$15-3,IF(C787&lt;Params!$B$15,Params!$B$21,0.3),0.3)))</f>
        <v/>
      </c>
    </row>
    <row r="788" ht="15" customHeight="1" s="1">
      <c r="A788" s="9" t="n">
        <v>785</v>
      </c>
      <c r="B788" s="6" t="inlineStr">
        <is>
          <t>02/02</t>
        </is>
      </c>
      <c r="C788" s="6" t="n">
        <v>16</v>
      </c>
      <c r="D788" s="6" t="n">
        <v>1</v>
      </c>
      <c r="E788" s="10">
        <f>IF(D788=1, IF(OR(C788&lt;10, C788&gt;=15),1,0), IF(OR(C788&lt;7, C788&gt;=18),1,0))</f>
        <v/>
      </c>
      <c r="F788" s="11" t="n">
        <v>5.368</v>
      </c>
      <c r="G788" s="12">
        <f>0.12*8</f>
        <v/>
      </c>
      <c r="H788" s="12">
        <f>F788-G788</f>
        <v/>
      </c>
      <c r="I788" s="10">
        <f>IF(E788=0,"Fora",IF(E787=0,"Carg xar",IF(H788&lt;0,IF(M788&lt;0.9,"Carg FV","Stby"),IF(M788&gt;P788,"V2H",IF(M788&lt;0.9,"Carg xar","Stby")))))</f>
        <v/>
      </c>
      <c r="J788" s="12">
        <f>IF(OR(I788="Carg FV",I788="Carg xar"),MIN(IF(I788="Carg FV",ABS(H788),7.4),7.4,MAX(0,(0.9-M788)*40)*0.95),0)</f>
        <v/>
      </c>
      <c r="K788" s="12">
        <f>IF(I788="V2H",MIN(MAX(0,H788),7.4,MAX(0,(M788-P788)*40)*0.95),0)</f>
        <v/>
      </c>
      <c r="L788" s="12">
        <f>IF(E788=0,0,MAX(0,H788-K788))</f>
        <v/>
      </c>
      <c r="M788" s="13">
        <f>M787+J787/40-IF(I787="V2H",K787/(0.95*40),0)-IF(E788=0,IF(E787=1,IF(D788=1,30,40)*0.18/(2*40),0),0)-IF(E788=1,IF(E787=0,IF(D788=1,30,40)*0.18/(2*40),0),0)</f>
        <v/>
      </c>
      <c r="N788" s="14" t="n">
        <v>0.09</v>
      </c>
      <c r="O788" s="15">
        <f>K788*N788</f>
        <v/>
      </c>
      <c r="P788">
        <f>IF(E788=0,0.3,IF(D788=1,IF(C788&gt;=Params!$B$13-3,IF(C788&lt;Params!$B$13,Params!$B$20,0.3),0.3),IF(C788&gt;=Params!$B$15-3,IF(C788&lt;Params!$B$15,Params!$B$21,0.3),0.3)))</f>
        <v/>
      </c>
    </row>
    <row r="789" ht="15" customHeight="1" s="1">
      <c r="A789" s="9" t="n">
        <v>786</v>
      </c>
      <c r="B789" s="6" t="inlineStr">
        <is>
          <t>02/02</t>
        </is>
      </c>
      <c r="C789" s="6" t="n">
        <v>17</v>
      </c>
      <c r="D789" s="6" t="n">
        <v>1</v>
      </c>
      <c r="E789" s="10">
        <f>IF(D789=1, IF(OR(C789&lt;10, C789&gt;=15),1,0), IF(OR(C789&lt;7, C789&gt;=18),1,0))</f>
        <v/>
      </c>
      <c r="F789" s="11" t="n">
        <v>4.097</v>
      </c>
      <c r="G789" s="12">
        <f>0*8</f>
        <v/>
      </c>
      <c r="H789" s="12">
        <f>F789-G789</f>
        <v/>
      </c>
      <c r="I789" s="10">
        <f>IF(E789=0,"Fora",IF(E788=0,"Carg xar",IF(H789&lt;0,IF(M789&lt;0.9,"Carg FV","Stby"),IF(M789&gt;P789,"V2H",IF(M789&lt;0.9,"Carg xar","Stby")))))</f>
        <v/>
      </c>
      <c r="J789" s="12">
        <f>IF(OR(I789="Carg FV",I789="Carg xar"),MIN(IF(I789="Carg FV",ABS(H789),7.4),7.4,MAX(0,(0.9-M789)*40)*0.95),0)</f>
        <v/>
      </c>
      <c r="K789" s="12">
        <f>IF(I789="V2H",MIN(MAX(0,H789),7.4,MAX(0,(M789-P789)*40)*0.95),0)</f>
        <v/>
      </c>
      <c r="L789" s="12">
        <f>IF(E789=0,0,MAX(0,H789-K789))</f>
        <v/>
      </c>
      <c r="M789" s="13">
        <f>M788+J788/40-IF(I788="V2H",K788/(0.95*40),0)-IF(E789=0,IF(E788=1,IF(D789=1,30,40)*0.18/(2*40),0),0)-IF(E789=1,IF(E788=0,IF(D789=1,30,40)*0.18/(2*40),0),0)</f>
        <v/>
      </c>
      <c r="N789" s="14" t="n">
        <v>0.09</v>
      </c>
      <c r="O789" s="15">
        <f>K789*N789</f>
        <v/>
      </c>
      <c r="P789">
        <f>IF(E789=0,0.3,IF(D789=1,IF(C789&gt;=Params!$B$13-3,IF(C789&lt;Params!$B$13,Params!$B$20,0.3),0.3),IF(C789&gt;=Params!$B$15-3,IF(C789&lt;Params!$B$15,Params!$B$21,0.3),0.3)))</f>
        <v/>
      </c>
    </row>
    <row r="790" ht="15" customHeight="1" s="1">
      <c r="A790" s="9" t="n">
        <v>787</v>
      </c>
      <c r="B790" s="6" t="inlineStr">
        <is>
          <t>02/02</t>
        </is>
      </c>
      <c r="C790" s="6" t="n">
        <v>18</v>
      </c>
      <c r="D790" s="6" t="n">
        <v>1</v>
      </c>
      <c r="E790" s="10">
        <f>IF(D790=1, IF(OR(C790&lt;10, C790&gt;=15),1,0), IF(OR(C790&lt;7, C790&gt;=18),1,0))</f>
        <v/>
      </c>
      <c r="F790" s="11" t="n">
        <v>2.26</v>
      </c>
      <c r="G790" s="12">
        <f>0*8</f>
        <v/>
      </c>
      <c r="H790" s="12">
        <f>F790-G790</f>
        <v/>
      </c>
      <c r="I790" s="10">
        <f>IF(E790=0,"Fora",IF(E789=0,"Carg xar",IF(H790&lt;0,IF(M790&lt;0.9,"Carg FV","Stby"),IF(M790&gt;P790,"V2H",IF(M790&lt;0.9,"Carg xar","Stby")))))</f>
        <v/>
      </c>
      <c r="J790" s="12">
        <f>IF(OR(I790="Carg FV",I790="Carg xar"),MIN(IF(I790="Carg FV",ABS(H790),7.4),7.4,MAX(0,(0.9-M790)*40)*0.95),0)</f>
        <v/>
      </c>
      <c r="K790" s="12">
        <f>IF(I790="V2H",MIN(MAX(0,H790),7.4,MAX(0,(M790-P790)*40)*0.95),0)</f>
        <v/>
      </c>
      <c r="L790" s="12">
        <f>IF(E790=0,0,MAX(0,H790-K790))</f>
        <v/>
      </c>
      <c r="M790" s="13">
        <f>M789+J789/40-IF(I789="V2H",K789/(0.95*40),0)-IF(E790=0,IF(E789=1,IF(D790=1,30,40)*0.18/(2*40),0),0)-IF(E790=1,IF(E789=0,IF(D790=1,30,40)*0.18/(2*40),0),0)</f>
        <v/>
      </c>
      <c r="N790" s="14" t="n">
        <v>0.09</v>
      </c>
      <c r="O790" s="15">
        <f>K790*N790</f>
        <v/>
      </c>
      <c r="P790">
        <f>IF(E790=0,0.3,IF(D790=1,IF(C790&gt;=Params!$B$13-3,IF(C790&lt;Params!$B$13,Params!$B$20,0.3),0.3),IF(C790&gt;=Params!$B$15-3,IF(C790&lt;Params!$B$15,Params!$B$21,0.3),0.3)))</f>
        <v/>
      </c>
    </row>
    <row r="791" ht="15" customHeight="1" s="1">
      <c r="A791" s="9" t="n">
        <v>788</v>
      </c>
      <c r="B791" s="6" t="inlineStr">
        <is>
          <t>02/02</t>
        </is>
      </c>
      <c r="C791" s="6" t="n">
        <v>19</v>
      </c>
      <c r="D791" s="6" t="n">
        <v>1</v>
      </c>
      <c r="E791" s="10">
        <f>IF(D791=1, IF(OR(C791&lt;10, C791&gt;=15),1,0), IF(OR(C791&lt;7, C791&gt;=18),1,0))</f>
        <v/>
      </c>
      <c r="F791" s="11" t="n">
        <v>2.285</v>
      </c>
      <c r="G791" s="12">
        <f>0*8</f>
        <v/>
      </c>
      <c r="H791" s="12">
        <f>F791-G791</f>
        <v/>
      </c>
      <c r="I791" s="10">
        <f>IF(E791=0,"Fora",IF(E790=0,"Carg xar",IF(H791&lt;0,IF(M791&lt;0.9,"Carg FV","Stby"),IF(M791&gt;P791,"V2H",IF(M791&lt;0.9,"Carg xar","Stby")))))</f>
        <v/>
      </c>
      <c r="J791" s="12">
        <f>IF(OR(I791="Carg FV",I791="Carg xar"),MIN(IF(I791="Carg FV",ABS(H791),7.4),7.4,MAX(0,(0.9-M791)*40)*0.95),0)</f>
        <v/>
      </c>
      <c r="K791" s="12">
        <f>IF(I791="V2H",MIN(MAX(0,H791),7.4,MAX(0,(M791-P791)*40)*0.95),0)</f>
        <v/>
      </c>
      <c r="L791" s="12">
        <f>IF(E791=0,0,MAX(0,H791-K791))</f>
        <v/>
      </c>
      <c r="M791" s="13">
        <f>M790+J790/40-IF(I790="V2H",K790/(0.95*40),0)-IF(E791=0,IF(E790=1,IF(D791=1,30,40)*0.18/(2*40),0),0)-IF(E791=1,IF(E790=0,IF(D791=1,30,40)*0.18/(2*40),0),0)</f>
        <v/>
      </c>
      <c r="N791" s="14" t="n">
        <v>0.09</v>
      </c>
      <c r="O791" s="15">
        <f>K791*N791</f>
        <v/>
      </c>
      <c r="P791">
        <f>IF(E791=0,0.3,IF(D791=1,IF(C791&gt;=Params!$B$13-3,IF(C791&lt;Params!$B$13,Params!$B$20,0.3),0.3),IF(C791&gt;=Params!$B$15-3,IF(C791&lt;Params!$B$15,Params!$B$21,0.3),0.3)))</f>
        <v/>
      </c>
    </row>
    <row r="792" ht="15" customHeight="1" s="1">
      <c r="A792" s="9" t="n">
        <v>789</v>
      </c>
      <c r="B792" s="6" t="inlineStr">
        <is>
          <t>02/02</t>
        </is>
      </c>
      <c r="C792" s="6" t="n">
        <v>20</v>
      </c>
      <c r="D792" s="6" t="n">
        <v>1</v>
      </c>
      <c r="E792" s="10">
        <f>IF(D792=1, IF(OR(C792&lt;10, C792&gt;=15),1,0), IF(OR(C792&lt;7, C792&gt;=18),1,0))</f>
        <v/>
      </c>
      <c r="F792" s="11" t="n">
        <v>2.985</v>
      </c>
      <c r="G792" s="12">
        <f>0*8</f>
        <v/>
      </c>
      <c r="H792" s="12">
        <f>F792-G792</f>
        <v/>
      </c>
      <c r="I792" s="10">
        <f>IF(E792=0,"Fora",IF(E791=0,"Carg xar",IF(H792&lt;0,IF(M792&lt;0.9,"Carg FV","Stby"),IF(M792&gt;P792,"V2H",IF(M792&lt;0.9,"Carg xar","Stby")))))</f>
        <v/>
      </c>
      <c r="J792" s="12">
        <f>IF(OR(I792="Carg FV",I792="Carg xar"),MIN(IF(I792="Carg FV",ABS(H792),7.4),7.4,MAX(0,(0.9-M792)*40)*0.95),0)</f>
        <v/>
      </c>
      <c r="K792" s="12">
        <f>IF(I792="V2H",MIN(MAX(0,H792),7.4,MAX(0,(M792-P792)*40)*0.95),0)</f>
        <v/>
      </c>
      <c r="L792" s="12">
        <f>IF(E792=0,0,MAX(0,H792-K792))</f>
        <v/>
      </c>
      <c r="M792" s="13">
        <f>M791+J791/40-IF(I791="V2H",K791/(0.95*40),0)-IF(E792=0,IF(E791=1,IF(D792=1,30,40)*0.18/(2*40),0),0)-IF(E792=1,IF(E791=0,IF(D792=1,30,40)*0.18/(2*40),0),0)</f>
        <v/>
      </c>
      <c r="N792" s="14" t="n">
        <v>0.09</v>
      </c>
      <c r="O792" s="15">
        <f>K792*N792</f>
        <v/>
      </c>
      <c r="P792">
        <f>IF(E792=0,0.3,IF(D792=1,IF(C792&gt;=Params!$B$13-3,IF(C792&lt;Params!$B$13,Params!$B$20,0.3),0.3),IF(C792&gt;=Params!$B$15-3,IF(C792&lt;Params!$B$15,Params!$B$21,0.3),0.3)))</f>
        <v/>
      </c>
    </row>
    <row r="793" ht="15" customHeight="1" s="1">
      <c r="A793" s="9" t="n">
        <v>790</v>
      </c>
      <c r="B793" s="6" t="inlineStr">
        <is>
          <t>02/02</t>
        </is>
      </c>
      <c r="C793" s="6" t="n">
        <v>21</v>
      </c>
      <c r="D793" s="6" t="n">
        <v>1</v>
      </c>
      <c r="E793" s="10">
        <f>IF(D793=1, IF(OR(C793&lt;10, C793&gt;=15),1,0), IF(OR(C793&lt;7, C793&gt;=18),1,0))</f>
        <v/>
      </c>
      <c r="F793" s="11" t="n">
        <v>3.755</v>
      </c>
      <c r="G793" s="12">
        <f>0*8</f>
        <v/>
      </c>
      <c r="H793" s="12">
        <f>F793-G793</f>
        <v/>
      </c>
      <c r="I793" s="10">
        <f>IF(E793=0,"Fora",IF(E792=0,"Carg xar",IF(H793&lt;0,IF(M793&lt;0.9,"Carg FV","Stby"),IF(M793&gt;P793,"V2H",IF(M793&lt;0.9,"Carg xar","Stby")))))</f>
        <v/>
      </c>
      <c r="J793" s="12">
        <f>IF(OR(I793="Carg FV",I793="Carg xar"),MIN(IF(I793="Carg FV",ABS(H793),7.4),7.4,MAX(0,(0.9-M793)*40)*0.95),0)</f>
        <v/>
      </c>
      <c r="K793" s="12">
        <f>IF(I793="V2H",MIN(MAX(0,H793),7.4,MAX(0,(M793-P793)*40)*0.95),0)</f>
        <v/>
      </c>
      <c r="L793" s="12">
        <f>IF(E793=0,0,MAX(0,H793-K793))</f>
        <v/>
      </c>
      <c r="M793" s="13">
        <f>M792+J792/40-IF(I792="V2H",K792/(0.95*40),0)-IF(E793=0,IF(E792=1,IF(D793=1,30,40)*0.18/(2*40),0),0)-IF(E793=1,IF(E792=0,IF(D793=1,30,40)*0.18/(2*40),0),0)</f>
        <v/>
      </c>
      <c r="N793" s="14" t="n">
        <v>0.09</v>
      </c>
      <c r="O793" s="15">
        <f>K793*N793</f>
        <v/>
      </c>
      <c r="P793">
        <f>IF(E793=0,0.3,IF(D793=1,IF(C793&gt;=Params!$B$13-3,IF(C793&lt;Params!$B$13,Params!$B$20,0.3),0.3),IF(C793&gt;=Params!$B$15-3,IF(C793&lt;Params!$B$15,Params!$B$21,0.3),0.3)))</f>
        <v/>
      </c>
    </row>
    <row r="794" ht="15" customHeight="1" s="1">
      <c r="A794" s="9" t="n">
        <v>791</v>
      </c>
      <c r="B794" s="6" t="inlineStr">
        <is>
          <t>02/02</t>
        </is>
      </c>
      <c r="C794" s="6" t="n">
        <v>22</v>
      </c>
      <c r="D794" s="6" t="n">
        <v>1</v>
      </c>
      <c r="E794" s="10">
        <f>IF(D794=1, IF(OR(C794&lt;10, C794&gt;=15),1,0), IF(OR(C794&lt;7, C794&gt;=18),1,0))</f>
        <v/>
      </c>
      <c r="F794" s="11" t="n">
        <v>3.1</v>
      </c>
      <c r="G794" s="12">
        <f>0*8</f>
        <v/>
      </c>
      <c r="H794" s="12">
        <f>F794-G794</f>
        <v/>
      </c>
      <c r="I794" s="10">
        <f>IF(E794=0,"Fora",IF(E793=0,"Carg xar",IF(H794&lt;0,IF(M794&lt;0.9,"Carg FV","Stby"),IF(M794&gt;P794,"V2H",IF(M794&lt;0.9,"Carg xar","Stby")))))</f>
        <v/>
      </c>
      <c r="J794" s="12">
        <f>IF(OR(I794="Carg FV",I794="Carg xar"),MIN(IF(I794="Carg FV",ABS(H794),7.4),7.4,MAX(0,(0.9-M794)*40)*0.95),0)</f>
        <v/>
      </c>
      <c r="K794" s="12">
        <f>IF(I794="V2H",MIN(MAX(0,H794),7.4,MAX(0,(M794-P794)*40)*0.95),0)</f>
        <v/>
      </c>
      <c r="L794" s="12">
        <f>IF(E794=0,0,MAX(0,H794-K794))</f>
        <v/>
      </c>
      <c r="M794" s="13">
        <f>M793+J793/40-IF(I793="V2H",K793/(0.95*40),0)-IF(E794=0,IF(E793=1,IF(D794=1,30,40)*0.18/(2*40),0),0)-IF(E794=1,IF(E793=0,IF(D794=1,30,40)*0.18/(2*40),0),0)</f>
        <v/>
      </c>
      <c r="N794" s="14" t="n">
        <v>0.09</v>
      </c>
      <c r="O794" s="15">
        <f>K794*N794</f>
        <v/>
      </c>
      <c r="P794">
        <f>IF(E794=0,0.3,IF(D794=1,IF(C794&gt;=Params!$B$13-3,IF(C794&lt;Params!$B$13,Params!$B$20,0.3),0.3),IF(C794&gt;=Params!$B$15-3,IF(C794&lt;Params!$B$15,Params!$B$21,0.3),0.3)))</f>
        <v/>
      </c>
    </row>
    <row r="795" ht="15" customHeight="1" s="1">
      <c r="A795" s="9" t="n">
        <v>792</v>
      </c>
      <c r="B795" s="6" t="inlineStr">
        <is>
          <t>02/02</t>
        </is>
      </c>
      <c r="C795" s="6" t="n">
        <v>23</v>
      </c>
      <c r="D795" s="6" t="n">
        <v>1</v>
      </c>
      <c r="E795" s="10">
        <f>IF(D795=1, IF(OR(C795&lt;10, C795&gt;=15),1,0), IF(OR(C795&lt;7, C795&gt;=18),1,0))</f>
        <v/>
      </c>
      <c r="F795" s="11" t="n">
        <v>2.271</v>
      </c>
      <c r="G795" s="12">
        <f>0*8</f>
        <v/>
      </c>
      <c r="H795" s="12">
        <f>F795-G795</f>
        <v/>
      </c>
      <c r="I795" s="10">
        <f>IF(E795=0,"Fora",IF(E794=0,"Carg xar",IF(H795&lt;0,IF(M795&lt;0.9,"Carg FV","Stby"),IF(M795&gt;P795,"V2H",IF(M795&lt;0.9,"Carg xar","Stby")))))</f>
        <v/>
      </c>
      <c r="J795" s="12">
        <f>IF(OR(I795="Carg FV",I795="Carg xar"),MIN(IF(I795="Carg FV",ABS(H795),7.4),7.4,MAX(0,(0.9-M795)*40)*0.95),0)</f>
        <v/>
      </c>
      <c r="K795" s="12">
        <f>IF(I795="V2H",MIN(MAX(0,H795),7.4,MAX(0,(M795-P795)*40)*0.95),0)</f>
        <v/>
      </c>
      <c r="L795" s="12">
        <f>IF(E795=0,0,MAX(0,H795-K795))</f>
        <v/>
      </c>
      <c r="M795" s="13">
        <f>M794+J794/40-IF(I794="V2H",K794/(0.95*40),0)-IF(E795=0,IF(E794=1,IF(D795=1,30,40)*0.18/(2*40),0),0)-IF(E795=1,IF(E794=0,IF(D795=1,30,40)*0.18/(2*40),0),0)</f>
        <v/>
      </c>
      <c r="N795" s="14" t="n">
        <v>0.09</v>
      </c>
      <c r="O795" s="15">
        <f>K795*N795</f>
        <v/>
      </c>
      <c r="P795">
        <f>IF(E795=0,0.3,IF(D795=1,IF(C795&gt;=Params!$B$13-3,IF(C795&lt;Params!$B$13,Params!$B$20,0.3),0.3),IF(C795&gt;=Params!$B$15-3,IF(C795&lt;Params!$B$15,Params!$B$21,0.3),0.3)))</f>
        <v/>
      </c>
    </row>
    <row r="796" ht="15" customHeight="1" s="1">
      <c r="A796" s="9" t="n">
        <v>793</v>
      </c>
      <c r="B796" s="6" t="inlineStr">
        <is>
          <t>03/02</t>
        </is>
      </c>
      <c r="C796" s="6" t="n">
        <v>0</v>
      </c>
      <c r="D796" s="6" t="n">
        <v>0</v>
      </c>
      <c r="E796" s="10">
        <f>IF(D796=1, IF(OR(C796&lt;10, C796&gt;=15),1,0), IF(OR(C796&lt;7, C796&gt;=18),1,0))</f>
        <v/>
      </c>
      <c r="F796" s="11" t="n">
        <v>0.236</v>
      </c>
      <c r="G796" s="12">
        <f>0*8</f>
        <v/>
      </c>
      <c r="H796" s="12">
        <f>F796-G796</f>
        <v/>
      </c>
      <c r="I796" s="10">
        <f>IF(E796=0,"Fora",IF(E795=0,"Carg xar",IF(H796&lt;0,IF(M796&lt;0.9,"Carg FV","Stby"),IF(M796&gt;P796,"V2H",IF(M796&lt;0.9,"Carg xar","Stby")))))</f>
        <v/>
      </c>
      <c r="J796" s="12">
        <f>IF(OR(I796="Carg FV",I796="Carg xar"),MIN(IF(I796="Carg FV",ABS(H796),7.4),7.4,MAX(0,(0.9-M796)*40)*0.95),0)</f>
        <v/>
      </c>
      <c r="K796" s="12">
        <f>IF(I796="V2H",MIN(MAX(0,H796),7.4,MAX(0,(M796-P796)*40)*0.95),0)</f>
        <v/>
      </c>
      <c r="L796" s="12">
        <f>IF(E796=0,0,MAX(0,H796-K796))</f>
        <v/>
      </c>
      <c r="M796" s="13">
        <f>M795+J795/40-IF(I795="V2H",K795/(0.95*40),0)-IF(E796=0,IF(E795=1,IF(D796=1,30,40)*0.18/(2*40),0),0)-IF(E796=1,IF(E795=0,IF(D796=1,30,40)*0.18/(2*40),0),0)</f>
        <v/>
      </c>
      <c r="N796" s="14" t="n">
        <v>0.09</v>
      </c>
      <c r="O796" s="15">
        <f>K796*N796</f>
        <v/>
      </c>
      <c r="P796">
        <f>IF(E796=0,0.3,IF(D796=1,IF(C796&gt;=Params!$B$13-3,IF(C796&lt;Params!$B$13,Params!$B$20,0.3),0.3),IF(C796&gt;=Params!$B$15-3,IF(C796&lt;Params!$B$15,Params!$B$21,0.3),0.3)))</f>
        <v/>
      </c>
    </row>
    <row r="797" ht="15" customHeight="1" s="1">
      <c r="A797" s="9" t="n">
        <v>794</v>
      </c>
      <c r="B797" s="6" t="inlineStr">
        <is>
          <t>03/02</t>
        </is>
      </c>
      <c r="C797" s="6" t="n">
        <v>1</v>
      </c>
      <c r="D797" s="6" t="n">
        <v>0</v>
      </c>
      <c r="E797" s="10">
        <f>IF(D797=1, IF(OR(C797&lt;10, C797&gt;=15),1,0), IF(OR(C797&lt;7, C797&gt;=18),1,0))</f>
        <v/>
      </c>
      <c r="F797" s="11" t="n">
        <v>0.115</v>
      </c>
      <c r="G797" s="12">
        <f>0*8</f>
        <v/>
      </c>
      <c r="H797" s="12">
        <f>F797-G797</f>
        <v/>
      </c>
      <c r="I797" s="10">
        <f>IF(E797=0,"Fora",IF(E796=0,"Carg xar",IF(H797&lt;0,IF(M797&lt;0.9,"Carg FV","Stby"),IF(M797&gt;P797,"V2H",IF(M797&lt;0.9,"Carg xar","Stby")))))</f>
        <v/>
      </c>
      <c r="J797" s="12">
        <f>IF(OR(I797="Carg FV",I797="Carg xar"),MIN(IF(I797="Carg FV",ABS(H797),7.4),7.4,MAX(0,(0.9-M797)*40)*0.95),0)</f>
        <v/>
      </c>
      <c r="K797" s="12">
        <f>IF(I797="V2H",MIN(MAX(0,H797),7.4,MAX(0,(M797-P797)*40)*0.95),0)</f>
        <v/>
      </c>
      <c r="L797" s="12">
        <f>IF(E797=0,0,MAX(0,H797-K797))</f>
        <v/>
      </c>
      <c r="M797" s="13">
        <f>M796+J796/40-IF(I796="V2H",K796/(0.95*40),0)-IF(E797=0,IF(E796=1,IF(D797=1,30,40)*0.18/(2*40),0),0)-IF(E797=1,IF(E796=0,IF(D797=1,30,40)*0.18/(2*40),0),0)</f>
        <v/>
      </c>
      <c r="N797" s="14" t="n">
        <v>0.09</v>
      </c>
      <c r="O797" s="15">
        <f>K797*N797</f>
        <v/>
      </c>
      <c r="P797">
        <f>IF(E797=0,0.3,IF(D797=1,IF(C797&gt;=Params!$B$13-3,IF(C797&lt;Params!$B$13,Params!$B$20,0.3),0.3),IF(C797&gt;=Params!$B$15-3,IF(C797&lt;Params!$B$15,Params!$B$21,0.3),0.3)))</f>
        <v/>
      </c>
    </row>
    <row r="798" ht="15" customHeight="1" s="1">
      <c r="A798" s="9" t="n">
        <v>795</v>
      </c>
      <c r="B798" s="6" t="inlineStr">
        <is>
          <t>03/02</t>
        </is>
      </c>
      <c r="C798" s="6" t="n">
        <v>2</v>
      </c>
      <c r="D798" s="6" t="n">
        <v>0</v>
      </c>
      <c r="E798" s="10">
        <f>IF(D798=1, IF(OR(C798&lt;10, C798&gt;=15),1,0), IF(OR(C798&lt;7, C798&gt;=18),1,0))</f>
        <v/>
      </c>
      <c r="F798" s="11" t="n">
        <v>0.146</v>
      </c>
      <c r="G798" s="12">
        <f>0*8</f>
        <v/>
      </c>
      <c r="H798" s="12">
        <f>F798-G798</f>
        <v/>
      </c>
      <c r="I798" s="10">
        <f>IF(E798=0,"Fora",IF(E797=0,"Carg xar",IF(H798&lt;0,IF(M798&lt;0.9,"Carg FV","Stby"),IF(M798&gt;P798,"V2H",IF(M798&lt;0.9,"Carg xar","Stby")))))</f>
        <v/>
      </c>
      <c r="J798" s="12">
        <f>IF(OR(I798="Carg FV",I798="Carg xar"),MIN(IF(I798="Carg FV",ABS(H798),7.4),7.4,MAX(0,(0.9-M798)*40)*0.95),0)</f>
        <v/>
      </c>
      <c r="K798" s="12">
        <f>IF(I798="V2H",MIN(MAX(0,H798),7.4,MAX(0,(M798-P798)*40)*0.95),0)</f>
        <v/>
      </c>
      <c r="L798" s="12">
        <f>IF(E798=0,0,MAX(0,H798-K798))</f>
        <v/>
      </c>
      <c r="M798" s="13">
        <f>M797+J797/40-IF(I797="V2H",K797/(0.95*40),0)-IF(E798=0,IF(E797=1,IF(D798=1,30,40)*0.18/(2*40),0),0)-IF(E798=1,IF(E797=0,IF(D798=1,30,40)*0.18/(2*40),0),0)</f>
        <v/>
      </c>
      <c r="N798" s="14" t="n">
        <v>0.09</v>
      </c>
      <c r="O798" s="15">
        <f>K798*N798</f>
        <v/>
      </c>
      <c r="P798">
        <f>IF(E798=0,0.3,IF(D798=1,IF(C798&gt;=Params!$B$13-3,IF(C798&lt;Params!$B$13,Params!$B$20,0.3),0.3),IF(C798&gt;=Params!$B$15-3,IF(C798&lt;Params!$B$15,Params!$B$21,0.3),0.3)))</f>
        <v/>
      </c>
    </row>
    <row r="799" ht="15" customHeight="1" s="1">
      <c r="A799" s="9" t="n">
        <v>796</v>
      </c>
      <c r="B799" s="6" t="inlineStr">
        <is>
          <t>03/02</t>
        </is>
      </c>
      <c r="C799" s="6" t="n">
        <v>3</v>
      </c>
      <c r="D799" s="6" t="n">
        <v>0</v>
      </c>
      <c r="E799" s="10">
        <f>IF(D799=1, IF(OR(C799&lt;10, C799&gt;=15),1,0), IF(OR(C799&lt;7, C799&gt;=18),1,0))</f>
        <v/>
      </c>
      <c r="F799" s="11" t="n">
        <v>0.207</v>
      </c>
      <c r="G799" s="12">
        <f>0*8</f>
        <v/>
      </c>
      <c r="H799" s="12">
        <f>F799-G799</f>
        <v/>
      </c>
      <c r="I799" s="10">
        <f>IF(E799=0,"Fora",IF(E798=0,"Carg xar",IF(H799&lt;0,IF(M799&lt;0.9,"Carg FV","Stby"),IF(M799&gt;P799,"V2H",IF(M799&lt;0.9,"Carg xar","Stby")))))</f>
        <v/>
      </c>
      <c r="J799" s="12">
        <f>IF(OR(I799="Carg FV",I799="Carg xar"),MIN(IF(I799="Carg FV",ABS(H799),7.4),7.4,MAX(0,(0.9-M799)*40)*0.95),0)</f>
        <v/>
      </c>
      <c r="K799" s="12">
        <f>IF(I799="V2H",MIN(MAX(0,H799),7.4,MAX(0,(M799-P799)*40)*0.95),0)</f>
        <v/>
      </c>
      <c r="L799" s="12">
        <f>IF(E799=0,0,MAX(0,H799-K799))</f>
        <v/>
      </c>
      <c r="M799" s="13">
        <f>M798+J798/40-IF(I798="V2H",K798/(0.95*40),0)-IF(E799=0,IF(E798=1,IF(D799=1,30,40)*0.18/(2*40),0),0)-IF(E799=1,IF(E798=0,IF(D799=1,30,40)*0.18/(2*40),0),0)</f>
        <v/>
      </c>
      <c r="N799" s="14" t="n">
        <v>0.09</v>
      </c>
      <c r="O799" s="15">
        <f>K799*N799</f>
        <v/>
      </c>
      <c r="P799">
        <f>IF(E799=0,0.3,IF(D799=1,IF(C799&gt;=Params!$B$13-3,IF(C799&lt;Params!$B$13,Params!$B$20,0.3),0.3),IF(C799&gt;=Params!$B$15-3,IF(C799&lt;Params!$B$15,Params!$B$21,0.3),0.3)))</f>
        <v/>
      </c>
    </row>
    <row r="800" ht="15" customHeight="1" s="1">
      <c r="A800" s="9" t="n">
        <v>797</v>
      </c>
      <c r="B800" s="6" t="inlineStr">
        <is>
          <t>03/02</t>
        </is>
      </c>
      <c r="C800" s="6" t="n">
        <v>4</v>
      </c>
      <c r="D800" s="6" t="n">
        <v>0</v>
      </c>
      <c r="E800" s="10">
        <f>IF(D800=1, IF(OR(C800&lt;10, C800&gt;=15),1,0), IF(OR(C800&lt;7, C800&gt;=18),1,0))</f>
        <v/>
      </c>
      <c r="F800" s="11" t="n">
        <v>0.157</v>
      </c>
      <c r="G800" s="12">
        <f>0*8</f>
        <v/>
      </c>
      <c r="H800" s="12">
        <f>F800-G800</f>
        <v/>
      </c>
      <c r="I800" s="10">
        <f>IF(E800=0,"Fora",IF(E799=0,"Carg xar",IF(H800&lt;0,IF(M800&lt;0.9,"Carg FV","Stby"),IF(M800&gt;P800,"V2H",IF(M800&lt;0.9,"Carg xar","Stby")))))</f>
        <v/>
      </c>
      <c r="J800" s="12">
        <f>IF(OR(I800="Carg FV",I800="Carg xar"),MIN(IF(I800="Carg FV",ABS(H800),7.4),7.4,MAX(0,(0.9-M800)*40)*0.95),0)</f>
        <v/>
      </c>
      <c r="K800" s="12">
        <f>IF(I800="V2H",MIN(MAX(0,H800),7.4,MAX(0,(M800-P800)*40)*0.95),0)</f>
        <v/>
      </c>
      <c r="L800" s="12">
        <f>IF(E800=0,0,MAX(0,H800-K800))</f>
        <v/>
      </c>
      <c r="M800" s="13">
        <f>M799+J799/40-IF(I799="V2H",K799/(0.95*40),0)-IF(E800=0,IF(E799=1,IF(D800=1,30,40)*0.18/(2*40),0),0)-IF(E800=1,IF(E799=0,IF(D800=1,30,40)*0.18/(2*40),0),0)</f>
        <v/>
      </c>
      <c r="N800" s="14" t="n">
        <v>0.09</v>
      </c>
      <c r="O800" s="15">
        <f>K800*N800</f>
        <v/>
      </c>
      <c r="P800">
        <f>IF(E800=0,0.3,IF(D800=1,IF(C800&gt;=Params!$B$13-3,IF(C800&lt;Params!$B$13,Params!$B$20,0.3),0.3),IF(C800&gt;=Params!$B$15-3,IF(C800&lt;Params!$B$15,Params!$B$21,0.3),0.3)))</f>
        <v/>
      </c>
    </row>
    <row r="801" ht="15" customHeight="1" s="1">
      <c r="A801" s="9" t="n">
        <v>798</v>
      </c>
      <c r="B801" s="6" t="inlineStr">
        <is>
          <t>03/02</t>
        </is>
      </c>
      <c r="C801" s="6" t="n">
        <v>5</v>
      </c>
      <c r="D801" s="6" t="n">
        <v>0</v>
      </c>
      <c r="E801" s="10">
        <f>IF(D801=1, IF(OR(C801&lt;10, C801&gt;=15),1,0), IF(OR(C801&lt;7, C801&gt;=18),1,0))</f>
        <v/>
      </c>
      <c r="F801" s="11" t="n">
        <v>0.14</v>
      </c>
      <c r="G801" s="12">
        <f>0*8</f>
        <v/>
      </c>
      <c r="H801" s="12">
        <f>F801-G801</f>
        <v/>
      </c>
      <c r="I801" s="10">
        <f>IF(E801=0,"Fora",IF(E800=0,"Carg xar",IF(H801&lt;0,IF(M801&lt;0.9,"Carg FV","Stby"),IF(M801&gt;P801,"V2H",IF(M801&lt;0.9,"Carg xar","Stby")))))</f>
        <v/>
      </c>
      <c r="J801" s="12">
        <f>IF(OR(I801="Carg FV",I801="Carg xar"),MIN(IF(I801="Carg FV",ABS(H801),7.4),7.4,MAX(0,(0.9-M801)*40)*0.95),0)</f>
        <v/>
      </c>
      <c r="K801" s="12">
        <f>IF(I801="V2H",MIN(MAX(0,H801),7.4,MAX(0,(M801-P801)*40)*0.95),0)</f>
        <v/>
      </c>
      <c r="L801" s="12">
        <f>IF(E801=0,0,MAX(0,H801-K801))</f>
        <v/>
      </c>
      <c r="M801" s="13">
        <f>M800+J800/40-IF(I800="V2H",K800/(0.95*40),0)-IF(E801=0,IF(E800=1,IF(D801=1,30,40)*0.18/(2*40),0),0)-IF(E801=1,IF(E800=0,IF(D801=1,30,40)*0.18/(2*40),0),0)</f>
        <v/>
      </c>
      <c r="N801" s="14" t="n">
        <v>0.09</v>
      </c>
      <c r="O801" s="15">
        <f>K801*N801</f>
        <v/>
      </c>
      <c r="P801">
        <f>IF(E801=0,0.3,IF(D801=1,IF(C801&gt;=Params!$B$13-3,IF(C801&lt;Params!$B$13,Params!$B$20,0.3),0.3),IF(C801&gt;=Params!$B$15-3,IF(C801&lt;Params!$B$15,Params!$B$21,0.3),0.3)))</f>
        <v/>
      </c>
    </row>
    <row r="802" ht="15" customHeight="1" s="1">
      <c r="A802" s="9" t="n">
        <v>799</v>
      </c>
      <c r="B802" s="6" t="inlineStr">
        <is>
          <t>03/02</t>
        </is>
      </c>
      <c r="C802" s="6" t="n">
        <v>6</v>
      </c>
      <c r="D802" s="6" t="n">
        <v>0</v>
      </c>
      <c r="E802" s="10">
        <f>IF(D802=1, IF(OR(C802&lt;10, C802&gt;=15),1,0), IF(OR(C802&lt;7, C802&gt;=18),1,0))</f>
        <v/>
      </c>
      <c r="F802" s="11" t="n">
        <v>0.237</v>
      </c>
      <c r="G802" s="12">
        <f>0*8</f>
        <v/>
      </c>
      <c r="H802" s="12">
        <f>F802-G802</f>
        <v/>
      </c>
      <c r="I802" s="10">
        <f>IF(E802=0,"Fora",IF(E801=0,"Carg xar",IF(H802&lt;0,IF(M802&lt;0.9,"Carg FV","Stby"),IF(M802&gt;P802,"V2H",IF(M802&lt;0.9,"Carg xar","Stby")))))</f>
        <v/>
      </c>
      <c r="J802" s="12">
        <f>IF(OR(I802="Carg FV",I802="Carg xar"),MIN(IF(I802="Carg FV",ABS(H802),7.4),7.4,MAX(0,(0.9-M802)*40)*0.95),0)</f>
        <v/>
      </c>
      <c r="K802" s="12">
        <f>IF(I802="V2H",MIN(MAX(0,H802),7.4,MAX(0,(M802-P802)*40)*0.95),0)</f>
        <v/>
      </c>
      <c r="L802" s="12">
        <f>IF(E802=0,0,MAX(0,H802-K802))</f>
        <v/>
      </c>
      <c r="M802" s="13">
        <f>M801+J801/40-IF(I801="V2H",K801/(0.95*40),0)-IF(E802=0,IF(E801=1,IF(D802=1,30,40)*0.18/(2*40),0),0)-IF(E802=1,IF(E801=0,IF(D802=1,30,40)*0.18/(2*40),0),0)</f>
        <v/>
      </c>
      <c r="N802" s="14" t="n">
        <v>0.09</v>
      </c>
      <c r="O802" s="15">
        <f>K802*N802</f>
        <v/>
      </c>
      <c r="P802">
        <f>IF(E802=0,0.3,IF(D802=1,IF(C802&gt;=Params!$B$13-3,IF(C802&lt;Params!$B$13,Params!$B$20,0.3),0.3),IF(C802&gt;=Params!$B$15-3,IF(C802&lt;Params!$B$15,Params!$B$21,0.3),0.3)))</f>
        <v/>
      </c>
    </row>
    <row r="803" ht="15" customHeight="1" s="1">
      <c r="A803" s="9" t="n">
        <v>800</v>
      </c>
      <c r="B803" s="6" t="inlineStr">
        <is>
          <t>03/02</t>
        </is>
      </c>
      <c r="C803" s="6" t="n">
        <v>7</v>
      </c>
      <c r="D803" s="6" t="n">
        <v>0</v>
      </c>
      <c r="E803" s="10">
        <f>IF(D803=1, IF(OR(C803&lt;10, C803&gt;=15),1,0), IF(OR(C803&lt;7, C803&gt;=18),1,0))</f>
        <v/>
      </c>
      <c r="F803" s="11" t="n">
        <v>2.633</v>
      </c>
      <c r="G803" s="12">
        <f>0*8</f>
        <v/>
      </c>
      <c r="H803" s="12">
        <f>F803-G803</f>
        <v/>
      </c>
      <c r="I803" s="10">
        <f>IF(E803=0,"Fora",IF(E802=0,"Carg xar",IF(H803&lt;0,IF(M803&lt;0.9,"Carg FV","Stby"),IF(M803&gt;P803,"V2H",IF(M803&lt;0.9,"Carg xar","Stby")))))</f>
        <v/>
      </c>
      <c r="J803" s="12">
        <f>IF(OR(I803="Carg FV",I803="Carg xar"),MIN(IF(I803="Carg FV",ABS(H803),7.4),7.4,MAX(0,(0.9-M803)*40)*0.95),0)</f>
        <v/>
      </c>
      <c r="K803" s="12">
        <f>IF(I803="V2H",MIN(MAX(0,H803),7.4,MAX(0,(M803-P803)*40)*0.95),0)</f>
        <v/>
      </c>
      <c r="L803" s="12">
        <f>IF(E803=0,0,MAX(0,H803-K803))</f>
        <v/>
      </c>
      <c r="M803" s="13">
        <f>M802+J802/40-IF(I802="V2H",K802/(0.95*40),0)-IF(E803=0,IF(E802=1,IF(D803=1,30,40)*0.18/(2*40),0),0)-IF(E803=1,IF(E802=0,IF(D803=1,30,40)*0.18/(2*40),0),0)</f>
        <v/>
      </c>
      <c r="N803" s="14" t="n">
        <v>0.09</v>
      </c>
      <c r="O803" s="15">
        <f>K803*N803</f>
        <v/>
      </c>
      <c r="P803">
        <f>IF(E803=0,0.3,IF(D803=1,IF(C803&gt;=Params!$B$13-3,IF(C803&lt;Params!$B$13,Params!$B$20,0.3),0.3),IF(C803&gt;=Params!$B$15-3,IF(C803&lt;Params!$B$15,Params!$B$21,0.3),0.3)))</f>
        <v/>
      </c>
    </row>
    <row r="804" ht="15" customHeight="1" s="1">
      <c r="A804" s="9" t="n">
        <v>801</v>
      </c>
      <c r="B804" s="6" t="inlineStr">
        <is>
          <t>03/02</t>
        </is>
      </c>
      <c r="C804" s="6" t="n">
        <v>8</v>
      </c>
      <c r="D804" s="6" t="n">
        <v>0</v>
      </c>
      <c r="E804" s="10">
        <f>IF(D804=1, IF(OR(C804&lt;10, C804&gt;=15),1,0), IF(OR(C804&lt;7, C804&gt;=18),1,0))</f>
        <v/>
      </c>
      <c r="F804" s="11" t="n">
        <v>3.67</v>
      </c>
      <c r="G804" s="12">
        <f>0.1*8</f>
        <v/>
      </c>
      <c r="H804" s="12">
        <f>F804-G804</f>
        <v/>
      </c>
      <c r="I804" s="10">
        <f>IF(E804=0,"Fora",IF(E803=0,"Carg xar",IF(H804&lt;0,IF(M804&lt;0.9,"Carg FV","Stby"),IF(M804&gt;P804,"V2H",IF(M804&lt;0.9,"Carg xar","Stby")))))</f>
        <v/>
      </c>
      <c r="J804" s="12">
        <f>IF(OR(I804="Carg FV",I804="Carg xar"),MIN(IF(I804="Carg FV",ABS(H804),7.4),7.4,MAX(0,(0.9-M804)*40)*0.95),0)</f>
        <v/>
      </c>
      <c r="K804" s="12">
        <f>IF(I804="V2H",MIN(MAX(0,H804),7.4,MAX(0,(M804-P804)*40)*0.95),0)</f>
        <v/>
      </c>
      <c r="L804" s="12">
        <f>IF(E804=0,0,MAX(0,H804-K804))</f>
        <v/>
      </c>
      <c r="M804" s="13">
        <f>M803+J803/40-IF(I803="V2H",K803/(0.95*40),0)-IF(E804=0,IF(E803=1,IF(D804=1,30,40)*0.18/(2*40),0),0)-IF(E804=1,IF(E803=0,IF(D804=1,30,40)*0.18/(2*40),0),0)</f>
        <v/>
      </c>
      <c r="N804" s="14" t="n">
        <v>0.15</v>
      </c>
      <c r="O804" s="15">
        <f>K804*N804</f>
        <v/>
      </c>
      <c r="P804">
        <f>IF(E804=0,0.3,IF(D804=1,IF(C804&gt;=Params!$B$13-3,IF(C804&lt;Params!$B$13,Params!$B$20,0.3),0.3),IF(C804&gt;=Params!$B$15-3,IF(C804&lt;Params!$B$15,Params!$B$21,0.3),0.3)))</f>
        <v/>
      </c>
    </row>
    <row r="805" ht="15" customHeight="1" s="1">
      <c r="A805" s="9" t="n">
        <v>802</v>
      </c>
      <c r="B805" s="6" t="inlineStr">
        <is>
          <t>03/02</t>
        </is>
      </c>
      <c r="C805" s="6" t="n">
        <v>9</v>
      </c>
      <c r="D805" s="6" t="n">
        <v>0</v>
      </c>
      <c r="E805" s="10">
        <f>IF(D805=1, IF(OR(C805&lt;10, C805&gt;=15),1,0), IF(OR(C805&lt;7, C805&gt;=18),1,0))</f>
        <v/>
      </c>
      <c r="F805" s="11" t="n">
        <v>3.407</v>
      </c>
      <c r="G805" s="12">
        <f>0.28*8</f>
        <v/>
      </c>
      <c r="H805" s="12">
        <f>F805-G805</f>
        <v/>
      </c>
      <c r="I805" s="10">
        <f>IF(E805=0,"Fora",IF(E804=0,"Carg xar",IF(H805&lt;0,IF(M805&lt;0.9,"Carg FV","Stby"),IF(M805&gt;P805,"V2H",IF(M805&lt;0.9,"Carg xar","Stby")))))</f>
        <v/>
      </c>
      <c r="J805" s="12">
        <f>IF(OR(I805="Carg FV",I805="Carg xar"),MIN(IF(I805="Carg FV",ABS(H805),7.4),7.4,MAX(0,(0.9-M805)*40)*0.95),0)</f>
        <v/>
      </c>
      <c r="K805" s="12">
        <f>IF(I805="V2H",MIN(MAX(0,H805),7.4,MAX(0,(M805-P805)*40)*0.95),0)</f>
        <v/>
      </c>
      <c r="L805" s="12">
        <f>IF(E805=0,0,MAX(0,H805-K805))</f>
        <v/>
      </c>
      <c r="M805" s="13">
        <f>M804+J804/40-IF(I804="V2H",K804/(0.95*40),0)-IF(E805=0,IF(E804=1,IF(D805=1,30,40)*0.18/(2*40),0),0)-IF(E805=1,IF(E804=0,IF(D805=1,30,40)*0.18/(2*40),0),0)</f>
        <v/>
      </c>
      <c r="N805" s="14" t="n">
        <v>0.15</v>
      </c>
      <c r="O805" s="15">
        <f>K805*N805</f>
        <v/>
      </c>
      <c r="P805">
        <f>IF(E805=0,0.3,IF(D805=1,IF(C805&gt;=Params!$B$13-3,IF(C805&lt;Params!$B$13,Params!$B$20,0.3),0.3),IF(C805&gt;=Params!$B$15-3,IF(C805&lt;Params!$B$15,Params!$B$21,0.3),0.3)))</f>
        <v/>
      </c>
    </row>
    <row r="806" ht="15" customHeight="1" s="1">
      <c r="A806" s="9" t="n">
        <v>803</v>
      </c>
      <c r="B806" s="6" t="inlineStr">
        <is>
          <t>03/02</t>
        </is>
      </c>
      <c r="C806" s="6" t="n">
        <v>10</v>
      </c>
      <c r="D806" s="6" t="n">
        <v>0</v>
      </c>
      <c r="E806" s="10">
        <f>IF(D806=1, IF(OR(C806&lt;10, C806&gt;=15),1,0), IF(OR(C806&lt;7, C806&gt;=18),1,0))</f>
        <v/>
      </c>
      <c r="F806" s="11" t="n">
        <v>0.498</v>
      </c>
      <c r="G806" s="12">
        <f>0.48*8</f>
        <v/>
      </c>
      <c r="H806" s="12">
        <f>F806-G806</f>
        <v/>
      </c>
      <c r="I806" s="10">
        <f>IF(E806=0,"Fora",IF(E805=0,"Carg xar",IF(H806&lt;0,IF(M806&lt;0.9,"Carg FV","Stby"),IF(M806&gt;P806,"V2H",IF(M806&lt;0.9,"Carg xar","Stby")))))</f>
        <v/>
      </c>
      <c r="J806" s="12">
        <f>IF(OR(I806="Carg FV",I806="Carg xar"),MIN(IF(I806="Carg FV",ABS(H806),7.4),7.4,MAX(0,(0.9-M806)*40)*0.95),0)</f>
        <v/>
      </c>
      <c r="K806" s="12">
        <f>IF(I806="V2H",MIN(MAX(0,H806),7.4,MAX(0,(M806-P806)*40)*0.95),0)</f>
        <v/>
      </c>
      <c r="L806" s="12">
        <f>IF(E806=0,0,MAX(0,H806-K806))</f>
        <v/>
      </c>
      <c r="M806" s="13">
        <f>M805+J805/40-IF(I805="V2H",K805/(0.95*40),0)-IF(E806=0,IF(E805=1,IF(D806=1,30,40)*0.18/(2*40),0),0)-IF(E806=1,IF(E805=0,IF(D806=1,30,40)*0.18/(2*40),0),0)</f>
        <v/>
      </c>
      <c r="N806" s="14" t="n">
        <v>0.2</v>
      </c>
      <c r="O806" s="15">
        <f>K806*N806</f>
        <v/>
      </c>
      <c r="P806">
        <f>IF(E806=0,0.3,IF(D806=1,IF(C806&gt;=Params!$B$13-3,IF(C806&lt;Params!$B$13,Params!$B$20,0.3),0.3),IF(C806&gt;=Params!$B$15-3,IF(C806&lt;Params!$B$15,Params!$B$21,0.3),0.3)))</f>
        <v/>
      </c>
    </row>
    <row r="807" ht="15" customHeight="1" s="1">
      <c r="A807" s="9" t="n">
        <v>804</v>
      </c>
      <c r="B807" s="6" t="inlineStr">
        <is>
          <t>03/02</t>
        </is>
      </c>
      <c r="C807" s="6" t="n">
        <v>11</v>
      </c>
      <c r="D807" s="6" t="n">
        <v>0</v>
      </c>
      <c r="E807" s="10">
        <f>IF(D807=1, IF(OR(C807&lt;10, C807&gt;=15),1,0), IF(OR(C807&lt;7, C807&gt;=18),1,0))</f>
        <v/>
      </c>
      <c r="F807" s="11" t="n">
        <v>0</v>
      </c>
      <c r="G807" s="12">
        <f>0.62*8</f>
        <v/>
      </c>
      <c r="H807" s="12">
        <f>F807-G807</f>
        <v/>
      </c>
      <c r="I807" s="10">
        <f>IF(E807=0,"Fora",IF(E806=0,"Carg xar",IF(H807&lt;0,IF(M807&lt;0.9,"Carg FV","Stby"),IF(M807&gt;P807,"V2H",IF(M807&lt;0.9,"Carg xar","Stby")))))</f>
        <v/>
      </c>
      <c r="J807" s="12">
        <f>IF(OR(I807="Carg FV",I807="Carg xar"),MIN(IF(I807="Carg FV",ABS(H807),7.4),7.4,MAX(0,(0.9-M807)*40)*0.95),0)</f>
        <v/>
      </c>
      <c r="K807" s="12">
        <f>IF(I807="V2H",MIN(MAX(0,H807),7.4,MAX(0,(M807-P807)*40)*0.95),0)</f>
        <v/>
      </c>
      <c r="L807" s="12">
        <f>IF(E807=0,0,MAX(0,H807-K807))</f>
        <v/>
      </c>
      <c r="M807" s="13">
        <f>M806+J806/40-IF(I806="V2H",K806/(0.95*40),0)-IF(E807=0,IF(E806=1,IF(D807=1,30,40)*0.18/(2*40),0),0)-IF(E807=1,IF(E806=0,IF(D807=1,30,40)*0.18/(2*40),0),0)</f>
        <v/>
      </c>
      <c r="N807" s="14" t="n">
        <v>0.2</v>
      </c>
      <c r="O807" s="15">
        <f>K807*N807</f>
        <v/>
      </c>
      <c r="P807">
        <f>IF(E807=0,0.3,IF(D807=1,IF(C807&gt;=Params!$B$13-3,IF(C807&lt;Params!$B$13,Params!$B$20,0.3),0.3),IF(C807&gt;=Params!$B$15-3,IF(C807&lt;Params!$B$15,Params!$B$21,0.3),0.3)))</f>
        <v/>
      </c>
    </row>
    <row r="808" ht="15" customHeight="1" s="1">
      <c r="A808" s="9" t="n">
        <v>805</v>
      </c>
      <c r="B808" s="6" t="inlineStr">
        <is>
          <t>03/02</t>
        </is>
      </c>
      <c r="C808" s="6" t="n">
        <v>12</v>
      </c>
      <c r="D808" s="6" t="n">
        <v>0</v>
      </c>
      <c r="E808" s="10">
        <f>IF(D808=1, IF(OR(C808&lt;10, C808&gt;=15),1,0), IF(OR(C808&lt;7, C808&gt;=18),1,0))</f>
        <v/>
      </c>
      <c r="F808" s="11" t="n">
        <v>0</v>
      </c>
      <c r="G808" s="12">
        <f>0.68*8</f>
        <v/>
      </c>
      <c r="H808" s="12">
        <f>F808-G808</f>
        <v/>
      </c>
      <c r="I808" s="10">
        <f>IF(E808=0,"Fora",IF(E807=0,"Carg xar",IF(H808&lt;0,IF(M808&lt;0.9,"Carg FV","Stby"),IF(M808&gt;P808,"V2H",IF(M808&lt;0.9,"Carg xar","Stby")))))</f>
        <v/>
      </c>
      <c r="J808" s="12">
        <f>IF(OR(I808="Carg FV",I808="Carg xar"),MIN(IF(I808="Carg FV",ABS(H808),7.4),7.4,MAX(0,(0.9-M808)*40)*0.95),0)</f>
        <v/>
      </c>
      <c r="K808" s="12">
        <f>IF(I808="V2H",MIN(MAX(0,H808),7.4,MAX(0,(M808-P808)*40)*0.95),0)</f>
        <v/>
      </c>
      <c r="L808" s="12">
        <f>IF(E808=0,0,MAX(0,H808-K808))</f>
        <v/>
      </c>
      <c r="M808" s="13">
        <f>M807+J807/40-IF(I807="V2H",K807/(0.95*40),0)-IF(E808=0,IF(E807=1,IF(D808=1,30,40)*0.18/(2*40),0),0)-IF(E808=1,IF(E807=0,IF(D808=1,30,40)*0.18/(2*40),0),0)</f>
        <v/>
      </c>
      <c r="N808" s="14" t="n">
        <v>0.2</v>
      </c>
      <c r="O808" s="15">
        <f>K808*N808</f>
        <v/>
      </c>
      <c r="P808">
        <f>IF(E808=0,0.3,IF(D808=1,IF(C808&gt;=Params!$B$13-3,IF(C808&lt;Params!$B$13,Params!$B$20,0.3),0.3),IF(C808&gt;=Params!$B$15-3,IF(C808&lt;Params!$B$15,Params!$B$21,0.3),0.3)))</f>
        <v/>
      </c>
    </row>
    <row r="809" ht="15" customHeight="1" s="1">
      <c r="A809" s="9" t="n">
        <v>806</v>
      </c>
      <c r="B809" s="6" t="inlineStr">
        <is>
          <t>03/02</t>
        </is>
      </c>
      <c r="C809" s="6" t="n">
        <v>13</v>
      </c>
      <c r="D809" s="6" t="n">
        <v>0</v>
      </c>
      <c r="E809" s="10">
        <f>IF(D809=1, IF(OR(C809&lt;10, C809&gt;=15),1,0), IF(OR(C809&lt;7, C809&gt;=18),1,0))</f>
        <v/>
      </c>
      <c r="F809" s="11" t="n">
        <v>0</v>
      </c>
      <c r="G809" s="12">
        <f>0.65*8</f>
        <v/>
      </c>
      <c r="H809" s="12">
        <f>F809-G809</f>
        <v/>
      </c>
      <c r="I809" s="10">
        <f>IF(E809=0,"Fora",IF(E808=0,"Carg xar",IF(H809&lt;0,IF(M809&lt;0.9,"Carg FV","Stby"),IF(M809&gt;P809,"V2H",IF(M809&lt;0.9,"Carg xar","Stby")))))</f>
        <v/>
      </c>
      <c r="J809" s="12">
        <f>IF(OR(I809="Carg FV",I809="Carg xar"),MIN(IF(I809="Carg FV",ABS(H809),7.4),7.4,MAX(0,(0.9-M809)*40)*0.95),0)</f>
        <v/>
      </c>
      <c r="K809" s="12">
        <f>IF(I809="V2H",MIN(MAX(0,H809),7.4,MAX(0,(M809-P809)*40)*0.95),0)</f>
        <v/>
      </c>
      <c r="L809" s="12">
        <f>IF(E809=0,0,MAX(0,H809-K809))</f>
        <v/>
      </c>
      <c r="M809" s="13">
        <f>M808+J808/40-IF(I808="V2H",K808/(0.95*40),0)-IF(E809=0,IF(E808=1,IF(D809=1,30,40)*0.18/(2*40),0),0)-IF(E809=1,IF(E808=0,IF(D809=1,30,40)*0.18/(2*40),0),0)</f>
        <v/>
      </c>
      <c r="N809" s="14" t="n">
        <v>0.2</v>
      </c>
      <c r="O809" s="15">
        <f>K809*N809</f>
        <v/>
      </c>
      <c r="P809">
        <f>IF(E809=0,0.3,IF(D809=1,IF(C809&gt;=Params!$B$13-3,IF(C809&lt;Params!$B$13,Params!$B$20,0.3),0.3),IF(C809&gt;=Params!$B$15-3,IF(C809&lt;Params!$B$15,Params!$B$21,0.3),0.3)))</f>
        <v/>
      </c>
    </row>
    <row r="810" ht="15" customHeight="1" s="1">
      <c r="A810" s="9" t="n">
        <v>807</v>
      </c>
      <c r="B810" s="6" t="inlineStr">
        <is>
          <t>03/02</t>
        </is>
      </c>
      <c r="C810" s="6" t="n">
        <v>14</v>
      </c>
      <c r="D810" s="6" t="n">
        <v>0</v>
      </c>
      <c r="E810" s="10">
        <f>IF(D810=1, IF(OR(C810&lt;10, C810&gt;=15),1,0), IF(OR(C810&lt;7, C810&gt;=18),1,0))</f>
        <v/>
      </c>
      <c r="F810" s="11" t="n">
        <v>0</v>
      </c>
      <c r="G810" s="12">
        <f>0.5*8</f>
        <v/>
      </c>
      <c r="H810" s="12">
        <f>F810-G810</f>
        <v/>
      </c>
      <c r="I810" s="10">
        <f>IF(E810=0,"Fora",IF(E809=0,"Carg xar",IF(H810&lt;0,IF(M810&lt;0.9,"Carg FV","Stby"),IF(M810&gt;P810,"V2H",IF(M810&lt;0.9,"Carg xar","Stby")))))</f>
        <v/>
      </c>
      <c r="J810" s="12">
        <f>IF(OR(I810="Carg FV",I810="Carg xar"),MIN(IF(I810="Carg FV",ABS(H810),7.4),7.4,MAX(0,(0.9-M810)*40)*0.95),0)</f>
        <v/>
      </c>
      <c r="K810" s="12">
        <f>IF(I810="V2H",MIN(MAX(0,H810),7.4,MAX(0,(M810-P810)*40)*0.95),0)</f>
        <v/>
      </c>
      <c r="L810" s="12">
        <f>IF(E810=0,0,MAX(0,H810-K810))</f>
        <v/>
      </c>
      <c r="M810" s="13">
        <f>M809+J809/40-IF(I809="V2H",K809/(0.95*40),0)-IF(E810=0,IF(E809=1,IF(D810=1,30,40)*0.18/(2*40),0),0)-IF(E810=1,IF(E809=0,IF(D810=1,30,40)*0.18/(2*40),0),0)</f>
        <v/>
      </c>
      <c r="N810" s="14" t="n">
        <v>0.15</v>
      </c>
      <c r="O810" s="15">
        <f>K810*N810</f>
        <v/>
      </c>
      <c r="P810">
        <f>IF(E810=0,0.3,IF(D810=1,IF(C810&gt;=Params!$B$13-3,IF(C810&lt;Params!$B$13,Params!$B$20,0.3),0.3),IF(C810&gt;=Params!$B$15-3,IF(C810&lt;Params!$B$15,Params!$B$21,0.3),0.3)))</f>
        <v/>
      </c>
    </row>
    <row r="811" ht="15" customHeight="1" s="1">
      <c r="A811" s="9" t="n">
        <v>808</v>
      </c>
      <c r="B811" s="6" t="inlineStr">
        <is>
          <t>03/02</t>
        </is>
      </c>
      <c r="C811" s="6" t="n">
        <v>15</v>
      </c>
      <c r="D811" s="6" t="n">
        <v>0</v>
      </c>
      <c r="E811" s="10">
        <f>IF(D811=1, IF(OR(C811&lt;10, C811&gt;=15),1,0), IF(OR(C811&lt;7, C811&gt;=18),1,0))</f>
        <v/>
      </c>
      <c r="F811" s="11" t="n">
        <v>0</v>
      </c>
      <c r="G811" s="12">
        <f>0.32*8</f>
        <v/>
      </c>
      <c r="H811" s="12">
        <f>F811-G811</f>
        <v/>
      </c>
      <c r="I811" s="10">
        <f>IF(E811=0,"Fora",IF(E810=0,"Carg xar",IF(H811&lt;0,IF(M811&lt;0.9,"Carg FV","Stby"),IF(M811&gt;P811,"V2H",IF(M811&lt;0.9,"Carg xar","Stby")))))</f>
        <v/>
      </c>
      <c r="J811" s="12">
        <f>IF(OR(I811="Carg FV",I811="Carg xar"),MIN(IF(I811="Carg FV",ABS(H811),7.4),7.4,MAX(0,(0.9-M811)*40)*0.95),0)</f>
        <v/>
      </c>
      <c r="K811" s="12">
        <f>IF(I811="V2H",MIN(MAX(0,H811),7.4,MAX(0,(M811-P811)*40)*0.95),0)</f>
        <v/>
      </c>
      <c r="L811" s="12">
        <f>IF(E811=0,0,MAX(0,H811-K811))</f>
        <v/>
      </c>
      <c r="M811" s="13">
        <f>M810+J810/40-IF(I810="V2H",K810/(0.95*40),0)-IF(E811=0,IF(E810=1,IF(D811=1,30,40)*0.18/(2*40),0),0)-IF(E811=1,IF(E810=0,IF(D811=1,30,40)*0.18/(2*40),0),0)</f>
        <v/>
      </c>
      <c r="N811" s="14" t="n">
        <v>0.15</v>
      </c>
      <c r="O811" s="15">
        <f>K811*N811</f>
        <v/>
      </c>
      <c r="P811">
        <f>IF(E811=0,0.3,IF(D811=1,IF(C811&gt;=Params!$B$13-3,IF(C811&lt;Params!$B$13,Params!$B$20,0.3),0.3),IF(C811&gt;=Params!$B$15-3,IF(C811&lt;Params!$B$15,Params!$B$21,0.3),0.3)))</f>
        <v/>
      </c>
    </row>
    <row r="812" ht="15" customHeight="1" s="1">
      <c r="A812" s="9" t="n">
        <v>809</v>
      </c>
      <c r="B812" s="6" t="inlineStr">
        <is>
          <t>03/02</t>
        </is>
      </c>
      <c r="C812" s="6" t="n">
        <v>16</v>
      </c>
      <c r="D812" s="6" t="n">
        <v>0</v>
      </c>
      <c r="E812" s="10">
        <f>IF(D812=1, IF(OR(C812&lt;10, C812&gt;=15),1,0), IF(OR(C812&lt;7, C812&gt;=18),1,0))</f>
        <v/>
      </c>
      <c r="F812" s="11" t="n">
        <v>0</v>
      </c>
      <c r="G812" s="12">
        <f>0.12*8</f>
        <v/>
      </c>
      <c r="H812" s="12">
        <f>F812-G812</f>
        <v/>
      </c>
      <c r="I812" s="10">
        <f>IF(E812=0,"Fora",IF(E811=0,"Carg xar",IF(H812&lt;0,IF(M812&lt;0.9,"Carg FV","Stby"),IF(M812&gt;P812,"V2H",IF(M812&lt;0.9,"Carg xar","Stby")))))</f>
        <v/>
      </c>
      <c r="J812" s="12">
        <f>IF(OR(I812="Carg FV",I812="Carg xar"),MIN(IF(I812="Carg FV",ABS(H812),7.4),7.4,MAX(0,(0.9-M812)*40)*0.95),0)</f>
        <v/>
      </c>
      <c r="K812" s="12">
        <f>IF(I812="V2H",MIN(MAX(0,H812),7.4,MAX(0,(M812-P812)*40)*0.95),0)</f>
        <v/>
      </c>
      <c r="L812" s="12">
        <f>IF(E812=0,0,MAX(0,H812-K812))</f>
        <v/>
      </c>
      <c r="M812" s="13">
        <f>M811+J811/40-IF(I811="V2H",K811/(0.95*40),0)-IF(E812=0,IF(E811=1,IF(D812=1,30,40)*0.18/(2*40),0),0)-IF(E812=1,IF(E811=0,IF(D812=1,30,40)*0.18/(2*40),0),0)</f>
        <v/>
      </c>
      <c r="N812" s="14" t="n">
        <v>0.15</v>
      </c>
      <c r="O812" s="15">
        <f>K812*N812</f>
        <v/>
      </c>
      <c r="P812">
        <f>IF(E812=0,0.3,IF(D812=1,IF(C812&gt;=Params!$B$13-3,IF(C812&lt;Params!$B$13,Params!$B$20,0.3),0.3),IF(C812&gt;=Params!$B$15-3,IF(C812&lt;Params!$B$15,Params!$B$21,0.3),0.3)))</f>
        <v/>
      </c>
    </row>
    <row r="813" ht="15" customHeight="1" s="1">
      <c r="A813" s="9" t="n">
        <v>810</v>
      </c>
      <c r="B813" s="6" t="inlineStr">
        <is>
          <t>03/02</t>
        </is>
      </c>
      <c r="C813" s="6" t="n">
        <v>17</v>
      </c>
      <c r="D813" s="6" t="n">
        <v>0</v>
      </c>
      <c r="E813" s="10">
        <f>IF(D813=1, IF(OR(C813&lt;10, C813&gt;=15),1,0), IF(OR(C813&lt;7, C813&gt;=18),1,0))</f>
        <v/>
      </c>
      <c r="F813" s="11" t="n">
        <v>0.171</v>
      </c>
      <c r="G813" s="12">
        <f>0*8</f>
        <v/>
      </c>
      <c r="H813" s="12">
        <f>F813-G813</f>
        <v/>
      </c>
      <c r="I813" s="10">
        <f>IF(E813=0,"Fora",IF(E812=0,"Carg xar",IF(H813&lt;0,IF(M813&lt;0.9,"Carg FV","Stby"),IF(M813&gt;P813,"V2H",IF(M813&lt;0.9,"Carg xar","Stby")))))</f>
        <v/>
      </c>
      <c r="J813" s="12">
        <f>IF(OR(I813="Carg FV",I813="Carg xar"),MIN(IF(I813="Carg FV",ABS(H813),7.4),7.4,MAX(0,(0.9-M813)*40)*0.95),0)</f>
        <v/>
      </c>
      <c r="K813" s="12">
        <f>IF(I813="V2H",MIN(MAX(0,H813),7.4,MAX(0,(M813-P813)*40)*0.95),0)</f>
        <v/>
      </c>
      <c r="L813" s="12">
        <f>IF(E813=0,0,MAX(0,H813-K813))</f>
        <v/>
      </c>
      <c r="M813" s="13">
        <f>M812+J812/40-IF(I812="V2H",K812/(0.95*40),0)-IF(E813=0,IF(E812=1,IF(D813=1,30,40)*0.18/(2*40),0),0)-IF(E813=1,IF(E812=0,IF(D813=1,30,40)*0.18/(2*40),0),0)</f>
        <v/>
      </c>
      <c r="N813" s="14" t="n">
        <v>0.15</v>
      </c>
      <c r="O813" s="15">
        <f>K813*N813</f>
        <v/>
      </c>
      <c r="P813">
        <f>IF(E813=0,0.3,IF(D813=1,IF(C813&gt;=Params!$B$13-3,IF(C813&lt;Params!$B$13,Params!$B$20,0.3),0.3),IF(C813&gt;=Params!$B$15-3,IF(C813&lt;Params!$B$15,Params!$B$21,0.3),0.3)))</f>
        <v/>
      </c>
    </row>
    <row r="814" ht="15" customHeight="1" s="1">
      <c r="A814" s="9" t="n">
        <v>811</v>
      </c>
      <c r="B814" s="6" t="inlineStr">
        <is>
          <t>03/02</t>
        </is>
      </c>
      <c r="C814" s="6" t="n">
        <v>18</v>
      </c>
      <c r="D814" s="6" t="n">
        <v>0</v>
      </c>
      <c r="E814" s="10">
        <f>IF(D814=1, IF(OR(C814&lt;10, C814&gt;=15),1,0), IF(OR(C814&lt;7, C814&gt;=18),1,0))</f>
        <v/>
      </c>
      <c r="F814" s="11" t="n">
        <v>0.318</v>
      </c>
      <c r="G814" s="12">
        <f>0*8</f>
        <v/>
      </c>
      <c r="H814" s="12">
        <f>F814-G814</f>
        <v/>
      </c>
      <c r="I814" s="10">
        <f>IF(E814=0,"Fora",IF(E813=0,"Carg xar",IF(H814&lt;0,IF(M814&lt;0.9,"Carg FV","Stby"),IF(M814&gt;P814,"V2H",IF(M814&lt;0.9,"Carg xar","Stby")))))</f>
        <v/>
      </c>
      <c r="J814" s="12">
        <f>IF(OR(I814="Carg FV",I814="Carg xar"),MIN(IF(I814="Carg FV",ABS(H814),7.4),7.4,MAX(0,(0.9-M814)*40)*0.95),0)</f>
        <v/>
      </c>
      <c r="K814" s="12">
        <f>IF(I814="V2H",MIN(MAX(0,H814),7.4,MAX(0,(M814-P814)*40)*0.95),0)</f>
        <v/>
      </c>
      <c r="L814" s="12">
        <f>IF(E814=0,0,MAX(0,H814-K814))</f>
        <v/>
      </c>
      <c r="M814" s="13">
        <f>M813+J813/40-IF(I813="V2H",K813/(0.95*40),0)-IF(E814=0,IF(E813=1,IF(D814=1,30,40)*0.18/(2*40),0),0)-IF(E814=1,IF(E813=0,IF(D814=1,30,40)*0.18/(2*40),0),0)</f>
        <v/>
      </c>
      <c r="N814" s="14" t="n">
        <v>0.2</v>
      </c>
      <c r="O814" s="15">
        <f>K814*N814</f>
        <v/>
      </c>
      <c r="P814">
        <f>IF(E814=0,0.3,IF(D814=1,IF(C814&gt;=Params!$B$13-3,IF(C814&lt;Params!$B$13,Params!$B$20,0.3),0.3),IF(C814&gt;=Params!$B$15-3,IF(C814&lt;Params!$B$15,Params!$B$21,0.3),0.3)))</f>
        <v/>
      </c>
    </row>
    <row r="815" ht="15" customHeight="1" s="1">
      <c r="A815" s="9" t="n">
        <v>812</v>
      </c>
      <c r="B815" s="6" t="inlineStr">
        <is>
          <t>03/02</t>
        </is>
      </c>
      <c r="C815" s="6" t="n">
        <v>19</v>
      </c>
      <c r="D815" s="6" t="n">
        <v>0</v>
      </c>
      <c r="E815" s="10">
        <f>IF(D815=1, IF(OR(C815&lt;10, C815&gt;=15),1,0), IF(OR(C815&lt;7, C815&gt;=18),1,0))</f>
        <v/>
      </c>
      <c r="F815" s="11" t="n">
        <v>0.381</v>
      </c>
      <c r="G815" s="12">
        <f>0*8</f>
        <v/>
      </c>
      <c r="H815" s="12">
        <f>F815-G815</f>
        <v/>
      </c>
      <c r="I815" s="10">
        <f>IF(E815=0,"Fora",IF(E814=0,"Carg xar",IF(H815&lt;0,IF(M815&lt;0.9,"Carg FV","Stby"),IF(M815&gt;P815,"V2H",IF(M815&lt;0.9,"Carg xar","Stby")))))</f>
        <v/>
      </c>
      <c r="J815" s="12">
        <f>IF(OR(I815="Carg FV",I815="Carg xar"),MIN(IF(I815="Carg FV",ABS(H815),7.4),7.4,MAX(0,(0.9-M815)*40)*0.95),0)</f>
        <v/>
      </c>
      <c r="K815" s="12">
        <f>IF(I815="V2H",MIN(MAX(0,H815),7.4,MAX(0,(M815-P815)*40)*0.95),0)</f>
        <v/>
      </c>
      <c r="L815" s="12">
        <f>IF(E815=0,0,MAX(0,H815-K815))</f>
        <v/>
      </c>
      <c r="M815" s="13">
        <f>M814+J814/40-IF(I814="V2H",K814/(0.95*40),0)-IF(E815=0,IF(E814=1,IF(D815=1,30,40)*0.18/(2*40),0),0)-IF(E815=1,IF(E814=0,IF(D815=1,30,40)*0.18/(2*40),0),0)</f>
        <v/>
      </c>
      <c r="N815" s="14" t="n">
        <v>0.2</v>
      </c>
      <c r="O815" s="15">
        <f>K815*N815</f>
        <v/>
      </c>
      <c r="P815">
        <f>IF(E815=0,0.3,IF(D815=1,IF(C815&gt;=Params!$B$13-3,IF(C815&lt;Params!$B$13,Params!$B$20,0.3),0.3),IF(C815&gt;=Params!$B$15-3,IF(C815&lt;Params!$B$15,Params!$B$21,0.3),0.3)))</f>
        <v/>
      </c>
    </row>
    <row r="816" ht="15" customHeight="1" s="1">
      <c r="A816" s="9" t="n">
        <v>813</v>
      </c>
      <c r="B816" s="6" t="inlineStr">
        <is>
          <t>03/02</t>
        </is>
      </c>
      <c r="C816" s="6" t="n">
        <v>20</v>
      </c>
      <c r="D816" s="6" t="n">
        <v>0</v>
      </c>
      <c r="E816" s="10">
        <f>IF(D816=1, IF(OR(C816&lt;10, C816&gt;=15),1,0), IF(OR(C816&lt;7, C816&gt;=18),1,0))</f>
        <v/>
      </c>
      <c r="F816" s="11" t="n">
        <v>0.9340000000000001</v>
      </c>
      <c r="G816" s="12">
        <f>0*8</f>
        <v/>
      </c>
      <c r="H816" s="12">
        <f>F816-G816</f>
        <v/>
      </c>
      <c r="I816" s="10">
        <f>IF(E816=0,"Fora",IF(E815=0,"Carg xar",IF(H816&lt;0,IF(M816&lt;0.9,"Carg FV","Stby"),IF(M816&gt;P816,"V2H",IF(M816&lt;0.9,"Carg xar","Stby")))))</f>
        <v/>
      </c>
      <c r="J816" s="12">
        <f>IF(OR(I816="Carg FV",I816="Carg xar"),MIN(IF(I816="Carg FV",ABS(H816),7.4),7.4,MAX(0,(0.9-M816)*40)*0.95),0)</f>
        <v/>
      </c>
      <c r="K816" s="12">
        <f>IF(I816="V2H",MIN(MAX(0,H816),7.4,MAX(0,(M816-P816)*40)*0.95),0)</f>
        <v/>
      </c>
      <c r="L816" s="12">
        <f>IF(E816=0,0,MAX(0,H816-K816))</f>
        <v/>
      </c>
      <c r="M816" s="13">
        <f>M815+J815/40-IF(I815="V2H",K815/(0.95*40),0)-IF(E816=0,IF(E815=1,IF(D816=1,30,40)*0.18/(2*40),0),0)-IF(E816=1,IF(E815=0,IF(D816=1,30,40)*0.18/(2*40),0),0)</f>
        <v/>
      </c>
      <c r="N816" s="14" t="n">
        <v>0.2</v>
      </c>
      <c r="O816" s="15">
        <f>K816*N816</f>
        <v/>
      </c>
      <c r="P816">
        <f>IF(E816=0,0.3,IF(D816=1,IF(C816&gt;=Params!$B$13-3,IF(C816&lt;Params!$B$13,Params!$B$20,0.3),0.3),IF(C816&gt;=Params!$B$15-3,IF(C816&lt;Params!$B$15,Params!$B$21,0.3),0.3)))</f>
        <v/>
      </c>
    </row>
    <row r="817" ht="15" customHeight="1" s="1">
      <c r="A817" s="9" t="n">
        <v>814</v>
      </c>
      <c r="B817" s="6" t="inlineStr">
        <is>
          <t>03/02</t>
        </is>
      </c>
      <c r="C817" s="6" t="n">
        <v>21</v>
      </c>
      <c r="D817" s="6" t="n">
        <v>0</v>
      </c>
      <c r="E817" s="10">
        <f>IF(D817=1, IF(OR(C817&lt;10, C817&gt;=15),1,0), IF(OR(C817&lt;7, C817&gt;=18),1,0))</f>
        <v/>
      </c>
      <c r="F817" s="11" t="n">
        <v>0.346</v>
      </c>
      <c r="G817" s="12">
        <f>0*8</f>
        <v/>
      </c>
      <c r="H817" s="12">
        <f>F817-G817</f>
        <v/>
      </c>
      <c r="I817" s="10">
        <f>IF(E817=0,"Fora",IF(E816=0,"Carg xar",IF(H817&lt;0,IF(M817&lt;0.9,"Carg FV","Stby"),IF(M817&gt;P817,"V2H",IF(M817&lt;0.9,"Carg xar","Stby")))))</f>
        <v/>
      </c>
      <c r="J817" s="12">
        <f>IF(OR(I817="Carg FV",I817="Carg xar"),MIN(IF(I817="Carg FV",ABS(H817),7.4),7.4,MAX(0,(0.9-M817)*40)*0.95),0)</f>
        <v/>
      </c>
      <c r="K817" s="12">
        <f>IF(I817="V2H",MIN(MAX(0,H817),7.4,MAX(0,(M817-P817)*40)*0.95),0)</f>
        <v/>
      </c>
      <c r="L817" s="12">
        <f>IF(E817=0,0,MAX(0,H817-K817))</f>
        <v/>
      </c>
      <c r="M817" s="13">
        <f>M816+J816/40-IF(I816="V2H",K816/(0.95*40),0)-IF(E817=0,IF(E816=1,IF(D817=1,30,40)*0.18/(2*40),0),0)-IF(E817=1,IF(E816=0,IF(D817=1,30,40)*0.18/(2*40),0),0)</f>
        <v/>
      </c>
      <c r="N817" s="14" t="n">
        <v>0.2</v>
      </c>
      <c r="O817" s="15">
        <f>K817*N817</f>
        <v/>
      </c>
      <c r="P817">
        <f>IF(E817=0,0.3,IF(D817=1,IF(C817&gt;=Params!$B$13-3,IF(C817&lt;Params!$B$13,Params!$B$20,0.3),0.3),IF(C817&gt;=Params!$B$15-3,IF(C817&lt;Params!$B$15,Params!$B$21,0.3),0.3)))</f>
        <v/>
      </c>
    </row>
    <row r="818" ht="15" customHeight="1" s="1">
      <c r="A818" s="9" t="n">
        <v>815</v>
      </c>
      <c r="B818" s="6" t="inlineStr">
        <is>
          <t>03/02</t>
        </is>
      </c>
      <c r="C818" s="6" t="n">
        <v>22</v>
      </c>
      <c r="D818" s="6" t="n">
        <v>0</v>
      </c>
      <c r="E818" s="10">
        <f>IF(D818=1, IF(OR(C818&lt;10, C818&gt;=15),1,0), IF(OR(C818&lt;7, C818&gt;=18),1,0))</f>
        <v/>
      </c>
      <c r="F818" s="11" t="n">
        <v>0.333</v>
      </c>
      <c r="G818" s="12">
        <f>0*8</f>
        <v/>
      </c>
      <c r="H818" s="12">
        <f>F818-G818</f>
        <v/>
      </c>
      <c r="I818" s="10">
        <f>IF(E818=0,"Fora",IF(E817=0,"Carg xar",IF(H818&lt;0,IF(M818&lt;0.9,"Carg FV","Stby"),IF(M818&gt;P818,"V2H",IF(M818&lt;0.9,"Carg xar","Stby")))))</f>
        <v/>
      </c>
      <c r="J818" s="12">
        <f>IF(OR(I818="Carg FV",I818="Carg xar"),MIN(IF(I818="Carg FV",ABS(H818),7.4),7.4,MAX(0,(0.9-M818)*40)*0.95),0)</f>
        <v/>
      </c>
      <c r="K818" s="12">
        <f>IF(I818="V2H",MIN(MAX(0,H818),7.4,MAX(0,(M818-P818)*40)*0.95),0)</f>
        <v/>
      </c>
      <c r="L818" s="12">
        <f>IF(E818=0,0,MAX(0,H818-K818))</f>
        <v/>
      </c>
      <c r="M818" s="13">
        <f>M817+J817/40-IF(I817="V2H",K817/(0.95*40),0)-IF(E818=0,IF(E817=1,IF(D818=1,30,40)*0.18/(2*40),0),0)-IF(E818=1,IF(E817=0,IF(D818=1,30,40)*0.18/(2*40),0),0)</f>
        <v/>
      </c>
      <c r="N818" s="14" t="n">
        <v>0.15</v>
      </c>
      <c r="O818" s="15">
        <f>K818*N818</f>
        <v/>
      </c>
      <c r="P818">
        <f>IF(E818=0,0.3,IF(D818=1,IF(C818&gt;=Params!$B$13-3,IF(C818&lt;Params!$B$13,Params!$B$20,0.3),0.3),IF(C818&gt;=Params!$B$15-3,IF(C818&lt;Params!$B$15,Params!$B$21,0.3),0.3)))</f>
        <v/>
      </c>
    </row>
    <row r="819" ht="15" customHeight="1" s="1">
      <c r="A819" s="9" t="n">
        <v>816</v>
      </c>
      <c r="B819" s="6" t="inlineStr">
        <is>
          <t>03/02</t>
        </is>
      </c>
      <c r="C819" s="6" t="n">
        <v>23</v>
      </c>
      <c r="D819" s="6" t="n">
        <v>0</v>
      </c>
      <c r="E819" s="10">
        <f>IF(D819=1, IF(OR(C819&lt;10, C819&gt;=15),1,0), IF(OR(C819&lt;7, C819&gt;=18),1,0))</f>
        <v/>
      </c>
      <c r="F819" s="11" t="n">
        <v>0.265</v>
      </c>
      <c r="G819" s="12">
        <f>0*8</f>
        <v/>
      </c>
      <c r="H819" s="12">
        <f>F819-G819</f>
        <v/>
      </c>
      <c r="I819" s="10">
        <f>IF(E819=0,"Fora",IF(E818=0,"Carg xar",IF(H819&lt;0,IF(M819&lt;0.9,"Carg FV","Stby"),IF(M819&gt;P819,"V2H",IF(M819&lt;0.9,"Carg xar","Stby")))))</f>
        <v/>
      </c>
      <c r="J819" s="12">
        <f>IF(OR(I819="Carg FV",I819="Carg xar"),MIN(IF(I819="Carg FV",ABS(H819),7.4),7.4,MAX(0,(0.9-M819)*40)*0.95),0)</f>
        <v/>
      </c>
      <c r="K819" s="12">
        <f>IF(I819="V2H",MIN(MAX(0,H819),7.4,MAX(0,(M819-P819)*40)*0.95),0)</f>
        <v/>
      </c>
      <c r="L819" s="12">
        <f>IF(E819=0,0,MAX(0,H819-K819))</f>
        <v/>
      </c>
      <c r="M819" s="13">
        <f>M818+J818/40-IF(I818="V2H",K818/(0.95*40),0)-IF(E819=0,IF(E818=1,IF(D819=1,30,40)*0.18/(2*40),0),0)-IF(E819=1,IF(E818=0,IF(D819=1,30,40)*0.18/(2*40),0),0)</f>
        <v/>
      </c>
      <c r="N819" s="14" t="n">
        <v>0.15</v>
      </c>
      <c r="O819" s="15">
        <f>K819*N819</f>
        <v/>
      </c>
      <c r="P819">
        <f>IF(E819=0,0.3,IF(D819=1,IF(C819&gt;=Params!$B$13-3,IF(C819&lt;Params!$B$13,Params!$B$20,0.3),0.3),IF(C819&gt;=Params!$B$15-3,IF(C819&lt;Params!$B$15,Params!$B$21,0.3),0.3)))</f>
        <v/>
      </c>
    </row>
    <row r="820" ht="15" customHeight="1" s="1">
      <c r="A820" s="9" t="n">
        <v>817</v>
      </c>
      <c r="B820" s="6" t="inlineStr">
        <is>
          <t>04/02</t>
        </is>
      </c>
      <c r="C820" s="6" t="n">
        <v>0</v>
      </c>
      <c r="D820" s="6" t="n">
        <v>0</v>
      </c>
      <c r="E820" s="10">
        <f>IF(D820=1, IF(OR(C820&lt;10, C820&gt;=15),1,0), IF(OR(C820&lt;7, C820&gt;=18),1,0))</f>
        <v/>
      </c>
      <c r="F820" s="11" t="n">
        <v>0.947</v>
      </c>
      <c r="G820" s="12">
        <f>0*8</f>
        <v/>
      </c>
      <c r="H820" s="12">
        <f>F820-G820</f>
        <v/>
      </c>
      <c r="I820" s="10">
        <f>IF(E820=0,"Fora",IF(E819=0,"Carg xar",IF(H820&lt;0,IF(M820&lt;0.9,"Carg FV","Stby"),IF(M820&gt;P820,"V2H",IF(M820&lt;0.9,"Carg xar","Stby")))))</f>
        <v/>
      </c>
      <c r="J820" s="12">
        <f>IF(OR(I820="Carg FV",I820="Carg xar"),MIN(IF(I820="Carg FV",ABS(H820),7.4),7.4,MAX(0,(0.9-M820)*40)*0.95),0)</f>
        <v/>
      </c>
      <c r="K820" s="12">
        <f>IF(I820="V2H",MIN(MAX(0,H820),7.4,MAX(0,(M820-P820)*40)*0.95),0)</f>
        <v/>
      </c>
      <c r="L820" s="12">
        <f>IF(E820=0,0,MAX(0,H820-K820))</f>
        <v/>
      </c>
      <c r="M820" s="13">
        <f>M819+J819/40-IF(I819="V2H",K819/(0.95*40),0)-IF(E820=0,IF(E819=1,IF(D820=1,30,40)*0.18/(2*40),0),0)-IF(E820=1,IF(E819=0,IF(D820=1,30,40)*0.18/(2*40),0),0)</f>
        <v/>
      </c>
      <c r="N820" s="14" t="n">
        <v>0.09</v>
      </c>
      <c r="O820" s="15">
        <f>K820*N820</f>
        <v/>
      </c>
      <c r="P820">
        <f>IF(E820=0,0.3,IF(D820=1,IF(C820&gt;=Params!$B$13-3,IF(C820&lt;Params!$B$13,Params!$B$20,0.3),0.3),IF(C820&gt;=Params!$B$15-3,IF(C820&lt;Params!$B$15,Params!$B$21,0.3),0.3)))</f>
        <v/>
      </c>
    </row>
    <row r="821" ht="15" customHeight="1" s="1">
      <c r="A821" s="9" t="n">
        <v>818</v>
      </c>
      <c r="B821" s="6" t="inlineStr">
        <is>
          <t>04/02</t>
        </is>
      </c>
      <c r="C821" s="6" t="n">
        <v>1</v>
      </c>
      <c r="D821" s="6" t="n">
        <v>0</v>
      </c>
      <c r="E821" s="10">
        <f>IF(D821=1, IF(OR(C821&lt;10, C821&gt;=15),1,0), IF(OR(C821&lt;7, C821&gt;=18),1,0))</f>
        <v/>
      </c>
      <c r="F821" s="11" t="n">
        <v>4.248</v>
      </c>
      <c r="G821" s="12">
        <f>0*8</f>
        <v/>
      </c>
      <c r="H821" s="12">
        <f>F821-G821</f>
        <v/>
      </c>
      <c r="I821" s="10">
        <f>IF(E821=0,"Fora",IF(E820=0,"Carg xar",IF(H821&lt;0,IF(M821&lt;0.9,"Carg FV","Stby"),IF(M821&gt;P821,"V2H",IF(M821&lt;0.9,"Carg xar","Stby")))))</f>
        <v/>
      </c>
      <c r="J821" s="12">
        <f>IF(OR(I821="Carg FV",I821="Carg xar"),MIN(IF(I821="Carg FV",ABS(H821),7.4),7.4,MAX(0,(0.9-M821)*40)*0.95),0)</f>
        <v/>
      </c>
      <c r="K821" s="12">
        <f>IF(I821="V2H",MIN(MAX(0,H821),7.4,MAX(0,(M821-P821)*40)*0.95),0)</f>
        <v/>
      </c>
      <c r="L821" s="12">
        <f>IF(E821=0,0,MAX(0,H821-K821))</f>
        <v/>
      </c>
      <c r="M821" s="13">
        <f>M820+J820/40-IF(I820="V2H",K820/(0.95*40),0)-IF(E821=0,IF(E820=1,IF(D821=1,30,40)*0.18/(2*40),0),0)-IF(E821=1,IF(E820=0,IF(D821=1,30,40)*0.18/(2*40),0),0)</f>
        <v/>
      </c>
      <c r="N821" s="14" t="n">
        <v>0.09</v>
      </c>
      <c r="O821" s="15">
        <f>K821*N821</f>
        <v/>
      </c>
      <c r="P821">
        <f>IF(E821=0,0.3,IF(D821=1,IF(C821&gt;=Params!$B$13-3,IF(C821&lt;Params!$B$13,Params!$B$20,0.3),0.3),IF(C821&gt;=Params!$B$15-3,IF(C821&lt;Params!$B$15,Params!$B$21,0.3),0.3)))</f>
        <v/>
      </c>
    </row>
    <row r="822" ht="15" customHeight="1" s="1">
      <c r="A822" s="9" t="n">
        <v>819</v>
      </c>
      <c r="B822" s="6" t="inlineStr">
        <is>
          <t>04/02</t>
        </is>
      </c>
      <c r="C822" s="6" t="n">
        <v>2</v>
      </c>
      <c r="D822" s="6" t="n">
        <v>0</v>
      </c>
      <c r="E822" s="10">
        <f>IF(D822=1, IF(OR(C822&lt;10, C822&gt;=15),1,0), IF(OR(C822&lt;7, C822&gt;=18),1,0))</f>
        <v/>
      </c>
      <c r="F822" s="11" t="n">
        <v>4.988</v>
      </c>
      <c r="G822" s="12">
        <f>0*8</f>
        <v/>
      </c>
      <c r="H822" s="12">
        <f>F822-G822</f>
        <v/>
      </c>
      <c r="I822" s="10">
        <f>IF(E822=0,"Fora",IF(E821=0,"Carg xar",IF(H822&lt;0,IF(M822&lt;0.9,"Carg FV","Stby"),IF(M822&gt;P822,"V2H",IF(M822&lt;0.9,"Carg xar","Stby")))))</f>
        <v/>
      </c>
      <c r="J822" s="12">
        <f>IF(OR(I822="Carg FV",I822="Carg xar"),MIN(IF(I822="Carg FV",ABS(H822),7.4),7.4,MAX(0,(0.9-M822)*40)*0.95),0)</f>
        <v/>
      </c>
      <c r="K822" s="12">
        <f>IF(I822="V2H",MIN(MAX(0,H822),7.4,MAX(0,(M822-P822)*40)*0.95),0)</f>
        <v/>
      </c>
      <c r="L822" s="12">
        <f>IF(E822=0,0,MAX(0,H822-K822))</f>
        <v/>
      </c>
      <c r="M822" s="13">
        <f>M821+J821/40-IF(I821="V2H",K821/(0.95*40),0)-IF(E822=0,IF(E821=1,IF(D822=1,30,40)*0.18/(2*40),0),0)-IF(E822=1,IF(E821=0,IF(D822=1,30,40)*0.18/(2*40),0),0)</f>
        <v/>
      </c>
      <c r="N822" s="14" t="n">
        <v>0.09</v>
      </c>
      <c r="O822" s="15">
        <f>K822*N822</f>
        <v/>
      </c>
      <c r="P822">
        <f>IF(E822=0,0.3,IF(D822=1,IF(C822&gt;=Params!$B$13-3,IF(C822&lt;Params!$B$13,Params!$B$20,0.3),0.3),IF(C822&gt;=Params!$B$15-3,IF(C822&lt;Params!$B$15,Params!$B$21,0.3),0.3)))</f>
        <v/>
      </c>
    </row>
    <row r="823" ht="15" customHeight="1" s="1">
      <c r="A823" s="9" t="n">
        <v>820</v>
      </c>
      <c r="B823" s="6" t="inlineStr">
        <is>
          <t>04/02</t>
        </is>
      </c>
      <c r="C823" s="6" t="n">
        <v>3</v>
      </c>
      <c r="D823" s="6" t="n">
        <v>0</v>
      </c>
      <c r="E823" s="10">
        <f>IF(D823=1, IF(OR(C823&lt;10, C823&gt;=15),1,0), IF(OR(C823&lt;7, C823&gt;=18),1,0))</f>
        <v/>
      </c>
      <c r="F823" s="11" t="n">
        <v>4.505</v>
      </c>
      <c r="G823" s="12">
        <f>0*8</f>
        <v/>
      </c>
      <c r="H823" s="12">
        <f>F823-G823</f>
        <v/>
      </c>
      <c r="I823" s="10">
        <f>IF(E823=0,"Fora",IF(E822=0,"Carg xar",IF(H823&lt;0,IF(M823&lt;0.9,"Carg FV","Stby"),IF(M823&gt;P823,"V2H",IF(M823&lt;0.9,"Carg xar","Stby")))))</f>
        <v/>
      </c>
      <c r="J823" s="12">
        <f>IF(OR(I823="Carg FV",I823="Carg xar"),MIN(IF(I823="Carg FV",ABS(H823),7.4),7.4,MAX(0,(0.9-M823)*40)*0.95),0)</f>
        <v/>
      </c>
      <c r="K823" s="12">
        <f>IF(I823="V2H",MIN(MAX(0,H823),7.4,MAX(0,(M823-P823)*40)*0.95),0)</f>
        <v/>
      </c>
      <c r="L823" s="12">
        <f>IF(E823=0,0,MAX(0,H823-K823))</f>
        <v/>
      </c>
      <c r="M823" s="13">
        <f>M822+J822/40-IF(I822="V2H",K822/(0.95*40),0)-IF(E823=0,IF(E822=1,IF(D823=1,30,40)*0.18/(2*40),0),0)-IF(E823=1,IF(E822=0,IF(D823=1,30,40)*0.18/(2*40),0),0)</f>
        <v/>
      </c>
      <c r="N823" s="14" t="n">
        <v>0.09</v>
      </c>
      <c r="O823" s="15">
        <f>K823*N823</f>
        <v/>
      </c>
      <c r="P823">
        <f>IF(E823=0,0.3,IF(D823=1,IF(C823&gt;=Params!$B$13-3,IF(C823&lt;Params!$B$13,Params!$B$20,0.3),0.3),IF(C823&gt;=Params!$B$15-3,IF(C823&lt;Params!$B$15,Params!$B$21,0.3),0.3)))</f>
        <v/>
      </c>
    </row>
    <row r="824" ht="15" customHeight="1" s="1">
      <c r="A824" s="9" t="n">
        <v>821</v>
      </c>
      <c r="B824" s="6" t="inlineStr">
        <is>
          <t>04/02</t>
        </is>
      </c>
      <c r="C824" s="6" t="n">
        <v>4</v>
      </c>
      <c r="D824" s="6" t="n">
        <v>0</v>
      </c>
      <c r="E824" s="10">
        <f>IF(D824=1, IF(OR(C824&lt;10, C824&gt;=15),1,0), IF(OR(C824&lt;7, C824&gt;=18),1,0))</f>
        <v/>
      </c>
      <c r="F824" s="11" t="n">
        <v>4.227</v>
      </c>
      <c r="G824" s="12">
        <f>0*8</f>
        <v/>
      </c>
      <c r="H824" s="12">
        <f>F824-G824</f>
        <v/>
      </c>
      <c r="I824" s="10">
        <f>IF(E824=0,"Fora",IF(E823=0,"Carg xar",IF(H824&lt;0,IF(M824&lt;0.9,"Carg FV","Stby"),IF(M824&gt;P824,"V2H",IF(M824&lt;0.9,"Carg xar","Stby")))))</f>
        <v/>
      </c>
      <c r="J824" s="12">
        <f>IF(OR(I824="Carg FV",I824="Carg xar"),MIN(IF(I824="Carg FV",ABS(H824),7.4),7.4,MAX(0,(0.9-M824)*40)*0.95),0)</f>
        <v/>
      </c>
      <c r="K824" s="12">
        <f>IF(I824="V2H",MIN(MAX(0,H824),7.4,MAX(0,(M824-P824)*40)*0.95),0)</f>
        <v/>
      </c>
      <c r="L824" s="12">
        <f>IF(E824=0,0,MAX(0,H824-K824))</f>
        <v/>
      </c>
      <c r="M824" s="13">
        <f>M823+J823/40-IF(I823="V2H",K823/(0.95*40),0)-IF(E824=0,IF(E823=1,IF(D824=1,30,40)*0.18/(2*40),0),0)-IF(E824=1,IF(E823=0,IF(D824=1,30,40)*0.18/(2*40),0),0)</f>
        <v/>
      </c>
      <c r="N824" s="14" t="n">
        <v>0.09</v>
      </c>
      <c r="O824" s="15">
        <f>K824*N824</f>
        <v/>
      </c>
      <c r="P824">
        <f>IF(E824=0,0.3,IF(D824=1,IF(C824&gt;=Params!$B$13-3,IF(C824&lt;Params!$B$13,Params!$B$20,0.3),0.3),IF(C824&gt;=Params!$B$15-3,IF(C824&lt;Params!$B$15,Params!$B$21,0.3),0.3)))</f>
        <v/>
      </c>
    </row>
    <row r="825" ht="15" customHeight="1" s="1">
      <c r="A825" s="9" t="n">
        <v>822</v>
      </c>
      <c r="B825" s="6" t="inlineStr">
        <is>
          <t>04/02</t>
        </is>
      </c>
      <c r="C825" s="6" t="n">
        <v>5</v>
      </c>
      <c r="D825" s="6" t="n">
        <v>0</v>
      </c>
      <c r="E825" s="10">
        <f>IF(D825=1, IF(OR(C825&lt;10, C825&gt;=15),1,0), IF(OR(C825&lt;7, C825&gt;=18),1,0))</f>
        <v/>
      </c>
      <c r="F825" s="11" t="n">
        <v>4.694</v>
      </c>
      <c r="G825" s="12">
        <f>0*8</f>
        <v/>
      </c>
      <c r="H825" s="12">
        <f>F825-G825</f>
        <v/>
      </c>
      <c r="I825" s="10">
        <f>IF(E825=0,"Fora",IF(E824=0,"Carg xar",IF(H825&lt;0,IF(M825&lt;0.9,"Carg FV","Stby"),IF(M825&gt;P825,"V2H",IF(M825&lt;0.9,"Carg xar","Stby")))))</f>
        <v/>
      </c>
      <c r="J825" s="12">
        <f>IF(OR(I825="Carg FV",I825="Carg xar"),MIN(IF(I825="Carg FV",ABS(H825),7.4),7.4,MAX(0,(0.9-M825)*40)*0.95),0)</f>
        <v/>
      </c>
      <c r="K825" s="12">
        <f>IF(I825="V2H",MIN(MAX(0,H825),7.4,MAX(0,(M825-P825)*40)*0.95),0)</f>
        <v/>
      </c>
      <c r="L825" s="12">
        <f>IF(E825=0,0,MAX(0,H825-K825))</f>
        <v/>
      </c>
      <c r="M825" s="13">
        <f>M824+J824/40-IF(I824="V2H",K824/(0.95*40),0)-IF(E825=0,IF(E824=1,IF(D825=1,30,40)*0.18/(2*40),0),0)-IF(E825=1,IF(E824=0,IF(D825=1,30,40)*0.18/(2*40),0),0)</f>
        <v/>
      </c>
      <c r="N825" s="14" t="n">
        <v>0.09</v>
      </c>
      <c r="O825" s="15">
        <f>K825*N825</f>
        <v/>
      </c>
      <c r="P825">
        <f>IF(E825=0,0.3,IF(D825=1,IF(C825&gt;=Params!$B$13-3,IF(C825&lt;Params!$B$13,Params!$B$20,0.3),0.3),IF(C825&gt;=Params!$B$15-3,IF(C825&lt;Params!$B$15,Params!$B$21,0.3),0.3)))</f>
        <v/>
      </c>
    </row>
    <row r="826" ht="15" customHeight="1" s="1">
      <c r="A826" s="9" t="n">
        <v>823</v>
      </c>
      <c r="B826" s="6" t="inlineStr">
        <is>
          <t>04/02</t>
        </is>
      </c>
      <c r="C826" s="6" t="n">
        <v>6</v>
      </c>
      <c r="D826" s="6" t="n">
        <v>0</v>
      </c>
      <c r="E826" s="10">
        <f>IF(D826=1, IF(OR(C826&lt;10, C826&gt;=15),1,0), IF(OR(C826&lt;7, C826&gt;=18),1,0))</f>
        <v/>
      </c>
      <c r="F826" s="11" t="n">
        <v>4.382</v>
      </c>
      <c r="G826" s="12">
        <f>0*8</f>
        <v/>
      </c>
      <c r="H826" s="12">
        <f>F826-G826</f>
        <v/>
      </c>
      <c r="I826" s="10">
        <f>IF(E826=0,"Fora",IF(E825=0,"Carg xar",IF(H826&lt;0,IF(M826&lt;0.9,"Carg FV","Stby"),IF(M826&gt;P826,"V2H",IF(M826&lt;0.9,"Carg xar","Stby")))))</f>
        <v/>
      </c>
      <c r="J826" s="12">
        <f>IF(OR(I826="Carg FV",I826="Carg xar"),MIN(IF(I826="Carg FV",ABS(H826),7.4),7.4,MAX(0,(0.9-M826)*40)*0.95),0)</f>
        <v/>
      </c>
      <c r="K826" s="12">
        <f>IF(I826="V2H",MIN(MAX(0,H826),7.4,MAX(0,(M826-P826)*40)*0.95),0)</f>
        <v/>
      </c>
      <c r="L826" s="12">
        <f>IF(E826=0,0,MAX(0,H826-K826))</f>
        <v/>
      </c>
      <c r="M826" s="13">
        <f>M825+J825/40-IF(I825="V2H",K825/(0.95*40),0)-IF(E826=0,IF(E825=1,IF(D826=1,30,40)*0.18/(2*40),0),0)-IF(E826=1,IF(E825=0,IF(D826=1,30,40)*0.18/(2*40),0),0)</f>
        <v/>
      </c>
      <c r="N826" s="14" t="n">
        <v>0.09</v>
      </c>
      <c r="O826" s="15">
        <f>K826*N826</f>
        <v/>
      </c>
      <c r="P826">
        <f>IF(E826=0,0.3,IF(D826=1,IF(C826&gt;=Params!$B$13-3,IF(C826&lt;Params!$B$13,Params!$B$20,0.3),0.3),IF(C826&gt;=Params!$B$15-3,IF(C826&lt;Params!$B$15,Params!$B$21,0.3),0.3)))</f>
        <v/>
      </c>
    </row>
    <row r="827" ht="15" customHeight="1" s="1">
      <c r="A827" s="9" t="n">
        <v>824</v>
      </c>
      <c r="B827" s="6" t="inlineStr">
        <is>
          <t>04/02</t>
        </is>
      </c>
      <c r="C827" s="6" t="n">
        <v>7</v>
      </c>
      <c r="D827" s="6" t="n">
        <v>0</v>
      </c>
      <c r="E827" s="10">
        <f>IF(D827=1, IF(OR(C827&lt;10, C827&gt;=15),1,0), IF(OR(C827&lt;7, C827&gt;=18),1,0))</f>
        <v/>
      </c>
      <c r="F827" s="11" t="n">
        <v>5.235</v>
      </c>
      <c r="G827" s="12">
        <f>0*8</f>
        <v/>
      </c>
      <c r="H827" s="12">
        <f>F827-G827</f>
        <v/>
      </c>
      <c r="I827" s="10">
        <f>IF(E827=0,"Fora",IF(E826=0,"Carg xar",IF(H827&lt;0,IF(M827&lt;0.9,"Carg FV","Stby"),IF(M827&gt;P827,"V2H",IF(M827&lt;0.9,"Carg xar","Stby")))))</f>
        <v/>
      </c>
      <c r="J827" s="12">
        <f>IF(OR(I827="Carg FV",I827="Carg xar"),MIN(IF(I827="Carg FV",ABS(H827),7.4),7.4,MAX(0,(0.9-M827)*40)*0.95),0)</f>
        <v/>
      </c>
      <c r="K827" s="12">
        <f>IF(I827="V2H",MIN(MAX(0,H827),7.4,MAX(0,(M827-P827)*40)*0.95),0)</f>
        <v/>
      </c>
      <c r="L827" s="12">
        <f>IF(E827=0,0,MAX(0,H827-K827))</f>
        <v/>
      </c>
      <c r="M827" s="13">
        <f>M826+J826/40-IF(I826="V2H",K826/(0.95*40),0)-IF(E827=0,IF(E826=1,IF(D827=1,30,40)*0.18/(2*40),0),0)-IF(E827=1,IF(E826=0,IF(D827=1,30,40)*0.18/(2*40),0),0)</f>
        <v/>
      </c>
      <c r="N827" s="14" t="n">
        <v>0.09</v>
      </c>
      <c r="O827" s="15">
        <f>K827*N827</f>
        <v/>
      </c>
      <c r="P827">
        <f>IF(E827=0,0.3,IF(D827=1,IF(C827&gt;=Params!$B$13-3,IF(C827&lt;Params!$B$13,Params!$B$20,0.3),0.3),IF(C827&gt;=Params!$B$15-3,IF(C827&lt;Params!$B$15,Params!$B$21,0.3),0.3)))</f>
        <v/>
      </c>
    </row>
    <row r="828" ht="15" customHeight="1" s="1">
      <c r="A828" s="9" t="n">
        <v>825</v>
      </c>
      <c r="B828" s="6" t="inlineStr">
        <is>
          <t>04/02</t>
        </is>
      </c>
      <c r="C828" s="6" t="n">
        <v>8</v>
      </c>
      <c r="D828" s="6" t="n">
        <v>0</v>
      </c>
      <c r="E828" s="10">
        <f>IF(D828=1, IF(OR(C828&lt;10, C828&gt;=15),1,0), IF(OR(C828&lt;7, C828&gt;=18),1,0))</f>
        <v/>
      </c>
      <c r="F828" s="11" t="n">
        <v>4.078</v>
      </c>
      <c r="G828" s="12">
        <f>0.1*8</f>
        <v/>
      </c>
      <c r="H828" s="12">
        <f>F828-G828</f>
        <v/>
      </c>
      <c r="I828" s="10">
        <f>IF(E828=0,"Fora",IF(E827=0,"Carg xar",IF(H828&lt;0,IF(M828&lt;0.9,"Carg FV","Stby"),IF(M828&gt;P828,"V2H",IF(M828&lt;0.9,"Carg xar","Stby")))))</f>
        <v/>
      </c>
      <c r="J828" s="12">
        <f>IF(OR(I828="Carg FV",I828="Carg xar"),MIN(IF(I828="Carg FV",ABS(H828),7.4),7.4,MAX(0,(0.9-M828)*40)*0.95),0)</f>
        <v/>
      </c>
      <c r="K828" s="12">
        <f>IF(I828="V2H",MIN(MAX(0,H828),7.4,MAX(0,(M828-P828)*40)*0.95),0)</f>
        <v/>
      </c>
      <c r="L828" s="12">
        <f>IF(E828=0,0,MAX(0,H828-K828))</f>
        <v/>
      </c>
      <c r="M828" s="13">
        <f>M827+J827/40-IF(I827="V2H",K827/(0.95*40),0)-IF(E828=0,IF(E827=1,IF(D828=1,30,40)*0.18/(2*40),0),0)-IF(E828=1,IF(E827=0,IF(D828=1,30,40)*0.18/(2*40),0),0)</f>
        <v/>
      </c>
      <c r="N828" s="14" t="n">
        <v>0.15</v>
      </c>
      <c r="O828" s="15">
        <f>K828*N828</f>
        <v/>
      </c>
      <c r="P828">
        <f>IF(E828=0,0.3,IF(D828=1,IF(C828&gt;=Params!$B$13-3,IF(C828&lt;Params!$B$13,Params!$B$20,0.3),0.3),IF(C828&gt;=Params!$B$15-3,IF(C828&lt;Params!$B$15,Params!$B$21,0.3),0.3)))</f>
        <v/>
      </c>
    </row>
    <row r="829" ht="15" customHeight="1" s="1">
      <c r="A829" s="9" t="n">
        <v>826</v>
      </c>
      <c r="B829" s="6" t="inlineStr">
        <is>
          <t>04/02</t>
        </is>
      </c>
      <c r="C829" s="6" t="n">
        <v>9</v>
      </c>
      <c r="D829" s="6" t="n">
        <v>0</v>
      </c>
      <c r="E829" s="10">
        <f>IF(D829=1, IF(OR(C829&lt;10, C829&gt;=15),1,0), IF(OR(C829&lt;7, C829&gt;=18),1,0))</f>
        <v/>
      </c>
      <c r="F829" s="11" t="n">
        <v>2.91</v>
      </c>
      <c r="G829" s="12">
        <f>0.28*8</f>
        <v/>
      </c>
      <c r="H829" s="12">
        <f>F829-G829</f>
        <v/>
      </c>
      <c r="I829" s="10">
        <f>IF(E829=0,"Fora",IF(E828=0,"Carg xar",IF(H829&lt;0,IF(M829&lt;0.9,"Carg FV","Stby"),IF(M829&gt;P829,"V2H",IF(M829&lt;0.9,"Carg xar","Stby")))))</f>
        <v/>
      </c>
      <c r="J829" s="12">
        <f>IF(OR(I829="Carg FV",I829="Carg xar"),MIN(IF(I829="Carg FV",ABS(H829),7.4),7.4,MAX(0,(0.9-M829)*40)*0.95),0)</f>
        <v/>
      </c>
      <c r="K829" s="12">
        <f>IF(I829="V2H",MIN(MAX(0,H829),7.4,MAX(0,(M829-P829)*40)*0.95),0)</f>
        <v/>
      </c>
      <c r="L829" s="12">
        <f>IF(E829=0,0,MAX(0,H829-K829))</f>
        <v/>
      </c>
      <c r="M829" s="13">
        <f>M828+J828/40-IF(I828="V2H",K828/(0.95*40),0)-IF(E829=0,IF(E828=1,IF(D829=1,30,40)*0.18/(2*40),0),0)-IF(E829=1,IF(E828=0,IF(D829=1,30,40)*0.18/(2*40),0),0)</f>
        <v/>
      </c>
      <c r="N829" s="14" t="n">
        <v>0.15</v>
      </c>
      <c r="O829" s="15">
        <f>K829*N829</f>
        <v/>
      </c>
      <c r="P829">
        <f>IF(E829=0,0.3,IF(D829=1,IF(C829&gt;=Params!$B$13-3,IF(C829&lt;Params!$B$13,Params!$B$20,0.3),0.3),IF(C829&gt;=Params!$B$15-3,IF(C829&lt;Params!$B$15,Params!$B$21,0.3),0.3)))</f>
        <v/>
      </c>
    </row>
    <row r="830" ht="15" customHeight="1" s="1">
      <c r="A830" s="9" t="n">
        <v>827</v>
      </c>
      <c r="B830" s="6" t="inlineStr">
        <is>
          <t>04/02</t>
        </is>
      </c>
      <c r="C830" s="6" t="n">
        <v>10</v>
      </c>
      <c r="D830" s="6" t="n">
        <v>0</v>
      </c>
      <c r="E830" s="10">
        <f>IF(D830=1, IF(OR(C830&lt;10, C830&gt;=15),1,0), IF(OR(C830&lt;7, C830&gt;=18),1,0))</f>
        <v/>
      </c>
      <c r="F830" s="11" t="n">
        <v>0</v>
      </c>
      <c r="G830" s="12">
        <f>0.48*8</f>
        <v/>
      </c>
      <c r="H830" s="12">
        <f>F830-G830</f>
        <v/>
      </c>
      <c r="I830" s="10">
        <f>IF(E830=0,"Fora",IF(E829=0,"Carg xar",IF(H830&lt;0,IF(M830&lt;0.9,"Carg FV","Stby"),IF(M830&gt;P830,"V2H",IF(M830&lt;0.9,"Carg xar","Stby")))))</f>
        <v/>
      </c>
      <c r="J830" s="12">
        <f>IF(OR(I830="Carg FV",I830="Carg xar"),MIN(IF(I830="Carg FV",ABS(H830),7.4),7.4,MAX(0,(0.9-M830)*40)*0.95),0)</f>
        <v/>
      </c>
      <c r="K830" s="12">
        <f>IF(I830="V2H",MIN(MAX(0,H830),7.4,MAX(0,(M830-P830)*40)*0.95),0)</f>
        <v/>
      </c>
      <c r="L830" s="12">
        <f>IF(E830=0,0,MAX(0,H830-K830))</f>
        <v/>
      </c>
      <c r="M830" s="13">
        <f>M829+J829/40-IF(I829="V2H",K829/(0.95*40),0)-IF(E830=0,IF(E829=1,IF(D830=1,30,40)*0.18/(2*40),0),0)-IF(E830=1,IF(E829=0,IF(D830=1,30,40)*0.18/(2*40),0),0)</f>
        <v/>
      </c>
      <c r="N830" s="14" t="n">
        <v>0.2</v>
      </c>
      <c r="O830" s="15">
        <f>K830*N830</f>
        <v/>
      </c>
      <c r="P830">
        <f>IF(E830=0,0.3,IF(D830=1,IF(C830&gt;=Params!$B$13-3,IF(C830&lt;Params!$B$13,Params!$B$20,0.3),0.3),IF(C830&gt;=Params!$B$15-3,IF(C830&lt;Params!$B$15,Params!$B$21,0.3),0.3)))</f>
        <v/>
      </c>
    </row>
    <row r="831" ht="15" customHeight="1" s="1">
      <c r="A831" s="9" t="n">
        <v>828</v>
      </c>
      <c r="B831" s="6" t="inlineStr">
        <is>
          <t>04/02</t>
        </is>
      </c>
      <c r="C831" s="6" t="n">
        <v>11</v>
      </c>
      <c r="D831" s="6" t="n">
        <v>0</v>
      </c>
      <c r="E831" s="10">
        <f>IF(D831=1, IF(OR(C831&lt;10, C831&gt;=15),1,0), IF(OR(C831&lt;7, C831&gt;=18),1,0))</f>
        <v/>
      </c>
      <c r="F831" s="11" t="n">
        <v>0</v>
      </c>
      <c r="G831" s="12">
        <f>0.62*8</f>
        <v/>
      </c>
      <c r="H831" s="12">
        <f>F831-G831</f>
        <v/>
      </c>
      <c r="I831" s="10">
        <f>IF(E831=0,"Fora",IF(E830=0,"Carg xar",IF(H831&lt;0,IF(M831&lt;0.9,"Carg FV","Stby"),IF(M831&gt;P831,"V2H",IF(M831&lt;0.9,"Carg xar","Stby")))))</f>
        <v/>
      </c>
      <c r="J831" s="12">
        <f>IF(OR(I831="Carg FV",I831="Carg xar"),MIN(IF(I831="Carg FV",ABS(H831),7.4),7.4,MAX(0,(0.9-M831)*40)*0.95),0)</f>
        <v/>
      </c>
      <c r="K831" s="12">
        <f>IF(I831="V2H",MIN(MAX(0,H831),7.4,MAX(0,(M831-P831)*40)*0.95),0)</f>
        <v/>
      </c>
      <c r="L831" s="12">
        <f>IF(E831=0,0,MAX(0,H831-K831))</f>
        <v/>
      </c>
      <c r="M831" s="13">
        <f>M830+J830/40-IF(I830="V2H",K830/(0.95*40),0)-IF(E831=0,IF(E830=1,IF(D831=1,30,40)*0.18/(2*40),0),0)-IF(E831=1,IF(E830=0,IF(D831=1,30,40)*0.18/(2*40),0),0)</f>
        <v/>
      </c>
      <c r="N831" s="14" t="n">
        <v>0.2</v>
      </c>
      <c r="O831" s="15">
        <f>K831*N831</f>
        <v/>
      </c>
      <c r="P831">
        <f>IF(E831=0,0.3,IF(D831=1,IF(C831&gt;=Params!$B$13-3,IF(C831&lt;Params!$B$13,Params!$B$20,0.3),0.3),IF(C831&gt;=Params!$B$15-3,IF(C831&lt;Params!$B$15,Params!$B$21,0.3),0.3)))</f>
        <v/>
      </c>
    </row>
    <row r="832" ht="15" customHeight="1" s="1">
      <c r="A832" s="9" t="n">
        <v>829</v>
      </c>
      <c r="B832" s="6" t="inlineStr">
        <is>
          <t>04/02</t>
        </is>
      </c>
      <c r="C832" s="6" t="n">
        <v>12</v>
      </c>
      <c r="D832" s="6" t="n">
        <v>0</v>
      </c>
      <c r="E832" s="10">
        <f>IF(D832=1, IF(OR(C832&lt;10, C832&gt;=15),1,0), IF(OR(C832&lt;7, C832&gt;=18),1,0))</f>
        <v/>
      </c>
      <c r="F832" s="11" t="n">
        <v>0</v>
      </c>
      <c r="G832" s="12">
        <f>0.68*8</f>
        <v/>
      </c>
      <c r="H832" s="12">
        <f>F832-G832</f>
        <v/>
      </c>
      <c r="I832" s="10">
        <f>IF(E832=0,"Fora",IF(E831=0,"Carg xar",IF(H832&lt;0,IF(M832&lt;0.9,"Carg FV","Stby"),IF(M832&gt;P832,"V2H",IF(M832&lt;0.9,"Carg xar","Stby")))))</f>
        <v/>
      </c>
      <c r="J832" s="12">
        <f>IF(OR(I832="Carg FV",I832="Carg xar"),MIN(IF(I832="Carg FV",ABS(H832),7.4),7.4,MAX(0,(0.9-M832)*40)*0.95),0)</f>
        <v/>
      </c>
      <c r="K832" s="12">
        <f>IF(I832="V2H",MIN(MAX(0,H832),7.4,MAX(0,(M832-P832)*40)*0.95),0)</f>
        <v/>
      </c>
      <c r="L832" s="12">
        <f>IF(E832=0,0,MAX(0,H832-K832))</f>
        <v/>
      </c>
      <c r="M832" s="13">
        <f>M831+J831/40-IF(I831="V2H",K831/(0.95*40),0)-IF(E832=0,IF(E831=1,IF(D832=1,30,40)*0.18/(2*40),0),0)-IF(E832=1,IF(E831=0,IF(D832=1,30,40)*0.18/(2*40),0),0)</f>
        <v/>
      </c>
      <c r="N832" s="14" t="n">
        <v>0.2</v>
      </c>
      <c r="O832" s="15">
        <f>K832*N832</f>
        <v/>
      </c>
      <c r="P832">
        <f>IF(E832=0,0.3,IF(D832=1,IF(C832&gt;=Params!$B$13-3,IF(C832&lt;Params!$B$13,Params!$B$20,0.3),0.3),IF(C832&gt;=Params!$B$15-3,IF(C832&lt;Params!$B$15,Params!$B$21,0.3),0.3)))</f>
        <v/>
      </c>
    </row>
    <row r="833" ht="15" customHeight="1" s="1">
      <c r="A833" s="9" t="n">
        <v>830</v>
      </c>
      <c r="B833" s="6" t="inlineStr">
        <is>
          <t>04/02</t>
        </is>
      </c>
      <c r="C833" s="6" t="n">
        <v>13</v>
      </c>
      <c r="D833" s="6" t="n">
        <v>0</v>
      </c>
      <c r="E833" s="10">
        <f>IF(D833=1, IF(OR(C833&lt;10, C833&gt;=15),1,0), IF(OR(C833&lt;7, C833&gt;=18),1,0))</f>
        <v/>
      </c>
      <c r="F833" s="11" t="n">
        <v>0</v>
      </c>
      <c r="G833" s="12">
        <f>0.65*8</f>
        <v/>
      </c>
      <c r="H833" s="12">
        <f>F833-G833</f>
        <v/>
      </c>
      <c r="I833" s="10">
        <f>IF(E833=0,"Fora",IF(E832=0,"Carg xar",IF(H833&lt;0,IF(M833&lt;0.9,"Carg FV","Stby"),IF(M833&gt;P833,"V2H",IF(M833&lt;0.9,"Carg xar","Stby")))))</f>
        <v/>
      </c>
      <c r="J833" s="12">
        <f>IF(OR(I833="Carg FV",I833="Carg xar"),MIN(IF(I833="Carg FV",ABS(H833),7.4),7.4,MAX(0,(0.9-M833)*40)*0.95),0)</f>
        <v/>
      </c>
      <c r="K833" s="12">
        <f>IF(I833="V2H",MIN(MAX(0,H833),7.4,MAX(0,(M833-P833)*40)*0.95),0)</f>
        <v/>
      </c>
      <c r="L833" s="12">
        <f>IF(E833=0,0,MAX(0,H833-K833))</f>
        <v/>
      </c>
      <c r="M833" s="13">
        <f>M832+J832/40-IF(I832="V2H",K832/(0.95*40),0)-IF(E833=0,IF(E832=1,IF(D833=1,30,40)*0.18/(2*40),0),0)-IF(E833=1,IF(E832=0,IF(D833=1,30,40)*0.18/(2*40),0),0)</f>
        <v/>
      </c>
      <c r="N833" s="14" t="n">
        <v>0.2</v>
      </c>
      <c r="O833" s="15">
        <f>K833*N833</f>
        <v/>
      </c>
      <c r="P833">
        <f>IF(E833=0,0.3,IF(D833=1,IF(C833&gt;=Params!$B$13-3,IF(C833&lt;Params!$B$13,Params!$B$20,0.3),0.3),IF(C833&gt;=Params!$B$15-3,IF(C833&lt;Params!$B$15,Params!$B$21,0.3),0.3)))</f>
        <v/>
      </c>
    </row>
    <row r="834" ht="15" customHeight="1" s="1">
      <c r="A834" s="9" t="n">
        <v>831</v>
      </c>
      <c r="B834" s="6" t="inlineStr">
        <is>
          <t>04/02</t>
        </is>
      </c>
      <c r="C834" s="6" t="n">
        <v>14</v>
      </c>
      <c r="D834" s="6" t="n">
        <v>0</v>
      </c>
      <c r="E834" s="10">
        <f>IF(D834=1, IF(OR(C834&lt;10, C834&gt;=15),1,0), IF(OR(C834&lt;7, C834&gt;=18),1,0))</f>
        <v/>
      </c>
      <c r="F834" s="11" t="n">
        <v>0</v>
      </c>
      <c r="G834" s="12">
        <f>0.5*8</f>
        <v/>
      </c>
      <c r="H834" s="12">
        <f>F834-G834</f>
        <v/>
      </c>
      <c r="I834" s="10">
        <f>IF(E834=0,"Fora",IF(E833=0,"Carg xar",IF(H834&lt;0,IF(M834&lt;0.9,"Carg FV","Stby"),IF(M834&gt;P834,"V2H",IF(M834&lt;0.9,"Carg xar","Stby")))))</f>
        <v/>
      </c>
      <c r="J834" s="12">
        <f>IF(OR(I834="Carg FV",I834="Carg xar"),MIN(IF(I834="Carg FV",ABS(H834),7.4),7.4,MAX(0,(0.9-M834)*40)*0.95),0)</f>
        <v/>
      </c>
      <c r="K834" s="12">
        <f>IF(I834="V2H",MIN(MAX(0,H834),7.4,MAX(0,(M834-P834)*40)*0.95),0)</f>
        <v/>
      </c>
      <c r="L834" s="12">
        <f>IF(E834=0,0,MAX(0,H834-K834))</f>
        <v/>
      </c>
      <c r="M834" s="13">
        <f>M833+J833/40-IF(I833="V2H",K833/(0.95*40),0)-IF(E834=0,IF(E833=1,IF(D834=1,30,40)*0.18/(2*40),0),0)-IF(E834=1,IF(E833=0,IF(D834=1,30,40)*0.18/(2*40),0),0)</f>
        <v/>
      </c>
      <c r="N834" s="14" t="n">
        <v>0.15</v>
      </c>
      <c r="O834" s="15">
        <f>K834*N834</f>
        <v/>
      </c>
      <c r="P834">
        <f>IF(E834=0,0.3,IF(D834=1,IF(C834&gt;=Params!$B$13-3,IF(C834&lt;Params!$B$13,Params!$B$20,0.3),0.3),IF(C834&gt;=Params!$B$15-3,IF(C834&lt;Params!$B$15,Params!$B$21,0.3),0.3)))</f>
        <v/>
      </c>
    </row>
    <row r="835" ht="15" customHeight="1" s="1">
      <c r="A835" s="9" t="n">
        <v>832</v>
      </c>
      <c r="B835" s="6" t="inlineStr">
        <is>
          <t>04/02</t>
        </is>
      </c>
      <c r="C835" s="6" t="n">
        <v>15</v>
      </c>
      <c r="D835" s="6" t="n">
        <v>0</v>
      </c>
      <c r="E835" s="10">
        <f>IF(D835=1, IF(OR(C835&lt;10, C835&gt;=15),1,0), IF(OR(C835&lt;7, C835&gt;=18),1,0))</f>
        <v/>
      </c>
      <c r="F835" s="11" t="n">
        <v>0</v>
      </c>
      <c r="G835" s="12">
        <f>0.32*8</f>
        <v/>
      </c>
      <c r="H835" s="12">
        <f>F835-G835</f>
        <v/>
      </c>
      <c r="I835" s="10">
        <f>IF(E835=0,"Fora",IF(E834=0,"Carg xar",IF(H835&lt;0,IF(M835&lt;0.9,"Carg FV","Stby"),IF(M835&gt;P835,"V2H",IF(M835&lt;0.9,"Carg xar","Stby")))))</f>
        <v/>
      </c>
      <c r="J835" s="12">
        <f>IF(OR(I835="Carg FV",I835="Carg xar"),MIN(IF(I835="Carg FV",ABS(H835),7.4),7.4,MAX(0,(0.9-M835)*40)*0.95),0)</f>
        <v/>
      </c>
      <c r="K835" s="12">
        <f>IF(I835="V2H",MIN(MAX(0,H835),7.4,MAX(0,(M835-P835)*40)*0.95),0)</f>
        <v/>
      </c>
      <c r="L835" s="12">
        <f>IF(E835=0,0,MAX(0,H835-K835))</f>
        <v/>
      </c>
      <c r="M835" s="13">
        <f>M834+J834/40-IF(I834="V2H",K834/(0.95*40),0)-IF(E835=0,IF(E834=1,IF(D835=1,30,40)*0.18/(2*40),0),0)-IF(E835=1,IF(E834=0,IF(D835=1,30,40)*0.18/(2*40),0),0)</f>
        <v/>
      </c>
      <c r="N835" s="14" t="n">
        <v>0.15</v>
      </c>
      <c r="O835" s="15">
        <f>K835*N835</f>
        <v/>
      </c>
      <c r="P835">
        <f>IF(E835=0,0.3,IF(D835=1,IF(C835&gt;=Params!$B$13-3,IF(C835&lt;Params!$B$13,Params!$B$20,0.3),0.3),IF(C835&gt;=Params!$B$15-3,IF(C835&lt;Params!$B$15,Params!$B$21,0.3),0.3)))</f>
        <v/>
      </c>
    </row>
    <row r="836" ht="15" customHeight="1" s="1">
      <c r="A836" s="9" t="n">
        <v>833</v>
      </c>
      <c r="B836" s="6" t="inlineStr">
        <is>
          <t>04/02</t>
        </is>
      </c>
      <c r="C836" s="6" t="n">
        <v>16</v>
      </c>
      <c r="D836" s="6" t="n">
        <v>0</v>
      </c>
      <c r="E836" s="10">
        <f>IF(D836=1, IF(OR(C836&lt;10, C836&gt;=15),1,0), IF(OR(C836&lt;7, C836&gt;=18),1,0))</f>
        <v/>
      </c>
      <c r="F836" s="11" t="n">
        <v>0</v>
      </c>
      <c r="G836" s="12">
        <f>0.12*8</f>
        <v/>
      </c>
      <c r="H836" s="12">
        <f>F836-G836</f>
        <v/>
      </c>
      <c r="I836" s="10">
        <f>IF(E836=0,"Fora",IF(E835=0,"Carg xar",IF(H836&lt;0,IF(M836&lt;0.9,"Carg FV","Stby"),IF(M836&gt;P836,"V2H",IF(M836&lt;0.9,"Carg xar","Stby")))))</f>
        <v/>
      </c>
      <c r="J836" s="12">
        <f>IF(OR(I836="Carg FV",I836="Carg xar"),MIN(IF(I836="Carg FV",ABS(H836),7.4),7.4,MAX(0,(0.9-M836)*40)*0.95),0)</f>
        <v/>
      </c>
      <c r="K836" s="12">
        <f>IF(I836="V2H",MIN(MAX(0,H836),7.4,MAX(0,(M836-P836)*40)*0.95),0)</f>
        <v/>
      </c>
      <c r="L836" s="12">
        <f>IF(E836=0,0,MAX(0,H836-K836))</f>
        <v/>
      </c>
      <c r="M836" s="13">
        <f>M835+J835/40-IF(I835="V2H",K835/(0.95*40),0)-IF(E836=0,IF(E835=1,IF(D836=1,30,40)*0.18/(2*40),0),0)-IF(E836=1,IF(E835=0,IF(D836=1,30,40)*0.18/(2*40),0),0)</f>
        <v/>
      </c>
      <c r="N836" s="14" t="n">
        <v>0.15</v>
      </c>
      <c r="O836" s="15">
        <f>K836*N836</f>
        <v/>
      </c>
      <c r="P836">
        <f>IF(E836=0,0.3,IF(D836=1,IF(C836&gt;=Params!$B$13-3,IF(C836&lt;Params!$B$13,Params!$B$20,0.3),0.3),IF(C836&gt;=Params!$B$15-3,IF(C836&lt;Params!$B$15,Params!$B$21,0.3),0.3)))</f>
        <v/>
      </c>
    </row>
    <row r="837" ht="15" customHeight="1" s="1">
      <c r="A837" s="9" t="n">
        <v>834</v>
      </c>
      <c r="B837" s="6" t="inlineStr">
        <is>
          <t>04/02</t>
        </is>
      </c>
      <c r="C837" s="6" t="n">
        <v>17</v>
      </c>
      <c r="D837" s="6" t="n">
        <v>0</v>
      </c>
      <c r="E837" s="10">
        <f>IF(D837=1, IF(OR(C837&lt;10, C837&gt;=15),1,0), IF(OR(C837&lt;7, C837&gt;=18),1,0))</f>
        <v/>
      </c>
      <c r="F837" s="11" t="n">
        <v>0.175</v>
      </c>
      <c r="G837" s="12">
        <f>0*8</f>
        <v/>
      </c>
      <c r="H837" s="12">
        <f>F837-G837</f>
        <v/>
      </c>
      <c r="I837" s="10">
        <f>IF(E837=0,"Fora",IF(E836=0,"Carg xar",IF(H837&lt;0,IF(M837&lt;0.9,"Carg FV","Stby"),IF(M837&gt;P837,"V2H",IF(M837&lt;0.9,"Carg xar","Stby")))))</f>
        <v/>
      </c>
      <c r="J837" s="12">
        <f>IF(OR(I837="Carg FV",I837="Carg xar"),MIN(IF(I837="Carg FV",ABS(H837),7.4),7.4,MAX(0,(0.9-M837)*40)*0.95),0)</f>
        <v/>
      </c>
      <c r="K837" s="12">
        <f>IF(I837="V2H",MIN(MAX(0,H837),7.4,MAX(0,(M837-P837)*40)*0.95),0)</f>
        <v/>
      </c>
      <c r="L837" s="12">
        <f>IF(E837=0,0,MAX(0,H837-K837))</f>
        <v/>
      </c>
      <c r="M837" s="13">
        <f>M836+J836/40-IF(I836="V2H",K836/(0.95*40),0)-IF(E837=0,IF(E836=1,IF(D837=1,30,40)*0.18/(2*40),0),0)-IF(E837=1,IF(E836=0,IF(D837=1,30,40)*0.18/(2*40),0),0)</f>
        <v/>
      </c>
      <c r="N837" s="14" t="n">
        <v>0.15</v>
      </c>
      <c r="O837" s="15">
        <f>K837*N837</f>
        <v/>
      </c>
      <c r="P837">
        <f>IF(E837=0,0.3,IF(D837=1,IF(C837&gt;=Params!$B$13-3,IF(C837&lt;Params!$B$13,Params!$B$20,0.3),0.3),IF(C837&gt;=Params!$B$15-3,IF(C837&lt;Params!$B$15,Params!$B$21,0.3),0.3)))</f>
        <v/>
      </c>
    </row>
    <row r="838" ht="15" customHeight="1" s="1">
      <c r="A838" s="9" t="n">
        <v>835</v>
      </c>
      <c r="B838" s="6" t="inlineStr">
        <is>
          <t>04/02</t>
        </is>
      </c>
      <c r="C838" s="6" t="n">
        <v>18</v>
      </c>
      <c r="D838" s="6" t="n">
        <v>0</v>
      </c>
      <c r="E838" s="10">
        <f>IF(D838=1, IF(OR(C838&lt;10, C838&gt;=15),1,0), IF(OR(C838&lt;7, C838&gt;=18),1,0))</f>
        <v/>
      </c>
      <c r="F838" s="11" t="n">
        <v>1.087</v>
      </c>
      <c r="G838" s="12">
        <f>0*8</f>
        <v/>
      </c>
      <c r="H838" s="12">
        <f>F838-G838</f>
        <v/>
      </c>
      <c r="I838" s="10">
        <f>IF(E838=0,"Fora",IF(E837=0,"Carg xar",IF(H838&lt;0,IF(M838&lt;0.9,"Carg FV","Stby"),IF(M838&gt;P838,"V2H",IF(M838&lt;0.9,"Carg xar","Stby")))))</f>
        <v/>
      </c>
      <c r="J838" s="12">
        <f>IF(OR(I838="Carg FV",I838="Carg xar"),MIN(IF(I838="Carg FV",ABS(H838),7.4),7.4,MAX(0,(0.9-M838)*40)*0.95),0)</f>
        <v/>
      </c>
      <c r="K838" s="12">
        <f>IF(I838="V2H",MIN(MAX(0,H838),7.4,MAX(0,(M838-P838)*40)*0.95),0)</f>
        <v/>
      </c>
      <c r="L838" s="12">
        <f>IF(E838=0,0,MAX(0,H838-K838))</f>
        <v/>
      </c>
      <c r="M838" s="13">
        <f>M837+J837/40-IF(I837="V2H",K837/(0.95*40),0)-IF(E838=0,IF(E837=1,IF(D838=1,30,40)*0.18/(2*40),0),0)-IF(E838=1,IF(E837=0,IF(D838=1,30,40)*0.18/(2*40),0),0)</f>
        <v/>
      </c>
      <c r="N838" s="14" t="n">
        <v>0.2</v>
      </c>
      <c r="O838" s="15">
        <f>K838*N838</f>
        <v/>
      </c>
      <c r="P838">
        <f>IF(E838=0,0.3,IF(D838=1,IF(C838&gt;=Params!$B$13-3,IF(C838&lt;Params!$B$13,Params!$B$20,0.3),0.3),IF(C838&gt;=Params!$B$15-3,IF(C838&lt;Params!$B$15,Params!$B$21,0.3),0.3)))</f>
        <v/>
      </c>
    </row>
    <row r="839" ht="15" customHeight="1" s="1">
      <c r="A839" s="9" t="n">
        <v>836</v>
      </c>
      <c r="B839" s="6" t="inlineStr">
        <is>
          <t>04/02</t>
        </is>
      </c>
      <c r="C839" s="6" t="n">
        <v>19</v>
      </c>
      <c r="D839" s="6" t="n">
        <v>0</v>
      </c>
      <c r="E839" s="10">
        <f>IF(D839=1, IF(OR(C839&lt;10, C839&gt;=15),1,0), IF(OR(C839&lt;7, C839&gt;=18),1,0))</f>
        <v/>
      </c>
      <c r="F839" s="11" t="n">
        <v>2.215</v>
      </c>
      <c r="G839" s="12">
        <f>0*8</f>
        <v/>
      </c>
      <c r="H839" s="12">
        <f>F839-G839</f>
        <v/>
      </c>
      <c r="I839" s="10">
        <f>IF(E839=0,"Fora",IF(E838=0,"Carg xar",IF(H839&lt;0,IF(M839&lt;0.9,"Carg FV","Stby"),IF(M839&gt;P839,"V2H",IF(M839&lt;0.9,"Carg xar","Stby")))))</f>
        <v/>
      </c>
      <c r="J839" s="12">
        <f>IF(OR(I839="Carg FV",I839="Carg xar"),MIN(IF(I839="Carg FV",ABS(H839),7.4),7.4,MAX(0,(0.9-M839)*40)*0.95),0)</f>
        <v/>
      </c>
      <c r="K839" s="12">
        <f>IF(I839="V2H",MIN(MAX(0,H839),7.4,MAX(0,(M839-P839)*40)*0.95),0)</f>
        <v/>
      </c>
      <c r="L839" s="12">
        <f>IF(E839=0,0,MAX(0,H839-K839))</f>
        <v/>
      </c>
      <c r="M839" s="13">
        <f>M838+J838/40-IF(I838="V2H",K838/(0.95*40),0)-IF(E839=0,IF(E838=1,IF(D839=1,30,40)*0.18/(2*40),0),0)-IF(E839=1,IF(E838=0,IF(D839=1,30,40)*0.18/(2*40),0),0)</f>
        <v/>
      </c>
      <c r="N839" s="14" t="n">
        <v>0.2</v>
      </c>
      <c r="O839" s="15">
        <f>K839*N839</f>
        <v/>
      </c>
      <c r="P839">
        <f>IF(E839=0,0.3,IF(D839=1,IF(C839&gt;=Params!$B$13-3,IF(C839&lt;Params!$B$13,Params!$B$20,0.3),0.3),IF(C839&gt;=Params!$B$15-3,IF(C839&lt;Params!$B$15,Params!$B$21,0.3),0.3)))</f>
        <v/>
      </c>
    </row>
    <row r="840" ht="15" customHeight="1" s="1">
      <c r="A840" s="9" t="n">
        <v>837</v>
      </c>
      <c r="B840" s="6" t="inlineStr">
        <is>
          <t>04/02</t>
        </is>
      </c>
      <c r="C840" s="6" t="n">
        <v>20</v>
      </c>
      <c r="D840" s="6" t="n">
        <v>0</v>
      </c>
      <c r="E840" s="10">
        <f>IF(D840=1, IF(OR(C840&lt;10, C840&gt;=15),1,0), IF(OR(C840&lt;7, C840&gt;=18),1,0))</f>
        <v/>
      </c>
      <c r="F840" s="11" t="n">
        <v>1.081</v>
      </c>
      <c r="G840" s="12">
        <f>0*8</f>
        <v/>
      </c>
      <c r="H840" s="12">
        <f>F840-G840</f>
        <v/>
      </c>
      <c r="I840" s="10">
        <f>IF(E840=0,"Fora",IF(E839=0,"Carg xar",IF(H840&lt;0,IF(M840&lt;0.9,"Carg FV","Stby"),IF(M840&gt;P840,"V2H",IF(M840&lt;0.9,"Carg xar","Stby")))))</f>
        <v/>
      </c>
      <c r="J840" s="12">
        <f>IF(OR(I840="Carg FV",I840="Carg xar"),MIN(IF(I840="Carg FV",ABS(H840),7.4),7.4,MAX(0,(0.9-M840)*40)*0.95),0)</f>
        <v/>
      </c>
      <c r="K840" s="12">
        <f>IF(I840="V2H",MIN(MAX(0,H840),7.4,MAX(0,(M840-P840)*40)*0.95),0)</f>
        <v/>
      </c>
      <c r="L840" s="12">
        <f>IF(E840=0,0,MAX(0,H840-K840))</f>
        <v/>
      </c>
      <c r="M840" s="13">
        <f>M839+J839/40-IF(I839="V2H",K839/(0.95*40),0)-IF(E840=0,IF(E839=1,IF(D840=1,30,40)*0.18/(2*40),0),0)-IF(E840=1,IF(E839=0,IF(D840=1,30,40)*0.18/(2*40),0),0)</f>
        <v/>
      </c>
      <c r="N840" s="14" t="n">
        <v>0.2</v>
      </c>
      <c r="O840" s="15">
        <f>K840*N840</f>
        <v/>
      </c>
      <c r="P840">
        <f>IF(E840=0,0.3,IF(D840=1,IF(C840&gt;=Params!$B$13-3,IF(C840&lt;Params!$B$13,Params!$B$20,0.3),0.3),IF(C840&gt;=Params!$B$15-3,IF(C840&lt;Params!$B$15,Params!$B$21,0.3),0.3)))</f>
        <v/>
      </c>
    </row>
    <row r="841" ht="15" customHeight="1" s="1">
      <c r="A841" s="9" t="n">
        <v>838</v>
      </c>
      <c r="B841" s="6" t="inlineStr">
        <is>
          <t>04/02</t>
        </is>
      </c>
      <c r="C841" s="6" t="n">
        <v>21</v>
      </c>
      <c r="D841" s="6" t="n">
        <v>0</v>
      </c>
      <c r="E841" s="10">
        <f>IF(D841=1, IF(OR(C841&lt;10, C841&gt;=15),1,0), IF(OR(C841&lt;7, C841&gt;=18),1,0))</f>
        <v/>
      </c>
      <c r="F841" s="11" t="n">
        <v>0.409</v>
      </c>
      <c r="G841" s="12">
        <f>0*8</f>
        <v/>
      </c>
      <c r="H841" s="12">
        <f>F841-G841</f>
        <v/>
      </c>
      <c r="I841" s="10">
        <f>IF(E841=0,"Fora",IF(E840=0,"Carg xar",IF(H841&lt;0,IF(M841&lt;0.9,"Carg FV","Stby"),IF(M841&gt;P841,"V2H",IF(M841&lt;0.9,"Carg xar","Stby")))))</f>
        <v/>
      </c>
      <c r="J841" s="12">
        <f>IF(OR(I841="Carg FV",I841="Carg xar"),MIN(IF(I841="Carg FV",ABS(H841),7.4),7.4,MAX(0,(0.9-M841)*40)*0.95),0)</f>
        <v/>
      </c>
      <c r="K841" s="12">
        <f>IF(I841="V2H",MIN(MAX(0,H841),7.4,MAX(0,(M841-P841)*40)*0.95),0)</f>
        <v/>
      </c>
      <c r="L841" s="12">
        <f>IF(E841=0,0,MAX(0,H841-K841))</f>
        <v/>
      </c>
      <c r="M841" s="13">
        <f>M840+J840/40-IF(I840="V2H",K840/(0.95*40),0)-IF(E841=0,IF(E840=1,IF(D841=1,30,40)*0.18/(2*40),0),0)-IF(E841=1,IF(E840=0,IF(D841=1,30,40)*0.18/(2*40),0),0)</f>
        <v/>
      </c>
      <c r="N841" s="14" t="n">
        <v>0.2</v>
      </c>
      <c r="O841" s="15">
        <f>K841*N841</f>
        <v/>
      </c>
      <c r="P841">
        <f>IF(E841=0,0.3,IF(D841=1,IF(C841&gt;=Params!$B$13-3,IF(C841&lt;Params!$B$13,Params!$B$20,0.3),0.3),IF(C841&gt;=Params!$B$15-3,IF(C841&lt;Params!$B$15,Params!$B$21,0.3),0.3)))</f>
        <v/>
      </c>
    </row>
    <row r="842" ht="15" customHeight="1" s="1">
      <c r="A842" s="9" t="n">
        <v>839</v>
      </c>
      <c r="B842" s="6" t="inlineStr">
        <is>
          <t>04/02</t>
        </is>
      </c>
      <c r="C842" s="6" t="n">
        <v>22</v>
      </c>
      <c r="D842" s="6" t="n">
        <v>0</v>
      </c>
      <c r="E842" s="10">
        <f>IF(D842=1, IF(OR(C842&lt;10, C842&gt;=15),1,0), IF(OR(C842&lt;7, C842&gt;=18),1,0))</f>
        <v/>
      </c>
      <c r="F842" s="11" t="n">
        <v>0.277</v>
      </c>
      <c r="G842" s="12">
        <f>0*8</f>
        <v/>
      </c>
      <c r="H842" s="12">
        <f>F842-G842</f>
        <v/>
      </c>
      <c r="I842" s="10">
        <f>IF(E842=0,"Fora",IF(E841=0,"Carg xar",IF(H842&lt;0,IF(M842&lt;0.9,"Carg FV","Stby"),IF(M842&gt;P842,"V2H",IF(M842&lt;0.9,"Carg xar","Stby")))))</f>
        <v/>
      </c>
      <c r="J842" s="12">
        <f>IF(OR(I842="Carg FV",I842="Carg xar"),MIN(IF(I842="Carg FV",ABS(H842),7.4),7.4,MAX(0,(0.9-M842)*40)*0.95),0)</f>
        <v/>
      </c>
      <c r="K842" s="12">
        <f>IF(I842="V2H",MIN(MAX(0,H842),7.4,MAX(0,(M842-P842)*40)*0.95),0)</f>
        <v/>
      </c>
      <c r="L842" s="12">
        <f>IF(E842=0,0,MAX(0,H842-K842))</f>
        <v/>
      </c>
      <c r="M842" s="13">
        <f>M841+J841/40-IF(I841="V2H",K841/(0.95*40),0)-IF(E842=0,IF(E841=1,IF(D842=1,30,40)*0.18/(2*40),0),0)-IF(E842=1,IF(E841=0,IF(D842=1,30,40)*0.18/(2*40),0),0)</f>
        <v/>
      </c>
      <c r="N842" s="14" t="n">
        <v>0.15</v>
      </c>
      <c r="O842" s="15">
        <f>K842*N842</f>
        <v/>
      </c>
      <c r="P842">
        <f>IF(E842=0,0.3,IF(D842=1,IF(C842&gt;=Params!$B$13-3,IF(C842&lt;Params!$B$13,Params!$B$20,0.3),0.3),IF(C842&gt;=Params!$B$15-3,IF(C842&lt;Params!$B$15,Params!$B$21,0.3),0.3)))</f>
        <v/>
      </c>
    </row>
    <row r="843" ht="15" customHeight="1" s="1">
      <c r="A843" s="9" t="n">
        <v>840</v>
      </c>
      <c r="B843" s="6" t="inlineStr">
        <is>
          <t>04/02</t>
        </is>
      </c>
      <c r="C843" s="6" t="n">
        <v>23</v>
      </c>
      <c r="D843" s="6" t="n">
        <v>0</v>
      </c>
      <c r="E843" s="10">
        <f>IF(D843=1, IF(OR(C843&lt;10, C843&gt;=15),1,0), IF(OR(C843&lt;7, C843&gt;=18),1,0))</f>
        <v/>
      </c>
      <c r="F843" s="11" t="n">
        <v>0.176</v>
      </c>
      <c r="G843" s="12">
        <f>0*8</f>
        <v/>
      </c>
      <c r="H843" s="12">
        <f>F843-G843</f>
        <v/>
      </c>
      <c r="I843" s="10">
        <f>IF(E843=0,"Fora",IF(E842=0,"Carg xar",IF(H843&lt;0,IF(M843&lt;0.9,"Carg FV","Stby"),IF(M843&gt;P843,"V2H",IF(M843&lt;0.9,"Carg xar","Stby")))))</f>
        <v/>
      </c>
      <c r="J843" s="12">
        <f>IF(OR(I843="Carg FV",I843="Carg xar"),MIN(IF(I843="Carg FV",ABS(H843),7.4),7.4,MAX(0,(0.9-M843)*40)*0.95),0)</f>
        <v/>
      </c>
      <c r="K843" s="12">
        <f>IF(I843="V2H",MIN(MAX(0,H843),7.4,MAX(0,(M843-P843)*40)*0.95),0)</f>
        <v/>
      </c>
      <c r="L843" s="12">
        <f>IF(E843=0,0,MAX(0,H843-K843))</f>
        <v/>
      </c>
      <c r="M843" s="13">
        <f>M842+J842/40-IF(I842="V2H",K842/(0.95*40),0)-IF(E843=0,IF(E842=1,IF(D843=1,30,40)*0.18/(2*40),0),0)-IF(E843=1,IF(E842=0,IF(D843=1,30,40)*0.18/(2*40),0),0)</f>
        <v/>
      </c>
      <c r="N843" s="14" t="n">
        <v>0.15</v>
      </c>
      <c r="O843" s="15">
        <f>K843*N843</f>
        <v/>
      </c>
      <c r="P843">
        <f>IF(E843=0,0.3,IF(D843=1,IF(C843&gt;=Params!$B$13-3,IF(C843&lt;Params!$B$13,Params!$B$20,0.3),0.3),IF(C843&gt;=Params!$B$15-3,IF(C843&lt;Params!$B$15,Params!$B$21,0.3),0.3)))</f>
        <v/>
      </c>
    </row>
    <row r="844" ht="15" customHeight="1" s="1">
      <c r="A844" s="9" t="n">
        <v>841</v>
      </c>
      <c r="B844" s="6" t="inlineStr">
        <is>
          <t>05/02</t>
        </is>
      </c>
      <c r="C844" s="6" t="n">
        <v>0</v>
      </c>
      <c r="D844" s="6" t="n">
        <v>0</v>
      </c>
      <c r="E844" s="10">
        <f>IF(D844=1, IF(OR(C844&lt;10, C844&gt;=15),1,0), IF(OR(C844&lt;7, C844&gt;=18),1,0))</f>
        <v/>
      </c>
      <c r="F844" s="11" t="n">
        <v>0.248</v>
      </c>
      <c r="G844" s="12">
        <f>0*8</f>
        <v/>
      </c>
      <c r="H844" s="12">
        <f>F844-G844</f>
        <v/>
      </c>
      <c r="I844" s="10">
        <f>IF(E844=0,"Fora",IF(E843=0,"Carg xar",IF(H844&lt;0,IF(M844&lt;0.9,"Carg FV","Stby"),IF(M844&gt;P844,"V2H",IF(M844&lt;0.9,"Carg xar","Stby")))))</f>
        <v/>
      </c>
      <c r="J844" s="12">
        <f>IF(OR(I844="Carg FV",I844="Carg xar"),MIN(IF(I844="Carg FV",ABS(H844),7.4),7.4,MAX(0,(0.9-M844)*40)*0.95),0)</f>
        <v/>
      </c>
      <c r="K844" s="12">
        <f>IF(I844="V2H",MIN(MAX(0,H844),7.4,MAX(0,(M844-P844)*40)*0.95),0)</f>
        <v/>
      </c>
      <c r="L844" s="12">
        <f>IF(E844=0,0,MAX(0,H844-K844))</f>
        <v/>
      </c>
      <c r="M844" s="13">
        <f>M843+J843/40-IF(I843="V2H",K843/(0.95*40),0)-IF(E844=0,IF(E843=1,IF(D844=1,30,40)*0.18/(2*40),0),0)-IF(E844=1,IF(E843=0,IF(D844=1,30,40)*0.18/(2*40),0),0)</f>
        <v/>
      </c>
      <c r="N844" s="14" t="n">
        <v>0.09</v>
      </c>
      <c r="O844" s="15">
        <f>K844*N844</f>
        <v/>
      </c>
      <c r="P844">
        <f>IF(E844=0,0.3,IF(D844=1,IF(C844&gt;=Params!$B$13-3,IF(C844&lt;Params!$B$13,Params!$B$20,0.3),0.3),IF(C844&gt;=Params!$B$15-3,IF(C844&lt;Params!$B$15,Params!$B$21,0.3),0.3)))</f>
        <v/>
      </c>
    </row>
    <row r="845" ht="15" customHeight="1" s="1">
      <c r="A845" s="9" t="n">
        <v>842</v>
      </c>
      <c r="B845" s="6" t="inlineStr">
        <is>
          <t>05/02</t>
        </is>
      </c>
      <c r="C845" s="6" t="n">
        <v>1</v>
      </c>
      <c r="D845" s="6" t="n">
        <v>0</v>
      </c>
      <c r="E845" s="10">
        <f>IF(D845=1, IF(OR(C845&lt;10, C845&gt;=15),1,0), IF(OR(C845&lt;7, C845&gt;=18),1,0))</f>
        <v/>
      </c>
      <c r="F845" s="11" t="n">
        <v>0.152</v>
      </c>
      <c r="G845" s="12">
        <f>0*8</f>
        <v/>
      </c>
      <c r="H845" s="12">
        <f>F845-G845</f>
        <v/>
      </c>
      <c r="I845" s="10">
        <f>IF(E845=0,"Fora",IF(E844=0,"Carg xar",IF(H845&lt;0,IF(M845&lt;0.9,"Carg FV","Stby"),IF(M845&gt;P845,"V2H",IF(M845&lt;0.9,"Carg xar","Stby")))))</f>
        <v/>
      </c>
      <c r="J845" s="12">
        <f>IF(OR(I845="Carg FV",I845="Carg xar"),MIN(IF(I845="Carg FV",ABS(H845),7.4),7.4,MAX(0,(0.9-M845)*40)*0.95),0)</f>
        <v/>
      </c>
      <c r="K845" s="12">
        <f>IF(I845="V2H",MIN(MAX(0,H845),7.4,MAX(0,(M845-P845)*40)*0.95),0)</f>
        <v/>
      </c>
      <c r="L845" s="12">
        <f>IF(E845=0,0,MAX(0,H845-K845))</f>
        <v/>
      </c>
      <c r="M845" s="13">
        <f>M844+J844/40-IF(I844="V2H",K844/(0.95*40),0)-IF(E845=0,IF(E844=1,IF(D845=1,30,40)*0.18/(2*40),0),0)-IF(E845=1,IF(E844=0,IF(D845=1,30,40)*0.18/(2*40),0),0)</f>
        <v/>
      </c>
      <c r="N845" s="14" t="n">
        <v>0.09</v>
      </c>
      <c r="O845" s="15">
        <f>K845*N845</f>
        <v/>
      </c>
      <c r="P845">
        <f>IF(E845=0,0.3,IF(D845=1,IF(C845&gt;=Params!$B$13-3,IF(C845&lt;Params!$B$13,Params!$B$20,0.3),0.3),IF(C845&gt;=Params!$B$15-3,IF(C845&lt;Params!$B$15,Params!$B$21,0.3),0.3)))</f>
        <v/>
      </c>
    </row>
    <row r="846" ht="15" customHeight="1" s="1">
      <c r="A846" s="9" t="n">
        <v>843</v>
      </c>
      <c r="B846" s="6" t="inlineStr">
        <is>
          <t>05/02</t>
        </is>
      </c>
      <c r="C846" s="6" t="n">
        <v>2</v>
      </c>
      <c r="D846" s="6" t="n">
        <v>0</v>
      </c>
      <c r="E846" s="10">
        <f>IF(D846=1, IF(OR(C846&lt;10, C846&gt;=15),1,0), IF(OR(C846&lt;7, C846&gt;=18),1,0))</f>
        <v/>
      </c>
      <c r="F846" s="11" t="n">
        <v>0.132</v>
      </c>
      <c r="G846" s="12">
        <f>0*8</f>
        <v/>
      </c>
      <c r="H846" s="12">
        <f>F846-G846</f>
        <v/>
      </c>
      <c r="I846" s="10">
        <f>IF(E846=0,"Fora",IF(E845=0,"Carg xar",IF(H846&lt;0,IF(M846&lt;0.9,"Carg FV","Stby"),IF(M846&gt;P846,"V2H",IF(M846&lt;0.9,"Carg xar","Stby")))))</f>
        <v/>
      </c>
      <c r="J846" s="12">
        <f>IF(OR(I846="Carg FV",I846="Carg xar"),MIN(IF(I846="Carg FV",ABS(H846),7.4),7.4,MAX(0,(0.9-M846)*40)*0.95),0)</f>
        <v/>
      </c>
      <c r="K846" s="12">
        <f>IF(I846="V2H",MIN(MAX(0,H846),7.4,MAX(0,(M846-P846)*40)*0.95),0)</f>
        <v/>
      </c>
      <c r="L846" s="12">
        <f>IF(E846=0,0,MAX(0,H846-K846))</f>
        <v/>
      </c>
      <c r="M846" s="13">
        <f>M845+J845/40-IF(I845="V2H",K845/(0.95*40),0)-IF(E846=0,IF(E845=1,IF(D846=1,30,40)*0.18/(2*40),0),0)-IF(E846=1,IF(E845=0,IF(D846=1,30,40)*0.18/(2*40),0),0)</f>
        <v/>
      </c>
      <c r="N846" s="14" t="n">
        <v>0.09</v>
      </c>
      <c r="O846" s="15">
        <f>K846*N846</f>
        <v/>
      </c>
      <c r="P846">
        <f>IF(E846=0,0.3,IF(D846=1,IF(C846&gt;=Params!$B$13-3,IF(C846&lt;Params!$B$13,Params!$B$20,0.3),0.3),IF(C846&gt;=Params!$B$15-3,IF(C846&lt;Params!$B$15,Params!$B$21,0.3),0.3)))</f>
        <v/>
      </c>
    </row>
    <row r="847" ht="15" customHeight="1" s="1">
      <c r="A847" s="9" t="n">
        <v>844</v>
      </c>
      <c r="B847" s="6" t="inlineStr">
        <is>
          <t>05/02</t>
        </is>
      </c>
      <c r="C847" s="6" t="n">
        <v>3</v>
      </c>
      <c r="D847" s="6" t="n">
        <v>0</v>
      </c>
      <c r="E847" s="10">
        <f>IF(D847=1, IF(OR(C847&lt;10, C847&gt;=15),1,0), IF(OR(C847&lt;7, C847&gt;=18),1,0))</f>
        <v/>
      </c>
      <c r="F847" s="11" t="n">
        <v>0.184</v>
      </c>
      <c r="G847" s="12">
        <f>0*8</f>
        <v/>
      </c>
      <c r="H847" s="12">
        <f>F847-G847</f>
        <v/>
      </c>
      <c r="I847" s="10">
        <f>IF(E847=0,"Fora",IF(E846=0,"Carg xar",IF(H847&lt;0,IF(M847&lt;0.9,"Carg FV","Stby"),IF(M847&gt;P847,"V2H",IF(M847&lt;0.9,"Carg xar","Stby")))))</f>
        <v/>
      </c>
      <c r="J847" s="12">
        <f>IF(OR(I847="Carg FV",I847="Carg xar"),MIN(IF(I847="Carg FV",ABS(H847),7.4),7.4,MAX(0,(0.9-M847)*40)*0.95),0)</f>
        <v/>
      </c>
      <c r="K847" s="12">
        <f>IF(I847="V2H",MIN(MAX(0,H847),7.4,MAX(0,(M847-P847)*40)*0.95),0)</f>
        <v/>
      </c>
      <c r="L847" s="12">
        <f>IF(E847=0,0,MAX(0,H847-K847))</f>
        <v/>
      </c>
      <c r="M847" s="13">
        <f>M846+J846/40-IF(I846="V2H",K846/(0.95*40),0)-IF(E847=0,IF(E846=1,IF(D847=1,30,40)*0.18/(2*40),0),0)-IF(E847=1,IF(E846=0,IF(D847=1,30,40)*0.18/(2*40),0),0)</f>
        <v/>
      </c>
      <c r="N847" s="14" t="n">
        <v>0.09</v>
      </c>
      <c r="O847" s="15">
        <f>K847*N847</f>
        <v/>
      </c>
      <c r="P847">
        <f>IF(E847=0,0.3,IF(D847=1,IF(C847&gt;=Params!$B$13-3,IF(C847&lt;Params!$B$13,Params!$B$20,0.3),0.3),IF(C847&gt;=Params!$B$15-3,IF(C847&lt;Params!$B$15,Params!$B$21,0.3),0.3)))</f>
        <v/>
      </c>
    </row>
    <row r="848" ht="15" customHeight="1" s="1">
      <c r="A848" s="9" t="n">
        <v>845</v>
      </c>
      <c r="B848" s="6" t="inlineStr">
        <is>
          <t>05/02</t>
        </is>
      </c>
      <c r="C848" s="6" t="n">
        <v>4</v>
      </c>
      <c r="D848" s="6" t="n">
        <v>0</v>
      </c>
      <c r="E848" s="10">
        <f>IF(D848=1, IF(OR(C848&lt;10, C848&gt;=15),1,0), IF(OR(C848&lt;7, C848&gt;=18),1,0))</f>
        <v/>
      </c>
      <c r="F848" s="11" t="n">
        <v>2.903</v>
      </c>
      <c r="G848" s="12">
        <f>0*8</f>
        <v/>
      </c>
      <c r="H848" s="12">
        <f>F848-G848</f>
        <v/>
      </c>
      <c r="I848" s="10">
        <f>IF(E848=0,"Fora",IF(E847=0,"Carg xar",IF(H848&lt;0,IF(M848&lt;0.9,"Carg FV","Stby"),IF(M848&gt;P848,"V2H",IF(M848&lt;0.9,"Carg xar","Stby")))))</f>
        <v/>
      </c>
      <c r="J848" s="12">
        <f>IF(OR(I848="Carg FV",I848="Carg xar"),MIN(IF(I848="Carg FV",ABS(H848),7.4),7.4,MAX(0,(0.9-M848)*40)*0.95),0)</f>
        <v/>
      </c>
      <c r="K848" s="12">
        <f>IF(I848="V2H",MIN(MAX(0,H848),7.4,MAX(0,(M848-P848)*40)*0.95),0)</f>
        <v/>
      </c>
      <c r="L848" s="12">
        <f>IF(E848=0,0,MAX(0,H848-K848))</f>
        <v/>
      </c>
      <c r="M848" s="13">
        <f>M847+J847/40-IF(I847="V2H",K847/(0.95*40),0)-IF(E848=0,IF(E847=1,IF(D848=1,30,40)*0.18/(2*40),0),0)-IF(E848=1,IF(E847=0,IF(D848=1,30,40)*0.18/(2*40),0),0)</f>
        <v/>
      </c>
      <c r="N848" s="14" t="n">
        <v>0.09</v>
      </c>
      <c r="O848" s="15">
        <f>K848*N848</f>
        <v/>
      </c>
      <c r="P848">
        <f>IF(E848=0,0.3,IF(D848=1,IF(C848&gt;=Params!$B$13-3,IF(C848&lt;Params!$B$13,Params!$B$20,0.3),0.3),IF(C848&gt;=Params!$B$15-3,IF(C848&lt;Params!$B$15,Params!$B$21,0.3),0.3)))</f>
        <v/>
      </c>
    </row>
    <row r="849" ht="15" customHeight="1" s="1">
      <c r="A849" s="9" t="n">
        <v>846</v>
      </c>
      <c r="B849" s="6" t="inlineStr">
        <is>
          <t>05/02</t>
        </is>
      </c>
      <c r="C849" s="6" t="n">
        <v>5</v>
      </c>
      <c r="D849" s="6" t="n">
        <v>0</v>
      </c>
      <c r="E849" s="10">
        <f>IF(D849=1, IF(OR(C849&lt;10, C849&gt;=15),1,0), IF(OR(C849&lt;7, C849&gt;=18),1,0))</f>
        <v/>
      </c>
      <c r="F849" s="11" t="n">
        <v>4.432</v>
      </c>
      <c r="G849" s="12">
        <f>0*8</f>
        <v/>
      </c>
      <c r="H849" s="12">
        <f>F849-G849</f>
        <v/>
      </c>
      <c r="I849" s="10">
        <f>IF(E849=0,"Fora",IF(E848=0,"Carg xar",IF(H849&lt;0,IF(M849&lt;0.9,"Carg FV","Stby"),IF(M849&gt;P849,"V2H",IF(M849&lt;0.9,"Carg xar","Stby")))))</f>
        <v/>
      </c>
      <c r="J849" s="12">
        <f>IF(OR(I849="Carg FV",I849="Carg xar"),MIN(IF(I849="Carg FV",ABS(H849),7.4),7.4,MAX(0,(0.9-M849)*40)*0.95),0)</f>
        <v/>
      </c>
      <c r="K849" s="12">
        <f>IF(I849="V2H",MIN(MAX(0,H849),7.4,MAX(0,(M849-P849)*40)*0.95),0)</f>
        <v/>
      </c>
      <c r="L849" s="12">
        <f>IF(E849=0,0,MAX(0,H849-K849))</f>
        <v/>
      </c>
      <c r="M849" s="13">
        <f>M848+J848/40-IF(I848="V2H",K848/(0.95*40),0)-IF(E849=0,IF(E848=1,IF(D849=1,30,40)*0.18/(2*40),0),0)-IF(E849=1,IF(E848=0,IF(D849=1,30,40)*0.18/(2*40),0),0)</f>
        <v/>
      </c>
      <c r="N849" s="14" t="n">
        <v>0.09</v>
      </c>
      <c r="O849" s="15">
        <f>K849*N849</f>
        <v/>
      </c>
      <c r="P849">
        <f>IF(E849=0,0.3,IF(D849=1,IF(C849&gt;=Params!$B$13-3,IF(C849&lt;Params!$B$13,Params!$B$20,0.3),0.3),IF(C849&gt;=Params!$B$15-3,IF(C849&lt;Params!$B$15,Params!$B$21,0.3),0.3)))</f>
        <v/>
      </c>
    </row>
    <row r="850" ht="15" customHeight="1" s="1">
      <c r="A850" s="9" t="n">
        <v>847</v>
      </c>
      <c r="B850" s="6" t="inlineStr">
        <is>
          <t>05/02</t>
        </is>
      </c>
      <c r="C850" s="6" t="n">
        <v>6</v>
      </c>
      <c r="D850" s="6" t="n">
        <v>0</v>
      </c>
      <c r="E850" s="10">
        <f>IF(D850=1, IF(OR(C850&lt;10, C850&gt;=15),1,0), IF(OR(C850&lt;7, C850&gt;=18),1,0))</f>
        <v/>
      </c>
      <c r="F850" s="11" t="n">
        <v>4.506</v>
      </c>
      <c r="G850" s="12">
        <f>0*8</f>
        <v/>
      </c>
      <c r="H850" s="12">
        <f>F850-G850</f>
        <v/>
      </c>
      <c r="I850" s="10">
        <f>IF(E850=0,"Fora",IF(E849=0,"Carg xar",IF(H850&lt;0,IF(M850&lt;0.9,"Carg FV","Stby"),IF(M850&gt;P850,"V2H",IF(M850&lt;0.9,"Carg xar","Stby")))))</f>
        <v/>
      </c>
      <c r="J850" s="12">
        <f>IF(OR(I850="Carg FV",I850="Carg xar"),MIN(IF(I850="Carg FV",ABS(H850),7.4),7.4,MAX(0,(0.9-M850)*40)*0.95),0)</f>
        <v/>
      </c>
      <c r="K850" s="12">
        <f>IF(I850="V2H",MIN(MAX(0,H850),7.4,MAX(0,(M850-P850)*40)*0.95),0)</f>
        <v/>
      </c>
      <c r="L850" s="12">
        <f>IF(E850=0,0,MAX(0,H850-K850))</f>
        <v/>
      </c>
      <c r="M850" s="13">
        <f>M849+J849/40-IF(I849="V2H",K849/(0.95*40),0)-IF(E850=0,IF(E849=1,IF(D850=1,30,40)*0.18/(2*40),0),0)-IF(E850=1,IF(E849=0,IF(D850=1,30,40)*0.18/(2*40),0),0)</f>
        <v/>
      </c>
      <c r="N850" s="14" t="n">
        <v>0.09</v>
      </c>
      <c r="O850" s="15">
        <f>K850*N850</f>
        <v/>
      </c>
      <c r="P850">
        <f>IF(E850=0,0.3,IF(D850=1,IF(C850&gt;=Params!$B$13-3,IF(C850&lt;Params!$B$13,Params!$B$20,0.3),0.3),IF(C850&gt;=Params!$B$15-3,IF(C850&lt;Params!$B$15,Params!$B$21,0.3),0.3)))</f>
        <v/>
      </c>
    </row>
    <row r="851" ht="15" customHeight="1" s="1">
      <c r="A851" s="9" t="n">
        <v>848</v>
      </c>
      <c r="B851" s="6" t="inlineStr">
        <is>
          <t>05/02</t>
        </is>
      </c>
      <c r="C851" s="6" t="n">
        <v>7</v>
      </c>
      <c r="D851" s="6" t="n">
        <v>0</v>
      </c>
      <c r="E851" s="10">
        <f>IF(D851=1, IF(OR(C851&lt;10, C851&gt;=15),1,0), IF(OR(C851&lt;7, C851&gt;=18),1,0))</f>
        <v/>
      </c>
      <c r="F851" s="11" t="n">
        <v>5.219</v>
      </c>
      <c r="G851" s="12">
        <f>0*8</f>
        <v/>
      </c>
      <c r="H851" s="12">
        <f>F851-G851</f>
        <v/>
      </c>
      <c r="I851" s="10">
        <f>IF(E851=0,"Fora",IF(E850=0,"Carg xar",IF(H851&lt;0,IF(M851&lt;0.9,"Carg FV","Stby"),IF(M851&gt;P851,"V2H",IF(M851&lt;0.9,"Carg xar","Stby")))))</f>
        <v/>
      </c>
      <c r="J851" s="12">
        <f>IF(OR(I851="Carg FV",I851="Carg xar"),MIN(IF(I851="Carg FV",ABS(H851),7.4),7.4,MAX(0,(0.9-M851)*40)*0.95),0)</f>
        <v/>
      </c>
      <c r="K851" s="12">
        <f>IF(I851="V2H",MIN(MAX(0,H851),7.4,MAX(0,(M851-P851)*40)*0.95),0)</f>
        <v/>
      </c>
      <c r="L851" s="12">
        <f>IF(E851=0,0,MAX(0,H851-K851))</f>
        <v/>
      </c>
      <c r="M851" s="13">
        <f>M850+J850/40-IF(I850="V2H",K850/(0.95*40),0)-IF(E851=0,IF(E850=1,IF(D851=1,30,40)*0.18/(2*40),0),0)-IF(E851=1,IF(E850=0,IF(D851=1,30,40)*0.18/(2*40),0),0)</f>
        <v/>
      </c>
      <c r="N851" s="14" t="n">
        <v>0.09</v>
      </c>
      <c r="O851" s="15">
        <f>K851*N851</f>
        <v/>
      </c>
      <c r="P851">
        <f>IF(E851=0,0.3,IF(D851=1,IF(C851&gt;=Params!$B$13-3,IF(C851&lt;Params!$B$13,Params!$B$20,0.3),0.3),IF(C851&gt;=Params!$B$15-3,IF(C851&lt;Params!$B$15,Params!$B$21,0.3),0.3)))</f>
        <v/>
      </c>
    </row>
    <row r="852" ht="15" customHeight="1" s="1">
      <c r="A852" s="9" t="n">
        <v>849</v>
      </c>
      <c r="B852" s="6" t="inlineStr">
        <is>
          <t>05/02</t>
        </is>
      </c>
      <c r="C852" s="6" t="n">
        <v>8</v>
      </c>
      <c r="D852" s="6" t="n">
        <v>0</v>
      </c>
      <c r="E852" s="10">
        <f>IF(D852=1, IF(OR(C852&lt;10, C852&gt;=15),1,0), IF(OR(C852&lt;7, C852&gt;=18),1,0))</f>
        <v/>
      </c>
      <c r="F852" s="11" t="n">
        <v>4.998</v>
      </c>
      <c r="G852" s="12">
        <f>0.1*8</f>
        <v/>
      </c>
      <c r="H852" s="12">
        <f>F852-G852</f>
        <v/>
      </c>
      <c r="I852" s="10">
        <f>IF(E852=0,"Fora",IF(E851=0,"Carg xar",IF(H852&lt;0,IF(M852&lt;0.9,"Carg FV","Stby"),IF(M852&gt;P852,"V2H",IF(M852&lt;0.9,"Carg xar","Stby")))))</f>
        <v/>
      </c>
      <c r="J852" s="12">
        <f>IF(OR(I852="Carg FV",I852="Carg xar"),MIN(IF(I852="Carg FV",ABS(H852),7.4),7.4,MAX(0,(0.9-M852)*40)*0.95),0)</f>
        <v/>
      </c>
      <c r="K852" s="12">
        <f>IF(I852="V2H",MIN(MAX(0,H852),7.4,MAX(0,(M852-P852)*40)*0.95),0)</f>
        <v/>
      </c>
      <c r="L852" s="12">
        <f>IF(E852=0,0,MAX(0,H852-K852))</f>
        <v/>
      </c>
      <c r="M852" s="13">
        <f>M851+J851/40-IF(I851="V2H",K851/(0.95*40),0)-IF(E852=0,IF(E851=1,IF(D852=1,30,40)*0.18/(2*40),0),0)-IF(E852=1,IF(E851=0,IF(D852=1,30,40)*0.18/(2*40),0),0)</f>
        <v/>
      </c>
      <c r="N852" s="14" t="n">
        <v>0.15</v>
      </c>
      <c r="O852" s="15">
        <f>K852*N852</f>
        <v/>
      </c>
      <c r="P852">
        <f>IF(E852=0,0.3,IF(D852=1,IF(C852&gt;=Params!$B$13-3,IF(C852&lt;Params!$B$13,Params!$B$20,0.3),0.3),IF(C852&gt;=Params!$B$15-3,IF(C852&lt;Params!$B$15,Params!$B$21,0.3),0.3)))</f>
        <v/>
      </c>
    </row>
    <row r="853" ht="15" customHeight="1" s="1">
      <c r="A853" s="9" t="n">
        <v>850</v>
      </c>
      <c r="B853" s="6" t="inlineStr">
        <is>
          <t>05/02</t>
        </is>
      </c>
      <c r="C853" s="6" t="n">
        <v>9</v>
      </c>
      <c r="D853" s="6" t="n">
        <v>0</v>
      </c>
      <c r="E853" s="10">
        <f>IF(D853=1, IF(OR(C853&lt;10, C853&gt;=15),1,0), IF(OR(C853&lt;7, C853&gt;=18),1,0))</f>
        <v/>
      </c>
      <c r="F853" s="11" t="n">
        <v>1.872</v>
      </c>
      <c r="G853" s="12">
        <f>0.28*8</f>
        <v/>
      </c>
      <c r="H853" s="12">
        <f>F853-G853</f>
        <v/>
      </c>
      <c r="I853" s="10">
        <f>IF(E853=0,"Fora",IF(E852=0,"Carg xar",IF(H853&lt;0,IF(M853&lt;0.9,"Carg FV","Stby"),IF(M853&gt;P853,"V2H",IF(M853&lt;0.9,"Carg xar","Stby")))))</f>
        <v/>
      </c>
      <c r="J853" s="12">
        <f>IF(OR(I853="Carg FV",I853="Carg xar"),MIN(IF(I853="Carg FV",ABS(H853),7.4),7.4,MAX(0,(0.9-M853)*40)*0.95),0)</f>
        <v/>
      </c>
      <c r="K853" s="12">
        <f>IF(I853="V2H",MIN(MAX(0,H853),7.4,MAX(0,(M853-P853)*40)*0.95),0)</f>
        <v/>
      </c>
      <c r="L853" s="12">
        <f>IF(E853=0,0,MAX(0,H853-K853))</f>
        <v/>
      </c>
      <c r="M853" s="13">
        <f>M852+J852/40-IF(I852="V2H",K852/(0.95*40),0)-IF(E853=0,IF(E852=1,IF(D853=1,30,40)*0.18/(2*40),0),0)-IF(E853=1,IF(E852=0,IF(D853=1,30,40)*0.18/(2*40),0),0)</f>
        <v/>
      </c>
      <c r="N853" s="14" t="n">
        <v>0.15</v>
      </c>
      <c r="O853" s="15">
        <f>K853*N853</f>
        <v/>
      </c>
      <c r="P853">
        <f>IF(E853=0,0.3,IF(D853=1,IF(C853&gt;=Params!$B$13-3,IF(C853&lt;Params!$B$13,Params!$B$20,0.3),0.3),IF(C853&gt;=Params!$B$15-3,IF(C853&lt;Params!$B$15,Params!$B$21,0.3),0.3)))</f>
        <v/>
      </c>
    </row>
    <row r="854" ht="15" customHeight="1" s="1">
      <c r="A854" s="9" t="n">
        <v>851</v>
      </c>
      <c r="B854" s="6" t="inlineStr">
        <is>
          <t>05/02</t>
        </is>
      </c>
      <c r="C854" s="6" t="n">
        <v>10</v>
      </c>
      <c r="D854" s="6" t="n">
        <v>0</v>
      </c>
      <c r="E854" s="10">
        <f>IF(D854=1, IF(OR(C854&lt;10, C854&gt;=15),1,0), IF(OR(C854&lt;7, C854&gt;=18),1,0))</f>
        <v/>
      </c>
      <c r="F854" s="11" t="n">
        <v>0.339</v>
      </c>
      <c r="G854" s="12">
        <f>0.48*8</f>
        <v/>
      </c>
      <c r="H854" s="12">
        <f>F854-G854</f>
        <v/>
      </c>
      <c r="I854" s="10">
        <f>IF(E854=0,"Fora",IF(E853=0,"Carg xar",IF(H854&lt;0,IF(M854&lt;0.9,"Carg FV","Stby"),IF(M854&gt;P854,"V2H",IF(M854&lt;0.9,"Carg xar","Stby")))))</f>
        <v/>
      </c>
      <c r="J854" s="12">
        <f>IF(OR(I854="Carg FV",I854="Carg xar"),MIN(IF(I854="Carg FV",ABS(H854),7.4),7.4,MAX(0,(0.9-M854)*40)*0.95),0)</f>
        <v/>
      </c>
      <c r="K854" s="12">
        <f>IF(I854="V2H",MIN(MAX(0,H854),7.4,MAX(0,(M854-P854)*40)*0.95),0)</f>
        <v/>
      </c>
      <c r="L854" s="12">
        <f>IF(E854=0,0,MAX(0,H854-K854))</f>
        <v/>
      </c>
      <c r="M854" s="13">
        <f>M853+J853/40-IF(I853="V2H",K853/(0.95*40),0)-IF(E854=0,IF(E853=1,IF(D854=1,30,40)*0.18/(2*40),0),0)-IF(E854=1,IF(E853=0,IF(D854=1,30,40)*0.18/(2*40),0),0)</f>
        <v/>
      </c>
      <c r="N854" s="14" t="n">
        <v>0.2</v>
      </c>
      <c r="O854" s="15">
        <f>K854*N854</f>
        <v/>
      </c>
      <c r="P854">
        <f>IF(E854=0,0.3,IF(D854=1,IF(C854&gt;=Params!$B$13-3,IF(C854&lt;Params!$B$13,Params!$B$20,0.3),0.3),IF(C854&gt;=Params!$B$15-3,IF(C854&lt;Params!$B$15,Params!$B$21,0.3),0.3)))</f>
        <v/>
      </c>
    </row>
    <row r="855" ht="15" customHeight="1" s="1">
      <c r="A855" s="9" t="n">
        <v>852</v>
      </c>
      <c r="B855" s="6" t="inlineStr">
        <is>
          <t>05/02</t>
        </is>
      </c>
      <c r="C855" s="6" t="n">
        <v>11</v>
      </c>
      <c r="D855" s="6" t="n">
        <v>0</v>
      </c>
      <c r="E855" s="10">
        <f>IF(D855=1, IF(OR(C855&lt;10, C855&gt;=15),1,0), IF(OR(C855&lt;7, C855&gt;=18),1,0))</f>
        <v/>
      </c>
      <c r="F855" s="11" t="n">
        <v>0</v>
      </c>
      <c r="G855" s="12">
        <f>0.62*8</f>
        <v/>
      </c>
      <c r="H855" s="12">
        <f>F855-G855</f>
        <v/>
      </c>
      <c r="I855" s="10">
        <f>IF(E855=0,"Fora",IF(E854=0,"Carg xar",IF(H855&lt;0,IF(M855&lt;0.9,"Carg FV","Stby"),IF(M855&gt;P855,"V2H",IF(M855&lt;0.9,"Carg xar","Stby")))))</f>
        <v/>
      </c>
      <c r="J855" s="12">
        <f>IF(OR(I855="Carg FV",I855="Carg xar"),MIN(IF(I855="Carg FV",ABS(H855),7.4),7.4,MAX(0,(0.9-M855)*40)*0.95),0)</f>
        <v/>
      </c>
      <c r="K855" s="12">
        <f>IF(I855="V2H",MIN(MAX(0,H855),7.4,MAX(0,(M855-P855)*40)*0.95),0)</f>
        <v/>
      </c>
      <c r="L855" s="12">
        <f>IF(E855=0,0,MAX(0,H855-K855))</f>
        <v/>
      </c>
      <c r="M855" s="13">
        <f>M854+J854/40-IF(I854="V2H",K854/(0.95*40),0)-IF(E855=0,IF(E854=1,IF(D855=1,30,40)*0.18/(2*40),0),0)-IF(E855=1,IF(E854=0,IF(D855=1,30,40)*0.18/(2*40),0),0)</f>
        <v/>
      </c>
      <c r="N855" s="14" t="n">
        <v>0.2</v>
      </c>
      <c r="O855" s="15">
        <f>K855*N855</f>
        <v/>
      </c>
      <c r="P855">
        <f>IF(E855=0,0.3,IF(D855=1,IF(C855&gt;=Params!$B$13-3,IF(C855&lt;Params!$B$13,Params!$B$20,0.3),0.3),IF(C855&gt;=Params!$B$15-3,IF(C855&lt;Params!$B$15,Params!$B$21,0.3),0.3)))</f>
        <v/>
      </c>
    </row>
    <row r="856" ht="15" customHeight="1" s="1">
      <c r="A856" s="9" t="n">
        <v>853</v>
      </c>
      <c r="B856" s="6" t="inlineStr">
        <is>
          <t>05/02</t>
        </is>
      </c>
      <c r="C856" s="6" t="n">
        <v>12</v>
      </c>
      <c r="D856" s="6" t="n">
        <v>0</v>
      </c>
      <c r="E856" s="10">
        <f>IF(D856=1, IF(OR(C856&lt;10, C856&gt;=15),1,0), IF(OR(C856&lt;7, C856&gt;=18),1,0))</f>
        <v/>
      </c>
      <c r="F856" s="11" t="n">
        <v>0</v>
      </c>
      <c r="G856" s="12">
        <f>0.68*8</f>
        <v/>
      </c>
      <c r="H856" s="12">
        <f>F856-G856</f>
        <v/>
      </c>
      <c r="I856" s="10">
        <f>IF(E856=0,"Fora",IF(E855=0,"Carg xar",IF(H856&lt;0,IF(M856&lt;0.9,"Carg FV","Stby"),IF(M856&gt;P856,"V2H",IF(M856&lt;0.9,"Carg xar","Stby")))))</f>
        <v/>
      </c>
      <c r="J856" s="12">
        <f>IF(OR(I856="Carg FV",I856="Carg xar"),MIN(IF(I856="Carg FV",ABS(H856),7.4),7.4,MAX(0,(0.9-M856)*40)*0.95),0)</f>
        <v/>
      </c>
      <c r="K856" s="12">
        <f>IF(I856="V2H",MIN(MAX(0,H856),7.4,MAX(0,(M856-P856)*40)*0.95),0)</f>
        <v/>
      </c>
      <c r="L856" s="12">
        <f>IF(E856=0,0,MAX(0,H856-K856))</f>
        <v/>
      </c>
      <c r="M856" s="13">
        <f>M855+J855/40-IF(I855="V2H",K855/(0.95*40),0)-IF(E856=0,IF(E855=1,IF(D856=1,30,40)*0.18/(2*40),0),0)-IF(E856=1,IF(E855=0,IF(D856=1,30,40)*0.18/(2*40),0),0)</f>
        <v/>
      </c>
      <c r="N856" s="14" t="n">
        <v>0.2</v>
      </c>
      <c r="O856" s="15">
        <f>K856*N856</f>
        <v/>
      </c>
      <c r="P856">
        <f>IF(E856=0,0.3,IF(D856=1,IF(C856&gt;=Params!$B$13-3,IF(C856&lt;Params!$B$13,Params!$B$20,0.3),0.3),IF(C856&gt;=Params!$B$15-3,IF(C856&lt;Params!$B$15,Params!$B$21,0.3),0.3)))</f>
        <v/>
      </c>
    </row>
    <row r="857" ht="15" customHeight="1" s="1">
      <c r="A857" s="9" t="n">
        <v>854</v>
      </c>
      <c r="B857" s="6" t="inlineStr">
        <is>
          <t>05/02</t>
        </is>
      </c>
      <c r="C857" s="6" t="n">
        <v>13</v>
      </c>
      <c r="D857" s="6" t="n">
        <v>0</v>
      </c>
      <c r="E857" s="10">
        <f>IF(D857=1, IF(OR(C857&lt;10, C857&gt;=15),1,0), IF(OR(C857&lt;7, C857&gt;=18),1,0))</f>
        <v/>
      </c>
      <c r="F857" s="11" t="n">
        <v>0</v>
      </c>
      <c r="G857" s="12">
        <f>0.65*8</f>
        <v/>
      </c>
      <c r="H857" s="12">
        <f>F857-G857</f>
        <v/>
      </c>
      <c r="I857" s="10">
        <f>IF(E857=0,"Fora",IF(E856=0,"Carg xar",IF(H857&lt;0,IF(M857&lt;0.9,"Carg FV","Stby"),IF(M857&gt;P857,"V2H",IF(M857&lt;0.9,"Carg xar","Stby")))))</f>
        <v/>
      </c>
      <c r="J857" s="12">
        <f>IF(OR(I857="Carg FV",I857="Carg xar"),MIN(IF(I857="Carg FV",ABS(H857),7.4),7.4,MAX(0,(0.9-M857)*40)*0.95),0)</f>
        <v/>
      </c>
      <c r="K857" s="12">
        <f>IF(I857="V2H",MIN(MAX(0,H857),7.4,MAX(0,(M857-P857)*40)*0.95),0)</f>
        <v/>
      </c>
      <c r="L857" s="12">
        <f>IF(E857=0,0,MAX(0,H857-K857))</f>
        <v/>
      </c>
      <c r="M857" s="13">
        <f>M856+J856/40-IF(I856="V2H",K856/(0.95*40),0)-IF(E857=0,IF(E856=1,IF(D857=1,30,40)*0.18/(2*40),0),0)-IF(E857=1,IF(E856=0,IF(D857=1,30,40)*0.18/(2*40),0),0)</f>
        <v/>
      </c>
      <c r="N857" s="14" t="n">
        <v>0.2</v>
      </c>
      <c r="O857" s="15">
        <f>K857*N857</f>
        <v/>
      </c>
      <c r="P857">
        <f>IF(E857=0,0.3,IF(D857=1,IF(C857&gt;=Params!$B$13-3,IF(C857&lt;Params!$B$13,Params!$B$20,0.3),0.3),IF(C857&gt;=Params!$B$15-3,IF(C857&lt;Params!$B$15,Params!$B$21,0.3),0.3)))</f>
        <v/>
      </c>
    </row>
    <row r="858" ht="15" customHeight="1" s="1">
      <c r="A858" s="9" t="n">
        <v>855</v>
      </c>
      <c r="B858" s="6" t="inlineStr">
        <is>
          <t>05/02</t>
        </is>
      </c>
      <c r="C858" s="6" t="n">
        <v>14</v>
      </c>
      <c r="D858" s="6" t="n">
        <v>0</v>
      </c>
      <c r="E858" s="10">
        <f>IF(D858=1, IF(OR(C858&lt;10, C858&gt;=15),1,0), IF(OR(C858&lt;7, C858&gt;=18),1,0))</f>
        <v/>
      </c>
      <c r="F858" s="11" t="n">
        <v>0.779</v>
      </c>
      <c r="G858" s="12">
        <f>0.5*8</f>
        <v/>
      </c>
      <c r="H858" s="12">
        <f>F858-G858</f>
        <v/>
      </c>
      <c r="I858" s="10">
        <f>IF(E858=0,"Fora",IF(E857=0,"Carg xar",IF(H858&lt;0,IF(M858&lt;0.9,"Carg FV","Stby"),IF(M858&gt;P858,"V2H",IF(M858&lt;0.9,"Carg xar","Stby")))))</f>
        <v/>
      </c>
      <c r="J858" s="12">
        <f>IF(OR(I858="Carg FV",I858="Carg xar"),MIN(IF(I858="Carg FV",ABS(H858),7.4),7.4,MAX(0,(0.9-M858)*40)*0.95),0)</f>
        <v/>
      </c>
      <c r="K858" s="12">
        <f>IF(I858="V2H",MIN(MAX(0,H858),7.4,MAX(0,(M858-P858)*40)*0.95),0)</f>
        <v/>
      </c>
      <c r="L858" s="12">
        <f>IF(E858=0,0,MAX(0,H858-K858))</f>
        <v/>
      </c>
      <c r="M858" s="13">
        <f>M857+J857/40-IF(I857="V2H",K857/(0.95*40),0)-IF(E858=0,IF(E857=1,IF(D858=1,30,40)*0.18/(2*40),0),0)-IF(E858=1,IF(E857=0,IF(D858=1,30,40)*0.18/(2*40),0),0)</f>
        <v/>
      </c>
      <c r="N858" s="14" t="n">
        <v>0.15</v>
      </c>
      <c r="O858" s="15">
        <f>K858*N858</f>
        <v/>
      </c>
      <c r="P858">
        <f>IF(E858=0,0.3,IF(D858=1,IF(C858&gt;=Params!$B$13-3,IF(C858&lt;Params!$B$13,Params!$B$20,0.3),0.3),IF(C858&gt;=Params!$B$15-3,IF(C858&lt;Params!$B$15,Params!$B$21,0.3),0.3)))</f>
        <v/>
      </c>
    </row>
    <row r="859" ht="15" customHeight="1" s="1">
      <c r="A859" s="9" t="n">
        <v>856</v>
      </c>
      <c r="B859" s="6" t="inlineStr">
        <is>
          <t>05/02</t>
        </is>
      </c>
      <c r="C859" s="6" t="n">
        <v>15</v>
      </c>
      <c r="D859" s="6" t="n">
        <v>0</v>
      </c>
      <c r="E859" s="10">
        <f>IF(D859=1, IF(OR(C859&lt;10, C859&gt;=15),1,0), IF(OR(C859&lt;7, C859&gt;=18),1,0))</f>
        <v/>
      </c>
      <c r="F859" s="11" t="n">
        <v>2.778</v>
      </c>
      <c r="G859" s="12">
        <f>0.32*8</f>
        <v/>
      </c>
      <c r="H859" s="12">
        <f>F859-G859</f>
        <v/>
      </c>
      <c r="I859" s="10">
        <f>IF(E859=0,"Fora",IF(E858=0,"Carg xar",IF(H859&lt;0,IF(M859&lt;0.9,"Carg FV","Stby"),IF(M859&gt;P859,"V2H",IF(M859&lt;0.9,"Carg xar","Stby")))))</f>
        <v/>
      </c>
      <c r="J859" s="12">
        <f>IF(OR(I859="Carg FV",I859="Carg xar"),MIN(IF(I859="Carg FV",ABS(H859),7.4),7.4,MAX(0,(0.9-M859)*40)*0.95),0)</f>
        <v/>
      </c>
      <c r="K859" s="12">
        <f>IF(I859="V2H",MIN(MAX(0,H859),7.4,MAX(0,(M859-P859)*40)*0.95),0)</f>
        <v/>
      </c>
      <c r="L859" s="12">
        <f>IF(E859=0,0,MAX(0,H859-K859))</f>
        <v/>
      </c>
      <c r="M859" s="13">
        <f>M858+J858/40-IF(I858="V2H",K858/(0.95*40),0)-IF(E859=0,IF(E858=1,IF(D859=1,30,40)*0.18/(2*40),0),0)-IF(E859=1,IF(E858=0,IF(D859=1,30,40)*0.18/(2*40),0),0)</f>
        <v/>
      </c>
      <c r="N859" s="14" t="n">
        <v>0.15</v>
      </c>
      <c r="O859" s="15">
        <f>K859*N859</f>
        <v/>
      </c>
      <c r="P859">
        <f>IF(E859=0,0.3,IF(D859=1,IF(C859&gt;=Params!$B$13-3,IF(C859&lt;Params!$B$13,Params!$B$20,0.3),0.3),IF(C859&gt;=Params!$B$15-3,IF(C859&lt;Params!$B$15,Params!$B$21,0.3),0.3)))</f>
        <v/>
      </c>
    </row>
    <row r="860" ht="15" customHeight="1" s="1">
      <c r="A860" s="9" t="n">
        <v>857</v>
      </c>
      <c r="B860" s="6" t="inlineStr">
        <is>
          <t>05/02</t>
        </is>
      </c>
      <c r="C860" s="6" t="n">
        <v>16</v>
      </c>
      <c r="D860" s="6" t="n">
        <v>0</v>
      </c>
      <c r="E860" s="10">
        <f>IF(D860=1, IF(OR(C860&lt;10, C860&gt;=15),1,0), IF(OR(C860&lt;7, C860&gt;=18),1,0))</f>
        <v/>
      </c>
      <c r="F860" s="11" t="n">
        <v>2.45</v>
      </c>
      <c r="G860" s="12">
        <f>0.12*8</f>
        <v/>
      </c>
      <c r="H860" s="12">
        <f>F860-G860</f>
        <v/>
      </c>
      <c r="I860" s="10">
        <f>IF(E860=0,"Fora",IF(E859=0,"Carg xar",IF(H860&lt;0,IF(M860&lt;0.9,"Carg FV","Stby"),IF(M860&gt;P860,"V2H",IF(M860&lt;0.9,"Carg xar","Stby")))))</f>
        <v/>
      </c>
      <c r="J860" s="12">
        <f>IF(OR(I860="Carg FV",I860="Carg xar"),MIN(IF(I860="Carg FV",ABS(H860),7.4),7.4,MAX(0,(0.9-M860)*40)*0.95),0)</f>
        <v/>
      </c>
      <c r="K860" s="12">
        <f>IF(I860="V2H",MIN(MAX(0,H860),7.4,MAX(0,(M860-P860)*40)*0.95),0)</f>
        <v/>
      </c>
      <c r="L860" s="12">
        <f>IF(E860=0,0,MAX(0,H860-K860))</f>
        <v/>
      </c>
      <c r="M860" s="13">
        <f>M859+J859/40-IF(I859="V2H",K859/(0.95*40),0)-IF(E860=0,IF(E859=1,IF(D860=1,30,40)*0.18/(2*40),0),0)-IF(E860=1,IF(E859=0,IF(D860=1,30,40)*0.18/(2*40),0),0)</f>
        <v/>
      </c>
      <c r="N860" s="14" t="n">
        <v>0.15</v>
      </c>
      <c r="O860" s="15">
        <f>K860*N860</f>
        <v/>
      </c>
      <c r="P860">
        <f>IF(E860=0,0.3,IF(D860=1,IF(C860&gt;=Params!$B$13-3,IF(C860&lt;Params!$B$13,Params!$B$20,0.3),0.3),IF(C860&gt;=Params!$B$15-3,IF(C860&lt;Params!$B$15,Params!$B$21,0.3),0.3)))</f>
        <v/>
      </c>
    </row>
    <row r="861" ht="15" customHeight="1" s="1">
      <c r="A861" s="9" t="n">
        <v>858</v>
      </c>
      <c r="B861" s="6" t="inlineStr">
        <is>
          <t>05/02</t>
        </is>
      </c>
      <c r="C861" s="6" t="n">
        <v>17</v>
      </c>
      <c r="D861" s="6" t="n">
        <v>0</v>
      </c>
      <c r="E861" s="10">
        <f>IF(D861=1, IF(OR(C861&lt;10, C861&gt;=15),1,0), IF(OR(C861&lt;7, C861&gt;=18),1,0))</f>
        <v/>
      </c>
      <c r="F861" s="11" t="n">
        <v>1.394</v>
      </c>
      <c r="G861" s="12">
        <f>0*8</f>
        <v/>
      </c>
      <c r="H861" s="12">
        <f>F861-G861</f>
        <v/>
      </c>
      <c r="I861" s="10">
        <f>IF(E861=0,"Fora",IF(E860=0,"Carg xar",IF(H861&lt;0,IF(M861&lt;0.9,"Carg FV","Stby"),IF(M861&gt;P861,"V2H",IF(M861&lt;0.9,"Carg xar","Stby")))))</f>
        <v/>
      </c>
      <c r="J861" s="12">
        <f>IF(OR(I861="Carg FV",I861="Carg xar"),MIN(IF(I861="Carg FV",ABS(H861),7.4),7.4,MAX(0,(0.9-M861)*40)*0.95),0)</f>
        <v/>
      </c>
      <c r="K861" s="12">
        <f>IF(I861="V2H",MIN(MAX(0,H861),7.4,MAX(0,(M861-P861)*40)*0.95),0)</f>
        <v/>
      </c>
      <c r="L861" s="12">
        <f>IF(E861=0,0,MAX(0,H861-K861))</f>
        <v/>
      </c>
      <c r="M861" s="13">
        <f>M860+J860/40-IF(I860="V2H",K860/(0.95*40),0)-IF(E861=0,IF(E860=1,IF(D861=1,30,40)*0.18/(2*40),0),0)-IF(E861=1,IF(E860=0,IF(D861=1,30,40)*0.18/(2*40),0),0)</f>
        <v/>
      </c>
      <c r="N861" s="14" t="n">
        <v>0.15</v>
      </c>
      <c r="O861" s="15">
        <f>K861*N861</f>
        <v/>
      </c>
      <c r="P861">
        <f>IF(E861=0,0.3,IF(D861=1,IF(C861&gt;=Params!$B$13-3,IF(C861&lt;Params!$B$13,Params!$B$20,0.3),0.3),IF(C861&gt;=Params!$B$15-3,IF(C861&lt;Params!$B$15,Params!$B$21,0.3),0.3)))</f>
        <v/>
      </c>
    </row>
    <row r="862" ht="15" customHeight="1" s="1">
      <c r="A862" s="9" t="n">
        <v>859</v>
      </c>
      <c r="B862" s="6" t="inlineStr">
        <is>
          <t>05/02</t>
        </is>
      </c>
      <c r="C862" s="6" t="n">
        <v>18</v>
      </c>
      <c r="D862" s="6" t="n">
        <v>0</v>
      </c>
      <c r="E862" s="10">
        <f>IF(D862=1, IF(OR(C862&lt;10, C862&gt;=15),1,0), IF(OR(C862&lt;7, C862&gt;=18),1,0))</f>
        <v/>
      </c>
      <c r="F862" s="11" t="n">
        <v>1.625</v>
      </c>
      <c r="G862" s="12">
        <f>0*8</f>
        <v/>
      </c>
      <c r="H862" s="12">
        <f>F862-G862</f>
        <v/>
      </c>
      <c r="I862" s="10">
        <f>IF(E862=0,"Fora",IF(E861=0,"Carg xar",IF(H862&lt;0,IF(M862&lt;0.9,"Carg FV","Stby"),IF(M862&gt;P862,"V2H",IF(M862&lt;0.9,"Carg xar","Stby")))))</f>
        <v/>
      </c>
      <c r="J862" s="12">
        <f>IF(OR(I862="Carg FV",I862="Carg xar"),MIN(IF(I862="Carg FV",ABS(H862),7.4),7.4,MAX(0,(0.9-M862)*40)*0.95),0)</f>
        <v/>
      </c>
      <c r="K862" s="12">
        <f>IF(I862="V2H",MIN(MAX(0,H862),7.4,MAX(0,(M862-P862)*40)*0.95),0)</f>
        <v/>
      </c>
      <c r="L862" s="12">
        <f>IF(E862=0,0,MAX(0,H862-K862))</f>
        <v/>
      </c>
      <c r="M862" s="13">
        <f>M861+J861/40-IF(I861="V2H",K861/(0.95*40),0)-IF(E862=0,IF(E861=1,IF(D862=1,30,40)*0.18/(2*40),0),0)-IF(E862=1,IF(E861=0,IF(D862=1,30,40)*0.18/(2*40),0),0)</f>
        <v/>
      </c>
      <c r="N862" s="14" t="n">
        <v>0.2</v>
      </c>
      <c r="O862" s="15">
        <f>K862*N862</f>
        <v/>
      </c>
      <c r="P862">
        <f>IF(E862=0,0.3,IF(D862=1,IF(C862&gt;=Params!$B$13-3,IF(C862&lt;Params!$B$13,Params!$B$20,0.3),0.3),IF(C862&gt;=Params!$B$15-3,IF(C862&lt;Params!$B$15,Params!$B$21,0.3),0.3)))</f>
        <v/>
      </c>
    </row>
    <row r="863" ht="15" customHeight="1" s="1">
      <c r="A863" s="9" t="n">
        <v>860</v>
      </c>
      <c r="B863" s="6" t="inlineStr">
        <is>
          <t>05/02</t>
        </is>
      </c>
      <c r="C863" s="6" t="n">
        <v>19</v>
      </c>
      <c r="D863" s="6" t="n">
        <v>0</v>
      </c>
      <c r="E863" s="10">
        <f>IF(D863=1, IF(OR(C863&lt;10, C863&gt;=15),1,0), IF(OR(C863&lt;7, C863&gt;=18),1,0))</f>
        <v/>
      </c>
      <c r="F863" s="11" t="n">
        <v>0.615</v>
      </c>
      <c r="G863" s="12">
        <f>0*8</f>
        <v/>
      </c>
      <c r="H863" s="12">
        <f>F863-G863</f>
        <v/>
      </c>
      <c r="I863" s="10">
        <f>IF(E863=0,"Fora",IF(E862=0,"Carg xar",IF(H863&lt;0,IF(M863&lt;0.9,"Carg FV","Stby"),IF(M863&gt;P863,"V2H",IF(M863&lt;0.9,"Carg xar","Stby")))))</f>
        <v/>
      </c>
      <c r="J863" s="12">
        <f>IF(OR(I863="Carg FV",I863="Carg xar"),MIN(IF(I863="Carg FV",ABS(H863),7.4),7.4,MAX(0,(0.9-M863)*40)*0.95),0)</f>
        <v/>
      </c>
      <c r="K863" s="12">
        <f>IF(I863="V2H",MIN(MAX(0,H863),7.4,MAX(0,(M863-P863)*40)*0.95),0)</f>
        <v/>
      </c>
      <c r="L863" s="12">
        <f>IF(E863=0,0,MAX(0,H863-K863))</f>
        <v/>
      </c>
      <c r="M863" s="13">
        <f>M862+J862/40-IF(I862="V2H",K862/(0.95*40),0)-IF(E863=0,IF(E862=1,IF(D863=1,30,40)*0.18/(2*40),0),0)-IF(E863=1,IF(E862=0,IF(D863=1,30,40)*0.18/(2*40),0),0)</f>
        <v/>
      </c>
      <c r="N863" s="14" t="n">
        <v>0.2</v>
      </c>
      <c r="O863" s="15">
        <f>K863*N863</f>
        <v/>
      </c>
      <c r="P863">
        <f>IF(E863=0,0.3,IF(D863=1,IF(C863&gt;=Params!$B$13-3,IF(C863&lt;Params!$B$13,Params!$B$20,0.3),0.3),IF(C863&gt;=Params!$B$15-3,IF(C863&lt;Params!$B$15,Params!$B$21,0.3),0.3)))</f>
        <v/>
      </c>
    </row>
    <row r="864" ht="15" customHeight="1" s="1">
      <c r="A864" s="9" t="n">
        <v>861</v>
      </c>
      <c r="B864" s="6" t="inlineStr">
        <is>
          <t>05/02</t>
        </is>
      </c>
      <c r="C864" s="6" t="n">
        <v>20</v>
      </c>
      <c r="D864" s="6" t="n">
        <v>0</v>
      </c>
      <c r="E864" s="10">
        <f>IF(D864=1, IF(OR(C864&lt;10, C864&gt;=15),1,0), IF(OR(C864&lt;7, C864&gt;=18),1,0))</f>
        <v/>
      </c>
      <c r="F864" s="11" t="n">
        <v>1.353</v>
      </c>
      <c r="G864" s="12">
        <f>0*8</f>
        <v/>
      </c>
      <c r="H864" s="12">
        <f>F864-G864</f>
        <v/>
      </c>
      <c r="I864" s="10">
        <f>IF(E864=0,"Fora",IF(E863=0,"Carg xar",IF(H864&lt;0,IF(M864&lt;0.9,"Carg FV","Stby"),IF(M864&gt;P864,"V2H",IF(M864&lt;0.9,"Carg xar","Stby")))))</f>
        <v/>
      </c>
      <c r="J864" s="12">
        <f>IF(OR(I864="Carg FV",I864="Carg xar"),MIN(IF(I864="Carg FV",ABS(H864),7.4),7.4,MAX(0,(0.9-M864)*40)*0.95),0)</f>
        <v/>
      </c>
      <c r="K864" s="12">
        <f>IF(I864="V2H",MIN(MAX(0,H864),7.4,MAX(0,(M864-P864)*40)*0.95),0)</f>
        <v/>
      </c>
      <c r="L864" s="12">
        <f>IF(E864=0,0,MAX(0,H864-K864))</f>
        <v/>
      </c>
      <c r="M864" s="13">
        <f>M863+J863/40-IF(I863="V2H",K863/(0.95*40),0)-IF(E864=0,IF(E863=1,IF(D864=1,30,40)*0.18/(2*40),0),0)-IF(E864=1,IF(E863=0,IF(D864=1,30,40)*0.18/(2*40),0),0)</f>
        <v/>
      </c>
      <c r="N864" s="14" t="n">
        <v>0.2</v>
      </c>
      <c r="O864" s="15">
        <f>K864*N864</f>
        <v/>
      </c>
      <c r="P864">
        <f>IF(E864=0,0.3,IF(D864=1,IF(C864&gt;=Params!$B$13-3,IF(C864&lt;Params!$B$13,Params!$B$20,0.3),0.3),IF(C864&gt;=Params!$B$15-3,IF(C864&lt;Params!$B$15,Params!$B$21,0.3),0.3)))</f>
        <v/>
      </c>
    </row>
    <row r="865" ht="15" customHeight="1" s="1">
      <c r="A865" s="9" t="n">
        <v>862</v>
      </c>
      <c r="B865" s="6" t="inlineStr">
        <is>
          <t>05/02</t>
        </is>
      </c>
      <c r="C865" s="6" t="n">
        <v>21</v>
      </c>
      <c r="D865" s="6" t="n">
        <v>0</v>
      </c>
      <c r="E865" s="10">
        <f>IF(D865=1, IF(OR(C865&lt;10, C865&gt;=15),1,0), IF(OR(C865&lt;7, C865&gt;=18),1,0))</f>
        <v/>
      </c>
      <c r="F865" s="11" t="n">
        <v>1.348</v>
      </c>
      <c r="G865" s="12">
        <f>0*8</f>
        <v/>
      </c>
      <c r="H865" s="12">
        <f>F865-G865</f>
        <v/>
      </c>
      <c r="I865" s="10">
        <f>IF(E865=0,"Fora",IF(E864=0,"Carg xar",IF(H865&lt;0,IF(M865&lt;0.9,"Carg FV","Stby"),IF(M865&gt;P865,"V2H",IF(M865&lt;0.9,"Carg xar","Stby")))))</f>
        <v/>
      </c>
      <c r="J865" s="12">
        <f>IF(OR(I865="Carg FV",I865="Carg xar"),MIN(IF(I865="Carg FV",ABS(H865),7.4),7.4,MAX(0,(0.9-M865)*40)*0.95),0)</f>
        <v/>
      </c>
      <c r="K865" s="12">
        <f>IF(I865="V2H",MIN(MAX(0,H865),7.4,MAX(0,(M865-P865)*40)*0.95),0)</f>
        <v/>
      </c>
      <c r="L865" s="12">
        <f>IF(E865=0,0,MAX(0,H865-K865))</f>
        <v/>
      </c>
      <c r="M865" s="13">
        <f>M864+J864/40-IF(I864="V2H",K864/(0.95*40),0)-IF(E865=0,IF(E864=1,IF(D865=1,30,40)*0.18/(2*40),0),0)-IF(E865=1,IF(E864=0,IF(D865=1,30,40)*0.18/(2*40),0),0)</f>
        <v/>
      </c>
      <c r="N865" s="14" t="n">
        <v>0.2</v>
      </c>
      <c r="O865" s="15">
        <f>K865*N865</f>
        <v/>
      </c>
      <c r="P865">
        <f>IF(E865=0,0.3,IF(D865=1,IF(C865&gt;=Params!$B$13-3,IF(C865&lt;Params!$B$13,Params!$B$20,0.3),0.3),IF(C865&gt;=Params!$B$15-3,IF(C865&lt;Params!$B$15,Params!$B$21,0.3),0.3)))</f>
        <v/>
      </c>
    </row>
    <row r="866" ht="15" customHeight="1" s="1">
      <c r="A866" s="9" t="n">
        <v>863</v>
      </c>
      <c r="B866" s="6" t="inlineStr">
        <is>
          <t>05/02</t>
        </is>
      </c>
      <c r="C866" s="6" t="n">
        <v>22</v>
      </c>
      <c r="D866" s="6" t="n">
        <v>0</v>
      </c>
      <c r="E866" s="10">
        <f>IF(D866=1, IF(OR(C866&lt;10, C866&gt;=15),1,0), IF(OR(C866&lt;7, C866&gt;=18),1,0))</f>
        <v/>
      </c>
      <c r="F866" s="11" t="n">
        <v>1.905</v>
      </c>
      <c r="G866" s="12">
        <f>0*8</f>
        <v/>
      </c>
      <c r="H866" s="12">
        <f>F866-G866</f>
        <v/>
      </c>
      <c r="I866" s="10">
        <f>IF(E866=0,"Fora",IF(E865=0,"Carg xar",IF(H866&lt;0,IF(M866&lt;0.9,"Carg FV","Stby"),IF(M866&gt;P866,"V2H",IF(M866&lt;0.9,"Carg xar","Stby")))))</f>
        <v/>
      </c>
      <c r="J866" s="12">
        <f>IF(OR(I866="Carg FV",I866="Carg xar"),MIN(IF(I866="Carg FV",ABS(H866),7.4),7.4,MAX(0,(0.9-M866)*40)*0.95),0)</f>
        <v/>
      </c>
      <c r="K866" s="12">
        <f>IF(I866="V2H",MIN(MAX(0,H866),7.4,MAX(0,(M866-P866)*40)*0.95),0)</f>
        <v/>
      </c>
      <c r="L866" s="12">
        <f>IF(E866=0,0,MAX(0,H866-K866))</f>
        <v/>
      </c>
      <c r="M866" s="13">
        <f>M865+J865/40-IF(I865="V2H",K865/(0.95*40),0)-IF(E866=0,IF(E865=1,IF(D866=1,30,40)*0.18/(2*40),0),0)-IF(E866=1,IF(E865=0,IF(D866=1,30,40)*0.18/(2*40),0),0)</f>
        <v/>
      </c>
      <c r="N866" s="14" t="n">
        <v>0.15</v>
      </c>
      <c r="O866" s="15">
        <f>K866*N866</f>
        <v/>
      </c>
      <c r="P866">
        <f>IF(E866=0,0.3,IF(D866=1,IF(C866&gt;=Params!$B$13-3,IF(C866&lt;Params!$B$13,Params!$B$20,0.3),0.3),IF(C866&gt;=Params!$B$15-3,IF(C866&lt;Params!$B$15,Params!$B$21,0.3),0.3)))</f>
        <v/>
      </c>
    </row>
    <row r="867" ht="15" customHeight="1" s="1">
      <c r="A867" s="9" t="n">
        <v>864</v>
      </c>
      <c r="B867" s="6" t="inlineStr">
        <is>
          <t>05/02</t>
        </is>
      </c>
      <c r="C867" s="6" t="n">
        <v>23</v>
      </c>
      <c r="D867" s="6" t="n">
        <v>0</v>
      </c>
      <c r="E867" s="10">
        <f>IF(D867=1, IF(OR(C867&lt;10, C867&gt;=15),1,0), IF(OR(C867&lt;7, C867&gt;=18),1,0))</f>
        <v/>
      </c>
      <c r="F867" s="11" t="n">
        <v>0.178</v>
      </c>
      <c r="G867" s="12">
        <f>0*8</f>
        <v/>
      </c>
      <c r="H867" s="12">
        <f>F867-G867</f>
        <v/>
      </c>
      <c r="I867" s="10">
        <f>IF(E867=0,"Fora",IF(E866=0,"Carg xar",IF(H867&lt;0,IF(M867&lt;0.9,"Carg FV","Stby"),IF(M867&gt;P867,"V2H",IF(M867&lt;0.9,"Carg xar","Stby")))))</f>
        <v/>
      </c>
      <c r="J867" s="12">
        <f>IF(OR(I867="Carg FV",I867="Carg xar"),MIN(IF(I867="Carg FV",ABS(H867),7.4),7.4,MAX(0,(0.9-M867)*40)*0.95),0)</f>
        <v/>
      </c>
      <c r="K867" s="12">
        <f>IF(I867="V2H",MIN(MAX(0,H867),7.4,MAX(0,(M867-P867)*40)*0.95),0)</f>
        <v/>
      </c>
      <c r="L867" s="12">
        <f>IF(E867=0,0,MAX(0,H867-K867))</f>
        <v/>
      </c>
      <c r="M867" s="13">
        <f>M866+J866/40-IF(I866="V2H",K866/(0.95*40),0)-IF(E867=0,IF(E866=1,IF(D867=1,30,40)*0.18/(2*40),0),0)-IF(E867=1,IF(E866=0,IF(D867=1,30,40)*0.18/(2*40),0),0)</f>
        <v/>
      </c>
      <c r="N867" s="14" t="n">
        <v>0.15</v>
      </c>
      <c r="O867" s="15">
        <f>K867*N867</f>
        <v/>
      </c>
      <c r="P867">
        <f>IF(E867=0,0.3,IF(D867=1,IF(C867&gt;=Params!$B$13-3,IF(C867&lt;Params!$B$13,Params!$B$20,0.3),0.3),IF(C867&gt;=Params!$B$15-3,IF(C867&lt;Params!$B$15,Params!$B$21,0.3),0.3)))</f>
        <v/>
      </c>
    </row>
    <row r="868" ht="15" customHeight="1" s="1">
      <c r="A868" s="9" t="n">
        <v>865</v>
      </c>
      <c r="B868" s="6" t="inlineStr">
        <is>
          <t>06/02</t>
        </is>
      </c>
      <c r="C868" s="6" t="n">
        <v>0</v>
      </c>
      <c r="D868" s="6" t="n">
        <v>0</v>
      </c>
      <c r="E868" s="10">
        <f>IF(D868=1, IF(OR(C868&lt;10, C868&gt;=15),1,0), IF(OR(C868&lt;7, C868&gt;=18),1,0))</f>
        <v/>
      </c>
      <c r="F868" s="11" t="n">
        <v>0.187</v>
      </c>
      <c r="G868" s="12">
        <f>0*8</f>
        <v/>
      </c>
      <c r="H868" s="12">
        <f>F868-G868</f>
        <v/>
      </c>
      <c r="I868" s="10">
        <f>IF(E868=0,"Fora",IF(E867=0,"Carg xar",IF(H868&lt;0,IF(M868&lt;0.9,"Carg FV","Stby"),IF(M868&gt;P868,"V2H",IF(M868&lt;0.9,"Carg xar","Stby")))))</f>
        <v/>
      </c>
      <c r="J868" s="12">
        <f>IF(OR(I868="Carg FV",I868="Carg xar"),MIN(IF(I868="Carg FV",ABS(H868),7.4),7.4,MAX(0,(0.9-M868)*40)*0.95),0)</f>
        <v/>
      </c>
      <c r="K868" s="12">
        <f>IF(I868="V2H",MIN(MAX(0,H868),7.4,MAX(0,(M868-P868)*40)*0.95),0)</f>
        <v/>
      </c>
      <c r="L868" s="12">
        <f>IF(E868=0,0,MAX(0,H868-K868))</f>
        <v/>
      </c>
      <c r="M868" s="13">
        <f>M867+J867/40-IF(I867="V2H",K867/(0.95*40),0)-IF(E868=0,IF(E867=1,IF(D868=1,30,40)*0.18/(2*40),0),0)-IF(E868=1,IF(E867=0,IF(D868=1,30,40)*0.18/(2*40),0),0)</f>
        <v/>
      </c>
      <c r="N868" s="14" t="n">
        <v>0.09</v>
      </c>
      <c r="O868" s="15">
        <f>K868*N868</f>
        <v/>
      </c>
      <c r="P868">
        <f>IF(E868=0,0.3,IF(D868=1,IF(C868&gt;=Params!$B$13-3,IF(C868&lt;Params!$B$13,Params!$B$20,0.3),0.3),IF(C868&gt;=Params!$B$15-3,IF(C868&lt;Params!$B$15,Params!$B$21,0.3),0.3)))</f>
        <v/>
      </c>
    </row>
    <row r="869" ht="15" customHeight="1" s="1">
      <c r="A869" s="9" t="n">
        <v>866</v>
      </c>
      <c r="B869" s="6" t="inlineStr">
        <is>
          <t>06/02</t>
        </is>
      </c>
      <c r="C869" s="6" t="n">
        <v>1</v>
      </c>
      <c r="D869" s="6" t="n">
        <v>0</v>
      </c>
      <c r="E869" s="10">
        <f>IF(D869=1, IF(OR(C869&lt;10, C869&gt;=15),1,0), IF(OR(C869&lt;7, C869&gt;=18),1,0))</f>
        <v/>
      </c>
      <c r="F869" s="11" t="n">
        <v>0.167</v>
      </c>
      <c r="G869" s="12">
        <f>0*8</f>
        <v/>
      </c>
      <c r="H869" s="12">
        <f>F869-G869</f>
        <v/>
      </c>
      <c r="I869" s="10">
        <f>IF(E869=0,"Fora",IF(E868=0,"Carg xar",IF(H869&lt;0,IF(M869&lt;0.9,"Carg FV","Stby"),IF(M869&gt;P869,"V2H",IF(M869&lt;0.9,"Carg xar","Stby")))))</f>
        <v/>
      </c>
      <c r="J869" s="12">
        <f>IF(OR(I869="Carg FV",I869="Carg xar"),MIN(IF(I869="Carg FV",ABS(H869),7.4),7.4,MAX(0,(0.9-M869)*40)*0.95),0)</f>
        <v/>
      </c>
      <c r="K869" s="12">
        <f>IF(I869="V2H",MIN(MAX(0,H869),7.4,MAX(0,(M869-P869)*40)*0.95),0)</f>
        <v/>
      </c>
      <c r="L869" s="12">
        <f>IF(E869=0,0,MAX(0,H869-K869))</f>
        <v/>
      </c>
      <c r="M869" s="13">
        <f>M868+J868/40-IF(I868="V2H",K868/(0.95*40),0)-IF(E869=0,IF(E868=1,IF(D869=1,30,40)*0.18/(2*40),0),0)-IF(E869=1,IF(E868=0,IF(D869=1,30,40)*0.18/(2*40),0),0)</f>
        <v/>
      </c>
      <c r="N869" s="14" t="n">
        <v>0.09</v>
      </c>
      <c r="O869" s="15">
        <f>K869*N869</f>
        <v/>
      </c>
      <c r="P869">
        <f>IF(E869=0,0.3,IF(D869=1,IF(C869&gt;=Params!$B$13-3,IF(C869&lt;Params!$B$13,Params!$B$20,0.3),0.3),IF(C869&gt;=Params!$B$15-3,IF(C869&lt;Params!$B$15,Params!$B$21,0.3),0.3)))</f>
        <v/>
      </c>
    </row>
    <row r="870" ht="15" customHeight="1" s="1">
      <c r="A870" s="9" t="n">
        <v>867</v>
      </c>
      <c r="B870" s="6" t="inlineStr">
        <is>
          <t>06/02</t>
        </is>
      </c>
      <c r="C870" s="6" t="n">
        <v>2</v>
      </c>
      <c r="D870" s="6" t="n">
        <v>0</v>
      </c>
      <c r="E870" s="10">
        <f>IF(D870=1, IF(OR(C870&lt;10, C870&gt;=15),1,0), IF(OR(C870&lt;7, C870&gt;=18),1,0))</f>
        <v/>
      </c>
      <c r="F870" s="11" t="n">
        <v>0.124</v>
      </c>
      <c r="G870" s="12">
        <f>0*8</f>
        <v/>
      </c>
      <c r="H870" s="12">
        <f>F870-G870</f>
        <v/>
      </c>
      <c r="I870" s="10">
        <f>IF(E870=0,"Fora",IF(E869=0,"Carg xar",IF(H870&lt;0,IF(M870&lt;0.9,"Carg FV","Stby"),IF(M870&gt;P870,"V2H",IF(M870&lt;0.9,"Carg xar","Stby")))))</f>
        <v/>
      </c>
      <c r="J870" s="12">
        <f>IF(OR(I870="Carg FV",I870="Carg xar"),MIN(IF(I870="Carg FV",ABS(H870),7.4),7.4,MAX(0,(0.9-M870)*40)*0.95),0)</f>
        <v/>
      </c>
      <c r="K870" s="12">
        <f>IF(I870="V2H",MIN(MAX(0,H870),7.4,MAX(0,(M870-P870)*40)*0.95),0)</f>
        <v/>
      </c>
      <c r="L870" s="12">
        <f>IF(E870=0,0,MAX(0,H870-K870))</f>
        <v/>
      </c>
      <c r="M870" s="13">
        <f>M869+J869/40-IF(I869="V2H",K869/(0.95*40),0)-IF(E870=0,IF(E869=1,IF(D870=1,30,40)*0.18/(2*40),0),0)-IF(E870=1,IF(E869=0,IF(D870=1,30,40)*0.18/(2*40),0),0)</f>
        <v/>
      </c>
      <c r="N870" s="14" t="n">
        <v>0.09</v>
      </c>
      <c r="O870" s="15">
        <f>K870*N870</f>
        <v/>
      </c>
      <c r="P870">
        <f>IF(E870=0,0.3,IF(D870=1,IF(C870&gt;=Params!$B$13-3,IF(C870&lt;Params!$B$13,Params!$B$20,0.3),0.3),IF(C870&gt;=Params!$B$15-3,IF(C870&lt;Params!$B$15,Params!$B$21,0.3),0.3)))</f>
        <v/>
      </c>
    </row>
    <row r="871" ht="15" customHeight="1" s="1">
      <c r="A871" s="9" t="n">
        <v>868</v>
      </c>
      <c r="B871" s="6" t="inlineStr">
        <is>
          <t>06/02</t>
        </is>
      </c>
      <c r="C871" s="6" t="n">
        <v>3</v>
      </c>
      <c r="D871" s="6" t="n">
        <v>0</v>
      </c>
      <c r="E871" s="10">
        <f>IF(D871=1, IF(OR(C871&lt;10, C871&gt;=15),1,0), IF(OR(C871&lt;7, C871&gt;=18),1,0))</f>
        <v/>
      </c>
      <c r="F871" s="11" t="n">
        <v>0.135</v>
      </c>
      <c r="G871" s="12">
        <f>0*8</f>
        <v/>
      </c>
      <c r="H871" s="12">
        <f>F871-G871</f>
        <v/>
      </c>
      <c r="I871" s="10">
        <f>IF(E871=0,"Fora",IF(E870=0,"Carg xar",IF(H871&lt;0,IF(M871&lt;0.9,"Carg FV","Stby"),IF(M871&gt;P871,"V2H",IF(M871&lt;0.9,"Carg xar","Stby")))))</f>
        <v/>
      </c>
      <c r="J871" s="12">
        <f>IF(OR(I871="Carg FV",I871="Carg xar"),MIN(IF(I871="Carg FV",ABS(H871),7.4),7.4,MAX(0,(0.9-M871)*40)*0.95),0)</f>
        <v/>
      </c>
      <c r="K871" s="12">
        <f>IF(I871="V2H",MIN(MAX(0,H871),7.4,MAX(0,(M871-P871)*40)*0.95),0)</f>
        <v/>
      </c>
      <c r="L871" s="12">
        <f>IF(E871=0,0,MAX(0,H871-K871))</f>
        <v/>
      </c>
      <c r="M871" s="13">
        <f>M870+J870/40-IF(I870="V2H",K870/(0.95*40),0)-IF(E871=0,IF(E870=1,IF(D871=1,30,40)*0.18/(2*40),0),0)-IF(E871=1,IF(E870=0,IF(D871=1,30,40)*0.18/(2*40),0),0)</f>
        <v/>
      </c>
      <c r="N871" s="14" t="n">
        <v>0.09</v>
      </c>
      <c r="O871" s="15">
        <f>K871*N871</f>
        <v/>
      </c>
      <c r="P871">
        <f>IF(E871=0,0.3,IF(D871=1,IF(C871&gt;=Params!$B$13-3,IF(C871&lt;Params!$B$13,Params!$B$20,0.3),0.3),IF(C871&gt;=Params!$B$15-3,IF(C871&lt;Params!$B$15,Params!$B$21,0.3),0.3)))</f>
        <v/>
      </c>
    </row>
    <row r="872" ht="15" customHeight="1" s="1">
      <c r="A872" s="9" t="n">
        <v>869</v>
      </c>
      <c r="B872" s="6" t="inlineStr">
        <is>
          <t>06/02</t>
        </is>
      </c>
      <c r="C872" s="6" t="n">
        <v>4</v>
      </c>
      <c r="D872" s="6" t="n">
        <v>0</v>
      </c>
      <c r="E872" s="10">
        <f>IF(D872=1, IF(OR(C872&lt;10, C872&gt;=15),1,0), IF(OR(C872&lt;7, C872&gt;=18),1,0))</f>
        <v/>
      </c>
      <c r="F872" s="11" t="n">
        <v>0.206</v>
      </c>
      <c r="G872" s="12">
        <f>0*8</f>
        <v/>
      </c>
      <c r="H872" s="12">
        <f>F872-G872</f>
        <v/>
      </c>
      <c r="I872" s="10">
        <f>IF(E872=0,"Fora",IF(E871=0,"Carg xar",IF(H872&lt;0,IF(M872&lt;0.9,"Carg FV","Stby"),IF(M872&gt;P872,"V2H",IF(M872&lt;0.9,"Carg xar","Stby")))))</f>
        <v/>
      </c>
      <c r="J872" s="12">
        <f>IF(OR(I872="Carg FV",I872="Carg xar"),MIN(IF(I872="Carg FV",ABS(H872),7.4),7.4,MAX(0,(0.9-M872)*40)*0.95),0)</f>
        <v/>
      </c>
      <c r="K872" s="12">
        <f>IF(I872="V2H",MIN(MAX(0,H872),7.4,MAX(0,(M872-P872)*40)*0.95),0)</f>
        <v/>
      </c>
      <c r="L872" s="12">
        <f>IF(E872=0,0,MAX(0,H872-K872))</f>
        <v/>
      </c>
      <c r="M872" s="13">
        <f>M871+J871/40-IF(I871="V2H",K871/(0.95*40),0)-IF(E872=0,IF(E871=1,IF(D872=1,30,40)*0.18/(2*40),0),0)-IF(E872=1,IF(E871=0,IF(D872=1,30,40)*0.18/(2*40),0),0)</f>
        <v/>
      </c>
      <c r="N872" s="14" t="n">
        <v>0.09</v>
      </c>
      <c r="O872" s="15">
        <f>K872*N872</f>
        <v/>
      </c>
      <c r="P872">
        <f>IF(E872=0,0.3,IF(D872=1,IF(C872&gt;=Params!$B$13-3,IF(C872&lt;Params!$B$13,Params!$B$20,0.3),0.3),IF(C872&gt;=Params!$B$15-3,IF(C872&lt;Params!$B$15,Params!$B$21,0.3),0.3)))</f>
        <v/>
      </c>
    </row>
    <row r="873" ht="15" customHeight="1" s="1">
      <c r="A873" s="9" t="n">
        <v>870</v>
      </c>
      <c r="B873" s="6" t="inlineStr">
        <is>
          <t>06/02</t>
        </is>
      </c>
      <c r="C873" s="6" t="n">
        <v>5</v>
      </c>
      <c r="D873" s="6" t="n">
        <v>0</v>
      </c>
      <c r="E873" s="10">
        <f>IF(D873=1, IF(OR(C873&lt;10, C873&gt;=15),1,0), IF(OR(C873&lt;7, C873&gt;=18),1,0))</f>
        <v/>
      </c>
      <c r="F873" s="11" t="n">
        <v>2.744</v>
      </c>
      <c r="G873" s="12">
        <f>0*8</f>
        <v/>
      </c>
      <c r="H873" s="12">
        <f>F873-G873</f>
        <v/>
      </c>
      <c r="I873" s="10">
        <f>IF(E873=0,"Fora",IF(E872=0,"Carg xar",IF(H873&lt;0,IF(M873&lt;0.9,"Carg FV","Stby"),IF(M873&gt;P873,"V2H",IF(M873&lt;0.9,"Carg xar","Stby")))))</f>
        <v/>
      </c>
      <c r="J873" s="12">
        <f>IF(OR(I873="Carg FV",I873="Carg xar"),MIN(IF(I873="Carg FV",ABS(H873),7.4),7.4,MAX(0,(0.9-M873)*40)*0.95),0)</f>
        <v/>
      </c>
      <c r="K873" s="12">
        <f>IF(I873="V2H",MIN(MAX(0,H873),7.4,MAX(0,(M873-P873)*40)*0.95),0)</f>
        <v/>
      </c>
      <c r="L873" s="12">
        <f>IF(E873=0,0,MAX(0,H873-K873))</f>
        <v/>
      </c>
      <c r="M873" s="13">
        <f>M872+J872/40-IF(I872="V2H",K872/(0.95*40),0)-IF(E873=0,IF(E872=1,IF(D873=1,30,40)*0.18/(2*40),0),0)-IF(E873=1,IF(E872=0,IF(D873=1,30,40)*0.18/(2*40),0),0)</f>
        <v/>
      </c>
      <c r="N873" s="14" t="n">
        <v>0.09</v>
      </c>
      <c r="O873" s="15">
        <f>K873*N873</f>
        <v/>
      </c>
      <c r="P873">
        <f>IF(E873=0,0.3,IF(D873=1,IF(C873&gt;=Params!$B$13-3,IF(C873&lt;Params!$B$13,Params!$B$20,0.3),0.3),IF(C873&gt;=Params!$B$15-3,IF(C873&lt;Params!$B$15,Params!$B$21,0.3),0.3)))</f>
        <v/>
      </c>
    </row>
    <row r="874" ht="15" customHeight="1" s="1">
      <c r="A874" s="9" t="n">
        <v>871</v>
      </c>
      <c r="B874" s="6" t="inlineStr">
        <is>
          <t>06/02</t>
        </is>
      </c>
      <c r="C874" s="6" t="n">
        <v>6</v>
      </c>
      <c r="D874" s="6" t="n">
        <v>0</v>
      </c>
      <c r="E874" s="10">
        <f>IF(D874=1, IF(OR(C874&lt;10, C874&gt;=15),1,0), IF(OR(C874&lt;7, C874&gt;=18),1,0))</f>
        <v/>
      </c>
      <c r="F874" s="11" t="n">
        <v>4.26</v>
      </c>
      <c r="G874" s="12">
        <f>0*8</f>
        <v/>
      </c>
      <c r="H874" s="12">
        <f>F874-G874</f>
        <v/>
      </c>
      <c r="I874" s="10">
        <f>IF(E874=0,"Fora",IF(E873=0,"Carg xar",IF(H874&lt;0,IF(M874&lt;0.9,"Carg FV","Stby"),IF(M874&gt;P874,"V2H",IF(M874&lt;0.9,"Carg xar","Stby")))))</f>
        <v/>
      </c>
      <c r="J874" s="12">
        <f>IF(OR(I874="Carg FV",I874="Carg xar"),MIN(IF(I874="Carg FV",ABS(H874),7.4),7.4,MAX(0,(0.9-M874)*40)*0.95),0)</f>
        <v/>
      </c>
      <c r="K874" s="12">
        <f>IF(I874="V2H",MIN(MAX(0,H874),7.4,MAX(0,(M874-P874)*40)*0.95),0)</f>
        <v/>
      </c>
      <c r="L874" s="12">
        <f>IF(E874=0,0,MAX(0,H874-K874))</f>
        <v/>
      </c>
      <c r="M874" s="13">
        <f>M873+J873/40-IF(I873="V2H",K873/(0.95*40),0)-IF(E874=0,IF(E873=1,IF(D874=1,30,40)*0.18/(2*40),0),0)-IF(E874=1,IF(E873=0,IF(D874=1,30,40)*0.18/(2*40),0),0)</f>
        <v/>
      </c>
      <c r="N874" s="14" t="n">
        <v>0.09</v>
      </c>
      <c r="O874" s="15">
        <f>K874*N874</f>
        <v/>
      </c>
      <c r="P874">
        <f>IF(E874=0,0.3,IF(D874=1,IF(C874&gt;=Params!$B$13-3,IF(C874&lt;Params!$B$13,Params!$B$20,0.3),0.3),IF(C874&gt;=Params!$B$15-3,IF(C874&lt;Params!$B$15,Params!$B$21,0.3),0.3)))</f>
        <v/>
      </c>
    </row>
    <row r="875" ht="15" customHeight="1" s="1">
      <c r="A875" s="9" t="n">
        <v>872</v>
      </c>
      <c r="B875" s="6" t="inlineStr">
        <is>
          <t>06/02</t>
        </is>
      </c>
      <c r="C875" s="6" t="n">
        <v>7</v>
      </c>
      <c r="D875" s="6" t="n">
        <v>0</v>
      </c>
      <c r="E875" s="10">
        <f>IF(D875=1, IF(OR(C875&lt;10, C875&gt;=15),1,0), IF(OR(C875&lt;7, C875&gt;=18),1,0))</f>
        <v/>
      </c>
      <c r="F875" s="11" t="n">
        <v>5.014</v>
      </c>
      <c r="G875" s="12">
        <f>0*8</f>
        <v/>
      </c>
      <c r="H875" s="12">
        <f>F875-G875</f>
        <v/>
      </c>
      <c r="I875" s="10">
        <f>IF(E875=0,"Fora",IF(E874=0,"Carg xar",IF(H875&lt;0,IF(M875&lt;0.9,"Carg FV","Stby"),IF(M875&gt;P875,"V2H",IF(M875&lt;0.9,"Carg xar","Stby")))))</f>
        <v/>
      </c>
      <c r="J875" s="12">
        <f>IF(OR(I875="Carg FV",I875="Carg xar"),MIN(IF(I875="Carg FV",ABS(H875),7.4),7.4,MAX(0,(0.9-M875)*40)*0.95),0)</f>
        <v/>
      </c>
      <c r="K875" s="12">
        <f>IF(I875="V2H",MIN(MAX(0,H875),7.4,MAX(0,(M875-P875)*40)*0.95),0)</f>
        <v/>
      </c>
      <c r="L875" s="12">
        <f>IF(E875=0,0,MAX(0,H875-K875))</f>
        <v/>
      </c>
      <c r="M875" s="13">
        <f>M874+J874/40-IF(I874="V2H",K874/(0.95*40),0)-IF(E875=0,IF(E874=1,IF(D875=1,30,40)*0.18/(2*40),0),0)-IF(E875=1,IF(E874=0,IF(D875=1,30,40)*0.18/(2*40),0),0)</f>
        <v/>
      </c>
      <c r="N875" s="14" t="n">
        <v>0.09</v>
      </c>
      <c r="O875" s="15">
        <f>K875*N875</f>
        <v/>
      </c>
      <c r="P875">
        <f>IF(E875=0,0.3,IF(D875=1,IF(C875&gt;=Params!$B$13-3,IF(C875&lt;Params!$B$13,Params!$B$20,0.3),0.3),IF(C875&gt;=Params!$B$15-3,IF(C875&lt;Params!$B$15,Params!$B$21,0.3),0.3)))</f>
        <v/>
      </c>
    </row>
    <row r="876" ht="15" customHeight="1" s="1">
      <c r="A876" s="9" t="n">
        <v>873</v>
      </c>
      <c r="B876" s="6" t="inlineStr">
        <is>
          <t>06/02</t>
        </is>
      </c>
      <c r="C876" s="6" t="n">
        <v>8</v>
      </c>
      <c r="D876" s="6" t="n">
        <v>0</v>
      </c>
      <c r="E876" s="10">
        <f>IF(D876=1, IF(OR(C876&lt;10, C876&gt;=15),1,0), IF(OR(C876&lt;7, C876&gt;=18),1,0))</f>
        <v/>
      </c>
      <c r="F876" s="11" t="n">
        <v>4.162</v>
      </c>
      <c r="G876" s="12">
        <f>0.1*8</f>
        <v/>
      </c>
      <c r="H876" s="12">
        <f>F876-G876</f>
        <v/>
      </c>
      <c r="I876" s="10">
        <f>IF(E876=0,"Fora",IF(E875=0,"Carg xar",IF(H876&lt;0,IF(M876&lt;0.9,"Carg FV","Stby"),IF(M876&gt;P876,"V2H",IF(M876&lt;0.9,"Carg xar","Stby")))))</f>
        <v/>
      </c>
      <c r="J876" s="12">
        <f>IF(OR(I876="Carg FV",I876="Carg xar"),MIN(IF(I876="Carg FV",ABS(H876),7.4),7.4,MAX(0,(0.9-M876)*40)*0.95),0)</f>
        <v/>
      </c>
      <c r="K876" s="12">
        <f>IF(I876="V2H",MIN(MAX(0,H876),7.4,MAX(0,(M876-P876)*40)*0.95),0)</f>
        <v/>
      </c>
      <c r="L876" s="12">
        <f>IF(E876=0,0,MAX(0,H876-K876))</f>
        <v/>
      </c>
      <c r="M876" s="13">
        <f>M875+J875/40-IF(I875="V2H",K875/(0.95*40),0)-IF(E876=0,IF(E875=1,IF(D876=1,30,40)*0.18/(2*40),0),0)-IF(E876=1,IF(E875=0,IF(D876=1,30,40)*0.18/(2*40),0),0)</f>
        <v/>
      </c>
      <c r="N876" s="14" t="n">
        <v>0.15</v>
      </c>
      <c r="O876" s="15">
        <f>K876*N876</f>
        <v/>
      </c>
      <c r="P876">
        <f>IF(E876=0,0.3,IF(D876=1,IF(C876&gt;=Params!$B$13-3,IF(C876&lt;Params!$B$13,Params!$B$20,0.3),0.3),IF(C876&gt;=Params!$B$15-3,IF(C876&lt;Params!$B$15,Params!$B$21,0.3),0.3)))</f>
        <v/>
      </c>
    </row>
    <row r="877" ht="15" customHeight="1" s="1">
      <c r="A877" s="9" t="n">
        <v>874</v>
      </c>
      <c r="B877" s="6" t="inlineStr">
        <is>
          <t>06/02</t>
        </is>
      </c>
      <c r="C877" s="6" t="n">
        <v>9</v>
      </c>
      <c r="D877" s="6" t="n">
        <v>0</v>
      </c>
      <c r="E877" s="10">
        <f>IF(D877=1, IF(OR(C877&lt;10, C877&gt;=15),1,0), IF(OR(C877&lt;7, C877&gt;=18),1,0))</f>
        <v/>
      </c>
      <c r="F877" s="11" t="n">
        <v>1.496</v>
      </c>
      <c r="G877" s="12">
        <f>0.28*8</f>
        <v/>
      </c>
      <c r="H877" s="12">
        <f>F877-G877</f>
        <v/>
      </c>
      <c r="I877" s="10">
        <f>IF(E877=0,"Fora",IF(E876=0,"Carg xar",IF(H877&lt;0,IF(M877&lt;0.9,"Carg FV","Stby"),IF(M877&gt;P877,"V2H",IF(M877&lt;0.9,"Carg xar","Stby")))))</f>
        <v/>
      </c>
      <c r="J877" s="12">
        <f>IF(OR(I877="Carg FV",I877="Carg xar"),MIN(IF(I877="Carg FV",ABS(H877),7.4),7.4,MAX(0,(0.9-M877)*40)*0.95),0)</f>
        <v/>
      </c>
      <c r="K877" s="12">
        <f>IF(I877="V2H",MIN(MAX(0,H877),7.4,MAX(0,(M877-P877)*40)*0.95),0)</f>
        <v/>
      </c>
      <c r="L877" s="12">
        <f>IF(E877=0,0,MAX(0,H877-K877))</f>
        <v/>
      </c>
      <c r="M877" s="13">
        <f>M876+J876/40-IF(I876="V2H",K876/(0.95*40),0)-IF(E877=0,IF(E876=1,IF(D877=1,30,40)*0.18/(2*40),0),0)-IF(E877=1,IF(E876=0,IF(D877=1,30,40)*0.18/(2*40),0),0)</f>
        <v/>
      </c>
      <c r="N877" s="14" t="n">
        <v>0.15</v>
      </c>
      <c r="O877" s="15">
        <f>K877*N877</f>
        <v/>
      </c>
      <c r="P877">
        <f>IF(E877=0,0.3,IF(D877=1,IF(C877&gt;=Params!$B$13-3,IF(C877&lt;Params!$B$13,Params!$B$20,0.3),0.3),IF(C877&gt;=Params!$B$15-3,IF(C877&lt;Params!$B$15,Params!$B$21,0.3),0.3)))</f>
        <v/>
      </c>
    </row>
    <row r="878" ht="15" customHeight="1" s="1">
      <c r="A878" s="9" t="n">
        <v>875</v>
      </c>
      <c r="B878" s="6" t="inlineStr">
        <is>
          <t>06/02</t>
        </is>
      </c>
      <c r="C878" s="6" t="n">
        <v>10</v>
      </c>
      <c r="D878" s="6" t="n">
        <v>0</v>
      </c>
      <c r="E878" s="10">
        <f>IF(D878=1, IF(OR(C878&lt;10, C878&gt;=15),1,0), IF(OR(C878&lt;7, C878&gt;=18),1,0))</f>
        <v/>
      </c>
      <c r="F878" s="11" t="n">
        <v>0</v>
      </c>
      <c r="G878" s="12">
        <f>0.48*8</f>
        <v/>
      </c>
      <c r="H878" s="12">
        <f>F878-G878</f>
        <v/>
      </c>
      <c r="I878" s="10">
        <f>IF(E878=0,"Fora",IF(E877=0,"Carg xar",IF(H878&lt;0,IF(M878&lt;0.9,"Carg FV","Stby"),IF(M878&gt;P878,"V2H",IF(M878&lt;0.9,"Carg xar","Stby")))))</f>
        <v/>
      </c>
      <c r="J878" s="12">
        <f>IF(OR(I878="Carg FV",I878="Carg xar"),MIN(IF(I878="Carg FV",ABS(H878),7.4),7.4,MAX(0,(0.9-M878)*40)*0.95),0)</f>
        <v/>
      </c>
      <c r="K878" s="12">
        <f>IF(I878="V2H",MIN(MAX(0,H878),7.4,MAX(0,(M878-P878)*40)*0.95),0)</f>
        <v/>
      </c>
      <c r="L878" s="12">
        <f>IF(E878=0,0,MAX(0,H878-K878))</f>
        <v/>
      </c>
      <c r="M878" s="13">
        <f>M877+J877/40-IF(I877="V2H",K877/(0.95*40),0)-IF(E878=0,IF(E877=1,IF(D878=1,30,40)*0.18/(2*40),0),0)-IF(E878=1,IF(E877=0,IF(D878=1,30,40)*0.18/(2*40),0),0)</f>
        <v/>
      </c>
      <c r="N878" s="14" t="n">
        <v>0.2</v>
      </c>
      <c r="O878" s="15">
        <f>K878*N878</f>
        <v/>
      </c>
      <c r="P878">
        <f>IF(E878=0,0.3,IF(D878=1,IF(C878&gt;=Params!$B$13-3,IF(C878&lt;Params!$B$13,Params!$B$20,0.3),0.3),IF(C878&gt;=Params!$B$15-3,IF(C878&lt;Params!$B$15,Params!$B$21,0.3),0.3)))</f>
        <v/>
      </c>
    </row>
    <row r="879" ht="15" customHeight="1" s="1">
      <c r="A879" s="9" t="n">
        <v>876</v>
      </c>
      <c r="B879" s="6" t="inlineStr">
        <is>
          <t>06/02</t>
        </is>
      </c>
      <c r="C879" s="6" t="n">
        <v>11</v>
      </c>
      <c r="D879" s="6" t="n">
        <v>0</v>
      </c>
      <c r="E879" s="10">
        <f>IF(D879=1, IF(OR(C879&lt;10, C879&gt;=15),1,0), IF(OR(C879&lt;7, C879&gt;=18),1,0))</f>
        <v/>
      </c>
      <c r="F879" s="11" t="n">
        <v>0</v>
      </c>
      <c r="G879" s="12">
        <f>0.62*8</f>
        <v/>
      </c>
      <c r="H879" s="12">
        <f>F879-G879</f>
        <v/>
      </c>
      <c r="I879" s="10">
        <f>IF(E879=0,"Fora",IF(E878=0,"Carg xar",IF(H879&lt;0,IF(M879&lt;0.9,"Carg FV","Stby"),IF(M879&gt;P879,"V2H",IF(M879&lt;0.9,"Carg xar","Stby")))))</f>
        <v/>
      </c>
      <c r="J879" s="12">
        <f>IF(OR(I879="Carg FV",I879="Carg xar"),MIN(IF(I879="Carg FV",ABS(H879),7.4),7.4,MAX(0,(0.9-M879)*40)*0.95),0)</f>
        <v/>
      </c>
      <c r="K879" s="12">
        <f>IF(I879="V2H",MIN(MAX(0,H879),7.4,MAX(0,(M879-P879)*40)*0.95),0)</f>
        <v/>
      </c>
      <c r="L879" s="12">
        <f>IF(E879=0,0,MAX(0,H879-K879))</f>
        <v/>
      </c>
      <c r="M879" s="13">
        <f>M878+J878/40-IF(I878="V2H",K878/(0.95*40),0)-IF(E879=0,IF(E878=1,IF(D879=1,30,40)*0.18/(2*40),0),0)-IF(E879=1,IF(E878=0,IF(D879=1,30,40)*0.18/(2*40),0),0)</f>
        <v/>
      </c>
      <c r="N879" s="14" t="n">
        <v>0.2</v>
      </c>
      <c r="O879" s="15">
        <f>K879*N879</f>
        <v/>
      </c>
      <c r="P879">
        <f>IF(E879=0,0.3,IF(D879=1,IF(C879&gt;=Params!$B$13-3,IF(C879&lt;Params!$B$13,Params!$B$20,0.3),0.3),IF(C879&gt;=Params!$B$15-3,IF(C879&lt;Params!$B$15,Params!$B$21,0.3),0.3)))</f>
        <v/>
      </c>
    </row>
    <row r="880" ht="15" customHeight="1" s="1">
      <c r="A880" s="9" t="n">
        <v>877</v>
      </c>
      <c r="B880" s="6" t="inlineStr">
        <is>
          <t>06/02</t>
        </is>
      </c>
      <c r="C880" s="6" t="n">
        <v>12</v>
      </c>
      <c r="D880" s="6" t="n">
        <v>0</v>
      </c>
      <c r="E880" s="10">
        <f>IF(D880=1, IF(OR(C880&lt;10, C880&gt;=15),1,0), IF(OR(C880&lt;7, C880&gt;=18),1,0))</f>
        <v/>
      </c>
      <c r="F880" s="11" t="n">
        <v>0</v>
      </c>
      <c r="G880" s="12">
        <f>0.68*8</f>
        <v/>
      </c>
      <c r="H880" s="12">
        <f>F880-G880</f>
        <v/>
      </c>
      <c r="I880" s="10">
        <f>IF(E880=0,"Fora",IF(E879=0,"Carg xar",IF(H880&lt;0,IF(M880&lt;0.9,"Carg FV","Stby"),IF(M880&gt;P880,"V2H",IF(M880&lt;0.9,"Carg xar","Stby")))))</f>
        <v/>
      </c>
      <c r="J880" s="12">
        <f>IF(OR(I880="Carg FV",I880="Carg xar"),MIN(IF(I880="Carg FV",ABS(H880),7.4),7.4,MAX(0,(0.9-M880)*40)*0.95),0)</f>
        <v/>
      </c>
      <c r="K880" s="12">
        <f>IF(I880="V2H",MIN(MAX(0,H880),7.4,MAX(0,(M880-P880)*40)*0.95),0)</f>
        <v/>
      </c>
      <c r="L880" s="12">
        <f>IF(E880=0,0,MAX(0,H880-K880))</f>
        <v/>
      </c>
      <c r="M880" s="13">
        <f>M879+J879/40-IF(I879="V2H",K879/(0.95*40),0)-IF(E880=0,IF(E879=1,IF(D880=1,30,40)*0.18/(2*40),0),0)-IF(E880=1,IF(E879=0,IF(D880=1,30,40)*0.18/(2*40),0),0)</f>
        <v/>
      </c>
      <c r="N880" s="14" t="n">
        <v>0.2</v>
      </c>
      <c r="O880" s="15">
        <f>K880*N880</f>
        <v/>
      </c>
      <c r="P880">
        <f>IF(E880=0,0.3,IF(D880=1,IF(C880&gt;=Params!$B$13-3,IF(C880&lt;Params!$B$13,Params!$B$20,0.3),0.3),IF(C880&gt;=Params!$B$15-3,IF(C880&lt;Params!$B$15,Params!$B$21,0.3),0.3)))</f>
        <v/>
      </c>
    </row>
    <row r="881" ht="15" customHeight="1" s="1">
      <c r="A881" s="9" t="n">
        <v>878</v>
      </c>
      <c r="B881" s="6" t="inlineStr">
        <is>
          <t>06/02</t>
        </is>
      </c>
      <c r="C881" s="6" t="n">
        <v>13</v>
      </c>
      <c r="D881" s="6" t="n">
        <v>0</v>
      </c>
      <c r="E881" s="10">
        <f>IF(D881=1, IF(OR(C881&lt;10, C881&gt;=15),1,0), IF(OR(C881&lt;7, C881&gt;=18),1,0))</f>
        <v/>
      </c>
      <c r="F881" s="11" t="n">
        <v>0</v>
      </c>
      <c r="G881" s="12">
        <f>0.65*8</f>
        <v/>
      </c>
      <c r="H881" s="12">
        <f>F881-G881</f>
        <v/>
      </c>
      <c r="I881" s="10">
        <f>IF(E881=0,"Fora",IF(E880=0,"Carg xar",IF(H881&lt;0,IF(M881&lt;0.9,"Carg FV","Stby"),IF(M881&gt;P881,"V2H",IF(M881&lt;0.9,"Carg xar","Stby")))))</f>
        <v/>
      </c>
      <c r="J881" s="12">
        <f>IF(OR(I881="Carg FV",I881="Carg xar"),MIN(IF(I881="Carg FV",ABS(H881),7.4),7.4,MAX(0,(0.9-M881)*40)*0.95),0)</f>
        <v/>
      </c>
      <c r="K881" s="12">
        <f>IF(I881="V2H",MIN(MAX(0,H881),7.4,MAX(0,(M881-P881)*40)*0.95),0)</f>
        <v/>
      </c>
      <c r="L881" s="12">
        <f>IF(E881=0,0,MAX(0,H881-K881))</f>
        <v/>
      </c>
      <c r="M881" s="13">
        <f>M880+J880/40-IF(I880="V2H",K880/(0.95*40),0)-IF(E881=0,IF(E880=1,IF(D881=1,30,40)*0.18/(2*40),0),0)-IF(E881=1,IF(E880=0,IF(D881=1,30,40)*0.18/(2*40),0),0)</f>
        <v/>
      </c>
      <c r="N881" s="14" t="n">
        <v>0.2</v>
      </c>
      <c r="O881" s="15">
        <f>K881*N881</f>
        <v/>
      </c>
      <c r="P881">
        <f>IF(E881=0,0.3,IF(D881=1,IF(C881&gt;=Params!$B$13-3,IF(C881&lt;Params!$B$13,Params!$B$20,0.3),0.3),IF(C881&gt;=Params!$B$15-3,IF(C881&lt;Params!$B$15,Params!$B$21,0.3),0.3)))</f>
        <v/>
      </c>
    </row>
    <row r="882" ht="15" customHeight="1" s="1">
      <c r="A882" s="9" t="n">
        <v>879</v>
      </c>
      <c r="B882" s="6" t="inlineStr">
        <is>
          <t>06/02</t>
        </is>
      </c>
      <c r="C882" s="6" t="n">
        <v>14</v>
      </c>
      <c r="D882" s="6" t="n">
        <v>0</v>
      </c>
      <c r="E882" s="10">
        <f>IF(D882=1, IF(OR(C882&lt;10, C882&gt;=15),1,0), IF(OR(C882&lt;7, C882&gt;=18),1,0))</f>
        <v/>
      </c>
      <c r="F882" s="11" t="n">
        <v>0</v>
      </c>
      <c r="G882" s="12">
        <f>0.5*8</f>
        <v/>
      </c>
      <c r="H882" s="12">
        <f>F882-G882</f>
        <v/>
      </c>
      <c r="I882" s="10">
        <f>IF(E882=0,"Fora",IF(E881=0,"Carg xar",IF(H882&lt;0,IF(M882&lt;0.9,"Carg FV","Stby"),IF(M882&gt;P882,"V2H",IF(M882&lt;0.9,"Carg xar","Stby")))))</f>
        <v/>
      </c>
      <c r="J882" s="12">
        <f>IF(OR(I882="Carg FV",I882="Carg xar"),MIN(IF(I882="Carg FV",ABS(H882),7.4),7.4,MAX(0,(0.9-M882)*40)*0.95),0)</f>
        <v/>
      </c>
      <c r="K882" s="12">
        <f>IF(I882="V2H",MIN(MAX(0,H882),7.4,MAX(0,(M882-P882)*40)*0.95),0)</f>
        <v/>
      </c>
      <c r="L882" s="12">
        <f>IF(E882=0,0,MAX(0,H882-K882))</f>
        <v/>
      </c>
      <c r="M882" s="13">
        <f>M881+J881/40-IF(I881="V2H",K881/(0.95*40),0)-IF(E882=0,IF(E881=1,IF(D882=1,30,40)*0.18/(2*40),0),0)-IF(E882=1,IF(E881=0,IF(D882=1,30,40)*0.18/(2*40),0),0)</f>
        <v/>
      </c>
      <c r="N882" s="14" t="n">
        <v>0.15</v>
      </c>
      <c r="O882" s="15">
        <f>K882*N882</f>
        <v/>
      </c>
      <c r="P882">
        <f>IF(E882=0,0.3,IF(D882=1,IF(C882&gt;=Params!$B$13-3,IF(C882&lt;Params!$B$13,Params!$B$20,0.3),0.3),IF(C882&gt;=Params!$B$15-3,IF(C882&lt;Params!$B$15,Params!$B$21,0.3),0.3)))</f>
        <v/>
      </c>
    </row>
    <row r="883" ht="15" customHeight="1" s="1">
      <c r="A883" s="9" t="n">
        <v>880</v>
      </c>
      <c r="B883" s="6" t="inlineStr">
        <is>
          <t>06/02</t>
        </is>
      </c>
      <c r="C883" s="6" t="n">
        <v>15</v>
      </c>
      <c r="D883" s="6" t="n">
        <v>0</v>
      </c>
      <c r="E883" s="10">
        <f>IF(D883=1, IF(OR(C883&lt;10, C883&gt;=15),1,0), IF(OR(C883&lt;7, C883&gt;=18),1,0))</f>
        <v/>
      </c>
      <c r="F883" s="11" t="n">
        <v>0</v>
      </c>
      <c r="G883" s="12">
        <f>0.32*8</f>
        <v/>
      </c>
      <c r="H883" s="12">
        <f>F883-G883</f>
        <v/>
      </c>
      <c r="I883" s="10">
        <f>IF(E883=0,"Fora",IF(E882=0,"Carg xar",IF(H883&lt;0,IF(M883&lt;0.9,"Carg FV","Stby"),IF(M883&gt;P883,"V2H",IF(M883&lt;0.9,"Carg xar","Stby")))))</f>
        <v/>
      </c>
      <c r="J883" s="12">
        <f>IF(OR(I883="Carg FV",I883="Carg xar"),MIN(IF(I883="Carg FV",ABS(H883),7.4),7.4,MAX(0,(0.9-M883)*40)*0.95),0)</f>
        <v/>
      </c>
      <c r="K883" s="12">
        <f>IF(I883="V2H",MIN(MAX(0,H883),7.4,MAX(0,(M883-P883)*40)*0.95),0)</f>
        <v/>
      </c>
      <c r="L883" s="12">
        <f>IF(E883=0,0,MAX(0,H883-K883))</f>
        <v/>
      </c>
      <c r="M883" s="13">
        <f>M882+J882/40-IF(I882="V2H",K882/(0.95*40),0)-IF(E883=0,IF(E882=1,IF(D883=1,30,40)*0.18/(2*40),0),0)-IF(E883=1,IF(E882=0,IF(D883=1,30,40)*0.18/(2*40),0),0)</f>
        <v/>
      </c>
      <c r="N883" s="14" t="n">
        <v>0.15</v>
      </c>
      <c r="O883" s="15">
        <f>K883*N883</f>
        <v/>
      </c>
      <c r="P883">
        <f>IF(E883=0,0.3,IF(D883=1,IF(C883&gt;=Params!$B$13-3,IF(C883&lt;Params!$B$13,Params!$B$20,0.3),0.3),IF(C883&gt;=Params!$B$15-3,IF(C883&lt;Params!$B$15,Params!$B$21,0.3),0.3)))</f>
        <v/>
      </c>
    </row>
    <row r="884" ht="15" customHeight="1" s="1">
      <c r="A884" s="9" t="n">
        <v>881</v>
      </c>
      <c r="B884" s="6" t="inlineStr">
        <is>
          <t>06/02</t>
        </is>
      </c>
      <c r="C884" s="6" t="n">
        <v>16</v>
      </c>
      <c r="D884" s="6" t="n">
        <v>0</v>
      </c>
      <c r="E884" s="10">
        <f>IF(D884=1, IF(OR(C884&lt;10, C884&gt;=15),1,0), IF(OR(C884&lt;7, C884&gt;=18),1,0))</f>
        <v/>
      </c>
      <c r="F884" s="11" t="n">
        <v>0</v>
      </c>
      <c r="G884" s="12">
        <f>0.12*8</f>
        <v/>
      </c>
      <c r="H884" s="12">
        <f>F884-G884</f>
        <v/>
      </c>
      <c r="I884" s="10">
        <f>IF(E884=0,"Fora",IF(E883=0,"Carg xar",IF(H884&lt;0,IF(M884&lt;0.9,"Carg FV","Stby"),IF(M884&gt;P884,"V2H",IF(M884&lt;0.9,"Carg xar","Stby")))))</f>
        <v/>
      </c>
      <c r="J884" s="12">
        <f>IF(OR(I884="Carg FV",I884="Carg xar"),MIN(IF(I884="Carg FV",ABS(H884),7.4),7.4,MAX(0,(0.9-M884)*40)*0.95),0)</f>
        <v/>
      </c>
      <c r="K884" s="12">
        <f>IF(I884="V2H",MIN(MAX(0,H884),7.4,MAX(0,(M884-P884)*40)*0.95),0)</f>
        <v/>
      </c>
      <c r="L884" s="12">
        <f>IF(E884=0,0,MAX(0,H884-K884))</f>
        <v/>
      </c>
      <c r="M884" s="13">
        <f>M883+J883/40-IF(I883="V2H",K883/(0.95*40),0)-IF(E884=0,IF(E883=1,IF(D884=1,30,40)*0.18/(2*40),0),0)-IF(E884=1,IF(E883=0,IF(D884=1,30,40)*0.18/(2*40),0),0)</f>
        <v/>
      </c>
      <c r="N884" s="14" t="n">
        <v>0.15</v>
      </c>
      <c r="O884" s="15">
        <f>K884*N884</f>
        <v/>
      </c>
      <c r="P884">
        <f>IF(E884=0,0.3,IF(D884=1,IF(C884&gt;=Params!$B$13-3,IF(C884&lt;Params!$B$13,Params!$B$20,0.3),0.3),IF(C884&gt;=Params!$B$15-3,IF(C884&lt;Params!$B$15,Params!$B$21,0.3),0.3)))</f>
        <v/>
      </c>
    </row>
    <row r="885" ht="15" customHeight="1" s="1">
      <c r="A885" s="9" t="n">
        <v>882</v>
      </c>
      <c r="B885" s="6" t="inlineStr">
        <is>
          <t>06/02</t>
        </is>
      </c>
      <c r="C885" s="6" t="n">
        <v>17</v>
      </c>
      <c r="D885" s="6" t="n">
        <v>0</v>
      </c>
      <c r="E885" s="10">
        <f>IF(D885=1, IF(OR(C885&lt;10, C885&gt;=15),1,0), IF(OR(C885&lt;7, C885&gt;=18),1,0))</f>
        <v/>
      </c>
      <c r="F885" s="11" t="n">
        <v>0.05</v>
      </c>
      <c r="G885" s="12">
        <f>0*8</f>
        <v/>
      </c>
      <c r="H885" s="12">
        <f>F885-G885</f>
        <v/>
      </c>
      <c r="I885" s="10">
        <f>IF(E885=0,"Fora",IF(E884=0,"Carg xar",IF(H885&lt;0,IF(M885&lt;0.9,"Carg FV","Stby"),IF(M885&gt;P885,"V2H",IF(M885&lt;0.9,"Carg xar","Stby")))))</f>
        <v/>
      </c>
      <c r="J885" s="12">
        <f>IF(OR(I885="Carg FV",I885="Carg xar"),MIN(IF(I885="Carg FV",ABS(H885),7.4),7.4,MAX(0,(0.9-M885)*40)*0.95),0)</f>
        <v/>
      </c>
      <c r="K885" s="12">
        <f>IF(I885="V2H",MIN(MAX(0,H885),7.4,MAX(0,(M885-P885)*40)*0.95),0)</f>
        <v/>
      </c>
      <c r="L885" s="12">
        <f>IF(E885=0,0,MAX(0,H885-K885))</f>
        <v/>
      </c>
      <c r="M885" s="13">
        <f>M884+J884/40-IF(I884="V2H",K884/(0.95*40),0)-IF(E885=0,IF(E884=1,IF(D885=1,30,40)*0.18/(2*40),0),0)-IF(E885=1,IF(E884=0,IF(D885=1,30,40)*0.18/(2*40),0),0)</f>
        <v/>
      </c>
      <c r="N885" s="14" t="n">
        <v>0.15</v>
      </c>
      <c r="O885" s="15">
        <f>K885*N885</f>
        <v/>
      </c>
      <c r="P885">
        <f>IF(E885=0,0.3,IF(D885=1,IF(C885&gt;=Params!$B$13-3,IF(C885&lt;Params!$B$13,Params!$B$20,0.3),0.3),IF(C885&gt;=Params!$B$15-3,IF(C885&lt;Params!$B$15,Params!$B$21,0.3),0.3)))</f>
        <v/>
      </c>
    </row>
    <row r="886" ht="15" customHeight="1" s="1">
      <c r="A886" s="9" t="n">
        <v>883</v>
      </c>
      <c r="B886" s="6" t="inlineStr">
        <is>
          <t>06/02</t>
        </is>
      </c>
      <c r="C886" s="6" t="n">
        <v>18</v>
      </c>
      <c r="D886" s="6" t="n">
        <v>0</v>
      </c>
      <c r="E886" s="10">
        <f>IF(D886=1, IF(OR(C886&lt;10, C886&gt;=15),1,0), IF(OR(C886&lt;7, C886&gt;=18),1,0))</f>
        <v/>
      </c>
      <c r="F886" s="11" t="n">
        <v>0.315</v>
      </c>
      <c r="G886" s="12">
        <f>0*8</f>
        <v/>
      </c>
      <c r="H886" s="12">
        <f>F886-G886</f>
        <v/>
      </c>
      <c r="I886" s="10">
        <f>IF(E886=0,"Fora",IF(E885=0,"Carg xar",IF(H886&lt;0,IF(M886&lt;0.9,"Carg FV","Stby"),IF(M886&gt;P886,"V2H",IF(M886&lt;0.9,"Carg xar","Stby")))))</f>
        <v/>
      </c>
      <c r="J886" s="12">
        <f>IF(OR(I886="Carg FV",I886="Carg xar"),MIN(IF(I886="Carg FV",ABS(H886),7.4),7.4,MAX(0,(0.9-M886)*40)*0.95),0)</f>
        <v/>
      </c>
      <c r="K886" s="12">
        <f>IF(I886="V2H",MIN(MAX(0,H886),7.4,MAX(0,(M886-P886)*40)*0.95),0)</f>
        <v/>
      </c>
      <c r="L886" s="12">
        <f>IF(E886=0,0,MAX(0,H886-K886))</f>
        <v/>
      </c>
      <c r="M886" s="13">
        <f>M885+J885/40-IF(I885="V2H",K885/(0.95*40),0)-IF(E886=0,IF(E885=1,IF(D886=1,30,40)*0.18/(2*40),0),0)-IF(E886=1,IF(E885=0,IF(D886=1,30,40)*0.18/(2*40),0),0)</f>
        <v/>
      </c>
      <c r="N886" s="14" t="n">
        <v>0.2</v>
      </c>
      <c r="O886" s="15">
        <f>K886*N886</f>
        <v/>
      </c>
      <c r="P886">
        <f>IF(E886=0,0.3,IF(D886=1,IF(C886&gt;=Params!$B$13-3,IF(C886&lt;Params!$B$13,Params!$B$20,0.3),0.3),IF(C886&gt;=Params!$B$15-3,IF(C886&lt;Params!$B$15,Params!$B$21,0.3),0.3)))</f>
        <v/>
      </c>
    </row>
    <row r="887" ht="15" customHeight="1" s="1">
      <c r="A887" s="9" t="n">
        <v>884</v>
      </c>
      <c r="B887" s="6" t="inlineStr">
        <is>
          <t>06/02</t>
        </is>
      </c>
      <c r="C887" s="6" t="n">
        <v>19</v>
      </c>
      <c r="D887" s="6" t="n">
        <v>0</v>
      </c>
      <c r="E887" s="10">
        <f>IF(D887=1, IF(OR(C887&lt;10, C887&gt;=15),1,0), IF(OR(C887&lt;7, C887&gt;=18),1,0))</f>
        <v/>
      </c>
      <c r="F887" s="11" t="n">
        <v>2.76</v>
      </c>
      <c r="G887" s="12">
        <f>0*8</f>
        <v/>
      </c>
      <c r="H887" s="12">
        <f>F887-G887</f>
        <v/>
      </c>
      <c r="I887" s="10">
        <f>IF(E887=0,"Fora",IF(E886=0,"Carg xar",IF(H887&lt;0,IF(M887&lt;0.9,"Carg FV","Stby"),IF(M887&gt;P887,"V2H",IF(M887&lt;0.9,"Carg xar","Stby")))))</f>
        <v/>
      </c>
      <c r="J887" s="12">
        <f>IF(OR(I887="Carg FV",I887="Carg xar"),MIN(IF(I887="Carg FV",ABS(H887),7.4),7.4,MAX(0,(0.9-M887)*40)*0.95),0)</f>
        <v/>
      </c>
      <c r="K887" s="12">
        <f>IF(I887="V2H",MIN(MAX(0,H887),7.4,MAX(0,(M887-P887)*40)*0.95),0)</f>
        <v/>
      </c>
      <c r="L887" s="12">
        <f>IF(E887=0,0,MAX(0,H887-K887))</f>
        <v/>
      </c>
      <c r="M887" s="13">
        <f>M886+J886/40-IF(I886="V2H",K886/(0.95*40),0)-IF(E887=0,IF(E886=1,IF(D887=1,30,40)*0.18/(2*40),0),0)-IF(E887=1,IF(E886=0,IF(D887=1,30,40)*0.18/(2*40),0),0)</f>
        <v/>
      </c>
      <c r="N887" s="14" t="n">
        <v>0.2</v>
      </c>
      <c r="O887" s="15">
        <f>K887*N887</f>
        <v/>
      </c>
      <c r="P887">
        <f>IF(E887=0,0.3,IF(D887=1,IF(C887&gt;=Params!$B$13-3,IF(C887&lt;Params!$B$13,Params!$B$20,0.3),0.3),IF(C887&gt;=Params!$B$15-3,IF(C887&lt;Params!$B$15,Params!$B$21,0.3),0.3)))</f>
        <v/>
      </c>
    </row>
    <row r="888" ht="15" customHeight="1" s="1">
      <c r="A888" s="9" t="n">
        <v>885</v>
      </c>
      <c r="B888" s="6" t="inlineStr">
        <is>
          <t>06/02</t>
        </is>
      </c>
      <c r="C888" s="6" t="n">
        <v>20</v>
      </c>
      <c r="D888" s="6" t="n">
        <v>0</v>
      </c>
      <c r="E888" s="10">
        <f>IF(D888=1, IF(OR(C888&lt;10, C888&gt;=15),1,0), IF(OR(C888&lt;7, C888&gt;=18),1,0))</f>
        <v/>
      </c>
      <c r="F888" s="11" t="n">
        <v>4.154</v>
      </c>
      <c r="G888" s="12">
        <f>0*8</f>
        <v/>
      </c>
      <c r="H888" s="12">
        <f>F888-G888</f>
        <v/>
      </c>
      <c r="I888" s="10">
        <f>IF(E888=0,"Fora",IF(E887=0,"Carg xar",IF(H888&lt;0,IF(M888&lt;0.9,"Carg FV","Stby"),IF(M888&gt;P888,"V2H",IF(M888&lt;0.9,"Carg xar","Stby")))))</f>
        <v/>
      </c>
      <c r="J888" s="12">
        <f>IF(OR(I888="Carg FV",I888="Carg xar"),MIN(IF(I888="Carg FV",ABS(H888),7.4),7.4,MAX(0,(0.9-M888)*40)*0.95),0)</f>
        <v/>
      </c>
      <c r="K888" s="12">
        <f>IF(I888="V2H",MIN(MAX(0,H888),7.4,MAX(0,(M888-P888)*40)*0.95),0)</f>
        <v/>
      </c>
      <c r="L888" s="12">
        <f>IF(E888=0,0,MAX(0,H888-K888))</f>
        <v/>
      </c>
      <c r="M888" s="13">
        <f>M887+J887/40-IF(I887="V2H",K887/(0.95*40),0)-IF(E888=0,IF(E887=1,IF(D888=1,30,40)*0.18/(2*40),0),0)-IF(E888=1,IF(E887=0,IF(D888=1,30,40)*0.18/(2*40),0),0)</f>
        <v/>
      </c>
      <c r="N888" s="14" t="n">
        <v>0.2</v>
      </c>
      <c r="O888" s="15">
        <f>K888*N888</f>
        <v/>
      </c>
      <c r="P888">
        <f>IF(E888=0,0.3,IF(D888=1,IF(C888&gt;=Params!$B$13-3,IF(C888&lt;Params!$B$13,Params!$B$20,0.3),0.3),IF(C888&gt;=Params!$B$15-3,IF(C888&lt;Params!$B$15,Params!$B$21,0.3),0.3)))</f>
        <v/>
      </c>
    </row>
    <row r="889" ht="15" customHeight="1" s="1">
      <c r="A889" s="9" t="n">
        <v>886</v>
      </c>
      <c r="B889" s="6" t="inlineStr">
        <is>
          <t>06/02</t>
        </is>
      </c>
      <c r="C889" s="6" t="n">
        <v>21</v>
      </c>
      <c r="D889" s="6" t="n">
        <v>0</v>
      </c>
      <c r="E889" s="10">
        <f>IF(D889=1, IF(OR(C889&lt;10, C889&gt;=15),1,0), IF(OR(C889&lt;7, C889&gt;=18),1,0))</f>
        <v/>
      </c>
      <c r="F889" s="11" t="n">
        <v>4.015</v>
      </c>
      <c r="G889" s="12">
        <f>0*8</f>
        <v/>
      </c>
      <c r="H889" s="12">
        <f>F889-G889</f>
        <v/>
      </c>
      <c r="I889" s="10">
        <f>IF(E889=0,"Fora",IF(E888=0,"Carg xar",IF(H889&lt;0,IF(M889&lt;0.9,"Carg FV","Stby"),IF(M889&gt;P889,"V2H",IF(M889&lt;0.9,"Carg xar","Stby")))))</f>
        <v/>
      </c>
      <c r="J889" s="12">
        <f>IF(OR(I889="Carg FV",I889="Carg xar"),MIN(IF(I889="Carg FV",ABS(H889),7.4),7.4,MAX(0,(0.9-M889)*40)*0.95),0)</f>
        <v/>
      </c>
      <c r="K889" s="12">
        <f>IF(I889="V2H",MIN(MAX(0,H889),7.4,MAX(0,(M889-P889)*40)*0.95),0)</f>
        <v/>
      </c>
      <c r="L889" s="12">
        <f>IF(E889=0,0,MAX(0,H889-K889))</f>
        <v/>
      </c>
      <c r="M889" s="13">
        <f>M888+J888/40-IF(I888="V2H",K888/(0.95*40),0)-IF(E889=0,IF(E888=1,IF(D889=1,30,40)*0.18/(2*40),0),0)-IF(E889=1,IF(E888=0,IF(D889=1,30,40)*0.18/(2*40),0),0)</f>
        <v/>
      </c>
      <c r="N889" s="14" t="n">
        <v>0.2</v>
      </c>
      <c r="O889" s="15">
        <f>K889*N889</f>
        <v/>
      </c>
      <c r="P889">
        <f>IF(E889=0,0.3,IF(D889=1,IF(C889&gt;=Params!$B$13-3,IF(C889&lt;Params!$B$13,Params!$B$20,0.3),0.3),IF(C889&gt;=Params!$B$15-3,IF(C889&lt;Params!$B$15,Params!$B$21,0.3),0.3)))</f>
        <v/>
      </c>
    </row>
    <row r="890" ht="15" customHeight="1" s="1">
      <c r="A890" s="9" t="n">
        <v>887</v>
      </c>
      <c r="B890" s="6" t="inlineStr">
        <is>
          <t>06/02</t>
        </is>
      </c>
      <c r="C890" s="6" t="n">
        <v>22</v>
      </c>
      <c r="D890" s="6" t="n">
        <v>0</v>
      </c>
      <c r="E890" s="10">
        <f>IF(D890=1, IF(OR(C890&lt;10, C890&gt;=15),1,0), IF(OR(C890&lt;7, C890&gt;=18),1,0))</f>
        <v/>
      </c>
      <c r="F890" s="11" t="n">
        <v>3.641</v>
      </c>
      <c r="G890" s="12">
        <f>0*8</f>
        <v/>
      </c>
      <c r="H890" s="12">
        <f>F890-G890</f>
        <v/>
      </c>
      <c r="I890" s="10">
        <f>IF(E890=0,"Fora",IF(E889=0,"Carg xar",IF(H890&lt;0,IF(M890&lt;0.9,"Carg FV","Stby"),IF(M890&gt;P890,"V2H",IF(M890&lt;0.9,"Carg xar","Stby")))))</f>
        <v/>
      </c>
      <c r="J890" s="12">
        <f>IF(OR(I890="Carg FV",I890="Carg xar"),MIN(IF(I890="Carg FV",ABS(H890),7.4),7.4,MAX(0,(0.9-M890)*40)*0.95),0)</f>
        <v/>
      </c>
      <c r="K890" s="12">
        <f>IF(I890="V2H",MIN(MAX(0,H890),7.4,MAX(0,(M890-P890)*40)*0.95),0)</f>
        <v/>
      </c>
      <c r="L890" s="12">
        <f>IF(E890=0,0,MAX(0,H890-K890))</f>
        <v/>
      </c>
      <c r="M890" s="13">
        <f>M889+J889/40-IF(I889="V2H",K889/(0.95*40),0)-IF(E890=0,IF(E889=1,IF(D890=1,30,40)*0.18/(2*40),0),0)-IF(E890=1,IF(E889=0,IF(D890=1,30,40)*0.18/(2*40),0),0)</f>
        <v/>
      </c>
      <c r="N890" s="14" t="n">
        <v>0.15</v>
      </c>
      <c r="O890" s="15">
        <f>K890*N890</f>
        <v/>
      </c>
      <c r="P890">
        <f>IF(E890=0,0.3,IF(D890=1,IF(C890&gt;=Params!$B$13-3,IF(C890&lt;Params!$B$13,Params!$B$20,0.3),0.3),IF(C890&gt;=Params!$B$15-3,IF(C890&lt;Params!$B$15,Params!$B$21,0.3),0.3)))</f>
        <v/>
      </c>
    </row>
    <row r="891" ht="15" customHeight="1" s="1">
      <c r="A891" s="9" t="n">
        <v>888</v>
      </c>
      <c r="B891" s="6" t="inlineStr">
        <is>
          <t>06/02</t>
        </is>
      </c>
      <c r="C891" s="6" t="n">
        <v>23</v>
      </c>
      <c r="D891" s="6" t="n">
        <v>0</v>
      </c>
      <c r="E891" s="10">
        <f>IF(D891=1, IF(OR(C891&lt;10, C891&gt;=15),1,0), IF(OR(C891&lt;7, C891&gt;=18),1,0))</f>
        <v/>
      </c>
      <c r="F891" s="11" t="n">
        <v>3.557</v>
      </c>
      <c r="G891" s="12">
        <f>0*8</f>
        <v/>
      </c>
      <c r="H891" s="12">
        <f>F891-G891</f>
        <v/>
      </c>
      <c r="I891" s="10">
        <f>IF(E891=0,"Fora",IF(E890=0,"Carg xar",IF(H891&lt;0,IF(M891&lt;0.9,"Carg FV","Stby"),IF(M891&gt;P891,"V2H",IF(M891&lt;0.9,"Carg xar","Stby")))))</f>
        <v/>
      </c>
      <c r="J891" s="12">
        <f>IF(OR(I891="Carg FV",I891="Carg xar"),MIN(IF(I891="Carg FV",ABS(H891),7.4),7.4,MAX(0,(0.9-M891)*40)*0.95),0)</f>
        <v/>
      </c>
      <c r="K891" s="12">
        <f>IF(I891="V2H",MIN(MAX(0,H891),7.4,MAX(0,(M891-P891)*40)*0.95),0)</f>
        <v/>
      </c>
      <c r="L891" s="12">
        <f>IF(E891=0,0,MAX(0,H891-K891))</f>
        <v/>
      </c>
      <c r="M891" s="13">
        <f>M890+J890/40-IF(I890="V2H",K890/(0.95*40),0)-IF(E891=0,IF(E890=1,IF(D891=1,30,40)*0.18/(2*40),0),0)-IF(E891=1,IF(E890=0,IF(D891=1,30,40)*0.18/(2*40),0),0)</f>
        <v/>
      </c>
      <c r="N891" s="14" t="n">
        <v>0.15</v>
      </c>
      <c r="O891" s="15">
        <f>K891*N891</f>
        <v/>
      </c>
      <c r="P891">
        <f>IF(E891=0,0.3,IF(D891=1,IF(C891&gt;=Params!$B$13-3,IF(C891&lt;Params!$B$13,Params!$B$20,0.3),0.3),IF(C891&gt;=Params!$B$15-3,IF(C891&lt;Params!$B$15,Params!$B$21,0.3),0.3)))</f>
        <v/>
      </c>
    </row>
    <row r="892" ht="15" customHeight="1" s="1">
      <c r="A892" s="9" t="n">
        <v>889</v>
      </c>
      <c r="B892" s="6" t="inlineStr">
        <is>
          <t>07/02</t>
        </is>
      </c>
      <c r="C892" s="6" t="n">
        <v>0</v>
      </c>
      <c r="D892" s="6" t="n">
        <v>0</v>
      </c>
      <c r="E892" s="10">
        <f>IF(D892=1, IF(OR(C892&lt;10, C892&gt;=15),1,0), IF(OR(C892&lt;7, C892&gt;=18),1,0))</f>
        <v/>
      </c>
      <c r="F892" s="11" t="n">
        <v>3.148</v>
      </c>
      <c r="G892" s="12">
        <f>0*8</f>
        <v/>
      </c>
      <c r="H892" s="12">
        <f>F892-G892</f>
        <v/>
      </c>
      <c r="I892" s="10">
        <f>IF(E892=0,"Fora",IF(E891=0,"Carg xar",IF(H892&lt;0,IF(M892&lt;0.9,"Carg FV","Stby"),IF(M892&gt;P892,"V2H",IF(M892&lt;0.9,"Carg xar","Stby")))))</f>
        <v/>
      </c>
      <c r="J892" s="12">
        <f>IF(OR(I892="Carg FV",I892="Carg xar"),MIN(IF(I892="Carg FV",ABS(H892),7.4),7.4,MAX(0,(0.9-M892)*40)*0.95),0)</f>
        <v/>
      </c>
      <c r="K892" s="12">
        <f>IF(I892="V2H",MIN(MAX(0,H892),7.4,MAX(0,(M892-P892)*40)*0.95),0)</f>
        <v/>
      </c>
      <c r="L892" s="12">
        <f>IF(E892=0,0,MAX(0,H892-K892))</f>
        <v/>
      </c>
      <c r="M892" s="13">
        <f>M891+J891/40-IF(I891="V2H",K891/(0.95*40),0)-IF(E892=0,IF(E891=1,IF(D892=1,30,40)*0.18/(2*40),0),0)-IF(E892=1,IF(E891=0,IF(D892=1,30,40)*0.18/(2*40),0),0)</f>
        <v/>
      </c>
      <c r="N892" s="14" t="n">
        <v>0.09</v>
      </c>
      <c r="O892" s="15">
        <f>K892*N892</f>
        <v/>
      </c>
      <c r="P892">
        <f>IF(E892=0,0.3,IF(D892=1,IF(C892&gt;=Params!$B$13-3,IF(C892&lt;Params!$B$13,Params!$B$20,0.3),0.3),IF(C892&gt;=Params!$B$15-3,IF(C892&lt;Params!$B$15,Params!$B$21,0.3),0.3)))</f>
        <v/>
      </c>
    </row>
    <row r="893" ht="15" customHeight="1" s="1">
      <c r="A893" s="9" t="n">
        <v>890</v>
      </c>
      <c r="B893" s="6" t="inlineStr">
        <is>
          <t>07/02</t>
        </is>
      </c>
      <c r="C893" s="6" t="n">
        <v>1</v>
      </c>
      <c r="D893" s="6" t="n">
        <v>0</v>
      </c>
      <c r="E893" s="10">
        <f>IF(D893=1, IF(OR(C893&lt;10, C893&gt;=15),1,0), IF(OR(C893&lt;7, C893&gt;=18),1,0))</f>
        <v/>
      </c>
      <c r="F893" s="11" t="n">
        <v>3.094</v>
      </c>
      <c r="G893" s="12">
        <f>0*8</f>
        <v/>
      </c>
      <c r="H893" s="12">
        <f>F893-G893</f>
        <v/>
      </c>
      <c r="I893" s="10">
        <f>IF(E893=0,"Fora",IF(E892=0,"Carg xar",IF(H893&lt;0,IF(M893&lt;0.9,"Carg FV","Stby"),IF(M893&gt;P893,"V2H",IF(M893&lt;0.9,"Carg xar","Stby")))))</f>
        <v/>
      </c>
      <c r="J893" s="12">
        <f>IF(OR(I893="Carg FV",I893="Carg xar"),MIN(IF(I893="Carg FV",ABS(H893),7.4),7.4,MAX(0,(0.9-M893)*40)*0.95),0)</f>
        <v/>
      </c>
      <c r="K893" s="12">
        <f>IF(I893="V2H",MIN(MAX(0,H893),7.4,MAX(0,(M893-P893)*40)*0.95),0)</f>
        <v/>
      </c>
      <c r="L893" s="12">
        <f>IF(E893=0,0,MAX(0,H893-K893))</f>
        <v/>
      </c>
      <c r="M893" s="13">
        <f>M892+J892/40-IF(I892="V2H",K892/(0.95*40),0)-IF(E893=0,IF(E892=1,IF(D893=1,30,40)*0.18/(2*40),0),0)-IF(E893=1,IF(E892=0,IF(D893=1,30,40)*0.18/(2*40),0),0)</f>
        <v/>
      </c>
      <c r="N893" s="14" t="n">
        <v>0.09</v>
      </c>
      <c r="O893" s="15">
        <f>K893*N893</f>
        <v/>
      </c>
      <c r="P893">
        <f>IF(E893=0,0.3,IF(D893=1,IF(C893&gt;=Params!$B$13-3,IF(C893&lt;Params!$B$13,Params!$B$20,0.3),0.3),IF(C893&gt;=Params!$B$15-3,IF(C893&lt;Params!$B$15,Params!$B$21,0.3),0.3)))</f>
        <v/>
      </c>
    </row>
    <row r="894" ht="15" customHeight="1" s="1">
      <c r="A894" s="9" t="n">
        <v>891</v>
      </c>
      <c r="B894" s="6" t="inlineStr">
        <is>
          <t>07/02</t>
        </is>
      </c>
      <c r="C894" s="6" t="n">
        <v>2</v>
      </c>
      <c r="D894" s="6" t="n">
        <v>0</v>
      </c>
      <c r="E894" s="10">
        <f>IF(D894=1, IF(OR(C894&lt;10, C894&gt;=15),1,0), IF(OR(C894&lt;7, C894&gt;=18),1,0))</f>
        <v/>
      </c>
      <c r="F894" s="11" t="n">
        <v>2.531</v>
      </c>
      <c r="G894" s="12">
        <f>0*8</f>
        <v/>
      </c>
      <c r="H894" s="12">
        <f>F894-G894</f>
        <v/>
      </c>
      <c r="I894" s="10">
        <f>IF(E894=0,"Fora",IF(E893=0,"Carg xar",IF(H894&lt;0,IF(M894&lt;0.9,"Carg FV","Stby"),IF(M894&gt;P894,"V2H",IF(M894&lt;0.9,"Carg xar","Stby")))))</f>
        <v/>
      </c>
      <c r="J894" s="12">
        <f>IF(OR(I894="Carg FV",I894="Carg xar"),MIN(IF(I894="Carg FV",ABS(H894),7.4),7.4,MAX(0,(0.9-M894)*40)*0.95),0)</f>
        <v/>
      </c>
      <c r="K894" s="12">
        <f>IF(I894="V2H",MIN(MAX(0,H894),7.4,MAX(0,(M894-P894)*40)*0.95),0)</f>
        <v/>
      </c>
      <c r="L894" s="12">
        <f>IF(E894=0,0,MAX(0,H894-K894))</f>
        <v/>
      </c>
      <c r="M894" s="13">
        <f>M893+J893/40-IF(I893="V2H",K893/(0.95*40),0)-IF(E894=0,IF(E893=1,IF(D894=1,30,40)*0.18/(2*40),0),0)-IF(E894=1,IF(E893=0,IF(D894=1,30,40)*0.18/(2*40),0),0)</f>
        <v/>
      </c>
      <c r="N894" s="14" t="n">
        <v>0.09</v>
      </c>
      <c r="O894" s="15">
        <f>K894*N894</f>
        <v/>
      </c>
      <c r="P894">
        <f>IF(E894=0,0.3,IF(D894=1,IF(C894&gt;=Params!$B$13-3,IF(C894&lt;Params!$B$13,Params!$B$20,0.3),0.3),IF(C894&gt;=Params!$B$15-3,IF(C894&lt;Params!$B$15,Params!$B$21,0.3),0.3)))</f>
        <v/>
      </c>
    </row>
    <row r="895" ht="15" customHeight="1" s="1">
      <c r="A895" s="9" t="n">
        <v>892</v>
      </c>
      <c r="B895" s="6" t="inlineStr">
        <is>
          <t>07/02</t>
        </is>
      </c>
      <c r="C895" s="6" t="n">
        <v>3</v>
      </c>
      <c r="D895" s="6" t="n">
        <v>0</v>
      </c>
      <c r="E895" s="10">
        <f>IF(D895=1, IF(OR(C895&lt;10, C895&gt;=15),1,0), IF(OR(C895&lt;7, C895&gt;=18),1,0))</f>
        <v/>
      </c>
      <c r="F895" s="11" t="n">
        <v>2.991</v>
      </c>
      <c r="G895" s="12">
        <f>0*8</f>
        <v/>
      </c>
      <c r="H895" s="12">
        <f>F895-G895</f>
        <v/>
      </c>
      <c r="I895" s="10">
        <f>IF(E895=0,"Fora",IF(E894=0,"Carg xar",IF(H895&lt;0,IF(M895&lt;0.9,"Carg FV","Stby"),IF(M895&gt;P895,"V2H",IF(M895&lt;0.9,"Carg xar","Stby")))))</f>
        <v/>
      </c>
      <c r="J895" s="12">
        <f>IF(OR(I895="Carg FV",I895="Carg xar"),MIN(IF(I895="Carg FV",ABS(H895),7.4),7.4,MAX(0,(0.9-M895)*40)*0.95),0)</f>
        <v/>
      </c>
      <c r="K895" s="12">
        <f>IF(I895="V2H",MIN(MAX(0,H895),7.4,MAX(0,(M895-P895)*40)*0.95),0)</f>
        <v/>
      </c>
      <c r="L895" s="12">
        <f>IF(E895=0,0,MAX(0,H895-K895))</f>
        <v/>
      </c>
      <c r="M895" s="13">
        <f>M894+J894/40-IF(I894="V2H",K894/(0.95*40),0)-IF(E895=0,IF(E894=1,IF(D895=1,30,40)*0.18/(2*40),0),0)-IF(E895=1,IF(E894=0,IF(D895=1,30,40)*0.18/(2*40),0),0)</f>
        <v/>
      </c>
      <c r="N895" s="14" t="n">
        <v>0.09</v>
      </c>
      <c r="O895" s="15">
        <f>K895*N895</f>
        <v/>
      </c>
      <c r="P895">
        <f>IF(E895=0,0.3,IF(D895=1,IF(C895&gt;=Params!$B$13-3,IF(C895&lt;Params!$B$13,Params!$B$20,0.3),0.3),IF(C895&gt;=Params!$B$15-3,IF(C895&lt;Params!$B$15,Params!$B$21,0.3),0.3)))</f>
        <v/>
      </c>
    </row>
    <row r="896" ht="15" customHeight="1" s="1">
      <c r="A896" s="9" t="n">
        <v>893</v>
      </c>
      <c r="B896" s="6" t="inlineStr">
        <is>
          <t>07/02</t>
        </is>
      </c>
      <c r="C896" s="6" t="n">
        <v>4</v>
      </c>
      <c r="D896" s="6" t="n">
        <v>0</v>
      </c>
      <c r="E896" s="10">
        <f>IF(D896=1, IF(OR(C896&lt;10, C896&gt;=15),1,0), IF(OR(C896&lt;7, C896&gt;=18),1,0))</f>
        <v/>
      </c>
      <c r="F896" s="11" t="n">
        <v>2.688</v>
      </c>
      <c r="G896" s="12">
        <f>0*8</f>
        <v/>
      </c>
      <c r="H896" s="12">
        <f>F896-G896</f>
        <v/>
      </c>
      <c r="I896" s="10">
        <f>IF(E896=0,"Fora",IF(E895=0,"Carg xar",IF(H896&lt;0,IF(M896&lt;0.9,"Carg FV","Stby"),IF(M896&gt;P896,"V2H",IF(M896&lt;0.9,"Carg xar","Stby")))))</f>
        <v/>
      </c>
      <c r="J896" s="12">
        <f>IF(OR(I896="Carg FV",I896="Carg xar"),MIN(IF(I896="Carg FV",ABS(H896),7.4),7.4,MAX(0,(0.9-M896)*40)*0.95),0)</f>
        <v/>
      </c>
      <c r="K896" s="12">
        <f>IF(I896="V2H",MIN(MAX(0,H896),7.4,MAX(0,(M896-P896)*40)*0.95),0)</f>
        <v/>
      </c>
      <c r="L896" s="12">
        <f>IF(E896=0,0,MAX(0,H896-K896))</f>
        <v/>
      </c>
      <c r="M896" s="13">
        <f>M895+J895/40-IF(I895="V2H",K895/(0.95*40),0)-IF(E896=0,IF(E895=1,IF(D896=1,30,40)*0.18/(2*40),0),0)-IF(E896=1,IF(E895=0,IF(D896=1,30,40)*0.18/(2*40),0),0)</f>
        <v/>
      </c>
      <c r="N896" s="14" t="n">
        <v>0.09</v>
      </c>
      <c r="O896" s="15">
        <f>K896*N896</f>
        <v/>
      </c>
      <c r="P896">
        <f>IF(E896=0,0.3,IF(D896=1,IF(C896&gt;=Params!$B$13-3,IF(C896&lt;Params!$B$13,Params!$B$20,0.3),0.3),IF(C896&gt;=Params!$B$15-3,IF(C896&lt;Params!$B$15,Params!$B$21,0.3),0.3)))</f>
        <v/>
      </c>
    </row>
    <row r="897" ht="15" customHeight="1" s="1">
      <c r="A897" s="9" t="n">
        <v>894</v>
      </c>
      <c r="B897" s="6" t="inlineStr">
        <is>
          <t>07/02</t>
        </is>
      </c>
      <c r="C897" s="6" t="n">
        <v>5</v>
      </c>
      <c r="D897" s="6" t="n">
        <v>0</v>
      </c>
      <c r="E897" s="10">
        <f>IF(D897=1, IF(OR(C897&lt;10, C897&gt;=15),1,0), IF(OR(C897&lt;7, C897&gt;=18),1,0))</f>
        <v/>
      </c>
      <c r="F897" s="11" t="n">
        <v>2.917</v>
      </c>
      <c r="G897" s="12">
        <f>0*8</f>
        <v/>
      </c>
      <c r="H897" s="12">
        <f>F897-G897</f>
        <v/>
      </c>
      <c r="I897" s="10">
        <f>IF(E897=0,"Fora",IF(E896=0,"Carg xar",IF(H897&lt;0,IF(M897&lt;0.9,"Carg FV","Stby"),IF(M897&gt;P897,"V2H",IF(M897&lt;0.9,"Carg xar","Stby")))))</f>
        <v/>
      </c>
      <c r="J897" s="12">
        <f>IF(OR(I897="Carg FV",I897="Carg xar"),MIN(IF(I897="Carg FV",ABS(H897),7.4),7.4,MAX(0,(0.9-M897)*40)*0.95),0)</f>
        <v/>
      </c>
      <c r="K897" s="12">
        <f>IF(I897="V2H",MIN(MAX(0,H897),7.4,MAX(0,(M897-P897)*40)*0.95),0)</f>
        <v/>
      </c>
      <c r="L897" s="12">
        <f>IF(E897=0,0,MAX(0,H897-K897))</f>
        <v/>
      </c>
      <c r="M897" s="13">
        <f>M896+J896/40-IF(I896="V2H",K896/(0.95*40),0)-IF(E897=0,IF(E896=1,IF(D897=1,30,40)*0.18/(2*40),0),0)-IF(E897=1,IF(E896=0,IF(D897=1,30,40)*0.18/(2*40),0),0)</f>
        <v/>
      </c>
      <c r="N897" s="14" t="n">
        <v>0.09</v>
      </c>
      <c r="O897" s="15">
        <f>K897*N897</f>
        <v/>
      </c>
      <c r="P897">
        <f>IF(E897=0,0.3,IF(D897=1,IF(C897&gt;=Params!$B$13-3,IF(C897&lt;Params!$B$13,Params!$B$20,0.3),0.3),IF(C897&gt;=Params!$B$15-3,IF(C897&lt;Params!$B$15,Params!$B$21,0.3),0.3)))</f>
        <v/>
      </c>
    </row>
    <row r="898" ht="15" customHeight="1" s="1">
      <c r="A898" s="9" t="n">
        <v>895</v>
      </c>
      <c r="B898" s="6" t="inlineStr">
        <is>
          <t>07/02</t>
        </is>
      </c>
      <c r="C898" s="6" t="n">
        <v>6</v>
      </c>
      <c r="D898" s="6" t="n">
        <v>0</v>
      </c>
      <c r="E898" s="10">
        <f>IF(D898=1, IF(OR(C898&lt;10, C898&gt;=15),1,0), IF(OR(C898&lt;7, C898&gt;=18),1,0))</f>
        <v/>
      </c>
      <c r="F898" s="11" t="n">
        <v>2.627</v>
      </c>
      <c r="G898" s="12">
        <f>0*8</f>
        <v/>
      </c>
      <c r="H898" s="12">
        <f>F898-G898</f>
        <v/>
      </c>
      <c r="I898" s="10">
        <f>IF(E898=0,"Fora",IF(E897=0,"Carg xar",IF(H898&lt;0,IF(M898&lt;0.9,"Carg FV","Stby"),IF(M898&gt;P898,"V2H",IF(M898&lt;0.9,"Carg xar","Stby")))))</f>
        <v/>
      </c>
      <c r="J898" s="12">
        <f>IF(OR(I898="Carg FV",I898="Carg xar"),MIN(IF(I898="Carg FV",ABS(H898),7.4),7.4,MAX(0,(0.9-M898)*40)*0.95),0)</f>
        <v/>
      </c>
      <c r="K898" s="12">
        <f>IF(I898="V2H",MIN(MAX(0,H898),7.4,MAX(0,(M898-P898)*40)*0.95),0)</f>
        <v/>
      </c>
      <c r="L898" s="12">
        <f>IF(E898=0,0,MAX(0,H898-K898))</f>
        <v/>
      </c>
      <c r="M898" s="13">
        <f>M897+J897/40-IF(I897="V2H",K897/(0.95*40),0)-IF(E898=0,IF(E897=1,IF(D898=1,30,40)*0.18/(2*40),0),0)-IF(E898=1,IF(E897=0,IF(D898=1,30,40)*0.18/(2*40),0),0)</f>
        <v/>
      </c>
      <c r="N898" s="14" t="n">
        <v>0.09</v>
      </c>
      <c r="O898" s="15">
        <f>K898*N898</f>
        <v/>
      </c>
      <c r="P898">
        <f>IF(E898=0,0.3,IF(D898=1,IF(C898&gt;=Params!$B$13-3,IF(C898&lt;Params!$B$13,Params!$B$20,0.3),0.3),IF(C898&gt;=Params!$B$15-3,IF(C898&lt;Params!$B$15,Params!$B$21,0.3),0.3)))</f>
        <v/>
      </c>
    </row>
    <row r="899" ht="15" customHeight="1" s="1">
      <c r="A899" s="9" t="n">
        <v>896</v>
      </c>
      <c r="B899" s="6" t="inlineStr">
        <is>
          <t>07/02</t>
        </is>
      </c>
      <c r="C899" s="6" t="n">
        <v>7</v>
      </c>
      <c r="D899" s="6" t="n">
        <v>0</v>
      </c>
      <c r="E899" s="10">
        <f>IF(D899=1, IF(OR(C899&lt;10, C899&gt;=15),1,0), IF(OR(C899&lt;7, C899&gt;=18),1,0))</f>
        <v/>
      </c>
      <c r="F899" s="11" t="n">
        <v>4.046</v>
      </c>
      <c r="G899" s="12">
        <f>0*8</f>
        <v/>
      </c>
      <c r="H899" s="12">
        <f>F899-G899</f>
        <v/>
      </c>
      <c r="I899" s="10">
        <f>IF(E899=0,"Fora",IF(E898=0,"Carg xar",IF(H899&lt;0,IF(M899&lt;0.9,"Carg FV","Stby"),IF(M899&gt;P899,"V2H",IF(M899&lt;0.9,"Carg xar","Stby")))))</f>
        <v/>
      </c>
      <c r="J899" s="12">
        <f>IF(OR(I899="Carg FV",I899="Carg xar"),MIN(IF(I899="Carg FV",ABS(H899),7.4),7.4,MAX(0,(0.9-M899)*40)*0.95),0)</f>
        <v/>
      </c>
      <c r="K899" s="12">
        <f>IF(I899="V2H",MIN(MAX(0,H899),7.4,MAX(0,(M899-P899)*40)*0.95),0)</f>
        <v/>
      </c>
      <c r="L899" s="12">
        <f>IF(E899=0,0,MAX(0,H899-K899))</f>
        <v/>
      </c>
      <c r="M899" s="13">
        <f>M898+J898/40-IF(I898="V2H",K898/(0.95*40),0)-IF(E899=0,IF(E898=1,IF(D899=1,30,40)*0.18/(2*40),0),0)-IF(E899=1,IF(E898=0,IF(D899=1,30,40)*0.18/(2*40),0),0)</f>
        <v/>
      </c>
      <c r="N899" s="14" t="n">
        <v>0.09</v>
      </c>
      <c r="O899" s="15">
        <f>K899*N899</f>
        <v/>
      </c>
      <c r="P899">
        <f>IF(E899=0,0.3,IF(D899=1,IF(C899&gt;=Params!$B$13-3,IF(C899&lt;Params!$B$13,Params!$B$20,0.3),0.3),IF(C899&gt;=Params!$B$15-3,IF(C899&lt;Params!$B$15,Params!$B$21,0.3),0.3)))</f>
        <v/>
      </c>
    </row>
    <row r="900" ht="15" customHeight="1" s="1">
      <c r="A900" s="9" t="n">
        <v>897</v>
      </c>
      <c r="B900" s="6" t="inlineStr">
        <is>
          <t>07/02</t>
        </is>
      </c>
      <c r="C900" s="6" t="n">
        <v>8</v>
      </c>
      <c r="D900" s="6" t="n">
        <v>0</v>
      </c>
      <c r="E900" s="10">
        <f>IF(D900=1, IF(OR(C900&lt;10, C900&gt;=15),1,0), IF(OR(C900&lt;7, C900&gt;=18),1,0))</f>
        <v/>
      </c>
      <c r="F900" s="11" t="n">
        <v>3.461</v>
      </c>
      <c r="G900" s="12">
        <f>0.1*8</f>
        <v/>
      </c>
      <c r="H900" s="12">
        <f>F900-G900</f>
        <v/>
      </c>
      <c r="I900" s="10">
        <f>IF(E900=0,"Fora",IF(E899=0,"Carg xar",IF(H900&lt;0,IF(M900&lt;0.9,"Carg FV","Stby"),IF(M900&gt;P900,"V2H",IF(M900&lt;0.9,"Carg xar","Stby")))))</f>
        <v/>
      </c>
      <c r="J900" s="12">
        <f>IF(OR(I900="Carg FV",I900="Carg xar"),MIN(IF(I900="Carg FV",ABS(H900),7.4),7.4,MAX(0,(0.9-M900)*40)*0.95),0)</f>
        <v/>
      </c>
      <c r="K900" s="12">
        <f>IF(I900="V2H",MIN(MAX(0,H900),7.4,MAX(0,(M900-P900)*40)*0.95),0)</f>
        <v/>
      </c>
      <c r="L900" s="12">
        <f>IF(E900=0,0,MAX(0,H900-K900))</f>
        <v/>
      </c>
      <c r="M900" s="13">
        <f>M899+J899/40-IF(I899="V2H",K899/(0.95*40),0)-IF(E900=0,IF(E899=1,IF(D900=1,30,40)*0.18/(2*40),0),0)-IF(E900=1,IF(E899=0,IF(D900=1,30,40)*0.18/(2*40),0),0)</f>
        <v/>
      </c>
      <c r="N900" s="14" t="n">
        <v>0.15</v>
      </c>
      <c r="O900" s="15">
        <f>K900*N900</f>
        <v/>
      </c>
      <c r="P900">
        <f>IF(E900=0,0.3,IF(D900=1,IF(C900&gt;=Params!$B$13-3,IF(C900&lt;Params!$B$13,Params!$B$20,0.3),0.3),IF(C900&gt;=Params!$B$15-3,IF(C900&lt;Params!$B$15,Params!$B$21,0.3),0.3)))</f>
        <v/>
      </c>
    </row>
    <row r="901" ht="15" customHeight="1" s="1">
      <c r="A901" s="9" t="n">
        <v>898</v>
      </c>
      <c r="B901" s="6" t="inlineStr">
        <is>
          <t>07/02</t>
        </is>
      </c>
      <c r="C901" s="6" t="n">
        <v>9</v>
      </c>
      <c r="D901" s="6" t="n">
        <v>0</v>
      </c>
      <c r="E901" s="10">
        <f>IF(D901=1, IF(OR(C901&lt;10, C901&gt;=15),1,0), IF(OR(C901&lt;7, C901&gt;=18),1,0))</f>
        <v/>
      </c>
      <c r="F901" s="11" t="n">
        <v>1.995</v>
      </c>
      <c r="G901" s="12">
        <f>0.28*8</f>
        <v/>
      </c>
      <c r="H901" s="12">
        <f>F901-G901</f>
        <v/>
      </c>
      <c r="I901" s="10">
        <f>IF(E901=0,"Fora",IF(E900=0,"Carg xar",IF(H901&lt;0,IF(M901&lt;0.9,"Carg FV","Stby"),IF(M901&gt;P901,"V2H",IF(M901&lt;0.9,"Carg xar","Stby")))))</f>
        <v/>
      </c>
      <c r="J901" s="12">
        <f>IF(OR(I901="Carg FV",I901="Carg xar"),MIN(IF(I901="Carg FV",ABS(H901),7.4),7.4,MAX(0,(0.9-M901)*40)*0.95),0)</f>
        <v/>
      </c>
      <c r="K901" s="12">
        <f>IF(I901="V2H",MIN(MAX(0,H901),7.4,MAX(0,(M901-P901)*40)*0.95),0)</f>
        <v/>
      </c>
      <c r="L901" s="12">
        <f>IF(E901=0,0,MAX(0,H901-K901))</f>
        <v/>
      </c>
      <c r="M901" s="13">
        <f>M900+J900/40-IF(I900="V2H",K900/(0.95*40),0)-IF(E901=0,IF(E900=1,IF(D901=1,30,40)*0.18/(2*40),0),0)-IF(E901=1,IF(E900=0,IF(D901=1,30,40)*0.18/(2*40),0),0)</f>
        <v/>
      </c>
      <c r="N901" s="14" t="n">
        <v>0.15</v>
      </c>
      <c r="O901" s="15">
        <f>K901*N901</f>
        <v/>
      </c>
      <c r="P901">
        <f>IF(E901=0,0.3,IF(D901=1,IF(C901&gt;=Params!$B$13-3,IF(C901&lt;Params!$B$13,Params!$B$20,0.3),0.3),IF(C901&gt;=Params!$B$15-3,IF(C901&lt;Params!$B$15,Params!$B$21,0.3),0.3)))</f>
        <v/>
      </c>
    </row>
    <row r="902" ht="15" customHeight="1" s="1">
      <c r="A902" s="9" t="n">
        <v>899</v>
      </c>
      <c r="B902" s="6" t="inlineStr">
        <is>
          <t>07/02</t>
        </is>
      </c>
      <c r="C902" s="6" t="n">
        <v>10</v>
      </c>
      <c r="D902" s="6" t="n">
        <v>0</v>
      </c>
      <c r="E902" s="10">
        <f>IF(D902=1, IF(OR(C902&lt;10, C902&gt;=15),1,0), IF(OR(C902&lt;7, C902&gt;=18),1,0))</f>
        <v/>
      </c>
      <c r="F902" s="11" t="n">
        <v>1.475</v>
      </c>
      <c r="G902" s="12">
        <f>0.48*8</f>
        <v/>
      </c>
      <c r="H902" s="12">
        <f>F902-G902</f>
        <v/>
      </c>
      <c r="I902" s="10">
        <f>IF(E902=0,"Fora",IF(E901=0,"Carg xar",IF(H902&lt;0,IF(M902&lt;0.9,"Carg FV","Stby"),IF(M902&gt;P902,"V2H",IF(M902&lt;0.9,"Carg xar","Stby")))))</f>
        <v/>
      </c>
      <c r="J902" s="12">
        <f>IF(OR(I902="Carg FV",I902="Carg xar"),MIN(IF(I902="Carg FV",ABS(H902),7.4),7.4,MAX(0,(0.9-M902)*40)*0.95),0)</f>
        <v/>
      </c>
      <c r="K902" s="12">
        <f>IF(I902="V2H",MIN(MAX(0,H902),7.4,MAX(0,(M902-P902)*40)*0.95),0)</f>
        <v/>
      </c>
      <c r="L902" s="12">
        <f>IF(E902=0,0,MAX(0,H902-K902))</f>
        <v/>
      </c>
      <c r="M902" s="13">
        <f>M901+J901/40-IF(I901="V2H",K901/(0.95*40),0)-IF(E902=0,IF(E901=1,IF(D902=1,30,40)*0.18/(2*40),0),0)-IF(E902=1,IF(E901=0,IF(D902=1,30,40)*0.18/(2*40),0),0)</f>
        <v/>
      </c>
      <c r="N902" s="14" t="n">
        <v>0.2</v>
      </c>
      <c r="O902" s="15">
        <f>K902*N902</f>
        <v/>
      </c>
      <c r="P902">
        <f>IF(E902=0,0.3,IF(D902=1,IF(C902&gt;=Params!$B$13-3,IF(C902&lt;Params!$B$13,Params!$B$20,0.3),0.3),IF(C902&gt;=Params!$B$15-3,IF(C902&lt;Params!$B$15,Params!$B$21,0.3),0.3)))</f>
        <v/>
      </c>
    </row>
    <row r="903" ht="15" customHeight="1" s="1">
      <c r="A903" s="9" t="n">
        <v>900</v>
      </c>
      <c r="B903" s="6" t="inlineStr">
        <is>
          <t>07/02</t>
        </is>
      </c>
      <c r="C903" s="6" t="n">
        <v>11</v>
      </c>
      <c r="D903" s="6" t="n">
        <v>0</v>
      </c>
      <c r="E903" s="10">
        <f>IF(D903=1, IF(OR(C903&lt;10, C903&gt;=15),1,0), IF(OR(C903&lt;7, C903&gt;=18),1,0))</f>
        <v/>
      </c>
      <c r="F903" s="11" t="n">
        <v>1.82</v>
      </c>
      <c r="G903" s="12">
        <f>0.62*8</f>
        <v/>
      </c>
      <c r="H903" s="12">
        <f>F903-G903</f>
        <v/>
      </c>
      <c r="I903" s="10">
        <f>IF(E903=0,"Fora",IF(E902=0,"Carg xar",IF(H903&lt;0,IF(M903&lt;0.9,"Carg FV","Stby"),IF(M903&gt;P903,"V2H",IF(M903&lt;0.9,"Carg xar","Stby")))))</f>
        <v/>
      </c>
      <c r="J903" s="12">
        <f>IF(OR(I903="Carg FV",I903="Carg xar"),MIN(IF(I903="Carg FV",ABS(H903),7.4),7.4,MAX(0,(0.9-M903)*40)*0.95),0)</f>
        <v/>
      </c>
      <c r="K903" s="12">
        <f>IF(I903="V2H",MIN(MAX(0,H903),7.4,MAX(0,(M903-P903)*40)*0.95),0)</f>
        <v/>
      </c>
      <c r="L903" s="12">
        <f>IF(E903=0,0,MAX(0,H903-K903))</f>
        <v/>
      </c>
      <c r="M903" s="13">
        <f>M902+J902/40-IF(I902="V2H",K902/(0.95*40),0)-IF(E903=0,IF(E902=1,IF(D903=1,30,40)*0.18/(2*40),0),0)-IF(E903=1,IF(E902=0,IF(D903=1,30,40)*0.18/(2*40),0),0)</f>
        <v/>
      </c>
      <c r="N903" s="14" t="n">
        <v>0.2</v>
      </c>
      <c r="O903" s="15">
        <f>K903*N903</f>
        <v/>
      </c>
      <c r="P903">
        <f>IF(E903=0,0.3,IF(D903=1,IF(C903&gt;=Params!$B$13-3,IF(C903&lt;Params!$B$13,Params!$B$20,0.3),0.3),IF(C903&gt;=Params!$B$15-3,IF(C903&lt;Params!$B$15,Params!$B$21,0.3),0.3)))</f>
        <v/>
      </c>
    </row>
    <row r="904" ht="15" customHeight="1" s="1">
      <c r="A904" s="9" t="n">
        <v>901</v>
      </c>
      <c r="B904" s="6" t="inlineStr">
        <is>
          <t>07/02</t>
        </is>
      </c>
      <c r="C904" s="6" t="n">
        <v>12</v>
      </c>
      <c r="D904" s="6" t="n">
        <v>0</v>
      </c>
      <c r="E904" s="10">
        <f>IF(D904=1, IF(OR(C904&lt;10, C904&gt;=15),1,0), IF(OR(C904&lt;7, C904&gt;=18),1,0))</f>
        <v/>
      </c>
      <c r="F904" s="11" t="n">
        <v>2.155</v>
      </c>
      <c r="G904" s="12">
        <f>0.68*8</f>
        <v/>
      </c>
      <c r="H904" s="12">
        <f>F904-G904</f>
        <v/>
      </c>
      <c r="I904" s="10">
        <f>IF(E904=0,"Fora",IF(E903=0,"Carg xar",IF(H904&lt;0,IF(M904&lt;0.9,"Carg FV","Stby"),IF(M904&gt;P904,"V2H",IF(M904&lt;0.9,"Carg xar","Stby")))))</f>
        <v/>
      </c>
      <c r="J904" s="12">
        <f>IF(OR(I904="Carg FV",I904="Carg xar"),MIN(IF(I904="Carg FV",ABS(H904),7.4),7.4,MAX(0,(0.9-M904)*40)*0.95),0)</f>
        <v/>
      </c>
      <c r="K904" s="12">
        <f>IF(I904="V2H",MIN(MAX(0,H904),7.4,MAX(0,(M904-P904)*40)*0.95),0)</f>
        <v/>
      </c>
      <c r="L904" s="12">
        <f>IF(E904=0,0,MAX(0,H904-K904))</f>
        <v/>
      </c>
      <c r="M904" s="13">
        <f>M903+J903/40-IF(I903="V2H",K903/(0.95*40),0)-IF(E904=0,IF(E903=1,IF(D904=1,30,40)*0.18/(2*40),0),0)-IF(E904=1,IF(E903=0,IF(D904=1,30,40)*0.18/(2*40),0),0)</f>
        <v/>
      </c>
      <c r="N904" s="14" t="n">
        <v>0.2</v>
      </c>
      <c r="O904" s="15">
        <f>K904*N904</f>
        <v/>
      </c>
      <c r="P904">
        <f>IF(E904=0,0.3,IF(D904=1,IF(C904&gt;=Params!$B$13-3,IF(C904&lt;Params!$B$13,Params!$B$20,0.3),0.3),IF(C904&gt;=Params!$B$15-3,IF(C904&lt;Params!$B$15,Params!$B$21,0.3),0.3)))</f>
        <v/>
      </c>
    </row>
    <row r="905" ht="15" customHeight="1" s="1">
      <c r="A905" s="9" t="n">
        <v>902</v>
      </c>
      <c r="B905" s="6" t="inlineStr">
        <is>
          <t>07/02</t>
        </is>
      </c>
      <c r="C905" s="6" t="n">
        <v>13</v>
      </c>
      <c r="D905" s="6" t="n">
        <v>0</v>
      </c>
      <c r="E905" s="10">
        <f>IF(D905=1, IF(OR(C905&lt;10, C905&gt;=15),1,0), IF(OR(C905&lt;7, C905&gt;=18),1,0))</f>
        <v/>
      </c>
      <c r="F905" s="11" t="n">
        <v>2.155</v>
      </c>
      <c r="G905" s="12">
        <f>0.65*8</f>
        <v/>
      </c>
      <c r="H905" s="12">
        <f>F905-G905</f>
        <v/>
      </c>
      <c r="I905" s="10">
        <f>IF(E905=0,"Fora",IF(E904=0,"Carg xar",IF(H905&lt;0,IF(M905&lt;0.9,"Carg FV","Stby"),IF(M905&gt;P905,"V2H",IF(M905&lt;0.9,"Carg xar","Stby")))))</f>
        <v/>
      </c>
      <c r="J905" s="12">
        <f>IF(OR(I905="Carg FV",I905="Carg xar"),MIN(IF(I905="Carg FV",ABS(H905),7.4),7.4,MAX(0,(0.9-M905)*40)*0.95),0)</f>
        <v/>
      </c>
      <c r="K905" s="12">
        <f>IF(I905="V2H",MIN(MAX(0,H905),7.4,MAX(0,(M905-P905)*40)*0.95),0)</f>
        <v/>
      </c>
      <c r="L905" s="12">
        <f>IF(E905=0,0,MAX(0,H905-K905))</f>
        <v/>
      </c>
      <c r="M905" s="13">
        <f>M904+J904/40-IF(I904="V2H",K904/(0.95*40),0)-IF(E905=0,IF(E904=1,IF(D905=1,30,40)*0.18/(2*40),0),0)-IF(E905=1,IF(E904=0,IF(D905=1,30,40)*0.18/(2*40),0),0)</f>
        <v/>
      </c>
      <c r="N905" s="14" t="n">
        <v>0.2</v>
      </c>
      <c r="O905" s="15">
        <f>K905*N905</f>
        <v/>
      </c>
      <c r="P905">
        <f>IF(E905=0,0.3,IF(D905=1,IF(C905&gt;=Params!$B$13-3,IF(C905&lt;Params!$B$13,Params!$B$20,0.3),0.3),IF(C905&gt;=Params!$B$15-3,IF(C905&lt;Params!$B$15,Params!$B$21,0.3),0.3)))</f>
        <v/>
      </c>
    </row>
    <row r="906" ht="15" customHeight="1" s="1">
      <c r="A906" s="9" t="n">
        <v>903</v>
      </c>
      <c r="B906" s="6" t="inlineStr">
        <is>
          <t>07/02</t>
        </is>
      </c>
      <c r="C906" s="6" t="n">
        <v>14</v>
      </c>
      <c r="D906" s="6" t="n">
        <v>0</v>
      </c>
      <c r="E906" s="10">
        <f>IF(D906=1, IF(OR(C906&lt;10, C906&gt;=15),1,0), IF(OR(C906&lt;7, C906&gt;=18),1,0))</f>
        <v/>
      </c>
      <c r="F906" s="11" t="n">
        <v>0.165</v>
      </c>
      <c r="G906" s="12">
        <f>0.5*8</f>
        <v/>
      </c>
      <c r="H906" s="12">
        <f>F906-G906</f>
        <v/>
      </c>
      <c r="I906" s="10">
        <f>IF(E906=0,"Fora",IF(E905=0,"Carg xar",IF(H906&lt;0,IF(M906&lt;0.9,"Carg FV","Stby"),IF(M906&gt;P906,"V2H",IF(M906&lt;0.9,"Carg xar","Stby")))))</f>
        <v/>
      </c>
      <c r="J906" s="12">
        <f>IF(OR(I906="Carg FV",I906="Carg xar"),MIN(IF(I906="Carg FV",ABS(H906),7.4),7.4,MAX(0,(0.9-M906)*40)*0.95),0)</f>
        <v/>
      </c>
      <c r="K906" s="12">
        <f>IF(I906="V2H",MIN(MAX(0,H906),7.4,MAX(0,(M906-P906)*40)*0.95),0)</f>
        <v/>
      </c>
      <c r="L906" s="12">
        <f>IF(E906=0,0,MAX(0,H906-K906))</f>
        <v/>
      </c>
      <c r="M906" s="13">
        <f>M905+J905/40-IF(I905="V2H",K905/(0.95*40),0)-IF(E906=0,IF(E905=1,IF(D906=1,30,40)*0.18/(2*40),0),0)-IF(E906=1,IF(E905=0,IF(D906=1,30,40)*0.18/(2*40),0),0)</f>
        <v/>
      </c>
      <c r="N906" s="14" t="n">
        <v>0.15</v>
      </c>
      <c r="O906" s="15">
        <f>K906*N906</f>
        <v/>
      </c>
      <c r="P906">
        <f>IF(E906=0,0.3,IF(D906=1,IF(C906&gt;=Params!$B$13-3,IF(C906&lt;Params!$B$13,Params!$B$20,0.3),0.3),IF(C906&gt;=Params!$B$15-3,IF(C906&lt;Params!$B$15,Params!$B$21,0.3),0.3)))</f>
        <v/>
      </c>
    </row>
    <row r="907" ht="15" customHeight="1" s="1">
      <c r="A907" s="9" t="n">
        <v>904</v>
      </c>
      <c r="B907" s="6" t="inlineStr">
        <is>
          <t>07/02</t>
        </is>
      </c>
      <c r="C907" s="6" t="n">
        <v>15</v>
      </c>
      <c r="D907" s="6" t="n">
        <v>0</v>
      </c>
      <c r="E907" s="10">
        <f>IF(D907=1, IF(OR(C907&lt;10, C907&gt;=15),1,0), IF(OR(C907&lt;7, C907&gt;=18),1,0))</f>
        <v/>
      </c>
      <c r="F907" s="11" t="n">
        <v>1.237</v>
      </c>
      <c r="G907" s="12">
        <f>0.32*8</f>
        <v/>
      </c>
      <c r="H907" s="12">
        <f>F907-G907</f>
        <v/>
      </c>
      <c r="I907" s="10">
        <f>IF(E907=0,"Fora",IF(E906=0,"Carg xar",IF(H907&lt;0,IF(M907&lt;0.9,"Carg FV","Stby"),IF(M907&gt;P907,"V2H",IF(M907&lt;0.9,"Carg xar","Stby")))))</f>
        <v/>
      </c>
      <c r="J907" s="12">
        <f>IF(OR(I907="Carg FV",I907="Carg xar"),MIN(IF(I907="Carg FV",ABS(H907),7.4),7.4,MAX(0,(0.9-M907)*40)*0.95),0)</f>
        <v/>
      </c>
      <c r="K907" s="12">
        <f>IF(I907="V2H",MIN(MAX(0,H907),7.4,MAX(0,(M907-P907)*40)*0.95),0)</f>
        <v/>
      </c>
      <c r="L907" s="12">
        <f>IF(E907=0,0,MAX(0,H907-K907))</f>
        <v/>
      </c>
      <c r="M907" s="13">
        <f>M906+J906/40-IF(I906="V2H",K906/(0.95*40),0)-IF(E907=0,IF(E906=1,IF(D907=1,30,40)*0.18/(2*40),0),0)-IF(E907=1,IF(E906=0,IF(D907=1,30,40)*0.18/(2*40),0),0)</f>
        <v/>
      </c>
      <c r="N907" s="14" t="n">
        <v>0.15</v>
      </c>
      <c r="O907" s="15">
        <f>K907*N907</f>
        <v/>
      </c>
      <c r="P907">
        <f>IF(E907=0,0.3,IF(D907=1,IF(C907&gt;=Params!$B$13-3,IF(C907&lt;Params!$B$13,Params!$B$20,0.3),0.3),IF(C907&gt;=Params!$B$15-3,IF(C907&lt;Params!$B$15,Params!$B$21,0.3),0.3)))</f>
        <v/>
      </c>
    </row>
    <row r="908" ht="15" customHeight="1" s="1">
      <c r="A908" s="9" t="n">
        <v>905</v>
      </c>
      <c r="B908" s="6" t="inlineStr">
        <is>
          <t>07/02</t>
        </is>
      </c>
      <c r="C908" s="6" t="n">
        <v>16</v>
      </c>
      <c r="D908" s="6" t="n">
        <v>0</v>
      </c>
      <c r="E908" s="10">
        <f>IF(D908=1, IF(OR(C908&lt;10, C908&gt;=15),1,0), IF(OR(C908&lt;7, C908&gt;=18),1,0))</f>
        <v/>
      </c>
      <c r="F908" s="11" t="n">
        <v>2.092</v>
      </c>
      <c r="G908" s="12">
        <f>0.12*8</f>
        <v/>
      </c>
      <c r="H908" s="12">
        <f>F908-G908</f>
        <v/>
      </c>
      <c r="I908" s="10">
        <f>IF(E908=0,"Fora",IF(E907=0,"Carg xar",IF(H908&lt;0,IF(M908&lt;0.9,"Carg FV","Stby"),IF(M908&gt;P908,"V2H",IF(M908&lt;0.9,"Carg xar","Stby")))))</f>
        <v/>
      </c>
      <c r="J908" s="12">
        <f>IF(OR(I908="Carg FV",I908="Carg xar"),MIN(IF(I908="Carg FV",ABS(H908),7.4),7.4,MAX(0,(0.9-M908)*40)*0.95),0)</f>
        <v/>
      </c>
      <c r="K908" s="12">
        <f>IF(I908="V2H",MIN(MAX(0,H908),7.4,MAX(0,(M908-P908)*40)*0.95),0)</f>
        <v/>
      </c>
      <c r="L908" s="12">
        <f>IF(E908=0,0,MAX(0,H908-K908))</f>
        <v/>
      </c>
      <c r="M908" s="13">
        <f>M907+J907/40-IF(I907="V2H",K907/(0.95*40),0)-IF(E908=0,IF(E907=1,IF(D908=1,30,40)*0.18/(2*40),0),0)-IF(E908=1,IF(E907=0,IF(D908=1,30,40)*0.18/(2*40),0),0)</f>
        <v/>
      </c>
      <c r="N908" s="14" t="n">
        <v>0.15</v>
      </c>
      <c r="O908" s="15">
        <f>K908*N908</f>
        <v/>
      </c>
      <c r="P908">
        <f>IF(E908=0,0.3,IF(D908=1,IF(C908&gt;=Params!$B$13-3,IF(C908&lt;Params!$B$13,Params!$B$20,0.3),0.3),IF(C908&gt;=Params!$B$15-3,IF(C908&lt;Params!$B$15,Params!$B$21,0.3),0.3)))</f>
        <v/>
      </c>
    </row>
    <row r="909" ht="15" customHeight="1" s="1">
      <c r="A909" s="9" t="n">
        <v>906</v>
      </c>
      <c r="B909" s="6" t="inlineStr">
        <is>
          <t>07/02</t>
        </is>
      </c>
      <c r="C909" s="6" t="n">
        <v>17</v>
      </c>
      <c r="D909" s="6" t="n">
        <v>0</v>
      </c>
      <c r="E909" s="10">
        <f>IF(D909=1, IF(OR(C909&lt;10, C909&gt;=15),1,0), IF(OR(C909&lt;7, C909&gt;=18),1,0))</f>
        <v/>
      </c>
      <c r="F909" s="11" t="n">
        <v>3.435</v>
      </c>
      <c r="G909" s="12">
        <f>0*8</f>
        <v/>
      </c>
      <c r="H909" s="12">
        <f>F909-G909</f>
        <v/>
      </c>
      <c r="I909" s="10">
        <f>IF(E909=0,"Fora",IF(E908=0,"Carg xar",IF(H909&lt;0,IF(M909&lt;0.9,"Carg FV","Stby"),IF(M909&gt;P909,"V2H",IF(M909&lt;0.9,"Carg xar","Stby")))))</f>
        <v/>
      </c>
      <c r="J909" s="12">
        <f>IF(OR(I909="Carg FV",I909="Carg xar"),MIN(IF(I909="Carg FV",ABS(H909),7.4),7.4,MAX(0,(0.9-M909)*40)*0.95),0)</f>
        <v/>
      </c>
      <c r="K909" s="12">
        <f>IF(I909="V2H",MIN(MAX(0,H909),7.4,MAX(0,(M909-P909)*40)*0.95),0)</f>
        <v/>
      </c>
      <c r="L909" s="12">
        <f>IF(E909=0,0,MAX(0,H909-K909))</f>
        <v/>
      </c>
      <c r="M909" s="13">
        <f>M908+J908/40-IF(I908="V2H",K908/(0.95*40),0)-IF(E909=0,IF(E908=1,IF(D909=1,30,40)*0.18/(2*40),0),0)-IF(E909=1,IF(E908=0,IF(D909=1,30,40)*0.18/(2*40),0),0)</f>
        <v/>
      </c>
      <c r="N909" s="14" t="n">
        <v>0.15</v>
      </c>
      <c r="O909" s="15">
        <f>K909*N909</f>
        <v/>
      </c>
      <c r="P909">
        <f>IF(E909=0,0.3,IF(D909=1,IF(C909&gt;=Params!$B$13-3,IF(C909&lt;Params!$B$13,Params!$B$20,0.3),0.3),IF(C909&gt;=Params!$B$15-3,IF(C909&lt;Params!$B$15,Params!$B$21,0.3),0.3)))</f>
        <v/>
      </c>
    </row>
    <row r="910" ht="15" customHeight="1" s="1">
      <c r="A910" s="9" t="n">
        <v>907</v>
      </c>
      <c r="B910" s="6" t="inlineStr">
        <is>
          <t>07/02</t>
        </is>
      </c>
      <c r="C910" s="6" t="n">
        <v>18</v>
      </c>
      <c r="D910" s="6" t="n">
        <v>0</v>
      </c>
      <c r="E910" s="10">
        <f>IF(D910=1, IF(OR(C910&lt;10, C910&gt;=15),1,0), IF(OR(C910&lt;7, C910&gt;=18),1,0))</f>
        <v/>
      </c>
      <c r="F910" s="11" t="n">
        <v>2.975</v>
      </c>
      <c r="G910" s="12">
        <f>0*8</f>
        <v/>
      </c>
      <c r="H910" s="12">
        <f>F910-G910</f>
        <v/>
      </c>
      <c r="I910" s="10">
        <f>IF(E910=0,"Fora",IF(E909=0,"Carg xar",IF(H910&lt;0,IF(M910&lt;0.9,"Carg FV","Stby"),IF(M910&gt;P910,"V2H",IF(M910&lt;0.9,"Carg xar","Stby")))))</f>
        <v/>
      </c>
      <c r="J910" s="12">
        <f>IF(OR(I910="Carg FV",I910="Carg xar"),MIN(IF(I910="Carg FV",ABS(H910),7.4),7.4,MAX(0,(0.9-M910)*40)*0.95),0)</f>
        <v/>
      </c>
      <c r="K910" s="12">
        <f>IF(I910="V2H",MIN(MAX(0,H910),7.4,MAX(0,(M910-P910)*40)*0.95),0)</f>
        <v/>
      </c>
      <c r="L910" s="12">
        <f>IF(E910=0,0,MAX(0,H910-K910))</f>
        <v/>
      </c>
      <c r="M910" s="13">
        <f>M909+J909/40-IF(I909="V2H",K909/(0.95*40),0)-IF(E910=0,IF(E909=1,IF(D910=1,30,40)*0.18/(2*40),0),0)-IF(E910=1,IF(E909=0,IF(D910=1,30,40)*0.18/(2*40),0),0)</f>
        <v/>
      </c>
      <c r="N910" s="14" t="n">
        <v>0.2</v>
      </c>
      <c r="O910" s="15">
        <f>K910*N910</f>
        <v/>
      </c>
      <c r="P910">
        <f>IF(E910=0,0.3,IF(D910=1,IF(C910&gt;=Params!$B$13-3,IF(C910&lt;Params!$B$13,Params!$B$20,0.3),0.3),IF(C910&gt;=Params!$B$15-3,IF(C910&lt;Params!$B$15,Params!$B$21,0.3),0.3)))</f>
        <v/>
      </c>
    </row>
    <row r="911" ht="15" customHeight="1" s="1">
      <c r="A911" s="9" t="n">
        <v>908</v>
      </c>
      <c r="B911" s="6" t="inlineStr">
        <is>
          <t>07/02</t>
        </is>
      </c>
      <c r="C911" s="6" t="n">
        <v>19</v>
      </c>
      <c r="D911" s="6" t="n">
        <v>0</v>
      </c>
      <c r="E911" s="10">
        <f>IF(D911=1, IF(OR(C911&lt;10, C911&gt;=15),1,0), IF(OR(C911&lt;7, C911&gt;=18),1,0))</f>
        <v/>
      </c>
      <c r="F911" s="11" t="n">
        <v>2.71</v>
      </c>
      <c r="G911" s="12">
        <f>0*8</f>
        <v/>
      </c>
      <c r="H911" s="12">
        <f>F911-G911</f>
        <v/>
      </c>
      <c r="I911" s="10">
        <f>IF(E911=0,"Fora",IF(E910=0,"Carg xar",IF(H911&lt;0,IF(M911&lt;0.9,"Carg FV","Stby"),IF(M911&gt;P911,"V2H",IF(M911&lt;0.9,"Carg xar","Stby")))))</f>
        <v/>
      </c>
      <c r="J911" s="12">
        <f>IF(OR(I911="Carg FV",I911="Carg xar"),MIN(IF(I911="Carg FV",ABS(H911),7.4),7.4,MAX(0,(0.9-M911)*40)*0.95),0)</f>
        <v/>
      </c>
      <c r="K911" s="12">
        <f>IF(I911="V2H",MIN(MAX(0,H911),7.4,MAX(0,(M911-P911)*40)*0.95),0)</f>
        <v/>
      </c>
      <c r="L911" s="12">
        <f>IF(E911=0,0,MAX(0,H911-K911))</f>
        <v/>
      </c>
      <c r="M911" s="13">
        <f>M910+J910/40-IF(I910="V2H",K910/(0.95*40),0)-IF(E911=0,IF(E910=1,IF(D911=1,30,40)*0.18/(2*40),0),0)-IF(E911=1,IF(E910=0,IF(D911=1,30,40)*0.18/(2*40),0),0)</f>
        <v/>
      </c>
      <c r="N911" s="14" t="n">
        <v>0.2</v>
      </c>
      <c r="O911" s="15">
        <f>K911*N911</f>
        <v/>
      </c>
      <c r="P911">
        <f>IF(E911=0,0.3,IF(D911=1,IF(C911&gt;=Params!$B$13-3,IF(C911&lt;Params!$B$13,Params!$B$20,0.3),0.3),IF(C911&gt;=Params!$B$15-3,IF(C911&lt;Params!$B$15,Params!$B$21,0.3),0.3)))</f>
        <v/>
      </c>
    </row>
    <row r="912" ht="15" customHeight="1" s="1">
      <c r="A912" s="9" t="n">
        <v>909</v>
      </c>
      <c r="B912" s="6" t="inlineStr">
        <is>
          <t>07/02</t>
        </is>
      </c>
      <c r="C912" s="6" t="n">
        <v>20</v>
      </c>
      <c r="D912" s="6" t="n">
        <v>0</v>
      </c>
      <c r="E912" s="10">
        <f>IF(D912=1, IF(OR(C912&lt;10, C912&gt;=15),1,0), IF(OR(C912&lt;7, C912&gt;=18),1,0))</f>
        <v/>
      </c>
      <c r="F912" s="11" t="n">
        <v>2.293</v>
      </c>
      <c r="G912" s="12">
        <f>0*8</f>
        <v/>
      </c>
      <c r="H912" s="12">
        <f>F912-G912</f>
        <v/>
      </c>
      <c r="I912" s="10">
        <f>IF(E912=0,"Fora",IF(E911=0,"Carg xar",IF(H912&lt;0,IF(M912&lt;0.9,"Carg FV","Stby"),IF(M912&gt;P912,"V2H",IF(M912&lt;0.9,"Carg xar","Stby")))))</f>
        <v/>
      </c>
      <c r="J912" s="12">
        <f>IF(OR(I912="Carg FV",I912="Carg xar"),MIN(IF(I912="Carg FV",ABS(H912),7.4),7.4,MAX(0,(0.9-M912)*40)*0.95),0)</f>
        <v/>
      </c>
      <c r="K912" s="12">
        <f>IF(I912="V2H",MIN(MAX(0,H912),7.4,MAX(0,(M912-P912)*40)*0.95),0)</f>
        <v/>
      </c>
      <c r="L912" s="12">
        <f>IF(E912=0,0,MAX(0,H912-K912))</f>
        <v/>
      </c>
      <c r="M912" s="13">
        <f>M911+J911/40-IF(I911="V2H",K911/(0.95*40),0)-IF(E912=0,IF(E911=1,IF(D912=1,30,40)*0.18/(2*40),0),0)-IF(E912=1,IF(E911=0,IF(D912=1,30,40)*0.18/(2*40),0),0)</f>
        <v/>
      </c>
      <c r="N912" s="14" t="n">
        <v>0.2</v>
      </c>
      <c r="O912" s="15">
        <f>K912*N912</f>
        <v/>
      </c>
      <c r="P912">
        <f>IF(E912=0,0.3,IF(D912=1,IF(C912&gt;=Params!$B$13-3,IF(C912&lt;Params!$B$13,Params!$B$20,0.3),0.3),IF(C912&gt;=Params!$B$15-3,IF(C912&lt;Params!$B$15,Params!$B$21,0.3),0.3)))</f>
        <v/>
      </c>
    </row>
    <row r="913" ht="15" customHeight="1" s="1">
      <c r="A913" s="9" t="n">
        <v>910</v>
      </c>
      <c r="B913" s="6" t="inlineStr">
        <is>
          <t>07/02</t>
        </is>
      </c>
      <c r="C913" s="6" t="n">
        <v>21</v>
      </c>
      <c r="D913" s="6" t="n">
        <v>0</v>
      </c>
      <c r="E913" s="10">
        <f>IF(D913=1, IF(OR(C913&lt;10, C913&gt;=15),1,0), IF(OR(C913&lt;7, C913&gt;=18),1,0))</f>
        <v/>
      </c>
      <c r="F913" s="11" t="n">
        <v>2.161</v>
      </c>
      <c r="G913" s="12">
        <f>0*8</f>
        <v/>
      </c>
      <c r="H913" s="12">
        <f>F913-G913</f>
        <v/>
      </c>
      <c r="I913" s="10">
        <f>IF(E913=0,"Fora",IF(E912=0,"Carg xar",IF(H913&lt;0,IF(M913&lt;0.9,"Carg FV","Stby"),IF(M913&gt;P913,"V2H",IF(M913&lt;0.9,"Carg xar","Stby")))))</f>
        <v/>
      </c>
      <c r="J913" s="12">
        <f>IF(OR(I913="Carg FV",I913="Carg xar"),MIN(IF(I913="Carg FV",ABS(H913),7.4),7.4,MAX(0,(0.9-M913)*40)*0.95),0)</f>
        <v/>
      </c>
      <c r="K913" s="12">
        <f>IF(I913="V2H",MIN(MAX(0,H913),7.4,MAX(0,(M913-P913)*40)*0.95),0)</f>
        <v/>
      </c>
      <c r="L913" s="12">
        <f>IF(E913=0,0,MAX(0,H913-K913))</f>
        <v/>
      </c>
      <c r="M913" s="13">
        <f>M912+J912/40-IF(I912="V2H",K912/(0.95*40),0)-IF(E913=0,IF(E912=1,IF(D913=1,30,40)*0.18/(2*40),0),0)-IF(E913=1,IF(E912=0,IF(D913=1,30,40)*0.18/(2*40),0),0)</f>
        <v/>
      </c>
      <c r="N913" s="14" t="n">
        <v>0.2</v>
      </c>
      <c r="O913" s="15">
        <f>K913*N913</f>
        <v/>
      </c>
      <c r="P913">
        <f>IF(E913=0,0.3,IF(D913=1,IF(C913&gt;=Params!$B$13-3,IF(C913&lt;Params!$B$13,Params!$B$20,0.3),0.3),IF(C913&gt;=Params!$B$15-3,IF(C913&lt;Params!$B$15,Params!$B$21,0.3),0.3)))</f>
        <v/>
      </c>
    </row>
    <row r="914" ht="15" customHeight="1" s="1">
      <c r="A914" s="9" t="n">
        <v>911</v>
      </c>
      <c r="B914" s="6" t="inlineStr">
        <is>
          <t>07/02</t>
        </is>
      </c>
      <c r="C914" s="6" t="n">
        <v>22</v>
      </c>
      <c r="D914" s="6" t="n">
        <v>0</v>
      </c>
      <c r="E914" s="10">
        <f>IF(D914=1, IF(OR(C914&lt;10, C914&gt;=15),1,0), IF(OR(C914&lt;7, C914&gt;=18),1,0))</f>
        <v/>
      </c>
      <c r="F914" s="11" t="n">
        <v>0.777</v>
      </c>
      <c r="G914" s="12">
        <f>0*8</f>
        <v/>
      </c>
      <c r="H914" s="12">
        <f>F914-G914</f>
        <v/>
      </c>
      <c r="I914" s="10">
        <f>IF(E914=0,"Fora",IF(E913=0,"Carg xar",IF(H914&lt;0,IF(M914&lt;0.9,"Carg FV","Stby"),IF(M914&gt;P914,"V2H",IF(M914&lt;0.9,"Carg xar","Stby")))))</f>
        <v/>
      </c>
      <c r="J914" s="12">
        <f>IF(OR(I914="Carg FV",I914="Carg xar"),MIN(IF(I914="Carg FV",ABS(H914),7.4),7.4,MAX(0,(0.9-M914)*40)*0.95),0)</f>
        <v/>
      </c>
      <c r="K914" s="12">
        <f>IF(I914="V2H",MIN(MAX(0,H914),7.4,MAX(0,(M914-P914)*40)*0.95),0)</f>
        <v/>
      </c>
      <c r="L914" s="12">
        <f>IF(E914=0,0,MAX(0,H914-K914))</f>
        <v/>
      </c>
      <c r="M914" s="13">
        <f>M913+J913/40-IF(I913="V2H",K913/(0.95*40),0)-IF(E914=0,IF(E913=1,IF(D914=1,30,40)*0.18/(2*40),0),0)-IF(E914=1,IF(E913=0,IF(D914=1,30,40)*0.18/(2*40),0),0)</f>
        <v/>
      </c>
      <c r="N914" s="14" t="n">
        <v>0.15</v>
      </c>
      <c r="O914" s="15">
        <f>K914*N914</f>
        <v/>
      </c>
      <c r="P914">
        <f>IF(E914=0,0.3,IF(D914=1,IF(C914&gt;=Params!$B$13-3,IF(C914&lt;Params!$B$13,Params!$B$20,0.3),0.3),IF(C914&gt;=Params!$B$15-3,IF(C914&lt;Params!$B$15,Params!$B$21,0.3),0.3)))</f>
        <v/>
      </c>
    </row>
    <row r="915" ht="15" customHeight="1" s="1">
      <c r="A915" s="9" t="n">
        <v>912</v>
      </c>
      <c r="B915" s="6" t="inlineStr">
        <is>
          <t>07/02</t>
        </is>
      </c>
      <c r="C915" s="6" t="n">
        <v>23</v>
      </c>
      <c r="D915" s="6" t="n">
        <v>0</v>
      </c>
      <c r="E915" s="10">
        <f>IF(D915=1, IF(OR(C915&lt;10, C915&gt;=15),1,0), IF(OR(C915&lt;7, C915&gt;=18),1,0))</f>
        <v/>
      </c>
      <c r="F915" s="11" t="n">
        <v>0.455</v>
      </c>
      <c r="G915" s="12">
        <f>0*8</f>
        <v/>
      </c>
      <c r="H915" s="12">
        <f>F915-G915</f>
        <v/>
      </c>
      <c r="I915" s="10">
        <f>IF(E915=0,"Fora",IF(E914=0,"Carg xar",IF(H915&lt;0,IF(M915&lt;0.9,"Carg FV","Stby"),IF(M915&gt;P915,"V2H",IF(M915&lt;0.9,"Carg xar","Stby")))))</f>
        <v/>
      </c>
      <c r="J915" s="12">
        <f>IF(OR(I915="Carg FV",I915="Carg xar"),MIN(IF(I915="Carg FV",ABS(H915),7.4),7.4,MAX(0,(0.9-M915)*40)*0.95),0)</f>
        <v/>
      </c>
      <c r="K915" s="12">
        <f>IF(I915="V2H",MIN(MAX(0,H915),7.4,MAX(0,(M915-P915)*40)*0.95),0)</f>
        <v/>
      </c>
      <c r="L915" s="12">
        <f>IF(E915=0,0,MAX(0,H915-K915))</f>
        <v/>
      </c>
      <c r="M915" s="13">
        <f>M914+J914/40-IF(I914="V2H",K914/(0.95*40),0)-IF(E915=0,IF(E914=1,IF(D915=1,30,40)*0.18/(2*40),0),0)-IF(E915=1,IF(E914=0,IF(D915=1,30,40)*0.18/(2*40),0),0)</f>
        <v/>
      </c>
      <c r="N915" s="14" t="n">
        <v>0.15</v>
      </c>
      <c r="O915" s="15">
        <f>K915*N915</f>
        <v/>
      </c>
      <c r="P915">
        <f>IF(E915=0,0.3,IF(D915=1,IF(C915&gt;=Params!$B$13-3,IF(C915&lt;Params!$B$13,Params!$B$20,0.3),0.3),IF(C915&gt;=Params!$B$15-3,IF(C915&lt;Params!$B$15,Params!$B$21,0.3),0.3)))</f>
        <v/>
      </c>
    </row>
    <row r="916" ht="15" customHeight="1" s="1">
      <c r="A916" s="9" t="n">
        <v>913</v>
      </c>
      <c r="B916" s="6" t="inlineStr">
        <is>
          <t>08/02</t>
        </is>
      </c>
      <c r="C916" s="6" t="n">
        <v>0</v>
      </c>
      <c r="D916" s="6" t="n">
        <v>1</v>
      </c>
      <c r="E916" s="10">
        <f>IF(D916=1, IF(OR(C916&lt;10, C916&gt;=15),1,0), IF(OR(C916&lt;7, C916&gt;=18),1,0))</f>
        <v/>
      </c>
      <c r="F916" s="11" t="n">
        <v>0.403</v>
      </c>
      <c r="G916" s="12">
        <f>0*8</f>
        <v/>
      </c>
      <c r="H916" s="12">
        <f>F916-G916</f>
        <v/>
      </c>
      <c r="I916" s="10">
        <f>IF(E916=0,"Fora",IF(E915=0,"Carg xar",IF(H916&lt;0,IF(M916&lt;0.9,"Carg FV","Stby"),IF(M916&gt;P916,"V2H",IF(M916&lt;0.9,"Carg xar","Stby")))))</f>
        <v/>
      </c>
      <c r="J916" s="12">
        <f>IF(OR(I916="Carg FV",I916="Carg xar"),MIN(IF(I916="Carg FV",ABS(H916),7.4),7.4,MAX(0,(0.9-M916)*40)*0.95),0)</f>
        <v/>
      </c>
      <c r="K916" s="12">
        <f>IF(I916="V2H",MIN(MAX(0,H916),7.4,MAX(0,(M916-P916)*40)*0.95),0)</f>
        <v/>
      </c>
      <c r="L916" s="12">
        <f>IF(E916=0,0,MAX(0,H916-K916))</f>
        <v/>
      </c>
      <c r="M916" s="13">
        <f>M915+J915/40-IF(I915="V2H",K915/(0.95*40),0)-IF(E916=0,IF(E915=1,IF(D916=1,30,40)*0.18/(2*40),0),0)-IF(E916=1,IF(E915=0,IF(D916=1,30,40)*0.18/(2*40),0),0)</f>
        <v/>
      </c>
      <c r="N916" s="14" t="n">
        <v>0.09</v>
      </c>
      <c r="O916" s="15">
        <f>K916*N916</f>
        <v/>
      </c>
      <c r="P916">
        <f>IF(E916=0,0.3,IF(D916=1,IF(C916&gt;=Params!$B$13-3,IF(C916&lt;Params!$B$13,Params!$B$20,0.3),0.3),IF(C916&gt;=Params!$B$15-3,IF(C916&lt;Params!$B$15,Params!$B$21,0.3),0.3)))</f>
        <v/>
      </c>
    </row>
    <row r="917" ht="15" customHeight="1" s="1">
      <c r="A917" s="9" t="n">
        <v>914</v>
      </c>
      <c r="B917" s="6" t="inlineStr">
        <is>
          <t>08/02</t>
        </is>
      </c>
      <c r="C917" s="6" t="n">
        <v>1</v>
      </c>
      <c r="D917" s="6" t="n">
        <v>1</v>
      </c>
      <c r="E917" s="10">
        <f>IF(D917=1, IF(OR(C917&lt;10, C917&gt;=15),1,0), IF(OR(C917&lt;7, C917&gt;=18),1,0))</f>
        <v/>
      </c>
      <c r="F917" s="11" t="n">
        <v>0.406</v>
      </c>
      <c r="G917" s="12">
        <f>0*8</f>
        <v/>
      </c>
      <c r="H917" s="12">
        <f>F917-G917</f>
        <v/>
      </c>
      <c r="I917" s="10">
        <f>IF(E917=0,"Fora",IF(E916=0,"Carg xar",IF(H917&lt;0,IF(M917&lt;0.9,"Carg FV","Stby"),IF(M917&gt;P917,"V2H",IF(M917&lt;0.9,"Carg xar","Stby")))))</f>
        <v/>
      </c>
      <c r="J917" s="12">
        <f>IF(OR(I917="Carg FV",I917="Carg xar"),MIN(IF(I917="Carg FV",ABS(H917),7.4),7.4,MAX(0,(0.9-M917)*40)*0.95),0)</f>
        <v/>
      </c>
      <c r="K917" s="12">
        <f>IF(I917="V2H",MIN(MAX(0,H917),7.4,MAX(0,(M917-P917)*40)*0.95),0)</f>
        <v/>
      </c>
      <c r="L917" s="12">
        <f>IF(E917=0,0,MAX(0,H917-K917))</f>
        <v/>
      </c>
      <c r="M917" s="13">
        <f>M916+J916/40-IF(I916="V2H",K916/(0.95*40),0)-IF(E917=0,IF(E916=1,IF(D917=1,30,40)*0.18/(2*40),0),0)-IF(E917=1,IF(E916=0,IF(D917=1,30,40)*0.18/(2*40),0),0)</f>
        <v/>
      </c>
      <c r="N917" s="14" t="n">
        <v>0.09</v>
      </c>
      <c r="O917" s="15">
        <f>K917*N917</f>
        <v/>
      </c>
      <c r="P917">
        <f>IF(E917=0,0.3,IF(D917=1,IF(C917&gt;=Params!$B$13-3,IF(C917&lt;Params!$B$13,Params!$B$20,0.3),0.3),IF(C917&gt;=Params!$B$15-3,IF(C917&lt;Params!$B$15,Params!$B$21,0.3),0.3)))</f>
        <v/>
      </c>
    </row>
    <row r="918" ht="15" customHeight="1" s="1">
      <c r="A918" s="9" t="n">
        <v>915</v>
      </c>
      <c r="B918" s="6" t="inlineStr">
        <is>
          <t>08/02</t>
        </is>
      </c>
      <c r="C918" s="6" t="n">
        <v>2</v>
      </c>
      <c r="D918" s="6" t="n">
        <v>1</v>
      </c>
      <c r="E918" s="10">
        <f>IF(D918=1, IF(OR(C918&lt;10, C918&gt;=15),1,0), IF(OR(C918&lt;7, C918&gt;=18),1,0))</f>
        <v/>
      </c>
      <c r="F918" s="11" t="n">
        <v>0.15</v>
      </c>
      <c r="G918" s="12">
        <f>0*8</f>
        <v/>
      </c>
      <c r="H918" s="12">
        <f>F918-G918</f>
        <v/>
      </c>
      <c r="I918" s="10">
        <f>IF(E918=0,"Fora",IF(E917=0,"Carg xar",IF(H918&lt;0,IF(M918&lt;0.9,"Carg FV","Stby"),IF(M918&gt;P918,"V2H",IF(M918&lt;0.9,"Carg xar","Stby")))))</f>
        <v/>
      </c>
      <c r="J918" s="12">
        <f>IF(OR(I918="Carg FV",I918="Carg xar"),MIN(IF(I918="Carg FV",ABS(H918),7.4),7.4,MAX(0,(0.9-M918)*40)*0.95),0)</f>
        <v/>
      </c>
      <c r="K918" s="12">
        <f>IF(I918="V2H",MIN(MAX(0,H918),7.4,MAX(0,(M918-P918)*40)*0.95),0)</f>
        <v/>
      </c>
      <c r="L918" s="12">
        <f>IF(E918=0,0,MAX(0,H918-K918))</f>
        <v/>
      </c>
      <c r="M918" s="13">
        <f>M917+J917/40-IF(I917="V2H",K917/(0.95*40),0)-IF(E918=0,IF(E917=1,IF(D918=1,30,40)*0.18/(2*40),0),0)-IF(E918=1,IF(E917=0,IF(D918=1,30,40)*0.18/(2*40),0),0)</f>
        <v/>
      </c>
      <c r="N918" s="14" t="n">
        <v>0.09</v>
      </c>
      <c r="O918" s="15">
        <f>K918*N918</f>
        <v/>
      </c>
      <c r="P918">
        <f>IF(E918=0,0.3,IF(D918=1,IF(C918&gt;=Params!$B$13-3,IF(C918&lt;Params!$B$13,Params!$B$20,0.3),0.3),IF(C918&gt;=Params!$B$15-3,IF(C918&lt;Params!$B$15,Params!$B$21,0.3),0.3)))</f>
        <v/>
      </c>
    </row>
    <row r="919" ht="15" customHeight="1" s="1">
      <c r="A919" s="9" t="n">
        <v>916</v>
      </c>
      <c r="B919" s="6" t="inlineStr">
        <is>
          <t>08/02</t>
        </is>
      </c>
      <c r="C919" s="6" t="n">
        <v>3</v>
      </c>
      <c r="D919" s="6" t="n">
        <v>1</v>
      </c>
      <c r="E919" s="10">
        <f>IF(D919=1, IF(OR(C919&lt;10, C919&gt;=15),1,0), IF(OR(C919&lt;7, C919&gt;=18),1,0))</f>
        <v/>
      </c>
      <c r="F919" s="11" t="n">
        <v>0.112</v>
      </c>
      <c r="G919" s="12">
        <f>0*8</f>
        <v/>
      </c>
      <c r="H919" s="12">
        <f>F919-G919</f>
        <v/>
      </c>
      <c r="I919" s="10">
        <f>IF(E919=0,"Fora",IF(E918=0,"Carg xar",IF(H919&lt;0,IF(M919&lt;0.9,"Carg FV","Stby"),IF(M919&gt;P919,"V2H",IF(M919&lt;0.9,"Carg xar","Stby")))))</f>
        <v/>
      </c>
      <c r="J919" s="12">
        <f>IF(OR(I919="Carg FV",I919="Carg xar"),MIN(IF(I919="Carg FV",ABS(H919),7.4),7.4,MAX(0,(0.9-M919)*40)*0.95),0)</f>
        <v/>
      </c>
      <c r="K919" s="12">
        <f>IF(I919="V2H",MIN(MAX(0,H919),7.4,MAX(0,(M919-P919)*40)*0.95),0)</f>
        <v/>
      </c>
      <c r="L919" s="12">
        <f>IF(E919=0,0,MAX(0,H919-K919))</f>
        <v/>
      </c>
      <c r="M919" s="13">
        <f>M918+J918/40-IF(I918="V2H",K918/(0.95*40),0)-IF(E919=0,IF(E918=1,IF(D919=1,30,40)*0.18/(2*40),0),0)-IF(E919=1,IF(E918=0,IF(D919=1,30,40)*0.18/(2*40),0),0)</f>
        <v/>
      </c>
      <c r="N919" s="14" t="n">
        <v>0.09</v>
      </c>
      <c r="O919" s="15">
        <f>K919*N919</f>
        <v/>
      </c>
      <c r="P919">
        <f>IF(E919=0,0.3,IF(D919=1,IF(C919&gt;=Params!$B$13-3,IF(C919&lt;Params!$B$13,Params!$B$20,0.3),0.3),IF(C919&gt;=Params!$B$15-3,IF(C919&lt;Params!$B$15,Params!$B$21,0.3),0.3)))</f>
        <v/>
      </c>
    </row>
    <row r="920" ht="15" customHeight="1" s="1">
      <c r="A920" s="9" t="n">
        <v>917</v>
      </c>
      <c r="B920" s="6" t="inlineStr">
        <is>
          <t>08/02</t>
        </is>
      </c>
      <c r="C920" s="6" t="n">
        <v>4</v>
      </c>
      <c r="D920" s="6" t="n">
        <v>1</v>
      </c>
      <c r="E920" s="10">
        <f>IF(D920=1, IF(OR(C920&lt;10, C920&gt;=15),1,0), IF(OR(C920&lt;7, C920&gt;=18),1,0))</f>
        <v/>
      </c>
      <c r="F920" s="11" t="n">
        <v>0.136</v>
      </c>
      <c r="G920" s="12">
        <f>0*8</f>
        <v/>
      </c>
      <c r="H920" s="12">
        <f>F920-G920</f>
        <v/>
      </c>
      <c r="I920" s="10">
        <f>IF(E920=0,"Fora",IF(E919=0,"Carg xar",IF(H920&lt;0,IF(M920&lt;0.9,"Carg FV","Stby"),IF(M920&gt;P920,"V2H",IF(M920&lt;0.9,"Carg xar","Stby")))))</f>
        <v/>
      </c>
      <c r="J920" s="12">
        <f>IF(OR(I920="Carg FV",I920="Carg xar"),MIN(IF(I920="Carg FV",ABS(H920),7.4),7.4,MAX(0,(0.9-M920)*40)*0.95),0)</f>
        <v/>
      </c>
      <c r="K920" s="12">
        <f>IF(I920="V2H",MIN(MAX(0,H920),7.4,MAX(0,(M920-P920)*40)*0.95),0)</f>
        <v/>
      </c>
      <c r="L920" s="12">
        <f>IF(E920=0,0,MAX(0,H920-K920))</f>
        <v/>
      </c>
      <c r="M920" s="13">
        <f>M919+J919/40-IF(I919="V2H",K919/(0.95*40),0)-IF(E920=0,IF(E919=1,IF(D920=1,30,40)*0.18/(2*40),0),0)-IF(E920=1,IF(E919=0,IF(D920=1,30,40)*0.18/(2*40),0),0)</f>
        <v/>
      </c>
      <c r="N920" s="14" t="n">
        <v>0.09</v>
      </c>
      <c r="O920" s="15">
        <f>K920*N920</f>
        <v/>
      </c>
      <c r="P920">
        <f>IF(E920=0,0.3,IF(D920=1,IF(C920&gt;=Params!$B$13-3,IF(C920&lt;Params!$B$13,Params!$B$20,0.3),0.3),IF(C920&gt;=Params!$B$15-3,IF(C920&lt;Params!$B$15,Params!$B$21,0.3),0.3)))</f>
        <v/>
      </c>
    </row>
    <row r="921" ht="15" customHeight="1" s="1">
      <c r="A921" s="9" t="n">
        <v>918</v>
      </c>
      <c r="B921" s="6" t="inlineStr">
        <is>
          <t>08/02</t>
        </is>
      </c>
      <c r="C921" s="6" t="n">
        <v>5</v>
      </c>
      <c r="D921" s="6" t="n">
        <v>1</v>
      </c>
      <c r="E921" s="10">
        <f>IF(D921=1, IF(OR(C921&lt;10, C921&gt;=15),1,0), IF(OR(C921&lt;7, C921&gt;=18),1,0))</f>
        <v/>
      </c>
      <c r="F921" s="11" t="n">
        <v>0.148</v>
      </c>
      <c r="G921" s="12">
        <f>0*8</f>
        <v/>
      </c>
      <c r="H921" s="12">
        <f>F921-G921</f>
        <v/>
      </c>
      <c r="I921" s="10">
        <f>IF(E921=0,"Fora",IF(E920=0,"Carg xar",IF(H921&lt;0,IF(M921&lt;0.9,"Carg FV","Stby"),IF(M921&gt;P921,"V2H",IF(M921&lt;0.9,"Carg xar","Stby")))))</f>
        <v/>
      </c>
      <c r="J921" s="12">
        <f>IF(OR(I921="Carg FV",I921="Carg xar"),MIN(IF(I921="Carg FV",ABS(H921),7.4),7.4,MAX(0,(0.9-M921)*40)*0.95),0)</f>
        <v/>
      </c>
      <c r="K921" s="12">
        <f>IF(I921="V2H",MIN(MAX(0,H921),7.4,MAX(0,(M921-P921)*40)*0.95),0)</f>
        <v/>
      </c>
      <c r="L921" s="12">
        <f>IF(E921=0,0,MAX(0,H921-K921))</f>
        <v/>
      </c>
      <c r="M921" s="13">
        <f>M920+J920/40-IF(I920="V2H",K920/(0.95*40),0)-IF(E921=0,IF(E920=1,IF(D921=1,30,40)*0.18/(2*40),0),0)-IF(E921=1,IF(E920=0,IF(D921=1,30,40)*0.18/(2*40),0),0)</f>
        <v/>
      </c>
      <c r="N921" s="14" t="n">
        <v>0.09</v>
      </c>
      <c r="O921" s="15">
        <f>K921*N921</f>
        <v/>
      </c>
      <c r="P921">
        <f>IF(E921=0,0.3,IF(D921=1,IF(C921&gt;=Params!$B$13-3,IF(C921&lt;Params!$B$13,Params!$B$20,0.3),0.3),IF(C921&gt;=Params!$B$15-3,IF(C921&lt;Params!$B$15,Params!$B$21,0.3),0.3)))</f>
        <v/>
      </c>
    </row>
    <row r="922" ht="15" customHeight="1" s="1">
      <c r="A922" s="9" t="n">
        <v>919</v>
      </c>
      <c r="B922" s="6" t="inlineStr">
        <is>
          <t>08/02</t>
        </is>
      </c>
      <c r="C922" s="6" t="n">
        <v>6</v>
      </c>
      <c r="D922" s="6" t="n">
        <v>1</v>
      </c>
      <c r="E922" s="10">
        <f>IF(D922=1, IF(OR(C922&lt;10, C922&gt;=15),1,0), IF(OR(C922&lt;7, C922&gt;=18),1,0))</f>
        <v/>
      </c>
      <c r="F922" s="11" t="n">
        <v>0.095</v>
      </c>
      <c r="G922" s="12">
        <f>0*8</f>
        <v/>
      </c>
      <c r="H922" s="12">
        <f>F922-G922</f>
        <v/>
      </c>
      <c r="I922" s="10">
        <f>IF(E922=0,"Fora",IF(E921=0,"Carg xar",IF(H922&lt;0,IF(M922&lt;0.9,"Carg FV","Stby"),IF(M922&gt;P922,"V2H",IF(M922&lt;0.9,"Carg xar","Stby")))))</f>
        <v/>
      </c>
      <c r="J922" s="12">
        <f>IF(OR(I922="Carg FV",I922="Carg xar"),MIN(IF(I922="Carg FV",ABS(H922),7.4),7.4,MAX(0,(0.9-M922)*40)*0.95),0)</f>
        <v/>
      </c>
      <c r="K922" s="12">
        <f>IF(I922="V2H",MIN(MAX(0,H922),7.4,MAX(0,(M922-P922)*40)*0.95),0)</f>
        <v/>
      </c>
      <c r="L922" s="12">
        <f>IF(E922=0,0,MAX(0,H922-K922))</f>
        <v/>
      </c>
      <c r="M922" s="13">
        <f>M921+J921/40-IF(I921="V2H",K921/(0.95*40),0)-IF(E922=0,IF(E921=1,IF(D922=1,30,40)*0.18/(2*40),0),0)-IF(E922=1,IF(E921=0,IF(D922=1,30,40)*0.18/(2*40),0),0)</f>
        <v/>
      </c>
      <c r="N922" s="14" t="n">
        <v>0.09</v>
      </c>
      <c r="O922" s="15">
        <f>K922*N922</f>
        <v/>
      </c>
      <c r="P922">
        <f>IF(E922=0,0.3,IF(D922=1,IF(C922&gt;=Params!$B$13-3,IF(C922&lt;Params!$B$13,Params!$B$20,0.3),0.3),IF(C922&gt;=Params!$B$15-3,IF(C922&lt;Params!$B$15,Params!$B$21,0.3),0.3)))</f>
        <v/>
      </c>
    </row>
    <row r="923" ht="15" customHeight="1" s="1">
      <c r="A923" s="9" t="n">
        <v>920</v>
      </c>
      <c r="B923" s="6" t="inlineStr">
        <is>
          <t>08/02</t>
        </is>
      </c>
      <c r="C923" s="6" t="n">
        <v>7</v>
      </c>
      <c r="D923" s="6" t="n">
        <v>1</v>
      </c>
      <c r="E923" s="10">
        <f>IF(D923=1, IF(OR(C923&lt;10, C923&gt;=15),1,0), IF(OR(C923&lt;7, C923&gt;=18),1,0))</f>
        <v/>
      </c>
      <c r="F923" s="11" t="n">
        <v>1.056</v>
      </c>
      <c r="G923" s="12">
        <f>0*8</f>
        <v/>
      </c>
      <c r="H923" s="12">
        <f>F923-G923</f>
        <v/>
      </c>
      <c r="I923" s="10">
        <f>IF(E923=0,"Fora",IF(E922=0,"Carg xar",IF(H923&lt;0,IF(M923&lt;0.9,"Carg FV","Stby"),IF(M923&gt;P923,"V2H",IF(M923&lt;0.9,"Carg xar","Stby")))))</f>
        <v/>
      </c>
      <c r="J923" s="12">
        <f>IF(OR(I923="Carg FV",I923="Carg xar"),MIN(IF(I923="Carg FV",ABS(H923),7.4),7.4,MAX(0,(0.9-M923)*40)*0.95),0)</f>
        <v/>
      </c>
      <c r="K923" s="12">
        <f>IF(I923="V2H",MIN(MAX(0,H923),7.4,MAX(0,(M923-P923)*40)*0.95),0)</f>
        <v/>
      </c>
      <c r="L923" s="12">
        <f>IF(E923=0,0,MAX(0,H923-K923))</f>
        <v/>
      </c>
      <c r="M923" s="13">
        <f>M922+J922/40-IF(I922="V2H",K922/(0.95*40),0)-IF(E923=0,IF(E922=1,IF(D923=1,30,40)*0.18/(2*40),0),0)-IF(E923=1,IF(E922=0,IF(D923=1,30,40)*0.18/(2*40),0),0)</f>
        <v/>
      </c>
      <c r="N923" s="14" t="n">
        <v>0.09</v>
      </c>
      <c r="O923" s="15">
        <f>K923*N923</f>
        <v/>
      </c>
      <c r="P923">
        <f>IF(E923=0,0.3,IF(D923=1,IF(C923&gt;=Params!$B$13-3,IF(C923&lt;Params!$B$13,Params!$B$20,0.3),0.3),IF(C923&gt;=Params!$B$15-3,IF(C923&lt;Params!$B$15,Params!$B$21,0.3),0.3)))</f>
        <v/>
      </c>
    </row>
    <row r="924" ht="15" customHeight="1" s="1">
      <c r="A924" s="9" t="n">
        <v>921</v>
      </c>
      <c r="B924" s="6" t="inlineStr">
        <is>
          <t>08/02</t>
        </is>
      </c>
      <c r="C924" s="6" t="n">
        <v>8</v>
      </c>
      <c r="D924" s="6" t="n">
        <v>1</v>
      </c>
      <c r="E924" s="10">
        <f>IF(D924=1, IF(OR(C924&lt;10, C924&gt;=15),1,0), IF(OR(C924&lt;7, C924&gt;=18),1,0))</f>
        <v/>
      </c>
      <c r="F924" s="11" t="n">
        <v>3.705</v>
      </c>
      <c r="G924" s="12">
        <f>0.1*8</f>
        <v/>
      </c>
      <c r="H924" s="12">
        <f>F924-G924</f>
        <v/>
      </c>
      <c r="I924" s="10">
        <f>IF(E924=0,"Fora",IF(E923=0,"Carg xar",IF(H924&lt;0,IF(M924&lt;0.9,"Carg FV","Stby"),IF(M924&gt;P924,"V2H",IF(M924&lt;0.9,"Carg xar","Stby")))))</f>
        <v/>
      </c>
      <c r="J924" s="12">
        <f>IF(OR(I924="Carg FV",I924="Carg xar"),MIN(IF(I924="Carg FV",ABS(H924),7.4),7.4,MAX(0,(0.9-M924)*40)*0.95),0)</f>
        <v/>
      </c>
      <c r="K924" s="12">
        <f>IF(I924="V2H",MIN(MAX(0,H924),7.4,MAX(0,(M924-P924)*40)*0.95),0)</f>
        <v/>
      </c>
      <c r="L924" s="12">
        <f>IF(E924=0,0,MAX(0,H924-K924))</f>
        <v/>
      </c>
      <c r="M924" s="13">
        <f>M923+J923/40-IF(I923="V2H",K923/(0.95*40),0)-IF(E924=0,IF(E923=1,IF(D924=1,30,40)*0.18/(2*40),0),0)-IF(E924=1,IF(E923=0,IF(D924=1,30,40)*0.18/(2*40),0),0)</f>
        <v/>
      </c>
      <c r="N924" s="14" t="n">
        <v>0.09</v>
      </c>
      <c r="O924" s="15">
        <f>K924*N924</f>
        <v/>
      </c>
      <c r="P924">
        <f>IF(E924=0,0.3,IF(D924=1,IF(C924&gt;=Params!$B$13-3,IF(C924&lt;Params!$B$13,Params!$B$20,0.3),0.3),IF(C924&gt;=Params!$B$15-3,IF(C924&lt;Params!$B$15,Params!$B$21,0.3),0.3)))</f>
        <v/>
      </c>
    </row>
    <row r="925" ht="15" customHeight="1" s="1">
      <c r="A925" s="9" t="n">
        <v>922</v>
      </c>
      <c r="B925" s="6" t="inlineStr">
        <is>
          <t>08/02</t>
        </is>
      </c>
      <c r="C925" s="6" t="n">
        <v>9</v>
      </c>
      <c r="D925" s="6" t="n">
        <v>1</v>
      </c>
      <c r="E925" s="10">
        <f>IF(D925=1, IF(OR(C925&lt;10, C925&gt;=15),1,0), IF(OR(C925&lt;7, C925&gt;=18),1,0))</f>
        <v/>
      </c>
      <c r="F925" s="11" t="n">
        <v>3.667</v>
      </c>
      <c r="G925" s="12">
        <f>0.28*8</f>
        <v/>
      </c>
      <c r="H925" s="12">
        <f>F925-G925</f>
        <v/>
      </c>
      <c r="I925" s="10">
        <f>IF(E925=0,"Fora",IF(E924=0,"Carg xar",IF(H925&lt;0,IF(M925&lt;0.9,"Carg FV","Stby"),IF(M925&gt;P925,"V2H",IF(M925&lt;0.9,"Carg xar","Stby")))))</f>
        <v/>
      </c>
      <c r="J925" s="12">
        <f>IF(OR(I925="Carg FV",I925="Carg xar"),MIN(IF(I925="Carg FV",ABS(H925),7.4),7.4,MAX(0,(0.9-M925)*40)*0.95),0)</f>
        <v/>
      </c>
      <c r="K925" s="12">
        <f>IF(I925="V2H",MIN(MAX(0,H925),7.4,MAX(0,(M925-P925)*40)*0.95),0)</f>
        <v/>
      </c>
      <c r="L925" s="12">
        <f>IF(E925=0,0,MAX(0,H925-K925))</f>
        <v/>
      </c>
      <c r="M925" s="13">
        <f>M924+J924/40-IF(I924="V2H",K924/(0.95*40),0)-IF(E925=0,IF(E924=1,IF(D925=1,30,40)*0.18/(2*40),0),0)-IF(E925=1,IF(E924=0,IF(D925=1,30,40)*0.18/(2*40),0),0)</f>
        <v/>
      </c>
      <c r="N925" s="14" t="n">
        <v>0.09</v>
      </c>
      <c r="O925" s="15">
        <f>K925*N925</f>
        <v/>
      </c>
      <c r="P925">
        <f>IF(E925=0,0.3,IF(D925=1,IF(C925&gt;=Params!$B$13-3,IF(C925&lt;Params!$B$13,Params!$B$20,0.3),0.3),IF(C925&gt;=Params!$B$15-3,IF(C925&lt;Params!$B$15,Params!$B$21,0.3),0.3)))</f>
        <v/>
      </c>
    </row>
    <row r="926" ht="15" customHeight="1" s="1">
      <c r="A926" s="9" t="n">
        <v>923</v>
      </c>
      <c r="B926" s="6" t="inlineStr">
        <is>
          <t>08/02</t>
        </is>
      </c>
      <c r="C926" s="6" t="n">
        <v>10</v>
      </c>
      <c r="D926" s="6" t="n">
        <v>1</v>
      </c>
      <c r="E926" s="10">
        <f>IF(D926=1, IF(OR(C926&lt;10, C926&gt;=15),1,0), IF(OR(C926&lt;7, C926&gt;=18),1,0))</f>
        <v/>
      </c>
      <c r="F926" s="11" t="n">
        <v>2.117</v>
      </c>
      <c r="G926" s="12">
        <f>0.48*8</f>
        <v/>
      </c>
      <c r="H926" s="12">
        <f>F926-G926</f>
        <v/>
      </c>
      <c r="I926" s="10">
        <f>IF(E926=0,"Fora",IF(E925=0,"Carg xar",IF(H926&lt;0,IF(M926&lt;0.9,"Carg FV","Stby"),IF(M926&gt;P926,"V2H",IF(M926&lt;0.9,"Carg xar","Stby")))))</f>
        <v/>
      </c>
      <c r="J926" s="12">
        <f>IF(OR(I926="Carg FV",I926="Carg xar"),MIN(IF(I926="Carg FV",ABS(H926),7.4),7.4,MAX(0,(0.9-M926)*40)*0.95),0)</f>
        <v/>
      </c>
      <c r="K926" s="12">
        <f>IF(I926="V2H",MIN(MAX(0,H926),7.4,MAX(0,(M926-P926)*40)*0.95),0)</f>
        <v/>
      </c>
      <c r="L926" s="12">
        <f>IF(E926=0,0,MAX(0,H926-K926))</f>
        <v/>
      </c>
      <c r="M926" s="13">
        <f>M925+J925/40-IF(I925="V2H",K925/(0.95*40),0)-IF(E926=0,IF(E925=1,IF(D926=1,30,40)*0.18/(2*40),0),0)-IF(E926=1,IF(E925=0,IF(D926=1,30,40)*0.18/(2*40),0),0)</f>
        <v/>
      </c>
      <c r="N926" s="14" t="n">
        <v>0.09</v>
      </c>
      <c r="O926" s="15">
        <f>K926*N926</f>
        <v/>
      </c>
      <c r="P926">
        <f>IF(E926=0,0.3,IF(D926=1,IF(C926&gt;=Params!$B$13-3,IF(C926&lt;Params!$B$13,Params!$B$20,0.3),0.3),IF(C926&gt;=Params!$B$15-3,IF(C926&lt;Params!$B$15,Params!$B$21,0.3),0.3)))</f>
        <v/>
      </c>
    </row>
    <row r="927" ht="15" customHeight="1" s="1">
      <c r="A927" s="9" t="n">
        <v>924</v>
      </c>
      <c r="B927" s="6" t="inlineStr">
        <is>
          <t>08/02</t>
        </is>
      </c>
      <c r="C927" s="6" t="n">
        <v>11</v>
      </c>
      <c r="D927" s="6" t="n">
        <v>1</v>
      </c>
      <c r="E927" s="10">
        <f>IF(D927=1, IF(OR(C927&lt;10, C927&gt;=15),1,0), IF(OR(C927&lt;7, C927&gt;=18),1,0))</f>
        <v/>
      </c>
      <c r="F927" s="11" t="n">
        <v>3.419</v>
      </c>
      <c r="G927" s="12">
        <f>0.62*8</f>
        <v/>
      </c>
      <c r="H927" s="12">
        <f>F927-G927</f>
        <v/>
      </c>
      <c r="I927" s="10">
        <f>IF(E927=0,"Fora",IF(E926=0,"Carg xar",IF(H927&lt;0,IF(M927&lt;0.9,"Carg FV","Stby"),IF(M927&gt;P927,"V2H",IF(M927&lt;0.9,"Carg xar","Stby")))))</f>
        <v/>
      </c>
      <c r="J927" s="12">
        <f>IF(OR(I927="Carg FV",I927="Carg xar"),MIN(IF(I927="Carg FV",ABS(H927),7.4),7.4,MAX(0,(0.9-M927)*40)*0.95),0)</f>
        <v/>
      </c>
      <c r="K927" s="12">
        <f>IF(I927="V2H",MIN(MAX(0,H927),7.4,MAX(0,(M927-P927)*40)*0.95),0)</f>
        <v/>
      </c>
      <c r="L927" s="12">
        <f>IF(E927=0,0,MAX(0,H927-K927))</f>
        <v/>
      </c>
      <c r="M927" s="13">
        <f>M926+J926/40-IF(I926="V2H",K926/(0.95*40),0)-IF(E927=0,IF(E926=1,IF(D927=1,30,40)*0.18/(2*40),0),0)-IF(E927=1,IF(E926=0,IF(D927=1,30,40)*0.18/(2*40),0),0)</f>
        <v/>
      </c>
      <c r="N927" s="14" t="n">
        <v>0.09</v>
      </c>
      <c r="O927" s="15">
        <f>K927*N927</f>
        <v/>
      </c>
      <c r="P927">
        <f>IF(E927=0,0.3,IF(D927=1,IF(C927&gt;=Params!$B$13-3,IF(C927&lt;Params!$B$13,Params!$B$20,0.3),0.3),IF(C927&gt;=Params!$B$15-3,IF(C927&lt;Params!$B$15,Params!$B$21,0.3),0.3)))</f>
        <v/>
      </c>
    </row>
    <row r="928" ht="15" customHeight="1" s="1">
      <c r="A928" s="9" t="n">
        <v>925</v>
      </c>
      <c r="B928" s="6" t="inlineStr">
        <is>
          <t>08/02</t>
        </is>
      </c>
      <c r="C928" s="6" t="n">
        <v>12</v>
      </c>
      <c r="D928" s="6" t="n">
        <v>1</v>
      </c>
      <c r="E928" s="10">
        <f>IF(D928=1, IF(OR(C928&lt;10, C928&gt;=15),1,0), IF(OR(C928&lt;7, C928&gt;=18),1,0))</f>
        <v/>
      </c>
      <c r="F928" s="11" t="n">
        <v>2.344</v>
      </c>
      <c r="G928" s="12">
        <f>0.68*8</f>
        <v/>
      </c>
      <c r="H928" s="12">
        <f>F928-G928</f>
        <v/>
      </c>
      <c r="I928" s="10">
        <f>IF(E928=0,"Fora",IF(E927=0,"Carg xar",IF(H928&lt;0,IF(M928&lt;0.9,"Carg FV","Stby"),IF(M928&gt;P928,"V2H",IF(M928&lt;0.9,"Carg xar","Stby")))))</f>
        <v/>
      </c>
      <c r="J928" s="12">
        <f>IF(OR(I928="Carg FV",I928="Carg xar"),MIN(IF(I928="Carg FV",ABS(H928),7.4),7.4,MAX(0,(0.9-M928)*40)*0.95),0)</f>
        <v/>
      </c>
      <c r="K928" s="12">
        <f>IF(I928="V2H",MIN(MAX(0,H928),7.4,MAX(0,(M928-P928)*40)*0.95),0)</f>
        <v/>
      </c>
      <c r="L928" s="12">
        <f>IF(E928=0,0,MAX(0,H928-K928))</f>
        <v/>
      </c>
      <c r="M928" s="13">
        <f>M927+J927/40-IF(I927="V2H",K927/(0.95*40),0)-IF(E928=0,IF(E927=1,IF(D928=1,30,40)*0.18/(2*40),0),0)-IF(E928=1,IF(E927=0,IF(D928=1,30,40)*0.18/(2*40),0),0)</f>
        <v/>
      </c>
      <c r="N928" s="14" t="n">
        <v>0.09</v>
      </c>
      <c r="O928" s="15">
        <f>K928*N928</f>
        <v/>
      </c>
      <c r="P928">
        <f>IF(E928=0,0.3,IF(D928=1,IF(C928&gt;=Params!$B$13-3,IF(C928&lt;Params!$B$13,Params!$B$20,0.3),0.3),IF(C928&gt;=Params!$B$15-3,IF(C928&lt;Params!$B$15,Params!$B$21,0.3),0.3)))</f>
        <v/>
      </c>
    </row>
    <row r="929" ht="15" customHeight="1" s="1">
      <c r="A929" s="9" t="n">
        <v>926</v>
      </c>
      <c r="B929" s="6" t="inlineStr">
        <is>
          <t>08/02</t>
        </is>
      </c>
      <c r="C929" s="6" t="n">
        <v>13</v>
      </c>
      <c r="D929" s="6" t="n">
        <v>1</v>
      </c>
      <c r="E929" s="10">
        <f>IF(D929=1, IF(OR(C929&lt;10, C929&gt;=15),1,0), IF(OR(C929&lt;7, C929&gt;=18),1,0))</f>
        <v/>
      </c>
      <c r="F929" s="11" t="n">
        <v>0</v>
      </c>
      <c r="G929" s="12">
        <f>0.65*8</f>
        <v/>
      </c>
      <c r="H929" s="12">
        <f>F929-G929</f>
        <v/>
      </c>
      <c r="I929" s="10">
        <f>IF(E929=0,"Fora",IF(E928=0,"Carg xar",IF(H929&lt;0,IF(M929&lt;0.9,"Carg FV","Stby"),IF(M929&gt;P929,"V2H",IF(M929&lt;0.9,"Carg xar","Stby")))))</f>
        <v/>
      </c>
      <c r="J929" s="12">
        <f>IF(OR(I929="Carg FV",I929="Carg xar"),MIN(IF(I929="Carg FV",ABS(H929),7.4),7.4,MAX(0,(0.9-M929)*40)*0.95),0)</f>
        <v/>
      </c>
      <c r="K929" s="12">
        <f>IF(I929="V2H",MIN(MAX(0,H929),7.4,MAX(0,(M929-P929)*40)*0.95),0)</f>
        <v/>
      </c>
      <c r="L929" s="12">
        <f>IF(E929=0,0,MAX(0,H929-K929))</f>
        <v/>
      </c>
      <c r="M929" s="13">
        <f>M928+J928/40-IF(I928="V2H",K928/(0.95*40),0)-IF(E929=0,IF(E928=1,IF(D929=1,30,40)*0.18/(2*40),0),0)-IF(E929=1,IF(E928=0,IF(D929=1,30,40)*0.18/(2*40),0),0)</f>
        <v/>
      </c>
      <c r="N929" s="14" t="n">
        <v>0.09</v>
      </c>
      <c r="O929" s="15">
        <f>K929*N929</f>
        <v/>
      </c>
      <c r="P929">
        <f>IF(E929=0,0.3,IF(D929=1,IF(C929&gt;=Params!$B$13-3,IF(C929&lt;Params!$B$13,Params!$B$20,0.3),0.3),IF(C929&gt;=Params!$B$15-3,IF(C929&lt;Params!$B$15,Params!$B$21,0.3),0.3)))</f>
        <v/>
      </c>
    </row>
    <row r="930" ht="15" customHeight="1" s="1">
      <c r="A930" s="9" t="n">
        <v>927</v>
      </c>
      <c r="B930" s="6" t="inlineStr">
        <is>
          <t>08/02</t>
        </is>
      </c>
      <c r="C930" s="6" t="n">
        <v>14</v>
      </c>
      <c r="D930" s="6" t="n">
        <v>1</v>
      </c>
      <c r="E930" s="10">
        <f>IF(D930=1, IF(OR(C930&lt;10, C930&gt;=15),1,0), IF(OR(C930&lt;7, C930&gt;=18),1,0))</f>
        <v/>
      </c>
      <c r="F930" s="11" t="n">
        <v>0</v>
      </c>
      <c r="G930" s="12">
        <f>0.5*8</f>
        <v/>
      </c>
      <c r="H930" s="12">
        <f>F930-G930</f>
        <v/>
      </c>
      <c r="I930" s="10">
        <f>IF(E930=0,"Fora",IF(E929=0,"Carg xar",IF(H930&lt;0,IF(M930&lt;0.9,"Carg FV","Stby"),IF(M930&gt;P930,"V2H",IF(M930&lt;0.9,"Carg xar","Stby")))))</f>
        <v/>
      </c>
      <c r="J930" s="12">
        <f>IF(OR(I930="Carg FV",I930="Carg xar"),MIN(IF(I930="Carg FV",ABS(H930),7.4),7.4,MAX(0,(0.9-M930)*40)*0.95),0)</f>
        <v/>
      </c>
      <c r="K930" s="12">
        <f>IF(I930="V2H",MIN(MAX(0,H930),7.4,MAX(0,(M930-P930)*40)*0.95),0)</f>
        <v/>
      </c>
      <c r="L930" s="12">
        <f>IF(E930=0,0,MAX(0,H930-K930))</f>
        <v/>
      </c>
      <c r="M930" s="13">
        <f>M929+J929/40-IF(I929="V2H",K929/(0.95*40),0)-IF(E930=0,IF(E929=1,IF(D930=1,30,40)*0.18/(2*40),0),0)-IF(E930=1,IF(E929=0,IF(D930=1,30,40)*0.18/(2*40),0),0)</f>
        <v/>
      </c>
      <c r="N930" s="14" t="n">
        <v>0.09</v>
      </c>
      <c r="O930" s="15">
        <f>K930*N930</f>
        <v/>
      </c>
      <c r="P930">
        <f>IF(E930=0,0.3,IF(D930=1,IF(C930&gt;=Params!$B$13-3,IF(C930&lt;Params!$B$13,Params!$B$20,0.3),0.3),IF(C930&gt;=Params!$B$15-3,IF(C930&lt;Params!$B$15,Params!$B$21,0.3),0.3)))</f>
        <v/>
      </c>
    </row>
    <row r="931" ht="15" customHeight="1" s="1">
      <c r="A931" s="9" t="n">
        <v>928</v>
      </c>
      <c r="B931" s="6" t="inlineStr">
        <is>
          <t>08/02</t>
        </is>
      </c>
      <c r="C931" s="6" t="n">
        <v>15</v>
      </c>
      <c r="D931" s="6" t="n">
        <v>1</v>
      </c>
      <c r="E931" s="10">
        <f>IF(D931=1, IF(OR(C931&lt;10, C931&gt;=15),1,0), IF(OR(C931&lt;7, C931&gt;=18),1,0))</f>
        <v/>
      </c>
      <c r="F931" s="11" t="n">
        <v>0</v>
      </c>
      <c r="G931" s="12">
        <f>0.32*8</f>
        <v/>
      </c>
      <c r="H931" s="12">
        <f>F931-G931</f>
        <v/>
      </c>
      <c r="I931" s="10">
        <f>IF(E931=0,"Fora",IF(E930=0,"Carg xar",IF(H931&lt;0,IF(M931&lt;0.9,"Carg FV","Stby"),IF(M931&gt;P931,"V2H",IF(M931&lt;0.9,"Carg xar","Stby")))))</f>
        <v/>
      </c>
      <c r="J931" s="12">
        <f>IF(OR(I931="Carg FV",I931="Carg xar"),MIN(IF(I931="Carg FV",ABS(H931),7.4),7.4,MAX(0,(0.9-M931)*40)*0.95),0)</f>
        <v/>
      </c>
      <c r="K931" s="12">
        <f>IF(I931="V2H",MIN(MAX(0,H931),7.4,MAX(0,(M931-P931)*40)*0.95),0)</f>
        <v/>
      </c>
      <c r="L931" s="12">
        <f>IF(E931=0,0,MAX(0,H931-K931))</f>
        <v/>
      </c>
      <c r="M931" s="13">
        <f>M930+J930/40-IF(I930="V2H",K930/(0.95*40),0)-IF(E931=0,IF(E930=1,IF(D931=1,30,40)*0.18/(2*40),0),0)-IF(E931=1,IF(E930=0,IF(D931=1,30,40)*0.18/(2*40),0),0)</f>
        <v/>
      </c>
      <c r="N931" s="14" t="n">
        <v>0.09</v>
      </c>
      <c r="O931" s="15">
        <f>K931*N931</f>
        <v/>
      </c>
      <c r="P931">
        <f>IF(E931=0,0.3,IF(D931=1,IF(C931&gt;=Params!$B$13-3,IF(C931&lt;Params!$B$13,Params!$B$20,0.3),0.3),IF(C931&gt;=Params!$B$15-3,IF(C931&lt;Params!$B$15,Params!$B$21,0.3),0.3)))</f>
        <v/>
      </c>
    </row>
    <row r="932" ht="15" customHeight="1" s="1">
      <c r="A932" s="9" t="n">
        <v>929</v>
      </c>
      <c r="B932" s="6" t="inlineStr">
        <is>
          <t>08/02</t>
        </is>
      </c>
      <c r="C932" s="6" t="n">
        <v>16</v>
      </c>
      <c r="D932" s="6" t="n">
        <v>1</v>
      </c>
      <c r="E932" s="10">
        <f>IF(D932=1, IF(OR(C932&lt;10, C932&gt;=15),1,0), IF(OR(C932&lt;7, C932&gt;=18),1,0))</f>
        <v/>
      </c>
      <c r="F932" s="11" t="n">
        <v>0</v>
      </c>
      <c r="G932" s="12">
        <f>0.12*8</f>
        <v/>
      </c>
      <c r="H932" s="12">
        <f>F932-G932</f>
        <v/>
      </c>
      <c r="I932" s="10">
        <f>IF(E932=0,"Fora",IF(E931=0,"Carg xar",IF(H932&lt;0,IF(M932&lt;0.9,"Carg FV","Stby"),IF(M932&gt;P932,"V2H",IF(M932&lt;0.9,"Carg xar","Stby")))))</f>
        <v/>
      </c>
      <c r="J932" s="12">
        <f>IF(OR(I932="Carg FV",I932="Carg xar"),MIN(IF(I932="Carg FV",ABS(H932),7.4),7.4,MAX(0,(0.9-M932)*40)*0.95),0)</f>
        <v/>
      </c>
      <c r="K932" s="12">
        <f>IF(I932="V2H",MIN(MAX(0,H932),7.4,MAX(0,(M932-P932)*40)*0.95),0)</f>
        <v/>
      </c>
      <c r="L932" s="12">
        <f>IF(E932=0,0,MAX(0,H932-K932))</f>
        <v/>
      </c>
      <c r="M932" s="13">
        <f>M931+J931/40-IF(I931="V2H",K931/(0.95*40),0)-IF(E932=0,IF(E931=1,IF(D932=1,30,40)*0.18/(2*40),0),0)-IF(E932=1,IF(E931=0,IF(D932=1,30,40)*0.18/(2*40),0),0)</f>
        <v/>
      </c>
      <c r="N932" s="14" t="n">
        <v>0.09</v>
      </c>
      <c r="O932" s="15">
        <f>K932*N932</f>
        <v/>
      </c>
      <c r="P932">
        <f>IF(E932=0,0.3,IF(D932=1,IF(C932&gt;=Params!$B$13-3,IF(C932&lt;Params!$B$13,Params!$B$20,0.3),0.3),IF(C932&gt;=Params!$B$15-3,IF(C932&lt;Params!$B$15,Params!$B$21,0.3),0.3)))</f>
        <v/>
      </c>
    </row>
    <row r="933" ht="15" customHeight="1" s="1">
      <c r="A933" s="9" t="n">
        <v>930</v>
      </c>
      <c r="B933" s="6" t="inlineStr">
        <is>
          <t>08/02</t>
        </is>
      </c>
      <c r="C933" s="6" t="n">
        <v>17</v>
      </c>
      <c r="D933" s="6" t="n">
        <v>1</v>
      </c>
      <c r="E933" s="10">
        <f>IF(D933=1, IF(OR(C933&lt;10, C933&gt;=15),1,0), IF(OR(C933&lt;7, C933&gt;=18),1,0))</f>
        <v/>
      </c>
      <c r="F933" s="11" t="n">
        <v>3.697</v>
      </c>
      <c r="G933" s="12">
        <f>0*8</f>
        <v/>
      </c>
      <c r="H933" s="12">
        <f>F933-G933</f>
        <v/>
      </c>
      <c r="I933" s="10">
        <f>IF(E933=0,"Fora",IF(E932=0,"Carg xar",IF(H933&lt;0,IF(M933&lt;0.9,"Carg FV","Stby"),IF(M933&gt;P933,"V2H",IF(M933&lt;0.9,"Carg xar","Stby")))))</f>
        <v/>
      </c>
      <c r="J933" s="12">
        <f>IF(OR(I933="Carg FV",I933="Carg xar"),MIN(IF(I933="Carg FV",ABS(H933),7.4),7.4,MAX(0,(0.9-M933)*40)*0.95),0)</f>
        <v/>
      </c>
      <c r="K933" s="12">
        <f>IF(I933="V2H",MIN(MAX(0,H933),7.4,MAX(0,(M933-P933)*40)*0.95),0)</f>
        <v/>
      </c>
      <c r="L933" s="12">
        <f>IF(E933=0,0,MAX(0,H933-K933))</f>
        <v/>
      </c>
      <c r="M933" s="13">
        <f>M932+J932/40-IF(I932="V2H",K932/(0.95*40),0)-IF(E933=0,IF(E932=1,IF(D933=1,30,40)*0.18/(2*40),0),0)-IF(E933=1,IF(E932=0,IF(D933=1,30,40)*0.18/(2*40),0),0)</f>
        <v/>
      </c>
      <c r="N933" s="14" t="n">
        <v>0.09</v>
      </c>
      <c r="O933" s="15">
        <f>K933*N933</f>
        <v/>
      </c>
      <c r="P933">
        <f>IF(E933=0,0.3,IF(D933=1,IF(C933&gt;=Params!$B$13-3,IF(C933&lt;Params!$B$13,Params!$B$20,0.3),0.3),IF(C933&gt;=Params!$B$15-3,IF(C933&lt;Params!$B$15,Params!$B$21,0.3),0.3)))</f>
        <v/>
      </c>
    </row>
    <row r="934" ht="15" customHeight="1" s="1">
      <c r="A934" s="9" t="n">
        <v>931</v>
      </c>
      <c r="B934" s="6" t="inlineStr">
        <is>
          <t>08/02</t>
        </is>
      </c>
      <c r="C934" s="6" t="n">
        <v>18</v>
      </c>
      <c r="D934" s="6" t="n">
        <v>1</v>
      </c>
      <c r="E934" s="10">
        <f>IF(D934=1, IF(OR(C934&lt;10, C934&gt;=15),1,0), IF(OR(C934&lt;7, C934&gt;=18),1,0))</f>
        <v/>
      </c>
      <c r="F934" s="11" t="n">
        <v>4.644</v>
      </c>
      <c r="G934" s="12">
        <f>0*8</f>
        <v/>
      </c>
      <c r="H934" s="12">
        <f>F934-G934</f>
        <v/>
      </c>
      <c r="I934" s="10">
        <f>IF(E934=0,"Fora",IF(E933=0,"Carg xar",IF(H934&lt;0,IF(M934&lt;0.9,"Carg FV","Stby"),IF(M934&gt;P934,"V2H",IF(M934&lt;0.9,"Carg xar","Stby")))))</f>
        <v/>
      </c>
      <c r="J934" s="12">
        <f>IF(OR(I934="Carg FV",I934="Carg xar"),MIN(IF(I934="Carg FV",ABS(H934),7.4),7.4,MAX(0,(0.9-M934)*40)*0.95),0)</f>
        <v/>
      </c>
      <c r="K934" s="12">
        <f>IF(I934="V2H",MIN(MAX(0,H934),7.4,MAX(0,(M934-P934)*40)*0.95),0)</f>
        <v/>
      </c>
      <c r="L934" s="12">
        <f>IF(E934=0,0,MAX(0,H934-K934))</f>
        <v/>
      </c>
      <c r="M934" s="13">
        <f>M933+J933/40-IF(I933="V2H",K933/(0.95*40),0)-IF(E934=0,IF(E933=1,IF(D934=1,30,40)*0.18/(2*40),0),0)-IF(E934=1,IF(E933=0,IF(D934=1,30,40)*0.18/(2*40),0),0)</f>
        <v/>
      </c>
      <c r="N934" s="14" t="n">
        <v>0.09</v>
      </c>
      <c r="O934" s="15">
        <f>K934*N934</f>
        <v/>
      </c>
      <c r="P934">
        <f>IF(E934=0,0.3,IF(D934=1,IF(C934&gt;=Params!$B$13-3,IF(C934&lt;Params!$B$13,Params!$B$20,0.3),0.3),IF(C934&gt;=Params!$B$15-3,IF(C934&lt;Params!$B$15,Params!$B$21,0.3),0.3)))</f>
        <v/>
      </c>
    </row>
    <row r="935" ht="15" customHeight="1" s="1">
      <c r="A935" s="9" t="n">
        <v>932</v>
      </c>
      <c r="B935" s="6" t="inlineStr">
        <is>
          <t>08/02</t>
        </is>
      </c>
      <c r="C935" s="6" t="n">
        <v>19</v>
      </c>
      <c r="D935" s="6" t="n">
        <v>1</v>
      </c>
      <c r="E935" s="10">
        <f>IF(D935=1, IF(OR(C935&lt;10, C935&gt;=15),1,0), IF(OR(C935&lt;7, C935&gt;=18),1,0))</f>
        <v/>
      </c>
      <c r="F935" s="11" t="n">
        <v>4.647</v>
      </c>
      <c r="G935" s="12">
        <f>0*8</f>
        <v/>
      </c>
      <c r="H935" s="12">
        <f>F935-G935</f>
        <v/>
      </c>
      <c r="I935" s="10">
        <f>IF(E935=0,"Fora",IF(E934=0,"Carg xar",IF(H935&lt;0,IF(M935&lt;0.9,"Carg FV","Stby"),IF(M935&gt;P935,"V2H",IF(M935&lt;0.9,"Carg xar","Stby")))))</f>
        <v/>
      </c>
      <c r="J935" s="12">
        <f>IF(OR(I935="Carg FV",I935="Carg xar"),MIN(IF(I935="Carg FV",ABS(H935),7.4),7.4,MAX(0,(0.9-M935)*40)*0.95),0)</f>
        <v/>
      </c>
      <c r="K935" s="12">
        <f>IF(I935="V2H",MIN(MAX(0,H935),7.4,MAX(0,(M935-P935)*40)*0.95),0)</f>
        <v/>
      </c>
      <c r="L935" s="12">
        <f>IF(E935=0,0,MAX(0,H935-K935))</f>
        <v/>
      </c>
      <c r="M935" s="13">
        <f>M934+J934/40-IF(I934="V2H",K934/(0.95*40),0)-IF(E935=0,IF(E934=1,IF(D935=1,30,40)*0.18/(2*40),0),0)-IF(E935=1,IF(E934=0,IF(D935=1,30,40)*0.18/(2*40),0),0)</f>
        <v/>
      </c>
      <c r="N935" s="14" t="n">
        <v>0.09</v>
      </c>
      <c r="O935" s="15">
        <f>K935*N935</f>
        <v/>
      </c>
      <c r="P935">
        <f>IF(E935=0,0.3,IF(D935=1,IF(C935&gt;=Params!$B$13-3,IF(C935&lt;Params!$B$13,Params!$B$20,0.3),0.3),IF(C935&gt;=Params!$B$15-3,IF(C935&lt;Params!$B$15,Params!$B$21,0.3),0.3)))</f>
        <v/>
      </c>
    </row>
    <row r="936" ht="15" customHeight="1" s="1">
      <c r="A936" s="9" t="n">
        <v>933</v>
      </c>
      <c r="B936" s="6" t="inlineStr">
        <is>
          <t>08/02</t>
        </is>
      </c>
      <c r="C936" s="6" t="n">
        <v>20</v>
      </c>
      <c r="D936" s="6" t="n">
        <v>1</v>
      </c>
      <c r="E936" s="10">
        <f>IF(D936=1, IF(OR(C936&lt;10, C936&gt;=15),1,0), IF(OR(C936&lt;7, C936&gt;=18),1,0))</f>
        <v/>
      </c>
      <c r="F936" s="11" t="n">
        <v>4.362</v>
      </c>
      <c r="G936" s="12">
        <f>0*8</f>
        <v/>
      </c>
      <c r="H936" s="12">
        <f>F936-G936</f>
        <v/>
      </c>
      <c r="I936" s="10">
        <f>IF(E936=0,"Fora",IF(E935=0,"Carg xar",IF(H936&lt;0,IF(M936&lt;0.9,"Carg FV","Stby"),IF(M936&gt;P936,"V2H",IF(M936&lt;0.9,"Carg xar","Stby")))))</f>
        <v/>
      </c>
      <c r="J936" s="12">
        <f>IF(OR(I936="Carg FV",I936="Carg xar"),MIN(IF(I936="Carg FV",ABS(H936),7.4),7.4,MAX(0,(0.9-M936)*40)*0.95),0)</f>
        <v/>
      </c>
      <c r="K936" s="12">
        <f>IF(I936="V2H",MIN(MAX(0,H936),7.4,MAX(0,(M936-P936)*40)*0.95),0)</f>
        <v/>
      </c>
      <c r="L936" s="12">
        <f>IF(E936=0,0,MAX(0,H936-K936))</f>
        <v/>
      </c>
      <c r="M936" s="13">
        <f>M935+J935/40-IF(I935="V2H",K935/(0.95*40),0)-IF(E936=0,IF(E935=1,IF(D936=1,30,40)*0.18/(2*40),0),0)-IF(E936=1,IF(E935=0,IF(D936=1,30,40)*0.18/(2*40),0),0)</f>
        <v/>
      </c>
      <c r="N936" s="14" t="n">
        <v>0.09</v>
      </c>
      <c r="O936" s="15">
        <f>K936*N936</f>
        <v/>
      </c>
      <c r="P936">
        <f>IF(E936=0,0.3,IF(D936=1,IF(C936&gt;=Params!$B$13-3,IF(C936&lt;Params!$B$13,Params!$B$20,0.3),0.3),IF(C936&gt;=Params!$B$15-3,IF(C936&lt;Params!$B$15,Params!$B$21,0.3),0.3)))</f>
        <v/>
      </c>
    </row>
    <row r="937" ht="15" customHeight="1" s="1">
      <c r="A937" s="9" t="n">
        <v>934</v>
      </c>
      <c r="B937" s="6" t="inlineStr">
        <is>
          <t>08/02</t>
        </is>
      </c>
      <c r="C937" s="6" t="n">
        <v>21</v>
      </c>
      <c r="D937" s="6" t="n">
        <v>1</v>
      </c>
      <c r="E937" s="10">
        <f>IF(D937=1, IF(OR(C937&lt;10, C937&gt;=15),1,0), IF(OR(C937&lt;7, C937&gt;=18),1,0))</f>
        <v/>
      </c>
      <c r="F937" s="11" t="n">
        <v>4.087</v>
      </c>
      <c r="G937" s="12">
        <f>0*8</f>
        <v/>
      </c>
      <c r="H937" s="12">
        <f>F937-G937</f>
        <v/>
      </c>
      <c r="I937" s="10">
        <f>IF(E937=0,"Fora",IF(E936=0,"Carg xar",IF(H937&lt;0,IF(M937&lt;0.9,"Carg FV","Stby"),IF(M937&gt;P937,"V2H",IF(M937&lt;0.9,"Carg xar","Stby")))))</f>
        <v/>
      </c>
      <c r="J937" s="12">
        <f>IF(OR(I937="Carg FV",I937="Carg xar"),MIN(IF(I937="Carg FV",ABS(H937),7.4),7.4,MAX(0,(0.9-M937)*40)*0.95),0)</f>
        <v/>
      </c>
      <c r="K937" s="12">
        <f>IF(I937="V2H",MIN(MAX(0,H937),7.4,MAX(0,(M937-P937)*40)*0.95),0)</f>
        <v/>
      </c>
      <c r="L937" s="12">
        <f>IF(E937=0,0,MAX(0,H937-K937))</f>
        <v/>
      </c>
      <c r="M937" s="13">
        <f>M936+J936/40-IF(I936="V2H",K936/(0.95*40),0)-IF(E937=0,IF(E936=1,IF(D937=1,30,40)*0.18/(2*40),0),0)-IF(E937=1,IF(E936=0,IF(D937=1,30,40)*0.18/(2*40),0),0)</f>
        <v/>
      </c>
      <c r="N937" s="14" t="n">
        <v>0.09</v>
      </c>
      <c r="O937" s="15">
        <f>K937*N937</f>
        <v/>
      </c>
      <c r="P937">
        <f>IF(E937=0,0.3,IF(D937=1,IF(C937&gt;=Params!$B$13-3,IF(C937&lt;Params!$B$13,Params!$B$20,0.3),0.3),IF(C937&gt;=Params!$B$15-3,IF(C937&lt;Params!$B$15,Params!$B$21,0.3),0.3)))</f>
        <v/>
      </c>
    </row>
    <row r="938" ht="15" customHeight="1" s="1">
      <c r="A938" s="9" t="n">
        <v>935</v>
      </c>
      <c r="B938" s="6" t="inlineStr">
        <is>
          <t>08/02</t>
        </is>
      </c>
      <c r="C938" s="6" t="n">
        <v>22</v>
      </c>
      <c r="D938" s="6" t="n">
        <v>1</v>
      </c>
      <c r="E938" s="10">
        <f>IF(D938=1, IF(OR(C938&lt;10, C938&gt;=15),1,0), IF(OR(C938&lt;7, C938&gt;=18),1,0))</f>
        <v/>
      </c>
      <c r="F938" s="11" t="n">
        <v>4.101</v>
      </c>
      <c r="G938" s="12">
        <f>0*8</f>
        <v/>
      </c>
      <c r="H938" s="12">
        <f>F938-G938</f>
        <v/>
      </c>
      <c r="I938" s="10">
        <f>IF(E938=0,"Fora",IF(E937=0,"Carg xar",IF(H938&lt;0,IF(M938&lt;0.9,"Carg FV","Stby"),IF(M938&gt;P938,"V2H",IF(M938&lt;0.9,"Carg xar","Stby")))))</f>
        <v/>
      </c>
      <c r="J938" s="12">
        <f>IF(OR(I938="Carg FV",I938="Carg xar"),MIN(IF(I938="Carg FV",ABS(H938),7.4),7.4,MAX(0,(0.9-M938)*40)*0.95),0)</f>
        <v/>
      </c>
      <c r="K938" s="12">
        <f>IF(I938="V2H",MIN(MAX(0,H938),7.4,MAX(0,(M938-P938)*40)*0.95),0)</f>
        <v/>
      </c>
      <c r="L938" s="12">
        <f>IF(E938=0,0,MAX(0,H938-K938))</f>
        <v/>
      </c>
      <c r="M938" s="13">
        <f>M937+J937/40-IF(I937="V2H",K937/(0.95*40),0)-IF(E938=0,IF(E937=1,IF(D938=1,30,40)*0.18/(2*40),0),0)-IF(E938=1,IF(E937=0,IF(D938=1,30,40)*0.18/(2*40),0),0)</f>
        <v/>
      </c>
      <c r="N938" s="14" t="n">
        <v>0.09</v>
      </c>
      <c r="O938" s="15">
        <f>K938*N938</f>
        <v/>
      </c>
      <c r="P938">
        <f>IF(E938=0,0.3,IF(D938=1,IF(C938&gt;=Params!$B$13-3,IF(C938&lt;Params!$B$13,Params!$B$20,0.3),0.3),IF(C938&gt;=Params!$B$15-3,IF(C938&lt;Params!$B$15,Params!$B$21,0.3),0.3)))</f>
        <v/>
      </c>
    </row>
    <row r="939" ht="15" customHeight="1" s="1">
      <c r="A939" s="9" t="n">
        <v>936</v>
      </c>
      <c r="B939" s="6" t="inlineStr">
        <is>
          <t>08/02</t>
        </is>
      </c>
      <c r="C939" s="6" t="n">
        <v>23</v>
      </c>
      <c r="D939" s="6" t="n">
        <v>1</v>
      </c>
      <c r="E939" s="10">
        <f>IF(D939=1, IF(OR(C939&lt;10, C939&gt;=15),1,0), IF(OR(C939&lt;7, C939&gt;=18),1,0))</f>
        <v/>
      </c>
      <c r="F939" s="11" t="n">
        <v>3.954</v>
      </c>
      <c r="G939" s="12">
        <f>0*8</f>
        <v/>
      </c>
      <c r="H939" s="12">
        <f>F939-G939</f>
        <v/>
      </c>
      <c r="I939" s="10">
        <f>IF(E939=0,"Fora",IF(E938=0,"Carg xar",IF(H939&lt;0,IF(M939&lt;0.9,"Carg FV","Stby"),IF(M939&gt;P939,"V2H",IF(M939&lt;0.9,"Carg xar","Stby")))))</f>
        <v/>
      </c>
      <c r="J939" s="12">
        <f>IF(OR(I939="Carg FV",I939="Carg xar"),MIN(IF(I939="Carg FV",ABS(H939),7.4),7.4,MAX(0,(0.9-M939)*40)*0.95),0)</f>
        <v/>
      </c>
      <c r="K939" s="12">
        <f>IF(I939="V2H",MIN(MAX(0,H939),7.4,MAX(0,(M939-P939)*40)*0.95),0)</f>
        <v/>
      </c>
      <c r="L939" s="12">
        <f>IF(E939=0,0,MAX(0,H939-K939))</f>
        <v/>
      </c>
      <c r="M939" s="13">
        <f>M938+J938/40-IF(I938="V2H",K938/(0.95*40),0)-IF(E939=0,IF(E938=1,IF(D939=1,30,40)*0.18/(2*40),0),0)-IF(E939=1,IF(E938=0,IF(D939=1,30,40)*0.18/(2*40),0),0)</f>
        <v/>
      </c>
      <c r="N939" s="14" t="n">
        <v>0.09</v>
      </c>
      <c r="O939" s="15">
        <f>K939*N939</f>
        <v/>
      </c>
      <c r="P939">
        <f>IF(E939=0,0.3,IF(D939=1,IF(C939&gt;=Params!$B$13-3,IF(C939&lt;Params!$B$13,Params!$B$20,0.3),0.3),IF(C939&gt;=Params!$B$15-3,IF(C939&lt;Params!$B$15,Params!$B$21,0.3),0.3)))</f>
        <v/>
      </c>
    </row>
    <row r="940" ht="15" customHeight="1" s="1">
      <c r="A940" s="9" t="n">
        <v>937</v>
      </c>
      <c r="B940" s="6" t="inlineStr">
        <is>
          <t>09/02</t>
        </is>
      </c>
      <c r="C940" s="6" t="n">
        <v>0</v>
      </c>
      <c r="D940" s="6" t="n">
        <v>1</v>
      </c>
      <c r="E940" s="10">
        <f>IF(D940=1, IF(OR(C940&lt;10, C940&gt;=15),1,0), IF(OR(C940&lt;7, C940&gt;=18),1,0))</f>
        <v/>
      </c>
      <c r="F940" s="11" t="n">
        <v>4.163</v>
      </c>
      <c r="G940" s="12">
        <f>0*8</f>
        <v/>
      </c>
      <c r="H940" s="12">
        <f>F940-G940</f>
        <v/>
      </c>
      <c r="I940" s="10">
        <f>IF(E940=0,"Fora",IF(E939=0,"Carg xar",IF(H940&lt;0,IF(M940&lt;0.9,"Carg FV","Stby"),IF(M940&gt;P940,"V2H",IF(M940&lt;0.9,"Carg xar","Stby")))))</f>
        <v/>
      </c>
      <c r="J940" s="12">
        <f>IF(OR(I940="Carg FV",I940="Carg xar"),MIN(IF(I940="Carg FV",ABS(H940),7.4),7.4,MAX(0,(0.9-M940)*40)*0.95),0)</f>
        <v/>
      </c>
      <c r="K940" s="12">
        <f>IF(I940="V2H",MIN(MAX(0,H940),7.4,MAX(0,(M940-P940)*40)*0.95),0)</f>
        <v/>
      </c>
      <c r="L940" s="12">
        <f>IF(E940=0,0,MAX(0,H940-K940))</f>
        <v/>
      </c>
      <c r="M940" s="13">
        <f>M939+J939/40-IF(I939="V2H",K939/(0.95*40),0)-IF(E940=0,IF(E939=1,IF(D940=1,30,40)*0.18/(2*40),0),0)-IF(E940=1,IF(E939=0,IF(D940=1,30,40)*0.18/(2*40),0),0)</f>
        <v/>
      </c>
      <c r="N940" s="14" t="n">
        <v>0.09</v>
      </c>
      <c r="O940" s="15">
        <f>K940*N940</f>
        <v/>
      </c>
      <c r="P940">
        <f>IF(E940=0,0.3,IF(D940=1,IF(C940&gt;=Params!$B$13-3,IF(C940&lt;Params!$B$13,Params!$B$20,0.3),0.3),IF(C940&gt;=Params!$B$15-3,IF(C940&lt;Params!$B$15,Params!$B$21,0.3),0.3)))</f>
        <v/>
      </c>
    </row>
    <row r="941" ht="15" customHeight="1" s="1">
      <c r="A941" s="9" t="n">
        <v>938</v>
      </c>
      <c r="B941" s="6" t="inlineStr">
        <is>
          <t>09/02</t>
        </is>
      </c>
      <c r="C941" s="6" t="n">
        <v>1</v>
      </c>
      <c r="D941" s="6" t="n">
        <v>1</v>
      </c>
      <c r="E941" s="10">
        <f>IF(D941=1, IF(OR(C941&lt;10, C941&gt;=15),1,0), IF(OR(C941&lt;7, C941&gt;=18),1,0))</f>
        <v/>
      </c>
      <c r="F941" s="11" t="n">
        <v>4.18</v>
      </c>
      <c r="G941" s="12">
        <f>0*8</f>
        <v/>
      </c>
      <c r="H941" s="12">
        <f>F941-G941</f>
        <v/>
      </c>
      <c r="I941" s="10">
        <f>IF(E941=0,"Fora",IF(E940=0,"Carg xar",IF(H941&lt;0,IF(M941&lt;0.9,"Carg FV","Stby"),IF(M941&gt;P941,"V2H",IF(M941&lt;0.9,"Carg xar","Stby")))))</f>
        <v/>
      </c>
      <c r="J941" s="12">
        <f>IF(OR(I941="Carg FV",I941="Carg xar"),MIN(IF(I941="Carg FV",ABS(H941),7.4),7.4,MAX(0,(0.9-M941)*40)*0.95),0)</f>
        <v/>
      </c>
      <c r="K941" s="12">
        <f>IF(I941="V2H",MIN(MAX(0,H941),7.4,MAX(0,(M941-P941)*40)*0.95),0)</f>
        <v/>
      </c>
      <c r="L941" s="12">
        <f>IF(E941=0,0,MAX(0,H941-K941))</f>
        <v/>
      </c>
      <c r="M941" s="13">
        <f>M940+J940/40-IF(I940="V2H",K940/(0.95*40),0)-IF(E941=0,IF(E940=1,IF(D941=1,30,40)*0.18/(2*40),0),0)-IF(E941=1,IF(E940=0,IF(D941=1,30,40)*0.18/(2*40),0),0)</f>
        <v/>
      </c>
      <c r="N941" s="14" t="n">
        <v>0.09</v>
      </c>
      <c r="O941" s="15">
        <f>K941*N941</f>
        <v/>
      </c>
      <c r="P941">
        <f>IF(E941=0,0.3,IF(D941=1,IF(C941&gt;=Params!$B$13-3,IF(C941&lt;Params!$B$13,Params!$B$20,0.3),0.3),IF(C941&gt;=Params!$B$15-3,IF(C941&lt;Params!$B$15,Params!$B$21,0.3),0.3)))</f>
        <v/>
      </c>
    </row>
    <row r="942" ht="15" customHeight="1" s="1">
      <c r="A942" s="9" t="n">
        <v>939</v>
      </c>
      <c r="B942" s="6" t="inlineStr">
        <is>
          <t>09/02</t>
        </is>
      </c>
      <c r="C942" s="6" t="n">
        <v>2</v>
      </c>
      <c r="D942" s="6" t="n">
        <v>1</v>
      </c>
      <c r="E942" s="10">
        <f>IF(D942=1, IF(OR(C942&lt;10, C942&gt;=15),1,0), IF(OR(C942&lt;7, C942&gt;=18),1,0))</f>
        <v/>
      </c>
      <c r="F942" s="11" t="n">
        <v>2.318</v>
      </c>
      <c r="G942" s="12">
        <f>0*8</f>
        <v/>
      </c>
      <c r="H942" s="12">
        <f>F942-G942</f>
        <v/>
      </c>
      <c r="I942" s="10">
        <f>IF(E942=0,"Fora",IF(E941=0,"Carg xar",IF(H942&lt;0,IF(M942&lt;0.9,"Carg FV","Stby"),IF(M942&gt;P942,"V2H",IF(M942&lt;0.9,"Carg xar","Stby")))))</f>
        <v/>
      </c>
      <c r="J942" s="12">
        <f>IF(OR(I942="Carg FV",I942="Carg xar"),MIN(IF(I942="Carg FV",ABS(H942),7.4),7.4,MAX(0,(0.9-M942)*40)*0.95),0)</f>
        <v/>
      </c>
      <c r="K942" s="12">
        <f>IF(I942="V2H",MIN(MAX(0,H942),7.4,MAX(0,(M942-P942)*40)*0.95),0)</f>
        <v/>
      </c>
      <c r="L942" s="12">
        <f>IF(E942=0,0,MAX(0,H942-K942))</f>
        <v/>
      </c>
      <c r="M942" s="13">
        <f>M941+J941/40-IF(I941="V2H",K941/(0.95*40),0)-IF(E942=0,IF(E941=1,IF(D942=1,30,40)*0.18/(2*40),0),0)-IF(E942=1,IF(E941=0,IF(D942=1,30,40)*0.18/(2*40),0),0)</f>
        <v/>
      </c>
      <c r="N942" s="14" t="n">
        <v>0.09</v>
      </c>
      <c r="O942" s="15">
        <f>K942*N942</f>
        <v/>
      </c>
      <c r="P942">
        <f>IF(E942=0,0.3,IF(D942=1,IF(C942&gt;=Params!$B$13-3,IF(C942&lt;Params!$B$13,Params!$B$20,0.3),0.3),IF(C942&gt;=Params!$B$15-3,IF(C942&lt;Params!$B$15,Params!$B$21,0.3),0.3)))</f>
        <v/>
      </c>
    </row>
    <row r="943" ht="15" customHeight="1" s="1">
      <c r="A943" s="9" t="n">
        <v>940</v>
      </c>
      <c r="B943" s="6" t="inlineStr">
        <is>
          <t>09/02</t>
        </is>
      </c>
      <c r="C943" s="6" t="n">
        <v>3</v>
      </c>
      <c r="D943" s="6" t="n">
        <v>1</v>
      </c>
      <c r="E943" s="10">
        <f>IF(D943=1, IF(OR(C943&lt;10, C943&gt;=15),1,0), IF(OR(C943&lt;7, C943&gt;=18),1,0))</f>
        <v/>
      </c>
      <c r="F943" s="11" t="n">
        <v>0.144</v>
      </c>
      <c r="G943" s="12">
        <f>0*8</f>
        <v/>
      </c>
      <c r="H943" s="12">
        <f>F943-G943</f>
        <v/>
      </c>
      <c r="I943" s="10">
        <f>IF(E943=0,"Fora",IF(E942=0,"Carg xar",IF(H943&lt;0,IF(M943&lt;0.9,"Carg FV","Stby"),IF(M943&gt;P943,"V2H",IF(M943&lt;0.9,"Carg xar","Stby")))))</f>
        <v/>
      </c>
      <c r="J943" s="12">
        <f>IF(OR(I943="Carg FV",I943="Carg xar"),MIN(IF(I943="Carg FV",ABS(H943),7.4),7.4,MAX(0,(0.9-M943)*40)*0.95),0)</f>
        <v/>
      </c>
      <c r="K943" s="12">
        <f>IF(I943="V2H",MIN(MAX(0,H943),7.4,MAX(0,(M943-P943)*40)*0.95),0)</f>
        <v/>
      </c>
      <c r="L943" s="12">
        <f>IF(E943=0,0,MAX(0,H943-K943))</f>
        <v/>
      </c>
      <c r="M943" s="13">
        <f>M942+J942/40-IF(I942="V2H",K942/(0.95*40),0)-IF(E943=0,IF(E942=1,IF(D943=1,30,40)*0.18/(2*40),0),0)-IF(E943=1,IF(E942=0,IF(D943=1,30,40)*0.18/(2*40),0),0)</f>
        <v/>
      </c>
      <c r="N943" s="14" t="n">
        <v>0.09</v>
      </c>
      <c r="O943" s="15">
        <f>K943*N943</f>
        <v/>
      </c>
      <c r="P943">
        <f>IF(E943=0,0.3,IF(D943=1,IF(C943&gt;=Params!$B$13-3,IF(C943&lt;Params!$B$13,Params!$B$20,0.3),0.3),IF(C943&gt;=Params!$B$15-3,IF(C943&lt;Params!$B$15,Params!$B$21,0.3),0.3)))</f>
        <v/>
      </c>
    </row>
    <row r="944" ht="15" customHeight="1" s="1">
      <c r="A944" s="9" t="n">
        <v>941</v>
      </c>
      <c r="B944" s="6" t="inlineStr">
        <is>
          <t>09/02</t>
        </is>
      </c>
      <c r="C944" s="6" t="n">
        <v>4</v>
      </c>
      <c r="D944" s="6" t="n">
        <v>1</v>
      </c>
      <c r="E944" s="10">
        <f>IF(D944=1, IF(OR(C944&lt;10, C944&gt;=15),1,0), IF(OR(C944&lt;7, C944&gt;=18),1,0))</f>
        <v/>
      </c>
      <c r="F944" s="11" t="n">
        <v>0.114</v>
      </c>
      <c r="G944" s="12">
        <f>0*8</f>
        <v/>
      </c>
      <c r="H944" s="12">
        <f>F944-G944</f>
        <v/>
      </c>
      <c r="I944" s="10">
        <f>IF(E944=0,"Fora",IF(E943=0,"Carg xar",IF(H944&lt;0,IF(M944&lt;0.9,"Carg FV","Stby"),IF(M944&gt;P944,"V2H",IF(M944&lt;0.9,"Carg xar","Stby")))))</f>
        <v/>
      </c>
      <c r="J944" s="12">
        <f>IF(OR(I944="Carg FV",I944="Carg xar"),MIN(IF(I944="Carg FV",ABS(H944),7.4),7.4,MAX(0,(0.9-M944)*40)*0.95),0)</f>
        <v/>
      </c>
      <c r="K944" s="12">
        <f>IF(I944="V2H",MIN(MAX(0,H944),7.4,MAX(0,(M944-P944)*40)*0.95),0)</f>
        <v/>
      </c>
      <c r="L944" s="12">
        <f>IF(E944=0,0,MAX(0,H944-K944))</f>
        <v/>
      </c>
      <c r="M944" s="13">
        <f>M943+J943/40-IF(I943="V2H",K943/(0.95*40),0)-IF(E944=0,IF(E943=1,IF(D944=1,30,40)*0.18/(2*40),0),0)-IF(E944=1,IF(E943=0,IF(D944=1,30,40)*0.18/(2*40),0),0)</f>
        <v/>
      </c>
      <c r="N944" s="14" t="n">
        <v>0.09</v>
      </c>
      <c r="O944" s="15">
        <f>K944*N944</f>
        <v/>
      </c>
      <c r="P944">
        <f>IF(E944=0,0.3,IF(D944=1,IF(C944&gt;=Params!$B$13-3,IF(C944&lt;Params!$B$13,Params!$B$20,0.3),0.3),IF(C944&gt;=Params!$B$15-3,IF(C944&lt;Params!$B$15,Params!$B$21,0.3),0.3)))</f>
        <v/>
      </c>
    </row>
    <row r="945" ht="15" customHeight="1" s="1">
      <c r="A945" s="9" t="n">
        <v>942</v>
      </c>
      <c r="B945" s="6" t="inlineStr">
        <is>
          <t>09/02</t>
        </is>
      </c>
      <c r="C945" s="6" t="n">
        <v>5</v>
      </c>
      <c r="D945" s="6" t="n">
        <v>1</v>
      </c>
      <c r="E945" s="10">
        <f>IF(D945=1, IF(OR(C945&lt;10, C945&gt;=15),1,0), IF(OR(C945&lt;7, C945&gt;=18),1,0))</f>
        <v/>
      </c>
      <c r="F945" s="11" t="n">
        <v>2.52</v>
      </c>
      <c r="G945" s="12">
        <f>0*8</f>
        <v/>
      </c>
      <c r="H945" s="12">
        <f>F945-G945</f>
        <v/>
      </c>
      <c r="I945" s="10">
        <f>IF(E945=0,"Fora",IF(E944=0,"Carg xar",IF(H945&lt;0,IF(M945&lt;0.9,"Carg FV","Stby"),IF(M945&gt;P945,"V2H",IF(M945&lt;0.9,"Carg xar","Stby")))))</f>
        <v/>
      </c>
      <c r="J945" s="12">
        <f>IF(OR(I945="Carg FV",I945="Carg xar"),MIN(IF(I945="Carg FV",ABS(H945),7.4),7.4,MAX(0,(0.9-M945)*40)*0.95),0)</f>
        <v/>
      </c>
      <c r="K945" s="12">
        <f>IF(I945="V2H",MIN(MAX(0,H945),7.4,MAX(0,(M945-P945)*40)*0.95),0)</f>
        <v/>
      </c>
      <c r="L945" s="12">
        <f>IF(E945=0,0,MAX(0,H945-K945))</f>
        <v/>
      </c>
      <c r="M945" s="13">
        <f>M944+J944/40-IF(I944="V2H",K944/(0.95*40),0)-IF(E945=0,IF(E944=1,IF(D945=1,30,40)*0.18/(2*40),0),0)-IF(E945=1,IF(E944=0,IF(D945=1,30,40)*0.18/(2*40),0),0)</f>
        <v/>
      </c>
      <c r="N945" s="14" t="n">
        <v>0.09</v>
      </c>
      <c r="O945" s="15">
        <f>K945*N945</f>
        <v/>
      </c>
      <c r="P945">
        <f>IF(E945=0,0.3,IF(D945=1,IF(C945&gt;=Params!$B$13-3,IF(C945&lt;Params!$B$13,Params!$B$20,0.3),0.3),IF(C945&gt;=Params!$B$15-3,IF(C945&lt;Params!$B$15,Params!$B$21,0.3),0.3)))</f>
        <v/>
      </c>
    </row>
    <row r="946" ht="15" customHeight="1" s="1">
      <c r="A946" s="9" t="n">
        <v>943</v>
      </c>
      <c r="B946" s="6" t="inlineStr">
        <is>
          <t>09/02</t>
        </is>
      </c>
      <c r="C946" s="6" t="n">
        <v>6</v>
      </c>
      <c r="D946" s="6" t="n">
        <v>1</v>
      </c>
      <c r="E946" s="10">
        <f>IF(D946=1, IF(OR(C946&lt;10, C946&gt;=15),1,0), IF(OR(C946&lt;7, C946&gt;=18),1,0))</f>
        <v/>
      </c>
      <c r="F946" s="11" t="n">
        <v>3.849</v>
      </c>
      <c r="G946" s="12">
        <f>0*8</f>
        <v/>
      </c>
      <c r="H946" s="12">
        <f>F946-G946</f>
        <v/>
      </c>
      <c r="I946" s="10">
        <f>IF(E946=0,"Fora",IF(E945=0,"Carg xar",IF(H946&lt;0,IF(M946&lt;0.9,"Carg FV","Stby"),IF(M946&gt;P946,"V2H",IF(M946&lt;0.9,"Carg xar","Stby")))))</f>
        <v/>
      </c>
      <c r="J946" s="12">
        <f>IF(OR(I946="Carg FV",I946="Carg xar"),MIN(IF(I946="Carg FV",ABS(H946),7.4),7.4,MAX(0,(0.9-M946)*40)*0.95),0)</f>
        <v/>
      </c>
      <c r="K946" s="12">
        <f>IF(I946="V2H",MIN(MAX(0,H946),7.4,MAX(0,(M946-P946)*40)*0.95),0)</f>
        <v/>
      </c>
      <c r="L946" s="12">
        <f>IF(E946=0,0,MAX(0,H946-K946))</f>
        <v/>
      </c>
      <c r="M946" s="13">
        <f>M945+J945/40-IF(I945="V2H",K945/(0.95*40),0)-IF(E946=0,IF(E945=1,IF(D946=1,30,40)*0.18/(2*40),0),0)-IF(E946=1,IF(E945=0,IF(D946=1,30,40)*0.18/(2*40),0),0)</f>
        <v/>
      </c>
      <c r="N946" s="14" t="n">
        <v>0.09</v>
      </c>
      <c r="O946" s="15">
        <f>K946*N946</f>
        <v/>
      </c>
      <c r="P946">
        <f>IF(E946=0,0.3,IF(D946=1,IF(C946&gt;=Params!$B$13-3,IF(C946&lt;Params!$B$13,Params!$B$20,0.3),0.3),IF(C946&gt;=Params!$B$15-3,IF(C946&lt;Params!$B$15,Params!$B$21,0.3),0.3)))</f>
        <v/>
      </c>
    </row>
    <row r="947" ht="15" customHeight="1" s="1">
      <c r="A947" s="9" t="n">
        <v>944</v>
      </c>
      <c r="B947" s="6" t="inlineStr">
        <is>
          <t>09/02</t>
        </is>
      </c>
      <c r="C947" s="6" t="n">
        <v>7</v>
      </c>
      <c r="D947" s="6" t="n">
        <v>1</v>
      </c>
      <c r="E947" s="10">
        <f>IF(D947=1, IF(OR(C947&lt;10, C947&gt;=15),1,0), IF(OR(C947&lt;7, C947&gt;=18),1,0))</f>
        <v/>
      </c>
      <c r="F947" s="11" t="n">
        <v>4.325</v>
      </c>
      <c r="G947" s="12">
        <f>0*8</f>
        <v/>
      </c>
      <c r="H947" s="12">
        <f>F947-G947</f>
        <v/>
      </c>
      <c r="I947" s="10">
        <f>IF(E947=0,"Fora",IF(E946=0,"Carg xar",IF(H947&lt;0,IF(M947&lt;0.9,"Carg FV","Stby"),IF(M947&gt;P947,"V2H",IF(M947&lt;0.9,"Carg xar","Stby")))))</f>
        <v/>
      </c>
      <c r="J947" s="12">
        <f>IF(OR(I947="Carg FV",I947="Carg xar"),MIN(IF(I947="Carg FV",ABS(H947),7.4),7.4,MAX(0,(0.9-M947)*40)*0.95),0)</f>
        <v/>
      </c>
      <c r="K947" s="12">
        <f>IF(I947="V2H",MIN(MAX(0,H947),7.4,MAX(0,(M947-P947)*40)*0.95),0)</f>
        <v/>
      </c>
      <c r="L947" s="12">
        <f>IF(E947=0,0,MAX(0,H947-K947))</f>
        <v/>
      </c>
      <c r="M947" s="13">
        <f>M946+J946/40-IF(I946="V2H",K946/(0.95*40),0)-IF(E947=0,IF(E946=1,IF(D947=1,30,40)*0.18/(2*40),0),0)-IF(E947=1,IF(E946=0,IF(D947=1,30,40)*0.18/(2*40),0),0)</f>
        <v/>
      </c>
      <c r="N947" s="14" t="n">
        <v>0.09</v>
      </c>
      <c r="O947" s="15">
        <f>K947*N947</f>
        <v/>
      </c>
      <c r="P947">
        <f>IF(E947=0,0.3,IF(D947=1,IF(C947&gt;=Params!$B$13-3,IF(C947&lt;Params!$B$13,Params!$B$20,0.3),0.3),IF(C947&gt;=Params!$B$15-3,IF(C947&lt;Params!$B$15,Params!$B$21,0.3),0.3)))</f>
        <v/>
      </c>
    </row>
    <row r="948" ht="15" customHeight="1" s="1">
      <c r="A948" s="9" t="n">
        <v>945</v>
      </c>
      <c r="B948" s="6" t="inlineStr">
        <is>
          <t>09/02</t>
        </is>
      </c>
      <c r="C948" s="6" t="n">
        <v>8</v>
      </c>
      <c r="D948" s="6" t="n">
        <v>1</v>
      </c>
      <c r="E948" s="10">
        <f>IF(D948=1, IF(OR(C948&lt;10, C948&gt;=15),1,0), IF(OR(C948&lt;7, C948&gt;=18),1,0))</f>
        <v/>
      </c>
      <c r="F948" s="11" t="n">
        <v>4.328</v>
      </c>
      <c r="G948" s="12">
        <f>0.1*8</f>
        <v/>
      </c>
      <c r="H948" s="12">
        <f>F948-G948</f>
        <v/>
      </c>
      <c r="I948" s="10">
        <f>IF(E948=0,"Fora",IF(E947=0,"Carg xar",IF(H948&lt;0,IF(M948&lt;0.9,"Carg FV","Stby"),IF(M948&gt;P948,"V2H",IF(M948&lt;0.9,"Carg xar","Stby")))))</f>
        <v/>
      </c>
      <c r="J948" s="12">
        <f>IF(OR(I948="Carg FV",I948="Carg xar"),MIN(IF(I948="Carg FV",ABS(H948),7.4),7.4,MAX(0,(0.9-M948)*40)*0.95),0)</f>
        <v/>
      </c>
      <c r="K948" s="12">
        <f>IF(I948="V2H",MIN(MAX(0,H948),7.4,MAX(0,(M948-P948)*40)*0.95),0)</f>
        <v/>
      </c>
      <c r="L948" s="12">
        <f>IF(E948=0,0,MAX(0,H948-K948))</f>
        <v/>
      </c>
      <c r="M948" s="13">
        <f>M947+J947/40-IF(I947="V2H",K947/(0.95*40),0)-IF(E948=0,IF(E947=1,IF(D948=1,30,40)*0.18/(2*40),0),0)-IF(E948=1,IF(E947=0,IF(D948=1,30,40)*0.18/(2*40),0),0)</f>
        <v/>
      </c>
      <c r="N948" s="14" t="n">
        <v>0.09</v>
      </c>
      <c r="O948" s="15">
        <f>K948*N948</f>
        <v/>
      </c>
      <c r="P948">
        <f>IF(E948=0,0.3,IF(D948=1,IF(C948&gt;=Params!$B$13-3,IF(C948&lt;Params!$B$13,Params!$B$20,0.3),0.3),IF(C948&gt;=Params!$B$15-3,IF(C948&lt;Params!$B$15,Params!$B$21,0.3),0.3)))</f>
        <v/>
      </c>
    </row>
    <row r="949" ht="15" customHeight="1" s="1">
      <c r="A949" s="9" t="n">
        <v>946</v>
      </c>
      <c r="B949" s="6" t="inlineStr">
        <is>
          <t>09/02</t>
        </is>
      </c>
      <c r="C949" s="6" t="n">
        <v>9</v>
      </c>
      <c r="D949" s="6" t="n">
        <v>1</v>
      </c>
      <c r="E949" s="10">
        <f>IF(D949=1, IF(OR(C949&lt;10, C949&gt;=15),1,0), IF(OR(C949&lt;7, C949&gt;=18),1,0))</f>
        <v/>
      </c>
      <c r="F949" s="11" t="n">
        <v>3.946</v>
      </c>
      <c r="G949" s="12">
        <f>0.28*8</f>
        <v/>
      </c>
      <c r="H949" s="12">
        <f>F949-G949</f>
        <v/>
      </c>
      <c r="I949" s="10">
        <f>IF(E949=0,"Fora",IF(E948=0,"Carg xar",IF(H949&lt;0,IF(M949&lt;0.9,"Carg FV","Stby"),IF(M949&gt;P949,"V2H",IF(M949&lt;0.9,"Carg xar","Stby")))))</f>
        <v/>
      </c>
      <c r="J949" s="12">
        <f>IF(OR(I949="Carg FV",I949="Carg xar"),MIN(IF(I949="Carg FV",ABS(H949),7.4),7.4,MAX(0,(0.9-M949)*40)*0.95),0)</f>
        <v/>
      </c>
      <c r="K949" s="12">
        <f>IF(I949="V2H",MIN(MAX(0,H949),7.4,MAX(0,(M949-P949)*40)*0.95),0)</f>
        <v/>
      </c>
      <c r="L949" s="12">
        <f>IF(E949=0,0,MAX(0,H949-K949))</f>
        <v/>
      </c>
      <c r="M949" s="13">
        <f>M948+J948/40-IF(I948="V2H",K948/(0.95*40),0)-IF(E949=0,IF(E948=1,IF(D949=1,30,40)*0.18/(2*40),0),0)-IF(E949=1,IF(E948=0,IF(D949=1,30,40)*0.18/(2*40),0),0)</f>
        <v/>
      </c>
      <c r="N949" s="14" t="n">
        <v>0.09</v>
      </c>
      <c r="O949" s="15">
        <f>K949*N949</f>
        <v/>
      </c>
      <c r="P949">
        <f>IF(E949=0,0.3,IF(D949=1,IF(C949&gt;=Params!$B$13-3,IF(C949&lt;Params!$B$13,Params!$B$20,0.3),0.3),IF(C949&gt;=Params!$B$15-3,IF(C949&lt;Params!$B$15,Params!$B$21,0.3),0.3)))</f>
        <v/>
      </c>
    </row>
    <row r="950" ht="15" customHeight="1" s="1">
      <c r="A950" s="9" t="n">
        <v>947</v>
      </c>
      <c r="B950" s="6" t="inlineStr">
        <is>
          <t>09/02</t>
        </is>
      </c>
      <c r="C950" s="6" t="n">
        <v>10</v>
      </c>
      <c r="D950" s="6" t="n">
        <v>1</v>
      </c>
      <c r="E950" s="10">
        <f>IF(D950=1, IF(OR(C950&lt;10, C950&gt;=15),1,0), IF(OR(C950&lt;7, C950&gt;=18),1,0))</f>
        <v/>
      </c>
      <c r="F950" s="11" t="n">
        <v>1.263</v>
      </c>
      <c r="G950" s="12">
        <f>0.48*8</f>
        <v/>
      </c>
      <c r="H950" s="12">
        <f>F950-G950</f>
        <v/>
      </c>
      <c r="I950" s="10">
        <f>IF(E950=0,"Fora",IF(E949=0,"Carg xar",IF(H950&lt;0,IF(M950&lt;0.9,"Carg FV","Stby"),IF(M950&gt;P950,"V2H",IF(M950&lt;0.9,"Carg xar","Stby")))))</f>
        <v/>
      </c>
      <c r="J950" s="12">
        <f>IF(OR(I950="Carg FV",I950="Carg xar"),MIN(IF(I950="Carg FV",ABS(H950),7.4),7.4,MAX(0,(0.9-M950)*40)*0.95),0)</f>
        <v/>
      </c>
      <c r="K950" s="12">
        <f>IF(I950="V2H",MIN(MAX(0,H950),7.4,MAX(0,(M950-P950)*40)*0.95),0)</f>
        <v/>
      </c>
      <c r="L950" s="12">
        <f>IF(E950=0,0,MAX(0,H950-K950))</f>
        <v/>
      </c>
      <c r="M950" s="13">
        <f>M949+J949/40-IF(I949="V2H",K949/(0.95*40),0)-IF(E950=0,IF(E949=1,IF(D950=1,30,40)*0.18/(2*40),0),0)-IF(E950=1,IF(E949=0,IF(D950=1,30,40)*0.18/(2*40),0),0)</f>
        <v/>
      </c>
      <c r="N950" s="14" t="n">
        <v>0.09</v>
      </c>
      <c r="O950" s="15">
        <f>K950*N950</f>
        <v/>
      </c>
      <c r="P950">
        <f>IF(E950=0,0.3,IF(D950=1,IF(C950&gt;=Params!$B$13-3,IF(C950&lt;Params!$B$13,Params!$B$20,0.3),0.3),IF(C950&gt;=Params!$B$15-3,IF(C950&lt;Params!$B$15,Params!$B$21,0.3),0.3)))</f>
        <v/>
      </c>
    </row>
    <row r="951" ht="15" customHeight="1" s="1">
      <c r="A951" s="9" t="n">
        <v>948</v>
      </c>
      <c r="B951" s="6" t="inlineStr">
        <is>
          <t>09/02</t>
        </is>
      </c>
      <c r="C951" s="6" t="n">
        <v>11</v>
      </c>
      <c r="D951" s="6" t="n">
        <v>1</v>
      </c>
      <c r="E951" s="10">
        <f>IF(D951=1, IF(OR(C951&lt;10, C951&gt;=15),1,0), IF(OR(C951&lt;7, C951&gt;=18),1,0))</f>
        <v/>
      </c>
      <c r="F951" s="11" t="n">
        <v>0</v>
      </c>
      <c r="G951" s="12">
        <f>0.62*8</f>
        <v/>
      </c>
      <c r="H951" s="12">
        <f>F951-G951</f>
        <v/>
      </c>
      <c r="I951" s="10">
        <f>IF(E951=0,"Fora",IF(E950=0,"Carg xar",IF(H951&lt;0,IF(M951&lt;0.9,"Carg FV","Stby"),IF(M951&gt;P951,"V2H",IF(M951&lt;0.9,"Carg xar","Stby")))))</f>
        <v/>
      </c>
      <c r="J951" s="12">
        <f>IF(OR(I951="Carg FV",I951="Carg xar"),MIN(IF(I951="Carg FV",ABS(H951),7.4),7.4,MAX(0,(0.9-M951)*40)*0.95),0)</f>
        <v/>
      </c>
      <c r="K951" s="12">
        <f>IF(I951="V2H",MIN(MAX(0,H951),7.4,MAX(0,(M951-P951)*40)*0.95),0)</f>
        <v/>
      </c>
      <c r="L951" s="12">
        <f>IF(E951=0,0,MAX(0,H951-K951))</f>
        <v/>
      </c>
      <c r="M951" s="13">
        <f>M950+J950/40-IF(I950="V2H",K950/(0.95*40),0)-IF(E951=0,IF(E950=1,IF(D951=1,30,40)*0.18/(2*40),0),0)-IF(E951=1,IF(E950=0,IF(D951=1,30,40)*0.18/(2*40),0),0)</f>
        <v/>
      </c>
      <c r="N951" s="14" t="n">
        <v>0.09</v>
      </c>
      <c r="O951" s="15">
        <f>K951*N951</f>
        <v/>
      </c>
      <c r="P951">
        <f>IF(E951=0,0.3,IF(D951=1,IF(C951&gt;=Params!$B$13-3,IF(C951&lt;Params!$B$13,Params!$B$20,0.3),0.3),IF(C951&gt;=Params!$B$15-3,IF(C951&lt;Params!$B$15,Params!$B$21,0.3),0.3)))</f>
        <v/>
      </c>
    </row>
    <row r="952" ht="15" customHeight="1" s="1">
      <c r="A952" s="9" t="n">
        <v>949</v>
      </c>
      <c r="B952" s="6" t="inlineStr">
        <is>
          <t>09/02</t>
        </is>
      </c>
      <c r="C952" s="6" t="n">
        <v>12</v>
      </c>
      <c r="D952" s="6" t="n">
        <v>1</v>
      </c>
      <c r="E952" s="10">
        <f>IF(D952=1, IF(OR(C952&lt;10, C952&gt;=15),1,0), IF(OR(C952&lt;7, C952&gt;=18),1,0))</f>
        <v/>
      </c>
      <c r="F952" s="11" t="n">
        <v>0</v>
      </c>
      <c r="G952" s="12">
        <f>0.68*8</f>
        <v/>
      </c>
      <c r="H952" s="12">
        <f>F952-G952</f>
        <v/>
      </c>
      <c r="I952" s="10">
        <f>IF(E952=0,"Fora",IF(E951=0,"Carg xar",IF(H952&lt;0,IF(M952&lt;0.9,"Carg FV","Stby"),IF(M952&gt;P952,"V2H",IF(M952&lt;0.9,"Carg xar","Stby")))))</f>
        <v/>
      </c>
      <c r="J952" s="12">
        <f>IF(OR(I952="Carg FV",I952="Carg xar"),MIN(IF(I952="Carg FV",ABS(H952),7.4),7.4,MAX(0,(0.9-M952)*40)*0.95),0)</f>
        <v/>
      </c>
      <c r="K952" s="12">
        <f>IF(I952="V2H",MIN(MAX(0,H952),7.4,MAX(0,(M952-P952)*40)*0.95),0)</f>
        <v/>
      </c>
      <c r="L952" s="12">
        <f>IF(E952=0,0,MAX(0,H952-K952))</f>
        <v/>
      </c>
      <c r="M952" s="13">
        <f>M951+J951/40-IF(I951="V2H",K951/(0.95*40),0)-IF(E952=0,IF(E951=1,IF(D952=1,30,40)*0.18/(2*40),0),0)-IF(E952=1,IF(E951=0,IF(D952=1,30,40)*0.18/(2*40),0),0)</f>
        <v/>
      </c>
      <c r="N952" s="14" t="n">
        <v>0.09</v>
      </c>
      <c r="O952" s="15">
        <f>K952*N952</f>
        <v/>
      </c>
      <c r="P952">
        <f>IF(E952=0,0.3,IF(D952=1,IF(C952&gt;=Params!$B$13-3,IF(C952&lt;Params!$B$13,Params!$B$20,0.3),0.3),IF(C952&gt;=Params!$B$15-3,IF(C952&lt;Params!$B$15,Params!$B$21,0.3),0.3)))</f>
        <v/>
      </c>
    </row>
    <row r="953" ht="15" customHeight="1" s="1">
      <c r="A953" s="9" t="n">
        <v>950</v>
      </c>
      <c r="B953" s="6" t="inlineStr">
        <is>
          <t>09/02</t>
        </is>
      </c>
      <c r="C953" s="6" t="n">
        <v>13</v>
      </c>
      <c r="D953" s="6" t="n">
        <v>1</v>
      </c>
      <c r="E953" s="10">
        <f>IF(D953=1, IF(OR(C953&lt;10, C953&gt;=15),1,0), IF(OR(C953&lt;7, C953&gt;=18),1,0))</f>
        <v/>
      </c>
      <c r="F953" s="11" t="n">
        <v>0</v>
      </c>
      <c r="G953" s="12">
        <f>0.65*8</f>
        <v/>
      </c>
      <c r="H953" s="12">
        <f>F953-G953</f>
        <v/>
      </c>
      <c r="I953" s="10">
        <f>IF(E953=0,"Fora",IF(E952=0,"Carg xar",IF(H953&lt;0,IF(M953&lt;0.9,"Carg FV","Stby"),IF(M953&gt;P953,"V2H",IF(M953&lt;0.9,"Carg xar","Stby")))))</f>
        <v/>
      </c>
      <c r="J953" s="12">
        <f>IF(OR(I953="Carg FV",I953="Carg xar"),MIN(IF(I953="Carg FV",ABS(H953),7.4),7.4,MAX(0,(0.9-M953)*40)*0.95),0)</f>
        <v/>
      </c>
      <c r="K953" s="12">
        <f>IF(I953="V2H",MIN(MAX(0,H953),7.4,MAX(0,(M953-P953)*40)*0.95),0)</f>
        <v/>
      </c>
      <c r="L953" s="12">
        <f>IF(E953=0,0,MAX(0,H953-K953))</f>
        <v/>
      </c>
      <c r="M953" s="13">
        <f>M952+J952/40-IF(I952="V2H",K952/(0.95*40),0)-IF(E953=0,IF(E952=1,IF(D953=1,30,40)*0.18/(2*40),0),0)-IF(E953=1,IF(E952=0,IF(D953=1,30,40)*0.18/(2*40),0),0)</f>
        <v/>
      </c>
      <c r="N953" s="14" t="n">
        <v>0.09</v>
      </c>
      <c r="O953" s="15">
        <f>K953*N953</f>
        <v/>
      </c>
      <c r="P953">
        <f>IF(E953=0,0.3,IF(D953=1,IF(C953&gt;=Params!$B$13-3,IF(C953&lt;Params!$B$13,Params!$B$20,0.3),0.3),IF(C953&gt;=Params!$B$15-3,IF(C953&lt;Params!$B$15,Params!$B$21,0.3),0.3)))</f>
        <v/>
      </c>
    </row>
    <row r="954" ht="15" customHeight="1" s="1">
      <c r="A954" s="9" t="n">
        <v>951</v>
      </c>
      <c r="B954" s="6" t="inlineStr">
        <is>
          <t>09/02</t>
        </is>
      </c>
      <c r="C954" s="6" t="n">
        <v>14</v>
      </c>
      <c r="D954" s="6" t="n">
        <v>1</v>
      </c>
      <c r="E954" s="10">
        <f>IF(D954=1, IF(OR(C954&lt;10, C954&gt;=15),1,0), IF(OR(C954&lt;7, C954&gt;=18),1,0))</f>
        <v/>
      </c>
      <c r="F954" s="11" t="n">
        <v>1.422</v>
      </c>
      <c r="G954" s="12">
        <f>0.5*8</f>
        <v/>
      </c>
      <c r="H954" s="12">
        <f>F954-G954</f>
        <v/>
      </c>
      <c r="I954" s="10">
        <f>IF(E954=0,"Fora",IF(E953=0,"Carg xar",IF(H954&lt;0,IF(M954&lt;0.9,"Carg FV","Stby"),IF(M954&gt;P954,"V2H",IF(M954&lt;0.9,"Carg xar","Stby")))))</f>
        <v/>
      </c>
      <c r="J954" s="12">
        <f>IF(OR(I954="Carg FV",I954="Carg xar"),MIN(IF(I954="Carg FV",ABS(H954),7.4),7.4,MAX(0,(0.9-M954)*40)*0.95),0)</f>
        <v/>
      </c>
      <c r="K954" s="12">
        <f>IF(I954="V2H",MIN(MAX(0,H954),7.4,MAX(0,(M954-P954)*40)*0.95),0)</f>
        <v/>
      </c>
      <c r="L954" s="12">
        <f>IF(E954=0,0,MAX(0,H954-K954))</f>
        <v/>
      </c>
      <c r="M954" s="13">
        <f>M953+J953/40-IF(I953="V2H",K953/(0.95*40),0)-IF(E954=0,IF(E953=1,IF(D954=1,30,40)*0.18/(2*40),0),0)-IF(E954=1,IF(E953=0,IF(D954=1,30,40)*0.18/(2*40),0),0)</f>
        <v/>
      </c>
      <c r="N954" s="14" t="n">
        <v>0.09</v>
      </c>
      <c r="O954" s="15">
        <f>K954*N954</f>
        <v/>
      </c>
      <c r="P954">
        <f>IF(E954=0,0.3,IF(D954=1,IF(C954&gt;=Params!$B$13-3,IF(C954&lt;Params!$B$13,Params!$B$20,0.3),0.3),IF(C954&gt;=Params!$B$15-3,IF(C954&lt;Params!$B$15,Params!$B$21,0.3),0.3)))</f>
        <v/>
      </c>
    </row>
    <row r="955" ht="15" customHeight="1" s="1">
      <c r="A955" s="9" t="n">
        <v>952</v>
      </c>
      <c r="B955" s="6" t="inlineStr">
        <is>
          <t>09/02</t>
        </is>
      </c>
      <c r="C955" s="6" t="n">
        <v>15</v>
      </c>
      <c r="D955" s="6" t="n">
        <v>1</v>
      </c>
      <c r="E955" s="10">
        <f>IF(D955=1, IF(OR(C955&lt;10, C955&gt;=15),1,0), IF(OR(C955&lt;7, C955&gt;=18),1,0))</f>
        <v/>
      </c>
      <c r="F955" s="11" t="n">
        <v>2.169</v>
      </c>
      <c r="G955" s="12">
        <f>0.32*8</f>
        <v/>
      </c>
      <c r="H955" s="12">
        <f>F955-G955</f>
        <v/>
      </c>
      <c r="I955" s="10">
        <f>IF(E955=0,"Fora",IF(E954=0,"Carg xar",IF(H955&lt;0,IF(M955&lt;0.9,"Carg FV","Stby"),IF(M955&gt;P955,"V2H",IF(M955&lt;0.9,"Carg xar","Stby")))))</f>
        <v/>
      </c>
      <c r="J955" s="12">
        <f>IF(OR(I955="Carg FV",I955="Carg xar"),MIN(IF(I955="Carg FV",ABS(H955),7.4),7.4,MAX(0,(0.9-M955)*40)*0.95),0)</f>
        <v/>
      </c>
      <c r="K955" s="12">
        <f>IF(I955="V2H",MIN(MAX(0,H955),7.4,MAX(0,(M955-P955)*40)*0.95),0)</f>
        <v/>
      </c>
      <c r="L955" s="12">
        <f>IF(E955=0,0,MAX(0,H955-K955))</f>
        <v/>
      </c>
      <c r="M955" s="13">
        <f>M954+J954/40-IF(I954="V2H",K954/(0.95*40),0)-IF(E955=0,IF(E954=1,IF(D955=1,30,40)*0.18/(2*40),0),0)-IF(E955=1,IF(E954=0,IF(D955=1,30,40)*0.18/(2*40),0),0)</f>
        <v/>
      </c>
      <c r="N955" s="14" t="n">
        <v>0.09</v>
      </c>
      <c r="O955" s="15">
        <f>K955*N955</f>
        <v/>
      </c>
      <c r="P955">
        <f>IF(E955=0,0.3,IF(D955=1,IF(C955&gt;=Params!$B$13-3,IF(C955&lt;Params!$B$13,Params!$B$20,0.3),0.3),IF(C955&gt;=Params!$B$15-3,IF(C955&lt;Params!$B$15,Params!$B$21,0.3),0.3)))</f>
        <v/>
      </c>
    </row>
    <row r="956" ht="15" customHeight="1" s="1">
      <c r="A956" s="9" t="n">
        <v>953</v>
      </c>
      <c r="B956" s="6" t="inlineStr">
        <is>
          <t>09/02</t>
        </is>
      </c>
      <c r="C956" s="6" t="n">
        <v>16</v>
      </c>
      <c r="D956" s="6" t="n">
        <v>1</v>
      </c>
      <c r="E956" s="10">
        <f>IF(D956=1, IF(OR(C956&lt;10, C956&gt;=15),1,0), IF(OR(C956&lt;7, C956&gt;=18),1,0))</f>
        <v/>
      </c>
      <c r="F956" s="11" t="n">
        <v>0.285</v>
      </c>
      <c r="G956" s="12">
        <f>0.12*8</f>
        <v/>
      </c>
      <c r="H956" s="12">
        <f>F956-G956</f>
        <v/>
      </c>
      <c r="I956" s="10">
        <f>IF(E956=0,"Fora",IF(E955=0,"Carg xar",IF(H956&lt;0,IF(M956&lt;0.9,"Carg FV","Stby"),IF(M956&gt;P956,"V2H",IF(M956&lt;0.9,"Carg xar","Stby")))))</f>
        <v/>
      </c>
      <c r="J956" s="12">
        <f>IF(OR(I956="Carg FV",I956="Carg xar"),MIN(IF(I956="Carg FV",ABS(H956),7.4),7.4,MAX(0,(0.9-M956)*40)*0.95),0)</f>
        <v/>
      </c>
      <c r="K956" s="12">
        <f>IF(I956="V2H",MIN(MAX(0,H956),7.4,MAX(0,(M956-P956)*40)*0.95),0)</f>
        <v/>
      </c>
      <c r="L956" s="12">
        <f>IF(E956=0,0,MAX(0,H956-K956))</f>
        <v/>
      </c>
      <c r="M956" s="13">
        <f>M955+J955/40-IF(I955="V2H",K955/(0.95*40),0)-IF(E956=0,IF(E955=1,IF(D956=1,30,40)*0.18/(2*40),0),0)-IF(E956=1,IF(E955=0,IF(D956=1,30,40)*0.18/(2*40),0),0)</f>
        <v/>
      </c>
      <c r="N956" s="14" t="n">
        <v>0.09</v>
      </c>
      <c r="O956" s="15">
        <f>K956*N956</f>
        <v/>
      </c>
      <c r="P956">
        <f>IF(E956=0,0.3,IF(D956=1,IF(C956&gt;=Params!$B$13-3,IF(C956&lt;Params!$B$13,Params!$B$20,0.3),0.3),IF(C956&gt;=Params!$B$15-3,IF(C956&lt;Params!$B$15,Params!$B$21,0.3),0.3)))</f>
        <v/>
      </c>
    </row>
    <row r="957" ht="15" customHeight="1" s="1">
      <c r="A957" s="9" t="n">
        <v>954</v>
      </c>
      <c r="B957" s="6" t="inlineStr">
        <is>
          <t>09/02</t>
        </is>
      </c>
      <c r="C957" s="6" t="n">
        <v>17</v>
      </c>
      <c r="D957" s="6" t="n">
        <v>1</v>
      </c>
      <c r="E957" s="10">
        <f>IF(D957=1, IF(OR(C957&lt;10, C957&gt;=15),1,0), IF(OR(C957&lt;7, C957&gt;=18),1,0))</f>
        <v/>
      </c>
      <c r="F957" s="11" t="n">
        <v>0.126</v>
      </c>
      <c r="G957" s="12">
        <f>0*8</f>
        <v/>
      </c>
      <c r="H957" s="12">
        <f>F957-G957</f>
        <v/>
      </c>
      <c r="I957" s="10">
        <f>IF(E957=0,"Fora",IF(E956=0,"Carg xar",IF(H957&lt;0,IF(M957&lt;0.9,"Carg FV","Stby"),IF(M957&gt;P957,"V2H",IF(M957&lt;0.9,"Carg xar","Stby")))))</f>
        <v/>
      </c>
      <c r="J957" s="12">
        <f>IF(OR(I957="Carg FV",I957="Carg xar"),MIN(IF(I957="Carg FV",ABS(H957),7.4),7.4,MAX(0,(0.9-M957)*40)*0.95),0)</f>
        <v/>
      </c>
      <c r="K957" s="12">
        <f>IF(I957="V2H",MIN(MAX(0,H957),7.4,MAX(0,(M957-P957)*40)*0.95),0)</f>
        <v/>
      </c>
      <c r="L957" s="12">
        <f>IF(E957=0,0,MAX(0,H957-K957))</f>
        <v/>
      </c>
      <c r="M957" s="13">
        <f>M956+J956/40-IF(I956="V2H",K956/(0.95*40),0)-IF(E957=0,IF(E956=1,IF(D957=1,30,40)*0.18/(2*40),0),0)-IF(E957=1,IF(E956=0,IF(D957=1,30,40)*0.18/(2*40),0),0)</f>
        <v/>
      </c>
      <c r="N957" s="14" t="n">
        <v>0.09</v>
      </c>
      <c r="O957" s="15">
        <f>K957*N957</f>
        <v/>
      </c>
      <c r="P957">
        <f>IF(E957=0,0.3,IF(D957=1,IF(C957&gt;=Params!$B$13-3,IF(C957&lt;Params!$B$13,Params!$B$20,0.3),0.3),IF(C957&gt;=Params!$B$15-3,IF(C957&lt;Params!$B$15,Params!$B$21,0.3),0.3)))</f>
        <v/>
      </c>
    </row>
    <row r="958" ht="15" customHeight="1" s="1">
      <c r="A958" s="9" t="n">
        <v>955</v>
      </c>
      <c r="B958" s="6" t="inlineStr">
        <is>
          <t>09/02</t>
        </is>
      </c>
      <c r="C958" s="6" t="n">
        <v>18</v>
      </c>
      <c r="D958" s="6" t="n">
        <v>1</v>
      </c>
      <c r="E958" s="10">
        <f>IF(D958=1, IF(OR(C958&lt;10, C958&gt;=15),1,0), IF(OR(C958&lt;7, C958&gt;=18),1,0))</f>
        <v/>
      </c>
      <c r="F958" s="11" t="n">
        <v>0.21</v>
      </c>
      <c r="G958" s="12">
        <f>0*8</f>
        <v/>
      </c>
      <c r="H958" s="12">
        <f>F958-G958</f>
        <v/>
      </c>
      <c r="I958" s="10">
        <f>IF(E958=0,"Fora",IF(E957=0,"Carg xar",IF(H958&lt;0,IF(M958&lt;0.9,"Carg FV","Stby"),IF(M958&gt;P958,"V2H",IF(M958&lt;0.9,"Carg xar","Stby")))))</f>
        <v/>
      </c>
      <c r="J958" s="12">
        <f>IF(OR(I958="Carg FV",I958="Carg xar"),MIN(IF(I958="Carg FV",ABS(H958),7.4),7.4,MAX(0,(0.9-M958)*40)*0.95),0)</f>
        <v/>
      </c>
      <c r="K958" s="12">
        <f>IF(I958="V2H",MIN(MAX(0,H958),7.4,MAX(0,(M958-P958)*40)*0.95),0)</f>
        <v/>
      </c>
      <c r="L958" s="12">
        <f>IF(E958=0,0,MAX(0,H958-K958))</f>
        <v/>
      </c>
      <c r="M958" s="13">
        <f>M957+J957/40-IF(I957="V2H",K957/(0.95*40),0)-IF(E958=0,IF(E957=1,IF(D958=1,30,40)*0.18/(2*40),0),0)-IF(E958=1,IF(E957=0,IF(D958=1,30,40)*0.18/(2*40),0),0)</f>
        <v/>
      </c>
      <c r="N958" s="14" t="n">
        <v>0.09</v>
      </c>
      <c r="O958" s="15">
        <f>K958*N958</f>
        <v/>
      </c>
      <c r="P958">
        <f>IF(E958=0,0.3,IF(D958=1,IF(C958&gt;=Params!$B$13-3,IF(C958&lt;Params!$B$13,Params!$B$20,0.3),0.3),IF(C958&gt;=Params!$B$15-3,IF(C958&lt;Params!$B$15,Params!$B$21,0.3),0.3)))</f>
        <v/>
      </c>
    </row>
    <row r="959" ht="15" customHeight="1" s="1">
      <c r="A959" s="9" t="n">
        <v>956</v>
      </c>
      <c r="B959" s="6" t="inlineStr">
        <is>
          <t>09/02</t>
        </is>
      </c>
      <c r="C959" s="6" t="n">
        <v>19</v>
      </c>
      <c r="D959" s="6" t="n">
        <v>1</v>
      </c>
      <c r="E959" s="10">
        <f>IF(D959=1, IF(OR(C959&lt;10, C959&gt;=15),1,0), IF(OR(C959&lt;7, C959&gt;=18),1,0))</f>
        <v/>
      </c>
      <c r="F959" s="11" t="n">
        <v>2.583</v>
      </c>
      <c r="G959" s="12">
        <f>0*8</f>
        <v/>
      </c>
      <c r="H959" s="12">
        <f>F959-G959</f>
        <v/>
      </c>
      <c r="I959" s="10">
        <f>IF(E959=0,"Fora",IF(E958=0,"Carg xar",IF(H959&lt;0,IF(M959&lt;0.9,"Carg FV","Stby"),IF(M959&gt;P959,"V2H",IF(M959&lt;0.9,"Carg xar","Stby")))))</f>
        <v/>
      </c>
      <c r="J959" s="12">
        <f>IF(OR(I959="Carg FV",I959="Carg xar"),MIN(IF(I959="Carg FV",ABS(H959),7.4),7.4,MAX(0,(0.9-M959)*40)*0.95),0)</f>
        <v/>
      </c>
      <c r="K959" s="12">
        <f>IF(I959="V2H",MIN(MAX(0,H959),7.4,MAX(0,(M959-P959)*40)*0.95),0)</f>
        <v/>
      </c>
      <c r="L959" s="12">
        <f>IF(E959=0,0,MAX(0,H959-K959))</f>
        <v/>
      </c>
      <c r="M959" s="13">
        <f>M958+J958/40-IF(I958="V2H",K958/(0.95*40),0)-IF(E959=0,IF(E958=1,IF(D959=1,30,40)*0.18/(2*40),0),0)-IF(E959=1,IF(E958=0,IF(D959=1,30,40)*0.18/(2*40),0),0)</f>
        <v/>
      </c>
      <c r="N959" s="14" t="n">
        <v>0.09</v>
      </c>
      <c r="O959" s="15">
        <f>K959*N959</f>
        <v/>
      </c>
      <c r="P959">
        <f>IF(E959=0,0.3,IF(D959=1,IF(C959&gt;=Params!$B$13-3,IF(C959&lt;Params!$B$13,Params!$B$20,0.3),0.3),IF(C959&gt;=Params!$B$15-3,IF(C959&lt;Params!$B$15,Params!$B$21,0.3),0.3)))</f>
        <v/>
      </c>
    </row>
    <row r="960" ht="15" customHeight="1" s="1">
      <c r="A960" s="9" t="n">
        <v>957</v>
      </c>
      <c r="B960" s="6" t="inlineStr">
        <is>
          <t>09/02</t>
        </is>
      </c>
      <c r="C960" s="6" t="n">
        <v>20</v>
      </c>
      <c r="D960" s="6" t="n">
        <v>1</v>
      </c>
      <c r="E960" s="10">
        <f>IF(D960=1, IF(OR(C960&lt;10, C960&gt;=15),1,0), IF(OR(C960&lt;7, C960&gt;=18),1,0))</f>
        <v/>
      </c>
      <c r="F960" s="11" t="n">
        <v>3.707</v>
      </c>
      <c r="G960" s="12">
        <f>0*8</f>
        <v/>
      </c>
      <c r="H960" s="12">
        <f>F960-G960</f>
        <v/>
      </c>
      <c r="I960" s="10">
        <f>IF(E960=0,"Fora",IF(E959=0,"Carg xar",IF(H960&lt;0,IF(M960&lt;0.9,"Carg FV","Stby"),IF(M960&gt;P960,"V2H",IF(M960&lt;0.9,"Carg xar","Stby")))))</f>
        <v/>
      </c>
      <c r="J960" s="12">
        <f>IF(OR(I960="Carg FV",I960="Carg xar"),MIN(IF(I960="Carg FV",ABS(H960),7.4),7.4,MAX(0,(0.9-M960)*40)*0.95),0)</f>
        <v/>
      </c>
      <c r="K960" s="12">
        <f>IF(I960="V2H",MIN(MAX(0,H960),7.4,MAX(0,(M960-P960)*40)*0.95),0)</f>
        <v/>
      </c>
      <c r="L960" s="12">
        <f>IF(E960=0,0,MAX(0,H960-K960))</f>
        <v/>
      </c>
      <c r="M960" s="13">
        <f>M959+J959/40-IF(I959="V2H",K959/(0.95*40),0)-IF(E960=0,IF(E959=1,IF(D960=1,30,40)*0.18/(2*40),0),0)-IF(E960=1,IF(E959=0,IF(D960=1,30,40)*0.18/(2*40),0),0)</f>
        <v/>
      </c>
      <c r="N960" s="14" t="n">
        <v>0.09</v>
      </c>
      <c r="O960" s="15">
        <f>K960*N960</f>
        <v/>
      </c>
      <c r="P960">
        <f>IF(E960=0,0.3,IF(D960=1,IF(C960&gt;=Params!$B$13-3,IF(C960&lt;Params!$B$13,Params!$B$20,0.3),0.3),IF(C960&gt;=Params!$B$15-3,IF(C960&lt;Params!$B$15,Params!$B$21,0.3),0.3)))</f>
        <v/>
      </c>
    </row>
    <row r="961" ht="15" customHeight="1" s="1">
      <c r="A961" s="9" t="n">
        <v>958</v>
      </c>
      <c r="B961" s="6" t="inlineStr">
        <is>
          <t>09/02</t>
        </is>
      </c>
      <c r="C961" s="6" t="n">
        <v>21</v>
      </c>
      <c r="D961" s="6" t="n">
        <v>1</v>
      </c>
      <c r="E961" s="10">
        <f>IF(D961=1, IF(OR(C961&lt;10, C961&gt;=15),1,0), IF(OR(C961&lt;7, C961&gt;=18),1,0))</f>
        <v/>
      </c>
      <c r="F961" s="11" t="n">
        <v>3.531</v>
      </c>
      <c r="G961" s="12">
        <f>0*8</f>
        <v/>
      </c>
      <c r="H961" s="12">
        <f>F961-G961</f>
        <v/>
      </c>
      <c r="I961" s="10">
        <f>IF(E961=0,"Fora",IF(E960=0,"Carg xar",IF(H961&lt;0,IF(M961&lt;0.9,"Carg FV","Stby"),IF(M961&gt;P961,"V2H",IF(M961&lt;0.9,"Carg xar","Stby")))))</f>
        <v/>
      </c>
      <c r="J961" s="12">
        <f>IF(OR(I961="Carg FV",I961="Carg xar"),MIN(IF(I961="Carg FV",ABS(H961),7.4),7.4,MAX(0,(0.9-M961)*40)*0.95),0)</f>
        <v/>
      </c>
      <c r="K961" s="12">
        <f>IF(I961="V2H",MIN(MAX(0,H961),7.4,MAX(0,(M961-P961)*40)*0.95),0)</f>
        <v/>
      </c>
      <c r="L961" s="12">
        <f>IF(E961=0,0,MAX(0,H961-K961))</f>
        <v/>
      </c>
      <c r="M961" s="13">
        <f>M960+J960/40-IF(I960="V2H",K960/(0.95*40),0)-IF(E961=0,IF(E960=1,IF(D961=1,30,40)*0.18/(2*40),0),0)-IF(E961=1,IF(E960=0,IF(D961=1,30,40)*0.18/(2*40),0),0)</f>
        <v/>
      </c>
      <c r="N961" s="14" t="n">
        <v>0.09</v>
      </c>
      <c r="O961" s="15">
        <f>K961*N961</f>
        <v/>
      </c>
      <c r="P961">
        <f>IF(E961=0,0.3,IF(D961=1,IF(C961&gt;=Params!$B$13-3,IF(C961&lt;Params!$B$13,Params!$B$20,0.3),0.3),IF(C961&gt;=Params!$B$15-3,IF(C961&lt;Params!$B$15,Params!$B$21,0.3),0.3)))</f>
        <v/>
      </c>
    </row>
    <row r="962" ht="15" customHeight="1" s="1">
      <c r="A962" s="9" t="n">
        <v>959</v>
      </c>
      <c r="B962" s="6" t="inlineStr">
        <is>
          <t>09/02</t>
        </is>
      </c>
      <c r="C962" s="6" t="n">
        <v>22</v>
      </c>
      <c r="D962" s="6" t="n">
        <v>1</v>
      </c>
      <c r="E962" s="10">
        <f>IF(D962=1, IF(OR(C962&lt;10, C962&gt;=15),1,0), IF(OR(C962&lt;7, C962&gt;=18),1,0))</f>
        <v/>
      </c>
      <c r="F962" s="11" t="n">
        <v>4.025</v>
      </c>
      <c r="G962" s="12">
        <f>0*8</f>
        <v/>
      </c>
      <c r="H962" s="12">
        <f>F962-G962</f>
        <v/>
      </c>
      <c r="I962" s="10">
        <f>IF(E962=0,"Fora",IF(E961=0,"Carg xar",IF(H962&lt;0,IF(M962&lt;0.9,"Carg FV","Stby"),IF(M962&gt;P962,"V2H",IF(M962&lt;0.9,"Carg xar","Stby")))))</f>
        <v/>
      </c>
      <c r="J962" s="12">
        <f>IF(OR(I962="Carg FV",I962="Carg xar"),MIN(IF(I962="Carg FV",ABS(H962),7.4),7.4,MAX(0,(0.9-M962)*40)*0.95),0)</f>
        <v/>
      </c>
      <c r="K962" s="12">
        <f>IF(I962="V2H",MIN(MAX(0,H962),7.4,MAX(0,(M962-P962)*40)*0.95),0)</f>
        <v/>
      </c>
      <c r="L962" s="12">
        <f>IF(E962=0,0,MAX(0,H962-K962))</f>
        <v/>
      </c>
      <c r="M962" s="13">
        <f>M961+J961/40-IF(I961="V2H",K961/(0.95*40),0)-IF(E962=0,IF(E961=1,IF(D962=1,30,40)*0.18/(2*40),0),0)-IF(E962=1,IF(E961=0,IF(D962=1,30,40)*0.18/(2*40),0),0)</f>
        <v/>
      </c>
      <c r="N962" s="14" t="n">
        <v>0.09</v>
      </c>
      <c r="O962" s="15">
        <f>K962*N962</f>
        <v/>
      </c>
      <c r="P962">
        <f>IF(E962=0,0.3,IF(D962=1,IF(C962&gt;=Params!$B$13-3,IF(C962&lt;Params!$B$13,Params!$B$20,0.3),0.3),IF(C962&gt;=Params!$B$15-3,IF(C962&lt;Params!$B$15,Params!$B$21,0.3),0.3)))</f>
        <v/>
      </c>
    </row>
    <row r="963" ht="15" customHeight="1" s="1">
      <c r="A963" s="9" t="n">
        <v>960</v>
      </c>
      <c r="B963" s="6" t="inlineStr">
        <is>
          <t>09/02</t>
        </is>
      </c>
      <c r="C963" s="6" t="n">
        <v>23</v>
      </c>
      <c r="D963" s="6" t="n">
        <v>1</v>
      </c>
      <c r="E963" s="10">
        <f>IF(D963=1, IF(OR(C963&lt;10, C963&gt;=15),1,0), IF(OR(C963&lt;7, C963&gt;=18),1,0))</f>
        <v/>
      </c>
      <c r="F963" s="11" t="n">
        <v>3.342</v>
      </c>
      <c r="G963" s="12">
        <f>0*8</f>
        <v/>
      </c>
      <c r="H963" s="12">
        <f>F963-G963</f>
        <v/>
      </c>
      <c r="I963" s="10">
        <f>IF(E963=0,"Fora",IF(E962=0,"Carg xar",IF(H963&lt;0,IF(M963&lt;0.9,"Carg FV","Stby"),IF(M963&gt;P963,"V2H",IF(M963&lt;0.9,"Carg xar","Stby")))))</f>
        <v/>
      </c>
      <c r="J963" s="12">
        <f>IF(OR(I963="Carg FV",I963="Carg xar"),MIN(IF(I963="Carg FV",ABS(H963),7.4),7.4,MAX(0,(0.9-M963)*40)*0.95),0)</f>
        <v/>
      </c>
      <c r="K963" s="12">
        <f>IF(I963="V2H",MIN(MAX(0,H963),7.4,MAX(0,(M963-P963)*40)*0.95),0)</f>
        <v/>
      </c>
      <c r="L963" s="12">
        <f>IF(E963=0,0,MAX(0,H963-K963))</f>
        <v/>
      </c>
      <c r="M963" s="13">
        <f>M962+J962/40-IF(I962="V2H",K962/(0.95*40),0)-IF(E963=0,IF(E962=1,IF(D963=1,30,40)*0.18/(2*40),0),0)-IF(E963=1,IF(E962=0,IF(D963=1,30,40)*0.18/(2*40),0),0)</f>
        <v/>
      </c>
      <c r="N963" s="14" t="n">
        <v>0.09</v>
      </c>
      <c r="O963" s="15">
        <f>K963*N963</f>
        <v/>
      </c>
      <c r="P963">
        <f>IF(E963=0,0.3,IF(D963=1,IF(C963&gt;=Params!$B$13-3,IF(C963&lt;Params!$B$13,Params!$B$20,0.3),0.3),IF(C963&gt;=Params!$B$15-3,IF(C963&lt;Params!$B$15,Params!$B$21,0.3),0.3)))</f>
        <v/>
      </c>
    </row>
    <row r="964" ht="15" customHeight="1" s="1">
      <c r="A964" s="9" t="n">
        <v>961</v>
      </c>
      <c r="B964" s="6" t="inlineStr">
        <is>
          <t>10/02</t>
        </is>
      </c>
      <c r="C964" s="6" t="n">
        <v>0</v>
      </c>
      <c r="D964" s="6" t="n">
        <v>0</v>
      </c>
      <c r="E964" s="10">
        <f>IF(D964=1, IF(OR(C964&lt;10, C964&gt;=15),1,0), IF(OR(C964&lt;7, C964&gt;=18),1,0))</f>
        <v/>
      </c>
      <c r="F964" s="11" t="n">
        <v>3.389</v>
      </c>
      <c r="G964" s="12">
        <f>0*8</f>
        <v/>
      </c>
      <c r="H964" s="12">
        <f>F964-G964</f>
        <v/>
      </c>
      <c r="I964" s="10">
        <f>IF(E964=0,"Fora",IF(E963=0,"Carg xar",IF(H964&lt;0,IF(M964&lt;0.9,"Carg FV","Stby"),IF(M964&gt;P964,"V2H",IF(M964&lt;0.9,"Carg xar","Stby")))))</f>
        <v/>
      </c>
      <c r="J964" s="12">
        <f>IF(OR(I964="Carg FV",I964="Carg xar"),MIN(IF(I964="Carg FV",ABS(H964),7.4),7.4,MAX(0,(0.9-M964)*40)*0.95),0)</f>
        <v/>
      </c>
      <c r="K964" s="12">
        <f>IF(I964="V2H",MIN(MAX(0,H964),7.4,MAX(0,(M964-P964)*40)*0.95),0)</f>
        <v/>
      </c>
      <c r="L964" s="12">
        <f>IF(E964=0,0,MAX(0,H964-K964))</f>
        <v/>
      </c>
      <c r="M964" s="13">
        <f>M963+J963/40-IF(I963="V2H",K963/(0.95*40),0)-IF(E964=0,IF(E963=1,IF(D964=1,30,40)*0.18/(2*40),0),0)-IF(E964=1,IF(E963=0,IF(D964=1,30,40)*0.18/(2*40),0),0)</f>
        <v/>
      </c>
      <c r="N964" s="14" t="n">
        <v>0.09</v>
      </c>
      <c r="O964" s="15">
        <f>K964*N964</f>
        <v/>
      </c>
      <c r="P964">
        <f>IF(E964=0,0.3,IF(D964=1,IF(C964&gt;=Params!$B$13-3,IF(C964&lt;Params!$B$13,Params!$B$20,0.3),0.3),IF(C964&gt;=Params!$B$15-3,IF(C964&lt;Params!$B$15,Params!$B$21,0.3),0.3)))</f>
        <v/>
      </c>
    </row>
    <row r="965" ht="15" customHeight="1" s="1">
      <c r="A965" s="9" t="n">
        <v>962</v>
      </c>
      <c r="B965" s="6" t="inlineStr">
        <is>
          <t>10/02</t>
        </is>
      </c>
      <c r="C965" s="6" t="n">
        <v>1</v>
      </c>
      <c r="D965" s="6" t="n">
        <v>0</v>
      </c>
      <c r="E965" s="10">
        <f>IF(D965=1, IF(OR(C965&lt;10, C965&gt;=15),1,0), IF(OR(C965&lt;7, C965&gt;=18),1,0))</f>
        <v/>
      </c>
      <c r="F965" s="11" t="n">
        <v>2.968</v>
      </c>
      <c r="G965" s="12">
        <f>0*8</f>
        <v/>
      </c>
      <c r="H965" s="12">
        <f>F965-G965</f>
        <v/>
      </c>
      <c r="I965" s="10">
        <f>IF(E965=0,"Fora",IF(E964=0,"Carg xar",IF(H965&lt;0,IF(M965&lt;0.9,"Carg FV","Stby"),IF(M965&gt;P965,"V2H",IF(M965&lt;0.9,"Carg xar","Stby")))))</f>
        <v/>
      </c>
      <c r="J965" s="12">
        <f>IF(OR(I965="Carg FV",I965="Carg xar"),MIN(IF(I965="Carg FV",ABS(H965),7.4),7.4,MAX(0,(0.9-M965)*40)*0.95),0)</f>
        <v/>
      </c>
      <c r="K965" s="12">
        <f>IF(I965="V2H",MIN(MAX(0,H965),7.4,MAX(0,(M965-P965)*40)*0.95),0)</f>
        <v/>
      </c>
      <c r="L965" s="12">
        <f>IF(E965=0,0,MAX(0,H965-K965))</f>
        <v/>
      </c>
      <c r="M965" s="13">
        <f>M964+J964/40-IF(I964="V2H",K964/(0.95*40),0)-IF(E965=0,IF(E964=1,IF(D965=1,30,40)*0.18/(2*40),0),0)-IF(E965=1,IF(E964=0,IF(D965=1,30,40)*0.18/(2*40),0),0)</f>
        <v/>
      </c>
      <c r="N965" s="14" t="n">
        <v>0.09</v>
      </c>
      <c r="O965" s="15">
        <f>K965*N965</f>
        <v/>
      </c>
      <c r="P965">
        <f>IF(E965=0,0.3,IF(D965=1,IF(C965&gt;=Params!$B$13-3,IF(C965&lt;Params!$B$13,Params!$B$20,0.3),0.3),IF(C965&gt;=Params!$B$15-3,IF(C965&lt;Params!$B$15,Params!$B$21,0.3),0.3)))</f>
        <v/>
      </c>
    </row>
    <row r="966" ht="15" customHeight="1" s="1">
      <c r="A966" s="9" t="n">
        <v>963</v>
      </c>
      <c r="B966" s="6" t="inlineStr">
        <is>
          <t>10/02</t>
        </is>
      </c>
      <c r="C966" s="6" t="n">
        <v>2</v>
      </c>
      <c r="D966" s="6" t="n">
        <v>0</v>
      </c>
      <c r="E966" s="10">
        <f>IF(D966=1, IF(OR(C966&lt;10, C966&gt;=15),1,0), IF(OR(C966&lt;7, C966&gt;=18),1,0))</f>
        <v/>
      </c>
      <c r="F966" s="11" t="n">
        <v>3.406</v>
      </c>
      <c r="G966" s="12">
        <f>0*8</f>
        <v/>
      </c>
      <c r="H966" s="12">
        <f>F966-G966</f>
        <v/>
      </c>
      <c r="I966" s="10">
        <f>IF(E966=0,"Fora",IF(E965=0,"Carg xar",IF(H966&lt;0,IF(M966&lt;0.9,"Carg FV","Stby"),IF(M966&gt;P966,"V2H",IF(M966&lt;0.9,"Carg xar","Stby")))))</f>
        <v/>
      </c>
      <c r="J966" s="12">
        <f>IF(OR(I966="Carg FV",I966="Carg xar"),MIN(IF(I966="Carg FV",ABS(H966),7.4),7.4,MAX(0,(0.9-M966)*40)*0.95),0)</f>
        <v/>
      </c>
      <c r="K966" s="12">
        <f>IF(I966="V2H",MIN(MAX(0,H966),7.4,MAX(0,(M966-P966)*40)*0.95),0)</f>
        <v/>
      </c>
      <c r="L966" s="12">
        <f>IF(E966=0,0,MAX(0,H966-K966))</f>
        <v/>
      </c>
      <c r="M966" s="13">
        <f>M965+J965/40-IF(I965="V2H",K965/(0.95*40),0)-IF(E966=0,IF(E965=1,IF(D966=1,30,40)*0.18/(2*40),0),0)-IF(E966=1,IF(E965=0,IF(D966=1,30,40)*0.18/(2*40),0),0)</f>
        <v/>
      </c>
      <c r="N966" s="14" t="n">
        <v>0.09</v>
      </c>
      <c r="O966" s="15">
        <f>K966*N966</f>
        <v/>
      </c>
      <c r="P966">
        <f>IF(E966=0,0.3,IF(D966=1,IF(C966&gt;=Params!$B$13-3,IF(C966&lt;Params!$B$13,Params!$B$20,0.3),0.3),IF(C966&gt;=Params!$B$15-3,IF(C966&lt;Params!$B$15,Params!$B$21,0.3),0.3)))</f>
        <v/>
      </c>
    </row>
    <row r="967" ht="15" customHeight="1" s="1">
      <c r="A967" s="9" t="n">
        <v>964</v>
      </c>
      <c r="B967" s="6" t="inlineStr">
        <is>
          <t>10/02</t>
        </is>
      </c>
      <c r="C967" s="6" t="n">
        <v>3</v>
      </c>
      <c r="D967" s="6" t="n">
        <v>0</v>
      </c>
      <c r="E967" s="10">
        <f>IF(D967=1, IF(OR(C967&lt;10, C967&gt;=15),1,0), IF(OR(C967&lt;7, C967&gt;=18),1,0))</f>
        <v/>
      </c>
      <c r="F967" s="11" t="n">
        <v>2.856</v>
      </c>
      <c r="G967" s="12">
        <f>0*8</f>
        <v/>
      </c>
      <c r="H967" s="12">
        <f>F967-G967</f>
        <v/>
      </c>
      <c r="I967" s="10">
        <f>IF(E967=0,"Fora",IF(E966=0,"Carg xar",IF(H967&lt;0,IF(M967&lt;0.9,"Carg FV","Stby"),IF(M967&gt;P967,"V2H",IF(M967&lt;0.9,"Carg xar","Stby")))))</f>
        <v/>
      </c>
      <c r="J967" s="12">
        <f>IF(OR(I967="Carg FV",I967="Carg xar"),MIN(IF(I967="Carg FV",ABS(H967),7.4),7.4,MAX(0,(0.9-M967)*40)*0.95),0)</f>
        <v/>
      </c>
      <c r="K967" s="12">
        <f>IF(I967="V2H",MIN(MAX(0,H967),7.4,MAX(0,(M967-P967)*40)*0.95),0)</f>
        <v/>
      </c>
      <c r="L967" s="12">
        <f>IF(E967=0,0,MAX(0,H967-K967))</f>
        <v/>
      </c>
      <c r="M967" s="13">
        <f>M966+J966/40-IF(I966="V2H",K966/(0.95*40),0)-IF(E967=0,IF(E966=1,IF(D967=1,30,40)*0.18/(2*40),0),0)-IF(E967=1,IF(E966=0,IF(D967=1,30,40)*0.18/(2*40),0),0)</f>
        <v/>
      </c>
      <c r="N967" s="14" t="n">
        <v>0.09</v>
      </c>
      <c r="O967" s="15">
        <f>K967*N967</f>
        <v/>
      </c>
      <c r="P967">
        <f>IF(E967=0,0.3,IF(D967=1,IF(C967&gt;=Params!$B$13-3,IF(C967&lt;Params!$B$13,Params!$B$20,0.3),0.3),IF(C967&gt;=Params!$B$15-3,IF(C967&lt;Params!$B$15,Params!$B$21,0.3),0.3)))</f>
        <v/>
      </c>
    </row>
    <row r="968" ht="15" customHeight="1" s="1">
      <c r="A968" s="9" t="n">
        <v>965</v>
      </c>
      <c r="B968" s="6" t="inlineStr">
        <is>
          <t>10/02</t>
        </is>
      </c>
      <c r="C968" s="6" t="n">
        <v>4</v>
      </c>
      <c r="D968" s="6" t="n">
        <v>0</v>
      </c>
      <c r="E968" s="10">
        <f>IF(D968=1, IF(OR(C968&lt;10, C968&gt;=15),1,0), IF(OR(C968&lt;7, C968&gt;=18),1,0))</f>
        <v/>
      </c>
      <c r="F968" s="11" t="n">
        <v>3.141</v>
      </c>
      <c r="G968" s="12">
        <f>0*8</f>
        <v/>
      </c>
      <c r="H968" s="12">
        <f>F968-G968</f>
        <v/>
      </c>
      <c r="I968" s="10">
        <f>IF(E968=0,"Fora",IF(E967=0,"Carg xar",IF(H968&lt;0,IF(M968&lt;0.9,"Carg FV","Stby"),IF(M968&gt;P968,"V2H",IF(M968&lt;0.9,"Carg xar","Stby")))))</f>
        <v/>
      </c>
      <c r="J968" s="12">
        <f>IF(OR(I968="Carg FV",I968="Carg xar"),MIN(IF(I968="Carg FV",ABS(H968),7.4),7.4,MAX(0,(0.9-M968)*40)*0.95),0)</f>
        <v/>
      </c>
      <c r="K968" s="12">
        <f>IF(I968="V2H",MIN(MAX(0,H968),7.4,MAX(0,(M968-P968)*40)*0.95),0)</f>
        <v/>
      </c>
      <c r="L968" s="12">
        <f>IF(E968=0,0,MAX(0,H968-K968))</f>
        <v/>
      </c>
      <c r="M968" s="13">
        <f>M967+J967/40-IF(I967="V2H",K967/(0.95*40),0)-IF(E968=0,IF(E967=1,IF(D968=1,30,40)*0.18/(2*40),0),0)-IF(E968=1,IF(E967=0,IF(D968=1,30,40)*0.18/(2*40),0),0)</f>
        <v/>
      </c>
      <c r="N968" s="14" t="n">
        <v>0.09</v>
      </c>
      <c r="O968" s="15">
        <f>K968*N968</f>
        <v/>
      </c>
      <c r="P968">
        <f>IF(E968=0,0.3,IF(D968=1,IF(C968&gt;=Params!$B$13-3,IF(C968&lt;Params!$B$13,Params!$B$20,0.3),0.3),IF(C968&gt;=Params!$B$15-3,IF(C968&lt;Params!$B$15,Params!$B$21,0.3),0.3)))</f>
        <v/>
      </c>
    </row>
    <row r="969" ht="15" customHeight="1" s="1">
      <c r="A969" s="9" t="n">
        <v>966</v>
      </c>
      <c r="B969" s="6" t="inlineStr">
        <is>
          <t>10/02</t>
        </is>
      </c>
      <c r="C969" s="6" t="n">
        <v>5</v>
      </c>
      <c r="D969" s="6" t="n">
        <v>0</v>
      </c>
      <c r="E969" s="10">
        <f>IF(D969=1, IF(OR(C969&lt;10, C969&gt;=15),1,0), IF(OR(C969&lt;7, C969&gt;=18),1,0))</f>
        <v/>
      </c>
      <c r="F969" s="11" t="n">
        <v>3.404</v>
      </c>
      <c r="G969" s="12">
        <f>0*8</f>
        <v/>
      </c>
      <c r="H969" s="12">
        <f>F969-G969</f>
        <v/>
      </c>
      <c r="I969" s="10">
        <f>IF(E969=0,"Fora",IF(E968=0,"Carg xar",IF(H969&lt;0,IF(M969&lt;0.9,"Carg FV","Stby"),IF(M969&gt;P969,"V2H",IF(M969&lt;0.9,"Carg xar","Stby")))))</f>
        <v/>
      </c>
      <c r="J969" s="12">
        <f>IF(OR(I969="Carg FV",I969="Carg xar"),MIN(IF(I969="Carg FV",ABS(H969),7.4),7.4,MAX(0,(0.9-M969)*40)*0.95),0)</f>
        <v/>
      </c>
      <c r="K969" s="12">
        <f>IF(I969="V2H",MIN(MAX(0,H969),7.4,MAX(0,(M969-P969)*40)*0.95),0)</f>
        <v/>
      </c>
      <c r="L969" s="12">
        <f>IF(E969=0,0,MAX(0,H969-K969))</f>
        <v/>
      </c>
      <c r="M969" s="13">
        <f>M968+J968/40-IF(I968="V2H",K968/(0.95*40),0)-IF(E969=0,IF(E968=1,IF(D969=1,30,40)*0.18/(2*40),0),0)-IF(E969=1,IF(E968=0,IF(D969=1,30,40)*0.18/(2*40),0),0)</f>
        <v/>
      </c>
      <c r="N969" s="14" t="n">
        <v>0.09</v>
      </c>
      <c r="O969" s="15">
        <f>K969*N969</f>
        <v/>
      </c>
      <c r="P969">
        <f>IF(E969=0,0.3,IF(D969=1,IF(C969&gt;=Params!$B$13-3,IF(C969&lt;Params!$B$13,Params!$B$20,0.3),0.3),IF(C969&gt;=Params!$B$15-3,IF(C969&lt;Params!$B$15,Params!$B$21,0.3),0.3)))</f>
        <v/>
      </c>
    </row>
    <row r="970" ht="15" customHeight="1" s="1">
      <c r="A970" s="9" t="n">
        <v>967</v>
      </c>
      <c r="B970" s="6" t="inlineStr">
        <is>
          <t>10/02</t>
        </is>
      </c>
      <c r="C970" s="6" t="n">
        <v>6</v>
      </c>
      <c r="D970" s="6" t="n">
        <v>0</v>
      </c>
      <c r="E970" s="10">
        <f>IF(D970=1, IF(OR(C970&lt;10, C970&gt;=15),1,0), IF(OR(C970&lt;7, C970&gt;=18),1,0))</f>
        <v/>
      </c>
      <c r="F970" s="11" t="n">
        <v>3.439</v>
      </c>
      <c r="G970" s="12">
        <f>0*8</f>
        <v/>
      </c>
      <c r="H970" s="12">
        <f>F970-G970</f>
        <v/>
      </c>
      <c r="I970" s="10">
        <f>IF(E970=0,"Fora",IF(E969=0,"Carg xar",IF(H970&lt;0,IF(M970&lt;0.9,"Carg FV","Stby"),IF(M970&gt;P970,"V2H",IF(M970&lt;0.9,"Carg xar","Stby")))))</f>
        <v/>
      </c>
      <c r="J970" s="12">
        <f>IF(OR(I970="Carg FV",I970="Carg xar"),MIN(IF(I970="Carg FV",ABS(H970),7.4),7.4,MAX(0,(0.9-M970)*40)*0.95),0)</f>
        <v/>
      </c>
      <c r="K970" s="12">
        <f>IF(I970="V2H",MIN(MAX(0,H970),7.4,MAX(0,(M970-P970)*40)*0.95),0)</f>
        <v/>
      </c>
      <c r="L970" s="12">
        <f>IF(E970=0,0,MAX(0,H970-K970))</f>
        <v/>
      </c>
      <c r="M970" s="13">
        <f>M969+J969/40-IF(I969="V2H",K969/(0.95*40),0)-IF(E970=0,IF(E969=1,IF(D970=1,30,40)*0.18/(2*40),0),0)-IF(E970=1,IF(E969=0,IF(D970=1,30,40)*0.18/(2*40),0),0)</f>
        <v/>
      </c>
      <c r="N970" s="14" t="n">
        <v>0.09</v>
      </c>
      <c r="O970" s="15">
        <f>K970*N970</f>
        <v/>
      </c>
      <c r="P970">
        <f>IF(E970=0,0.3,IF(D970=1,IF(C970&gt;=Params!$B$13-3,IF(C970&lt;Params!$B$13,Params!$B$20,0.3),0.3),IF(C970&gt;=Params!$B$15-3,IF(C970&lt;Params!$B$15,Params!$B$21,0.3),0.3)))</f>
        <v/>
      </c>
    </row>
    <row r="971" ht="15" customHeight="1" s="1">
      <c r="A971" s="9" t="n">
        <v>968</v>
      </c>
      <c r="B971" s="6" t="inlineStr">
        <is>
          <t>10/02</t>
        </is>
      </c>
      <c r="C971" s="6" t="n">
        <v>7</v>
      </c>
      <c r="D971" s="6" t="n">
        <v>0</v>
      </c>
      <c r="E971" s="10">
        <f>IF(D971=1, IF(OR(C971&lt;10, C971&gt;=15),1,0), IF(OR(C971&lt;7, C971&gt;=18),1,0))</f>
        <v/>
      </c>
      <c r="F971" s="11" t="n">
        <v>3.52</v>
      </c>
      <c r="G971" s="12">
        <f>0*8</f>
        <v/>
      </c>
      <c r="H971" s="12">
        <f>F971-G971</f>
        <v/>
      </c>
      <c r="I971" s="10">
        <f>IF(E971=0,"Fora",IF(E970=0,"Carg xar",IF(H971&lt;0,IF(M971&lt;0.9,"Carg FV","Stby"),IF(M971&gt;P971,"V2H",IF(M971&lt;0.9,"Carg xar","Stby")))))</f>
        <v/>
      </c>
      <c r="J971" s="12">
        <f>IF(OR(I971="Carg FV",I971="Carg xar"),MIN(IF(I971="Carg FV",ABS(H971),7.4),7.4,MAX(0,(0.9-M971)*40)*0.95),0)</f>
        <v/>
      </c>
      <c r="K971" s="12">
        <f>IF(I971="V2H",MIN(MAX(0,H971),7.4,MAX(0,(M971-P971)*40)*0.95),0)</f>
        <v/>
      </c>
      <c r="L971" s="12">
        <f>IF(E971=0,0,MAX(0,H971-K971))</f>
        <v/>
      </c>
      <c r="M971" s="13">
        <f>M970+J970/40-IF(I970="V2H",K970/(0.95*40),0)-IF(E971=0,IF(E970=1,IF(D971=1,30,40)*0.18/(2*40),0),0)-IF(E971=1,IF(E970=0,IF(D971=1,30,40)*0.18/(2*40),0),0)</f>
        <v/>
      </c>
      <c r="N971" s="14" t="n">
        <v>0.09</v>
      </c>
      <c r="O971" s="15">
        <f>K971*N971</f>
        <v/>
      </c>
      <c r="P971">
        <f>IF(E971=0,0.3,IF(D971=1,IF(C971&gt;=Params!$B$13-3,IF(C971&lt;Params!$B$13,Params!$B$20,0.3),0.3),IF(C971&gt;=Params!$B$15-3,IF(C971&lt;Params!$B$15,Params!$B$21,0.3),0.3)))</f>
        <v/>
      </c>
    </row>
    <row r="972" ht="15" customHeight="1" s="1">
      <c r="A972" s="9" t="n">
        <v>969</v>
      </c>
      <c r="B972" s="6" t="inlineStr">
        <is>
          <t>10/02</t>
        </is>
      </c>
      <c r="C972" s="6" t="n">
        <v>8</v>
      </c>
      <c r="D972" s="6" t="n">
        <v>0</v>
      </c>
      <c r="E972" s="10">
        <f>IF(D972=1, IF(OR(C972&lt;10, C972&gt;=15),1,0), IF(OR(C972&lt;7, C972&gt;=18),1,0))</f>
        <v/>
      </c>
      <c r="F972" s="11" t="n">
        <v>3.078</v>
      </c>
      <c r="G972" s="12">
        <f>0.1*8</f>
        <v/>
      </c>
      <c r="H972" s="12">
        <f>F972-G972</f>
        <v/>
      </c>
      <c r="I972" s="10">
        <f>IF(E972=0,"Fora",IF(E971=0,"Carg xar",IF(H972&lt;0,IF(M972&lt;0.9,"Carg FV","Stby"),IF(M972&gt;P972,"V2H",IF(M972&lt;0.9,"Carg xar","Stby")))))</f>
        <v/>
      </c>
      <c r="J972" s="12">
        <f>IF(OR(I972="Carg FV",I972="Carg xar"),MIN(IF(I972="Carg FV",ABS(H972),7.4),7.4,MAX(0,(0.9-M972)*40)*0.95),0)</f>
        <v/>
      </c>
      <c r="K972" s="12">
        <f>IF(I972="V2H",MIN(MAX(0,H972),7.4,MAX(0,(M972-P972)*40)*0.95),0)</f>
        <v/>
      </c>
      <c r="L972" s="12">
        <f>IF(E972=0,0,MAX(0,H972-K972))</f>
        <v/>
      </c>
      <c r="M972" s="13">
        <f>M971+J971/40-IF(I971="V2H",K971/(0.95*40),0)-IF(E972=0,IF(E971=1,IF(D972=1,30,40)*0.18/(2*40),0),0)-IF(E972=1,IF(E971=0,IF(D972=1,30,40)*0.18/(2*40),0),0)</f>
        <v/>
      </c>
      <c r="N972" s="14" t="n">
        <v>0.15</v>
      </c>
      <c r="O972" s="15">
        <f>K972*N972</f>
        <v/>
      </c>
      <c r="P972">
        <f>IF(E972=0,0.3,IF(D972=1,IF(C972&gt;=Params!$B$13-3,IF(C972&lt;Params!$B$13,Params!$B$20,0.3),0.3),IF(C972&gt;=Params!$B$15-3,IF(C972&lt;Params!$B$15,Params!$B$21,0.3),0.3)))</f>
        <v/>
      </c>
    </row>
    <row r="973" ht="15" customHeight="1" s="1">
      <c r="A973" s="9" t="n">
        <v>970</v>
      </c>
      <c r="B973" s="6" t="inlineStr">
        <is>
          <t>10/02</t>
        </is>
      </c>
      <c r="C973" s="6" t="n">
        <v>9</v>
      </c>
      <c r="D973" s="6" t="n">
        <v>0</v>
      </c>
      <c r="E973" s="10">
        <f>IF(D973=1, IF(OR(C973&lt;10, C973&gt;=15),1,0), IF(OR(C973&lt;7, C973&gt;=18),1,0))</f>
        <v/>
      </c>
      <c r="F973" s="11" t="n">
        <v>2.442</v>
      </c>
      <c r="G973" s="12">
        <f>0.28*8</f>
        <v/>
      </c>
      <c r="H973" s="12">
        <f>F973-G973</f>
        <v/>
      </c>
      <c r="I973" s="10">
        <f>IF(E973=0,"Fora",IF(E972=0,"Carg xar",IF(H973&lt;0,IF(M973&lt;0.9,"Carg FV","Stby"),IF(M973&gt;P973,"V2H",IF(M973&lt;0.9,"Carg xar","Stby")))))</f>
        <v/>
      </c>
      <c r="J973" s="12">
        <f>IF(OR(I973="Carg FV",I973="Carg xar"),MIN(IF(I973="Carg FV",ABS(H973),7.4),7.4,MAX(0,(0.9-M973)*40)*0.95),0)</f>
        <v/>
      </c>
      <c r="K973" s="12">
        <f>IF(I973="V2H",MIN(MAX(0,H973),7.4,MAX(0,(M973-P973)*40)*0.95),0)</f>
        <v/>
      </c>
      <c r="L973" s="12">
        <f>IF(E973=0,0,MAX(0,H973-K973))</f>
        <v/>
      </c>
      <c r="M973" s="13">
        <f>M972+J972/40-IF(I972="V2H",K972/(0.95*40),0)-IF(E973=0,IF(E972=1,IF(D973=1,30,40)*0.18/(2*40),0),0)-IF(E973=1,IF(E972=0,IF(D973=1,30,40)*0.18/(2*40),0),0)</f>
        <v/>
      </c>
      <c r="N973" s="14" t="n">
        <v>0.15</v>
      </c>
      <c r="O973" s="15">
        <f>K973*N973</f>
        <v/>
      </c>
      <c r="P973">
        <f>IF(E973=0,0.3,IF(D973=1,IF(C973&gt;=Params!$B$13-3,IF(C973&lt;Params!$B$13,Params!$B$20,0.3),0.3),IF(C973&gt;=Params!$B$15-3,IF(C973&lt;Params!$B$15,Params!$B$21,0.3),0.3)))</f>
        <v/>
      </c>
    </row>
    <row r="974" ht="15" customHeight="1" s="1">
      <c r="A974" s="9" t="n">
        <v>971</v>
      </c>
      <c r="B974" s="6" t="inlineStr">
        <is>
          <t>10/02</t>
        </is>
      </c>
      <c r="C974" s="6" t="n">
        <v>10</v>
      </c>
      <c r="D974" s="6" t="n">
        <v>0</v>
      </c>
      <c r="E974" s="10">
        <f>IF(D974=1, IF(OR(C974&lt;10, C974&gt;=15),1,0), IF(OR(C974&lt;7, C974&gt;=18),1,0))</f>
        <v/>
      </c>
      <c r="F974" s="11" t="n">
        <v>0.053</v>
      </c>
      <c r="G974" s="12">
        <f>0.48*8</f>
        <v/>
      </c>
      <c r="H974" s="12">
        <f>F974-G974</f>
        <v/>
      </c>
      <c r="I974" s="10">
        <f>IF(E974=0,"Fora",IF(E973=0,"Carg xar",IF(H974&lt;0,IF(M974&lt;0.9,"Carg FV","Stby"),IF(M974&gt;P974,"V2H",IF(M974&lt;0.9,"Carg xar","Stby")))))</f>
        <v/>
      </c>
      <c r="J974" s="12">
        <f>IF(OR(I974="Carg FV",I974="Carg xar"),MIN(IF(I974="Carg FV",ABS(H974),7.4),7.4,MAX(0,(0.9-M974)*40)*0.95),0)</f>
        <v/>
      </c>
      <c r="K974" s="12">
        <f>IF(I974="V2H",MIN(MAX(0,H974),7.4,MAX(0,(M974-P974)*40)*0.95),0)</f>
        <v/>
      </c>
      <c r="L974" s="12">
        <f>IF(E974=0,0,MAX(0,H974-K974))</f>
        <v/>
      </c>
      <c r="M974" s="13">
        <f>M973+J973/40-IF(I973="V2H",K973/(0.95*40),0)-IF(E974=0,IF(E973=1,IF(D974=1,30,40)*0.18/(2*40),0),0)-IF(E974=1,IF(E973=0,IF(D974=1,30,40)*0.18/(2*40),0),0)</f>
        <v/>
      </c>
      <c r="N974" s="14" t="n">
        <v>0.2</v>
      </c>
      <c r="O974" s="15">
        <f>K974*N974</f>
        <v/>
      </c>
      <c r="P974">
        <f>IF(E974=0,0.3,IF(D974=1,IF(C974&gt;=Params!$B$13-3,IF(C974&lt;Params!$B$13,Params!$B$20,0.3),0.3),IF(C974&gt;=Params!$B$15-3,IF(C974&lt;Params!$B$15,Params!$B$21,0.3),0.3)))</f>
        <v/>
      </c>
    </row>
    <row r="975" ht="15" customHeight="1" s="1">
      <c r="A975" s="9" t="n">
        <v>972</v>
      </c>
      <c r="B975" s="6" t="inlineStr">
        <is>
          <t>10/02</t>
        </is>
      </c>
      <c r="C975" s="6" t="n">
        <v>11</v>
      </c>
      <c r="D975" s="6" t="n">
        <v>0</v>
      </c>
      <c r="E975" s="10">
        <f>IF(D975=1, IF(OR(C975&lt;10, C975&gt;=15),1,0), IF(OR(C975&lt;7, C975&gt;=18),1,0))</f>
        <v/>
      </c>
      <c r="F975" s="11" t="n">
        <v>0</v>
      </c>
      <c r="G975" s="12">
        <f>0.62*8</f>
        <v/>
      </c>
      <c r="H975" s="12">
        <f>F975-G975</f>
        <v/>
      </c>
      <c r="I975" s="10">
        <f>IF(E975=0,"Fora",IF(E974=0,"Carg xar",IF(H975&lt;0,IF(M975&lt;0.9,"Carg FV","Stby"),IF(M975&gt;P975,"V2H",IF(M975&lt;0.9,"Carg xar","Stby")))))</f>
        <v/>
      </c>
      <c r="J975" s="12">
        <f>IF(OR(I975="Carg FV",I975="Carg xar"),MIN(IF(I975="Carg FV",ABS(H975),7.4),7.4,MAX(0,(0.9-M975)*40)*0.95),0)</f>
        <v/>
      </c>
      <c r="K975" s="12">
        <f>IF(I975="V2H",MIN(MAX(0,H975),7.4,MAX(0,(M975-P975)*40)*0.95),0)</f>
        <v/>
      </c>
      <c r="L975" s="12">
        <f>IF(E975=0,0,MAX(0,H975-K975))</f>
        <v/>
      </c>
      <c r="M975" s="13">
        <f>M974+J974/40-IF(I974="V2H",K974/(0.95*40),0)-IF(E975=0,IF(E974=1,IF(D975=1,30,40)*0.18/(2*40),0),0)-IF(E975=1,IF(E974=0,IF(D975=1,30,40)*0.18/(2*40),0),0)</f>
        <v/>
      </c>
      <c r="N975" s="14" t="n">
        <v>0.2</v>
      </c>
      <c r="O975" s="15">
        <f>K975*N975</f>
        <v/>
      </c>
      <c r="P975">
        <f>IF(E975=0,0.3,IF(D975=1,IF(C975&gt;=Params!$B$13-3,IF(C975&lt;Params!$B$13,Params!$B$20,0.3),0.3),IF(C975&gt;=Params!$B$15-3,IF(C975&lt;Params!$B$15,Params!$B$21,0.3),0.3)))</f>
        <v/>
      </c>
    </row>
    <row r="976" ht="15" customHeight="1" s="1">
      <c r="A976" s="9" t="n">
        <v>973</v>
      </c>
      <c r="B976" s="6" t="inlineStr">
        <is>
          <t>10/02</t>
        </is>
      </c>
      <c r="C976" s="6" t="n">
        <v>12</v>
      </c>
      <c r="D976" s="6" t="n">
        <v>0</v>
      </c>
      <c r="E976" s="10">
        <f>IF(D976=1, IF(OR(C976&lt;10, C976&gt;=15),1,0), IF(OR(C976&lt;7, C976&gt;=18),1,0))</f>
        <v/>
      </c>
      <c r="F976" s="11" t="n">
        <v>0</v>
      </c>
      <c r="G976" s="12">
        <f>0.68*8</f>
        <v/>
      </c>
      <c r="H976" s="12">
        <f>F976-G976</f>
        <v/>
      </c>
      <c r="I976" s="10">
        <f>IF(E976=0,"Fora",IF(E975=0,"Carg xar",IF(H976&lt;0,IF(M976&lt;0.9,"Carg FV","Stby"),IF(M976&gt;P976,"V2H",IF(M976&lt;0.9,"Carg xar","Stby")))))</f>
        <v/>
      </c>
      <c r="J976" s="12">
        <f>IF(OR(I976="Carg FV",I976="Carg xar"),MIN(IF(I976="Carg FV",ABS(H976),7.4),7.4,MAX(0,(0.9-M976)*40)*0.95),0)</f>
        <v/>
      </c>
      <c r="K976" s="12">
        <f>IF(I976="V2H",MIN(MAX(0,H976),7.4,MAX(0,(M976-P976)*40)*0.95),0)</f>
        <v/>
      </c>
      <c r="L976" s="12">
        <f>IF(E976=0,0,MAX(0,H976-K976))</f>
        <v/>
      </c>
      <c r="M976" s="13">
        <f>M975+J975/40-IF(I975="V2H",K975/(0.95*40),0)-IF(E976=0,IF(E975=1,IF(D976=1,30,40)*0.18/(2*40),0),0)-IF(E976=1,IF(E975=0,IF(D976=1,30,40)*0.18/(2*40),0),0)</f>
        <v/>
      </c>
      <c r="N976" s="14" t="n">
        <v>0.2</v>
      </c>
      <c r="O976" s="15">
        <f>K976*N976</f>
        <v/>
      </c>
      <c r="P976">
        <f>IF(E976=0,0.3,IF(D976=1,IF(C976&gt;=Params!$B$13-3,IF(C976&lt;Params!$B$13,Params!$B$20,0.3),0.3),IF(C976&gt;=Params!$B$15-3,IF(C976&lt;Params!$B$15,Params!$B$21,0.3),0.3)))</f>
        <v/>
      </c>
    </row>
    <row r="977" ht="15" customHeight="1" s="1">
      <c r="A977" s="9" t="n">
        <v>974</v>
      </c>
      <c r="B977" s="6" t="inlineStr">
        <is>
          <t>10/02</t>
        </is>
      </c>
      <c r="C977" s="6" t="n">
        <v>13</v>
      </c>
      <c r="D977" s="6" t="n">
        <v>0</v>
      </c>
      <c r="E977" s="10">
        <f>IF(D977=1, IF(OR(C977&lt;10, C977&gt;=15),1,0), IF(OR(C977&lt;7, C977&gt;=18),1,0))</f>
        <v/>
      </c>
      <c r="F977" s="11" t="n">
        <v>0</v>
      </c>
      <c r="G977" s="12">
        <f>0.65*8</f>
        <v/>
      </c>
      <c r="H977" s="12">
        <f>F977-G977</f>
        <v/>
      </c>
      <c r="I977" s="10">
        <f>IF(E977=0,"Fora",IF(E976=0,"Carg xar",IF(H977&lt;0,IF(M977&lt;0.9,"Carg FV","Stby"),IF(M977&gt;P977,"V2H",IF(M977&lt;0.9,"Carg xar","Stby")))))</f>
        <v/>
      </c>
      <c r="J977" s="12">
        <f>IF(OR(I977="Carg FV",I977="Carg xar"),MIN(IF(I977="Carg FV",ABS(H977),7.4),7.4,MAX(0,(0.9-M977)*40)*0.95),0)</f>
        <v/>
      </c>
      <c r="K977" s="12">
        <f>IF(I977="V2H",MIN(MAX(0,H977),7.4,MAX(0,(M977-P977)*40)*0.95),0)</f>
        <v/>
      </c>
      <c r="L977" s="12">
        <f>IF(E977=0,0,MAX(0,H977-K977))</f>
        <v/>
      </c>
      <c r="M977" s="13">
        <f>M976+J976/40-IF(I976="V2H",K976/(0.95*40),0)-IF(E977=0,IF(E976=1,IF(D977=1,30,40)*0.18/(2*40),0),0)-IF(E977=1,IF(E976=0,IF(D977=1,30,40)*0.18/(2*40),0),0)</f>
        <v/>
      </c>
      <c r="N977" s="14" t="n">
        <v>0.2</v>
      </c>
      <c r="O977" s="15">
        <f>K977*N977</f>
        <v/>
      </c>
      <c r="P977">
        <f>IF(E977=0,0.3,IF(D977=1,IF(C977&gt;=Params!$B$13-3,IF(C977&lt;Params!$B$13,Params!$B$20,0.3),0.3),IF(C977&gt;=Params!$B$15-3,IF(C977&lt;Params!$B$15,Params!$B$21,0.3),0.3)))</f>
        <v/>
      </c>
    </row>
    <row r="978" ht="15" customHeight="1" s="1">
      <c r="A978" s="9" t="n">
        <v>975</v>
      </c>
      <c r="B978" s="6" t="inlineStr">
        <is>
          <t>10/02</t>
        </is>
      </c>
      <c r="C978" s="6" t="n">
        <v>14</v>
      </c>
      <c r="D978" s="6" t="n">
        <v>0</v>
      </c>
      <c r="E978" s="10">
        <f>IF(D978=1, IF(OR(C978&lt;10, C978&gt;=15),1,0), IF(OR(C978&lt;7, C978&gt;=18),1,0))</f>
        <v/>
      </c>
      <c r="F978" s="11" t="n">
        <v>0</v>
      </c>
      <c r="G978" s="12">
        <f>0.5*8</f>
        <v/>
      </c>
      <c r="H978" s="12">
        <f>F978-G978</f>
        <v/>
      </c>
      <c r="I978" s="10">
        <f>IF(E978=0,"Fora",IF(E977=0,"Carg xar",IF(H978&lt;0,IF(M978&lt;0.9,"Carg FV","Stby"),IF(M978&gt;P978,"V2H",IF(M978&lt;0.9,"Carg xar","Stby")))))</f>
        <v/>
      </c>
      <c r="J978" s="12">
        <f>IF(OR(I978="Carg FV",I978="Carg xar"),MIN(IF(I978="Carg FV",ABS(H978),7.4),7.4,MAX(0,(0.9-M978)*40)*0.95),0)</f>
        <v/>
      </c>
      <c r="K978" s="12">
        <f>IF(I978="V2H",MIN(MAX(0,H978),7.4,MAX(0,(M978-P978)*40)*0.95),0)</f>
        <v/>
      </c>
      <c r="L978" s="12">
        <f>IF(E978=0,0,MAX(0,H978-K978))</f>
        <v/>
      </c>
      <c r="M978" s="13">
        <f>M977+J977/40-IF(I977="V2H",K977/(0.95*40),0)-IF(E978=0,IF(E977=1,IF(D978=1,30,40)*0.18/(2*40),0),0)-IF(E978=1,IF(E977=0,IF(D978=1,30,40)*0.18/(2*40),0),0)</f>
        <v/>
      </c>
      <c r="N978" s="14" t="n">
        <v>0.15</v>
      </c>
      <c r="O978" s="15">
        <f>K978*N978</f>
        <v/>
      </c>
      <c r="P978">
        <f>IF(E978=0,0.3,IF(D978=1,IF(C978&gt;=Params!$B$13-3,IF(C978&lt;Params!$B$13,Params!$B$20,0.3),0.3),IF(C978&gt;=Params!$B$15-3,IF(C978&lt;Params!$B$15,Params!$B$21,0.3),0.3)))</f>
        <v/>
      </c>
    </row>
    <row r="979" ht="15" customHeight="1" s="1">
      <c r="A979" s="9" t="n">
        <v>976</v>
      </c>
      <c r="B979" s="6" t="inlineStr">
        <is>
          <t>10/02</t>
        </is>
      </c>
      <c r="C979" s="6" t="n">
        <v>15</v>
      </c>
      <c r="D979" s="6" t="n">
        <v>0</v>
      </c>
      <c r="E979" s="10">
        <f>IF(D979=1, IF(OR(C979&lt;10, C979&gt;=15),1,0), IF(OR(C979&lt;7, C979&gt;=18),1,0))</f>
        <v/>
      </c>
      <c r="F979" s="11" t="n">
        <v>0</v>
      </c>
      <c r="G979" s="12">
        <f>0.32*8</f>
        <v/>
      </c>
      <c r="H979" s="12">
        <f>F979-G979</f>
        <v/>
      </c>
      <c r="I979" s="10">
        <f>IF(E979=0,"Fora",IF(E978=0,"Carg xar",IF(H979&lt;0,IF(M979&lt;0.9,"Carg FV","Stby"),IF(M979&gt;P979,"V2H",IF(M979&lt;0.9,"Carg xar","Stby")))))</f>
        <v/>
      </c>
      <c r="J979" s="12">
        <f>IF(OR(I979="Carg FV",I979="Carg xar"),MIN(IF(I979="Carg FV",ABS(H979),7.4),7.4,MAX(0,(0.9-M979)*40)*0.95),0)</f>
        <v/>
      </c>
      <c r="K979" s="12">
        <f>IF(I979="V2H",MIN(MAX(0,H979),7.4,MAX(0,(M979-P979)*40)*0.95),0)</f>
        <v/>
      </c>
      <c r="L979" s="12">
        <f>IF(E979=0,0,MAX(0,H979-K979))</f>
        <v/>
      </c>
      <c r="M979" s="13">
        <f>M978+J978/40-IF(I978="V2H",K978/(0.95*40),0)-IF(E979=0,IF(E978=1,IF(D979=1,30,40)*0.18/(2*40),0),0)-IF(E979=1,IF(E978=0,IF(D979=1,30,40)*0.18/(2*40),0),0)</f>
        <v/>
      </c>
      <c r="N979" s="14" t="n">
        <v>0.15</v>
      </c>
      <c r="O979" s="15">
        <f>K979*N979</f>
        <v/>
      </c>
      <c r="P979">
        <f>IF(E979=0,0.3,IF(D979=1,IF(C979&gt;=Params!$B$13-3,IF(C979&lt;Params!$B$13,Params!$B$20,0.3),0.3),IF(C979&gt;=Params!$B$15-3,IF(C979&lt;Params!$B$15,Params!$B$21,0.3),0.3)))</f>
        <v/>
      </c>
    </row>
    <row r="980" ht="15" customHeight="1" s="1">
      <c r="A980" s="9" t="n">
        <v>977</v>
      </c>
      <c r="B980" s="6" t="inlineStr">
        <is>
          <t>10/02</t>
        </is>
      </c>
      <c r="C980" s="6" t="n">
        <v>16</v>
      </c>
      <c r="D980" s="6" t="n">
        <v>0</v>
      </c>
      <c r="E980" s="10">
        <f>IF(D980=1, IF(OR(C980&lt;10, C980&gt;=15),1,0), IF(OR(C980&lt;7, C980&gt;=18),1,0))</f>
        <v/>
      </c>
      <c r="F980" s="11" t="n">
        <v>0</v>
      </c>
      <c r="G980" s="12">
        <f>0.12*8</f>
        <v/>
      </c>
      <c r="H980" s="12">
        <f>F980-G980</f>
        <v/>
      </c>
      <c r="I980" s="10">
        <f>IF(E980=0,"Fora",IF(E979=0,"Carg xar",IF(H980&lt;0,IF(M980&lt;0.9,"Carg FV","Stby"),IF(M980&gt;P980,"V2H",IF(M980&lt;0.9,"Carg xar","Stby")))))</f>
        <v/>
      </c>
      <c r="J980" s="12">
        <f>IF(OR(I980="Carg FV",I980="Carg xar"),MIN(IF(I980="Carg FV",ABS(H980),7.4),7.4,MAX(0,(0.9-M980)*40)*0.95),0)</f>
        <v/>
      </c>
      <c r="K980" s="12">
        <f>IF(I980="V2H",MIN(MAX(0,H980),7.4,MAX(0,(M980-P980)*40)*0.95),0)</f>
        <v/>
      </c>
      <c r="L980" s="12">
        <f>IF(E980=0,0,MAX(0,H980-K980))</f>
        <v/>
      </c>
      <c r="M980" s="13">
        <f>M979+J979/40-IF(I979="V2H",K979/(0.95*40),0)-IF(E980=0,IF(E979=1,IF(D980=1,30,40)*0.18/(2*40),0),0)-IF(E980=1,IF(E979=0,IF(D980=1,30,40)*0.18/(2*40),0),0)</f>
        <v/>
      </c>
      <c r="N980" s="14" t="n">
        <v>0.15</v>
      </c>
      <c r="O980" s="15">
        <f>K980*N980</f>
        <v/>
      </c>
      <c r="P980">
        <f>IF(E980=0,0.3,IF(D980=1,IF(C980&gt;=Params!$B$13-3,IF(C980&lt;Params!$B$13,Params!$B$20,0.3),0.3),IF(C980&gt;=Params!$B$15-3,IF(C980&lt;Params!$B$15,Params!$B$21,0.3),0.3)))</f>
        <v/>
      </c>
    </row>
    <row r="981" ht="15" customHeight="1" s="1">
      <c r="A981" s="9" t="n">
        <v>978</v>
      </c>
      <c r="B981" s="6" t="inlineStr">
        <is>
          <t>10/02</t>
        </is>
      </c>
      <c r="C981" s="6" t="n">
        <v>17</v>
      </c>
      <c r="D981" s="6" t="n">
        <v>0</v>
      </c>
      <c r="E981" s="10">
        <f>IF(D981=1, IF(OR(C981&lt;10, C981&gt;=15),1,0), IF(OR(C981&lt;7, C981&gt;=18),1,0))</f>
        <v/>
      </c>
      <c r="F981" s="11" t="n">
        <v>0</v>
      </c>
      <c r="G981" s="12">
        <f>0*8</f>
        <v/>
      </c>
      <c r="H981" s="12">
        <f>F981-G981</f>
        <v/>
      </c>
      <c r="I981" s="10">
        <f>IF(E981=0,"Fora",IF(E980=0,"Carg xar",IF(H981&lt;0,IF(M981&lt;0.9,"Carg FV","Stby"),IF(M981&gt;P981,"V2H",IF(M981&lt;0.9,"Carg xar","Stby")))))</f>
        <v/>
      </c>
      <c r="J981" s="12">
        <f>IF(OR(I981="Carg FV",I981="Carg xar"),MIN(IF(I981="Carg FV",ABS(H981),7.4),7.4,MAX(0,(0.9-M981)*40)*0.95),0)</f>
        <v/>
      </c>
      <c r="K981" s="12">
        <f>IF(I981="V2H",MIN(MAX(0,H981),7.4,MAX(0,(M981-P981)*40)*0.95),0)</f>
        <v/>
      </c>
      <c r="L981" s="12">
        <f>IF(E981=0,0,MAX(0,H981-K981))</f>
        <v/>
      </c>
      <c r="M981" s="13">
        <f>M980+J980/40-IF(I980="V2H",K980/(0.95*40),0)-IF(E981=0,IF(E980=1,IF(D981=1,30,40)*0.18/(2*40),0),0)-IF(E981=1,IF(E980=0,IF(D981=1,30,40)*0.18/(2*40),0),0)</f>
        <v/>
      </c>
      <c r="N981" s="14" t="n">
        <v>0.15</v>
      </c>
      <c r="O981" s="15">
        <f>K981*N981</f>
        <v/>
      </c>
      <c r="P981">
        <f>IF(E981=0,0.3,IF(D981=1,IF(C981&gt;=Params!$B$13-3,IF(C981&lt;Params!$B$13,Params!$B$20,0.3),0.3),IF(C981&gt;=Params!$B$15-3,IF(C981&lt;Params!$B$15,Params!$B$21,0.3),0.3)))</f>
        <v/>
      </c>
    </row>
    <row r="982" ht="15" customHeight="1" s="1">
      <c r="A982" s="9" t="n">
        <v>979</v>
      </c>
      <c r="B982" s="6" t="inlineStr">
        <is>
          <t>10/02</t>
        </is>
      </c>
      <c r="C982" s="6" t="n">
        <v>18</v>
      </c>
      <c r="D982" s="6" t="n">
        <v>0</v>
      </c>
      <c r="E982" s="10">
        <f>IF(D982=1, IF(OR(C982&lt;10, C982&gt;=15),1,0), IF(OR(C982&lt;7, C982&gt;=18),1,0))</f>
        <v/>
      </c>
      <c r="F982" s="11" t="n">
        <v>0.378</v>
      </c>
      <c r="G982" s="12">
        <f>0*8</f>
        <v/>
      </c>
      <c r="H982" s="12">
        <f>F982-G982</f>
        <v/>
      </c>
      <c r="I982" s="10">
        <f>IF(E982=0,"Fora",IF(E981=0,"Carg xar",IF(H982&lt;0,IF(M982&lt;0.9,"Carg FV","Stby"),IF(M982&gt;P982,"V2H",IF(M982&lt;0.9,"Carg xar","Stby")))))</f>
        <v/>
      </c>
      <c r="J982" s="12">
        <f>IF(OR(I982="Carg FV",I982="Carg xar"),MIN(IF(I982="Carg FV",ABS(H982),7.4),7.4,MAX(0,(0.9-M982)*40)*0.95),0)</f>
        <v/>
      </c>
      <c r="K982" s="12">
        <f>IF(I982="V2H",MIN(MAX(0,H982),7.4,MAX(0,(M982-P982)*40)*0.95),0)</f>
        <v/>
      </c>
      <c r="L982" s="12">
        <f>IF(E982=0,0,MAX(0,H982-K982))</f>
        <v/>
      </c>
      <c r="M982" s="13">
        <f>M981+J981/40-IF(I981="V2H",K981/(0.95*40),0)-IF(E982=0,IF(E981=1,IF(D982=1,30,40)*0.18/(2*40),0),0)-IF(E982=1,IF(E981=0,IF(D982=1,30,40)*0.18/(2*40),0),0)</f>
        <v/>
      </c>
      <c r="N982" s="14" t="n">
        <v>0.2</v>
      </c>
      <c r="O982" s="15">
        <f>K982*N982</f>
        <v/>
      </c>
      <c r="P982">
        <f>IF(E982=0,0.3,IF(D982=1,IF(C982&gt;=Params!$B$13-3,IF(C982&lt;Params!$B$13,Params!$B$20,0.3),0.3),IF(C982&gt;=Params!$B$15-3,IF(C982&lt;Params!$B$15,Params!$B$21,0.3),0.3)))</f>
        <v/>
      </c>
    </row>
    <row r="983" ht="15" customHeight="1" s="1">
      <c r="A983" s="9" t="n">
        <v>980</v>
      </c>
      <c r="B983" s="6" t="inlineStr">
        <is>
          <t>10/02</t>
        </is>
      </c>
      <c r="C983" s="6" t="n">
        <v>19</v>
      </c>
      <c r="D983" s="6" t="n">
        <v>0</v>
      </c>
      <c r="E983" s="10">
        <f>IF(D983=1, IF(OR(C983&lt;10, C983&gt;=15),1,0), IF(OR(C983&lt;7, C983&gt;=18),1,0))</f>
        <v/>
      </c>
      <c r="F983" s="11" t="n">
        <v>1.818</v>
      </c>
      <c r="G983" s="12">
        <f>0*8</f>
        <v/>
      </c>
      <c r="H983" s="12">
        <f>F983-G983</f>
        <v/>
      </c>
      <c r="I983" s="10">
        <f>IF(E983=0,"Fora",IF(E982=0,"Carg xar",IF(H983&lt;0,IF(M983&lt;0.9,"Carg FV","Stby"),IF(M983&gt;P983,"V2H",IF(M983&lt;0.9,"Carg xar","Stby")))))</f>
        <v/>
      </c>
      <c r="J983" s="12">
        <f>IF(OR(I983="Carg FV",I983="Carg xar"),MIN(IF(I983="Carg FV",ABS(H983),7.4),7.4,MAX(0,(0.9-M983)*40)*0.95),0)</f>
        <v/>
      </c>
      <c r="K983" s="12">
        <f>IF(I983="V2H",MIN(MAX(0,H983),7.4,MAX(0,(M983-P983)*40)*0.95),0)</f>
        <v/>
      </c>
      <c r="L983" s="12">
        <f>IF(E983=0,0,MAX(0,H983-K983))</f>
        <v/>
      </c>
      <c r="M983" s="13">
        <f>M982+J982/40-IF(I982="V2H",K982/(0.95*40),0)-IF(E983=0,IF(E982=1,IF(D983=1,30,40)*0.18/(2*40),0),0)-IF(E983=1,IF(E982=0,IF(D983=1,30,40)*0.18/(2*40),0),0)</f>
        <v/>
      </c>
      <c r="N983" s="14" t="n">
        <v>0.2</v>
      </c>
      <c r="O983" s="15">
        <f>K983*N983</f>
        <v/>
      </c>
      <c r="P983">
        <f>IF(E983=0,0.3,IF(D983=1,IF(C983&gt;=Params!$B$13-3,IF(C983&lt;Params!$B$13,Params!$B$20,0.3),0.3),IF(C983&gt;=Params!$B$15-3,IF(C983&lt;Params!$B$15,Params!$B$21,0.3),0.3)))</f>
        <v/>
      </c>
    </row>
    <row r="984" ht="15" customHeight="1" s="1">
      <c r="A984" s="9" t="n">
        <v>981</v>
      </c>
      <c r="B984" s="6" t="inlineStr">
        <is>
          <t>10/02</t>
        </is>
      </c>
      <c r="C984" s="6" t="n">
        <v>20</v>
      </c>
      <c r="D984" s="6" t="n">
        <v>0</v>
      </c>
      <c r="E984" s="10">
        <f>IF(D984=1, IF(OR(C984&lt;10, C984&gt;=15),1,0), IF(OR(C984&lt;7, C984&gt;=18),1,0))</f>
        <v/>
      </c>
      <c r="F984" s="11" t="n">
        <v>3.369</v>
      </c>
      <c r="G984" s="12">
        <f>0*8</f>
        <v/>
      </c>
      <c r="H984" s="12">
        <f>F984-G984</f>
        <v/>
      </c>
      <c r="I984" s="10">
        <f>IF(E984=0,"Fora",IF(E983=0,"Carg xar",IF(H984&lt;0,IF(M984&lt;0.9,"Carg FV","Stby"),IF(M984&gt;P984,"V2H",IF(M984&lt;0.9,"Carg xar","Stby")))))</f>
        <v/>
      </c>
      <c r="J984" s="12">
        <f>IF(OR(I984="Carg FV",I984="Carg xar"),MIN(IF(I984="Carg FV",ABS(H984),7.4),7.4,MAX(0,(0.9-M984)*40)*0.95),0)</f>
        <v/>
      </c>
      <c r="K984" s="12">
        <f>IF(I984="V2H",MIN(MAX(0,H984),7.4,MAX(0,(M984-P984)*40)*0.95),0)</f>
        <v/>
      </c>
      <c r="L984" s="12">
        <f>IF(E984=0,0,MAX(0,H984-K984))</f>
        <v/>
      </c>
      <c r="M984" s="13">
        <f>M983+J983/40-IF(I983="V2H",K983/(0.95*40),0)-IF(E984=0,IF(E983=1,IF(D984=1,30,40)*0.18/(2*40),0),0)-IF(E984=1,IF(E983=0,IF(D984=1,30,40)*0.18/(2*40),0),0)</f>
        <v/>
      </c>
      <c r="N984" s="14" t="n">
        <v>0.2</v>
      </c>
      <c r="O984" s="15">
        <f>K984*N984</f>
        <v/>
      </c>
      <c r="P984">
        <f>IF(E984=0,0.3,IF(D984=1,IF(C984&gt;=Params!$B$13-3,IF(C984&lt;Params!$B$13,Params!$B$20,0.3),0.3),IF(C984&gt;=Params!$B$15-3,IF(C984&lt;Params!$B$15,Params!$B$21,0.3),0.3)))</f>
        <v/>
      </c>
    </row>
    <row r="985" ht="15" customHeight="1" s="1">
      <c r="A985" s="9" t="n">
        <v>982</v>
      </c>
      <c r="B985" s="6" t="inlineStr">
        <is>
          <t>10/02</t>
        </is>
      </c>
      <c r="C985" s="6" t="n">
        <v>21</v>
      </c>
      <c r="D985" s="6" t="n">
        <v>0</v>
      </c>
      <c r="E985" s="10">
        <f>IF(D985=1, IF(OR(C985&lt;10, C985&gt;=15),1,0), IF(OR(C985&lt;7, C985&gt;=18),1,0))</f>
        <v/>
      </c>
      <c r="F985" s="11" t="n">
        <v>1.195</v>
      </c>
      <c r="G985" s="12">
        <f>0*8</f>
        <v/>
      </c>
      <c r="H985" s="12">
        <f>F985-G985</f>
        <v/>
      </c>
      <c r="I985" s="10">
        <f>IF(E985=0,"Fora",IF(E984=0,"Carg xar",IF(H985&lt;0,IF(M985&lt;0.9,"Carg FV","Stby"),IF(M985&gt;P985,"V2H",IF(M985&lt;0.9,"Carg xar","Stby")))))</f>
        <v/>
      </c>
      <c r="J985" s="12">
        <f>IF(OR(I985="Carg FV",I985="Carg xar"),MIN(IF(I985="Carg FV",ABS(H985),7.4),7.4,MAX(0,(0.9-M985)*40)*0.95),0)</f>
        <v/>
      </c>
      <c r="K985" s="12">
        <f>IF(I985="V2H",MIN(MAX(0,H985),7.4,MAX(0,(M985-P985)*40)*0.95),0)</f>
        <v/>
      </c>
      <c r="L985" s="12">
        <f>IF(E985=0,0,MAX(0,H985-K985))</f>
        <v/>
      </c>
      <c r="M985" s="13">
        <f>M984+J984/40-IF(I984="V2H",K984/(0.95*40),0)-IF(E985=0,IF(E984=1,IF(D985=1,30,40)*0.18/(2*40),0),0)-IF(E985=1,IF(E984=0,IF(D985=1,30,40)*0.18/(2*40),0),0)</f>
        <v/>
      </c>
      <c r="N985" s="14" t="n">
        <v>0.2</v>
      </c>
      <c r="O985" s="15">
        <f>K985*N985</f>
        <v/>
      </c>
      <c r="P985">
        <f>IF(E985=0,0.3,IF(D985=1,IF(C985&gt;=Params!$B$13-3,IF(C985&lt;Params!$B$13,Params!$B$20,0.3),0.3),IF(C985&gt;=Params!$B$15-3,IF(C985&lt;Params!$B$15,Params!$B$21,0.3),0.3)))</f>
        <v/>
      </c>
    </row>
    <row r="986" ht="15" customHeight="1" s="1">
      <c r="A986" s="9" t="n">
        <v>983</v>
      </c>
      <c r="B986" s="6" t="inlineStr">
        <is>
          <t>10/02</t>
        </is>
      </c>
      <c r="C986" s="6" t="n">
        <v>22</v>
      </c>
      <c r="D986" s="6" t="n">
        <v>0</v>
      </c>
      <c r="E986" s="10">
        <f>IF(D986=1, IF(OR(C986&lt;10, C986&gt;=15),1,0), IF(OR(C986&lt;7, C986&gt;=18),1,0))</f>
        <v/>
      </c>
      <c r="F986" s="11" t="n">
        <v>0.314</v>
      </c>
      <c r="G986" s="12">
        <f>0*8</f>
        <v/>
      </c>
      <c r="H986" s="12">
        <f>F986-G986</f>
        <v/>
      </c>
      <c r="I986" s="10">
        <f>IF(E986=0,"Fora",IF(E985=0,"Carg xar",IF(H986&lt;0,IF(M986&lt;0.9,"Carg FV","Stby"),IF(M986&gt;P986,"V2H",IF(M986&lt;0.9,"Carg xar","Stby")))))</f>
        <v/>
      </c>
      <c r="J986" s="12">
        <f>IF(OR(I986="Carg FV",I986="Carg xar"),MIN(IF(I986="Carg FV",ABS(H986),7.4),7.4,MAX(0,(0.9-M986)*40)*0.95),0)</f>
        <v/>
      </c>
      <c r="K986" s="12">
        <f>IF(I986="V2H",MIN(MAX(0,H986),7.4,MAX(0,(M986-P986)*40)*0.95),0)</f>
        <v/>
      </c>
      <c r="L986" s="12">
        <f>IF(E986=0,0,MAX(0,H986-K986))</f>
        <v/>
      </c>
      <c r="M986" s="13">
        <f>M985+J985/40-IF(I985="V2H",K985/(0.95*40),0)-IF(E986=0,IF(E985=1,IF(D986=1,30,40)*0.18/(2*40),0),0)-IF(E986=1,IF(E985=0,IF(D986=1,30,40)*0.18/(2*40),0),0)</f>
        <v/>
      </c>
      <c r="N986" s="14" t="n">
        <v>0.15</v>
      </c>
      <c r="O986" s="15">
        <f>K986*N986</f>
        <v/>
      </c>
      <c r="P986">
        <f>IF(E986=0,0.3,IF(D986=1,IF(C986&gt;=Params!$B$13-3,IF(C986&lt;Params!$B$13,Params!$B$20,0.3),0.3),IF(C986&gt;=Params!$B$15-3,IF(C986&lt;Params!$B$15,Params!$B$21,0.3),0.3)))</f>
        <v/>
      </c>
    </row>
    <row r="987" ht="15" customHeight="1" s="1">
      <c r="A987" s="9" t="n">
        <v>984</v>
      </c>
      <c r="B987" s="6" t="inlineStr">
        <is>
          <t>10/02</t>
        </is>
      </c>
      <c r="C987" s="6" t="n">
        <v>23</v>
      </c>
      <c r="D987" s="6" t="n">
        <v>0</v>
      </c>
      <c r="E987" s="10">
        <f>IF(D987=1, IF(OR(C987&lt;10, C987&gt;=15),1,0), IF(OR(C987&lt;7, C987&gt;=18),1,0))</f>
        <v/>
      </c>
      <c r="F987" s="11" t="n">
        <v>0.274</v>
      </c>
      <c r="G987" s="12">
        <f>0*8</f>
        <v/>
      </c>
      <c r="H987" s="12">
        <f>F987-G987</f>
        <v/>
      </c>
      <c r="I987" s="10">
        <f>IF(E987=0,"Fora",IF(E986=0,"Carg xar",IF(H987&lt;0,IF(M987&lt;0.9,"Carg FV","Stby"),IF(M987&gt;P987,"V2H",IF(M987&lt;0.9,"Carg xar","Stby")))))</f>
        <v/>
      </c>
      <c r="J987" s="12">
        <f>IF(OR(I987="Carg FV",I987="Carg xar"),MIN(IF(I987="Carg FV",ABS(H987),7.4),7.4,MAX(0,(0.9-M987)*40)*0.95),0)</f>
        <v/>
      </c>
      <c r="K987" s="12">
        <f>IF(I987="V2H",MIN(MAX(0,H987),7.4,MAX(0,(M987-P987)*40)*0.95),0)</f>
        <v/>
      </c>
      <c r="L987" s="12">
        <f>IF(E987=0,0,MAX(0,H987-K987))</f>
        <v/>
      </c>
      <c r="M987" s="13">
        <f>M986+J986/40-IF(I986="V2H",K986/(0.95*40),0)-IF(E987=0,IF(E986=1,IF(D987=1,30,40)*0.18/(2*40),0),0)-IF(E987=1,IF(E986=0,IF(D987=1,30,40)*0.18/(2*40),0),0)</f>
        <v/>
      </c>
      <c r="N987" s="14" t="n">
        <v>0.15</v>
      </c>
      <c r="O987" s="15">
        <f>K987*N987</f>
        <v/>
      </c>
      <c r="P987">
        <f>IF(E987=0,0.3,IF(D987=1,IF(C987&gt;=Params!$B$13-3,IF(C987&lt;Params!$B$13,Params!$B$20,0.3),0.3),IF(C987&gt;=Params!$B$15-3,IF(C987&lt;Params!$B$15,Params!$B$21,0.3),0.3)))</f>
        <v/>
      </c>
    </row>
    <row r="988" ht="15" customHeight="1" s="1">
      <c r="A988" s="9" t="n">
        <v>985</v>
      </c>
      <c r="B988" s="6" t="inlineStr">
        <is>
          <t>11/02</t>
        </is>
      </c>
      <c r="C988" s="6" t="n">
        <v>0</v>
      </c>
      <c r="D988" s="6" t="n">
        <v>0</v>
      </c>
      <c r="E988" s="10">
        <f>IF(D988=1, IF(OR(C988&lt;10, C988&gt;=15),1,0), IF(OR(C988&lt;7, C988&gt;=18),1,0))</f>
        <v/>
      </c>
      <c r="F988" s="11" t="n">
        <v>0.127</v>
      </c>
      <c r="G988" s="12">
        <f>0*8</f>
        <v/>
      </c>
      <c r="H988" s="12">
        <f>F988-G988</f>
        <v/>
      </c>
      <c r="I988" s="10">
        <f>IF(E988=0,"Fora",IF(E987=0,"Carg xar",IF(H988&lt;0,IF(M988&lt;0.9,"Carg FV","Stby"),IF(M988&gt;P988,"V2H",IF(M988&lt;0.9,"Carg xar","Stby")))))</f>
        <v/>
      </c>
      <c r="J988" s="12">
        <f>IF(OR(I988="Carg FV",I988="Carg xar"),MIN(IF(I988="Carg FV",ABS(H988),7.4),7.4,MAX(0,(0.9-M988)*40)*0.95),0)</f>
        <v/>
      </c>
      <c r="K988" s="12">
        <f>IF(I988="V2H",MIN(MAX(0,H988),7.4,MAX(0,(M988-P988)*40)*0.95),0)</f>
        <v/>
      </c>
      <c r="L988" s="12">
        <f>IF(E988=0,0,MAX(0,H988-K988))</f>
        <v/>
      </c>
      <c r="M988" s="13">
        <f>M987+J987/40-IF(I987="V2H",K987/(0.95*40),0)-IF(E988=0,IF(E987=1,IF(D988=1,30,40)*0.18/(2*40),0),0)-IF(E988=1,IF(E987=0,IF(D988=1,30,40)*0.18/(2*40),0),0)</f>
        <v/>
      </c>
      <c r="N988" s="14" t="n">
        <v>0.09</v>
      </c>
      <c r="O988" s="15">
        <f>K988*N988</f>
        <v/>
      </c>
      <c r="P988">
        <f>IF(E988=0,0.3,IF(D988=1,IF(C988&gt;=Params!$B$13-3,IF(C988&lt;Params!$B$13,Params!$B$20,0.3),0.3),IF(C988&gt;=Params!$B$15-3,IF(C988&lt;Params!$B$15,Params!$B$21,0.3),0.3)))</f>
        <v/>
      </c>
    </row>
    <row r="989" ht="15" customHeight="1" s="1">
      <c r="A989" s="9" t="n">
        <v>986</v>
      </c>
      <c r="B989" s="6" t="inlineStr">
        <is>
          <t>11/02</t>
        </is>
      </c>
      <c r="C989" s="6" t="n">
        <v>1</v>
      </c>
      <c r="D989" s="6" t="n">
        <v>0</v>
      </c>
      <c r="E989" s="10">
        <f>IF(D989=1, IF(OR(C989&lt;10, C989&gt;=15),1,0), IF(OR(C989&lt;7, C989&gt;=18),1,0))</f>
        <v/>
      </c>
      <c r="F989" s="11" t="n">
        <v>0.108</v>
      </c>
      <c r="G989" s="12">
        <f>0*8</f>
        <v/>
      </c>
      <c r="H989" s="12">
        <f>F989-G989</f>
        <v/>
      </c>
      <c r="I989" s="10">
        <f>IF(E989=0,"Fora",IF(E988=0,"Carg xar",IF(H989&lt;0,IF(M989&lt;0.9,"Carg FV","Stby"),IF(M989&gt;P989,"V2H",IF(M989&lt;0.9,"Carg xar","Stby")))))</f>
        <v/>
      </c>
      <c r="J989" s="12">
        <f>IF(OR(I989="Carg FV",I989="Carg xar"),MIN(IF(I989="Carg FV",ABS(H989),7.4),7.4,MAX(0,(0.9-M989)*40)*0.95),0)</f>
        <v/>
      </c>
      <c r="K989" s="12">
        <f>IF(I989="V2H",MIN(MAX(0,H989),7.4,MAX(0,(M989-P989)*40)*0.95),0)</f>
        <v/>
      </c>
      <c r="L989" s="12">
        <f>IF(E989=0,0,MAX(0,H989-K989))</f>
        <v/>
      </c>
      <c r="M989" s="13">
        <f>M988+J988/40-IF(I988="V2H",K988/(0.95*40),0)-IF(E989=0,IF(E988=1,IF(D989=1,30,40)*0.18/(2*40),0),0)-IF(E989=1,IF(E988=0,IF(D989=1,30,40)*0.18/(2*40),0),0)</f>
        <v/>
      </c>
      <c r="N989" s="14" t="n">
        <v>0.09</v>
      </c>
      <c r="O989" s="15">
        <f>K989*N989</f>
        <v/>
      </c>
      <c r="P989">
        <f>IF(E989=0,0.3,IF(D989=1,IF(C989&gt;=Params!$B$13-3,IF(C989&lt;Params!$B$13,Params!$B$20,0.3),0.3),IF(C989&gt;=Params!$B$15-3,IF(C989&lt;Params!$B$15,Params!$B$21,0.3),0.3)))</f>
        <v/>
      </c>
    </row>
    <row r="990" ht="15" customHeight="1" s="1">
      <c r="A990" s="9" t="n">
        <v>987</v>
      </c>
      <c r="B990" s="6" t="inlineStr">
        <is>
          <t>11/02</t>
        </is>
      </c>
      <c r="C990" s="6" t="n">
        <v>2</v>
      </c>
      <c r="D990" s="6" t="n">
        <v>0</v>
      </c>
      <c r="E990" s="10">
        <f>IF(D990=1, IF(OR(C990&lt;10, C990&gt;=15),1,0), IF(OR(C990&lt;7, C990&gt;=18),1,0))</f>
        <v/>
      </c>
      <c r="F990" s="11" t="n">
        <v>1.916</v>
      </c>
      <c r="G990" s="12">
        <f>0*8</f>
        <v/>
      </c>
      <c r="H990" s="12">
        <f>F990-G990</f>
        <v/>
      </c>
      <c r="I990" s="10">
        <f>IF(E990=0,"Fora",IF(E989=0,"Carg xar",IF(H990&lt;0,IF(M990&lt;0.9,"Carg FV","Stby"),IF(M990&gt;P990,"V2H",IF(M990&lt;0.9,"Carg xar","Stby")))))</f>
        <v/>
      </c>
      <c r="J990" s="12">
        <f>IF(OR(I990="Carg FV",I990="Carg xar"),MIN(IF(I990="Carg FV",ABS(H990),7.4),7.4,MAX(0,(0.9-M990)*40)*0.95),0)</f>
        <v/>
      </c>
      <c r="K990" s="12">
        <f>IF(I990="V2H",MIN(MAX(0,H990),7.4,MAX(0,(M990-P990)*40)*0.95),0)</f>
        <v/>
      </c>
      <c r="L990" s="12">
        <f>IF(E990=0,0,MAX(0,H990-K990))</f>
        <v/>
      </c>
      <c r="M990" s="13">
        <f>M989+J989/40-IF(I989="V2H",K989/(0.95*40),0)-IF(E990=0,IF(E989=1,IF(D990=1,30,40)*0.18/(2*40),0),0)-IF(E990=1,IF(E989=0,IF(D990=1,30,40)*0.18/(2*40),0),0)</f>
        <v/>
      </c>
      <c r="N990" s="14" t="n">
        <v>0.09</v>
      </c>
      <c r="O990" s="15">
        <f>K990*N990</f>
        <v/>
      </c>
      <c r="P990">
        <f>IF(E990=0,0.3,IF(D990=1,IF(C990&gt;=Params!$B$13-3,IF(C990&lt;Params!$B$13,Params!$B$20,0.3),0.3),IF(C990&gt;=Params!$B$15-3,IF(C990&lt;Params!$B$15,Params!$B$21,0.3),0.3)))</f>
        <v/>
      </c>
    </row>
    <row r="991" ht="15" customHeight="1" s="1">
      <c r="A991" s="9" t="n">
        <v>988</v>
      </c>
      <c r="B991" s="6" t="inlineStr">
        <is>
          <t>11/02</t>
        </is>
      </c>
      <c r="C991" s="6" t="n">
        <v>3</v>
      </c>
      <c r="D991" s="6" t="n">
        <v>0</v>
      </c>
      <c r="E991" s="10">
        <f>IF(D991=1, IF(OR(C991&lt;10, C991&gt;=15),1,0), IF(OR(C991&lt;7, C991&gt;=18),1,0))</f>
        <v/>
      </c>
      <c r="F991" s="11" t="n">
        <v>0.137</v>
      </c>
      <c r="G991" s="12">
        <f>0*8</f>
        <v/>
      </c>
      <c r="H991" s="12">
        <f>F991-G991</f>
        <v/>
      </c>
      <c r="I991" s="10">
        <f>IF(E991=0,"Fora",IF(E990=0,"Carg xar",IF(H991&lt;0,IF(M991&lt;0.9,"Carg FV","Stby"),IF(M991&gt;P991,"V2H",IF(M991&lt;0.9,"Carg xar","Stby")))))</f>
        <v/>
      </c>
      <c r="J991" s="12">
        <f>IF(OR(I991="Carg FV",I991="Carg xar"),MIN(IF(I991="Carg FV",ABS(H991),7.4),7.4,MAX(0,(0.9-M991)*40)*0.95),0)</f>
        <v/>
      </c>
      <c r="K991" s="12">
        <f>IF(I991="V2H",MIN(MAX(0,H991),7.4,MAX(0,(M991-P991)*40)*0.95),0)</f>
        <v/>
      </c>
      <c r="L991" s="12">
        <f>IF(E991=0,0,MAX(0,H991-K991))</f>
        <v/>
      </c>
      <c r="M991" s="13">
        <f>M990+J990/40-IF(I990="V2H",K990/(0.95*40),0)-IF(E991=0,IF(E990=1,IF(D991=1,30,40)*0.18/(2*40),0),0)-IF(E991=1,IF(E990=0,IF(D991=1,30,40)*0.18/(2*40),0),0)</f>
        <v/>
      </c>
      <c r="N991" s="14" t="n">
        <v>0.09</v>
      </c>
      <c r="O991" s="15">
        <f>K991*N991</f>
        <v/>
      </c>
      <c r="P991">
        <f>IF(E991=0,0.3,IF(D991=1,IF(C991&gt;=Params!$B$13-3,IF(C991&lt;Params!$B$13,Params!$B$20,0.3),0.3),IF(C991&gt;=Params!$B$15-3,IF(C991&lt;Params!$B$15,Params!$B$21,0.3),0.3)))</f>
        <v/>
      </c>
    </row>
    <row r="992" ht="15" customHeight="1" s="1">
      <c r="A992" s="9" t="n">
        <v>989</v>
      </c>
      <c r="B992" s="6" t="inlineStr">
        <is>
          <t>11/02</t>
        </is>
      </c>
      <c r="C992" s="6" t="n">
        <v>4</v>
      </c>
      <c r="D992" s="6" t="n">
        <v>0</v>
      </c>
      <c r="E992" s="10">
        <f>IF(D992=1, IF(OR(C992&lt;10, C992&gt;=15),1,0), IF(OR(C992&lt;7, C992&gt;=18),1,0))</f>
        <v/>
      </c>
      <c r="F992" s="11" t="n">
        <v>1.088</v>
      </c>
      <c r="G992" s="12">
        <f>0*8</f>
        <v/>
      </c>
      <c r="H992" s="12">
        <f>F992-G992</f>
        <v/>
      </c>
      <c r="I992" s="10">
        <f>IF(E992=0,"Fora",IF(E991=0,"Carg xar",IF(H992&lt;0,IF(M992&lt;0.9,"Carg FV","Stby"),IF(M992&gt;P992,"V2H",IF(M992&lt;0.9,"Carg xar","Stby")))))</f>
        <v/>
      </c>
      <c r="J992" s="12">
        <f>IF(OR(I992="Carg FV",I992="Carg xar"),MIN(IF(I992="Carg FV",ABS(H992),7.4),7.4,MAX(0,(0.9-M992)*40)*0.95),0)</f>
        <v/>
      </c>
      <c r="K992" s="12">
        <f>IF(I992="V2H",MIN(MAX(0,H992),7.4,MAX(0,(M992-P992)*40)*0.95),0)</f>
        <v/>
      </c>
      <c r="L992" s="12">
        <f>IF(E992=0,0,MAX(0,H992-K992))</f>
        <v/>
      </c>
      <c r="M992" s="13">
        <f>M991+J991/40-IF(I991="V2H",K991/(0.95*40),0)-IF(E992=0,IF(E991=1,IF(D992=1,30,40)*0.18/(2*40),0),0)-IF(E992=1,IF(E991=0,IF(D992=1,30,40)*0.18/(2*40),0),0)</f>
        <v/>
      </c>
      <c r="N992" s="14" t="n">
        <v>0.09</v>
      </c>
      <c r="O992" s="15">
        <f>K992*N992</f>
        <v/>
      </c>
      <c r="P992">
        <f>IF(E992=0,0.3,IF(D992=1,IF(C992&gt;=Params!$B$13-3,IF(C992&lt;Params!$B$13,Params!$B$20,0.3),0.3),IF(C992&gt;=Params!$B$15-3,IF(C992&lt;Params!$B$15,Params!$B$21,0.3),0.3)))</f>
        <v/>
      </c>
    </row>
    <row r="993" ht="15" customHeight="1" s="1">
      <c r="A993" s="9" t="n">
        <v>990</v>
      </c>
      <c r="B993" s="6" t="inlineStr">
        <is>
          <t>11/02</t>
        </is>
      </c>
      <c r="C993" s="6" t="n">
        <v>5</v>
      </c>
      <c r="D993" s="6" t="n">
        <v>0</v>
      </c>
      <c r="E993" s="10">
        <f>IF(D993=1, IF(OR(C993&lt;10, C993&gt;=15),1,0), IF(OR(C993&lt;7, C993&gt;=18),1,0))</f>
        <v/>
      </c>
      <c r="F993" s="11" t="n">
        <v>2.804</v>
      </c>
      <c r="G993" s="12">
        <f>0*8</f>
        <v/>
      </c>
      <c r="H993" s="12">
        <f>F993-G993</f>
        <v/>
      </c>
      <c r="I993" s="10">
        <f>IF(E993=0,"Fora",IF(E992=0,"Carg xar",IF(H993&lt;0,IF(M993&lt;0.9,"Carg FV","Stby"),IF(M993&gt;P993,"V2H",IF(M993&lt;0.9,"Carg xar","Stby")))))</f>
        <v/>
      </c>
      <c r="J993" s="12">
        <f>IF(OR(I993="Carg FV",I993="Carg xar"),MIN(IF(I993="Carg FV",ABS(H993),7.4),7.4,MAX(0,(0.9-M993)*40)*0.95),0)</f>
        <v/>
      </c>
      <c r="K993" s="12">
        <f>IF(I993="V2H",MIN(MAX(0,H993),7.4,MAX(0,(M993-P993)*40)*0.95),0)</f>
        <v/>
      </c>
      <c r="L993" s="12">
        <f>IF(E993=0,0,MAX(0,H993-K993))</f>
        <v/>
      </c>
      <c r="M993" s="13">
        <f>M992+J992/40-IF(I992="V2H",K992/(0.95*40),0)-IF(E993=0,IF(E992=1,IF(D993=1,30,40)*0.18/(2*40),0),0)-IF(E993=1,IF(E992=0,IF(D993=1,30,40)*0.18/(2*40),0),0)</f>
        <v/>
      </c>
      <c r="N993" s="14" t="n">
        <v>0.09</v>
      </c>
      <c r="O993" s="15">
        <f>K993*N993</f>
        <v/>
      </c>
      <c r="P993">
        <f>IF(E993=0,0.3,IF(D993=1,IF(C993&gt;=Params!$B$13-3,IF(C993&lt;Params!$B$13,Params!$B$20,0.3),0.3),IF(C993&gt;=Params!$B$15-3,IF(C993&lt;Params!$B$15,Params!$B$21,0.3),0.3)))</f>
        <v/>
      </c>
    </row>
    <row r="994" ht="15" customHeight="1" s="1">
      <c r="A994" s="9" t="n">
        <v>991</v>
      </c>
      <c r="B994" s="6" t="inlineStr">
        <is>
          <t>11/02</t>
        </is>
      </c>
      <c r="C994" s="6" t="n">
        <v>6</v>
      </c>
      <c r="D994" s="6" t="n">
        <v>0</v>
      </c>
      <c r="E994" s="10">
        <f>IF(D994=1, IF(OR(C994&lt;10, C994&gt;=15),1,0), IF(OR(C994&lt;7, C994&gt;=18),1,0))</f>
        <v/>
      </c>
      <c r="F994" s="11" t="n">
        <v>2.258</v>
      </c>
      <c r="G994" s="12">
        <f>0*8</f>
        <v/>
      </c>
      <c r="H994" s="12">
        <f>F994-G994</f>
        <v/>
      </c>
      <c r="I994" s="10">
        <f>IF(E994=0,"Fora",IF(E993=0,"Carg xar",IF(H994&lt;0,IF(M994&lt;0.9,"Carg FV","Stby"),IF(M994&gt;P994,"V2H",IF(M994&lt;0.9,"Carg xar","Stby")))))</f>
        <v/>
      </c>
      <c r="J994" s="12">
        <f>IF(OR(I994="Carg FV",I994="Carg xar"),MIN(IF(I994="Carg FV",ABS(H994),7.4),7.4,MAX(0,(0.9-M994)*40)*0.95),0)</f>
        <v/>
      </c>
      <c r="K994" s="12">
        <f>IF(I994="V2H",MIN(MAX(0,H994),7.4,MAX(0,(M994-P994)*40)*0.95),0)</f>
        <v/>
      </c>
      <c r="L994" s="12">
        <f>IF(E994=0,0,MAX(0,H994-K994))</f>
        <v/>
      </c>
      <c r="M994" s="13">
        <f>M993+J993/40-IF(I993="V2H",K993/(0.95*40),0)-IF(E994=0,IF(E993=1,IF(D994=1,30,40)*0.18/(2*40),0),0)-IF(E994=1,IF(E993=0,IF(D994=1,30,40)*0.18/(2*40),0),0)</f>
        <v/>
      </c>
      <c r="N994" s="14" t="n">
        <v>0.09</v>
      </c>
      <c r="O994" s="15">
        <f>K994*N994</f>
        <v/>
      </c>
      <c r="P994">
        <f>IF(E994=0,0.3,IF(D994=1,IF(C994&gt;=Params!$B$13-3,IF(C994&lt;Params!$B$13,Params!$B$20,0.3),0.3),IF(C994&gt;=Params!$B$15-3,IF(C994&lt;Params!$B$15,Params!$B$21,0.3),0.3)))</f>
        <v/>
      </c>
    </row>
    <row r="995" ht="15" customHeight="1" s="1">
      <c r="A995" s="9" t="n">
        <v>992</v>
      </c>
      <c r="B995" s="6" t="inlineStr">
        <is>
          <t>11/02</t>
        </is>
      </c>
      <c r="C995" s="6" t="n">
        <v>7</v>
      </c>
      <c r="D995" s="6" t="n">
        <v>0</v>
      </c>
      <c r="E995" s="10">
        <f>IF(D995=1, IF(OR(C995&lt;10, C995&gt;=15),1,0), IF(OR(C995&lt;7, C995&gt;=18),1,0))</f>
        <v/>
      </c>
      <c r="F995" s="11" t="n">
        <v>2.116</v>
      </c>
      <c r="G995" s="12">
        <f>0*8</f>
        <v/>
      </c>
      <c r="H995" s="12">
        <f>F995-G995</f>
        <v/>
      </c>
      <c r="I995" s="10">
        <f>IF(E995=0,"Fora",IF(E994=0,"Carg xar",IF(H995&lt;0,IF(M995&lt;0.9,"Carg FV","Stby"),IF(M995&gt;P995,"V2H",IF(M995&lt;0.9,"Carg xar","Stby")))))</f>
        <v/>
      </c>
      <c r="J995" s="12">
        <f>IF(OR(I995="Carg FV",I995="Carg xar"),MIN(IF(I995="Carg FV",ABS(H995),7.4),7.4,MAX(0,(0.9-M995)*40)*0.95),0)</f>
        <v/>
      </c>
      <c r="K995" s="12">
        <f>IF(I995="V2H",MIN(MAX(0,H995),7.4,MAX(0,(M995-P995)*40)*0.95),0)</f>
        <v/>
      </c>
      <c r="L995" s="12">
        <f>IF(E995=0,0,MAX(0,H995-K995))</f>
        <v/>
      </c>
      <c r="M995" s="13">
        <f>M994+J994/40-IF(I994="V2H",K994/(0.95*40),0)-IF(E995=0,IF(E994=1,IF(D995=1,30,40)*0.18/(2*40),0),0)-IF(E995=1,IF(E994=0,IF(D995=1,30,40)*0.18/(2*40),0),0)</f>
        <v/>
      </c>
      <c r="N995" s="14" t="n">
        <v>0.09</v>
      </c>
      <c r="O995" s="15">
        <f>K995*N995</f>
        <v/>
      </c>
      <c r="P995">
        <f>IF(E995=0,0.3,IF(D995=1,IF(C995&gt;=Params!$B$13-3,IF(C995&lt;Params!$B$13,Params!$B$20,0.3),0.3),IF(C995&gt;=Params!$B$15-3,IF(C995&lt;Params!$B$15,Params!$B$21,0.3),0.3)))</f>
        <v/>
      </c>
    </row>
    <row r="996" ht="15" customHeight="1" s="1">
      <c r="A996" s="9" t="n">
        <v>993</v>
      </c>
      <c r="B996" s="6" t="inlineStr">
        <is>
          <t>11/02</t>
        </is>
      </c>
      <c r="C996" s="6" t="n">
        <v>8</v>
      </c>
      <c r="D996" s="6" t="n">
        <v>0</v>
      </c>
      <c r="E996" s="10">
        <f>IF(D996=1, IF(OR(C996&lt;10, C996&gt;=15),1,0), IF(OR(C996&lt;7, C996&gt;=18),1,0))</f>
        <v/>
      </c>
      <c r="F996" s="11" t="n">
        <v>2.043</v>
      </c>
      <c r="G996" s="12">
        <f>0.1*8</f>
        <v/>
      </c>
      <c r="H996" s="12">
        <f>F996-G996</f>
        <v/>
      </c>
      <c r="I996" s="10">
        <f>IF(E996=0,"Fora",IF(E995=0,"Carg xar",IF(H996&lt;0,IF(M996&lt;0.9,"Carg FV","Stby"),IF(M996&gt;P996,"V2H",IF(M996&lt;0.9,"Carg xar","Stby")))))</f>
        <v/>
      </c>
      <c r="J996" s="12">
        <f>IF(OR(I996="Carg FV",I996="Carg xar"),MIN(IF(I996="Carg FV",ABS(H996),7.4),7.4,MAX(0,(0.9-M996)*40)*0.95),0)</f>
        <v/>
      </c>
      <c r="K996" s="12">
        <f>IF(I996="V2H",MIN(MAX(0,H996),7.4,MAX(0,(M996-P996)*40)*0.95),0)</f>
        <v/>
      </c>
      <c r="L996" s="12">
        <f>IF(E996=0,0,MAX(0,H996-K996))</f>
        <v/>
      </c>
      <c r="M996" s="13">
        <f>M995+J995/40-IF(I995="V2H",K995/(0.95*40),0)-IF(E996=0,IF(E995=1,IF(D996=1,30,40)*0.18/(2*40),0),0)-IF(E996=1,IF(E995=0,IF(D996=1,30,40)*0.18/(2*40),0),0)</f>
        <v/>
      </c>
      <c r="N996" s="14" t="n">
        <v>0.15</v>
      </c>
      <c r="O996" s="15">
        <f>K996*N996</f>
        <v/>
      </c>
      <c r="P996">
        <f>IF(E996=0,0.3,IF(D996=1,IF(C996&gt;=Params!$B$13-3,IF(C996&lt;Params!$B$13,Params!$B$20,0.3),0.3),IF(C996&gt;=Params!$B$15-3,IF(C996&lt;Params!$B$15,Params!$B$21,0.3),0.3)))</f>
        <v/>
      </c>
    </row>
    <row r="997" ht="15" customHeight="1" s="1">
      <c r="A997" s="9" t="n">
        <v>994</v>
      </c>
      <c r="B997" s="6" t="inlineStr">
        <is>
          <t>11/02</t>
        </is>
      </c>
      <c r="C997" s="6" t="n">
        <v>9</v>
      </c>
      <c r="D997" s="6" t="n">
        <v>0</v>
      </c>
      <c r="E997" s="10">
        <f>IF(D997=1, IF(OR(C997&lt;10, C997&gt;=15),1,0), IF(OR(C997&lt;7, C997&gt;=18),1,0))</f>
        <v/>
      </c>
      <c r="F997" s="11" t="n">
        <v>2.058</v>
      </c>
      <c r="G997" s="12">
        <f>0.28*8</f>
        <v/>
      </c>
      <c r="H997" s="12">
        <f>F997-G997</f>
        <v/>
      </c>
      <c r="I997" s="10">
        <f>IF(E997=0,"Fora",IF(E996=0,"Carg xar",IF(H997&lt;0,IF(M997&lt;0.9,"Carg FV","Stby"),IF(M997&gt;P997,"V2H",IF(M997&lt;0.9,"Carg xar","Stby")))))</f>
        <v/>
      </c>
      <c r="J997" s="12">
        <f>IF(OR(I997="Carg FV",I997="Carg xar"),MIN(IF(I997="Carg FV",ABS(H997),7.4),7.4,MAX(0,(0.9-M997)*40)*0.95),0)</f>
        <v/>
      </c>
      <c r="K997" s="12">
        <f>IF(I997="V2H",MIN(MAX(0,H997),7.4,MAX(0,(M997-P997)*40)*0.95),0)</f>
        <v/>
      </c>
      <c r="L997" s="12">
        <f>IF(E997=0,0,MAX(0,H997-K997))</f>
        <v/>
      </c>
      <c r="M997" s="13">
        <f>M996+J996/40-IF(I996="V2H",K996/(0.95*40),0)-IF(E997=0,IF(E996=1,IF(D997=1,30,40)*0.18/(2*40),0),0)-IF(E997=1,IF(E996=0,IF(D997=1,30,40)*0.18/(2*40),0),0)</f>
        <v/>
      </c>
      <c r="N997" s="14" t="n">
        <v>0.15</v>
      </c>
      <c r="O997" s="15">
        <f>K997*N997</f>
        <v/>
      </c>
      <c r="P997">
        <f>IF(E997=0,0.3,IF(D997=1,IF(C997&gt;=Params!$B$13-3,IF(C997&lt;Params!$B$13,Params!$B$20,0.3),0.3),IF(C997&gt;=Params!$B$15-3,IF(C997&lt;Params!$B$15,Params!$B$21,0.3),0.3)))</f>
        <v/>
      </c>
    </row>
    <row r="998" ht="15" customHeight="1" s="1">
      <c r="A998" s="9" t="n">
        <v>995</v>
      </c>
      <c r="B998" s="6" t="inlineStr">
        <is>
          <t>11/02</t>
        </is>
      </c>
      <c r="C998" s="6" t="n">
        <v>10</v>
      </c>
      <c r="D998" s="6" t="n">
        <v>0</v>
      </c>
      <c r="E998" s="10">
        <f>IF(D998=1, IF(OR(C998&lt;10, C998&gt;=15),1,0), IF(OR(C998&lt;7, C998&gt;=18),1,0))</f>
        <v/>
      </c>
      <c r="F998" s="11" t="n">
        <v>0</v>
      </c>
      <c r="G998" s="12">
        <f>0.48*8</f>
        <v/>
      </c>
      <c r="H998" s="12">
        <f>F998-G998</f>
        <v/>
      </c>
      <c r="I998" s="10">
        <f>IF(E998=0,"Fora",IF(E997=0,"Carg xar",IF(H998&lt;0,IF(M998&lt;0.9,"Carg FV","Stby"),IF(M998&gt;P998,"V2H",IF(M998&lt;0.9,"Carg xar","Stby")))))</f>
        <v/>
      </c>
      <c r="J998" s="12">
        <f>IF(OR(I998="Carg FV",I998="Carg xar"),MIN(IF(I998="Carg FV",ABS(H998),7.4),7.4,MAX(0,(0.9-M998)*40)*0.95),0)</f>
        <v/>
      </c>
      <c r="K998" s="12">
        <f>IF(I998="V2H",MIN(MAX(0,H998),7.4,MAX(0,(M998-P998)*40)*0.95),0)</f>
        <v/>
      </c>
      <c r="L998" s="12">
        <f>IF(E998=0,0,MAX(0,H998-K998))</f>
        <v/>
      </c>
      <c r="M998" s="13">
        <f>M997+J997/40-IF(I997="V2H",K997/(0.95*40),0)-IF(E998=0,IF(E997=1,IF(D998=1,30,40)*0.18/(2*40),0),0)-IF(E998=1,IF(E997=0,IF(D998=1,30,40)*0.18/(2*40),0),0)</f>
        <v/>
      </c>
      <c r="N998" s="14" t="n">
        <v>0.2</v>
      </c>
      <c r="O998" s="15">
        <f>K998*N998</f>
        <v/>
      </c>
      <c r="P998">
        <f>IF(E998=0,0.3,IF(D998=1,IF(C998&gt;=Params!$B$13-3,IF(C998&lt;Params!$B$13,Params!$B$20,0.3),0.3),IF(C998&gt;=Params!$B$15-3,IF(C998&lt;Params!$B$15,Params!$B$21,0.3),0.3)))</f>
        <v/>
      </c>
    </row>
    <row r="999" ht="15" customHeight="1" s="1">
      <c r="A999" s="9" t="n">
        <v>996</v>
      </c>
      <c r="B999" s="6" t="inlineStr">
        <is>
          <t>11/02</t>
        </is>
      </c>
      <c r="C999" s="6" t="n">
        <v>11</v>
      </c>
      <c r="D999" s="6" t="n">
        <v>0</v>
      </c>
      <c r="E999" s="10">
        <f>IF(D999=1, IF(OR(C999&lt;10, C999&gt;=15),1,0), IF(OR(C999&lt;7, C999&gt;=18),1,0))</f>
        <v/>
      </c>
      <c r="F999" s="11" t="n">
        <v>0.298</v>
      </c>
      <c r="G999" s="12">
        <f>0.62*8</f>
        <v/>
      </c>
      <c r="H999" s="12">
        <f>F999-G999</f>
        <v/>
      </c>
      <c r="I999" s="10">
        <f>IF(E999=0,"Fora",IF(E998=0,"Carg xar",IF(H999&lt;0,IF(M999&lt;0.9,"Carg FV","Stby"),IF(M999&gt;P999,"V2H",IF(M999&lt;0.9,"Carg xar","Stby")))))</f>
        <v/>
      </c>
      <c r="J999" s="12">
        <f>IF(OR(I999="Carg FV",I999="Carg xar"),MIN(IF(I999="Carg FV",ABS(H999),7.4),7.4,MAX(0,(0.9-M999)*40)*0.95),0)</f>
        <v/>
      </c>
      <c r="K999" s="12">
        <f>IF(I999="V2H",MIN(MAX(0,H999),7.4,MAX(0,(M999-P999)*40)*0.95),0)</f>
        <v/>
      </c>
      <c r="L999" s="12">
        <f>IF(E999=0,0,MAX(0,H999-K999))</f>
        <v/>
      </c>
      <c r="M999" s="13">
        <f>M998+J998/40-IF(I998="V2H",K998/(0.95*40),0)-IF(E999=0,IF(E998=1,IF(D999=1,30,40)*0.18/(2*40),0),0)-IF(E999=1,IF(E998=0,IF(D999=1,30,40)*0.18/(2*40),0),0)</f>
        <v/>
      </c>
      <c r="N999" s="14" t="n">
        <v>0.2</v>
      </c>
      <c r="O999" s="15">
        <f>K999*N999</f>
        <v/>
      </c>
      <c r="P999">
        <f>IF(E999=0,0.3,IF(D999=1,IF(C999&gt;=Params!$B$13-3,IF(C999&lt;Params!$B$13,Params!$B$20,0.3),0.3),IF(C999&gt;=Params!$B$15-3,IF(C999&lt;Params!$B$15,Params!$B$21,0.3),0.3)))</f>
        <v/>
      </c>
    </row>
    <row r="1000" ht="15" customHeight="1" s="1">
      <c r="A1000" s="9" t="n">
        <v>997</v>
      </c>
      <c r="B1000" s="6" t="inlineStr">
        <is>
          <t>11/02</t>
        </is>
      </c>
      <c r="C1000" s="6" t="n">
        <v>12</v>
      </c>
      <c r="D1000" s="6" t="n">
        <v>0</v>
      </c>
      <c r="E1000" s="10">
        <f>IF(D1000=1, IF(OR(C1000&lt;10, C1000&gt;=15),1,0), IF(OR(C1000&lt;7, C1000&gt;=18),1,0))</f>
        <v/>
      </c>
      <c r="F1000" s="11" t="n">
        <v>1.219</v>
      </c>
      <c r="G1000" s="12">
        <f>0.68*8</f>
        <v/>
      </c>
      <c r="H1000" s="12">
        <f>F1000-G1000</f>
        <v/>
      </c>
      <c r="I1000" s="10">
        <f>IF(E1000=0,"Fora",IF(E999=0,"Carg xar",IF(H1000&lt;0,IF(M1000&lt;0.9,"Carg FV","Stby"),IF(M1000&gt;P1000,"V2H",IF(M1000&lt;0.9,"Carg xar","Stby")))))</f>
        <v/>
      </c>
      <c r="J1000" s="12">
        <f>IF(OR(I1000="Carg FV",I1000="Carg xar"),MIN(IF(I1000="Carg FV",ABS(H1000),7.4),7.4,MAX(0,(0.9-M1000)*40)*0.95),0)</f>
        <v/>
      </c>
      <c r="K1000" s="12">
        <f>IF(I1000="V2H",MIN(MAX(0,H1000),7.4,MAX(0,(M1000-P1000)*40)*0.95),0)</f>
        <v/>
      </c>
      <c r="L1000" s="12">
        <f>IF(E1000=0,0,MAX(0,H1000-K1000))</f>
        <v/>
      </c>
      <c r="M1000" s="13">
        <f>M999+J999/40-IF(I999="V2H",K999/(0.95*40),0)-IF(E1000=0,IF(E999=1,IF(D1000=1,30,40)*0.18/(2*40),0),0)-IF(E1000=1,IF(E999=0,IF(D1000=1,30,40)*0.18/(2*40),0),0)</f>
        <v/>
      </c>
      <c r="N1000" s="14" t="n">
        <v>0.2</v>
      </c>
      <c r="O1000" s="15">
        <f>K1000*N1000</f>
        <v/>
      </c>
      <c r="P1000">
        <f>IF(E1000=0,0.3,IF(D1000=1,IF(C1000&gt;=Params!$B$13-3,IF(C1000&lt;Params!$B$13,Params!$B$20,0.3),0.3),IF(C1000&gt;=Params!$B$15-3,IF(C1000&lt;Params!$B$15,Params!$B$21,0.3),0.3)))</f>
        <v/>
      </c>
    </row>
    <row r="1001" ht="15" customHeight="1" s="1">
      <c r="A1001" s="9" t="n">
        <v>998</v>
      </c>
      <c r="B1001" s="6" t="inlineStr">
        <is>
          <t>11/02</t>
        </is>
      </c>
      <c r="C1001" s="6" t="n">
        <v>13</v>
      </c>
      <c r="D1001" s="6" t="n">
        <v>0</v>
      </c>
      <c r="E1001" s="10">
        <f>IF(D1001=1, IF(OR(C1001&lt;10, C1001&gt;=15),1,0), IF(OR(C1001&lt;7, C1001&gt;=18),1,0))</f>
        <v/>
      </c>
      <c r="F1001" s="11" t="n">
        <v>1.65</v>
      </c>
      <c r="G1001" s="12">
        <f>0.65*8</f>
        <v/>
      </c>
      <c r="H1001" s="12">
        <f>F1001-G1001</f>
        <v/>
      </c>
      <c r="I1001" s="10">
        <f>IF(E1001=0,"Fora",IF(E1000=0,"Carg xar",IF(H1001&lt;0,IF(M1001&lt;0.9,"Carg FV","Stby"),IF(M1001&gt;P1001,"V2H",IF(M1001&lt;0.9,"Carg xar","Stby")))))</f>
        <v/>
      </c>
      <c r="J1001" s="12">
        <f>IF(OR(I1001="Carg FV",I1001="Carg xar"),MIN(IF(I1001="Carg FV",ABS(H1001),7.4),7.4,MAX(0,(0.9-M1001)*40)*0.95),0)</f>
        <v/>
      </c>
      <c r="K1001" s="12">
        <f>IF(I1001="V2H",MIN(MAX(0,H1001),7.4,MAX(0,(M1001-P1001)*40)*0.95),0)</f>
        <v/>
      </c>
      <c r="L1001" s="12">
        <f>IF(E1001=0,0,MAX(0,H1001-K1001))</f>
        <v/>
      </c>
      <c r="M1001" s="13">
        <f>M1000+J1000/40-IF(I1000="V2H",K1000/(0.95*40),0)-IF(E1001=0,IF(E1000=1,IF(D1001=1,30,40)*0.18/(2*40),0),0)-IF(E1001=1,IF(E1000=0,IF(D1001=1,30,40)*0.18/(2*40),0),0)</f>
        <v/>
      </c>
      <c r="N1001" s="14" t="n">
        <v>0.2</v>
      </c>
      <c r="O1001" s="15">
        <f>K1001*N1001</f>
        <v/>
      </c>
      <c r="P1001">
        <f>IF(E1001=0,0.3,IF(D1001=1,IF(C1001&gt;=Params!$B$13-3,IF(C1001&lt;Params!$B$13,Params!$B$20,0.3),0.3),IF(C1001&gt;=Params!$B$15-3,IF(C1001&lt;Params!$B$15,Params!$B$21,0.3),0.3)))</f>
        <v/>
      </c>
    </row>
    <row r="1002" ht="15" customHeight="1" s="1">
      <c r="A1002" s="9" t="n">
        <v>999</v>
      </c>
      <c r="B1002" s="6" t="inlineStr">
        <is>
          <t>11/02</t>
        </is>
      </c>
      <c r="C1002" s="6" t="n">
        <v>14</v>
      </c>
      <c r="D1002" s="6" t="n">
        <v>0</v>
      </c>
      <c r="E1002" s="10">
        <f>IF(D1002=1, IF(OR(C1002&lt;10, C1002&gt;=15),1,0), IF(OR(C1002&lt;7, C1002&gt;=18),1,0))</f>
        <v/>
      </c>
      <c r="F1002" s="11" t="n">
        <v>1.287</v>
      </c>
      <c r="G1002" s="12">
        <f>0.5*8</f>
        <v/>
      </c>
      <c r="H1002" s="12">
        <f>F1002-G1002</f>
        <v/>
      </c>
      <c r="I1002" s="10">
        <f>IF(E1002=0,"Fora",IF(E1001=0,"Carg xar",IF(H1002&lt;0,IF(M1002&lt;0.9,"Carg FV","Stby"),IF(M1002&gt;P1002,"V2H",IF(M1002&lt;0.9,"Carg xar","Stby")))))</f>
        <v/>
      </c>
      <c r="J1002" s="12">
        <f>IF(OR(I1002="Carg FV",I1002="Carg xar"),MIN(IF(I1002="Carg FV",ABS(H1002),7.4),7.4,MAX(0,(0.9-M1002)*40)*0.95),0)</f>
        <v/>
      </c>
      <c r="K1002" s="12">
        <f>IF(I1002="V2H",MIN(MAX(0,H1002),7.4,MAX(0,(M1002-P1002)*40)*0.95),0)</f>
        <v/>
      </c>
      <c r="L1002" s="12">
        <f>IF(E1002=0,0,MAX(0,H1002-K1002))</f>
        <v/>
      </c>
      <c r="M1002" s="13">
        <f>M1001+J1001/40-IF(I1001="V2H",K1001/(0.95*40),0)-IF(E1002=0,IF(E1001=1,IF(D1002=1,30,40)*0.18/(2*40),0),0)-IF(E1002=1,IF(E1001=0,IF(D1002=1,30,40)*0.18/(2*40),0),0)</f>
        <v/>
      </c>
      <c r="N1002" s="14" t="n">
        <v>0.15</v>
      </c>
      <c r="O1002" s="15">
        <f>K1002*N1002</f>
        <v/>
      </c>
      <c r="P1002">
        <f>IF(E1002=0,0.3,IF(D1002=1,IF(C1002&gt;=Params!$B$13-3,IF(C1002&lt;Params!$B$13,Params!$B$20,0.3),0.3),IF(C1002&gt;=Params!$B$15-3,IF(C1002&lt;Params!$B$15,Params!$B$21,0.3),0.3)))</f>
        <v/>
      </c>
    </row>
    <row r="1003" ht="15" customHeight="1" s="1">
      <c r="A1003" s="9" t="n">
        <v>1000</v>
      </c>
      <c r="B1003" s="6" t="inlineStr">
        <is>
          <t>11/02</t>
        </is>
      </c>
      <c r="C1003" s="6" t="n">
        <v>15</v>
      </c>
      <c r="D1003" s="6" t="n">
        <v>0</v>
      </c>
      <c r="E1003" s="10">
        <f>IF(D1003=1, IF(OR(C1003&lt;10, C1003&gt;=15),1,0), IF(OR(C1003&lt;7, C1003&gt;=18),1,0))</f>
        <v/>
      </c>
      <c r="F1003" s="11" t="n">
        <v>4.235</v>
      </c>
      <c r="G1003" s="12">
        <f>0.32*8</f>
        <v/>
      </c>
      <c r="H1003" s="12">
        <f>F1003-G1003</f>
        <v/>
      </c>
      <c r="I1003" s="10">
        <f>IF(E1003=0,"Fora",IF(E1002=0,"Carg xar",IF(H1003&lt;0,IF(M1003&lt;0.9,"Carg FV","Stby"),IF(M1003&gt;P1003,"V2H",IF(M1003&lt;0.9,"Carg xar","Stby")))))</f>
        <v/>
      </c>
      <c r="J1003" s="12">
        <f>IF(OR(I1003="Carg FV",I1003="Carg xar"),MIN(IF(I1003="Carg FV",ABS(H1003),7.4),7.4,MAX(0,(0.9-M1003)*40)*0.95),0)</f>
        <v/>
      </c>
      <c r="K1003" s="12">
        <f>IF(I1003="V2H",MIN(MAX(0,H1003),7.4,MAX(0,(M1003-P1003)*40)*0.95),0)</f>
        <v/>
      </c>
      <c r="L1003" s="12">
        <f>IF(E1003=0,0,MAX(0,H1003-K1003))</f>
        <v/>
      </c>
      <c r="M1003" s="13">
        <f>M1002+J1002/40-IF(I1002="V2H",K1002/(0.95*40),0)-IF(E1003=0,IF(E1002=1,IF(D1003=1,30,40)*0.18/(2*40),0),0)-IF(E1003=1,IF(E1002=0,IF(D1003=1,30,40)*0.18/(2*40),0),0)</f>
        <v/>
      </c>
      <c r="N1003" s="14" t="n">
        <v>0.15</v>
      </c>
      <c r="O1003" s="15">
        <f>K1003*N1003</f>
        <v/>
      </c>
      <c r="P1003">
        <f>IF(E1003=0,0.3,IF(D1003=1,IF(C1003&gt;=Params!$B$13-3,IF(C1003&lt;Params!$B$13,Params!$B$20,0.3),0.3),IF(C1003&gt;=Params!$B$15-3,IF(C1003&lt;Params!$B$15,Params!$B$21,0.3),0.3)))</f>
        <v/>
      </c>
    </row>
    <row r="1004" ht="15" customHeight="1" s="1">
      <c r="A1004" s="9" t="n">
        <v>1001</v>
      </c>
      <c r="B1004" s="6" t="inlineStr">
        <is>
          <t>11/02</t>
        </is>
      </c>
      <c r="C1004" s="6" t="n">
        <v>16</v>
      </c>
      <c r="D1004" s="6" t="n">
        <v>0</v>
      </c>
      <c r="E1004" s="10">
        <f>IF(D1004=1, IF(OR(C1004&lt;10, C1004&gt;=15),1,0), IF(OR(C1004&lt;7, C1004&gt;=18),1,0))</f>
        <v/>
      </c>
      <c r="F1004" s="11" t="n">
        <v>4.177</v>
      </c>
      <c r="G1004" s="12">
        <f>0.12*8</f>
        <v/>
      </c>
      <c r="H1004" s="12">
        <f>F1004-G1004</f>
        <v/>
      </c>
      <c r="I1004" s="10">
        <f>IF(E1004=0,"Fora",IF(E1003=0,"Carg xar",IF(H1004&lt;0,IF(M1004&lt;0.9,"Carg FV","Stby"),IF(M1004&gt;P1004,"V2H",IF(M1004&lt;0.9,"Carg xar","Stby")))))</f>
        <v/>
      </c>
      <c r="J1004" s="12">
        <f>IF(OR(I1004="Carg FV",I1004="Carg xar"),MIN(IF(I1004="Carg FV",ABS(H1004),7.4),7.4,MAX(0,(0.9-M1004)*40)*0.95),0)</f>
        <v/>
      </c>
      <c r="K1004" s="12">
        <f>IF(I1004="V2H",MIN(MAX(0,H1004),7.4,MAX(0,(M1004-P1004)*40)*0.95),0)</f>
        <v/>
      </c>
      <c r="L1004" s="12">
        <f>IF(E1004=0,0,MAX(0,H1004-K1004))</f>
        <v/>
      </c>
      <c r="M1004" s="13">
        <f>M1003+J1003/40-IF(I1003="V2H",K1003/(0.95*40),0)-IF(E1004=0,IF(E1003=1,IF(D1004=1,30,40)*0.18/(2*40),0),0)-IF(E1004=1,IF(E1003=0,IF(D1004=1,30,40)*0.18/(2*40),0),0)</f>
        <v/>
      </c>
      <c r="N1004" s="14" t="n">
        <v>0.15</v>
      </c>
      <c r="O1004" s="15">
        <f>K1004*N1004</f>
        <v/>
      </c>
      <c r="P1004">
        <f>IF(E1004=0,0.3,IF(D1004=1,IF(C1004&gt;=Params!$B$13-3,IF(C1004&lt;Params!$B$13,Params!$B$20,0.3),0.3),IF(C1004&gt;=Params!$B$15-3,IF(C1004&lt;Params!$B$15,Params!$B$21,0.3),0.3)))</f>
        <v/>
      </c>
    </row>
    <row r="1005" ht="15" customHeight="1" s="1">
      <c r="A1005" s="9" t="n">
        <v>1002</v>
      </c>
      <c r="B1005" s="6" t="inlineStr">
        <is>
          <t>11/02</t>
        </is>
      </c>
      <c r="C1005" s="6" t="n">
        <v>17</v>
      </c>
      <c r="D1005" s="6" t="n">
        <v>0</v>
      </c>
      <c r="E1005" s="10">
        <f>IF(D1005=1, IF(OR(C1005&lt;10, C1005&gt;=15),1,0), IF(OR(C1005&lt;7, C1005&gt;=18),1,0))</f>
        <v/>
      </c>
      <c r="F1005" s="11" t="n">
        <v>4.015</v>
      </c>
      <c r="G1005" s="12">
        <f>0*8</f>
        <v/>
      </c>
      <c r="H1005" s="12">
        <f>F1005-G1005</f>
        <v/>
      </c>
      <c r="I1005" s="10">
        <f>IF(E1005=0,"Fora",IF(E1004=0,"Carg xar",IF(H1005&lt;0,IF(M1005&lt;0.9,"Carg FV","Stby"),IF(M1005&gt;P1005,"V2H",IF(M1005&lt;0.9,"Carg xar","Stby")))))</f>
        <v/>
      </c>
      <c r="J1005" s="12">
        <f>IF(OR(I1005="Carg FV",I1005="Carg xar"),MIN(IF(I1005="Carg FV",ABS(H1005),7.4),7.4,MAX(0,(0.9-M1005)*40)*0.95),0)</f>
        <v/>
      </c>
      <c r="K1005" s="12">
        <f>IF(I1005="V2H",MIN(MAX(0,H1005),7.4,MAX(0,(M1005-P1005)*40)*0.95),0)</f>
        <v/>
      </c>
      <c r="L1005" s="12">
        <f>IF(E1005=0,0,MAX(0,H1005-K1005))</f>
        <v/>
      </c>
      <c r="M1005" s="13">
        <f>M1004+J1004/40-IF(I1004="V2H",K1004/(0.95*40),0)-IF(E1005=0,IF(E1004=1,IF(D1005=1,30,40)*0.18/(2*40),0),0)-IF(E1005=1,IF(E1004=0,IF(D1005=1,30,40)*0.18/(2*40),0),0)</f>
        <v/>
      </c>
      <c r="N1005" s="14" t="n">
        <v>0.15</v>
      </c>
      <c r="O1005" s="15">
        <f>K1005*N1005</f>
        <v/>
      </c>
      <c r="P1005">
        <f>IF(E1005=0,0.3,IF(D1005=1,IF(C1005&gt;=Params!$B$13-3,IF(C1005&lt;Params!$B$13,Params!$B$20,0.3),0.3),IF(C1005&gt;=Params!$B$15-3,IF(C1005&lt;Params!$B$15,Params!$B$21,0.3),0.3)))</f>
        <v/>
      </c>
    </row>
    <row r="1006" ht="15" customHeight="1" s="1">
      <c r="A1006" s="9" t="n">
        <v>1003</v>
      </c>
      <c r="B1006" s="6" t="inlineStr">
        <is>
          <t>11/02</t>
        </is>
      </c>
      <c r="C1006" s="6" t="n">
        <v>18</v>
      </c>
      <c r="D1006" s="6" t="n">
        <v>0</v>
      </c>
      <c r="E1006" s="10">
        <f>IF(D1006=1, IF(OR(C1006&lt;10, C1006&gt;=15),1,0), IF(OR(C1006&lt;7, C1006&gt;=18),1,0))</f>
        <v/>
      </c>
      <c r="F1006" s="11" t="n">
        <v>1.823</v>
      </c>
      <c r="G1006" s="12">
        <f>0*8</f>
        <v/>
      </c>
      <c r="H1006" s="12">
        <f>F1006-G1006</f>
        <v/>
      </c>
      <c r="I1006" s="10">
        <f>IF(E1006=0,"Fora",IF(E1005=0,"Carg xar",IF(H1006&lt;0,IF(M1006&lt;0.9,"Carg FV","Stby"),IF(M1006&gt;P1006,"V2H",IF(M1006&lt;0.9,"Carg xar","Stby")))))</f>
        <v/>
      </c>
      <c r="J1006" s="12">
        <f>IF(OR(I1006="Carg FV",I1006="Carg xar"),MIN(IF(I1006="Carg FV",ABS(H1006),7.4),7.4,MAX(0,(0.9-M1006)*40)*0.95),0)</f>
        <v/>
      </c>
      <c r="K1006" s="12">
        <f>IF(I1006="V2H",MIN(MAX(0,H1006),7.4,MAX(0,(M1006-P1006)*40)*0.95),0)</f>
        <v/>
      </c>
      <c r="L1006" s="12">
        <f>IF(E1006=0,0,MAX(0,H1006-K1006))</f>
        <v/>
      </c>
      <c r="M1006" s="13">
        <f>M1005+J1005/40-IF(I1005="V2H",K1005/(0.95*40),0)-IF(E1006=0,IF(E1005=1,IF(D1006=1,30,40)*0.18/(2*40),0),0)-IF(E1006=1,IF(E1005=0,IF(D1006=1,30,40)*0.18/(2*40),0),0)</f>
        <v/>
      </c>
      <c r="N1006" s="14" t="n">
        <v>0.2</v>
      </c>
      <c r="O1006" s="15">
        <f>K1006*N1006</f>
        <v/>
      </c>
      <c r="P1006">
        <f>IF(E1006=0,0.3,IF(D1006=1,IF(C1006&gt;=Params!$B$13-3,IF(C1006&lt;Params!$B$13,Params!$B$20,0.3),0.3),IF(C1006&gt;=Params!$B$15-3,IF(C1006&lt;Params!$B$15,Params!$B$21,0.3),0.3)))</f>
        <v/>
      </c>
    </row>
    <row r="1007" ht="15" customHeight="1" s="1">
      <c r="A1007" s="9" t="n">
        <v>1004</v>
      </c>
      <c r="B1007" s="6" t="inlineStr">
        <is>
          <t>11/02</t>
        </is>
      </c>
      <c r="C1007" s="6" t="n">
        <v>19</v>
      </c>
      <c r="D1007" s="6" t="n">
        <v>0</v>
      </c>
      <c r="E1007" s="10">
        <f>IF(D1007=1, IF(OR(C1007&lt;10, C1007&gt;=15),1,0), IF(OR(C1007&lt;7, C1007&gt;=18),1,0))</f>
        <v/>
      </c>
      <c r="F1007" s="11" t="n">
        <v>3.121</v>
      </c>
      <c r="G1007" s="12">
        <f>0*8</f>
        <v/>
      </c>
      <c r="H1007" s="12">
        <f>F1007-G1007</f>
        <v/>
      </c>
      <c r="I1007" s="10">
        <f>IF(E1007=0,"Fora",IF(E1006=0,"Carg xar",IF(H1007&lt;0,IF(M1007&lt;0.9,"Carg FV","Stby"),IF(M1007&gt;P1007,"V2H",IF(M1007&lt;0.9,"Carg xar","Stby")))))</f>
        <v/>
      </c>
      <c r="J1007" s="12">
        <f>IF(OR(I1007="Carg FV",I1007="Carg xar"),MIN(IF(I1007="Carg FV",ABS(H1007),7.4),7.4,MAX(0,(0.9-M1007)*40)*0.95),0)</f>
        <v/>
      </c>
      <c r="K1007" s="12">
        <f>IF(I1007="V2H",MIN(MAX(0,H1007),7.4,MAX(0,(M1007-P1007)*40)*0.95),0)</f>
        <v/>
      </c>
      <c r="L1007" s="12">
        <f>IF(E1007=0,0,MAX(0,H1007-K1007))</f>
        <v/>
      </c>
      <c r="M1007" s="13">
        <f>M1006+J1006/40-IF(I1006="V2H",K1006/(0.95*40),0)-IF(E1007=0,IF(E1006=1,IF(D1007=1,30,40)*0.18/(2*40),0),0)-IF(E1007=1,IF(E1006=0,IF(D1007=1,30,40)*0.18/(2*40),0),0)</f>
        <v/>
      </c>
      <c r="N1007" s="14" t="n">
        <v>0.2</v>
      </c>
      <c r="O1007" s="15">
        <f>K1007*N1007</f>
        <v/>
      </c>
      <c r="P1007">
        <f>IF(E1007=0,0.3,IF(D1007=1,IF(C1007&gt;=Params!$B$13-3,IF(C1007&lt;Params!$B$13,Params!$B$20,0.3),0.3),IF(C1007&gt;=Params!$B$15-3,IF(C1007&lt;Params!$B$15,Params!$B$21,0.3),0.3)))</f>
        <v/>
      </c>
    </row>
    <row r="1008" ht="15" customHeight="1" s="1">
      <c r="A1008" s="9" t="n">
        <v>1005</v>
      </c>
      <c r="B1008" s="6" t="inlineStr">
        <is>
          <t>11/02</t>
        </is>
      </c>
      <c r="C1008" s="6" t="n">
        <v>20</v>
      </c>
      <c r="D1008" s="6" t="n">
        <v>0</v>
      </c>
      <c r="E1008" s="10">
        <f>IF(D1008=1, IF(OR(C1008&lt;10, C1008&gt;=15),1,0), IF(OR(C1008&lt;7, C1008&gt;=18),1,0))</f>
        <v/>
      </c>
      <c r="F1008" s="11" t="n">
        <v>3.04</v>
      </c>
      <c r="G1008" s="12">
        <f>0*8</f>
        <v/>
      </c>
      <c r="H1008" s="12">
        <f>F1008-G1008</f>
        <v/>
      </c>
      <c r="I1008" s="10">
        <f>IF(E1008=0,"Fora",IF(E1007=0,"Carg xar",IF(H1008&lt;0,IF(M1008&lt;0.9,"Carg FV","Stby"),IF(M1008&gt;P1008,"V2H",IF(M1008&lt;0.9,"Carg xar","Stby")))))</f>
        <v/>
      </c>
      <c r="J1008" s="12">
        <f>IF(OR(I1008="Carg FV",I1008="Carg xar"),MIN(IF(I1008="Carg FV",ABS(H1008),7.4),7.4,MAX(0,(0.9-M1008)*40)*0.95),0)</f>
        <v/>
      </c>
      <c r="K1008" s="12">
        <f>IF(I1008="V2H",MIN(MAX(0,H1008),7.4,MAX(0,(M1008-P1008)*40)*0.95),0)</f>
        <v/>
      </c>
      <c r="L1008" s="12">
        <f>IF(E1008=0,0,MAX(0,H1008-K1008))</f>
        <v/>
      </c>
      <c r="M1008" s="13">
        <f>M1007+J1007/40-IF(I1007="V2H",K1007/(0.95*40),0)-IF(E1008=0,IF(E1007=1,IF(D1008=1,30,40)*0.18/(2*40),0),0)-IF(E1008=1,IF(E1007=0,IF(D1008=1,30,40)*0.18/(2*40),0),0)</f>
        <v/>
      </c>
      <c r="N1008" s="14" t="n">
        <v>0.2</v>
      </c>
      <c r="O1008" s="15">
        <f>K1008*N1008</f>
        <v/>
      </c>
      <c r="P1008">
        <f>IF(E1008=0,0.3,IF(D1008=1,IF(C1008&gt;=Params!$B$13-3,IF(C1008&lt;Params!$B$13,Params!$B$20,0.3),0.3),IF(C1008&gt;=Params!$B$15-3,IF(C1008&lt;Params!$B$15,Params!$B$21,0.3),0.3)))</f>
        <v/>
      </c>
    </row>
    <row r="1009" ht="15" customHeight="1" s="1">
      <c r="A1009" s="9" t="n">
        <v>1006</v>
      </c>
      <c r="B1009" s="6" t="inlineStr">
        <is>
          <t>11/02</t>
        </is>
      </c>
      <c r="C1009" s="6" t="n">
        <v>21</v>
      </c>
      <c r="D1009" s="6" t="n">
        <v>0</v>
      </c>
      <c r="E1009" s="10">
        <f>IF(D1009=1, IF(OR(C1009&lt;10, C1009&gt;=15),1,0), IF(OR(C1009&lt;7, C1009&gt;=18),1,0))</f>
        <v/>
      </c>
      <c r="F1009" s="11" t="n">
        <v>2.772</v>
      </c>
      <c r="G1009" s="12">
        <f>0*8</f>
        <v/>
      </c>
      <c r="H1009" s="12">
        <f>F1009-G1009</f>
        <v/>
      </c>
      <c r="I1009" s="10">
        <f>IF(E1009=0,"Fora",IF(E1008=0,"Carg xar",IF(H1009&lt;0,IF(M1009&lt;0.9,"Carg FV","Stby"),IF(M1009&gt;P1009,"V2H",IF(M1009&lt;0.9,"Carg xar","Stby")))))</f>
        <v/>
      </c>
      <c r="J1009" s="12">
        <f>IF(OR(I1009="Carg FV",I1009="Carg xar"),MIN(IF(I1009="Carg FV",ABS(H1009),7.4),7.4,MAX(0,(0.9-M1009)*40)*0.95),0)</f>
        <v/>
      </c>
      <c r="K1009" s="12">
        <f>IF(I1009="V2H",MIN(MAX(0,H1009),7.4,MAX(0,(M1009-P1009)*40)*0.95),0)</f>
        <v/>
      </c>
      <c r="L1009" s="12">
        <f>IF(E1009=0,0,MAX(0,H1009-K1009))</f>
        <v/>
      </c>
      <c r="M1009" s="13">
        <f>M1008+J1008/40-IF(I1008="V2H",K1008/(0.95*40),0)-IF(E1009=0,IF(E1008=1,IF(D1009=1,30,40)*0.18/(2*40),0),0)-IF(E1009=1,IF(E1008=0,IF(D1009=1,30,40)*0.18/(2*40),0),0)</f>
        <v/>
      </c>
      <c r="N1009" s="14" t="n">
        <v>0.2</v>
      </c>
      <c r="O1009" s="15">
        <f>K1009*N1009</f>
        <v/>
      </c>
      <c r="P1009">
        <f>IF(E1009=0,0.3,IF(D1009=1,IF(C1009&gt;=Params!$B$13-3,IF(C1009&lt;Params!$B$13,Params!$B$20,0.3),0.3),IF(C1009&gt;=Params!$B$15-3,IF(C1009&lt;Params!$B$15,Params!$B$21,0.3),0.3)))</f>
        <v/>
      </c>
    </row>
    <row r="1010" ht="15" customHeight="1" s="1">
      <c r="A1010" s="9" t="n">
        <v>1007</v>
      </c>
      <c r="B1010" s="6" t="inlineStr">
        <is>
          <t>11/02</t>
        </is>
      </c>
      <c r="C1010" s="6" t="n">
        <v>22</v>
      </c>
      <c r="D1010" s="6" t="n">
        <v>0</v>
      </c>
      <c r="E1010" s="10">
        <f>IF(D1010=1, IF(OR(C1010&lt;10, C1010&gt;=15),1,0), IF(OR(C1010&lt;7, C1010&gt;=18),1,0))</f>
        <v/>
      </c>
      <c r="F1010" s="11" t="n">
        <v>2.57</v>
      </c>
      <c r="G1010" s="12">
        <f>0*8</f>
        <v/>
      </c>
      <c r="H1010" s="12">
        <f>F1010-G1010</f>
        <v/>
      </c>
      <c r="I1010" s="10">
        <f>IF(E1010=0,"Fora",IF(E1009=0,"Carg xar",IF(H1010&lt;0,IF(M1010&lt;0.9,"Carg FV","Stby"),IF(M1010&gt;P1010,"V2H",IF(M1010&lt;0.9,"Carg xar","Stby")))))</f>
        <v/>
      </c>
      <c r="J1010" s="12">
        <f>IF(OR(I1010="Carg FV",I1010="Carg xar"),MIN(IF(I1010="Carg FV",ABS(H1010),7.4),7.4,MAX(0,(0.9-M1010)*40)*0.95),0)</f>
        <v/>
      </c>
      <c r="K1010" s="12">
        <f>IF(I1010="V2H",MIN(MAX(0,H1010),7.4,MAX(0,(M1010-P1010)*40)*0.95),0)</f>
        <v/>
      </c>
      <c r="L1010" s="12">
        <f>IF(E1010=0,0,MAX(0,H1010-K1010))</f>
        <v/>
      </c>
      <c r="M1010" s="13">
        <f>M1009+J1009/40-IF(I1009="V2H",K1009/(0.95*40),0)-IF(E1010=0,IF(E1009=1,IF(D1010=1,30,40)*0.18/(2*40),0),0)-IF(E1010=1,IF(E1009=0,IF(D1010=1,30,40)*0.18/(2*40),0),0)</f>
        <v/>
      </c>
      <c r="N1010" s="14" t="n">
        <v>0.15</v>
      </c>
      <c r="O1010" s="15">
        <f>K1010*N1010</f>
        <v/>
      </c>
      <c r="P1010">
        <f>IF(E1010=0,0.3,IF(D1010=1,IF(C1010&gt;=Params!$B$13-3,IF(C1010&lt;Params!$B$13,Params!$B$20,0.3),0.3),IF(C1010&gt;=Params!$B$15-3,IF(C1010&lt;Params!$B$15,Params!$B$21,0.3),0.3)))</f>
        <v/>
      </c>
    </row>
    <row r="1011" ht="15" customHeight="1" s="1">
      <c r="A1011" s="9" t="n">
        <v>1008</v>
      </c>
      <c r="B1011" s="6" t="inlineStr">
        <is>
          <t>11/02</t>
        </is>
      </c>
      <c r="C1011" s="6" t="n">
        <v>23</v>
      </c>
      <c r="D1011" s="6" t="n">
        <v>0</v>
      </c>
      <c r="E1011" s="10">
        <f>IF(D1011=1, IF(OR(C1011&lt;10, C1011&gt;=15),1,0), IF(OR(C1011&lt;7, C1011&gt;=18),1,0))</f>
        <v/>
      </c>
      <c r="F1011" s="11" t="n">
        <v>2.341</v>
      </c>
      <c r="G1011" s="12">
        <f>0*8</f>
        <v/>
      </c>
      <c r="H1011" s="12">
        <f>F1011-G1011</f>
        <v/>
      </c>
      <c r="I1011" s="10">
        <f>IF(E1011=0,"Fora",IF(E1010=0,"Carg xar",IF(H1011&lt;0,IF(M1011&lt;0.9,"Carg FV","Stby"),IF(M1011&gt;P1011,"V2H",IF(M1011&lt;0.9,"Carg xar","Stby")))))</f>
        <v/>
      </c>
      <c r="J1011" s="12">
        <f>IF(OR(I1011="Carg FV",I1011="Carg xar"),MIN(IF(I1011="Carg FV",ABS(H1011),7.4),7.4,MAX(0,(0.9-M1011)*40)*0.95),0)</f>
        <v/>
      </c>
      <c r="K1011" s="12">
        <f>IF(I1011="V2H",MIN(MAX(0,H1011),7.4,MAX(0,(M1011-P1011)*40)*0.95),0)</f>
        <v/>
      </c>
      <c r="L1011" s="12">
        <f>IF(E1011=0,0,MAX(0,H1011-K1011))</f>
        <v/>
      </c>
      <c r="M1011" s="13">
        <f>M1010+J1010/40-IF(I1010="V2H",K1010/(0.95*40),0)-IF(E1011=0,IF(E1010=1,IF(D1011=1,30,40)*0.18/(2*40),0),0)-IF(E1011=1,IF(E1010=0,IF(D1011=1,30,40)*0.18/(2*40),0),0)</f>
        <v/>
      </c>
      <c r="N1011" s="14" t="n">
        <v>0.15</v>
      </c>
      <c r="O1011" s="15">
        <f>K1011*N1011</f>
        <v/>
      </c>
      <c r="P1011">
        <f>IF(E1011=0,0.3,IF(D1011=1,IF(C1011&gt;=Params!$B$13-3,IF(C1011&lt;Params!$B$13,Params!$B$20,0.3),0.3),IF(C1011&gt;=Params!$B$15-3,IF(C1011&lt;Params!$B$15,Params!$B$21,0.3),0.3)))</f>
        <v/>
      </c>
    </row>
    <row r="1012" ht="15" customHeight="1" s="1">
      <c r="A1012" s="9" t="n">
        <v>1009</v>
      </c>
      <c r="B1012" s="6" t="inlineStr">
        <is>
          <t>12/02</t>
        </is>
      </c>
      <c r="C1012" s="6" t="n">
        <v>0</v>
      </c>
      <c r="D1012" s="6" t="n">
        <v>0</v>
      </c>
      <c r="E1012" s="10">
        <f>IF(D1012=1, IF(OR(C1012&lt;10, C1012&gt;=15),1,0), IF(OR(C1012&lt;7, C1012&gt;=18),1,0))</f>
        <v/>
      </c>
      <c r="F1012" s="11" t="n">
        <v>2.253</v>
      </c>
      <c r="G1012" s="12">
        <f>0*8</f>
        <v/>
      </c>
      <c r="H1012" s="12">
        <f>F1012-G1012</f>
        <v/>
      </c>
      <c r="I1012" s="10">
        <f>IF(E1012=0,"Fora",IF(E1011=0,"Carg xar",IF(H1012&lt;0,IF(M1012&lt;0.9,"Carg FV","Stby"),IF(M1012&gt;P1012,"V2H",IF(M1012&lt;0.9,"Carg xar","Stby")))))</f>
        <v/>
      </c>
      <c r="J1012" s="12">
        <f>IF(OR(I1012="Carg FV",I1012="Carg xar"),MIN(IF(I1012="Carg FV",ABS(H1012),7.4),7.4,MAX(0,(0.9-M1012)*40)*0.95),0)</f>
        <v/>
      </c>
      <c r="K1012" s="12">
        <f>IF(I1012="V2H",MIN(MAX(0,H1012),7.4,MAX(0,(M1012-P1012)*40)*0.95),0)</f>
        <v/>
      </c>
      <c r="L1012" s="12">
        <f>IF(E1012=0,0,MAX(0,H1012-K1012))</f>
        <v/>
      </c>
      <c r="M1012" s="13">
        <f>M1011+J1011/40-IF(I1011="V2H",K1011/(0.95*40),0)-IF(E1012=0,IF(E1011=1,IF(D1012=1,30,40)*0.18/(2*40),0),0)-IF(E1012=1,IF(E1011=0,IF(D1012=1,30,40)*0.18/(2*40),0),0)</f>
        <v/>
      </c>
      <c r="N1012" s="14" t="n">
        <v>0.09</v>
      </c>
      <c r="O1012" s="15">
        <f>K1012*N1012</f>
        <v/>
      </c>
      <c r="P1012">
        <f>IF(E1012=0,0.3,IF(D1012=1,IF(C1012&gt;=Params!$B$13-3,IF(C1012&lt;Params!$B$13,Params!$B$20,0.3),0.3),IF(C1012&gt;=Params!$B$15-3,IF(C1012&lt;Params!$B$15,Params!$B$21,0.3),0.3)))</f>
        <v/>
      </c>
    </row>
    <row r="1013" ht="15" customHeight="1" s="1">
      <c r="A1013" s="9" t="n">
        <v>1010</v>
      </c>
      <c r="B1013" s="6" t="inlineStr">
        <is>
          <t>12/02</t>
        </is>
      </c>
      <c r="C1013" s="6" t="n">
        <v>1</v>
      </c>
      <c r="D1013" s="6" t="n">
        <v>0</v>
      </c>
      <c r="E1013" s="10">
        <f>IF(D1013=1, IF(OR(C1013&lt;10, C1013&gt;=15),1,0), IF(OR(C1013&lt;7, C1013&gt;=18),1,0))</f>
        <v/>
      </c>
      <c r="F1013" s="11" t="n">
        <v>1.997</v>
      </c>
      <c r="G1013" s="12">
        <f>0*8</f>
        <v/>
      </c>
      <c r="H1013" s="12">
        <f>F1013-G1013</f>
        <v/>
      </c>
      <c r="I1013" s="10">
        <f>IF(E1013=0,"Fora",IF(E1012=0,"Carg xar",IF(H1013&lt;0,IF(M1013&lt;0.9,"Carg FV","Stby"),IF(M1013&gt;P1013,"V2H",IF(M1013&lt;0.9,"Carg xar","Stby")))))</f>
        <v/>
      </c>
      <c r="J1013" s="12">
        <f>IF(OR(I1013="Carg FV",I1013="Carg xar"),MIN(IF(I1013="Carg FV",ABS(H1013),7.4),7.4,MAX(0,(0.9-M1013)*40)*0.95),0)</f>
        <v/>
      </c>
      <c r="K1013" s="12">
        <f>IF(I1013="V2H",MIN(MAX(0,H1013),7.4,MAX(0,(M1013-P1013)*40)*0.95),0)</f>
        <v/>
      </c>
      <c r="L1013" s="12">
        <f>IF(E1013=0,0,MAX(0,H1013-K1013))</f>
        <v/>
      </c>
      <c r="M1013" s="13">
        <f>M1012+J1012/40-IF(I1012="V2H",K1012/(0.95*40),0)-IF(E1013=0,IF(E1012=1,IF(D1013=1,30,40)*0.18/(2*40),0),0)-IF(E1013=1,IF(E1012=0,IF(D1013=1,30,40)*0.18/(2*40),0),0)</f>
        <v/>
      </c>
      <c r="N1013" s="14" t="n">
        <v>0.09</v>
      </c>
      <c r="O1013" s="15">
        <f>K1013*N1013</f>
        <v/>
      </c>
      <c r="P1013">
        <f>IF(E1013=0,0.3,IF(D1013=1,IF(C1013&gt;=Params!$B$13-3,IF(C1013&lt;Params!$B$13,Params!$B$20,0.3),0.3),IF(C1013&gt;=Params!$B$15-3,IF(C1013&lt;Params!$B$15,Params!$B$21,0.3),0.3)))</f>
        <v/>
      </c>
    </row>
    <row r="1014" ht="15" customHeight="1" s="1">
      <c r="A1014" s="9" t="n">
        <v>1011</v>
      </c>
      <c r="B1014" s="6" t="inlineStr">
        <is>
          <t>12/02</t>
        </is>
      </c>
      <c r="C1014" s="6" t="n">
        <v>2</v>
      </c>
      <c r="D1014" s="6" t="n">
        <v>0</v>
      </c>
      <c r="E1014" s="10">
        <f>IF(D1014=1, IF(OR(C1014&lt;10, C1014&gt;=15),1,0), IF(OR(C1014&lt;7, C1014&gt;=18),1,0))</f>
        <v/>
      </c>
      <c r="F1014" s="11" t="n">
        <v>2.636</v>
      </c>
      <c r="G1014" s="12">
        <f>0*8</f>
        <v/>
      </c>
      <c r="H1014" s="12">
        <f>F1014-G1014</f>
        <v/>
      </c>
      <c r="I1014" s="10">
        <f>IF(E1014=0,"Fora",IF(E1013=0,"Carg xar",IF(H1014&lt;0,IF(M1014&lt;0.9,"Carg FV","Stby"),IF(M1014&gt;P1014,"V2H",IF(M1014&lt;0.9,"Carg xar","Stby")))))</f>
        <v/>
      </c>
      <c r="J1014" s="12">
        <f>IF(OR(I1014="Carg FV",I1014="Carg xar"),MIN(IF(I1014="Carg FV",ABS(H1014),7.4),7.4,MAX(0,(0.9-M1014)*40)*0.95),0)</f>
        <v/>
      </c>
      <c r="K1014" s="12">
        <f>IF(I1014="V2H",MIN(MAX(0,H1014),7.4,MAX(0,(M1014-P1014)*40)*0.95),0)</f>
        <v/>
      </c>
      <c r="L1014" s="12">
        <f>IF(E1014=0,0,MAX(0,H1014-K1014))</f>
        <v/>
      </c>
      <c r="M1014" s="13">
        <f>M1013+J1013/40-IF(I1013="V2H",K1013/(0.95*40),0)-IF(E1014=0,IF(E1013=1,IF(D1014=1,30,40)*0.18/(2*40),0),0)-IF(E1014=1,IF(E1013=0,IF(D1014=1,30,40)*0.18/(2*40),0),0)</f>
        <v/>
      </c>
      <c r="N1014" s="14" t="n">
        <v>0.09</v>
      </c>
      <c r="O1014" s="15">
        <f>K1014*N1014</f>
        <v/>
      </c>
      <c r="P1014">
        <f>IF(E1014=0,0.3,IF(D1014=1,IF(C1014&gt;=Params!$B$13-3,IF(C1014&lt;Params!$B$13,Params!$B$20,0.3),0.3),IF(C1014&gt;=Params!$B$15-3,IF(C1014&lt;Params!$B$15,Params!$B$21,0.3),0.3)))</f>
        <v/>
      </c>
    </row>
    <row r="1015" ht="15" customHeight="1" s="1">
      <c r="A1015" s="9" t="n">
        <v>1012</v>
      </c>
      <c r="B1015" s="6" t="inlineStr">
        <is>
          <t>12/02</t>
        </is>
      </c>
      <c r="C1015" s="6" t="n">
        <v>3</v>
      </c>
      <c r="D1015" s="6" t="n">
        <v>0</v>
      </c>
      <c r="E1015" s="10">
        <f>IF(D1015=1, IF(OR(C1015&lt;10, C1015&gt;=15),1,0), IF(OR(C1015&lt;7, C1015&gt;=18),1,0))</f>
        <v/>
      </c>
      <c r="F1015" s="11" t="n">
        <v>2.541</v>
      </c>
      <c r="G1015" s="12">
        <f>0*8</f>
        <v/>
      </c>
      <c r="H1015" s="12">
        <f>F1015-G1015</f>
        <v/>
      </c>
      <c r="I1015" s="10">
        <f>IF(E1015=0,"Fora",IF(E1014=0,"Carg xar",IF(H1015&lt;0,IF(M1015&lt;0.9,"Carg FV","Stby"),IF(M1015&gt;P1015,"V2H",IF(M1015&lt;0.9,"Carg xar","Stby")))))</f>
        <v/>
      </c>
      <c r="J1015" s="12">
        <f>IF(OR(I1015="Carg FV",I1015="Carg xar"),MIN(IF(I1015="Carg FV",ABS(H1015),7.4),7.4,MAX(0,(0.9-M1015)*40)*0.95),0)</f>
        <v/>
      </c>
      <c r="K1015" s="12">
        <f>IF(I1015="V2H",MIN(MAX(0,H1015),7.4,MAX(0,(M1015-P1015)*40)*0.95),0)</f>
        <v/>
      </c>
      <c r="L1015" s="12">
        <f>IF(E1015=0,0,MAX(0,H1015-K1015))</f>
        <v/>
      </c>
      <c r="M1015" s="13">
        <f>M1014+J1014/40-IF(I1014="V2H",K1014/(0.95*40),0)-IF(E1015=0,IF(E1014=1,IF(D1015=1,30,40)*0.18/(2*40),0),0)-IF(E1015=1,IF(E1014=0,IF(D1015=1,30,40)*0.18/(2*40),0),0)</f>
        <v/>
      </c>
      <c r="N1015" s="14" t="n">
        <v>0.09</v>
      </c>
      <c r="O1015" s="15">
        <f>K1015*N1015</f>
        <v/>
      </c>
      <c r="P1015">
        <f>IF(E1015=0,0.3,IF(D1015=1,IF(C1015&gt;=Params!$B$13-3,IF(C1015&lt;Params!$B$13,Params!$B$20,0.3),0.3),IF(C1015&gt;=Params!$B$15-3,IF(C1015&lt;Params!$B$15,Params!$B$21,0.3),0.3)))</f>
        <v/>
      </c>
    </row>
    <row r="1016" ht="15" customHeight="1" s="1">
      <c r="A1016" s="9" t="n">
        <v>1013</v>
      </c>
      <c r="B1016" s="6" t="inlineStr">
        <is>
          <t>12/02</t>
        </is>
      </c>
      <c r="C1016" s="6" t="n">
        <v>4</v>
      </c>
      <c r="D1016" s="6" t="n">
        <v>0</v>
      </c>
      <c r="E1016" s="10">
        <f>IF(D1016=1, IF(OR(C1016&lt;10, C1016&gt;=15),1,0), IF(OR(C1016&lt;7, C1016&gt;=18),1,0))</f>
        <v/>
      </c>
      <c r="F1016" s="11" t="n">
        <v>2.286</v>
      </c>
      <c r="G1016" s="12">
        <f>0*8</f>
        <v/>
      </c>
      <c r="H1016" s="12">
        <f>F1016-G1016</f>
        <v/>
      </c>
      <c r="I1016" s="10">
        <f>IF(E1016=0,"Fora",IF(E1015=0,"Carg xar",IF(H1016&lt;0,IF(M1016&lt;0.9,"Carg FV","Stby"),IF(M1016&gt;P1016,"V2H",IF(M1016&lt;0.9,"Carg xar","Stby")))))</f>
        <v/>
      </c>
      <c r="J1016" s="12">
        <f>IF(OR(I1016="Carg FV",I1016="Carg xar"),MIN(IF(I1016="Carg FV",ABS(H1016),7.4),7.4,MAX(0,(0.9-M1016)*40)*0.95),0)</f>
        <v/>
      </c>
      <c r="K1016" s="12">
        <f>IF(I1016="V2H",MIN(MAX(0,H1016),7.4,MAX(0,(M1016-P1016)*40)*0.95),0)</f>
        <v/>
      </c>
      <c r="L1016" s="12">
        <f>IF(E1016=0,0,MAX(0,H1016-K1016))</f>
        <v/>
      </c>
      <c r="M1016" s="13">
        <f>M1015+J1015/40-IF(I1015="V2H",K1015/(0.95*40),0)-IF(E1016=0,IF(E1015=1,IF(D1016=1,30,40)*0.18/(2*40),0),0)-IF(E1016=1,IF(E1015=0,IF(D1016=1,30,40)*0.18/(2*40),0),0)</f>
        <v/>
      </c>
      <c r="N1016" s="14" t="n">
        <v>0.09</v>
      </c>
      <c r="O1016" s="15">
        <f>K1016*N1016</f>
        <v/>
      </c>
      <c r="P1016">
        <f>IF(E1016=0,0.3,IF(D1016=1,IF(C1016&gt;=Params!$B$13-3,IF(C1016&lt;Params!$B$13,Params!$B$20,0.3),0.3),IF(C1016&gt;=Params!$B$15-3,IF(C1016&lt;Params!$B$15,Params!$B$21,0.3),0.3)))</f>
        <v/>
      </c>
    </row>
    <row r="1017" ht="15" customHeight="1" s="1">
      <c r="A1017" s="9" t="n">
        <v>1014</v>
      </c>
      <c r="B1017" s="6" t="inlineStr">
        <is>
          <t>12/02</t>
        </is>
      </c>
      <c r="C1017" s="6" t="n">
        <v>5</v>
      </c>
      <c r="D1017" s="6" t="n">
        <v>0</v>
      </c>
      <c r="E1017" s="10">
        <f>IF(D1017=1, IF(OR(C1017&lt;10, C1017&gt;=15),1,0), IF(OR(C1017&lt;7, C1017&gt;=18),1,0))</f>
        <v/>
      </c>
      <c r="F1017" s="11" t="n">
        <v>2.947</v>
      </c>
      <c r="G1017" s="12">
        <f>0*8</f>
        <v/>
      </c>
      <c r="H1017" s="12">
        <f>F1017-G1017</f>
        <v/>
      </c>
      <c r="I1017" s="10">
        <f>IF(E1017=0,"Fora",IF(E1016=0,"Carg xar",IF(H1017&lt;0,IF(M1017&lt;0.9,"Carg FV","Stby"),IF(M1017&gt;P1017,"V2H",IF(M1017&lt;0.9,"Carg xar","Stby")))))</f>
        <v/>
      </c>
      <c r="J1017" s="12">
        <f>IF(OR(I1017="Carg FV",I1017="Carg xar"),MIN(IF(I1017="Carg FV",ABS(H1017),7.4),7.4,MAX(0,(0.9-M1017)*40)*0.95),0)</f>
        <v/>
      </c>
      <c r="K1017" s="12">
        <f>IF(I1017="V2H",MIN(MAX(0,H1017),7.4,MAX(0,(M1017-P1017)*40)*0.95),0)</f>
        <v/>
      </c>
      <c r="L1017" s="12">
        <f>IF(E1017=0,0,MAX(0,H1017-K1017))</f>
        <v/>
      </c>
      <c r="M1017" s="13">
        <f>M1016+J1016/40-IF(I1016="V2H",K1016/(0.95*40),0)-IF(E1017=0,IF(E1016=1,IF(D1017=1,30,40)*0.18/(2*40),0),0)-IF(E1017=1,IF(E1016=0,IF(D1017=1,30,40)*0.18/(2*40),0),0)</f>
        <v/>
      </c>
      <c r="N1017" s="14" t="n">
        <v>0.09</v>
      </c>
      <c r="O1017" s="15">
        <f>K1017*N1017</f>
        <v/>
      </c>
      <c r="P1017">
        <f>IF(E1017=0,0.3,IF(D1017=1,IF(C1017&gt;=Params!$B$13-3,IF(C1017&lt;Params!$B$13,Params!$B$20,0.3),0.3),IF(C1017&gt;=Params!$B$15-3,IF(C1017&lt;Params!$B$15,Params!$B$21,0.3),0.3)))</f>
        <v/>
      </c>
    </row>
    <row r="1018" ht="15" customHeight="1" s="1">
      <c r="A1018" s="9" t="n">
        <v>1015</v>
      </c>
      <c r="B1018" s="6" t="inlineStr">
        <is>
          <t>12/02</t>
        </is>
      </c>
      <c r="C1018" s="6" t="n">
        <v>6</v>
      </c>
      <c r="D1018" s="6" t="n">
        <v>0</v>
      </c>
      <c r="E1018" s="10">
        <f>IF(D1018=1, IF(OR(C1018&lt;10, C1018&gt;=15),1,0), IF(OR(C1018&lt;7, C1018&gt;=18),1,0))</f>
        <v/>
      </c>
      <c r="F1018" s="11" t="n">
        <v>2.726</v>
      </c>
      <c r="G1018" s="12">
        <f>0*8</f>
        <v/>
      </c>
      <c r="H1018" s="12">
        <f>F1018-G1018</f>
        <v/>
      </c>
      <c r="I1018" s="10">
        <f>IF(E1018=0,"Fora",IF(E1017=0,"Carg xar",IF(H1018&lt;0,IF(M1018&lt;0.9,"Carg FV","Stby"),IF(M1018&gt;P1018,"V2H",IF(M1018&lt;0.9,"Carg xar","Stby")))))</f>
        <v/>
      </c>
      <c r="J1018" s="12">
        <f>IF(OR(I1018="Carg FV",I1018="Carg xar"),MIN(IF(I1018="Carg FV",ABS(H1018),7.4),7.4,MAX(0,(0.9-M1018)*40)*0.95),0)</f>
        <v/>
      </c>
      <c r="K1018" s="12">
        <f>IF(I1018="V2H",MIN(MAX(0,H1018),7.4,MAX(0,(M1018-P1018)*40)*0.95),0)</f>
        <v/>
      </c>
      <c r="L1018" s="12">
        <f>IF(E1018=0,0,MAX(0,H1018-K1018))</f>
        <v/>
      </c>
      <c r="M1018" s="13">
        <f>M1017+J1017/40-IF(I1017="V2H",K1017/(0.95*40),0)-IF(E1018=0,IF(E1017=1,IF(D1018=1,30,40)*0.18/(2*40),0),0)-IF(E1018=1,IF(E1017=0,IF(D1018=1,30,40)*0.18/(2*40),0),0)</f>
        <v/>
      </c>
      <c r="N1018" s="14" t="n">
        <v>0.09</v>
      </c>
      <c r="O1018" s="15">
        <f>K1018*N1018</f>
        <v/>
      </c>
      <c r="P1018">
        <f>IF(E1018=0,0.3,IF(D1018=1,IF(C1018&gt;=Params!$B$13-3,IF(C1018&lt;Params!$B$13,Params!$B$20,0.3),0.3),IF(C1018&gt;=Params!$B$15-3,IF(C1018&lt;Params!$B$15,Params!$B$21,0.3),0.3)))</f>
        <v/>
      </c>
    </row>
    <row r="1019" ht="15" customHeight="1" s="1">
      <c r="A1019" s="9" t="n">
        <v>1016</v>
      </c>
      <c r="B1019" s="6" t="inlineStr">
        <is>
          <t>12/02</t>
        </is>
      </c>
      <c r="C1019" s="6" t="n">
        <v>7</v>
      </c>
      <c r="D1019" s="6" t="n">
        <v>0</v>
      </c>
      <c r="E1019" s="10">
        <f>IF(D1019=1, IF(OR(C1019&lt;10, C1019&gt;=15),1,0), IF(OR(C1019&lt;7, C1019&gt;=18),1,0))</f>
        <v/>
      </c>
      <c r="F1019" s="11" t="n">
        <v>3.248</v>
      </c>
      <c r="G1019" s="12">
        <f>0*8</f>
        <v/>
      </c>
      <c r="H1019" s="12">
        <f>F1019-G1019</f>
        <v/>
      </c>
      <c r="I1019" s="10">
        <f>IF(E1019=0,"Fora",IF(E1018=0,"Carg xar",IF(H1019&lt;0,IF(M1019&lt;0.9,"Carg FV","Stby"),IF(M1019&gt;P1019,"V2H",IF(M1019&lt;0.9,"Carg xar","Stby")))))</f>
        <v/>
      </c>
      <c r="J1019" s="12">
        <f>IF(OR(I1019="Carg FV",I1019="Carg xar"),MIN(IF(I1019="Carg FV",ABS(H1019),7.4),7.4,MAX(0,(0.9-M1019)*40)*0.95),0)</f>
        <v/>
      </c>
      <c r="K1019" s="12">
        <f>IF(I1019="V2H",MIN(MAX(0,H1019),7.4,MAX(0,(M1019-P1019)*40)*0.95),0)</f>
        <v/>
      </c>
      <c r="L1019" s="12">
        <f>IF(E1019=0,0,MAX(0,H1019-K1019))</f>
        <v/>
      </c>
      <c r="M1019" s="13">
        <f>M1018+J1018/40-IF(I1018="V2H",K1018/(0.95*40),0)-IF(E1019=0,IF(E1018=1,IF(D1019=1,30,40)*0.18/(2*40),0),0)-IF(E1019=1,IF(E1018=0,IF(D1019=1,30,40)*0.18/(2*40),0),0)</f>
        <v/>
      </c>
      <c r="N1019" s="14" t="n">
        <v>0.09</v>
      </c>
      <c r="O1019" s="15">
        <f>K1019*N1019</f>
        <v/>
      </c>
      <c r="P1019">
        <f>IF(E1019=0,0.3,IF(D1019=1,IF(C1019&gt;=Params!$B$13-3,IF(C1019&lt;Params!$B$13,Params!$B$20,0.3),0.3),IF(C1019&gt;=Params!$B$15-3,IF(C1019&lt;Params!$B$15,Params!$B$21,0.3),0.3)))</f>
        <v/>
      </c>
    </row>
    <row r="1020" ht="15" customHeight="1" s="1">
      <c r="A1020" s="9" t="n">
        <v>1017</v>
      </c>
      <c r="B1020" s="6" t="inlineStr">
        <is>
          <t>12/02</t>
        </is>
      </c>
      <c r="C1020" s="6" t="n">
        <v>8</v>
      </c>
      <c r="D1020" s="6" t="n">
        <v>0</v>
      </c>
      <c r="E1020" s="10">
        <f>IF(D1020=1, IF(OR(C1020&lt;10, C1020&gt;=15),1,0), IF(OR(C1020&lt;7, C1020&gt;=18),1,0))</f>
        <v/>
      </c>
      <c r="F1020" s="11" t="n">
        <v>2.603</v>
      </c>
      <c r="G1020" s="12">
        <f>0.1*8</f>
        <v/>
      </c>
      <c r="H1020" s="12">
        <f>F1020-G1020</f>
        <v/>
      </c>
      <c r="I1020" s="10">
        <f>IF(E1020=0,"Fora",IF(E1019=0,"Carg xar",IF(H1020&lt;0,IF(M1020&lt;0.9,"Carg FV","Stby"),IF(M1020&gt;P1020,"V2H",IF(M1020&lt;0.9,"Carg xar","Stby")))))</f>
        <v/>
      </c>
      <c r="J1020" s="12">
        <f>IF(OR(I1020="Carg FV",I1020="Carg xar"),MIN(IF(I1020="Carg FV",ABS(H1020),7.4),7.4,MAX(0,(0.9-M1020)*40)*0.95),0)</f>
        <v/>
      </c>
      <c r="K1020" s="12">
        <f>IF(I1020="V2H",MIN(MAX(0,H1020),7.4,MAX(0,(M1020-P1020)*40)*0.95),0)</f>
        <v/>
      </c>
      <c r="L1020" s="12">
        <f>IF(E1020=0,0,MAX(0,H1020-K1020))</f>
        <v/>
      </c>
      <c r="M1020" s="13">
        <f>M1019+J1019/40-IF(I1019="V2H",K1019/(0.95*40),0)-IF(E1020=0,IF(E1019=1,IF(D1020=1,30,40)*0.18/(2*40),0),0)-IF(E1020=1,IF(E1019=0,IF(D1020=1,30,40)*0.18/(2*40),0),0)</f>
        <v/>
      </c>
      <c r="N1020" s="14" t="n">
        <v>0.15</v>
      </c>
      <c r="O1020" s="15">
        <f>K1020*N1020</f>
        <v/>
      </c>
      <c r="P1020">
        <f>IF(E1020=0,0.3,IF(D1020=1,IF(C1020&gt;=Params!$B$13-3,IF(C1020&lt;Params!$B$13,Params!$B$20,0.3),0.3),IF(C1020&gt;=Params!$B$15-3,IF(C1020&lt;Params!$B$15,Params!$B$21,0.3),0.3)))</f>
        <v/>
      </c>
    </row>
    <row r="1021" ht="15" customHeight="1" s="1">
      <c r="A1021" s="9" t="n">
        <v>1018</v>
      </c>
      <c r="B1021" s="6" t="inlineStr">
        <is>
          <t>12/02</t>
        </is>
      </c>
      <c r="C1021" s="6" t="n">
        <v>9</v>
      </c>
      <c r="D1021" s="6" t="n">
        <v>0</v>
      </c>
      <c r="E1021" s="10">
        <f>IF(D1021=1, IF(OR(C1021&lt;10, C1021&gt;=15),1,0), IF(OR(C1021&lt;7, C1021&gt;=18),1,0))</f>
        <v/>
      </c>
      <c r="F1021" s="11" t="n">
        <v>1.978</v>
      </c>
      <c r="G1021" s="12">
        <f>0.28*8</f>
        <v/>
      </c>
      <c r="H1021" s="12">
        <f>F1021-G1021</f>
        <v/>
      </c>
      <c r="I1021" s="10">
        <f>IF(E1021=0,"Fora",IF(E1020=0,"Carg xar",IF(H1021&lt;0,IF(M1021&lt;0.9,"Carg FV","Stby"),IF(M1021&gt;P1021,"V2H",IF(M1021&lt;0.9,"Carg xar","Stby")))))</f>
        <v/>
      </c>
      <c r="J1021" s="12">
        <f>IF(OR(I1021="Carg FV",I1021="Carg xar"),MIN(IF(I1021="Carg FV",ABS(H1021),7.4),7.4,MAX(0,(0.9-M1021)*40)*0.95),0)</f>
        <v/>
      </c>
      <c r="K1021" s="12">
        <f>IF(I1021="V2H",MIN(MAX(0,H1021),7.4,MAX(0,(M1021-P1021)*40)*0.95),0)</f>
        <v/>
      </c>
      <c r="L1021" s="12">
        <f>IF(E1021=0,0,MAX(0,H1021-K1021))</f>
        <v/>
      </c>
      <c r="M1021" s="13">
        <f>M1020+J1020/40-IF(I1020="V2H",K1020/(0.95*40),0)-IF(E1021=0,IF(E1020=1,IF(D1021=1,30,40)*0.18/(2*40),0),0)-IF(E1021=1,IF(E1020=0,IF(D1021=1,30,40)*0.18/(2*40),0),0)</f>
        <v/>
      </c>
      <c r="N1021" s="14" t="n">
        <v>0.15</v>
      </c>
      <c r="O1021" s="15">
        <f>K1021*N1021</f>
        <v/>
      </c>
      <c r="P1021">
        <f>IF(E1021=0,0.3,IF(D1021=1,IF(C1021&gt;=Params!$B$13-3,IF(C1021&lt;Params!$B$13,Params!$B$20,0.3),0.3),IF(C1021&gt;=Params!$B$15-3,IF(C1021&lt;Params!$B$15,Params!$B$21,0.3),0.3)))</f>
        <v/>
      </c>
    </row>
    <row r="1022" ht="15" customHeight="1" s="1">
      <c r="A1022" s="9" t="n">
        <v>1019</v>
      </c>
      <c r="B1022" s="6" t="inlineStr">
        <is>
          <t>12/02</t>
        </is>
      </c>
      <c r="C1022" s="6" t="n">
        <v>10</v>
      </c>
      <c r="D1022" s="6" t="n">
        <v>0</v>
      </c>
      <c r="E1022" s="10">
        <f>IF(D1022=1, IF(OR(C1022&lt;10, C1022&gt;=15),1,0), IF(OR(C1022&lt;7, C1022&gt;=18),1,0))</f>
        <v/>
      </c>
      <c r="F1022" s="11" t="n">
        <v>1.113</v>
      </c>
      <c r="G1022" s="12">
        <f>0.48*8</f>
        <v/>
      </c>
      <c r="H1022" s="12">
        <f>F1022-G1022</f>
        <v/>
      </c>
      <c r="I1022" s="10">
        <f>IF(E1022=0,"Fora",IF(E1021=0,"Carg xar",IF(H1022&lt;0,IF(M1022&lt;0.9,"Carg FV","Stby"),IF(M1022&gt;P1022,"V2H",IF(M1022&lt;0.9,"Carg xar","Stby")))))</f>
        <v/>
      </c>
      <c r="J1022" s="12">
        <f>IF(OR(I1022="Carg FV",I1022="Carg xar"),MIN(IF(I1022="Carg FV",ABS(H1022),7.4),7.4,MAX(0,(0.9-M1022)*40)*0.95),0)</f>
        <v/>
      </c>
      <c r="K1022" s="12">
        <f>IF(I1022="V2H",MIN(MAX(0,H1022),7.4,MAX(0,(M1022-P1022)*40)*0.95),0)</f>
        <v/>
      </c>
      <c r="L1022" s="12">
        <f>IF(E1022=0,0,MAX(0,H1022-K1022))</f>
        <v/>
      </c>
      <c r="M1022" s="13">
        <f>M1021+J1021/40-IF(I1021="V2H",K1021/(0.95*40),0)-IF(E1022=0,IF(E1021=1,IF(D1022=1,30,40)*0.18/(2*40),0),0)-IF(E1022=1,IF(E1021=0,IF(D1022=1,30,40)*0.18/(2*40),0),0)</f>
        <v/>
      </c>
      <c r="N1022" s="14" t="n">
        <v>0.2</v>
      </c>
      <c r="O1022" s="15">
        <f>K1022*N1022</f>
        <v/>
      </c>
      <c r="P1022">
        <f>IF(E1022=0,0.3,IF(D1022=1,IF(C1022&gt;=Params!$B$13-3,IF(C1022&lt;Params!$B$13,Params!$B$20,0.3),0.3),IF(C1022&gt;=Params!$B$15-3,IF(C1022&lt;Params!$B$15,Params!$B$21,0.3),0.3)))</f>
        <v/>
      </c>
    </row>
    <row r="1023" ht="15" customHeight="1" s="1">
      <c r="A1023" s="9" t="n">
        <v>1020</v>
      </c>
      <c r="B1023" s="6" t="inlineStr">
        <is>
          <t>12/02</t>
        </is>
      </c>
      <c r="C1023" s="6" t="n">
        <v>11</v>
      </c>
      <c r="D1023" s="6" t="n">
        <v>0</v>
      </c>
      <c r="E1023" s="10">
        <f>IF(D1023=1, IF(OR(C1023&lt;10, C1023&gt;=15),1,0), IF(OR(C1023&lt;7, C1023&gt;=18),1,0))</f>
        <v/>
      </c>
      <c r="F1023" s="11" t="n">
        <v>1.139</v>
      </c>
      <c r="G1023" s="12">
        <f>0.62*8</f>
        <v/>
      </c>
      <c r="H1023" s="12">
        <f>F1023-G1023</f>
        <v/>
      </c>
      <c r="I1023" s="10">
        <f>IF(E1023=0,"Fora",IF(E1022=0,"Carg xar",IF(H1023&lt;0,IF(M1023&lt;0.9,"Carg FV","Stby"),IF(M1023&gt;P1023,"V2H",IF(M1023&lt;0.9,"Carg xar","Stby")))))</f>
        <v/>
      </c>
      <c r="J1023" s="12">
        <f>IF(OR(I1023="Carg FV",I1023="Carg xar"),MIN(IF(I1023="Carg FV",ABS(H1023),7.4),7.4,MAX(0,(0.9-M1023)*40)*0.95),0)</f>
        <v/>
      </c>
      <c r="K1023" s="12">
        <f>IF(I1023="V2H",MIN(MAX(0,H1023),7.4,MAX(0,(M1023-P1023)*40)*0.95),0)</f>
        <v/>
      </c>
      <c r="L1023" s="12">
        <f>IF(E1023=0,0,MAX(0,H1023-K1023))</f>
        <v/>
      </c>
      <c r="M1023" s="13">
        <f>M1022+J1022/40-IF(I1022="V2H",K1022/(0.95*40),0)-IF(E1023=0,IF(E1022=1,IF(D1023=1,30,40)*0.18/(2*40),0),0)-IF(E1023=1,IF(E1022=0,IF(D1023=1,30,40)*0.18/(2*40),0),0)</f>
        <v/>
      </c>
      <c r="N1023" s="14" t="n">
        <v>0.2</v>
      </c>
      <c r="O1023" s="15">
        <f>K1023*N1023</f>
        <v/>
      </c>
      <c r="P1023">
        <f>IF(E1023=0,0.3,IF(D1023=1,IF(C1023&gt;=Params!$B$13-3,IF(C1023&lt;Params!$B$13,Params!$B$20,0.3),0.3),IF(C1023&gt;=Params!$B$15-3,IF(C1023&lt;Params!$B$15,Params!$B$21,0.3),0.3)))</f>
        <v/>
      </c>
    </row>
    <row r="1024" ht="15" customHeight="1" s="1">
      <c r="A1024" s="9" t="n">
        <v>1021</v>
      </c>
      <c r="B1024" s="6" t="inlineStr">
        <is>
          <t>12/02</t>
        </is>
      </c>
      <c r="C1024" s="6" t="n">
        <v>12</v>
      </c>
      <c r="D1024" s="6" t="n">
        <v>0</v>
      </c>
      <c r="E1024" s="10">
        <f>IF(D1024=1, IF(OR(C1024&lt;10, C1024&gt;=15),1,0), IF(OR(C1024&lt;7, C1024&gt;=18),1,0))</f>
        <v/>
      </c>
      <c r="F1024" s="11" t="n">
        <v>2.049</v>
      </c>
      <c r="G1024" s="12">
        <f>0.68*8</f>
        <v/>
      </c>
      <c r="H1024" s="12">
        <f>F1024-G1024</f>
        <v/>
      </c>
      <c r="I1024" s="10">
        <f>IF(E1024=0,"Fora",IF(E1023=0,"Carg xar",IF(H1024&lt;0,IF(M1024&lt;0.9,"Carg FV","Stby"),IF(M1024&gt;P1024,"V2H",IF(M1024&lt;0.9,"Carg xar","Stby")))))</f>
        <v/>
      </c>
      <c r="J1024" s="12">
        <f>IF(OR(I1024="Carg FV",I1024="Carg xar"),MIN(IF(I1024="Carg FV",ABS(H1024),7.4),7.4,MAX(0,(0.9-M1024)*40)*0.95),0)</f>
        <v/>
      </c>
      <c r="K1024" s="12">
        <f>IF(I1024="V2H",MIN(MAX(0,H1024),7.4,MAX(0,(M1024-P1024)*40)*0.95),0)</f>
        <v/>
      </c>
      <c r="L1024" s="12">
        <f>IF(E1024=0,0,MAX(0,H1024-K1024))</f>
        <v/>
      </c>
      <c r="M1024" s="13">
        <f>M1023+J1023/40-IF(I1023="V2H",K1023/(0.95*40),0)-IF(E1024=0,IF(E1023=1,IF(D1024=1,30,40)*0.18/(2*40),0),0)-IF(E1024=1,IF(E1023=0,IF(D1024=1,30,40)*0.18/(2*40),0),0)</f>
        <v/>
      </c>
      <c r="N1024" s="14" t="n">
        <v>0.2</v>
      </c>
      <c r="O1024" s="15">
        <f>K1024*N1024</f>
        <v/>
      </c>
      <c r="P1024">
        <f>IF(E1024=0,0.3,IF(D1024=1,IF(C1024&gt;=Params!$B$13-3,IF(C1024&lt;Params!$B$13,Params!$B$20,0.3),0.3),IF(C1024&gt;=Params!$B$15-3,IF(C1024&lt;Params!$B$15,Params!$B$21,0.3),0.3)))</f>
        <v/>
      </c>
    </row>
    <row r="1025" ht="15" customHeight="1" s="1">
      <c r="A1025" s="9" t="n">
        <v>1022</v>
      </c>
      <c r="B1025" s="6" t="inlineStr">
        <is>
          <t>12/02</t>
        </is>
      </c>
      <c r="C1025" s="6" t="n">
        <v>13</v>
      </c>
      <c r="D1025" s="6" t="n">
        <v>0</v>
      </c>
      <c r="E1025" s="10">
        <f>IF(D1025=1, IF(OR(C1025&lt;10, C1025&gt;=15),1,0), IF(OR(C1025&lt;7, C1025&gt;=18),1,0))</f>
        <v/>
      </c>
      <c r="F1025" s="11" t="n">
        <v>1.651</v>
      </c>
      <c r="G1025" s="12">
        <f>0.65*8</f>
        <v/>
      </c>
      <c r="H1025" s="12">
        <f>F1025-G1025</f>
        <v/>
      </c>
      <c r="I1025" s="10">
        <f>IF(E1025=0,"Fora",IF(E1024=0,"Carg xar",IF(H1025&lt;0,IF(M1025&lt;0.9,"Carg FV","Stby"),IF(M1025&gt;P1025,"V2H",IF(M1025&lt;0.9,"Carg xar","Stby")))))</f>
        <v/>
      </c>
      <c r="J1025" s="12">
        <f>IF(OR(I1025="Carg FV",I1025="Carg xar"),MIN(IF(I1025="Carg FV",ABS(H1025),7.4),7.4,MAX(0,(0.9-M1025)*40)*0.95),0)</f>
        <v/>
      </c>
      <c r="K1025" s="12">
        <f>IF(I1025="V2H",MIN(MAX(0,H1025),7.4,MAX(0,(M1025-P1025)*40)*0.95),0)</f>
        <v/>
      </c>
      <c r="L1025" s="12">
        <f>IF(E1025=0,0,MAX(0,H1025-K1025))</f>
        <v/>
      </c>
      <c r="M1025" s="13">
        <f>M1024+J1024/40-IF(I1024="V2H",K1024/(0.95*40),0)-IF(E1025=0,IF(E1024=1,IF(D1025=1,30,40)*0.18/(2*40),0),0)-IF(E1025=1,IF(E1024=0,IF(D1025=1,30,40)*0.18/(2*40),0),0)</f>
        <v/>
      </c>
      <c r="N1025" s="14" t="n">
        <v>0.2</v>
      </c>
      <c r="O1025" s="15">
        <f>K1025*N1025</f>
        <v/>
      </c>
      <c r="P1025">
        <f>IF(E1025=0,0.3,IF(D1025=1,IF(C1025&gt;=Params!$B$13-3,IF(C1025&lt;Params!$B$13,Params!$B$20,0.3),0.3),IF(C1025&gt;=Params!$B$15-3,IF(C1025&lt;Params!$B$15,Params!$B$21,0.3),0.3)))</f>
        <v/>
      </c>
    </row>
    <row r="1026" ht="15" customHeight="1" s="1">
      <c r="A1026" s="9" t="n">
        <v>1023</v>
      </c>
      <c r="B1026" s="6" t="inlineStr">
        <is>
          <t>12/02</t>
        </is>
      </c>
      <c r="C1026" s="6" t="n">
        <v>14</v>
      </c>
      <c r="D1026" s="6" t="n">
        <v>0</v>
      </c>
      <c r="E1026" s="10">
        <f>IF(D1026=1, IF(OR(C1026&lt;10, C1026&gt;=15),1,0), IF(OR(C1026&lt;7, C1026&gt;=18),1,0))</f>
        <v/>
      </c>
      <c r="F1026" s="11" t="n">
        <v>0.763</v>
      </c>
      <c r="G1026" s="12">
        <f>0.5*8</f>
        <v/>
      </c>
      <c r="H1026" s="12">
        <f>F1026-G1026</f>
        <v/>
      </c>
      <c r="I1026" s="10">
        <f>IF(E1026=0,"Fora",IF(E1025=0,"Carg xar",IF(H1026&lt;0,IF(M1026&lt;0.9,"Carg FV","Stby"),IF(M1026&gt;P1026,"V2H",IF(M1026&lt;0.9,"Carg xar","Stby")))))</f>
        <v/>
      </c>
      <c r="J1026" s="12">
        <f>IF(OR(I1026="Carg FV",I1026="Carg xar"),MIN(IF(I1026="Carg FV",ABS(H1026),7.4),7.4,MAX(0,(0.9-M1026)*40)*0.95),0)</f>
        <v/>
      </c>
      <c r="K1026" s="12">
        <f>IF(I1026="V2H",MIN(MAX(0,H1026),7.4,MAX(0,(M1026-P1026)*40)*0.95),0)</f>
        <v/>
      </c>
      <c r="L1026" s="12">
        <f>IF(E1026=0,0,MAX(0,H1026-K1026))</f>
        <v/>
      </c>
      <c r="M1026" s="13">
        <f>M1025+J1025/40-IF(I1025="V2H",K1025/(0.95*40),0)-IF(E1026=0,IF(E1025=1,IF(D1026=1,30,40)*0.18/(2*40),0),0)-IF(E1026=1,IF(E1025=0,IF(D1026=1,30,40)*0.18/(2*40),0),0)</f>
        <v/>
      </c>
      <c r="N1026" s="14" t="n">
        <v>0.15</v>
      </c>
      <c r="O1026" s="15">
        <f>K1026*N1026</f>
        <v/>
      </c>
      <c r="P1026">
        <f>IF(E1026=0,0.3,IF(D1026=1,IF(C1026&gt;=Params!$B$13-3,IF(C1026&lt;Params!$B$13,Params!$B$20,0.3),0.3),IF(C1026&gt;=Params!$B$15-3,IF(C1026&lt;Params!$B$15,Params!$B$21,0.3),0.3)))</f>
        <v/>
      </c>
    </row>
    <row r="1027" ht="15" customHeight="1" s="1">
      <c r="A1027" s="9" t="n">
        <v>1024</v>
      </c>
      <c r="B1027" s="6" t="inlineStr">
        <is>
          <t>12/02</t>
        </is>
      </c>
      <c r="C1027" s="6" t="n">
        <v>15</v>
      </c>
      <c r="D1027" s="6" t="n">
        <v>0</v>
      </c>
      <c r="E1027" s="10">
        <f>IF(D1027=1, IF(OR(C1027&lt;10, C1027&gt;=15),1,0), IF(OR(C1027&lt;7, C1027&gt;=18),1,0))</f>
        <v/>
      </c>
      <c r="F1027" s="11" t="n">
        <v>1.261</v>
      </c>
      <c r="G1027" s="12">
        <f>0.32*8</f>
        <v/>
      </c>
      <c r="H1027" s="12">
        <f>F1027-G1027</f>
        <v/>
      </c>
      <c r="I1027" s="10">
        <f>IF(E1027=0,"Fora",IF(E1026=0,"Carg xar",IF(H1027&lt;0,IF(M1027&lt;0.9,"Carg FV","Stby"),IF(M1027&gt;P1027,"V2H",IF(M1027&lt;0.9,"Carg xar","Stby")))))</f>
        <v/>
      </c>
      <c r="J1027" s="12">
        <f>IF(OR(I1027="Carg FV",I1027="Carg xar"),MIN(IF(I1027="Carg FV",ABS(H1027),7.4),7.4,MAX(0,(0.9-M1027)*40)*0.95),0)</f>
        <v/>
      </c>
      <c r="K1027" s="12">
        <f>IF(I1027="V2H",MIN(MAX(0,H1027),7.4,MAX(0,(M1027-P1027)*40)*0.95),0)</f>
        <v/>
      </c>
      <c r="L1027" s="12">
        <f>IF(E1027=0,0,MAX(0,H1027-K1027))</f>
        <v/>
      </c>
      <c r="M1027" s="13">
        <f>M1026+J1026/40-IF(I1026="V2H",K1026/(0.95*40),0)-IF(E1027=0,IF(E1026=1,IF(D1027=1,30,40)*0.18/(2*40),0),0)-IF(E1027=1,IF(E1026=0,IF(D1027=1,30,40)*0.18/(2*40),0),0)</f>
        <v/>
      </c>
      <c r="N1027" s="14" t="n">
        <v>0.15</v>
      </c>
      <c r="O1027" s="15">
        <f>K1027*N1027</f>
        <v/>
      </c>
      <c r="P1027">
        <f>IF(E1027=0,0.3,IF(D1027=1,IF(C1027&gt;=Params!$B$13-3,IF(C1027&lt;Params!$B$13,Params!$B$20,0.3),0.3),IF(C1027&gt;=Params!$B$15-3,IF(C1027&lt;Params!$B$15,Params!$B$21,0.3),0.3)))</f>
        <v/>
      </c>
    </row>
    <row r="1028" ht="15" customHeight="1" s="1">
      <c r="A1028" s="9" t="n">
        <v>1025</v>
      </c>
      <c r="B1028" s="6" t="inlineStr">
        <is>
          <t>12/02</t>
        </is>
      </c>
      <c r="C1028" s="6" t="n">
        <v>16</v>
      </c>
      <c r="D1028" s="6" t="n">
        <v>0</v>
      </c>
      <c r="E1028" s="10">
        <f>IF(D1028=1, IF(OR(C1028&lt;10, C1028&gt;=15),1,0), IF(OR(C1028&lt;7, C1028&gt;=18),1,0))</f>
        <v/>
      </c>
      <c r="F1028" s="11" t="n">
        <v>1.388</v>
      </c>
      <c r="G1028" s="12">
        <f>0.12*8</f>
        <v/>
      </c>
      <c r="H1028" s="12">
        <f>F1028-G1028</f>
        <v/>
      </c>
      <c r="I1028" s="10">
        <f>IF(E1028=0,"Fora",IF(E1027=0,"Carg xar",IF(H1028&lt;0,IF(M1028&lt;0.9,"Carg FV","Stby"),IF(M1028&gt;P1028,"V2H",IF(M1028&lt;0.9,"Carg xar","Stby")))))</f>
        <v/>
      </c>
      <c r="J1028" s="12">
        <f>IF(OR(I1028="Carg FV",I1028="Carg xar"),MIN(IF(I1028="Carg FV",ABS(H1028),7.4),7.4,MAX(0,(0.9-M1028)*40)*0.95),0)</f>
        <v/>
      </c>
      <c r="K1028" s="12">
        <f>IF(I1028="V2H",MIN(MAX(0,H1028),7.4,MAX(0,(M1028-P1028)*40)*0.95),0)</f>
        <v/>
      </c>
      <c r="L1028" s="12">
        <f>IF(E1028=0,0,MAX(0,H1028-K1028))</f>
        <v/>
      </c>
      <c r="M1028" s="13">
        <f>M1027+J1027/40-IF(I1027="V2H",K1027/(0.95*40),0)-IF(E1028=0,IF(E1027=1,IF(D1028=1,30,40)*0.18/(2*40),0),0)-IF(E1028=1,IF(E1027=0,IF(D1028=1,30,40)*0.18/(2*40),0),0)</f>
        <v/>
      </c>
      <c r="N1028" s="14" t="n">
        <v>0.15</v>
      </c>
      <c r="O1028" s="15">
        <f>K1028*N1028</f>
        <v/>
      </c>
      <c r="P1028">
        <f>IF(E1028=0,0.3,IF(D1028=1,IF(C1028&gt;=Params!$B$13-3,IF(C1028&lt;Params!$B$13,Params!$B$20,0.3),0.3),IF(C1028&gt;=Params!$B$15-3,IF(C1028&lt;Params!$B$15,Params!$B$21,0.3),0.3)))</f>
        <v/>
      </c>
    </row>
    <row r="1029" ht="15" customHeight="1" s="1">
      <c r="A1029" s="9" t="n">
        <v>1026</v>
      </c>
      <c r="B1029" s="6" t="inlineStr">
        <is>
          <t>12/02</t>
        </is>
      </c>
      <c r="C1029" s="6" t="n">
        <v>17</v>
      </c>
      <c r="D1029" s="6" t="n">
        <v>0</v>
      </c>
      <c r="E1029" s="10">
        <f>IF(D1029=1, IF(OR(C1029&lt;10, C1029&gt;=15),1,0), IF(OR(C1029&lt;7, C1029&gt;=18),1,0))</f>
        <v/>
      </c>
      <c r="F1029" s="11" t="n">
        <v>1.688</v>
      </c>
      <c r="G1029" s="12">
        <f>0*8</f>
        <v/>
      </c>
      <c r="H1029" s="12">
        <f>F1029-G1029</f>
        <v/>
      </c>
      <c r="I1029" s="10">
        <f>IF(E1029=0,"Fora",IF(E1028=0,"Carg xar",IF(H1029&lt;0,IF(M1029&lt;0.9,"Carg FV","Stby"),IF(M1029&gt;P1029,"V2H",IF(M1029&lt;0.9,"Carg xar","Stby")))))</f>
        <v/>
      </c>
      <c r="J1029" s="12">
        <f>IF(OR(I1029="Carg FV",I1029="Carg xar"),MIN(IF(I1029="Carg FV",ABS(H1029),7.4),7.4,MAX(0,(0.9-M1029)*40)*0.95),0)</f>
        <v/>
      </c>
      <c r="K1029" s="12">
        <f>IF(I1029="V2H",MIN(MAX(0,H1029),7.4,MAX(0,(M1029-P1029)*40)*0.95),0)</f>
        <v/>
      </c>
      <c r="L1029" s="12">
        <f>IF(E1029=0,0,MAX(0,H1029-K1029))</f>
        <v/>
      </c>
      <c r="M1029" s="13">
        <f>M1028+J1028/40-IF(I1028="V2H",K1028/(0.95*40),0)-IF(E1029=0,IF(E1028=1,IF(D1029=1,30,40)*0.18/(2*40),0),0)-IF(E1029=1,IF(E1028=0,IF(D1029=1,30,40)*0.18/(2*40),0),0)</f>
        <v/>
      </c>
      <c r="N1029" s="14" t="n">
        <v>0.15</v>
      </c>
      <c r="O1029" s="15">
        <f>K1029*N1029</f>
        <v/>
      </c>
      <c r="P1029">
        <f>IF(E1029=0,0.3,IF(D1029=1,IF(C1029&gt;=Params!$B$13-3,IF(C1029&lt;Params!$B$13,Params!$B$20,0.3),0.3),IF(C1029&gt;=Params!$B$15-3,IF(C1029&lt;Params!$B$15,Params!$B$21,0.3),0.3)))</f>
        <v/>
      </c>
    </row>
    <row r="1030" ht="15" customHeight="1" s="1">
      <c r="A1030" s="9" t="n">
        <v>1027</v>
      </c>
      <c r="B1030" s="6" t="inlineStr">
        <is>
          <t>12/02</t>
        </is>
      </c>
      <c r="C1030" s="6" t="n">
        <v>18</v>
      </c>
      <c r="D1030" s="6" t="n">
        <v>0</v>
      </c>
      <c r="E1030" s="10">
        <f>IF(D1030=1, IF(OR(C1030&lt;10, C1030&gt;=15),1,0), IF(OR(C1030&lt;7, C1030&gt;=18),1,0))</f>
        <v/>
      </c>
      <c r="F1030" s="11" t="n">
        <v>1.572</v>
      </c>
      <c r="G1030" s="12">
        <f>0*8</f>
        <v/>
      </c>
      <c r="H1030" s="12">
        <f>F1030-G1030</f>
        <v/>
      </c>
      <c r="I1030" s="10">
        <f>IF(E1030=0,"Fora",IF(E1029=0,"Carg xar",IF(H1030&lt;0,IF(M1030&lt;0.9,"Carg FV","Stby"),IF(M1030&gt;P1030,"V2H",IF(M1030&lt;0.9,"Carg xar","Stby")))))</f>
        <v/>
      </c>
      <c r="J1030" s="12">
        <f>IF(OR(I1030="Carg FV",I1030="Carg xar"),MIN(IF(I1030="Carg FV",ABS(H1030),7.4),7.4,MAX(0,(0.9-M1030)*40)*0.95),0)</f>
        <v/>
      </c>
      <c r="K1030" s="12">
        <f>IF(I1030="V2H",MIN(MAX(0,H1030),7.4,MAX(0,(M1030-P1030)*40)*0.95),0)</f>
        <v/>
      </c>
      <c r="L1030" s="12">
        <f>IF(E1030=0,0,MAX(0,H1030-K1030))</f>
        <v/>
      </c>
      <c r="M1030" s="13">
        <f>M1029+J1029/40-IF(I1029="V2H",K1029/(0.95*40),0)-IF(E1030=0,IF(E1029=1,IF(D1030=1,30,40)*0.18/(2*40),0),0)-IF(E1030=1,IF(E1029=0,IF(D1030=1,30,40)*0.18/(2*40),0),0)</f>
        <v/>
      </c>
      <c r="N1030" s="14" t="n">
        <v>0.2</v>
      </c>
      <c r="O1030" s="15">
        <f>K1030*N1030</f>
        <v/>
      </c>
      <c r="P1030">
        <f>IF(E1030=0,0.3,IF(D1030=1,IF(C1030&gt;=Params!$B$13-3,IF(C1030&lt;Params!$B$13,Params!$B$20,0.3),0.3),IF(C1030&gt;=Params!$B$15-3,IF(C1030&lt;Params!$B$15,Params!$B$21,0.3),0.3)))</f>
        <v/>
      </c>
    </row>
    <row r="1031" ht="15" customHeight="1" s="1">
      <c r="A1031" s="9" t="n">
        <v>1028</v>
      </c>
      <c r="B1031" s="6" t="inlineStr">
        <is>
          <t>12/02</t>
        </is>
      </c>
      <c r="C1031" s="6" t="n">
        <v>19</v>
      </c>
      <c r="D1031" s="6" t="n">
        <v>0</v>
      </c>
      <c r="E1031" s="10">
        <f>IF(D1031=1, IF(OR(C1031&lt;10, C1031&gt;=15),1,0), IF(OR(C1031&lt;7, C1031&gt;=18),1,0))</f>
        <v/>
      </c>
      <c r="F1031" s="11" t="n">
        <v>0.403</v>
      </c>
      <c r="G1031" s="12">
        <f>0*8</f>
        <v/>
      </c>
      <c r="H1031" s="12">
        <f>F1031-G1031</f>
        <v/>
      </c>
      <c r="I1031" s="10">
        <f>IF(E1031=0,"Fora",IF(E1030=0,"Carg xar",IF(H1031&lt;0,IF(M1031&lt;0.9,"Carg FV","Stby"),IF(M1031&gt;P1031,"V2H",IF(M1031&lt;0.9,"Carg xar","Stby")))))</f>
        <v/>
      </c>
      <c r="J1031" s="12">
        <f>IF(OR(I1031="Carg FV",I1031="Carg xar"),MIN(IF(I1031="Carg FV",ABS(H1031),7.4),7.4,MAX(0,(0.9-M1031)*40)*0.95),0)</f>
        <v/>
      </c>
      <c r="K1031" s="12">
        <f>IF(I1031="V2H",MIN(MAX(0,H1031),7.4,MAX(0,(M1031-P1031)*40)*0.95),0)</f>
        <v/>
      </c>
      <c r="L1031" s="12">
        <f>IF(E1031=0,0,MAX(0,H1031-K1031))</f>
        <v/>
      </c>
      <c r="M1031" s="13">
        <f>M1030+J1030/40-IF(I1030="V2H",K1030/(0.95*40),0)-IF(E1031=0,IF(E1030=1,IF(D1031=1,30,40)*0.18/(2*40),0),0)-IF(E1031=1,IF(E1030=0,IF(D1031=1,30,40)*0.18/(2*40),0),0)</f>
        <v/>
      </c>
      <c r="N1031" s="14" t="n">
        <v>0.2</v>
      </c>
      <c r="O1031" s="15">
        <f>K1031*N1031</f>
        <v/>
      </c>
      <c r="P1031">
        <f>IF(E1031=0,0.3,IF(D1031=1,IF(C1031&gt;=Params!$B$13-3,IF(C1031&lt;Params!$B$13,Params!$B$20,0.3),0.3),IF(C1031&gt;=Params!$B$15-3,IF(C1031&lt;Params!$B$15,Params!$B$21,0.3),0.3)))</f>
        <v/>
      </c>
    </row>
    <row r="1032" ht="15" customHeight="1" s="1">
      <c r="A1032" s="9" t="n">
        <v>1029</v>
      </c>
      <c r="B1032" s="6" t="inlineStr">
        <is>
          <t>12/02</t>
        </is>
      </c>
      <c r="C1032" s="6" t="n">
        <v>20</v>
      </c>
      <c r="D1032" s="6" t="n">
        <v>0</v>
      </c>
      <c r="E1032" s="10">
        <f>IF(D1032=1, IF(OR(C1032&lt;10, C1032&gt;=15),1,0), IF(OR(C1032&lt;7, C1032&gt;=18),1,0))</f>
        <v/>
      </c>
      <c r="F1032" s="11" t="n">
        <v>0.951</v>
      </c>
      <c r="G1032" s="12">
        <f>0*8</f>
        <v/>
      </c>
      <c r="H1032" s="12">
        <f>F1032-G1032</f>
        <v/>
      </c>
      <c r="I1032" s="10">
        <f>IF(E1032=0,"Fora",IF(E1031=0,"Carg xar",IF(H1032&lt;0,IF(M1032&lt;0.9,"Carg FV","Stby"),IF(M1032&gt;P1032,"V2H",IF(M1032&lt;0.9,"Carg xar","Stby")))))</f>
        <v/>
      </c>
      <c r="J1032" s="12">
        <f>IF(OR(I1032="Carg FV",I1032="Carg xar"),MIN(IF(I1032="Carg FV",ABS(H1032),7.4),7.4,MAX(0,(0.9-M1032)*40)*0.95),0)</f>
        <v/>
      </c>
      <c r="K1032" s="12">
        <f>IF(I1032="V2H",MIN(MAX(0,H1032),7.4,MAX(0,(M1032-P1032)*40)*0.95),0)</f>
        <v/>
      </c>
      <c r="L1032" s="12">
        <f>IF(E1032=0,0,MAX(0,H1032-K1032))</f>
        <v/>
      </c>
      <c r="M1032" s="13">
        <f>M1031+J1031/40-IF(I1031="V2H",K1031/(0.95*40),0)-IF(E1032=0,IF(E1031=1,IF(D1032=1,30,40)*0.18/(2*40),0),0)-IF(E1032=1,IF(E1031=0,IF(D1032=1,30,40)*0.18/(2*40),0),0)</f>
        <v/>
      </c>
      <c r="N1032" s="14" t="n">
        <v>0.2</v>
      </c>
      <c r="O1032" s="15">
        <f>K1032*N1032</f>
        <v/>
      </c>
      <c r="P1032">
        <f>IF(E1032=0,0.3,IF(D1032=1,IF(C1032&gt;=Params!$B$13-3,IF(C1032&lt;Params!$B$13,Params!$B$20,0.3),0.3),IF(C1032&gt;=Params!$B$15-3,IF(C1032&lt;Params!$B$15,Params!$B$21,0.3),0.3)))</f>
        <v/>
      </c>
    </row>
    <row r="1033" ht="15" customHeight="1" s="1">
      <c r="A1033" s="9" t="n">
        <v>1030</v>
      </c>
      <c r="B1033" s="6" t="inlineStr">
        <is>
          <t>12/02</t>
        </is>
      </c>
      <c r="C1033" s="6" t="n">
        <v>21</v>
      </c>
      <c r="D1033" s="6" t="n">
        <v>0</v>
      </c>
      <c r="E1033" s="10">
        <f>IF(D1033=1, IF(OR(C1033&lt;10, C1033&gt;=15),1,0), IF(OR(C1033&lt;7, C1033&gt;=18),1,0))</f>
        <v/>
      </c>
      <c r="F1033" s="11" t="n">
        <v>0.372</v>
      </c>
      <c r="G1033" s="12">
        <f>0*8</f>
        <v/>
      </c>
      <c r="H1033" s="12">
        <f>F1033-G1033</f>
        <v/>
      </c>
      <c r="I1033" s="10">
        <f>IF(E1033=0,"Fora",IF(E1032=0,"Carg xar",IF(H1033&lt;0,IF(M1033&lt;0.9,"Carg FV","Stby"),IF(M1033&gt;P1033,"V2H",IF(M1033&lt;0.9,"Carg xar","Stby")))))</f>
        <v/>
      </c>
      <c r="J1033" s="12">
        <f>IF(OR(I1033="Carg FV",I1033="Carg xar"),MIN(IF(I1033="Carg FV",ABS(H1033),7.4),7.4,MAX(0,(0.9-M1033)*40)*0.95),0)</f>
        <v/>
      </c>
      <c r="K1033" s="12">
        <f>IF(I1033="V2H",MIN(MAX(0,H1033),7.4,MAX(0,(M1033-P1033)*40)*0.95),0)</f>
        <v/>
      </c>
      <c r="L1033" s="12">
        <f>IF(E1033=0,0,MAX(0,H1033-K1033))</f>
        <v/>
      </c>
      <c r="M1033" s="13">
        <f>M1032+J1032/40-IF(I1032="V2H",K1032/(0.95*40),0)-IF(E1033=0,IF(E1032=1,IF(D1033=1,30,40)*0.18/(2*40),0),0)-IF(E1033=1,IF(E1032=0,IF(D1033=1,30,40)*0.18/(2*40),0),0)</f>
        <v/>
      </c>
      <c r="N1033" s="14" t="n">
        <v>0.2</v>
      </c>
      <c r="O1033" s="15">
        <f>K1033*N1033</f>
        <v/>
      </c>
      <c r="P1033">
        <f>IF(E1033=0,0.3,IF(D1033=1,IF(C1033&gt;=Params!$B$13-3,IF(C1033&lt;Params!$B$13,Params!$B$20,0.3),0.3),IF(C1033&gt;=Params!$B$15-3,IF(C1033&lt;Params!$B$15,Params!$B$21,0.3),0.3)))</f>
        <v/>
      </c>
    </row>
    <row r="1034" ht="15" customHeight="1" s="1">
      <c r="A1034" s="9" t="n">
        <v>1031</v>
      </c>
      <c r="B1034" s="6" t="inlineStr">
        <is>
          <t>12/02</t>
        </is>
      </c>
      <c r="C1034" s="6" t="n">
        <v>22</v>
      </c>
      <c r="D1034" s="6" t="n">
        <v>0</v>
      </c>
      <c r="E1034" s="10">
        <f>IF(D1034=1, IF(OR(C1034&lt;10, C1034&gt;=15),1,0), IF(OR(C1034&lt;7, C1034&gt;=18),1,0))</f>
        <v/>
      </c>
      <c r="F1034" s="11" t="n">
        <v>1.353</v>
      </c>
      <c r="G1034" s="12">
        <f>0*8</f>
        <v/>
      </c>
      <c r="H1034" s="12">
        <f>F1034-G1034</f>
        <v/>
      </c>
      <c r="I1034" s="10">
        <f>IF(E1034=0,"Fora",IF(E1033=0,"Carg xar",IF(H1034&lt;0,IF(M1034&lt;0.9,"Carg FV","Stby"),IF(M1034&gt;P1034,"V2H",IF(M1034&lt;0.9,"Carg xar","Stby")))))</f>
        <v/>
      </c>
      <c r="J1034" s="12">
        <f>IF(OR(I1034="Carg FV",I1034="Carg xar"),MIN(IF(I1034="Carg FV",ABS(H1034),7.4),7.4,MAX(0,(0.9-M1034)*40)*0.95),0)</f>
        <v/>
      </c>
      <c r="K1034" s="12">
        <f>IF(I1034="V2H",MIN(MAX(0,H1034),7.4,MAX(0,(M1034-P1034)*40)*0.95),0)</f>
        <v/>
      </c>
      <c r="L1034" s="12">
        <f>IF(E1034=0,0,MAX(0,H1034-K1034))</f>
        <v/>
      </c>
      <c r="M1034" s="13">
        <f>M1033+J1033/40-IF(I1033="V2H",K1033/(0.95*40),0)-IF(E1034=0,IF(E1033=1,IF(D1034=1,30,40)*0.18/(2*40),0),0)-IF(E1034=1,IF(E1033=0,IF(D1034=1,30,40)*0.18/(2*40),0),0)</f>
        <v/>
      </c>
      <c r="N1034" s="14" t="n">
        <v>0.15</v>
      </c>
      <c r="O1034" s="15">
        <f>K1034*N1034</f>
        <v/>
      </c>
      <c r="P1034">
        <f>IF(E1034=0,0.3,IF(D1034=1,IF(C1034&gt;=Params!$B$13-3,IF(C1034&lt;Params!$B$13,Params!$B$20,0.3),0.3),IF(C1034&gt;=Params!$B$15-3,IF(C1034&lt;Params!$B$15,Params!$B$21,0.3),0.3)))</f>
        <v/>
      </c>
    </row>
    <row r="1035" ht="15" customHeight="1" s="1">
      <c r="A1035" s="9" t="n">
        <v>1032</v>
      </c>
      <c r="B1035" s="6" t="inlineStr">
        <is>
          <t>12/02</t>
        </is>
      </c>
      <c r="C1035" s="6" t="n">
        <v>23</v>
      </c>
      <c r="D1035" s="6" t="n">
        <v>0</v>
      </c>
      <c r="E1035" s="10">
        <f>IF(D1035=1, IF(OR(C1035&lt;10, C1035&gt;=15),1,0), IF(OR(C1035&lt;7, C1035&gt;=18),1,0))</f>
        <v/>
      </c>
      <c r="F1035" s="11" t="n">
        <v>0.839</v>
      </c>
      <c r="G1035" s="12">
        <f>0*8</f>
        <v/>
      </c>
      <c r="H1035" s="12">
        <f>F1035-G1035</f>
        <v/>
      </c>
      <c r="I1035" s="10">
        <f>IF(E1035=0,"Fora",IF(E1034=0,"Carg xar",IF(H1035&lt;0,IF(M1035&lt;0.9,"Carg FV","Stby"),IF(M1035&gt;P1035,"V2H",IF(M1035&lt;0.9,"Carg xar","Stby")))))</f>
        <v/>
      </c>
      <c r="J1035" s="12">
        <f>IF(OR(I1035="Carg FV",I1035="Carg xar"),MIN(IF(I1035="Carg FV",ABS(H1035),7.4),7.4,MAX(0,(0.9-M1035)*40)*0.95),0)</f>
        <v/>
      </c>
      <c r="K1035" s="12">
        <f>IF(I1035="V2H",MIN(MAX(0,H1035),7.4,MAX(0,(M1035-P1035)*40)*0.95),0)</f>
        <v/>
      </c>
      <c r="L1035" s="12">
        <f>IF(E1035=0,0,MAX(0,H1035-K1035))</f>
        <v/>
      </c>
      <c r="M1035" s="13">
        <f>M1034+J1034/40-IF(I1034="V2H",K1034/(0.95*40),0)-IF(E1035=0,IF(E1034=1,IF(D1035=1,30,40)*0.18/(2*40),0),0)-IF(E1035=1,IF(E1034=0,IF(D1035=1,30,40)*0.18/(2*40),0),0)</f>
        <v/>
      </c>
      <c r="N1035" s="14" t="n">
        <v>0.15</v>
      </c>
      <c r="O1035" s="15">
        <f>K1035*N1035</f>
        <v/>
      </c>
      <c r="P1035">
        <f>IF(E1035=0,0.3,IF(D1035=1,IF(C1035&gt;=Params!$B$13-3,IF(C1035&lt;Params!$B$13,Params!$B$20,0.3),0.3),IF(C1035&gt;=Params!$B$15-3,IF(C1035&lt;Params!$B$15,Params!$B$21,0.3),0.3)))</f>
        <v/>
      </c>
    </row>
    <row r="1036" ht="15" customHeight="1" s="1">
      <c r="A1036" s="9" t="n">
        <v>1033</v>
      </c>
      <c r="B1036" s="6" t="inlineStr">
        <is>
          <t>13/02</t>
        </is>
      </c>
      <c r="C1036" s="6" t="n">
        <v>0</v>
      </c>
      <c r="D1036" s="6" t="n">
        <v>0</v>
      </c>
      <c r="E1036" s="10">
        <f>IF(D1036=1, IF(OR(C1036&lt;10, C1036&gt;=15),1,0), IF(OR(C1036&lt;7, C1036&gt;=18),1,0))</f>
        <v/>
      </c>
      <c r="F1036" s="11" t="n">
        <v>0.193</v>
      </c>
      <c r="G1036" s="12">
        <f>0*8</f>
        <v/>
      </c>
      <c r="H1036" s="12">
        <f>F1036-G1036</f>
        <v/>
      </c>
      <c r="I1036" s="10">
        <f>IF(E1036=0,"Fora",IF(E1035=0,"Carg xar",IF(H1036&lt;0,IF(M1036&lt;0.9,"Carg FV","Stby"),IF(M1036&gt;P1036,"V2H",IF(M1036&lt;0.9,"Carg xar","Stby")))))</f>
        <v/>
      </c>
      <c r="J1036" s="12">
        <f>IF(OR(I1036="Carg FV",I1036="Carg xar"),MIN(IF(I1036="Carg FV",ABS(H1036),7.4),7.4,MAX(0,(0.9-M1036)*40)*0.95),0)</f>
        <v/>
      </c>
      <c r="K1036" s="12">
        <f>IF(I1036="V2H",MIN(MAX(0,H1036),7.4,MAX(0,(M1036-P1036)*40)*0.95),0)</f>
        <v/>
      </c>
      <c r="L1036" s="12">
        <f>IF(E1036=0,0,MAX(0,H1036-K1036))</f>
        <v/>
      </c>
      <c r="M1036" s="13">
        <f>M1035+J1035/40-IF(I1035="V2H",K1035/(0.95*40),0)-IF(E1036=0,IF(E1035=1,IF(D1036=1,30,40)*0.18/(2*40),0),0)-IF(E1036=1,IF(E1035=0,IF(D1036=1,30,40)*0.18/(2*40),0),0)</f>
        <v/>
      </c>
      <c r="N1036" s="14" t="n">
        <v>0.09</v>
      </c>
      <c r="O1036" s="15">
        <f>K1036*N1036</f>
        <v/>
      </c>
      <c r="P1036">
        <f>IF(E1036=0,0.3,IF(D1036=1,IF(C1036&gt;=Params!$B$13-3,IF(C1036&lt;Params!$B$13,Params!$B$20,0.3),0.3),IF(C1036&gt;=Params!$B$15-3,IF(C1036&lt;Params!$B$15,Params!$B$21,0.3),0.3)))</f>
        <v/>
      </c>
    </row>
    <row r="1037" ht="15" customHeight="1" s="1">
      <c r="A1037" s="9" t="n">
        <v>1034</v>
      </c>
      <c r="B1037" s="6" t="inlineStr">
        <is>
          <t>13/02</t>
        </is>
      </c>
      <c r="C1037" s="6" t="n">
        <v>1</v>
      </c>
      <c r="D1037" s="6" t="n">
        <v>0</v>
      </c>
      <c r="E1037" s="10">
        <f>IF(D1037=1, IF(OR(C1037&lt;10, C1037&gt;=15),1,0), IF(OR(C1037&lt;7, C1037&gt;=18),1,0))</f>
        <v/>
      </c>
      <c r="F1037" s="11" t="n">
        <v>0.119</v>
      </c>
      <c r="G1037" s="12">
        <f>0*8</f>
        <v/>
      </c>
      <c r="H1037" s="12">
        <f>F1037-G1037</f>
        <v/>
      </c>
      <c r="I1037" s="10">
        <f>IF(E1037=0,"Fora",IF(E1036=0,"Carg xar",IF(H1037&lt;0,IF(M1037&lt;0.9,"Carg FV","Stby"),IF(M1037&gt;P1037,"V2H",IF(M1037&lt;0.9,"Carg xar","Stby")))))</f>
        <v/>
      </c>
      <c r="J1037" s="12">
        <f>IF(OR(I1037="Carg FV",I1037="Carg xar"),MIN(IF(I1037="Carg FV",ABS(H1037),7.4),7.4,MAX(0,(0.9-M1037)*40)*0.95),0)</f>
        <v/>
      </c>
      <c r="K1037" s="12">
        <f>IF(I1037="V2H",MIN(MAX(0,H1037),7.4,MAX(0,(M1037-P1037)*40)*0.95),0)</f>
        <v/>
      </c>
      <c r="L1037" s="12">
        <f>IF(E1037=0,0,MAX(0,H1037-K1037))</f>
        <v/>
      </c>
      <c r="M1037" s="13">
        <f>M1036+J1036/40-IF(I1036="V2H",K1036/(0.95*40),0)-IF(E1037=0,IF(E1036=1,IF(D1037=1,30,40)*0.18/(2*40),0),0)-IF(E1037=1,IF(E1036=0,IF(D1037=1,30,40)*0.18/(2*40),0),0)</f>
        <v/>
      </c>
      <c r="N1037" s="14" t="n">
        <v>0.09</v>
      </c>
      <c r="O1037" s="15">
        <f>K1037*N1037</f>
        <v/>
      </c>
      <c r="P1037">
        <f>IF(E1037=0,0.3,IF(D1037=1,IF(C1037&gt;=Params!$B$13-3,IF(C1037&lt;Params!$B$13,Params!$B$20,0.3),0.3),IF(C1037&gt;=Params!$B$15-3,IF(C1037&lt;Params!$B$15,Params!$B$21,0.3),0.3)))</f>
        <v/>
      </c>
    </row>
    <row r="1038" ht="15" customHeight="1" s="1">
      <c r="A1038" s="9" t="n">
        <v>1035</v>
      </c>
      <c r="B1038" s="6" t="inlineStr">
        <is>
          <t>13/02</t>
        </is>
      </c>
      <c r="C1038" s="6" t="n">
        <v>2</v>
      </c>
      <c r="D1038" s="6" t="n">
        <v>0</v>
      </c>
      <c r="E1038" s="10">
        <f>IF(D1038=1, IF(OR(C1038&lt;10, C1038&gt;=15),1,0), IF(OR(C1038&lt;7, C1038&gt;=18),1,0))</f>
        <v/>
      </c>
      <c r="F1038" s="11" t="n">
        <v>0.112</v>
      </c>
      <c r="G1038" s="12">
        <f>0*8</f>
        <v/>
      </c>
      <c r="H1038" s="12">
        <f>F1038-G1038</f>
        <v/>
      </c>
      <c r="I1038" s="10">
        <f>IF(E1038=0,"Fora",IF(E1037=0,"Carg xar",IF(H1038&lt;0,IF(M1038&lt;0.9,"Carg FV","Stby"),IF(M1038&gt;P1038,"V2H",IF(M1038&lt;0.9,"Carg xar","Stby")))))</f>
        <v/>
      </c>
      <c r="J1038" s="12">
        <f>IF(OR(I1038="Carg FV",I1038="Carg xar"),MIN(IF(I1038="Carg FV",ABS(H1038),7.4),7.4,MAX(0,(0.9-M1038)*40)*0.95),0)</f>
        <v/>
      </c>
      <c r="K1038" s="12">
        <f>IF(I1038="V2H",MIN(MAX(0,H1038),7.4,MAX(0,(M1038-P1038)*40)*0.95),0)</f>
        <v/>
      </c>
      <c r="L1038" s="12">
        <f>IF(E1038=0,0,MAX(0,H1038-K1038))</f>
        <v/>
      </c>
      <c r="M1038" s="13">
        <f>M1037+J1037/40-IF(I1037="V2H",K1037/(0.95*40),0)-IF(E1038=0,IF(E1037=1,IF(D1038=1,30,40)*0.18/(2*40),0),0)-IF(E1038=1,IF(E1037=0,IF(D1038=1,30,40)*0.18/(2*40),0),0)</f>
        <v/>
      </c>
      <c r="N1038" s="14" t="n">
        <v>0.09</v>
      </c>
      <c r="O1038" s="15">
        <f>K1038*N1038</f>
        <v/>
      </c>
      <c r="P1038">
        <f>IF(E1038=0,0.3,IF(D1038=1,IF(C1038&gt;=Params!$B$13-3,IF(C1038&lt;Params!$B$13,Params!$B$20,0.3),0.3),IF(C1038&gt;=Params!$B$15-3,IF(C1038&lt;Params!$B$15,Params!$B$21,0.3),0.3)))</f>
        <v/>
      </c>
    </row>
    <row r="1039" ht="15" customHeight="1" s="1">
      <c r="A1039" s="9" t="n">
        <v>1036</v>
      </c>
      <c r="B1039" s="6" t="inlineStr">
        <is>
          <t>13/02</t>
        </is>
      </c>
      <c r="C1039" s="6" t="n">
        <v>3</v>
      </c>
      <c r="D1039" s="6" t="n">
        <v>0</v>
      </c>
      <c r="E1039" s="10">
        <f>IF(D1039=1, IF(OR(C1039&lt;10, C1039&gt;=15),1,0), IF(OR(C1039&lt;7, C1039&gt;=18),1,0))</f>
        <v/>
      </c>
      <c r="F1039" s="11" t="n">
        <v>0.192</v>
      </c>
      <c r="G1039" s="12">
        <f>0*8</f>
        <v/>
      </c>
      <c r="H1039" s="12">
        <f>F1039-G1039</f>
        <v/>
      </c>
      <c r="I1039" s="10">
        <f>IF(E1039=0,"Fora",IF(E1038=0,"Carg xar",IF(H1039&lt;0,IF(M1039&lt;0.9,"Carg FV","Stby"),IF(M1039&gt;P1039,"V2H",IF(M1039&lt;0.9,"Carg xar","Stby")))))</f>
        <v/>
      </c>
      <c r="J1039" s="12">
        <f>IF(OR(I1039="Carg FV",I1039="Carg xar"),MIN(IF(I1039="Carg FV",ABS(H1039),7.4),7.4,MAX(0,(0.9-M1039)*40)*0.95),0)</f>
        <v/>
      </c>
      <c r="K1039" s="12">
        <f>IF(I1039="V2H",MIN(MAX(0,H1039),7.4,MAX(0,(M1039-P1039)*40)*0.95),0)</f>
        <v/>
      </c>
      <c r="L1039" s="12">
        <f>IF(E1039=0,0,MAX(0,H1039-K1039))</f>
        <v/>
      </c>
      <c r="M1039" s="13">
        <f>M1038+J1038/40-IF(I1038="V2H",K1038/(0.95*40),0)-IF(E1039=0,IF(E1038=1,IF(D1039=1,30,40)*0.18/(2*40),0),0)-IF(E1039=1,IF(E1038=0,IF(D1039=1,30,40)*0.18/(2*40),0),0)</f>
        <v/>
      </c>
      <c r="N1039" s="14" t="n">
        <v>0.09</v>
      </c>
      <c r="O1039" s="15">
        <f>K1039*N1039</f>
        <v/>
      </c>
      <c r="P1039">
        <f>IF(E1039=0,0.3,IF(D1039=1,IF(C1039&gt;=Params!$B$13-3,IF(C1039&lt;Params!$B$13,Params!$B$20,0.3),0.3),IF(C1039&gt;=Params!$B$15-3,IF(C1039&lt;Params!$B$15,Params!$B$21,0.3),0.3)))</f>
        <v/>
      </c>
    </row>
    <row r="1040" ht="15" customHeight="1" s="1">
      <c r="A1040" s="9" t="n">
        <v>1037</v>
      </c>
      <c r="B1040" s="6" t="inlineStr">
        <is>
          <t>13/02</t>
        </is>
      </c>
      <c r="C1040" s="6" t="n">
        <v>4</v>
      </c>
      <c r="D1040" s="6" t="n">
        <v>0</v>
      </c>
      <c r="E1040" s="10">
        <f>IF(D1040=1, IF(OR(C1040&lt;10, C1040&gt;=15),1,0), IF(OR(C1040&lt;7, C1040&gt;=18),1,0))</f>
        <v/>
      </c>
      <c r="F1040" s="11" t="n">
        <v>0.124</v>
      </c>
      <c r="G1040" s="12">
        <f>0*8</f>
        <v/>
      </c>
      <c r="H1040" s="12">
        <f>F1040-G1040</f>
        <v/>
      </c>
      <c r="I1040" s="10">
        <f>IF(E1040=0,"Fora",IF(E1039=0,"Carg xar",IF(H1040&lt;0,IF(M1040&lt;0.9,"Carg FV","Stby"),IF(M1040&gt;P1040,"V2H",IF(M1040&lt;0.9,"Carg xar","Stby")))))</f>
        <v/>
      </c>
      <c r="J1040" s="12">
        <f>IF(OR(I1040="Carg FV",I1040="Carg xar"),MIN(IF(I1040="Carg FV",ABS(H1040),7.4),7.4,MAX(0,(0.9-M1040)*40)*0.95),0)</f>
        <v/>
      </c>
      <c r="K1040" s="12">
        <f>IF(I1040="V2H",MIN(MAX(0,H1040),7.4,MAX(0,(M1040-P1040)*40)*0.95),0)</f>
        <v/>
      </c>
      <c r="L1040" s="12">
        <f>IF(E1040=0,0,MAX(0,H1040-K1040))</f>
        <v/>
      </c>
      <c r="M1040" s="13">
        <f>M1039+J1039/40-IF(I1039="V2H",K1039/(0.95*40),0)-IF(E1040=0,IF(E1039=1,IF(D1040=1,30,40)*0.18/(2*40),0),0)-IF(E1040=1,IF(E1039=0,IF(D1040=1,30,40)*0.18/(2*40),0),0)</f>
        <v/>
      </c>
      <c r="N1040" s="14" t="n">
        <v>0.09</v>
      </c>
      <c r="O1040" s="15">
        <f>K1040*N1040</f>
        <v/>
      </c>
      <c r="P1040">
        <f>IF(E1040=0,0.3,IF(D1040=1,IF(C1040&gt;=Params!$B$13-3,IF(C1040&lt;Params!$B$13,Params!$B$20,0.3),0.3),IF(C1040&gt;=Params!$B$15-3,IF(C1040&lt;Params!$B$15,Params!$B$21,0.3),0.3)))</f>
        <v/>
      </c>
    </row>
    <row r="1041" ht="15" customHeight="1" s="1">
      <c r="A1041" s="9" t="n">
        <v>1038</v>
      </c>
      <c r="B1041" s="6" t="inlineStr">
        <is>
          <t>13/02</t>
        </is>
      </c>
      <c r="C1041" s="6" t="n">
        <v>5</v>
      </c>
      <c r="D1041" s="6" t="n">
        <v>0</v>
      </c>
      <c r="E1041" s="10">
        <f>IF(D1041=1, IF(OR(C1041&lt;10, C1041&gt;=15),1,0), IF(OR(C1041&lt;7, C1041&gt;=18),1,0))</f>
        <v/>
      </c>
      <c r="F1041" s="11" t="n">
        <v>0.103</v>
      </c>
      <c r="G1041" s="12">
        <f>0*8</f>
        <v/>
      </c>
      <c r="H1041" s="12">
        <f>F1041-G1041</f>
        <v/>
      </c>
      <c r="I1041" s="10">
        <f>IF(E1041=0,"Fora",IF(E1040=0,"Carg xar",IF(H1041&lt;0,IF(M1041&lt;0.9,"Carg FV","Stby"),IF(M1041&gt;P1041,"V2H",IF(M1041&lt;0.9,"Carg xar","Stby")))))</f>
        <v/>
      </c>
      <c r="J1041" s="12">
        <f>IF(OR(I1041="Carg FV",I1041="Carg xar"),MIN(IF(I1041="Carg FV",ABS(H1041),7.4),7.4,MAX(0,(0.9-M1041)*40)*0.95),0)</f>
        <v/>
      </c>
      <c r="K1041" s="12">
        <f>IF(I1041="V2H",MIN(MAX(0,H1041),7.4,MAX(0,(M1041-P1041)*40)*0.95),0)</f>
        <v/>
      </c>
      <c r="L1041" s="12">
        <f>IF(E1041=0,0,MAX(0,H1041-K1041))</f>
        <v/>
      </c>
      <c r="M1041" s="13">
        <f>M1040+J1040/40-IF(I1040="V2H",K1040/(0.95*40),0)-IF(E1041=0,IF(E1040=1,IF(D1041=1,30,40)*0.18/(2*40),0),0)-IF(E1041=1,IF(E1040=0,IF(D1041=1,30,40)*0.18/(2*40),0),0)</f>
        <v/>
      </c>
      <c r="N1041" s="14" t="n">
        <v>0.09</v>
      </c>
      <c r="O1041" s="15">
        <f>K1041*N1041</f>
        <v/>
      </c>
      <c r="P1041">
        <f>IF(E1041=0,0.3,IF(D1041=1,IF(C1041&gt;=Params!$B$13-3,IF(C1041&lt;Params!$B$13,Params!$B$20,0.3),0.3),IF(C1041&gt;=Params!$B$15-3,IF(C1041&lt;Params!$B$15,Params!$B$21,0.3),0.3)))</f>
        <v/>
      </c>
    </row>
    <row r="1042" ht="15" customHeight="1" s="1">
      <c r="A1042" s="9" t="n">
        <v>1039</v>
      </c>
      <c r="B1042" s="6" t="inlineStr">
        <is>
          <t>13/02</t>
        </is>
      </c>
      <c r="C1042" s="6" t="n">
        <v>6</v>
      </c>
      <c r="D1042" s="6" t="n">
        <v>0</v>
      </c>
      <c r="E1042" s="10">
        <f>IF(D1042=1, IF(OR(C1042&lt;10, C1042&gt;=15),1,0), IF(OR(C1042&lt;7, C1042&gt;=18),1,0))</f>
        <v/>
      </c>
      <c r="F1042" s="11" t="n">
        <v>0.213</v>
      </c>
      <c r="G1042" s="12">
        <f>0*8</f>
        <v/>
      </c>
      <c r="H1042" s="12">
        <f>F1042-G1042</f>
        <v/>
      </c>
      <c r="I1042" s="10">
        <f>IF(E1042=0,"Fora",IF(E1041=0,"Carg xar",IF(H1042&lt;0,IF(M1042&lt;0.9,"Carg FV","Stby"),IF(M1042&gt;P1042,"V2H",IF(M1042&lt;0.9,"Carg xar","Stby")))))</f>
        <v/>
      </c>
      <c r="J1042" s="12">
        <f>IF(OR(I1042="Carg FV",I1042="Carg xar"),MIN(IF(I1042="Carg FV",ABS(H1042),7.4),7.4,MAX(0,(0.9-M1042)*40)*0.95),0)</f>
        <v/>
      </c>
      <c r="K1042" s="12">
        <f>IF(I1042="V2H",MIN(MAX(0,H1042),7.4,MAX(0,(M1042-P1042)*40)*0.95),0)</f>
        <v/>
      </c>
      <c r="L1042" s="12">
        <f>IF(E1042=0,0,MAX(0,H1042-K1042))</f>
        <v/>
      </c>
      <c r="M1042" s="13">
        <f>M1041+J1041/40-IF(I1041="V2H",K1041/(0.95*40),0)-IF(E1042=0,IF(E1041=1,IF(D1042=1,30,40)*0.18/(2*40),0),0)-IF(E1042=1,IF(E1041=0,IF(D1042=1,30,40)*0.18/(2*40),0),0)</f>
        <v/>
      </c>
      <c r="N1042" s="14" t="n">
        <v>0.09</v>
      </c>
      <c r="O1042" s="15">
        <f>K1042*N1042</f>
        <v/>
      </c>
      <c r="P1042">
        <f>IF(E1042=0,0.3,IF(D1042=1,IF(C1042&gt;=Params!$B$13-3,IF(C1042&lt;Params!$B$13,Params!$B$20,0.3),0.3),IF(C1042&gt;=Params!$B$15-3,IF(C1042&lt;Params!$B$15,Params!$B$21,0.3),0.3)))</f>
        <v/>
      </c>
    </row>
    <row r="1043" ht="15" customHeight="1" s="1">
      <c r="A1043" s="9" t="n">
        <v>1040</v>
      </c>
      <c r="B1043" s="6" t="inlineStr">
        <is>
          <t>13/02</t>
        </is>
      </c>
      <c r="C1043" s="6" t="n">
        <v>7</v>
      </c>
      <c r="D1043" s="6" t="n">
        <v>0</v>
      </c>
      <c r="E1043" s="10">
        <f>IF(D1043=1, IF(OR(C1043&lt;10, C1043&gt;=15),1,0), IF(OR(C1043&lt;7, C1043&gt;=18),1,0))</f>
        <v/>
      </c>
      <c r="F1043" s="11" t="n">
        <v>0.415</v>
      </c>
      <c r="G1043" s="12">
        <f>0*8</f>
        <v/>
      </c>
      <c r="H1043" s="12">
        <f>F1043-G1043</f>
        <v/>
      </c>
      <c r="I1043" s="10">
        <f>IF(E1043=0,"Fora",IF(E1042=0,"Carg xar",IF(H1043&lt;0,IF(M1043&lt;0.9,"Carg FV","Stby"),IF(M1043&gt;P1043,"V2H",IF(M1043&lt;0.9,"Carg xar","Stby")))))</f>
        <v/>
      </c>
      <c r="J1043" s="12">
        <f>IF(OR(I1043="Carg FV",I1043="Carg xar"),MIN(IF(I1043="Carg FV",ABS(H1043),7.4),7.4,MAX(0,(0.9-M1043)*40)*0.95),0)</f>
        <v/>
      </c>
      <c r="K1043" s="12">
        <f>IF(I1043="V2H",MIN(MAX(0,H1043),7.4,MAX(0,(M1043-P1043)*40)*0.95),0)</f>
        <v/>
      </c>
      <c r="L1043" s="12">
        <f>IF(E1043=0,0,MAX(0,H1043-K1043))</f>
        <v/>
      </c>
      <c r="M1043" s="13">
        <f>M1042+J1042/40-IF(I1042="V2H",K1042/(0.95*40),0)-IF(E1043=0,IF(E1042=1,IF(D1043=1,30,40)*0.18/(2*40),0),0)-IF(E1043=1,IF(E1042=0,IF(D1043=1,30,40)*0.18/(2*40),0),0)</f>
        <v/>
      </c>
      <c r="N1043" s="14" t="n">
        <v>0.09</v>
      </c>
      <c r="O1043" s="15">
        <f>K1043*N1043</f>
        <v/>
      </c>
      <c r="P1043">
        <f>IF(E1043=0,0.3,IF(D1043=1,IF(C1043&gt;=Params!$B$13-3,IF(C1043&lt;Params!$B$13,Params!$B$20,0.3),0.3),IF(C1043&gt;=Params!$B$15-3,IF(C1043&lt;Params!$B$15,Params!$B$21,0.3),0.3)))</f>
        <v/>
      </c>
    </row>
    <row r="1044" ht="15" customHeight="1" s="1">
      <c r="A1044" s="9" t="n">
        <v>1041</v>
      </c>
      <c r="B1044" s="6" t="inlineStr">
        <is>
          <t>13/02</t>
        </is>
      </c>
      <c r="C1044" s="6" t="n">
        <v>8</v>
      </c>
      <c r="D1044" s="6" t="n">
        <v>0</v>
      </c>
      <c r="E1044" s="10">
        <f>IF(D1044=1, IF(OR(C1044&lt;10, C1044&gt;=15),1,0), IF(OR(C1044&lt;7, C1044&gt;=18),1,0))</f>
        <v/>
      </c>
      <c r="F1044" s="11" t="n">
        <v>0.905</v>
      </c>
      <c r="G1044" s="12">
        <f>0.1*8</f>
        <v/>
      </c>
      <c r="H1044" s="12">
        <f>F1044-G1044</f>
        <v/>
      </c>
      <c r="I1044" s="10">
        <f>IF(E1044=0,"Fora",IF(E1043=0,"Carg xar",IF(H1044&lt;0,IF(M1044&lt;0.9,"Carg FV","Stby"),IF(M1044&gt;P1044,"V2H",IF(M1044&lt;0.9,"Carg xar","Stby")))))</f>
        <v/>
      </c>
      <c r="J1044" s="12">
        <f>IF(OR(I1044="Carg FV",I1044="Carg xar"),MIN(IF(I1044="Carg FV",ABS(H1044),7.4),7.4,MAX(0,(0.9-M1044)*40)*0.95),0)</f>
        <v/>
      </c>
      <c r="K1044" s="12">
        <f>IF(I1044="V2H",MIN(MAX(0,H1044),7.4,MAX(0,(M1044-P1044)*40)*0.95),0)</f>
        <v/>
      </c>
      <c r="L1044" s="12">
        <f>IF(E1044=0,0,MAX(0,H1044-K1044))</f>
        <v/>
      </c>
      <c r="M1044" s="13">
        <f>M1043+J1043/40-IF(I1043="V2H",K1043/(0.95*40),0)-IF(E1044=0,IF(E1043=1,IF(D1044=1,30,40)*0.18/(2*40),0),0)-IF(E1044=1,IF(E1043=0,IF(D1044=1,30,40)*0.18/(2*40),0),0)</f>
        <v/>
      </c>
      <c r="N1044" s="14" t="n">
        <v>0.15</v>
      </c>
      <c r="O1044" s="15">
        <f>K1044*N1044</f>
        <v/>
      </c>
      <c r="P1044">
        <f>IF(E1044=0,0.3,IF(D1044=1,IF(C1044&gt;=Params!$B$13-3,IF(C1044&lt;Params!$B$13,Params!$B$20,0.3),0.3),IF(C1044&gt;=Params!$B$15-3,IF(C1044&lt;Params!$B$15,Params!$B$21,0.3),0.3)))</f>
        <v/>
      </c>
    </row>
    <row r="1045" ht="15" customHeight="1" s="1">
      <c r="A1045" s="9" t="n">
        <v>1042</v>
      </c>
      <c r="B1045" s="6" t="inlineStr">
        <is>
          <t>13/02</t>
        </is>
      </c>
      <c r="C1045" s="6" t="n">
        <v>9</v>
      </c>
      <c r="D1045" s="6" t="n">
        <v>0</v>
      </c>
      <c r="E1045" s="10">
        <f>IF(D1045=1, IF(OR(C1045&lt;10, C1045&gt;=15),1,0), IF(OR(C1045&lt;7, C1045&gt;=18),1,0))</f>
        <v/>
      </c>
      <c r="F1045" s="11" t="n">
        <v>0.082</v>
      </c>
      <c r="G1045" s="12">
        <f>0.28*8</f>
        <v/>
      </c>
      <c r="H1045" s="12">
        <f>F1045-G1045</f>
        <v/>
      </c>
      <c r="I1045" s="10">
        <f>IF(E1045=0,"Fora",IF(E1044=0,"Carg xar",IF(H1045&lt;0,IF(M1045&lt;0.9,"Carg FV","Stby"),IF(M1045&gt;P1045,"V2H",IF(M1045&lt;0.9,"Carg xar","Stby")))))</f>
        <v/>
      </c>
      <c r="J1045" s="12">
        <f>IF(OR(I1045="Carg FV",I1045="Carg xar"),MIN(IF(I1045="Carg FV",ABS(H1045),7.4),7.4,MAX(0,(0.9-M1045)*40)*0.95),0)</f>
        <v/>
      </c>
      <c r="K1045" s="12">
        <f>IF(I1045="V2H",MIN(MAX(0,H1045),7.4,MAX(0,(M1045-P1045)*40)*0.95),0)</f>
        <v/>
      </c>
      <c r="L1045" s="12">
        <f>IF(E1045=0,0,MAX(0,H1045-K1045))</f>
        <v/>
      </c>
      <c r="M1045" s="13">
        <f>M1044+J1044/40-IF(I1044="V2H",K1044/(0.95*40),0)-IF(E1045=0,IF(E1044=1,IF(D1045=1,30,40)*0.18/(2*40),0),0)-IF(E1045=1,IF(E1044=0,IF(D1045=1,30,40)*0.18/(2*40),0),0)</f>
        <v/>
      </c>
      <c r="N1045" s="14" t="n">
        <v>0.15</v>
      </c>
      <c r="O1045" s="15">
        <f>K1045*N1045</f>
        <v/>
      </c>
      <c r="P1045">
        <f>IF(E1045=0,0.3,IF(D1045=1,IF(C1045&gt;=Params!$B$13-3,IF(C1045&lt;Params!$B$13,Params!$B$20,0.3),0.3),IF(C1045&gt;=Params!$B$15-3,IF(C1045&lt;Params!$B$15,Params!$B$21,0.3),0.3)))</f>
        <v/>
      </c>
    </row>
    <row r="1046" ht="15" customHeight="1" s="1">
      <c r="A1046" s="9" t="n">
        <v>1043</v>
      </c>
      <c r="B1046" s="6" t="inlineStr">
        <is>
          <t>13/02</t>
        </is>
      </c>
      <c r="C1046" s="6" t="n">
        <v>10</v>
      </c>
      <c r="D1046" s="6" t="n">
        <v>0</v>
      </c>
      <c r="E1046" s="10">
        <f>IF(D1046=1, IF(OR(C1046&lt;10, C1046&gt;=15),1,0), IF(OR(C1046&lt;7, C1046&gt;=18),1,0))</f>
        <v/>
      </c>
      <c r="F1046" s="11" t="n">
        <v>2.786</v>
      </c>
      <c r="G1046" s="12">
        <f>0.48*8</f>
        <v/>
      </c>
      <c r="H1046" s="12">
        <f>F1046-G1046</f>
        <v/>
      </c>
      <c r="I1046" s="10">
        <f>IF(E1046=0,"Fora",IF(E1045=0,"Carg xar",IF(H1046&lt;0,IF(M1046&lt;0.9,"Carg FV","Stby"),IF(M1046&gt;P1046,"V2H",IF(M1046&lt;0.9,"Carg xar","Stby")))))</f>
        <v/>
      </c>
      <c r="J1046" s="12">
        <f>IF(OR(I1046="Carg FV",I1046="Carg xar"),MIN(IF(I1046="Carg FV",ABS(H1046),7.4),7.4,MAX(0,(0.9-M1046)*40)*0.95),0)</f>
        <v/>
      </c>
      <c r="K1046" s="12">
        <f>IF(I1046="V2H",MIN(MAX(0,H1046),7.4,MAX(0,(M1046-P1046)*40)*0.95),0)</f>
        <v/>
      </c>
      <c r="L1046" s="12">
        <f>IF(E1046=0,0,MAX(0,H1046-K1046))</f>
        <v/>
      </c>
      <c r="M1046" s="13">
        <f>M1045+J1045/40-IF(I1045="V2H",K1045/(0.95*40),0)-IF(E1046=0,IF(E1045=1,IF(D1046=1,30,40)*0.18/(2*40),0),0)-IF(E1046=1,IF(E1045=0,IF(D1046=1,30,40)*0.18/(2*40),0),0)</f>
        <v/>
      </c>
      <c r="N1046" s="14" t="n">
        <v>0.2</v>
      </c>
      <c r="O1046" s="15">
        <f>K1046*N1046</f>
        <v/>
      </c>
      <c r="P1046">
        <f>IF(E1046=0,0.3,IF(D1046=1,IF(C1046&gt;=Params!$B$13-3,IF(C1046&lt;Params!$B$13,Params!$B$20,0.3),0.3),IF(C1046&gt;=Params!$B$15-3,IF(C1046&lt;Params!$B$15,Params!$B$21,0.3),0.3)))</f>
        <v/>
      </c>
    </row>
    <row r="1047" ht="15" customHeight="1" s="1">
      <c r="A1047" s="9" t="n">
        <v>1044</v>
      </c>
      <c r="B1047" s="6" t="inlineStr">
        <is>
          <t>13/02</t>
        </is>
      </c>
      <c r="C1047" s="6" t="n">
        <v>11</v>
      </c>
      <c r="D1047" s="6" t="n">
        <v>0</v>
      </c>
      <c r="E1047" s="10">
        <f>IF(D1047=1, IF(OR(C1047&lt;10, C1047&gt;=15),1,0), IF(OR(C1047&lt;7, C1047&gt;=18),1,0))</f>
        <v/>
      </c>
      <c r="F1047" s="11" t="n">
        <v>2.634</v>
      </c>
      <c r="G1047" s="12">
        <f>0.62*8</f>
        <v/>
      </c>
      <c r="H1047" s="12">
        <f>F1047-G1047</f>
        <v/>
      </c>
      <c r="I1047" s="10">
        <f>IF(E1047=0,"Fora",IF(E1046=0,"Carg xar",IF(H1047&lt;0,IF(M1047&lt;0.9,"Carg FV","Stby"),IF(M1047&gt;P1047,"V2H",IF(M1047&lt;0.9,"Carg xar","Stby")))))</f>
        <v/>
      </c>
      <c r="J1047" s="12">
        <f>IF(OR(I1047="Carg FV",I1047="Carg xar"),MIN(IF(I1047="Carg FV",ABS(H1047),7.4),7.4,MAX(0,(0.9-M1047)*40)*0.95),0)</f>
        <v/>
      </c>
      <c r="K1047" s="12">
        <f>IF(I1047="V2H",MIN(MAX(0,H1047),7.4,MAX(0,(M1047-P1047)*40)*0.95),0)</f>
        <v/>
      </c>
      <c r="L1047" s="12">
        <f>IF(E1047=0,0,MAX(0,H1047-K1047))</f>
        <v/>
      </c>
      <c r="M1047" s="13">
        <f>M1046+J1046/40-IF(I1046="V2H",K1046/(0.95*40),0)-IF(E1047=0,IF(E1046=1,IF(D1047=1,30,40)*0.18/(2*40),0),0)-IF(E1047=1,IF(E1046=0,IF(D1047=1,30,40)*0.18/(2*40),0),0)</f>
        <v/>
      </c>
      <c r="N1047" s="14" t="n">
        <v>0.2</v>
      </c>
      <c r="O1047" s="15">
        <f>K1047*N1047</f>
        <v/>
      </c>
      <c r="P1047">
        <f>IF(E1047=0,0.3,IF(D1047=1,IF(C1047&gt;=Params!$B$13-3,IF(C1047&lt;Params!$B$13,Params!$B$20,0.3),0.3),IF(C1047&gt;=Params!$B$15-3,IF(C1047&lt;Params!$B$15,Params!$B$21,0.3),0.3)))</f>
        <v/>
      </c>
    </row>
    <row r="1048" ht="15" customHeight="1" s="1">
      <c r="A1048" s="9" t="n">
        <v>1045</v>
      </c>
      <c r="B1048" s="6" t="inlineStr">
        <is>
          <t>13/02</t>
        </is>
      </c>
      <c r="C1048" s="6" t="n">
        <v>12</v>
      </c>
      <c r="D1048" s="6" t="n">
        <v>0</v>
      </c>
      <c r="E1048" s="10">
        <f>IF(D1048=1, IF(OR(C1048&lt;10, C1048&gt;=15),1,0), IF(OR(C1048&lt;7, C1048&gt;=18),1,0))</f>
        <v/>
      </c>
      <c r="F1048" s="11" t="n">
        <v>3.322</v>
      </c>
      <c r="G1048" s="12">
        <f>0.68*8</f>
        <v/>
      </c>
      <c r="H1048" s="12">
        <f>F1048-G1048</f>
        <v/>
      </c>
      <c r="I1048" s="10">
        <f>IF(E1048=0,"Fora",IF(E1047=0,"Carg xar",IF(H1048&lt;0,IF(M1048&lt;0.9,"Carg FV","Stby"),IF(M1048&gt;P1048,"V2H",IF(M1048&lt;0.9,"Carg xar","Stby")))))</f>
        <v/>
      </c>
      <c r="J1048" s="12">
        <f>IF(OR(I1048="Carg FV",I1048="Carg xar"),MIN(IF(I1048="Carg FV",ABS(H1048),7.4),7.4,MAX(0,(0.9-M1048)*40)*0.95),0)</f>
        <v/>
      </c>
      <c r="K1048" s="12">
        <f>IF(I1048="V2H",MIN(MAX(0,H1048),7.4,MAX(0,(M1048-P1048)*40)*0.95),0)</f>
        <v/>
      </c>
      <c r="L1048" s="12">
        <f>IF(E1048=0,0,MAX(0,H1048-K1048))</f>
        <v/>
      </c>
      <c r="M1048" s="13">
        <f>M1047+J1047/40-IF(I1047="V2H",K1047/(0.95*40),0)-IF(E1048=0,IF(E1047=1,IF(D1048=1,30,40)*0.18/(2*40),0),0)-IF(E1048=1,IF(E1047=0,IF(D1048=1,30,40)*0.18/(2*40),0),0)</f>
        <v/>
      </c>
      <c r="N1048" s="14" t="n">
        <v>0.2</v>
      </c>
      <c r="O1048" s="15">
        <f>K1048*N1048</f>
        <v/>
      </c>
      <c r="P1048">
        <f>IF(E1048=0,0.3,IF(D1048=1,IF(C1048&gt;=Params!$B$13-3,IF(C1048&lt;Params!$B$13,Params!$B$20,0.3),0.3),IF(C1048&gt;=Params!$B$15-3,IF(C1048&lt;Params!$B$15,Params!$B$21,0.3),0.3)))</f>
        <v/>
      </c>
    </row>
    <row r="1049" ht="15" customHeight="1" s="1">
      <c r="A1049" s="9" t="n">
        <v>1046</v>
      </c>
      <c r="B1049" s="6" t="inlineStr">
        <is>
          <t>13/02</t>
        </is>
      </c>
      <c r="C1049" s="6" t="n">
        <v>13</v>
      </c>
      <c r="D1049" s="6" t="n">
        <v>0</v>
      </c>
      <c r="E1049" s="10">
        <f>IF(D1049=1, IF(OR(C1049&lt;10, C1049&gt;=15),1,0), IF(OR(C1049&lt;7, C1049&gt;=18),1,0))</f>
        <v/>
      </c>
      <c r="F1049" s="11" t="n">
        <v>3.571</v>
      </c>
      <c r="G1049" s="12">
        <f>0.65*8</f>
        <v/>
      </c>
      <c r="H1049" s="12">
        <f>F1049-G1049</f>
        <v/>
      </c>
      <c r="I1049" s="10">
        <f>IF(E1049=0,"Fora",IF(E1048=0,"Carg xar",IF(H1049&lt;0,IF(M1049&lt;0.9,"Carg FV","Stby"),IF(M1049&gt;P1049,"V2H",IF(M1049&lt;0.9,"Carg xar","Stby")))))</f>
        <v/>
      </c>
      <c r="J1049" s="12">
        <f>IF(OR(I1049="Carg FV",I1049="Carg xar"),MIN(IF(I1049="Carg FV",ABS(H1049),7.4),7.4,MAX(0,(0.9-M1049)*40)*0.95),0)</f>
        <v/>
      </c>
      <c r="K1049" s="12">
        <f>IF(I1049="V2H",MIN(MAX(0,H1049),7.4,MAX(0,(M1049-P1049)*40)*0.95),0)</f>
        <v/>
      </c>
      <c r="L1049" s="12">
        <f>IF(E1049=0,0,MAX(0,H1049-K1049))</f>
        <v/>
      </c>
      <c r="M1049" s="13">
        <f>M1048+J1048/40-IF(I1048="V2H",K1048/(0.95*40),0)-IF(E1049=0,IF(E1048=1,IF(D1049=1,30,40)*0.18/(2*40),0),0)-IF(E1049=1,IF(E1048=0,IF(D1049=1,30,40)*0.18/(2*40),0),0)</f>
        <v/>
      </c>
      <c r="N1049" s="14" t="n">
        <v>0.2</v>
      </c>
      <c r="O1049" s="15">
        <f>K1049*N1049</f>
        <v/>
      </c>
      <c r="P1049">
        <f>IF(E1049=0,0.3,IF(D1049=1,IF(C1049&gt;=Params!$B$13-3,IF(C1049&lt;Params!$B$13,Params!$B$20,0.3),0.3),IF(C1049&gt;=Params!$B$15-3,IF(C1049&lt;Params!$B$15,Params!$B$21,0.3),0.3)))</f>
        <v/>
      </c>
    </row>
    <row r="1050" ht="15" customHeight="1" s="1">
      <c r="A1050" s="9" t="n">
        <v>1047</v>
      </c>
      <c r="B1050" s="6" t="inlineStr">
        <is>
          <t>13/02</t>
        </is>
      </c>
      <c r="C1050" s="6" t="n">
        <v>14</v>
      </c>
      <c r="D1050" s="6" t="n">
        <v>0</v>
      </c>
      <c r="E1050" s="10">
        <f>IF(D1050=1, IF(OR(C1050&lt;10, C1050&gt;=15),1,0), IF(OR(C1050&lt;7, C1050&gt;=18),1,0))</f>
        <v/>
      </c>
      <c r="F1050" s="11" t="n">
        <v>0.882</v>
      </c>
      <c r="G1050" s="12">
        <f>0.5*8</f>
        <v/>
      </c>
      <c r="H1050" s="12">
        <f>F1050-G1050</f>
        <v/>
      </c>
      <c r="I1050" s="10">
        <f>IF(E1050=0,"Fora",IF(E1049=0,"Carg xar",IF(H1050&lt;0,IF(M1050&lt;0.9,"Carg FV","Stby"),IF(M1050&gt;P1050,"V2H",IF(M1050&lt;0.9,"Carg xar","Stby")))))</f>
        <v/>
      </c>
      <c r="J1050" s="12">
        <f>IF(OR(I1050="Carg FV",I1050="Carg xar"),MIN(IF(I1050="Carg FV",ABS(H1050),7.4),7.4,MAX(0,(0.9-M1050)*40)*0.95),0)</f>
        <v/>
      </c>
      <c r="K1050" s="12">
        <f>IF(I1050="V2H",MIN(MAX(0,H1050),7.4,MAX(0,(M1050-P1050)*40)*0.95),0)</f>
        <v/>
      </c>
      <c r="L1050" s="12">
        <f>IF(E1050=0,0,MAX(0,H1050-K1050))</f>
        <v/>
      </c>
      <c r="M1050" s="13">
        <f>M1049+J1049/40-IF(I1049="V2H",K1049/(0.95*40),0)-IF(E1050=0,IF(E1049=1,IF(D1050=1,30,40)*0.18/(2*40),0),0)-IF(E1050=1,IF(E1049=0,IF(D1050=1,30,40)*0.18/(2*40),0),0)</f>
        <v/>
      </c>
      <c r="N1050" s="14" t="n">
        <v>0.15</v>
      </c>
      <c r="O1050" s="15">
        <f>K1050*N1050</f>
        <v/>
      </c>
      <c r="P1050">
        <f>IF(E1050=0,0.3,IF(D1050=1,IF(C1050&gt;=Params!$B$13-3,IF(C1050&lt;Params!$B$13,Params!$B$20,0.3),0.3),IF(C1050&gt;=Params!$B$15-3,IF(C1050&lt;Params!$B$15,Params!$B$21,0.3),0.3)))</f>
        <v/>
      </c>
    </row>
    <row r="1051" ht="15" customHeight="1" s="1">
      <c r="A1051" s="9" t="n">
        <v>1048</v>
      </c>
      <c r="B1051" s="6" t="inlineStr">
        <is>
          <t>13/02</t>
        </is>
      </c>
      <c r="C1051" s="6" t="n">
        <v>15</v>
      </c>
      <c r="D1051" s="6" t="n">
        <v>0</v>
      </c>
      <c r="E1051" s="10">
        <f>IF(D1051=1, IF(OR(C1051&lt;10, C1051&gt;=15),1,0), IF(OR(C1051&lt;7, C1051&gt;=18),1,0))</f>
        <v/>
      </c>
      <c r="F1051" s="11" t="n">
        <v>0</v>
      </c>
      <c r="G1051" s="12">
        <f>0.32*8</f>
        <v/>
      </c>
      <c r="H1051" s="12">
        <f>F1051-G1051</f>
        <v/>
      </c>
      <c r="I1051" s="10">
        <f>IF(E1051=0,"Fora",IF(E1050=0,"Carg xar",IF(H1051&lt;0,IF(M1051&lt;0.9,"Carg FV","Stby"),IF(M1051&gt;P1051,"V2H",IF(M1051&lt;0.9,"Carg xar","Stby")))))</f>
        <v/>
      </c>
      <c r="J1051" s="12">
        <f>IF(OR(I1051="Carg FV",I1051="Carg xar"),MIN(IF(I1051="Carg FV",ABS(H1051),7.4),7.4,MAX(0,(0.9-M1051)*40)*0.95),0)</f>
        <v/>
      </c>
      <c r="K1051" s="12">
        <f>IF(I1051="V2H",MIN(MAX(0,H1051),7.4,MAX(0,(M1051-P1051)*40)*0.95),0)</f>
        <v/>
      </c>
      <c r="L1051" s="12">
        <f>IF(E1051=0,0,MAX(0,H1051-K1051))</f>
        <v/>
      </c>
      <c r="M1051" s="13">
        <f>M1050+J1050/40-IF(I1050="V2H",K1050/(0.95*40),0)-IF(E1051=0,IF(E1050=1,IF(D1051=1,30,40)*0.18/(2*40),0),0)-IF(E1051=1,IF(E1050=0,IF(D1051=1,30,40)*0.18/(2*40),0),0)</f>
        <v/>
      </c>
      <c r="N1051" s="14" t="n">
        <v>0.15</v>
      </c>
      <c r="O1051" s="15">
        <f>K1051*N1051</f>
        <v/>
      </c>
      <c r="P1051">
        <f>IF(E1051=0,0.3,IF(D1051=1,IF(C1051&gt;=Params!$B$13-3,IF(C1051&lt;Params!$B$13,Params!$B$20,0.3),0.3),IF(C1051&gt;=Params!$B$15-3,IF(C1051&lt;Params!$B$15,Params!$B$21,0.3),0.3)))</f>
        <v/>
      </c>
    </row>
    <row r="1052" ht="15" customHeight="1" s="1">
      <c r="A1052" s="9" t="n">
        <v>1049</v>
      </c>
      <c r="B1052" s="6" t="inlineStr">
        <is>
          <t>13/02</t>
        </is>
      </c>
      <c r="C1052" s="6" t="n">
        <v>16</v>
      </c>
      <c r="D1052" s="6" t="n">
        <v>0</v>
      </c>
      <c r="E1052" s="10">
        <f>IF(D1052=1, IF(OR(C1052&lt;10, C1052&gt;=15),1,0), IF(OR(C1052&lt;7, C1052&gt;=18),1,0))</f>
        <v/>
      </c>
      <c r="F1052" s="11" t="n">
        <v>1.35</v>
      </c>
      <c r="G1052" s="12">
        <f>0.12*8</f>
        <v/>
      </c>
      <c r="H1052" s="12">
        <f>F1052-G1052</f>
        <v/>
      </c>
      <c r="I1052" s="10">
        <f>IF(E1052=0,"Fora",IF(E1051=0,"Carg xar",IF(H1052&lt;0,IF(M1052&lt;0.9,"Carg FV","Stby"),IF(M1052&gt;P1052,"V2H",IF(M1052&lt;0.9,"Carg xar","Stby")))))</f>
        <v/>
      </c>
      <c r="J1052" s="12">
        <f>IF(OR(I1052="Carg FV",I1052="Carg xar"),MIN(IF(I1052="Carg FV",ABS(H1052),7.4),7.4,MAX(0,(0.9-M1052)*40)*0.95),0)</f>
        <v/>
      </c>
      <c r="K1052" s="12">
        <f>IF(I1052="V2H",MIN(MAX(0,H1052),7.4,MAX(0,(M1052-P1052)*40)*0.95),0)</f>
        <v/>
      </c>
      <c r="L1052" s="12">
        <f>IF(E1052=0,0,MAX(0,H1052-K1052))</f>
        <v/>
      </c>
      <c r="M1052" s="13">
        <f>M1051+J1051/40-IF(I1051="V2H",K1051/(0.95*40),0)-IF(E1052=0,IF(E1051=1,IF(D1052=1,30,40)*0.18/(2*40),0),0)-IF(E1052=1,IF(E1051=0,IF(D1052=1,30,40)*0.18/(2*40),0),0)</f>
        <v/>
      </c>
      <c r="N1052" s="14" t="n">
        <v>0.15</v>
      </c>
      <c r="O1052" s="15">
        <f>K1052*N1052</f>
        <v/>
      </c>
      <c r="P1052">
        <f>IF(E1052=0,0.3,IF(D1052=1,IF(C1052&gt;=Params!$B$13-3,IF(C1052&lt;Params!$B$13,Params!$B$20,0.3),0.3),IF(C1052&gt;=Params!$B$15-3,IF(C1052&lt;Params!$B$15,Params!$B$21,0.3),0.3)))</f>
        <v/>
      </c>
    </row>
    <row r="1053" ht="15" customHeight="1" s="1">
      <c r="A1053" s="9" t="n">
        <v>1050</v>
      </c>
      <c r="B1053" s="6" t="inlineStr">
        <is>
          <t>13/02</t>
        </is>
      </c>
      <c r="C1053" s="6" t="n">
        <v>17</v>
      </c>
      <c r="D1053" s="6" t="n">
        <v>0</v>
      </c>
      <c r="E1053" s="10">
        <f>IF(D1053=1, IF(OR(C1053&lt;10, C1053&gt;=15),1,0), IF(OR(C1053&lt;7, C1053&gt;=18),1,0))</f>
        <v/>
      </c>
      <c r="F1053" s="11" t="n">
        <v>1.624</v>
      </c>
      <c r="G1053" s="12">
        <f>0*8</f>
        <v/>
      </c>
      <c r="H1053" s="12">
        <f>F1053-G1053</f>
        <v/>
      </c>
      <c r="I1053" s="10">
        <f>IF(E1053=0,"Fora",IF(E1052=0,"Carg xar",IF(H1053&lt;0,IF(M1053&lt;0.9,"Carg FV","Stby"),IF(M1053&gt;P1053,"V2H",IF(M1053&lt;0.9,"Carg xar","Stby")))))</f>
        <v/>
      </c>
      <c r="J1053" s="12">
        <f>IF(OR(I1053="Carg FV",I1053="Carg xar"),MIN(IF(I1053="Carg FV",ABS(H1053),7.4),7.4,MAX(0,(0.9-M1053)*40)*0.95),0)</f>
        <v/>
      </c>
      <c r="K1053" s="12">
        <f>IF(I1053="V2H",MIN(MAX(0,H1053),7.4,MAX(0,(M1053-P1053)*40)*0.95),0)</f>
        <v/>
      </c>
      <c r="L1053" s="12">
        <f>IF(E1053=0,0,MAX(0,H1053-K1053))</f>
        <v/>
      </c>
      <c r="M1053" s="13">
        <f>M1052+J1052/40-IF(I1052="V2H",K1052/(0.95*40),0)-IF(E1053=0,IF(E1052=1,IF(D1053=1,30,40)*0.18/(2*40),0),0)-IF(E1053=1,IF(E1052=0,IF(D1053=1,30,40)*0.18/(2*40),0),0)</f>
        <v/>
      </c>
      <c r="N1053" s="14" t="n">
        <v>0.15</v>
      </c>
      <c r="O1053" s="15">
        <f>K1053*N1053</f>
        <v/>
      </c>
      <c r="P1053">
        <f>IF(E1053=0,0.3,IF(D1053=1,IF(C1053&gt;=Params!$B$13-3,IF(C1053&lt;Params!$B$13,Params!$B$20,0.3),0.3),IF(C1053&gt;=Params!$B$15-3,IF(C1053&lt;Params!$B$15,Params!$B$21,0.3),0.3)))</f>
        <v/>
      </c>
    </row>
    <row r="1054" ht="15" customHeight="1" s="1">
      <c r="A1054" s="9" t="n">
        <v>1051</v>
      </c>
      <c r="B1054" s="6" t="inlineStr">
        <is>
          <t>13/02</t>
        </is>
      </c>
      <c r="C1054" s="6" t="n">
        <v>18</v>
      </c>
      <c r="D1054" s="6" t="n">
        <v>0</v>
      </c>
      <c r="E1054" s="10">
        <f>IF(D1054=1, IF(OR(C1054&lt;10, C1054&gt;=15),1,0), IF(OR(C1054&lt;7, C1054&gt;=18),1,0))</f>
        <v/>
      </c>
      <c r="F1054" s="11" t="n">
        <v>1.724</v>
      </c>
      <c r="G1054" s="12">
        <f>0*8</f>
        <v/>
      </c>
      <c r="H1054" s="12">
        <f>F1054-G1054</f>
        <v/>
      </c>
      <c r="I1054" s="10">
        <f>IF(E1054=0,"Fora",IF(E1053=0,"Carg xar",IF(H1054&lt;0,IF(M1054&lt;0.9,"Carg FV","Stby"),IF(M1054&gt;P1054,"V2H",IF(M1054&lt;0.9,"Carg xar","Stby")))))</f>
        <v/>
      </c>
      <c r="J1054" s="12">
        <f>IF(OR(I1054="Carg FV",I1054="Carg xar"),MIN(IF(I1054="Carg FV",ABS(H1054),7.4),7.4,MAX(0,(0.9-M1054)*40)*0.95),0)</f>
        <v/>
      </c>
      <c r="K1054" s="12">
        <f>IF(I1054="V2H",MIN(MAX(0,H1054),7.4,MAX(0,(M1054-P1054)*40)*0.95),0)</f>
        <v/>
      </c>
      <c r="L1054" s="12">
        <f>IF(E1054=0,0,MAX(0,H1054-K1054))</f>
        <v/>
      </c>
      <c r="M1054" s="13">
        <f>M1053+J1053/40-IF(I1053="V2H",K1053/(0.95*40),0)-IF(E1054=0,IF(E1053=1,IF(D1054=1,30,40)*0.18/(2*40),0),0)-IF(E1054=1,IF(E1053=0,IF(D1054=1,30,40)*0.18/(2*40),0),0)</f>
        <v/>
      </c>
      <c r="N1054" s="14" t="n">
        <v>0.2</v>
      </c>
      <c r="O1054" s="15">
        <f>K1054*N1054</f>
        <v/>
      </c>
      <c r="P1054">
        <f>IF(E1054=0,0.3,IF(D1054=1,IF(C1054&gt;=Params!$B$13-3,IF(C1054&lt;Params!$B$13,Params!$B$20,0.3),0.3),IF(C1054&gt;=Params!$B$15-3,IF(C1054&lt;Params!$B$15,Params!$B$21,0.3),0.3)))</f>
        <v/>
      </c>
    </row>
    <row r="1055" ht="15" customHeight="1" s="1">
      <c r="A1055" s="9" t="n">
        <v>1052</v>
      </c>
      <c r="B1055" s="6" t="inlineStr">
        <is>
          <t>13/02</t>
        </is>
      </c>
      <c r="C1055" s="6" t="n">
        <v>19</v>
      </c>
      <c r="D1055" s="6" t="n">
        <v>0</v>
      </c>
      <c r="E1055" s="10">
        <f>IF(D1055=1, IF(OR(C1055&lt;10, C1055&gt;=15),1,0), IF(OR(C1055&lt;7, C1055&gt;=18),1,0))</f>
        <v/>
      </c>
      <c r="F1055" s="11" t="n">
        <v>1.94</v>
      </c>
      <c r="G1055" s="12">
        <f>0*8</f>
        <v/>
      </c>
      <c r="H1055" s="12">
        <f>F1055-G1055</f>
        <v/>
      </c>
      <c r="I1055" s="10">
        <f>IF(E1055=0,"Fora",IF(E1054=0,"Carg xar",IF(H1055&lt;0,IF(M1055&lt;0.9,"Carg FV","Stby"),IF(M1055&gt;P1055,"V2H",IF(M1055&lt;0.9,"Carg xar","Stby")))))</f>
        <v/>
      </c>
      <c r="J1055" s="12">
        <f>IF(OR(I1055="Carg FV",I1055="Carg xar"),MIN(IF(I1055="Carg FV",ABS(H1055),7.4),7.4,MAX(0,(0.9-M1055)*40)*0.95),0)</f>
        <v/>
      </c>
      <c r="K1055" s="12">
        <f>IF(I1055="V2H",MIN(MAX(0,H1055),7.4,MAX(0,(M1055-P1055)*40)*0.95),0)</f>
        <v/>
      </c>
      <c r="L1055" s="12">
        <f>IF(E1055=0,0,MAX(0,H1055-K1055))</f>
        <v/>
      </c>
      <c r="M1055" s="13">
        <f>M1054+J1054/40-IF(I1054="V2H",K1054/(0.95*40),0)-IF(E1055=0,IF(E1054=1,IF(D1055=1,30,40)*0.18/(2*40),0),0)-IF(E1055=1,IF(E1054=0,IF(D1055=1,30,40)*0.18/(2*40),0),0)</f>
        <v/>
      </c>
      <c r="N1055" s="14" t="n">
        <v>0.2</v>
      </c>
      <c r="O1055" s="15">
        <f>K1055*N1055</f>
        <v/>
      </c>
      <c r="P1055">
        <f>IF(E1055=0,0.3,IF(D1055=1,IF(C1055&gt;=Params!$B$13-3,IF(C1055&lt;Params!$B$13,Params!$B$20,0.3),0.3),IF(C1055&gt;=Params!$B$15-3,IF(C1055&lt;Params!$B$15,Params!$B$21,0.3),0.3)))</f>
        <v/>
      </c>
    </row>
    <row r="1056" ht="15" customHeight="1" s="1">
      <c r="A1056" s="9" t="n">
        <v>1053</v>
      </c>
      <c r="B1056" s="6" t="inlineStr">
        <is>
          <t>13/02</t>
        </is>
      </c>
      <c r="C1056" s="6" t="n">
        <v>20</v>
      </c>
      <c r="D1056" s="6" t="n">
        <v>0</v>
      </c>
      <c r="E1056" s="10">
        <f>IF(D1056=1, IF(OR(C1056&lt;10, C1056&gt;=15),1,0), IF(OR(C1056&lt;7, C1056&gt;=18),1,0))</f>
        <v/>
      </c>
      <c r="F1056" s="11" t="n">
        <v>2.728</v>
      </c>
      <c r="G1056" s="12">
        <f>0*8</f>
        <v/>
      </c>
      <c r="H1056" s="12">
        <f>F1056-G1056</f>
        <v/>
      </c>
      <c r="I1056" s="10">
        <f>IF(E1056=0,"Fora",IF(E1055=0,"Carg xar",IF(H1056&lt;0,IF(M1056&lt;0.9,"Carg FV","Stby"),IF(M1056&gt;P1056,"V2H",IF(M1056&lt;0.9,"Carg xar","Stby")))))</f>
        <v/>
      </c>
      <c r="J1056" s="12">
        <f>IF(OR(I1056="Carg FV",I1056="Carg xar"),MIN(IF(I1056="Carg FV",ABS(H1056),7.4),7.4,MAX(0,(0.9-M1056)*40)*0.95),0)</f>
        <v/>
      </c>
      <c r="K1056" s="12">
        <f>IF(I1056="V2H",MIN(MAX(0,H1056),7.4,MAX(0,(M1056-P1056)*40)*0.95),0)</f>
        <v/>
      </c>
      <c r="L1056" s="12">
        <f>IF(E1056=0,0,MAX(0,H1056-K1056))</f>
        <v/>
      </c>
      <c r="M1056" s="13">
        <f>M1055+J1055/40-IF(I1055="V2H",K1055/(0.95*40),0)-IF(E1056=0,IF(E1055=1,IF(D1056=1,30,40)*0.18/(2*40),0),0)-IF(E1056=1,IF(E1055=0,IF(D1056=1,30,40)*0.18/(2*40),0),0)</f>
        <v/>
      </c>
      <c r="N1056" s="14" t="n">
        <v>0.2</v>
      </c>
      <c r="O1056" s="15">
        <f>K1056*N1056</f>
        <v/>
      </c>
      <c r="P1056">
        <f>IF(E1056=0,0.3,IF(D1056=1,IF(C1056&gt;=Params!$B$13-3,IF(C1056&lt;Params!$B$13,Params!$B$20,0.3),0.3),IF(C1056&gt;=Params!$B$15-3,IF(C1056&lt;Params!$B$15,Params!$B$21,0.3),0.3)))</f>
        <v/>
      </c>
    </row>
    <row r="1057" ht="15" customHeight="1" s="1">
      <c r="A1057" s="9" t="n">
        <v>1054</v>
      </c>
      <c r="B1057" s="6" t="inlineStr">
        <is>
          <t>13/02</t>
        </is>
      </c>
      <c r="C1057" s="6" t="n">
        <v>21</v>
      </c>
      <c r="D1057" s="6" t="n">
        <v>0</v>
      </c>
      <c r="E1057" s="10">
        <f>IF(D1057=1, IF(OR(C1057&lt;10, C1057&gt;=15),1,0), IF(OR(C1057&lt;7, C1057&gt;=18),1,0))</f>
        <v/>
      </c>
      <c r="F1057" s="11" t="n">
        <v>3.256</v>
      </c>
      <c r="G1057" s="12">
        <f>0*8</f>
        <v/>
      </c>
      <c r="H1057" s="12">
        <f>F1057-G1057</f>
        <v/>
      </c>
      <c r="I1057" s="10">
        <f>IF(E1057=0,"Fora",IF(E1056=0,"Carg xar",IF(H1057&lt;0,IF(M1057&lt;0.9,"Carg FV","Stby"),IF(M1057&gt;P1057,"V2H",IF(M1057&lt;0.9,"Carg xar","Stby")))))</f>
        <v/>
      </c>
      <c r="J1057" s="12">
        <f>IF(OR(I1057="Carg FV",I1057="Carg xar"),MIN(IF(I1057="Carg FV",ABS(H1057),7.4),7.4,MAX(0,(0.9-M1057)*40)*0.95),0)</f>
        <v/>
      </c>
      <c r="K1057" s="12">
        <f>IF(I1057="V2H",MIN(MAX(0,H1057),7.4,MAX(0,(M1057-P1057)*40)*0.95),0)</f>
        <v/>
      </c>
      <c r="L1057" s="12">
        <f>IF(E1057=0,0,MAX(0,H1057-K1057))</f>
        <v/>
      </c>
      <c r="M1057" s="13">
        <f>M1056+J1056/40-IF(I1056="V2H",K1056/(0.95*40),0)-IF(E1057=0,IF(E1056=1,IF(D1057=1,30,40)*0.18/(2*40),0),0)-IF(E1057=1,IF(E1056=0,IF(D1057=1,30,40)*0.18/(2*40),0),0)</f>
        <v/>
      </c>
      <c r="N1057" s="14" t="n">
        <v>0.2</v>
      </c>
      <c r="O1057" s="15">
        <f>K1057*N1057</f>
        <v/>
      </c>
      <c r="P1057">
        <f>IF(E1057=0,0.3,IF(D1057=1,IF(C1057&gt;=Params!$B$13-3,IF(C1057&lt;Params!$B$13,Params!$B$20,0.3),0.3),IF(C1057&gt;=Params!$B$15-3,IF(C1057&lt;Params!$B$15,Params!$B$21,0.3),0.3)))</f>
        <v/>
      </c>
    </row>
    <row r="1058" ht="15" customHeight="1" s="1">
      <c r="A1058" s="9" t="n">
        <v>1055</v>
      </c>
      <c r="B1058" s="6" t="inlineStr">
        <is>
          <t>13/02</t>
        </is>
      </c>
      <c r="C1058" s="6" t="n">
        <v>22</v>
      </c>
      <c r="D1058" s="6" t="n">
        <v>0</v>
      </c>
      <c r="E1058" s="10">
        <f>IF(D1058=1, IF(OR(C1058&lt;10, C1058&gt;=15),1,0), IF(OR(C1058&lt;7, C1058&gt;=18),1,0))</f>
        <v/>
      </c>
      <c r="F1058" s="11" t="n">
        <v>2.898</v>
      </c>
      <c r="G1058" s="12">
        <f>0*8</f>
        <v/>
      </c>
      <c r="H1058" s="12">
        <f>F1058-G1058</f>
        <v/>
      </c>
      <c r="I1058" s="10">
        <f>IF(E1058=0,"Fora",IF(E1057=0,"Carg xar",IF(H1058&lt;0,IF(M1058&lt;0.9,"Carg FV","Stby"),IF(M1058&gt;P1058,"V2H",IF(M1058&lt;0.9,"Carg xar","Stby")))))</f>
        <v/>
      </c>
      <c r="J1058" s="12">
        <f>IF(OR(I1058="Carg FV",I1058="Carg xar"),MIN(IF(I1058="Carg FV",ABS(H1058),7.4),7.4,MAX(0,(0.9-M1058)*40)*0.95),0)</f>
        <v/>
      </c>
      <c r="K1058" s="12">
        <f>IF(I1058="V2H",MIN(MAX(0,H1058),7.4,MAX(0,(M1058-P1058)*40)*0.95),0)</f>
        <v/>
      </c>
      <c r="L1058" s="12">
        <f>IF(E1058=0,0,MAX(0,H1058-K1058))</f>
        <v/>
      </c>
      <c r="M1058" s="13">
        <f>M1057+J1057/40-IF(I1057="V2H",K1057/(0.95*40),0)-IF(E1058=0,IF(E1057=1,IF(D1058=1,30,40)*0.18/(2*40),0),0)-IF(E1058=1,IF(E1057=0,IF(D1058=1,30,40)*0.18/(2*40),0),0)</f>
        <v/>
      </c>
      <c r="N1058" s="14" t="n">
        <v>0.15</v>
      </c>
      <c r="O1058" s="15">
        <f>K1058*N1058</f>
        <v/>
      </c>
      <c r="P1058">
        <f>IF(E1058=0,0.3,IF(D1058=1,IF(C1058&gt;=Params!$B$13-3,IF(C1058&lt;Params!$B$13,Params!$B$20,0.3),0.3),IF(C1058&gt;=Params!$B$15-3,IF(C1058&lt;Params!$B$15,Params!$B$21,0.3),0.3)))</f>
        <v/>
      </c>
    </row>
    <row r="1059" ht="15" customHeight="1" s="1">
      <c r="A1059" s="9" t="n">
        <v>1056</v>
      </c>
      <c r="B1059" s="6" t="inlineStr">
        <is>
          <t>13/02</t>
        </is>
      </c>
      <c r="C1059" s="6" t="n">
        <v>23</v>
      </c>
      <c r="D1059" s="6" t="n">
        <v>0</v>
      </c>
      <c r="E1059" s="10">
        <f>IF(D1059=1, IF(OR(C1059&lt;10, C1059&gt;=15),1,0), IF(OR(C1059&lt;7, C1059&gt;=18),1,0))</f>
        <v/>
      </c>
      <c r="F1059" s="11" t="n">
        <v>2.489</v>
      </c>
      <c r="G1059" s="12">
        <f>0*8</f>
        <v/>
      </c>
      <c r="H1059" s="12">
        <f>F1059-G1059</f>
        <v/>
      </c>
      <c r="I1059" s="10">
        <f>IF(E1059=0,"Fora",IF(E1058=0,"Carg xar",IF(H1059&lt;0,IF(M1059&lt;0.9,"Carg FV","Stby"),IF(M1059&gt;P1059,"V2H",IF(M1059&lt;0.9,"Carg xar","Stby")))))</f>
        <v/>
      </c>
      <c r="J1059" s="12">
        <f>IF(OR(I1059="Carg FV",I1059="Carg xar"),MIN(IF(I1059="Carg FV",ABS(H1059),7.4),7.4,MAX(0,(0.9-M1059)*40)*0.95),0)</f>
        <v/>
      </c>
      <c r="K1059" s="12">
        <f>IF(I1059="V2H",MIN(MAX(0,H1059),7.4,MAX(0,(M1059-P1059)*40)*0.95),0)</f>
        <v/>
      </c>
      <c r="L1059" s="12">
        <f>IF(E1059=0,0,MAX(0,H1059-K1059))</f>
        <v/>
      </c>
      <c r="M1059" s="13">
        <f>M1058+J1058/40-IF(I1058="V2H",K1058/(0.95*40),0)-IF(E1059=0,IF(E1058=1,IF(D1059=1,30,40)*0.18/(2*40),0),0)-IF(E1059=1,IF(E1058=0,IF(D1059=1,30,40)*0.18/(2*40),0),0)</f>
        <v/>
      </c>
      <c r="N1059" s="14" t="n">
        <v>0.15</v>
      </c>
      <c r="O1059" s="15">
        <f>K1059*N1059</f>
        <v/>
      </c>
      <c r="P1059">
        <f>IF(E1059=0,0.3,IF(D1059=1,IF(C1059&gt;=Params!$B$13-3,IF(C1059&lt;Params!$B$13,Params!$B$20,0.3),0.3),IF(C1059&gt;=Params!$B$15-3,IF(C1059&lt;Params!$B$15,Params!$B$21,0.3),0.3)))</f>
        <v/>
      </c>
    </row>
    <row r="1060" ht="15" customHeight="1" s="1">
      <c r="A1060" s="9" t="n">
        <v>1057</v>
      </c>
      <c r="B1060" s="6" t="inlineStr">
        <is>
          <t>14/02</t>
        </is>
      </c>
      <c r="C1060" s="6" t="n">
        <v>0</v>
      </c>
      <c r="D1060" s="6" t="n">
        <v>0</v>
      </c>
      <c r="E1060" s="10">
        <f>IF(D1060=1, IF(OR(C1060&lt;10, C1060&gt;=15),1,0), IF(OR(C1060&lt;7, C1060&gt;=18),1,0))</f>
        <v/>
      </c>
      <c r="F1060" s="11" t="n">
        <v>2.442</v>
      </c>
      <c r="G1060" s="12">
        <f>0*8</f>
        <v/>
      </c>
      <c r="H1060" s="12">
        <f>F1060-G1060</f>
        <v/>
      </c>
      <c r="I1060" s="10">
        <f>IF(E1060=0,"Fora",IF(E1059=0,"Carg xar",IF(H1060&lt;0,IF(M1060&lt;0.9,"Carg FV","Stby"),IF(M1060&gt;P1060,"V2H",IF(M1060&lt;0.9,"Carg xar","Stby")))))</f>
        <v/>
      </c>
      <c r="J1060" s="12">
        <f>IF(OR(I1060="Carg FV",I1060="Carg xar"),MIN(IF(I1060="Carg FV",ABS(H1060),7.4),7.4,MAX(0,(0.9-M1060)*40)*0.95),0)</f>
        <v/>
      </c>
      <c r="K1060" s="12">
        <f>IF(I1060="V2H",MIN(MAX(0,H1060),7.4,MAX(0,(M1060-P1060)*40)*0.95),0)</f>
        <v/>
      </c>
      <c r="L1060" s="12">
        <f>IF(E1060=0,0,MAX(0,H1060-K1060))</f>
        <v/>
      </c>
      <c r="M1060" s="13">
        <f>M1059+J1059/40-IF(I1059="V2H",K1059/(0.95*40),0)-IF(E1060=0,IF(E1059=1,IF(D1060=1,30,40)*0.18/(2*40),0),0)-IF(E1060=1,IF(E1059=0,IF(D1060=1,30,40)*0.18/(2*40),0),0)</f>
        <v/>
      </c>
      <c r="N1060" s="14" t="n">
        <v>0.09</v>
      </c>
      <c r="O1060" s="15">
        <f>K1060*N1060</f>
        <v/>
      </c>
      <c r="P1060">
        <f>IF(E1060=0,0.3,IF(D1060=1,IF(C1060&gt;=Params!$B$13-3,IF(C1060&lt;Params!$B$13,Params!$B$20,0.3),0.3),IF(C1060&gt;=Params!$B$15-3,IF(C1060&lt;Params!$B$15,Params!$B$21,0.3),0.3)))</f>
        <v/>
      </c>
    </row>
    <row r="1061" ht="15" customHeight="1" s="1">
      <c r="A1061" s="9" t="n">
        <v>1058</v>
      </c>
      <c r="B1061" s="6" t="inlineStr">
        <is>
          <t>14/02</t>
        </is>
      </c>
      <c r="C1061" s="6" t="n">
        <v>1</v>
      </c>
      <c r="D1061" s="6" t="n">
        <v>0</v>
      </c>
      <c r="E1061" s="10">
        <f>IF(D1061=1, IF(OR(C1061&lt;10, C1061&gt;=15),1,0), IF(OR(C1061&lt;7, C1061&gt;=18),1,0))</f>
        <v/>
      </c>
      <c r="F1061" s="11" t="n">
        <v>2.15</v>
      </c>
      <c r="G1061" s="12">
        <f>0*8</f>
        <v/>
      </c>
      <c r="H1061" s="12">
        <f>F1061-G1061</f>
        <v/>
      </c>
      <c r="I1061" s="10">
        <f>IF(E1061=0,"Fora",IF(E1060=0,"Carg xar",IF(H1061&lt;0,IF(M1061&lt;0.9,"Carg FV","Stby"),IF(M1061&gt;P1061,"V2H",IF(M1061&lt;0.9,"Carg xar","Stby")))))</f>
        <v/>
      </c>
      <c r="J1061" s="12">
        <f>IF(OR(I1061="Carg FV",I1061="Carg xar"),MIN(IF(I1061="Carg FV",ABS(H1061),7.4),7.4,MAX(0,(0.9-M1061)*40)*0.95),0)</f>
        <v/>
      </c>
      <c r="K1061" s="12">
        <f>IF(I1061="V2H",MIN(MAX(0,H1061),7.4,MAX(0,(M1061-P1061)*40)*0.95),0)</f>
        <v/>
      </c>
      <c r="L1061" s="12">
        <f>IF(E1061=0,0,MAX(0,H1061-K1061))</f>
        <v/>
      </c>
      <c r="M1061" s="13">
        <f>M1060+J1060/40-IF(I1060="V2H",K1060/(0.95*40),0)-IF(E1061=0,IF(E1060=1,IF(D1061=1,30,40)*0.18/(2*40),0),0)-IF(E1061=1,IF(E1060=0,IF(D1061=1,30,40)*0.18/(2*40),0),0)</f>
        <v/>
      </c>
      <c r="N1061" s="14" t="n">
        <v>0.09</v>
      </c>
      <c r="O1061" s="15">
        <f>K1061*N1061</f>
        <v/>
      </c>
      <c r="P1061">
        <f>IF(E1061=0,0.3,IF(D1061=1,IF(C1061&gt;=Params!$B$13-3,IF(C1061&lt;Params!$B$13,Params!$B$20,0.3),0.3),IF(C1061&gt;=Params!$B$15-3,IF(C1061&lt;Params!$B$15,Params!$B$21,0.3),0.3)))</f>
        <v/>
      </c>
    </row>
    <row r="1062" ht="15" customHeight="1" s="1">
      <c r="A1062" s="9" t="n">
        <v>1059</v>
      </c>
      <c r="B1062" s="6" t="inlineStr">
        <is>
          <t>14/02</t>
        </is>
      </c>
      <c r="C1062" s="6" t="n">
        <v>2</v>
      </c>
      <c r="D1062" s="6" t="n">
        <v>0</v>
      </c>
      <c r="E1062" s="10">
        <f>IF(D1062=1, IF(OR(C1062&lt;10, C1062&gt;=15),1,0), IF(OR(C1062&lt;7, C1062&gt;=18),1,0))</f>
        <v/>
      </c>
      <c r="F1062" s="11" t="n">
        <v>2.124</v>
      </c>
      <c r="G1062" s="12">
        <f>0*8</f>
        <v/>
      </c>
      <c r="H1062" s="12">
        <f>F1062-G1062</f>
        <v/>
      </c>
      <c r="I1062" s="10">
        <f>IF(E1062=0,"Fora",IF(E1061=0,"Carg xar",IF(H1062&lt;0,IF(M1062&lt;0.9,"Carg FV","Stby"),IF(M1062&gt;P1062,"V2H",IF(M1062&lt;0.9,"Carg xar","Stby")))))</f>
        <v/>
      </c>
      <c r="J1062" s="12">
        <f>IF(OR(I1062="Carg FV",I1062="Carg xar"),MIN(IF(I1062="Carg FV",ABS(H1062),7.4),7.4,MAX(0,(0.9-M1062)*40)*0.95),0)</f>
        <v/>
      </c>
      <c r="K1062" s="12">
        <f>IF(I1062="V2H",MIN(MAX(0,H1062),7.4,MAX(0,(M1062-P1062)*40)*0.95),0)</f>
        <v/>
      </c>
      <c r="L1062" s="12">
        <f>IF(E1062=0,0,MAX(0,H1062-K1062))</f>
        <v/>
      </c>
      <c r="M1062" s="13">
        <f>M1061+J1061/40-IF(I1061="V2H",K1061/(0.95*40),0)-IF(E1062=0,IF(E1061=1,IF(D1062=1,30,40)*0.18/(2*40),0),0)-IF(E1062=1,IF(E1061=0,IF(D1062=1,30,40)*0.18/(2*40),0),0)</f>
        <v/>
      </c>
      <c r="N1062" s="14" t="n">
        <v>0.09</v>
      </c>
      <c r="O1062" s="15">
        <f>K1062*N1062</f>
        <v/>
      </c>
      <c r="P1062">
        <f>IF(E1062=0,0.3,IF(D1062=1,IF(C1062&gt;=Params!$B$13-3,IF(C1062&lt;Params!$B$13,Params!$B$20,0.3),0.3),IF(C1062&gt;=Params!$B$15-3,IF(C1062&lt;Params!$B$15,Params!$B$21,0.3),0.3)))</f>
        <v/>
      </c>
    </row>
    <row r="1063" ht="15" customHeight="1" s="1">
      <c r="A1063" s="9" t="n">
        <v>1060</v>
      </c>
      <c r="B1063" s="6" t="inlineStr">
        <is>
          <t>14/02</t>
        </is>
      </c>
      <c r="C1063" s="6" t="n">
        <v>3</v>
      </c>
      <c r="D1063" s="6" t="n">
        <v>0</v>
      </c>
      <c r="E1063" s="10">
        <f>IF(D1063=1, IF(OR(C1063&lt;10, C1063&gt;=15),1,0), IF(OR(C1063&lt;7, C1063&gt;=18),1,0))</f>
        <v/>
      </c>
      <c r="F1063" s="11" t="n">
        <v>2.15</v>
      </c>
      <c r="G1063" s="12">
        <f>0*8</f>
        <v/>
      </c>
      <c r="H1063" s="12">
        <f>F1063-G1063</f>
        <v/>
      </c>
      <c r="I1063" s="10">
        <f>IF(E1063=0,"Fora",IF(E1062=0,"Carg xar",IF(H1063&lt;0,IF(M1063&lt;0.9,"Carg FV","Stby"),IF(M1063&gt;P1063,"V2H",IF(M1063&lt;0.9,"Carg xar","Stby")))))</f>
        <v/>
      </c>
      <c r="J1063" s="12">
        <f>IF(OR(I1063="Carg FV",I1063="Carg xar"),MIN(IF(I1063="Carg FV",ABS(H1063),7.4),7.4,MAX(0,(0.9-M1063)*40)*0.95),0)</f>
        <v/>
      </c>
      <c r="K1063" s="12">
        <f>IF(I1063="V2H",MIN(MAX(0,H1063),7.4,MAX(0,(M1063-P1063)*40)*0.95),0)</f>
        <v/>
      </c>
      <c r="L1063" s="12">
        <f>IF(E1063=0,0,MAX(0,H1063-K1063))</f>
        <v/>
      </c>
      <c r="M1063" s="13">
        <f>M1062+J1062/40-IF(I1062="V2H",K1062/(0.95*40),0)-IF(E1063=0,IF(E1062=1,IF(D1063=1,30,40)*0.18/(2*40),0),0)-IF(E1063=1,IF(E1062=0,IF(D1063=1,30,40)*0.18/(2*40),0),0)</f>
        <v/>
      </c>
      <c r="N1063" s="14" t="n">
        <v>0.09</v>
      </c>
      <c r="O1063" s="15">
        <f>K1063*N1063</f>
        <v/>
      </c>
      <c r="P1063">
        <f>IF(E1063=0,0.3,IF(D1063=1,IF(C1063&gt;=Params!$B$13-3,IF(C1063&lt;Params!$B$13,Params!$B$20,0.3),0.3),IF(C1063&gt;=Params!$B$15-3,IF(C1063&lt;Params!$B$15,Params!$B$21,0.3),0.3)))</f>
        <v/>
      </c>
    </row>
    <row r="1064" ht="15" customHeight="1" s="1">
      <c r="A1064" s="9" t="n">
        <v>1061</v>
      </c>
      <c r="B1064" s="6" t="inlineStr">
        <is>
          <t>14/02</t>
        </is>
      </c>
      <c r="C1064" s="6" t="n">
        <v>4</v>
      </c>
      <c r="D1064" s="6" t="n">
        <v>0</v>
      </c>
      <c r="E1064" s="10">
        <f>IF(D1064=1, IF(OR(C1064&lt;10, C1064&gt;=15),1,0), IF(OR(C1064&lt;7, C1064&gt;=18),1,0))</f>
        <v/>
      </c>
      <c r="F1064" s="11" t="n">
        <v>2.192</v>
      </c>
      <c r="G1064" s="12">
        <f>0*8</f>
        <v/>
      </c>
      <c r="H1064" s="12">
        <f>F1064-G1064</f>
        <v/>
      </c>
      <c r="I1064" s="10">
        <f>IF(E1064=0,"Fora",IF(E1063=0,"Carg xar",IF(H1064&lt;0,IF(M1064&lt;0.9,"Carg FV","Stby"),IF(M1064&gt;P1064,"V2H",IF(M1064&lt;0.9,"Carg xar","Stby")))))</f>
        <v/>
      </c>
      <c r="J1064" s="12">
        <f>IF(OR(I1064="Carg FV",I1064="Carg xar"),MIN(IF(I1064="Carg FV",ABS(H1064),7.4),7.4,MAX(0,(0.9-M1064)*40)*0.95),0)</f>
        <v/>
      </c>
      <c r="K1064" s="12">
        <f>IF(I1064="V2H",MIN(MAX(0,H1064),7.4,MAX(0,(M1064-P1064)*40)*0.95),0)</f>
        <v/>
      </c>
      <c r="L1064" s="12">
        <f>IF(E1064=0,0,MAX(0,H1064-K1064))</f>
        <v/>
      </c>
      <c r="M1064" s="13">
        <f>M1063+J1063/40-IF(I1063="V2H",K1063/(0.95*40),0)-IF(E1064=0,IF(E1063=1,IF(D1064=1,30,40)*0.18/(2*40),0),0)-IF(E1064=1,IF(E1063=0,IF(D1064=1,30,40)*0.18/(2*40),0),0)</f>
        <v/>
      </c>
      <c r="N1064" s="14" t="n">
        <v>0.09</v>
      </c>
      <c r="O1064" s="15">
        <f>K1064*N1064</f>
        <v/>
      </c>
      <c r="P1064">
        <f>IF(E1064=0,0.3,IF(D1064=1,IF(C1064&gt;=Params!$B$13-3,IF(C1064&lt;Params!$B$13,Params!$B$20,0.3),0.3),IF(C1064&gt;=Params!$B$15-3,IF(C1064&lt;Params!$B$15,Params!$B$21,0.3),0.3)))</f>
        <v/>
      </c>
    </row>
    <row r="1065" ht="15" customHeight="1" s="1">
      <c r="A1065" s="9" t="n">
        <v>1062</v>
      </c>
      <c r="B1065" s="6" t="inlineStr">
        <is>
          <t>14/02</t>
        </is>
      </c>
      <c r="C1065" s="6" t="n">
        <v>5</v>
      </c>
      <c r="D1065" s="6" t="n">
        <v>0</v>
      </c>
      <c r="E1065" s="10">
        <f>IF(D1065=1, IF(OR(C1065&lt;10, C1065&gt;=15),1,0), IF(OR(C1065&lt;7, C1065&gt;=18),1,0))</f>
        <v/>
      </c>
      <c r="F1065" s="11" t="n">
        <v>2.44</v>
      </c>
      <c r="G1065" s="12">
        <f>0*8</f>
        <v/>
      </c>
      <c r="H1065" s="12">
        <f>F1065-G1065</f>
        <v/>
      </c>
      <c r="I1065" s="10">
        <f>IF(E1065=0,"Fora",IF(E1064=0,"Carg xar",IF(H1065&lt;0,IF(M1065&lt;0.9,"Carg FV","Stby"),IF(M1065&gt;P1065,"V2H",IF(M1065&lt;0.9,"Carg xar","Stby")))))</f>
        <v/>
      </c>
      <c r="J1065" s="12">
        <f>IF(OR(I1065="Carg FV",I1065="Carg xar"),MIN(IF(I1065="Carg FV",ABS(H1065),7.4),7.4,MAX(0,(0.9-M1065)*40)*0.95),0)</f>
        <v/>
      </c>
      <c r="K1065" s="12">
        <f>IF(I1065="V2H",MIN(MAX(0,H1065),7.4,MAX(0,(M1065-P1065)*40)*0.95),0)</f>
        <v/>
      </c>
      <c r="L1065" s="12">
        <f>IF(E1065=0,0,MAX(0,H1065-K1065))</f>
        <v/>
      </c>
      <c r="M1065" s="13">
        <f>M1064+J1064/40-IF(I1064="V2H",K1064/(0.95*40),0)-IF(E1065=0,IF(E1064=1,IF(D1065=1,30,40)*0.18/(2*40),0),0)-IF(E1065=1,IF(E1064=0,IF(D1065=1,30,40)*0.18/(2*40),0),0)</f>
        <v/>
      </c>
      <c r="N1065" s="14" t="n">
        <v>0.09</v>
      </c>
      <c r="O1065" s="15">
        <f>K1065*N1065</f>
        <v/>
      </c>
      <c r="P1065">
        <f>IF(E1065=0,0.3,IF(D1065=1,IF(C1065&gt;=Params!$B$13-3,IF(C1065&lt;Params!$B$13,Params!$B$20,0.3),0.3),IF(C1065&gt;=Params!$B$15-3,IF(C1065&lt;Params!$B$15,Params!$B$21,0.3),0.3)))</f>
        <v/>
      </c>
    </row>
    <row r="1066" ht="15" customHeight="1" s="1">
      <c r="A1066" s="9" t="n">
        <v>1063</v>
      </c>
      <c r="B1066" s="6" t="inlineStr">
        <is>
          <t>14/02</t>
        </is>
      </c>
      <c r="C1066" s="6" t="n">
        <v>6</v>
      </c>
      <c r="D1066" s="6" t="n">
        <v>0</v>
      </c>
      <c r="E1066" s="10">
        <f>IF(D1066=1, IF(OR(C1066&lt;10, C1066&gt;=15),1,0), IF(OR(C1066&lt;7, C1066&gt;=18),1,0))</f>
        <v/>
      </c>
      <c r="F1066" s="11" t="n">
        <v>2.415</v>
      </c>
      <c r="G1066" s="12">
        <f>0*8</f>
        <v/>
      </c>
      <c r="H1066" s="12">
        <f>F1066-G1066</f>
        <v/>
      </c>
      <c r="I1066" s="10">
        <f>IF(E1066=0,"Fora",IF(E1065=0,"Carg xar",IF(H1066&lt;0,IF(M1066&lt;0.9,"Carg FV","Stby"),IF(M1066&gt;P1066,"V2H",IF(M1066&lt;0.9,"Carg xar","Stby")))))</f>
        <v/>
      </c>
      <c r="J1066" s="12">
        <f>IF(OR(I1066="Carg FV",I1066="Carg xar"),MIN(IF(I1066="Carg FV",ABS(H1066),7.4),7.4,MAX(0,(0.9-M1066)*40)*0.95),0)</f>
        <v/>
      </c>
      <c r="K1066" s="12">
        <f>IF(I1066="V2H",MIN(MAX(0,H1066),7.4,MAX(0,(M1066-P1066)*40)*0.95),0)</f>
        <v/>
      </c>
      <c r="L1066" s="12">
        <f>IF(E1066=0,0,MAX(0,H1066-K1066))</f>
        <v/>
      </c>
      <c r="M1066" s="13">
        <f>M1065+J1065/40-IF(I1065="V2H",K1065/(0.95*40),0)-IF(E1066=0,IF(E1065=1,IF(D1066=1,30,40)*0.18/(2*40),0),0)-IF(E1066=1,IF(E1065=0,IF(D1066=1,30,40)*0.18/(2*40),0),0)</f>
        <v/>
      </c>
      <c r="N1066" s="14" t="n">
        <v>0.09</v>
      </c>
      <c r="O1066" s="15">
        <f>K1066*N1066</f>
        <v/>
      </c>
      <c r="P1066">
        <f>IF(E1066=0,0.3,IF(D1066=1,IF(C1066&gt;=Params!$B$13-3,IF(C1066&lt;Params!$B$13,Params!$B$20,0.3),0.3),IF(C1066&gt;=Params!$B$15-3,IF(C1066&lt;Params!$B$15,Params!$B$21,0.3),0.3)))</f>
        <v/>
      </c>
    </row>
    <row r="1067" ht="15" customHeight="1" s="1">
      <c r="A1067" s="9" t="n">
        <v>1064</v>
      </c>
      <c r="B1067" s="6" t="inlineStr">
        <is>
          <t>14/02</t>
        </is>
      </c>
      <c r="C1067" s="6" t="n">
        <v>7</v>
      </c>
      <c r="D1067" s="6" t="n">
        <v>0</v>
      </c>
      <c r="E1067" s="10">
        <f>IF(D1067=1, IF(OR(C1067&lt;10, C1067&gt;=15),1,0), IF(OR(C1067&lt;7, C1067&gt;=18),1,0))</f>
        <v/>
      </c>
      <c r="F1067" s="11" t="n">
        <v>3.927</v>
      </c>
      <c r="G1067" s="12">
        <f>0*8</f>
        <v/>
      </c>
      <c r="H1067" s="12">
        <f>F1067-G1067</f>
        <v/>
      </c>
      <c r="I1067" s="10">
        <f>IF(E1067=0,"Fora",IF(E1066=0,"Carg xar",IF(H1067&lt;0,IF(M1067&lt;0.9,"Carg FV","Stby"),IF(M1067&gt;P1067,"V2H",IF(M1067&lt;0.9,"Carg xar","Stby")))))</f>
        <v/>
      </c>
      <c r="J1067" s="12">
        <f>IF(OR(I1067="Carg FV",I1067="Carg xar"),MIN(IF(I1067="Carg FV",ABS(H1067),7.4),7.4,MAX(0,(0.9-M1067)*40)*0.95),0)</f>
        <v/>
      </c>
      <c r="K1067" s="12">
        <f>IF(I1067="V2H",MIN(MAX(0,H1067),7.4,MAX(0,(M1067-P1067)*40)*0.95),0)</f>
        <v/>
      </c>
      <c r="L1067" s="12">
        <f>IF(E1067=0,0,MAX(0,H1067-K1067))</f>
        <v/>
      </c>
      <c r="M1067" s="13">
        <f>M1066+J1066/40-IF(I1066="V2H",K1066/(0.95*40),0)-IF(E1067=0,IF(E1066=1,IF(D1067=1,30,40)*0.18/(2*40),0),0)-IF(E1067=1,IF(E1066=0,IF(D1067=1,30,40)*0.18/(2*40),0),0)</f>
        <v/>
      </c>
      <c r="N1067" s="14" t="n">
        <v>0.09</v>
      </c>
      <c r="O1067" s="15">
        <f>K1067*N1067</f>
        <v/>
      </c>
      <c r="P1067">
        <f>IF(E1067=0,0.3,IF(D1067=1,IF(C1067&gt;=Params!$B$13-3,IF(C1067&lt;Params!$B$13,Params!$B$20,0.3),0.3),IF(C1067&gt;=Params!$B$15-3,IF(C1067&lt;Params!$B$15,Params!$B$21,0.3),0.3)))</f>
        <v/>
      </c>
    </row>
    <row r="1068" ht="15" customHeight="1" s="1">
      <c r="A1068" s="9" t="n">
        <v>1065</v>
      </c>
      <c r="B1068" s="6" t="inlineStr">
        <is>
          <t>14/02</t>
        </is>
      </c>
      <c r="C1068" s="6" t="n">
        <v>8</v>
      </c>
      <c r="D1068" s="6" t="n">
        <v>0</v>
      </c>
      <c r="E1068" s="10">
        <f>IF(D1068=1, IF(OR(C1068&lt;10, C1068&gt;=15),1,0), IF(OR(C1068&lt;7, C1068&gt;=18),1,0))</f>
        <v/>
      </c>
      <c r="F1068" s="11" t="n">
        <v>2.981</v>
      </c>
      <c r="G1068" s="12">
        <f>0.1*8</f>
        <v/>
      </c>
      <c r="H1068" s="12">
        <f>F1068-G1068</f>
        <v/>
      </c>
      <c r="I1068" s="10">
        <f>IF(E1068=0,"Fora",IF(E1067=0,"Carg xar",IF(H1068&lt;0,IF(M1068&lt;0.9,"Carg FV","Stby"),IF(M1068&gt;P1068,"V2H",IF(M1068&lt;0.9,"Carg xar","Stby")))))</f>
        <v/>
      </c>
      <c r="J1068" s="12">
        <f>IF(OR(I1068="Carg FV",I1068="Carg xar"),MIN(IF(I1068="Carg FV",ABS(H1068),7.4),7.4,MAX(0,(0.9-M1068)*40)*0.95),0)</f>
        <v/>
      </c>
      <c r="K1068" s="12">
        <f>IF(I1068="V2H",MIN(MAX(0,H1068),7.4,MAX(0,(M1068-P1068)*40)*0.95),0)</f>
        <v/>
      </c>
      <c r="L1068" s="12">
        <f>IF(E1068=0,0,MAX(0,H1068-K1068))</f>
        <v/>
      </c>
      <c r="M1068" s="13">
        <f>M1067+J1067/40-IF(I1067="V2H",K1067/(0.95*40),0)-IF(E1068=0,IF(E1067=1,IF(D1068=1,30,40)*0.18/(2*40),0),0)-IF(E1068=1,IF(E1067=0,IF(D1068=1,30,40)*0.18/(2*40),0),0)</f>
        <v/>
      </c>
      <c r="N1068" s="14" t="n">
        <v>0.15</v>
      </c>
      <c r="O1068" s="15">
        <f>K1068*N1068</f>
        <v/>
      </c>
      <c r="P1068">
        <f>IF(E1068=0,0.3,IF(D1068=1,IF(C1068&gt;=Params!$B$13-3,IF(C1068&lt;Params!$B$13,Params!$B$20,0.3),0.3),IF(C1068&gt;=Params!$B$15-3,IF(C1068&lt;Params!$B$15,Params!$B$21,0.3),0.3)))</f>
        <v/>
      </c>
    </row>
    <row r="1069" ht="15" customHeight="1" s="1">
      <c r="A1069" s="9" t="n">
        <v>1066</v>
      </c>
      <c r="B1069" s="6" t="inlineStr">
        <is>
          <t>14/02</t>
        </is>
      </c>
      <c r="C1069" s="6" t="n">
        <v>9</v>
      </c>
      <c r="D1069" s="6" t="n">
        <v>0</v>
      </c>
      <c r="E1069" s="10">
        <f>IF(D1069=1, IF(OR(C1069&lt;10, C1069&gt;=15),1,0), IF(OR(C1069&lt;7, C1069&gt;=18),1,0))</f>
        <v/>
      </c>
      <c r="F1069" s="11" t="n">
        <v>1.958</v>
      </c>
      <c r="G1069" s="12">
        <f>0.28*8</f>
        <v/>
      </c>
      <c r="H1069" s="12">
        <f>F1069-G1069</f>
        <v/>
      </c>
      <c r="I1069" s="10">
        <f>IF(E1069=0,"Fora",IF(E1068=0,"Carg xar",IF(H1069&lt;0,IF(M1069&lt;0.9,"Carg FV","Stby"),IF(M1069&gt;P1069,"V2H",IF(M1069&lt;0.9,"Carg xar","Stby")))))</f>
        <v/>
      </c>
      <c r="J1069" s="12">
        <f>IF(OR(I1069="Carg FV",I1069="Carg xar"),MIN(IF(I1069="Carg FV",ABS(H1069),7.4),7.4,MAX(0,(0.9-M1069)*40)*0.95),0)</f>
        <v/>
      </c>
      <c r="K1069" s="12">
        <f>IF(I1069="V2H",MIN(MAX(0,H1069),7.4,MAX(0,(M1069-P1069)*40)*0.95),0)</f>
        <v/>
      </c>
      <c r="L1069" s="12">
        <f>IF(E1069=0,0,MAX(0,H1069-K1069))</f>
        <v/>
      </c>
      <c r="M1069" s="13">
        <f>M1068+J1068/40-IF(I1068="V2H",K1068/(0.95*40),0)-IF(E1069=0,IF(E1068=1,IF(D1069=1,30,40)*0.18/(2*40),0),0)-IF(E1069=1,IF(E1068=0,IF(D1069=1,30,40)*0.18/(2*40),0),0)</f>
        <v/>
      </c>
      <c r="N1069" s="14" t="n">
        <v>0.15</v>
      </c>
      <c r="O1069" s="15">
        <f>K1069*N1069</f>
        <v/>
      </c>
      <c r="P1069">
        <f>IF(E1069=0,0.3,IF(D1069=1,IF(C1069&gt;=Params!$B$13-3,IF(C1069&lt;Params!$B$13,Params!$B$20,0.3),0.3),IF(C1069&gt;=Params!$B$15-3,IF(C1069&lt;Params!$B$15,Params!$B$21,0.3),0.3)))</f>
        <v/>
      </c>
    </row>
    <row r="1070" ht="15" customHeight="1" s="1">
      <c r="A1070" s="9" t="n">
        <v>1067</v>
      </c>
      <c r="B1070" s="6" t="inlineStr">
        <is>
          <t>14/02</t>
        </is>
      </c>
      <c r="C1070" s="6" t="n">
        <v>10</v>
      </c>
      <c r="D1070" s="6" t="n">
        <v>0</v>
      </c>
      <c r="E1070" s="10">
        <f>IF(D1070=1, IF(OR(C1070&lt;10, C1070&gt;=15),1,0), IF(OR(C1070&lt;7, C1070&gt;=18),1,0))</f>
        <v/>
      </c>
      <c r="F1070" s="11" t="n">
        <v>0.8070000000000001</v>
      </c>
      <c r="G1070" s="12">
        <f>0.48*8</f>
        <v/>
      </c>
      <c r="H1070" s="12">
        <f>F1070-G1070</f>
        <v/>
      </c>
      <c r="I1070" s="10">
        <f>IF(E1070=0,"Fora",IF(E1069=0,"Carg xar",IF(H1070&lt;0,IF(M1070&lt;0.9,"Carg FV","Stby"),IF(M1070&gt;P1070,"V2H",IF(M1070&lt;0.9,"Carg xar","Stby")))))</f>
        <v/>
      </c>
      <c r="J1070" s="12">
        <f>IF(OR(I1070="Carg FV",I1070="Carg xar"),MIN(IF(I1070="Carg FV",ABS(H1070),7.4),7.4,MAX(0,(0.9-M1070)*40)*0.95),0)</f>
        <v/>
      </c>
      <c r="K1070" s="12">
        <f>IF(I1070="V2H",MIN(MAX(0,H1070),7.4,MAX(0,(M1070-P1070)*40)*0.95),0)</f>
        <v/>
      </c>
      <c r="L1070" s="12">
        <f>IF(E1070=0,0,MAX(0,H1070-K1070))</f>
        <v/>
      </c>
      <c r="M1070" s="13">
        <f>M1069+J1069/40-IF(I1069="V2H",K1069/(0.95*40),0)-IF(E1070=0,IF(E1069=1,IF(D1070=1,30,40)*0.18/(2*40),0),0)-IF(E1070=1,IF(E1069=0,IF(D1070=1,30,40)*0.18/(2*40),0),0)</f>
        <v/>
      </c>
      <c r="N1070" s="14" t="n">
        <v>0.2</v>
      </c>
      <c r="O1070" s="15">
        <f>K1070*N1070</f>
        <v/>
      </c>
      <c r="P1070">
        <f>IF(E1070=0,0.3,IF(D1070=1,IF(C1070&gt;=Params!$B$13-3,IF(C1070&lt;Params!$B$13,Params!$B$20,0.3),0.3),IF(C1070&gt;=Params!$B$15-3,IF(C1070&lt;Params!$B$15,Params!$B$21,0.3),0.3)))</f>
        <v/>
      </c>
    </row>
    <row r="1071" ht="15" customHeight="1" s="1">
      <c r="A1071" s="9" t="n">
        <v>1068</v>
      </c>
      <c r="B1071" s="6" t="inlineStr">
        <is>
          <t>14/02</t>
        </is>
      </c>
      <c r="C1071" s="6" t="n">
        <v>11</v>
      </c>
      <c r="D1071" s="6" t="n">
        <v>0</v>
      </c>
      <c r="E1071" s="10">
        <f>IF(D1071=1, IF(OR(C1071&lt;10, C1071&gt;=15),1,0), IF(OR(C1071&lt;7, C1071&gt;=18),1,0))</f>
        <v/>
      </c>
      <c r="F1071" s="11" t="n">
        <v>0</v>
      </c>
      <c r="G1071" s="12">
        <f>0.62*8</f>
        <v/>
      </c>
      <c r="H1071" s="12">
        <f>F1071-G1071</f>
        <v/>
      </c>
      <c r="I1071" s="10">
        <f>IF(E1071=0,"Fora",IF(E1070=0,"Carg xar",IF(H1071&lt;0,IF(M1071&lt;0.9,"Carg FV","Stby"),IF(M1071&gt;P1071,"V2H",IF(M1071&lt;0.9,"Carg xar","Stby")))))</f>
        <v/>
      </c>
      <c r="J1071" s="12">
        <f>IF(OR(I1071="Carg FV",I1071="Carg xar"),MIN(IF(I1071="Carg FV",ABS(H1071),7.4),7.4,MAX(0,(0.9-M1071)*40)*0.95),0)</f>
        <v/>
      </c>
      <c r="K1071" s="12">
        <f>IF(I1071="V2H",MIN(MAX(0,H1071),7.4,MAX(0,(M1071-P1071)*40)*0.95),0)</f>
        <v/>
      </c>
      <c r="L1071" s="12">
        <f>IF(E1071=0,0,MAX(0,H1071-K1071))</f>
        <v/>
      </c>
      <c r="M1071" s="13">
        <f>M1070+J1070/40-IF(I1070="V2H",K1070/(0.95*40),0)-IF(E1071=0,IF(E1070=1,IF(D1071=1,30,40)*0.18/(2*40),0),0)-IF(E1071=1,IF(E1070=0,IF(D1071=1,30,40)*0.18/(2*40),0),0)</f>
        <v/>
      </c>
      <c r="N1071" s="14" t="n">
        <v>0.2</v>
      </c>
      <c r="O1071" s="15">
        <f>K1071*N1071</f>
        <v/>
      </c>
      <c r="P1071">
        <f>IF(E1071=0,0.3,IF(D1071=1,IF(C1071&gt;=Params!$B$13-3,IF(C1071&lt;Params!$B$13,Params!$B$20,0.3),0.3),IF(C1071&gt;=Params!$B$15-3,IF(C1071&lt;Params!$B$15,Params!$B$21,0.3),0.3)))</f>
        <v/>
      </c>
    </row>
    <row r="1072" ht="15" customHeight="1" s="1">
      <c r="A1072" s="9" t="n">
        <v>1069</v>
      </c>
      <c r="B1072" s="6" t="inlineStr">
        <is>
          <t>14/02</t>
        </is>
      </c>
      <c r="C1072" s="6" t="n">
        <v>12</v>
      </c>
      <c r="D1072" s="6" t="n">
        <v>0</v>
      </c>
      <c r="E1072" s="10">
        <f>IF(D1072=1, IF(OR(C1072&lt;10, C1072&gt;=15),1,0), IF(OR(C1072&lt;7, C1072&gt;=18),1,0))</f>
        <v/>
      </c>
      <c r="F1072" s="11" t="n">
        <v>0</v>
      </c>
      <c r="G1072" s="12">
        <f>0.68*8</f>
        <v/>
      </c>
      <c r="H1072" s="12">
        <f>F1072-G1072</f>
        <v/>
      </c>
      <c r="I1072" s="10">
        <f>IF(E1072=0,"Fora",IF(E1071=0,"Carg xar",IF(H1072&lt;0,IF(M1072&lt;0.9,"Carg FV","Stby"),IF(M1072&gt;P1072,"V2H",IF(M1072&lt;0.9,"Carg xar","Stby")))))</f>
        <v/>
      </c>
      <c r="J1072" s="12">
        <f>IF(OR(I1072="Carg FV",I1072="Carg xar"),MIN(IF(I1072="Carg FV",ABS(H1072),7.4),7.4,MAX(0,(0.9-M1072)*40)*0.95),0)</f>
        <v/>
      </c>
      <c r="K1072" s="12">
        <f>IF(I1072="V2H",MIN(MAX(0,H1072),7.4,MAX(0,(M1072-P1072)*40)*0.95),0)</f>
        <v/>
      </c>
      <c r="L1072" s="12">
        <f>IF(E1072=0,0,MAX(0,H1072-K1072))</f>
        <v/>
      </c>
      <c r="M1072" s="13">
        <f>M1071+J1071/40-IF(I1071="V2H",K1071/(0.95*40),0)-IF(E1072=0,IF(E1071=1,IF(D1072=1,30,40)*0.18/(2*40),0),0)-IF(E1072=1,IF(E1071=0,IF(D1072=1,30,40)*0.18/(2*40),0),0)</f>
        <v/>
      </c>
      <c r="N1072" s="14" t="n">
        <v>0.2</v>
      </c>
      <c r="O1072" s="15">
        <f>K1072*N1072</f>
        <v/>
      </c>
      <c r="P1072">
        <f>IF(E1072=0,0.3,IF(D1072=1,IF(C1072&gt;=Params!$B$13-3,IF(C1072&lt;Params!$B$13,Params!$B$20,0.3),0.3),IF(C1072&gt;=Params!$B$15-3,IF(C1072&lt;Params!$B$15,Params!$B$21,0.3),0.3)))</f>
        <v/>
      </c>
    </row>
    <row r="1073" ht="15" customHeight="1" s="1">
      <c r="A1073" s="9" t="n">
        <v>1070</v>
      </c>
      <c r="B1073" s="6" t="inlineStr">
        <is>
          <t>14/02</t>
        </is>
      </c>
      <c r="C1073" s="6" t="n">
        <v>13</v>
      </c>
      <c r="D1073" s="6" t="n">
        <v>0</v>
      </c>
      <c r="E1073" s="10">
        <f>IF(D1073=1, IF(OR(C1073&lt;10, C1073&gt;=15),1,0), IF(OR(C1073&lt;7, C1073&gt;=18),1,0))</f>
        <v/>
      </c>
      <c r="F1073" s="11" t="n">
        <v>0</v>
      </c>
      <c r="G1073" s="12">
        <f>0.65*8</f>
        <v/>
      </c>
      <c r="H1073" s="12">
        <f>F1073-G1073</f>
        <v/>
      </c>
      <c r="I1073" s="10">
        <f>IF(E1073=0,"Fora",IF(E1072=0,"Carg xar",IF(H1073&lt;0,IF(M1073&lt;0.9,"Carg FV","Stby"),IF(M1073&gt;P1073,"V2H",IF(M1073&lt;0.9,"Carg xar","Stby")))))</f>
        <v/>
      </c>
      <c r="J1073" s="12">
        <f>IF(OR(I1073="Carg FV",I1073="Carg xar"),MIN(IF(I1073="Carg FV",ABS(H1073),7.4),7.4,MAX(0,(0.9-M1073)*40)*0.95),0)</f>
        <v/>
      </c>
      <c r="K1073" s="12">
        <f>IF(I1073="V2H",MIN(MAX(0,H1073),7.4,MAX(0,(M1073-P1073)*40)*0.95),0)</f>
        <v/>
      </c>
      <c r="L1073" s="12">
        <f>IF(E1073=0,0,MAX(0,H1073-K1073))</f>
        <v/>
      </c>
      <c r="M1073" s="13">
        <f>M1072+J1072/40-IF(I1072="V2H",K1072/(0.95*40),0)-IF(E1073=0,IF(E1072=1,IF(D1073=1,30,40)*0.18/(2*40),0),0)-IF(E1073=1,IF(E1072=0,IF(D1073=1,30,40)*0.18/(2*40),0),0)</f>
        <v/>
      </c>
      <c r="N1073" s="14" t="n">
        <v>0.2</v>
      </c>
      <c r="O1073" s="15">
        <f>K1073*N1073</f>
        <v/>
      </c>
      <c r="P1073">
        <f>IF(E1073=0,0.3,IF(D1073=1,IF(C1073&gt;=Params!$B$13-3,IF(C1073&lt;Params!$B$13,Params!$B$20,0.3),0.3),IF(C1073&gt;=Params!$B$15-3,IF(C1073&lt;Params!$B$15,Params!$B$21,0.3),0.3)))</f>
        <v/>
      </c>
    </row>
    <row r="1074" ht="15" customHeight="1" s="1">
      <c r="A1074" s="9" t="n">
        <v>1071</v>
      </c>
      <c r="B1074" s="6" t="inlineStr">
        <is>
          <t>14/02</t>
        </is>
      </c>
      <c r="C1074" s="6" t="n">
        <v>14</v>
      </c>
      <c r="D1074" s="6" t="n">
        <v>0</v>
      </c>
      <c r="E1074" s="10">
        <f>IF(D1074=1, IF(OR(C1074&lt;10, C1074&gt;=15),1,0), IF(OR(C1074&lt;7, C1074&gt;=18),1,0))</f>
        <v/>
      </c>
      <c r="F1074" s="11" t="n">
        <v>2.343</v>
      </c>
      <c r="G1074" s="12">
        <f>0.5*8</f>
        <v/>
      </c>
      <c r="H1074" s="12">
        <f>F1074-G1074</f>
        <v/>
      </c>
      <c r="I1074" s="10">
        <f>IF(E1074=0,"Fora",IF(E1073=0,"Carg xar",IF(H1074&lt;0,IF(M1074&lt;0.9,"Carg FV","Stby"),IF(M1074&gt;P1074,"V2H",IF(M1074&lt;0.9,"Carg xar","Stby")))))</f>
        <v/>
      </c>
      <c r="J1074" s="12">
        <f>IF(OR(I1074="Carg FV",I1074="Carg xar"),MIN(IF(I1074="Carg FV",ABS(H1074),7.4),7.4,MAX(0,(0.9-M1074)*40)*0.95),0)</f>
        <v/>
      </c>
      <c r="K1074" s="12">
        <f>IF(I1074="V2H",MIN(MAX(0,H1074),7.4,MAX(0,(M1074-P1074)*40)*0.95),0)</f>
        <v/>
      </c>
      <c r="L1074" s="12">
        <f>IF(E1074=0,0,MAX(0,H1074-K1074))</f>
        <v/>
      </c>
      <c r="M1074" s="13">
        <f>M1073+J1073/40-IF(I1073="V2H",K1073/(0.95*40),0)-IF(E1074=0,IF(E1073=1,IF(D1074=1,30,40)*0.18/(2*40),0),0)-IF(E1074=1,IF(E1073=0,IF(D1074=1,30,40)*0.18/(2*40),0),0)</f>
        <v/>
      </c>
      <c r="N1074" s="14" t="n">
        <v>0.15</v>
      </c>
      <c r="O1074" s="15">
        <f>K1074*N1074</f>
        <v/>
      </c>
      <c r="P1074">
        <f>IF(E1074=0,0.3,IF(D1074=1,IF(C1074&gt;=Params!$B$13-3,IF(C1074&lt;Params!$B$13,Params!$B$20,0.3),0.3),IF(C1074&gt;=Params!$B$15-3,IF(C1074&lt;Params!$B$15,Params!$B$21,0.3),0.3)))</f>
        <v/>
      </c>
    </row>
    <row r="1075" ht="15" customHeight="1" s="1">
      <c r="A1075" s="9" t="n">
        <v>1072</v>
      </c>
      <c r="B1075" s="6" t="inlineStr">
        <is>
          <t>14/02</t>
        </is>
      </c>
      <c r="C1075" s="6" t="n">
        <v>15</v>
      </c>
      <c r="D1075" s="6" t="n">
        <v>0</v>
      </c>
      <c r="E1075" s="10">
        <f>IF(D1075=1, IF(OR(C1075&lt;10, C1075&gt;=15),1,0), IF(OR(C1075&lt;7, C1075&gt;=18),1,0))</f>
        <v/>
      </c>
      <c r="F1075" s="11" t="n">
        <v>2.227</v>
      </c>
      <c r="G1075" s="12">
        <f>0.32*8</f>
        <v/>
      </c>
      <c r="H1075" s="12">
        <f>F1075-G1075</f>
        <v/>
      </c>
      <c r="I1075" s="10">
        <f>IF(E1075=0,"Fora",IF(E1074=0,"Carg xar",IF(H1075&lt;0,IF(M1075&lt;0.9,"Carg FV","Stby"),IF(M1075&gt;P1075,"V2H",IF(M1075&lt;0.9,"Carg xar","Stby")))))</f>
        <v/>
      </c>
      <c r="J1075" s="12">
        <f>IF(OR(I1075="Carg FV",I1075="Carg xar"),MIN(IF(I1075="Carg FV",ABS(H1075),7.4),7.4,MAX(0,(0.9-M1075)*40)*0.95),0)</f>
        <v/>
      </c>
      <c r="K1075" s="12">
        <f>IF(I1075="V2H",MIN(MAX(0,H1075),7.4,MAX(0,(M1075-P1075)*40)*0.95),0)</f>
        <v/>
      </c>
      <c r="L1075" s="12">
        <f>IF(E1075=0,0,MAX(0,H1075-K1075))</f>
        <v/>
      </c>
      <c r="M1075" s="13">
        <f>M1074+J1074/40-IF(I1074="V2H",K1074/(0.95*40),0)-IF(E1075=0,IF(E1074=1,IF(D1075=1,30,40)*0.18/(2*40),0),0)-IF(E1075=1,IF(E1074=0,IF(D1075=1,30,40)*0.18/(2*40),0),0)</f>
        <v/>
      </c>
      <c r="N1075" s="14" t="n">
        <v>0.15</v>
      </c>
      <c r="O1075" s="15">
        <f>K1075*N1075</f>
        <v/>
      </c>
      <c r="P1075">
        <f>IF(E1075=0,0.3,IF(D1075=1,IF(C1075&gt;=Params!$B$13-3,IF(C1075&lt;Params!$B$13,Params!$B$20,0.3),0.3),IF(C1075&gt;=Params!$B$15-3,IF(C1075&lt;Params!$B$15,Params!$B$21,0.3),0.3)))</f>
        <v/>
      </c>
    </row>
    <row r="1076" ht="15" customHeight="1" s="1">
      <c r="A1076" s="9" t="n">
        <v>1073</v>
      </c>
      <c r="B1076" s="6" t="inlineStr">
        <is>
          <t>14/02</t>
        </is>
      </c>
      <c r="C1076" s="6" t="n">
        <v>16</v>
      </c>
      <c r="D1076" s="6" t="n">
        <v>0</v>
      </c>
      <c r="E1076" s="10">
        <f>IF(D1076=1, IF(OR(C1076&lt;10, C1076&gt;=15),1,0), IF(OR(C1076&lt;7, C1076&gt;=18),1,0))</f>
        <v/>
      </c>
      <c r="F1076" s="11" t="n">
        <v>1.434</v>
      </c>
      <c r="G1076" s="12">
        <f>0.12*8</f>
        <v/>
      </c>
      <c r="H1076" s="12">
        <f>F1076-G1076</f>
        <v/>
      </c>
      <c r="I1076" s="10">
        <f>IF(E1076=0,"Fora",IF(E1075=0,"Carg xar",IF(H1076&lt;0,IF(M1076&lt;0.9,"Carg FV","Stby"),IF(M1076&gt;P1076,"V2H",IF(M1076&lt;0.9,"Carg xar","Stby")))))</f>
        <v/>
      </c>
      <c r="J1076" s="12">
        <f>IF(OR(I1076="Carg FV",I1076="Carg xar"),MIN(IF(I1076="Carg FV",ABS(H1076),7.4),7.4,MAX(0,(0.9-M1076)*40)*0.95),0)</f>
        <v/>
      </c>
      <c r="K1076" s="12">
        <f>IF(I1076="V2H",MIN(MAX(0,H1076),7.4,MAX(0,(M1076-P1076)*40)*0.95),0)</f>
        <v/>
      </c>
      <c r="L1076" s="12">
        <f>IF(E1076=0,0,MAX(0,H1076-K1076))</f>
        <v/>
      </c>
      <c r="M1076" s="13">
        <f>M1075+J1075/40-IF(I1075="V2H",K1075/(0.95*40),0)-IF(E1076=0,IF(E1075=1,IF(D1076=1,30,40)*0.18/(2*40),0),0)-IF(E1076=1,IF(E1075=0,IF(D1076=1,30,40)*0.18/(2*40),0),0)</f>
        <v/>
      </c>
      <c r="N1076" s="14" t="n">
        <v>0.15</v>
      </c>
      <c r="O1076" s="15">
        <f>K1076*N1076</f>
        <v/>
      </c>
      <c r="P1076">
        <f>IF(E1076=0,0.3,IF(D1076=1,IF(C1076&gt;=Params!$B$13-3,IF(C1076&lt;Params!$B$13,Params!$B$20,0.3),0.3),IF(C1076&gt;=Params!$B$15-3,IF(C1076&lt;Params!$B$15,Params!$B$21,0.3),0.3)))</f>
        <v/>
      </c>
    </row>
    <row r="1077" ht="15" customHeight="1" s="1">
      <c r="A1077" s="9" t="n">
        <v>1074</v>
      </c>
      <c r="B1077" s="6" t="inlineStr">
        <is>
          <t>14/02</t>
        </is>
      </c>
      <c r="C1077" s="6" t="n">
        <v>17</v>
      </c>
      <c r="D1077" s="6" t="n">
        <v>0</v>
      </c>
      <c r="E1077" s="10">
        <f>IF(D1077=1, IF(OR(C1077&lt;10, C1077&gt;=15),1,0), IF(OR(C1077&lt;7, C1077&gt;=18),1,0))</f>
        <v/>
      </c>
      <c r="F1077" s="11" t="n">
        <v>1.359</v>
      </c>
      <c r="G1077" s="12">
        <f>0*8</f>
        <v/>
      </c>
      <c r="H1077" s="12">
        <f>F1077-G1077</f>
        <v/>
      </c>
      <c r="I1077" s="10">
        <f>IF(E1077=0,"Fora",IF(E1076=0,"Carg xar",IF(H1077&lt;0,IF(M1077&lt;0.9,"Carg FV","Stby"),IF(M1077&gt;P1077,"V2H",IF(M1077&lt;0.9,"Carg xar","Stby")))))</f>
        <v/>
      </c>
      <c r="J1077" s="12">
        <f>IF(OR(I1077="Carg FV",I1077="Carg xar"),MIN(IF(I1077="Carg FV",ABS(H1077),7.4),7.4,MAX(0,(0.9-M1077)*40)*0.95),0)</f>
        <v/>
      </c>
      <c r="K1077" s="12">
        <f>IF(I1077="V2H",MIN(MAX(0,H1077),7.4,MAX(0,(M1077-P1077)*40)*0.95),0)</f>
        <v/>
      </c>
      <c r="L1077" s="12">
        <f>IF(E1077=0,0,MAX(0,H1077-K1077))</f>
        <v/>
      </c>
      <c r="M1077" s="13">
        <f>M1076+J1076/40-IF(I1076="V2H",K1076/(0.95*40),0)-IF(E1077=0,IF(E1076=1,IF(D1077=1,30,40)*0.18/(2*40),0),0)-IF(E1077=1,IF(E1076=0,IF(D1077=1,30,40)*0.18/(2*40),0),0)</f>
        <v/>
      </c>
      <c r="N1077" s="14" t="n">
        <v>0.15</v>
      </c>
      <c r="O1077" s="15">
        <f>K1077*N1077</f>
        <v/>
      </c>
      <c r="P1077">
        <f>IF(E1077=0,0.3,IF(D1077=1,IF(C1077&gt;=Params!$B$13-3,IF(C1077&lt;Params!$B$13,Params!$B$20,0.3),0.3),IF(C1077&gt;=Params!$B$15-3,IF(C1077&lt;Params!$B$15,Params!$B$21,0.3),0.3)))</f>
        <v/>
      </c>
    </row>
    <row r="1078" ht="15" customHeight="1" s="1">
      <c r="A1078" s="9" t="n">
        <v>1075</v>
      </c>
      <c r="B1078" s="6" t="inlineStr">
        <is>
          <t>14/02</t>
        </is>
      </c>
      <c r="C1078" s="6" t="n">
        <v>18</v>
      </c>
      <c r="D1078" s="6" t="n">
        <v>0</v>
      </c>
      <c r="E1078" s="10">
        <f>IF(D1078=1, IF(OR(C1078&lt;10, C1078&gt;=15),1,0), IF(OR(C1078&lt;7, C1078&gt;=18),1,0))</f>
        <v/>
      </c>
      <c r="F1078" s="11" t="n">
        <v>0.607</v>
      </c>
      <c r="G1078" s="12">
        <f>0*8</f>
        <v/>
      </c>
      <c r="H1078" s="12">
        <f>F1078-G1078</f>
        <v/>
      </c>
      <c r="I1078" s="10">
        <f>IF(E1078=0,"Fora",IF(E1077=0,"Carg xar",IF(H1078&lt;0,IF(M1078&lt;0.9,"Carg FV","Stby"),IF(M1078&gt;P1078,"V2H",IF(M1078&lt;0.9,"Carg xar","Stby")))))</f>
        <v/>
      </c>
      <c r="J1078" s="12">
        <f>IF(OR(I1078="Carg FV",I1078="Carg xar"),MIN(IF(I1078="Carg FV",ABS(H1078),7.4),7.4,MAX(0,(0.9-M1078)*40)*0.95),0)</f>
        <v/>
      </c>
      <c r="K1078" s="12">
        <f>IF(I1078="V2H",MIN(MAX(0,H1078),7.4,MAX(0,(M1078-P1078)*40)*0.95),0)</f>
        <v/>
      </c>
      <c r="L1078" s="12">
        <f>IF(E1078=0,0,MAX(0,H1078-K1078))</f>
        <v/>
      </c>
      <c r="M1078" s="13">
        <f>M1077+J1077/40-IF(I1077="V2H",K1077/(0.95*40),0)-IF(E1078=0,IF(E1077=1,IF(D1078=1,30,40)*0.18/(2*40),0),0)-IF(E1078=1,IF(E1077=0,IF(D1078=1,30,40)*0.18/(2*40),0),0)</f>
        <v/>
      </c>
      <c r="N1078" s="14" t="n">
        <v>0.2</v>
      </c>
      <c r="O1078" s="15">
        <f>K1078*N1078</f>
        <v/>
      </c>
      <c r="P1078">
        <f>IF(E1078=0,0.3,IF(D1078=1,IF(C1078&gt;=Params!$B$13-3,IF(C1078&lt;Params!$B$13,Params!$B$20,0.3),0.3),IF(C1078&gt;=Params!$B$15-3,IF(C1078&lt;Params!$B$15,Params!$B$21,0.3),0.3)))</f>
        <v/>
      </c>
    </row>
    <row r="1079" ht="15" customHeight="1" s="1">
      <c r="A1079" s="9" t="n">
        <v>1076</v>
      </c>
      <c r="B1079" s="6" t="inlineStr">
        <is>
          <t>14/02</t>
        </is>
      </c>
      <c r="C1079" s="6" t="n">
        <v>19</v>
      </c>
      <c r="D1079" s="6" t="n">
        <v>0</v>
      </c>
      <c r="E1079" s="10">
        <f>IF(D1079=1, IF(OR(C1079&lt;10, C1079&gt;=15),1,0), IF(OR(C1079&lt;7, C1079&gt;=18),1,0))</f>
        <v/>
      </c>
      <c r="F1079" s="11" t="n">
        <v>0.445</v>
      </c>
      <c r="G1079" s="12">
        <f>0*8</f>
        <v/>
      </c>
      <c r="H1079" s="12">
        <f>F1079-G1079</f>
        <v/>
      </c>
      <c r="I1079" s="10">
        <f>IF(E1079=0,"Fora",IF(E1078=0,"Carg xar",IF(H1079&lt;0,IF(M1079&lt;0.9,"Carg FV","Stby"),IF(M1079&gt;P1079,"V2H",IF(M1079&lt;0.9,"Carg xar","Stby")))))</f>
        <v/>
      </c>
      <c r="J1079" s="12">
        <f>IF(OR(I1079="Carg FV",I1079="Carg xar"),MIN(IF(I1079="Carg FV",ABS(H1079),7.4),7.4,MAX(0,(0.9-M1079)*40)*0.95),0)</f>
        <v/>
      </c>
      <c r="K1079" s="12">
        <f>IF(I1079="V2H",MIN(MAX(0,H1079),7.4,MAX(0,(M1079-P1079)*40)*0.95),0)</f>
        <v/>
      </c>
      <c r="L1079" s="12">
        <f>IF(E1079=0,0,MAX(0,H1079-K1079))</f>
        <v/>
      </c>
      <c r="M1079" s="13">
        <f>M1078+J1078/40-IF(I1078="V2H",K1078/(0.95*40),0)-IF(E1079=0,IF(E1078=1,IF(D1079=1,30,40)*0.18/(2*40),0),0)-IF(E1079=1,IF(E1078=0,IF(D1079=1,30,40)*0.18/(2*40),0),0)</f>
        <v/>
      </c>
      <c r="N1079" s="14" t="n">
        <v>0.2</v>
      </c>
      <c r="O1079" s="15">
        <f>K1079*N1079</f>
        <v/>
      </c>
      <c r="P1079">
        <f>IF(E1079=0,0.3,IF(D1079=1,IF(C1079&gt;=Params!$B$13-3,IF(C1079&lt;Params!$B$13,Params!$B$20,0.3),0.3),IF(C1079&gt;=Params!$B$15-3,IF(C1079&lt;Params!$B$15,Params!$B$21,0.3),0.3)))</f>
        <v/>
      </c>
    </row>
    <row r="1080" ht="15" customHeight="1" s="1">
      <c r="A1080" s="9" t="n">
        <v>1077</v>
      </c>
      <c r="B1080" s="6" t="inlineStr">
        <is>
          <t>14/02</t>
        </is>
      </c>
      <c r="C1080" s="6" t="n">
        <v>20</v>
      </c>
      <c r="D1080" s="6" t="n">
        <v>0</v>
      </c>
      <c r="E1080" s="10">
        <f>IF(D1080=1, IF(OR(C1080&lt;10, C1080&gt;=15),1,0), IF(OR(C1080&lt;7, C1080&gt;=18),1,0))</f>
        <v/>
      </c>
      <c r="F1080" s="11" t="n">
        <v>0.426</v>
      </c>
      <c r="G1080" s="12">
        <f>0*8</f>
        <v/>
      </c>
      <c r="H1080" s="12">
        <f>F1080-G1080</f>
        <v/>
      </c>
      <c r="I1080" s="10">
        <f>IF(E1080=0,"Fora",IF(E1079=0,"Carg xar",IF(H1080&lt;0,IF(M1080&lt;0.9,"Carg FV","Stby"),IF(M1080&gt;P1080,"V2H",IF(M1080&lt;0.9,"Carg xar","Stby")))))</f>
        <v/>
      </c>
      <c r="J1080" s="12">
        <f>IF(OR(I1080="Carg FV",I1080="Carg xar"),MIN(IF(I1080="Carg FV",ABS(H1080),7.4),7.4,MAX(0,(0.9-M1080)*40)*0.95),0)</f>
        <v/>
      </c>
      <c r="K1080" s="12">
        <f>IF(I1080="V2H",MIN(MAX(0,H1080),7.4,MAX(0,(M1080-P1080)*40)*0.95),0)</f>
        <v/>
      </c>
      <c r="L1080" s="12">
        <f>IF(E1080=0,0,MAX(0,H1080-K1080))</f>
        <v/>
      </c>
      <c r="M1080" s="13">
        <f>M1079+J1079/40-IF(I1079="V2H",K1079/(0.95*40),0)-IF(E1080=0,IF(E1079=1,IF(D1080=1,30,40)*0.18/(2*40),0),0)-IF(E1080=1,IF(E1079=0,IF(D1080=1,30,40)*0.18/(2*40),0),0)</f>
        <v/>
      </c>
      <c r="N1080" s="14" t="n">
        <v>0.2</v>
      </c>
      <c r="O1080" s="15">
        <f>K1080*N1080</f>
        <v/>
      </c>
      <c r="P1080">
        <f>IF(E1080=0,0.3,IF(D1080=1,IF(C1080&gt;=Params!$B$13-3,IF(C1080&lt;Params!$B$13,Params!$B$20,0.3),0.3),IF(C1080&gt;=Params!$B$15-3,IF(C1080&lt;Params!$B$15,Params!$B$21,0.3),0.3)))</f>
        <v/>
      </c>
    </row>
    <row r="1081" ht="15" customHeight="1" s="1">
      <c r="A1081" s="9" t="n">
        <v>1078</v>
      </c>
      <c r="B1081" s="6" t="inlineStr">
        <is>
          <t>14/02</t>
        </is>
      </c>
      <c r="C1081" s="6" t="n">
        <v>21</v>
      </c>
      <c r="D1081" s="6" t="n">
        <v>0</v>
      </c>
      <c r="E1081" s="10">
        <f>IF(D1081=1, IF(OR(C1081&lt;10, C1081&gt;=15),1,0), IF(OR(C1081&lt;7, C1081&gt;=18),1,0))</f>
        <v/>
      </c>
      <c r="F1081" s="11" t="n">
        <v>0.227</v>
      </c>
      <c r="G1081" s="12">
        <f>0*8</f>
        <v/>
      </c>
      <c r="H1081" s="12">
        <f>F1081-G1081</f>
        <v/>
      </c>
      <c r="I1081" s="10">
        <f>IF(E1081=0,"Fora",IF(E1080=0,"Carg xar",IF(H1081&lt;0,IF(M1081&lt;0.9,"Carg FV","Stby"),IF(M1081&gt;P1081,"V2H",IF(M1081&lt;0.9,"Carg xar","Stby")))))</f>
        <v/>
      </c>
      <c r="J1081" s="12">
        <f>IF(OR(I1081="Carg FV",I1081="Carg xar"),MIN(IF(I1081="Carg FV",ABS(H1081),7.4),7.4,MAX(0,(0.9-M1081)*40)*0.95),0)</f>
        <v/>
      </c>
      <c r="K1081" s="12">
        <f>IF(I1081="V2H",MIN(MAX(0,H1081),7.4,MAX(0,(M1081-P1081)*40)*0.95),0)</f>
        <v/>
      </c>
      <c r="L1081" s="12">
        <f>IF(E1081=0,0,MAX(0,H1081-K1081))</f>
        <v/>
      </c>
      <c r="M1081" s="13">
        <f>M1080+J1080/40-IF(I1080="V2H",K1080/(0.95*40),0)-IF(E1081=0,IF(E1080=1,IF(D1081=1,30,40)*0.18/(2*40),0),0)-IF(E1081=1,IF(E1080=0,IF(D1081=1,30,40)*0.18/(2*40),0),0)</f>
        <v/>
      </c>
      <c r="N1081" s="14" t="n">
        <v>0.2</v>
      </c>
      <c r="O1081" s="15">
        <f>K1081*N1081</f>
        <v/>
      </c>
      <c r="P1081">
        <f>IF(E1081=0,0.3,IF(D1081=1,IF(C1081&gt;=Params!$B$13-3,IF(C1081&lt;Params!$B$13,Params!$B$20,0.3),0.3),IF(C1081&gt;=Params!$B$15-3,IF(C1081&lt;Params!$B$15,Params!$B$21,0.3),0.3)))</f>
        <v/>
      </c>
    </row>
    <row r="1082" ht="15" customHeight="1" s="1">
      <c r="A1082" s="9" t="n">
        <v>1079</v>
      </c>
      <c r="B1082" s="6" t="inlineStr">
        <is>
          <t>14/02</t>
        </is>
      </c>
      <c r="C1082" s="6" t="n">
        <v>22</v>
      </c>
      <c r="D1082" s="6" t="n">
        <v>0</v>
      </c>
      <c r="E1082" s="10">
        <f>IF(D1082=1, IF(OR(C1082&lt;10, C1082&gt;=15),1,0), IF(OR(C1082&lt;7, C1082&gt;=18),1,0))</f>
        <v/>
      </c>
      <c r="F1082" s="11" t="n">
        <v>0.18</v>
      </c>
      <c r="G1082" s="12">
        <f>0*8</f>
        <v/>
      </c>
      <c r="H1082" s="12">
        <f>F1082-G1082</f>
        <v/>
      </c>
      <c r="I1082" s="10">
        <f>IF(E1082=0,"Fora",IF(E1081=0,"Carg xar",IF(H1082&lt;0,IF(M1082&lt;0.9,"Carg FV","Stby"),IF(M1082&gt;P1082,"V2H",IF(M1082&lt;0.9,"Carg xar","Stby")))))</f>
        <v/>
      </c>
      <c r="J1082" s="12">
        <f>IF(OR(I1082="Carg FV",I1082="Carg xar"),MIN(IF(I1082="Carg FV",ABS(H1082),7.4),7.4,MAX(0,(0.9-M1082)*40)*0.95),0)</f>
        <v/>
      </c>
      <c r="K1082" s="12">
        <f>IF(I1082="V2H",MIN(MAX(0,H1082),7.4,MAX(0,(M1082-P1082)*40)*0.95),0)</f>
        <v/>
      </c>
      <c r="L1082" s="12">
        <f>IF(E1082=0,0,MAX(0,H1082-K1082))</f>
        <v/>
      </c>
      <c r="M1082" s="13">
        <f>M1081+J1081/40-IF(I1081="V2H",K1081/(0.95*40),0)-IF(E1082=0,IF(E1081=1,IF(D1082=1,30,40)*0.18/(2*40),0),0)-IF(E1082=1,IF(E1081=0,IF(D1082=1,30,40)*0.18/(2*40),0),0)</f>
        <v/>
      </c>
      <c r="N1082" s="14" t="n">
        <v>0.15</v>
      </c>
      <c r="O1082" s="15">
        <f>K1082*N1082</f>
        <v/>
      </c>
      <c r="P1082">
        <f>IF(E1082=0,0.3,IF(D1082=1,IF(C1082&gt;=Params!$B$13-3,IF(C1082&lt;Params!$B$13,Params!$B$20,0.3),0.3),IF(C1082&gt;=Params!$B$15-3,IF(C1082&lt;Params!$B$15,Params!$B$21,0.3),0.3)))</f>
        <v/>
      </c>
    </row>
    <row r="1083" ht="15" customHeight="1" s="1">
      <c r="A1083" s="9" t="n">
        <v>1080</v>
      </c>
      <c r="B1083" s="6" t="inlineStr">
        <is>
          <t>14/02</t>
        </is>
      </c>
      <c r="C1083" s="6" t="n">
        <v>23</v>
      </c>
      <c r="D1083" s="6" t="n">
        <v>0</v>
      </c>
      <c r="E1083" s="10">
        <f>IF(D1083=1, IF(OR(C1083&lt;10, C1083&gt;=15),1,0), IF(OR(C1083&lt;7, C1083&gt;=18),1,0))</f>
        <v/>
      </c>
      <c r="F1083" s="11" t="n">
        <v>2.002</v>
      </c>
      <c r="G1083" s="12">
        <f>0*8</f>
        <v/>
      </c>
      <c r="H1083" s="12">
        <f>F1083-G1083</f>
        <v/>
      </c>
      <c r="I1083" s="10">
        <f>IF(E1083=0,"Fora",IF(E1082=0,"Carg xar",IF(H1083&lt;0,IF(M1083&lt;0.9,"Carg FV","Stby"),IF(M1083&gt;P1083,"V2H",IF(M1083&lt;0.9,"Carg xar","Stby")))))</f>
        <v/>
      </c>
      <c r="J1083" s="12">
        <f>IF(OR(I1083="Carg FV",I1083="Carg xar"),MIN(IF(I1083="Carg FV",ABS(H1083),7.4),7.4,MAX(0,(0.9-M1083)*40)*0.95),0)</f>
        <v/>
      </c>
      <c r="K1083" s="12">
        <f>IF(I1083="V2H",MIN(MAX(0,H1083),7.4,MAX(0,(M1083-P1083)*40)*0.95),0)</f>
        <v/>
      </c>
      <c r="L1083" s="12">
        <f>IF(E1083=0,0,MAX(0,H1083-K1083))</f>
        <v/>
      </c>
      <c r="M1083" s="13">
        <f>M1082+J1082/40-IF(I1082="V2H",K1082/(0.95*40),0)-IF(E1083=0,IF(E1082=1,IF(D1083=1,30,40)*0.18/(2*40),0),0)-IF(E1083=1,IF(E1082=0,IF(D1083=1,30,40)*0.18/(2*40),0),0)</f>
        <v/>
      </c>
      <c r="N1083" s="14" t="n">
        <v>0.15</v>
      </c>
      <c r="O1083" s="15">
        <f>K1083*N1083</f>
        <v/>
      </c>
      <c r="P1083">
        <f>IF(E1083=0,0.3,IF(D1083=1,IF(C1083&gt;=Params!$B$13-3,IF(C1083&lt;Params!$B$13,Params!$B$20,0.3),0.3),IF(C1083&gt;=Params!$B$15-3,IF(C1083&lt;Params!$B$15,Params!$B$21,0.3),0.3)))</f>
        <v/>
      </c>
    </row>
    <row r="1084" ht="15" customHeight="1" s="1">
      <c r="A1084" s="9" t="n">
        <v>1081</v>
      </c>
      <c r="B1084" s="6" t="inlineStr">
        <is>
          <t>15/02</t>
        </is>
      </c>
      <c r="C1084" s="6" t="n">
        <v>0</v>
      </c>
      <c r="D1084" s="6" t="n">
        <v>1</v>
      </c>
      <c r="E1084" s="10">
        <f>IF(D1084=1, IF(OR(C1084&lt;10, C1084&gt;=15),1,0), IF(OR(C1084&lt;7, C1084&gt;=18),1,0))</f>
        <v/>
      </c>
      <c r="F1084" s="11" t="n">
        <v>1.946</v>
      </c>
      <c r="G1084" s="12">
        <f>0*8</f>
        <v/>
      </c>
      <c r="H1084" s="12">
        <f>F1084-G1084</f>
        <v/>
      </c>
      <c r="I1084" s="10">
        <f>IF(E1084=0,"Fora",IF(E1083=0,"Carg xar",IF(H1084&lt;0,IF(M1084&lt;0.9,"Carg FV","Stby"),IF(M1084&gt;P1084,"V2H",IF(M1084&lt;0.9,"Carg xar","Stby")))))</f>
        <v/>
      </c>
      <c r="J1084" s="12">
        <f>IF(OR(I1084="Carg FV",I1084="Carg xar"),MIN(IF(I1084="Carg FV",ABS(H1084),7.4),7.4,MAX(0,(0.9-M1084)*40)*0.95),0)</f>
        <v/>
      </c>
      <c r="K1084" s="12">
        <f>IF(I1084="V2H",MIN(MAX(0,H1084),7.4,MAX(0,(M1084-P1084)*40)*0.95),0)</f>
        <v/>
      </c>
      <c r="L1084" s="12">
        <f>IF(E1084=0,0,MAX(0,H1084-K1084))</f>
        <v/>
      </c>
      <c r="M1084" s="13">
        <f>M1083+J1083/40-IF(I1083="V2H",K1083/(0.95*40),0)-IF(E1084=0,IF(E1083=1,IF(D1084=1,30,40)*0.18/(2*40),0),0)-IF(E1084=1,IF(E1083=0,IF(D1084=1,30,40)*0.18/(2*40),0),0)</f>
        <v/>
      </c>
      <c r="N1084" s="14" t="n">
        <v>0.09</v>
      </c>
      <c r="O1084" s="15">
        <f>K1084*N1084</f>
        <v/>
      </c>
      <c r="P1084">
        <f>IF(E1084=0,0.3,IF(D1084=1,IF(C1084&gt;=Params!$B$13-3,IF(C1084&lt;Params!$B$13,Params!$B$20,0.3),0.3),IF(C1084&gt;=Params!$B$15-3,IF(C1084&lt;Params!$B$15,Params!$B$21,0.3),0.3)))</f>
        <v/>
      </c>
    </row>
    <row r="1085" ht="15" customHeight="1" s="1">
      <c r="A1085" s="9" t="n">
        <v>1082</v>
      </c>
      <c r="B1085" s="6" t="inlineStr">
        <is>
          <t>15/02</t>
        </is>
      </c>
      <c r="C1085" s="6" t="n">
        <v>1</v>
      </c>
      <c r="D1085" s="6" t="n">
        <v>1</v>
      </c>
      <c r="E1085" s="10">
        <f>IF(D1085=1, IF(OR(C1085&lt;10, C1085&gt;=15),1,0), IF(OR(C1085&lt;7, C1085&gt;=18),1,0))</f>
        <v/>
      </c>
      <c r="F1085" s="11" t="n">
        <v>1.71</v>
      </c>
      <c r="G1085" s="12">
        <f>0*8</f>
        <v/>
      </c>
      <c r="H1085" s="12">
        <f>F1085-G1085</f>
        <v/>
      </c>
      <c r="I1085" s="10">
        <f>IF(E1085=0,"Fora",IF(E1084=0,"Carg xar",IF(H1085&lt;0,IF(M1085&lt;0.9,"Carg FV","Stby"),IF(M1085&gt;P1085,"V2H",IF(M1085&lt;0.9,"Carg xar","Stby")))))</f>
        <v/>
      </c>
      <c r="J1085" s="12">
        <f>IF(OR(I1085="Carg FV",I1085="Carg xar"),MIN(IF(I1085="Carg FV",ABS(H1085),7.4),7.4,MAX(0,(0.9-M1085)*40)*0.95),0)</f>
        <v/>
      </c>
      <c r="K1085" s="12">
        <f>IF(I1085="V2H",MIN(MAX(0,H1085),7.4,MAX(0,(M1085-P1085)*40)*0.95),0)</f>
        <v/>
      </c>
      <c r="L1085" s="12">
        <f>IF(E1085=0,0,MAX(0,H1085-K1085))</f>
        <v/>
      </c>
      <c r="M1085" s="13">
        <f>M1084+J1084/40-IF(I1084="V2H",K1084/(0.95*40),0)-IF(E1085=0,IF(E1084=1,IF(D1085=1,30,40)*0.18/(2*40),0),0)-IF(E1085=1,IF(E1084=0,IF(D1085=1,30,40)*0.18/(2*40),0),0)</f>
        <v/>
      </c>
      <c r="N1085" s="14" t="n">
        <v>0.09</v>
      </c>
      <c r="O1085" s="15">
        <f>K1085*N1085</f>
        <v/>
      </c>
      <c r="P1085">
        <f>IF(E1085=0,0.3,IF(D1085=1,IF(C1085&gt;=Params!$B$13-3,IF(C1085&lt;Params!$B$13,Params!$B$20,0.3),0.3),IF(C1085&gt;=Params!$B$15-3,IF(C1085&lt;Params!$B$15,Params!$B$21,0.3),0.3)))</f>
        <v/>
      </c>
    </row>
    <row r="1086" ht="15" customHeight="1" s="1">
      <c r="A1086" s="9" t="n">
        <v>1083</v>
      </c>
      <c r="B1086" s="6" t="inlineStr">
        <is>
          <t>15/02</t>
        </is>
      </c>
      <c r="C1086" s="6" t="n">
        <v>2</v>
      </c>
      <c r="D1086" s="6" t="n">
        <v>1</v>
      </c>
      <c r="E1086" s="10">
        <f>IF(D1086=1, IF(OR(C1086&lt;10, C1086&gt;=15),1,0), IF(OR(C1086&lt;7, C1086&gt;=18),1,0))</f>
        <v/>
      </c>
      <c r="F1086" s="11" t="n">
        <v>2.367</v>
      </c>
      <c r="G1086" s="12">
        <f>0*8</f>
        <v/>
      </c>
      <c r="H1086" s="12">
        <f>F1086-G1086</f>
        <v/>
      </c>
      <c r="I1086" s="10">
        <f>IF(E1086=0,"Fora",IF(E1085=0,"Carg xar",IF(H1086&lt;0,IF(M1086&lt;0.9,"Carg FV","Stby"),IF(M1086&gt;P1086,"V2H",IF(M1086&lt;0.9,"Carg xar","Stby")))))</f>
        <v/>
      </c>
      <c r="J1086" s="12">
        <f>IF(OR(I1086="Carg FV",I1086="Carg xar"),MIN(IF(I1086="Carg FV",ABS(H1086),7.4),7.4,MAX(0,(0.9-M1086)*40)*0.95),0)</f>
        <v/>
      </c>
      <c r="K1086" s="12">
        <f>IF(I1086="V2H",MIN(MAX(0,H1086),7.4,MAX(0,(M1086-P1086)*40)*0.95),0)</f>
        <v/>
      </c>
      <c r="L1086" s="12">
        <f>IF(E1086=0,0,MAX(0,H1086-K1086))</f>
        <v/>
      </c>
      <c r="M1086" s="13">
        <f>M1085+J1085/40-IF(I1085="V2H",K1085/(0.95*40),0)-IF(E1086=0,IF(E1085=1,IF(D1086=1,30,40)*0.18/(2*40),0),0)-IF(E1086=1,IF(E1085=0,IF(D1086=1,30,40)*0.18/(2*40),0),0)</f>
        <v/>
      </c>
      <c r="N1086" s="14" t="n">
        <v>0.09</v>
      </c>
      <c r="O1086" s="15">
        <f>K1086*N1086</f>
        <v/>
      </c>
      <c r="P1086">
        <f>IF(E1086=0,0.3,IF(D1086=1,IF(C1086&gt;=Params!$B$13-3,IF(C1086&lt;Params!$B$13,Params!$B$20,0.3),0.3),IF(C1086&gt;=Params!$B$15-3,IF(C1086&lt;Params!$B$15,Params!$B$21,0.3),0.3)))</f>
        <v/>
      </c>
    </row>
    <row r="1087" ht="15" customHeight="1" s="1">
      <c r="A1087" s="9" t="n">
        <v>1084</v>
      </c>
      <c r="B1087" s="6" t="inlineStr">
        <is>
          <t>15/02</t>
        </is>
      </c>
      <c r="C1087" s="6" t="n">
        <v>3</v>
      </c>
      <c r="D1087" s="6" t="n">
        <v>1</v>
      </c>
      <c r="E1087" s="10">
        <f>IF(D1087=1, IF(OR(C1087&lt;10, C1087&gt;=15),1,0), IF(OR(C1087&lt;7, C1087&gt;=18),1,0))</f>
        <v/>
      </c>
      <c r="F1087" s="11" t="n">
        <v>1.939</v>
      </c>
      <c r="G1087" s="12">
        <f>0*8</f>
        <v/>
      </c>
      <c r="H1087" s="12">
        <f>F1087-G1087</f>
        <v/>
      </c>
      <c r="I1087" s="10">
        <f>IF(E1087=0,"Fora",IF(E1086=0,"Carg xar",IF(H1087&lt;0,IF(M1087&lt;0.9,"Carg FV","Stby"),IF(M1087&gt;P1087,"V2H",IF(M1087&lt;0.9,"Carg xar","Stby")))))</f>
        <v/>
      </c>
      <c r="J1087" s="12">
        <f>IF(OR(I1087="Carg FV",I1087="Carg xar"),MIN(IF(I1087="Carg FV",ABS(H1087),7.4),7.4,MAX(0,(0.9-M1087)*40)*0.95),0)</f>
        <v/>
      </c>
      <c r="K1087" s="12">
        <f>IF(I1087="V2H",MIN(MAX(0,H1087),7.4,MAX(0,(M1087-P1087)*40)*0.95),0)</f>
        <v/>
      </c>
      <c r="L1087" s="12">
        <f>IF(E1087=0,0,MAX(0,H1087-K1087))</f>
        <v/>
      </c>
      <c r="M1087" s="13">
        <f>M1086+J1086/40-IF(I1086="V2H",K1086/(0.95*40),0)-IF(E1087=0,IF(E1086=1,IF(D1087=1,30,40)*0.18/(2*40),0),0)-IF(E1087=1,IF(E1086=0,IF(D1087=1,30,40)*0.18/(2*40),0),0)</f>
        <v/>
      </c>
      <c r="N1087" s="14" t="n">
        <v>0.09</v>
      </c>
      <c r="O1087" s="15">
        <f>K1087*N1087</f>
        <v/>
      </c>
      <c r="P1087">
        <f>IF(E1087=0,0.3,IF(D1087=1,IF(C1087&gt;=Params!$B$13-3,IF(C1087&lt;Params!$B$13,Params!$B$20,0.3),0.3),IF(C1087&gt;=Params!$B$15-3,IF(C1087&lt;Params!$B$15,Params!$B$21,0.3),0.3)))</f>
        <v/>
      </c>
    </row>
    <row r="1088" ht="15" customHeight="1" s="1">
      <c r="A1088" s="9" t="n">
        <v>1085</v>
      </c>
      <c r="B1088" s="6" t="inlineStr">
        <is>
          <t>15/02</t>
        </is>
      </c>
      <c r="C1088" s="6" t="n">
        <v>4</v>
      </c>
      <c r="D1088" s="6" t="n">
        <v>1</v>
      </c>
      <c r="E1088" s="10">
        <f>IF(D1088=1, IF(OR(C1088&lt;10, C1088&gt;=15),1,0), IF(OR(C1088&lt;7, C1088&gt;=18),1,0))</f>
        <v/>
      </c>
      <c r="F1088" s="11" t="n">
        <v>1.9</v>
      </c>
      <c r="G1088" s="12">
        <f>0*8</f>
        <v/>
      </c>
      <c r="H1088" s="12">
        <f>F1088-G1088</f>
        <v/>
      </c>
      <c r="I1088" s="10">
        <f>IF(E1088=0,"Fora",IF(E1087=0,"Carg xar",IF(H1088&lt;0,IF(M1088&lt;0.9,"Carg FV","Stby"),IF(M1088&gt;P1088,"V2H",IF(M1088&lt;0.9,"Carg xar","Stby")))))</f>
        <v/>
      </c>
      <c r="J1088" s="12">
        <f>IF(OR(I1088="Carg FV",I1088="Carg xar"),MIN(IF(I1088="Carg FV",ABS(H1088),7.4),7.4,MAX(0,(0.9-M1088)*40)*0.95),0)</f>
        <v/>
      </c>
      <c r="K1088" s="12">
        <f>IF(I1088="V2H",MIN(MAX(0,H1088),7.4,MAX(0,(M1088-P1088)*40)*0.95),0)</f>
        <v/>
      </c>
      <c r="L1088" s="12">
        <f>IF(E1088=0,0,MAX(0,H1088-K1088))</f>
        <v/>
      </c>
      <c r="M1088" s="13">
        <f>M1087+J1087/40-IF(I1087="V2H",K1087/(0.95*40),0)-IF(E1088=0,IF(E1087=1,IF(D1088=1,30,40)*0.18/(2*40),0),0)-IF(E1088=1,IF(E1087=0,IF(D1088=1,30,40)*0.18/(2*40),0),0)</f>
        <v/>
      </c>
      <c r="N1088" s="14" t="n">
        <v>0.09</v>
      </c>
      <c r="O1088" s="15">
        <f>K1088*N1088</f>
        <v/>
      </c>
      <c r="P1088">
        <f>IF(E1088=0,0.3,IF(D1088=1,IF(C1088&gt;=Params!$B$13-3,IF(C1088&lt;Params!$B$13,Params!$B$20,0.3),0.3),IF(C1088&gt;=Params!$B$15-3,IF(C1088&lt;Params!$B$15,Params!$B$21,0.3),0.3)))</f>
        <v/>
      </c>
    </row>
    <row r="1089" ht="15" customHeight="1" s="1">
      <c r="A1089" s="9" t="n">
        <v>1086</v>
      </c>
      <c r="B1089" s="6" t="inlineStr">
        <is>
          <t>15/02</t>
        </is>
      </c>
      <c r="C1089" s="6" t="n">
        <v>5</v>
      </c>
      <c r="D1089" s="6" t="n">
        <v>1</v>
      </c>
      <c r="E1089" s="10">
        <f>IF(D1089=1, IF(OR(C1089&lt;10, C1089&gt;=15),1,0), IF(OR(C1089&lt;7, C1089&gt;=18),1,0))</f>
        <v/>
      </c>
      <c r="F1089" s="11" t="n">
        <v>1.74</v>
      </c>
      <c r="G1089" s="12">
        <f>0*8</f>
        <v/>
      </c>
      <c r="H1089" s="12">
        <f>F1089-G1089</f>
        <v/>
      </c>
      <c r="I1089" s="10">
        <f>IF(E1089=0,"Fora",IF(E1088=0,"Carg xar",IF(H1089&lt;0,IF(M1089&lt;0.9,"Carg FV","Stby"),IF(M1089&gt;P1089,"V2H",IF(M1089&lt;0.9,"Carg xar","Stby")))))</f>
        <v/>
      </c>
      <c r="J1089" s="12">
        <f>IF(OR(I1089="Carg FV",I1089="Carg xar"),MIN(IF(I1089="Carg FV",ABS(H1089),7.4),7.4,MAX(0,(0.9-M1089)*40)*0.95),0)</f>
        <v/>
      </c>
      <c r="K1089" s="12">
        <f>IF(I1089="V2H",MIN(MAX(0,H1089),7.4,MAX(0,(M1089-P1089)*40)*0.95),0)</f>
        <v/>
      </c>
      <c r="L1089" s="12">
        <f>IF(E1089=0,0,MAX(0,H1089-K1089))</f>
        <v/>
      </c>
      <c r="M1089" s="13">
        <f>M1088+J1088/40-IF(I1088="V2H",K1088/(0.95*40),0)-IF(E1089=0,IF(E1088=1,IF(D1089=1,30,40)*0.18/(2*40),0),0)-IF(E1089=1,IF(E1088=0,IF(D1089=1,30,40)*0.18/(2*40),0),0)</f>
        <v/>
      </c>
      <c r="N1089" s="14" t="n">
        <v>0.09</v>
      </c>
      <c r="O1089" s="15">
        <f>K1089*N1089</f>
        <v/>
      </c>
      <c r="P1089">
        <f>IF(E1089=0,0.3,IF(D1089=1,IF(C1089&gt;=Params!$B$13-3,IF(C1089&lt;Params!$B$13,Params!$B$20,0.3),0.3),IF(C1089&gt;=Params!$B$15-3,IF(C1089&lt;Params!$B$15,Params!$B$21,0.3),0.3)))</f>
        <v/>
      </c>
    </row>
    <row r="1090" ht="15" customHeight="1" s="1">
      <c r="A1090" s="9" t="n">
        <v>1087</v>
      </c>
      <c r="B1090" s="6" t="inlineStr">
        <is>
          <t>15/02</t>
        </is>
      </c>
      <c r="C1090" s="6" t="n">
        <v>6</v>
      </c>
      <c r="D1090" s="6" t="n">
        <v>1</v>
      </c>
      <c r="E1090" s="10">
        <f>IF(D1090=1, IF(OR(C1090&lt;10, C1090&gt;=15),1,0), IF(OR(C1090&lt;7, C1090&gt;=18),1,0))</f>
        <v/>
      </c>
      <c r="F1090" s="11" t="n">
        <v>1.748</v>
      </c>
      <c r="G1090" s="12">
        <f>0*8</f>
        <v/>
      </c>
      <c r="H1090" s="12">
        <f>F1090-G1090</f>
        <v/>
      </c>
      <c r="I1090" s="10">
        <f>IF(E1090=0,"Fora",IF(E1089=0,"Carg xar",IF(H1090&lt;0,IF(M1090&lt;0.9,"Carg FV","Stby"),IF(M1090&gt;P1090,"V2H",IF(M1090&lt;0.9,"Carg xar","Stby")))))</f>
        <v/>
      </c>
      <c r="J1090" s="12">
        <f>IF(OR(I1090="Carg FV",I1090="Carg xar"),MIN(IF(I1090="Carg FV",ABS(H1090),7.4),7.4,MAX(0,(0.9-M1090)*40)*0.95),0)</f>
        <v/>
      </c>
      <c r="K1090" s="12">
        <f>IF(I1090="V2H",MIN(MAX(0,H1090),7.4,MAX(0,(M1090-P1090)*40)*0.95),0)</f>
        <v/>
      </c>
      <c r="L1090" s="12">
        <f>IF(E1090=0,0,MAX(0,H1090-K1090))</f>
        <v/>
      </c>
      <c r="M1090" s="13">
        <f>M1089+J1089/40-IF(I1089="V2H",K1089/(0.95*40),0)-IF(E1090=0,IF(E1089=1,IF(D1090=1,30,40)*0.18/(2*40),0),0)-IF(E1090=1,IF(E1089=0,IF(D1090=1,30,40)*0.18/(2*40),0),0)</f>
        <v/>
      </c>
      <c r="N1090" s="14" t="n">
        <v>0.09</v>
      </c>
      <c r="O1090" s="15">
        <f>K1090*N1090</f>
        <v/>
      </c>
      <c r="P1090">
        <f>IF(E1090=0,0.3,IF(D1090=1,IF(C1090&gt;=Params!$B$13-3,IF(C1090&lt;Params!$B$13,Params!$B$20,0.3),0.3),IF(C1090&gt;=Params!$B$15-3,IF(C1090&lt;Params!$B$15,Params!$B$21,0.3),0.3)))</f>
        <v/>
      </c>
    </row>
    <row r="1091" ht="15" customHeight="1" s="1">
      <c r="A1091" s="9" t="n">
        <v>1088</v>
      </c>
      <c r="B1091" s="6" t="inlineStr">
        <is>
          <t>15/02</t>
        </is>
      </c>
      <c r="C1091" s="6" t="n">
        <v>7</v>
      </c>
      <c r="D1091" s="6" t="n">
        <v>1</v>
      </c>
      <c r="E1091" s="10">
        <f>IF(D1091=1, IF(OR(C1091&lt;10, C1091&gt;=15),1,0), IF(OR(C1091&lt;7, C1091&gt;=18),1,0))</f>
        <v/>
      </c>
      <c r="F1091" s="11" t="n">
        <v>1.778</v>
      </c>
      <c r="G1091" s="12">
        <f>0*8</f>
        <v/>
      </c>
      <c r="H1091" s="12">
        <f>F1091-G1091</f>
        <v/>
      </c>
      <c r="I1091" s="10">
        <f>IF(E1091=0,"Fora",IF(E1090=0,"Carg xar",IF(H1091&lt;0,IF(M1091&lt;0.9,"Carg FV","Stby"),IF(M1091&gt;P1091,"V2H",IF(M1091&lt;0.9,"Carg xar","Stby")))))</f>
        <v/>
      </c>
      <c r="J1091" s="12">
        <f>IF(OR(I1091="Carg FV",I1091="Carg xar"),MIN(IF(I1091="Carg FV",ABS(H1091),7.4),7.4,MAX(0,(0.9-M1091)*40)*0.95),0)</f>
        <v/>
      </c>
      <c r="K1091" s="12">
        <f>IF(I1091="V2H",MIN(MAX(0,H1091),7.4,MAX(0,(M1091-P1091)*40)*0.95),0)</f>
        <v/>
      </c>
      <c r="L1091" s="12">
        <f>IF(E1091=0,0,MAX(0,H1091-K1091))</f>
        <v/>
      </c>
      <c r="M1091" s="13">
        <f>M1090+J1090/40-IF(I1090="V2H",K1090/(0.95*40),0)-IF(E1091=0,IF(E1090=1,IF(D1091=1,30,40)*0.18/(2*40),0),0)-IF(E1091=1,IF(E1090=0,IF(D1091=1,30,40)*0.18/(2*40),0),0)</f>
        <v/>
      </c>
      <c r="N1091" s="14" t="n">
        <v>0.09</v>
      </c>
      <c r="O1091" s="15">
        <f>K1091*N1091</f>
        <v/>
      </c>
      <c r="P1091">
        <f>IF(E1091=0,0.3,IF(D1091=1,IF(C1091&gt;=Params!$B$13-3,IF(C1091&lt;Params!$B$13,Params!$B$20,0.3),0.3),IF(C1091&gt;=Params!$B$15-3,IF(C1091&lt;Params!$B$15,Params!$B$21,0.3),0.3)))</f>
        <v/>
      </c>
    </row>
    <row r="1092" ht="15" customHeight="1" s="1">
      <c r="A1092" s="9" t="n">
        <v>1089</v>
      </c>
      <c r="B1092" s="6" t="inlineStr">
        <is>
          <t>15/02</t>
        </is>
      </c>
      <c r="C1092" s="6" t="n">
        <v>8</v>
      </c>
      <c r="D1092" s="6" t="n">
        <v>1</v>
      </c>
      <c r="E1092" s="10">
        <f>IF(D1092=1, IF(OR(C1092&lt;10, C1092&gt;=15),1,0), IF(OR(C1092&lt;7, C1092&gt;=18),1,0))</f>
        <v/>
      </c>
      <c r="F1092" s="11" t="n">
        <v>2.475</v>
      </c>
      <c r="G1092" s="12">
        <f>0.1*8</f>
        <v/>
      </c>
      <c r="H1092" s="12">
        <f>F1092-G1092</f>
        <v/>
      </c>
      <c r="I1092" s="10">
        <f>IF(E1092=0,"Fora",IF(E1091=0,"Carg xar",IF(H1092&lt;0,IF(M1092&lt;0.9,"Carg FV","Stby"),IF(M1092&gt;P1092,"V2H",IF(M1092&lt;0.9,"Carg xar","Stby")))))</f>
        <v/>
      </c>
      <c r="J1092" s="12">
        <f>IF(OR(I1092="Carg FV",I1092="Carg xar"),MIN(IF(I1092="Carg FV",ABS(H1092),7.4),7.4,MAX(0,(0.9-M1092)*40)*0.95),0)</f>
        <v/>
      </c>
      <c r="K1092" s="12">
        <f>IF(I1092="V2H",MIN(MAX(0,H1092),7.4,MAX(0,(M1092-P1092)*40)*0.95),0)</f>
        <v/>
      </c>
      <c r="L1092" s="12">
        <f>IF(E1092=0,0,MAX(0,H1092-K1092))</f>
        <v/>
      </c>
      <c r="M1092" s="13">
        <f>M1091+J1091/40-IF(I1091="V2H",K1091/(0.95*40),0)-IF(E1092=0,IF(E1091=1,IF(D1092=1,30,40)*0.18/(2*40),0),0)-IF(E1092=1,IF(E1091=0,IF(D1092=1,30,40)*0.18/(2*40),0),0)</f>
        <v/>
      </c>
      <c r="N1092" s="14" t="n">
        <v>0.09</v>
      </c>
      <c r="O1092" s="15">
        <f>K1092*N1092</f>
        <v/>
      </c>
      <c r="P1092">
        <f>IF(E1092=0,0.3,IF(D1092=1,IF(C1092&gt;=Params!$B$13-3,IF(C1092&lt;Params!$B$13,Params!$B$20,0.3),0.3),IF(C1092&gt;=Params!$B$15-3,IF(C1092&lt;Params!$B$15,Params!$B$21,0.3),0.3)))</f>
        <v/>
      </c>
    </row>
    <row r="1093" ht="15" customHeight="1" s="1">
      <c r="A1093" s="9" t="n">
        <v>1090</v>
      </c>
      <c r="B1093" s="6" t="inlineStr">
        <is>
          <t>15/02</t>
        </is>
      </c>
      <c r="C1093" s="6" t="n">
        <v>9</v>
      </c>
      <c r="D1093" s="6" t="n">
        <v>1</v>
      </c>
      <c r="E1093" s="10">
        <f>IF(D1093=1, IF(OR(C1093&lt;10, C1093&gt;=15),1,0), IF(OR(C1093&lt;7, C1093&gt;=18),1,0))</f>
        <v/>
      </c>
      <c r="F1093" s="11" t="n">
        <v>1.616</v>
      </c>
      <c r="G1093" s="12">
        <f>0.28*8</f>
        <v/>
      </c>
      <c r="H1093" s="12">
        <f>F1093-G1093</f>
        <v/>
      </c>
      <c r="I1093" s="10">
        <f>IF(E1093=0,"Fora",IF(E1092=0,"Carg xar",IF(H1093&lt;0,IF(M1093&lt;0.9,"Carg FV","Stby"),IF(M1093&gt;P1093,"V2H",IF(M1093&lt;0.9,"Carg xar","Stby")))))</f>
        <v/>
      </c>
      <c r="J1093" s="12">
        <f>IF(OR(I1093="Carg FV",I1093="Carg xar"),MIN(IF(I1093="Carg FV",ABS(H1093),7.4),7.4,MAX(0,(0.9-M1093)*40)*0.95),0)</f>
        <v/>
      </c>
      <c r="K1093" s="12">
        <f>IF(I1093="V2H",MIN(MAX(0,H1093),7.4,MAX(0,(M1093-P1093)*40)*0.95),0)</f>
        <v/>
      </c>
      <c r="L1093" s="12">
        <f>IF(E1093=0,0,MAX(0,H1093-K1093))</f>
        <v/>
      </c>
      <c r="M1093" s="13">
        <f>M1092+J1092/40-IF(I1092="V2H",K1092/(0.95*40),0)-IF(E1093=0,IF(E1092=1,IF(D1093=1,30,40)*0.18/(2*40),0),0)-IF(E1093=1,IF(E1092=0,IF(D1093=1,30,40)*0.18/(2*40),0),0)</f>
        <v/>
      </c>
      <c r="N1093" s="14" t="n">
        <v>0.09</v>
      </c>
      <c r="O1093" s="15">
        <f>K1093*N1093</f>
        <v/>
      </c>
      <c r="P1093">
        <f>IF(E1093=0,0.3,IF(D1093=1,IF(C1093&gt;=Params!$B$13-3,IF(C1093&lt;Params!$B$13,Params!$B$20,0.3),0.3),IF(C1093&gt;=Params!$B$15-3,IF(C1093&lt;Params!$B$15,Params!$B$21,0.3),0.3)))</f>
        <v/>
      </c>
    </row>
    <row r="1094" ht="15" customHeight="1" s="1">
      <c r="A1094" s="9" t="n">
        <v>1091</v>
      </c>
      <c r="B1094" s="6" t="inlineStr">
        <is>
          <t>15/02</t>
        </is>
      </c>
      <c r="C1094" s="6" t="n">
        <v>10</v>
      </c>
      <c r="D1094" s="6" t="n">
        <v>1</v>
      </c>
      <c r="E1094" s="10">
        <f>IF(D1094=1, IF(OR(C1094&lt;10, C1094&gt;=15),1,0), IF(OR(C1094&lt;7, C1094&gt;=18),1,0))</f>
        <v/>
      </c>
      <c r="F1094" s="11" t="n">
        <v>1.647</v>
      </c>
      <c r="G1094" s="12">
        <f>0.48*8</f>
        <v/>
      </c>
      <c r="H1094" s="12">
        <f>F1094-G1094</f>
        <v/>
      </c>
      <c r="I1094" s="10">
        <f>IF(E1094=0,"Fora",IF(E1093=0,"Carg xar",IF(H1094&lt;0,IF(M1094&lt;0.9,"Carg FV","Stby"),IF(M1094&gt;P1094,"V2H",IF(M1094&lt;0.9,"Carg xar","Stby")))))</f>
        <v/>
      </c>
      <c r="J1094" s="12">
        <f>IF(OR(I1094="Carg FV",I1094="Carg xar"),MIN(IF(I1094="Carg FV",ABS(H1094),7.4),7.4,MAX(0,(0.9-M1094)*40)*0.95),0)</f>
        <v/>
      </c>
      <c r="K1094" s="12">
        <f>IF(I1094="V2H",MIN(MAX(0,H1094),7.4,MAX(0,(M1094-P1094)*40)*0.95),0)</f>
        <v/>
      </c>
      <c r="L1094" s="12">
        <f>IF(E1094=0,0,MAX(0,H1094-K1094))</f>
        <v/>
      </c>
      <c r="M1094" s="13">
        <f>M1093+J1093/40-IF(I1093="V2H",K1093/(0.95*40),0)-IF(E1094=0,IF(E1093=1,IF(D1094=1,30,40)*0.18/(2*40),0),0)-IF(E1094=1,IF(E1093=0,IF(D1094=1,30,40)*0.18/(2*40),0),0)</f>
        <v/>
      </c>
      <c r="N1094" s="14" t="n">
        <v>0.09</v>
      </c>
      <c r="O1094" s="15">
        <f>K1094*N1094</f>
        <v/>
      </c>
      <c r="P1094">
        <f>IF(E1094=0,0.3,IF(D1094=1,IF(C1094&gt;=Params!$B$13-3,IF(C1094&lt;Params!$B$13,Params!$B$20,0.3),0.3),IF(C1094&gt;=Params!$B$15-3,IF(C1094&lt;Params!$B$15,Params!$B$21,0.3),0.3)))</f>
        <v/>
      </c>
    </row>
    <row r="1095" ht="15" customHeight="1" s="1">
      <c r="A1095" s="9" t="n">
        <v>1092</v>
      </c>
      <c r="B1095" s="6" t="inlineStr">
        <is>
          <t>15/02</t>
        </is>
      </c>
      <c r="C1095" s="6" t="n">
        <v>11</v>
      </c>
      <c r="D1095" s="6" t="n">
        <v>1</v>
      </c>
      <c r="E1095" s="10">
        <f>IF(D1095=1, IF(OR(C1095&lt;10, C1095&gt;=15),1,0), IF(OR(C1095&lt;7, C1095&gt;=18),1,0))</f>
        <v/>
      </c>
      <c r="F1095" s="11" t="n">
        <v>2.049</v>
      </c>
      <c r="G1095" s="12">
        <f>0.62*8</f>
        <v/>
      </c>
      <c r="H1095" s="12">
        <f>F1095-G1095</f>
        <v/>
      </c>
      <c r="I1095" s="10">
        <f>IF(E1095=0,"Fora",IF(E1094=0,"Carg xar",IF(H1095&lt;0,IF(M1095&lt;0.9,"Carg FV","Stby"),IF(M1095&gt;P1095,"V2H",IF(M1095&lt;0.9,"Carg xar","Stby")))))</f>
        <v/>
      </c>
      <c r="J1095" s="12">
        <f>IF(OR(I1095="Carg FV",I1095="Carg xar"),MIN(IF(I1095="Carg FV",ABS(H1095),7.4),7.4,MAX(0,(0.9-M1095)*40)*0.95),0)</f>
        <v/>
      </c>
      <c r="K1095" s="12">
        <f>IF(I1095="V2H",MIN(MAX(0,H1095),7.4,MAX(0,(M1095-P1095)*40)*0.95),0)</f>
        <v/>
      </c>
      <c r="L1095" s="12">
        <f>IF(E1095=0,0,MAX(0,H1095-K1095))</f>
        <v/>
      </c>
      <c r="M1095" s="13">
        <f>M1094+J1094/40-IF(I1094="V2H",K1094/(0.95*40),0)-IF(E1095=0,IF(E1094=1,IF(D1095=1,30,40)*0.18/(2*40),0),0)-IF(E1095=1,IF(E1094=0,IF(D1095=1,30,40)*0.18/(2*40),0),0)</f>
        <v/>
      </c>
      <c r="N1095" s="14" t="n">
        <v>0.09</v>
      </c>
      <c r="O1095" s="15">
        <f>K1095*N1095</f>
        <v/>
      </c>
      <c r="P1095">
        <f>IF(E1095=0,0.3,IF(D1095=1,IF(C1095&gt;=Params!$B$13-3,IF(C1095&lt;Params!$B$13,Params!$B$20,0.3),0.3),IF(C1095&gt;=Params!$B$15-3,IF(C1095&lt;Params!$B$15,Params!$B$21,0.3),0.3)))</f>
        <v/>
      </c>
    </row>
    <row r="1096" ht="15" customHeight="1" s="1">
      <c r="A1096" s="9" t="n">
        <v>1093</v>
      </c>
      <c r="B1096" s="6" t="inlineStr">
        <is>
          <t>15/02</t>
        </is>
      </c>
      <c r="C1096" s="6" t="n">
        <v>12</v>
      </c>
      <c r="D1096" s="6" t="n">
        <v>1</v>
      </c>
      <c r="E1096" s="10">
        <f>IF(D1096=1, IF(OR(C1096&lt;10, C1096&gt;=15),1,0), IF(OR(C1096&lt;7, C1096&gt;=18),1,0))</f>
        <v/>
      </c>
      <c r="F1096" s="11" t="n">
        <v>2.964</v>
      </c>
      <c r="G1096" s="12">
        <f>0.68*8</f>
        <v/>
      </c>
      <c r="H1096" s="12">
        <f>F1096-G1096</f>
        <v/>
      </c>
      <c r="I1096" s="10">
        <f>IF(E1096=0,"Fora",IF(E1095=0,"Carg xar",IF(H1096&lt;0,IF(M1096&lt;0.9,"Carg FV","Stby"),IF(M1096&gt;P1096,"V2H",IF(M1096&lt;0.9,"Carg xar","Stby")))))</f>
        <v/>
      </c>
      <c r="J1096" s="12">
        <f>IF(OR(I1096="Carg FV",I1096="Carg xar"),MIN(IF(I1096="Carg FV",ABS(H1096),7.4),7.4,MAX(0,(0.9-M1096)*40)*0.95),0)</f>
        <v/>
      </c>
      <c r="K1096" s="12">
        <f>IF(I1096="V2H",MIN(MAX(0,H1096),7.4,MAX(0,(M1096-P1096)*40)*0.95),0)</f>
        <v/>
      </c>
      <c r="L1096" s="12">
        <f>IF(E1096=0,0,MAX(0,H1096-K1096))</f>
        <v/>
      </c>
      <c r="M1096" s="13">
        <f>M1095+J1095/40-IF(I1095="V2H",K1095/(0.95*40),0)-IF(E1096=0,IF(E1095=1,IF(D1096=1,30,40)*0.18/(2*40),0),0)-IF(E1096=1,IF(E1095=0,IF(D1096=1,30,40)*0.18/(2*40),0),0)</f>
        <v/>
      </c>
      <c r="N1096" s="14" t="n">
        <v>0.09</v>
      </c>
      <c r="O1096" s="15">
        <f>K1096*N1096</f>
        <v/>
      </c>
      <c r="P1096">
        <f>IF(E1096=0,0.3,IF(D1096=1,IF(C1096&gt;=Params!$B$13-3,IF(C1096&lt;Params!$B$13,Params!$B$20,0.3),0.3),IF(C1096&gt;=Params!$B$15-3,IF(C1096&lt;Params!$B$15,Params!$B$21,0.3),0.3)))</f>
        <v/>
      </c>
    </row>
    <row r="1097" ht="15" customHeight="1" s="1">
      <c r="A1097" s="9" t="n">
        <v>1094</v>
      </c>
      <c r="B1097" s="6" t="inlineStr">
        <is>
          <t>15/02</t>
        </is>
      </c>
      <c r="C1097" s="6" t="n">
        <v>13</v>
      </c>
      <c r="D1097" s="6" t="n">
        <v>1</v>
      </c>
      <c r="E1097" s="10">
        <f>IF(D1097=1, IF(OR(C1097&lt;10, C1097&gt;=15),1,0), IF(OR(C1097&lt;7, C1097&gt;=18),1,0))</f>
        <v/>
      </c>
      <c r="F1097" s="11" t="n">
        <v>3.216</v>
      </c>
      <c r="G1097" s="12">
        <f>0.65*8</f>
        <v/>
      </c>
      <c r="H1097" s="12">
        <f>F1097-G1097</f>
        <v/>
      </c>
      <c r="I1097" s="10">
        <f>IF(E1097=0,"Fora",IF(E1096=0,"Carg xar",IF(H1097&lt;0,IF(M1097&lt;0.9,"Carg FV","Stby"),IF(M1097&gt;P1097,"V2H",IF(M1097&lt;0.9,"Carg xar","Stby")))))</f>
        <v/>
      </c>
      <c r="J1097" s="12">
        <f>IF(OR(I1097="Carg FV",I1097="Carg xar"),MIN(IF(I1097="Carg FV",ABS(H1097),7.4),7.4,MAX(0,(0.9-M1097)*40)*0.95),0)</f>
        <v/>
      </c>
      <c r="K1097" s="12">
        <f>IF(I1097="V2H",MIN(MAX(0,H1097),7.4,MAX(0,(M1097-P1097)*40)*0.95),0)</f>
        <v/>
      </c>
      <c r="L1097" s="12">
        <f>IF(E1097=0,0,MAX(0,H1097-K1097))</f>
        <v/>
      </c>
      <c r="M1097" s="13">
        <f>M1096+J1096/40-IF(I1096="V2H",K1096/(0.95*40),0)-IF(E1097=0,IF(E1096=1,IF(D1097=1,30,40)*0.18/(2*40),0),0)-IF(E1097=1,IF(E1096=0,IF(D1097=1,30,40)*0.18/(2*40),0),0)</f>
        <v/>
      </c>
      <c r="N1097" s="14" t="n">
        <v>0.09</v>
      </c>
      <c r="O1097" s="15">
        <f>K1097*N1097</f>
        <v/>
      </c>
      <c r="P1097">
        <f>IF(E1097=0,0.3,IF(D1097=1,IF(C1097&gt;=Params!$B$13-3,IF(C1097&lt;Params!$B$13,Params!$B$20,0.3),0.3),IF(C1097&gt;=Params!$B$15-3,IF(C1097&lt;Params!$B$15,Params!$B$21,0.3),0.3)))</f>
        <v/>
      </c>
    </row>
    <row r="1098" ht="15" customHeight="1" s="1">
      <c r="A1098" s="9" t="n">
        <v>1095</v>
      </c>
      <c r="B1098" s="6" t="inlineStr">
        <is>
          <t>15/02</t>
        </is>
      </c>
      <c r="C1098" s="6" t="n">
        <v>14</v>
      </c>
      <c r="D1098" s="6" t="n">
        <v>1</v>
      </c>
      <c r="E1098" s="10">
        <f>IF(D1098=1, IF(OR(C1098&lt;10, C1098&gt;=15),1,0), IF(OR(C1098&lt;7, C1098&gt;=18),1,0))</f>
        <v/>
      </c>
      <c r="F1098" s="11" t="n">
        <v>4.198</v>
      </c>
      <c r="G1098" s="12">
        <f>0.5*8</f>
        <v/>
      </c>
      <c r="H1098" s="12">
        <f>F1098-G1098</f>
        <v/>
      </c>
      <c r="I1098" s="10">
        <f>IF(E1098=0,"Fora",IF(E1097=0,"Carg xar",IF(H1098&lt;0,IF(M1098&lt;0.9,"Carg FV","Stby"),IF(M1098&gt;P1098,"V2H",IF(M1098&lt;0.9,"Carg xar","Stby")))))</f>
        <v/>
      </c>
      <c r="J1098" s="12">
        <f>IF(OR(I1098="Carg FV",I1098="Carg xar"),MIN(IF(I1098="Carg FV",ABS(H1098),7.4),7.4,MAX(0,(0.9-M1098)*40)*0.95),0)</f>
        <v/>
      </c>
      <c r="K1098" s="12">
        <f>IF(I1098="V2H",MIN(MAX(0,H1098),7.4,MAX(0,(M1098-P1098)*40)*0.95),0)</f>
        <v/>
      </c>
      <c r="L1098" s="12">
        <f>IF(E1098=0,0,MAX(0,H1098-K1098))</f>
        <v/>
      </c>
      <c r="M1098" s="13">
        <f>M1097+J1097/40-IF(I1097="V2H",K1097/(0.95*40),0)-IF(E1098=0,IF(E1097=1,IF(D1098=1,30,40)*0.18/(2*40),0),0)-IF(E1098=1,IF(E1097=0,IF(D1098=1,30,40)*0.18/(2*40),0),0)</f>
        <v/>
      </c>
      <c r="N1098" s="14" t="n">
        <v>0.09</v>
      </c>
      <c r="O1098" s="15">
        <f>K1098*N1098</f>
        <v/>
      </c>
      <c r="P1098">
        <f>IF(E1098=0,0.3,IF(D1098=1,IF(C1098&gt;=Params!$B$13-3,IF(C1098&lt;Params!$B$13,Params!$B$20,0.3),0.3),IF(C1098&gt;=Params!$B$15-3,IF(C1098&lt;Params!$B$15,Params!$B$21,0.3),0.3)))</f>
        <v/>
      </c>
    </row>
    <row r="1099" ht="15" customHeight="1" s="1">
      <c r="A1099" s="9" t="n">
        <v>1096</v>
      </c>
      <c r="B1099" s="6" t="inlineStr">
        <is>
          <t>15/02</t>
        </is>
      </c>
      <c r="C1099" s="6" t="n">
        <v>15</v>
      </c>
      <c r="D1099" s="6" t="n">
        <v>1</v>
      </c>
      <c r="E1099" s="10">
        <f>IF(D1099=1, IF(OR(C1099&lt;10, C1099&gt;=15),1,0), IF(OR(C1099&lt;7, C1099&gt;=18),1,0))</f>
        <v/>
      </c>
      <c r="F1099" s="11" t="n">
        <v>6.141</v>
      </c>
      <c r="G1099" s="12">
        <f>0.32*8</f>
        <v/>
      </c>
      <c r="H1099" s="12">
        <f>F1099-G1099</f>
        <v/>
      </c>
      <c r="I1099" s="10">
        <f>IF(E1099=0,"Fora",IF(E1098=0,"Carg xar",IF(H1099&lt;0,IF(M1099&lt;0.9,"Carg FV","Stby"),IF(M1099&gt;P1099,"V2H",IF(M1099&lt;0.9,"Carg xar","Stby")))))</f>
        <v/>
      </c>
      <c r="J1099" s="12">
        <f>IF(OR(I1099="Carg FV",I1099="Carg xar"),MIN(IF(I1099="Carg FV",ABS(H1099),7.4),7.4,MAX(0,(0.9-M1099)*40)*0.95),0)</f>
        <v/>
      </c>
      <c r="K1099" s="12">
        <f>IF(I1099="V2H",MIN(MAX(0,H1099),7.4,MAX(0,(M1099-P1099)*40)*0.95),0)</f>
        <v/>
      </c>
      <c r="L1099" s="12">
        <f>IF(E1099=0,0,MAX(0,H1099-K1099))</f>
        <v/>
      </c>
      <c r="M1099" s="13">
        <f>M1098+J1098/40-IF(I1098="V2H",K1098/(0.95*40),0)-IF(E1099=0,IF(E1098=1,IF(D1099=1,30,40)*0.18/(2*40),0),0)-IF(E1099=1,IF(E1098=0,IF(D1099=1,30,40)*0.18/(2*40),0),0)</f>
        <v/>
      </c>
      <c r="N1099" s="14" t="n">
        <v>0.09</v>
      </c>
      <c r="O1099" s="15">
        <f>K1099*N1099</f>
        <v/>
      </c>
      <c r="P1099">
        <f>IF(E1099=0,0.3,IF(D1099=1,IF(C1099&gt;=Params!$B$13-3,IF(C1099&lt;Params!$B$13,Params!$B$20,0.3),0.3),IF(C1099&gt;=Params!$B$15-3,IF(C1099&lt;Params!$B$15,Params!$B$21,0.3),0.3)))</f>
        <v/>
      </c>
    </row>
    <row r="1100" ht="15" customHeight="1" s="1">
      <c r="A1100" s="9" t="n">
        <v>1097</v>
      </c>
      <c r="B1100" s="6" t="inlineStr">
        <is>
          <t>15/02</t>
        </is>
      </c>
      <c r="C1100" s="6" t="n">
        <v>16</v>
      </c>
      <c r="D1100" s="6" t="n">
        <v>1</v>
      </c>
      <c r="E1100" s="10">
        <f>IF(D1100=1, IF(OR(C1100&lt;10, C1100&gt;=15),1,0), IF(OR(C1100&lt;7, C1100&gt;=18),1,0))</f>
        <v/>
      </c>
      <c r="F1100" s="11" t="n">
        <v>2.619</v>
      </c>
      <c r="G1100" s="12">
        <f>0.12*8</f>
        <v/>
      </c>
      <c r="H1100" s="12">
        <f>F1100-G1100</f>
        <v/>
      </c>
      <c r="I1100" s="10">
        <f>IF(E1100=0,"Fora",IF(E1099=0,"Carg xar",IF(H1100&lt;0,IF(M1100&lt;0.9,"Carg FV","Stby"),IF(M1100&gt;P1100,"V2H",IF(M1100&lt;0.9,"Carg xar","Stby")))))</f>
        <v/>
      </c>
      <c r="J1100" s="12">
        <f>IF(OR(I1100="Carg FV",I1100="Carg xar"),MIN(IF(I1100="Carg FV",ABS(H1100),7.4),7.4,MAX(0,(0.9-M1100)*40)*0.95),0)</f>
        <v/>
      </c>
      <c r="K1100" s="12">
        <f>IF(I1100="V2H",MIN(MAX(0,H1100),7.4,MAX(0,(M1100-P1100)*40)*0.95),0)</f>
        <v/>
      </c>
      <c r="L1100" s="12">
        <f>IF(E1100=0,0,MAX(0,H1100-K1100))</f>
        <v/>
      </c>
      <c r="M1100" s="13">
        <f>M1099+J1099/40-IF(I1099="V2H",K1099/(0.95*40),0)-IF(E1100=0,IF(E1099=1,IF(D1100=1,30,40)*0.18/(2*40),0),0)-IF(E1100=1,IF(E1099=0,IF(D1100=1,30,40)*0.18/(2*40),0),0)</f>
        <v/>
      </c>
      <c r="N1100" s="14" t="n">
        <v>0.09</v>
      </c>
      <c r="O1100" s="15">
        <f>K1100*N1100</f>
        <v/>
      </c>
      <c r="P1100">
        <f>IF(E1100=0,0.3,IF(D1100=1,IF(C1100&gt;=Params!$B$13-3,IF(C1100&lt;Params!$B$13,Params!$B$20,0.3),0.3),IF(C1100&gt;=Params!$B$15-3,IF(C1100&lt;Params!$B$15,Params!$B$21,0.3),0.3)))</f>
        <v/>
      </c>
    </row>
    <row r="1101" ht="15" customHeight="1" s="1">
      <c r="A1101" s="9" t="n">
        <v>1098</v>
      </c>
      <c r="B1101" s="6" t="inlineStr">
        <is>
          <t>15/02</t>
        </is>
      </c>
      <c r="C1101" s="6" t="n">
        <v>17</v>
      </c>
      <c r="D1101" s="6" t="n">
        <v>1</v>
      </c>
      <c r="E1101" s="10">
        <f>IF(D1101=1, IF(OR(C1101&lt;10, C1101&gt;=15),1,0), IF(OR(C1101&lt;7, C1101&gt;=18),1,0))</f>
        <v/>
      </c>
      <c r="F1101" s="11" t="n">
        <v>1.641</v>
      </c>
      <c r="G1101" s="12">
        <f>0*8</f>
        <v/>
      </c>
      <c r="H1101" s="12">
        <f>F1101-G1101</f>
        <v/>
      </c>
      <c r="I1101" s="10">
        <f>IF(E1101=0,"Fora",IF(E1100=0,"Carg xar",IF(H1101&lt;0,IF(M1101&lt;0.9,"Carg FV","Stby"),IF(M1101&gt;P1101,"V2H",IF(M1101&lt;0.9,"Carg xar","Stby")))))</f>
        <v/>
      </c>
      <c r="J1101" s="12">
        <f>IF(OR(I1101="Carg FV",I1101="Carg xar"),MIN(IF(I1101="Carg FV",ABS(H1101),7.4),7.4,MAX(0,(0.9-M1101)*40)*0.95),0)</f>
        <v/>
      </c>
      <c r="K1101" s="12">
        <f>IF(I1101="V2H",MIN(MAX(0,H1101),7.4,MAX(0,(M1101-P1101)*40)*0.95),0)</f>
        <v/>
      </c>
      <c r="L1101" s="12">
        <f>IF(E1101=0,0,MAX(0,H1101-K1101))</f>
        <v/>
      </c>
      <c r="M1101" s="13">
        <f>M1100+J1100/40-IF(I1100="V2H",K1100/(0.95*40),0)-IF(E1101=0,IF(E1100=1,IF(D1101=1,30,40)*0.18/(2*40),0),0)-IF(E1101=1,IF(E1100=0,IF(D1101=1,30,40)*0.18/(2*40),0),0)</f>
        <v/>
      </c>
      <c r="N1101" s="14" t="n">
        <v>0.09</v>
      </c>
      <c r="O1101" s="15">
        <f>K1101*N1101</f>
        <v/>
      </c>
      <c r="P1101">
        <f>IF(E1101=0,0.3,IF(D1101=1,IF(C1101&gt;=Params!$B$13-3,IF(C1101&lt;Params!$B$13,Params!$B$20,0.3),0.3),IF(C1101&gt;=Params!$B$15-3,IF(C1101&lt;Params!$B$15,Params!$B$21,0.3),0.3)))</f>
        <v/>
      </c>
    </row>
    <row r="1102" ht="15" customHeight="1" s="1">
      <c r="A1102" s="9" t="n">
        <v>1099</v>
      </c>
      <c r="B1102" s="6" t="inlineStr">
        <is>
          <t>15/02</t>
        </is>
      </c>
      <c r="C1102" s="6" t="n">
        <v>18</v>
      </c>
      <c r="D1102" s="6" t="n">
        <v>1</v>
      </c>
      <c r="E1102" s="10">
        <f>IF(D1102=1, IF(OR(C1102&lt;10, C1102&gt;=15),1,0), IF(OR(C1102&lt;7, C1102&gt;=18),1,0))</f>
        <v/>
      </c>
      <c r="F1102" s="11" t="n">
        <v>2.859</v>
      </c>
      <c r="G1102" s="12">
        <f>0*8</f>
        <v/>
      </c>
      <c r="H1102" s="12">
        <f>F1102-G1102</f>
        <v/>
      </c>
      <c r="I1102" s="10">
        <f>IF(E1102=0,"Fora",IF(E1101=0,"Carg xar",IF(H1102&lt;0,IF(M1102&lt;0.9,"Carg FV","Stby"),IF(M1102&gt;P1102,"V2H",IF(M1102&lt;0.9,"Carg xar","Stby")))))</f>
        <v/>
      </c>
      <c r="J1102" s="12">
        <f>IF(OR(I1102="Carg FV",I1102="Carg xar"),MIN(IF(I1102="Carg FV",ABS(H1102),7.4),7.4,MAX(0,(0.9-M1102)*40)*0.95),0)</f>
        <v/>
      </c>
      <c r="K1102" s="12">
        <f>IF(I1102="V2H",MIN(MAX(0,H1102),7.4,MAX(0,(M1102-P1102)*40)*0.95),0)</f>
        <v/>
      </c>
      <c r="L1102" s="12">
        <f>IF(E1102=0,0,MAX(0,H1102-K1102))</f>
        <v/>
      </c>
      <c r="M1102" s="13">
        <f>M1101+J1101/40-IF(I1101="V2H",K1101/(0.95*40),0)-IF(E1102=0,IF(E1101=1,IF(D1102=1,30,40)*0.18/(2*40),0),0)-IF(E1102=1,IF(E1101=0,IF(D1102=1,30,40)*0.18/(2*40),0),0)</f>
        <v/>
      </c>
      <c r="N1102" s="14" t="n">
        <v>0.09</v>
      </c>
      <c r="O1102" s="15">
        <f>K1102*N1102</f>
        <v/>
      </c>
      <c r="P1102">
        <f>IF(E1102=0,0.3,IF(D1102=1,IF(C1102&gt;=Params!$B$13-3,IF(C1102&lt;Params!$B$13,Params!$B$20,0.3),0.3),IF(C1102&gt;=Params!$B$15-3,IF(C1102&lt;Params!$B$15,Params!$B$21,0.3),0.3)))</f>
        <v/>
      </c>
    </row>
    <row r="1103" ht="15" customHeight="1" s="1">
      <c r="A1103" s="9" t="n">
        <v>1100</v>
      </c>
      <c r="B1103" s="6" t="inlineStr">
        <is>
          <t>15/02</t>
        </is>
      </c>
      <c r="C1103" s="6" t="n">
        <v>19</v>
      </c>
      <c r="D1103" s="6" t="n">
        <v>1</v>
      </c>
      <c r="E1103" s="10">
        <f>IF(D1103=1, IF(OR(C1103&lt;10, C1103&gt;=15),1,0), IF(OR(C1103&lt;7, C1103&gt;=18),1,0))</f>
        <v/>
      </c>
      <c r="F1103" s="11" t="n">
        <v>2.628</v>
      </c>
      <c r="G1103" s="12">
        <f>0*8</f>
        <v/>
      </c>
      <c r="H1103" s="12">
        <f>F1103-G1103</f>
        <v/>
      </c>
      <c r="I1103" s="10">
        <f>IF(E1103=0,"Fora",IF(E1102=0,"Carg xar",IF(H1103&lt;0,IF(M1103&lt;0.9,"Carg FV","Stby"),IF(M1103&gt;P1103,"V2H",IF(M1103&lt;0.9,"Carg xar","Stby")))))</f>
        <v/>
      </c>
      <c r="J1103" s="12">
        <f>IF(OR(I1103="Carg FV",I1103="Carg xar"),MIN(IF(I1103="Carg FV",ABS(H1103),7.4),7.4,MAX(0,(0.9-M1103)*40)*0.95),0)</f>
        <v/>
      </c>
      <c r="K1103" s="12">
        <f>IF(I1103="V2H",MIN(MAX(0,H1103),7.4,MAX(0,(M1103-P1103)*40)*0.95),0)</f>
        <v/>
      </c>
      <c r="L1103" s="12">
        <f>IF(E1103=0,0,MAX(0,H1103-K1103))</f>
        <v/>
      </c>
      <c r="M1103" s="13">
        <f>M1102+J1102/40-IF(I1102="V2H",K1102/(0.95*40),0)-IF(E1103=0,IF(E1102=1,IF(D1103=1,30,40)*0.18/(2*40),0),0)-IF(E1103=1,IF(E1102=0,IF(D1103=1,30,40)*0.18/(2*40),0),0)</f>
        <v/>
      </c>
      <c r="N1103" s="14" t="n">
        <v>0.09</v>
      </c>
      <c r="O1103" s="15">
        <f>K1103*N1103</f>
        <v/>
      </c>
      <c r="P1103">
        <f>IF(E1103=0,0.3,IF(D1103=1,IF(C1103&gt;=Params!$B$13-3,IF(C1103&lt;Params!$B$13,Params!$B$20,0.3),0.3),IF(C1103&gt;=Params!$B$15-3,IF(C1103&lt;Params!$B$15,Params!$B$21,0.3),0.3)))</f>
        <v/>
      </c>
    </row>
    <row r="1104" ht="15" customHeight="1" s="1">
      <c r="A1104" s="9" t="n">
        <v>1101</v>
      </c>
      <c r="B1104" s="6" t="inlineStr">
        <is>
          <t>15/02</t>
        </is>
      </c>
      <c r="C1104" s="6" t="n">
        <v>20</v>
      </c>
      <c r="D1104" s="6" t="n">
        <v>1</v>
      </c>
      <c r="E1104" s="10">
        <f>IF(D1104=1, IF(OR(C1104&lt;10, C1104&gt;=15),1,0), IF(OR(C1104&lt;7, C1104&gt;=18),1,0))</f>
        <v/>
      </c>
      <c r="F1104" s="11" t="n">
        <v>0.347</v>
      </c>
      <c r="G1104" s="12">
        <f>0*8</f>
        <v/>
      </c>
      <c r="H1104" s="12">
        <f>F1104-G1104</f>
        <v/>
      </c>
      <c r="I1104" s="10">
        <f>IF(E1104=0,"Fora",IF(E1103=0,"Carg xar",IF(H1104&lt;0,IF(M1104&lt;0.9,"Carg FV","Stby"),IF(M1104&gt;P1104,"V2H",IF(M1104&lt;0.9,"Carg xar","Stby")))))</f>
        <v/>
      </c>
      <c r="J1104" s="12">
        <f>IF(OR(I1104="Carg FV",I1104="Carg xar"),MIN(IF(I1104="Carg FV",ABS(H1104),7.4),7.4,MAX(0,(0.9-M1104)*40)*0.95),0)</f>
        <v/>
      </c>
      <c r="K1104" s="12">
        <f>IF(I1104="V2H",MIN(MAX(0,H1104),7.4,MAX(0,(M1104-P1104)*40)*0.95),0)</f>
        <v/>
      </c>
      <c r="L1104" s="12">
        <f>IF(E1104=0,0,MAX(0,H1104-K1104))</f>
        <v/>
      </c>
      <c r="M1104" s="13">
        <f>M1103+J1103/40-IF(I1103="V2H",K1103/(0.95*40),0)-IF(E1104=0,IF(E1103=1,IF(D1104=1,30,40)*0.18/(2*40),0),0)-IF(E1104=1,IF(E1103=0,IF(D1104=1,30,40)*0.18/(2*40),0),0)</f>
        <v/>
      </c>
      <c r="N1104" s="14" t="n">
        <v>0.09</v>
      </c>
      <c r="O1104" s="15">
        <f>K1104*N1104</f>
        <v/>
      </c>
      <c r="P1104">
        <f>IF(E1104=0,0.3,IF(D1104=1,IF(C1104&gt;=Params!$B$13-3,IF(C1104&lt;Params!$B$13,Params!$B$20,0.3),0.3),IF(C1104&gt;=Params!$B$15-3,IF(C1104&lt;Params!$B$15,Params!$B$21,0.3),0.3)))</f>
        <v/>
      </c>
    </row>
    <row r="1105" ht="15" customHeight="1" s="1">
      <c r="A1105" s="9" t="n">
        <v>1102</v>
      </c>
      <c r="B1105" s="6" t="inlineStr">
        <is>
          <t>15/02</t>
        </is>
      </c>
      <c r="C1105" s="6" t="n">
        <v>21</v>
      </c>
      <c r="D1105" s="6" t="n">
        <v>1</v>
      </c>
      <c r="E1105" s="10">
        <f>IF(D1105=1, IF(OR(C1105&lt;10, C1105&gt;=15),1,0), IF(OR(C1105&lt;7, C1105&gt;=18),1,0))</f>
        <v/>
      </c>
      <c r="F1105" s="11" t="n">
        <v>0.66</v>
      </c>
      <c r="G1105" s="12">
        <f>0*8</f>
        <v/>
      </c>
      <c r="H1105" s="12">
        <f>F1105-G1105</f>
        <v/>
      </c>
      <c r="I1105" s="10">
        <f>IF(E1105=0,"Fora",IF(E1104=0,"Carg xar",IF(H1105&lt;0,IF(M1105&lt;0.9,"Carg FV","Stby"),IF(M1105&gt;P1105,"V2H",IF(M1105&lt;0.9,"Carg xar","Stby")))))</f>
        <v/>
      </c>
      <c r="J1105" s="12">
        <f>IF(OR(I1105="Carg FV",I1105="Carg xar"),MIN(IF(I1105="Carg FV",ABS(H1105),7.4),7.4,MAX(0,(0.9-M1105)*40)*0.95),0)</f>
        <v/>
      </c>
      <c r="K1105" s="12">
        <f>IF(I1105="V2H",MIN(MAX(0,H1105),7.4,MAX(0,(M1105-P1105)*40)*0.95),0)</f>
        <v/>
      </c>
      <c r="L1105" s="12">
        <f>IF(E1105=0,0,MAX(0,H1105-K1105))</f>
        <v/>
      </c>
      <c r="M1105" s="13">
        <f>M1104+J1104/40-IF(I1104="V2H",K1104/(0.95*40),0)-IF(E1105=0,IF(E1104=1,IF(D1105=1,30,40)*0.18/(2*40),0),0)-IF(E1105=1,IF(E1104=0,IF(D1105=1,30,40)*0.18/(2*40),0),0)</f>
        <v/>
      </c>
      <c r="N1105" s="14" t="n">
        <v>0.09</v>
      </c>
      <c r="O1105" s="15">
        <f>K1105*N1105</f>
        <v/>
      </c>
      <c r="P1105">
        <f>IF(E1105=0,0.3,IF(D1105=1,IF(C1105&gt;=Params!$B$13-3,IF(C1105&lt;Params!$B$13,Params!$B$20,0.3),0.3),IF(C1105&gt;=Params!$B$15-3,IF(C1105&lt;Params!$B$15,Params!$B$21,0.3),0.3)))</f>
        <v/>
      </c>
    </row>
    <row r="1106" ht="15" customHeight="1" s="1">
      <c r="A1106" s="9" t="n">
        <v>1103</v>
      </c>
      <c r="B1106" s="6" t="inlineStr">
        <is>
          <t>15/02</t>
        </is>
      </c>
      <c r="C1106" s="6" t="n">
        <v>22</v>
      </c>
      <c r="D1106" s="6" t="n">
        <v>1</v>
      </c>
      <c r="E1106" s="10">
        <f>IF(D1106=1, IF(OR(C1106&lt;10, C1106&gt;=15),1,0), IF(OR(C1106&lt;7, C1106&gt;=18),1,0))</f>
        <v/>
      </c>
      <c r="F1106" s="11" t="n">
        <v>0.291</v>
      </c>
      <c r="G1106" s="12">
        <f>0*8</f>
        <v/>
      </c>
      <c r="H1106" s="12">
        <f>F1106-G1106</f>
        <v/>
      </c>
      <c r="I1106" s="10">
        <f>IF(E1106=0,"Fora",IF(E1105=0,"Carg xar",IF(H1106&lt;0,IF(M1106&lt;0.9,"Carg FV","Stby"),IF(M1106&gt;P1106,"V2H",IF(M1106&lt;0.9,"Carg xar","Stby")))))</f>
        <v/>
      </c>
      <c r="J1106" s="12">
        <f>IF(OR(I1106="Carg FV",I1106="Carg xar"),MIN(IF(I1106="Carg FV",ABS(H1106),7.4),7.4,MAX(0,(0.9-M1106)*40)*0.95),0)</f>
        <v/>
      </c>
      <c r="K1106" s="12">
        <f>IF(I1106="V2H",MIN(MAX(0,H1106),7.4,MAX(0,(M1106-P1106)*40)*0.95),0)</f>
        <v/>
      </c>
      <c r="L1106" s="12">
        <f>IF(E1106=0,0,MAX(0,H1106-K1106))</f>
        <v/>
      </c>
      <c r="M1106" s="13">
        <f>M1105+J1105/40-IF(I1105="V2H",K1105/(0.95*40),0)-IF(E1106=0,IF(E1105=1,IF(D1106=1,30,40)*0.18/(2*40),0),0)-IF(E1106=1,IF(E1105=0,IF(D1106=1,30,40)*0.18/(2*40),0),0)</f>
        <v/>
      </c>
      <c r="N1106" s="14" t="n">
        <v>0.09</v>
      </c>
      <c r="O1106" s="15">
        <f>K1106*N1106</f>
        <v/>
      </c>
      <c r="P1106">
        <f>IF(E1106=0,0.3,IF(D1106=1,IF(C1106&gt;=Params!$B$13-3,IF(C1106&lt;Params!$B$13,Params!$B$20,0.3),0.3),IF(C1106&gt;=Params!$B$15-3,IF(C1106&lt;Params!$B$15,Params!$B$21,0.3),0.3)))</f>
        <v/>
      </c>
    </row>
    <row r="1107" ht="15" customHeight="1" s="1">
      <c r="A1107" s="9" t="n">
        <v>1104</v>
      </c>
      <c r="B1107" s="6" t="inlineStr">
        <is>
          <t>15/02</t>
        </is>
      </c>
      <c r="C1107" s="6" t="n">
        <v>23</v>
      </c>
      <c r="D1107" s="6" t="n">
        <v>1</v>
      </c>
      <c r="E1107" s="10">
        <f>IF(D1107=1, IF(OR(C1107&lt;10, C1107&gt;=15),1,0), IF(OR(C1107&lt;7, C1107&gt;=18),1,0))</f>
        <v/>
      </c>
      <c r="F1107" s="11" t="n">
        <v>0.265</v>
      </c>
      <c r="G1107" s="12">
        <f>0*8</f>
        <v/>
      </c>
      <c r="H1107" s="12">
        <f>F1107-G1107</f>
        <v/>
      </c>
      <c r="I1107" s="10">
        <f>IF(E1107=0,"Fora",IF(E1106=0,"Carg xar",IF(H1107&lt;0,IF(M1107&lt;0.9,"Carg FV","Stby"),IF(M1107&gt;P1107,"V2H",IF(M1107&lt;0.9,"Carg xar","Stby")))))</f>
        <v/>
      </c>
      <c r="J1107" s="12">
        <f>IF(OR(I1107="Carg FV",I1107="Carg xar"),MIN(IF(I1107="Carg FV",ABS(H1107),7.4),7.4,MAX(0,(0.9-M1107)*40)*0.95),0)</f>
        <v/>
      </c>
      <c r="K1107" s="12">
        <f>IF(I1107="V2H",MIN(MAX(0,H1107),7.4,MAX(0,(M1107-P1107)*40)*0.95),0)</f>
        <v/>
      </c>
      <c r="L1107" s="12">
        <f>IF(E1107=0,0,MAX(0,H1107-K1107))</f>
        <v/>
      </c>
      <c r="M1107" s="13">
        <f>M1106+J1106/40-IF(I1106="V2H",K1106/(0.95*40),0)-IF(E1107=0,IF(E1106=1,IF(D1107=1,30,40)*0.18/(2*40),0),0)-IF(E1107=1,IF(E1106=0,IF(D1107=1,30,40)*0.18/(2*40),0),0)</f>
        <v/>
      </c>
      <c r="N1107" s="14" t="n">
        <v>0.09</v>
      </c>
      <c r="O1107" s="15">
        <f>K1107*N1107</f>
        <v/>
      </c>
      <c r="P1107">
        <f>IF(E1107=0,0.3,IF(D1107=1,IF(C1107&gt;=Params!$B$13-3,IF(C1107&lt;Params!$B$13,Params!$B$20,0.3),0.3),IF(C1107&gt;=Params!$B$15-3,IF(C1107&lt;Params!$B$15,Params!$B$21,0.3),0.3)))</f>
        <v/>
      </c>
    </row>
    <row r="1108" ht="15" customHeight="1" s="1">
      <c r="A1108" s="9" t="n">
        <v>1105</v>
      </c>
      <c r="B1108" s="6" t="inlineStr">
        <is>
          <t>16/02</t>
        </is>
      </c>
      <c r="C1108" s="6" t="n">
        <v>0</v>
      </c>
      <c r="D1108" s="6" t="n">
        <v>1</v>
      </c>
      <c r="E1108" s="10">
        <f>IF(D1108=1, IF(OR(C1108&lt;10, C1108&gt;=15),1,0), IF(OR(C1108&lt;7, C1108&gt;=18),1,0))</f>
        <v/>
      </c>
      <c r="F1108" s="11" t="n">
        <v>0.225</v>
      </c>
      <c r="G1108" s="12">
        <f>0*8</f>
        <v/>
      </c>
      <c r="H1108" s="12">
        <f>F1108-G1108</f>
        <v/>
      </c>
      <c r="I1108" s="10">
        <f>IF(E1108=0,"Fora",IF(E1107=0,"Carg xar",IF(H1108&lt;0,IF(M1108&lt;0.9,"Carg FV","Stby"),IF(M1108&gt;P1108,"V2H",IF(M1108&lt;0.9,"Carg xar","Stby")))))</f>
        <v/>
      </c>
      <c r="J1108" s="12">
        <f>IF(OR(I1108="Carg FV",I1108="Carg xar"),MIN(IF(I1108="Carg FV",ABS(H1108),7.4),7.4,MAX(0,(0.9-M1108)*40)*0.95),0)</f>
        <v/>
      </c>
      <c r="K1108" s="12">
        <f>IF(I1108="V2H",MIN(MAX(0,H1108),7.4,MAX(0,(M1108-P1108)*40)*0.95),0)</f>
        <v/>
      </c>
      <c r="L1108" s="12">
        <f>IF(E1108=0,0,MAX(0,H1108-K1108))</f>
        <v/>
      </c>
      <c r="M1108" s="13">
        <f>M1107+J1107/40-IF(I1107="V2H",K1107/(0.95*40),0)-IF(E1108=0,IF(E1107=1,IF(D1108=1,30,40)*0.18/(2*40),0),0)-IF(E1108=1,IF(E1107=0,IF(D1108=1,30,40)*0.18/(2*40),0),0)</f>
        <v/>
      </c>
      <c r="N1108" s="14" t="n">
        <v>0.09</v>
      </c>
      <c r="O1108" s="15">
        <f>K1108*N1108</f>
        <v/>
      </c>
      <c r="P1108">
        <f>IF(E1108=0,0.3,IF(D1108=1,IF(C1108&gt;=Params!$B$13-3,IF(C1108&lt;Params!$B$13,Params!$B$20,0.3),0.3),IF(C1108&gt;=Params!$B$15-3,IF(C1108&lt;Params!$B$15,Params!$B$21,0.3),0.3)))</f>
        <v/>
      </c>
    </row>
    <row r="1109" ht="15" customHeight="1" s="1">
      <c r="A1109" s="9" t="n">
        <v>1106</v>
      </c>
      <c r="B1109" s="6" t="inlineStr">
        <is>
          <t>16/02</t>
        </is>
      </c>
      <c r="C1109" s="6" t="n">
        <v>1</v>
      </c>
      <c r="D1109" s="6" t="n">
        <v>1</v>
      </c>
      <c r="E1109" s="10">
        <f>IF(D1109=1, IF(OR(C1109&lt;10, C1109&gt;=15),1,0), IF(OR(C1109&lt;7, C1109&gt;=18),1,0))</f>
        <v/>
      </c>
      <c r="F1109" s="11" t="n">
        <v>0.162</v>
      </c>
      <c r="G1109" s="12">
        <f>0*8</f>
        <v/>
      </c>
      <c r="H1109" s="12">
        <f>F1109-G1109</f>
        <v/>
      </c>
      <c r="I1109" s="10">
        <f>IF(E1109=0,"Fora",IF(E1108=0,"Carg xar",IF(H1109&lt;0,IF(M1109&lt;0.9,"Carg FV","Stby"),IF(M1109&gt;P1109,"V2H",IF(M1109&lt;0.9,"Carg xar","Stby")))))</f>
        <v/>
      </c>
      <c r="J1109" s="12">
        <f>IF(OR(I1109="Carg FV",I1109="Carg xar"),MIN(IF(I1109="Carg FV",ABS(H1109),7.4),7.4,MAX(0,(0.9-M1109)*40)*0.95),0)</f>
        <v/>
      </c>
      <c r="K1109" s="12">
        <f>IF(I1109="V2H",MIN(MAX(0,H1109),7.4,MAX(0,(M1109-P1109)*40)*0.95),0)</f>
        <v/>
      </c>
      <c r="L1109" s="12">
        <f>IF(E1109=0,0,MAX(0,H1109-K1109))</f>
        <v/>
      </c>
      <c r="M1109" s="13">
        <f>M1108+J1108/40-IF(I1108="V2H",K1108/(0.95*40),0)-IF(E1109=0,IF(E1108=1,IF(D1109=1,30,40)*0.18/(2*40),0),0)-IF(E1109=1,IF(E1108=0,IF(D1109=1,30,40)*0.18/(2*40),0),0)</f>
        <v/>
      </c>
      <c r="N1109" s="14" t="n">
        <v>0.09</v>
      </c>
      <c r="O1109" s="15">
        <f>K1109*N1109</f>
        <v/>
      </c>
      <c r="P1109">
        <f>IF(E1109=0,0.3,IF(D1109=1,IF(C1109&gt;=Params!$B$13-3,IF(C1109&lt;Params!$B$13,Params!$B$20,0.3),0.3),IF(C1109&gt;=Params!$B$15-3,IF(C1109&lt;Params!$B$15,Params!$B$21,0.3),0.3)))</f>
        <v/>
      </c>
    </row>
    <row r="1110" ht="15" customHeight="1" s="1">
      <c r="A1110" s="9" t="n">
        <v>1107</v>
      </c>
      <c r="B1110" s="6" t="inlineStr">
        <is>
          <t>16/02</t>
        </is>
      </c>
      <c r="C1110" s="6" t="n">
        <v>2</v>
      </c>
      <c r="D1110" s="6" t="n">
        <v>1</v>
      </c>
      <c r="E1110" s="10">
        <f>IF(D1110=1, IF(OR(C1110&lt;10, C1110&gt;=15),1,0), IF(OR(C1110&lt;7, C1110&gt;=18),1,0))</f>
        <v/>
      </c>
      <c r="F1110" s="11" t="n">
        <v>0.112</v>
      </c>
      <c r="G1110" s="12">
        <f>0*8</f>
        <v/>
      </c>
      <c r="H1110" s="12">
        <f>F1110-G1110</f>
        <v/>
      </c>
      <c r="I1110" s="10">
        <f>IF(E1110=0,"Fora",IF(E1109=0,"Carg xar",IF(H1110&lt;0,IF(M1110&lt;0.9,"Carg FV","Stby"),IF(M1110&gt;P1110,"V2H",IF(M1110&lt;0.9,"Carg xar","Stby")))))</f>
        <v/>
      </c>
      <c r="J1110" s="12">
        <f>IF(OR(I1110="Carg FV",I1110="Carg xar"),MIN(IF(I1110="Carg FV",ABS(H1110),7.4),7.4,MAX(0,(0.9-M1110)*40)*0.95),0)</f>
        <v/>
      </c>
      <c r="K1110" s="12">
        <f>IF(I1110="V2H",MIN(MAX(0,H1110),7.4,MAX(0,(M1110-P1110)*40)*0.95),0)</f>
        <v/>
      </c>
      <c r="L1110" s="12">
        <f>IF(E1110=0,0,MAX(0,H1110-K1110))</f>
        <v/>
      </c>
      <c r="M1110" s="13">
        <f>M1109+J1109/40-IF(I1109="V2H",K1109/(0.95*40),0)-IF(E1110=0,IF(E1109=1,IF(D1110=1,30,40)*0.18/(2*40),0),0)-IF(E1110=1,IF(E1109=0,IF(D1110=1,30,40)*0.18/(2*40),0),0)</f>
        <v/>
      </c>
      <c r="N1110" s="14" t="n">
        <v>0.09</v>
      </c>
      <c r="O1110" s="15">
        <f>K1110*N1110</f>
        <v/>
      </c>
      <c r="P1110">
        <f>IF(E1110=0,0.3,IF(D1110=1,IF(C1110&gt;=Params!$B$13-3,IF(C1110&lt;Params!$B$13,Params!$B$20,0.3),0.3),IF(C1110&gt;=Params!$B$15-3,IF(C1110&lt;Params!$B$15,Params!$B$21,0.3),0.3)))</f>
        <v/>
      </c>
    </row>
    <row r="1111" ht="15" customHeight="1" s="1">
      <c r="A1111" s="9" t="n">
        <v>1108</v>
      </c>
      <c r="B1111" s="6" t="inlineStr">
        <is>
          <t>16/02</t>
        </is>
      </c>
      <c r="C1111" s="6" t="n">
        <v>3</v>
      </c>
      <c r="D1111" s="6" t="n">
        <v>1</v>
      </c>
      <c r="E1111" s="10">
        <f>IF(D1111=1, IF(OR(C1111&lt;10, C1111&gt;=15),1,0), IF(OR(C1111&lt;7, C1111&gt;=18),1,0))</f>
        <v/>
      </c>
      <c r="F1111" s="11" t="n">
        <v>0.123</v>
      </c>
      <c r="G1111" s="12">
        <f>0*8</f>
        <v/>
      </c>
      <c r="H1111" s="12">
        <f>F1111-G1111</f>
        <v/>
      </c>
      <c r="I1111" s="10">
        <f>IF(E1111=0,"Fora",IF(E1110=0,"Carg xar",IF(H1111&lt;0,IF(M1111&lt;0.9,"Carg FV","Stby"),IF(M1111&gt;P1111,"V2H",IF(M1111&lt;0.9,"Carg xar","Stby")))))</f>
        <v/>
      </c>
      <c r="J1111" s="12">
        <f>IF(OR(I1111="Carg FV",I1111="Carg xar"),MIN(IF(I1111="Carg FV",ABS(H1111),7.4),7.4,MAX(0,(0.9-M1111)*40)*0.95),0)</f>
        <v/>
      </c>
      <c r="K1111" s="12">
        <f>IF(I1111="V2H",MIN(MAX(0,H1111),7.4,MAX(0,(M1111-P1111)*40)*0.95),0)</f>
        <v/>
      </c>
      <c r="L1111" s="12">
        <f>IF(E1111=0,0,MAX(0,H1111-K1111))</f>
        <v/>
      </c>
      <c r="M1111" s="13">
        <f>M1110+J1110/40-IF(I1110="V2H",K1110/(0.95*40),0)-IF(E1111=0,IF(E1110=1,IF(D1111=1,30,40)*0.18/(2*40),0),0)-IF(E1111=1,IF(E1110=0,IF(D1111=1,30,40)*0.18/(2*40),0),0)</f>
        <v/>
      </c>
      <c r="N1111" s="14" t="n">
        <v>0.09</v>
      </c>
      <c r="O1111" s="15">
        <f>K1111*N1111</f>
        <v/>
      </c>
      <c r="P1111">
        <f>IF(E1111=0,0.3,IF(D1111=1,IF(C1111&gt;=Params!$B$13-3,IF(C1111&lt;Params!$B$13,Params!$B$20,0.3),0.3),IF(C1111&gt;=Params!$B$15-3,IF(C1111&lt;Params!$B$15,Params!$B$21,0.3),0.3)))</f>
        <v/>
      </c>
    </row>
    <row r="1112" ht="15" customHeight="1" s="1">
      <c r="A1112" s="9" t="n">
        <v>1109</v>
      </c>
      <c r="B1112" s="6" t="inlineStr">
        <is>
          <t>16/02</t>
        </is>
      </c>
      <c r="C1112" s="6" t="n">
        <v>4</v>
      </c>
      <c r="D1112" s="6" t="n">
        <v>1</v>
      </c>
      <c r="E1112" s="10">
        <f>IF(D1112=1, IF(OR(C1112&lt;10, C1112&gt;=15),1,0), IF(OR(C1112&lt;7, C1112&gt;=18),1,0))</f>
        <v/>
      </c>
      <c r="F1112" s="11" t="n">
        <v>0.176</v>
      </c>
      <c r="G1112" s="12">
        <f>0*8</f>
        <v/>
      </c>
      <c r="H1112" s="12">
        <f>F1112-G1112</f>
        <v/>
      </c>
      <c r="I1112" s="10">
        <f>IF(E1112=0,"Fora",IF(E1111=0,"Carg xar",IF(H1112&lt;0,IF(M1112&lt;0.9,"Carg FV","Stby"),IF(M1112&gt;P1112,"V2H",IF(M1112&lt;0.9,"Carg xar","Stby")))))</f>
        <v/>
      </c>
      <c r="J1112" s="12">
        <f>IF(OR(I1112="Carg FV",I1112="Carg xar"),MIN(IF(I1112="Carg FV",ABS(H1112),7.4),7.4,MAX(0,(0.9-M1112)*40)*0.95),0)</f>
        <v/>
      </c>
      <c r="K1112" s="12">
        <f>IF(I1112="V2H",MIN(MAX(0,H1112),7.4,MAX(0,(M1112-P1112)*40)*0.95),0)</f>
        <v/>
      </c>
      <c r="L1112" s="12">
        <f>IF(E1112=0,0,MAX(0,H1112-K1112))</f>
        <v/>
      </c>
      <c r="M1112" s="13">
        <f>M1111+J1111/40-IF(I1111="V2H",K1111/(0.95*40),0)-IF(E1112=0,IF(E1111=1,IF(D1112=1,30,40)*0.18/(2*40),0),0)-IF(E1112=1,IF(E1111=0,IF(D1112=1,30,40)*0.18/(2*40),0),0)</f>
        <v/>
      </c>
      <c r="N1112" s="14" t="n">
        <v>0.09</v>
      </c>
      <c r="O1112" s="15">
        <f>K1112*N1112</f>
        <v/>
      </c>
      <c r="P1112">
        <f>IF(E1112=0,0.3,IF(D1112=1,IF(C1112&gt;=Params!$B$13-3,IF(C1112&lt;Params!$B$13,Params!$B$20,0.3),0.3),IF(C1112&gt;=Params!$B$15-3,IF(C1112&lt;Params!$B$15,Params!$B$21,0.3),0.3)))</f>
        <v/>
      </c>
    </row>
    <row r="1113" ht="15" customHeight="1" s="1">
      <c r="A1113" s="9" t="n">
        <v>1110</v>
      </c>
      <c r="B1113" s="6" t="inlineStr">
        <is>
          <t>16/02</t>
        </is>
      </c>
      <c r="C1113" s="6" t="n">
        <v>5</v>
      </c>
      <c r="D1113" s="6" t="n">
        <v>1</v>
      </c>
      <c r="E1113" s="10">
        <f>IF(D1113=1, IF(OR(C1113&lt;10, C1113&gt;=15),1,0), IF(OR(C1113&lt;7, C1113&gt;=18),1,0))</f>
        <v/>
      </c>
      <c r="F1113" s="11" t="n">
        <v>0.752</v>
      </c>
      <c r="G1113" s="12">
        <f>0*8</f>
        <v/>
      </c>
      <c r="H1113" s="12">
        <f>F1113-G1113</f>
        <v/>
      </c>
      <c r="I1113" s="10">
        <f>IF(E1113=0,"Fora",IF(E1112=0,"Carg xar",IF(H1113&lt;0,IF(M1113&lt;0.9,"Carg FV","Stby"),IF(M1113&gt;P1113,"V2H",IF(M1113&lt;0.9,"Carg xar","Stby")))))</f>
        <v/>
      </c>
      <c r="J1113" s="12">
        <f>IF(OR(I1113="Carg FV",I1113="Carg xar"),MIN(IF(I1113="Carg FV",ABS(H1113),7.4),7.4,MAX(0,(0.9-M1113)*40)*0.95),0)</f>
        <v/>
      </c>
      <c r="K1113" s="12">
        <f>IF(I1113="V2H",MIN(MAX(0,H1113),7.4,MAX(0,(M1113-P1113)*40)*0.95),0)</f>
        <v/>
      </c>
      <c r="L1113" s="12">
        <f>IF(E1113=0,0,MAX(0,H1113-K1113))</f>
        <v/>
      </c>
      <c r="M1113" s="13">
        <f>M1112+J1112/40-IF(I1112="V2H",K1112/(0.95*40),0)-IF(E1113=0,IF(E1112=1,IF(D1113=1,30,40)*0.18/(2*40),0),0)-IF(E1113=1,IF(E1112=0,IF(D1113=1,30,40)*0.18/(2*40),0),0)</f>
        <v/>
      </c>
      <c r="N1113" s="14" t="n">
        <v>0.09</v>
      </c>
      <c r="O1113" s="15">
        <f>K1113*N1113</f>
        <v/>
      </c>
      <c r="P1113">
        <f>IF(E1113=0,0.3,IF(D1113=1,IF(C1113&gt;=Params!$B$13-3,IF(C1113&lt;Params!$B$13,Params!$B$20,0.3),0.3),IF(C1113&gt;=Params!$B$15-3,IF(C1113&lt;Params!$B$15,Params!$B$21,0.3),0.3)))</f>
        <v/>
      </c>
    </row>
    <row r="1114" ht="15" customHeight="1" s="1">
      <c r="A1114" s="9" t="n">
        <v>1111</v>
      </c>
      <c r="B1114" s="6" t="inlineStr">
        <is>
          <t>16/02</t>
        </is>
      </c>
      <c r="C1114" s="6" t="n">
        <v>6</v>
      </c>
      <c r="D1114" s="6" t="n">
        <v>1</v>
      </c>
      <c r="E1114" s="10">
        <f>IF(D1114=1, IF(OR(C1114&lt;10, C1114&gt;=15),1,0), IF(OR(C1114&lt;7, C1114&gt;=18),1,0))</f>
        <v/>
      </c>
      <c r="F1114" s="11" t="n">
        <v>0.104</v>
      </c>
      <c r="G1114" s="12">
        <f>0*8</f>
        <v/>
      </c>
      <c r="H1114" s="12">
        <f>F1114-G1114</f>
        <v/>
      </c>
      <c r="I1114" s="10">
        <f>IF(E1114=0,"Fora",IF(E1113=0,"Carg xar",IF(H1114&lt;0,IF(M1114&lt;0.9,"Carg FV","Stby"),IF(M1114&gt;P1114,"V2H",IF(M1114&lt;0.9,"Carg xar","Stby")))))</f>
        <v/>
      </c>
      <c r="J1114" s="12">
        <f>IF(OR(I1114="Carg FV",I1114="Carg xar"),MIN(IF(I1114="Carg FV",ABS(H1114),7.4),7.4,MAX(0,(0.9-M1114)*40)*0.95),0)</f>
        <v/>
      </c>
      <c r="K1114" s="12">
        <f>IF(I1114="V2H",MIN(MAX(0,H1114),7.4,MAX(0,(M1114-P1114)*40)*0.95),0)</f>
        <v/>
      </c>
      <c r="L1114" s="12">
        <f>IF(E1114=0,0,MAX(0,H1114-K1114))</f>
        <v/>
      </c>
      <c r="M1114" s="13">
        <f>M1113+J1113/40-IF(I1113="V2H",K1113/(0.95*40),0)-IF(E1114=0,IF(E1113=1,IF(D1114=1,30,40)*0.18/(2*40),0),0)-IF(E1114=1,IF(E1113=0,IF(D1114=1,30,40)*0.18/(2*40),0),0)</f>
        <v/>
      </c>
      <c r="N1114" s="14" t="n">
        <v>0.09</v>
      </c>
      <c r="O1114" s="15">
        <f>K1114*N1114</f>
        <v/>
      </c>
      <c r="P1114">
        <f>IF(E1114=0,0.3,IF(D1114=1,IF(C1114&gt;=Params!$B$13-3,IF(C1114&lt;Params!$B$13,Params!$B$20,0.3),0.3),IF(C1114&gt;=Params!$B$15-3,IF(C1114&lt;Params!$B$15,Params!$B$21,0.3),0.3)))</f>
        <v/>
      </c>
    </row>
    <row r="1115" ht="15" customHeight="1" s="1">
      <c r="A1115" s="9" t="n">
        <v>1112</v>
      </c>
      <c r="B1115" s="6" t="inlineStr">
        <is>
          <t>16/02</t>
        </is>
      </c>
      <c r="C1115" s="6" t="n">
        <v>7</v>
      </c>
      <c r="D1115" s="6" t="n">
        <v>1</v>
      </c>
      <c r="E1115" s="10">
        <f>IF(D1115=1, IF(OR(C1115&lt;10, C1115&gt;=15),1,0), IF(OR(C1115&lt;7, C1115&gt;=18),1,0))</f>
        <v/>
      </c>
      <c r="F1115" s="11" t="n">
        <v>1.469</v>
      </c>
      <c r="G1115" s="12">
        <f>0*8</f>
        <v/>
      </c>
      <c r="H1115" s="12">
        <f>F1115-G1115</f>
        <v/>
      </c>
      <c r="I1115" s="10">
        <f>IF(E1115=0,"Fora",IF(E1114=0,"Carg xar",IF(H1115&lt;0,IF(M1115&lt;0.9,"Carg FV","Stby"),IF(M1115&gt;P1115,"V2H",IF(M1115&lt;0.9,"Carg xar","Stby")))))</f>
        <v/>
      </c>
      <c r="J1115" s="12">
        <f>IF(OR(I1115="Carg FV",I1115="Carg xar"),MIN(IF(I1115="Carg FV",ABS(H1115),7.4),7.4,MAX(0,(0.9-M1115)*40)*0.95),0)</f>
        <v/>
      </c>
      <c r="K1115" s="12">
        <f>IF(I1115="V2H",MIN(MAX(0,H1115),7.4,MAX(0,(M1115-P1115)*40)*0.95),0)</f>
        <v/>
      </c>
      <c r="L1115" s="12">
        <f>IF(E1115=0,0,MAX(0,H1115-K1115))</f>
        <v/>
      </c>
      <c r="M1115" s="13">
        <f>M1114+J1114/40-IF(I1114="V2H",K1114/(0.95*40),0)-IF(E1115=0,IF(E1114=1,IF(D1115=1,30,40)*0.18/(2*40),0),0)-IF(E1115=1,IF(E1114=0,IF(D1115=1,30,40)*0.18/(2*40),0),0)</f>
        <v/>
      </c>
      <c r="N1115" s="14" t="n">
        <v>0.09</v>
      </c>
      <c r="O1115" s="15">
        <f>K1115*N1115</f>
        <v/>
      </c>
      <c r="P1115">
        <f>IF(E1115=0,0.3,IF(D1115=1,IF(C1115&gt;=Params!$B$13-3,IF(C1115&lt;Params!$B$13,Params!$B$20,0.3),0.3),IF(C1115&gt;=Params!$B$15-3,IF(C1115&lt;Params!$B$15,Params!$B$21,0.3),0.3)))</f>
        <v/>
      </c>
    </row>
    <row r="1116" ht="15" customHeight="1" s="1">
      <c r="A1116" s="9" t="n">
        <v>1113</v>
      </c>
      <c r="B1116" s="6" t="inlineStr">
        <is>
          <t>16/02</t>
        </is>
      </c>
      <c r="C1116" s="6" t="n">
        <v>8</v>
      </c>
      <c r="D1116" s="6" t="n">
        <v>1</v>
      </c>
      <c r="E1116" s="10">
        <f>IF(D1116=1, IF(OR(C1116&lt;10, C1116&gt;=15),1,0), IF(OR(C1116&lt;7, C1116&gt;=18),1,0))</f>
        <v/>
      </c>
      <c r="F1116" s="11" t="n">
        <v>2.845</v>
      </c>
      <c r="G1116" s="12">
        <f>0.1*8</f>
        <v/>
      </c>
      <c r="H1116" s="12">
        <f>F1116-G1116</f>
        <v/>
      </c>
      <c r="I1116" s="10">
        <f>IF(E1116=0,"Fora",IF(E1115=0,"Carg xar",IF(H1116&lt;0,IF(M1116&lt;0.9,"Carg FV","Stby"),IF(M1116&gt;P1116,"V2H",IF(M1116&lt;0.9,"Carg xar","Stby")))))</f>
        <v/>
      </c>
      <c r="J1116" s="12">
        <f>IF(OR(I1116="Carg FV",I1116="Carg xar"),MIN(IF(I1116="Carg FV",ABS(H1116),7.4),7.4,MAX(0,(0.9-M1116)*40)*0.95),0)</f>
        <v/>
      </c>
      <c r="K1116" s="12">
        <f>IF(I1116="V2H",MIN(MAX(0,H1116),7.4,MAX(0,(M1116-P1116)*40)*0.95),0)</f>
        <v/>
      </c>
      <c r="L1116" s="12">
        <f>IF(E1116=0,0,MAX(0,H1116-K1116))</f>
        <v/>
      </c>
      <c r="M1116" s="13">
        <f>M1115+J1115/40-IF(I1115="V2H",K1115/(0.95*40),0)-IF(E1116=0,IF(E1115=1,IF(D1116=1,30,40)*0.18/(2*40),0),0)-IF(E1116=1,IF(E1115=0,IF(D1116=1,30,40)*0.18/(2*40),0),0)</f>
        <v/>
      </c>
      <c r="N1116" s="14" t="n">
        <v>0.09</v>
      </c>
      <c r="O1116" s="15">
        <f>K1116*N1116</f>
        <v/>
      </c>
      <c r="P1116">
        <f>IF(E1116=0,0.3,IF(D1116=1,IF(C1116&gt;=Params!$B$13-3,IF(C1116&lt;Params!$B$13,Params!$B$20,0.3),0.3),IF(C1116&gt;=Params!$B$15-3,IF(C1116&lt;Params!$B$15,Params!$B$21,0.3),0.3)))</f>
        <v/>
      </c>
    </row>
    <row r="1117" ht="15" customHeight="1" s="1">
      <c r="A1117" s="9" t="n">
        <v>1114</v>
      </c>
      <c r="B1117" s="6" t="inlineStr">
        <is>
          <t>16/02</t>
        </is>
      </c>
      <c r="C1117" s="6" t="n">
        <v>9</v>
      </c>
      <c r="D1117" s="6" t="n">
        <v>1</v>
      </c>
      <c r="E1117" s="10">
        <f>IF(D1117=1, IF(OR(C1117&lt;10, C1117&gt;=15),1,0), IF(OR(C1117&lt;7, C1117&gt;=18),1,0))</f>
        <v/>
      </c>
      <c r="F1117" s="11" t="n">
        <v>2.231</v>
      </c>
      <c r="G1117" s="12">
        <f>0.28*8</f>
        <v/>
      </c>
      <c r="H1117" s="12">
        <f>F1117-G1117</f>
        <v/>
      </c>
      <c r="I1117" s="10">
        <f>IF(E1117=0,"Fora",IF(E1116=0,"Carg xar",IF(H1117&lt;0,IF(M1117&lt;0.9,"Carg FV","Stby"),IF(M1117&gt;P1117,"V2H",IF(M1117&lt;0.9,"Carg xar","Stby")))))</f>
        <v/>
      </c>
      <c r="J1117" s="12">
        <f>IF(OR(I1117="Carg FV",I1117="Carg xar"),MIN(IF(I1117="Carg FV",ABS(H1117),7.4),7.4,MAX(0,(0.9-M1117)*40)*0.95),0)</f>
        <v/>
      </c>
      <c r="K1117" s="12">
        <f>IF(I1117="V2H",MIN(MAX(0,H1117),7.4,MAX(0,(M1117-P1117)*40)*0.95),0)</f>
        <v/>
      </c>
      <c r="L1117" s="12">
        <f>IF(E1117=0,0,MAX(0,H1117-K1117))</f>
        <v/>
      </c>
      <c r="M1117" s="13">
        <f>M1116+J1116/40-IF(I1116="V2H",K1116/(0.95*40),0)-IF(E1117=0,IF(E1116=1,IF(D1117=1,30,40)*0.18/(2*40),0),0)-IF(E1117=1,IF(E1116=0,IF(D1117=1,30,40)*0.18/(2*40),0),0)</f>
        <v/>
      </c>
      <c r="N1117" s="14" t="n">
        <v>0.09</v>
      </c>
      <c r="O1117" s="15">
        <f>K1117*N1117</f>
        <v/>
      </c>
      <c r="P1117">
        <f>IF(E1117=0,0.3,IF(D1117=1,IF(C1117&gt;=Params!$B$13-3,IF(C1117&lt;Params!$B$13,Params!$B$20,0.3),0.3),IF(C1117&gt;=Params!$B$15-3,IF(C1117&lt;Params!$B$15,Params!$B$21,0.3),0.3)))</f>
        <v/>
      </c>
    </row>
    <row r="1118" ht="15" customHeight="1" s="1">
      <c r="A1118" s="9" t="n">
        <v>1115</v>
      </c>
      <c r="B1118" s="6" t="inlineStr">
        <is>
          <t>16/02</t>
        </is>
      </c>
      <c r="C1118" s="6" t="n">
        <v>10</v>
      </c>
      <c r="D1118" s="6" t="n">
        <v>1</v>
      </c>
      <c r="E1118" s="10">
        <f>IF(D1118=1, IF(OR(C1118&lt;10, C1118&gt;=15),1,0), IF(OR(C1118&lt;7, C1118&gt;=18),1,0))</f>
        <v/>
      </c>
      <c r="F1118" s="11" t="n">
        <v>1.652</v>
      </c>
      <c r="G1118" s="12">
        <f>0.48*8</f>
        <v/>
      </c>
      <c r="H1118" s="12">
        <f>F1118-G1118</f>
        <v/>
      </c>
      <c r="I1118" s="10">
        <f>IF(E1118=0,"Fora",IF(E1117=0,"Carg xar",IF(H1118&lt;0,IF(M1118&lt;0.9,"Carg FV","Stby"),IF(M1118&gt;P1118,"V2H",IF(M1118&lt;0.9,"Carg xar","Stby")))))</f>
        <v/>
      </c>
      <c r="J1118" s="12">
        <f>IF(OR(I1118="Carg FV",I1118="Carg xar"),MIN(IF(I1118="Carg FV",ABS(H1118),7.4),7.4,MAX(0,(0.9-M1118)*40)*0.95),0)</f>
        <v/>
      </c>
      <c r="K1118" s="12">
        <f>IF(I1118="V2H",MIN(MAX(0,H1118),7.4,MAX(0,(M1118-P1118)*40)*0.95),0)</f>
        <v/>
      </c>
      <c r="L1118" s="12">
        <f>IF(E1118=0,0,MAX(0,H1118-K1118))</f>
        <v/>
      </c>
      <c r="M1118" s="13">
        <f>M1117+J1117/40-IF(I1117="V2H",K1117/(0.95*40),0)-IF(E1118=0,IF(E1117=1,IF(D1118=1,30,40)*0.18/(2*40),0),0)-IF(E1118=1,IF(E1117=0,IF(D1118=1,30,40)*0.18/(2*40),0),0)</f>
        <v/>
      </c>
      <c r="N1118" s="14" t="n">
        <v>0.09</v>
      </c>
      <c r="O1118" s="15">
        <f>K1118*N1118</f>
        <v/>
      </c>
      <c r="P1118">
        <f>IF(E1118=0,0.3,IF(D1118=1,IF(C1118&gt;=Params!$B$13-3,IF(C1118&lt;Params!$B$13,Params!$B$20,0.3),0.3),IF(C1118&gt;=Params!$B$15-3,IF(C1118&lt;Params!$B$15,Params!$B$21,0.3),0.3)))</f>
        <v/>
      </c>
    </row>
    <row r="1119" ht="15" customHeight="1" s="1">
      <c r="A1119" s="9" t="n">
        <v>1116</v>
      </c>
      <c r="B1119" s="6" t="inlineStr">
        <is>
          <t>16/02</t>
        </is>
      </c>
      <c r="C1119" s="6" t="n">
        <v>11</v>
      </c>
      <c r="D1119" s="6" t="n">
        <v>1</v>
      </c>
      <c r="E1119" s="10">
        <f>IF(D1119=1, IF(OR(C1119&lt;10, C1119&gt;=15),1,0), IF(OR(C1119&lt;7, C1119&gt;=18),1,0))</f>
        <v/>
      </c>
      <c r="F1119" s="11" t="n">
        <v>1.519</v>
      </c>
      <c r="G1119" s="12">
        <f>0.62*8</f>
        <v/>
      </c>
      <c r="H1119" s="12">
        <f>F1119-G1119</f>
        <v/>
      </c>
      <c r="I1119" s="10">
        <f>IF(E1119=0,"Fora",IF(E1118=0,"Carg xar",IF(H1119&lt;0,IF(M1119&lt;0.9,"Carg FV","Stby"),IF(M1119&gt;P1119,"V2H",IF(M1119&lt;0.9,"Carg xar","Stby")))))</f>
        <v/>
      </c>
      <c r="J1119" s="12">
        <f>IF(OR(I1119="Carg FV",I1119="Carg xar"),MIN(IF(I1119="Carg FV",ABS(H1119),7.4),7.4,MAX(0,(0.9-M1119)*40)*0.95),0)</f>
        <v/>
      </c>
      <c r="K1119" s="12">
        <f>IF(I1119="V2H",MIN(MAX(0,H1119),7.4,MAX(0,(M1119-P1119)*40)*0.95),0)</f>
        <v/>
      </c>
      <c r="L1119" s="12">
        <f>IF(E1119=0,0,MAX(0,H1119-K1119))</f>
        <v/>
      </c>
      <c r="M1119" s="13">
        <f>M1118+J1118/40-IF(I1118="V2H",K1118/(0.95*40),0)-IF(E1119=0,IF(E1118=1,IF(D1119=1,30,40)*0.18/(2*40),0),0)-IF(E1119=1,IF(E1118=0,IF(D1119=1,30,40)*0.18/(2*40),0),0)</f>
        <v/>
      </c>
      <c r="N1119" s="14" t="n">
        <v>0.09</v>
      </c>
      <c r="O1119" s="15">
        <f>K1119*N1119</f>
        <v/>
      </c>
      <c r="P1119">
        <f>IF(E1119=0,0.3,IF(D1119=1,IF(C1119&gt;=Params!$B$13-3,IF(C1119&lt;Params!$B$13,Params!$B$20,0.3),0.3),IF(C1119&gt;=Params!$B$15-3,IF(C1119&lt;Params!$B$15,Params!$B$21,0.3),0.3)))</f>
        <v/>
      </c>
    </row>
    <row r="1120" ht="15" customHeight="1" s="1">
      <c r="A1120" s="9" t="n">
        <v>1117</v>
      </c>
      <c r="B1120" s="6" t="inlineStr">
        <is>
          <t>16/02</t>
        </is>
      </c>
      <c r="C1120" s="6" t="n">
        <v>12</v>
      </c>
      <c r="D1120" s="6" t="n">
        <v>1</v>
      </c>
      <c r="E1120" s="10">
        <f>IF(D1120=1, IF(OR(C1120&lt;10, C1120&gt;=15),1,0), IF(OR(C1120&lt;7, C1120&gt;=18),1,0))</f>
        <v/>
      </c>
      <c r="F1120" s="11" t="n">
        <v>1.286</v>
      </c>
      <c r="G1120" s="12">
        <f>0.68*8</f>
        <v/>
      </c>
      <c r="H1120" s="12">
        <f>F1120-G1120</f>
        <v/>
      </c>
      <c r="I1120" s="10">
        <f>IF(E1120=0,"Fora",IF(E1119=0,"Carg xar",IF(H1120&lt;0,IF(M1120&lt;0.9,"Carg FV","Stby"),IF(M1120&gt;P1120,"V2H",IF(M1120&lt;0.9,"Carg xar","Stby")))))</f>
        <v/>
      </c>
      <c r="J1120" s="12">
        <f>IF(OR(I1120="Carg FV",I1120="Carg xar"),MIN(IF(I1120="Carg FV",ABS(H1120),7.4),7.4,MAX(0,(0.9-M1120)*40)*0.95),0)</f>
        <v/>
      </c>
      <c r="K1120" s="12">
        <f>IF(I1120="V2H",MIN(MAX(0,H1120),7.4,MAX(0,(M1120-P1120)*40)*0.95),0)</f>
        <v/>
      </c>
      <c r="L1120" s="12">
        <f>IF(E1120=0,0,MAX(0,H1120-K1120))</f>
        <v/>
      </c>
      <c r="M1120" s="13">
        <f>M1119+J1119/40-IF(I1119="V2H",K1119/(0.95*40),0)-IF(E1120=0,IF(E1119=1,IF(D1120=1,30,40)*0.18/(2*40),0),0)-IF(E1120=1,IF(E1119=0,IF(D1120=1,30,40)*0.18/(2*40),0),0)</f>
        <v/>
      </c>
      <c r="N1120" s="14" t="n">
        <v>0.09</v>
      </c>
      <c r="O1120" s="15">
        <f>K1120*N1120</f>
        <v/>
      </c>
      <c r="P1120">
        <f>IF(E1120=0,0.3,IF(D1120=1,IF(C1120&gt;=Params!$B$13-3,IF(C1120&lt;Params!$B$13,Params!$B$20,0.3),0.3),IF(C1120&gt;=Params!$B$15-3,IF(C1120&lt;Params!$B$15,Params!$B$21,0.3),0.3)))</f>
        <v/>
      </c>
    </row>
    <row r="1121" ht="15" customHeight="1" s="1">
      <c r="A1121" s="9" t="n">
        <v>1118</v>
      </c>
      <c r="B1121" s="6" t="inlineStr">
        <is>
          <t>16/02</t>
        </is>
      </c>
      <c r="C1121" s="6" t="n">
        <v>13</v>
      </c>
      <c r="D1121" s="6" t="n">
        <v>1</v>
      </c>
      <c r="E1121" s="10">
        <f>IF(D1121=1, IF(OR(C1121&lt;10, C1121&gt;=15),1,0), IF(OR(C1121&lt;7, C1121&gt;=18),1,0))</f>
        <v/>
      </c>
      <c r="F1121" s="11" t="n">
        <v>1.515</v>
      </c>
      <c r="G1121" s="12">
        <f>0.65*8</f>
        <v/>
      </c>
      <c r="H1121" s="12">
        <f>F1121-G1121</f>
        <v/>
      </c>
      <c r="I1121" s="10">
        <f>IF(E1121=0,"Fora",IF(E1120=0,"Carg xar",IF(H1121&lt;0,IF(M1121&lt;0.9,"Carg FV","Stby"),IF(M1121&gt;P1121,"V2H",IF(M1121&lt;0.9,"Carg xar","Stby")))))</f>
        <v/>
      </c>
      <c r="J1121" s="12">
        <f>IF(OR(I1121="Carg FV",I1121="Carg xar"),MIN(IF(I1121="Carg FV",ABS(H1121),7.4),7.4,MAX(0,(0.9-M1121)*40)*0.95),0)</f>
        <v/>
      </c>
      <c r="K1121" s="12">
        <f>IF(I1121="V2H",MIN(MAX(0,H1121),7.4,MAX(0,(M1121-P1121)*40)*0.95),0)</f>
        <v/>
      </c>
      <c r="L1121" s="12">
        <f>IF(E1121=0,0,MAX(0,H1121-K1121))</f>
        <v/>
      </c>
      <c r="M1121" s="13">
        <f>M1120+J1120/40-IF(I1120="V2H",K1120/(0.95*40),0)-IF(E1121=0,IF(E1120=1,IF(D1121=1,30,40)*0.18/(2*40),0),0)-IF(E1121=1,IF(E1120=0,IF(D1121=1,30,40)*0.18/(2*40),0),0)</f>
        <v/>
      </c>
      <c r="N1121" s="14" t="n">
        <v>0.09</v>
      </c>
      <c r="O1121" s="15">
        <f>K1121*N1121</f>
        <v/>
      </c>
      <c r="P1121">
        <f>IF(E1121=0,0.3,IF(D1121=1,IF(C1121&gt;=Params!$B$13-3,IF(C1121&lt;Params!$B$13,Params!$B$20,0.3),0.3),IF(C1121&gt;=Params!$B$15-3,IF(C1121&lt;Params!$B$15,Params!$B$21,0.3),0.3)))</f>
        <v/>
      </c>
    </row>
    <row r="1122" ht="15" customHeight="1" s="1">
      <c r="A1122" s="9" t="n">
        <v>1119</v>
      </c>
      <c r="B1122" s="6" t="inlineStr">
        <is>
          <t>16/02</t>
        </is>
      </c>
      <c r="C1122" s="6" t="n">
        <v>14</v>
      </c>
      <c r="D1122" s="6" t="n">
        <v>1</v>
      </c>
      <c r="E1122" s="10">
        <f>IF(D1122=1, IF(OR(C1122&lt;10, C1122&gt;=15),1,0), IF(OR(C1122&lt;7, C1122&gt;=18),1,0))</f>
        <v/>
      </c>
      <c r="F1122" s="11" t="n">
        <v>0</v>
      </c>
      <c r="G1122" s="12">
        <f>0.5*8</f>
        <v/>
      </c>
      <c r="H1122" s="12">
        <f>F1122-G1122</f>
        <v/>
      </c>
      <c r="I1122" s="10">
        <f>IF(E1122=0,"Fora",IF(E1121=0,"Carg xar",IF(H1122&lt;0,IF(M1122&lt;0.9,"Carg FV","Stby"),IF(M1122&gt;P1122,"V2H",IF(M1122&lt;0.9,"Carg xar","Stby")))))</f>
        <v/>
      </c>
      <c r="J1122" s="12">
        <f>IF(OR(I1122="Carg FV",I1122="Carg xar"),MIN(IF(I1122="Carg FV",ABS(H1122),7.4),7.4,MAX(0,(0.9-M1122)*40)*0.95),0)</f>
        <v/>
      </c>
      <c r="K1122" s="12">
        <f>IF(I1122="V2H",MIN(MAX(0,H1122),7.4,MAX(0,(M1122-P1122)*40)*0.95),0)</f>
        <v/>
      </c>
      <c r="L1122" s="12">
        <f>IF(E1122=0,0,MAX(0,H1122-K1122))</f>
        <v/>
      </c>
      <c r="M1122" s="13">
        <f>M1121+J1121/40-IF(I1121="V2H",K1121/(0.95*40),0)-IF(E1122=0,IF(E1121=1,IF(D1122=1,30,40)*0.18/(2*40),0),0)-IF(E1122=1,IF(E1121=0,IF(D1122=1,30,40)*0.18/(2*40),0),0)</f>
        <v/>
      </c>
      <c r="N1122" s="14" t="n">
        <v>0.09</v>
      </c>
      <c r="O1122" s="15">
        <f>K1122*N1122</f>
        <v/>
      </c>
      <c r="P1122">
        <f>IF(E1122=0,0.3,IF(D1122=1,IF(C1122&gt;=Params!$B$13-3,IF(C1122&lt;Params!$B$13,Params!$B$20,0.3),0.3),IF(C1122&gt;=Params!$B$15-3,IF(C1122&lt;Params!$B$15,Params!$B$21,0.3),0.3)))</f>
        <v/>
      </c>
    </row>
    <row r="1123" ht="15" customHeight="1" s="1">
      <c r="A1123" s="9" t="n">
        <v>1120</v>
      </c>
      <c r="B1123" s="6" t="inlineStr">
        <is>
          <t>16/02</t>
        </is>
      </c>
      <c r="C1123" s="6" t="n">
        <v>15</v>
      </c>
      <c r="D1123" s="6" t="n">
        <v>1</v>
      </c>
      <c r="E1123" s="10">
        <f>IF(D1123=1, IF(OR(C1123&lt;10, C1123&gt;=15),1,0), IF(OR(C1123&lt;7, C1123&gt;=18),1,0))</f>
        <v/>
      </c>
      <c r="F1123" s="11" t="n">
        <v>0</v>
      </c>
      <c r="G1123" s="12">
        <f>0.32*8</f>
        <v/>
      </c>
      <c r="H1123" s="12">
        <f>F1123-G1123</f>
        <v/>
      </c>
      <c r="I1123" s="10">
        <f>IF(E1123=0,"Fora",IF(E1122=0,"Carg xar",IF(H1123&lt;0,IF(M1123&lt;0.9,"Carg FV","Stby"),IF(M1123&gt;P1123,"V2H",IF(M1123&lt;0.9,"Carg xar","Stby")))))</f>
        <v/>
      </c>
      <c r="J1123" s="12">
        <f>IF(OR(I1123="Carg FV",I1123="Carg xar"),MIN(IF(I1123="Carg FV",ABS(H1123),7.4),7.4,MAX(0,(0.9-M1123)*40)*0.95),0)</f>
        <v/>
      </c>
      <c r="K1123" s="12">
        <f>IF(I1123="V2H",MIN(MAX(0,H1123),7.4,MAX(0,(M1123-P1123)*40)*0.95),0)</f>
        <v/>
      </c>
      <c r="L1123" s="12">
        <f>IF(E1123=0,0,MAX(0,H1123-K1123))</f>
        <v/>
      </c>
      <c r="M1123" s="13">
        <f>M1122+J1122/40-IF(I1122="V2H",K1122/(0.95*40),0)-IF(E1123=0,IF(E1122=1,IF(D1123=1,30,40)*0.18/(2*40),0),0)-IF(E1123=1,IF(E1122=0,IF(D1123=1,30,40)*0.18/(2*40),0),0)</f>
        <v/>
      </c>
      <c r="N1123" s="14" t="n">
        <v>0.09</v>
      </c>
      <c r="O1123" s="15">
        <f>K1123*N1123</f>
        <v/>
      </c>
      <c r="P1123">
        <f>IF(E1123=0,0.3,IF(D1123=1,IF(C1123&gt;=Params!$B$13-3,IF(C1123&lt;Params!$B$13,Params!$B$20,0.3),0.3),IF(C1123&gt;=Params!$B$15-3,IF(C1123&lt;Params!$B$15,Params!$B$21,0.3),0.3)))</f>
        <v/>
      </c>
    </row>
    <row r="1124" ht="15" customHeight="1" s="1">
      <c r="A1124" s="9" t="n">
        <v>1121</v>
      </c>
      <c r="B1124" s="6" t="inlineStr">
        <is>
          <t>16/02</t>
        </is>
      </c>
      <c r="C1124" s="6" t="n">
        <v>16</v>
      </c>
      <c r="D1124" s="6" t="n">
        <v>1</v>
      </c>
      <c r="E1124" s="10">
        <f>IF(D1124=1, IF(OR(C1124&lt;10, C1124&gt;=15),1,0), IF(OR(C1124&lt;7, C1124&gt;=18),1,0))</f>
        <v/>
      </c>
      <c r="F1124" s="11" t="n">
        <v>0</v>
      </c>
      <c r="G1124" s="12">
        <f>0.12*8</f>
        <v/>
      </c>
      <c r="H1124" s="12">
        <f>F1124-G1124</f>
        <v/>
      </c>
      <c r="I1124" s="10">
        <f>IF(E1124=0,"Fora",IF(E1123=0,"Carg xar",IF(H1124&lt;0,IF(M1124&lt;0.9,"Carg FV","Stby"),IF(M1124&gt;P1124,"V2H",IF(M1124&lt;0.9,"Carg xar","Stby")))))</f>
        <v/>
      </c>
      <c r="J1124" s="12">
        <f>IF(OR(I1124="Carg FV",I1124="Carg xar"),MIN(IF(I1124="Carg FV",ABS(H1124),7.4),7.4,MAX(0,(0.9-M1124)*40)*0.95),0)</f>
        <v/>
      </c>
      <c r="K1124" s="12">
        <f>IF(I1124="V2H",MIN(MAX(0,H1124),7.4,MAX(0,(M1124-P1124)*40)*0.95),0)</f>
        <v/>
      </c>
      <c r="L1124" s="12">
        <f>IF(E1124=0,0,MAX(0,H1124-K1124))</f>
        <v/>
      </c>
      <c r="M1124" s="13">
        <f>M1123+J1123/40-IF(I1123="V2H",K1123/(0.95*40),0)-IF(E1124=0,IF(E1123=1,IF(D1124=1,30,40)*0.18/(2*40),0),0)-IF(E1124=1,IF(E1123=0,IF(D1124=1,30,40)*0.18/(2*40),0),0)</f>
        <v/>
      </c>
      <c r="N1124" s="14" t="n">
        <v>0.09</v>
      </c>
      <c r="O1124" s="15">
        <f>K1124*N1124</f>
        <v/>
      </c>
      <c r="P1124">
        <f>IF(E1124=0,0.3,IF(D1124=1,IF(C1124&gt;=Params!$B$13-3,IF(C1124&lt;Params!$B$13,Params!$B$20,0.3),0.3),IF(C1124&gt;=Params!$B$15-3,IF(C1124&lt;Params!$B$15,Params!$B$21,0.3),0.3)))</f>
        <v/>
      </c>
    </row>
    <row r="1125" ht="15" customHeight="1" s="1">
      <c r="A1125" s="9" t="n">
        <v>1122</v>
      </c>
      <c r="B1125" s="6" t="inlineStr">
        <is>
          <t>16/02</t>
        </is>
      </c>
      <c r="C1125" s="6" t="n">
        <v>17</v>
      </c>
      <c r="D1125" s="6" t="n">
        <v>1</v>
      </c>
      <c r="E1125" s="10">
        <f>IF(D1125=1, IF(OR(C1125&lt;10, C1125&gt;=15),1,0), IF(OR(C1125&lt;7, C1125&gt;=18),1,0))</f>
        <v/>
      </c>
      <c r="F1125" s="11" t="n">
        <v>0.091</v>
      </c>
      <c r="G1125" s="12">
        <f>0*8</f>
        <v/>
      </c>
      <c r="H1125" s="12">
        <f>F1125-G1125</f>
        <v/>
      </c>
      <c r="I1125" s="10">
        <f>IF(E1125=0,"Fora",IF(E1124=0,"Carg xar",IF(H1125&lt;0,IF(M1125&lt;0.9,"Carg FV","Stby"),IF(M1125&gt;P1125,"V2H",IF(M1125&lt;0.9,"Carg xar","Stby")))))</f>
        <v/>
      </c>
      <c r="J1125" s="12">
        <f>IF(OR(I1125="Carg FV",I1125="Carg xar"),MIN(IF(I1125="Carg FV",ABS(H1125),7.4),7.4,MAX(0,(0.9-M1125)*40)*0.95),0)</f>
        <v/>
      </c>
      <c r="K1125" s="12">
        <f>IF(I1125="V2H",MIN(MAX(0,H1125),7.4,MAX(0,(M1125-P1125)*40)*0.95),0)</f>
        <v/>
      </c>
      <c r="L1125" s="12">
        <f>IF(E1125=0,0,MAX(0,H1125-K1125))</f>
        <v/>
      </c>
      <c r="M1125" s="13">
        <f>M1124+J1124/40-IF(I1124="V2H",K1124/(0.95*40),0)-IF(E1125=0,IF(E1124=1,IF(D1125=1,30,40)*0.18/(2*40),0),0)-IF(E1125=1,IF(E1124=0,IF(D1125=1,30,40)*0.18/(2*40),0),0)</f>
        <v/>
      </c>
      <c r="N1125" s="14" t="n">
        <v>0.09</v>
      </c>
      <c r="O1125" s="15">
        <f>K1125*N1125</f>
        <v/>
      </c>
      <c r="P1125">
        <f>IF(E1125=0,0.3,IF(D1125=1,IF(C1125&gt;=Params!$B$13-3,IF(C1125&lt;Params!$B$13,Params!$B$20,0.3),0.3),IF(C1125&gt;=Params!$B$15-3,IF(C1125&lt;Params!$B$15,Params!$B$21,0.3),0.3)))</f>
        <v/>
      </c>
    </row>
    <row r="1126" ht="15" customHeight="1" s="1">
      <c r="A1126" s="9" t="n">
        <v>1123</v>
      </c>
      <c r="B1126" s="6" t="inlineStr">
        <is>
          <t>16/02</t>
        </is>
      </c>
      <c r="C1126" s="6" t="n">
        <v>18</v>
      </c>
      <c r="D1126" s="6" t="n">
        <v>1</v>
      </c>
      <c r="E1126" s="10">
        <f>IF(D1126=1, IF(OR(C1126&lt;10, C1126&gt;=15),1,0), IF(OR(C1126&lt;7, C1126&gt;=18),1,0))</f>
        <v/>
      </c>
      <c r="F1126" s="11" t="n">
        <v>0.273</v>
      </c>
      <c r="G1126" s="12">
        <f>0*8</f>
        <v/>
      </c>
      <c r="H1126" s="12">
        <f>F1126-G1126</f>
        <v/>
      </c>
      <c r="I1126" s="10">
        <f>IF(E1126=0,"Fora",IF(E1125=0,"Carg xar",IF(H1126&lt;0,IF(M1126&lt;0.9,"Carg FV","Stby"),IF(M1126&gt;P1126,"V2H",IF(M1126&lt;0.9,"Carg xar","Stby")))))</f>
        <v/>
      </c>
      <c r="J1126" s="12">
        <f>IF(OR(I1126="Carg FV",I1126="Carg xar"),MIN(IF(I1126="Carg FV",ABS(H1126),7.4),7.4,MAX(0,(0.9-M1126)*40)*0.95),0)</f>
        <v/>
      </c>
      <c r="K1126" s="12">
        <f>IF(I1126="V2H",MIN(MAX(0,H1126),7.4,MAX(0,(M1126-P1126)*40)*0.95),0)</f>
        <v/>
      </c>
      <c r="L1126" s="12">
        <f>IF(E1126=0,0,MAX(0,H1126-K1126))</f>
        <v/>
      </c>
      <c r="M1126" s="13">
        <f>M1125+J1125/40-IF(I1125="V2H",K1125/(0.95*40),0)-IF(E1126=0,IF(E1125=1,IF(D1126=1,30,40)*0.18/(2*40),0),0)-IF(E1126=1,IF(E1125=0,IF(D1126=1,30,40)*0.18/(2*40),0),0)</f>
        <v/>
      </c>
      <c r="N1126" s="14" t="n">
        <v>0.09</v>
      </c>
      <c r="O1126" s="15">
        <f>K1126*N1126</f>
        <v/>
      </c>
      <c r="P1126">
        <f>IF(E1126=0,0.3,IF(D1126=1,IF(C1126&gt;=Params!$B$13-3,IF(C1126&lt;Params!$B$13,Params!$B$20,0.3),0.3),IF(C1126&gt;=Params!$B$15-3,IF(C1126&lt;Params!$B$15,Params!$B$21,0.3),0.3)))</f>
        <v/>
      </c>
    </row>
    <row r="1127" ht="15" customHeight="1" s="1">
      <c r="A1127" s="9" t="n">
        <v>1124</v>
      </c>
      <c r="B1127" s="6" t="inlineStr">
        <is>
          <t>16/02</t>
        </is>
      </c>
      <c r="C1127" s="6" t="n">
        <v>19</v>
      </c>
      <c r="D1127" s="6" t="n">
        <v>1</v>
      </c>
      <c r="E1127" s="10">
        <f>IF(D1127=1, IF(OR(C1127&lt;10, C1127&gt;=15),1,0), IF(OR(C1127&lt;7, C1127&gt;=18),1,0))</f>
        <v/>
      </c>
      <c r="F1127" s="11" t="n">
        <v>0.515</v>
      </c>
      <c r="G1127" s="12">
        <f>0*8</f>
        <v/>
      </c>
      <c r="H1127" s="12">
        <f>F1127-G1127</f>
        <v/>
      </c>
      <c r="I1127" s="10">
        <f>IF(E1127=0,"Fora",IF(E1126=0,"Carg xar",IF(H1127&lt;0,IF(M1127&lt;0.9,"Carg FV","Stby"),IF(M1127&gt;P1127,"V2H",IF(M1127&lt;0.9,"Carg xar","Stby")))))</f>
        <v/>
      </c>
      <c r="J1127" s="12">
        <f>IF(OR(I1127="Carg FV",I1127="Carg xar"),MIN(IF(I1127="Carg FV",ABS(H1127),7.4),7.4,MAX(0,(0.9-M1127)*40)*0.95),0)</f>
        <v/>
      </c>
      <c r="K1127" s="12">
        <f>IF(I1127="V2H",MIN(MAX(0,H1127),7.4,MAX(0,(M1127-P1127)*40)*0.95),0)</f>
        <v/>
      </c>
      <c r="L1127" s="12">
        <f>IF(E1127=0,0,MAX(0,H1127-K1127))</f>
        <v/>
      </c>
      <c r="M1127" s="13">
        <f>M1126+J1126/40-IF(I1126="V2H",K1126/(0.95*40),0)-IF(E1127=0,IF(E1126=1,IF(D1127=1,30,40)*0.18/(2*40),0),0)-IF(E1127=1,IF(E1126=0,IF(D1127=1,30,40)*0.18/(2*40),0),0)</f>
        <v/>
      </c>
      <c r="N1127" s="14" t="n">
        <v>0.09</v>
      </c>
      <c r="O1127" s="15">
        <f>K1127*N1127</f>
        <v/>
      </c>
      <c r="P1127">
        <f>IF(E1127=0,0.3,IF(D1127=1,IF(C1127&gt;=Params!$B$13-3,IF(C1127&lt;Params!$B$13,Params!$B$20,0.3),0.3),IF(C1127&gt;=Params!$B$15-3,IF(C1127&lt;Params!$B$15,Params!$B$21,0.3),0.3)))</f>
        <v/>
      </c>
    </row>
    <row r="1128" ht="15" customHeight="1" s="1">
      <c r="A1128" s="9" t="n">
        <v>1125</v>
      </c>
      <c r="B1128" s="6" t="inlineStr">
        <is>
          <t>16/02</t>
        </is>
      </c>
      <c r="C1128" s="6" t="n">
        <v>20</v>
      </c>
      <c r="D1128" s="6" t="n">
        <v>1</v>
      </c>
      <c r="E1128" s="10">
        <f>IF(D1128=1, IF(OR(C1128&lt;10, C1128&gt;=15),1,0), IF(OR(C1128&lt;7, C1128&gt;=18),1,0))</f>
        <v/>
      </c>
      <c r="F1128" s="11" t="n">
        <v>0.656</v>
      </c>
      <c r="G1128" s="12">
        <f>0*8</f>
        <v/>
      </c>
      <c r="H1128" s="12">
        <f>F1128-G1128</f>
        <v/>
      </c>
      <c r="I1128" s="10">
        <f>IF(E1128=0,"Fora",IF(E1127=0,"Carg xar",IF(H1128&lt;0,IF(M1128&lt;0.9,"Carg FV","Stby"),IF(M1128&gt;P1128,"V2H",IF(M1128&lt;0.9,"Carg xar","Stby")))))</f>
        <v/>
      </c>
      <c r="J1128" s="12">
        <f>IF(OR(I1128="Carg FV",I1128="Carg xar"),MIN(IF(I1128="Carg FV",ABS(H1128),7.4),7.4,MAX(0,(0.9-M1128)*40)*0.95),0)</f>
        <v/>
      </c>
      <c r="K1128" s="12">
        <f>IF(I1128="V2H",MIN(MAX(0,H1128),7.4,MAX(0,(M1128-P1128)*40)*0.95),0)</f>
        <v/>
      </c>
      <c r="L1128" s="12">
        <f>IF(E1128=0,0,MAX(0,H1128-K1128))</f>
        <v/>
      </c>
      <c r="M1128" s="13">
        <f>M1127+J1127/40-IF(I1127="V2H",K1127/(0.95*40),0)-IF(E1128=0,IF(E1127=1,IF(D1128=1,30,40)*0.18/(2*40),0),0)-IF(E1128=1,IF(E1127=0,IF(D1128=1,30,40)*0.18/(2*40),0),0)</f>
        <v/>
      </c>
      <c r="N1128" s="14" t="n">
        <v>0.09</v>
      </c>
      <c r="O1128" s="15">
        <f>K1128*N1128</f>
        <v/>
      </c>
      <c r="P1128">
        <f>IF(E1128=0,0.3,IF(D1128=1,IF(C1128&gt;=Params!$B$13-3,IF(C1128&lt;Params!$B$13,Params!$B$20,0.3),0.3),IF(C1128&gt;=Params!$B$15-3,IF(C1128&lt;Params!$B$15,Params!$B$21,0.3),0.3)))</f>
        <v/>
      </c>
    </row>
    <row r="1129" ht="15" customHeight="1" s="1">
      <c r="A1129" s="9" t="n">
        <v>1126</v>
      </c>
      <c r="B1129" s="6" t="inlineStr">
        <is>
          <t>16/02</t>
        </is>
      </c>
      <c r="C1129" s="6" t="n">
        <v>21</v>
      </c>
      <c r="D1129" s="6" t="n">
        <v>1</v>
      </c>
      <c r="E1129" s="10">
        <f>IF(D1129=1, IF(OR(C1129&lt;10, C1129&gt;=15),1,0), IF(OR(C1129&lt;7, C1129&gt;=18),1,0))</f>
        <v/>
      </c>
      <c r="F1129" s="11" t="n">
        <v>2.938</v>
      </c>
      <c r="G1129" s="12">
        <f>0*8</f>
        <v/>
      </c>
      <c r="H1129" s="12">
        <f>F1129-G1129</f>
        <v/>
      </c>
      <c r="I1129" s="10">
        <f>IF(E1129=0,"Fora",IF(E1128=0,"Carg xar",IF(H1129&lt;0,IF(M1129&lt;0.9,"Carg FV","Stby"),IF(M1129&gt;P1129,"V2H",IF(M1129&lt;0.9,"Carg xar","Stby")))))</f>
        <v/>
      </c>
      <c r="J1129" s="12">
        <f>IF(OR(I1129="Carg FV",I1129="Carg xar"),MIN(IF(I1129="Carg FV",ABS(H1129),7.4),7.4,MAX(0,(0.9-M1129)*40)*0.95),0)</f>
        <v/>
      </c>
      <c r="K1129" s="12">
        <f>IF(I1129="V2H",MIN(MAX(0,H1129),7.4,MAX(0,(M1129-P1129)*40)*0.95),0)</f>
        <v/>
      </c>
      <c r="L1129" s="12">
        <f>IF(E1129=0,0,MAX(0,H1129-K1129))</f>
        <v/>
      </c>
      <c r="M1129" s="13">
        <f>M1128+J1128/40-IF(I1128="V2H",K1128/(0.95*40),0)-IF(E1129=0,IF(E1128=1,IF(D1129=1,30,40)*0.18/(2*40),0),0)-IF(E1129=1,IF(E1128=0,IF(D1129=1,30,40)*0.18/(2*40),0),0)</f>
        <v/>
      </c>
      <c r="N1129" s="14" t="n">
        <v>0.09</v>
      </c>
      <c r="O1129" s="15">
        <f>K1129*N1129</f>
        <v/>
      </c>
      <c r="P1129">
        <f>IF(E1129=0,0.3,IF(D1129=1,IF(C1129&gt;=Params!$B$13-3,IF(C1129&lt;Params!$B$13,Params!$B$20,0.3),0.3),IF(C1129&gt;=Params!$B$15-3,IF(C1129&lt;Params!$B$15,Params!$B$21,0.3),0.3)))</f>
        <v/>
      </c>
    </row>
    <row r="1130" ht="15" customHeight="1" s="1">
      <c r="A1130" s="9" t="n">
        <v>1127</v>
      </c>
      <c r="B1130" s="6" t="inlineStr">
        <is>
          <t>16/02</t>
        </is>
      </c>
      <c r="C1130" s="6" t="n">
        <v>22</v>
      </c>
      <c r="D1130" s="6" t="n">
        <v>1</v>
      </c>
      <c r="E1130" s="10">
        <f>IF(D1130=1, IF(OR(C1130&lt;10, C1130&gt;=15),1,0), IF(OR(C1130&lt;7, C1130&gt;=18),1,0))</f>
        <v/>
      </c>
      <c r="F1130" s="11" t="n">
        <v>2.42</v>
      </c>
      <c r="G1130" s="12">
        <f>0*8</f>
        <v/>
      </c>
      <c r="H1130" s="12">
        <f>F1130-G1130</f>
        <v/>
      </c>
      <c r="I1130" s="10">
        <f>IF(E1130=0,"Fora",IF(E1129=0,"Carg xar",IF(H1130&lt;0,IF(M1130&lt;0.9,"Carg FV","Stby"),IF(M1130&gt;P1130,"V2H",IF(M1130&lt;0.9,"Carg xar","Stby")))))</f>
        <v/>
      </c>
      <c r="J1130" s="12">
        <f>IF(OR(I1130="Carg FV",I1130="Carg xar"),MIN(IF(I1130="Carg FV",ABS(H1130),7.4),7.4,MAX(0,(0.9-M1130)*40)*0.95),0)</f>
        <v/>
      </c>
      <c r="K1130" s="12">
        <f>IF(I1130="V2H",MIN(MAX(0,H1130),7.4,MAX(0,(M1130-P1130)*40)*0.95),0)</f>
        <v/>
      </c>
      <c r="L1130" s="12">
        <f>IF(E1130=0,0,MAX(0,H1130-K1130))</f>
        <v/>
      </c>
      <c r="M1130" s="13">
        <f>M1129+J1129/40-IF(I1129="V2H",K1129/(0.95*40),0)-IF(E1130=0,IF(E1129=1,IF(D1130=1,30,40)*0.18/(2*40),0),0)-IF(E1130=1,IF(E1129=0,IF(D1130=1,30,40)*0.18/(2*40),0),0)</f>
        <v/>
      </c>
      <c r="N1130" s="14" t="n">
        <v>0.09</v>
      </c>
      <c r="O1130" s="15">
        <f>K1130*N1130</f>
        <v/>
      </c>
      <c r="P1130">
        <f>IF(E1130=0,0.3,IF(D1130=1,IF(C1130&gt;=Params!$B$13-3,IF(C1130&lt;Params!$B$13,Params!$B$20,0.3),0.3),IF(C1130&gt;=Params!$B$15-3,IF(C1130&lt;Params!$B$15,Params!$B$21,0.3),0.3)))</f>
        <v/>
      </c>
    </row>
    <row r="1131" ht="15" customHeight="1" s="1">
      <c r="A1131" s="9" t="n">
        <v>1128</v>
      </c>
      <c r="B1131" s="6" t="inlineStr">
        <is>
          <t>16/02</t>
        </is>
      </c>
      <c r="C1131" s="6" t="n">
        <v>23</v>
      </c>
      <c r="D1131" s="6" t="n">
        <v>1</v>
      </c>
      <c r="E1131" s="10">
        <f>IF(D1131=1, IF(OR(C1131&lt;10, C1131&gt;=15),1,0), IF(OR(C1131&lt;7, C1131&gt;=18),1,0))</f>
        <v/>
      </c>
      <c r="F1131" s="11" t="n">
        <v>2.822</v>
      </c>
      <c r="G1131" s="12">
        <f>0*8</f>
        <v/>
      </c>
      <c r="H1131" s="12">
        <f>F1131-G1131</f>
        <v/>
      </c>
      <c r="I1131" s="10">
        <f>IF(E1131=0,"Fora",IF(E1130=0,"Carg xar",IF(H1131&lt;0,IF(M1131&lt;0.9,"Carg FV","Stby"),IF(M1131&gt;P1131,"V2H",IF(M1131&lt;0.9,"Carg xar","Stby")))))</f>
        <v/>
      </c>
      <c r="J1131" s="12">
        <f>IF(OR(I1131="Carg FV",I1131="Carg xar"),MIN(IF(I1131="Carg FV",ABS(H1131),7.4),7.4,MAX(0,(0.9-M1131)*40)*0.95),0)</f>
        <v/>
      </c>
      <c r="K1131" s="12">
        <f>IF(I1131="V2H",MIN(MAX(0,H1131),7.4,MAX(0,(M1131-P1131)*40)*0.95),0)</f>
        <v/>
      </c>
      <c r="L1131" s="12">
        <f>IF(E1131=0,0,MAX(0,H1131-K1131))</f>
        <v/>
      </c>
      <c r="M1131" s="13">
        <f>M1130+J1130/40-IF(I1130="V2H",K1130/(0.95*40),0)-IF(E1131=0,IF(E1130=1,IF(D1131=1,30,40)*0.18/(2*40),0),0)-IF(E1131=1,IF(E1130=0,IF(D1131=1,30,40)*0.18/(2*40),0),0)</f>
        <v/>
      </c>
      <c r="N1131" s="14" t="n">
        <v>0.09</v>
      </c>
      <c r="O1131" s="15">
        <f>K1131*N1131</f>
        <v/>
      </c>
      <c r="P1131">
        <f>IF(E1131=0,0.3,IF(D1131=1,IF(C1131&gt;=Params!$B$13-3,IF(C1131&lt;Params!$B$13,Params!$B$20,0.3),0.3),IF(C1131&gt;=Params!$B$15-3,IF(C1131&lt;Params!$B$15,Params!$B$21,0.3),0.3)))</f>
        <v/>
      </c>
    </row>
    <row r="1132" ht="15" customHeight="1" s="1">
      <c r="A1132" s="9" t="n">
        <v>1129</v>
      </c>
      <c r="B1132" s="6" t="inlineStr">
        <is>
          <t>17/02</t>
        </is>
      </c>
      <c r="C1132" s="6" t="n">
        <v>0</v>
      </c>
      <c r="D1132" s="6" t="n">
        <v>0</v>
      </c>
      <c r="E1132" s="10">
        <f>IF(D1132=1, IF(OR(C1132&lt;10, C1132&gt;=15),1,0), IF(OR(C1132&lt;7, C1132&gt;=18),1,0))</f>
        <v/>
      </c>
      <c r="F1132" s="11" t="n">
        <v>2.997</v>
      </c>
      <c r="G1132" s="12">
        <f>0*8</f>
        <v/>
      </c>
      <c r="H1132" s="12">
        <f>F1132-G1132</f>
        <v/>
      </c>
      <c r="I1132" s="10">
        <f>IF(E1132=0,"Fora",IF(E1131=0,"Carg xar",IF(H1132&lt;0,IF(M1132&lt;0.9,"Carg FV","Stby"),IF(M1132&gt;P1132,"V2H",IF(M1132&lt;0.9,"Carg xar","Stby")))))</f>
        <v/>
      </c>
      <c r="J1132" s="12">
        <f>IF(OR(I1132="Carg FV",I1132="Carg xar"),MIN(IF(I1132="Carg FV",ABS(H1132),7.4),7.4,MAX(0,(0.9-M1132)*40)*0.95),0)</f>
        <v/>
      </c>
      <c r="K1132" s="12">
        <f>IF(I1132="V2H",MIN(MAX(0,H1132),7.4,MAX(0,(M1132-P1132)*40)*0.95),0)</f>
        <v/>
      </c>
      <c r="L1132" s="12">
        <f>IF(E1132=0,0,MAX(0,H1132-K1132))</f>
        <v/>
      </c>
      <c r="M1132" s="13">
        <f>M1131+J1131/40-IF(I1131="V2H",K1131/(0.95*40),0)-IF(E1132=0,IF(E1131=1,IF(D1132=1,30,40)*0.18/(2*40),0),0)-IF(E1132=1,IF(E1131=0,IF(D1132=1,30,40)*0.18/(2*40),0),0)</f>
        <v/>
      </c>
      <c r="N1132" s="14" t="n">
        <v>0.09</v>
      </c>
      <c r="O1132" s="15">
        <f>K1132*N1132</f>
        <v/>
      </c>
      <c r="P1132">
        <f>IF(E1132=0,0.3,IF(D1132=1,IF(C1132&gt;=Params!$B$13-3,IF(C1132&lt;Params!$B$13,Params!$B$20,0.3),0.3),IF(C1132&gt;=Params!$B$15-3,IF(C1132&lt;Params!$B$15,Params!$B$21,0.3),0.3)))</f>
        <v/>
      </c>
    </row>
    <row r="1133" ht="15" customHeight="1" s="1">
      <c r="A1133" s="9" t="n">
        <v>1130</v>
      </c>
      <c r="B1133" s="6" t="inlineStr">
        <is>
          <t>17/02</t>
        </is>
      </c>
      <c r="C1133" s="6" t="n">
        <v>1</v>
      </c>
      <c r="D1133" s="6" t="n">
        <v>0</v>
      </c>
      <c r="E1133" s="10">
        <f>IF(D1133=1, IF(OR(C1133&lt;10, C1133&gt;=15),1,0), IF(OR(C1133&lt;7, C1133&gt;=18),1,0))</f>
        <v/>
      </c>
      <c r="F1133" s="11" t="n">
        <v>2.71</v>
      </c>
      <c r="G1133" s="12">
        <f>0*8</f>
        <v/>
      </c>
      <c r="H1133" s="12">
        <f>F1133-G1133</f>
        <v/>
      </c>
      <c r="I1133" s="10">
        <f>IF(E1133=0,"Fora",IF(E1132=0,"Carg xar",IF(H1133&lt;0,IF(M1133&lt;0.9,"Carg FV","Stby"),IF(M1133&gt;P1133,"V2H",IF(M1133&lt;0.9,"Carg xar","Stby")))))</f>
        <v/>
      </c>
      <c r="J1133" s="12">
        <f>IF(OR(I1133="Carg FV",I1133="Carg xar"),MIN(IF(I1133="Carg FV",ABS(H1133),7.4),7.4,MAX(0,(0.9-M1133)*40)*0.95),0)</f>
        <v/>
      </c>
      <c r="K1133" s="12">
        <f>IF(I1133="V2H",MIN(MAX(0,H1133),7.4,MAX(0,(M1133-P1133)*40)*0.95),0)</f>
        <v/>
      </c>
      <c r="L1133" s="12">
        <f>IF(E1133=0,0,MAX(0,H1133-K1133))</f>
        <v/>
      </c>
      <c r="M1133" s="13">
        <f>M1132+J1132/40-IF(I1132="V2H",K1132/(0.95*40),0)-IF(E1133=0,IF(E1132=1,IF(D1133=1,30,40)*0.18/(2*40),0),0)-IF(E1133=1,IF(E1132=0,IF(D1133=1,30,40)*0.18/(2*40),0),0)</f>
        <v/>
      </c>
      <c r="N1133" s="14" t="n">
        <v>0.09</v>
      </c>
      <c r="O1133" s="15">
        <f>K1133*N1133</f>
        <v/>
      </c>
      <c r="P1133">
        <f>IF(E1133=0,0.3,IF(D1133=1,IF(C1133&gt;=Params!$B$13-3,IF(C1133&lt;Params!$B$13,Params!$B$20,0.3),0.3),IF(C1133&gt;=Params!$B$15-3,IF(C1133&lt;Params!$B$15,Params!$B$21,0.3),0.3)))</f>
        <v/>
      </c>
    </row>
    <row r="1134" ht="15" customHeight="1" s="1">
      <c r="A1134" s="9" t="n">
        <v>1131</v>
      </c>
      <c r="B1134" s="6" t="inlineStr">
        <is>
          <t>17/02</t>
        </is>
      </c>
      <c r="C1134" s="6" t="n">
        <v>2</v>
      </c>
      <c r="D1134" s="6" t="n">
        <v>0</v>
      </c>
      <c r="E1134" s="10">
        <f>IF(D1134=1, IF(OR(C1134&lt;10, C1134&gt;=15),1,0), IF(OR(C1134&lt;7, C1134&gt;=18),1,0))</f>
        <v/>
      </c>
      <c r="F1134" s="11" t="n">
        <v>2.293</v>
      </c>
      <c r="G1134" s="12">
        <f>0*8</f>
        <v/>
      </c>
      <c r="H1134" s="12">
        <f>F1134-G1134</f>
        <v/>
      </c>
      <c r="I1134" s="10">
        <f>IF(E1134=0,"Fora",IF(E1133=0,"Carg xar",IF(H1134&lt;0,IF(M1134&lt;0.9,"Carg FV","Stby"),IF(M1134&gt;P1134,"V2H",IF(M1134&lt;0.9,"Carg xar","Stby")))))</f>
        <v/>
      </c>
      <c r="J1134" s="12">
        <f>IF(OR(I1134="Carg FV",I1134="Carg xar"),MIN(IF(I1134="Carg FV",ABS(H1134),7.4),7.4,MAX(0,(0.9-M1134)*40)*0.95),0)</f>
        <v/>
      </c>
      <c r="K1134" s="12">
        <f>IF(I1134="V2H",MIN(MAX(0,H1134),7.4,MAX(0,(M1134-P1134)*40)*0.95),0)</f>
        <v/>
      </c>
      <c r="L1134" s="12">
        <f>IF(E1134=0,0,MAX(0,H1134-K1134))</f>
        <v/>
      </c>
      <c r="M1134" s="13">
        <f>M1133+J1133/40-IF(I1133="V2H",K1133/(0.95*40),0)-IF(E1134=0,IF(E1133=1,IF(D1134=1,30,40)*0.18/(2*40),0),0)-IF(E1134=1,IF(E1133=0,IF(D1134=1,30,40)*0.18/(2*40),0),0)</f>
        <v/>
      </c>
      <c r="N1134" s="14" t="n">
        <v>0.09</v>
      </c>
      <c r="O1134" s="15">
        <f>K1134*N1134</f>
        <v/>
      </c>
      <c r="P1134">
        <f>IF(E1134=0,0.3,IF(D1134=1,IF(C1134&gt;=Params!$B$13-3,IF(C1134&lt;Params!$B$13,Params!$B$20,0.3),0.3),IF(C1134&gt;=Params!$B$15-3,IF(C1134&lt;Params!$B$15,Params!$B$21,0.3),0.3)))</f>
        <v/>
      </c>
    </row>
    <row r="1135" ht="15" customHeight="1" s="1">
      <c r="A1135" s="9" t="n">
        <v>1132</v>
      </c>
      <c r="B1135" s="6" t="inlineStr">
        <is>
          <t>17/02</t>
        </is>
      </c>
      <c r="C1135" s="6" t="n">
        <v>3</v>
      </c>
      <c r="D1135" s="6" t="n">
        <v>0</v>
      </c>
      <c r="E1135" s="10">
        <f>IF(D1135=1, IF(OR(C1135&lt;10, C1135&gt;=15),1,0), IF(OR(C1135&lt;7, C1135&gt;=18),1,0))</f>
        <v/>
      </c>
      <c r="F1135" s="11" t="n">
        <v>2.413</v>
      </c>
      <c r="G1135" s="12">
        <f>0*8</f>
        <v/>
      </c>
      <c r="H1135" s="12">
        <f>F1135-G1135</f>
        <v/>
      </c>
      <c r="I1135" s="10">
        <f>IF(E1135=0,"Fora",IF(E1134=0,"Carg xar",IF(H1135&lt;0,IF(M1135&lt;0.9,"Carg FV","Stby"),IF(M1135&gt;P1135,"V2H",IF(M1135&lt;0.9,"Carg xar","Stby")))))</f>
        <v/>
      </c>
      <c r="J1135" s="12">
        <f>IF(OR(I1135="Carg FV",I1135="Carg xar"),MIN(IF(I1135="Carg FV",ABS(H1135),7.4),7.4,MAX(0,(0.9-M1135)*40)*0.95),0)</f>
        <v/>
      </c>
      <c r="K1135" s="12">
        <f>IF(I1135="V2H",MIN(MAX(0,H1135),7.4,MAX(0,(M1135-P1135)*40)*0.95),0)</f>
        <v/>
      </c>
      <c r="L1135" s="12">
        <f>IF(E1135=0,0,MAX(0,H1135-K1135))</f>
        <v/>
      </c>
      <c r="M1135" s="13">
        <f>M1134+J1134/40-IF(I1134="V2H",K1134/(0.95*40),0)-IF(E1135=0,IF(E1134=1,IF(D1135=1,30,40)*0.18/(2*40),0),0)-IF(E1135=1,IF(E1134=0,IF(D1135=1,30,40)*0.18/(2*40),0),0)</f>
        <v/>
      </c>
      <c r="N1135" s="14" t="n">
        <v>0.09</v>
      </c>
      <c r="O1135" s="15">
        <f>K1135*N1135</f>
        <v/>
      </c>
      <c r="P1135">
        <f>IF(E1135=0,0.3,IF(D1135=1,IF(C1135&gt;=Params!$B$13-3,IF(C1135&lt;Params!$B$13,Params!$B$20,0.3),0.3),IF(C1135&gt;=Params!$B$15-3,IF(C1135&lt;Params!$B$15,Params!$B$21,0.3),0.3)))</f>
        <v/>
      </c>
    </row>
    <row r="1136" ht="15" customHeight="1" s="1">
      <c r="A1136" s="9" t="n">
        <v>1133</v>
      </c>
      <c r="B1136" s="6" t="inlineStr">
        <is>
          <t>17/02</t>
        </is>
      </c>
      <c r="C1136" s="6" t="n">
        <v>4</v>
      </c>
      <c r="D1136" s="6" t="n">
        <v>0</v>
      </c>
      <c r="E1136" s="10">
        <f>IF(D1136=1, IF(OR(C1136&lt;10, C1136&gt;=15),1,0), IF(OR(C1136&lt;7, C1136&gt;=18),1,0))</f>
        <v/>
      </c>
      <c r="F1136" s="11" t="n">
        <v>2.714</v>
      </c>
      <c r="G1136" s="12">
        <f>0*8</f>
        <v/>
      </c>
      <c r="H1136" s="12">
        <f>F1136-G1136</f>
        <v/>
      </c>
      <c r="I1136" s="10">
        <f>IF(E1136=0,"Fora",IF(E1135=0,"Carg xar",IF(H1136&lt;0,IF(M1136&lt;0.9,"Carg FV","Stby"),IF(M1136&gt;P1136,"V2H",IF(M1136&lt;0.9,"Carg xar","Stby")))))</f>
        <v/>
      </c>
      <c r="J1136" s="12">
        <f>IF(OR(I1136="Carg FV",I1136="Carg xar"),MIN(IF(I1136="Carg FV",ABS(H1136),7.4),7.4,MAX(0,(0.9-M1136)*40)*0.95),0)</f>
        <v/>
      </c>
      <c r="K1136" s="12">
        <f>IF(I1136="V2H",MIN(MAX(0,H1136),7.4,MAX(0,(M1136-P1136)*40)*0.95),0)</f>
        <v/>
      </c>
      <c r="L1136" s="12">
        <f>IF(E1136=0,0,MAX(0,H1136-K1136))</f>
        <v/>
      </c>
      <c r="M1136" s="13">
        <f>M1135+J1135/40-IF(I1135="V2H",K1135/(0.95*40),0)-IF(E1136=0,IF(E1135=1,IF(D1136=1,30,40)*0.18/(2*40),0),0)-IF(E1136=1,IF(E1135=0,IF(D1136=1,30,40)*0.18/(2*40),0),0)</f>
        <v/>
      </c>
      <c r="N1136" s="14" t="n">
        <v>0.09</v>
      </c>
      <c r="O1136" s="15">
        <f>K1136*N1136</f>
        <v/>
      </c>
      <c r="P1136">
        <f>IF(E1136=0,0.3,IF(D1136=1,IF(C1136&gt;=Params!$B$13-3,IF(C1136&lt;Params!$B$13,Params!$B$20,0.3),0.3),IF(C1136&gt;=Params!$B$15-3,IF(C1136&lt;Params!$B$15,Params!$B$21,0.3),0.3)))</f>
        <v/>
      </c>
    </row>
    <row r="1137" ht="15" customHeight="1" s="1">
      <c r="A1137" s="9" t="n">
        <v>1134</v>
      </c>
      <c r="B1137" s="6" t="inlineStr">
        <is>
          <t>17/02</t>
        </is>
      </c>
      <c r="C1137" s="6" t="n">
        <v>5</v>
      </c>
      <c r="D1137" s="6" t="n">
        <v>0</v>
      </c>
      <c r="E1137" s="10">
        <f>IF(D1137=1, IF(OR(C1137&lt;10, C1137&gt;=15),1,0), IF(OR(C1137&lt;7, C1137&gt;=18),1,0))</f>
        <v/>
      </c>
      <c r="F1137" s="11" t="n">
        <v>2.733</v>
      </c>
      <c r="G1137" s="12">
        <f>0*8</f>
        <v/>
      </c>
      <c r="H1137" s="12">
        <f>F1137-G1137</f>
        <v/>
      </c>
      <c r="I1137" s="10">
        <f>IF(E1137=0,"Fora",IF(E1136=0,"Carg xar",IF(H1137&lt;0,IF(M1137&lt;0.9,"Carg FV","Stby"),IF(M1137&gt;P1137,"V2H",IF(M1137&lt;0.9,"Carg xar","Stby")))))</f>
        <v/>
      </c>
      <c r="J1137" s="12">
        <f>IF(OR(I1137="Carg FV",I1137="Carg xar"),MIN(IF(I1137="Carg FV",ABS(H1137),7.4),7.4,MAX(0,(0.9-M1137)*40)*0.95),0)</f>
        <v/>
      </c>
      <c r="K1137" s="12">
        <f>IF(I1137="V2H",MIN(MAX(0,H1137),7.4,MAX(0,(M1137-P1137)*40)*0.95),0)</f>
        <v/>
      </c>
      <c r="L1137" s="12">
        <f>IF(E1137=0,0,MAX(0,H1137-K1137))</f>
        <v/>
      </c>
      <c r="M1137" s="13">
        <f>M1136+J1136/40-IF(I1136="V2H",K1136/(0.95*40),0)-IF(E1137=0,IF(E1136=1,IF(D1137=1,30,40)*0.18/(2*40),0),0)-IF(E1137=1,IF(E1136=0,IF(D1137=1,30,40)*0.18/(2*40),0),0)</f>
        <v/>
      </c>
      <c r="N1137" s="14" t="n">
        <v>0.09</v>
      </c>
      <c r="O1137" s="15">
        <f>K1137*N1137</f>
        <v/>
      </c>
      <c r="P1137">
        <f>IF(E1137=0,0.3,IF(D1137=1,IF(C1137&gt;=Params!$B$13-3,IF(C1137&lt;Params!$B$13,Params!$B$20,0.3),0.3),IF(C1137&gt;=Params!$B$15-3,IF(C1137&lt;Params!$B$15,Params!$B$21,0.3),0.3)))</f>
        <v/>
      </c>
    </row>
    <row r="1138" ht="15" customHeight="1" s="1">
      <c r="A1138" s="9" t="n">
        <v>1135</v>
      </c>
      <c r="B1138" s="6" t="inlineStr">
        <is>
          <t>17/02</t>
        </is>
      </c>
      <c r="C1138" s="6" t="n">
        <v>6</v>
      </c>
      <c r="D1138" s="6" t="n">
        <v>0</v>
      </c>
      <c r="E1138" s="10">
        <f>IF(D1138=1, IF(OR(C1138&lt;10, C1138&gt;=15),1,0), IF(OR(C1138&lt;7, C1138&gt;=18),1,0))</f>
        <v/>
      </c>
      <c r="F1138" s="11" t="n">
        <v>2.813</v>
      </c>
      <c r="G1138" s="12">
        <f>0*8</f>
        <v/>
      </c>
      <c r="H1138" s="12">
        <f>F1138-G1138</f>
        <v/>
      </c>
      <c r="I1138" s="10">
        <f>IF(E1138=0,"Fora",IF(E1137=0,"Carg xar",IF(H1138&lt;0,IF(M1138&lt;0.9,"Carg FV","Stby"),IF(M1138&gt;P1138,"V2H",IF(M1138&lt;0.9,"Carg xar","Stby")))))</f>
        <v/>
      </c>
      <c r="J1138" s="12">
        <f>IF(OR(I1138="Carg FV",I1138="Carg xar"),MIN(IF(I1138="Carg FV",ABS(H1138),7.4),7.4,MAX(0,(0.9-M1138)*40)*0.95),0)</f>
        <v/>
      </c>
      <c r="K1138" s="12">
        <f>IF(I1138="V2H",MIN(MAX(0,H1138),7.4,MAX(0,(M1138-P1138)*40)*0.95),0)</f>
        <v/>
      </c>
      <c r="L1138" s="12">
        <f>IF(E1138=0,0,MAX(0,H1138-K1138))</f>
        <v/>
      </c>
      <c r="M1138" s="13">
        <f>M1137+J1137/40-IF(I1137="V2H",K1137/(0.95*40),0)-IF(E1138=0,IF(E1137=1,IF(D1138=1,30,40)*0.18/(2*40),0),0)-IF(E1138=1,IF(E1137=0,IF(D1138=1,30,40)*0.18/(2*40),0),0)</f>
        <v/>
      </c>
      <c r="N1138" s="14" t="n">
        <v>0.09</v>
      </c>
      <c r="O1138" s="15">
        <f>K1138*N1138</f>
        <v/>
      </c>
      <c r="P1138">
        <f>IF(E1138=0,0.3,IF(D1138=1,IF(C1138&gt;=Params!$B$13-3,IF(C1138&lt;Params!$B$13,Params!$B$20,0.3),0.3),IF(C1138&gt;=Params!$B$15-3,IF(C1138&lt;Params!$B$15,Params!$B$21,0.3),0.3)))</f>
        <v/>
      </c>
    </row>
    <row r="1139" ht="15" customHeight="1" s="1">
      <c r="A1139" s="9" t="n">
        <v>1136</v>
      </c>
      <c r="B1139" s="6" t="inlineStr">
        <is>
          <t>17/02</t>
        </is>
      </c>
      <c r="C1139" s="6" t="n">
        <v>7</v>
      </c>
      <c r="D1139" s="6" t="n">
        <v>0</v>
      </c>
      <c r="E1139" s="10">
        <f>IF(D1139=1, IF(OR(C1139&lt;10, C1139&gt;=15),1,0), IF(OR(C1139&lt;7, C1139&gt;=18),1,0))</f>
        <v/>
      </c>
      <c r="F1139" s="11" t="n">
        <v>3.084</v>
      </c>
      <c r="G1139" s="12">
        <f>0*8</f>
        <v/>
      </c>
      <c r="H1139" s="12">
        <f>F1139-G1139</f>
        <v/>
      </c>
      <c r="I1139" s="10">
        <f>IF(E1139=0,"Fora",IF(E1138=0,"Carg xar",IF(H1139&lt;0,IF(M1139&lt;0.9,"Carg FV","Stby"),IF(M1139&gt;P1139,"V2H",IF(M1139&lt;0.9,"Carg xar","Stby")))))</f>
        <v/>
      </c>
      <c r="J1139" s="12">
        <f>IF(OR(I1139="Carg FV",I1139="Carg xar"),MIN(IF(I1139="Carg FV",ABS(H1139),7.4),7.4,MAX(0,(0.9-M1139)*40)*0.95),0)</f>
        <v/>
      </c>
      <c r="K1139" s="12">
        <f>IF(I1139="V2H",MIN(MAX(0,H1139),7.4,MAX(0,(M1139-P1139)*40)*0.95),0)</f>
        <v/>
      </c>
      <c r="L1139" s="12">
        <f>IF(E1139=0,0,MAX(0,H1139-K1139))</f>
        <v/>
      </c>
      <c r="M1139" s="13">
        <f>M1138+J1138/40-IF(I1138="V2H",K1138/(0.95*40),0)-IF(E1139=0,IF(E1138=1,IF(D1139=1,30,40)*0.18/(2*40),0),0)-IF(E1139=1,IF(E1138=0,IF(D1139=1,30,40)*0.18/(2*40),0),0)</f>
        <v/>
      </c>
      <c r="N1139" s="14" t="n">
        <v>0.09</v>
      </c>
      <c r="O1139" s="15">
        <f>K1139*N1139</f>
        <v/>
      </c>
      <c r="P1139">
        <f>IF(E1139=0,0.3,IF(D1139=1,IF(C1139&gt;=Params!$B$13-3,IF(C1139&lt;Params!$B$13,Params!$B$20,0.3),0.3),IF(C1139&gt;=Params!$B$15-3,IF(C1139&lt;Params!$B$15,Params!$B$21,0.3),0.3)))</f>
        <v/>
      </c>
    </row>
    <row r="1140" ht="15" customHeight="1" s="1">
      <c r="A1140" s="9" t="n">
        <v>1137</v>
      </c>
      <c r="B1140" s="6" t="inlineStr">
        <is>
          <t>17/02</t>
        </is>
      </c>
      <c r="C1140" s="6" t="n">
        <v>8</v>
      </c>
      <c r="D1140" s="6" t="n">
        <v>0</v>
      </c>
      <c r="E1140" s="10">
        <f>IF(D1140=1, IF(OR(C1140&lt;10, C1140&gt;=15),1,0), IF(OR(C1140&lt;7, C1140&gt;=18),1,0))</f>
        <v/>
      </c>
      <c r="F1140" s="11" t="n">
        <v>1.963</v>
      </c>
      <c r="G1140" s="12">
        <f>0.1*8</f>
        <v/>
      </c>
      <c r="H1140" s="12">
        <f>F1140-G1140</f>
        <v/>
      </c>
      <c r="I1140" s="10">
        <f>IF(E1140=0,"Fora",IF(E1139=0,"Carg xar",IF(H1140&lt;0,IF(M1140&lt;0.9,"Carg FV","Stby"),IF(M1140&gt;P1140,"V2H",IF(M1140&lt;0.9,"Carg xar","Stby")))))</f>
        <v/>
      </c>
      <c r="J1140" s="12">
        <f>IF(OR(I1140="Carg FV",I1140="Carg xar"),MIN(IF(I1140="Carg FV",ABS(H1140),7.4),7.4,MAX(0,(0.9-M1140)*40)*0.95),0)</f>
        <v/>
      </c>
      <c r="K1140" s="12">
        <f>IF(I1140="V2H",MIN(MAX(0,H1140),7.4,MAX(0,(M1140-P1140)*40)*0.95),0)</f>
        <v/>
      </c>
      <c r="L1140" s="12">
        <f>IF(E1140=0,0,MAX(0,H1140-K1140))</f>
        <v/>
      </c>
      <c r="M1140" s="13">
        <f>M1139+J1139/40-IF(I1139="V2H",K1139/(0.95*40),0)-IF(E1140=0,IF(E1139=1,IF(D1140=1,30,40)*0.18/(2*40),0),0)-IF(E1140=1,IF(E1139=0,IF(D1140=1,30,40)*0.18/(2*40),0),0)</f>
        <v/>
      </c>
      <c r="N1140" s="14" t="n">
        <v>0.15</v>
      </c>
      <c r="O1140" s="15">
        <f>K1140*N1140</f>
        <v/>
      </c>
      <c r="P1140">
        <f>IF(E1140=0,0.3,IF(D1140=1,IF(C1140&gt;=Params!$B$13-3,IF(C1140&lt;Params!$B$13,Params!$B$20,0.3),0.3),IF(C1140&gt;=Params!$B$15-3,IF(C1140&lt;Params!$B$15,Params!$B$21,0.3),0.3)))</f>
        <v/>
      </c>
    </row>
    <row r="1141" ht="15" customHeight="1" s="1">
      <c r="A1141" s="9" t="n">
        <v>1138</v>
      </c>
      <c r="B1141" s="6" t="inlineStr">
        <is>
          <t>17/02</t>
        </is>
      </c>
      <c r="C1141" s="6" t="n">
        <v>9</v>
      </c>
      <c r="D1141" s="6" t="n">
        <v>0</v>
      </c>
      <c r="E1141" s="10">
        <f>IF(D1141=1, IF(OR(C1141&lt;10, C1141&gt;=15),1,0), IF(OR(C1141&lt;7, C1141&gt;=18),1,0))</f>
        <v/>
      </c>
      <c r="F1141" s="11" t="n">
        <v>0</v>
      </c>
      <c r="G1141" s="12">
        <f>0.28*8</f>
        <v/>
      </c>
      <c r="H1141" s="12">
        <f>F1141-G1141</f>
        <v/>
      </c>
      <c r="I1141" s="10">
        <f>IF(E1141=0,"Fora",IF(E1140=0,"Carg xar",IF(H1141&lt;0,IF(M1141&lt;0.9,"Carg FV","Stby"),IF(M1141&gt;P1141,"V2H",IF(M1141&lt;0.9,"Carg xar","Stby")))))</f>
        <v/>
      </c>
      <c r="J1141" s="12">
        <f>IF(OR(I1141="Carg FV",I1141="Carg xar"),MIN(IF(I1141="Carg FV",ABS(H1141),7.4),7.4,MAX(0,(0.9-M1141)*40)*0.95),0)</f>
        <v/>
      </c>
      <c r="K1141" s="12">
        <f>IF(I1141="V2H",MIN(MAX(0,H1141),7.4,MAX(0,(M1141-P1141)*40)*0.95),0)</f>
        <v/>
      </c>
      <c r="L1141" s="12">
        <f>IF(E1141=0,0,MAX(0,H1141-K1141))</f>
        <v/>
      </c>
      <c r="M1141" s="13">
        <f>M1140+J1140/40-IF(I1140="V2H",K1140/(0.95*40),0)-IF(E1141=0,IF(E1140=1,IF(D1141=1,30,40)*0.18/(2*40),0),0)-IF(E1141=1,IF(E1140=0,IF(D1141=1,30,40)*0.18/(2*40),0),0)</f>
        <v/>
      </c>
      <c r="N1141" s="14" t="n">
        <v>0.15</v>
      </c>
      <c r="O1141" s="15">
        <f>K1141*N1141</f>
        <v/>
      </c>
      <c r="P1141">
        <f>IF(E1141=0,0.3,IF(D1141=1,IF(C1141&gt;=Params!$B$13-3,IF(C1141&lt;Params!$B$13,Params!$B$20,0.3),0.3),IF(C1141&gt;=Params!$B$15-3,IF(C1141&lt;Params!$B$15,Params!$B$21,0.3),0.3)))</f>
        <v/>
      </c>
    </row>
    <row r="1142" ht="15" customHeight="1" s="1">
      <c r="A1142" s="9" t="n">
        <v>1139</v>
      </c>
      <c r="B1142" s="6" t="inlineStr">
        <is>
          <t>17/02</t>
        </is>
      </c>
      <c r="C1142" s="6" t="n">
        <v>10</v>
      </c>
      <c r="D1142" s="6" t="n">
        <v>0</v>
      </c>
      <c r="E1142" s="10">
        <f>IF(D1142=1, IF(OR(C1142&lt;10, C1142&gt;=15),1,0), IF(OR(C1142&lt;7, C1142&gt;=18),1,0))</f>
        <v/>
      </c>
      <c r="F1142" s="11" t="n">
        <v>0</v>
      </c>
      <c r="G1142" s="12">
        <f>0.48*8</f>
        <v/>
      </c>
      <c r="H1142" s="12">
        <f>F1142-G1142</f>
        <v/>
      </c>
      <c r="I1142" s="10">
        <f>IF(E1142=0,"Fora",IF(E1141=0,"Carg xar",IF(H1142&lt;0,IF(M1142&lt;0.9,"Carg FV","Stby"),IF(M1142&gt;P1142,"V2H",IF(M1142&lt;0.9,"Carg xar","Stby")))))</f>
        <v/>
      </c>
      <c r="J1142" s="12">
        <f>IF(OR(I1142="Carg FV",I1142="Carg xar"),MIN(IF(I1142="Carg FV",ABS(H1142),7.4),7.4,MAX(0,(0.9-M1142)*40)*0.95),0)</f>
        <v/>
      </c>
      <c r="K1142" s="12">
        <f>IF(I1142="V2H",MIN(MAX(0,H1142),7.4,MAX(0,(M1142-P1142)*40)*0.95),0)</f>
        <v/>
      </c>
      <c r="L1142" s="12">
        <f>IF(E1142=0,0,MAX(0,H1142-K1142))</f>
        <v/>
      </c>
      <c r="M1142" s="13">
        <f>M1141+J1141/40-IF(I1141="V2H",K1141/(0.95*40),0)-IF(E1142=0,IF(E1141=1,IF(D1142=1,30,40)*0.18/(2*40),0),0)-IF(E1142=1,IF(E1141=0,IF(D1142=1,30,40)*0.18/(2*40),0),0)</f>
        <v/>
      </c>
      <c r="N1142" s="14" t="n">
        <v>0.2</v>
      </c>
      <c r="O1142" s="15">
        <f>K1142*N1142</f>
        <v/>
      </c>
      <c r="P1142">
        <f>IF(E1142=0,0.3,IF(D1142=1,IF(C1142&gt;=Params!$B$13-3,IF(C1142&lt;Params!$B$13,Params!$B$20,0.3),0.3),IF(C1142&gt;=Params!$B$15-3,IF(C1142&lt;Params!$B$15,Params!$B$21,0.3),0.3)))</f>
        <v/>
      </c>
    </row>
    <row r="1143" ht="15" customHeight="1" s="1">
      <c r="A1143" s="9" t="n">
        <v>1140</v>
      </c>
      <c r="B1143" s="6" t="inlineStr">
        <is>
          <t>17/02</t>
        </is>
      </c>
      <c r="C1143" s="6" t="n">
        <v>11</v>
      </c>
      <c r="D1143" s="6" t="n">
        <v>0</v>
      </c>
      <c r="E1143" s="10">
        <f>IF(D1143=1, IF(OR(C1143&lt;10, C1143&gt;=15),1,0), IF(OR(C1143&lt;7, C1143&gt;=18),1,0))</f>
        <v/>
      </c>
      <c r="F1143" s="11" t="n">
        <v>0.533</v>
      </c>
      <c r="G1143" s="12">
        <f>0.62*8</f>
        <v/>
      </c>
      <c r="H1143" s="12">
        <f>F1143-G1143</f>
        <v/>
      </c>
      <c r="I1143" s="10">
        <f>IF(E1143=0,"Fora",IF(E1142=0,"Carg xar",IF(H1143&lt;0,IF(M1143&lt;0.9,"Carg FV","Stby"),IF(M1143&gt;P1143,"V2H",IF(M1143&lt;0.9,"Carg xar","Stby")))))</f>
        <v/>
      </c>
      <c r="J1143" s="12">
        <f>IF(OR(I1143="Carg FV",I1143="Carg xar"),MIN(IF(I1143="Carg FV",ABS(H1143),7.4),7.4,MAX(0,(0.9-M1143)*40)*0.95),0)</f>
        <v/>
      </c>
      <c r="K1143" s="12">
        <f>IF(I1143="V2H",MIN(MAX(0,H1143),7.4,MAX(0,(M1143-P1143)*40)*0.95),0)</f>
        <v/>
      </c>
      <c r="L1143" s="12">
        <f>IF(E1143=0,0,MAX(0,H1143-K1143))</f>
        <v/>
      </c>
      <c r="M1143" s="13">
        <f>M1142+J1142/40-IF(I1142="V2H",K1142/(0.95*40),0)-IF(E1143=0,IF(E1142=1,IF(D1143=1,30,40)*0.18/(2*40),0),0)-IF(E1143=1,IF(E1142=0,IF(D1143=1,30,40)*0.18/(2*40),0),0)</f>
        <v/>
      </c>
      <c r="N1143" s="14" t="n">
        <v>0.2</v>
      </c>
      <c r="O1143" s="15">
        <f>K1143*N1143</f>
        <v/>
      </c>
      <c r="P1143">
        <f>IF(E1143=0,0.3,IF(D1143=1,IF(C1143&gt;=Params!$B$13-3,IF(C1143&lt;Params!$B$13,Params!$B$20,0.3),0.3),IF(C1143&gt;=Params!$B$15-3,IF(C1143&lt;Params!$B$15,Params!$B$21,0.3),0.3)))</f>
        <v/>
      </c>
    </row>
    <row r="1144" ht="15" customHeight="1" s="1">
      <c r="A1144" s="9" t="n">
        <v>1141</v>
      </c>
      <c r="B1144" s="6" t="inlineStr">
        <is>
          <t>17/02</t>
        </is>
      </c>
      <c r="C1144" s="6" t="n">
        <v>12</v>
      </c>
      <c r="D1144" s="6" t="n">
        <v>0</v>
      </c>
      <c r="E1144" s="10">
        <f>IF(D1144=1, IF(OR(C1144&lt;10, C1144&gt;=15),1,0), IF(OR(C1144&lt;7, C1144&gt;=18),1,0))</f>
        <v/>
      </c>
      <c r="F1144" s="11" t="n">
        <v>0</v>
      </c>
      <c r="G1144" s="12">
        <f>0.68*8</f>
        <v/>
      </c>
      <c r="H1144" s="12">
        <f>F1144-G1144</f>
        <v/>
      </c>
      <c r="I1144" s="10">
        <f>IF(E1144=0,"Fora",IF(E1143=0,"Carg xar",IF(H1144&lt;0,IF(M1144&lt;0.9,"Carg FV","Stby"),IF(M1144&gt;P1144,"V2H",IF(M1144&lt;0.9,"Carg xar","Stby")))))</f>
        <v/>
      </c>
      <c r="J1144" s="12">
        <f>IF(OR(I1144="Carg FV",I1144="Carg xar"),MIN(IF(I1144="Carg FV",ABS(H1144),7.4),7.4,MAX(0,(0.9-M1144)*40)*0.95),0)</f>
        <v/>
      </c>
      <c r="K1144" s="12">
        <f>IF(I1144="V2H",MIN(MAX(0,H1144),7.4,MAX(0,(M1144-P1144)*40)*0.95),0)</f>
        <v/>
      </c>
      <c r="L1144" s="12">
        <f>IF(E1144=0,0,MAX(0,H1144-K1144))</f>
        <v/>
      </c>
      <c r="M1144" s="13">
        <f>M1143+J1143/40-IF(I1143="V2H",K1143/(0.95*40),0)-IF(E1144=0,IF(E1143=1,IF(D1144=1,30,40)*0.18/(2*40),0),0)-IF(E1144=1,IF(E1143=0,IF(D1144=1,30,40)*0.18/(2*40),0),0)</f>
        <v/>
      </c>
      <c r="N1144" s="14" t="n">
        <v>0.2</v>
      </c>
      <c r="O1144" s="15">
        <f>K1144*N1144</f>
        <v/>
      </c>
      <c r="P1144">
        <f>IF(E1144=0,0.3,IF(D1144=1,IF(C1144&gt;=Params!$B$13-3,IF(C1144&lt;Params!$B$13,Params!$B$20,0.3),0.3),IF(C1144&gt;=Params!$B$15-3,IF(C1144&lt;Params!$B$15,Params!$B$21,0.3),0.3)))</f>
        <v/>
      </c>
    </row>
    <row r="1145" ht="15" customHeight="1" s="1">
      <c r="A1145" s="9" t="n">
        <v>1142</v>
      </c>
      <c r="B1145" s="6" t="inlineStr">
        <is>
          <t>17/02</t>
        </is>
      </c>
      <c r="C1145" s="6" t="n">
        <v>13</v>
      </c>
      <c r="D1145" s="6" t="n">
        <v>0</v>
      </c>
      <c r="E1145" s="10">
        <f>IF(D1145=1, IF(OR(C1145&lt;10, C1145&gt;=15),1,0), IF(OR(C1145&lt;7, C1145&gt;=18),1,0))</f>
        <v/>
      </c>
      <c r="F1145" s="11" t="n">
        <v>0</v>
      </c>
      <c r="G1145" s="12">
        <f>0.65*8</f>
        <v/>
      </c>
      <c r="H1145" s="12">
        <f>F1145-G1145</f>
        <v/>
      </c>
      <c r="I1145" s="10">
        <f>IF(E1145=0,"Fora",IF(E1144=0,"Carg xar",IF(H1145&lt;0,IF(M1145&lt;0.9,"Carg FV","Stby"),IF(M1145&gt;P1145,"V2H",IF(M1145&lt;0.9,"Carg xar","Stby")))))</f>
        <v/>
      </c>
      <c r="J1145" s="12">
        <f>IF(OR(I1145="Carg FV",I1145="Carg xar"),MIN(IF(I1145="Carg FV",ABS(H1145),7.4),7.4,MAX(0,(0.9-M1145)*40)*0.95),0)</f>
        <v/>
      </c>
      <c r="K1145" s="12">
        <f>IF(I1145="V2H",MIN(MAX(0,H1145),7.4,MAX(0,(M1145-P1145)*40)*0.95),0)</f>
        <v/>
      </c>
      <c r="L1145" s="12">
        <f>IF(E1145=0,0,MAX(0,H1145-K1145))</f>
        <v/>
      </c>
      <c r="M1145" s="13">
        <f>M1144+J1144/40-IF(I1144="V2H",K1144/(0.95*40),0)-IF(E1145=0,IF(E1144=1,IF(D1145=1,30,40)*0.18/(2*40),0),0)-IF(E1145=1,IF(E1144=0,IF(D1145=1,30,40)*0.18/(2*40),0),0)</f>
        <v/>
      </c>
      <c r="N1145" s="14" t="n">
        <v>0.2</v>
      </c>
      <c r="O1145" s="15">
        <f>K1145*N1145</f>
        <v/>
      </c>
      <c r="P1145">
        <f>IF(E1145=0,0.3,IF(D1145=1,IF(C1145&gt;=Params!$B$13-3,IF(C1145&lt;Params!$B$13,Params!$B$20,0.3),0.3),IF(C1145&gt;=Params!$B$15-3,IF(C1145&lt;Params!$B$15,Params!$B$21,0.3),0.3)))</f>
        <v/>
      </c>
    </row>
    <row r="1146" ht="15" customHeight="1" s="1">
      <c r="A1146" s="9" t="n">
        <v>1143</v>
      </c>
      <c r="B1146" s="6" t="inlineStr">
        <is>
          <t>17/02</t>
        </is>
      </c>
      <c r="C1146" s="6" t="n">
        <v>14</v>
      </c>
      <c r="D1146" s="6" t="n">
        <v>0</v>
      </c>
      <c r="E1146" s="10">
        <f>IF(D1146=1, IF(OR(C1146&lt;10, C1146&gt;=15),1,0), IF(OR(C1146&lt;7, C1146&gt;=18),1,0))</f>
        <v/>
      </c>
      <c r="F1146" s="11" t="n">
        <v>0</v>
      </c>
      <c r="G1146" s="12">
        <f>0.5*8</f>
        <v/>
      </c>
      <c r="H1146" s="12">
        <f>F1146-G1146</f>
        <v/>
      </c>
      <c r="I1146" s="10">
        <f>IF(E1146=0,"Fora",IF(E1145=0,"Carg xar",IF(H1146&lt;0,IF(M1146&lt;0.9,"Carg FV","Stby"),IF(M1146&gt;P1146,"V2H",IF(M1146&lt;0.9,"Carg xar","Stby")))))</f>
        <v/>
      </c>
      <c r="J1146" s="12">
        <f>IF(OR(I1146="Carg FV",I1146="Carg xar"),MIN(IF(I1146="Carg FV",ABS(H1146),7.4),7.4,MAX(0,(0.9-M1146)*40)*0.95),0)</f>
        <v/>
      </c>
      <c r="K1146" s="12">
        <f>IF(I1146="V2H",MIN(MAX(0,H1146),7.4,MAX(0,(M1146-P1146)*40)*0.95),0)</f>
        <v/>
      </c>
      <c r="L1146" s="12">
        <f>IF(E1146=0,0,MAX(0,H1146-K1146))</f>
        <v/>
      </c>
      <c r="M1146" s="13">
        <f>M1145+J1145/40-IF(I1145="V2H",K1145/(0.95*40),0)-IF(E1146=0,IF(E1145=1,IF(D1146=1,30,40)*0.18/(2*40),0),0)-IF(E1146=1,IF(E1145=0,IF(D1146=1,30,40)*0.18/(2*40),0),0)</f>
        <v/>
      </c>
      <c r="N1146" s="14" t="n">
        <v>0.15</v>
      </c>
      <c r="O1146" s="15">
        <f>K1146*N1146</f>
        <v/>
      </c>
      <c r="P1146">
        <f>IF(E1146=0,0.3,IF(D1146=1,IF(C1146&gt;=Params!$B$13-3,IF(C1146&lt;Params!$B$13,Params!$B$20,0.3),0.3),IF(C1146&gt;=Params!$B$15-3,IF(C1146&lt;Params!$B$15,Params!$B$21,0.3),0.3)))</f>
        <v/>
      </c>
    </row>
    <row r="1147" ht="15" customHeight="1" s="1">
      <c r="A1147" s="9" t="n">
        <v>1144</v>
      </c>
      <c r="B1147" s="6" t="inlineStr">
        <is>
          <t>17/02</t>
        </is>
      </c>
      <c r="C1147" s="6" t="n">
        <v>15</v>
      </c>
      <c r="D1147" s="6" t="n">
        <v>0</v>
      </c>
      <c r="E1147" s="10">
        <f>IF(D1147=1, IF(OR(C1147&lt;10, C1147&gt;=15),1,0), IF(OR(C1147&lt;7, C1147&gt;=18),1,0))</f>
        <v/>
      </c>
      <c r="F1147" s="11" t="n">
        <v>0.432</v>
      </c>
      <c r="G1147" s="12">
        <f>0.32*8</f>
        <v/>
      </c>
      <c r="H1147" s="12">
        <f>F1147-G1147</f>
        <v/>
      </c>
      <c r="I1147" s="10">
        <f>IF(E1147=0,"Fora",IF(E1146=0,"Carg xar",IF(H1147&lt;0,IF(M1147&lt;0.9,"Carg FV","Stby"),IF(M1147&gt;P1147,"V2H",IF(M1147&lt;0.9,"Carg xar","Stby")))))</f>
        <v/>
      </c>
      <c r="J1147" s="12">
        <f>IF(OR(I1147="Carg FV",I1147="Carg xar"),MIN(IF(I1147="Carg FV",ABS(H1147),7.4),7.4,MAX(0,(0.9-M1147)*40)*0.95),0)</f>
        <v/>
      </c>
      <c r="K1147" s="12">
        <f>IF(I1147="V2H",MIN(MAX(0,H1147),7.4,MAX(0,(M1147-P1147)*40)*0.95),0)</f>
        <v/>
      </c>
      <c r="L1147" s="12">
        <f>IF(E1147=0,0,MAX(0,H1147-K1147))</f>
        <v/>
      </c>
      <c r="M1147" s="13">
        <f>M1146+J1146/40-IF(I1146="V2H",K1146/(0.95*40),0)-IF(E1147=0,IF(E1146=1,IF(D1147=1,30,40)*0.18/(2*40),0),0)-IF(E1147=1,IF(E1146=0,IF(D1147=1,30,40)*0.18/(2*40),0),0)</f>
        <v/>
      </c>
      <c r="N1147" s="14" t="n">
        <v>0.15</v>
      </c>
      <c r="O1147" s="15">
        <f>K1147*N1147</f>
        <v/>
      </c>
      <c r="P1147">
        <f>IF(E1147=0,0.3,IF(D1147=1,IF(C1147&gt;=Params!$B$13-3,IF(C1147&lt;Params!$B$13,Params!$B$20,0.3),0.3),IF(C1147&gt;=Params!$B$15-3,IF(C1147&lt;Params!$B$15,Params!$B$21,0.3),0.3)))</f>
        <v/>
      </c>
    </row>
    <row r="1148" ht="15" customHeight="1" s="1">
      <c r="A1148" s="9" t="n">
        <v>1145</v>
      </c>
      <c r="B1148" s="6" t="inlineStr">
        <is>
          <t>17/02</t>
        </is>
      </c>
      <c r="C1148" s="6" t="n">
        <v>16</v>
      </c>
      <c r="D1148" s="6" t="n">
        <v>0</v>
      </c>
      <c r="E1148" s="10">
        <f>IF(D1148=1, IF(OR(C1148&lt;10, C1148&gt;=15),1,0), IF(OR(C1148&lt;7, C1148&gt;=18),1,0))</f>
        <v/>
      </c>
      <c r="F1148" s="11" t="n">
        <v>0</v>
      </c>
      <c r="G1148" s="12">
        <f>0.12*8</f>
        <v/>
      </c>
      <c r="H1148" s="12">
        <f>F1148-G1148</f>
        <v/>
      </c>
      <c r="I1148" s="10">
        <f>IF(E1148=0,"Fora",IF(E1147=0,"Carg xar",IF(H1148&lt;0,IF(M1148&lt;0.9,"Carg FV","Stby"),IF(M1148&gt;P1148,"V2H",IF(M1148&lt;0.9,"Carg xar","Stby")))))</f>
        <v/>
      </c>
      <c r="J1148" s="12">
        <f>IF(OR(I1148="Carg FV",I1148="Carg xar"),MIN(IF(I1148="Carg FV",ABS(H1148),7.4),7.4,MAX(0,(0.9-M1148)*40)*0.95),0)</f>
        <v/>
      </c>
      <c r="K1148" s="12">
        <f>IF(I1148="V2H",MIN(MAX(0,H1148),7.4,MAX(0,(M1148-P1148)*40)*0.95),0)</f>
        <v/>
      </c>
      <c r="L1148" s="12">
        <f>IF(E1148=0,0,MAX(0,H1148-K1148))</f>
        <v/>
      </c>
      <c r="M1148" s="13">
        <f>M1147+J1147/40-IF(I1147="V2H",K1147/(0.95*40),0)-IF(E1148=0,IF(E1147=1,IF(D1148=1,30,40)*0.18/(2*40),0),0)-IF(E1148=1,IF(E1147=0,IF(D1148=1,30,40)*0.18/(2*40),0),0)</f>
        <v/>
      </c>
      <c r="N1148" s="14" t="n">
        <v>0.15</v>
      </c>
      <c r="O1148" s="15">
        <f>K1148*N1148</f>
        <v/>
      </c>
      <c r="P1148">
        <f>IF(E1148=0,0.3,IF(D1148=1,IF(C1148&gt;=Params!$B$13-3,IF(C1148&lt;Params!$B$13,Params!$B$20,0.3),0.3),IF(C1148&gt;=Params!$B$15-3,IF(C1148&lt;Params!$B$15,Params!$B$21,0.3),0.3)))</f>
        <v/>
      </c>
    </row>
    <row r="1149" ht="15" customHeight="1" s="1">
      <c r="A1149" s="9" t="n">
        <v>1146</v>
      </c>
      <c r="B1149" s="6" t="inlineStr">
        <is>
          <t>17/02</t>
        </is>
      </c>
      <c r="C1149" s="6" t="n">
        <v>17</v>
      </c>
      <c r="D1149" s="6" t="n">
        <v>0</v>
      </c>
      <c r="E1149" s="10">
        <f>IF(D1149=1, IF(OR(C1149&lt;10, C1149&gt;=15),1,0), IF(OR(C1149&lt;7, C1149&gt;=18),1,0))</f>
        <v/>
      </c>
      <c r="F1149" s="11" t="n">
        <v>0.459</v>
      </c>
      <c r="G1149" s="12">
        <f>0*8</f>
        <v/>
      </c>
      <c r="H1149" s="12">
        <f>F1149-G1149</f>
        <v/>
      </c>
      <c r="I1149" s="10">
        <f>IF(E1149=0,"Fora",IF(E1148=0,"Carg xar",IF(H1149&lt;0,IF(M1149&lt;0.9,"Carg FV","Stby"),IF(M1149&gt;P1149,"V2H",IF(M1149&lt;0.9,"Carg xar","Stby")))))</f>
        <v/>
      </c>
      <c r="J1149" s="12">
        <f>IF(OR(I1149="Carg FV",I1149="Carg xar"),MIN(IF(I1149="Carg FV",ABS(H1149),7.4),7.4,MAX(0,(0.9-M1149)*40)*0.95),0)</f>
        <v/>
      </c>
      <c r="K1149" s="12">
        <f>IF(I1149="V2H",MIN(MAX(0,H1149),7.4,MAX(0,(M1149-P1149)*40)*0.95),0)</f>
        <v/>
      </c>
      <c r="L1149" s="12">
        <f>IF(E1149=0,0,MAX(0,H1149-K1149))</f>
        <v/>
      </c>
      <c r="M1149" s="13">
        <f>M1148+J1148/40-IF(I1148="V2H",K1148/(0.95*40),0)-IF(E1149=0,IF(E1148=1,IF(D1149=1,30,40)*0.18/(2*40),0),0)-IF(E1149=1,IF(E1148=0,IF(D1149=1,30,40)*0.18/(2*40),0),0)</f>
        <v/>
      </c>
      <c r="N1149" s="14" t="n">
        <v>0.15</v>
      </c>
      <c r="O1149" s="15">
        <f>K1149*N1149</f>
        <v/>
      </c>
      <c r="P1149">
        <f>IF(E1149=0,0.3,IF(D1149=1,IF(C1149&gt;=Params!$B$13-3,IF(C1149&lt;Params!$B$13,Params!$B$20,0.3),0.3),IF(C1149&gt;=Params!$B$15-3,IF(C1149&lt;Params!$B$15,Params!$B$21,0.3),0.3)))</f>
        <v/>
      </c>
    </row>
    <row r="1150" ht="15" customHeight="1" s="1">
      <c r="A1150" s="9" t="n">
        <v>1147</v>
      </c>
      <c r="B1150" s="6" t="inlineStr">
        <is>
          <t>17/02</t>
        </is>
      </c>
      <c r="C1150" s="6" t="n">
        <v>18</v>
      </c>
      <c r="D1150" s="6" t="n">
        <v>0</v>
      </c>
      <c r="E1150" s="10">
        <f>IF(D1150=1, IF(OR(C1150&lt;10, C1150&gt;=15),1,0), IF(OR(C1150&lt;7, C1150&gt;=18),1,0))</f>
        <v/>
      </c>
      <c r="F1150" s="11" t="n">
        <v>0.452</v>
      </c>
      <c r="G1150" s="12">
        <f>0*8</f>
        <v/>
      </c>
      <c r="H1150" s="12">
        <f>F1150-G1150</f>
        <v/>
      </c>
      <c r="I1150" s="10">
        <f>IF(E1150=0,"Fora",IF(E1149=0,"Carg xar",IF(H1150&lt;0,IF(M1150&lt;0.9,"Carg FV","Stby"),IF(M1150&gt;P1150,"V2H",IF(M1150&lt;0.9,"Carg xar","Stby")))))</f>
        <v/>
      </c>
      <c r="J1150" s="12">
        <f>IF(OR(I1150="Carg FV",I1150="Carg xar"),MIN(IF(I1150="Carg FV",ABS(H1150),7.4),7.4,MAX(0,(0.9-M1150)*40)*0.95),0)</f>
        <v/>
      </c>
      <c r="K1150" s="12">
        <f>IF(I1150="V2H",MIN(MAX(0,H1150),7.4,MAX(0,(M1150-P1150)*40)*0.95),0)</f>
        <v/>
      </c>
      <c r="L1150" s="12">
        <f>IF(E1150=0,0,MAX(0,H1150-K1150))</f>
        <v/>
      </c>
      <c r="M1150" s="13">
        <f>M1149+J1149/40-IF(I1149="V2H",K1149/(0.95*40),0)-IF(E1150=0,IF(E1149=1,IF(D1150=1,30,40)*0.18/(2*40),0),0)-IF(E1150=1,IF(E1149=0,IF(D1150=1,30,40)*0.18/(2*40),0),0)</f>
        <v/>
      </c>
      <c r="N1150" s="14" t="n">
        <v>0.2</v>
      </c>
      <c r="O1150" s="15">
        <f>K1150*N1150</f>
        <v/>
      </c>
      <c r="P1150">
        <f>IF(E1150=0,0.3,IF(D1150=1,IF(C1150&gt;=Params!$B$13-3,IF(C1150&lt;Params!$B$13,Params!$B$20,0.3),0.3),IF(C1150&gt;=Params!$B$15-3,IF(C1150&lt;Params!$B$15,Params!$B$21,0.3),0.3)))</f>
        <v/>
      </c>
    </row>
    <row r="1151" ht="15" customHeight="1" s="1">
      <c r="A1151" s="9" t="n">
        <v>1148</v>
      </c>
      <c r="B1151" s="6" t="inlineStr">
        <is>
          <t>17/02</t>
        </is>
      </c>
      <c r="C1151" s="6" t="n">
        <v>19</v>
      </c>
      <c r="D1151" s="6" t="n">
        <v>0</v>
      </c>
      <c r="E1151" s="10">
        <f>IF(D1151=1, IF(OR(C1151&lt;10, C1151&gt;=15),1,0), IF(OR(C1151&lt;7, C1151&gt;=18),1,0))</f>
        <v/>
      </c>
      <c r="F1151" s="11" t="n">
        <v>0.624</v>
      </c>
      <c r="G1151" s="12">
        <f>0*8</f>
        <v/>
      </c>
      <c r="H1151" s="12">
        <f>F1151-G1151</f>
        <v/>
      </c>
      <c r="I1151" s="10">
        <f>IF(E1151=0,"Fora",IF(E1150=0,"Carg xar",IF(H1151&lt;0,IF(M1151&lt;0.9,"Carg FV","Stby"),IF(M1151&gt;P1151,"V2H",IF(M1151&lt;0.9,"Carg xar","Stby")))))</f>
        <v/>
      </c>
      <c r="J1151" s="12">
        <f>IF(OR(I1151="Carg FV",I1151="Carg xar"),MIN(IF(I1151="Carg FV",ABS(H1151),7.4),7.4,MAX(0,(0.9-M1151)*40)*0.95),0)</f>
        <v/>
      </c>
      <c r="K1151" s="12">
        <f>IF(I1151="V2H",MIN(MAX(0,H1151),7.4,MAX(0,(M1151-P1151)*40)*0.95),0)</f>
        <v/>
      </c>
      <c r="L1151" s="12">
        <f>IF(E1151=0,0,MAX(0,H1151-K1151))</f>
        <v/>
      </c>
      <c r="M1151" s="13">
        <f>M1150+J1150/40-IF(I1150="V2H",K1150/(0.95*40),0)-IF(E1151=0,IF(E1150=1,IF(D1151=1,30,40)*0.18/(2*40),0),0)-IF(E1151=1,IF(E1150=0,IF(D1151=1,30,40)*0.18/(2*40),0),0)</f>
        <v/>
      </c>
      <c r="N1151" s="14" t="n">
        <v>0.2</v>
      </c>
      <c r="O1151" s="15">
        <f>K1151*N1151</f>
        <v/>
      </c>
      <c r="P1151">
        <f>IF(E1151=0,0.3,IF(D1151=1,IF(C1151&gt;=Params!$B$13-3,IF(C1151&lt;Params!$B$13,Params!$B$20,0.3),0.3),IF(C1151&gt;=Params!$B$15-3,IF(C1151&lt;Params!$B$15,Params!$B$21,0.3),0.3)))</f>
        <v/>
      </c>
    </row>
    <row r="1152" ht="15" customHeight="1" s="1">
      <c r="A1152" s="9" t="n">
        <v>1149</v>
      </c>
      <c r="B1152" s="6" t="inlineStr">
        <is>
          <t>17/02</t>
        </is>
      </c>
      <c r="C1152" s="6" t="n">
        <v>20</v>
      </c>
      <c r="D1152" s="6" t="n">
        <v>0</v>
      </c>
      <c r="E1152" s="10">
        <f>IF(D1152=1, IF(OR(C1152&lt;10, C1152&gt;=15),1,0), IF(OR(C1152&lt;7, C1152&gt;=18),1,0))</f>
        <v/>
      </c>
      <c r="F1152" s="11" t="n">
        <v>2.826</v>
      </c>
      <c r="G1152" s="12">
        <f>0*8</f>
        <v/>
      </c>
      <c r="H1152" s="12">
        <f>F1152-G1152</f>
        <v/>
      </c>
      <c r="I1152" s="10">
        <f>IF(E1152=0,"Fora",IF(E1151=0,"Carg xar",IF(H1152&lt;0,IF(M1152&lt;0.9,"Carg FV","Stby"),IF(M1152&gt;P1152,"V2H",IF(M1152&lt;0.9,"Carg xar","Stby")))))</f>
        <v/>
      </c>
      <c r="J1152" s="12">
        <f>IF(OR(I1152="Carg FV",I1152="Carg xar"),MIN(IF(I1152="Carg FV",ABS(H1152),7.4),7.4,MAX(0,(0.9-M1152)*40)*0.95),0)</f>
        <v/>
      </c>
      <c r="K1152" s="12">
        <f>IF(I1152="V2H",MIN(MAX(0,H1152),7.4,MAX(0,(M1152-P1152)*40)*0.95),0)</f>
        <v/>
      </c>
      <c r="L1152" s="12">
        <f>IF(E1152=0,0,MAX(0,H1152-K1152))</f>
        <v/>
      </c>
      <c r="M1152" s="13">
        <f>M1151+J1151/40-IF(I1151="V2H",K1151/(0.95*40),0)-IF(E1152=0,IF(E1151=1,IF(D1152=1,30,40)*0.18/(2*40),0),0)-IF(E1152=1,IF(E1151=0,IF(D1152=1,30,40)*0.18/(2*40),0),0)</f>
        <v/>
      </c>
      <c r="N1152" s="14" t="n">
        <v>0.2</v>
      </c>
      <c r="O1152" s="15">
        <f>K1152*N1152</f>
        <v/>
      </c>
      <c r="P1152">
        <f>IF(E1152=0,0.3,IF(D1152=1,IF(C1152&gt;=Params!$B$13-3,IF(C1152&lt;Params!$B$13,Params!$B$20,0.3),0.3),IF(C1152&gt;=Params!$B$15-3,IF(C1152&lt;Params!$B$15,Params!$B$21,0.3),0.3)))</f>
        <v/>
      </c>
    </row>
    <row r="1153" ht="15" customHeight="1" s="1">
      <c r="A1153" s="9" t="n">
        <v>1150</v>
      </c>
      <c r="B1153" s="6" t="inlineStr">
        <is>
          <t>17/02</t>
        </is>
      </c>
      <c r="C1153" s="6" t="n">
        <v>21</v>
      </c>
      <c r="D1153" s="6" t="n">
        <v>0</v>
      </c>
      <c r="E1153" s="10">
        <f>IF(D1153=1, IF(OR(C1153&lt;10, C1153&gt;=15),1,0), IF(OR(C1153&lt;7, C1153&gt;=18),1,0))</f>
        <v/>
      </c>
      <c r="F1153" s="11" t="n">
        <v>0.846</v>
      </c>
      <c r="G1153" s="12">
        <f>0*8</f>
        <v/>
      </c>
      <c r="H1153" s="12">
        <f>F1153-G1153</f>
        <v/>
      </c>
      <c r="I1153" s="10">
        <f>IF(E1153=0,"Fora",IF(E1152=0,"Carg xar",IF(H1153&lt;0,IF(M1153&lt;0.9,"Carg FV","Stby"),IF(M1153&gt;P1153,"V2H",IF(M1153&lt;0.9,"Carg xar","Stby")))))</f>
        <v/>
      </c>
      <c r="J1153" s="12">
        <f>IF(OR(I1153="Carg FV",I1153="Carg xar"),MIN(IF(I1153="Carg FV",ABS(H1153),7.4),7.4,MAX(0,(0.9-M1153)*40)*0.95),0)</f>
        <v/>
      </c>
      <c r="K1153" s="12">
        <f>IF(I1153="V2H",MIN(MAX(0,H1153),7.4,MAX(0,(M1153-P1153)*40)*0.95),0)</f>
        <v/>
      </c>
      <c r="L1153" s="12">
        <f>IF(E1153=0,0,MAX(0,H1153-K1153))</f>
        <v/>
      </c>
      <c r="M1153" s="13">
        <f>M1152+J1152/40-IF(I1152="V2H",K1152/(0.95*40),0)-IF(E1153=0,IF(E1152=1,IF(D1153=1,30,40)*0.18/(2*40),0),0)-IF(E1153=1,IF(E1152=0,IF(D1153=1,30,40)*0.18/(2*40),0),0)</f>
        <v/>
      </c>
      <c r="N1153" s="14" t="n">
        <v>0.2</v>
      </c>
      <c r="O1153" s="15">
        <f>K1153*N1153</f>
        <v/>
      </c>
      <c r="P1153">
        <f>IF(E1153=0,0.3,IF(D1153=1,IF(C1153&gt;=Params!$B$13-3,IF(C1153&lt;Params!$B$13,Params!$B$20,0.3),0.3),IF(C1153&gt;=Params!$B$15-3,IF(C1153&lt;Params!$B$15,Params!$B$21,0.3),0.3)))</f>
        <v/>
      </c>
    </row>
    <row r="1154" ht="15" customHeight="1" s="1">
      <c r="A1154" s="9" t="n">
        <v>1151</v>
      </c>
      <c r="B1154" s="6" t="inlineStr">
        <is>
          <t>17/02</t>
        </is>
      </c>
      <c r="C1154" s="6" t="n">
        <v>22</v>
      </c>
      <c r="D1154" s="6" t="n">
        <v>0</v>
      </c>
      <c r="E1154" s="10">
        <f>IF(D1154=1, IF(OR(C1154&lt;10, C1154&gt;=15),1,0), IF(OR(C1154&lt;7, C1154&gt;=18),1,0))</f>
        <v/>
      </c>
      <c r="F1154" s="11" t="n">
        <v>1.97</v>
      </c>
      <c r="G1154" s="12">
        <f>0*8</f>
        <v/>
      </c>
      <c r="H1154" s="12">
        <f>F1154-G1154</f>
        <v/>
      </c>
      <c r="I1154" s="10">
        <f>IF(E1154=0,"Fora",IF(E1153=0,"Carg xar",IF(H1154&lt;0,IF(M1154&lt;0.9,"Carg FV","Stby"),IF(M1154&gt;P1154,"V2H",IF(M1154&lt;0.9,"Carg xar","Stby")))))</f>
        <v/>
      </c>
      <c r="J1154" s="12">
        <f>IF(OR(I1154="Carg FV",I1154="Carg xar"),MIN(IF(I1154="Carg FV",ABS(H1154),7.4),7.4,MAX(0,(0.9-M1154)*40)*0.95),0)</f>
        <v/>
      </c>
      <c r="K1154" s="12">
        <f>IF(I1154="V2H",MIN(MAX(0,H1154),7.4,MAX(0,(M1154-P1154)*40)*0.95),0)</f>
        <v/>
      </c>
      <c r="L1154" s="12">
        <f>IF(E1154=0,0,MAX(0,H1154-K1154))</f>
        <v/>
      </c>
      <c r="M1154" s="13">
        <f>M1153+J1153/40-IF(I1153="V2H",K1153/(0.95*40),0)-IF(E1154=0,IF(E1153=1,IF(D1154=1,30,40)*0.18/(2*40),0),0)-IF(E1154=1,IF(E1153=0,IF(D1154=1,30,40)*0.18/(2*40),0),0)</f>
        <v/>
      </c>
      <c r="N1154" s="14" t="n">
        <v>0.15</v>
      </c>
      <c r="O1154" s="15">
        <f>K1154*N1154</f>
        <v/>
      </c>
      <c r="P1154">
        <f>IF(E1154=0,0.3,IF(D1154=1,IF(C1154&gt;=Params!$B$13-3,IF(C1154&lt;Params!$B$13,Params!$B$20,0.3),0.3),IF(C1154&gt;=Params!$B$15-3,IF(C1154&lt;Params!$B$15,Params!$B$21,0.3),0.3)))</f>
        <v/>
      </c>
    </row>
    <row r="1155" ht="15" customHeight="1" s="1">
      <c r="A1155" s="9" t="n">
        <v>1152</v>
      </c>
      <c r="B1155" s="6" t="inlineStr">
        <is>
          <t>17/02</t>
        </is>
      </c>
      <c r="C1155" s="6" t="n">
        <v>23</v>
      </c>
      <c r="D1155" s="6" t="n">
        <v>0</v>
      </c>
      <c r="E1155" s="10">
        <f>IF(D1155=1, IF(OR(C1155&lt;10, C1155&gt;=15),1,0), IF(OR(C1155&lt;7, C1155&gt;=18),1,0))</f>
        <v/>
      </c>
      <c r="F1155" s="11" t="n">
        <v>2.01</v>
      </c>
      <c r="G1155" s="12">
        <f>0*8</f>
        <v/>
      </c>
      <c r="H1155" s="12">
        <f>F1155-G1155</f>
        <v/>
      </c>
      <c r="I1155" s="10">
        <f>IF(E1155=0,"Fora",IF(E1154=0,"Carg xar",IF(H1155&lt;0,IF(M1155&lt;0.9,"Carg FV","Stby"),IF(M1155&gt;P1155,"V2H",IF(M1155&lt;0.9,"Carg xar","Stby")))))</f>
        <v/>
      </c>
      <c r="J1155" s="12">
        <f>IF(OR(I1155="Carg FV",I1155="Carg xar"),MIN(IF(I1155="Carg FV",ABS(H1155),7.4),7.4,MAX(0,(0.9-M1155)*40)*0.95),0)</f>
        <v/>
      </c>
      <c r="K1155" s="12">
        <f>IF(I1155="V2H",MIN(MAX(0,H1155),7.4,MAX(0,(M1155-P1155)*40)*0.95),0)</f>
        <v/>
      </c>
      <c r="L1155" s="12">
        <f>IF(E1155=0,0,MAX(0,H1155-K1155))</f>
        <v/>
      </c>
      <c r="M1155" s="13">
        <f>M1154+J1154/40-IF(I1154="V2H",K1154/(0.95*40),0)-IF(E1155=0,IF(E1154=1,IF(D1155=1,30,40)*0.18/(2*40),0),0)-IF(E1155=1,IF(E1154=0,IF(D1155=1,30,40)*0.18/(2*40),0),0)</f>
        <v/>
      </c>
      <c r="N1155" s="14" t="n">
        <v>0.15</v>
      </c>
      <c r="O1155" s="15">
        <f>K1155*N1155</f>
        <v/>
      </c>
      <c r="P1155">
        <f>IF(E1155=0,0.3,IF(D1155=1,IF(C1155&gt;=Params!$B$13-3,IF(C1155&lt;Params!$B$13,Params!$B$20,0.3),0.3),IF(C1155&gt;=Params!$B$15-3,IF(C1155&lt;Params!$B$15,Params!$B$21,0.3),0.3)))</f>
        <v/>
      </c>
    </row>
    <row r="1156" ht="15" customHeight="1" s="1">
      <c r="A1156" s="9" t="n">
        <v>1153</v>
      </c>
      <c r="B1156" s="6" t="inlineStr">
        <is>
          <t>18/02</t>
        </is>
      </c>
      <c r="C1156" s="6" t="n">
        <v>0</v>
      </c>
      <c r="D1156" s="6" t="n">
        <v>0</v>
      </c>
      <c r="E1156" s="10">
        <f>IF(D1156=1, IF(OR(C1156&lt;10, C1156&gt;=15),1,0), IF(OR(C1156&lt;7, C1156&gt;=18),1,0))</f>
        <v/>
      </c>
      <c r="F1156" s="11" t="n">
        <v>1.836</v>
      </c>
      <c r="G1156" s="12">
        <f>0*8</f>
        <v/>
      </c>
      <c r="H1156" s="12">
        <f>F1156-G1156</f>
        <v/>
      </c>
      <c r="I1156" s="10">
        <f>IF(E1156=0,"Fora",IF(E1155=0,"Carg xar",IF(H1156&lt;0,IF(M1156&lt;0.9,"Carg FV","Stby"),IF(M1156&gt;P1156,"V2H",IF(M1156&lt;0.9,"Carg xar","Stby")))))</f>
        <v/>
      </c>
      <c r="J1156" s="12">
        <f>IF(OR(I1156="Carg FV",I1156="Carg xar"),MIN(IF(I1156="Carg FV",ABS(H1156),7.4),7.4,MAX(0,(0.9-M1156)*40)*0.95),0)</f>
        <v/>
      </c>
      <c r="K1156" s="12">
        <f>IF(I1156="V2H",MIN(MAX(0,H1156),7.4,MAX(0,(M1156-P1156)*40)*0.95),0)</f>
        <v/>
      </c>
      <c r="L1156" s="12">
        <f>IF(E1156=0,0,MAX(0,H1156-K1156))</f>
        <v/>
      </c>
      <c r="M1156" s="13">
        <f>M1155+J1155/40-IF(I1155="V2H",K1155/(0.95*40),0)-IF(E1156=0,IF(E1155=1,IF(D1156=1,30,40)*0.18/(2*40),0),0)-IF(E1156=1,IF(E1155=0,IF(D1156=1,30,40)*0.18/(2*40),0),0)</f>
        <v/>
      </c>
      <c r="N1156" s="14" t="n">
        <v>0.09</v>
      </c>
      <c r="O1156" s="15">
        <f>K1156*N1156</f>
        <v/>
      </c>
      <c r="P1156">
        <f>IF(E1156=0,0.3,IF(D1156=1,IF(C1156&gt;=Params!$B$13-3,IF(C1156&lt;Params!$B$13,Params!$B$20,0.3),0.3),IF(C1156&gt;=Params!$B$15-3,IF(C1156&lt;Params!$B$15,Params!$B$21,0.3),0.3)))</f>
        <v/>
      </c>
    </row>
    <row r="1157" ht="15" customHeight="1" s="1">
      <c r="A1157" s="9" t="n">
        <v>1154</v>
      </c>
      <c r="B1157" s="6" t="inlineStr">
        <is>
          <t>18/02</t>
        </is>
      </c>
      <c r="C1157" s="6" t="n">
        <v>1</v>
      </c>
      <c r="D1157" s="6" t="n">
        <v>0</v>
      </c>
      <c r="E1157" s="10">
        <f>IF(D1157=1, IF(OR(C1157&lt;10, C1157&gt;=15),1,0), IF(OR(C1157&lt;7, C1157&gt;=18),1,0))</f>
        <v/>
      </c>
      <c r="F1157" s="11" t="n">
        <v>1.807</v>
      </c>
      <c r="G1157" s="12">
        <f>0*8</f>
        <v/>
      </c>
      <c r="H1157" s="12">
        <f>F1157-G1157</f>
        <v/>
      </c>
      <c r="I1157" s="10">
        <f>IF(E1157=0,"Fora",IF(E1156=0,"Carg xar",IF(H1157&lt;0,IF(M1157&lt;0.9,"Carg FV","Stby"),IF(M1157&gt;P1157,"V2H",IF(M1157&lt;0.9,"Carg xar","Stby")))))</f>
        <v/>
      </c>
      <c r="J1157" s="12">
        <f>IF(OR(I1157="Carg FV",I1157="Carg xar"),MIN(IF(I1157="Carg FV",ABS(H1157),7.4),7.4,MAX(0,(0.9-M1157)*40)*0.95),0)</f>
        <v/>
      </c>
      <c r="K1157" s="12">
        <f>IF(I1157="V2H",MIN(MAX(0,H1157),7.4,MAX(0,(M1157-P1157)*40)*0.95),0)</f>
        <v/>
      </c>
      <c r="L1157" s="12">
        <f>IF(E1157=0,0,MAX(0,H1157-K1157))</f>
        <v/>
      </c>
      <c r="M1157" s="13">
        <f>M1156+J1156/40-IF(I1156="V2H",K1156/(0.95*40),0)-IF(E1157=0,IF(E1156=1,IF(D1157=1,30,40)*0.18/(2*40),0),0)-IF(E1157=1,IF(E1156=0,IF(D1157=1,30,40)*0.18/(2*40),0),0)</f>
        <v/>
      </c>
      <c r="N1157" s="14" t="n">
        <v>0.09</v>
      </c>
      <c r="O1157" s="15">
        <f>K1157*N1157</f>
        <v/>
      </c>
      <c r="P1157">
        <f>IF(E1157=0,0.3,IF(D1157=1,IF(C1157&gt;=Params!$B$13-3,IF(C1157&lt;Params!$B$13,Params!$B$20,0.3),0.3),IF(C1157&gt;=Params!$B$15-3,IF(C1157&lt;Params!$B$15,Params!$B$21,0.3),0.3)))</f>
        <v/>
      </c>
    </row>
    <row r="1158" ht="15" customHeight="1" s="1">
      <c r="A1158" s="9" t="n">
        <v>1155</v>
      </c>
      <c r="B1158" s="6" t="inlineStr">
        <is>
          <t>18/02</t>
        </is>
      </c>
      <c r="C1158" s="6" t="n">
        <v>2</v>
      </c>
      <c r="D1158" s="6" t="n">
        <v>0</v>
      </c>
      <c r="E1158" s="10">
        <f>IF(D1158=1, IF(OR(C1158&lt;10, C1158&gt;=15),1,0), IF(OR(C1158&lt;7, C1158&gt;=18),1,0))</f>
        <v/>
      </c>
      <c r="F1158" s="11" t="n">
        <v>1.74</v>
      </c>
      <c r="G1158" s="12">
        <f>0*8</f>
        <v/>
      </c>
      <c r="H1158" s="12">
        <f>F1158-G1158</f>
        <v/>
      </c>
      <c r="I1158" s="10">
        <f>IF(E1158=0,"Fora",IF(E1157=0,"Carg xar",IF(H1158&lt;0,IF(M1158&lt;0.9,"Carg FV","Stby"),IF(M1158&gt;P1158,"V2H",IF(M1158&lt;0.9,"Carg xar","Stby")))))</f>
        <v/>
      </c>
      <c r="J1158" s="12">
        <f>IF(OR(I1158="Carg FV",I1158="Carg xar"),MIN(IF(I1158="Carg FV",ABS(H1158),7.4),7.4,MAX(0,(0.9-M1158)*40)*0.95),0)</f>
        <v/>
      </c>
      <c r="K1158" s="12">
        <f>IF(I1158="V2H",MIN(MAX(0,H1158),7.4,MAX(0,(M1158-P1158)*40)*0.95),0)</f>
        <v/>
      </c>
      <c r="L1158" s="12">
        <f>IF(E1158=0,0,MAX(0,H1158-K1158))</f>
        <v/>
      </c>
      <c r="M1158" s="13">
        <f>M1157+J1157/40-IF(I1157="V2H",K1157/(0.95*40),0)-IF(E1158=0,IF(E1157=1,IF(D1158=1,30,40)*0.18/(2*40),0),0)-IF(E1158=1,IF(E1157=0,IF(D1158=1,30,40)*0.18/(2*40),0),0)</f>
        <v/>
      </c>
      <c r="N1158" s="14" t="n">
        <v>0.09</v>
      </c>
      <c r="O1158" s="15">
        <f>K1158*N1158</f>
        <v/>
      </c>
      <c r="P1158">
        <f>IF(E1158=0,0.3,IF(D1158=1,IF(C1158&gt;=Params!$B$13-3,IF(C1158&lt;Params!$B$13,Params!$B$20,0.3),0.3),IF(C1158&gt;=Params!$B$15-3,IF(C1158&lt;Params!$B$15,Params!$B$21,0.3),0.3)))</f>
        <v/>
      </c>
    </row>
    <row r="1159" ht="15" customHeight="1" s="1">
      <c r="A1159" s="9" t="n">
        <v>1156</v>
      </c>
      <c r="B1159" s="6" t="inlineStr">
        <is>
          <t>18/02</t>
        </is>
      </c>
      <c r="C1159" s="6" t="n">
        <v>3</v>
      </c>
      <c r="D1159" s="6" t="n">
        <v>0</v>
      </c>
      <c r="E1159" s="10">
        <f>IF(D1159=1, IF(OR(C1159&lt;10, C1159&gt;=15),1,0), IF(OR(C1159&lt;7, C1159&gt;=18),1,0))</f>
        <v/>
      </c>
      <c r="F1159" s="11" t="n">
        <v>1.75</v>
      </c>
      <c r="G1159" s="12">
        <f>0*8</f>
        <v/>
      </c>
      <c r="H1159" s="12">
        <f>F1159-G1159</f>
        <v/>
      </c>
      <c r="I1159" s="10">
        <f>IF(E1159=0,"Fora",IF(E1158=0,"Carg xar",IF(H1159&lt;0,IF(M1159&lt;0.9,"Carg FV","Stby"),IF(M1159&gt;P1159,"V2H",IF(M1159&lt;0.9,"Carg xar","Stby")))))</f>
        <v/>
      </c>
      <c r="J1159" s="12">
        <f>IF(OR(I1159="Carg FV",I1159="Carg xar"),MIN(IF(I1159="Carg FV",ABS(H1159),7.4),7.4,MAX(0,(0.9-M1159)*40)*0.95),0)</f>
        <v/>
      </c>
      <c r="K1159" s="12">
        <f>IF(I1159="V2H",MIN(MAX(0,H1159),7.4,MAX(0,(M1159-P1159)*40)*0.95),0)</f>
        <v/>
      </c>
      <c r="L1159" s="12">
        <f>IF(E1159=0,0,MAX(0,H1159-K1159))</f>
        <v/>
      </c>
      <c r="M1159" s="13">
        <f>M1158+J1158/40-IF(I1158="V2H",K1158/(0.95*40),0)-IF(E1159=0,IF(E1158=1,IF(D1159=1,30,40)*0.18/(2*40),0),0)-IF(E1159=1,IF(E1158=0,IF(D1159=1,30,40)*0.18/(2*40),0),0)</f>
        <v/>
      </c>
      <c r="N1159" s="14" t="n">
        <v>0.09</v>
      </c>
      <c r="O1159" s="15">
        <f>K1159*N1159</f>
        <v/>
      </c>
      <c r="P1159">
        <f>IF(E1159=0,0.3,IF(D1159=1,IF(C1159&gt;=Params!$B$13-3,IF(C1159&lt;Params!$B$13,Params!$B$20,0.3),0.3),IF(C1159&gt;=Params!$B$15-3,IF(C1159&lt;Params!$B$15,Params!$B$21,0.3),0.3)))</f>
        <v/>
      </c>
    </row>
    <row r="1160" ht="15" customHeight="1" s="1">
      <c r="A1160" s="9" t="n">
        <v>1157</v>
      </c>
      <c r="B1160" s="6" t="inlineStr">
        <is>
          <t>18/02</t>
        </is>
      </c>
      <c r="C1160" s="6" t="n">
        <v>4</v>
      </c>
      <c r="D1160" s="6" t="n">
        <v>0</v>
      </c>
      <c r="E1160" s="10">
        <f>IF(D1160=1, IF(OR(C1160&lt;10, C1160&gt;=15),1,0), IF(OR(C1160&lt;7, C1160&gt;=18),1,0))</f>
        <v/>
      </c>
      <c r="F1160" s="11" t="n">
        <v>1.846</v>
      </c>
      <c r="G1160" s="12">
        <f>0*8</f>
        <v/>
      </c>
      <c r="H1160" s="12">
        <f>F1160-G1160</f>
        <v/>
      </c>
      <c r="I1160" s="10">
        <f>IF(E1160=0,"Fora",IF(E1159=0,"Carg xar",IF(H1160&lt;0,IF(M1160&lt;0.9,"Carg FV","Stby"),IF(M1160&gt;P1160,"V2H",IF(M1160&lt;0.9,"Carg xar","Stby")))))</f>
        <v/>
      </c>
      <c r="J1160" s="12">
        <f>IF(OR(I1160="Carg FV",I1160="Carg xar"),MIN(IF(I1160="Carg FV",ABS(H1160),7.4),7.4,MAX(0,(0.9-M1160)*40)*0.95),0)</f>
        <v/>
      </c>
      <c r="K1160" s="12">
        <f>IF(I1160="V2H",MIN(MAX(0,H1160),7.4,MAX(0,(M1160-P1160)*40)*0.95),0)</f>
        <v/>
      </c>
      <c r="L1160" s="12">
        <f>IF(E1160=0,0,MAX(0,H1160-K1160))</f>
        <v/>
      </c>
      <c r="M1160" s="13">
        <f>M1159+J1159/40-IF(I1159="V2H",K1159/(0.95*40),0)-IF(E1160=0,IF(E1159=1,IF(D1160=1,30,40)*0.18/(2*40),0),0)-IF(E1160=1,IF(E1159=0,IF(D1160=1,30,40)*0.18/(2*40),0),0)</f>
        <v/>
      </c>
      <c r="N1160" s="14" t="n">
        <v>0.09</v>
      </c>
      <c r="O1160" s="15">
        <f>K1160*N1160</f>
        <v/>
      </c>
      <c r="P1160">
        <f>IF(E1160=0,0.3,IF(D1160=1,IF(C1160&gt;=Params!$B$13-3,IF(C1160&lt;Params!$B$13,Params!$B$20,0.3),0.3),IF(C1160&gt;=Params!$B$15-3,IF(C1160&lt;Params!$B$15,Params!$B$21,0.3),0.3)))</f>
        <v/>
      </c>
    </row>
    <row r="1161" ht="15" customHeight="1" s="1">
      <c r="A1161" s="9" t="n">
        <v>1158</v>
      </c>
      <c r="B1161" s="6" t="inlineStr">
        <is>
          <t>18/02</t>
        </is>
      </c>
      <c r="C1161" s="6" t="n">
        <v>5</v>
      </c>
      <c r="D1161" s="6" t="n">
        <v>0</v>
      </c>
      <c r="E1161" s="10">
        <f>IF(D1161=1, IF(OR(C1161&lt;10, C1161&gt;=15),1,0), IF(OR(C1161&lt;7, C1161&gt;=18),1,0))</f>
        <v/>
      </c>
      <c r="F1161" s="11" t="n">
        <v>1.91</v>
      </c>
      <c r="G1161" s="12">
        <f>0*8</f>
        <v/>
      </c>
      <c r="H1161" s="12">
        <f>F1161-G1161</f>
        <v/>
      </c>
      <c r="I1161" s="10">
        <f>IF(E1161=0,"Fora",IF(E1160=0,"Carg xar",IF(H1161&lt;0,IF(M1161&lt;0.9,"Carg FV","Stby"),IF(M1161&gt;P1161,"V2H",IF(M1161&lt;0.9,"Carg xar","Stby")))))</f>
        <v/>
      </c>
      <c r="J1161" s="12">
        <f>IF(OR(I1161="Carg FV",I1161="Carg xar"),MIN(IF(I1161="Carg FV",ABS(H1161),7.4),7.4,MAX(0,(0.9-M1161)*40)*0.95),0)</f>
        <v/>
      </c>
      <c r="K1161" s="12">
        <f>IF(I1161="V2H",MIN(MAX(0,H1161),7.4,MAX(0,(M1161-P1161)*40)*0.95),0)</f>
        <v/>
      </c>
      <c r="L1161" s="12">
        <f>IF(E1161=0,0,MAX(0,H1161-K1161))</f>
        <v/>
      </c>
      <c r="M1161" s="13">
        <f>M1160+J1160/40-IF(I1160="V2H",K1160/(0.95*40),0)-IF(E1161=0,IF(E1160=1,IF(D1161=1,30,40)*0.18/(2*40),0),0)-IF(E1161=1,IF(E1160=0,IF(D1161=1,30,40)*0.18/(2*40),0),0)</f>
        <v/>
      </c>
      <c r="N1161" s="14" t="n">
        <v>0.09</v>
      </c>
      <c r="O1161" s="15">
        <f>K1161*N1161</f>
        <v/>
      </c>
      <c r="P1161">
        <f>IF(E1161=0,0.3,IF(D1161=1,IF(C1161&gt;=Params!$B$13-3,IF(C1161&lt;Params!$B$13,Params!$B$20,0.3),0.3),IF(C1161&gt;=Params!$B$15-3,IF(C1161&lt;Params!$B$15,Params!$B$21,0.3),0.3)))</f>
        <v/>
      </c>
    </row>
    <row r="1162" ht="15" customHeight="1" s="1">
      <c r="A1162" s="9" t="n">
        <v>1159</v>
      </c>
      <c r="B1162" s="6" t="inlineStr">
        <is>
          <t>18/02</t>
        </is>
      </c>
      <c r="C1162" s="6" t="n">
        <v>6</v>
      </c>
      <c r="D1162" s="6" t="n">
        <v>0</v>
      </c>
      <c r="E1162" s="10">
        <f>IF(D1162=1, IF(OR(C1162&lt;10, C1162&gt;=15),1,0), IF(OR(C1162&lt;7, C1162&gt;=18),1,0))</f>
        <v/>
      </c>
      <c r="F1162" s="11" t="n">
        <v>3.379</v>
      </c>
      <c r="G1162" s="12">
        <f>0*8</f>
        <v/>
      </c>
      <c r="H1162" s="12">
        <f>F1162-G1162</f>
        <v/>
      </c>
      <c r="I1162" s="10">
        <f>IF(E1162=0,"Fora",IF(E1161=0,"Carg xar",IF(H1162&lt;0,IF(M1162&lt;0.9,"Carg FV","Stby"),IF(M1162&gt;P1162,"V2H",IF(M1162&lt;0.9,"Carg xar","Stby")))))</f>
        <v/>
      </c>
      <c r="J1162" s="12">
        <f>IF(OR(I1162="Carg FV",I1162="Carg xar"),MIN(IF(I1162="Carg FV",ABS(H1162),7.4),7.4,MAX(0,(0.9-M1162)*40)*0.95),0)</f>
        <v/>
      </c>
      <c r="K1162" s="12">
        <f>IF(I1162="V2H",MIN(MAX(0,H1162),7.4,MAX(0,(M1162-P1162)*40)*0.95),0)</f>
        <v/>
      </c>
      <c r="L1162" s="12">
        <f>IF(E1162=0,0,MAX(0,H1162-K1162))</f>
        <v/>
      </c>
      <c r="M1162" s="13">
        <f>M1161+J1161/40-IF(I1161="V2H",K1161/(0.95*40),0)-IF(E1162=0,IF(E1161=1,IF(D1162=1,30,40)*0.18/(2*40),0),0)-IF(E1162=1,IF(E1161=0,IF(D1162=1,30,40)*0.18/(2*40),0),0)</f>
        <v/>
      </c>
      <c r="N1162" s="14" t="n">
        <v>0.09</v>
      </c>
      <c r="O1162" s="15">
        <f>K1162*N1162</f>
        <v/>
      </c>
      <c r="P1162">
        <f>IF(E1162=0,0.3,IF(D1162=1,IF(C1162&gt;=Params!$B$13-3,IF(C1162&lt;Params!$B$13,Params!$B$20,0.3),0.3),IF(C1162&gt;=Params!$B$15-3,IF(C1162&lt;Params!$B$15,Params!$B$21,0.3),0.3)))</f>
        <v/>
      </c>
    </row>
    <row r="1163" ht="15" customHeight="1" s="1">
      <c r="A1163" s="9" t="n">
        <v>1160</v>
      </c>
      <c r="B1163" s="6" t="inlineStr">
        <is>
          <t>18/02</t>
        </is>
      </c>
      <c r="C1163" s="6" t="n">
        <v>7</v>
      </c>
      <c r="D1163" s="6" t="n">
        <v>0</v>
      </c>
      <c r="E1163" s="10">
        <f>IF(D1163=1, IF(OR(C1163&lt;10, C1163&gt;=15),1,0), IF(OR(C1163&lt;7, C1163&gt;=18),1,0))</f>
        <v/>
      </c>
      <c r="F1163" s="11" t="n">
        <v>3.087</v>
      </c>
      <c r="G1163" s="12">
        <f>0*8</f>
        <v/>
      </c>
      <c r="H1163" s="12">
        <f>F1163-G1163</f>
        <v/>
      </c>
      <c r="I1163" s="10">
        <f>IF(E1163=0,"Fora",IF(E1162=0,"Carg xar",IF(H1163&lt;0,IF(M1163&lt;0.9,"Carg FV","Stby"),IF(M1163&gt;P1163,"V2H",IF(M1163&lt;0.9,"Carg xar","Stby")))))</f>
        <v/>
      </c>
      <c r="J1163" s="12">
        <f>IF(OR(I1163="Carg FV",I1163="Carg xar"),MIN(IF(I1163="Carg FV",ABS(H1163),7.4),7.4,MAX(0,(0.9-M1163)*40)*0.95),0)</f>
        <v/>
      </c>
      <c r="K1163" s="12">
        <f>IF(I1163="V2H",MIN(MAX(0,H1163),7.4,MAX(0,(M1163-P1163)*40)*0.95),0)</f>
        <v/>
      </c>
      <c r="L1163" s="12">
        <f>IF(E1163=0,0,MAX(0,H1163-K1163))</f>
        <v/>
      </c>
      <c r="M1163" s="13">
        <f>M1162+J1162/40-IF(I1162="V2H",K1162/(0.95*40),0)-IF(E1163=0,IF(E1162=1,IF(D1163=1,30,40)*0.18/(2*40),0),0)-IF(E1163=1,IF(E1162=0,IF(D1163=1,30,40)*0.18/(2*40),0),0)</f>
        <v/>
      </c>
      <c r="N1163" s="14" t="n">
        <v>0.09</v>
      </c>
      <c r="O1163" s="15">
        <f>K1163*N1163</f>
        <v/>
      </c>
      <c r="P1163">
        <f>IF(E1163=0,0.3,IF(D1163=1,IF(C1163&gt;=Params!$B$13-3,IF(C1163&lt;Params!$B$13,Params!$B$20,0.3),0.3),IF(C1163&gt;=Params!$B$15-3,IF(C1163&lt;Params!$B$15,Params!$B$21,0.3),0.3)))</f>
        <v/>
      </c>
    </row>
    <row r="1164" ht="15" customHeight="1" s="1">
      <c r="A1164" s="9" t="n">
        <v>1161</v>
      </c>
      <c r="B1164" s="6" t="inlineStr">
        <is>
          <t>18/02</t>
        </is>
      </c>
      <c r="C1164" s="6" t="n">
        <v>8</v>
      </c>
      <c r="D1164" s="6" t="n">
        <v>0</v>
      </c>
      <c r="E1164" s="10">
        <f>IF(D1164=1, IF(OR(C1164&lt;10, C1164&gt;=15),1,0), IF(OR(C1164&lt;7, C1164&gt;=18),1,0))</f>
        <v/>
      </c>
      <c r="F1164" s="11" t="n">
        <v>2.442</v>
      </c>
      <c r="G1164" s="12">
        <f>0.1*8</f>
        <v/>
      </c>
      <c r="H1164" s="12">
        <f>F1164-G1164</f>
        <v/>
      </c>
      <c r="I1164" s="10">
        <f>IF(E1164=0,"Fora",IF(E1163=0,"Carg xar",IF(H1164&lt;0,IF(M1164&lt;0.9,"Carg FV","Stby"),IF(M1164&gt;P1164,"V2H",IF(M1164&lt;0.9,"Carg xar","Stby")))))</f>
        <v/>
      </c>
      <c r="J1164" s="12">
        <f>IF(OR(I1164="Carg FV",I1164="Carg xar"),MIN(IF(I1164="Carg FV",ABS(H1164),7.4),7.4,MAX(0,(0.9-M1164)*40)*0.95),0)</f>
        <v/>
      </c>
      <c r="K1164" s="12">
        <f>IF(I1164="V2H",MIN(MAX(0,H1164),7.4,MAX(0,(M1164-P1164)*40)*0.95),0)</f>
        <v/>
      </c>
      <c r="L1164" s="12">
        <f>IF(E1164=0,0,MAX(0,H1164-K1164))</f>
        <v/>
      </c>
      <c r="M1164" s="13">
        <f>M1163+J1163/40-IF(I1163="V2H",K1163/(0.95*40),0)-IF(E1164=0,IF(E1163=1,IF(D1164=1,30,40)*0.18/(2*40),0),0)-IF(E1164=1,IF(E1163=0,IF(D1164=1,30,40)*0.18/(2*40),0),0)</f>
        <v/>
      </c>
      <c r="N1164" s="14" t="n">
        <v>0.15</v>
      </c>
      <c r="O1164" s="15">
        <f>K1164*N1164</f>
        <v/>
      </c>
      <c r="P1164">
        <f>IF(E1164=0,0.3,IF(D1164=1,IF(C1164&gt;=Params!$B$13-3,IF(C1164&lt;Params!$B$13,Params!$B$20,0.3),0.3),IF(C1164&gt;=Params!$B$15-3,IF(C1164&lt;Params!$B$15,Params!$B$21,0.3),0.3)))</f>
        <v/>
      </c>
    </row>
    <row r="1165" ht="15" customHeight="1" s="1">
      <c r="A1165" s="9" t="n">
        <v>1162</v>
      </c>
      <c r="B1165" s="6" t="inlineStr">
        <is>
          <t>18/02</t>
        </is>
      </c>
      <c r="C1165" s="6" t="n">
        <v>9</v>
      </c>
      <c r="D1165" s="6" t="n">
        <v>0</v>
      </c>
      <c r="E1165" s="10">
        <f>IF(D1165=1, IF(OR(C1165&lt;10, C1165&gt;=15),1,0), IF(OR(C1165&lt;7, C1165&gt;=18),1,0))</f>
        <v/>
      </c>
      <c r="F1165" s="11" t="n">
        <v>0.8129999999999999</v>
      </c>
      <c r="G1165" s="12">
        <f>0.28*8</f>
        <v/>
      </c>
      <c r="H1165" s="12">
        <f>F1165-G1165</f>
        <v/>
      </c>
      <c r="I1165" s="10">
        <f>IF(E1165=0,"Fora",IF(E1164=0,"Carg xar",IF(H1165&lt;0,IF(M1165&lt;0.9,"Carg FV","Stby"),IF(M1165&gt;P1165,"V2H",IF(M1165&lt;0.9,"Carg xar","Stby")))))</f>
        <v/>
      </c>
      <c r="J1165" s="12">
        <f>IF(OR(I1165="Carg FV",I1165="Carg xar"),MIN(IF(I1165="Carg FV",ABS(H1165),7.4),7.4,MAX(0,(0.9-M1165)*40)*0.95),0)</f>
        <v/>
      </c>
      <c r="K1165" s="12">
        <f>IF(I1165="V2H",MIN(MAX(0,H1165),7.4,MAX(0,(M1165-P1165)*40)*0.95),0)</f>
        <v/>
      </c>
      <c r="L1165" s="12">
        <f>IF(E1165=0,0,MAX(0,H1165-K1165))</f>
        <v/>
      </c>
      <c r="M1165" s="13">
        <f>M1164+J1164/40-IF(I1164="V2H",K1164/(0.95*40),0)-IF(E1165=0,IF(E1164=1,IF(D1165=1,30,40)*0.18/(2*40),0),0)-IF(E1165=1,IF(E1164=0,IF(D1165=1,30,40)*0.18/(2*40),0),0)</f>
        <v/>
      </c>
      <c r="N1165" s="14" t="n">
        <v>0.15</v>
      </c>
      <c r="O1165" s="15">
        <f>K1165*N1165</f>
        <v/>
      </c>
      <c r="P1165">
        <f>IF(E1165=0,0.3,IF(D1165=1,IF(C1165&gt;=Params!$B$13-3,IF(C1165&lt;Params!$B$13,Params!$B$20,0.3),0.3),IF(C1165&gt;=Params!$B$15-3,IF(C1165&lt;Params!$B$15,Params!$B$21,0.3),0.3)))</f>
        <v/>
      </c>
    </row>
    <row r="1166" ht="15" customHeight="1" s="1">
      <c r="A1166" s="9" t="n">
        <v>1163</v>
      </c>
      <c r="B1166" s="6" t="inlineStr">
        <is>
          <t>18/02</t>
        </is>
      </c>
      <c r="C1166" s="6" t="n">
        <v>10</v>
      </c>
      <c r="D1166" s="6" t="n">
        <v>0</v>
      </c>
      <c r="E1166" s="10">
        <f>IF(D1166=1, IF(OR(C1166&lt;10, C1166&gt;=15),1,0), IF(OR(C1166&lt;7, C1166&gt;=18),1,0))</f>
        <v/>
      </c>
      <c r="F1166" s="11" t="n">
        <v>0.928</v>
      </c>
      <c r="G1166" s="12">
        <f>0.48*8</f>
        <v/>
      </c>
      <c r="H1166" s="12">
        <f>F1166-G1166</f>
        <v/>
      </c>
      <c r="I1166" s="10">
        <f>IF(E1166=0,"Fora",IF(E1165=0,"Carg xar",IF(H1166&lt;0,IF(M1166&lt;0.9,"Carg FV","Stby"),IF(M1166&gt;P1166,"V2H",IF(M1166&lt;0.9,"Carg xar","Stby")))))</f>
        <v/>
      </c>
      <c r="J1166" s="12">
        <f>IF(OR(I1166="Carg FV",I1166="Carg xar"),MIN(IF(I1166="Carg FV",ABS(H1166),7.4),7.4,MAX(0,(0.9-M1166)*40)*0.95),0)</f>
        <v/>
      </c>
      <c r="K1166" s="12">
        <f>IF(I1166="V2H",MIN(MAX(0,H1166),7.4,MAX(0,(M1166-P1166)*40)*0.95),0)</f>
        <v/>
      </c>
      <c r="L1166" s="12">
        <f>IF(E1166=0,0,MAX(0,H1166-K1166))</f>
        <v/>
      </c>
      <c r="M1166" s="13">
        <f>M1165+J1165/40-IF(I1165="V2H",K1165/(0.95*40),0)-IF(E1166=0,IF(E1165=1,IF(D1166=1,30,40)*0.18/(2*40),0),0)-IF(E1166=1,IF(E1165=0,IF(D1166=1,30,40)*0.18/(2*40),0),0)</f>
        <v/>
      </c>
      <c r="N1166" s="14" t="n">
        <v>0.2</v>
      </c>
      <c r="O1166" s="15">
        <f>K1166*N1166</f>
        <v/>
      </c>
      <c r="P1166">
        <f>IF(E1166=0,0.3,IF(D1166=1,IF(C1166&gt;=Params!$B$13-3,IF(C1166&lt;Params!$B$13,Params!$B$20,0.3),0.3),IF(C1166&gt;=Params!$B$15-3,IF(C1166&lt;Params!$B$15,Params!$B$21,0.3),0.3)))</f>
        <v/>
      </c>
    </row>
    <row r="1167" ht="15" customHeight="1" s="1">
      <c r="A1167" s="9" t="n">
        <v>1164</v>
      </c>
      <c r="B1167" s="6" t="inlineStr">
        <is>
          <t>18/02</t>
        </is>
      </c>
      <c r="C1167" s="6" t="n">
        <v>11</v>
      </c>
      <c r="D1167" s="6" t="n">
        <v>0</v>
      </c>
      <c r="E1167" s="10">
        <f>IF(D1167=1, IF(OR(C1167&lt;10, C1167&gt;=15),1,0), IF(OR(C1167&lt;7, C1167&gt;=18),1,0))</f>
        <v/>
      </c>
      <c r="F1167" s="11" t="n">
        <v>0.057</v>
      </c>
      <c r="G1167" s="12">
        <f>0.62*8</f>
        <v/>
      </c>
      <c r="H1167" s="12">
        <f>F1167-G1167</f>
        <v/>
      </c>
      <c r="I1167" s="10">
        <f>IF(E1167=0,"Fora",IF(E1166=0,"Carg xar",IF(H1167&lt;0,IF(M1167&lt;0.9,"Carg FV","Stby"),IF(M1167&gt;P1167,"V2H",IF(M1167&lt;0.9,"Carg xar","Stby")))))</f>
        <v/>
      </c>
      <c r="J1167" s="12">
        <f>IF(OR(I1167="Carg FV",I1167="Carg xar"),MIN(IF(I1167="Carg FV",ABS(H1167),7.4),7.4,MAX(0,(0.9-M1167)*40)*0.95),0)</f>
        <v/>
      </c>
      <c r="K1167" s="12">
        <f>IF(I1167="V2H",MIN(MAX(0,H1167),7.4,MAX(0,(M1167-P1167)*40)*0.95),0)</f>
        <v/>
      </c>
      <c r="L1167" s="12">
        <f>IF(E1167=0,0,MAX(0,H1167-K1167))</f>
        <v/>
      </c>
      <c r="M1167" s="13">
        <f>M1166+J1166/40-IF(I1166="V2H",K1166/(0.95*40),0)-IF(E1167=0,IF(E1166=1,IF(D1167=1,30,40)*0.18/(2*40),0),0)-IF(E1167=1,IF(E1166=0,IF(D1167=1,30,40)*0.18/(2*40),0),0)</f>
        <v/>
      </c>
      <c r="N1167" s="14" t="n">
        <v>0.2</v>
      </c>
      <c r="O1167" s="15">
        <f>K1167*N1167</f>
        <v/>
      </c>
      <c r="P1167">
        <f>IF(E1167=0,0.3,IF(D1167=1,IF(C1167&gt;=Params!$B$13-3,IF(C1167&lt;Params!$B$13,Params!$B$20,0.3),0.3),IF(C1167&gt;=Params!$B$15-3,IF(C1167&lt;Params!$B$15,Params!$B$21,0.3),0.3)))</f>
        <v/>
      </c>
    </row>
    <row r="1168" ht="15" customHeight="1" s="1">
      <c r="A1168" s="9" t="n">
        <v>1165</v>
      </c>
      <c r="B1168" s="6" t="inlineStr">
        <is>
          <t>18/02</t>
        </is>
      </c>
      <c r="C1168" s="6" t="n">
        <v>12</v>
      </c>
      <c r="D1168" s="6" t="n">
        <v>0</v>
      </c>
      <c r="E1168" s="10">
        <f>IF(D1168=1, IF(OR(C1168&lt;10, C1168&gt;=15),1,0), IF(OR(C1168&lt;7, C1168&gt;=18),1,0))</f>
        <v/>
      </c>
      <c r="F1168" s="11" t="n">
        <v>1.564</v>
      </c>
      <c r="G1168" s="12">
        <f>0.68*8</f>
        <v/>
      </c>
      <c r="H1168" s="12">
        <f>F1168-G1168</f>
        <v/>
      </c>
      <c r="I1168" s="10">
        <f>IF(E1168=0,"Fora",IF(E1167=0,"Carg xar",IF(H1168&lt;0,IF(M1168&lt;0.9,"Carg FV","Stby"),IF(M1168&gt;P1168,"V2H",IF(M1168&lt;0.9,"Carg xar","Stby")))))</f>
        <v/>
      </c>
      <c r="J1168" s="12">
        <f>IF(OR(I1168="Carg FV",I1168="Carg xar"),MIN(IF(I1168="Carg FV",ABS(H1168),7.4),7.4,MAX(0,(0.9-M1168)*40)*0.95),0)</f>
        <v/>
      </c>
      <c r="K1168" s="12">
        <f>IF(I1168="V2H",MIN(MAX(0,H1168),7.4,MAX(0,(M1168-P1168)*40)*0.95),0)</f>
        <v/>
      </c>
      <c r="L1168" s="12">
        <f>IF(E1168=0,0,MAX(0,H1168-K1168))</f>
        <v/>
      </c>
      <c r="M1168" s="13">
        <f>M1167+J1167/40-IF(I1167="V2H",K1167/(0.95*40),0)-IF(E1168=0,IF(E1167=1,IF(D1168=1,30,40)*0.18/(2*40),0),0)-IF(E1168=1,IF(E1167=0,IF(D1168=1,30,40)*0.18/(2*40),0),0)</f>
        <v/>
      </c>
      <c r="N1168" s="14" t="n">
        <v>0.2</v>
      </c>
      <c r="O1168" s="15">
        <f>K1168*N1168</f>
        <v/>
      </c>
      <c r="P1168">
        <f>IF(E1168=0,0.3,IF(D1168=1,IF(C1168&gt;=Params!$B$13-3,IF(C1168&lt;Params!$B$13,Params!$B$20,0.3),0.3),IF(C1168&gt;=Params!$B$15-3,IF(C1168&lt;Params!$B$15,Params!$B$21,0.3),0.3)))</f>
        <v/>
      </c>
    </row>
    <row r="1169" ht="15" customHeight="1" s="1">
      <c r="A1169" s="9" t="n">
        <v>1166</v>
      </c>
      <c r="B1169" s="6" t="inlineStr">
        <is>
          <t>18/02</t>
        </is>
      </c>
      <c r="C1169" s="6" t="n">
        <v>13</v>
      </c>
      <c r="D1169" s="6" t="n">
        <v>0</v>
      </c>
      <c r="E1169" s="10">
        <f>IF(D1169=1, IF(OR(C1169&lt;10, C1169&gt;=15),1,0), IF(OR(C1169&lt;7, C1169&gt;=18),1,0))</f>
        <v/>
      </c>
      <c r="F1169" s="11" t="n">
        <v>0.873</v>
      </c>
      <c r="G1169" s="12">
        <f>0.65*8</f>
        <v/>
      </c>
      <c r="H1169" s="12">
        <f>F1169-G1169</f>
        <v/>
      </c>
      <c r="I1169" s="10">
        <f>IF(E1169=0,"Fora",IF(E1168=0,"Carg xar",IF(H1169&lt;0,IF(M1169&lt;0.9,"Carg FV","Stby"),IF(M1169&gt;P1169,"V2H",IF(M1169&lt;0.9,"Carg xar","Stby")))))</f>
        <v/>
      </c>
      <c r="J1169" s="12">
        <f>IF(OR(I1169="Carg FV",I1169="Carg xar"),MIN(IF(I1169="Carg FV",ABS(H1169),7.4),7.4,MAX(0,(0.9-M1169)*40)*0.95),0)</f>
        <v/>
      </c>
      <c r="K1169" s="12">
        <f>IF(I1169="V2H",MIN(MAX(0,H1169),7.4,MAX(0,(M1169-P1169)*40)*0.95),0)</f>
        <v/>
      </c>
      <c r="L1169" s="12">
        <f>IF(E1169=0,0,MAX(0,H1169-K1169))</f>
        <v/>
      </c>
      <c r="M1169" s="13">
        <f>M1168+J1168/40-IF(I1168="V2H",K1168/(0.95*40),0)-IF(E1169=0,IF(E1168=1,IF(D1169=1,30,40)*0.18/(2*40),0),0)-IF(E1169=1,IF(E1168=0,IF(D1169=1,30,40)*0.18/(2*40),0),0)</f>
        <v/>
      </c>
      <c r="N1169" s="14" t="n">
        <v>0.2</v>
      </c>
      <c r="O1169" s="15">
        <f>K1169*N1169</f>
        <v/>
      </c>
      <c r="P1169">
        <f>IF(E1169=0,0.3,IF(D1169=1,IF(C1169&gt;=Params!$B$13-3,IF(C1169&lt;Params!$B$13,Params!$B$20,0.3),0.3),IF(C1169&gt;=Params!$B$15-3,IF(C1169&lt;Params!$B$15,Params!$B$21,0.3),0.3)))</f>
        <v/>
      </c>
    </row>
    <row r="1170" ht="15" customHeight="1" s="1">
      <c r="A1170" s="9" t="n">
        <v>1167</v>
      </c>
      <c r="B1170" s="6" t="inlineStr">
        <is>
          <t>18/02</t>
        </is>
      </c>
      <c r="C1170" s="6" t="n">
        <v>14</v>
      </c>
      <c r="D1170" s="6" t="n">
        <v>0</v>
      </c>
      <c r="E1170" s="10">
        <f>IF(D1170=1, IF(OR(C1170&lt;10, C1170&gt;=15),1,0), IF(OR(C1170&lt;7, C1170&gt;=18),1,0))</f>
        <v/>
      </c>
      <c r="F1170" s="11" t="n">
        <v>0.897</v>
      </c>
      <c r="G1170" s="12">
        <f>0.5*8</f>
        <v/>
      </c>
      <c r="H1170" s="12">
        <f>F1170-G1170</f>
        <v/>
      </c>
      <c r="I1170" s="10">
        <f>IF(E1170=0,"Fora",IF(E1169=0,"Carg xar",IF(H1170&lt;0,IF(M1170&lt;0.9,"Carg FV","Stby"),IF(M1170&gt;P1170,"V2H",IF(M1170&lt;0.9,"Carg xar","Stby")))))</f>
        <v/>
      </c>
      <c r="J1170" s="12">
        <f>IF(OR(I1170="Carg FV",I1170="Carg xar"),MIN(IF(I1170="Carg FV",ABS(H1170),7.4),7.4,MAX(0,(0.9-M1170)*40)*0.95),0)</f>
        <v/>
      </c>
      <c r="K1170" s="12">
        <f>IF(I1170="V2H",MIN(MAX(0,H1170),7.4,MAX(0,(M1170-P1170)*40)*0.95),0)</f>
        <v/>
      </c>
      <c r="L1170" s="12">
        <f>IF(E1170=0,0,MAX(0,H1170-K1170))</f>
        <v/>
      </c>
      <c r="M1170" s="13">
        <f>M1169+J1169/40-IF(I1169="V2H",K1169/(0.95*40),0)-IF(E1170=0,IF(E1169=1,IF(D1170=1,30,40)*0.18/(2*40),0),0)-IF(E1170=1,IF(E1169=0,IF(D1170=1,30,40)*0.18/(2*40),0),0)</f>
        <v/>
      </c>
      <c r="N1170" s="14" t="n">
        <v>0.15</v>
      </c>
      <c r="O1170" s="15">
        <f>K1170*N1170</f>
        <v/>
      </c>
      <c r="P1170">
        <f>IF(E1170=0,0.3,IF(D1170=1,IF(C1170&gt;=Params!$B$13-3,IF(C1170&lt;Params!$B$13,Params!$B$20,0.3),0.3),IF(C1170&gt;=Params!$B$15-3,IF(C1170&lt;Params!$B$15,Params!$B$21,0.3),0.3)))</f>
        <v/>
      </c>
    </row>
    <row r="1171" ht="15" customHeight="1" s="1">
      <c r="A1171" s="9" t="n">
        <v>1168</v>
      </c>
      <c r="B1171" s="6" t="inlineStr">
        <is>
          <t>18/02</t>
        </is>
      </c>
      <c r="C1171" s="6" t="n">
        <v>15</v>
      </c>
      <c r="D1171" s="6" t="n">
        <v>0</v>
      </c>
      <c r="E1171" s="10">
        <f>IF(D1171=1, IF(OR(C1171&lt;10, C1171&gt;=15),1,0), IF(OR(C1171&lt;7, C1171&gt;=18),1,0))</f>
        <v/>
      </c>
      <c r="F1171" s="11" t="n">
        <v>0</v>
      </c>
      <c r="G1171" s="12">
        <f>0.32*8</f>
        <v/>
      </c>
      <c r="H1171" s="12">
        <f>F1171-G1171</f>
        <v/>
      </c>
      <c r="I1171" s="10">
        <f>IF(E1171=0,"Fora",IF(E1170=0,"Carg xar",IF(H1171&lt;0,IF(M1171&lt;0.9,"Carg FV","Stby"),IF(M1171&gt;P1171,"V2H",IF(M1171&lt;0.9,"Carg xar","Stby")))))</f>
        <v/>
      </c>
      <c r="J1171" s="12">
        <f>IF(OR(I1171="Carg FV",I1171="Carg xar"),MIN(IF(I1171="Carg FV",ABS(H1171),7.4),7.4,MAX(0,(0.9-M1171)*40)*0.95),0)</f>
        <v/>
      </c>
      <c r="K1171" s="12">
        <f>IF(I1171="V2H",MIN(MAX(0,H1171),7.4,MAX(0,(M1171-P1171)*40)*0.95),0)</f>
        <v/>
      </c>
      <c r="L1171" s="12">
        <f>IF(E1171=0,0,MAX(0,H1171-K1171))</f>
        <v/>
      </c>
      <c r="M1171" s="13">
        <f>M1170+J1170/40-IF(I1170="V2H",K1170/(0.95*40),0)-IF(E1171=0,IF(E1170=1,IF(D1171=1,30,40)*0.18/(2*40),0),0)-IF(E1171=1,IF(E1170=0,IF(D1171=1,30,40)*0.18/(2*40),0),0)</f>
        <v/>
      </c>
      <c r="N1171" s="14" t="n">
        <v>0.15</v>
      </c>
      <c r="O1171" s="15">
        <f>K1171*N1171</f>
        <v/>
      </c>
      <c r="P1171">
        <f>IF(E1171=0,0.3,IF(D1171=1,IF(C1171&gt;=Params!$B$13-3,IF(C1171&lt;Params!$B$13,Params!$B$20,0.3),0.3),IF(C1171&gt;=Params!$B$15-3,IF(C1171&lt;Params!$B$15,Params!$B$21,0.3),0.3)))</f>
        <v/>
      </c>
    </row>
    <row r="1172" ht="15" customHeight="1" s="1">
      <c r="A1172" s="9" t="n">
        <v>1169</v>
      </c>
      <c r="B1172" s="6" t="inlineStr">
        <is>
          <t>18/02</t>
        </is>
      </c>
      <c r="C1172" s="6" t="n">
        <v>16</v>
      </c>
      <c r="D1172" s="6" t="n">
        <v>0</v>
      </c>
      <c r="E1172" s="10">
        <f>IF(D1172=1, IF(OR(C1172&lt;10, C1172&gt;=15),1,0), IF(OR(C1172&lt;7, C1172&gt;=18),1,0))</f>
        <v/>
      </c>
      <c r="F1172" s="11" t="n">
        <v>0</v>
      </c>
      <c r="G1172" s="12">
        <f>0.12*8</f>
        <v/>
      </c>
      <c r="H1172" s="12">
        <f>F1172-G1172</f>
        <v/>
      </c>
      <c r="I1172" s="10">
        <f>IF(E1172=0,"Fora",IF(E1171=0,"Carg xar",IF(H1172&lt;0,IF(M1172&lt;0.9,"Carg FV","Stby"),IF(M1172&gt;P1172,"V2H",IF(M1172&lt;0.9,"Carg xar","Stby")))))</f>
        <v/>
      </c>
      <c r="J1172" s="12">
        <f>IF(OR(I1172="Carg FV",I1172="Carg xar"),MIN(IF(I1172="Carg FV",ABS(H1172),7.4),7.4,MAX(0,(0.9-M1172)*40)*0.95),0)</f>
        <v/>
      </c>
      <c r="K1172" s="12">
        <f>IF(I1172="V2H",MIN(MAX(0,H1172),7.4,MAX(0,(M1172-P1172)*40)*0.95),0)</f>
        <v/>
      </c>
      <c r="L1172" s="12">
        <f>IF(E1172=0,0,MAX(0,H1172-K1172))</f>
        <v/>
      </c>
      <c r="M1172" s="13">
        <f>M1171+J1171/40-IF(I1171="V2H",K1171/(0.95*40),0)-IF(E1172=0,IF(E1171=1,IF(D1172=1,30,40)*0.18/(2*40),0),0)-IF(E1172=1,IF(E1171=0,IF(D1172=1,30,40)*0.18/(2*40),0),0)</f>
        <v/>
      </c>
      <c r="N1172" s="14" t="n">
        <v>0.15</v>
      </c>
      <c r="O1172" s="15">
        <f>K1172*N1172</f>
        <v/>
      </c>
      <c r="P1172">
        <f>IF(E1172=0,0.3,IF(D1172=1,IF(C1172&gt;=Params!$B$13-3,IF(C1172&lt;Params!$B$13,Params!$B$20,0.3),0.3),IF(C1172&gt;=Params!$B$15-3,IF(C1172&lt;Params!$B$15,Params!$B$21,0.3),0.3)))</f>
        <v/>
      </c>
    </row>
    <row r="1173" ht="15" customHeight="1" s="1">
      <c r="A1173" s="9" t="n">
        <v>1170</v>
      </c>
      <c r="B1173" s="6" t="inlineStr">
        <is>
          <t>18/02</t>
        </is>
      </c>
      <c r="C1173" s="6" t="n">
        <v>17</v>
      </c>
      <c r="D1173" s="6" t="n">
        <v>0</v>
      </c>
      <c r="E1173" s="10">
        <f>IF(D1173=1, IF(OR(C1173&lt;10, C1173&gt;=15),1,0), IF(OR(C1173&lt;7, C1173&gt;=18),1,0))</f>
        <v/>
      </c>
      <c r="F1173" s="11" t="n">
        <v>1.352</v>
      </c>
      <c r="G1173" s="12">
        <f>0*8</f>
        <v/>
      </c>
      <c r="H1173" s="12">
        <f>F1173-G1173</f>
        <v/>
      </c>
      <c r="I1173" s="10">
        <f>IF(E1173=0,"Fora",IF(E1172=0,"Carg xar",IF(H1173&lt;0,IF(M1173&lt;0.9,"Carg FV","Stby"),IF(M1173&gt;P1173,"V2H",IF(M1173&lt;0.9,"Carg xar","Stby")))))</f>
        <v/>
      </c>
      <c r="J1173" s="12">
        <f>IF(OR(I1173="Carg FV",I1173="Carg xar"),MIN(IF(I1173="Carg FV",ABS(H1173),7.4),7.4,MAX(0,(0.9-M1173)*40)*0.95),0)</f>
        <v/>
      </c>
      <c r="K1173" s="12">
        <f>IF(I1173="V2H",MIN(MAX(0,H1173),7.4,MAX(0,(M1173-P1173)*40)*0.95),0)</f>
        <v/>
      </c>
      <c r="L1173" s="12">
        <f>IF(E1173=0,0,MAX(0,H1173-K1173))</f>
        <v/>
      </c>
      <c r="M1173" s="13">
        <f>M1172+J1172/40-IF(I1172="V2H",K1172/(0.95*40),0)-IF(E1173=0,IF(E1172=1,IF(D1173=1,30,40)*0.18/(2*40),0),0)-IF(E1173=1,IF(E1172=0,IF(D1173=1,30,40)*0.18/(2*40),0),0)</f>
        <v/>
      </c>
      <c r="N1173" s="14" t="n">
        <v>0.15</v>
      </c>
      <c r="O1173" s="15">
        <f>K1173*N1173</f>
        <v/>
      </c>
      <c r="P1173">
        <f>IF(E1173=0,0.3,IF(D1173=1,IF(C1173&gt;=Params!$B$13-3,IF(C1173&lt;Params!$B$13,Params!$B$20,0.3),0.3),IF(C1173&gt;=Params!$B$15-3,IF(C1173&lt;Params!$B$15,Params!$B$21,0.3),0.3)))</f>
        <v/>
      </c>
    </row>
    <row r="1174" ht="15" customHeight="1" s="1">
      <c r="A1174" s="9" t="n">
        <v>1171</v>
      </c>
      <c r="B1174" s="6" t="inlineStr">
        <is>
          <t>18/02</t>
        </is>
      </c>
      <c r="C1174" s="6" t="n">
        <v>18</v>
      </c>
      <c r="D1174" s="6" t="n">
        <v>0</v>
      </c>
      <c r="E1174" s="10">
        <f>IF(D1174=1, IF(OR(C1174&lt;10, C1174&gt;=15),1,0), IF(OR(C1174&lt;7, C1174&gt;=18),1,0))</f>
        <v/>
      </c>
      <c r="F1174" s="11" t="n">
        <v>1.452</v>
      </c>
      <c r="G1174" s="12">
        <f>0*8</f>
        <v/>
      </c>
      <c r="H1174" s="12">
        <f>F1174-G1174</f>
        <v/>
      </c>
      <c r="I1174" s="10">
        <f>IF(E1174=0,"Fora",IF(E1173=0,"Carg xar",IF(H1174&lt;0,IF(M1174&lt;0.9,"Carg FV","Stby"),IF(M1174&gt;P1174,"V2H",IF(M1174&lt;0.9,"Carg xar","Stby")))))</f>
        <v/>
      </c>
      <c r="J1174" s="12">
        <f>IF(OR(I1174="Carg FV",I1174="Carg xar"),MIN(IF(I1174="Carg FV",ABS(H1174),7.4),7.4,MAX(0,(0.9-M1174)*40)*0.95),0)</f>
        <v/>
      </c>
      <c r="K1174" s="12">
        <f>IF(I1174="V2H",MIN(MAX(0,H1174),7.4,MAX(0,(M1174-P1174)*40)*0.95),0)</f>
        <v/>
      </c>
      <c r="L1174" s="12">
        <f>IF(E1174=0,0,MAX(0,H1174-K1174))</f>
        <v/>
      </c>
      <c r="M1174" s="13">
        <f>M1173+J1173/40-IF(I1173="V2H",K1173/(0.95*40),0)-IF(E1174=0,IF(E1173=1,IF(D1174=1,30,40)*0.18/(2*40),0),0)-IF(E1174=1,IF(E1173=0,IF(D1174=1,30,40)*0.18/(2*40),0),0)</f>
        <v/>
      </c>
      <c r="N1174" s="14" t="n">
        <v>0.2</v>
      </c>
      <c r="O1174" s="15">
        <f>K1174*N1174</f>
        <v/>
      </c>
      <c r="P1174">
        <f>IF(E1174=0,0.3,IF(D1174=1,IF(C1174&gt;=Params!$B$13-3,IF(C1174&lt;Params!$B$13,Params!$B$20,0.3),0.3),IF(C1174&gt;=Params!$B$15-3,IF(C1174&lt;Params!$B$15,Params!$B$21,0.3),0.3)))</f>
        <v/>
      </c>
    </row>
    <row r="1175" ht="15" customHeight="1" s="1">
      <c r="A1175" s="9" t="n">
        <v>1172</v>
      </c>
      <c r="B1175" s="6" t="inlineStr">
        <is>
          <t>18/02</t>
        </is>
      </c>
      <c r="C1175" s="6" t="n">
        <v>19</v>
      </c>
      <c r="D1175" s="6" t="n">
        <v>0</v>
      </c>
      <c r="E1175" s="10">
        <f>IF(D1175=1, IF(OR(C1175&lt;10, C1175&gt;=15),1,0), IF(OR(C1175&lt;7, C1175&gt;=18),1,0))</f>
        <v/>
      </c>
      <c r="F1175" s="11" t="n">
        <v>1.939</v>
      </c>
      <c r="G1175" s="12">
        <f>0*8</f>
        <v/>
      </c>
      <c r="H1175" s="12">
        <f>F1175-G1175</f>
        <v/>
      </c>
      <c r="I1175" s="10">
        <f>IF(E1175=0,"Fora",IF(E1174=0,"Carg xar",IF(H1175&lt;0,IF(M1175&lt;0.9,"Carg FV","Stby"),IF(M1175&gt;P1175,"V2H",IF(M1175&lt;0.9,"Carg xar","Stby")))))</f>
        <v/>
      </c>
      <c r="J1175" s="12">
        <f>IF(OR(I1175="Carg FV",I1175="Carg xar"),MIN(IF(I1175="Carg FV",ABS(H1175),7.4),7.4,MAX(0,(0.9-M1175)*40)*0.95),0)</f>
        <v/>
      </c>
      <c r="K1175" s="12">
        <f>IF(I1175="V2H",MIN(MAX(0,H1175),7.4,MAX(0,(M1175-P1175)*40)*0.95),0)</f>
        <v/>
      </c>
      <c r="L1175" s="12">
        <f>IF(E1175=0,0,MAX(0,H1175-K1175))</f>
        <v/>
      </c>
      <c r="M1175" s="13">
        <f>M1174+J1174/40-IF(I1174="V2H",K1174/(0.95*40),0)-IF(E1175=0,IF(E1174=1,IF(D1175=1,30,40)*0.18/(2*40),0),0)-IF(E1175=1,IF(E1174=0,IF(D1175=1,30,40)*0.18/(2*40),0),0)</f>
        <v/>
      </c>
      <c r="N1175" s="14" t="n">
        <v>0.2</v>
      </c>
      <c r="O1175" s="15">
        <f>K1175*N1175</f>
        <v/>
      </c>
      <c r="P1175">
        <f>IF(E1175=0,0.3,IF(D1175=1,IF(C1175&gt;=Params!$B$13-3,IF(C1175&lt;Params!$B$13,Params!$B$20,0.3),0.3),IF(C1175&gt;=Params!$B$15-3,IF(C1175&lt;Params!$B$15,Params!$B$21,0.3),0.3)))</f>
        <v/>
      </c>
    </row>
    <row r="1176" ht="15" customHeight="1" s="1">
      <c r="A1176" s="9" t="n">
        <v>1173</v>
      </c>
      <c r="B1176" s="6" t="inlineStr">
        <is>
          <t>18/02</t>
        </is>
      </c>
      <c r="C1176" s="6" t="n">
        <v>20</v>
      </c>
      <c r="D1176" s="6" t="n">
        <v>0</v>
      </c>
      <c r="E1176" s="10">
        <f>IF(D1176=1, IF(OR(C1176&lt;10, C1176&gt;=15),1,0), IF(OR(C1176&lt;7, C1176&gt;=18),1,0))</f>
        <v/>
      </c>
      <c r="F1176" s="11" t="n">
        <v>2.735</v>
      </c>
      <c r="G1176" s="12">
        <f>0*8</f>
        <v/>
      </c>
      <c r="H1176" s="12">
        <f>F1176-G1176</f>
        <v/>
      </c>
      <c r="I1176" s="10">
        <f>IF(E1176=0,"Fora",IF(E1175=0,"Carg xar",IF(H1176&lt;0,IF(M1176&lt;0.9,"Carg FV","Stby"),IF(M1176&gt;P1176,"V2H",IF(M1176&lt;0.9,"Carg xar","Stby")))))</f>
        <v/>
      </c>
      <c r="J1176" s="12">
        <f>IF(OR(I1176="Carg FV",I1176="Carg xar"),MIN(IF(I1176="Carg FV",ABS(H1176),7.4),7.4,MAX(0,(0.9-M1176)*40)*0.95),0)</f>
        <v/>
      </c>
      <c r="K1176" s="12">
        <f>IF(I1176="V2H",MIN(MAX(0,H1176),7.4,MAX(0,(M1176-P1176)*40)*0.95),0)</f>
        <v/>
      </c>
      <c r="L1176" s="12">
        <f>IF(E1176=0,0,MAX(0,H1176-K1176))</f>
        <v/>
      </c>
      <c r="M1176" s="13">
        <f>M1175+J1175/40-IF(I1175="V2H",K1175/(0.95*40),0)-IF(E1176=0,IF(E1175=1,IF(D1176=1,30,40)*0.18/(2*40),0),0)-IF(E1176=1,IF(E1175=0,IF(D1176=1,30,40)*0.18/(2*40),0),0)</f>
        <v/>
      </c>
      <c r="N1176" s="14" t="n">
        <v>0.2</v>
      </c>
      <c r="O1176" s="15">
        <f>K1176*N1176</f>
        <v/>
      </c>
      <c r="P1176">
        <f>IF(E1176=0,0.3,IF(D1176=1,IF(C1176&gt;=Params!$B$13-3,IF(C1176&lt;Params!$B$13,Params!$B$20,0.3),0.3),IF(C1176&gt;=Params!$B$15-3,IF(C1176&lt;Params!$B$15,Params!$B$21,0.3),0.3)))</f>
        <v/>
      </c>
    </row>
    <row r="1177" ht="15" customHeight="1" s="1">
      <c r="A1177" s="9" t="n">
        <v>1174</v>
      </c>
      <c r="B1177" s="6" t="inlineStr">
        <is>
          <t>18/02</t>
        </is>
      </c>
      <c r="C1177" s="6" t="n">
        <v>21</v>
      </c>
      <c r="D1177" s="6" t="n">
        <v>0</v>
      </c>
      <c r="E1177" s="10">
        <f>IF(D1177=1, IF(OR(C1177&lt;10, C1177&gt;=15),1,0), IF(OR(C1177&lt;7, C1177&gt;=18),1,0))</f>
        <v/>
      </c>
      <c r="F1177" s="11" t="n">
        <v>2.521</v>
      </c>
      <c r="G1177" s="12">
        <f>0*8</f>
        <v/>
      </c>
      <c r="H1177" s="12">
        <f>F1177-G1177</f>
        <v/>
      </c>
      <c r="I1177" s="10">
        <f>IF(E1177=0,"Fora",IF(E1176=0,"Carg xar",IF(H1177&lt;0,IF(M1177&lt;0.9,"Carg FV","Stby"),IF(M1177&gt;P1177,"V2H",IF(M1177&lt;0.9,"Carg xar","Stby")))))</f>
        <v/>
      </c>
      <c r="J1177" s="12">
        <f>IF(OR(I1177="Carg FV",I1177="Carg xar"),MIN(IF(I1177="Carg FV",ABS(H1177),7.4),7.4,MAX(0,(0.9-M1177)*40)*0.95),0)</f>
        <v/>
      </c>
      <c r="K1177" s="12">
        <f>IF(I1177="V2H",MIN(MAX(0,H1177),7.4,MAX(0,(M1177-P1177)*40)*0.95),0)</f>
        <v/>
      </c>
      <c r="L1177" s="12">
        <f>IF(E1177=0,0,MAX(0,H1177-K1177))</f>
        <v/>
      </c>
      <c r="M1177" s="13">
        <f>M1176+J1176/40-IF(I1176="V2H",K1176/(0.95*40),0)-IF(E1177=0,IF(E1176=1,IF(D1177=1,30,40)*0.18/(2*40),0),0)-IF(E1177=1,IF(E1176=0,IF(D1177=1,30,40)*0.18/(2*40),0),0)</f>
        <v/>
      </c>
      <c r="N1177" s="14" t="n">
        <v>0.2</v>
      </c>
      <c r="O1177" s="15">
        <f>K1177*N1177</f>
        <v/>
      </c>
      <c r="P1177">
        <f>IF(E1177=0,0.3,IF(D1177=1,IF(C1177&gt;=Params!$B$13-3,IF(C1177&lt;Params!$B$13,Params!$B$20,0.3),0.3),IF(C1177&gt;=Params!$B$15-3,IF(C1177&lt;Params!$B$15,Params!$B$21,0.3),0.3)))</f>
        <v/>
      </c>
    </row>
    <row r="1178" ht="15" customHeight="1" s="1">
      <c r="A1178" s="9" t="n">
        <v>1175</v>
      </c>
      <c r="B1178" s="6" t="inlineStr">
        <is>
          <t>18/02</t>
        </is>
      </c>
      <c r="C1178" s="6" t="n">
        <v>22</v>
      </c>
      <c r="D1178" s="6" t="n">
        <v>0</v>
      </c>
      <c r="E1178" s="10">
        <f>IF(D1178=1, IF(OR(C1178&lt;10, C1178&gt;=15),1,0), IF(OR(C1178&lt;7, C1178&gt;=18),1,0))</f>
        <v/>
      </c>
      <c r="F1178" s="11" t="n">
        <v>2.42</v>
      </c>
      <c r="G1178" s="12">
        <f>0*8</f>
        <v/>
      </c>
      <c r="H1178" s="12">
        <f>F1178-G1178</f>
        <v/>
      </c>
      <c r="I1178" s="10">
        <f>IF(E1178=0,"Fora",IF(E1177=0,"Carg xar",IF(H1178&lt;0,IF(M1178&lt;0.9,"Carg FV","Stby"),IF(M1178&gt;P1178,"V2H",IF(M1178&lt;0.9,"Carg xar","Stby")))))</f>
        <v/>
      </c>
      <c r="J1178" s="12">
        <f>IF(OR(I1178="Carg FV",I1178="Carg xar"),MIN(IF(I1178="Carg FV",ABS(H1178),7.4),7.4,MAX(0,(0.9-M1178)*40)*0.95),0)</f>
        <v/>
      </c>
      <c r="K1178" s="12">
        <f>IF(I1178="V2H",MIN(MAX(0,H1178),7.4,MAX(0,(M1178-P1178)*40)*0.95),0)</f>
        <v/>
      </c>
      <c r="L1178" s="12">
        <f>IF(E1178=0,0,MAX(0,H1178-K1178))</f>
        <v/>
      </c>
      <c r="M1178" s="13">
        <f>M1177+J1177/40-IF(I1177="V2H",K1177/(0.95*40),0)-IF(E1178=0,IF(E1177=1,IF(D1178=1,30,40)*0.18/(2*40),0),0)-IF(E1178=1,IF(E1177=0,IF(D1178=1,30,40)*0.18/(2*40),0),0)</f>
        <v/>
      </c>
      <c r="N1178" s="14" t="n">
        <v>0.15</v>
      </c>
      <c r="O1178" s="15">
        <f>K1178*N1178</f>
        <v/>
      </c>
      <c r="P1178">
        <f>IF(E1178=0,0.3,IF(D1178=1,IF(C1178&gt;=Params!$B$13-3,IF(C1178&lt;Params!$B$13,Params!$B$20,0.3),0.3),IF(C1178&gt;=Params!$B$15-3,IF(C1178&lt;Params!$B$15,Params!$B$21,0.3),0.3)))</f>
        <v/>
      </c>
    </row>
    <row r="1179" ht="15" customHeight="1" s="1">
      <c r="A1179" s="9" t="n">
        <v>1176</v>
      </c>
      <c r="B1179" s="6" t="inlineStr">
        <is>
          <t>18/02</t>
        </is>
      </c>
      <c r="C1179" s="6" t="n">
        <v>23</v>
      </c>
      <c r="D1179" s="6" t="n">
        <v>0</v>
      </c>
      <c r="E1179" s="10">
        <f>IF(D1179=1, IF(OR(C1179&lt;10, C1179&gt;=15),1,0), IF(OR(C1179&lt;7, C1179&gt;=18),1,0))</f>
        <v/>
      </c>
      <c r="F1179" s="11" t="n">
        <v>2.12</v>
      </c>
      <c r="G1179" s="12">
        <f>0*8</f>
        <v/>
      </c>
      <c r="H1179" s="12">
        <f>F1179-G1179</f>
        <v/>
      </c>
      <c r="I1179" s="10">
        <f>IF(E1179=0,"Fora",IF(E1178=0,"Carg xar",IF(H1179&lt;0,IF(M1179&lt;0.9,"Carg FV","Stby"),IF(M1179&gt;P1179,"V2H",IF(M1179&lt;0.9,"Carg xar","Stby")))))</f>
        <v/>
      </c>
      <c r="J1179" s="12">
        <f>IF(OR(I1179="Carg FV",I1179="Carg xar"),MIN(IF(I1179="Carg FV",ABS(H1179),7.4),7.4,MAX(0,(0.9-M1179)*40)*0.95),0)</f>
        <v/>
      </c>
      <c r="K1179" s="12">
        <f>IF(I1179="V2H",MIN(MAX(0,H1179),7.4,MAX(0,(M1179-P1179)*40)*0.95),0)</f>
        <v/>
      </c>
      <c r="L1179" s="12">
        <f>IF(E1179=0,0,MAX(0,H1179-K1179))</f>
        <v/>
      </c>
      <c r="M1179" s="13">
        <f>M1178+J1178/40-IF(I1178="V2H",K1178/(0.95*40),0)-IF(E1179=0,IF(E1178=1,IF(D1179=1,30,40)*0.18/(2*40),0),0)-IF(E1179=1,IF(E1178=0,IF(D1179=1,30,40)*0.18/(2*40),0),0)</f>
        <v/>
      </c>
      <c r="N1179" s="14" t="n">
        <v>0.15</v>
      </c>
      <c r="O1179" s="15">
        <f>K1179*N1179</f>
        <v/>
      </c>
      <c r="P1179">
        <f>IF(E1179=0,0.3,IF(D1179=1,IF(C1179&gt;=Params!$B$13-3,IF(C1179&lt;Params!$B$13,Params!$B$20,0.3),0.3),IF(C1179&gt;=Params!$B$15-3,IF(C1179&lt;Params!$B$15,Params!$B$21,0.3),0.3)))</f>
        <v/>
      </c>
    </row>
    <row r="1180" ht="15" customHeight="1" s="1">
      <c r="A1180" s="9" t="n">
        <v>1177</v>
      </c>
      <c r="B1180" s="6" t="inlineStr">
        <is>
          <t>19/02</t>
        </is>
      </c>
      <c r="C1180" s="6" t="n">
        <v>0</v>
      </c>
      <c r="D1180" s="6" t="n">
        <v>0</v>
      </c>
      <c r="E1180" s="10">
        <f>IF(D1180=1, IF(OR(C1180&lt;10, C1180&gt;=15),1,0), IF(OR(C1180&lt;7, C1180&gt;=18),1,0))</f>
        <v/>
      </c>
      <c r="F1180" s="11" t="n">
        <v>2.005</v>
      </c>
      <c r="G1180" s="12">
        <f>0*8</f>
        <v/>
      </c>
      <c r="H1180" s="12">
        <f>F1180-G1180</f>
        <v/>
      </c>
      <c r="I1180" s="10">
        <f>IF(E1180=0,"Fora",IF(E1179=0,"Carg xar",IF(H1180&lt;0,IF(M1180&lt;0.9,"Carg FV","Stby"),IF(M1180&gt;P1180,"V2H",IF(M1180&lt;0.9,"Carg xar","Stby")))))</f>
        <v/>
      </c>
      <c r="J1180" s="12">
        <f>IF(OR(I1180="Carg FV",I1180="Carg xar"),MIN(IF(I1180="Carg FV",ABS(H1180),7.4),7.4,MAX(0,(0.9-M1180)*40)*0.95),0)</f>
        <v/>
      </c>
      <c r="K1180" s="12">
        <f>IF(I1180="V2H",MIN(MAX(0,H1180),7.4,MAX(0,(M1180-P1180)*40)*0.95),0)</f>
        <v/>
      </c>
      <c r="L1180" s="12">
        <f>IF(E1180=0,0,MAX(0,H1180-K1180))</f>
        <v/>
      </c>
      <c r="M1180" s="13">
        <f>M1179+J1179/40-IF(I1179="V2H",K1179/(0.95*40),0)-IF(E1180=0,IF(E1179=1,IF(D1180=1,30,40)*0.18/(2*40),0),0)-IF(E1180=1,IF(E1179=0,IF(D1180=1,30,40)*0.18/(2*40),0),0)</f>
        <v/>
      </c>
      <c r="N1180" s="14" t="n">
        <v>0.09</v>
      </c>
      <c r="O1180" s="15">
        <f>K1180*N1180</f>
        <v/>
      </c>
      <c r="P1180">
        <f>IF(E1180=0,0.3,IF(D1180=1,IF(C1180&gt;=Params!$B$13-3,IF(C1180&lt;Params!$B$13,Params!$B$20,0.3),0.3),IF(C1180&gt;=Params!$B$15-3,IF(C1180&lt;Params!$B$15,Params!$B$21,0.3),0.3)))</f>
        <v/>
      </c>
    </row>
    <row r="1181" ht="15" customHeight="1" s="1">
      <c r="A1181" s="9" t="n">
        <v>1178</v>
      </c>
      <c r="B1181" s="6" t="inlineStr">
        <is>
          <t>19/02</t>
        </is>
      </c>
      <c r="C1181" s="6" t="n">
        <v>1</v>
      </c>
      <c r="D1181" s="6" t="n">
        <v>0</v>
      </c>
      <c r="E1181" s="10">
        <f>IF(D1181=1, IF(OR(C1181&lt;10, C1181&gt;=15),1,0), IF(OR(C1181&lt;7, C1181&gt;=18),1,0))</f>
        <v/>
      </c>
      <c r="F1181" s="11" t="n">
        <v>1.997</v>
      </c>
      <c r="G1181" s="12">
        <f>0*8</f>
        <v/>
      </c>
      <c r="H1181" s="12">
        <f>F1181-G1181</f>
        <v/>
      </c>
      <c r="I1181" s="10">
        <f>IF(E1181=0,"Fora",IF(E1180=0,"Carg xar",IF(H1181&lt;0,IF(M1181&lt;0.9,"Carg FV","Stby"),IF(M1181&gt;P1181,"V2H",IF(M1181&lt;0.9,"Carg xar","Stby")))))</f>
        <v/>
      </c>
      <c r="J1181" s="12">
        <f>IF(OR(I1181="Carg FV",I1181="Carg xar"),MIN(IF(I1181="Carg FV",ABS(H1181),7.4),7.4,MAX(0,(0.9-M1181)*40)*0.95),0)</f>
        <v/>
      </c>
      <c r="K1181" s="12">
        <f>IF(I1181="V2H",MIN(MAX(0,H1181),7.4,MAX(0,(M1181-P1181)*40)*0.95),0)</f>
        <v/>
      </c>
      <c r="L1181" s="12">
        <f>IF(E1181=0,0,MAX(0,H1181-K1181))</f>
        <v/>
      </c>
      <c r="M1181" s="13">
        <f>M1180+J1180/40-IF(I1180="V2H",K1180/(0.95*40),0)-IF(E1181=0,IF(E1180=1,IF(D1181=1,30,40)*0.18/(2*40),0),0)-IF(E1181=1,IF(E1180=0,IF(D1181=1,30,40)*0.18/(2*40),0),0)</f>
        <v/>
      </c>
      <c r="N1181" s="14" t="n">
        <v>0.09</v>
      </c>
      <c r="O1181" s="15">
        <f>K1181*N1181</f>
        <v/>
      </c>
      <c r="P1181">
        <f>IF(E1181=0,0.3,IF(D1181=1,IF(C1181&gt;=Params!$B$13-3,IF(C1181&lt;Params!$B$13,Params!$B$20,0.3),0.3),IF(C1181&gt;=Params!$B$15-3,IF(C1181&lt;Params!$B$15,Params!$B$21,0.3),0.3)))</f>
        <v/>
      </c>
    </row>
    <row r="1182" ht="15" customHeight="1" s="1">
      <c r="A1182" s="9" t="n">
        <v>1179</v>
      </c>
      <c r="B1182" s="6" t="inlineStr">
        <is>
          <t>19/02</t>
        </is>
      </c>
      <c r="C1182" s="6" t="n">
        <v>2</v>
      </c>
      <c r="D1182" s="6" t="n">
        <v>0</v>
      </c>
      <c r="E1182" s="10">
        <f>IF(D1182=1, IF(OR(C1182&lt;10, C1182&gt;=15),1,0), IF(OR(C1182&lt;7, C1182&gt;=18),1,0))</f>
        <v/>
      </c>
      <c r="F1182" s="11" t="n">
        <v>2.836</v>
      </c>
      <c r="G1182" s="12">
        <f>0*8</f>
        <v/>
      </c>
      <c r="H1182" s="12">
        <f>F1182-G1182</f>
        <v/>
      </c>
      <c r="I1182" s="10">
        <f>IF(E1182=0,"Fora",IF(E1181=0,"Carg xar",IF(H1182&lt;0,IF(M1182&lt;0.9,"Carg FV","Stby"),IF(M1182&gt;P1182,"V2H",IF(M1182&lt;0.9,"Carg xar","Stby")))))</f>
        <v/>
      </c>
      <c r="J1182" s="12">
        <f>IF(OR(I1182="Carg FV",I1182="Carg xar"),MIN(IF(I1182="Carg FV",ABS(H1182),7.4),7.4,MAX(0,(0.9-M1182)*40)*0.95),0)</f>
        <v/>
      </c>
      <c r="K1182" s="12">
        <f>IF(I1182="V2H",MIN(MAX(0,H1182),7.4,MAX(0,(M1182-P1182)*40)*0.95),0)</f>
        <v/>
      </c>
      <c r="L1182" s="12">
        <f>IF(E1182=0,0,MAX(0,H1182-K1182))</f>
        <v/>
      </c>
      <c r="M1182" s="13">
        <f>M1181+J1181/40-IF(I1181="V2H",K1181/(0.95*40),0)-IF(E1182=0,IF(E1181=1,IF(D1182=1,30,40)*0.18/(2*40),0),0)-IF(E1182=1,IF(E1181=0,IF(D1182=1,30,40)*0.18/(2*40),0),0)</f>
        <v/>
      </c>
      <c r="N1182" s="14" t="n">
        <v>0.09</v>
      </c>
      <c r="O1182" s="15">
        <f>K1182*N1182</f>
        <v/>
      </c>
      <c r="P1182">
        <f>IF(E1182=0,0.3,IF(D1182=1,IF(C1182&gt;=Params!$B$13-3,IF(C1182&lt;Params!$B$13,Params!$B$20,0.3),0.3),IF(C1182&gt;=Params!$B$15-3,IF(C1182&lt;Params!$B$15,Params!$B$21,0.3),0.3)))</f>
        <v/>
      </c>
    </row>
    <row r="1183" ht="15" customHeight="1" s="1">
      <c r="A1183" s="9" t="n">
        <v>1180</v>
      </c>
      <c r="B1183" s="6" t="inlineStr">
        <is>
          <t>19/02</t>
        </is>
      </c>
      <c r="C1183" s="6" t="n">
        <v>3</v>
      </c>
      <c r="D1183" s="6" t="n">
        <v>0</v>
      </c>
      <c r="E1183" s="10">
        <f>IF(D1183=1, IF(OR(C1183&lt;10, C1183&gt;=15),1,0), IF(OR(C1183&lt;7, C1183&gt;=18),1,0))</f>
        <v/>
      </c>
      <c r="F1183" s="11" t="n">
        <v>2.588</v>
      </c>
      <c r="G1183" s="12">
        <f>0*8</f>
        <v/>
      </c>
      <c r="H1183" s="12">
        <f>F1183-G1183</f>
        <v/>
      </c>
      <c r="I1183" s="10">
        <f>IF(E1183=0,"Fora",IF(E1182=0,"Carg xar",IF(H1183&lt;0,IF(M1183&lt;0.9,"Carg FV","Stby"),IF(M1183&gt;P1183,"V2H",IF(M1183&lt;0.9,"Carg xar","Stby")))))</f>
        <v/>
      </c>
      <c r="J1183" s="12">
        <f>IF(OR(I1183="Carg FV",I1183="Carg xar"),MIN(IF(I1183="Carg FV",ABS(H1183),7.4),7.4,MAX(0,(0.9-M1183)*40)*0.95),0)</f>
        <v/>
      </c>
      <c r="K1183" s="12">
        <f>IF(I1183="V2H",MIN(MAX(0,H1183),7.4,MAX(0,(M1183-P1183)*40)*0.95),0)</f>
        <v/>
      </c>
      <c r="L1183" s="12">
        <f>IF(E1183=0,0,MAX(0,H1183-K1183))</f>
        <v/>
      </c>
      <c r="M1183" s="13">
        <f>M1182+J1182/40-IF(I1182="V2H",K1182/(0.95*40),0)-IF(E1183=0,IF(E1182=1,IF(D1183=1,30,40)*0.18/(2*40),0),0)-IF(E1183=1,IF(E1182=0,IF(D1183=1,30,40)*0.18/(2*40),0),0)</f>
        <v/>
      </c>
      <c r="N1183" s="14" t="n">
        <v>0.09</v>
      </c>
      <c r="O1183" s="15">
        <f>K1183*N1183</f>
        <v/>
      </c>
      <c r="P1183">
        <f>IF(E1183=0,0.3,IF(D1183=1,IF(C1183&gt;=Params!$B$13-3,IF(C1183&lt;Params!$B$13,Params!$B$20,0.3),0.3),IF(C1183&gt;=Params!$B$15-3,IF(C1183&lt;Params!$B$15,Params!$B$21,0.3),0.3)))</f>
        <v/>
      </c>
    </row>
    <row r="1184" ht="15" customHeight="1" s="1">
      <c r="A1184" s="9" t="n">
        <v>1181</v>
      </c>
      <c r="B1184" s="6" t="inlineStr">
        <is>
          <t>19/02</t>
        </is>
      </c>
      <c r="C1184" s="6" t="n">
        <v>4</v>
      </c>
      <c r="D1184" s="6" t="n">
        <v>0</v>
      </c>
      <c r="E1184" s="10">
        <f>IF(D1184=1, IF(OR(C1184&lt;10, C1184&gt;=15),1,0), IF(OR(C1184&lt;7, C1184&gt;=18),1,0))</f>
        <v/>
      </c>
      <c r="F1184" s="11" t="n">
        <v>2.506</v>
      </c>
      <c r="G1184" s="12">
        <f>0*8</f>
        <v/>
      </c>
      <c r="H1184" s="12">
        <f>F1184-G1184</f>
        <v/>
      </c>
      <c r="I1184" s="10">
        <f>IF(E1184=0,"Fora",IF(E1183=0,"Carg xar",IF(H1184&lt;0,IF(M1184&lt;0.9,"Carg FV","Stby"),IF(M1184&gt;P1184,"V2H",IF(M1184&lt;0.9,"Carg xar","Stby")))))</f>
        <v/>
      </c>
      <c r="J1184" s="12">
        <f>IF(OR(I1184="Carg FV",I1184="Carg xar"),MIN(IF(I1184="Carg FV",ABS(H1184),7.4),7.4,MAX(0,(0.9-M1184)*40)*0.95),0)</f>
        <v/>
      </c>
      <c r="K1184" s="12">
        <f>IF(I1184="V2H",MIN(MAX(0,H1184),7.4,MAX(0,(M1184-P1184)*40)*0.95),0)</f>
        <v/>
      </c>
      <c r="L1184" s="12">
        <f>IF(E1184=0,0,MAX(0,H1184-K1184))</f>
        <v/>
      </c>
      <c r="M1184" s="13">
        <f>M1183+J1183/40-IF(I1183="V2H",K1183/(0.95*40),0)-IF(E1184=0,IF(E1183=1,IF(D1184=1,30,40)*0.18/(2*40),0),0)-IF(E1184=1,IF(E1183=0,IF(D1184=1,30,40)*0.18/(2*40),0),0)</f>
        <v/>
      </c>
      <c r="N1184" s="14" t="n">
        <v>0.09</v>
      </c>
      <c r="O1184" s="15">
        <f>K1184*N1184</f>
        <v/>
      </c>
      <c r="P1184">
        <f>IF(E1184=0,0.3,IF(D1184=1,IF(C1184&gt;=Params!$B$13-3,IF(C1184&lt;Params!$B$13,Params!$B$20,0.3),0.3),IF(C1184&gt;=Params!$B$15-3,IF(C1184&lt;Params!$B$15,Params!$B$21,0.3),0.3)))</f>
        <v/>
      </c>
    </row>
    <row r="1185" ht="15" customHeight="1" s="1">
      <c r="A1185" s="9" t="n">
        <v>1182</v>
      </c>
      <c r="B1185" s="6" t="inlineStr">
        <is>
          <t>19/02</t>
        </is>
      </c>
      <c r="C1185" s="6" t="n">
        <v>5</v>
      </c>
      <c r="D1185" s="6" t="n">
        <v>0</v>
      </c>
      <c r="E1185" s="10">
        <f>IF(D1185=1, IF(OR(C1185&lt;10, C1185&gt;=15),1,0), IF(OR(C1185&lt;7, C1185&gt;=18),1,0))</f>
        <v/>
      </c>
      <c r="F1185" s="11" t="n">
        <v>2.322</v>
      </c>
      <c r="G1185" s="12">
        <f>0*8</f>
        <v/>
      </c>
      <c r="H1185" s="12">
        <f>F1185-G1185</f>
        <v/>
      </c>
      <c r="I1185" s="10">
        <f>IF(E1185=0,"Fora",IF(E1184=0,"Carg xar",IF(H1185&lt;0,IF(M1185&lt;0.9,"Carg FV","Stby"),IF(M1185&gt;P1185,"V2H",IF(M1185&lt;0.9,"Carg xar","Stby")))))</f>
        <v/>
      </c>
      <c r="J1185" s="12">
        <f>IF(OR(I1185="Carg FV",I1185="Carg xar"),MIN(IF(I1185="Carg FV",ABS(H1185),7.4),7.4,MAX(0,(0.9-M1185)*40)*0.95),0)</f>
        <v/>
      </c>
      <c r="K1185" s="12">
        <f>IF(I1185="V2H",MIN(MAX(0,H1185),7.4,MAX(0,(M1185-P1185)*40)*0.95),0)</f>
        <v/>
      </c>
      <c r="L1185" s="12">
        <f>IF(E1185=0,0,MAX(0,H1185-K1185))</f>
        <v/>
      </c>
      <c r="M1185" s="13">
        <f>M1184+J1184/40-IF(I1184="V2H",K1184/(0.95*40),0)-IF(E1185=0,IF(E1184=1,IF(D1185=1,30,40)*0.18/(2*40),0),0)-IF(E1185=1,IF(E1184=0,IF(D1185=1,30,40)*0.18/(2*40),0),0)</f>
        <v/>
      </c>
      <c r="N1185" s="14" t="n">
        <v>0.09</v>
      </c>
      <c r="O1185" s="15">
        <f>K1185*N1185</f>
        <v/>
      </c>
      <c r="P1185">
        <f>IF(E1185=0,0.3,IF(D1185=1,IF(C1185&gt;=Params!$B$13-3,IF(C1185&lt;Params!$B$13,Params!$B$20,0.3),0.3),IF(C1185&gt;=Params!$B$15-3,IF(C1185&lt;Params!$B$15,Params!$B$21,0.3),0.3)))</f>
        <v/>
      </c>
    </row>
    <row r="1186" ht="15" customHeight="1" s="1">
      <c r="A1186" s="9" t="n">
        <v>1183</v>
      </c>
      <c r="B1186" s="6" t="inlineStr">
        <is>
          <t>19/02</t>
        </is>
      </c>
      <c r="C1186" s="6" t="n">
        <v>6</v>
      </c>
      <c r="D1186" s="6" t="n">
        <v>0</v>
      </c>
      <c r="E1186" s="10">
        <f>IF(D1186=1, IF(OR(C1186&lt;10, C1186&gt;=15),1,0), IF(OR(C1186&lt;7, C1186&gt;=18),1,0))</f>
        <v/>
      </c>
      <c r="F1186" s="11" t="n">
        <v>2.818</v>
      </c>
      <c r="G1186" s="12">
        <f>0*8</f>
        <v/>
      </c>
      <c r="H1186" s="12">
        <f>F1186-G1186</f>
        <v/>
      </c>
      <c r="I1186" s="10">
        <f>IF(E1186=0,"Fora",IF(E1185=0,"Carg xar",IF(H1186&lt;0,IF(M1186&lt;0.9,"Carg FV","Stby"),IF(M1186&gt;P1186,"V2H",IF(M1186&lt;0.9,"Carg xar","Stby")))))</f>
        <v/>
      </c>
      <c r="J1186" s="12">
        <f>IF(OR(I1186="Carg FV",I1186="Carg xar"),MIN(IF(I1186="Carg FV",ABS(H1186),7.4),7.4,MAX(0,(0.9-M1186)*40)*0.95),0)</f>
        <v/>
      </c>
      <c r="K1186" s="12">
        <f>IF(I1186="V2H",MIN(MAX(0,H1186),7.4,MAX(0,(M1186-P1186)*40)*0.95),0)</f>
        <v/>
      </c>
      <c r="L1186" s="12">
        <f>IF(E1186=0,0,MAX(0,H1186-K1186))</f>
        <v/>
      </c>
      <c r="M1186" s="13">
        <f>M1185+J1185/40-IF(I1185="V2H",K1185/(0.95*40),0)-IF(E1186=0,IF(E1185=1,IF(D1186=1,30,40)*0.18/(2*40),0),0)-IF(E1186=1,IF(E1185=0,IF(D1186=1,30,40)*0.18/(2*40),0),0)</f>
        <v/>
      </c>
      <c r="N1186" s="14" t="n">
        <v>0.09</v>
      </c>
      <c r="O1186" s="15">
        <f>K1186*N1186</f>
        <v/>
      </c>
      <c r="P1186">
        <f>IF(E1186=0,0.3,IF(D1186=1,IF(C1186&gt;=Params!$B$13-3,IF(C1186&lt;Params!$B$13,Params!$B$20,0.3),0.3),IF(C1186&gt;=Params!$B$15-3,IF(C1186&lt;Params!$B$15,Params!$B$21,0.3),0.3)))</f>
        <v/>
      </c>
    </row>
    <row r="1187" ht="15" customHeight="1" s="1">
      <c r="A1187" s="9" t="n">
        <v>1184</v>
      </c>
      <c r="B1187" s="6" t="inlineStr">
        <is>
          <t>19/02</t>
        </is>
      </c>
      <c r="C1187" s="6" t="n">
        <v>7</v>
      </c>
      <c r="D1187" s="6" t="n">
        <v>0</v>
      </c>
      <c r="E1187" s="10">
        <f>IF(D1187=1, IF(OR(C1187&lt;10, C1187&gt;=15),1,0), IF(OR(C1187&lt;7, C1187&gt;=18),1,0))</f>
        <v/>
      </c>
      <c r="F1187" s="11" t="n">
        <v>3.371</v>
      </c>
      <c r="G1187" s="12">
        <f>0*8</f>
        <v/>
      </c>
      <c r="H1187" s="12">
        <f>F1187-G1187</f>
        <v/>
      </c>
      <c r="I1187" s="10">
        <f>IF(E1187=0,"Fora",IF(E1186=0,"Carg xar",IF(H1187&lt;0,IF(M1187&lt;0.9,"Carg FV","Stby"),IF(M1187&gt;P1187,"V2H",IF(M1187&lt;0.9,"Carg xar","Stby")))))</f>
        <v/>
      </c>
      <c r="J1187" s="12">
        <f>IF(OR(I1187="Carg FV",I1187="Carg xar"),MIN(IF(I1187="Carg FV",ABS(H1187),7.4),7.4,MAX(0,(0.9-M1187)*40)*0.95),0)</f>
        <v/>
      </c>
      <c r="K1187" s="12">
        <f>IF(I1187="V2H",MIN(MAX(0,H1187),7.4,MAX(0,(M1187-P1187)*40)*0.95),0)</f>
        <v/>
      </c>
      <c r="L1187" s="12">
        <f>IF(E1187=0,0,MAX(0,H1187-K1187))</f>
        <v/>
      </c>
      <c r="M1187" s="13">
        <f>M1186+J1186/40-IF(I1186="V2H",K1186/(0.95*40),0)-IF(E1187=0,IF(E1186=1,IF(D1187=1,30,40)*0.18/(2*40),0),0)-IF(E1187=1,IF(E1186=0,IF(D1187=1,30,40)*0.18/(2*40),0),0)</f>
        <v/>
      </c>
      <c r="N1187" s="14" t="n">
        <v>0.09</v>
      </c>
      <c r="O1187" s="15">
        <f>K1187*N1187</f>
        <v/>
      </c>
      <c r="P1187">
        <f>IF(E1187=0,0.3,IF(D1187=1,IF(C1187&gt;=Params!$B$13-3,IF(C1187&lt;Params!$B$13,Params!$B$20,0.3),0.3),IF(C1187&gt;=Params!$B$15-3,IF(C1187&lt;Params!$B$15,Params!$B$21,0.3),0.3)))</f>
        <v/>
      </c>
    </row>
    <row r="1188" ht="15" customHeight="1" s="1">
      <c r="A1188" s="9" t="n">
        <v>1185</v>
      </c>
      <c r="B1188" s="6" t="inlineStr">
        <is>
          <t>19/02</t>
        </is>
      </c>
      <c r="C1188" s="6" t="n">
        <v>8</v>
      </c>
      <c r="D1188" s="6" t="n">
        <v>0</v>
      </c>
      <c r="E1188" s="10">
        <f>IF(D1188=1, IF(OR(C1188&lt;10, C1188&gt;=15),1,0), IF(OR(C1188&lt;7, C1188&gt;=18),1,0))</f>
        <v/>
      </c>
      <c r="F1188" s="11" t="n">
        <v>2.228</v>
      </c>
      <c r="G1188" s="12">
        <f>0.1*8</f>
        <v/>
      </c>
      <c r="H1188" s="12">
        <f>F1188-G1188</f>
        <v/>
      </c>
      <c r="I1188" s="10">
        <f>IF(E1188=0,"Fora",IF(E1187=0,"Carg xar",IF(H1188&lt;0,IF(M1188&lt;0.9,"Carg FV","Stby"),IF(M1188&gt;P1188,"V2H",IF(M1188&lt;0.9,"Carg xar","Stby")))))</f>
        <v/>
      </c>
      <c r="J1188" s="12">
        <f>IF(OR(I1188="Carg FV",I1188="Carg xar"),MIN(IF(I1188="Carg FV",ABS(H1188),7.4),7.4,MAX(0,(0.9-M1188)*40)*0.95),0)</f>
        <v/>
      </c>
      <c r="K1188" s="12">
        <f>IF(I1188="V2H",MIN(MAX(0,H1188),7.4,MAX(0,(M1188-P1188)*40)*0.95),0)</f>
        <v/>
      </c>
      <c r="L1188" s="12">
        <f>IF(E1188=0,0,MAX(0,H1188-K1188))</f>
        <v/>
      </c>
      <c r="M1188" s="13">
        <f>M1187+J1187/40-IF(I1187="V2H",K1187/(0.95*40),0)-IF(E1188=0,IF(E1187=1,IF(D1188=1,30,40)*0.18/(2*40),0),0)-IF(E1188=1,IF(E1187=0,IF(D1188=1,30,40)*0.18/(2*40),0),0)</f>
        <v/>
      </c>
      <c r="N1188" s="14" t="n">
        <v>0.15</v>
      </c>
      <c r="O1188" s="15">
        <f>K1188*N1188</f>
        <v/>
      </c>
      <c r="P1188">
        <f>IF(E1188=0,0.3,IF(D1188=1,IF(C1188&gt;=Params!$B$13-3,IF(C1188&lt;Params!$B$13,Params!$B$20,0.3),0.3),IF(C1188&gt;=Params!$B$15-3,IF(C1188&lt;Params!$B$15,Params!$B$21,0.3),0.3)))</f>
        <v/>
      </c>
    </row>
    <row r="1189" ht="15" customHeight="1" s="1">
      <c r="A1189" s="9" t="n">
        <v>1186</v>
      </c>
      <c r="B1189" s="6" t="inlineStr">
        <is>
          <t>19/02</t>
        </is>
      </c>
      <c r="C1189" s="6" t="n">
        <v>9</v>
      </c>
      <c r="D1189" s="6" t="n">
        <v>0</v>
      </c>
      <c r="E1189" s="10">
        <f>IF(D1189=1, IF(OR(C1189&lt;10, C1189&gt;=15),1,0), IF(OR(C1189&lt;7, C1189&gt;=18),1,0))</f>
        <v/>
      </c>
      <c r="F1189" s="11" t="n">
        <v>1.889</v>
      </c>
      <c r="G1189" s="12">
        <f>0.28*8</f>
        <v/>
      </c>
      <c r="H1189" s="12">
        <f>F1189-G1189</f>
        <v/>
      </c>
      <c r="I1189" s="10">
        <f>IF(E1189=0,"Fora",IF(E1188=0,"Carg xar",IF(H1189&lt;0,IF(M1189&lt;0.9,"Carg FV","Stby"),IF(M1189&gt;P1189,"V2H",IF(M1189&lt;0.9,"Carg xar","Stby")))))</f>
        <v/>
      </c>
      <c r="J1189" s="12">
        <f>IF(OR(I1189="Carg FV",I1189="Carg xar"),MIN(IF(I1189="Carg FV",ABS(H1189),7.4),7.4,MAX(0,(0.9-M1189)*40)*0.95),0)</f>
        <v/>
      </c>
      <c r="K1189" s="12">
        <f>IF(I1189="V2H",MIN(MAX(0,H1189),7.4,MAX(0,(M1189-P1189)*40)*0.95),0)</f>
        <v/>
      </c>
      <c r="L1189" s="12">
        <f>IF(E1189=0,0,MAX(0,H1189-K1189))</f>
        <v/>
      </c>
      <c r="M1189" s="13">
        <f>M1188+J1188/40-IF(I1188="V2H",K1188/(0.95*40),0)-IF(E1189=0,IF(E1188=1,IF(D1189=1,30,40)*0.18/(2*40),0),0)-IF(E1189=1,IF(E1188=0,IF(D1189=1,30,40)*0.18/(2*40),0),0)</f>
        <v/>
      </c>
      <c r="N1189" s="14" t="n">
        <v>0.15</v>
      </c>
      <c r="O1189" s="15">
        <f>K1189*N1189</f>
        <v/>
      </c>
      <c r="P1189">
        <f>IF(E1189=0,0.3,IF(D1189=1,IF(C1189&gt;=Params!$B$13-3,IF(C1189&lt;Params!$B$13,Params!$B$20,0.3),0.3),IF(C1189&gt;=Params!$B$15-3,IF(C1189&lt;Params!$B$15,Params!$B$21,0.3),0.3)))</f>
        <v/>
      </c>
    </row>
    <row r="1190" ht="15" customHeight="1" s="1">
      <c r="A1190" s="9" t="n">
        <v>1187</v>
      </c>
      <c r="B1190" s="6" t="inlineStr">
        <is>
          <t>19/02</t>
        </is>
      </c>
      <c r="C1190" s="6" t="n">
        <v>10</v>
      </c>
      <c r="D1190" s="6" t="n">
        <v>0</v>
      </c>
      <c r="E1190" s="10">
        <f>IF(D1190=1, IF(OR(C1190&lt;10, C1190&gt;=15),1,0), IF(OR(C1190&lt;7, C1190&gt;=18),1,0))</f>
        <v/>
      </c>
      <c r="F1190" s="11" t="n">
        <v>0</v>
      </c>
      <c r="G1190" s="12">
        <f>0.48*8</f>
        <v/>
      </c>
      <c r="H1190" s="12">
        <f>F1190-G1190</f>
        <v/>
      </c>
      <c r="I1190" s="10">
        <f>IF(E1190=0,"Fora",IF(E1189=0,"Carg xar",IF(H1190&lt;0,IF(M1190&lt;0.9,"Carg FV","Stby"),IF(M1190&gt;P1190,"V2H",IF(M1190&lt;0.9,"Carg xar","Stby")))))</f>
        <v/>
      </c>
      <c r="J1190" s="12">
        <f>IF(OR(I1190="Carg FV",I1190="Carg xar"),MIN(IF(I1190="Carg FV",ABS(H1190),7.4),7.4,MAX(0,(0.9-M1190)*40)*0.95),0)</f>
        <v/>
      </c>
      <c r="K1190" s="12">
        <f>IF(I1190="V2H",MIN(MAX(0,H1190),7.4,MAX(0,(M1190-P1190)*40)*0.95),0)</f>
        <v/>
      </c>
      <c r="L1190" s="12">
        <f>IF(E1190=0,0,MAX(0,H1190-K1190))</f>
        <v/>
      </c>
      <c r="M1190" s="13">
        <f>M1189+J1189/40-IF(I1189="V2H",K1189/(0.95*40),0)-IF(E1190=0,IF(E1189=1,IF(D1190=1,30,40)*0.18/(2*40),0),0)-IF(E1190=1,IF(E1189=0,IF(D1190=1,30,40)*0.18/(2*40),0),0)</f>
        <v/>
      </c>
      <c r="N1190" s="14" t="n">
        <v>0.2</v>
      </c>
      <c r="O1190" s="15">
        <f>K1190*N1190</f>
        <v/>
      </c>
      <c r="P1190">
        <f>IF(E1190=0,0.3,IF(D1190=1,IF(C1190&gt;=Params!$B$13-3,IF(C1190&lt;Params!$B$13,Params!$B$20,0.3),0.3),IF(C1190&gt;=Params!$B$15-3,IF(C1190&lt;Params!$B$15,Params!$B$21,0.3),0.3)))</f>
        <v/>
      </c>
    </row>
    <row r="1191" ht="15" customHeight="1" s="1">
      <c r="A1191" s="9" t="n">
        <v>1188</v>
      </c>
      <c r="B1191" s="6" t="inlineStr">
        <is>
          <t>19/02</t>
        </is>
      </c>
      <c r="C1191" s="6" t="n">
        <v>11</v>
      </c>
      <c r="D1191" s="6" t="n">
        <v>0</v>
      </c>
      <c r="E1191" s="10">
        <f>IF(D1191=1, IF(OR(C1191&lt;10, C1191&gt;=15),1,0), IF(OR(C1191&lt;7, C1191&gt;=18),1,0))</f>
        <v/>
      </c>
      <c r="F1191" s="11" t="n">
        <v>0</v>
      </c>
      <c r="G1191" s="12">
        <f>0.62*8</f>
        <v/>
      </c>
      <c r="H1191" s="12">
        <f>F1191-G1191</f>
        <v/>
      </c>
      <c r="I1191" s="10">
        <f>IF(E1191=0,"Fora",IF(E1190=0,"Carg xar",IF(H1191&lt;0,IF(M1191&lt;0.9,"Carg FV","Stby"),IF(M1191&gt;P1191,"V2H",IF(M1191&lt;0.9,"Carg xar","Stby")))))</f>
        <v/>
      </c>
      <c r="J1191" s="12">
        <f>IF(OR(I1191="Carg FV",I1191="Carg xar"),MIN(IF(I1191="Carg FV",ABS(H1191),7.4),7.4,MAX(0,(0.9-M1191)*40)*0.95),0)</f>
        <v/>
      </c>
      <c r="K1191" s="12">
        <f>IF(I1191="V2H",MIN(MAX(0,H1191),7.4,MAX(0,(M1191-P1191)*40)*0.95),0)</f>
        <v/>
      </c>
      <c r="L1191" s="12">
        <f>IF(E1191=0,0,MAX(0,H1191-K1191))</f>
        <v/>
      </c>
      <c r="M1191" s="13">
        <f>M1190+J1190/40-IF(I1190="V2H",K1190/(0.95*40),0)-IF(E1191=0,IF(E1190=1,IF(D1191=1,30,40)*0.18/(2*40),0),0)-IF(E1191=1,IF(E1190=0,IF(D1191=1,30,40)*0.18/(2*40),0),0)</f>
        <v/>
      </c>
      <c r="N1191" s="14" t="n">
        <v>0.2</v>
      </c>
      <c r="O1191" s="15">
        <f>K1191*N1191</f>
        <v/>
      </c>
      <c r="P1191">
        <f>IF(E1191=0,0.3,IF(D1191=1,IF(C1191&gt;=Params!$B$13-3,IF(C1191&lt;Params!$B$13,Params!$B$20,0.3),0.3),IF(C1191&gt;=Params!$B$15-3,IF(C1191&lt;Params!$B$15,Params!$B$21,0.3),0.3)))</f>
        <v/>
      </c>
    </row>
    <row r="1192" ht="15" customHeight="1" s="1">
      <c r="A1192" s="9" t="n">
        <v>1189</v>
      </c>
      <c r="B1192" s="6" t="inlineStr">
        <is>
          <t>19/02</t>
        </is>
      </c>
      <c r="C1192" s="6" t="n">
        <v>12</v>
      </c>
      <c r="D1192" s="6" t="n">
        <v>0</v>
      </c>
      <c r="E1192" s="10">
        <f>IF(D1192=1, IF(OR(C1192&lt;10, C1192&gt;=15),1,0), IF(OR(C1192&lt;7, C1192&gt;=18),1,0))</f>
        <v/>
      </c>
      <c r="F1192" s="11" t="n">
        <v>0</v>
      </c>
      <c r="G1192" s="12">
        <f>0.68*8</f>
        <v/>
      </c>
      <c r="H1192" s="12">
        <f>F1192-G1192</f>
        <v/>
      </c>
      <c r="I1192" s="10">
        <f>IF(E1192=0,"Fora",IF(E1191=0,"Carg xar",IF(H1192&lt;0,IF(M1192&lt;0.9,"Carg FV","Stby"),IF(M1192&gt;P1192,"V2H",IF(M1192&lt;0.9,"Carg xar","Stby")))))</f>
        <v/>
      </c>
      <c r="J1192" s="12">
        <f>IF(OR(I1192="Carg FV",I1192="Carg xar"),MIN(IF(I1192="Carg FV",ABS(H1192),7.4),7.4,MAX(0,(0.9-M1192)*40)*0.95),0)</f>
        <v/>
      </c>
      <c r="K1192" s="12">
        <f>IF(I1192="V2H",MIN(MAX(0,H1192),7.4,MAX(0,(M1192-P1192)*40)*0.95),0)</f>
        <v/>
      </c>
      <c r="L1192" s="12">
        <f>IF(E1192=0,0,MAX(0,H1192-K1192))</f>
        <v/>
      </c>
      <c r="M1192" s="13">
        <f>M1191+J1191/40-IF(I1191="V2H",K1191/(0.95*40),0)-IF(E1192=0,IF(E1191=1,IF(D1192=1,30,40)*0.18/(2*40),0),0)-IF(E1192=1,IF(E1191=0,IF(D1192=1,30,40)*0.18/(2*40),0),0)</f>
        <v/>
      </c>
      <c r="N1192" s="14" t="n">
        <v>0.2</v>
      </c>
      <c r="O1192" s="15">
        <f>K1192*N1192</f>
        <v/>
      </c>
      <c r="P1192">
        <f>IF(E1192=0,0.3,IF(D1192=1,IF(C1192&gt;=Params!$B$13-3,IF(C1192&lt;Params!$B$13,Params!$B$20,0.3),0.3),IF(C1192&gt;=Params!$B$15-3,IF(C1192&lt;Params!$B$15,Params!$B$21,0.3),0.3)))</f>
        <v/>
      </c>
    </row>
    <row r="1193" ht="15" customHeight="1" s="1">
      <c r="A1193" s="9" t="n">
        <v>1190</v>
      </c>
      <c r="B1193" s="6" t="inlineStr">
        <is>
          <t>19/02</t>
        </is>
      </c>
      <c r="C1193" s="6" t="n">
        <v>13</v>
      </c>
      <c r="D1193" s="6" t="n">
        <v>0</v>
      </c>
      <c r="E1193" s="10">
        <f>IF(D1193=1, IF(OR(C1193&lt;10, C1193&gt;=15),1,0), IF(OR(C1193&lt;7, C1193&gt;=18),1,0))</f>
        <v/>
      </c>
      <c r="F1193" s="11" t="n">
        <v>0</v>
      </c>
      <c r="G1193" s="12">
        <f>0.65*8</f>
        <v/>
      </c>
      <c r="H1193" s="12">
        <f>F1193-G1193</f>
        <v/>
      </c>
      <c r="I1193" s="10">
        <f>IF(E1193=0,"Fora",IF(E1192=0,"Carg xar",IF(H1193&lt;0,IF(M1193&lt;0.9,"Carg FV","Stby"),IF(M1193&gt;P1193,"V2H",IF(M1193&lt;0.9,"Carg xar","Stby")))))</f>
        <v/>
      </c>
      <c r="J1193" s="12">
        <f>IF(OR(I1193="Carg FV",I1193="Carg xar"),MIN(IF(I1193="Carg FV",ABS(H1193),7.4),7.4,MAX(0,(0.9-M1193)*40)*0.95),0)</f>
        <v/>
      </c>
      <c r="K1193" s="12">
        <f>IF(I1193="V2H",MIN(MAX(0,H1193),7.4,MAX(0,(M1193-P1193)*40)*0.95),0)</f>
        <v/>
      </c>
      <c r="L1193" s="12">
        <f>IF(E1193=0,0,MAX(0,H1193-K1193))</f>
        <v/>
      </c>
      <c r="M1193" s="13">
        <f>M1192+J1192/40-IF(I1192="V2H",K1192/(0.95*40),0)-IF(E1193=0,IF(E1192=1,IF(D1193=1,30,40)*0.18/(2*40),0),0)-IF(E1193=1,IF(E1192=0,IF(D1193=1,30,40)*0.18/(2*40),0),0)</f>
        <v/>
      </c>
      <c r="N1193" s="14" t="n">
        <v>0.2</v>
      </c>
      <c r="O1193" s="15">
        <f>K1193*N1193</f>
        <v/>
      </c>
      <c r="P1193">
        <f>IF(E1193=0,0.3,IF(D1193=1,IF(C1193&gt;=Params!$B$13-3,IF(C1193&lt;Params!$B$13,Params!$B$20,0.3),0.3),IF(C1193&gt;=Params!$B$15-3,IF(C1193&lt;Params!$B$15,Params!$B$21,0.3),0.3)))</f>
        <v/>
      </c>
    </row>
    <row r="1194" ht="15" customHeight="1" s="1">
      <c r="A1194" s="9" t="n">
        <v>1191</v>
      </c>
      <c r="B1194" s="6" t="inlineStr">
        <is>
          <t>19/02</t>
        </is>
      </c>
      <c r="C1194" s="6" t="n">
        <v>14</v>
      </c>
      <c r="D1194" s="6" t="n">
        <v>0</v>
      </c>
      <c r="E1194" s="10">
        <f>IF(D1194=1, IF(OR(C1194&lt;10, C1194&gt;=15),1,0), IF(OR(C1194&lt;7, C1194&gt;=18),1,0))</f>
        <v/>
      </c>
      <c r="F1194" s="11" t="n">
        <v>0</v>
      </c>
      <c r="G1194" s="12">
        <f>0.5*8</f>
        <v/>
      </c>
      <c r="H1194" s="12">
        <f>F1194-G1194</f>
        <v/>
      </c>
      <c r="I1194" s="10">
        <f>IF(E1194=0,"Fora",IF(E1193=0,"Carg xar",IF(H1194&lt;0,IF(M1194&lt;0.9,"Carg FV","Stby"),IF(M1194&gt;P1194,"V2H",IF(M1194&lt;0.9,"Carg xar","Stby")))))</f>
        <v/>
      </c>
      <c r="J1194" s="12">
        <f>IF(OR(I1194="Carg FV",I1194="Carg xar"),MIN(IF(I1194="Carg FV",ABS(H1194),7.4),7.4,MAX(0,(0.9-M1194)*40)*0.95),0)</f>
        <v/>
      </c>
      <c r="K1194" s="12">
        <f>IF(I1194="V2H",MIN(MAX(0,H1194),7.4,MAX(0,(M1194-P1194)*40)*0.95),0)</f>
        <v/>
      </c>
      <c r="L1194" s="12">
        <f>IF(E1194=0,0,MAX(0,H1194-K1194))</f>
        <v/>
      </c>
      <c r="M1194" s="13">
        <f>M1193+J1193/40-IF(I1193="V2H",K1193/(0.95*40),0)-IF(E1194=0,IF(E1193=1,IF(D1194=1,30,40)*0.18/(2*40),0),0)-IF(E1194=1,IF(E1193=0,IF(D1194=1,30,40)*0.18/(2*40),0),0)</f>
        <v/>
      </c>
      <c r="N1194" s="14" t="n">
        <v>0.15</v>
      </c>
      <c r="O1194" s="15">
        <f>K1194*N1194</f>
        <v/>
      </c>
      <c r="P1194">
        <f>IF(E1194=0,0.3,IF(D1194=1,IF(C1194&gt;=Params!$B$13-3,IF(C1194&lt;Params!$B$13,Params!$B$20,0.3),0.3),IF(C1194&gt;=Params!$B$15-3,IF(C1194&lt;Params!$B$15,Params!$B$21,0.3),0.3)))</f>
        <v/>
      </c>
    </row>
    <row r="1195" ht="15" customHeight="1" s="1">
      <c r="A1195" s="9" t="n">
        <v>1192</v>
      </c>
      <c r="B1195" s="6" t="inlineStr">
        <is>
          <t>19/02</t>
        </is>
      </c>
      <c r="C1195" s="6" t="n">
        <v>15</v>
      </c>
      <c r="D1195" s="6" t="n">
        <v>0</v>
      </c>
      <c r="E1195" s="10">
        <f>IF(D1195=1, IF(OR(C1195&lt;10, C1195&gt;=15),1,0), IF(OR(C1195&lt;7, C1195&gt;=18),1,0))</f>
        <v/>
      </c>
      <c r="F1195" s="11" t="n">
        <v>0.427</v>
      </c>
      <c r="G1195" s="12">
        <f>0.32*8</f>
        <v/>
      </c>
      <c r="H1195" s="12">
        <f>F1195-G1195</f>
        <v/>
      </c>
      <c r="I1195" s="10">
        <f>IF(E1195=0,"Fora",IF(E1194=0,"Carg xar",IF(H1195&lt;0,IF(M1195&lt;0.9,"Carg FV","Stby"),IF(M1195&gt;P1195,"V2H",IF(M1195&lt;0.9,"Carg xar","Stby")))))</f>
        <v/>
      </c>
      <c r="J1195" s="12">
        <f>IF(OR(I1195="Carg FV",I1195="Carg xar"),MIN(IF(I1195="Carg FV",ABS(H1195),7.4),7.4,MAX(0,(0.9-M1195)*40)*0.95),0)</f>
        <v/>
      </c>
      <c r="K1195" s="12">
        <f>IF(I1195="V2H",MIN(MAX(0,H1195),7.4,MAX(0,(M1195-P1195)*40)*0.95),0)</f>
        <v/>
      </c>
      <c r="L1195" s="12">
        <f>IF(E1195=0,0,MAX(0,H1195-K1195))</f>
        <v/>
      </c>
      <c r="M1195" s="13">
        <f>M1194+J1194/40-IF(I1194="V2H",K1194/(0.95*40),0)-IF(E1195=0,IF(E1194=1,IF(D1195=1,30,40)*0.18/(2*40),0),0)-IF(E1195=1,IF(E1194=0,IF(D1195=1,30,40)*0.18/(2*40),0),0)</f>
        <v/>
      </c>
      <c r="N1195" s="14" t="n">
        <v>0.15</v>
      </c>
      <c r="O1195" s="15">
        <f>K1195*N1195</f>
        <v/>
      </c>
      <c r="P1195">
        <f>IF(E1195=0,0.3,IF(D1195=1,IF(C1195&gt;=Params!$B$13-3,IF(C1195&lt;Params!$B$13,Params!$B$20,0.3),0.3),IF(C1195&gt;=Params!$B$15-3,IF(C1195&lt;Params!$B$15,Params!$B$21,0.3),0.3)))</f>
        <v/>
      </c>
    </row>
    <row r="1196" ht="15" customHeight="1" s="1">
      <c r="A1196" s="9" t="n">
        <v>1193</v>
      </c>
      <c r="B1196" s="6" t="inlineStr">
        <is>
          <t>19/02</t>
        </is>
      </c>
      <c r="C1196" s="6" t="n">
        <v>16</v>
      </c>
      <c r="D1196" s="6" t="n">
        <v>0</v>
      </c>
      <c r="E1196" s="10">
        <f>IF(D1196=1, IF(OR(C1196&lt;10, C1196&gt;=15),1,0), IF(OR(C1196&lt;7, C1196&gt;=18),1,0))</f>
        <v/>
      </c>
      <c r="F1196" s="11" t="n">
        <v>4.3</v>
      </c>
      <c r="G1196" s="12">
        <f>0.12*8</f>
        <v/>
      </c>
      <c r="H1196" s="12">
        <f>F1196-G1196</f>
        <v/>
      </c>
      <c r="I1196" s="10">
        <f>IF(E1196=0,"Fora",IF(E1195=0,"Carg xar",IF(H1196&lt;0,IF(M1196&lt;0.9,"Carg FV","Stby"),IF(M1196&gt;P1196,"V2H",IF(M1196&lt;0.9,"Carg xar","Stby")))))</f>
        <v/>
      </c>
      <c r="J1196" s="12">
        <f>IF(OR(I1196="Carg FV",I1196="Carg xar"),MIN(IF(I1196="Carg FV",ABS(H1196),7.4),7.4,MAX(0,(0.9-M1196)*40)*0.95),0)</f>
        <v/>
      </c>
      <c r="K1196" s="12">
        <f>IF(I1196="V2H",MIN(MAX(0,H1196),7.4,MAX(0,(M1196-P1196)*40)*0.95),0)</f>
        <v/>
      </c>
      <c r="L1196" s="12">
        <f>IF(E1196=0,0,MAX(0,H1196-K1196))</f>
        <v/>
      </c>
      <c r="M1196" s="13">
        <f>M1195+J1195/40-IF(I1195="V2H",K1195/(0.95*40),0)-IF(E1196=0,IF(E1195=1,IF(D1196=1,30,40)*0.18/(2*40),0),0)-IF(E1196=1,IF(E1195=0,IF(D1196=1,30,40)*0.18/(2*40),0),0)</f>
        <v/>
      </c>
      <c r="N1196" s="14" t="n">
        <v>0.15</v>
      </c>
      <c r="O1196" s="15">
        <f>K1196*N1196</f>
        <v/>
      </c>
      <c r="P1196">
        <f>IF(E1196=0,0.3,IF(D1196=1,IF(C1196&gt;=Params!$B$13-3,IF(C1196&lt;Params!$B$13,Params!$B$20,0.3),0.3),IF(C1196&gt;=Params!$B$15-3,IF(C1196&lt;Params!$B$15,Params!$B$21,0.3),0.3)))</f>
        <v/>
      </c>
    </row>
    <row r="1197" ht="15" customHeight="1" s="1">
      <c r="A1197" s="9" t="n">
        <v>1194</v>
      </c>
      <c r="B1197" s="6" t="inlineStr">
        <is>
          <t>19/02</t>
        </is>
      </c>
      <c r="C1197" s="6" t="n">
        <v>17</v>
      </c>
      <c r="D1197" s="6" t="n">
        <v>0</v>
      </c>
      <c r="E1197" s="10">
        <f>IF(D1197=1, IF(OR(C1197&lt;10, C1197&gt;=15),1,0), IF(OR(C1197&lt;7, C1197&gt;=18),1,0))</f>
        <v/>
      </c>
      <c r="F1197" s="11" t="n">
        <v>2.02</v>
      </c>
      <c r="G1197" s="12">
        <f>0*8</f>
        <v/>
      </c>
      <c r="H1197" s="12">
        <f>F1197-G1197</f>
        <v/>
      </c>
      <c r="I1197" s="10">
        <f>IF(E1197=0,"Fora",IF(E1196=0,"Carg xar",IF(H1197&lt;0,IF(M1197&lt;0.9,"Carg FV","Stby"),IF(M1197&gt;P1197,"V2H",IF(M1197&lt;0.9,"Carg xar","Stby")))))</f>
        <v/>
      </c>
      <c r="J1197" s="12">
        <f>IF(OR(I1197="Carg FV",I1197="Carg xar"),MIN(IF(I1197="Carg FV",ABS(H1197),7.4),7.4,MAX(0,(0.9-M1197)*40)*0.95),0)</f>
        <v/>
      </c>
      <c r="K1197" s="12">
        <f>IF(I1197="V2H",MIN(MAX(0,H1197),7.4,MAX(0,(M1197-P1197)*40)*0.95),0)</f>
        <v/>
      </c>
      <c r="L1197" s="12">
        <f>IF(E1197=0,0,MAX(0,H1197-K1197))</f>
        <v/>
      </c>
      <c r="M1197" s="13">
        <f>M1196+J1196/40-IF(I1196="V2H",K1196/(0.95*40),0)-IF(E1197=0,IF(E1196=1,IF(D1197=1,30,40)*0.18/(2*40),0),0)-IF(E1197=1,IF(E1196=0,IF(D1197=1,30,40)*0.18/(2*40),0),0)</f>
        <v/>
      </c>
      <c r="N1197" s="14" t="n">
        <v>0.15</v>
      </c>
      <c r="O1197" s="15">
        <f>K1197*N1197</f>
        <v/>
      </c>
      <c r="P1197">
        <f>IF(E1197=0,0.3,IF(D1197=1,IF(C1197&gt;=Params!$B$13-3,IF(C1197&lt;Params!$B$13,Params!$B$20,0.3),0.3),IF(C1197&gt;=Params!$B$15-3,IF(C1197&lt;Params!$B$15,Params!$B$21,0.3),0.3)))</f>
        <v/>
      </c>
    </row>
    <row r="1198" ht="15" customHeight="1" s="1">
      <c r="A1198" s="9" t="n">
        <v>1195</v>
      </c>
      <c r="B1198" s="6" t="inlineStr">
        <is>
          <t>19/02</t>
        </is>
      </c>
      <c r="C1198" s="6" t="n">
        <v>18</v>
      </c>
      <c r="D1198" s="6" t="n">
        <v>0</v>
      </c>
      <c r="E1198" s="10">
        <f>IF(D1198=1, IF(OR(C1198&lt;10, C1198&gt;=15),1,0), IF(OR(C1198&lt;7, C1198&gt;=18),1,0))</f>
        <v/>
      </c>
      <c r="F1198" s="11" t="n">
        <v>1.939</v>
      </c>
      <c r="G1198" s="12">
        <f>0*8</f>
        <v/>
      </c>
      <c r="H1198" s="12">
        <f>F1198-G1198</f>
        <v/>
      </c>
      <c r="I1198" s="10">
        <f>IF(E1198=0,"Fora",IF(E1197=0,"Carg xar",IF(H1198&lt;0,IF(M1198&lt;0.9,"Carg FV","Stby"),IF(M1198&gt;P1198,"V2H",IF(M1198&lt;0.9,"Carg xar","Stby")))))</f>
        <v/>
      </c>
      <c r="J1198" s="12">
        <f>IF(OR(I1198="Carg FV",I1198="Carg xar"),MIN(IF(I1198="Carg FV",ABS(H1198),7.4),7.4,MAX(0,(0.9-M1198)*40)*0.95),0)</f>
        <v/>
      </c>
      <c r="K1198" s="12">
        <f>IF(I1198="V2H",MIN(MAX(0,H1198),7.4,MAX(0,(M1198-P1198)*40)*0.95),0)</f>
        <v/>
      </c>
      <c r="L1198" s="12">
        <f>IF(E1198=0,0,MAX(0,H1198-K1198))</f>
        <v/>
      </c>
      <c r="M1198" s="13">
        <f>M1197+J1197/40-IF(I1197="V2H",K1197/(0.95*40),0)-IF(E1198=0,IF(E1197=1,IF(D1198=1,30,40)*0.18/(2*40),0),0)-IF(E1198=1,IF(E1197=0,IF(D1198=1,30,40)*0.18/(2*40),0),0)</f>
        <v/>
      </c>
      <c r="N1198" s="14" t="n">
        <v>0.2</v>
      </c>
      <c r="O1198" s="15">
        <f>K1198*N1198</f>
        <v/>
      </c>
      <c r="P1198">
        <f>IF(E1198=0,0.3,IF(D1198=1,IF(C1198&gt;=Params!$B$13-3,IF(C1198&lt;Params!$B$13,Params!$B$20,0.3),0.3),IF(C1198&gt;=Params!$B$15-3,IF(C1198&lt;Params!$B$15,Params!$B$21,0.3),0.3)))</f>
        <v/>
      </c>
    </row>
    <row r="1199" ht="15" customHeight="1" s="1">
      <c r="A1199" s="9" t="n">
        <v>1196</v>
      </c>
      <c r="B1199" s="6" t="inlineStr">
        <is>
          <t>19/02</t>
        </is>
      </c>
      <c r="C1199" s="6" t="n">
        <v>19</v>
      </c>
      <c r="D1199" s="6" t="n">
        <v>0</v>
      </c>
      <c r="E1199" s="10">
        <f>IF(D1199=1, IF(OR(C1199&lt;10, C1199&gt;=15),1,0), IF(OR(C1199&lt;7, C1199&gt;=18),1,0))</f>
        <v/>
      </c>
      <c r="F1199" s="11" t="n">
        <v>1.738</v>
      </c>
      <c r="G1199" s="12">
        <f>0*8</f>
        <v/>
      </c>
      <c r="H1199" s="12">
        <f>F1199-G1199</f>
        <v/>
      </c>
      <c r="I1199" s="10">
        <f>IF(E1199=0,"Fora",IF(E1198=0,"Carg xar",IF(H1199&lt;0,IF(M1199&lt;0.9,"Carg FV","Stby"),IF(M1199&gt;P1199,"V2H",IF(M1199&lt;0.9,"Carg xar","Stby")))))</f>
        <v/>
      </c>
      <c r="J1199" s="12">
        <f>IF(OR(I1199="Carg FV",I1199="Carg xar"),MIN(IF(I1199="Carg FV",ABS(H1199),7.4),7.4,MAX(0,(0.9-M1199)*40)*0.95),0)</f>
        <v/>
      </c>
      <c r="K1199" s="12">
        <f>IF(I1199="V2H",MIN(MAX(0,H1199),7.4,MAX(0,(M1199-P1199)*40)*0.95),0)</f>
        <v/>
      </c>
      <c r="L1199" s="12">
        <f>IF(E1199=0,0,MAX(0,H1199-K1199))</f>
        <v/>
      </c>
      <c r="M1199" s="13">
        <f>M1198+J1198/40-IF(I1198="V2H",K1198/(0.95*40),0)-IF(E1199=0,IF(E1198=1,IF(D1199=1,30,40)*0.18/(2*40),0),0)-IF(E1199=1,IF(E1198=0,IF(D1199=1,30,40)*0.18/(2*40),0),0)</f>
        <v/>
      </c>
      <c r="N1199" s="14" t="n">
        <v>0.2</v>
      </c>
      <c r="O1199" s="15">
        <f>K1199*N1199</f>
        <v/>
      </c>
      <c r="P1199">
        <f>IF(E1199=0,0.3,IF(D1199=1,IF(C1199&gt;=Params!$B$13-3,IF(C1199&lt;Params!$B$13,Params!$B$20,0.3),0.3),IF(C1199&gt;=Params!$B$15-3,IF(C1199&lt;Params!$B$15,Params!$B$21,0.3),0.3)))</f>
        <v/>
      </c>
    </row>
    <row r="1200" ht="15" customHeight="1" s="1">
      <c r="A1200" s="9" t="n">
        <v>1197</v>
      </c>
      <c r="B1200" s="6" t="inlineStr">
        <is>
          <t>19/02</t>
        </is>
      </c>
      <c r="C1200" s="6" t="n">
        <v>20</v>
      </c>
      <c r="D1200" s="6" t="n">
        <v>0</v>
      </c>
      <c r="E1200" s="10">
        <f>IF(D1200=1, IF(OR(C1200&lt;10, C1200&gt;=15),1,0), IF(OR(C1200&lt;7, C1200&gt;=18),1,0))</f>
        <v/>
      </c>
      <c r="F1200" s="11" t="n">
        <v>2.586</v>
      </c>
      <c r="G1200" s="12">
        <f>0*8</f>
        <v/>
      </c>
      <c r="H1200" s="12">
        <f>F1200-G1200</f>
        <v/>
      </c>
      <c r="I1200" s="10">
        <f>IF(E1200=0,"Fora",IF(E1199=0,"Carg xar",IF(H1200&lt;0,IF(M1200&lt;0.9,"Carg FV","Stby"),IF(M1200&gt;P1200,"V2H",IF(M1200&lt;0.9,"Carg xar","Stby")))))</f>
        <v/>
      </c>
      <c r="J1200" s="12">
        <f>IF(OR(I1200="Carg FV",I1200="Carg xar"),MIN(IF(I1200="Carg FV",ABS(H1200),7.4),7.4,MAX(0,(0.9-M1200)*40)*0.95),0)</f>
        <v/>
      </c>
      <c r="K1200" s="12">
        <f>IF(I1200="V2H",MIN(MAX(0,H1200),7.4,MAX(0,(M1200-P1200)*40)*0.95),0)</f>
        <v/>
      </c>
      <c r="L1200" s="12">
        <f>IF(E1200=0,0,MAX(0,H1200-K1200))</f>
        <v/>
      </c>
      <c r="M1200" s="13">
        <f>M1199+J1199/40-IF(I1199="V2H",K1199/(0.95*40),0)-IF(E1200=0,IF(E1199=1,IF(D1200=1,30,40)*0.18/(2*40),0),0)-IF(E1200=1,IF(E1199=0,IF(D1200=1,30,40)*0.18/(2*40),0),0)</f>
        <v/>
      </c>
      <c r="N1200" s="14" t="n">
        <v>0.2</v>
      </c>
      <c r="O1200" s="15">
        <f>K1200*N1200</f>
        <v/>
      </c>
      <c r="P1200">
        <f>IF(E1200=0,0.3,IF(D1200=1,IF(C1200&gt;=Params!$B$13-3,IF(C1200&lt;Params!$B$13,Params!$B$20,0.3),0.3),IF(C1200&gt;=Params!$B$15-3,IF(C1200&lt;Params!$B$15,Params!$B$21,0.3),0.3)))</f>
        <v/>
      </c>
    </row>
    <row r="1201" ht="15" customHeight="1" s="1">
      <c r="A1201" s="9" t="n">
        <v>1198</v>
      </c>
      <c r="B1201" s="6" t="inlineStr">
        <is>
          <t>19/02</t>
        </is>
      </c>
      <c r="C1201" s="6" t="n">
        <v>21</v>
      </c>
      <c r="D1201" s="6" t="n">
        <v>0</v>
      </c>
      <c r="E1201" s="10">
        <f>IF(D1201=1, IF(OR(C1201&lt;10, C1201&gt;=15),1,0), IF(OR(C1201&lt;7, C1201&gt;=18),1,0))</f>
        <v/>
      </c>
      <c r="F1201" s="11" t="n">
        <v>2.489</v>
      </c>
      <c r="G1201" s="12">
        <f>0*8</f>
        <v/>
      </c>
      <c r="H1201" s="12">
        <f>F1201-G1201</f>
        <v/>
      </c>
      <c r="I1201" s="10">
        <f>IF(E1201=0,"Fora",IF(E1200=0,"Carg xar",IF(H1201&lt;0,IF(M1201&lt;0.9,"Carg FV","Stby"),IF(M1201&gt;P1201,"V2H",IF(M1201&lt;0.9,"Carg xar","Stby")))))</f>
        <v/>
      </c>
      <c r="J1201" s="12">
        <f>IF(OR(I1201="Carg FV",I1201="Carg xar"),MIN(IF(I1201="Carg FV",ABS(H1201),7.4),7.4,MAX(0,(0.9-M1201)*40)*0.95),0)</f>
        <v/>
      </c>
      <c r="K1201" s="12">
        <f>IF(I1201="V2H",MIN(MAX(0,H1201),7.4,MAX(0,(M1201-P1201)*40)*0.95),0)</f>
        <v/>
      </c>
      <c r="L1201" s="12">
        <f>IF(E1201=0,0,MAX(0,H1201-K1201))</f>
        <v/>
      </c>
      <c r="M1201" s="13">
        <f>M1200+J1200/40-IF(I1200="V2H",K1200/(0.95*40),0)-IF(E1201=0,IF(E1200=1,IF(D1201=1,30,40)*0.18/(2*40),0),0)-IF(E1201=1,IF(E1200=0,IF(D1201=1,30,40)*0.18/(2*40),0),0)</f>
        <v/>
      </c>
      <c r="N1201" s="14" t="n">
        <v>0.2</v>
      </c>
      <c r="O1201" s="15">
        <f>K1201*N1201</f>
        <v/>
      </c>
      <c r="P1201">
        <f>IF(E1201=0,0.3,IF(D1201=1,IF(C1201&gt;=Params!$B$13-3,IF(C1201&lt;Params!$B$13,Params!$B$20,0.3),0.3),IF(C1201&gt;=Params!$B$15-3,IF(C1201&lt;Params!$B$15,Params!$B$21,0.3),0.3)))</f>
        <v/>
      </c>
    </row>
    <row r="1202" ht="15" customHeight="1" s="1">
      <c r="A1202" s="9" t="n">
        <v>1199</v>
      </c>
      <c r="B1202" s="6" t="inlineStr">
        <is>
          <t>19/02</t>
        </is>
      </c>
      <c r="C1202" s="6" t="n">
        <v>22</v>
      </c>
      <c r="D1202" s="6" t="n">
        <v>0</v>
      </c>
      <c r="E1202" s="10">
        <f>IF(D1202=1, IF(OR(C1202&lt;10, C1202&gt;=15),1,0), IF(OR(C1202&lt;7, C1202&gt;=18),1,0))</f>
        <v/>
      </c>
      <c r="F1202" s="11" t="n">
        <v>1.882</v>
      </c>
      <c r="G1202" s="12">
        <f>0*8</f>
        <v/>
      </c>
      <c r="H1202" s="12">
        <f>F1202-G1202</f>
        <v/>
      </c>
      <c r="I1202" s="10">
        <f>IF(E1202=0,"Fora",IF(E1201=0,"Carg xar",IF(H1202&lt;0,IF(M1202&lt;0.9,"Carg FV","Stby"),IF(M1202&gt;P1202,"V2H",IF(M1202&lt;0.9,"Carg xar","Stby")))))</f>
        <v/>
      </c>
      <c r="J1202" s="12">
        <f>IF(OR(I1202="Carg FV",I1202="Carg xar"),MIN(IF(I1202="Carg FV",ABS(H1202),7.4),7.4,MAX(0,(0.9-M1202)*40)*0.95),0)</f>
        <v/>
      </c>
      <c r="K1202" s="12">
        <f>IF(I1202="V2H",MIN(MAX(0,H1202),7.4,MAX(0,(M1202-P1202)*40)*0.95),0)</f>
        <v/>
      </c>
      <c r="L1202" s="12">
        <f>IF(E1202=0,0,MAX(0,H1202-K1202))</f>
        <v/>
      </c>
      <c r="M1202" s="13">
        <f>M1201+J1201/40-IF(I1201="V2H",K1201/(0.95*40),0)-IF(E1202=0,IF(E1201=1,IF(D1202=1,30,40)*0.18/(2*40),0),0)-IF(E1202=1,IF(E1201=0,IF(D1202=1,30,40)*0.18/(2*40),0),0)</f>
        <v/>
      </c>
      <c r="N1202" s="14" t="n">
        <v>0.15</v>
      </c>
      <c r="O1202" s="15">
        <f>K1202*N1202</f>
        <v/>
      </c>
      <c r="P1202">
        <f>IF(E1202=0,0.3,IF(D1202=1,IF(C1202&gt;=Params!$B$13-3,IF(C1202&lt;Params!$B$13,Params!$B$20,0.3),0.3),IF(C1202&gt;=Params!$B$15-3,IF(C1202&lt;Params!$B$15,Params!$B$21,0.3),0.3)))</f>
        <v/>
      </c>
    </row>
    <row r="1203" ht="15" customHeight="1" s="1">
      <c r="A1203" s="9" t="n">
        <v>1200</v>
      </c>
      <c r="B1203" s="6" t="inlineStr">
        <is>
          <t>19/02</t>
        </is>
      </c>
      <c r="C1203" s="6" t="n">
        <v>23</v>
      </c>
      <c r="D1203" s="6" t="n">
        <v>0</v>
      </c>
      <c r="E1203" s="10">
        <f>IF(D1203=1, IF(OR(C1203&lt;10, C1203&gt;=15),1,0), IF(OR(C1203&lt;7, C1203&gt;=18),1,0))</f>
        <v/>
      </c>
      <c r="F1203" s="11" t="n">
        <v>1.57</v>
      </c>
      <c r="G1203" s="12">
        <f>0*8</f>
        <v/>
      </c>
      <c r="H1203" s="12">
        <f>F1203-G1203</f>
        <v/>
      </c>
      <c r="I1203" s="10">
        <f>IF(E1203=0,"Fora",IF(E1202=0,"Carg xar",IF(H1203&lt;0,IF(M1203&lt;0.9,"Carg FV","Stby"),IF(M1203&gt;P1203,"V2H",IF(M1203&lt;0.9,"Carg xar","Stby")))))</f>
        <v/>
      </c>
      <c r="J1203" s="12">
        <f>IF(OR(I1203="Carg FV",I1203="Carg xar"),MIN(IF(I1203="Carg FV",ABS(H1203),7.4),7.4,MAX(0,(0.9-M1203)*40)*0.95),0)</f>
        <v/>
      </c>
      <c r="K1203" s="12">
        <f>IF(I1203="V2H",MIN(MAX(0,H1203),7.4,MAX(0,(M1203-P1203)*40)*0.95),0)</f>
        <v/>
      </c>
      <c r="L1203" s="12">
        <f>IF(E1203=0,0,MAX(0,H1203-K1203))</f>
        <v/>
      </c>
      <c r="M1203" s="13">
        <f>M1202+J1202/40-IF(I1202="V2H",K1202/(0.95*40),0)-IF(E1203=0,IF(E1202=1,IF(D1203=1,30,40)*0.18/(2*40),0),0)-IF(E1203=1,IF(E1202=0,IF(D1203=1,30,40)*0.18/(2*40),0),0)</f>
        <v/>
      </c>
      <c r="N1203" s="14" t="n">
        <v>0.15</v>
      </c>
      <c r="O1203" s="15">
        <f>K1203*N1203</f>
        <v/>
      </c>
      <c r="P1203">
        <f>IF(E1203=0,0.3,IF(D1203=1,IF(C1203&gt;=Params!$B$13-3,IF(C1203&lt;Params!$B$13,Params!$B$20,0.3),0.3),IF(C1203&gt;=Params!$B$15-3,IF(C1203&lt;Params!$B$15,Params!$B$21,0.3),0.3)))</f>
        <v/>
      </c>
    </row>
    <row r="1204" ht="15" customHeight="1" s="1">
      <c r="A1204" s="9" t="n">
        <v>1201</v>
      </c>
      <c r="B1204" s="6" t="inlineStr">
        <is>
          <t>20/02</t>
        </is>
      </c>
      <c r="C1204" s="6" t="n">
        <v>0</v>
      </c>
      <c r="D1204" s="6" t="n">
        <v>0</v>
      </c>
      <c r="E1204" s="10">
        <f>IF(D1204=1, IF(OR(C1204&lt;10, C1204&gt;=15),1,0), IF(OR(C1204&lt;7, C1204&gt;=18),1,0))</f>
        <v/>
      </c>
      <c r="F1204" s="11" t="n">
        <v>1.527</v>
      </c>
      <c r="G1204" s="12">
        <f>0*8</f>
        <v/>
      </c>
      <c r="H1204" s="12">
        <f>F1204-G1204</f>
        <v/>
      </c>
      <c r="I1204" s="10">
        <f>IF(E1204=0,"Fora",IF(E1203=0,"Carg xar",IF(H1204&lt;0,IF(M1204&lt;0.9,"Carg FV","Stby"),IF(M1204&gt;P1204,"V2H",IF(M1204&lt;0.9,"Carg xar","Stby")))))</f>
        <v/>
      </c>
      <c r="J1204" s="12">
        <f>IF(OR(I1204="Carg FV",I1204="Carg xar"),MIN(IF(I1204="Carg FV",ABS(H1204),7.4),7.4,MAX(0,(0.9-M1204)*40)*0.95),0)</f>
        <v/>
      </c>
      <c r="K1204" s="12">
        <f>IF(I1204="V2H",MIN(MAX(0,H1204),7.4,MAX(0,(M1204-P1204)*40)*0.95),0)</f>
        <v/>
      </c>
      <c r="L1204" s="12">
        <f>IF(E1204=0,0,MAX(0,H1204-K1204))</f>
        <v/>
      </c>
      <c r="M1204" s="13">
        <f>M1203+J1203/40-IF(I1203="V2H",K1203/(0.95*40),0)-IF(E1204=0,IF(E1203=1,IF(D1204=1,30,40)*0.18/(2*40),0),0)-IF(E1204=1,IF(E1203=0,IF(D1204=1,30,40)*0.18/(2*40),0),0)</f>
        <v/>
      </c>
      <c r="N1204" s="14" t="n">
        <v>0.09</v>
      </c>
      <c r="O1204" s="15">
        <f>K1204*N1204</f>
        <v/>
      </c>
      <c r="P1204">
        <f>IF(E1204=0,0.3,IF(D1204=1,IF(C1204&gt;=Params!$B$13-3,IF(C1204&lt;Params!$B$13,Params!$B$20,0.3),0.3),IF(C1204&gt;=Params!$B$15-3,IF(C1204&lt;Params!$B$15,Params!$B$21,0.3),0.3)))</f>
        <v/>
      </c>
    </row>
    <row r="1205" ht="15" customHeight="1" s="1">
      <c r="A1205" s="9" t="n">
        <v>1202</v>
      </c>
      <c r="B1205" s="6" t="inlineStr">
        <is>
          <t>20/02</t>
        </is>
      </c>
      <c r="C1205" s="6" t="n">
        <v>1</v>
      </c>
      <c r="D1205" s="6" t="n">
        <v>0</v>
      </c>
      <c r="E1205" s="10">
        <f>IF(D1205=1, IF(OR(C1205&lt;10, C1205&gt;=15),1,0), IF(OR(C1205&lt;7, C1205&gt;=18),1,0))</f>
        <v/>
      </c>
      <c r="F1205" s="11" t="n">
        <v>1.525</v>
      </c>
      <c r="G1205" s="12">
        <f>0*8</f>
        <v/>
      </c>
      <c r="H1205" s="12">
        <f>F1205-G1205</f>
        <v/>
      </c>
      <c r="I1205" s="10">
        <f>IF(E1205=0,"Fora",IF(E1204=0,"Carg xar",IF(H1205&lt;0,IF(M1205&lt;0.9,"Carg FV","Stby"),IF(M1205&gt;P1205,"V2H",IF(M1205&lt;0.9,"Carg xar","Stby")))))</f>
        <v/>
      </c>
      <c r="J1205" s="12">
        <f>IF(OR(I1205="Carg FV",I1205="Carg xar"),MIN(IF(I1205="Carg FV",ABS(H1205),7.4),7.4,MAX(0,(0.9-M1205)*40)*0.95),0)</f>
        <v/>
      </c>
      <c r="K1205" s="12">
        <f>IF(I1205="V2H",MIN(MAX(0,H1205),7.4,MAX(0,(M1205-P1205)*40)*0.95),0)</f>
        <v/>
      </c>
      <c r="L1205" s="12">
        <f>IF(E1205=0,0,MAX(0,H1205-K1205))</f>
        <v/>
      </c>
      <c r="M1205" s="13">
        <f>M1204+J1204/40-IF(I1204="V2H",K1204/(0.95*40),0)-IF(E1205=0,IF(E1204=1,IF(D1205=1,30,40)*0.18/(2*40),0),0)-IF(E1205=1,IF(E1204=0,IF(D1205=1,30,40)*0.18/(2*40),0),0)</f>
        <v/>
      </c>
      <c r="N1205" s="14" t="n">
        <v>0.09</v>
      </c>
      <c r="O1205" s="15">
        <f>K1205*N1205</f>
        <v/>
      </c>
      <c r="P1205">
        <f>IF(E1205=0,0.3,IF(D1205=1,IF(C1205&gt;=Params!$B$13-3,IF(C1205&lt;Params!$B$13,Params!$B$20,0.3),0.3),IF(C1205&gt;=Params!$B$15-3,IF(C1205&lt;Params!$B$15,Params!$B$21,0.3),0.3)))</f>
        <v/>
      </c>
    </row>
    <row r="1206" ht="15" customHeight="1" s="1">
      <c r="A1206" s="9" t="n">
        <v>1203</v>
      </c>
      <c r="B1206" s="6" t="inlineStr">
        <is>
          <t>20/02</t>
        </is>
      </c>
      <c r="C1206" s="6" t="n">
        <v>2</v>
      </c>
      <c r="D1206" s="6" t="n">
        <v>0</v>
      </c>
      <c r="E1206" s="10">
        <f>IF(D1206=1, IF(OR(C1206&lt;10, C1206&gt;=15),1,0), IF(OR(C1206&lt;7, C1206&gt;=18),1,0))</f>
        <v/>
      </c>
      <c r="F1206" s="11" t="n">
        <v>1.512</v>
      </c>
      <c r="G1206" s="12">
        <f>0*8</f>
        <v/>
      </c>
      <c r="H1206" s="12">
        <f>F1206-G1206</f>
        <v/>
      </c>
      <c r="I1206" s="10">
        <f>IF(E1206=0,"Fora",IF(E1205=0,"Carg xar",IF(H1206&lt;0,IF(M1206&lt;0.9,"Carg FV","Stby"),IF(M1206&gt;P1206,"V2H",IF(M1206&lt;0.9,"Carg xar","Stby")))))</f>
        <v/>
      </c>
      <c r="J1206" s="12">
        <f>IF(OR(I1206="Carg FV",I1206="Carg xar"),MIN(IF(I1206="Carg FV",ABS(H1206),7.4),7.4,MAX(0,(0.9-M1206)*40)*0.95),0)</f>
        <v/>
      </c>
      <c r="K1206" s="12">
        <f>IF(I1206="V2H",MIN(MAX(0,H1206),7.4,MAX(0,(M1206-P1206)*40)*0.95),0)</f>
        <v/>
      </c>
      <c r="L1206" s="12">
        <f>IF(E1206=0,0,MAX(0,H1206-K1206))</f>
        <v/>
      </c>
      <c r="M1206" s="13">
        <f>M1205+J1205/40-IF(I1205="V2H",K1205/(0.95*40),0)-IF(E1206=0,IF(E1205=1,IF(D1206=1,30,40)*0.18/(2*40),0),0)-IF(E1206=1,IF(E1205=0,IF(D1206=1,30,40)*0.18/(2*40),0),0)</f>
        <v/>
      </c>
      <c r="N1206" s="14" t="n">
        <v>0.09</v>
      </c>
      <c r="O1206" s="15">
        <f>K1206*N1206</f>
        <v/>
      </c>
      <c r="P1206">
        <f>IF(E1206=0,0.3,IF(D1206=1,IF(C1206&gt;=Params!$B$13-3,IF(C1206&lt;Params!$B$13,Params!$B$20,0.3),0.3),IF(C1206&gt;=Params!$B$15-3,IF(C1206&lt;Params!$B$15,Params!$B$21,0.3),0.3)))</f>
        <v/>
      </c>
    </row>
    <row r="1207" ht="15" customHeight="1" s="1">
      <c r="A1207" s="9" t="n">
        <v>1204</v>
      </c>
      <c r="B1207" s="6" t="inlineStr">
        <is>
          <t>20/02</t>
        </is>
      </c>
      <c r="C1207" s="6" t="n">
        <v>3</v>
      </c>
      <c r="D1207" s="6" t="n">
        <v>0</v>
      </c>
      <c r="E1207" s="10">
        <f>IF(D1207=1, IF(OR(C1207&lt;10, C1207&gt;=15),1,0), IF(OR(C1207&lt;7, C1207&gt;=18),1,0))</f>
        <v/>
      </c>
      <c r="F1207" s="11" t="n">
        <v>2.613</v>
      </c>
      <c r="G1207" s="12">
        <f>0*8</f>
        <v/>
      </c>
      <c r="H1207" s="12">
        <f>F1207-G1207</f>
        <v/>
      </c>
      <c r="I1207" s="10">
        <f>IF(E1207=0,"Fora",IF(E1206=0,"Carg xar",IF(H1207&lt;0,IF(M1207&lt;0.9,"Carg FV","Stby"),IF(M1207&gt;P1207,"V2H",IF(M1207&lt;0.9,"Carg xar","Stby")))))</f>
        <v/>
      </c>
      <c r="J1207" s="12">
        <f>IF(OR(I1207="Carg FV",I1207="Carg xar"),MIN(IF(I1207="Carg FV",ABS(H1207),7.4),7.4,MAX(0,(0.9-M1207)*40)*0.95),0)</f>
        <v/>
      </c>
      <c r="K1207" s="12">
        <f>IF(I1207="V2H",MIN(MAX(0,H1207),7.4,MAX(0,(M1207-P1207)*40)*0.95),0)</f>
        <v/>
      </c>
      <c r="L1207" s="12">
        <f>IF(E1207=0,0,MAX(0,H1207-K1207))</f>
        <v/>
      </c>
      <c r="M1207" s="13">
        <f>M1206+J1206/40-IF(I1206="V2H",K1206/(0.95*40),0)-IF(E1207=0,IF(E1206=1,IF(D1207=1,30,40)*0.18/(2*40),0),0)-IF(E1207=1,IF(E1206=0,IF(D1207=1,30,40)*0.18/(2*40),0),0)</f>
        <v/>
      </c>
      <c r="N1207" s="14" t="n">
        <v>0.09</v>
      </c>
      <c r="O1207" s="15">
        <f>K1207*N1207</f>
        <v/>
      </c>
      <c r="P1207">
        <f>IF(E1207=0,0.3,IF(D1207=1,IF(C1207&gt;=Params!$B$13-3,IF(C1207&lt;Params!$B$13,Params!$B$20,0.3),0.3),IF(C1207&gt;=Params!$B$15-3,IF(C1207&lt;Params!$B$15,Params!$B$21,0.3),0.3)))</f>
        <v/>
      </c>
    </row>
    <row r="1208" ht="15" customHeight="1" s="1">
      <c r="A1208" s="9" t="n">
        <v>1205</v>
      </c>
      <c r="B1208" s="6" t="inlineStr">
        <is>
          <t>20/02</t>
        </is>
      </c>
      <c r="C1208" s="6" t="n">
        <v>4</v>
      </c>
      <c r="D1208" s="6" t="n">
        <v>0</v>
      </c>
      <c r="E1208" s="10">
        <f>IF(D1208=1, IF(OR(C1208&lt;10, C1208&gt;=15),1,0), IF(OR(C1208&lt;7, C1208&gt;=18),1,0))</f>
        <v/>
      </c>
      <c r="F1208" s="11" t="n">
        <v>1.731</v>
      </c>
      <c r="G1208" s="12">
        <f>0*8</f>
        <v/>
      </c>
      <c r="H1208" s="12">
        <f>F1208-G1208</f>
        <v/>
      </c>
      <c r="I1208" s="10">
        <f>IF(E1208=0,"Fora",IF(E1207=0,"Carg xar",IF(H1208&lt;0,IF(M1208&lt;0.9,"Carg FV","Stby"),IF(M1208&gt;P1208,"V2H",IF(M1208&lt;0.9,"Carg xar","Stby")))))</f>
        <v/>
      </c>
      <c r="J1208" s="12">
        <f>IF(OR(I1208="Carg FV",I1208="Carg xar"),MIN(IF(I1208="Carg FV",ABS(H1208),7.4),7.4,MAX(0,(0.9-M1208)*40)*0.95),0)</f>
        <v/>
      </c>
      <c r="K1208" s="12">
        <f>IF(I1208="V2H",MIN(MAX(0,H1208),7.4,MAX(0,(M1208-P1208)*40)*0.95),0)</f>
        <v/>
      </c>
      <c r="L1208" s="12">
        <f>IF(E1208=0,0,MAX(0,H1208-K1208))</f>
        <v/>
      </c>
      <c r="M1208" s="13">
        <f>M1207+J1207/40-IF(I1207="V2H",K1207/(0.95*40),0)-IF(E1208=0,IF(E1207=1,IF(D1208=1,30,40)*0.18/(2*40),0),0)-IF(E1208=1,IF(E1207=0,IF(D1208=1,30,40)*0.18/(2*40),0),0)</f>
        <v/>
      </c>
      <c r="N1208" s="14" t="n">
        <v>0.09</v>
      </c>
      <c r="O1208" s="15">
        <f>K1208*N1208</f>
        <v/>
      </c>
      <c r="P1208">
        <f>IF(E1208=0,0.3,IF(D1208=1,IF(C1208&gt;=Params!$B$13-3,IF(C1208&lt;Params!$B$13,Params!$B$20,0.3),0.3),IF(C1208&gt;=Params!$B$15-3,IF(C1208&lt;Params!$B$15,Params!$B$21,0.3),0.3)))</f>
        <v/>
      </c>
    </row>
    <row r="1209" ht="15" customHeight="1" s="1">
      <c r="A1209" s="9" t="n">
        <v>1206</v>
      </c>
      <c r="B1209" s="6" t="inlineStr">
        <is>
          <t>20/02</t>
        </is>
      </c>
      <c r="C1209" s="6" t="n">
        <v>5</v>
      </c>
      <c r="D1209" s="6" t="n">
        <v>0</v>
      </c>
      <c r="E1209" s="10">
        <f>IF(D1209=1, IF(OR(C1209&lt;10, C1209&gt;=15),1,0), IF(OR(C1209&lt;7, C1209&gt;=18),1,0))</f>
        <v/>
      </c>
      <c r="F1209" s="11" t="n">
        <v>1.547</v>
      </c>
      <c r="G1209" s="12">
        <f>0*8</f>
        <v/>
      </c>
      <c r="H1209" s="12">
        <f>F1209-G1209</f>
        <v/>
      </c>
      <c r="I1209" s="10">
        <f>IF(E1209=0,"Fora",IF(E1208=0,"Carg xar",IF(H1209&lt;0,IF(M1209&lt;0.9,"Carg FV","Stby"),IF(M1209&gt;P1209,"V2H",IF(M1209&lt;0.9,"Carg xar","Stby")))))</f>
        <v/>
      </c>
      <c r="J1209" s="12">
        <f>IF(OR(I1209="Carg FV",I1209="Carg xar"),MIN(IF(I1209="Carg FV",ABS(H1209),7.4),7.4,MAX(0,(0.9-M1209)*40)*0.95),0)</f>
        <v/>
      </c>
      <c r="K1209" s="12">
        <f>IF(I1209="V2H",MIN(MAX(0,H1209),7.4,MAX(0,(M1209-P1209)*40)*0.95),0)</f>
        <v/>
      </c>
      <c r="L1209" s="12">
        <f>IF(E1209=0,0,MAX(0,H1209-K1209))</f>
        <v/>
      </c>
      <c r="M1209" s="13">
        <f>M1208+J1208/40-IF(I1208="V2H",K1208/(0.95*40),0)-IF(E1209=0,IF(E1208=1,IF(D1209=1,30,40)*0.18/(2*40),0),0)-IF(E1209=1,IF(E1208=0,IF(D1209=1,30,40)*0.18/(2*40),0),0)</f>
        <v/>
      </c>
      <c r="N1209" s="14" t="n">
        <v>0.09</v>
      </c>
      <c r="O1209" s="15">
        <f>K1209*N1209</f>
        <v/>
      </c>
      <c r="P1209">
        <f>IF(E1209=0,0.3,IF(D1209=1,IF(C1209&gt;=Params!$B$13-3,IF(C1209&lt;Params!$B$13,Params!$B$20,0.3),0.3),IF(C1209&gt;=Params!$B$15-3,IF(C1209&lt;Params!$B$15,Params!$B$21,0.3),0.3)))</f>
        <v/>
      </c>
    </row>
    <row r="1210" ht="15" customHeight="1" s="1">
      <c r="A1210" s="9" t="n">
        <v>1207</v>
      </c>
      <c r="B1210" s="6" t="inlineStr">
        <is>
          <t>20/02</t>
        </is>
      </c>
      <c r="C1210" s="6" t="n">
        <v>6</v>
      </c>
      <c r="D1210" s="6" t="n">
        <v>0</v>
      </c>
      <c r="E1210" s="10">
        <f>IF(D1210=1, IF(OR(C1210&lt;10, C1210&gt;=15),1,0), IF(OR(C1210&lt;7, C1210&gt;=18),1,0))</f>
        <v/>
      </c>
      <c r="F1210" s="11" t="n">
        <v>1.55</v>
      </c>
      <c r="G1210" s="12">
        <f>0*8</f>
        <v/>
      </c>
      <c r="H1210" s="12">
        <f>F1210-G1210</f>
        <v/>
      </c>
      <c r="I1210" s="10">
        <f>IF(E1210=0,"Fora",IF(E1209=0,"Carg xar",IF(H1210&lt;0,IF(M1210&lt;0.9,"Carg FV","Stby"),IF(M1210&gt;P1210,"V2H",IF(M1210&lt;0.9,"Carg xar","Stby")))))</f>
        <v/>
      </c>
      <c r="J1210" s="12">
        <f>IF(OR(I1210="Carg FV",I1210="Carg xar"),MIN(IF(I1210="Carg FV",ABS(H1210),7.4),7.4,MAX(0,(0.9-M1210)*40)*0.95),0)</f>
        <v/>
      </c>
      <c r="K1210" s="12">
        <f>IF(I1210="V2H",MIN(MAX(0,H1210),7.4,MAX(0,(M1210-P1210)*40)*0.95),0)</f>
        <v/>
      </c>
      <c r="L1210" s="12">
        <f>IF(E1210=0,0,MAX(0,H1210-K1210))</f>
        <v/>
      </c>
      <c r="M1210" s="13">
        <f>M1209+J1209/40-IF(I1209="V2H",K1209/(0.95*40),0)-IF(E1210=0,IF(E1209=1,IF(D1210=1,30,40)*0.18/(2*40),0),0)-IF(E1210=1,IF(E1209=0,IF(D1210=1,30,40)*0.18/(2*40),0),0)</f>
        <v/>
      </c>
      <c r="N1210" s="14" t="n">
        <v>0.09</v>
      </c>
      <c r="O1210" s="15">
        <f>K1210*N1210</f>
        <v/>
      </c>
      <c r="P1210">
        <f>IF(E1210=0,0.3,IF(D1210=1,IF(C1210&gt;=Params!$B$13-3,IF(C1210&lt;Params!$B$13,Params!$B$20,0.3),0.3),IF(C1210&gt;=Params!$B$15-3,IF(C1210&lt;Params!$B$15,Params!$B$21,0.3),0.3)))</f>
        <v/>
      </c>
    </row>
    <row r="1211" ht="15" customHeight="1" s="1">
      <c r="A1211" s="9" t="n">
        <v>1208</v>
      </c>
      <c r="B1211" s="6" t="inlineStr">
        <is>
          <t>20/02</t>
        </is>
      </c>
      <c r="C1211" s="6" t="n">
        <v>7</v>
      </c>
      <c r="D1211" s="6" t="n">
        <v>0</v>
      </c>
      <c r="E1211" s="10">
        <f>IF(D1211=1, IF(OR(C1211&lt;10, C1211&gt;=15),1,0), IF(OR(C1211&lt;7, C1211&gt;=18),1,0))</f>
        <v/>
      </c>
      <c r="F1211" s="11" t="n">
        <v>1.819</v>
      </c>
      <c r="G1211" s="12">
        <f>0*8</f>
        <v/>
      </c>
      <c r="H1211" s="12">
        <f>F1211-G1211</f>
        <v/>
      </c>
      <c r="I1211" s="10">
        <f>IF(E1211=0,"Fora",IF(E1210=0,"Carg xar",IF(H1211&lt;0,IF(M1211&lt;0.9,"Carg FV","Stby"),IF(M1211&gt;P1211,"V2H",IF(M1211&lt;0.9,"Carg xar","Stby")))))</f>
        <v/>
      </c>
      <c r="J1211" s="12">
        <f>IF(OR(I1211="Carg FV",I1211="Carg xar"),MIN(IF(I1211="Carg FV",ABS(H1211),7.4),7.4,MAX(0,(0.9-M1211)*40)*0.95),0)</f>
        <v/>
      </c>
      <c r="K1211" s="12">
        <f>IF(I1211="V2H",MIN(MAX(0,H1211),7.4,MAX(0,(M1211-P1211)*40)*0.95),0)</f>
        <v/>
      </c>
      <c r="L1211" s="12">
        <f>IF(E1211=0,0,MAX(0,H1211-K1211))</f>
        <v/>
      </c>
      <c r="M1211" s="13">
        <f>M1210+J1210/40-IF(I1210="V2H",K1210/(0.95*40),0)-IF(E1211=0,IF(E1210=1,IF(D1211=1,30,40)*0.18/(2*40),0),0)-IF(E1211=1,IF(E1210=0,IF(D1211=1,30,40)*0.18/(2*40),0),0)</f>
        <v/>
      </c>
      <c r="N1211" s="14" t="n">
        <v>0.09</v>
      </c>
      <c r="O1211" s="15">
        <f>K1211*N1211</f>
        <v/>
      </c>
      <c r="P1211">
        <f>IF(E1211=0,0.3,IF(D1211=1,IF(C1211&gt;=Params!$B$13-3,IF(C1211&lt;Params!$B$13,Params!$B$20,0.3),0.3),IF(C1211&gt;=Params!$B$15-3,IF(C1211&lt;Params!$B$15,Params!$B$21,0.3),0.3)))</f>
        <v/>
      </c>
    </row>
    <row r="1212" ht="15" customHeight="1" s="1">
      <c r="A1212" s="9" t="n">
        <v>1209</v>
      </c>
      <c r="B1212" s="6" t="inlineStr">
        <is>
          <t>20/02</t>
        </is>
      </c>
      <c r="C1212" s="6" t="n">
        <v>8</v>
      </c>
      <c r="D1212" s="6" t="n">
        <v>0</v>
      </c>
      <c r="E1212" s="10">
        <f>IF(D1212=1, IF(OR(C1212&lt;10, C1212&gt;=15),1,0), IF(OR(C1212&lt;7, C1212&gt;=18),1,0))</f>
        <v/>
      </c>
      <c r="F1212" s="11" t="n">
        <v>1.771</v>
      </c>
      <c r="G1212" s="12">
        <f>0.1*8</f>
        <v/>
      </c>
      <c r="H1212" s="12">
        <f>F1212-G1212</f>
        <v/>
      </c>
      <c r="I1212" s="10">
        <f>IF(E1212=0,"Fora",IF(E1211=0,"Carg xar",IF(H1212&lt;0,IF(M1212&lt;0.9,"Carg FV","Stby"),IF(M1212&gt;P1212,"V2H",IF(M1212&lt;0.9,"Carg xar","Stby")))))</f>
        <v/>
      </c>
      <c r="J1212" s="12">
        <f>IF(OR(I1212="Carg FV",I1212="Carg xar"),MIN(IF(I1212="Carg FV",ABS(H1212),7.4),7.4,MAX(0,(0.9-M1212)*40)*0.95),0)</f>
        <v/>
      </c>
      <c r="K1212" s="12">
        <f>IF(I1212="V2H",MIN(MAX(0,H1212),7.4,MAX(0,(M1212-P1212)*40)*0.95),0)</f>
        <v/>
      </c>
      <c r="L1212" s="12">
        <f>IF(E1212=0,0,MAX(0,H1212-K1212))</f>
        <v/>
      </c>
      <c r="M1212" s="13">
        <f>M1211+J1211/40-IF(I1211="V2H",K1211/(0.95*40),0)-IF(E1212=0,IF(E1211=1,IF(D1212=1,30,40)*0.18/(2*40),0),0)-IF(E1212=1,IF(E1211=0,IF(D1212=1,30,40)*0.18/(2*40),0),0)</f>
        <v/>
      </c>
      <c r="N1212" s="14" t="n">
        <v>0.15</v>
      </c>
      <c r="O1212" s="15">
        <f>K1212*N1212</f>
        <v/>
      </c>
      <c r="P1212">
        <f>IF(E1212=0,0.3,IF(D1212=1,IF(C1212&gt;=Params!$B$13-3,IF(C1212&lt;Params!$B$13,Params!$B$20,0.3),0.3),IF(C1212&gt;=Params!$B$15-3,IF(C1212&lt;Params!$B$15,Params!$B$21,0.3),0.3)))</f>
        <v/>
      </c>
    </row>
    <row r="1213" ht="15" customHeight="1" s="1">
      <c r="A1213" s="9" t="n">
        <v>1210</v>
      </c>
      <c r="B1213" s="6" t="inlineStr">
        <is>
          <t>20/02</t>
        </is>
      </c>
      <c r="C1213" s="6" t="n">
        <v>9</v>
      </c>
      <c r="D1213" s="6" t="n">
        <v>0</v>
      </c>
      <c r="E1213" s="10">
        <f>IF(D1213=1, IF(OR(C1213&lt;10, C1213&gt;=15),1,0), IF(OR(C1213&lt;7, C1213&gt;=18),1,0))</f>
        <v/>
      </c>
      <c r="F1213" s="11" t="n">
        <v>0.705</v>
      </c>
      <c r="G1213" s="12">
        <f>0.28*8</f>
        <v/>
      </c>
      <c r="H1213" s="12">
        <f>F1213-G1213</f>
        <v/>
      </c>
      <c r="I1213" s="10">
        <f>IF(E1213=0,"Fora",IF(E1212=0,"Carg xar",IF(H1213&lt;0,IF(M1213&lt;0.9,"Carg FV","Stby"),IF(M1213&gt;P1213,"V2H",IF(M1213&lt;0.9,"Carg xar","Stby")))))</f>
        <v/>
      </c>
      <c r="J1213" s="12">
        <f>IF(OR(I1213="Carg FV",I1213="Carg xar"),MIN(IF(I1213="Carg FV",ABS(H1213),7.4),7.4,MAX(0,(0.9-M1213)*40)*0.95),0)</f>
        <v/>
      </c>
      <c r="K1213" s="12">
        <f>IF(I1213="V2H",MIN(MAX(0,H1213),7.4,MAX(0,(M1213-P1213)*40)*0.95),0)</f>
        <v/>
      </c>
      <c r="L1213" s="12">
        <f>IF(E1213=0,0,MAX(0,H1213-K1213))</f>
        <v/>
      </c>
      <c r="M1213" s="13">
        <f>M1212+J1212/40-IF(I1212="V2H",K1212/(0.95*40),0)-IF(E1213=0,IF(E1212=1,IF(D1213=1,30,40)*0.18/(2*40),0),0)-IF(E1213=1,IF(E1212=0,IF(D1213=1,30,40)*0.18/(2*40),0),0)</f>
        <v/>
      </c>
      <c r="N1213" s="14" t="n">
        <v>0.15</v>
      </c>
      <c r="O1213" s="15">
        <f>K1213*N1213</f>
        <v/>
      </c>
      <c r="P1213">
        <f>IF(E1213=0,0.3,IF(D1213=1,IF(C1213&gt;=Params!$B$13-3,IF(C1213&lt;Params!$B$13,Params!$B$20,0.3),0.3),IF(C1213&gt;=Params!$B$15-3,IF(C1213&lt;Params!$B$15,Params!$B$21,0.3),0.3)))</f>
        <v/>
      </c>
    </row>
    <row r="1214" ht="15" customHeight="1" s="1">
      <c r="A1214" s="9" t="n">
        <v>1211</v>
      </c>
      <c r="B1214" s="6" t="inlineStr">
        <is>
          <t>20/02</t>
        </is>
      </c>
      <c r="C1214" s="6" t="n">
        <v>10</v>
      </c>
      <c r="D1214" s="6" t="n">
        <v>0</v>
      </c>
      <c r="E1214" s="10">
        <f>IF(D1214=1, IF(OR(C1214&lt;10, C1214&gt;=15),1,0), IF(OR(C1214&lt;7, C1214&gt;=18),1,0))</f>
        <v/>
      </c>
      <c r="F1214" s="11" t="n">
        <v>1.195</v>
      </c>
      <c r="G1214" s="12">
        <f>0.48*8</f>
        <v/>
      </c>
      <c r="H1214" s="12">
        <f>F1214-G1214</f>
        <v/>
      </c>
      <c r="I1214" s="10">
        <f>IF(E1214=0,"Fora",IF(E1213=0,"Carg xar",IF(H1214&lt;0,IF(M1214&lt;0.9,"Carg FV","Stby"),IF(M1214&gt;P1214,"V2H",IF(M1214&lt;0.9,"Carg xar","Stby")))))</f>
        <v/>
      </c>
      <c r="J1214" s="12">
        <f>IF(OR(I1214="Carg FV",I1214="Carg xar"),MIN(IF(I1214="Carg FV",ABS(H1214),7.4),7.4,MAX(0,(0.9-M1214)*40)*0.95),0)</f>
        <v/>
      </c>
      <c r="K1214" s="12">
        <f>IF(I1214="V2H",MIN(MAX(0,H1214),7.4,MAX(0,(M1214-P1214)*40)*0.95),0)</f>
        <v/>
      </c>
      <c r="L1214" s="12">
        <f>IF(E1214=0,0,MAX(0,H1214-K1214))</f>
        <v/>
      </c>
      <c r="M1214" s="13">
        <f>M1213+J1213/40-IF(I1213="V2H",K1213/(0.95*40),0)-IF(E1214=0,IF(E1213=1,IF(D1214=1,30,40)*0.18/(2*40),0),0)-IF(E1214=1,IF(E1213=0,IF(D1214=1,30,40)*0.18/(2*40),0),0)</f>
        <v/>
      </c>
      <c r="N1214" s="14" t="n">
        <v>0.2</v>
      </c>
      <c r="O1214" s="15">
        <f>K1214*N1214</f>
        <v/>
      </c>
      <c r="P1214">
        <f>IF(E1214=0,0.3,IF(D1214=1,IF(C1214&gt;=Params!$B$13-3,IF(C1214&lt;Params!$B$13,Params!$B$20,0.3),0.3),IF(C1214&gt;=Params!$B$15-3,IF(C1214&lt;Params!$B$15,Params!$B$21,0.3),0.3)))</f>
        <v/>
      </c>
    </row>
    <row r="1215" ht="15" customHeight="1" s="1">
      <c r="A1215" s="9" t="n">
        <v>1212</v>
      </c>
      <c r="B1215" s="6" t="inlineStr">
        <is>
          <t>20/02</t>
        </is>
      </c>
      <c r="C1215" s="6" t="n">
        <v>11</v>
      </c>
      <c r="D1215" s="6" t="n">
        <v>0</v>
      </c>
      <c r="E1215" s="10">
        <f>IF(D1215=1, IF(OR(C1215&lt;10, C1215&gt;=15),1,0), IF(OR(C1215&lt;7, C1215&gt;=18),1,0))</f>
        <v/>
      </c>
      <c r="F1215" s="11" t="n">
        <v>1.362</v>
      </c>
      <c r="G1215" s="12">
        <f>0.62*8</f>
        <v/>
      </c>
      <c r="H1215" s="12">
        <f>F1215-G1215</f>
        <v/>
      </c>
      <c r="I1215" s="10">
        <f>IF(E1215=0,"Fora",IF(E1214=0,"Carg xar",IF(H1215&lt;0,IF(M1215&lt;0.9,"Carg FV","Stby"),IF(M1215&gt;P1215,"V2H",IF(M1215&lt;0.9,"Carg xar","Stby")))))</f>
        <v/>
      </c>
      <c r="J1215" s="12">
        <f>IF(OR(I1215="Carg FV",I1215="Carg xar"),MIN(IF(I1215="Carg FV",ABS(H1215),7.4),7.4,MAX(0,(0.9-M1215)*40)*0.95),0)</f>
        <v/>
      </c>
      <c r="K1215" s="12">
        <f>IF(I1215="V2H",MIN(MAX(0,H1215),7.4,MAX(0,(M1215-P1215)*40)*0.95),0)</f>
        <v/>
      </c>
      <c r="L1215" s="12">
        <f>IF(E1215=0,0,MAX(0,H1215-K1215))</f>
        <v/>
      </c>
      <c r="M1215" s="13">
        <f>M1214+J1214/40-IF(I1214="V2H",K1214/(0.95*40),0)-IF(E1215=0,IF(E1214=1,IF(D1215=1,30,40)*0.18/(2*40),0),0)-IF(E1215=1,IF(E1214=0,IF(D1215=1,30,40)*0.18/(2*40),0),0)</f>
        <v/>
      </c>
      <c r="N1215" s="14" t="n">
        <v>0.2</v>
      </c>
      <c r="O1215" s="15">
        <f>K1215*N1215</f>
        <v/>
      </c>
      <c r="P1215">
        <f>IF(E1215=0,0.3,IF(D1215=1,IF(C1215&gt;=Params!$B$13-3,IF(C1215&lt;Params!$B$13,Params!$B$20,0.3),0.3),IF(C1215&gt;=Params!$B$15-3,IF(C1215&lt;Params!$B$15,Params!$B$21,0.3),0.3)))</f>
        <v/>
      </c>
    </row>
    <row r="1216" ht="15" customHeight="1" s="1">
      <c r="A1216" s="9" t="n">
        <v>1213</v>
      </c>
      <c r="B1216" s="6" t="inlineStr">
        <is>
          <t>20/02</t>
        </is>
      </c>
      <c r="C1216" s="6" t="n">
        <v>12</v>
      </c>
      <c r="D1216" s="6" t="n">
        <v>0</v>
      </c>
      <c r="E1216" s="10">
        <f>IF(D1216=1, IF(OR(C1216&lt;10, C1216&gt;=15),1,0), IF(OR(C1216&lt;7, C1216&gt;=18),1,0))</f>
        <v/>
      </c>
      <c r="F1216" s="11" t="n">
        <v>1.114</v>
      </c>
      <c r="G1216" s="12">
        <f>0.68*8</f>
        <v/>
      </c>
      <c r="H1216" s="12">
        <f>F1216-G1216</f>
        <v/>
      </c>
      <c r="I1216" s="10">
        <f>IF(E1216=0,"Fora",IF(E1215=0,"Carg xar",IF(H1216&lt;0,IF(M1216&lt;0.9,"Carg FV","Stby"),IF(M1216&gt;P1216,"V2H",IF(M1216&lt;0.9,"Carg xar","Stby")))))</f>
        <v/>
      </c>
      <c r="J1216" s="12">
        <f>IF(OR(I1216="Carg FV",I1216="Carg xar"),MIN(IF(I1216="Carg FV",ABS(H1216),7.4),7.4,MAX(0,(0.9-M1216)*40)*0.95),0)</f>
        <v/>
      </c>
      <c r="K1216" s="12">
        <f>IF(I1216="V2H",MIN(MAX(0,H1216),7.4,MAX(0,(M1216-P1216)*40)*0.95),0)</f>
        <v/>
      </c>
      <c r="L1216" s="12">
        <f>IF(E1216=0,0,MAX(0,H1216-K1216))</f>
        <v/>
      </c>
      <c r="M1216" s="13">
        <f>M1215+J1215/40-IF(I1215="V2H",K1215/(0.95*40),0)-IF(E1216=0,IF(E1215=1,IF(D1216=1,30,40)*0.18/(2*40),0),0)-IF(E1216=1,IF(E1215=0,IF(D1216=1,30,40)*0.18/(2*40),0),0)</f>
        <v/>
      </c>
      <c r="N1216" s="14" t="n">
        <v>0.2</v>
      </c>
      <c r="O1216" s="15">
        <f>K1216*N1216</f>
        <v/>
      </c>
      <c r="P1216">
        <f>IF(E1216=0,0.3,IF(D1216=1,IF(C1216&gt;=Params!$B$13-3,IF(C1216&lt;Params!$B$13,Params!$B$20,0.3),0.3),IF(C1216&gt;=Params!$B$15-3,IF(C1216&lt;Params!$B$15,Params!$B$21,0.3),0.3)))</f>
        <v/>
      </c>
    </row>
    <row r="1217" ht="15" customHeight="1" s="1">
      <c r="A1217" s="9" t="n">
        <v>1214</v>
      </c>
      <c r="B1217" s="6" t="inlineStr">
        <is>
          <t>20/02</t>
        </is>
      </c>
      <c r="C1217" s="6" t="n">
        <v>13</v>
      </c>
      <c r="D1217" s="6" t="n">
        <v>0</v>
      </c>
      <c r="E1217" s="10">
        <f>IF(D1217=1, IF(OR(C1217&lt;10, C1217&gt;=15),1,0), IF(OR(C1217&lt;7, C1217&gt;=18),1,0))</f>
        <v/>
      </c>
      <c r="F1217" s="11" t="n">
        <v>0.551</v>
      </c>
      <c r="G1217" s="12">
        <f>0.65*8</f>
        <v/>
      </c>
      <c r="H1217" s="12">
        <f>F1217-G1217</f>
        <v/>
      </c>
      <c r="I1217" s="10">
        <f>IF(E1217=0,"Fora",IF(E1216=0,"Carg xar",IF(H1217&lt;0,IF(M1217&lt;0.9,"Carg FV","Stby"),IF(M1217&gt;P1217,"V2H",IF(M1217&lt;0.9,"Carg xar","Stby")))))</f>
        <v/>
      </c>
      <c r="J1217" s="12">
        <f>IF(OR(I1217="Carg FV",I1217="Carg xar"),MIN(IF(I1217="Carg FV",ABS(H1217),7.4),7.4,MAX(0,(0.9-M1217)*40)*0.95),0)</f>
        <v/>
      </c>
      <c r="K1217" s="12">
        <f>IF(I1217="V2H",MIN(MAX(0,H1217),7.4,MAX(0,(M1217-P1217)*40)*0.95),0)</f>
        <v/>
      </c>
      <c r="L1217" s="12">
        <f>IF(E1217=0,0,MAX(0,H1217-K1217))</f>
        <v/>
      </c>
      <c r="M1217" s="13">
        <f>M1216+J1216/40-IF(I1216="V2H",K1216/(0.95*40),0)-IF(E1217=0,IF(E1216=1,IF(D1217=1,30,40)*0.18/(2*40),0),0)-IF(E1217=1,IF(E1216=0,IF(D1217=1,30,40)*0.18/(2*40),0),0)</f>
        <v/>
      </c>
      <c r="N1217" s="14" t="n">
        <v>0.2</v>
      </c>
      <c r="O1217" s="15">
        <f>K1217*N1217</f>
        <v/>
      </c>
      <c r="P1217">
        <f>IF(E1217=0,0.3,IF(D1217=1,IF(C1217&gt;=Params!$B$13-3,IF(C1217&lt;Params!$B$13,Params!$B$20,0.3),0.3),IF(C1217&gt;=Params!$B$15-3,IF(C1217&lt;Params!$B$15,Params!$B$21,0.3),0.3)))</f>
        <v/>
      </c>
    </row>
    <row r="1218" ht="15" customHeight="1" s="1">
      <c r="A1218" s="9" t="n">
        <v>1215</v>
      </c>
      <c r="B1218" s="6" t="inlineStr">
        <is>
          <t>20/02</t>
        </is>
      </c>
      <c r="C1218" s="6" t="n">
        <v>14</v>
      </c>
      <c r="D1218" s="6" t="n">
        <v>0</v>
      </c>
      <c r="E1218" s="10">
        <f>IF(D1218=1, IF(OR(C1218&lt;10, C1218&gt;=15),1,0), IF(OR(C1218&lt;7, C1218&gt;=18),1,0))</f>
        <v/>
      </c>
      <c r="F1218" s="11" t="n">
        <v>0</v>
      </c>
      <c r="G1218" s="12">
        <f>0.5*8</f>
        <v/>
      </c>
      <c r="H1218" s="12">
        <f>F1218-G1218</f>
        <v/>
      </c>
      <c r="I1218" s="10">
        <f>IF(E1218=0,"Fora",IF(E1217=0,"Carg xar",IF(H1218&lt;0,IF(M1218&lt;0.9,"Carg FV","Stby"),IF(M1218&gt;P1218,"V2H",IF(M1218&lt;0.9,"Carg xar","Stby")))))</f>
        <v/>
      </c>
      <c r="J1218" s="12">
        <f>IF(OR(I1218="Carg FV",I1218="Carg xar"),MIN(IF(I1218="Carg FV",ABS(H1218),7.4),7.4,MAX(0,(0.9-M1218)*40)*0.95),0)</f>
        <v/>
      </c>
      <c r="K1218" s="12">
        <f>IF(I1218="V2H",MIN(MAX(0,H1218),7.4,MAX(0,(M1218-P1218)*40)*0.95),0)</f>
        <v/>
      </c>
      <c r="L1218" s="12">
        <f>IF(E1218=0,0,MAX(0,H1218-K1218))</f>
        <v/>
      </c>
      <c r="M1218" s="13">
        <f>M1217+J1217/40-IF(I1217="V2H",K1217/(0.95*40),0)-IF(E1218=0,IF(E1217=1,IF(D1218=1,30,40)*0.18/(2*40),0),0)-IF(E1218=1,IF(E1217=0,IF(D1218=1,30,40)*0.18/(2*40),0),0)</f>
        <v/>
      </c>
      <c r="N1218" s="14" t="n">
        <v>0.15</v>
      </c>
      <c r="O1218" s="15">
        <f>K1218*N1218</f>
        <v/>
      </c>
      <c r="P1218">
        <f>IF(E1218=0,0.3,IF(D1218=1,IF(C1218&gt;=Params!$B$13-3,IF(C1218&lt;Params!$B$13,Params!$B$20,0.3),0.3),IF(C1218&gt;=Params!$B$15-3,IF(C1218&lt;Params!$B$15,Params!$B$21,0.3),0.3)))</f>
        <v/>
      </c>
    </row>
    <row r="1219" ht="15" customHeight="1" s="1">
      <c r="A1219" s="9" t="n">
        <v>1216</v>
      </c>
      <c r="B1219" s="6" t="inlineStr">
        <is>
          <t>20/02</t>
        </is>
      </c>
      <c r="C1219" s="6" t="n">
        <v>15</v>
      </c>
      <c r="D1219" s="6" t="n">
        <v>0</v>
      </c>
      <c r="E1219" s="10">
        <f>IF(D1219=1, IF(OR(C1219&lt;10, C1219&gt;=15),1,0), IF(OR(C1219&lt;7, C1219&gt;=18),1,0))</f>
        <v/>
      </c>
      <c r="F1219" s="11" t="n">
        <v>1.821</v>
      </c>
      <c r="G1219" s="12">
        <f>0.32*8</f>
        <v/>
      </c>
      <c r="H1219" s="12">
        <f>F1219-G1219</f>
        <v/>
      </c>
      <c r="I1219" s="10">
        <f>IF(E1219=0,"Fora",IF(E1218=0,"Carg xar",IF(H1219&lt;0,IF(M1219&lt;0.9,"Carg FV","Stby"),IF(M1219&gt;P1219,"V2H",IF(M1219&lt;0.9,"Carg xar","Stby")))))</f>
        <v/>
      </c>
      <c r="J1219" s="12">
        <f>IF(OR(I1219="Carg FV",I1219="Carg xar"),MIN(IF(I1219="Carg FV",ABS(H1219),7.4),7.4,MAX(0,(0.9-M1219)*40)*0.95),0)</f>
        <v/>
      </c>
      <c r="K1219" s="12">
        <f>IF(I1219="V2H",MIN(MAX(0,H1219),7.4,MAX(0,(M1219-P1219)*40)*0.95),0)</f>
        <v/>
      </c>
      <c r="L1219" s="12">
        <f>IF(E1219=0,0,MAX(0,H1219-K1219))</f>
        <v/>
      </c>
      <c r="M1219" s="13">
        <f>M1218+J1218/40-IF(I1218="V2H",K1218/(0.95*40),0)-IF(E1219=0,IF(E1218=1,IF(D1219=1,30,40)*0.18/(2*40),0),0)-IF(E1219=1,IF(E1218=0,IF(D1219=1,30,40)*0.18/(2*40),0),0)</f>
        <v/>
      </c>
      <c r="N1219" s="14" t="n">
        <v>0.15</v>
      </c>
      <c r="O1219" s="15">
        <f>K1219*N1219</f>
        <v/>
      </c>
      <c r="P1219">
        <f>IF(E1219=0,0.3,IF(D1219=1,IF(C1219&gt;=Params!$B$13-3,IF(C1219&lt;Params!$B$13,Params!$B$20,0.3),0.3),IF(C1219&gt;=Params!$B$15-3,IF(C1219&lt;Params!$B$15,Params!$B$21,0.3),0.3)))</f>
        <v/>
      </c>
    </row>
    <row r="1220" ht="15" customHeight="1" s="1">
      <c r="A1220" s="9" t="n">
        <v>1217</v>
      </c>
      <c r="B1220" s="6" t="inlineStr">
        <is>
          <t>20/02</t>
        </is>
      </c>
      <c r="C1220" s="6" t="n">
        <v>16</v>
      </c>
      <c r="D1220" s="6" t="n">
        <v>0</v>
      </c>
      <c r="E1220" s="10">
        <f>IF(D1220=1, IF(OR(C1220&lt;10, C1220&gt;=15),1,0), IF(OR(C1220&lt;7, C1220&gt;=18),1,0))</f>
        <v/>
      </c>
      <c r="F1220" s="11" t="n">
        <v>0.68</v>
      </c>
      <c r="G1220" s="12">
        <f>0.12*8</f>
        <v/>
      </c>
      <c r="H1220" s="12">
        <f>F1220-G1220</f>
        <v/>
      </c>
      <c r="I1220" s="10">
        <f>IF(E1220=0,"Fora",IF(E1219=0,"Carg xar",IF(H1220&lt;0,IF(M1220&lt;0.9,"Carg FV","Stby"),IF(M1220&gt;P1220,"V2H",IF(M1220&lt;0.9,"Carg xar","Stby")))))</f>
        <v/>
      </c>
      <c r="J1220" s="12">
        <f>IF(OR(I1220="Carg FV",I1220="Carg xar"),MIN(IF(I1220="Carg FV",ABS(H1220),7.4),7.4,MAX(0,(0.9-M1220)*40)*0.95),0)</f>
        <v/>
      </c>
      <c r="K1220" s="12">
        <f>IF(I1220="V2H",MIN(MAX(0,H1220),7.4,MAX(0,(M1220-P1220)*40)*0.95),0)</f>
        <v/>
      </c>
      <c r="L1220" s="12">
        <f>IF(E1220=0,0,MAX(0,H1220-K1220))</f>
        <v/>
      </c>
      <c r="M1220" s="13">
        <f>M1219+J1219/40-IF(I1219="V2H",K1219/(0.95*40),0)-IF(E1220=0,IF(E1219=1,IF(D1220=1,30,40)*0.18/(2*40),0),0)-IF(E1220=1,IF(E1219=0,IF(D1220=1,30,40)*0.18/(2*40),0),0)</f>
        <v/>
      </c>
      <c r="N1220" s="14" t="n">
        <v>0.15</v>
      </c>
      <c r="O1220" s="15">
        <f>K1220*N1220</f>
        <v/>
      </c>
      <c r="P1220">
        <f>IF(E1220=0,0.3,IF(D1220=1,IF(C1220&gt;=Params!$B$13-3,IF(C1220&lt;Params!$B$13,Params!$B$20,0.3),0.3),IF(C1220&gt;=Params!$B$15-3,IF(C1220&lt;Params!$B$15,Params!$B$21,0.3),0.3)))</f>
        <v/>
      </c>
    </row>
    <row r="1221" ht="15" customHeight="1" s="1">
      <c r="A1221" s="9" t="n">
        <v>1218</v>
      </c>
      <c r="B1221" s="6" t="inlineStr">
        <is>
          <t>20/02</t>
        </is>
      </c>
      <c r="C1221" s="6" t="n">
        <v>17</v>
      </c>
      <c r="D1221" s="6" t="n">
        <v>0</v>
      </c>
      <c r="E1221" s="10">
        <f>IF(D1221=1, IF(OR(C1221&lt;10, C1221&gt;=15),1,0), IF(OR(C1221&lt;7, C1221&gt;=18),1,0))</f>
        <v/>
      </c>
      <c r="F1221" s="11" t="n">
        <v>0</v>
      </c>
      <c r="G1221" s="12">
        <f>0*8</f>
        <v/>
      </c>
      <c r="H1221" s="12">
        <f>F1221-G1221</f>
        <v/>
      </c>
      <c r="I1221" s="10">
        <f>IF(E1221=0,"Fora",IF(E1220=0,"Carg xar",IF(H1221&lt;0,IF(M1221&lt;0.9,"Carg FV","Stby"),IF(M1221&gt;P1221,"V2H",IF(M1221&lt;0.9,"Carg xar","Stby")))))</f>
        <v/>
      </c>
      <c r="J1221" s="12">
        <f>IF(OR(I1221="Carg FV",I1221="Carg xar"),MIN(IF(I1221="Carg FV",ABS(H1221),7.4),7.4,MAX(0,(0.9-M1221)*40)*0.95),0)</f>
        <v/>
      </c>
      <c r="K1221" s="12">
        <f>IF(I1221="V2H",MIN(MAX(0,H1221),7.4,MAX(0,(M1221-P1221)*40)*0.95),0)</f>
        <v/>
      </c>
      <c r="L1221" s="12">
        <f>IF(E1221=0,0,MAX(0,H1221-K1221))</f>
        <v/>
      </c>
      <c r="M1221" s="13">
        <f>M1220+J1220/40-IF(I1220="V2H",K1220/(0.95*40),0)-IF(E1221=0,IF(E1220=1,IF(D1221=1,30,40)*0.18/(2*40),0),0)-IF(E1221=1,IF(E1220=0,IF(D1221=1,30,40)*0.18/(2*40),0),0)</f>
        <v/>
      </c>
      <c r="N1221" s="14" t="n">
        <v>0.15</v>
      </c>
      <c r="O1221" s="15">
        <f>K1221*N1221</f>
        <v/>
      </c>
      <c r="P1221">
        <f>IF(E1221=0,0.3,IF(D1221=1,IF(C1221&gt;=Params!$B$13-3,IF(C1221&lt;Params!$B$13,Params!$B$20,0.3),0.3),IF(C1221&gt;=Params!$B$15-3,IF(C1221&lt;Params!$B$15,Params!$B$21,0.3),0.3)))</f>
        <v/>
      </c>
    </row>
    <row r="1222" ht="15" customHeight="1" s="1">
      <c r="A1222" s="9" t="n">
        <v>1219</v>
      </c>
      <c r="B1222" s="6" t="inlineStr">
        <is>
          <t>20/02</t>
        </is>
      </c>
      <c r="C1222" s="6" t="n">
        <v>18</v>
      </c>
      <c r="D1222" s="6" t="n">
        <v>0</v>
      </c>
      <c r="E1222" s="10">
        <f>IF(D1222=1, IF(OR(C1222&lt;10, C1222&gt;=15),1,0), IF(OR(C1222&lt;7, C1222&gt;=18),1,0))</f>
        <v/>
      </c>
      <c r="F1222" s="11" t="n">
        <v>0.419</v>
      </c>
      <c r="G1222" s="12">
        <f>0*8</f>
        <v/>
      </c>
      <c r="H1222" s="12">
        <f>F1222-G1222</f>
        <v/>
      </c>
      <c r="I1222" s="10">
        <f>IF(E1222=0,"Fora",IF(E1221=0,"Carg xar",IF(H1222&lt;0,IF(M1222&lt;0.9,"Carg FV","Stby"),IF(M1222&gt;P1222,"V2H",IF(M1222&lt;0.9,"Carg xar","Stby")))))</f>
        <v/>
      </c>
      <c r="J1222" s="12">
        <f>IF(OR(I1222="Carg FV",I1222="Carg xar"),MIN(IF(I1222="Carg FV",ABS(H1222),7.4),7.4,MAX(0,(0.9-M1222)*40)*0.95),0)</f>
        <v/>
      </c>
      <c r="K1222" s="12">
        <f>IF(I1222="V2H",MIN(MAX(0,H1222),7.4,MAX(0,(M1222-P1222)*40)*0.95),0)</f>
        <v/>
      </c>
      <c r="L1222" s="12">
        <f>IF(E1222=0,0,MAX(0,H1222-K1222))</f>
        <v/>
      </c>
      <c r="M1222" s="13">
        <f>M1221+J1221/40-IF(I1221="V2H",K1221/(0.95*40),0)-IF(E1222=0,IF(E1221=1,IF(D1222=1,30,40)*0.18/(2*40),0),0)-IF(E1222=1,IF(E1221=0,IF(D1222=1,30,40)*0.18/(2*40),0),0)</f>
        <v/>
      </c>
      <c r="N1222" s="14" t="n">
        <v>0.2</v>
      </c>
      <c r="O1222" s="15">
        <f>K1222*N1222</f>
        <v/>
      </c>
      <c r="P1222">
        <f>IF(E1222=0,0.3,IF(D1222=1,IF(C1222&gt;=Params!$B$13-3,IF(C1222&lt;Params!$B$13,Params!$B$20,0.3),0.3),IF(C1222&gt;=Params!$B$15-3,IF(C1222&lt;Params!$B$15,Params!$B$21,0.3),0.3)))</f>
        <v/>
      </c>
    </row>
    <row r="1223" ht="15" customHeight="1" s="1">
      <c r="A1223" s="9" t="n">
        <v>1220</v>
      </c>
      <c r="B1223" s="6" t="inlineStr">
        <is>
          <t>20/02</t>
        </is>
      </c>
      <c r="C1223" s="6" t="n">
        <v>19</v>
      </c>
      <c r="D1223" s="6" t="n">
        <v>0</v>
      </c>
      <c r="E1223" s="10">
        <f>IF(D1223=1, IF(OR(C1223&lt;10, C1223&gt;=15),1,0), IF(OR(C1223&lt;7, C1223&gt;=18),1,0))</f>
        <v/>
      </c>
      <c r="F1223" s="11" t="n">
        <v>0.213</v>
      </c>
      <c r="G1223" s="12">
        <f>0*8</f>
        <v/>
      </c>
      <c r="H1223" s="12">
        <f>F1223-G1223</f>
        <v/>
      </c>
      <c r="I1223" s="10">
        <f>IF(E1223=0,"Fora",IF(E1222=0,"Carg xar",IF(H1223&lt;0,IF(M1223&lt;0.9,"Carg FV","Stby"),IF(M1223&gt;P1223,"V2H",IF(M1223&lt;0.9,"Carg xar","Stby")))))</f>
        <v/>
      </c>
      <c r="J1223" s="12">
        <f>IF(OR(I1223="Carg FV",I1223="Carg xar"),MIN(IF(I1223="Carg FV",ABS(H1223),7.4),7.4,MAX(0,(0.9-M1223)*40)*0.95),0)</f>
        <v/>
      </c>
      <c r="K1223" s="12">
        <f>IF(I1223="V2H",MIN(MAX(0,H1223),7.4,MAX(0,(M1223-P1223)*40)*0.95),0)</f>
        <v/>
      </c>
      <c r="L1223" s="12">
        <f>IF(E1223=0,0,MAX(0,H1223-K1223))</f>
        <v/>
      </c>
      <c r="M1223" s="13">
        <f>M1222+J1222/40-IF(I1222="V2H",K1222/(0.95*40),0)-IF(E1223=0,IF(E1222=1,IF(D1223=1,30,40)*0.18/(2*40),0),0)-IF(E1223=1,IF(E1222=0,IF(D1223=1,30,40)*0.18/(2*40),0),0)</f>
        <v/>
      </c>
      <c r="N1223" s="14" t="n">
        <v>0.2</v>
      </c>
      <c r="O1223" s="15">
        <f>K1223*N1223</f>
        <v/>
      </c>
      <c r="P1223">
        <f>IF(E1223=0,0.3,IF(D1223=1,IF(C1223&gt;=Params!$B$13-3,IF(C1223&lt;Params!$B$13,Params!$B$20,0.3),0.3),IF(C1223&gt;=Params!$B$15-3,IF(C1223&lt;Params!$B$15,Params!$B$21,0.3),0.3)))</f>
        <v/>
      </c>
    </row>
    <row r="1224" ht="15" customHeight="1" s="1">
      <c r="A1224" s="9" t="n">
        <v>1221</v>
      </c>
      <c r="B1224" s="6" t="inlineStr">
        <is>
          <t>20/02</t>
        </is>
      </c>
      <c r="C1224" s="6" t="n">
        <v>20</v>
      </c>
      <c r="D1224" s="6" t="n">
        <v>0</v>
      </c>
      <c r="E1224" s="10">
        <f>IF(D1224=1, IF(OR(C1224&lt;10, C1224&gt;=15),1,0), IF(OR(C1224&lt;7, C1224&gt;=18),1,0))</f>
        <v/>
      </c>
      <c r="F1224" s="11" t="n">
        <v>2.482</v>
      </c>
      <c r="G1224" s="12">
        <f>0*8</f>
        <v/>
      </c>
      <c r="H1224" s="12">
        <f>F1224-G1224</f>
        <v/>
      </c>
      <c r="I1224" s="10">
        <f>IF(E1224=0,"Fora",IF(E1223=0,"Carg xar",IF(H1224&lt;0,IF(M1224&lt;0.9,"Carg FV","Stby"),IF(M1224&gt;P1224,"V2H",IF(M1224&lt;0.9,"Carg xar","Stby")))))</f>
        <v/>
      </c>
      <c r="J1224" s="12">
        <f>IF(OR(I1224="Carg FV",I1224="Carg xar"),MIN(IF(I1224="Carg FV",ABS(H1224),7.4),7.4,MAX(0,(0.9-M1224)*40)*0.95),0)</f>
        <v/>
      </c>
      <c r="K1224" s="12">
        <f>IF(I1224="V2H",MIN(MAX(0,H1224),7.4,MAX(0,(M1224-P1224)*40)*0.95),0)</f>
        <v/>
      </c>
      <c r="L1224" s="12">
        <f>IF(E1224=0,0,MAX(0,H1224-K1224))</f>
        <v/>
      </c>
      <c r="M1224" s="13">
        <f>M1223+J1223/40-IF(I1223="V2H",K1223/(0.95*40),0)-IF(E1224=0,IF(E1223=1,IF(D1224=1,30,40)*0.18/(2*40),0),0)-IF(E1224=1,IF(E1223=0,IF(D1224=1,30,40)*0.18/(2*40),0),0)</f>
        <v/>
      </c>
      <c r="N1224" s="14" t="n">
        <v>0.2</v>
      </c>
      <c r="O1224" s="15">
        <f>K1224*N1224</f>
        <v/>
      </c>
      <c r="P1224">
        <f>IF(E1224=0,0.3,IF(D1224=1,IF(C1224&gt;=Params!$B$13-3,IF(C1224&lt;Params!$B$13,Params!$B$20,0.3),0.3),IF(C1224&gt;=Params!$B$15-3,IF(C1224&lt;Params!$B$15,Params!$B$21,0.3),0.3)))</f>
        <v/>
      </c>
    </row>
    <row r="1225" ht="15" customHeight="1" s="1">
      <c r="A1225" s="9" t="n">
        <v>1222</v>
      </c>
      <c r="B1225" s="6" t="inlineStr">
        <is>
          <t>20/02</t>
        </is>
      </c>
      <c r="C1225" s="6" t="n">
        <v>21</v>
      </c>
      <c r="D1225" s="6" t="n">
        <v>0</v>
      </c>
      <c r="E1225" s="10">
        <f>IF(D1225=1, IF(OR(C1225&lt;10, C1225&gt;=15),1,0), IF(OR(C1225&lt;7, C1225&gt;=18),1,0))</f>
        <v/>
      </c>
      <c r="F1225" s="11" t="n">
        <v>2.49</v>
      </c>
      <c r="G1225" s="12">
        <f>0*8</f>
        <v/>
      </c>
      <c r="H1225" s="12">
        <f>F1225-G1225</f>
        <v/>
      </c>
      <c r="I1225" s="10">
        <f>IF(E1225=0,"Fora",IF(E1224=0,"Carg xar",IF(H1225&lt;0,IF(M1225&lt;0.9,"Carg FV","Stby"),IF(M1225&gt;P1225,"V2H",IF(M1225&lt;0.9,"Carg xar","Stby")))))</f>
        <v/>
      </c>
      <c r="J1225" s="12">
        <f>IF(OR(I1225="Carg FV",I1225="Carg xar"),MIN(IF(I1225="Carg FV",ABS(H1225),7.4),7.4,MAX(0,(0.9-M1225)*40)*0.95),0)</f>
        <v/>
      </c>
      <c r="K1225" s="12">
        <f>IF(I1225="V2H",MIN(MAX(0,H1225),7.4,MAX(0,(M1225-P1225)*40)*0.95),0)</f>
        <v/>
      </c>
      <c r="L1225" s="12">
        <f>IF(E1225=0,0,MAX(0,H1225-K1225))</f>
        <v/>
      </c>
      <c r="M1225" s="13">
        <f>M1224+J1224/40-IF(I1224="V2H",K1224/(0.95*40),0)-IF(E1225=0,IF(E1224=1,IF(D1225=1,30,40)*0.18/(2*40),0),0)-IF(E1225=1,IF(E1224=0,IF(D1225=1,30,40)*0.18/(2*40),0),0)</f>
        <v/>
      </c>
      <c r="N1225" s="14" t="n">
        <v>0.2</v>
      </c>
      <c r="O1225" s="15">
        <f>K1225*N1225</f>
        <v/>
      </c>
      <c r="P1225">
        <f>IF(E1225=0,0.3,IF(D1225=1,IF(C1225&gt;=Params!$B$13-3,IF(C1225&lt;Params!$B$13,Params!$B$20,0.3),0.3),IF(C1225&gt;=Params!$B$15-3,IF(C1225&lt;Params!$B$15,Params!$B$21,0.3),0.3)))</f>
        <v/>
      </c>
    </row>
    <row r="1226" ht="15" customHeight="1" s="1">
      <c r="A1226" s="9" t="n">
        <v>1223</v>
      </c>
      <c r="B1226" s="6" t="inlineStr">
        <is>
          <t>20/02</t>
        </is>
      </c>
      <c r="C1226" s="6" t="n">
        <v>22</v>
      </c>
      <c r="D1226" s="6" t="n">
        <v>0</v>
      </c>
      <c r="E1226" s="10">
        <f>IF(D1226=1, IF(OR(C1226&lt;10, C1226&gt;=15),1,0), IF(OR(C1226&lt;7, C1226&gt;=18),1,0))</f>
        <v/>
      </c>
      <c r="F1226" s="11" t="n">
        <v>2.354</v>
      </c>
      <c r="G1226" s="12">
        <f>0*8</f>
        <v/>
      </c>
      <c r="H1226" s="12">
        <f>F1226-G1226</f>
        <v/>
      </c>
      <c r="I1226" s="10">
        <f>IF(E1226=0,"Fora",IF(E1225=0,"Carg xar",IF(H1226&lt;0,IF(M1226&lt;0.9,"Carg FV","Stby"),IF(M1226&gt;P1226,"V2H",IF(M1226&lt;0.9,"Carg xar","Stby")))))</f>
        <v/>
      </c>
      <c r="J1226" s="12">
        <f>IF(OR(I1226="Carg FV",I1226="Carg xar"),MIN(IF(I1226="Carg FV",ABS(H1226),7.4),7.4,MAX(0,(0.9-M1226)*40)*0.95),0)</f>
        <v/>
      </c>
      <c r="K1226" s="12">
        <f>IF(I1226="V2H",MIN(MAX(0,H1226),7.4,MAX(0,(M1226-P1226)*40)*0.95),0)</f>
        <v/>
      </c>
      <c r="L1226" s="12">
        <f>IF(E1226=0,0,MAX(0,H1226-K1226))</f>
        <v/>
      </c>
      <c r="M1226" s="13">
        <f>M1225+J1225/40-IF(I1225="V2H",K1225/(0.95*40),0)-IF(E1226=0,IF(E1225=1,IF(D1226=1,30,40)*0.18/(2*40),0),0)-IF(E1226=1,IF(E1225=0,IF(D1226=1,30,40)*0.18/(2*40),0),0)</f>
        <v/>
      </c>
      <c r="N1226" s="14" t="n">
        <v>0.15</v>
      </c>
      <c r="O1226" s="15">
        <f>K1226*N1226</f>
        <v/>
      </c>
      <c r="P1226">
        <f>IF(E1226=0,0.3,IF(D1226=1,IF(C1226&gt;=Params!$B$13-3,IF(C1226&lt;Params!$B$13,Params!$B$20,0.3),0.3),IF(C1226&gt;=Params!$B$15-3,IF(C1226&lt;Params!$B$15,Params!$B$21,0.3),0.3)))</f>
        <v/>
      </c>
    </row>
    <row r="1227" ht="15" customHeight="1" s="1">
      <c r="A1227" s="9" t="n">
        <v>1224</v>
      </c>
      <c r="B1227" s="6" t="inlineStr">
        <is>
          <t>20/02</t>
        </is>
      </c>
      <c r="C1227" s="6" t="n">
        <v>23</v>
      </c>
      <c r="D1227" s="6" t="n">
        <v>0</v>
      </c>
      <c r="E1227" s="10">
        <f>IF(D1227=1, IF(OR(C1227&lt;10, C1227&gt;=15),1,0), IF(OR(C1227&lt;7, C1227&gt;=18),1,0))</f>
        <v/>
      </c>
      <c r="F1227" s="11" t="n">
        <v>1.598</v>
      </c>
      <c r="G1227" s="12">
        <f>0*8</f>
        <v/>
      </c>
      <c r="H1227" s="12">
        <f>F1227-G1227</f>
        <v/>
      </c>
      <c r="I1227" s="10">
        <f>IF(E1227=0,"Fora",IF(E1226=0,"Carg xar",IF(H1227&lt;0,IF(M1227&lt;0.9,"Carg FV","Stby"),IF(M1227&gt;P1227,"V2H",IF(M1227&lt;0.9,"Carg xar","Stby")))))</f>
        <v/>
      </c>
      <c r="J1227" s="12">
        <f>IF(OR(I1227="Carg FV",I1227="Carg xar"),MIN(IF(I1227="Carg FV",ABS(H1227),7.4),7.4,MAX(0,(0.9-M1227)*40)*0.95),0)</f>
        <v/>
      </c>
      <c r="K1227" s="12">
        <f>IF(I1227="V2H",MIN(MAX(0,H1227),7.4,MAX(0,(M1227-P1227)*40)*0.95),0)</f>
        <v/>
      </c>
      <c r="L1227" s="12">
        <f>IF(E1227=0,0,MAX(0,H1227-K1227))</f>
        <v/>
      </c>
      <c r="M1227" s="13">
        <f>M1226+J1226/40-IF(I1226="V2H",K1226/(0.95*40),0)-IF(E1227=0,IF(E1226=1,IF(D1227=1,30,40)*0.18/(2*40),0),0)-IF(E1227=1,IF(E1226=0,IF(D1227=1,30,40)*0.18/(2*40),0),0)</f>
        <v/>
      </c>
      <c r="N1227" s="14" t="n">
        <v>0.15</v>
      </c>
      <c r="O1227" s="15">
        <f>K1227*N1227</f>
        <v/>
      </c>
      <c r="P1227">
        <f>IF(E1227=0,0.3,IF(D1227=1,IF(C1227&gt;=Params!$B$13-3,IF(C1227&lt;Params!$B$13,Params!$B$20,0.3),0.3),IF(C1227&gt;=Params!$B$15-3,IF(C1227&lt;Params!$B$15,Params!$B$21,0.3),0.3)))</f>
        <v/>
      </c>
    </row>
    <row r="1228" ht="15" customHeight="1" s="1">
      <c r="A1228" s="9" t="n">
        <v>1225</v>
      </c>
      <c r="B1228" s="6" t="inlineStr">
        <is>
          <t>21/02</t>
        </is>
      </c>
      <c r="C1228" s="6" t="n">
        <v>0</v>
      </c>
      <c r="D1228" s="6" t="n">
        <v>0</v>
      </c>
      <c r="E1228" s="10">
        <f>IF(D1228=1, IF(OR(C1228&lt;10, C1228&gt;=15),1,0), IF(OR(C1228&lt;7, C1228&gt;=18),1,0))</f>
        <v/>
      </c>
      <c r="F1228" s="11" t="n">
        <v>1.774</v>
      </c>
      <c r="G1228" s="12">
        <f>0*8</f>
        <v/>
      </c>
      <c r="H1228" s="12">
        <f>F1228-G1228</f>
        <v/>
      </c>
      <c r="I1228" s="10">
        <f>IF(E1228=0,"Fora",IF(E1227=0,"Carg xar",IF(H1228&lt;0,IF(M1228&lt;0.9,"Carg FV","Stby"),IF(M1228&gt;P1228,"V2H",IF(M1228&lt;0.9,"Carg xar","Stby")))))</f>
        <v/>
      </c>
      <c r="J1228" s="12">
        <f>IF(OR(I1228="Carg FV",I1228="Carg xar"),MIN(IF(I1228="Carg FV",ABS(H1228),7.4),7.4,MAX(0,(0.9-M1228)*40)*0.95),0)</f>
        <v/>
      </c>
      <c r="K1228" s="12">
        <f>IF(I1228="V2H",MIN(MAX(0,H1228),7.4,MAX(0,(M1228-P1228)*40)*0.95),0)</f>
        <v/>
      </c>
      <c r="L1228" s="12">
        <f>IF(E1228=0,0,MAX(0,H1228-K1228))</f>
        <v/>
      </c>
      <c r="M1228" s="13">
        <f>M1227+J1227/40-IF(I1227="V2H",K1227/(0.95*40),0)-IF(E1228=0,IF(E1227=1,IF(D1228=1,30,40)*0.18/(2*40),0),0)-IF(E1228=1,IF(E1227=0,IF(D1228=1,30,40)*0.18/(2*40),0),0)</f>
        <v/>
      </c>
      <c r="N1228" s="14" t="n">
        <v>0.09</v>
      </c>
      <c r="O1228" s="15">
        <f>K1228*N1228</f>
        <v/>
      </c>
      <c r="P1228">
        <f>IF(E1228=0,0.3,IF(D1228=1,IF(C1228&gt;=Params!$B$13-3,IF(C1228&lt;Params!$B$13,Params!$B$20,0.3),0.3),IF(C1228&gt;=Params!$B$15-3,IF(C1228&lt;Params!$B$15,Params!$B$21,0.3),0.3)))</f>
        <v/>
      </c>
    </row>
    <row r="1229" ht="15" customHeight="1" s="1">
      <c r="A1229" s="9" t="n">
        <v>1226</v>
      </c>
      <c r="B1229" s="6" t="inlineStr">
        <is>
          <t>21/02</t>
        </is>
      </c>
      <c r="C1229" s="6" t="n">
        <v>1</v>
      </c>
      <c r="D1229" s="6" t="n">
        <v>0</v>
      </c>
      <c r="E1229" s="10">
        <f>IF(D1229=1, IF(OR(C1229&lt;10, C1229&gt;=15),1,0), IF(OR(C1229&lt;7, C1229&gt;=18),1,0))</f>
        <v/>
      </c>
      <c r="F1229" s="11" t="n">
        <v>2.231</v>
      </c>
      <c r="G1229" s="12">
        <f>0*8</f>
        <v/>
      </c>
      <c r="H1229" s="12">
        <f>F1229-G1229</f>
        <v/>
      </c>
      <c r="I1229" s="10">
        <f>IF(E1229=0,"Fora",IF(E1228=0,"Carg xar",IF(H1229&lt;0,IF(M1229&lt;0.9,"Carg FV","Stby"),IF(M1229&gt;P1229,"V2H",IF(M1229&lt;0.9,"Carg xar","Stby")))))</f>
        <v/>
      </c>
      <c r="J1229" s="12">
        <f>IF(OR(I1229="Carg FV",I1229="Carg xar"),MIN(IF(I1229="Carg FV",ABS(H1229),7.4),7.4,MAX(0,(0.9-M1229)*40)*0.95),0)</f>
        <v/>
      </c>
      <c r="K1229" s="12">
        <f>IF(I1229="V2H",MIN(MAX(0,H1229),7.4,MAX(0,(M1229-P1229)*40)*0.95),0)</f>
        <v/>
      </c>
      <c r="L1229" s="12">
        <f>IF(E1229=0,0,MAX(0,H1229-K1229))</f>
        <v/>
      </c>
      <c r="M1229" s="13">
        <f>M1228+J1228/40-IF(I1228="V2H",K1228/(0.95*40),0)-IF(E1229=0,IF(E1228=1,IF(D1229=1,30,40)*0.18/(2*40),0),0)-IF(E1229=1,IF(E1228=0,IF(D1229=1,30,40)*0.18/(2*40),0),0)</f>
        <v/>
      </c>
      <c r="N1229" s="14" t="n">
        <v>0.09</v>
      </c>
      <c r="O1229" s="15">
        <f>K1229*N1229</f>
        <v/>
      </c>
      <c r="P1229">
        <f>IF(E1229=0,0.3,IF(D1229=1,IF(C1229&gt;=Params!$B$13-3,IF(C1229&lt;Params!$B$13,Params!$B$20,0.3),0.3),IF(C1229&gt;=Params!$B$15-3,IF(C1229&lt;Params!$B$15,Params!$B$21,0.3),0.3)))</f>
        <v/>
      </c>
    </row>
    <row r="1230" ht="15" customHeight="1" s="1">
      <c r="A1230" s="9" t="n">
        <v>1227</v>
      </c>
      <c r="B1230" s="6" t="inlineStr">
        <is>
          <t>21/02</t>
        </is>
      </c>
      <c r="C1230" s="6" t="n">
        <v>2</v>
      </c>
      <c r="D1230" s="6" t="n">
        <v>0</v>
      </c>
      <c r="E1230" s="10">
        <f>IF(D1230=1, IF(OR(C1230&lt;10, C1230&gt;=15),1,0), IF(OR(C1230&lt;7, C1230&gt;=18),1,0))</f>
        <v/>
      </c>
      <c r="F1230" s="11" t="n">
        <v>1.821</v>
      </c>
      <c r="G1230" s="12">
        <f>0*8</f>
        <v/>
      </c>
      <c r="H1230" s="12">
        <f>F1230-G1230</f>
        <v/>
      </c>
      <c r="I1230" s="10">
        <f>IF(E1230=0,"Fora",IF(E1229=0,"Carg xar",IF(H1230&lt;0,IF(M1230&lt;0.9,"Carg FV","Stby"),IF(M1230&gt;P1230,"V2H",IF(M1230&lt;0.9,"Carg xar","Stby")))))</f>
        <v/>
      </c>
      <c r="J1230" s="12">
        <f>IF(OR(I1230="Carg FV",I1230="Carg xar"),MIN(IF(I1230="Carg FV",ABS(H1230),7.4),7.4,MAX(0,(0.9-M1230)*40)*0.95),0)</f>
        <v/>
      </c>
      <c r="K1230" s="12">
        <f>IF(I1230="V2H",MIN(MAX(0,H1230),7.4,MAX(0,(M1230-P1230)*40)*0.95),0)</f>
        <v/>
      </c>
      <c r="L1230" s="12">
        <f>IF(E1230=0,0,MAX(0,H1230-K1230))</f>
        <v/>
      </c>
      <c r="M1230" s="13">
        <f>M1229+J1229/40-IF(I1229="V2H",K1229/(0.95*40),0)-IF(E1230=0,IF(E1229=1,IF(D1230=1,30,40)*0.18/(2*40),0),0)-IF(E1230=1,IF(E1229=0,IF(D1230=1,30,40)*0.18/(2*40),0),0)</f>
        <v/>
      </c>
      <c r="N1230" s="14" t="n">
        <v>0.09</v>
      </c>
      <c r="O1230" s="15">
        <f>K1230*N1230</f>
        <v/>
      </c>
      <c r="P1230">
        <f>IF(E1230=0,0.3,IF(D1230=1,IF(C1230&gt;=Params!$B$13-3,IF(C1230&lt;Params!$B$13,Params!$B$20,0.3),0.3),IF(C1230&gt;=Params!$B$15-3,IF(C1230&lt;Params!$B$15,Params!$B$21,0.3),0.3)))</f>
        <v/>
      </c>
    </row>
    <row r="1231" ht="15" customHeight="1" s="1">
      <c r="A1231" s="9" t="n">
        <v>1228</v>
      </c>
      <c r="B1231" s="6" t="inlineStr">
        <is>
          <t>21/02</t>
        </is>
      </c>
      <c r="C1231" s="6" t="n">
        <v>3</v>
      </c>
      <c r="D1231" s="6" t="n">
        <v>0</v>
      </c>
      <c r="E1231" s="10">
        <f>IF(D1231=1, IF(OR(C1231&lt;10, C1231&gt;=15),1,0), IF(OR(C1231&lt;7, C1231&gt;=18),1,0))</f>
        <v/>
      </c>
      <c r="F1231" s="11" t="n">
        <v>1.697</v>
      </c>
      <c r="G1231" s="12">
        <f>0*8</f>
        <v/>
      </c>
      <c r="H1231" s="12">
        <f>F1231-G1231</f>
        <v/>
      </c>
      <c r="I1231" s="10">
        <f>IF(E1231=0,"Fora",IF(E1230=0,"Carg xar",IF(H1231&lt;0,IF(M1231&lt;0.9,"Carg FV","Stby"),IF(M1231&gt;P1231,"V2H",IF(M1231&lt;0.9,"Carg xar","Stby")))))</f>
        <v/>
      </c>
      <c r="J1231" s="12">
        <f>IF(OR(I1231="Carg FV",I1231="Carg xar"),MIN(IF(I1231="Carg FV",ABS(H1231),7.4),7.4,MAX(0,(0.9-M1231)*40)*0.95),0)</f>
        <v/>
      </c>
      <c r="K1231" s="12">
        <f>IF(I1231="V2H",MIN(MAX(0,H1231),7.4,MAX(0,(M1231-P1231)*40)*0.95),0)</f>
        <v/>
      </c>
      <c r="L1231" s="12">
        <f>IF(E1231=0,0,MAX(0,H1231-K1231))</f>
        <v/>
      </c>
      <c r="M1231" s="13">
        <f>M1230+J1230/40-IF(I1230="V2H",K1230/(0.95*40),0)-IF(E1231=0,IF(E1230=1,IF(D1231=1,30,40)*0.18/(2*40),0),0)-IF(E1231=1,IF(E1230=0,IF(D1231=1,30,40)*0.18/(2*40),0),0)</f>
        <v/>
      </c>
      <c r="N1231" s="14" t="n">
        <v>0.09</v>
      </c>
      <c r="O1231" s="15">
        <f>K1231*N1231</f>
        <v/>
      </c>
      <c r="P1231">
        <f>IF(E1231=0,0.3,IF(D1231=1,IF(C1231&gt;=Params!$B$13-3,IF(C1231&lt;Params!$B$13,Params!$B$20,0.3),0.3),IF(C1231&gt;=Params!$B$15-3,IF(C1231&lt;Params!$B$15,Params!$B$21,0.3),0.3)))</f>
        <v/>
      </c>
    </row>
    <row r="1232" ht="15" customHeight="1" s="1">
      <c r="A1232" s="9" t="n">
        <v>1229</v>
      </c>
      <c r="B1232" s="6" t="inlineStr">
        <is>
          <t>21/02</t>
        </is>
      </c>
      <c r="C1232" s="6" t="n">
        <v>4</v>
      </c>
      <c r="D1232" s="6" t="n">
        <v>0</v>
      </c>
      <c r="E1232" s="10">
        <f>IF(D1232=1, IF(OR(C1232&lt;10, C1232&gt;=15),1,0), IF(OR(C1232&lt;7, C1232&gt;=18),1,0))</f>
        <v/>
      </c>
      <c r="F1232" s="11" t="n">
        <v>1.934</v>
      </c>
      <c r="G1232" s="12">
        <f>0*8</f>
        <v/>
      </c>
      <c r="H1232" s="12">
        <f>F1232-G1232</f>
        <v/>
      </c>
      <c r="I1232" s="10">
        <f>IF(E1232=0,"Fora",IF(E1231=0,"Carg xar",IF(H1232&lt;0,IF(M1232&lt;0.9,"Carg FV","Stby"),IF(M1232&gt;P1232,"V2H",IF(M1232&lt;0.9,"Carg xar","Stby")))))</f>
        <v/>
      </c>
      <c r="J1232" s="12">
        <f>IF(OR(I1232="Carg FV",I1232="Carg xar"),MIN(IF(I1232="Carg FV",ABS(H1232),7.4),7.4,MAX(0,(0.9-M1232)*40)*0.95),0)</f>
        <v/>
      </c>
      <c r="K1232" s="12">
        <f>IF(I1232="V2H",MIN(MAX(0,H1232),7.4,MAX(0,(M1232-P1232)*40)*0.95),0)</f>
        <v/>
      </c>
      <c r="L1232" s="12">
        <f>IF(E1232=0,0,MAX(0,H1232-K1232))</f>
        <v/>
      </c>
      <c r="M1232" s="13">
        <f>M1231+J1231/40-IF(I1231="V2H",K1231/(0.95*40),0)-IF(E1232=0,IF(E1231=1,IF(D1232=1,30,40)*0.18/(2*40),0),0)-IF(E1232=1,IF(E1231=0,IF(D1232=1,30,40)*0.18/(2*40),0),0)</f>
        <v/>
      </c>
      <c r="N1232" s="14" t="n">
        <v>0.09</v>
      </c>
      <c r="O1232" s="15">
        <f>K1232*N1232</f>
        <v/>
      </c>
      <c r="P1232">
        <f>IF(E1232=0,0.3,IF(D1232=1,IF(C1232&gt;=Params!$B$13-3,IF(C1232&lt;Params!$B$13,Params!$B$20,0.3),0.3),IF(C1232&gt;=Params!$B$15-3,IF(C1232&lt;Params!$B$15,Params!$B$21,0.3),0.3)))</f>
        <v/>
      </c>
    </row>
    <row r="1233" ht="15" customHeight="1" s="1">
      <c r="A1233" s="9" t="n">
        <v>1230</v>
      </c>
      <c r="B1233" s="6" t="inlineStr">
        <is>
          <t>21/02</t>
        </is>
      </c>
      <c r="C1233" s="6" t="n">
        <v>5</v>
      </c>
      <c r="D1233" s="6" t="n">
        <v>0</v>
      </c>
      <c r="E1233" s="10">
        <f>IF(D1233=1, IF(OR(C1233&lt;10, C1233&gt;=15),1,0), IF(OR(C1233&lt;7, C1233&gt;=18),1,0))</f>
        <v/>
      </c>
      <c r="F1233" s="11" t="n">
        <v>1.724</v>
      </c>
      <c r="G1233" s="12">
        <f>0*8</f>
        <v/>
      </c>
      <c r="H1233" s="12">
        <f>F1233-G1233</f>
        <v/>
      </c>
      <c r="I1233" s="10">
        <f>IF(E1233=0,"Fora",IF(E1232=0,"Carg xar",IF(H1233&lt;0,IF(M1233&lt;0.9,"Carg FV","Stby"),IF(M1233&gt;P1233,"V2H",IF(M1233&lt;0.9,"Carg xar","Stby")))))</f>
        <v/>
      </c>
      <c r="J1233" s="12">
        <f>IF(OR(I1233="Carg FV",I1233="Carg xar"),MIN(IF(I1233="Carg FV",ABS(H1233),7.4),7.4,MAX(0,(0.9-M1233)*40)*0.95),0)</f>
        <v/>
      </c>
      <c r="K1233" s="12">
        <f>IF(I1233="V2H",MIN(MAX(0,H1233),7.4,MAX(0,(M1233-P1233)*40)*0.95),0)</f>
        <v/>
      </c>
      <c r="L1233" s="12">
        <f>IF(E1233=0,0,MAX(0,H1233-K1233))</f>
        <v/>
      </c>
      <c r="M1233" s="13">
        <f>M1232+J1232/40-IF(I1232="V2H",K1232/(0.95*40),0)-IF(E1233=0,IF(E1232=1,IF(D1233=1,30,40)*0.18/(2*40),0),0)-IF(E1233=1,IF(E1232=0,IF(D1233=1,30,40)*0.18/(2*40),0),0)</f>
        <v/>
      </c>
      <c r="N1233" s="14" t="n">
        <v>0.09</v>
      </c>
      <c r="O1233" s="15">
        <f>K1233*N1233</f>
        <v/>
      </c>
      <c r="P1233">
        <f>IF(E1233=0,0.3,IF(D1233=1,IF(C1233&gt;=Params!$B$13-3,IF(C1233&lt;Params!$B$13,Params!$B$20,0.3),0.3),IF(C1233&gt;=Params!$B$15-3,IF(C1233&lt;Params!$B$15,Params!$B$21,0.3),0.3)))</f>
        <v/>
      </c>
    </row>
    <row r="1234" ht="15" customHeight="1" s="1">
      <c r="A1234" s="9" t="n">
        <v>1231</v>
      </c>
      <c r="B1234" s="6" t="inlineStr">
        <is>
          <t>21/02</t>
        </is>
      </c>
      <c r="C1234" s="6" t="n">
        <v>6</v>
      </c>
      <c r="D1234" s="6" t="n">
        <v>0</v>
      </c>
      <c r="E1234" s="10">
        <f>IF(D1234=1, IF(OR(C1234&lt;10, C1234&gt;=15),1,0), IF(OR(C1234&lt;7, C1234&gt;=18),1,0))</f>
        <v/>
      </c>
      <c r="F1234" s="11" t="n">
        <v>1.519</v>
      </c>
      <c r="G1234" s="12">
        <f>0*8</f>
        <v/>
      </c>
      <c r="H1234" s="12">
        <f>F1234-G1234</f>
        <v/>
      </c>
      <c r="I1234" s="10">
        <f>IF(E1234=0,"Fora",IF(E1233=0,"Carg xar",IF(H1234&lt;0,IF(M1234&lt;0.9,"Carg FV","Stby"),IF(M1234&gt;P1234,"V2H",IF(M1234&lt;0.9,"Carg xar","Stby")))))</f>
        <v/>
      </c>
      <c r="J1234" s="12">
        <f>IF(OR(I1234="Carg FV",I1234="Carg xar"),MIN(IF(I1234="Carg FV",ABS(H1234),7.4),7.4,MAX(0,(0.9-M1234)*40)*0.95),0)</f>
        <v/>
      </c>
      <c r="K1234" s="12">
        <f>IF(I1234="V2H",MIN(MAX(0,H1234),7.4,MAX(0,(M1234-P1234)*40)*0.95),0)</f>
        <v/>
      </c>
      <c r="L1234" s="12">
        <f>IF(E1234=0,0,MAX(0,H1234-K1234))</f>
        <v/>
      </c>
      <c r="M1234" s="13">
        <f>M1233+J1233/40-IF(I1233="V2H",K1233/(0.95*40),0)-IF(E1234=0,IF(E1233=1,IF(D1234=1,30,40)*0.18/(2*40),0),0)-IF(E1234=1,IF(E1233=0,IF(D1234=1,30,40)*0.18/(2*40),0),0)</f>
        <v/>
      </c>
      <c r="N1234" s="14" t="n">
        <v>0.09</v>
      </c>
      <c r="O1234" s="15">
        <f>K1234*N1234</f>
        <v/>
      </c>
      <c r="P1234">
        <f>IF(E1234=0,0.3,IF(D1234=1,IF(C1234&gt;=Params!$B$13-3,IF(C1234&lt;Params!$B$13,Params!$B$20,0.3),0.3),IF(C1234&gt;=Params!$B$15-3,IF(C1234&lt;Params!$B$15,Params!$B$21,0.3),0.3)))</f>
        <v/>
      </c>
    </row>
    <row r="1235" ht="15" customHeight="1" s="1">
      <c r="A1235" s="9" t="n">
        <v>1232</v>
      </c>
      <c r="B1235" s="6" t="inlineStr">
        <is>
          <t>21/02</t>
        </is>
      </c>
      <c r="C1235" s="6" t="n">
        <v>7</v>
      </c>
      <c r="D1235" s="6" t="n">
        <v>0</v>
      </c>
      <c r="E1235" s="10">
        <f>IF(D1235=1, IF(OR(C1235&lt;10, C1235&gt;=15),1,0), IF(OR(C1235&lt;7, C1235&gt;=18),1,0))</f>
        <v/>
      </c>
      <c r="F1235" s="11" t="n">
        <v>1.83</v>
      </c>
      <c r="G1235" s="12">
        <f>0*8</f>
        <v/>
      </c>
      <c r="H1235" s="12">
        <f>F1235-G1235</f>
        <v/>
      </c>
      <c r="I1235" s="10">
        <f>IF(E1235=0,"Fora",IF(E1234=0,"Carg xar",IF(H1235&lt;0,IF(M1235&lt;0.9,"Carg FV","Stby"),IF(M1235&gt;P1235,"V2H",IF(M1235&lt;0.9,"Carg xar","Stby")))))</f>
        <v/>
      </c>
      <c r="J1235" s="12">
        <f>IF(OR(I1235="Carg FV",I1235="Carg xar"),MIN(IF(I1235="Carg FV",ABS(H1235),7.4),7.4,MAX(0,(0.9-M1235)*40)*0.95),0)</f>
        <v/>
      </c>
      <c r="K1235" s="12">
        <f>IF(I1235="V2H",MIN(MAX(0,H1235),7.4,MAX(0,(M1235-P1235)*40)*0.95),0)</f>
        <v/>
      </c>
      <c r="L1235" s="12">
        <f>IF(E1235=0,0,MAX(0,H1235-K1235))</f>
        <v/>
      </c>
      <c r="M1235" s="13">
        <f>M1234+J1234/40-IF(I1234="V2H",K1234/(0.95*40),0)-IF(E1235=0,IF(E1234=1,IF(D1235=1,30,40)*0.18/(2*40),0),0)-IF(E1235=1,IF(E1234=0,IF(D1235=1,30,40)*0.18/(2*40),0),0)</f>
        <v/>
      </c>
      <c r="N1235" s="14" t="n">
        <v>0.09</v>
      </c>
      <c r="O1235" s="15">
        <f>K1235*N1235</f>
        <v/>
      </c>
      <c r="P1235">
        <f>IF(E1235=0,0.3,IF(D1235=1,IF(C1235&gt;=Params!$B$13-3,IF(C1235&lt;Params!$B$13,Params!$B$20,0.3),0.3),IF(C1235&gt;=Params!$B$15-3,IF(C1235&lt;Params!$B$15,Params!$B$21,0.3),0.3)))</f>
        <v/>
      </c>
    </row>
    <row r="1236" ht="15" customHeight="1" s="1">
      <c r="A1236" s="9" t="n">
        <v>1233</v>
      </c>
      <c r="B1236" s="6" t="inlineStr">
        <is>
          <t>21/02</t>
        </is>
      </c>
      <c r="C1236" s="6" t="n">
        <v>8</v>
      </c>
      <c r="D1236" s="6" t="n">
        <v>0</v>
      </c>
      <c r="E1236" s="10">
        <f>IF(D1236=1, IF(OR(C1236&lt;10, C1236&gt;=15),1,0), IF(OR(C1236&lt;7, C1236&gt;=18),1,0))</f>
        <v/>
      </c>
      <c r="F1236" s="11" t="n">
        <v>2.472</v>
      </c>
      <c r="G1236" s="12">
        <f>0.1*8</f>
        <v/>
      </c>
      <c r="H1236" s="12">
        <f>F1236-G1236</f>
        <v/>
      </c>
      <c r="I1236" s="10">
        <f>IF(E1236=0,"Fora",IF(E1235=0,"Carg xar",IF(H1236&lt;0,IF(M1236&lt;0.9,"Carg FV","Stby"),IF(M1236&gt;P1236,"V2H",IF(M1236&lt;0.9,"Carg xar","Stby")))))</f>
        <v/>
      </c>
      <c r="J1236" s="12">
        <f>IF(OR(I1236="Carg FV",I1236="Carg xar"),MIN(IF(I1236="Carg FV",ABS(H1236),7.4),7.4,MAX(0,(0.9-M1236)*40)*0.95),0)</f>
        <v/>
      </c>
      <c r="K1236" s="12">
        <f>IF(I1236="V2H",MIN(MAX(0,H1236),7.4,MAX(0,(M1236-P1236)*40)*0.95),0)</f>
        <v/>
      </c>
      <c r="L1236" s="12">
        <f>IF(E1236=0,0,MAX(0,H1236-K1236))</f>
        <v/>
      </c>
      <c r="M1236" s="13">
        <f>M1235+J1235/40-IF(I1235="V2H",K1235/(0.95*40),0)-IF(E1236=0,IF(E1235=1,IF(D1236=1,30,40)*0.18/(2*40),0),0)-IF(E1236=1,IF(E1235=0,IF(D1236=1,30,40)*0.18/(2*40),0),0)</f>
        <v/>
      </c>
      <c r="N1236" s="14" t="n">
        <v>0.15</v>
      </c>
      <c r="O1236" s="15">
        <f>K1236*N1236</f>
        <v/>
      </c>
      <c r="P1236">
        <f>IF(E1236=0,0.3,IF(D1236=1,IF(C1236&gt;=Params!$B$13-3,IF(C1236&lt;Params!$B$13,Params!$B$20,0.3),0.3),IF(C1236&gt;=Params!$B$15-3,IF(C1236&lt;Params!$B$15,Params!$B$21,0.3),0.3)))</f>
        <v/>
      </c>
    </row>
    <row r="1237" ht="15" customHeight="1" s="1">
      <c r="A1237" s="9" t="n">
        <v>1234</v>
      </c>
      <c r="B1237" s="6" t="inlineStr">
        <is>
          <t>21/02</t>
        </is>
      </c>
      <c r="C1237" s="6" t="n">
        <v>9</v>
      </c>
      <c r="D1237" s="6" t="n">
        <v>0</v>
      </c>
      <c r="E1237" s="10">
        <f>IF(D1237=1, IF(OR(C1237&lt;10, C1237&gt;=15),1,0), IF(OR(C1237&lt;7, C1237&gt;=18),1,0))</f>
        <v/>
      </c>
      <c r="F1237" s="11" t="n">
        <v>1.948</v>
      </c>
      <c r="G1237" s="12">
        <f>0.28*8</f>
        <v/>
      </c>
      <c r="H1237" s="12">
        <f>F1237-G1237</f>
        <v/>
      </c>
      <c r="I1237" s="10">
        <f>IF(E1237=0,"Fora",IF(E1236=0,"Carg xar",IF(H1237&lt;0,IF(M1237&lt;0.9,"Carg FV","Stby"),IF(M1237&gt;P1237,"V2H",IF(M1237&lt;0.9,"Carg xar","Stby")))))</f>
        <v/>
      </c>
      <c r="J1237" s="12">
        <f>IF(OR(I1237="Carg FV",I1237="Carg xar"),MIN(IF(I1237="Carg FV",ABS(H1237),7.4),7.4,MAX(0,(0.9-M1237)*40)*0.95),0)</f>
        <v/>
      </c>
      <c r="K1237" s="12">
        <f>IF(I1237="V2H",MIN(MAX(0,H1237),7.4,MAX(0,(M1237-P1237)*40)*0.95),0)</f>
        <v/>
      </c>
      <c r="L1237" s="12">
        <f>IF(E1237=0,0,MAX(0,H1237-K1237))</f>
        <v/>
      </c>
      <c r="M1237" s="13">
        <f>M1236+J1236/40-IF(I1236="V2H",K1236/(0.95*40),0)-IF(E1237=0,IF(E1236=1,IF(D1237=1,30,40)*0.18/(2*40),0),0)-IF(E1237=1,IF(E1236=0,IF(D1237=1,30,40)*0.18/(2*40),0),0)</f>
        <v/>
      </c>
      <c r="N1237" s="14" t="n">
        <v>0.15</v>
      </c>
      <c r="O1237" s="15">
        <f>K1237*N1237</f>
        <v/>
      </c>
      <c r="P1237">
        <f>IF(E1237=0,0.3,IF(D1237=1,IF(C1237&gt;=Params!$B$13-3,IF(C1237&lt;Params!$B$13,Params!$B$20,0.3),0.3),IF(C1237&gt;=Params!$B$15-3,IF(C1237&lt;Params!$B$15,Params!$B$21,0.3),0.3)))</f>
        <v/>
      </c>
    </row>
    <row r="1238" ht="15" customHeight="1" s="1">
      <c r="A1238" s="9" t="n">
        <v>1235</v>
      </c>
      <c r="B1238" s="6" t="inlineStr">
        <is>
          <t>21/02</t>
        </is>
      </c>
      <c r="C1238" s="6" t="n">
        <v>10</v>
      </c>
      <c r="D1238" s="6" t="n">
        <v>0</v>
      </c>
      <c r="E1238" s="10">
        <f>IF(D1238=1, IF(OR(C1238&lt;10, C1238&gt;=15),1,0), IF(OR(C1238&lt;7, C1238&gt;=18),1,0))</f>
        <v/>
      </c>
      <c r="F1238" s="11" t="n">
        <v>1.324</v>
      </c>
      <c r="G1238" s="12">
        <f>0.48*8</f>
        <v/>
      </c>
      <c r="H1238" s="12">
        <f>F1238-G1238</f>
        <v/>
      </c>
      <c r="I1238" s="10">
        <f>IF(E1238=0,"Fora",IF(E1237=0,"Carg xar",IF(H1238&lt;0,IF(M1238&lt;0.9,"Carg FV","Stby"),IF(M1238&gt;P1238,"V2H",IF(M1238&lt;0.9,"Carg xar","Stby")))))</f>
        <v/>
      </c>
      <c r="J1238" s="12">
        <f>IF(OR(I1238="Carg FV",I1238="Carg xar"),MIN(IF(I1238="Carg FV",ABS(H1238),7.4),7.4,MAX(0,(0.9-M1238)*40)*0.95),0)</f>
        <v/>
      </c>
      <c r="K1238" s="12">
        <f>IF(I1238="V2H",MIN(MAX(0,H1238),7.4,MAX(0,(M1238-P1238)*40)*0.95),0)</f>
        <v/>
      </c>
      <c r="L1238" s="12">
        <f>IF(E1238=0,0,MAX(0,H1238-K1238))</f>
        <v/>
      </c>
      <c r="M1238" s="13">
        <f>M1237+J1237/40-IF(I1237="V2H",K1237/(0.95*40),0)-IF(E1238=0,IF(E1237=1,IF(D1238=1,30,40)*0.18/(2*40),0),0)-IF(E1238=1,IF(E1237=0,IF(D1238=1,30,40)*0.18/(2*40),0),0)</f>
        <v/>
      </c>
      <c r="N1238" s="14" t="n">
        <v>0.2</v>
      </c>
      <c r="O1238" s="15">
        <f>K1238*N1238</f>
        <v/>
      </c>
      <c r="P1238">
        <f>IF(E1238=0,0.3,IF(D1238=1,IF(C1238&gt;=Params!$B$13-3,IF(C1238&lt;Params!$B$13,Params!$B$20,0.3),0.3),IF(C1238&gt;=Params!$B$15-3,IF(C1238&lt;Params!$B$15,Params!$B$21,0.3),0.3)))</f>
        <v/>
      </c>
    </row>
    <row r="1239" ht="15" customHeight="1" s="1">
      <c r="A1239" s="9" t="n">
        <v>1236</v>
      </c>
      <c r="B1239" s="6" t="inlineStr">
        <is>
          <t>21/02</t>
        </is>
      </c>
      <c r="C1239" s="6" t="n">
        <v>11</v>
      </c>
      <c r="D1239" s="6" t="n">
        <v>0</v>
      </c>
      <c r="E1239" s="10">
        <f>IF(D1239=1, IF(OR(C1239&lt;10, C1239&gt;=15),1,0), IF(OR(C1239&lt;7, C1239&gt;=18),1,0))</f>
        <v/>
      </c>
      <c r="F1239" s="11" t="n">
        <v>1.37</v>
      </c>
      <c r="G1239" s="12">
        <f>0.62*8</f>
        <v/>
      </c>
      <c r="H1239" s="12">
        <f>F1239-G1239</f>
        <v/>
      </c>
      <c r="I1239" s="10">
        <f>IF(E1239=0,"Fora",IF(E1238=0,"Carg xar",IF(H1239&lt;0,IF(M1239&lt;0.9,"Carg FV","Stby"),IF(M1239&gt;P1239,"V2H",IF(M1239&lt;0.9,"Carg xar","Stby")))))</f>
        <v/>
      </c>
      <c r="J1239" s="12">
        <f>IF(OR(I1239="Carg FV",I1239="Carg xar"),MIN(IF(I1239="Carg FV",ABS(H1239),7.4),7.4,MAX(0,(0.9-M1239)*40)*0.95),0)</f>
        <v/>
      </c>
      <c r="K1239" s="12">
        <f>IF(I1239="V2H",MIN(MAX(0,H1239),7.4,MAX(0,(M1239-P1239)*40)*0.95),0)</f>
        <v/>
      </c>
      <c r="L1239" s="12">
        <f>IF(E1239=0,0,MAX(0,H1239-K1239))</f>
        <v/>
      </c>
      <c r="M1239" s="13">
        <f>M1238+J1238/40-IF(I1238="V2H",K1238/(0.95*40),0)-IF(E1239=0,IF(E1238=1,IF(D1239=1,30,40)*0.18/(2*40),0),0)-IF(E1239=1,IF(E1238=0,IF(D1239=1,30,40)*0.18/(2*40),0),0)</f>
        <v/>
      </c>
      <c r="N1239" s="14" t="n">
        <v>0.2</v>
      </c>
      <c r="O1239" s="15">
        <f>K1239*N1239</f>
        <v/>
      </c>
      <c r="P1239">
        <f>IF(E1239=0,0.3,IF(D1239=1,IF(C1239&gt;=Params!$B$13-3,IF(C1239&lt;Params!$B$13,Params!$B$20,0.3),0.3),IF(C1239&gt;=Params!$B$15-3,IF(C1239&lt;Params!$B$15,Params!$B$21,0.3),0.3)))</f>
        <v/>
      </c>
    </row>
    <row r="1240" ht="15" customHeight="1" s="1">
      <c r="A1240" s="9" t="n">
        <v>1237</v>
      </c>
      <c r="B1240" s="6" t="inlineStr">
        <is>
          <t>21/02</t>
        </is>
      </c>
      <c r="C1240" s="6" t="n">
        <v>12</v>
      </c>
      <c r="D1240" s="6" t="n">
        <v>0</v>
      </c>
      <c r="E1240" s="10">
        <f>IF(D1240=1, IF(OR(C1240&lt;10, C1240&gt;=15),1,0), IF(OR(C1240&lt;7, C1240&gt;=18),1,0))</f>
        <v/>
      </c>
      <c r="F1240" s="11" t="n">
        <v>0.969</v>
      </c>
      <c r="G1240" s="12">
        <f>0.68*8</f>
        <v/>
      </c>
      <c r="H1240" s="12">
        <f>F1240-G1240</f>
        <v/>
      </c>
      <c r="I1240" s="10">
        <f>IF(E1240=0,"Fora",IF(E1239=0,"Carg xar",IF(H1240&lt;0,IF(M1240&lt;0.9,"Carg FV","Stby"),IF(M1240&gt;P1240,"V2H",IF(M1240&lt;0.9,"Carg xar","Stby")))))</f>
        <v/>
      </c>
      <c r="J1240" s="12">
        <f>IF(OR(I1240="Carg FV",I1240="Carg xar"),MIN(IF(I1240="Carg FV",ABS(H1240),7.4),7.4,MAX(0,(0.9-M1240)*40)*0.95),0)</f>
        <v/>
      </c>
      <c r="K1240" s="12">
        <f>IF(I1240="V2H",MIN(MAX(0,H1240),7.4,MAX(0,(M1240-P1240)*40)*0.95),0)</f>
        <v/>
      </c>
      <c r="L1240" s="12">
        <f>IF(E1240=0,0,MAX(0,H1240-K1240))</f>
        <v/>
      </c>
      <c r="M1240" s="13">
        <f>M1239+J1239/40-IF(I1239="V2H",K1239/(0.95*40),0)-IF(E1240=0,IF(E1239=1,IF(D1240=1,30,40)*0.18/(2*40),0),0)-IF(E1240=1,IF(E1239=0,IF(D1240=1,30,40)*0.18/(2*40),0),0)</f>
        <v/>
      </c>
      <c r="N1240" s="14" t="n">
        <v>0.2</v>
      </c>
      <c r="O1240" s="15">
        <f>K1240*N1240</f>
        <v/>
      </c>
      <c r="P1240">
        <f>IF(E1240=0,0.3,IF(D1240=1,IF(C1240&gt;=Params!$B$13-3,IF(C1240&lt;Params!$B$13,Params!$B$20,0.3),0.3),IF(C1240&gt;=Params!$B$15-3,IF(C1240&lt;Params!$B$15,Params!$B$21,0.3),0.3)))</f>
        <v/>
      </c>
    </row>
    <row r="1241" ht="15" customHeight="1" s="1">
      <c r="A1241" s="9" t="n">
        <v>1238</v>
      </c>
      <c r="B1241" s="6" t="inlineStr">
        <is>
          <t>21/02</t>
        </is>
      </c>
      <c r="C1241" s="6" t="n">
        <v>13</v>
      </c>
      <c r="D1241" s="6" t="n">
        <v>0</v>
      </c>
      <c r="E1241" s="10">
        <f>IF(D1241=1, IF(OR(C1241&lt;10, C1241&gt;=15),1,0), IF(OR(C1241&lt;7, C1241&gt;=18),1,0))</f>
        <v/>
      </c>
      <c r="F1241" s="11" t="n">
        <v>1.247</v>
      </c>
      <c r="G1241" s="12">
        <f>0.65*8</f>
        <v/>
      </c>
      <c r="H1241" s="12">
        <f>F1241-G1241</f>
        <v/>
      </c>
      <c r="I1241" s="10">
        <f>IF(E1241=0,"Fora",IF(E1240=0,"Carg xar",IF(H1241&lt;0,IF(M1241&lt;0.9,"Carg FV","Stby"),IF(M1241&gt;P1241,"V2H",IF(M1241&lt;0.9,"Carg xar","Stby")))))</f>
        <v/>
      </c>
      <c r="J1241" s="12">
        <f>IF(OR(I1241="Carg FV",I1241="Carg xar"),MIN(IF(I1241="Carg FV",ABS(H1241),7.4),7.4,MAX(0,(0.9-M1241)*40)*0.95),0)</f>
        <v/>
      </c>
      <c r="K1241" s="12">
        <f>IF(I1241="V2H",MIN(MAX(0,H1241),7.4,MAX(0,(M1241-P1241)*40)*0.95),0)</f>
        <v/>
      </c>
      <c r="L1241" s="12">
        <f>IF(E1241=0,0,MAX(0,H1241-K1241))</f>
        <v/>
      </c>
      <c r="M1241" s="13">
        <f>M1240+J1240/40-IF(I1240="V2H",K1240/(0.95*40),0)-IF(E1241=0,IF(E1240=1,IF(D1241=1,30,40)*0.18/(2*40),0),0)-IF(E1241=1,IF(E1240=0,IF(D1241=1,30,40)*0.18/(2*40),0),0)</f>
        <v/>
      </c>
      <c r="N1241" s="14" t="n">
        <v>0.2</v>
      </c>
      <c r="O1241" s="15">
        <f>K1241*N1241</f>
        <v/>
      </c>
      <c r="P1241">
        <f>IF(E1241=0,0.3,IF(D1241=1,IF(C1241&gt;=Params!$B$13-3,IF(C1241&lt;Params!$B$13,Params!$B$20,0.3),0.3),IF(C1241&gt;=Params!$B$15-3,IF(C1241&lt;Params!$B$15,Params!$B$21,0.3),0.3)))</f>
        <v/>
      </c>
    </row>
    <row r="1242" ht="15" customHeight="1" s="1">
      <c r="A1242" s="9" t="n">
        <v>1239</v>
      </c>
      <c r="B1242" s="6" t="inlineStr">
        <is>
          <t>21/02</t>
        </is>
      </c>
      <c r="C1242" s="6" t="n">
        <v>14</v>
      </c>
      <c r="D1242" s="6" t="n">
        <v>0</v>
      </c>
      <c r="E1242" s="10">
        <f>IF(D1242=1, IF(OR(C1242&lt;10, C1242&gt;=15),1,0), IF(OR(C1242&lt;7, C1242&gt;=18),1,0))</f>
        <v/>
      </c>
      <c r="F1242" s="11" t="n">
        <v>0.6899999999999999</v>
      </c>
      <c r="G1242" s="12">
        <f>0.5*8</f>
        <v/>
      </c>
      <c r="H1242" s="12">
        <f>F1242-G1242</f>
        <v/>
      </c>
      <c r="I1242" s="10">
        <f>IF(E1242=0,"Fora",IF(E1241=0,"Carg xar",IF(H1242&lt;0,IF(M1242&lt;0.9,"Carg FV","Stby"),IF(M1242&gt;P1242,"V2H",IF(M1242&lt;0.9,"Carg xar","Stby")))))</f>
        <v/>
      </c>
      <c r="J1242" s="12">
        <f>IF(OR(I1242="Carg FV",I1242="Carg xar"),MIN(IF(I1242="Carg FV",ABS(H1242),7.4),7.4,MAX(0,(0.9-M1242)*40)*0.95),0)</f>
        <v/>
      </c>
      <c r="K1242" s="12">
        <f>IF(I1242="V2H",MIN(MAX(0,H1242),7.4,MAX(0,(M1242-P1242)*40)*0.95),0)</f>
        <v/>
      </c>
      <c r="L1242" s="12">
        <f>IF(E1242=0,0,MAX(0,H1242-K1242))</f>
        <v/>
      </c>
      <c r="M1242" s="13">
        <f>M1241+J1241/40-IF(I1241="V2H",K1241/(0.95*40),0)-IF(E1242=0,IF(E1241=1,IF(D1242=1,30,40)*0.18/(2*40),0),0)-IF(E1242=1,IF(E1241=0,IF(D1242=1,30,40)*0.18/(2*40),0),0)</f>
        <v/>
      </c>
      <c r="N1242" s="14" t="n">
        <v>0.15</v>
      </c>
      <c r="O1242" s="15">
        <f>K1242*N1242</f>
        <v/>
      </c>
      <c r="P1242">
        <f>IF(E1242=0,0.3,IF(D1242=1,IF(C1242&gt;=Params!$B$13-3,IF(C1242&lt;Params!$B$13,Params!$B$20,0.3),0.3),IF(C1242&gt;=Params!$B$15-3,IF(C1242&lt;Params!$B$15,Params!$B$21,0.3),0.3)))</f>
        <v/>
      </c>
    </row>
    <row r="1243" ht="15" customHeight="1" s="1">
      <c r="A1243" s="9" t="n">
        <v>1240</v>
      </c>
      <c r="B1243" s="6" t="inlineStr">
        <is>
          <t>21/02</t>
        </is>
      </c>
      <c r="C1243" s="6" t="n">
        <v>15</v>
      </c>
      <c r="D1243" s="6" t="n">
        <v>0</v>
      </c>
      <c r="E1243" s="10">
        <f>IF(D1243=1, IF(OR(C1243&lt;10, C1243&gt;=15),1,0), IF(OR(C1243&lt;7, C1243&gt;=18),1,0))</f>
        <v/>
      </c>
      <c r="F1243" s="11" t="n">
        <v>1.053</v>
      </c>
      <c r="G1243" s="12">
        <f>0.32*8</f>
        <v/>
      </c>
      <c r="H1243" s="12">
        <f>F1243-G1243</f>
        <v/>
      </c>
      <c r="I1243" s="10">
        <f>IF(E1243=0,"Fora",IF(E1242=0,"Carg xar",IF(H1243&lt;0,IF(M1243&lt;0.9,"Carg FV","Stby"),IF(M1243&gt;P1243,"V2H",IF(M1243&lt;0.9,"Carg xar","Stby")))))</f>
        <v/>
      </c>
      <c r="J1243" s="12">
        <f>IF(OR(I1243="Carg FV",I1243="Carg xar"),MIN(IF(I1243="Carg FV",ABS(H1243),7.4),7.4,MAX(0,(0.9-M1243)*40)*0.95),0)</f>
        <v/>
      </c>
      <c r="K1243" s="12">
        <f>IF(I1243="V2H",MIN(MAX(0,H1243),7.4,MAX(0,(M1243-P1243)*40)*0.95),0)</f>
        <v/>
      </c>
      <c r="L1243" s="12">
        <f>IF(E1243=0,0,MAX(0,H1243-K1243))</f>
        <v/>
      </c>
      <c r="M1243" s="13">
        <f>M1242+J1242/40-IF(I1242="V2H",K1242/(0.95*40),0)-IF(E1243=0,IF(E1242=1,IF(D1243=1,30,40)*0.18/(2*40),0),0)-IF(E1243=1,IF(E1242=0,IF(D1243=1,30,40)*0.18/(2*40),0),0)</f>
        <v/>
      </c>
      <c r="N1243" s="14" t="n">
        <v>0.15</v>
      </c>
      <c r="O1243" s="15">
        <f>K1243*N1243</f>
        <v/>
      </c>
      <c r="P1243">
        <f>IF(E1243=0,0.3,IF(D1243=1,IF(C1243&gt;=Params!$B$13-3,IF(C1243&lt;Params!$B$13,Params!$B$20,0.3),0.3),IF(C1243&gt;=Params!$B$15-3,IF(C1243&lt;Params!$B$15,Params!$B$21,0.3),0.3)))</f>
        <v/>
      </c>
    </row>
    <row r="1244" ht="15" customHeight="1" s="1">
      <c r="A1244" s="9" t="n">
        <v>1241</v>
      </c>
      <c r="B1244" s="6" t="inlineStr">
        <is>
          <t>21/02</t>
        </is>
      </c>
      <c r="C1244" s="6" t="n">
        <v>16</v>
      </c>
      <c r="D1244" s="6" t="n">
        <v>0</v>
      </c>
      <c r="E1244" s="10">
        <f>IF(D1244=1, IF(OR(C1244&lt;10, C1244&gt;=15),1,0), IF(OR(C1244&lt;7, C1244&gt;=18),1,0))</f>
        <v/>
      </c>
      <c r="F1244" s="11" t="n">
        <v>0.89</v>
      </c>
      <c r="G1244" s="12">
        <f>0.12*8</f>
        <v/>
      </c>
      <c r="H1244" s="12">
        <f>F1244-G1244</f>
        <v/>
      </c>
      <c r="I1244" s="10">
        <f>IF(E1244=0,"Fora",IF(E1243=0,"Carg xar",IF(H1244&lt;0,IF(M1244&lt;0.9,"Carg FV","Stby"),IF(M1244&gt;P1244,"V2H",IF(M1244&lt;0.9,"Carg xar","Stby")))))</f>
        <v/>
      </c>
      <c r="J1244" s="12">
        <f>IF(OR(I1244="Carg FV",I1244="Carg xar"),MIN(IF(I1244="Carg FV",ABS(H1244),7.4),7.4,MAX(0,(0.9-M1244)*40)*0.95),0)</f>
        <v/>
      </c>
      <c r="K1244" s="12">
        <f>IF(I1244="V2H",MIN(MAX(0,H1244),7.4,MAX(0,(M1244-P1244)*40)*0.95),0)</f>
        <v/>
      </c>
      <c r="L1244" s="12">
        <f>IF(E1244=0,0,MAX(0,H1244-K1244))</f>
        <v/>
      </c>
      <c r="M1244" s="13">
        <f>M1243+J1243/40-IF(I1243="V2H",K1243/(0.95*40),0)-IF(E1244=0,IF(E1243=1,IF(D1244=1,30,40)*0.18/(2*40),0),0)-IF(E1244=1,IF(E1243=0,IF(D1244=1,30,40)*0.18/(2*40),0),0)</f>
        <v/>
      </c>
      <c r="N1244" s="14" t="n">
        <v>0.15</v>
      </c>
      <c r="O1244" s="15">
        <f>K1244*N1244</f>
        <v/>
      </c>
      <c r="P1244">
        <f>IF(E1244=0,0.3,IF(D1244=1,IF(C1244&gt;=Params!$B$13-3,IF(C1244&lt;Params!$B$13,Params!$B$20,0.3),0.3),IF(C1244&gt;=Params!$B$15-3,IF(C1244&lt;Params!$B$15,Params!$B$21,0.3),0.3)))</f>
        <v/>
      </c>
    </row>
    <row r="1245" ht="15" customHeight="1" s="1">
      <c r="A1245" s="9" t="n">
        <v>1242</v>
      </c>
      <c r="B1245" s="6" t="inlineStr">
        <is>
          <t>21/02</t>
        </is>
      </c>
      <c r="C1245" s="6" t="n">
        <v>17</v>
      </c>
      <c r="D1245" s="6" t="n">
        <v>0</v>
      </c>
      <c r="E1245" s="10">
        <f>IF(D1245=1, IF(OR(C1245&lt;10, C1245&gt;=15),1,0), IF(OR(C1245&lt;7, C1245&gt;=18),1,0))</f>
        <v/>
      </c>
      <c r="F1245" s="11" t="n">
        <v>1.096</v>
      </c>
      <c r="G1245" s="12">
        <f>0*8</f>
        <v/>
      </c>
      <c r="H1245" s="12">
        <f>F1245-G1245</f>
        <v/>
      </c>
      <c r="I1245" s="10">
        <f>IF(E1245=0,"Fora",IF(E1244=0,"Carg xar",IF(H1245&lt;0,IF(M1245&lt;0.9,"Carg FV","Stby"),IF(M1245&gt;P1245,"V2H",IF(M1245&lt;0.9,"Carg xar","Stby")))))</f>
        <v/>
      </c>
      <c r="J1245" s="12">
        <f>IF(OR(I1245="Carg FV",I1245="Carg xar"),MIN(IF(I1245="Carg FV",ABS(H1245),7.4),7.4,MAX(0,(0.9-M1245)*40)*0.95),0)</f>
        <v/>
      </c>
      <c r="K1245" s="12">
        <f>IF(I1245="V2H",MIN(MAX(0,H1245),7.4,MAX(0,(M1245-P1245)*40)*0.95),0)</f>
        <v/>
      </c>
      <c r="L1245" s="12">
        <f>IF(E1245=0,0,MAX(0,H1245-K1245))</f>
        <v/>
      </c>
      <c r="M1245" s="13">
        <f>M1244+J1244/40-IF(I1244="V2H",K1244/(0.95*40),0)-IF(E1245=0,IF(E1244=1,IF(D1245=1,30,40)*0.18/(2*40),0),0)-IF(E1245=1,IF(E1244=0,IF(D1245=1,30,40)*0.18/(2*40),0),0)</f>
        <v/>
      </c>
      <c r="N1245" s="14" t="n">
        <v>0.15</v>
      </c>
      <c r="O1245" s="15">
        <f>K1245*N1245</f>
        <v/>
      </c>
      <c r="P1245">
        <f>IF(E1245=0,0.3,IF(D1245=1,IF(C1245&gt;=Params!$B$13-3,IF(C1245&lt;Params!$B$13,Params!$B$20,0.3),0.3),IF(C1245&gt;=Params!$B$15-3,IF(C1245&lt;Params!$B$15,Params!$B$21,0.3),0.3)))</f>
        <v/>
      </c>
    </row>
    <row r="1246" ht="15" customHeight="1" s="1">
      <c r="A1246" s="9" t="n">
        <v>1243</v>
      </c>
      <c r="B1246" s="6" t="inlineStr">
        <is>
          <t>21/02</t>
        </is>
      </c>
      <c r="C1246" s="6" t="n">
        <v>18</v>
      </c>
      <c r="D1246" s="6" t="n">
        <v>0</v>
      </c>
      <c r="E1246" s="10">
        <f>IF(D1246=1, IF(OR(C1246&lt;10, C1246&gt;=15),1,0), IF(OR(C1246&lt;7, C1246&gt;=18),1,0))</f>
        <v/>
      </c>
      <c r="F1246" s="11" t="n">
        <v>1.676</v>
      </c>
      <c r="G1246" s="12">
        <f>0*8</f>
        <v/>
      </c>
      <c r="H1246" s="12">
        <f>F1246-G1246</f>
        <v/>
      </c>
      <c r="I1246" s="10">
        <f>IF(E1246=0,"Fora",IF(E1245=0,"Carg xar",IF(H1246&lt;0,IF(M1246&lt;0.9,"Carg FV","Stby"),IF(M1246&gt;P1246,"V2H",IF(M1246&lt;0.9,"Carg xar","Stby")))))</f>
        <v/>
      </c>
      <c r="J1246" s="12">
        <f>IF(OR(I1246="Carg FV",I1246="Carg xar"),MIN(IF(I1246="Carg FV",ABS(H1246),7.4),7.4,MAX(0,(0.9-M1246)*40)*0.95),0)</f>
        <v/>
      </c>
      <c r="K1246" s="12">
        <f>IF(I1246="V2H",MIN(MAX(0,H1246),7.4,MAX(0,(M1246-P1246)*40)*0.95),0)</f>
        <v/>
      </c>
      <c r="L1246" s="12">
        <f>IF(E1246=0,0,MAX(0,H1246-K1246))</f>
        <v/>
      </c>
      <c r="M1246" s="13">
        <f>M1245+J1245/40-IF(I1245="V2H",K1245/(0.95*40),0)-IF(E1246=0,IF(E1245=1,IF(D1246=1,30,40)*0.18/(2*40),0),0)-IF(E1246=1,IF(E1245=0,IF(D1246=1,30,40)*0.18/(2*40),0),0)</f>
        <v/>
      </c>
      <c r="N1246" s="14" t="n">
        <v>0.2</v>
      </c>
      <c r="O1246" s="15">
        <f>K1246*N1246</f>
        <v/>
      </c>
      <c r="P1246">
        <f>IF(E1246=0,0.3,IF(D1246=1,IF(C1246&gt;=Params!$B$13-3,IF(C1246&lt;Params!$B$13,Params!$B$20,0.3),0.3),IF(C1246&gt;=Params!$B$15-3,IF(C1246&lt;Params!$B$15,Params!$B$21,0.3),0.3)))</f>
        <v/>
      </c>
    </row>
    <row r="1247" ht="15" customHeight="1" s="1">
      <c r="A1247" s="9" t="n">
        <v>1244</v>
      </c>
      <c r="B1247" s="6" t="inlineStr">
        <is>
          <t>21/02</t>
        </is>
      </c>
      <c r="C1247" s="6" t="n">
        <v>19</v>
      </c>
      <c r="D1247" s="6" t="n">
        <v>0</v>
      </c>
      <c r="E1247" s="10">
        <f>IF(D1247=1, IF(OR(C1247&lt;10, C1247&gt;=15),1,0), IF(OR(C1247&lt;7, C1247&gt;=18),1,0))</f>
        <v/>
      </c>
      <c r="F1247" s="11" t="n">
        <v>0.573</v>
      </c>
      <c r="G1247" s="12">
        <f>0*8</f>
        <v/>
      </c>
      <c r="H1247" s="12">
        <f>F1247-G1247</f>
        <v/>
      </c>
      <c r="I1247" s="10">
        <f>IF(E1247=0,"Fora",IF(E1246=0,"Carg xar",IF(H1247&lt;0,IF(M1247&lt;0.9,"Carg FV","Stby"),IF(M1247&gt;P1247,"V2H",IF(M1247&lt;0.9,"Carg xar","Stby")))))</f>
        <v/>
      </c>
      <c r="J1247" s="12">
        <f>IF(OR(I1247="Carg FV",I1247="Carg xar"),MIN(IF(I1247="Carg FV",ABS(H1247),7.4),7.4,MAX(0,(0.9-M1247)*40)*0.95),0)</f>
        <v/>
      </c>
      <c r="K1247" s="12">
        <f>IF(I1247="V2H",MIN(MAX(0,H1247),7.4,MAX(0,(M1247-P1247)*40)*0.95),0)</f>
        <v/>
      </c>
      <c r="L1247" s="12">
        <f>IF(E1247=0,0,MAX(0,H1247-K1247))</f>
        <v/>
      </c>
      <c r="M1247" s="13">
        <f>M1246+J1246/40-IF(I1246="V2H",K1246/(0.95*40),0)-IF(E1247=0,IF(E1246=1,IF(D1247=1,30,40)*0.18/(2*40),0),0)-IF(E1247=1,IF(E1246=0,IF(D1247=1,30,40)*0.18/(2*40),0),0)</f>
        <v/>
      </c>
      <c r="N1247" s="14" t="n">
        <v>0.2</v>
      </c>
      <c r="O1247" s="15">
        <f>K1247*N1247</f>
        <v/>
      </c>
      <c r="P1247">
        <f>IF(E1247=0,0.3,IF(D1247=1,IF(C1247&gt;=Params!$B$13-3,IF(C1247&lt;Params!$B$13,Params!$B$20,0.3),0.3),IF(C1247&gt;=Params!$B$15-3,IF(C1247&lt;Params!$B$15,Params!$B$21,0.3),0.3)))</f>
        <v/>
      </c>
    </row>
    <row r="1248" ht="15" customHeight="1" s="1">
      <c r="A1248" s="9" t="n">
        <v>1245</v>
      </c>
      <c r="B1248" s="6" t="inlineStr">
        <is>
          <t>21/02</t>
        </is>
      </c>
      <c r="C1248" s="6" t="n">
        <v>20</v>
      </c>
      <c r="D1248" s="6" t="n">
        <v>0</v>
      </c>
      <c r="E1248" s="10">
        <f>IF(D1248=1, IF(OR(C1248&lt;10, C1248&gt;=15),1,0), IF(OR(C1248&lt;7, C1248&gt;=18),1,0))</f>
        <v/>
      </c>
      <c r="F1248" s="11" t="n">
        <v>0.8149999999999999</v>
      </c>
      <c r="G1248" s="12">
        <f>0*8</f>
        <v/>
      </c>
      <c r="H1248" s="12">
        <f>F1248-G1248</f>
        <v/>
      </c>
      <c r="I1248" s="10">
        <f>IF(E1248=0,"Fora",IF(E1247=0,"Carg xar",IF(H1248&lt;0,IF(M1248&lt;0.9,"Carg FV","Stby"),IF(M1248&gt;P1248,"V2H",IF(M1248&lt;0.9,"Carg xar","Stby")))))</f>
        <v/>
      </c>
      <c r="J1248" s="12">
        <f>IF(OR(I1248="Carg FV",I1248="Carg xar"),MIN(IF(I1248="Carg FV",ABS(H1248),7.4),7.4,MAX(0,(0.9-M1248)*40)*0.95),0)</f>
        <v/>
      </c>
      <c r="K1248" s="12">
        <f>IF(I1248="V2H",MIN(MAX(0,H1248),7.4,MAX(0,(M1248-P1248)*40)*0.95),0)</f>
        <v/>
      </c>
      <c r="L1248" s="12">
        <f>IF(E1248=0,0,MAX(0,H1248-K1248))</f>
        <v/>
      </c>
      <c r="M1248" s="13">
        <f>M1247+J1247/40-IF(I1247="V2H",K1247/(0.95*40),0)-IF(E1248=0,IF(E1247=1,IF(D1248=1,30,40)*0.18/(2*40),0),0)-IF(E1248=1,IF(E1247=0,IF(D1248=1,30,40)*0.18/(2*40),0),0)</f>
        <v/>
      </c>
      <c r="N1248" s="14" t="n">
        <v>0.2</v>
      </c>
      <c r="O1248" s="15">
        <f>K1248*N1248</f>
        <v/>
      </c>
      <c r="P1248">
        <f>IF(E1248=0,0.3,IF(D1248=1,IF(C1248&gt;=Params!$B$13-3,IF(C1248&lt;Params!$B$13,Params!$B$20,0.3),0.3),IF(C1248&gt;=Params!$B$15-3,IF(C1248&lt;Params!$B$15,Params!$B$21,0.3),0.3)))</f>
        <v/>
      </c>
    </row>
    <row r="1249" ht="15" customHeight="1" s="1">
      <c r="A1249" s="9" t="n">
        <v>1246</v>
      </c>
      <c r="B1249" s="6" t="inlineStr">
        <is>
          <t>21/02</t>
        </is>
      </c>
      <c r="C1249" s="6" t="n">
        <v>21</v>
      </c>
      <c r="D1249" s="6" t="n">
        <v>0</v>
      </c>
      <c r="E1249" s="10">
        <f>IF(D1249=1, IF(OR(C1249&lt;10, C1249&gt;=15),1,0), IF(OR(C1249&lt;7, C1249&gt;=18),1,0))</f>
        <v/>
      </c>
      <c r="F1249" s="11" t="n">
        <v>1.635</v>
      </c>
      <c r="G1249" s="12">
        <f>0*8</f>
        <v/>
      </c>
      <c r="H1249" s="12">
        <f>F1249-G1249</f>
        <v/>
      </c>
      <c r="I1249" s="10">
        <f>IF(E1249=0,"Fora",IF(E1248=0,"Carg xar",IF(H1249&lt;0,IF(M1249&lt;0.9,"Carg FV","Stby"),IF(M1249&gt;P1249,"V2H",IF(M1249&lt;0.9,"Carg xar","Stby")))))</f>
        <v/>
      </c>
      <c r="J1249" s="12">
        <f>IF(OR(I1249="Carg FV",I1249="Carg xar"),MIN(IF(I1249="Carg FV",ABS(H1249),7.4),7.4,MAX(0,(0.9-M1249)*40)*0.95),0)</f>
        <v/>
      </c>
      <c r="K1249" s="12">
        <f>IF(I1249="V2H",MIN(MAX(0,H1249),7.4,MAX(0,(M1249-P1249)*40)*0.95),0)</f>
        <v/>
      </c>
      <c r="L1249" s="12">
        <f>IF(E1249=0,0,MAX(0,H1249-K1249))</f>
        <v/>
      </c>
      <c r="M1249" s="13">
        <f>M1248+J1248/40-IF(I1248="V2H",K1248/(0.95*40),0)-IF(E1249=0,IF(E1248=1,IF(D1249=1,30,40)*0.18/(2*40),0),0)-IF(E1249=1,IF(E1248=0,IF(D1249=1,30,40)*0.18/(2*40),0),0)</f>
        <v/>
      </c>
      <c r="N1249" s="14" t="n">
        <v>0.2</v>
      </c>
      <c r="O1249" s="15">
        <f>K1249*N1249</f>
        <v/>
      </c>
      <c r="P1249">
        <f>IF(E1249=0,0.3,IF(D1249=1,IF(C1249&gt;=Params!$B$13-3,IF(C1249&lt;Params!$B$13,Params!$B$20,0.3),0.3),IF(C1249&gt;=Params!$B$15-3,IF(C1249&lt;Params!$B$15,Params!$B$21,0.3),0.3)))</f>
        <v/>
      </c>
    </row>
    <row r="1250" ht="15" customHeight="1" s="1">
      <c r="A1250" s="9" t="n">
        <v>1247</v>
      </c>
      <c r="B1250" s="6" t="inlineStr">
        <is>
          <t>21/02</t>
        </is>
      </c>
      <c r="C1250" s="6" t="n">
        <v>22</v>
      </c>
      <c r="D1250" s="6" t="n">
        <v>0</v>
      </c>
      <c r="E1250" s="10">
        <f>IF(D1250=1, IF(OR(C1250&lt;10, C1250&gt;=15),1,0), IF(OR(C1250&lt;7, C1250&gt;=18),1,0))</f>
        <v/>
      </c>
      <c r="F1250" s="11" t="n">
        <v>0.57</v>
      </c>
      <c r="G1250" s="12">
        <f>0*8</f>
        <v/>
      </c>
      <c r="H1250" s="12">
        <f>F1250-G1250</f>
        <v/>
      </c>
      <c r="I1250" s="10">
        <f>IF(E1250=0,"Fora",IF(E1249=0,"Carg xar",IF(H1250&lt;0,IF(M1250&lt;0.9,"Carg FV","Stby"),IF(M1250&gt;P1250,"V2H",IF(M1250&lt;0.9,"Carg xar","Stby")))))</f>
        <v/>
      </c>
      <c r="J1250" s="12">
        <f>IF(OR(I1250="Carg FV",I1250="Carg xar"),MIN(IF(I1250="Carg FV",ABS(H1250),7.4),7.4,MAX(0,(0.9-M1250)*40)*0.95),0)</f>
        <v/>
      </c>
      <c r="K1250" s="12">
        <f>IF(I1250="V2H",MIN(MAX(0,H1250),7.4,MAX(0,(M1250-P1250)*40)*0.95),0)</f>
        <v/>
      </c>
      <c r="L1250" s="12">
        <f>IF(E1250=0,0,MAX(0,H1250-K1250))</f>
        <v/>
      </c>
      <c r="M1250" s="13">
        <f>M1249+J1249/40-IF(I1249="V2H",K1249/(0.95*40),0)-IF(E1250=0,IF(E1249=1,IF(D1250=1,30,40)*0.18/(2*40),0),0)-IF(E1250=1,IF(E1249=0,IF(D1250=1,30,40)*0.18/(2*40),0),0)</f>
        <v/>
      </c>
      <c r="N1250" s="14" t="n">
        <v>0.15</v>
      </c>
      <c r="O1250" s="15">
        <f>K1250*N1250</f>
        <v/>
      </c>
      <c r="P1250">
        <f>IF(E1250=0,0.3,IF(D1250=1,IF(C1250&gt;=Params!$B$13-3,IF(C1250&lt;Params!$B$13,Params!$B$20,0.3),0.3),IF(C1250&gt;=Params!$B$15-3,IF(C1250&lt;Params!$B$15,Params!$B$21,0.3),0.3)))</f>
        <v/>
      </c>
    </row>
    <row r="1251" ht="15" customHeight="1" s="1">
      <c r="A1251" s="9" t="n">
        <v>1248</v>
      </c>
      <c r="B1251" s="6" t="inlineStr">
        <is>
          <t>21/02</t>
        </is>
      </c>
      <c r="C1251" s="6" t="n">
        <v>23</v>
      </c>
      <c r="D1251" s="6" t="n">
        <v>0</v>
      </c>
      <c r="E1251" s="10">
        <f>IF(D1251=1, IF(OR(C1251&lt;10, C1251&gt;=15),1,0), IF(OR(C1251&lt;7, C1251&gt;=18),1,0))</f>
        <v/>
      </c>
      <c r="F1251" s="11" t="n">
        <v>0.571</v>
      </c>
      <c r="G1251" s="12">
        <f>0*8</f>
        <v/>
      </c>
      <c r="H1251" s="12">
        <f>F1251-G1251</f>
        <v/>
      </c>
      <c r="I1251" s="10">
        <f>IF(E1251=0,"Fora",IF(E1250=0,"Carg xar",IF(H1251&lt;0,IF(M1251&lt;0.9,"Carg FV","Stby"),IF(M1251&gt;P1251,"V2H",IF(M1251&lt;0.9,"Carg xar","Stby")))))</f>
        <v/>
      </c>
      <c r="J1251" s="12">
        <f>IF(OR(I1251="Carg FV",I1251="Carg xar"),MIN(IF(I1251="Carg FV",ABS(H1251),7.4),7.4,MAX(0,(0.9-M1251)*40)*0.95),0)</f>
        <v/>
      </c>
      <c r="K1251" s="12">
        <f>IF(I1251="V2H",MIN(MAX(0,H1251),7.4,MAX(0,(M1251-P1251)*40)*0.95),0)</f>
        <v/>
      </c>
      <c r="L1251" s="12">
        <f>IF(E1251=0,0,MAX(0,H1251-K1251))</f>
        <v/>
      </c>
      <c r="M1251" s="13">
        <f>M1250+J1250/40-IF(I1250="V2H",K1250/(0.95*40),0)-IF(E1251=0,IF(E1250=1,IF(D1251=1,30,40)*0.18/(2*40),0),0)-IF(E1251=1,IF(E1250=0,IF(D1251=1,30,40)*0.18/(2*40),0),0)</f>
        <v/>
      </c>
      <c r="N1251" s="14" t="n">
        <v>0.15</v>
      </c>
      <c r="O1251" s="15">
        <f>K1251*N1251</f>
        <v/>
      </c>
      <c r="P1251">
        <f>IF(E1251=0,0.3,IF(D1251=1,IF(C1251&gt;=Params!$B$13-3,IF(C1251&lt;Params!$B$13,Params!$B$20,0.3),0.3),IF(C1251&gt;=Params!$B$15-3,IF(C1251&lt;Params!$B$15,Params!$B$21,0.3),0.3)))</f>
        <v/>
      </c>
    </row>
    <row r="1252" ht="15" customHeight="1" s="1">
      <c r="A1252" s="9" t="n">
        <v>1249</v>
      </c>
      <c r="B1252" s="6" t="inlineStr">
        <is>
          <t>22/02</t>
        </is>
      </c>
      <c r="C1252" s="6" t="n">
        <v>0</v>
      </c>
      <c r="D1252" s="6" t="n">
        <v>1</v>
      </c>
      <c r="E1252" s="10">
        <f>IF(D1252=1, IF(OR(C1252&lt;10, C1252&gt;=15),1,0), IF(OR(C1252&lt;7, C1252&gt;=18),1,0))</f>
        <v/>
      </c>
      <c r="F1252" s="11" t="n">
        <v>0.533</v>
      </c>
      <c r="G1252" s="12">
        <f>0*8</f>
        <v/>
      </c>
      <c r="H1252" s="12">
        <f>F1252-G1252</f>
        <v/>
      </c>
      <c r="I1252" s="10">
        <f>IF(E1252=0,"Fora",IF(E1251=0,"Carg xar",IF(H1252&lt;0,IF(M1252&lt;0.9,"Carg FV","Stby"),IF(M1252&gt;P1252,"V2H",IF(M1252&lt;0.9,"Carg xar","Stby")))))</f>
        <v/>
      </c>
      <c r="J1252" s="12">
        <f>IF(OR(I1252="Carg FV",I1252="Carg xar"),MIN(IF(I1252="Carg FV",ABS(H1252),7.4),7.4,MAX(0,(0.9-M1252)*40)*0.95),0)</f>
        <v/>
      </c>
      <c r="K1252" s="12">
        <f>IF(I1252="V2H",MIN(MAX(0,H1252),7.4,MAX(0,(M1252-P1252)*40)*0.95),0)</f>
        <v/>
      </c>
      <c r="L1252" s="12">
        <f>IF(E1252=0,0,MAX(0,H1252-K1252))</f>
        <v/>
      </c>
      <c r="M1252" s="13">
        <f>M1251+J1251/40-IF(I1251="V2H",K1251/(0.95*40),0)-IF(E1252=0,IF(E1251=1,IF(D1252=1,30,40)*0.18/(2*40),0),0)-IF(E1252=1,IF(E1251=0,IF(D1252=1,30,40)*0.18/(2*40),0),0)</f>
        <v/>
      </c>
      <c r="N1252" s="14" t="n">
        <v>0.09</v>
      </c>
      <c r="O1252" s="15">
        <f>K1252*N1252</f>
        <v/>
      </c>
      <c r="P1252">
        <f>IF(E1252=0,0.3,IF(D1252=1,IF(C1252&gt;=Params!$B$13-3,IF(C1252&lt;Params!$B$13,Params!$B$20,0.3),0.3),IF(C1252&gt;=Params!$B$15-3,IF(C1252&lt;Params!$B$15,Params!$B$21,0.3),0.3)))</f>
        <v/>
      </c>
    </row>
    <row r="1253" ht="15" customHeight="1" s="1">
      <c r="A1253" s="9" t="n">
        <v>1250</v>
      </c>
      <c r="B1253" s="6" t="inlineStr">
        <is>
          <t>22/02</t>
        </is>
      </c>
      <c r="C1253" s="6" t="n">
        <v>1</v>
      </c>
      <c r="D1253" s="6" t="n">
        <v>1</v>
      </c>
      <c r="E1253" s="10">
        <f>IF(D1253=1, IF(OR(C1253&lt;10, C1253&gt;=15),1,0), IF(OR(C1253&lt;7, C1253&gt;=18),1,0))</f>
        <v/>
      </c>
      <c r="F1253" s="11" t="n">
        <v>0.428</v>
      </c>
      <c r="G1253" s="12">
        <f>0*8</f>
        <v/>
      </c>
      <c r="H1253" s="12">
        <f>F1253-G1253</f>
        <v/>
      </c>
      <c r="I1253" s="10">
        <f>IF(E1253=0,"Fora",IF(E1252=0,"Carg xar",IF(H1253&lt;0,IF(M1253&lt;0.9,"Carg FV","Stby"),IF(M1253&gt;P1253,"V2H",IF(M1253&lt;0.9,"Carg xar","Stby")))))</f>
        <v/>
      </c>
      <c r="J1253" s="12">
        <f>IF(OR(I1253="Carg FV",I1253="Carg xar"),MIN(IF(I1253="Carg FV",ABS(H1253),7.4),7.4,MAX(0,(0.9-M1253)*40)*0.95),0)</f>
        <v/>
      </c>
      <c r="K1253" s="12">
        <f>IF(I1253="V2H",MIN(MAX(0,H1253),7.4,MAX(0,(M1253-P1253)*40)*0.95),0)</f>
        <v/>
      </c>
      <c r="L1253" s="12">
        <f>IF(E1253=0,0,MAX(0,H1253-K1253))</f>
        <v/>
      </c>
      <c r="M1253" s="13">
        <f>M1252+J1252/40-IF(I1252="V2H",K1252/(0.95*40),0)-IF(E1253=0,IF(E1252=1,IF(D1253=1,30,40)*0.18/(2*40),0),0)-IF(E1253=1,IF(E1252=0,IF(D1253=1,30,40)*0.18/(2*40),0),0)</f>
        <v/>
      </c>
      <c r="N1253" s="14" t="n">
        <v>0.09</v>
      </c>
      <c r="O1253" s="15">
        <f>K1253*N1253</f>
        <v/>
      </c>
      <c r="P1253">
        <f>IF(E1253=0,0.3,IF(D1253=1,IF(C1253&gt;=Params!$B$13-3,IF(C1253&lt;Params!$B$13,Params!$B$20,0.3),0.3),IF(C1253&gt;=Params!$B$15-3,IF(C1253&lt;Params!$B$15,Params!$B$21,0.3),0.3)))</f>
        <v/>
      </c>
    </row>
    <row r="1254" ht="15" customHeight="1" s="1">
      <c r="A1254" s="9" t="n">
        <v>1251</v>
      </c>
      <c r="B1254" s="6" t="inlineStr">
        <is>
          <t>22/02</t>
        </is>
      </c>
      <c r="C1254" s="6" t="n">
        <v>2</v>
      </c>
      <c r="D1254" s="6" t="n">
        <v>1</v>
      </c>
      <c r="E1254" s="10">
        <f>IF(D1254=1, IF(OR(C1254&lt;10, C1254&gt;=15),1,0), IF(OR(C1254&lt;7, C1254&gt;=18),1,0))</f>
        <v/>
      </c>
      <c r="F1254" s="11" t="n">
        <v>0.304</v>
      </c>
      <c r="G1254" s="12">
        <f>0*8</f>
        <v/>
      </c>
      <c r="H1254" s="12">
        <f>F1254-G1254</f>
        <v/>
      </c>
      <c r="I1254" s="10">
        <f>IF(E1254=0,"Fora",IF(E1253=0,"Carg xar",IF(H1254&lt;0,IF(M1254&lt;0.9,"Carg FV","Stby"),IF(M1254&gt;P1254,"V2H",IF(M1254&lt;0.9,"Carg xar","Stby")))))</f>
        <v/>
      </c>
      <c r="J1254" s="12">
        <f>IF(OR(I1254="Carg FV",I1254="Carg xar"),MIN(IF(I1254="Carg FV",ABS(H1254),7.4),7.4,MAX(0,(0.9-M1254)*40)*0.95),0)</f>
        <v/>
      </c>
      <c r="K1254" s="12">
        <f>IF(I1254="V2H",MIN(MAX(0,H1254),7.4,MAX(0,(M1254-P1254)*40)*0.95),0)</f>
        <v/>
      </c>
      <c r="L1254" s="12">
        <f>IF(E1254=0,0,MAX(0,H1254-K1254))</f>
        <v/>
      </c>
      <c r="M1254" s="13">
        <f>M1253+J1253/40-IF(I1253="V2H",K1253/(0.95*40),0)-IF(E1254=0,IF(E1253=1,IF(D1254=1,30,40)*0.18/(2*40),0),0)-IF(E1254=1,IF(E1253=0,IF(D1254=1,30,40)*0.18/(2*40),0),0)</f>
        <v/>
      </c>
      <c r="N1254" s="14" t="n">
        <v>0.09</v>
      </c>
      <c r="O1254" s="15">
        <f>K1254*N1254</f>
        <v/>
      </c>
      <c r="P1254">
        <f>IF(E1254=0,0.3,IF(D1254=1,IF(C1254&gt;=Params!$B$13-3,IF(C1254&lt;Params!$B$13,Params!$B$20,0.3),0.3),IF(C1254&gt;=Params!$B$15-3,IF(C1254&lt;Params!$B$15,Params!$B$21,0.3),0.3)))</f>
        <v/>
      </c>
    </row>
    <row r="1255" ht="15" customHeight="1" s="1">
      <c r="A1255" s="9" t="n">
        <v>1252</v>
      </c>
      <c r="B1255" s="6" t="inlineStr">
        <is>
          <t>22/02</t>
        </is>
      </c>
      <c r="C1255" s="6" t="n">
        <v>3</v>
      </c>
      <c r="D1255" s="6" t="n">
        <v>1</v>
      </c>
      <c r="E1255" s="10">
        <f>IF(D1255=1, IF(OR(C1255&lt;10, C1255&gt;=15),1,0), IF(OR(C1255&lt;7, C1255&gt;=18),1,0))</f>
        <v/>
      </c>
      <c r="F1255" s="11" t="n">
        <v>0.275</v>
      </c>
      <c r="G1255" s="12">
        <f>0*8</f>
        <v/>
      </c>
      <c r="H1255" s="12">
        <f>F1255-G1255</f>
        <v/>
      </c>
      <c r="I1255" s="10">
        <f>IF(E1255=0,"Fora",IF(E1254=0,"Carg xar",IF(H1255&lt;0,IF(M1255&lt;0.9,"Carg FV","Stby"),IF(M1255&gt;P1255,"V2H",IF(M1255&lt;0.9,"Carg xar","Stby")))))</f>
        <v/>
      </c>
      <c r="J1255" s="12">
        <f>IF(OR(I1255="Carg FV",I1255="Carg xar"),MIN(IF(I1255="Carg FV",ABS(H1255),7.4),7.4,MAX(0,(0.9-M1255)*40)*0.95),0)</f>
        <v/>
      </c>
      <c r="K1255" s="12">
        <f>IF(I1255="V2H",MIN(MAX(0,H1255),7.4,MAX(0,(M1255-P1255)*40)*0.95),0)</f>
        <v/>
      </c>
      <c r="L1255" s="12">
        <f>IF(E1255=0,0,MAX(0,H1255-K1255))</f>
        <v/>
      </c>
      <c r="M1255" s="13">
        <f>M1254+J1254/40-IF(I1254="V2H",K1254/(0.95*40),0)-IF(E1255=0,IF(E1254=1,IF(D1255=1,30,40)*0.18/(2*40),0),0)-IF(E1255=1,IF(E1254=0,IF(D1255=1,30,40)*0.18/(2*40),0),0)</f>
        <v/>
      </c>
      <c r="N1255" s="14" t="n">
        <v>0.09</v>
      </c>
      <c r="O1255" s="15">
        <f>K1255*N1255</f>
        <v/>
      </c>
      <c r="P1255">
        <f>IF(E1255=0,0.3,IF(D1255=1,IF(C1255&gt;=Params!$B$13-3,IF(C1255&lt;Params!$B$13,Params!$B$20,0.3),0.3),IF(C1255&gt;=Params!$B$15-3,IF(C1255&lt;Params!$B$15,Params!$B$21,0.3),0.3)))</f>
        <v/>
      </c>
    </row>
    <row r="1256" ht="15" customHeight="1" s="1">
      <c r="A1256" s="9" t="n">
        <v>1253</v>
      </c>
      <c r="B1256" s="6" t="inlineStr">
        <is>
          <t>22/02</t>
        </is>
      </c>
      <c r="C1256" s="6" t="n">
        <v>4</v>
      </c>
      <c r="D1256" s="6" t="n">
        <v>1</v>
      </c>
      <c r="E1256" s="10">
        <f>IF(D1256=1, IF(OR(C1256&lt;10, C1256&gt;=15),1,0), IF(OR(C1256&lt;7, C1256&gt;=18),1,0))</f>
        <v/>
      </c>
      <c r="F1256" s="11" t="n">
        <v>1.824</v>
      </c>
      <c r="G1256" s="12">
        <f>0*8</f>
        <v/>
      </c>
      <c r="H1256" s="12">
        <f>F1256-G1256</f>
        <v/>
      </c>
      <c r="I1256" s="10">
        <f>IF(E1256=0,"Fora",IF(E1255=0,"Carg xar",IF(H1256&lt;0,IF(M1256&lt;0.9,"Carg FV","Stby"),IF(M1256&gt;P1256,"V2H",IF(M1256&lt;0.9,"Carg xar","Stby")))))</f>
        <v/>
      </c>
      <c r="J1256" s="12">
        <f>IF(OR(I1256="Carg FV",I1256="Carg xar"),MIN(IF(I1256="Carg FV",ABS(H1256),7.4),7.4,MAX(0,(0.9-M1256)*40)*0.95),0)</f>
        <v/>
      </c>
      <c r="K1256" s="12">
        <f>IF(I1256="V2H",MIN(MAX(0,H1256),7.4,MAX(0,(M1256-P1256)*40)*0.95),0)</f>
        <v/>
      </c>
      <c r="L1256" s="12">
        <f>IF(E1256=0,0,MAX(0,H1256-K1256))</f>
        <v/>
      </c>
      <c r="M1256" s="13">
        <f>M1255+J1255/40-IF(I1255="V2H",K1255/(0.95*40),0)-IF(E1256=0,IF(E1255=1,IF(D1256=1,30,40)*0.18/(2*40),0),0)-IF(E1256=1,IF(E1255=0,IF(D1256=1,30,40)*0.18/(2*40),0),0)</f>
        <v/>
      </c>
      <c r="N1256" s="14" t="n">
        <v>0.09</v>
      </c>
      <c r="O1256" s="15">
        <f>K1256*N1256</f>
        <v/>
      </c>
      <c r="P1256">
        <f>IF(E1256=0,0.3,IF(D1256=1,IF(C1256&gt;=Params!$B$13-3,IF(C1256&lt;Params!$B$13,Params!$B$20,0.3),0.3),IF(C1256&gt;=Params!$B$15-3,IF(C1256&lt;Params!$B$15,Params!$B$21,0.3),0.3)))</f>
        <v/>
      </c>
    </row>
    <row r="1257" ht="15" customHeight="1" s="1">
      <c r="A1257" s="9" t="n">
        <v>1254</v>
      </c>
      <c r="B1257" s="6" t="inlineStr">
        <is>
          <t>22/02</t>
        </is>
      </c>
      <c r="C1257" s="6" t="n">
        <v>5</v>
      </c>
      <c r="D1257" s="6" t="n">
        <v>1</v>
      </c>
      <c r="E1257" s="10">
        <f>IF(D1257=1, IF(OR(C1257&lt;10, C1257&gt;=15),1,0), IF(OR(C1257&lt;7, C1257&gt;=18),1,0))</f>
        <v/>
      </c>
      <c r="F1257" s="11" t="n">
        <v>2.564</v>
      </c>
      <c r="G1257" s="12">
        <f>0*8</f>
        <v/>
      </c>
      <c r="H1257" s="12">
        <f>F1257-G1257</f>
        <v/>
      </c>
      <c r="I1257" s="10">
        <f>IF(E1257=0,"Fora",IF(E1256=0,"Carg xar",IF(H1257&lt;0,IF(M1257&lt;0.9,"Carg FV","Stby"),IF(M1257&gt;P1257,"V2H",IF(M1257&lt;0.9,"Carg xar","Stby")))))</f>
        <v/>
      </c>
      <c r="J1257" s="12">
        <f>IF(OR(I1257="Carg FV",I1257="Carg xar"),MIN(IF(I1257="Carg FV",ABS(H1257),7.4),7.4,MAX(0,(0.9-M1257)*40)*0.95),0)</f>
        <v/>
      </c>
      <c r="K1257" s="12">
        <f>IF(I1257="V2H",MIN(MAX(0,H1257),7.4,MAX(0,(M1257-P1257)*40)*0.95),0)</f>
        <v/>
      </c>
      <c r="L1257" s="12">
        <f>IF(E1257=0,0,MAX(0,H1257-K1257))</f>
        <v/>
      </c>
      <c r="M1257" s="13">
        <f>M1256+J1256/40-IF(I1256="V2H",K1256/(0.95*40),0)-IF(E1257=0,IF(E1256=1,IF(D1257=1,30,40)*0.18/(2*40),0),0)-IF(E1257=1,IF(E1256=0,IF(D1257=1,30,40)*0.18/(2*40),0),0)</f>
        <v/>
      </c>
      <c r="N1257" s="14" t="n">
        <v>0.09</v>
      </c>
      <c r="O1257" s="15">
        <f>K1257*N1257</f>
        <v/>
      </c>
      <c r="P1257">
        <f>IF(E1257=0,0.3,IF(D1257=1,IF(C1257&gt;=Params!$B$13-3,IF(C1257&lt;Params!$B$13,Params!$B$20,0.3),0.3),IF(C1257&gt;=Params!$B$15-3,IF(C1257&lt;Params!$B$15,Params!$B$21,0.3),0.3)))</f>
        <v/>
      </c>
    </row>
    <row r="1258" ht="15" customHeight="1" s="1">
      <c r="A1258" s="9" t="n">
        <v>1255</v>
      </c>
      <c r="B1258" s="6" t="inlineStr">
        <is>
          <t>22/02</t>
        </is>
      </c>
      <c r="C1258" s="6" t="n">
        <v>6</v>
      </c>
      <c r="D1258" s="6" t="n">
        <v>1</v>
      </c>
      <c r="E1258" s="10">
        <f>IF(D1258=1, IF(OR(C1258&lt;10, C1258&gt;=15),1,0), IF(OR(C1258&lt;7, C1258&gt;=18),1,0))</f>
        <v/>
      </c>
      <c r="F1258" s="11" t="n">
        <v>1.947</v>
      </c>
      <c r="G1258" s="12">
        <f>0*8</f>
        <v/>
      </c>
      <c r="H1258" s="12">
        <f>F1258-G1258</f>
        <v/>
      </c>
      <c r="I1258" s="10">
        <f>IF(E1258=0,"Fora",IF(E1257=0,"Carg xar",IF(H1258&lt;0,IF(M1258&lt;0.9,"Carg FV","Stby"),IF(M1258&gt;P1258,"V2H",IF(M1258&lt;0.9,"Carg xar","Stby")))))</f>
        <v/>
      </c>
      <c r="J1258" s="12">
        <f>IF(OR(I1258="Carg FV",I1258="Carg xar"),MIN(IF(I1258="Carg FV",ABS(H1258),7.4),7.4,MAX(0,(0.9-M1258)*40)*0.95),0)</f>
        <v/>
      </c>
      <c r="K1258" s="12">
        <f>IF(I1258="V2H",MIN(MAX(0,H1258),7.4,MAX(0,(M1258-P1258)*40)*0.95),0)</f>
        <v/>
      </c>
      <c r="L1258" s="12">
        <f>IF(E1258=0,0,MAX(0,H1258-K1258))</f>
        <v/>
      </c>
      <c r="M1258" s="13">
        <f>M1257+J1257/40-IF(I1257="V2H",K1257/(0.95*40),0)-IF(E1258=0,IF(E1257=1,IF(D1258=1,30,40)*0.18/(2*40),0),0)-IF(E1258=1,IF(E1257=0,IF(D1258=1,30,40)*0.18/(2*40),0),0)</f>
        <v/>
      </c>
      <c r="N1258" s="14" t="n">
        <v>0.09</v>
      </c>
      <c r="O1258" s="15">
        <f>K1258*N1258</f>
        <v/>
      </c>
      <c r="P1258">
        <f>IF(E1258=0,0.3,IF(D1258=1,IF(C1258&gt;=Params!$B$13-3,IF(C1258&lt;Params!$B$13,Params!$B$20,0.3),0.3),IF(C1258&gt;=Params!$B$15-3,IF(C1258&lt;Params!$B$15,Params!$B$21,0.3),0.3)))</f>
        <v/>
      </c>
    </row>
    <row r="1259" ht="15" customHeight="1" s="1">
      <c r="A1259" s="9" t="n">
        <v>1256</v>
      </c>
      <c r="B1259" s="6" t="inlineStr">
        <is>
          <t>22/02</t>
        </is>
      </c>
      <c r="C1259" s="6" t="n">
        <v>7</v>
      </c>
      <c r="D1259" s="6" t="n">
        <v>1</v>
      </c>
      <c r="E1259" s="10">
        <f>IF(D1259=1, IF(OR(C1259&lt;10, C1259&gt;=15),1,0), IF(OR(C1259&lt;7, C1259&gt;=18),1,0))</f>
        <v/>
      </c>
      <c r="F1259" s="11" t="n">
        <v>1.786</v>
      </c>
      <c r="G1259" s="12">
        <f>0*8</f>
        <v/>
      </c>
      <c r="H1259" s="12">
        <f>F1259-G1259</f>
        <v/>
      </c>
      <c r="I1259" s="10">
        <f>IF(E1259=0,"Fora",IF(E1258=0,"Carg xar",IF(H1259&lt;0,IF(M1259&lt;0.9,"Carg FV","Stby"),IF(M1259&gt;P1259,"V2H",IF(M1259&lt;0.9,"Carg xar","Stby")))))</f>
        <v/>
      </c>
      <c r="J1259" s="12">
        <f>IF(OR(I1259="Carg FV",I1259="Carg xar"),MIN(IF(I1259="Carg FV",ABS(H1259),7.4),7.4,MAX(0,(0.9-M1259)*40)*0.95),0)</f>
        <v/>
      </c>
      <c r="K1259" s="12">
        <f>IF(I1259="V2H",MIN(MAX(0,H1259),7.4,MAX(0,(M1259-P1259)*40)*0.95),0)</f>
        <v/>
      </c>
      <c r="L1259" s="12">
        <f>IF(E1259=0,0,MAX(0,H1259-K1259))</f>
        <v/>
      </c>
      <c r="M1259" s="13">
        <f>M1258+J1258/40-IF(I1258="V2H",K1258/(0.95*40),0)-IF(E1259=0,IF(E1258=1,IF(D1259=1,30,40)*0.18/(2*40),0),0)-IF(E1259=1,IF(E1258=0,IF(D1259=1,30,40)*0.18/(2*40),0),0)</f>
        <v/>
      </c>
      <c r="N1259" s="14" t="n">
        <v>0.09</v>
      </c>
      <c r="O1259" s="15">
        <f>K1259*N1259</f>
        <v/>
      </c>
      <c r="P1259">
        <f>IF(E1259=0,0.3,IF(D1259=1,IF(C1259&gt;=Params!$B$13-3,IF(C1259&lt;Params!$B$13,Params!$B$20,0.3),0.3),IF(C1259&gt;=Params!$B$15-3,IF(C1259&lt;Params!$B$15,Params!$B$21,0.3),0.3)))</f>
        <v/>
      </c>
    </row>
    <row r="1260" ht="15" customHeight="1" s="1">
      <c r="A1260" s="9" t="n">
        <v>1257</v>
      </c>
      <c r="B1260" s="6" t="inlineStr">
        <is>
          <t>22/02</t>
        </is>
      </c>
      <c r="C1260" s="6" t="n">
        <v>8</v>
      </c>
      <c r="D1260" s="6" t="n">
        <v>1</v>
      </c>
      <c r="E1260" s="10">
        <f>IF(D1260=1, IF(OR(C1260&lt;10, C1260&gt;=15),1,0), IF(OR(C1260&lt;7, C1260&gt;=18),1,0))</f>
        <v/>
      </c>
      <c r="F1260" s="11" t="n">
        <v>1.445</v>
      </c>
      <c r="G1260" s="12">
        <f>0.1*8</f>
        <v/>
      </c>
      <c r="H1260" s="12">
        <f>F1260-G1260</f>
        <v/>
      </c>
      <c r="I1260" s="10">
        <f>IF(E1260=0,"Fora",IF(E1259=0,"Carg xar",IF(H1260&lt;0,IF(M1260&lt;0.9,"Carg FV","Stby"),IF(M1260&gt;P1260,"V2H",IF(M1260&lt;0.9,"Carg xar","Stby")))))</f>
        <v/>
      </c>
      <c r="J1260" s="12">
        <f>IF(OR(I1260="Carg FV",I1260="Carg xar"),MIN(IF(I1260="Carg FV",ABS(H1260),7.4),7.4,MAX(0,(0.9-M1260)*40)*0.95),0)</f>
        <v/>
      </c>
      <c r="K1260" s="12">
        <f>IF(I1260="V2H",MIN(MAX(0,H1260),7.4,MAX(0,(M1260-P1260)*40)*0.95),0)</f>
        <v/>
      </c>
      <c r="L1260" s="12">
        <f>IF(E1260=0,0,MAX(0,H1260-K1260))</f>
        <v/>
      </c>
      <c r="M1260" s="13">
        <f>M1259+J1259/40-IF(I1259="V2H",K1259/(0.95*40),0)-IF(E1260=0,IF(E1259=1,IF(D1260=1,30,40)*0.18/(2*40),0),0)-IF(E1260=1,IF(E1259=0,IF(D1260=1,30,40)*0.18/(2*40),0),0)</f>
        <v/>
      </c>
      <c r="N1260" s="14" t="n">
        <v>0.09</v>
      </c>
      <c r="O1260" s="15">
        <f>K1260*N1260</f>
        <v/>
      </c>
      <c r="P1260">
        <f>IF(E1260=0,0.3,IF(D1260=1,IF(C1260&gt;=Params!$B$13-3,IF(C1260&lt;Params!$B$13,Params!$B$20,0.3),0.3),IF(C1260&gt;=Params!$B$15-3,IF(C1260&lt;Params!$B$15,Params!$B$21,0.3),0.3)))</f>
        <v/>
      </c>
    </row>
    <row r="1261" ht="15" customHeight="1" s="1">
      <c r="A1261" s="9" t="n">
        <v>1258</v>
      </c>
      <c r="B1261" s="6" t="inlineStr">
        <is>
          <t>22/02</t>
        </is>
      </c>
      <c r="C1261" s="6" t="n">
        <v>9</v>
      </c>
      <c r="D1261" s="6" t="n">
        <v>1</v>
      </c>
      <c r="E1261" s="10">
        <f>IF(D1261=1, IF(OR(C1261&lt;10, C1261&gt;=15),1,0), IF(OR(C1261&lt;7, C1261&gt;=18),1,0))</f>
        <v/>
      </c>
      <c r="F1261" s="11" t="n">
        <v>1.727</v>
      </c>
      <c r="G1261" s="12">
        <f>0.28*8</f>
        <v/>
      </c>
      <c r="H1261" s="12">
        <f>F1261-G1261</f>
        <v/>
      </c>
      <c r="I1261" s="10">
        <f>IF(E1261=0,"Fora",IF(E1260=0,"Carg xar",IF(H1261&lt;0,IF(M1261&lt;0.9,"Carg FV","Stby"),IF(M1261&gt;P1261,"V2H",IF(M1261&lt;0.9,"Carg xar","Stby")))))</f>
        <v/>
      </c>
      <c r="J1261" s="12">
        <f>IF(OR(I1261="Carg FV",I1261="Carg xar"),MIN(IF(I1261="Carg FV",ABS(H1261),7.4),7.4,MAX(0,(0.9-M1261)*40)*0.95),0)</f>
        <v/>
      </c>
      <c r="K1261" s="12">
        <f>IF(I1261="V2H",MIN(MAX(0,H1261),7.4,MAX(0,(M1261-P1261)*40)*0.95),0)</f>
        <v/>
      </c>
      <c r="L1261" s="12">
        <f>IF(E1261=0,0,MAX(0,H1261-K1261))</f>
        <v/>
      </c>
      <c r="M1261" s="13">
        <f>M1260+J1260/40-IF(I1260="V2H",K1260/(0.95*40),0)-IF(E1261=0,IF(E1260=1,IF(D1261=1,30,40)*0.18/(2*40),0),0)-IF(E1261=1,IF(E1260=0,IF(D1261=1,30,40)*0.18/(2*40),0),0)</f>
        <v/>
      </c>
      <c r="N1261" s="14" t="n">
        <v>0.09</v>
      </c>
      <c r="O1261" s="15">
        <f>K1261*N1261</f>
        <v/>
      </c>
      <c r="P1261">
        <f>IF(E1261=0,0.3,IF(D1261=1,IF(C1261&gt;=Params!$B$13-3,IF(C1261&lt;Params!$B$13,Params!$B$20,0.3),0.3),IF(C1261&gt;=Params!$B$15-3,IF(C1261&lt;Params!$B$15,Params!$B$21,0.3),0.3)))</f>
        <v/>
      </c>
    </row>
    <row r="1262" ht="15" customHeight="1" s="1">
      <c r="A1262" s="9" t="n">
        <v>1259</v>
      </c>
      <c r="B1262" s="6" t="inlineStr">
        <is>
          <t>22/02</t>
        </is>
      </c>
      <c r="C1262" s="6" t="n">
        <v>10</v>
      </c>
      <c r="D1262" s="6" t="n">
        <v>1</v>
      </c>
      <c r="E1262" s="10">
        <f>IF(D1262=1, IF(OR(C1262&lt;10, C1262&gt;=15),1,0), IF(OR(C1262&lt;7, C1262&gt;=18),1,0))</f>
        <v/>
      </c>
      <c r="F1262" s="11" t="n">
        <v>0.5669999999999999</v>
      </c>
      <c r="G1262" s="12">
        <f>0.48*8</f>
        <v/>
      </c>
      <c r="H1262" s="12">
        <f>F1262-G1262</f>
        <v/>
      </c>
      <c r="I1262" s="10">
        <f>IF(E1262=0,"Fora",IF(E1261=0,"Carg xar",IF(H1262&lt;0,IF(M1262&lt;0.9,"Carg FV","Stby"),IF(M1262&gt;P1262,"V2H",IF(M1262&lt;0.9,"Carg xar","Stby")))))</f>
        <v/>
      </c>
      <c r="J1262" s="12">
        <f>IF(OR(I1262="Carg FV",I1262="Carg xar"),MIN(IF(I1262="Carg FV",ABS(H1262),7.4),7.4,MAX(0,(0.9-M1262)*40)*0.95),0)</f>
        <v/>
      </c>
      <c r="K1262" s="12">
        <f>IF(I1262="V2H",MIN(MAX(0,H1262),7.4,MAX(0,(M1262-P1262)*40)*0.95),0)</f>
        <v/>
      </c>
      <c r="L1262" s="12">
        <f>IF(E1262=0,0,MAX(0,H1262-K1262))</f>
        <v/>
      </c>
      <c r="M1262" s="13">
        <f>M1261+J1261/40-IF(I1261="V2H",K1261/(0.95*40),0)-IF(E1262=0,IF(E1261=1,IF(D1262=1,30,40)*0.18/(2*40),0),0)-IF(E1262=1,IF(E1261=0,IF(D1262=1,30,40)*0.18/(2*40),0),0)</f>
        <v/>
      </c>
      <c r="N1262" s="14" t="n">
        <v>0.09</v>
      </c>
      <c r="O1262" s="15">
        <f>K1262*N1262</f>
        <v/>
      </c>
      <c r="P1262">
        <f>IF(E1262=0,0.3,IF(D1262=1,IF(C1262&gt;=Params!$B$13-3,IF(C1262&lt;Params!$B$13,Params!$B$20,0.3),0.3),IF(C1262&gt;=Params!$B$15-3,IF(C1262&lt;Params!$B$15,Params!$B$21,0.3),0.3)))</f>
        <v/>
      </c>
    </row>
    <row r="1263" ht="15" customHeight="1" s="1">
      <c r="A1263" s="9" t="n">
        <v>1260</v>
      </c>
      <c r="B1263" s="6" t="inlineStr">
        <is>
          <t>22/02</t>
        </is>
      </c>
      <c r="C1263" s="6" t="n">
        <v>11</v>
      </c>
      <c r="D1263" s="6" t="n">
        <v>1</v>
      </c>
      <c r="E1263" s="10">
        <f>IF(D1263=1, IF(OR(C1263&lt;10, C1263&gt;=15),1,0), IF(OR(C1263&lt;7, C1263&gt;=18),1,0))</f>
        <v/>
      </c>
      <c r="F1263" s="11" t="n">
        <v>0.46</v>
      </c>
      <c r="G1263" s="12">
        <f>0.62*8</f>
        <v/>
      </c>
      <c r="H1263" s="12">
        <f>F1263-G1263</f>
        <v/>
      </c>
      <c r="I1263" s="10">
        <f>IF(E1263=0,"Fora",IF(E1262=0,"Carg xar",IF(H1263&lt;0,IF(M1263&lt;0.9,"Carg FV","Stby"),IF(M1263&gt;P1263,"V2H",IF(M1263&lt;0.9,"Carg xar","Stby")))))</f>
        <v/>
      </c>
      <c r="J1263" s="12">
        <f>IF(OR(I1263="Carg FV",I1263="Carg xar"),MIN(IF(I1263="Carg FV",ABS(H1263),7.4),7.4,MAX(0,(0.9-M1263)*40)*0.95),0)</f>
        <v/>
      </c>
      <c r="K1263" s="12">
        <f>IF(I1263="V2H",MIN(MAX(0,H1263),7.4,MAX(0,(M1263-P1263)*40)*0.95),0)</f>
        <v/>
      </c>
      <c r="L1263" s="12">
        <f>IF(E1263=0,0,MAX(0,H1263-K1263))</f>
        <v/>
      </c>
      <c r="M1263" s="13">
        <f>M1262+J1262/40-IF(I1262="V2H",K1262/(0.95*40),0)-IF(E1263=0,IF(E1262=1,IF(D1263=1,30,40)*0.18/(2*40),0),0)-IF(E1263=1,IF(E1262=0,IF(D1263=1,30,40)*0.18/(2*40),0),0)</f>
        <v/>
      </c>
      <c r="N1263" s="14" t="n">
        <v>0.09</v>
      </c>
      <c r="O1263" s="15">
        <f>K1263*N1263</f>
        <v/>
      </c>
      <c r="P1263">
        <f>IF(E1263=0,0.3,IF(D1263=1,IF(C1263&gt;=Params!$B$13-3,IF(C1263&lt;Params!$B$13,Params!$B$20,0.3),0.3),IF(C1263&gt;=Params!$B$15-3,IF(C1263&lt;Params!$B$15,Params!$B$21,0.3),0.3)))</f>
        <v/>
      </c>
    </row>
    <row r="1264" ht="15" customHeight="1" s="1">
      <c r="A1264" s="9" t="n">
        <v>1261</v>
      </c>
      <c r="B1264" s="6" t="inlineStr">
        <is>
          <t>22/02</t>
        </is>
      </c>
      <c r="C1264" s="6" t="n">
        <v>12</v>
      </c>
      <c r="D1264" s="6" t="n">
        <v>1</v>
      </c>
      <c r="E1264" s="10">
        <f>IF(D1264=1, IF(OR(C1264&lt;10, C1264&gt;=15),1,0), IF(OR(C1264&lt;7, C1264&gt;=18),1,0))</f>
        <v/>
      </c>
      <c r="F1264" s="11" t="n">
        <v>1.935</v>
      </c>
      <c r="G1264" s="12">
        <f>0.68*8</f>
        <v/>
      </c>
      <c r="H1264" s="12">
        <f>F1264-G1264</f>
        <v/>
      </c>
      <c r="I1264" s="10">
        <f>IF(E1264=0,"Fora",IF(E1263=0,"Carg xar",IF(H1264&lt;0,IF(M1264&lt;0.9,"Carg FV","Stby"),IF(M1264&gt;P1264,"V2H",IF(M1264&lt;0.9,"Carg xar","Stby")))))</f>
        <v/>
      </c>
      <c r="J1264" s="12">
        <f>IF(OR(I1264="Carg FV",I1264="Carg xar"),MIN(IF(I1264="Carg FV",ABS(H1264),7.4),7.4,MAX(0,(0.9-M1264)*40)*0.95),0)</f>
        <v/>
      </c>
      <c r="K1264" s="12">
        <f>IF(I1264="V2H",MIN(MAX(0,H1264),7.4,MAX(0,(M1264-P1264)*40)*0.95),0)</f>
        <v/>
      </c>
      <c r="L1264" s="12">
        <f>IF(E1264=0,0,MAX(0,H1264-K1264))</f>
        <v/>
      </c>
      <c r="M1264" s="13">
        <f>M1263+J1263/40-IF(I1263="V2H",K1263/(0.95*40),0)-IF(E1264=0,IF(E1263=1,IF(D1264=1,30,40)*0.18/(2*40),0),0)-IF(E1264=1,IF(E1263=0,IF(D1264=1,30,40)*0.18/(2*40),0),0)</f>
        <v/>
      </c>
      <c r="N1264" s="14" t="n">
        <v>0.09</v>
      </c>
      <c r="O1264" s="15">
        <f>K1264*N1264</f>
        <v/>
      </c>
      <c r="P1264">
        <f>IF(E1264=0,0.3,IF(D1264=1,IF(C1264&gt;=Params!$B$13-3,IF(C1264&lt;Params!$B$13,Params!$B$20,0.3),0.3),IF(C1264&gt;=Params!$B$15-3,IF(C1264&lt;Params!$B$15,Params!$B$21,0.3),0.3)))</f>
        <v/>
      </c>
    </row>
    <row r="1265" ht="15" customHeight="1" s="1">
      <c r="A1265" s="9" t="n">
        <v>1262</v>
      </c>
      <c r="B1265" s="6" t="inlineStr">
        <is>
          <t>22/02</t>
        </is>
      </c>
      <c r="C1265" s="6" t="n">
        <v>13</v>
      </c>
      <c r="D1265" s="6" t="n">
        <v>1</v>
      </c>
      <c r="E1265" s="10">
        <f>IF(D1265=1, IF(OR(C1265&lt;10, C1265&gt;=15),1,0), IF(OR(C1265&lt;7, C1265&gt;=18),1,0))</f>
        <v/>
      </c>
      <c r="F1265" s="11" t="n">
        <v>1.514</v>
      </c>
      <c r="G1265" s="12">
        <f>0.65*8</f>
        <v/>
      </c>
      <c r="H1265" s="12">
        <f>F1265-G1265</f>
        <v/>
      </c>
      <c r="I1265" s="10">
        <f>IF(E1265=0,"Fora",IF(E1264=0,"Carg xar",IF(H1265&lt;0,IF(M1265&lt;0.9,"Carg FV","Stby"),IF(M1265&gt;P1265,"V2H",IF(M1265&lt;0.9,"Carg xar","Stby")))))</f>
        <v/>
      </c>
      <c r="J1265" s="12">
        <f>IF(OR(I1265="Carg FV",I1265="Carg xar"),MIN(IF(I1265="Carg FV",ABS(H1265),7.4),7.4,MAX(0,(0.9-M1265)*40)*0.95),0)</f>
        <v/>
      </c>
      <c r="K1265" s="12">
        <f>IF(I1265="V2H",MIN(MAX(0,H1265),7.4,MAX(0,(M1265-P1265)*40)*0.95),0)</f>
        <v/>
      </c>
      <c r="L1265" s="12">
        <f>IF(E1265=0,0,MAX(0,H1265-K1265))</f>
        <v/>
      </c>
      <c r="M1265" s="13">
        <f>M1264+J1264/40-IF(I1264="V2H",K1264/(0.95*40),0)-IF(E1265=0,IF(E1264=1,IF(D1265=1,30,40)*0.18/(2*40),0),0)-IF(E1265=1,IF(E1264=0,IF(D1265=1,30,40)*0.18/(2*40),0),0)</f>
        <v/>
      </c>
      <c r="N1265" s="14" t="n">
        <v>0.09</v>
      </c>
      <c r="O1265" s="15">
        <f>K1265*N1265</f>
        <v/>
      </c>
      <c r="P1265">
        <f>IF(E1265=0,0.3,IF(D1265=1,IF(C1265&gt;=Params!$B$13-3,IF(C1265&lt;Params!$B$13,Params!$B$20,0.3),0.3),IF(C1265&gt;=Params!$B$15-3,IF(C1265&lt;Params!$B$15,Params!$B$21,0.3),0.3)))</f>
        <v/>
      </c>
    </row>
    <row r="1266" ht="15" customHeight="1" s="1">
      <c r="A1266" s="9" t="n">
        <v>1263</v>
      </c>
      <c r="B1266" s="6" t="inlineStr">
        <is>
          <t>22/02</t>
        </is>
      </c>
      <c r="C1266" s="6" t="n">
        <v>14</v>
      </c>
      <c r="D1266" s="6" t="n">
        <v>1</v>
      </c>
      <c r="E1266" s="10">
        <f>IF(D1266=1, IF(OR(C1266&lt;10, C1266&gt;=15),1,0), IF(OR(C1266&lt;7, C1266&gt;=18),1,0))</f>
        <v/>
      </c>
      <c r="F1266" s="11" t="n">
        <v>1.759</v>
      </c>
      <c r="G1266" s="12">
        <f>0.5*8</f>
        <v/>
      </c>
      <c r="H1266" s="12">
        <f>F1266-G1266</f>
        <v/>
      </c>
      <c r="I1266" s="10">
        <f>IF(E1266=0,"Fora",IF(E1265=0,"Carg xar",IF(H1266&lt;0,IF(M1266&lt;0.9,"Carg FV","Stby"),IF(M1266&gt;P1266,"V2H",IF(M1266&lt;0.9,"Carg xar","Stby")))))</f>
        <v/>
      </c>
      <c r="J1266" s="12">
        <f>IF(OR(I1266="Carg FV",I1266="Carg xar"),MIN(IF(I1266="Carg FV",ABS(H1266),7.4),7.4,MAX(0,(0.9-M1266)*40)*0.95),0)</f>
        <v/>
      </c>
      <c r="K1266" s="12">
        <f>IF(I1266="V2H",MIN(MAX(0,H1266),7.4,MAX(0,(M1266-P1266)*40)*0.95),0)</f>
        <v/>
      </c>
      <c r="L1266" s="12">
        <f>IF(E1266=0,0,MAX(0,H1266-K1266))</f>
        <v/>
      </c>
      <c r="M1266" s="13">
        <f>M1265+J1265/40-IF(I1265="V2H",K1265/(0.95*40),0)-IF(E1266=0,IF(E1265=1,IF(D1266=1,30,40)*0.18/(2*40),0),0)-IF(E1266=1,IF(E1265=0,IF(D1266=1,30,40)*0.18/(2*40),0),0)</f>
        <v/>
      </c>
      <c r="N1266" s="14" t="n">
        <v>0.09</v>
      </c>
      <c r="O1266" s="15">
        <f>K1266*N1266</f>
        <v/>
      </c>
      <c r="P1266">
        <f>IF(E1266=0,0.3,IF(D1266=1,IF(C1266&gt;=Params!$B$13-3,IF(C1266&lt;Params!$B$13,Params!$B$20,0.3),0.3),IF(C1266&gt;=Params!$B$15-3,IF(C1266&lt;Params!$B$15,Params!$B$21,0.3),0.3)))</f>
        <v/>
      </c>
    </row>
    <row r="1267" ht="15" customHeight="1" s="1">
      <c r="A1267" s="9" t="n">
        <v>1264</v>
      </c>
      <c r="B1267" s="6" t="inlineStr">
        <is>
          <t>22/02</t>
        </is>
      </c>
      <c r="C1267" s="6" t="n">
        <v>15</v>
      </c>
      <c r="D1267" s="6" t="n">
        <v>1</v>
      </c>
      <c r="E1267" s="10">
        <f>IF(D1267=1, IF(OR(C1267&lt;10, C1267&gt;=15),1,0), IF(OR(C1267&lt;7, C1267&gt;=18),1,0))</f>
        <v/>
      </c>
      <c r="F1267" s="11" t="n">
        <v>0.266</v>
      </c>
      <c r="G1267" s="12">
        <f>0.32*8</f>
        <v/>
      </c>
      <c r="H1267" s="12">
        <f>F1267-G1267</f>
        <v/>
      </c>
      <c r="I1267" s="10">
        <f>IF(E1267=0,"Fora",IF(E1266=0,"Carg xar",IF(H1267&lt;0,IF(M1267&lt;0.9,"Carg FV","Stby"),IF(M1267&gt;P1267,"V2H",IF(M1267&lt;0.9,"Carg xar","Stby")))))</f>
        <v/>
      </c>
      <c r="J1267" s="12">
        <f>IF(OR(I1267="Carg FV",I1267="Carg xar"),MIN(IF(I1267="Carg FV",ABS(H1267),7.4),7.4,MAX(0,(0.9-M1267)*40)*0.95),0)</f>
        <v/>
      </c>
      <c r="K1267" s="12">
        <f>IF(I1267="V2H",MIN(MAX(0,H1267),7.4,MAX(0,(M1267-P1267)*40)*0.95),0)</f>
        <v/>
      </c>
      <c r="L1267" s="12">
        <f>IF(E1267=0,0,MAX(0,H1267-K1267))</f>
        <v/>
      </c>
      <c r="M1267" s="13">
        <f>M1266+J1266/40-IF(I1266="V2H",K1266/(0.95*40),0)-IF(E1267=0,IF(E1266=1,IF(D1267=1,30,40)*0.18/(2*40),0),0)-IF(E1267=1,IF(E1266=0,IF(D1267=1,30,40)*0.18/(2*40),0),0)</f>
        <v/>
      </c>
      <c r="N1267" s="14" t="n">
        <v>0.09</v>
      </c>
      <c r="O1267" s="15">
        <f>K1267*N1267</f>
        <v/>
      </c>
      <c r="P1267">
        <f>IF(E1267=0,0.3,IF(D1267=1,IF(C1267&gt;=Params!$B$13-3,IF(C1267&lt;Params!$B$13,Params!$B$20,0.3),0.3),IF(C1267&gt;=Params!$B$15-3,IF(C1267&lt;Params!$B$15,Params!$B$21,0.3),0.3)))</f>
        <v/>
      </c>
    </row>
    <row r="1268" ht="15" customHeight="1" s="1">
      <c r="A1268" s="9" t="n">
        <v>1265</v>
      </c>
      <c r="B1268" s="6" t="inlineStr">
        <is>
          <t>22/02</t>
        </is>
      </c>
      <c r="C1268" s="6" t="n">
        <v>16</v>
      </c>
      <c r="D1268" s="6" t="n">
        <v>1</v>
      </c>
      <c r="E1268" s="10">
        <f>IF(D1268=1, IF(OR(C1268&lt;10, C1268&gt;=15),1,0), IF(OR(C1268&lt;7, C1268&gt;=18),1,0))</f>
        <v/>
      </c>
      <c r="F1268" s="11" t="n">
        <v>0.131</v>
      </c>
      <c r="G1268" s="12">
        <f>0.12*8</f>
        <v/>
      </c>
      <c r="H1268" s="12">
        <f>F1268-G1268</f>
        <v/>
      </c>
      <c r="I1268" s="10">
        <f>IF(E1268=0,"Fora",IF(E1267=0,"Carg xar",IF(H1268&lt;0,IF(M1268&lt;0.9,"Carg FV","Stby"),IF(M1268&gt;P1268,"V2H",IF(M1268&lt;0.9,"Carg xar","Stby")))))</f>
        <v/>
      </c>
      <c r="J1268" s="12">
        <f>IF(OR(I1268="Carg FV",I1268="Carg xar"),MIN(IF(I1268="Carg FV",ABS(H1268),7.4),7.4,MAX(0,(0.9-M1268)*40)*0.95),0)</f>
        <v/>
      </c>
      <c r="K1268" s="12">
        <f>IF(I1268="V2H",MIN(MAX(0,H1268),7.4,MAX(0,(M1268-P1268)*40)*0.95),0)</f>
        <v/>
      </c>
      <c r="L1268" s="12">
        <f>IF(E1268=0,0,MAX(0,H1268-K1268))</f>
        <v/>
      </c>
      <c r="M1268" s="13">
        <f>M1267+J1267/40-IF(I1267="V2H",K1267/(0.95*40),0)-IF(E1268=0,IF(E1267=1,IF(D1268=1,30,40)*0.18/(2*40),0),0)-IF(E1268=1,IF(E1267=0,IF(D1268=1,30,40)*0.18/(2*40),0),0)</f>
        <v/>
      </c>
      <c r="N1268" s="14" t="n">
        <v>0.09</v>
      </c>
      <c r="O1268" s="15">
        <f>K1268*N1268</f>
        <v/>
      </c>
      <c r="P1268">
        <f>IF(E1268=0,0.3,IF(D1268=1,IF(C1268&gt;=Params!$B$13-3,IF(C1268&lt;Params!$B$13,Params!$B$20,0.3),0.3),IF(C1268&gt;=Params!$B$15-3,IF(C1268&lt;Params!$B$15,Params!$B$21,0.3),0.3)))</f>
        <v/>
      </c>
    </row>
    <row r="1269" ht="15" customHeight="1" s="1">
      <c r="A1269" s="9" t="n">
        <v>1266</v>
      </c>
      <c r="B1269" s="6" t="inlineStr">
        <is>
          <t>22/02</t>
        </is>
      </c>
      <c r="C1269" s="6" t="n">
        <v>17</v>
      </c>
      <c r="D1269" s="6" t="n">
        <v>1</v>
      </c>
      <c r="E1269" s="10">
        <f>IF(D1269=1, IF(OR(C1269&lt;10, C1269&gt;=15),1,0), IF(OR(C1269&lt;7, C1269&gt;=18),1,0))</f>
        <v/>
      </c>
      <c r="F1269" s="11" t="n">
        <v>0.15</v>
      </c>
      <c r="G1269" s="12">
        <f>0*8</f>
        <v/>
      </c>
      <c r="H1269" s="12">
        <f>F1269-G1269</f>
        <v/>
      </c>
      <c r="I1269" s="10">
        <f>IF(E1269=0,"Fora",IF(E1268=0,"Carg xar",IF(H1269&lt;0,IF(M1269&lt;0.9,"Carg FV","Stby"),IF(M1269&gt;P1269,"V2H",IF(M1269&lt;0.9,"Carg xar","Stby")))))</f>
        <v/>
      </c>
      <c r="J1269" s="12">
        <f>IF(OR(I1269="Carg FV",I1269="Carg xar"),MIN(IF(I1269="Carg FV",ABS(H1269),7.4),7.4,MAX(0,(0.9-M1269)*40)*0.95),0)</f>
        <v/>
      </c>
      <c r="K1269" s="12">
        <f>IF(I1269="V2H",MIN(MAX(0,H1269),7.4,MAX(0,(M1269-P1269)*40)*0.95),0)</f>
        <v/>
      </c>
      <c r="L1269" s="12">
        <f>IF(E1269=0,0,MAX(0,H1269-K1269))</f>
        <v/>
      </c>
      <c r="M1269" s="13">
        <f>M1268+J1268/40-IF(I1268="V2H",K1268/(0.95*40),0)-IF(E1269=0,IF(E1268=1,IF(D1269=1,30,40)*0.18/(2*40),0),0)-IF(E1269=1,IF(E1268=0,IF(D1269=1,30,40)*0.18/(2*40),0),0)</f>
        <v/>
      </c>
      <c r="N1269" s="14" t="n">
        <v>0.09</v>
      </c>
      <c r="O1269" s="15">
        <f>K1269*N1269</f>
        <v/>
      </c>
      <c r="P1269">
        <f>IF(E1269=0,0.3,IF(D1269=1,IF(C1269&gt;=Params!$B$13-3,IF(C1269&lt;Params!$B$13,Params!$B$20,0.3),0.3),IF(C1269&gt;=Params!$B$15-3,IF(C1269&lt;Params!$B$15,Params!$B$21,0.3),0.3)))</f>
        <v/>
      </c>
    </row>
    <row r="1270" ht="15" customHeight="1" s="1">
      <c r="A1270" s="9" t="n">
        <v>1267</v>
      </c>
      <c r="B1270" s="6" t="inlineStr">
        <is>
          <t>22/02</t>
        </is>
      </c>
      <c r="C1270" s="6" t="n">
        <v>18</v>
      </c>
      <c r="D1270" s="6" t="n">
        <v>1</v>
      </c>
      <c r="E1270" s="10">
        <f>IF(D1270=1, IF(OR(C1270&lt;10, C1270&gt;=15),1,0), IF(OR(C1270&lt;7, C1270&gt;=18),1,0))</f>
        <v/>
      </c>
      <c r="F1270" s="11" t="n">
        <v>0.549</v>
      </c>
      <c r="G1270" s="12">
        <f>0*8</f>
        <v/>
      </c>
      <c r="H1270" s="12">
        <f>F1270-G1270</f>
        <v/>
      </c>
      <c r="I1270" s="10">
        <f>IF(E1270=0,"Fora",IF(E1269=0,"Carg xar",IF(H1270&lt;0,IF(M1270&lt;0.9,"Carg FV","Stby"),IF(M1270&gt;P1270,"V2H",IF(M1270&lt;0.9,"Carg xar","Stby")))))</f>
        <v/>
      </c>
      <c r="J1270" s="12">
        <f>IF(OR(I1270="Carg FV",I1270="Carg xar"),MIN(IF(I1270="Carg FV",ABS(H1270),7.4),7.4,MAX(0,(0.9-M1270)*40)*0.95),0)</f>
        <v/>
      </c>
      <c r="K1270" s="12">
        <f>IF(I1270="V2H",MIN(MAX(0,H1270),7.4,MAX(0,(M1270-P1270)*40)*0.95),0)</f>
        <v/>
      </c>
      <c r="L1270" s="12">
        <f>IF(E1270=0,0,MAX(0,H1270-K1270))</f>
        <v/>
      </c>
      <c r="M1270" s="13">
        <f>M1269+J1269/40-IF(I1269="V2H",K1269/(0.95*40),0)-IF(E1270=0,IF(E1269=1,IF(D1270=1,30,40)*0.18/(2*40),0),0)-IF(E1270=1,IF(E1269=0,IF(D1270=1,30,40)*0.18/(2*40),0),0)</f>
        <v/>
      </c>
      <c r="N1270" s="14" t="n">
        <v>0.09</v>
      </c>
      <c r="O1270" s="15">
        <f>K1270*N1270</f>
        <v/>
      </c>
      <c r="P1270">
        <f>IF(E1270=0,0.3,IF(D1270=1,IF(C1270&gt;=Params!$B$13-3,IF(C1270&lt;Params!$B$13,Params!$B$20,0.3),0.3),IF(C1270&gt;=Params!$B$15-3,IF(C1270&lt;Params!$B$15,Params!$B$21,0.3),0.3)))</f>
        <v/>
      </c>
    </row>
    <row r="1271" ht="15" customHeight="1" s="1">
      <c r="A1271" s="9" t="n">
        <v>1268</v>
      </c>
      <c r="B1271" s="6" t="inlineStr">
        <is>
          <t>22/02</t>
        </is>
      </c>
      <c r="C1271" s="6" t="n">
        <v>19</v>
      </c>
      <c r="D1271" s="6" t="n">
        <v>1</v>
      </c>
      <c r="E1271" s="10">
        <f>IF(D1271=1, IF(OR(C1271&lt;10, C1271&gt;=15),1,0), IF(OR(C1271&lt;7, C1271&gt;=18),1,0))</f>
        <v/>
      </c>
      <c r="F1271" s="11" t="n">
        <v>0.413</v>
      </c>
      <c r="G1271" s="12">
        <f>0*8</f>
        <v/>
      </c>
      <c r="H1271" s="12">
        <f>F1271-G1271</f>
        <v/>
      </c>
      <c r="I1271" s="10">
        <f>IF(E1271=0,"Fora",IF(E1270=0,"Carg xar",IF(H1271&lt;0,IF(M1271&lt;0.9,"Carg FV","Stby"),IF(M1271&gt;P1271,"V2H",IF(M1271&lt;0.9,"Carg xar","Stby")))))</f>
        <v/>
      </c>
      <c r="J1271" s="12">
        <f>IF(OR(I1271="Carg FV",I1271="Carg xar"),MIN(IF(I1271="Carg FV",ABS(H1271),7.4),7.4,MAX(0,(0.9-M1271)*40)*0.95),0)</f>
        <v/>
      </c>
      <c r="K1271" s="12">
        <f>IF(I1271="V2H",MIN(MAX(0,H1271),7.4,MAX(0,(M1271-P1271)*40)*0.95),0)</f>
        <v/>
      </c>
      <c r="L1271" s="12">
        <f>IF(E1271=0,0,MAX(0,H1271-K1271))</f>
        <v/>
      </c>
      <c r="M1271" s="13">
        <f>M1270+J1270/40-IF(I1270="V2H",K1270/(0.95*40),0)-IF(E1271=0,IF(E1270=1,IF(D1271=1,30,40)*0.18/(2*40),0),0)-IF(E1271=1,IF(E1270=0,IF(D1271=1,30,40)*0.18/(2*40),0),0)</f>
        <v/>
      </c>
      <c r="N1271" s="14" t="n">
        <v>0.09</v>
      </c>
      <c r="O1271" s="15">
        <f>K1271*N1271</f>
        <v/>
      </c>
      <c r="P1271">
        <f>IF(E1271=0,0.3,IF(D1271=1,IF(C1271&gt;=Params!$B$13-3,IF(C1271&lt;Params!$B$13,Params!$B$20,0.3),0.3),IF(C1271&gt;=Params!$B$15-3,IF(C1271&lt;Params!$B$15,Params!$B$21,0.3),0.3)))</f>
        <v/>
      </c>
    </row>
    <row r="1272" ht="15" customHeight="1" s="1">
      <c r="A1272" s="9" t="n">
        <v>1269</v>
      </c>
      <c r="B1272" s="6" t="inlineStr">
        <is>
          <t>22/02</t>
        </is>
      </c>
      <c r="C1272" s="6" t="n">
        <v>20</v>
      </c>
      <c r="D1272" s="6" t="n">
        <v>1</v>
      </c>
      <c r="E1272" s="10">
        <f>IF(D1272=1, IF(OR(C1272&lt;10, C1272&gt;=15),1,0), IF(OR(C1272&lt;7, C1272&gt;=18),1,0))</f>
        <v/>
      </c>
      <c r="F1272" s="11" t="n">
        <v>0.454</v>
      </c>
      <c r="G1272" s="12">
        <f>0*8</f>
        <v/>
      </c>
      <c r="H1272" s="12">
        <f>F1272-G1272</f>
        <v/>
      </c>
      <c r="I1272" s="10">
        <f>IF(E1272=0,"Fora",IF(E1271=0,"Carg xar",IF(H1272&lt;0,IF(M1272&lt;0.9,"Carg FV","Stby"),IF(M1272&gt;P1272,"V2H",IF(M1272&lt;0.9,"Carg xar","Stby")))))</f>
        <v/>
      </c>
      <c r="J1272" s="12">
        <f>IF(OR(I1272="Carg FV",I1272="Carg xar"),MIN(IF(I1272="Carg FV",ABS(H1272),7.4),7.4,MAX(0,(0.9-M1272)*40)*0.95),0)</f>
        <v/>
      </c>
      <c r="K1272" s="12">
        <f>IF(I1272="V2H",MIN(MAX(0,H1272),7.4,MAX(0,(M1272-P1272)*40)*0.95),0)</f>
        <v/>
      </c>
      <c r="L1272" s="12">
        <f>IF(E1272=0,0,MAX(0,H1272-K1272))</f>
        <v/>
      </c>
      <c r="M1272" s="13">
        <f>M1271+J1271/40-IF(I1271="V2H",K1271/(0.95*40),0)-IF(E1272=0,IF(E1271=1,IF(D1272=1,30,40)*0.18/(2*40),0),0)-IF(E1272=1,IF(E1271=0,IF(D1272=1,30,40)*0.18/(2*40),0),0)</f>
        <v/>
      </c>
      <c r="N1272" s="14" t="n">
        <v>0.09</v>
      </c>
      <c r="O1272" s="15">
        <f>K1272*N1272</f>
        <v/>
      </c>
      <c r="P1272">
        <f>IF(E1272=0,0.3,IF(D1272=1,IF(C1272&gt;=Params!$B$13-3,IF(C1272&lt;Params!$B$13,Params!$B$20,0.3),0.3),IF(C1272&gt;=Params!$B$15-3,IF(C1272&lt;Params!$B$15,Params!$B$21,0.3),0.3)))</f>
        <v/>
      </c>
    </row>
    <row r="1273" ht="15" customHeight="1" s="1">
      <c r="A1273" s="9" t="n">
        <v>1270</v>
      </c>
      <c r="B1273" s="6" t="inlineStr">
        <is>
          <t>22/02</t>
        </is>
      </c>
      <c r="C1273" s="6" t="n">
        <v>21</v>
      </c>
      <c r="D1273" s="6" t="n">
        <v>1</v>
      </c>
      <c r="E1273" s="10">
        <f>IF(D1273=1, IF(OR(C1273&lt;10, C1273&gt;=15),1,0), IF(OR(C1273&lt;7, C1273&gt;=18),1,0))</f>
        <v/>
      </c>
      <c r="F1273" s="11" t="n">
        <v>0.551</v>
      </c>
      <c r="G1273" s="12">
        <f>0*8</f>
        <v/>
      </c>
      <c r="H1273" s="12">
        <f>F1273-G1273</f>
        <v/>
      </c>
      <c r="I1273" s="10">
        <f>IF(E1273=0,"Fora",IF(E1272=0,"Carg xar",IF(H1273&lt;0,IF(M1273&lt;0.9,"Carg FV","Stby"),IF(M1273&gt;P1273,"V2H",IF(M1273&lt;0.9,"Carg xar","Stby")))))</f>
        <v/>
      </c>
      <c r="J1273" s="12">
        <f>IF(OR(I1273="Carg FV",I1273="Carg xar"),MIN(IF(I1273="Carg FV",ABS(H1273),7.4),7.4,MAX(0,(0.9-M1273)*40)*0.95),0)</f>
        <v/>
      </c>
      <c r="K1273" s="12">
        <f>IF(I1273="V2H",MIN(MAX(0,H1273),7.4,MAX(0,(M1273-P1273)*40)*0.95),0)</f>
        <v/>
      </c>
      <c r="L1273" s="12">
        <f>IF(E1273=0,0,MAX(0,H1273-K1273))</f>
        <v/>
      </c>
      <c r="M1273" s="13">
        <f>M1272+J1272/40-IF(I1272="V2H",K1272/(0.95*40),0)-IF(E1273=0,IF(E1272=1,IF(D1273=1,30,40)*0.18/(2*40),0),0)-IF(E1273=1,IF(E1272=0,IF(D1273=1,30,40)*0.18/(2*40),0),0)</f>
        <v/>
      </c>
      <c r="N1273" s="14" t="n">
        <v>0.09</v>
      </c>
      <c r="O1273" s="15">
        <f>K1273*N1273</f>
        <v/>
      </c>
      <c r="P1273">
        <f>IF(E1273=0,0.3,IF(D1273=1,IF(C1273&gt;=Params!$B$13-3,IF(C1273&lt;Params!$B$13,Params!$B$20,0.3),0.3),IF(C1273&gt;=Params!$B$15-3,IF(C1273&lt;Params!$B$15,Params!$B$21,0.3),0.3)))</f>
        <v/>
      </c>
    </row>
    <row r="1274" ht="15" customHeight="1" s="1">
      <c r="A1274" s="9" t="n">
        <v>1271</v>
      </c>
      <c r="B1274" s="6" t="inlineStr">
        <is>
          <t>22/02</t>
        </is>
      </c>
      <c r="C1274" s="6" t="n">
        <v>22</v>
      </c>
      <c r="D1274" s="6" t="n">
        <v>1</v>
      </c>
      <c r="E1274" s="10">
        <f>IF(D1274=1, IF(OR(C1274&lt;10, C1274&gt;=15),1,0), IF(OR(C1274&lt;7, C1274&gt;=18),1,0))</f>
        <v/>
      </c>
      <c r="F1274" s="11" t="n">
        <v>0.471</v>
      </c>
      <c r="G1274" s="12">
        <f>0*8</f>
        <v/>
      </c>
      <c r="H1274" s="12">
        <f>F1274-G1274</f>
        <v/>
      </c>
      <c r="I1274" s="10">
        <f>IF(E1274=0,"Fora",IF(E1273=0,"Carg xar",IF(H1274&lt;0,IF(M1274&lt;0.9,"Carg FV","Stby"),IF(M1274&gt;P1274,"V2H",IF(M1274&lt;0.9,"Carg xar","Stby")))))</f>
        <v/>
      </c>
      <c r="J1274" s="12">
        <f>IF(OR(I1274="Carg FV",I1274="Carg xar"),MIN(IF(I1274="Carg FV",ABS(H1274),7.4),7.4,MAX(0,(0.9-M1274)*40)*0.95),0)</f>
        <v/>
      </c>
      <c r="K1274" s="12">
        <f>IF(I1274="V2H",MIN(MAX(0,H1274),7.4,MAX(0,(M1274-P1274)*40)*0.95),0)</f>
        <v/>
      </c>
      <c r="L1274" s="12">
        <f>IF(E1274=0,0,MAX(0,H1274-K1274))</f>
        <v/>
      </c>
      <c r="M1274" s="13">
        <f>M1273+J1273/40-IF(I1273="V2H",K1273/(0.95*40),0)-IF(E1274=0,IF(E1273=1,IF(D1274=1,30,40)*0.18/(2*40),0),0)-IF(E1274=1,IF(E1273=0,IF(D1274=1,30,40)*0.18/(2*40),0),0)</f>
        <v/>
      </c>
      <c r="N1274" s="14" t="n">
        <v>0.09</v>
      </c>
      <c r="O1274" s="15">
        <f>K1274*N1274</f>
        <v/>
      </c>
      <c r="P1274">
        <f>IF(E1274=0,0.3,IF(D1274=1,IF(C1274&gt;=Params!$B$13-3,IF(C1274&lt;Params!$B$13,Params!$B$20,0.3),0.3),IF(C1274&gt;=Params!$B$15-3,IF(C1274&lt;Params!$B$15,Params!$B$21,0.3),0.3)))</f>
        <v/>
      </c>
    </row>
    <row r="1275" ht="15" customHeight="1" s="1">
      <c r="A1275" s="9" t="n">
        <v>1272</v>
      </c>
      <c r="B1275" s="6" t="inlineStr">
        <is>
          <t>22/02</t>
        </is>
      </c>
      <c r="C1275" s="6" t="n">
        <v>23</v>
      </c>
      <c r="D1275" s="6" t="n">
        <v>1</v>
      </c>
      <c r="E1275" s="10">
        <f>IF(D1275=1, IF(OR(C1275&lt;10, C1275&gt;=15),1,0), IF(OR(C1275&lt;7, C1275&gt;=18),1,0))</f>
        <v/>
      </c>
      <c r="F1275" s="11" t="n">
        <v>0.474</v>
      </c>
      <c r="G1275" s="12">
        <f>0*8</f>
        <v/>
      </c>
      <c r="H1275" s="12">
        <f>F1275-G1275</f>
        <v/>
      </c>
      <c r="I1275" s="10">
        <f>IF(E1275=0,"Fora",IF(E1274=0,"Carg xar",IF(H1275&lt;0,IF(M1275&lt;0.9,"Carg FV","Stby"),IF(M1275&gt;P1275,"V2H",IF(M1275&lt;0.9,"Carg xar","Stby")))))</f>
        <v/>
      </c>
      <c r="J1275" s="12">
        <f>IF(OR(I1275="Carg FV",I1275="Carg xar"),MIN(IF(I1275="Carg FV",ABS(H1275),7.4),7.4,MAX(0,(0.9-M1275)*40)*0.95),0)</f>
        <v/>
      </c>
      <c r="K1275" s="12">
        <f>IF(I1275="V2H",MIN(MAX(0,H1275),7.4,MAX(0,(M1275-P1275)*40)*0.95),0)</f>
        <v/>
      </c>
      <c r="L1275" s="12">
        <f>IF(E1275=0,0,MAX(0,H1275-K1275))</f>
        <v/>
      </c>
      <c r="M1275" s="13">
        <f>M1274+J1274/40-IF(I1274="V2H",K1274/(0.95*40),0)-IF(E1275=0,IF(E1274=1,IF(D1275=1,30,40)*0.18/(2*40),0),0)-IF(E1275=1,IF(E1274=0,IF(D1275=1,30,40)*0.18/(2*40),0),0)</f>
        <v/>
      </c>
      <c r="N1275" s="14" t="n">
        <v>0.09</v>
      </c>
      <c r="O1275" s="15">
        <f>K1275*N1275</f>
        <v/>
      </c>
      <c r="P1275">
        <f>IF(E1275=0,0.3,IF(D1275=1,IF(C1275&gt;=Params!$B$13-3,IF(C1275&lt;Params!$B$13,Params!$B$20,0.3),0.3),IF(C1275&gt;=Params!$B$15-3,IF(C1275&lt;Params!$B$15,Params!$B$21,0.3),0.3)))</f>
        <v/>
      </c>
    </row>
    <row r="1276" ht="15" customHeight="1" s="1">
      <c r="A1276" s="9" t="n">
        <v>1273</v>
      </c>
      <c r="B1276" s="6" t="inlineStr">
        <is>
          <t>23/02</t>
        </is>
      </c>
      <c r="C1276" s="6" t="n">
        <v>0</v>
      </c>
      <c r="D1276" s="6" t="n">
        <v>1</v>
      </c>
      <c r="E1276" s="10">
        <f>IF(D1276=1, IF(OR(C1276&lt;10, C1276&gt;=15),1,0), IF(OR(C1276&lt;7, C1276&gt;=18),1,0))</f>
        <v/>
      </c>
      <c r="F1276" s="11" t="n">
        <v>0.445</v>
      </c>
      <c r="G1276" s="12">
        <f>0*8</f>
        <v/>
      </c>
      <c r="H1276" s="12">
        <f>F1276-G1276</f>
        <v/>
      </c>
      <c r="I1276" s="10">
        <f>IF(E1276=0,"Fora",IF(E1275=0,"Carg xar",IF(H1276&lt;0,IF(M1276&lt;0.9,"Carg FV","Stby"),IF(M1276&gt;P1276,"V2H",IF(M1276&lt;0.9,"Carg xar","Stby")))))</f>
        <v/>
      </c>
      <c r="J1276" s="12">
        <f>IF(OR(I1276="Carg FV",I1276="Carg xar"),MIN(IF(I1276="Carg FV",ABS(H1276),7.4),7.4,MAX(0,(0.9-M1276)*40)*0.95),0)</f>
        <v/>
      </c>
      <c r="K1276" s="12">
        <f>IF(I1276="V2H",MIN(MAX(0,H1276),7.4,MAX(0,(M1276-P1276)*40)*0.95),0)</f>
        <v/>
      </c>
      <c r="L1276" s="12">
        <f>IF(E1276=0,0,MAX(0,H1276-K1276))</f>
        <v/>
      </c>
      <c r="M1276" s="13">
        <f>M1275+J1275/40-IF(I1275="V2H",K1275/(0.95*40),0)-IF(E1276=0,IF(E1275=1,IF(D1276=1,30,40)*0.18/(2*40),0),0)-IF(E1276=1,IF(E1275=0,IF(D1276=1,30,40)*0.18/(2*40),0),0)</f>
        <v/>
      </c>
      <c r="N1276" s="14" t="n">
        <v>0.09</v>
      </c>
      <c r="O1276" s="15">
        <f>K1276*N1276</f>
        <v/>
      </c>
      <c r="P1276">
        <f>IF(E1276=0,0.3,IF(D1276=1,IF(C1276&gt;=Params!$B$13-3,IF(C1276&lt;Params!$B$13,Params!$B$20,0.3),0.3),IF(C1276&gt;=Params!$B$15-3,IF(C1276&lt;Params!$B$15,Params!$B$21,0.3),0.3)))</f>
        <v/>
      </c>
    </row>
    <row r="1277" ht="15" customHeight="1" s="1">
      <c r="A1277" s="9" t="n">
        <v>1274</v>
      </c>
      <c r="B1277" s="6" t="inlineStr">
        <is>
          <t>23/02</t>
        </is>
      </c>
      <c r="C1277" s="6" t="n">
        <v>1</v>
      </c>
      <c r="D1277" s="6" t="n">
        <v>1</v>
      </c>
      <c r="E1277" s="10">
        <f>IF(D1277=1, IF(OR(C1277&lt;10, C1277&gt;=15),1,0), IF(OR(C1277&lt;7, C1277&gt;=18),1,0))</f>
        <v/>
      </c>
      <c r="F1277" s="11" t="n">
        <v>0.405</v>
      </c>
      <c r="G1277" s="12">
        <f>0*8</f>
        <v/>
      </c>
      <c r="H1277" s="12">
        <f>F1277-G1277</f>
        <v/>
      </c>
      <c r="I1277" s="10">
        <f>IF(E1277=0,"Fora",IF(E1276=0,"Carg xar",IF(H1277&lt;0,IF(M1277&lt;0.9,"Carg FV","Stby"),IF(M1277&gt;P1277,"V2H",IF(M1277&lt;0.9,"Carg xar","Stby")))))</f>
        <v/>
      </c>
      <c r="J1277" s="12">
        <f>IF(OR(I1277="Carg FV",I1277="Carg xar"),MIN(IF(I1277="Carg FV",ABS(H1277),7.4),7.4,MAX(0,(0.9-M1277)*40)*0.95),0)</f>
        <v/>
      </c>
      <c r="K1277" s="12">
        <f>IF(I1277="V2H",MIN(MAX(0,H1277),7.4,MAX(0,(M1277-P1277)*40)*0.95),0)</f>
        <v/>
      </c>
      <c r="L1277" s="12">
        <f>IF(E1277=0,0,MAX(0,H1277-K1277))</f>
        <v/>
      </c>
      <c r="M1277" s="13">
        <f>M1276+J1276/40-IF(I1276="V2H",K1276/(0.95*40),0)-IF(E1277=0,IF(E1276=1,IF(D1277=1,30,40)*0.18/(2*40),0),0)-IF(E1277=1,IF(E1276=0,IF(D1277=1,30,40)*0.18/(2*40),0),0)</f>
        <v/>
      </c>
      <c r="N1277" s="14" t="n">
        <v>0.09</v>
      </c>
      <c r="O1277" s="15">
        <f>K1277*N1277</f>
        <v/>
      </c>
      <c r="P1277">
        <f>IF(E1277=0,0.3,IF(D1277=1,IF(C1277&gt;=Params!$B$13-3,IF(C1277&lt;Params!$B$13,Params!$B$20,0.3),0.3),IF(C1277&gt;=Params!$B$15-3,IF(C1277&lt;Params!$B$15,Params!$B$21,0.3),0.3)))</f>
        <v/>
      </c>
    </row>
    <row r="1278" ht="15" customHeight="1" s="1">
      <c r="A1278" s="9" t="n">
        <v>1275</v>
      </c>
      <c r="B1278" s="6" t="inlineStr">
        <is>
          <t>23/02</t>
        </is>
      </c>
      <c r="C1278" s="6" t="n">
        <v>2</v>
      </c>
      <c r="D1278" s="6" t="n">
        <v>1</v>
      </c>
      <c r="E1278" s="10">
        <f>IF(D1278=1, IF(OR(C1278&lt;10, C1278&gt;=15),1,0), IF(OR(C1278&lt;7, C1278&gt;=18),1,0))</f>
        <v/>
      </c>
      <c r="F1278" s="11" t="n">
        <v>0.123</v>
      </c>
      <c r="G1278" s="12">
        <f>0*8</f>
        <v/>
      </c>
      <c r="H1278" s="12">
        <f>F1278-G1278</f>
        <v/>
      </c>
      <c r="I1278" s="10">
        <f>IF(E1278=0,"Fora",IF(E1277=0,"Carg xar",IF(H1278&lt;0,IF(M1278&lt;0.9,"Carg FV","Stby"),IF(M1278&gt;P1278,"V2H",IF(M1278&lt;0.9,"Carg xar","Stby")))))</f>
        <v/>
      </c>
      <c r="J1278" s="12">
        <f>IF(OR(I1278="Carg FV",I1278="Carg xar"),MIN(IF(I1278="Carg FV",ABS(H1278),7.4),7.4,MAX(0,(0.9-M1278)*40)*0.95),0)</f>
        <v/>
      </c>
      <c r="K1278" s="12">
        <f>IF(I1278="V2H",MIN(MAX(0,H1278),7.4,MAX(0,(M1278-P1278)*40)*0.95),0)</f>
        <v/>
      </c>
      <c r="L1278" s="12">
        <f>IF(E1278=0,0,MAX(0,H1278-K1278))</f>
        <v/>
      </c>
      <c r="M1278" s="13">
        <f>M1277+J1277/40-IF(I1277="V2H",K1277/(0.95*40),0)-IF(E1278=0,IF(E1277=1,IF(D1278=1,30,40)*0.18/(2*40),0),0)-IF(E1278=1,IF(E1277=0,IF(D1278=1,30,40)*0.18/(2*40),0),0)</f>
        <v/>
      </c>
      <c r="N1278" s="14" t="n">
        <v>0.09</v>
      </c>
      <c r="O1278" s="15">
        <f>K1278*N1278</f>
        <v/>
      </c>
      <c r="P1278">
        <f>IF(E1278=0,0.3,IF(D1278=1,IF(C1278&gt;=Params!$B$13-3,IF(C1278&lt;Params!$B$13,Params!$B$20,0.3),0.3),IF(C1278&gt;=Params!$B$15-3,IF(C1278&lt;Params!$B$15,Params!$B$21,0.3),0.3)))</f>
        <v/>
      </c>
    </row>
    <row r="1279" ht="15" customHeight="1" s="1">
      <c r="A1279" s="9" t="n">
        <v>1276</v>
      </c>
      <c r="B1279" s="6" t="inlineStr">
        <is>
          <t>23/02</t>
        </is>
      </c>
      <c r="C1279" s="6" t="n">
        <v>3</v>
      </c>
      <c r="D1279" s="6" t="n">
        <v>1</v>
      </c>
      <c r="E1279" s="10">
        <f>IF(D1279=1, IF(OR(C1279&lt;10, C1279&gt;=15),1,0), IF(OR(C1279&lt;7, C1279&gt;=18),1,0))</f>
        <v/>
      </c>
      <c r="F1279" s="11" t="n">
        <v>0.146</v>
      </c>
      <c r="G1279" s="12">
        <f>0*8</f>
        <v/>
      </c>
      <c r="H1279" s="12">
        <f>F1279-G1279</f>
        <v/>
      </c>
      <c r="I1279" s="10">
        <f>IF(E1279=0,"Fora",IF(E1278=0,"Carg xar",IF(H1279&lt;0,IF(M1279&lt;0.9,"Carg FV","Stby"),IF(M1279&gt;P1279,"V2H",IF(M1279&lt;0.9,"Carg xar","Stby")))))</f>
        <v/>
      </c>
      <c r="J1279" s="12">
        <f>IF(OR(I1279="Carg FV",I1279="Carg xar"),MIN(IF(I1279="Carg FV",ABS(H1279),7.4),7.4,MAX(0,(0.9-M1279)*40)*0.95),0)</f>
        <v/>
      </c>
      <c r="K1279" s="12">
        <f>IF(I1279="V2H",MIN(MAX(0,H1279),7.4,MAX(0,(M1279-P1279)*40)*0.95),0)</f>
        <v/>
      </c>
      <c r="L1279" s="12">
        <f>IF(E1279=0,0,MAX(0,H1279-K1279))</f>
        <v/>
      </c>
      <c r="M1279" s="13">
        <f>M1278+J1278/40-IF(I1278="V2H",K1278/(0.95*40),0)-IF(E1279=0,IF(E1278=1,IF(D1279=1,30,40)*0.18/(2*40),0),0)-IF(E1279=1,IF(E1278=0,IF(D1279=1,30,40)*0.18/(2*40),0),0)</f>
        <v/>
      </c>
      <c r="N1279" s="14" t="n">
        <v>0.09</v>
      </c>
      <c r="O1279" s="15">
        <f>K1279*N1279</f>
        <v/>
      </c>
      <c r="P1279">
        <f>IF(E1279=0,0.3,IF(D1279=1,IF(C1279&gt;=Params!$B$13-3,IF(C1279&lt;Params!$B$13,Params!$B$20,0.3),0.3),IF(C1279&gt;=Params!$B$15-3,IF(C1279&lt;Params!$B$15,Params!$B$21,0.3),0.3)))</f>
        <v/>
      </c>
    </row>
    <row r="1280" ht="15" customHeight="1" s="1">
      <c r="A1280" s="9" t="n">
        <v>1277</v>
      </c>
      <c r="B1280" s="6" t="inlineStr">
        <is>
          <t>23/02</t>
        </is>
      </c>
      <c r="C1280" s="6" t="n">
        <v>4</v>
      </c>
      <c r="D1280" s="6" t="n">
        <v>1</v>
      </c>
      <c r="E1280" s="10">
        <f>IF(D1280=1, IF(OR(C1280&lt;10, C1280&gt;=15),1,0), IF(OR(C1280&lt;7, C1280&gt;=18),1,0))</f>
        <v/>
      </c>
      <c r="F1280" s="11" t="n">
        <v>0.17</v>
      </c>
      <c r="G1280" s="12">
        <f>0*8</f>
        <v/>
      </c>
      <c r="H1280" s="12">
        <f>F1280-G1280</f>
        <v/>
      </c>
      <c r="I1280" s="10">
        <f>IF(E1280=0,"Fora",IF(E1279=0,"Carg xar",IF(H1280&lt;0,IF(M1280&lt;0.9,"Carg FV","Stby"),IF(M1280&gt;P1280,"V2H",IF(M1280&lt;0.9,"Carg xar","Stby")))))</f>
        <v/>
      </c>
      <c r="J1280" s="12">
        <f>IF(OR(I1280="Carg FV",I1280="Carg xar"),MIN(IF(I1280="Carg FV",ABS(H1280),7.4),7.4,MAX(0,(0.9-M1280)*40)*0.95),0)</f>
        <v/>
      </c>
      <c r="K1280" s="12">
        <f>IF(I1280="V2H",MIN(MAX(0,H1280),7.4,MAX(0,(M1280-P1280)*40)*0.95),0)</f>
        <v/>
      </c>
      <c r="L1280" s="12">
        <f>IF(E1280=0,0,MAX(0,H1280-K1280))</f>
        <v/>
      </c>
      <c r="M1280" s="13">
        <f>M1279+J1279/40-IF(I1279="V2H",K1279/(0.95*40),0)-IF(E1280=0,IF(E1279=1,IF(D1280=1,30,40)*0.18/(2*40),0),0)-IF(E1280=1,IF(E1279=0,IF(D1280=1,30,40)*0.18/(2*40),0),0)</f>
        <v/>
      </c>
      <c r="N1280" s="14" t="n">
        <v>0.09</v>
      </c>
      <c r="O1280" s="15">
        <f>K1280*N1280</f>
        <v/>
      </c>
      <c r="P1280">
        <f>IF(E1280=0,0.3,IF(D1280=1,IF(C1280&gt;=Params!$B$13-3,IF(C1280&lt;Params!$B$13,Params!$B$20,0.3),0.3),IF(C1280&gt;=Params!$B$15-3,IF(C1280&lt;Params!$B$15,Params!$B$21,0.3),0.3)))</f>
        <v/>
      </c>
    </row>
    <row r="1281" ht="15" customHeight="1" s="1">
      <c r="A1281" s="9" t="n">
        <v>1278</v>
      </c>
      <c r="B1281" s="6" t="inlineStr">
        <is>
          <t>23/02</t>
        </is>
      </c>
      <c r="C1281" s="6" t="n">
        <v>5</v>
      </c>
      <c r="D1281" s="6" t="n">
        <v>1</v>
      </c>
      <c r="E1281" s="10">
        <f>IF(D1281=1, IF(OR(C1281&lt;10, C1281&gt;=15),1,0), IF(OR(C1281&lt;7, C1281&gt;=18),1,0))</f>
        <v/>
      </c>
      <c r="F1281" s="11" t="n">
        <v>0.103</v>
      </c>
      <c r="G1281" s="12">
        <f>0*8</f>
        <v/>
      </c>
      <c r="H1281" s="12">
        <f>F1281-G1281</f>
        <v/>
      </c>
      <c r="I1281" s="10">
        <f>IF(E1281=0,"Fora",IF(E1280=0,"Carg xar",IF(H1281&lt;0,IF(M1281&lt;0.9,"Carg FV","Stby"),IF(M1281&gt;P1281,"V2H",IF(M1281&lt;0.9,"Carg xar","Stby")))))</f>
        <v/>
      </c>
      <c r="J1281" s="12">
        <f>IF(OR(I1281="Carg FV",I1281="Carg xar"),MIN(IF(I1281="Carg FV",ABS(H1281),7.4),7.4,MAX(0,(0.9-M1281)*40)*0.95),0)</f>
        <v/>
      </c>
      <c r="K1281" s="12">
        <f>IF(I1281="V2H",MIN(MAX(0,H1281),7.4,MAX(0,(M1281-P1281)*40)*0.95),0)</f>
        <v/>
      </c>
      <c r="L1281" s="12">
        <f>IF(E1281=0,0,MAX(0,H1281-K1281))</f>
        <v/>
      </c>
      <c r="M1281" s="13">
        <f>M1280+J1280/40-IF(I1280="V2H",K1280/(0.95*40),0)-IF(E1281=0,IF(E1280=1,IF(D1281=1,30,40)*0.18/(2*40),0),0)-IF(E1281=1,IF(E1280=0,IF(D1281=1,30,40)*0.18/(2*40),0),0)</f>
        <v/>
      </c>
      <c r="N1281" s="14" t="n">
        <v>0.09</v>
      </c>
      <c r="O1281" s="15">
        <f>K1281*N1281</f>
        <v/>
      </c>
      <c r="P1281">
        <f>IF(E1281=0,0.3,IF(D1281=1,IF(C1281&gt;=Params!$B$13-3,IF(C1281&lt;Params!$B$13,Params!$B$20,0.3),0.3),IF(C1281&gt;=Params!$B$15-3,IF(C1281&lt;Params!$B$15,Params!$B$21,0.3),0.3)))</f>
        <v/>
      </c>
    </row>
    <row r="1282" ht="15" customHeight="1" s="1">
      <c r="A1282" s="9" t="n">
        <v>1279</v>
      </c>
      <c r="B1282" s="6" t="inlineStr">
        <is>
          <t>23/02</t>
        </is>
      </c>
      <c r="C1282" s="6" t="n">
        <v>6</v>
      </c>
      <c r="D1282" s="6" t="n">
        <v>1</v>
      </c>
      <c r="E1282" s="10">
        <f>IF(D1282=1, IF(OR(C1282&lt;10, C1282&gt;=15),1,0), IF(OR(C1282&lt;7, C1282&gt;=18),1,0))</f>
        <v/>
      </c>
      <c r="F1282" s="11" t="n">
        <v>0.922</v>
      </c>
      <c r="G1282" s="12">
        <f>0*8</f>
        <v/>
      </c>
      <c r="H1282" s="12">
        <f>F1282-G1282</f>
        <v/>
      </c>
      <c r="I1282" s="10">
        <f>IF(E1282=0,"Fora",IF(E1281=0,"Carg xar",IF(H1282&lt;0,IF(M1282&lt;0.9,"Carg FV","Stby"),IF(M1282&gt;P1282,"V2H",IF(M1282&lt;0.9,"Carg xar","Stby")))))</f>
        <v/>
      </c>
      <c r="J1282" s="12">
        <f>IF(OR(I1282="Carg FV",I1282="Carg xar"),MIN(IF(I1282="Carg FV",ABS(H1282),7.4),7.4,MAX(0,(0.9-M1282)*40)*0.95),0)</f>
        <v/>
      </c>
      <c r="K1282" s="12">
        <f>IF(I1282="V2H",MIN(MAX(0,H1282),7.4,MAX(0,(M1282-P1282)*40)*0.95),0)</f>
        <v/>
      </c>
      <c r="L1282" s="12">
        <f>IF(E1282=0,0,MAX(0,H1282-K1282))</f>
        <v/>
      </c>
      <c r="M1282" s="13">
        <f>M1281+J1281/40-IF(I1281="V2H",K1281/(0.95*40),0)-IF(E1282=0,IF(E1281=1,IF(D1282=1,30,40)*0.18/(2*40),0),0)-IF(E1282=1,IF(E1281=0,IF(D1282=1,30,40)*0.18/(2*40),0),0)</f>
        <v/>
      </c>
      <c r="N1282" s="14" t="n">
        <v>0.09</v>
      </c>
      <c r="O1282" s="15">
        <f>K1282*N1282</f>
        <v/>
      </c>
      <c r="P1282">
        <f>IF(E1282=0,0.3,IF(D1282=1,IF(C1282&gt;=Params!$B$13-3,IF(C1282&lt;Params!$B$13,Params!$B$20,0.3),0.3),IF(C1282&gt;=Params!$B$15-3,IF(C1282&lt;Params!$B$15,Params!$B$21,0.3),0.3)))</f>
        <v/>
      </c>
    </row>
    <row r="1283" ht="15" customHeight="1" s="1">
      <c r="A1283" s="9" t="n">
        <v>1280</v>
      </c>
      <c r="B1283" s="6" t="inlineStr">
        <is>
          <t>23/02</t>
        </is>
      </c>
      <c r="C1283" s="6" t="n">
        <v>7</v>
      </c>
      <c r="D1283" s="6" t="n">
        <v>1</v>
      </c>
      <c r="E1283" s="10">
        <f>IF(D1283=1, IF(OR(C1283&lt;10, C1283&gt;=15),1,0), IF(OR(C1283&lt;7, C1283&gt;=18),1,0))</f>
        <v/>
      </c>
      <c r="F1283" s="11" t="n">
        <v>4.107</v>
      </c>
      <c r="G1283" s="12">
        <f>0*8</f>
        <v/>
      </c>
      <c r="H1283" s="12">
        <f>F1283-G1283</f>
        <v/>
      </c>
      <c r="I1283" s="10">
        <f>IF(E1283=0,"Fora",IF(E1282=0,"Carg xar",IF(H1283&lt;0,IF(M1283&lt;0.9,"Carg FV","Stby"),IF(M1283&gt;P1283,"V2H",IF(M1283&lt;0.9,"Carg xar","Stby")))))</f>
        <v/>
      </c>
      <c r="J1283" s="12">
        <f>IF(OR(I1283="Carg FV",I1283="Carg xar"),MIN(IF(I1283="Carg FV",ABS(H1283),7.4),7.4,MAX(0,(0.9-M1283)*40)*0.95),0)</f>
        <v/>
      </c>
      <c r="K1283" s="12">
        <f>IF(I1283="V2H",MIN(MAX(0,H1283),7.4,MAX(0,(M1283-P1283)*40)*0.95),0)</f>
        <v/>
      </c>
      <c r="L1283" s="12">
        <f>IF(E1283=0,0,MAX(0,H1283-K1283))</f>
        <v/>
      </c>
      <c r="M1283" s="13">
        <f>M1282+J1282/40-IF(I1282="V2H",K1282/(0.95*40),0)-IF(E1283=0,IF(E1282=1,IF(D1283=1,30,40)*0.18/(2*40),0),0)-IF(E1283=1,IF(E1282=0,IF(D1283=1,30,40)*0.18/(2*40),0),0)</f>
        <v/>
      </c>
      <c r="N1283" s="14" t="n">
        <v>0.09</v>
      </c>
      <c r="O1283" s="15">
        <f>K1283*N1283</f>
        <v/>
      </c>
      <c r="P1283">
        <f>IF(E1283=0,0.3,IF(D1283=1,IF(C1283&gt;=Params!$B$13-3,IF(C1283&lt;Params!$B$13,Params!$B$20,0.3),0.3),IF(C1283&gt;=Params!$B$15-3,IF(C1283&lt;Params!$B$15,Params!$B$21,0.3),0.3)))</f>
        <v/>
      </c>
    </row>
    <row r="1284" ht="15" customHeight="1" s="1">
      <c r="A1284" s="9" t="n">
        <v>1281</v>
      </c>
      <c r="B1284" s="6" t="inlineStr">
        <is>
          <t>23/02</t>
        </is>
      </c>
      <c r="C1284" s="6" t="n">
        <v>8</v>
      </c>
      <c r="D1284" s="6" t="n">
        <v>1</v>
      </c>
      <c r="E1284" s="10">
        <f>IF(D1284=1, IF(OR(C1284&lt;10, C1284&gt;=15),1,0), IF(OR(C1284&lt;7, C1284&gt;=18),1,0))</f>
        <v/>
      </c>
      <c r="F1284" s="11" t="n">
        <v>2.796</v>
      </c>
      <c r="G1284" s="12">
        <f>0.1*8</f>
        <v/>
      </c>
      <c r="H1284" s="12">
        <f>F1284-G1284</f>
        <v/>
      </c>
      <c r="I1284" s="10">
        <f>IF(E1284=0,"Fora",IF(E1283=0,"Carg xar",IF(H1284&lt;0,IF(M1284&lt;0.9,"Carg FV","Stby"),IF(M1284&gt;P1284,"V2H",IF(M1284&lt;0.9,"Carg xar","Stby")))))</f>
        <v/>
      </c>
      <c r="J1284" s="12">
        <f>IF(OR(I1284="Carg FV",I1284="Carg xar"),MIN(IF(I1284="Carg FV",ABS(H1284),7.4),7.4,MAX(0,(0.9-M1284)*40)*0.95),0)</f>
        <v/>
      </c>
      <c r="K1284" s="12">
        <f>IF(I1284="V2H",MIN(MAX(0,H1284),7.4,MAX(0,(M1284-P1284)*40)*0.95),0)</f>
        <v/>
      </c>
      <c r="L1284" s="12">
        <f>IF(E1284=0,0,MAX(0,H1284-K1284))</f>
        <v/>
      </c>
      <c r="M1284" s="13">
        <f>M1283+J1283/40-IF(I1283="V2H",K1283/(0.95*40),0)-IF(E1284=0,IF(E1283=1,IF(D1284=1,30,40)*0.18/(2*40),0),0)-IF(E1284=1,IF(E1283=0,IF(D1284=1,30,40)*0.18/(2*40),0),0)</f>
        <v/>
      </c>
      <c r="N1284" s="14" t="n">
        <v>0.09</v>
      </c>
      <c r="O1284" s="15">
        <f>K1284*N1284</f>
        <v/>
      </c>
      <c r="P1284">
        <f>IF(E1284=0,0.3,IF(D1284=1,IF(C1284&gt;=Params!$B$13-3,IF(C1284&lt;Params!$B$13,Params!$B$20,0.3),0.3),IF(C1284&gt;=Params!$B$15-3,IF(C1284&lt;Params!$B$15,Params!$B$21,0.3),0.3)))</f>
        <v/>
      </c>
    </row>
    <row r="1285" ht="15" customHeight="1" s="1">
      <c r="A1285" s="9" t="n">
        <v>1282</v>
      </c>
      <c r="B1285" s="6" t="inlineStr">
        <is>
          <t>23/02</t>
        </is>
      </c>
      <c r="C1285" s="6" t="n">
        <v>9</v>
      </c>
      <c r="D1285" s="6" t="n">
        <v>1</v>
      </c>
      <c r="E1285" s="10">
        <f>IF(D1285=1, IF(OR(C1285&lt;10, C1285&gt;=15),1,0), IF(OR(C1285&lt;7, C1285&gt;=18),1,0))</f>
        <v/>
      </c>
      <c r="F1285" s="11" t="n">
        <v>1.725</v>
      </c>
      <c r="G1285" s="12">
        <f>0.28*8</f>
        <v/>
      </c>
      <c r="H1285" s="12">
        <f>F1285-G1285</f>
        <v/>
      </c>
      <c r="I1285" s="10">
        <f>IF(E1285=0,"Fora",IF(E1284=0,"Carg xar",IF(H1285&lt;0,IF(M1285&lt;0.9,"Carg FV","Stby"),IF(M1285&gt;P1285,"V2H",IF(M1285&lt;0.9,"Carg xar","Stby")))))</f>
        <v/>
      </c>
      <c r="J1285" s="12">
        <f>IF(OR(I1285="Carg FV",I1285="Carg xar"),MIN(IF(I1285="Carg FV",ABS(H1285),7.4),7.4,MAX(0,(0.9-M1285)*40)*0.95),0)</f>
        <v/>
      </c>
      <c r="K1285" s="12">
        <f>IF(I1285="V2H",MIN(MAX(0,H1285),7.4,MAX(0,(M1285-P1285)*40)*0.95),0)</f>
        <v/>
      </c>
      <c r="L1285" s="12">
        <f>IF(E1285=0,0,MAX(0,H1285-K1285))</f>
        <v/>
      </c>
      <c r="M1285" s="13">
        <f>M1284+J1284/40-IF(I1284="V2H",K1284/(0.95*40),0)-IF(E1285=0,IF(E1284=1,IF(D1285=1,30,40)*0.18/(2*40),0),0)-IF(E1285=1,IF(E1284=0,IF(D1285=1,30,40)*0.18/(2*40),0),0)</f>
        <v/>
      </c>
      <c r="N1285" s="14" t="n">
        <v>0.09</v>
      </c>
      <c r="O1285" s="15">
        <f>K1285*N1285</f>
        <v/>
      </c>
      <c r="P1285">
        <f>IF(E1285=0,0.3,IF(D1285=1,IF(C1285&gt;=Params!$B$13-3,IF(C1285&lt;Params!$B$13,Params!$B$20,0.3),0.3),IF(C1285&gt;=Params!$B$15-3,IF(C1285&lt;Params!$B$15,Params!$B$21,0.3),0.3)))</f>
        <v/>
      </c>
    </row>
    <row r="1286" ht="15" customHeight="1" s="1">
      <c r="A1286" s="9" t="n">
        <v>1283</v>
      </c>
      <c r="B1286" s="6" t="inlineStr">
        <is>
          <t>23/02</t>
        </is>
      </c>
      <c r="C1286" s="6" t="n">
        <v>10</v>
      </c>
      <c r="D1286" s="6" t="n">
        <v>1</v>
      </c>
      <c r="E1286" s="10">
        <f>IF(D1286=1, IF(OR(C1286&lt;10, C1286&gt;=15),1,0), IF(OR(C1286&lt;7, C1286&gt;=18),1,0))</f>
        <v/>
      </c>
      <c r="F1286" s="11" t="n">
        <v>2.063</v>
      </c>
      <c r="G1286" s="12">
        <f>0.48*8</f>
        <v/>
      </c>
      <c r="H1286" s="12">
        <f>F1286-G1286</f>
        <v/>
      </c>
      <c r="I1286" s="10">
        <f>IF(E1286=0,"Fora",IF(E1285=0,"Carg xar",IF(H1286&lt;0,IF(M1286&lt;0.9,"Carg FV","Stby"),IF(M1286&gt;P1286,"V2H",IF(M1286&lt;0.9,"Carg xar","Stby")))))</f>
        <v/>
      </c>
      <c r="J1286" s="12">
        <f>IF(OR(I1286="Carg FV",I1286="Carg xar"),MIN(IF(I1286="Carg FV",ABS(H1286),7.4),7.4,MAX(0,(0.9-M1286)*40)*0.95),0)</f>
        <v/>
      </c>
      <c r="K1286" s="12">
        <f>IF(I1286="V2H",MIN(MAX(0,H1286),7.4,MAX(0,(M1286-P1286)*40)*0.95),0)</f>
        <v/>
      </c>
      <c r="L1286" s="12">
        <f>IF(E1286=0,0,MAX(0,H1286-K1286))</f>
        <v/>
      </c>
      <c r="M1286" s="13">
        <f>M1285+J1285/40-IF(I1285="V2H",K1285/(0.95*40),0)-IF(E1286=0,IF(E1285=1,IF(D1286=1,30,40)*0.18/(2*40),0),0)-IF(E1286=1,IF(E1285=0,IF(D1286=1,30,40)*0.18/(2*40),0),0)</f>
        <v/>
      </c>
      <c r="N1286" s="14" t="n">
        <v>0.09</v>
      </c>
      <c r="O1286" s="15">
        <f>K1286*N1286</f>
        <v/>
      </c>
      <c r="P1286">
        <f>IF(E1286=0,0.3,IF(D1286=1,IF(C1286&gt;=Params!$B$13-3,IF(C1286&lt;Params!$B$13,Params!$B$20,0.3),0.3),IF(C1286&gt;=Params!$B$15-3,IF(C1286&lt;Params!$B$15,Params!$B$21,0.3),0.3)))</f>
        <v/>
      </c>
    </row>
    <row r="1287" ht="15" customHeight="1" s="1">
      <c r="A1287" s="9" t="n">
        <v>1284</v>
      </c>
      <c r="B1287" s="6" t="inlineStr">
        <is>
          <t>23/02</t>
        </is>
      </c>
      <c r="C1287" s="6" t="n">
        <v>11</v>
      </c>
      <c r="D1287" s="6" t="n">
        <v>1</v>
      </c>
      <c r="E1287" s="10">
        <f>IF(D1287=1, IF(OR(C1287&lt;10, C1287&gt;=15),1,0), IF(OR(C1287&lt;7, C1287&gt;=18),1,0))</f>
        <v/>
      </c>
      <c r="F1287" s="11" t="n">
        <v>0</v>
      </c>
      <c r="G1287" s="12">
        <f>0.62*8</f>
        <v/>
      </c>
      <c r="H1287" s="12">
        <f>F1287-G1287</f>
        <v/>
      </c>
      <c r="I1287" s="10">
        <f>IF(E1287=0,"Fora",IF(E1286=0,"Carg xar",IF(H1287&lt;0,IF(M1287&lt;0.9,"Carg FV","Stby"),IF(M1287&gt;P1287,"V2H",IF(M1287&lt;0.9,"Carg xar","Stby")))))</f>
        <v/>
      </c>
      <c r="J1287" s="12">
        <f>IF(OR(I1287="Carg FV",I1287="Carg xar"),MIN(IF(I1287="Carg FV",ABS(H1287),7.4),7.4,MAX(0,(0.9-M1287)*40)*0.95),0)</f>
        <v/>
      </c>
      <c r="K1287" s="12">
        <f>IF(I1287="V2H",MIN(MAX(0,H1287),7.4,MAX(0,(M1287-P1287)*40)*0.95),0)</f>
        <v/>
      </c>
      <c r="L1287" s="12">
        <f>IF(E1287=0,0,MAX(0,H1287-K1287))</f>
        <v/>
      </c>
      <c r="M1287" s="13">
        <f>M1286+J1286/40-IF(I1286="V2H",K1286/(0.95*40),0)-IF(E1287=0,IF(E1286=1,IF(D1287=1,30,40)*0.18/(2*40),0),0)-IF(E1287=1,IF(E1286=0,IF(D1287=1,30,40)*0.18/(2*40),0),0)</f>
        <v/>
      </c>
      <c r="N1287" s="14" t="n">
        <v>0.09</v>
      </c>
      <c r="O1287" s="15">
        <f>K1287*N1287</f>
        <v/>
      </c>
      <c r="P1287">
        <f>IF(E1287=0,0.3,IF(D1287=1,IF(C1287&gt;=Params!$B$13-3,IF(C1287&lt;Params!$B$13,Params!$B$20,0.3),0.3),IF(C1287&gt;=Params!$B$15-3,IF(C1287&lt;Params!$B$15,Params!$B$21,0.3),0.3)))</f>
        <v/>
      </c>
    </row>
    <row r="1288" ht="15" customHeight="1" s="1">
      <c r="A1288" s="9" t="n">
        <v>1285</v>
      </c>
      <c r="B1288" s="6" t="inlineStr">
        <is>
          <t>23/02</t>
        </is>
      </c>
      <c r="C1288" s="6" t="n">
        <v>12</v>
      </c>
      <c r="D1288" s="6" t="n">
        <v>1</v>
      </c>
      <c r="E1288" s="10">
        <f>IF(D1288=1, IF(OR(C1288&lt;10, C1288&gt;=15),1,0), IF(OR(C1288&lt;7, C1288&gt;=18),1,0))</f>
        <v/>
      </c>
      <c r="F1288" s="11" t="n">
        <v>0</v>
      </c>
      <c r="G1288" s="12">
        <f>0.68*8</f>
        <v/>
      </c>
      <c r="H1288" s="12">
        <f>F1288-G1288</f>
        <v/>
      </c>
      <c r="I1288" s="10">
        <f>IF(E1288=0,"Fora",IF(E1287=0,"Carg xar",IF(H1288&lt;0,IF(M1288&lt;0.9,"Carg FV","Stby"),IF(M1288&gt;P1288,"V2H",IF(M1288&lt;0.9,"Carg xar","Stby")))))</f>
        <v/>
      </c>
      <c r="J1288" s="12">
        <f>IF(OR(I1288="Carg FV",I1288="Carg xar"),MIN(IF(I1288="Carg FV",ABS(H1288),7.4),7.4,MAX(0,(0.9-M1288)*40)*0.95),0)</f>
        <v/>
      </c>
      <c r="K1288" s="12">
        <f>IF(I1288="V2H",MIN(MAX(0,H1288),7.4,MAX(0,(M1288-P1288)*40)*0.95),0)</f>
        <v/>
      </c>
      <c r="L1288" s="12">
        <f>IF(E1288=0,0,MAX(0,H1288-K1288))</f>
        <v/>
      </c>
      <c r="M1288" s="13">
        <f>M1287+J1287/40-IF(I1287="V2H",K1287/(0.95*40),0)-IF(E1288=0,IF(E1287=1,IF(D1288=1,30,40)*0.18/(2*40),0),0)-IF(E1288=1,IF(E1287=0,IF(D1288=1,30,40)*0.18/(2*40),0),0)</f>
        <v/>
      </c>
      <c r="N1288" s="14" t="n">
        <v>0.09</v>
      </c>
      <c r="O1288" s="15">
        <f>K1288*N1288</f>
        <v/>
      </c>
      <c r="P1288">
        <f>IF(E1288=0,0.3,IF(D1288=1,IF(C1288&gt;=Params!$B$13-3,IF(C1288&lt;Params!$B$13,Params!$B$20,0.3),0.3),IF(C1288&gt;=Params!$B$15-3,IF(C1288&lt;Params!$B$15,Params!$B$21,0.3),0.3)))</f>
        <v/>
      </c>
    </row>
    <row r="1289" ht="15" customHeight="1" s="1">
      <c r="A1289" s="9" t="n">
        <v>1286</v>
      </c>
      <c r="B1289" s="6" t="inlineStr">
        <is>
          <t>23/02</t>
        </is>
      </c>
      <c r="C1289" s="6" t="n">
        <v>13</v>
      </c>
      <c r="D1289" s="6" t="n">
        <v>1</v>
      </c>
      <c r="E1289" s="10">
        <f>IF(D1289=1, IF(OR(C1289&lt;10, C1289&gt;=15),1,0), IF(OR(C1289&lt;7, C1289&gt;=18),1,0))</f>
        <v/>
      </c>
      <c r="F1289" s="11" t="n">
        <v>0</v>
      </c>
      <c r="G1289" s="12">
        <f>0.65*8</f>
        <v/>
      </c>
      <c r="H1289" s="12">
        <f>F1289-G1289</f>
        <v/>
      </c>
      <c r="I1289" s="10">
        <f>IF(E1289=0,"Fora",IF(E1288=0,"Carg xar",IF(H1289&lt;0,IF(M1289&lt;0.9,"Carg FV","Stby"),IF(M1289&gt;P1289,"V2H",IF(M1289&lt;0.9,"Carg xar","Stby")))))</f>
        <v/>
      </c>
      <c r="J1289" s="12">
        <f>IF(OR(I1289="Carg FV",I1289="Carg xar"),MIN(IF(I1289="Carg FV",ABS(H1289),7.4),7.4,MAX(0,(0.9-M1289)*40)*0.95),0)</f>
        <v/>
      </c>
      <c r="K1289" s="12">
        <f>IF(I1289="V2H",MIN(MAX(0,H1289),7.4,MAX(0,(M1289-P1289)*40)*0.95),0)</f>
        <v/>
      </c>
      <c r="L1289" s="12">
        <f>IF(E1289=0,0,MAX(0,H1289-K1289))</f>
        <v/>
      </c>
      <c r="M1289" s="13">
        <f>M1288+J1288/40-IF(I1288="V2H",K1288/(0.95*40),0)-IF(E1289=0,IF(E1288=1,IF(D1289=1,30,40)*0.18/(2*40),0),0)-IF(E1289=1,IF(E1288=0,IF(D1289=1,30,40)*0.18/(2*40),0),0)</f>
        <v/>
      </c>
      <c r="N1289" s="14" t="n">
        <v>0.09</v>
      </c>
      <c r="O1289" s="15">
        <f>K1289*N1289</f>
        <v/>
      </c>
      <c r="P1289">
        <f>IF(E1289=0,0.3,IF(D1289=1,IF(C1289&gt;=Params!$B$13-3,IF(C1289&lt;Params!$B$13,Params!$B$20,0.3),0.3),IF(C1289&gt;=Params!$B$15-3,IF(C1289&lt;Params!$B$15,Params!$B$21,0.3),0.3)))</f>
        <v/>
      </c>
    </row>
    <row r="1290" ht="15" customHeight="1" s="1">
      <c r="A1290" s="9" t="n">
        <v>1287</v>
      </c>
      <c r="B1290" s="6" t="inlineStr">
        <is>
          <t>23/02</t>
        </is>
      </c>
      <c r="C1290" s="6" t="n">
        <v>14</v>
      </c>
      <c r="D1290" s="6" t="n">
        <v>1</v>
      </c>
      <c r="E1290" s="10">
        <f>IF(D1290=1, IF(OR(C1290&lt;10, C1290&gt;=15),1,0), IF(OR(C1290&lt;7, C1290&gt;=18),1,0))</f>
        <v/>
      </c>
      <c r="F1290" s="11" t="n">
        <v>0</v>
      </c>
      <c r="G1290" s="12">
        <f>0.5*8</f>
        <v/>
      </c>
      <c r="H1290" s="12">
        <f>F1290-G1290</f>
        <v/>
      </c>
      <c r="I1290" s="10">
        <f>IF(E1290=0,"Fora",IF(E1289=0,"Carg xar",IF(H1290&lt;0,IF(M1290&lt;0.9,"Carg FV","Stby"),IF(M1290&gt;P1290,"V2H",IF(M1290&lt;0.9,"Carg xar","Stby")))))</f>
        <v/>
      </c>
      <c r="J1290" s="12">
        <f>IF(OR(I1290="Carg FV",I1290="Carg xar"),MIN(IF(I1290="Carg FV",ABS(H1290),7.4),7.4,MAX(0,(0.9-M1290)*40)*0.95),0)</f>
        <v/>
      </c>
      <c r="K1290" s="12">
        <f>IF(I1290="V2H",MIN(MAX(0,H1290),7.4,MAX(0,(M1290-P1290)*40)*0.95),0)</f>
        <v/>
      </c>
      <c r="L1290" s="12">
        <f>IF(E1290=0,0,MAX(0,H1290-K1290))</f>
        <v/>
      </c>
      <c r="M1290" s="13">
        <f>M1289+J1289/40-IF(I1289="V2H",K1289/(0.95*40),0)-IF(E1290=0,IF(E1289=1,IF(D1290=1,30,40)*0.18/(2*40),0),0)-IF(E1290=1,IF(E1289=0,IF(D1290=1,30,40)*0.18/(2*40),0),0)</f>
        <v/>
      </c>
      <c r="N1290" s="14" t="n">
        <v>0.09</v>
      </c>
      <c r="O1290" s="15">
        <f>K1290*N1290</f>
        <v/>
      </c>
      <c r="P1290">
        <f>IF(E1290=0,0.3,IF(D1290=1,IF(C1290&gt;=Params!$B$13-3,IF(C1290&lt;Params!$B$13,Params!$B$20,0.3),0.3),IF(C1290&gt;=Params!$B$15-3,IF(C1290&lt;Params!$B$15,Params!$B$21,0.3),0.3)))</f>
        <v/>
      </c>
    </row>
    <row r="1291" ht="15" customHeight="1" s="1">
      <c r="A1291" s="9" t="n">
        <v>1288</v>
      </c>
      <c r="B1291" s="6" t="inlineStr">
        <is>
          <t>23/02</t>
        </is>
      </c>
      <c r="C1291" s="6" t="n">
        <v>15</v>
      </c>
      <c r="D1291" s="6" t="n">
        <v>1</v>
      </c>
      <c r="E1291" s="10">
        <f>IF(D1291=1, IF(OR(C1291&lt;10, C1291&gt;=15),1,0), IF(OR(C1291&lt;7, C1291&gt;=18),1,0))</f>
        <v/>
      </c>
      <c r="F1291" s="11" t="n">
        <v>0</v>
      </c>
      <c r="G1291" s="12">
        <f>0.32*8</f>
        <v/>
      </c>
      <c r="H1291" s="12">
        <f>F1291-G1291</f>
        <v/>
      </c>
      <c r="I1291" s="10">
        <f>IF(E1291=0,"Fora",IF(E1290=0,"Carg xar",IF(H1291&lt;0,IF(M1291&lt;0.9,"Carg FV","Stby"),IF(M1291&gt;P1291,"V2H",IF(M1291&lt;0.9,"Carg xar","Stby")))))</f>
        <v/>
      </c>
      <c r="J1291" s="12">
        <f>IF(OR(I1291="Carg FV",I1291="Carg xar"),MIN(IF(I1291="Carg FV",ABS(H1291),7.4),7.4,MAX(0,(0.9-M1291)*40)*0.95),0)</f>
        <v/>
      </c>
      <c r="K1291" s="12">
        <f>IF(I1291="V2H",MIN(MAX(0,H1291),7.4,MAX(0,(M1291-P1291)*40)*0.95),0)</f>
        <v/>
      </c>
      <c r="L1291" s="12">
        <f>IF(E1291=0,0,MAX(0,H1291-K1291))</f>
        <v/>
      </c>
      <c r="M1291" s="13">
        <f>M1290+J1290/40-IF(I1290="V2H",K1290/(0.95*40),0)-IF(E1291=0,IF(E1290=1,IF(D1291=1,30,40)*0.18/(2*40),0),0)-IF(E1291=1,IF(E1290=0,IF(D1291=1,30,40)*0.18/(2*40),0),0)</f>
        <v/>
      </c>
      <c r="N1291" s="14" t="n">
        <v>0.09</v>
      </c>
      <c r="O1291" s="15">
        <f>K1291*N1291</f>
        <v/>
      </c>
      <c r="P1291">
        <f>IF(E1291=0,0.3,IF(D1291=1,IF(C1291&gt;=Params!$B$13-3,IF(C1291&lt;Params!$B$13,Params!$B$20,0.3),0.3),IF(C1291&gt;=Params!$B$15-3,IF(C1291&lt;Params!$B$15,Params!$B$21,0.3),0.3)))</f>
        <v/>
      </c>
    </row>
    <row r="1292" ht="15" customHeight="1" s="1">
      <c r="A1292" s="9" t="n">
        <v>1289</v>
      </c>
      <c r="B1292" s="6" t="inlineStr">
        <is>
          <t>23/02</t>
        </is>
      </c>
      <c r="C1292" s="6" t="n">
        <v>16</v>
      </c>
      <c r="D1292" s="6" t="n">
        <v>1</v>
      </c>
      <c r="E1292" s="10">
        <f>IF(D1292=1, IF(OR(C1292&lt;10, C1292&gt;=15),1,0), IF(OR(C1292&lt;7, C1292&gt;=18),1,0))</f>
        <v/>
      </c>
      <c r="F1292" s="11" t="n">
        <v>2.216</v>
      </c>
      <c r="G1292" s="12">
        <f>0.12*8</f>
        <v/>
      </c>
      <c r="H1292" s="12">
        <f>F1292-G1292</f>
        <v/>
      </c>
      <c r="I1292" s="10">
        <f>IF(E1292=0,"Fora",IF(E1291=0,"Carg xar",IF(H1292&lt;0,IF(M1292&lt;0.9,"Carg FV","Stby"),IF(M1292&gt;P1292,"V2H",IF(M1292&lt;0.9,"Carg xar","Stby")))))</f>
        <v/>
      </c>
      <c r="J1292" s="12">
        <f>IF(OR(I1292="Carg FV",I1292="Carg xar"),MIN(IF(I1292="Carg FV",ABS(H1292),7.4),7.4,MAX(0,(0.9-M1292)*40)*0.95),0)</f>
        <v/>
      </c>
      <c r="K1292" s="12">
        <f>IF(I1292="V2H",MIN(MAX(0,H1292),7.4,MAX(0,(M1292-P1292)*40)*0.95),0)</f>
        <v/>
      </c>
      <c r="L1292" s="12">
        <f>IF(E1292=0,0,MAX(0,H1292-K1292))</f>
        <v/>
      </c>
      <c r="M1292" s="13">
        <f>M1291+J1291/40-IF(I1291="V2H",K1291/(0.95*40),0)-IF(E1292=0,IF(E1291=1,IF(D1292=1,30,40)*0.18/(2*40),0),0)-IF(E1292=1,IF(E1291=0,IF(D1292=1,30,40)*0.18/(2*40),0),0)</f>
        <v/>
      </c>
      <c r="N1292" s="14" t="n">
        <v>0.09</v>
      </c>
      <c r="O1292" s="15">
        <f>K1292*N1292</f>
        <v/>
      </c>
      <c r="P1292">
        <f>IF(E1292=0,0.3,IF(D1292=1,IF(C1292&gt;=Params!$B$13-3,IF(C1292&lt;Params!$B$13,Params!$B$20,0.3),0.3),IF(C1292&gt;=Params!$B$15-3,IF(C1292&lt;Params!$B$15,Params!$B$21,0.3),0.3)))</f>
        <v/>
      </c>
    </row>
    <row r="1293" ht="15" customHeight="1" s="1">
      <c r="A1293" s="9" t="n">
        <v>1290</v>
      </c>
      <c r="B1293" s="6" t="inlineStr">
        <is>
          <t>23/02</t>
        </is>
      </c>
      <c r="C1293" s="6" t="n">
        <v>17</v>
      </c>
      <c r="D1293" s="6" t="n">
        <v>1</v>
      </c>
      <c r="E1293" s="10">
        <f>IF(D1293=1, IF(OR(C1293&lt;10, C1293&gt;=15),1,0), IF(OR(C1293&lt;7, C1293&gt;=18),1,0))</f>
        <v/>
      </c>
      <c r="F1293" s="11" t="n">
        <v>4.062</v>
      </c>
      <c r="G1293" s="12">
        <f>0*8</f>
        <v/>
      </c>
      <c r="H1293" s="12">
        <f>F1293-G1293</f>
        <v/>
      </c>
      <c r="I1293" s="10">
        <f>IF(E1293=0,"Fora",IF(E1292=0,"Carg xar",IF(H1293&lt;0,IF(M1293&lt;0.9,"Carg FV","Stby"),IF(M1293&gt;P1293,"V2H",IF(M1293&lt;0.9,"Carg xar","Stby")))))</f>
        <v/>
      </c>
      <c r="J1293" s="12">
        <f>IF(OR(I1293="Carg FV",I1293="Carg xar"),MIN(IF(I1293="Carg FV",ABS(H1293),7.4),7.4,MAX(0,(0.9-M1293)*40)*0.95),0)</f>
        <v/>
      </c>
      <c r="K1293" s="12">
        <f>IF(I1293="V2H",MIN(MAX(0,H1293),7.4,MAX(0,(M1293-P1293)*40)*0.95),0)</f>
        <v/>
      </c>
      <c r="L1293" s="12">
        <f>IF(E1293=0,0,MAX(0,H1293-K1293))</f>
        <v/>
      </c>
      <c r="M1293" s="13">
        <f>M1292+J1292/40-IF(I1292="V2H",K1292/(0.95*40),0)-IF(E1293=0,IF(E1292=1,IF(D1293=1,30,40)*0.18/(2*40),0),0)-IF(E1293=1,IF(E1292=0,IF(D1293=1,30,40)*0.18/(2*40),0),0)</f>
        <v/>
      </c>
      <c r="N1293" s="14" t="n">
        <v>0.09</v>
      </c>
      <c r="O1293" s="15">
        <f>K1293*N1293</f>
        <v/>
      </c>
      <c r="P1293">
        <f>IF(E1293=0,0.3,IF(D1293=1,IF(C1293&gt;=Params!$B$13-3,IF(C1293&lt;Params!$B$13,Params!$B$20,0.3),0.3),IF(C1293&gt;=Params!$B$15-3,IF(C1293&lt;Params!$B$15,Params!$B$21,0.3),0.3)))</f>
        <v/>
      </c>
    </row>
    <row r="1294" ht="15" customHeight="1" s="1">
      <c r="A1294" s="9" t="n">
        <v>1291</v>
      </c>
      <c r="B1294" s="6" t="inlineStr">
        <is>
          <t>23/02</t>
        </is>
      </c>
      <c r="C1294" s="6" t="n">
        <v>18</v>
      </c>
      <c r="D1294" s="6" t="n">
        <v>1</v>
      </c>
      <c r="E1294" s="10">
        <f>IF(D1294=1, IF(OR(C1294&lt;10, C1294&gt;=15),1,0), IF(OR(C1294&lt;7, C1294&gt;=18),1,0))</f>
        <v/>
      </c>
      <c r="F1294" s="11" t="n">
        <v>2.799</v>
      </c>
      <c r="G1294" s="12">
        <f>0*8</f>
        <v/>
      </c>
      <c r="H1294" s="12">
        <f>F1294-G1294</f>
        <v/>
      </c>
      <c r="I1294" s="10">
        <f>IF(E1294=0,"Fora",IF(E1293=0,"Carg xar",IF(H1294&lt;0,IF(M1294&lt;0.9,"Carg FV","Stby"),IF(M1294&gt;P1294,"V2H",IF(M1294&lt;0.9,"Carg xar","Stby")))))</f>
        <v/>
      </c>
      <c r="J1294" s="12">
        <f>IF(OR(I1294="Carg FV",I1294="Carg xar"),MIN(IF(I1294="Carg FV",ABS(H1294),7.4),7.4,MAX(0,(0.9-M1294)*40)*0.95),0)</f>
        <v/>
      </c>
      <c r="K1294" s="12">
        <f>IF(I1294="V2H",MIN(MAX(0,H1294),7.4,MAX(0,(M1294-P1294)*40)*0.95),0)</f>
        <v/>
      </c>
      <c r="L1294" s="12">
        <f>IF(E1294=0,0,MAX(0,H1294-K1294))</f>
        <v/>
      </c>
      <c r="M1294" s="13">
        <f>M1293+J1293/40-IF(I1293="V2H",K1293/(0.95*40),0)-IF(E1294=0,IF(E1293=1,IF(D1294=1,30,40)*0.18/(2*40),0),0)-IF(E1294=1,IF(E1293=0,IF(D1294=1,30,40)*0.18/(2*40),0),0)</f>
        <v/>
      </c>
      <c r="N1294" s="14" t="n">
        <v>0.09</v>
      </c>
      <c r="O1294" s="15">
        <f>K1294*N1294</f>
        <v/>
      </c>
      <c r="P1294">
        <f>IF(E1294=0,0.3,IF(D1294=1,IF(C1294&gt;=Params!$B$13-3,IF(C1294&lt;Params!$B$13,Params!$B$20,0.3),0.3),IF(C1294&gt;=Params!$B$15-3,IF(C1294&lt;Params!$B$15,Params!$B$21,0.3),0.3)))</f>
        <v/>
      </c>
    </row>
    <row r="1295" ht="15" customHeight="1" s="1">
      <c r="A1295" s="9" t="n">
        <v>1292</v>
      </c>
      <c r="B1295" s="6" t="inlineStr">
        <is>
          <t>23/02</t>
        </is>
      </c>
      <c r="C1295" s="6" t="n">
        <v>19</v>
      </c>
      <c r="D1295" s="6" t="n">
        <v>1</v>
      </c>
      <c r="E1295" s="10">
        <f>IF(D1295=1, IF(OR(C1295&lt;10, C1295&gt;=15),1,0), IF(OR(C1295&lt;7, C1295&gt;=18),1,0))</f>
        <v/>
      </c>
      <c r="F1295" s="11" t="n">
        <v>2.204</v>
      </c>
      <c r="G1295" s="12">
        <f>0*8</f>
        <v/>
      </c>
      <c r="H1295" s="12">
        <f>F1295-G1295</f>
        <v/>
      </c>
      <c r="I1295" s="10">
        <f>IF(E1295=0,"Fora",IF(E1294=0,"Carg xar",IF(H1295&lt;0,IF(M1295&lt;0.9,"Carg FV","Stby"),IF(M1295&gt;P1295,"V2H",IF(M1295&lt;0.9,"Carg xar","Stby")))))</f>
        <v/>
      </c>
      <c r="J1295" s="12">
        <f>IF(OR(I1295="Carg FV",I1295="Carg xar"),MIN(IF(I1295="Carg FV",ABS(H1295),7.4),7.4,MAX(0,(0.9-M1295)*40)*0.95),0)</f>
        <v/>
      </c>
      <c r="K1295" s="12">
        <f>IF(I1295="V2H",MIN(MAX(0,H1295),7.4,MAX(0,(M1295-P1295)*40)*0.95),0)</f>
        <v/>
      </c>
      <c r="L1295" s="12">
        <f>IF(E1295=0,0,MAX(0,H1295-K1295))</f>
        <v/>
      </c>
      <c r="M1295" s="13">
        <f>M1294+J1294/40-IF(I1294="V2H",K1294/(0.95*40),0)-IF(E1295=0,IF(E1294=1,IF(D1295=1,30,40)*0.18/(2*40),0),0)-IF(E1295=1,IF(E1294=0,IF(D1295=1,30,40)*0.18/(2*40),0),0)</f>
        <v/>
      </c>
      <c r="N1295" s="14" t="n">
        <v>0.09</v>
      </c>
      <c r="O1295" s="15">
        <f>K1295*N1295</f>
        <v/>
      </c>
      <c r="P1295">
        <f>IF(E1295=0,0.3,IF(D1295=1,IF(C1295&gt;=Params!$B$13-3,IF(C1295&lt;Params!$B$13,Params!$B$20,0.3),0.3),IF(C1295&gt;=Params!$B$15-3,IF(C1295&lt;Params!$B$15,Params!$B$21,0.3),0.3)))</f>
        <v/>
      </c>
    </row>
    <row r="1296" ht="15" customHeight="1" s="1">
      <c r="A1296" s="9" t="n">
        <v>1293</v>
      </c>
      <c r="B1296" s="6" t="inlineStr">
        <is>
          <t>23/02</t>
        </is>
      </c>
      <c r="C1296" s="6" t="n">
        <v>20</v>
      </c>
      <c r="D1296" s="6" t="n">
        <v>1</v>
      </c>
      <c r="E1296" s="10">
        <f>IF(D1296=1, IF(OR(C1296&lt;10, C1296&gt;=15),1,0), IF(OR(C1296&lt;7, C1296&gt;=18),1,0))</f>
        <v/>
      </c>
      <c r="F1296" s="11" t="n">
        <v>0.534</v>
      </c>
      <c r="G1296" s="12">
        <f>0*8</f>
        <v/>
      </c>
      <c r="H1296" s="12">
        <f>F1296-G1296</f>
        <v/>
      </c>
      <c r="I1296" s="10">
        <f>IF(E1296=0,"Fora",IF(E1295=0,"Carg xar",IF(H1296&lt;0,IF(M1296&lt;0.9,"Carg FV","Stby"),IF(M1296&gt;P1296,"V2H",IF(M1296&lt;0.9,"Carg xar","Stby")))))</f>
        <v/>
      </c>
      <c r="J1296" s="12">
        <f>IF(OR(I1296="Carg FV",I1296="Carg xar"),MIN(IF(I1296="Carg FV",ABS(H1296),7.4),7.4,MAX(0,(0.9-M1296)*40)*0.95),0)</f>
        <v/>
      </c>
      <c r="K1296" s="12">
        <f>IF(I1296="V2H",MIN(MAX(0,H1296),7.4,MAX(0,(M1296-P1296)*40)*0.95),0)</f>
        <v/>
      </c>
      <c r="L1296" s="12">
        <f>IF(E1296=0,0,MAX(0,H1296-K1296))</f>
        <v/>
      </c>
      <c r="M1296" s="13">
        <f>M1295+J1295/40-IF(I1295="V2H",K1295/(0.95*40),0)-IF(E1296=0,IF(E1295=1,IF(D1296=1,30,40)*0.18/(2*40),0),0)-IF(E1296=1,IF(E1295=0,IF(D1296=1,30,40)*0.18/(2*40),0),0)</f>
        <v/>
      </c>
      <c r="N1296" s="14" t="n">
        <v>0.09</v>
      </c>
      <c r="O1296" s="15">
        <f>K1296*N1296</f>
        <v/>
      </c>
      <c r="P1296">
        <f>IF(E1296=0,0.3,IF(D1296=1,IF(C1296&gt;=Params!$B$13-3,IF(C1296&lt;Params!$B$13,Params!$B$20,0.3),0.3),IF(C1296&gt;=Params!$B$15-3,IF(C1296&lt;Params!$B$15,Params!$B$21,0.3),0.3)))</f>
        <v/>
      </c>
    </row>
    <row r="1297" ht="15" customHeight="1" s="1">
      <c r="A1297" s="9" t="n">
        <v>1294</v>
      </c>
      <c r="B1297" s="6" t="inlineStr">
        <is>
          <t>23/02</t>
        </is>
      </c>
      <c r="C1297" s="6" t="n">
        <v>21</v>
      </c>
      <c r="D1297" s="6" t="n">
        <v>1</v>
      </c>
      <c r="E1297" s="10">
        <f>IF(D1297=1, IF(OR(C1297&lt;10, C1297&gt;=15),1,0), IF(OR(C1297&lt;7, C1297&gt;=18),1,0))</f>
        <v/>
      </c>
      <c r="F1297" s="11" t="n">
        <v>0.707</v>
      </c>
      <c r="G1297" s="12">
        <f>0*8</f>
        <v/>
      </c>
      <c r="H1297" s="12">
        <f>F1297-G1297</f>
        <v/>
      </c>
      <c r="I1297" s="10">
        <f>IF(E1297=0,"Fora",IF(E1296=0,"Carg xar",IF(H1297&lt;0,IF(M1297&lt;0.9,"Carg FV","Stby"),IF(M1297&gt;P1297,"V2H",IF(M1297&lt;0.9,"Carg xar","Stby")))))</f>
        <v/>
      </c>
      <c r="J1297" s="12">
        <f>IF(OR(I1297="Carg FV",I1297="Carg xar"),MIN(IF(I1297="Carg FV",ABS(H1297),7.4),7.4,MAX(0,(0.9-M1297)*40)*0.95),0)</f>
        <v/>
      </c>
      <c r="K1297" s="12">
        <f>IF(I1297="V2H",MIN(MAX(0,H1297),7.4,MAX(0,(M1297-P1297)*40)*0.95),0)</f>
        <v/>
      </c>
      <c r="L1297" s="12">
        <f>IF(E1297=0,0,MAX(0,H1297-K1297))</f>
        <v/>
      </c>
      <c r="M1297" s="13">
        <f>M1296+J1296/40-IF(I1296="V2H",K1296/(0.95*40),0)-IF(E1297=0,IF(E1296=1,IF(D1297=1,30,40)*0.18/(2*40),0),0)-IF(E1297=1,IF(E1296=0,IF(D1297=1,30,40)*0.18/(2*40),0),0)</f>
        <v/>
      </c>
      <c r="N1297" s="14" t="n">
        <v>0.09</v>
      </c>
      <c r="O1297" s="15">
        <f>K1297*N1297</f>
        <v/>
      </c>
      <c r="P1297">
        <f>IF(E1297=0,0.3,IF(D1297=1,IF(C1297&gt;=Params!$B$13-3,IF(C1297&lt;Params!$B$13,Params!$B$20,0.3),0.3),IF(C1297&gt;=Params!$B$15-3,IF(C1297&lt;Params!$B$15,Params!$B$21,0.3),0.3)))</f>
        <v/>
      </c>
    </row>
    <row r="1298" ht="15" customHeight="1" s="1">
      <c r="A1298" s="9" t="n">
        <v>1295</v>
      </c>
      <c r="B1298" s="6" t="inlineStr">
        <is>
          <t>23/02</t>
        </is>
      </c>
      <c r="C1298" s="6" t="n">
        <v>22</v>
      </c>
      <c r="D1298" s="6" t="n">
        <v>1</v>
      </c>
      <c r="E1298" s="10">
        <f>IF(D1298=1, IF(OR(C1298&lt;10, C1298&gt;=15),1,0), IF(OR(C1298&lt;7, C1298&gt;=18),1,0))</f>
        <v/>
      </c>
      <c r="F1298" s="11" t="n">
        <v>0.711</v>
      </c>
      <c r="G1298" s="12">
        <f>0*8</f>
        <v/>
      </c>
      <c r="H1298" s="12">
        <f>F1298-G1298</f>
        <v/>
      </c>
      <c r="I1298" s="10">
        <f>IF(E1298=0,"Fora",IF(E1297=0,"Carg xar",IF(H1298&lt;0,IF(M1298&lt;0.9,"Carg FV","Stby"),IF(M1298&gt;P1298,"V2H",IF(M1298&lt;0.9,"Carg xar","Stby")))))</f>
        <v/>
      </c>
      <c r="J1298" s="12">
        <f>IF(OR(I1298="Carg FV",I1298="Carg xar"),MIN(IF(I1298="Carg FV",ABS(H1298),7.4),7.4,MAX(0,(0.9-M1298)*40)*0.95),0)</f>
        <v/>
      </c>
      <c r="K1298" s="12">
        <f>IF(I1298="V2H",MIN(MAX(0,H1298),7.4,MAX(0,(M1298-P1298)*40)*0.95),0)</f>
        <v/>
      </c>
      <c r="L1298" s="12">
        <f>IF(E1298=0,0,MAX(0,H1298-K1298))</f>
        <v/>
      </c>
      <c r="M1298" s="13">
        <f>M1297+J1297/40-IF(I1297="V2H",K1297/(0.95*40),0)-IF(E1298=0,IF(E1297=1,IF(D1298=1,30,40)*0.18/(2*40),0),0)-IF(E1298=1,IF(E1297=0,IF(D1298=1,30,40)*0.18/(2*40),0),0)</f>
        <v/>
      </c>
      <c r="N1298" s="14" t="n">
        <v>0.09</v>
      </c>
      <c r="O1298" s="15">
        <f>K1298*N1298</f>
        <v/>
      </c>
      <c r="P1298">
        <f>IF(E1298=0,0.3,IF(D1298=1,IF(C1298&gt;=Params!$B$13-3,IF(C1298&lt;Params!$B$13,Params!$B$20,0.3),0.3),IF(C1298&gt;=Params!$B$15-3,IF(C1298&lt;Params!$B$15,Params!$B$21,0.3),0.3)))</f>
        <v/>
      </c>
    </row>
    <row r="1299" ht="15" customHeight="1" s="1">
      <c r="A1299" s="9" t="n">
        <v>1296</v>
      </c>
      <c r="B1299" s="6" t="inlineStr">
        <is>
          <t>23/02</t>
        </is>
      </c>
      <c r="C1299" s="6" t="n">
        <v>23</v>
      </c>
      <c r="D1299" s="6" t="n">
        <v>1</v>
      </c>
      <c r="E1299" s="10">
        <f>IF(D1299=1, IF(OR(C1299&lt;10, C1299&gt;=15),1,0), IF(OR(C1299&lt;7, C1299&gt;=18),1,0))</f>
        <v/>
      </c>
      <c r="F1299" s="11" t="n">
        <v>0.435</v>
      </c>
      <c r="G1299" s="12">
        <f>0*8</f>
        <v/>
      </c>
      <c r="H1299" s="12">
        <f>F1299-G1299</f>
        <v/>
      </c>
      <c r="I1299" s="10">
        <f>IF(E1299=0,"Fora",IF(E1298=0,"Carg xar",IF(H1299&lt;0,IF(M1299&lt;0.9,"Carg FV","Stby"),IF(M1299&gt;P1299,"V2H",IF(M1299&lt;0.9,"Carg xar","Stby")))))</f>
        <v/>
      </c>
      <c r="J1299" s="12">
        <f>IF(OR(I1299="Carg FV",I1299="Carg xar"),MIN(IF(I1299="Carg FV",ABS(H1299),7.4),7.4,MAX(0,(0.9-M1299)*40)*0.95),0)</f>
        <v/>
      </c>
      <c r="K1299" s="12">
        <f>IF(I1299="V2H",MIN(MAX(0,H1299),7.4,MAX(0,(M1299-P1299)*40)*0.95),0)</f>
        <v/>
      </c>
      <c r="L1299" s="12">
        <f>IF(E1299=0,0,MAX(0,H1299-K1299))</f>
        <v/>
      </c>
      <c r="M1299" s="13">
        <f>M1298+J1298/40-IF(I1298="V2H",K1298/(0.95*40),0)-IF(E1299=0,IF(E1298=1,IF(D1299=1,30,40)*0.18/(2*40),0),0)-IF(E1299=1,IF(E1298=0,IF(D1299=1,30,40)*0.18/(2*40),0),0)</f>
        <v/>
      </c>
      <c r="N1299" s="14" t="n">
        <v>0.09</v>
      </c>
      <c r="O1299" s="15">
        <f>K1299*N1299</f>
        <v/>
      </c>
      <c r="P1299">
        <f>IF(E1299=0,0.3,IF(D1299=1,IF(C1299&gt;=Params!$B$13-3,IF(C1299&lt;Params!$B$13,Params!$B$20,0.3),0.3),IF(C1299&gt;=Params!$B$15-3,IF(C1299&lt;Params!$B$15,Params!$B$21,0.3),0.3)))</f>
        <v/>
      </c>
    </row>
    <row r="1300" ht="15" customHeight="1" s="1">
      <c r="A1300" s="9" t="n">
        <v>1297</v>
      </c>
      <c r="B1300" s="6" t="inlineStr">
        <is>
          <t>24/02</t>
        </is>
      </c>
      <c r="C1300" s="6" t="n">
        <v>0</v>
      </c>
      <c r="D1300" s="6" t="n">
        <v>0</v>
      </c>
      <c r="E1300" s="10">
        <f>IF(D1300=1, IF(OR(C1300&lt;10, C1300&gt;=15),1,0), IF(OR(C1300&lt;7, C1300&gt;=18),1,0))</f>
        <v/>
      </c>
      <c r="F1300" s="11" t="n">
        <v>0.237</v>
      </c>
      <c r="G1300" s="12">
        <f>0*8</f>
        <v/>
      </c>
      <c r="H1300" s="12">
        <f>F1300-G1300</f>
        <v/>
      </c>
      <c r="I1300" s="10">
        <f>IF(E1300=0,"Fora",IF(E1299=0,"Carg xar",IF(H1300&lt;0,IF(M1300&lt;0.9,"Carg FV","Stby"),IF(M1300&gt;P1300,"V2H",IF(M1300&lt;0.9,"Carg xar","Stby")))))</f>
        <v/>
      </c>
      <c r="J1300" s="12">
        <f>IF(OR(I1300="Carg FV",I1300="Carg xar"),MIN(IF(I1300="Carg FV",ABS(H1300),7.4),7.4,MAX(0,(0.9-M1300)*40)*0.95),0)</f>
        <v/>
      </c>
      <c r="K1300" s="12">
        <f>IF(I1300="V2H",MIN(MAX(0,H1300),7.4,MAX(0,(M1300-P1300)*40)*0.95),0)</f>
        <v/>
      </c>
      <c r="L1300" s="12">
        <f>IF(E1300=0,0,MAX(0,H1300-K1300))</f>
        <v/>
      </c>
      <c r="M1300" s="13">
        <f>M1299+J1299/40-IF(I1299="V2H",K1299/(0.95*40),0)-IF(E1300=0,IF(E1299=1,IF(D1300=1,30,40)*0.18/(2*40),0),0)-IF(E1300=1,IF(E1299=0,IF(D1300=1,30,40)*0.18/(2*40),0),0)</f>
        <v/>
      </c>
      <c r="N1300" s="14" t="n">
        <v>0.09</v>
      </c>
      <c r="O1300" s="15">
        <f>K1300*N1300</f>
        <v/>
      </c>
      <c r="P1300">
        <f>IF(E1300=0,0.3,IF(D1300=1,IF(C1300&gt;=Params!$B$13-3,IF(C1300&lt;Params!$B$13,Params!$B$20,0.3),0.3),IF(C1300&gt;=Params!$B$15-3,IF(C1300&lt;Params!$B$15,Params!$B$21,0.3),0.3)))</f>
        <v/>
      </c>
    </row>
    <row r="1301" ht="15" customHeight="1" s="1">
      <c r="A1301" s="9" t="n">
        <v>1298</v>
      </c>
      <c r="B1301" s="6" t="inlineStr">
        <is>
          <t>24/02</t>
        </is>
      </c>
      <c r="C1301" s="6" t="n">
        <v>1</v>
      </c>
      <c r="D1301" s="6" t="n">
        <v>0</v>
      </c>
      <c r="E1301" s="10">
        <f>IF(D1301=1, IF(OR(C1301&lt;10, C1301&gt;=15),1,0), IF(OR(C1301&lt;7, C1301&gt;=18),1,0))</f>
        <v/>
      </c>
      <c r="F1301" s="11" t="n">
        <v>0.245</v>
      </c>
      <c r="G1301" s="12">
        <f>0*8</f>
        <v/>
      </c>
      <c r="H1301" s="12">
        <f>F1301-G1301</f>
        <v/>
      </c>
      <c r="I1301" s="10">
        <f>IF(E1301=0,"Fora",IF(E1300=0,"Carg xar",IF(H1301&lt;0,IF(M1301&lt;0.9,"Carg FV","Stby"),IF(M1301&gt;P1301,"V2H",IF(M1301&lt;0.9,"Carg xar","Stby")))))</f>
        <v/>
      </c>
      <c r="J1301" s="12">
        <f>IF(OR(I1301="Carg FV",I1301="Carg xar"),MIN(IF(I1301="Carg FV",ABS(H1301),7.4),7.4,MAX(0,(0.9-M1301)*40)*0.95),0)</f>
        <v/>
      </c>
      <c r="K1301" s="12">
        <f>IF(I1301="V2H",MIN(MAX(0,H1301),7.4,MAX(0,(M1301-P1301)*40)*0.95),0)</f>
        <v/>
      </c>
      <c r="L1301" s="12">
        <f>IF(E1301=0,0,MAX(0,H1301-K1301))</f>
        <v/>
      </c>
      <c r="M1301" s="13">
        <f>M1300+J1300/40-IF(I1300="V2H",K1300/(0.95*40),0)-IF(E1301=0,IF(E1300=1,IF(D1301=1,30,40)*0.18/(2*40),0),0)-IF(E1301=1,IF(E1300=0,IF(D1301=1,30,40)*0.18/(2*40),0),0)</f>
        <v/>
      </c>
      <c r="N1301" s="14" t="n">
        <v>0.09</v>
      </c>
      <c r="O1301" s="15">
        <f>K1301*N1301</f>
        <v/>
      </c>
      <c r="P1301">
        <f>IF(E1301=0,0.3,IF(D1301=1,IF(C1301&gt;=Params!$B$13-3,IF(C1301&lt;Params!$B$13,Params!$B$20,0.3),0.3),IF(C1301&gt;=Params!$B$15-3,IF(C1301&lt;Params!$B$15,Params!$B$21,0.3),0.3)))</f>
        <v/>
      </c>
    </row>
    <row r="1302" ht="15" customHeight="1" s="1">
      <c r="A1302" s="9" t="n">
        <v>1299</v>
      </c>
      <c r="B1302" s="6" t="inlineStr">
        <is>
          <t>24/02</t>
        </is>
      </c>
      <c r="C1302" s="6" t="n">
        <v>2</v>
      </c>
      <c r="D1302" s="6" t="n">
        <v>0</v>
      </c>
      <c r="E1302" s="10">
        <f>IF(D1302=1, IF(OR(C1302&lt;10, C1302&gt;=15),1,0), IF(OR(C1302&lt;7, C1302&gt;=18),1,0))</f>
        <v/>
      </c>
      <c r="F1302" s="11" t="n">
        <v>0.193</v>
      </c>
      <c r="G1302" s="12">
        <f>0*8</f>
        <v/>
      </c>
      <c r="H1302" s="12">
        <f>F1302-G1302</f>
        <v/>
      </c>
      <c r="I1302" s="10">
        <f>IF(E1302=0,"Fora",IF(E1301=0,"Carg xar",IF(H1302&lt;0,IF(M1302&lt;0.9,"Carg FV","Stby"),IF(M1302&gt;P1302,"V2H",IF(M1302&lt;0.9,"Carg xar","Stby")))))</f>
        <v/>
      </c>
      <c r="J1302" s="12">
        <f>IF(OR(I1302="Carg FV",I1302="Carg xar"),MIN(IF(I1302="Carg FV",ABS(H1302),7.4),7.4,MAX(0,(0.9-M1302)*40)*0.95),0)</f>
        <v/>
      </c>
      <c r="K1302" s="12">
        <f>IF(I1302="V2H",MIN(MAX(0,H1302),7.4,MAX(0,(M1302-P1302)*40)*0.95),0)</f>
        <v/>
      </c>
      <c r="L1302" s="12">
        <f>IF(E1302=0,0,MAX(0,H1302-K1302))</f>
        <v/>
      </c>
      <c r="M1302" s="13">
        <f>M1301+J1301/40-IF(I1301="V2H",K1301/(0.95*40),0)-IF(E1302=0,IF(E1301=1,IF(D1302=1,30,40)*0.18/(2*40),0),0)-IF(E1302=1,IF(E1301=0,IF(D1302=1,30,40)*0.18/(2*40),0),0)</f>
        <v/>
      </c>
      <c r="N1302" s="14" t="n">
        <v>0.09</v>
      </c>
      <c r="O1302" s="15">
        <f>K1302*N1302</f>
        <v/>
      </c>
      <c r="P1302">
        <f>IF(E1302=0,0.3,IF(D1302=1,IF(C1302&gt;=Params!$B$13-3,IF(C1302&lt;Params!$B$13,Params!$B$20,0.3),0.3),IF(C1302&gt;=Params!$B$15-3,IF(C1302&lt;Params!$B$15,Params!$B$21,0.3),0.3)))</f>
        <v/>
      </c>
    </row>
    <row r="1303" ht="15" customHeight="1" s="1">
      <c r="A1303" s="9" t="n">
        <v>1300</v>
      </c>
      <c r="B1303" s="6" t="inlineStr">
        <is>
          <t>24/02</t>
        </is>
      </c>
      <c r="C1303" s="6" t="n">
        <v>3</v>
      </c>
      <c r="D1303" s="6" t="n">
        <v>0</v>
      </c>
      <c r="E1303" s="10">
        <f>IF(D1303=1, IF(OR(C1303&lt;10, C1303&gt;=15),1,0), IF(OR(C1303&lt;7, C1303&gt;=18),1,0))</f>
        <v/>
      </c>
      <c r="F1303" s="11" t="n">
        <v>0.883</v>
      </c>
      <c r="G1303" s="12">
        <f>0*8</f>
        <v/>
      </c>
      <c r="H1303" s="12">
        <f>F1303-G1303</f>
        <v/>
      </c>
      <c r="I1303" s="10">
        <f>IF(E1303=0,"Fora",IF(E1302=0,"Carg xar",IF(H1303&lt;0,IF(M1303&lt;0.9,"Carg FV","Stby"),IF(M1303&gt;P1303,"V2H",IF(M1303&lt;0.9,"Carg xar","Stby")))))</f>
        <v/>
      </c>
      <c r="J1303" s="12">
        <f>IF(OR(I1303="Carg FV",I1303="Carg xar"),MIN(IF(I1303="Carg FV",ABS(H1303),7.4),7.4,MAX(0,(0.9-M1303)*40)*0.95),0)</f>
        <v/>
      </c>
      <c r="K1303" s="12">
        <f>IF(I1303="V2H",MIN(MAX(0,H1303),7.4,MAX(0,(M1303-P1303)*40)*0.95),0)</f>
        <v/>
      </c>
      <c r="L1303" s="12">
        <f>IF(E1303=0,0,MAX(0,H1303-K1303))</f>
        <v/>
      </c>
      <c r="M1303" s="13">
        <f>M1302+J1302/40-IF(I1302="V2H",K1302/(0.95*40),0)-IF(E1303=0,IF(E1302=1,IF(D1303=1,30,40)*0.18/(2*40),0),0)-IF(E1303=1,IF(E1302=0,IF(D1303=1,30,40)*0.18/(2*40),0),0)</f>
        <v/>
      </c>
      <c r="N1303" s="14" t="n">
        <v>0.09</v>
      </c>
      <c r="O1303" s="15">
        <f>K1303*N1303</f>
        <v/>
      </c>
      <c r="P1303">
        <f>IF(E1303=0,0.3,IF(D1303=1,IF(C1303&gt;=Params!$B$13-3,IF(C1303&lt;Params!$B$13,Params!$B$20,0.3),0.3),IF(C1303&gt;=Params!$B$15-3,IF(C1303&lt;Params!$B$15,Params!$B$21,0.3),0.3)))</f>
        <v/>
      </c>
    </row>
    <row r="1304" ht="15" customHeight="1" s="1">
      <c r="A1304" s="9" t="n">
        <v>1301</v>
      </c>
      <c r="B1304" s="6" t="inlineStr">
        <is>
          <t>24/02</t>
        </is>
      </c>
      <c r="C1304" s="6" t="n">
        <v>4</v>
      </c>
      <c r="D1304" s="6" t="n">
        <v>0</v>
      </c>
      <c r="E1304" s="10">
        <f>IF(D1304=1, IF(OR(C1304&lt;10, C1304&gt;=15),1,0), IF(OR(C1304&lt;7, C1304&gt;=18),1,0))</f>
        <v/>
      </c>
      <c r="F1304" s="11" t="n">
        <v>3.858</v>
      </c>
      <c r="G1304" s="12">
        <f>0*8</f>
        <v/>
      </c>
      <c r="H1304" s="12">
        <f>F1304-G1304</f>
        <v/>
      </c>
      <c r="I1304" s="10">
        <f>IF(E1304=0,"Fora",IF(E1303=0,"Carg xar",IF(H1304&lt;0,IF(M1304&lt;0.9,"Carg FV","Stby"),IF(M1304&gt;P1304,"V2H",IF(M1304&lt;0.9,"Carg xar","Stby")))))</f>
        <v/>
      </c>
      <c r="J1304" s="12">
        <f>IF(OR(I1304="Carg FV",I1304="Carg xar"),MIN(IF(I1304="Carg FV",ABS(H1304),7.4),7.4,MAX(0,(0.9-M1304)*40)*0.95),0)</f>
        <v/>
      </c>
      <c r="K1304" s="12">
        <f>IF(I1304="V2H",MIN(MAX(0,H1304),7.4,MAX(0,(M1304-P1304)*40)*0.95),0)</f>
        <v/>
      </c>
      <c r="L1304" s="12">
        <f>IF(E1304=0,0,MAX(0,H1304-K1304))</f>
        <v/>
      </c>
      <c r="M1304" s="13">
        <f>M1303+J1303/40-IF(I1303="V2H",K1303/(0.95*40),0)-IF(E1304=0,IF(E1303=1,IF(D1304=1,30,40)*0.18/(2*40),0),0)-IF(E1304=1,IF(E1303=0,IF(D1304=1,30,40)*0.18/(2*40),0),0)</f>
        <v/>
      </c>
      <c r="N1304" s="14" t="n">
        <v>0.09</v>
      </c>
      <c r="O1304" s="15">
        <f>K1304*N1304</f>
        <v/>
      </c>
      <c r="P1304">
        <f>IF(E1304=0,0.3,IF(D1304=1,IF(C1304&gt;=Params!$B$13-3,IF(C1304&lt;Params!$B$13,Params!$B$20,0.3),0.3),IF(C1304&gt;=Params!$B$15-3,IF(C1304&lt;Params!$B$15,Params!$B$21,0.3),0.3)))</f>
        <v/>
      </c>
    </row>
    <row r="1305" ht="15" customHeight="1" s="1">
      <c r="A1305" s="9" t="n">
        <v>1302</v>
      </c>
      <c r="B1305" s="6" t="inlineStr">
        <is>
          <t>24/02</t>
        </is>
      </c>
      <c r="C1305" s="6" t="n">
        <v>5</v>
      </c>
      <c r="D1305" s="6" t="n">
        <v>0</v>
      </c>
      <c r="E1305" s="10">
        <f>IF(D1305=1, IF(OR(C1305&lt;10, C1305&gt;=15),1,0), IF(OR(C1305&lt;7, C1305&gt;=18),1,0))</f>
        <v/>
      </c>
      <c r="F1305" s="11" t="n">
        <v>3.348</v>
      </c>
      <c r="G1305" s="12">
        <f>0*8</f>
        <v/>
      </c>
      <c r="H1305" s="12">
        <f>F1305-G1305</f>
        <v/>
      </c>
      <c r="I1305" s="10">
        <f>IF(E1305=0,"Fora",IF(E1304=0,"Carg xar",IF(H1305&lt;0,IF(M1305&lt;0.9,"Carg FV","Stby"),IF(M1305&gt;P1305,"V2H",IF(M1305&lt;0.9,"Carg xar","Stby")))))</f>
        <v/>
      </c>
      <c r="J1305" s="12">
        <f>IF(OR(I1305="Carg FV",I1305="Carg xar"),MIN(IF(I1305="Carg FV",ABS(H1305),7.4),7.4,MAX(0,(0.9-M1305)*40)*0.95),0)</f>
        <v/>
      </c>
      <c r="K1305" s="12">
        <f>IF(I1305="V2H",MIN(MAX(0,H1305),7.4,MAX(0,(M1305-P1305)*40)*0.95),0)</f>
        <v/>
      </c>
      <c r="L1305" s="12">
        <f>IF(E1305=0,0,MAX(0,H1305-K1305))</f>
        <v/>
      </c>
      <c r="M1305" s="13">
        <f>M1304+J1304/40-IF(I1304="V2H",K1304/(0.95*40),0)-IF(E1305=0,IF(E1304=1,IF(D1305=1,30,40)*0.18/(2*40),0),0)-IF(E1305=1,IF(E1304=0,IF(D1305=1,30,40)*0.18/(2*40),0),0)</f>
        <v/>
      </c>
      <c r="N1305" s="14" t="n">
        <v>0.09</v>
      </c>
      <c r="O1305" s="15">
        <f>K1305*N1305</f>
        <v/>
      </c>
      <c r="P1305">
        <f>IF(E1305=0,0.3,IF(D1305=1,IF(C1305&gt;=Params!$B$13-3,IF(C1305&lt;Params!$B$13,Params!$B$20,0.3),0.3),IF(C1305&gt;=Params!$B$15-3,IF(C1305&lt;Params!$B$15,Params!$B$21,0.3),0.3)))</f>
        <v/>
      </c>
    </row>
    <row r="1306" ht="15" customHeight="1" s="1">
      <c r="A1306" s="9" t="n">
        <v>1303</v>
      </c>
      <c r="B1306" s="6" t="inlineStr">
        <is>
          <t>24/02</t>
        </is>
      </c>
      <c r="C1306" s="6" t="n">
        <v>6</v>
      </c>
      <c r="D1306" s="6" t="n">
        <v>0</v>
      </c>
      <c r="E1306" s="10">
        <f>IF(D1306=1, IF(OR(C1306&lt;10, C1306&gt;=15),1,0), IF(OR(C1306&lt;7, C1306&gt;=18),1,0))</f>
        <v/>
      </c>
      <c r="F1306" s="11" t="n">
        <v>3.372</v>
      </c>
      <c r="G1306" s="12">
        <f>0*8</f>
        <v/>
      </c>
      <c r="H1306" s="12">
        <f>F1306-G1306</f>
        <v/>
      </c>
      <c r="I1306" s="10">
        <f>IF(E1306=0,"Fora",IF(E1305=0,"Carg xar",IF(H1306&lt;0,IF(M1306&lt;0.9,"Carg FV","Stby"),IF(M1306&gt;P1306,"V2H",IF(M1306&lt;0.9,"Carg xar","Stby")))))</f>
        <v/>
      </c>
      <c r="J1306" s="12">
        <f>IF(OR(I1306="Carg FV",I1306="Carg xar"),MIN(IF(I1306="Carg FV",ABS(H1306),7.4),7.4,MAX(0,(0.9-M1306)*40)*0.95),0)</f>
        <v/>
      </c>
      <c r="K1306" s="12">
        <f>IF(I1306="V2H",MIN(MAX(0,H1306),7.4,MAX(0,(M1306-P1306)*40)*0.95),0)</f>
        <v/>
      </c>
      <c r="L1306" s="12">
        <f>IF(E1306=0,0,MAX(0,H1306-K1306))</f>
        <v/>
      </c>
      <c r="M1306" s="13">
        <f>M1305+J1305/40-IF(I1305="V2H",K1305/(0.95*40),0)-IF(E1306=0,IF(E1305=1,IF(D1306=1,30,40)*0.18/(2*40),0),0)-IF(E1306=1,IF(E1305=0,IF(D1306=1,30,40)*0.18/(2*40),0),0)</f>
        <v/>
      </c>
      <c r="N1306" s="14" t="n">
        <v>0.09</v>
      </c>
      <c r="O1306" s="15">
        <f>K1306*N1306</f>
        <v/>
      </c>
      <c r="P1306">
        <f>IF(E1306=0,0.3,IF(D1306=1,IF(C1306&gt;=Params!$B$13-3,IF(C1306&lt;Params!$B$13,Params!$B$20,0.3),0.3),IF(C1306&gt;=Params!$B$15-3,IF(C1306&lt;Params!$B$15,Params!$B$21,0.3),0.3)))</f>
        <v/>
      </c>
    </row>
    <row r="1307" ht="15" customHeight="1" s="1">
      <c r="A1307" s="9" t="n">
        <v>1304</v>
      </c>
      <c r="B1307" s="6" t="inlineStr">
        <is>
          <t>24/02</t>
        </is>
      </c>
      <c r="C1307" s="6" t="n">
        <v>7</v>
      </c>
      <c r="D1307" s="6" t="n">
        <v>0</v>
      </c>
      <c r="E1307" s="10">
        <f>IF(D1307=1, IF(OR(C1307&lt;10, C1307&gt;=15),1,0), IF(OR(C1307&lt;7, C1307&gt;=18),1,0))</f>
        <v/>
      </c>
      <c r="F1307" s="11" t="n">
        <v>4.252</v>
      </c>
      <c r="G1307" s="12">
        <f>0*8</f>
        <v/>
      </c>
      <c r="H1307" s="12">
        <f>F1307-G1307</f>
        <v/>
      </c>
      <c r="I1307" s="10">
        <f>IF(E1307=0,"Fora",IF(E1306=0,"Carg xar",IF(H1307&lt;0,IF(M1307&lt;0.9,"Carg FV","Stby"),IF(M1307&gt;P1307,"V2H",IF(M1307&lt;0.9,"Carg xar","Stby")))))</f>
        <v/>
      </c>
      <c r="J1307" s="12">
        <f>IF(OR(I1307="Carg FV",I1307="Carg xar"),MIN(IF(I1307="Carg FV",ABS(H1307),7.4),7.4,MAX(0,(0.9-M1307)*40)*0.95),0)</f>
        <v/>
      </c>
      <c r="K1307" s="12">
        <f>IF(I1307="V2H",MIN(MAX(0,H1307),7.4,MAX(0,(M1307-P1307)*40)*0.95),0)</f>
        <v/>
      </c>
      <c r="L1307" s="12">
        <f>IF(E1307=0,0,MAX(0,H1307-K1307))</f>
        <v/>
      </c>
      <c r="M1307" s="13">
        <f>M1306+J1306/40-IF(I1306="V2H",K1306/(0.95*40),0)-IF(E1307=0,IF(E1306=1,IF(D1307=1,30,40)*0.18/(2*40),0),0)-IF(E1307=1,IF(E1306=0,IF(D1307=1,30,40)*0.18/(2*40),0),0)</f>
        <v/>
      </c>
      <c r="N1307" s="14" t="n">
        <v>0.09</v>
      </c>
      <c r="O1307" s="15">
        <f>K1307*N1307</f>
        <v/>
      </c>
      <c r="P1307">
        <f>IF(E1307=0,0.3,IF(D1307=1,IF(C1307&gt;=Params!$B$13-3,IF(C1307&lt;Params!$B$13,Params!$B$20,0.3),0.3),IF(C1307&gt;=Params!$B$15-3,IF(C1307&lt;Params!$B$15,Params!$B$21,0.3),0.3)))</f>
        <v/>
      </c>
    </row>
    <row r="1308" ht="15" customHeight="1" s="1">
      <c r="A1308" s="9" t="n">
        <v>1305</v>
      </c>
      <c r="B1308" s="6" t="inlineStr">
        <is>
          <t>24/02</t>
        </is>
      </c>
      <c r="C1308" s="6" t="n">
        <v>8</v>
      </c>
      <c r="D1308" s="6" t="n">
        <v>0</v>
      </c>
      <c r="E1308" s="10">
        <f>IF(D1308=1, IF(OR(C1308&lt;10, C1308&gt;=15),1,0), IF(OR(C1308&lt;7, C1308&gt;=18),1,0))</f>
        <v/>
      </c>
      <c r="F1308" s="11" t="n">
        <v>3.01</v>
      </c>
      <c r="G1308" s="12">
        <f>0.1*8</f>
        <v/>
      </c>
      <c r="H1308" s="12">
        <f>F1308-G1308</f>
        <v/>
      </c>
      <c r="I1308" s="10">
        <f>IF(E1308=0,"Fora",IF(E1307=0,"Carg xar",IF(H1308&lt;0,IF(M1308&lt;0.9,"Carg FV","Stby"),IF(M1308&gt;P1308,"V2H",IF(M1308&lt;0.9,"Carg xar","Stby")))))</f>
        <v/>
      </c>
      <c r="J1308" s="12">
        <f>IF(OR(I1308="Carg FV",I1308="Carg xar"),MIN(IF(I1308="Carg FV",ABS(H1308),7.4),7.4,MAX(0,(0.9-M1308)*40)*0.95),0)</f>
        <v/>
      </c>
      <c r="K1308" s="12">
        <f>IF(I1308="V2H",MIN(MAX(0,H1308),7.4,MAX(0,(M1308-P1308)*40)*0.95),0)</f>
        <v/>
      </c>
      <c r="L1308" s="12">
        <f>IF(E1308=0,0,MAX(0,H1308-K1308))</f>
        <v/>
      </c>
      <c r="M1308" s="13">
        <f>M1307+J1307/40-IF(I1307="V2H",K1307/(0.95*40),0)-IF(E1308=0,IF(E1307=1,IF(D1308=1,30,40)*0.18/(2*40),0),0)-IF(E1308=1,IF(E1307=0,IF(D1308=1,30,40)*0.18/(2*40),0),0)</f>
        <v/>
      </c>
      <c r="N1308" s="14" t="n">
        <v>0.15</v>
      </c>
      <c r="O1308" s="15">
        <f>K1308*N1308</f>
        <v/>
      </c>
      <c r="P1308">
        <f>IF(E1308=0,0.3,IF(D1308=1,IF(C1308&gt;=Params!$B$13-3,IF(C1308&lt;Params!$B$13,Params!$B$20,0.3),0.3),IF(C1308&gt;=Params!$B$15-3,IF(C1308&lt;Params!$B$15,Params!$B$21,0.3),0.3)))</f>
        <v/>
      </c>
    </row>
    <row r="1309" ht="15" customHeight="1" s="1">
      <c r="A1309" s="9" t="n">
        <v>1306</v>
      </c>
      <c r="B1309" s="6" t="inlineStr">
        <is>
          <t>24/02</t>
        </is>
      </c>
      <c r="C1309" s="6" t="n">
        <v>9</v>
      </c>
      <c r="D1309" s="6" t="n">
        <v>0</v>
      </c>
      <c r="E1309" s="10">
        <f>IF(D1309=1, IF(OR(C1309&lt;10, C1309&gt;=15),1,0), IF(OR(C1309&lt;7, C1309&gt;=18),1,0))</f>
        <v/>
      </c>
      <c r="F1309" s="11" t="n">
        <v>2.636</v>
      </c>
      <c r="G1309" s="12">
        <f>0.28*8</f>
        <v/>
      </c>
      <c r="H1309" s="12">
        <f>F1309-G1309</f>
        <v/>
      </c>
      <c r="I1309" s="10">
        <f>IF(E1309=0,"Fora",IF(E1308=0,"Carg xar",IF(H1309&lt;0,IF(M1309&lt;0.9,"Carg FV","Stby"),IF(M1309&gt;P1309,"V2H",IF(M1309&lt;0.9,"Carg xar","Stby")))))</f>
        <v/>
      </c>
      <c r="J1309" s="12">
        <f>IF(OR(I1309="Carg FV",I1309="Carg xar"),MIN(IF(I1309="Carg FV",ABS(H1309),7.4),7.4,MAX(0,(0.9-M1309)*40)*0.95),0)</f>
        <v/>
      </c>
      <c r="K1309" s="12">
        <f>IF(I1309="V2H",MIN(MAX(0,H1309),7.4,MAX(0,(M1309-P1309)*40)*0.95),0)</f>
        <v/>
      </c>
      <c r="L1309" s="12">
        <f>IF(E1309=0,0,MAX(0,H1309-K1309))</f>
        <v/>
      </c>
      <c r="M1309" s="13">
        <f>M1308+J1308/40-IF(I1308="V2H",K1308/(0.95*40),0)-IF(E1309=0,IF(E1308=1,IF(D1309=1,30,40)*0.18/(2*40),0),0)-IF(E1309=1,IF(E1308=0,IF(D1309=1,30,40)*0.18/(2*40),0),0)</f>
        <v/>
      </c>
      <c r="N1309" s="14" t="n">
        <v>0.15</v>
      </c>
      <c r="O1309" s="15">
        <f>K1309*N1309</f>
        <v/>
      </c>
      <c r="P1309">
        <f>IF(E1309=0,0.3,IF(D1309=1,IF(C1309&gt;=Params!$B$13-3,IF(C1309&lt;Params!$B$13,Params!$B$20,0.3),0.3),IF(C1309&gt;=Params!$B$15-3,IF(C1309&lt;Params!$B$15,Params!$B$21,0.3),0.3)))</f>
        <v/>
      </c>
    </row>
    <row r="1310" ht="15" customHeight="1" s="1">
      <c r="A1310" s="9" t="n">
        <v>1307</v>
      </c>
      <c r="B1310" s="6" t="inlineStr">
        <is>
          <t>24/02</t>
        </is>
      </c>
      <c r="C1310" s="6" t="n">
        <v>10</v>
      </c>
      <c r="D1310" s="6" t="n">
        <v>0</v>
      </c>
      <c r="E1310" s="10">
        <f>IF(D1310=1, IF(OR(C1310&lt;10, C1310&gt;=15),1,0), IF(OR(C1310&lt;7, C1310&gt;=18),1,0))</f>
        <v/>
      </c>
      <c r="F1310" s="11" t="n">
        <v>2.653</v>
      </c>
      <c r="G1310" s="12">
        <f>0.48*8</f>
        <v/>
      </c>
      <c r="H1310" s="12">
        <f>F1310-G1310</f>
        <v/>
      </c>
      <c r="I1310" s="10">
        <f>IF(E1310=0,"Fora",IF(E1309=0,"Carg xar",IF(H1310&lt;0,IF(M1310&lt;0.9,"Carg FV","Stby"),IF(M1310&gt;P1310,"V2H",IF(M1310&lt;0.9,"Carg xar","Stby")))))</f>
        <v/>
      </c>
      <c r="J1310" s="12">
        <f>IF(OR(I1310="Carg FV",I1310="Carg xar"),MIN(IF(I1310="Carg FV",ABS(H1310),7.4),7.4,MAX(0,(0.9-M1310)*40)*0.95),0)</f>
        <v/>
      </c>
      <c r="K1310" s="12">
        <f>IF(I1310="V2H",MIN(MAX(0,H1310),7.4,MAX(0,(M1310-P1310)*40)*0.95),0)</f>
        <v/>
      </c>
      <c r="L1310" s="12">
        <f>IF(E1310=0,0,MAX(0,H1310-K1310))</f>
        <v/>
      </c>
      <c r="M1310" s="13">
        <f>M1309+J1309/40-IF(I1309="V2H",K1309/(0.95*40),0)-IF(E1310=0,IF(E1309=1,IF(D1310=1,30,40)*0.18/(2*40),0),0)-IF(E1310=1,IF(E1309=0,IF(D1310=1,30,40)*0.18/(2*40),0),0)</f>
        <v/>
      </c>
      <c r="N1310" s="14" t="n">
        <v>0.2</v>
      </c>
      <c r="O1310" s="15">
        <f>K1310*N1310</f>
        <v/>
      </c>
      <c r="P1310">
        <f>IF(E1310=0,0.3,IF(D1310=1,IF(C1310&gt;=Params!$B$13-3,IF(C1310&lt;Params!$B$13,Params!$B$20,0.3),0.3),IF(C1310&gt;=Params!$B$15-3,IF(C1310&lt;Params!$B$15,Params!$B$21,0.3),0.3)))</f>
        <v/>
      </c>
    </row>
    <row r="1311" ht="15" customHeight="1" s="1">
      <c r="A1311" s="9" t="n">
        <v>1308</v>
      </c>
      <c r="B1311" s="6" t="inlineStr">
        <is>
          <t>24/02</t>
        </is>
      </c>
      <c r="C1311" s="6" t="n">
        <v>11</v>
      </c>
      <c r="D1311" s="6" t="n">
        <v>0</v>
      </c>
      <c r="E1311" s="10">
        <f>IF(D1311=1, IF(OR(C1311&lt;10, C1311&gt;=15),1,0), IF(OR(C1311&lt;7, C1311&gt;=18),1,0))</f>
        <v/>
      </c>
      <c r="F1311" s="11" t="n">
        <v>1.464</v>
      </c>
      <c r="G1311" s="12">
        <f>0.62*8</f>
        <v/>
      </c>
      <c r="H1311" s="12">
        <f>F1311-G1311</f>
        <v/>
      </c>
      <c r="I1311" s="10">
        <f>IF(E1311=0,"Fora",IF(E1310=0,"Carg xar",IF(H1311&lt;0,IF(M1311&lt;0.9,"Carg FV","Stby"),IF(M1311&gt;P1311,"V2H",IF(M1311&lt;0.9,"Carg xar","Stby")))))</f>
        <v/>
      </c>
      <c r="J1311" s="12">
        <f>IF(OR(I1311="Carg FV",I1311="Carg xar"),MIN(IF(I1311="Carg FV",ABS(H1311),7.4),7.4,MAX(0,(0.9-M1311)*40)*0.95),0)</f>
        <v/>
      </c>
      <c r="K1311" s="12">
        <f>IF(I1311="V2H",MIN(MAX(0,H1311),7.4,MAX(0,(M1311-P1311)*40)*0.95),0)</f>
        <v/>
      </c>
      <c r="L1311" s="12">
        <f>IF(E1311=0,0,MAX(0,H1311-K1311))</f>
        <v/>
      </c>
      <c r="M1311" s="13">
        <f>M1310+J1310/40-IF(I1310="V2H",K1310/(0.95*40),0)-IF(E1311=0,IF(E1310=1,IF(D1311=1,30,40)*0.18/(2*40),0),0)-IF(E1311=1,IF(E1310=0,IF(D1311=1,30,40)*0.18/(2*40),0),0)</f>
        <v/>
      </c>
      <c r="N1311" s="14" t="n">
        <v>0.2</v>
      </c>
      <c r="O1311" s="15">
        <f>K1311*N1311</f>
        <v/>
      </c>
      <c r="P1311">
        <f>IF(E1311=0,0.3,IF(D1311=1,IF(C1311&gt;=Params!$B$13-3,IF(C1311&lt;Params!$B$13,Params!$B$20,0.3),0.3),IF(C1311&gt;=Params!$B$15-3,IF(C1311&lt;Params!$B$15,Params!$B$21,0.3),0.3)))</f>
        <v/>
      </c>
    </row>
    <row r="1312" ht="15" customHeight="1" s="1">
      <c r="A1312" s="9" t="n">
        <v>1309</v>
      </c>
      <c r="B1312" s="6" t="inlineStr">
        <is>
          <t>24/02</t>
        </is>
      </c>
      <c r="C1312" s="6" t="n">
        <v>12</v>
      </c>
      <c r="D1312" s="6" t="n">
        <v>0</v>
      </c>
      <c r="E1312" s="10">
        <f>IF(D1312=1, IF(OR(C1312&lt;10, C1312&gt;=15),1,0), IF(OR(C1312&lt;7, C1312&gt;=18),1,0))</f>
        <v/>
      </c>
      <c r="F1312" s="11" t="n">
        <v>0.428</v>
      </c>
      <c r="G1312" s="12">
        <f>0.68*8</f>
        <v/>
      </c>
      <c r="H1312" s="12">
        <f>F1312-G1312</f>
        <v/>
      </c>
      <c r="I1312" s="10">
        <f>IF(E1312=0,"Fora",IF(E1311=0,"Carg xar",IF(H1312&lt;0,IF(M1312&lt;0.9,"Carg FV","Stby"),IF(M1312&gt;P1312,"V2H",IF(M1312&lt;0.9,"Carg xar","Stby")))))</f>
        <v/>
      </c>
      <c r="J1312" s="12">
        <f>IF(OR(I1312="Carg FV",I1312="Carg xar"),MIN(IF(I1312="Carg FV",ABS(H1312),7.4),7.4,MAX(0,(0.9-M1312)*40)*0.95),0)</f>
        <v/>
      </c>
      <c r="K1312" s="12">
        <f>IF(I1312="V2H",MIN(MAX(0,H1312),7.4,MAX(0,(M1312-P1312)*40)*0.95),0)</f>
        <v/>
      </c>
      <c r="L1312" s="12">
        <f>IF(E1312=0,0,MAX(0,H1312-K1312))</f>
        <v/>
      </c>
      <c r="M1312" s="13">
        <f>M1311+J1311/40-IF(I1311="V2H",K1311/(0.95*40),0)-IF(E1312=0,IF(E1311=1,IF(D1312=1,30,40)*0.18/(2*40),0),0)-IF(E1312=1,IF(E1311=0,IF(D1312=1,30,40)*0.18/(2*40),0),0)</f>
        <v/>
      </c>
      <c r="N1312" s="14" t="n">
        <v>0.2</v>
      </c>
      <c r="O1312" s="15">
        <f>K1312*N1312</f>
        <v/>
      </c>
      <c r="P1312">
        <f>IF(E1312=0,0.3,IF(D1312=1,IF(C1312&gt;=Params!$B$13-3,IF(C1312&lt;Params!$B$13,Params!$B$20,0.3),0.3),IF(C1312&gt;=Params!$B$15-3,IF(C1312&lt;Params!$B$15,Params!$B$21,0.3),0.3)))</f>
        <v/>
      </c>
    </row>
    <row r="1313" ht="15" customHeight="1" s="1">
      <c r="A1313" s="9" t="n">
        <v>1310</v>
      </c>
      <c r="B1313" s="6" t="inlineStr">
        <is>
          <t>24/02</t>
        </is>
      </c>
      <c r="C1313" s="6" t="n">
        <v>13</v>
      </c>
      <c r="D1313" s="6" t="n">
        <v>0</v>
      </c>
      <c r="E1313" s="10">
        <f>IF(D1313=1, IF(OR(C1313&lt;10, C1313&gt;=15),1,0), IF(OR(C1313&lt;7, C1313&gt;=18),1,0))</f>
        <v/>
      </c>
      <c r="F1313" s="11" t="n">
        <v>0</v>
      </c>
      <c r="G1313" s="12">
        <f>0.65*8</f>
        <v/>
      </c>
      <c r="H1313" s="12">
        <f>F1313-G1313</f>
        <v/>
      </c>
      <c r="I1313" s="10">
        <f>IF(E1313=0,"Fora",IF(E1312=0,"Carg xar",IF(H1313&lt;0,IF(M1313&lt;0.9,"Carg FV","Stby"),IF(M1313&gt;P1313,"V2H",IF(M1313&lt;0.9,"Carg xar","Stby")))))</f>
        <v/>
      </c>
      <c r="J1313" s="12">
        <f>IF(OR(I1313="Carg FV",I1313="Carg xar"),MIN(IF(I1313="Carg FV",ABS(H1313),7.4),7.4,MAX(0,(0.9-M1313)*40)*0.95),0)</f>
        <v/>
      </c>
      <c r="K1313" s="12">
        <f>IF(I1313="V2H",MIN(MAX(0,H1313),7.4,MAX(0,(M1313-P1313)*40)*0.95),0)</f>
        <v/>
      </c>
      <c r="L1313" s="12">
        <f>IF(E1313=0,0,MAX(0,H1313-K1313))</f>
        <v/>
      </c>
      <c r="M1313" s="13">
        <f>M1312+J1312/40-IF(I1312="V2H",K1312/(0.95*40),0)-IF(E1313=0,IF(E1312=1,IF(D1313=1,30,40)*0.18/(2*40),0),0)-IF(E1313=1,IF(E1312=0,IF(D1313=1,30,40)*0.18/(2*40),0),0)</f>
        <v/>
      </c>
      <c r="N1313" s="14" t="n">
        <v>0.2</v>
      </c>
      <c r="O1313" s="15">
        <f>K1313*N1313</f>
        <v/>
      </c>
      <c r="P1313">
        <f>IF(E1313=0,0.3,IF(D1313=1,IF(C1313&gt;=Params!$B$13-3,IF(C1313&lt;Params!$B$13,Params!$B$20,0.3),0.3),IF(C1313&gt;=Params!$B$15-3,IF(C1313&lt;Params!$B$15,Params!$B$21,0.3),0.3)))</f>
        <v/>
      </c>
    </row>
    <row r="1314" ht="15" customHeight="1" s="1">
      <c r="A1314" s="9" t="n">
        <v>1311</v>
      </c>
      <c r="B1314" s="6" t="inlineStr">
        <is>
          <t>24/02</t>
        </is>
      </c>
      <c r="C1314" s="6" t="n">
        <v>14</v>
      </c>
      <c r="D1314" s="6" t="n">
        <v>0</v>
      </c>
      <c r="E1314" s="10">
        <f>IF(D1314=1, IF(OR(C1314&lt;10, C1314&gt;=15),1,0), IF(OR(C1314&lt;7, C1314&gt;=18),1,0))</f>
        <v/>
      </c>
      <c r="F1314" s="11" t="n">
        <v>0.6860000000000001</v>
      </c>
      <c r="G1314" s="12">
        <f>0.5*8</f>
        <v/>
      </c>
      <c r="H1314" s="12">
        <f>F1314-G1314</f>
        <v/>
      </c>
      <c r="I1314" s="10">
        <f>IF(E1314=0,"Fora",IF(E1313=0,"Carg xar",IF(H1314&lt;0,IF(M1314&lt;0.9,"Carg FV","Stby"),IF(M1314&gt;P1314,"V2H",IF(M1314&lt;0.9,"Carg xar","Stby")))))</f>
        <v/>
      </c>
      <c r="J1314" s="12">
        <f>IF(OR(I1314="Carg FV",I1314="Carg xar"),MIN(IF(I1314="Carg FV",ABS(H1314),7.4),7.4,MAX(0,(0.9-M1314)*40)*0.95),0)</f>
        <v/>
      </c>
      <c r="K1314" s="12">
        <f>IF(I1314="V2H",MIN(MAX(0,H1314),7.4,MAX(0,(M1314-P1314)*40)*0.95),0)</f>
        <v/>
      </c>
      <c r="L1314" s="12">
        <f>IF(E1314=0,0,MAX(0,H1314-K1314))</f>
        <v/>
      </c>
      <c r="M1314" s="13">
        <f>M1313+J1313/40-IF(I1313="V2H",K1313/(0.95*40),0)-IF(E1314=0,IF(E1313=1,IF(D1314=1,30,40)*0.18/(2*40),0),0)-IF(E1314=1,IF(E1313=0,IF(D1314=1,30,40)*0.18/(2*40),0),0)</f>
        <v/>
      </c>
      <c r="N1314" s="14" t="n">
        <v>0.15</v>
      </c>
      <c r="O1314" s="15">
        <f>K1314*N1314</f>
        <v/>
      </c>
      <c r="P1314">
        <f>IF(E1314=0,0.3,IF(D1314=1,IF(C1314&gt;=Params!$B$13-3,IF(C1314&lt;Params!$B$13,Params!$B$20,0.3),0.3),IF(C1314&gt;=Params!$B$15-3,IF(C1314&lt;Params!$B$15,Params!$B$21,0.3),0.3)))</f>
        <v/>
      </c>
    </row>
    <row r="1315" ht="15" customHeight="1" s="1">
      <c r="A1315" s="9" t="n">
        <v>1312</v>
      </c>
      <c r="B1315" s="6" t="inlineStr">
        <is>
          <t>24/02</t>
        </is>
      </c>
      <c r="C1315" s="6" t="n">
        <v>15</v>
      </c>
      <c r="D1315" s="6" t="n">
        <v>0</v>
      </c>
      <c r="E1315" s="10">
        <f>IF(D1315=1, IF(OR(C1315&lt;10, C1315&gt;=15),1,0), IF(OR(C1315&lt;7, C1315&gt;=18),1,0))</f>
        <v/>
      </c>
      <c r="F1315" s="11" t="n">
        <v>4.068</v>
      </c>
      <c r="G1315" s="12">
        <f>0.32*8</f>
        <v/>
      </c>
      <c r="H1315" s="12">
        <f>F1315-G1315</f>
        <v/>
      </c>
      <c r="I1315" s="10">
        <f>IF(E1315=0,"Fora",IF(E1314=0,"Carg xar",IF(H1315&lt;0,IF(M1315&lt;0.9,"Carg FV","Stby"),IF(M1315&gt;P1315,"V2H",IF(M1315&lt;0.9,"Carg xar","Stby")))))</f>
        <v/>
      </c>
      <c r="J1315" s="12">
        <f>IF(OR(I1315="Carg FV",I1315="Carg xar"),MIN(IF(I1315="Carg FV",ABS(H1315),7.4),7.4,MAX(0,(0.9-M1315)*40)*0.95),0)</f>
        <v/>
      </c>
      <c r="K1315" s="12">
        <f>IF(I1315="V2H",MIN(MAX(0,H1315),7.4,MAX(0,(M1315-P1315)*40)*0.95),0)</f>
        <v/>
      </c>
      <c r="L1315" s="12">
        <f>IF(E1315=0,0,MAX(0,H1315-K1315))</f>
        <v/>
      </c>
      <c r="M1315" s="13">
        <f>M1314+J1314/40-IF(I1314="V2H",K1314/(0.95*40),0)-IF(E1315=0,IF(E1314=1,IF(D1315=1,30,40)*0.18/(2*40),0),0)-IF(E1315=1,IF(E1314=0,IF(D1315=1,30,40)*0.18/(2*40),0),0)</f>
        <v/>
      </c>
      <c r="N1315" s="14" t="n">
        <v>0.15</v>
      </c>
      <c r="O1315" s="15">
        <f>K1315*N1315</f>
        <v/>
      </c>
      <c r="P1315">
        <f>IF(E1315=0,0.3,IF(D1315=1,IF(C1315&gt;=Params!$B$13-3,IF(C1315&lt;Params!$B$13,Params!$B$20,0.3),0.3),IF(C1315&gt;=Params!$B$15-3,IF(C1315&lt;Params!$B$15,Params!$B$21,0.3),0.3)))</f>
        <v/>
      </c>
    </row>
    <row r="1316" ht="15" customHeight="1" s="1">
      <c r="A1316" s="9" t="n">
        <v>1313</v>
      </c>
      <c r="B1316" s="6" t="inlineStr">
        <is>
          <t>24/02</t>
        </is>
      </c>
      <c r="C1316" s="6" t="n">
        <v>16</v>
      </c>
      <c r="D1316" s="6" t="n">
        <v>0</v>
      </c>
      <c r="E1316" s="10">
        <f>IF(D1316=1, IF(OR(C1316&lt;10, C1316&gt;=15),1,0), IF(OR(C1316&lt;7, C1316&gt;=18),1,0))</f>
        <v/>
      </c>
      <c r="F1316" s="11" t="n">
        <v>4.563</v>
      </c>
      <c r="G1316" s="12">
        <f>0.12*8</f>
        <v/>
      </c>
      <c r="H1316" s="12">
        <f>F1316-G1316</f>
        <v/>
      </c>
      <c r="I1316" s="10">
        <f>IF(E1316=0,"Fora",IF(E1315=0,"Carg xar",IF(H1316&lt;0,IF(M1316&lt;0.9,"Carg FV","Stby"),IF(M1316&gt;P1316,"V2H",IF(M1316&lt;0.9,"Carg xar","Stby")))))</f>
        <v/>
      </c>
      <c r="J1316" s="12">
        <f>IF(OR(I1316="Carg FV",I1316="Carg xar"),MIN(IF(I1316="Carg FV",ABS(H1316),7.4),7.4,MAX(0,(0.9-M1316)*40)*0.95),0)</f>
        <v/>
      </c>
      <c r="K1316" s="12">
        <f>IF(I1316="V2H",MIN(MAX(0,H1316),7.4,MAX(0,(M1316-P1316)*40)*0.95),0)</f>
        <v/>
      </c>
      <c r="L1316" s="12">
        <f>IF(E1316=0,0,MAX(0,H1316-K1316))</f>
        <v/>
      </c>
      <c r="M1316" s="13">
        <f>M1315+J1315/40-IF(I1315="V2H",K1315/(0.95*40),0)-IF(E1316=0,IF(E1315=1,IF(D1316=1,30,40)*0.18/(2*40),0),0)-IF(E1316=1,IF(E1315=0,IF(D1316=1,30,40)*0.18/(2*40),0),0)</f>
        <v/>
      </c>
      <c r="N1316" s="14" t="n">
        <v>0.15</v>
      </c>
      <c r="O1316" s="15">
        <f>K1316*N1316</f>
        <v/>
      </c>
      <c r="P1316">
        <f>IF(E1316=0,0.3,IF(D1316=1,IF(C1316&gt;=Params!$B$13-3,IF(C1316&lt;Params!$B$13,Params!$B$20,0.3),0.3),IF(C1316&gt;=Params!$B$15-3,IF(C1316&lt;Params!$B$15,Params!$B$21,0.3),0.3)))</f>
        <v/>
      </c>
    </row>
    <row r="1317" ht="15" customHeight="1" s="1">
      <c r="A1317" s="9" t="n">
        <v>1314</v>
      </c>
      <c r="B1317" s="6" t="inlineStr">
        <is>
          <t>24/02</t>
        </is>
      </c>
      <c r="C1317" s="6" t="n">
        <v>17</v>
      </c>
      <c r="D1317" s="6" t="n">
        <v>0</v>
      </c>
      <c r="E1317" s="10">
        <f>IF(D1317=1, IF(OR(C1317&lt;10, C1317&gt;=15),1,0), IF(OR(C1317&lt;7, C1317&gt;=18),1,0))</f>
        <v/>
      </c>
      <c r="F1317" s="11" t="n">
        <v>1.122</v>
      </c>
      <c r="G1317" s="12">
        <f>0*8</f>
        <v/>
      </c>
      <c r="H1317" s="12">
        <f>F1317-G1317</f>
        <v/>
      </c>
      <c r="I1317" s="10">
        <f>IF(E1317=0,"Fora",IF(E1316=0,"Carg xar",IF(H1317&lt;0,IF(M1317&lt;0.9,"Carg FV","Stby"),IF(M1317&gt;P1317,"V2H",IF(M1317&lt;0.9,"Carg xar","Stby")))))</f>
        <v/>
      </c>
      <c r="J1317" s="12">
        <f>IF(OR(I1317="Carg FV",I1317="Carg xar"),MIN(IF(I1317="Carg FV",ABS(H1317),7.4),7.4,MAX(0,(0.9-M1317)*40)*0.95),0)</f>
        <v/>
      </c>
      <c r="K1317" s="12">
        <f>IF(I1317="V2H",MIN(MAX(0,H1317),7.4,MAX(0,(M1317-P1317)*40)*0.95),0)</f>
        <v/>
      </c>
      <c r="L1317" s="12">
        <f>IF(E1317=0,0,MAX(0,H1317-K1317))</f>
        <v/>
      </c>
      <c r="M1317" s="13">
        <f>M1316+J1316/40-IF(I1316="V2H",K1316/(0.95*40),0)-IF(E1317=0,IF(E1316=1,IF(D1317=1,30,40)*0.18/(2*40),0),0)-IF(E1317=1,IF(E1316=0,IF(D1317=1,30,40)*0.18/(2*40),0),0)</f>
        <v/>
      </c>
      <c r="N1317" s="14" t="n">
        <v>0.15</v>
      </c>
      <c r="O1317" s="15">
        <f>K1317*N1317</f>
        <v/>
      </c>
      <c r="P1317">
        <f>IF(E1317=0,0.3,IF(D1317=1,IF(C1317&gt;=Params!$B$13-3,IF(C1317&lt;Params!$B$13,Params!$B$20,0.3),0.3),IF(C1317&gt;=Params!$B$15-3,IF(C1317&lt;Params!$B$15,Params!$B$21,0.3),0.3)))</f>
        <v/>
      </c>
    </row>
    <row r="1318" ht="15" customHeight="1" s="1">
      <c r="A1318" s="9" t="n">
        <v>1315</v>
      </c>
      <c r="B1318" s="6" t="inlineStr">
        <is>
          <t>24/02</t>
        </is>
      </c>
      <c r="C1318" s="6" t="n">
        <v>18</v>
      </c>
      <c r="D1318" s="6" t="n">
        <v>0</v>
      </c>
      <c r="E1318" s="10">
        <f>IF(D1318=1, IF(OR(C1318&lt;10, C1318&gt;=15),1,0), IF(OR(C1318&lt;7, C1318&gt;=18),1,0))</f>
        <v/>
      </c>
      <c r="F1318" s="11" t="n">
        <v>2.315</v>
      </c>
      <c r="G1318" s="12">
        <f>0*8</f>
        <v/>
      </c>
      <c r="H1318" s="12">
        <f>F1318-G1318</f>
        <v/>
      </c>
      <c r="I1318" s="10">
        <f>IF(E1318=0,"Fora",IF(E1317=0,"Carg xar",IF(H1318&lt;0,IF(M1318&lt;0.9,"Carg FV","Stby"),IF(M1318&gt;P1318,"V2H",IF(M1318&lt;0.9,"Carg xar","Stby")))))</f>
        <v/>
      </c>
      <c r="J1318" s="12">
        <f>IF(OR(I1318="Carg FV",I1318="Carg xar"),MIN(IF(I1318="Carg FV",ABS(H1318),7.4),7.4,MAX(0,(0.9-M1318)*40)*0.95),0)</f>
        <v/>
      </c>
      <c r="K1318" s="12">
        <f>IF(I1318="V2H",MIN(MAX(0,H1318),7.4,MAX(0,(M1318-P1318)*40)*0.95),0)</f>
        <v/>
      </c>
      <c r="L1318" s="12">
        <f>IF(E1318=0,0,MAX(0,H1318-K1318))</f>
        <v/>
      </c>
      <c r="M1318" s="13">
        <f>M1317+J1317/40-IF(I1317="V2H",K1317/(0.95*40),0)-IF(E1318=0,IF(E1317=1,IF(D1318=1,30,40)*0.18/(2*40),0),0)-IF(E1318=1,IF(E1317=0,IF(D1318=1,30,40)*0.18/(2*40),0),0)</f>
        <v/>
      </c>
      <c r="N1318" s="14" t="n">
        <v>0.2</v>
      </c>
      <c r="O1318" s="15">
        <f>K1318*N1318</f>
        <v/>
      </c>
      <c r="P1318">
        <f>IF(E1318=0,0.3,IF(D1318=1,IF(C1318&gt;=Params!$B$13-3,IF(C1318&lt;Params!$B$13,Params!$B$20,0.3),0.3),IF(C1318&gt;=Params!$B$15-3,IF(C1318&lt;Params!$B$15,Params!$B$21,0.3),0.3)))</f>
        <v/>
      </c>
    </row>
    <row r="1319" ht="15" customHeight="1" s="1">
      <c r="A1319" s="9" t="n">
        <v>1316</v>
      </c>
      <c r="B1319" s="6" t="inlineStr">
        <is>
          <t>24/02</t>
        </is>
      </c>
      <c r="C1319" s="6" t="n">
        <v>19</v>
      </c>
      <c r="D1319" s="6" t="n">
        <v>0</v>
      </c>
      <c r="E1319" s="10">
        <f>IF(D1319=1, IF(OR(C1319&lt;10, C1319&gt;=15),1,0), IF(OR(C1319&lt;7, C1319&gt;=18),1,0))</f>
        <v/>
      </c>
      <c r="F1319" s="11" t="n">
        <v>1.595</v>
      </c>
      <c r="G1319" s="12">
        <f>0*8</f>
        <v/>
      </c>
      <c r="H1319" s="12">
        <f>F1319-G1319</f>
        <v/>
      </c>
      <c r="I1319" s="10">
        <f>IF(E1319=0,"Fora",IF(E1318=0,"Carg xar",IF(H1319&lt;0,IF(M1319&lt;0.9,"Carg FV","Stby"),IF(M1319&gt;P1319,"V2H",IF(M1319&lt;0.9,"Carg xar","Stby")))))</f>
        <v/>
      </c>
      <c r="J1319" s="12">
        <f>IF(OR(I1319="Carg FV",I1319="Carg xar"),MIN(IF(I1319="Carg FV",ABS(H1319),7.4),7.4,MAX(0,(0.9-M1319)*40)*0.95),0)</f>
        <v/>
      </c>
      <c r="K1319" s="12">
        <f>IF(I1319="V2H",MIN(MAX(0,H1319),7.4,MAX(0,(M1319-P1319)*40)*0.95),0)</f>
        <v/>
      </c>
      <c r="L1319" s="12">
        <f>IF(E1319=0,0,MAX(0,H1319-K1319))</f>
        <v/>
      </c>
      <c r="M1319" s="13">
        <f>M1318+J1318/40-IF(I1318="V2H",K1318/(0.95*40),0)-IF(E1319=0,IF(E1318=1,IF(D1319=1,30,40)*0.18/(2*40),0),0)-IF(E1319=1,IF(E1318=0,IF(D1319=1,30,40)*0.18/(2*40),0),0)</f>
        <v/>
      </c>
      <c r="N1319" s="14" t="n">
        <v>0.2</v>
      </c>
      <c r="O1319" s="15">
        <f>K1319*N1319</f>
        <v/>
      </c>
      <c r="P1319">
        <f>IF(E1319=0,0.3,IF(D1319=1,IF(C1319&gt;=Params!$B$13-3,IF(C1319&lt;Params!$B$13,Params!$B$20,0.3),0.3),IF(C1319&gt;=Params!$B$15-3,IF(C1319&lt;Params!$B$15,Params!$B$21,0.3),0.3)))</f>
        <v/>
      </c>
    </row>
    <row r="1320" ht="15" customHeight="1" s="1">
      <c r="A1320" s="9" t="n">
        <v>1317</v>
      </c>
      <c r="B1320" s="6" t="inlineStr">
        <is>
          <t>24/02</t>
        </is>
      </c>
      <c r="C1320" s="6" t="n">
        <v>20</v>
      </c>
      <c r="D1320" s="6" t="n">
        <v>0</v>
      </c>
      <c r="E1320" s="10">
        <f>IF(D1320=1, IF(OR(C1320&lt;10, C1320&gt;=15),1,0), IF(OR(C1320&lt;7, C1320&gt;=18),1,0))</f>
        <v/>
      </c>
      <c r="F1320" s="11" t="n">
        <v>1.772</v>
      </c>
      <c r="G1320" s="12">
        <f>0*8</f>
        <v/>
      </c>
      <c r="H1320" s="12">
        <f>F1320-G1320</f>
        <v/>
      </c>
      <c r="I1320" s="10">
        <f>IF(E1320=0,"Fora",IF(E1319=0,"Carg xar",IF(H1320&lt;0,IF(M1320&lt;0.9,"Carg FV","Stby"),IF(M1320&gt;P1320,"V2H",IF(M1320&lt;0.9,"Carg xar","Stby")))))</f>
        <v/>
      </c>
      <c r="J1320" s="12">
        <f>IF(OR(I1320="Carg FV",I1320="Carg xar"),MIN(IF(I1320="Carg FV",ABS(H1320),7.4),7.4,MAX(0,(0.9-M1320)*40)*0.95),0)</f>
        <v/>
      </c>
      <c r="K1320" s="12">
        <f>IF(I1320="V2H",MIN(MAX(0,H1320),7.4,MAX(0,(M1320-P1320)*40)*0.95),0)</f>
        <v/>
      </c>
      <c r="L1320" s="12">
        <f>IF(E1320=0,0,MAX(0,H1320-K1320))</f>
        <v/>
      </c>
      <c r="M1320" s="13">
        <f>M1319+J1319/40-IF(I1319="V2H",K1319/(0.95*40),0)-IF(E1320=0,IF(E1319=1,IF(D1320=1,30,40)*0.18/(2*40),0),0)-IF(E1320=1,IF(E1319=0,IF(D1320=1,30,40)*0.18/(2*40),0),0)</f>
        <v/>
      </c>
      <c r="N1320" s="14" t="n">
        <v>0.2</v>
      </c>
      <c r="O1320" s="15">
        <f>K1320*N1320</f>
        <v/>
      </c>
      <c r="P1320">
        <f>IF(E1320=0,0.3,IF(D1320=1,IF(C1320&gt;=Params!$B$13-3,IF(C1320&lt;Params!$B$13,Params!$B$20,0.3),0.3),IF(C1320&gt;=Params!$B$15-3,IF(C1320&lt;Params!$B$15,Params!$B$21,0.3),0.3)))</f>
        <v/>
      </c>
    </row>
    <row r="1321" ht="15" customHeight="1" s="1">
      <c r="A1321" s="9" t="n">
        <v>1318</v>
      </c>
      <c r="B1321" s="6" t="inlineStr">
        <is>
          <t>24/02</t>
        </is>
      </c>
      <c r="C1321" s="6" t="n">
        <v>21</v>
      </c>
      <c r="D1321" s="6" t="n">
        <v>0</v>
      </c>
      <c r="E1321" s="10">
        <f>IF(D1321=1, IF(OR(C1321&lt;10, C1321&gt;=15),1,0), IF(OR(C1321&lt;7, C1321&gt;=18),1,0))</f>
        <v/>
      </c>
      <c r="F1321" s="11" t="n">
        <v>0.974</v>
      </c>
      <c r="G1321" s="12">
        <f>0*8</f>
        <v/>
      </c>
      <c r="H1321" s="12">
        <f>F1321-G1321</f>
        <v/>
      </c>
      <c r="I1321" s="10">
        <f>IF(E1321=0,"Fora",IF(E1320=0,"Carg xar",IF(H1321&lt;0,IF(M1321&lt;0.9,"Carg FV","Stby"),IF(M1321&gt;P1321,"V2H",IF(M1321&lt;0.9,"Carg xar","Stby")))))</f>
        <v/>
      </c>
      <c r="J1321" s="12">
        <f>IF(OR(I1321="Carg FV",I1321="Carg xar"),MIN(IF(I1321="Carg FV",ABS(H1321),7.4),7.4,MAX(0,(0.9-M1321)*40)*0.95),0)</f>
        <v/>
      </c>
      <c r="K1321" s="12">
        <f>IF(I1321="V2H",MIN(MAX(0,H1321),7.4,MAX(0,(M1321-P1321)*40)*0.95),0)</f>
        <v/>
      </c>
      <c r="L1321" s="12">
        <f>IF(E1321=0,0,MAX(0,H1321-K1321))</f>
        <v/>
      </c>
      <c r="M1321" s="13">
        <f>M1320+J1320/40-IF(I1320="V2H",K1320/(0.95*40),0)-IF(E1321=0,IF(E1320=1,IF(D1321=1,30,40)*0.18/(2*40),0),0)-IF(E1321=1,IF(E1320=0,IF(D1321=1,30,40)*0.18/(2*40),0),0)</f>
        <v/>
      </c>
      <c r="N1321" s="14" t="n">
        <v>0.2</v>
      </c>
      <c r="O1321" s="15">
        <f>K1321*N1321</f>
        <v/>
      </c>
      <c r="P1321">
        <f>IF(E1321=0,0.3,IF(D1321=1,IF(C1321&gt;=Params!$B$13-3,IF(C1321&lt;Params!$B$13,Params!$B$20,0.3),0.3),IF(C1321&gt;=Params!$B$15-3,IF(C1321&lt;Params!$B$15,Params!$B$21,0.3),0.3)))</f>
        <v/>
      </c>
    </row>
    <row r="1322" ht="15" customHeight="1" s="1">
      <c r="A1322" s="9" t="n">
        <v>1319</v>
      </c>
      <c r="B1322" s="6" t="inlineStr">
        <is>
          <t>24/02</t>
        </is>
      </c>
      <c r="C1322" s="6" t="n">
        <v>22</v>
      </c>
      <c r="D1322" s="6" t="n">
        <v>0</v>
      </c>
      <c r="E1322" s="10">
        <f>IF(D1322=1, IF(OR(C1322&lt;10, C1322&gt;=15),1,0), IF(OR(C1322&lt;7, C1322&gt;=18),1,0))</f>
        <v/>
      </c>
      <c r="F1322" s="11" t="n">
        <v>0.267</v>
      </c>
      <c r="G1322" s="12">
        <f>0*8</f>
        <v/>
      </c>
      <c r="H1322" s="12">
        <f>F1322-G1322</f>
        <v/>
      </c>
      <c r="I1322" s="10">
        <f>IF(E1322=0,"Fora",IF(E1321=0,"Carg xar",IF(H1322&lt;0,IF(M1322&lt;0.9,"Carg FV","Stby"),IF(M1322&gt;P1322,"V2H",IF(M1322&lt;0.9,"Carg xar","Stby")))))</f>
        <v/>
      </c>
      <c r="J1322" s="12">
        <f>IF(OR(I1322="Carg FV",I1322="Carg xar"),MIN(IF(I1322="Carg FV",ABS(H1322),7.4),7.4,MAX(0,(0.9-M1322)*40)*0.95),0)</f>
        <v/>
      </c>
      <c r="K1322" s="12">
        <f>IF(I1322="V2H",MIN(MAX(0,H1322),7.4,MAX(0,(M1322-P1322)*40)*0.95),0)</f>
        <v/>
      </c>
      <c r="L1322" s="12">
        <f>IF(E1322=0,0,MAX(0,H1322-K1322))</f>
        <v/>
      </c>
      <c r="M1322" s="13">
        <f>M1321+J1321/40-IF(I1321="V2H",K1321/(0.95*40),0)-IF(E1322=0,IF(E1321=1,IF(D1322=1,30,40)*0.18/(2*40),0),0)-IF(E1322=1,IF(E1321=0,IF(D1322=1,30,40)*0.18/(2*40),0),0)</f>
        <v/>
      </c>
      <c r="N1322" s="14" t="n">
        <v>0.15</v>
      </c>
      <c r="O1322" s="15">
        <f>K1322*N1322</f>
        <v/>
      </c>
      <c r="P1322">
        <f>IF(E1322=0,0.3,IF(D1322=1,IF(C1322&gt;=Params!$B$13-3,IF(C1322&lt;Params!$B$13,Params!$B$20,0.3),0.3),IF(C1322&gt;=Params!$B$15-3,IF(C1322&lt;Params!$B$15,Params!$B$21,0.3),0.3)))</f>
        <v/>
      </c>
    </row>
    <row r="1323" ht="15" customHeight="1" s="1">
      <c r="A1323" s="9" t="n">
        <v>1320</v>
      </c>
      <c r="B1323" s="6" t="inlineStr">
        <is>
          <t>24/02</t>
        </is>
      </c>
      <c r="C1323" s="6" t="n">
        <v>23</v>
      </c>
      <c r="D1323" s="6" t="n">
        <v>0</v>
      </c>
      <c r="E1323" s="10">
        <f>IF(D1323=1, IF(OR(C1323&lt;10, C1323&gt;=15),1,0), IF(OR(C1323&lt;7, C1323&gt;=18),1,0))</f>
        <v/>
      </c>
      <c r="F1323" s="11" t="n">
        <v>0.186</v>
      </c>
      <c r="G1323" s="12">
        <f>0*8</f>
        <v/>
      </c>
      <c r="H1323" s="12">
        <f>F1323-G1323</f>
        <v/>
      </c>
      <c r="I1323" s="10">
        <f>IF(E1323=0,"Fora",IF(E1322=0,"Carg xar",IF(H1323&lt;0,IF(M1323&lt;0.9,"Carg FV","Stby"),IF(M1323&gt;P1323,"V2H",IF(M1323&lt;0.9,"Carg xar","Stby")))))</f>
        <v/>
      </c>
      <c r="J1323" s="12">
        <f>IF(OR(I1323="Carg FV",I1323="Carg xar"),MIN(IF(I1323="Carg FV",ABS(H1323),7.4),7.4,MAX(0,(0.9-M1323)*40)*0.95),0)</f>
        <v/>
      </c>
      <c r="K1323" s="12">
        <f>IF(I1323="V2H",MIN(MAX(0,H1323),7.4,MAX(0,(M1323-P1323)*40)*0.95),0)</f>
        <v/>
      </c>
      <c r="L1323" s="12">
        <f>IF(E1323=0,0,MAX(0,H1323-K1323))</f>
        <v/>
      </c>
      <c r="M1323" s="13">
        <f>M1322+J1322/40-IF(I1322="V2H",K1322/(0.95*40),0)-IF(E1323=0,IF(E1322=1,IF(D1323=1,30,40)*0.18/(2*40),0),0)-IF(E1323=1,IF(E1322=0,IF(D1323=1,30,40)*0.18/(2*40),0),0)</f>
        <v/>
      </c>
      <c r="N1323" s="14" t="n">
        <v>0.15</v>
      </c>
      <c r="O1323" s="15">
        <f>K1323*N1323</f>
        <v/>
      </c>
      <c r="P1323">
        <f>IF(E1323=0,0.3,IF(D1323=1,IF(C1323&gt;=Params!$B$13-3,IF(C1323&lt;Params!$B$13,Params!$B$20,0.3),0.3),IF(C1323&gt;=Params!$B$15-3,IF(C1323&lt;Params!$B$15,Params!$B$21,0.3),0.3)))</f>
        <v/>
      </c>
    </row>
    <row r="1324" ht="15" customHeight="1" s="1">
      <c r="A1324" s="9" t="n">
        <v>1321</v>
      </c>
      <c r="B1324" s="6" t="inlineStr">
        <is>
          <t>25/02</t>
        </is>
      </c>
      <c r="C1324" s="6" t="n">
        <v>0</v>
      </c>
      <c r="D1324" s="6" t="n">
        <v>0</v>
      </c>
      <c r="E1324" s="10">
        <f>IF(D1324=1, IF(OR(C1324&lt;10, C1324&gt;=15),1,0), IF(OR(C1324&lt;7, C1324&gt;=18),1,0))</f>
        <v/>
      </c>
      <c r="F1324" s="11" t="n">
        <v>0.128</v>
      </c>
      <c r="G1324" s="12">
        <f>0*8</f>
        <v/>
      </c>
      <c r="H1324" s="12">
        <f>F1324-G1324</f>
        <v/>
      </c>
      <c r="I1324" s="10">
        <f>IF(E1324=0,"Fora",IF(E1323=0,"Carg xar",IF(H1324&lt;0,IF(M1324&lt;0.9,"Carg FV","Stby"),IF(M1324&gt;P1324,"V2H",IF(M1324&lt;0.9,"Carg xar","Stby")))))</f>
        <v/>
      </c>
      <c r="J1324" s="12">
        <f>IF(OR(I1324="Carg FV",I1324="Carg xar"),MIN(IF(I1324="Carg FV",ABS(H1324),7.4),7.4,MAX(0,(0.9-M1324)*40)*0.95),0)</f>
        <v/>
      </c>
      <c r="K1324" s="12">
        <f>IF(I1324="V2H",MIN(MAX(0,H1324),7.4,MAX(0,(M1324-P1324)*40)*0.95),0)</f>
        <v/>
      </c>
      <c r="L1324" s="12">
        <f>IF(E1324=0,0,MAX(0,H1324-K1324))</f>
        <v/>
      </c>
      <c r="M1324" s="13">
        <f>M1323+J1323/40-IF(I1323="V2H",K1323/(0.95*40),0)-IF(E1324=0,IF(E1323=1,IF(D1324=1,30,40)*0.18/(2*40),0),0)-IF(E1324=1,IF(E1323=0,IF(D1324=1,30,40)*0.18/(2*40),0),0)</f>
        <v/>
      </c>
      <c r="N1324" s="14" t="n">
        <v>0.09</v>
      </c>
      <c r="O1324" s="15">
        <f>K1324*N1324</f>
        <v/>
      </c>
      <c r="P1324">
        <f>IF(E1324=0,0.3,IF(D1324=1,IF(C1324&gt;=Params!$B$13-3,IF(C1324&lt;Params!$B$13,Params!$B$20,0.3),0.3),IF(C1324&gt;=Params!$B$15-3,IF(C1324&lt;Params!$B$15,Params!$B$21,0.3),0.3)))</f>
        <v/>
      </c>
    </row>
    <row r="1325" ht="15" customHeight="1" s="1">
      <c r="A1325" s="9" t="n">
        <v>1322</v>
      </c>
      <c r="B1325" s="6" t="inlineStr">
        <is>
          <t>25/02</t>
        </is>
      </c>
      <c r="C1325" s="6" t="n">
        <v>1</v>
      </c>
      <c r="D1325" s="6" t="n">
        <v>0</v>
      </c>
      <c r="E1325" s="10">
        <f>IF(D1325=1, IF(OR(C1325&lt;10, C1325&gt;=15),1,0), IF(OR(C1325&lt;7, C1325&gt;=18),1,0))</f>
        <v/>
      </c>
      <c r="F1325" s="11" t="n">
        <v>0.125</v>
      </c>
      <c r="G1325" s="12">
        <f>0*8</f>
        <v/>
      </c>
      <c r="H1325" s="12">
        <f>F1325-G1325</f>
        <v/>
      </c>
      <c r="I1325" s="10">
        <f>IF(E1325=0,"Fora",IF(E1324=0,"Carg xar",IF(H1325&lt;0,IF(M1325&lt;0.9,"Carg FV","Stby"),IF(M1325&gt;P1325,"V2H",IF(M1325&lt;0.9,"Carg xar","Stby")))))</f>
        <v/>
      </c>
      <c r="J1325" s="12">
        <f>IF(OR(I1325="Carg FV",I1325="Carg xar"),MIN(IF(I1325="Carg FV",ABS(H1325),7.4),7.4,MAX(0,(0.9-M1325)*40)*0.95),0)</f>
        <v/>
      </c>
      <c r="K1325" s="12">
        <f>IF(I1325="V2H",MIN(MAX(0,H1325),7.4,MAX(0,(M1325-P1325)*40)*0.95),0)</f>
        <v/>
      </c>
      <c r="L1325" s="12">
        <f>IF(E1325=0,0,MAX(0,H1325-K1325))</f>
        <v/>
      </c>
      <c r="M1325" s="13">
        <f>M1324+J1324/40-IF(I1324="V2H",K1324/(0.95*40),0)-IF(E1325=0,IF(E1324=1,IF(D1325=1,30,40)*0.18/(2*40),0),0)-IF(E1325=1,IF(E1324=0,IF(D1325=1,30,40)*0.18/(2*40),0),0)</f>
        <v/>
      </c>
      <c r="N1325" s="14" t="n">
        <v>0.09</v>
      </c>
      <c r="O1325" s="15">
        <f>K1325*N1325</f>
        <v/>
      </c>
      <c r="P1325">
        <f>IF(E1325=0,0.3,IF(D1325=1,IF(C1325&gt;=Params!$B$13-3,IF(C1325&lt;Params!$B$13,Params!$B$20,0.3),0.3),IF(C1325&gt;=Params!$B$15-3,IF(C1325&lt;Params!$B$15,Params!$B$21,0.3),0.3)))</f>
        <v/>
      </c>
    </row>
    <row r="1326" ht="15" customHeight="1" s="1">
      <c r="A1326" s="9" t="n">
        <v>1323</v>
      </c>
      <c r="B1326" s="6" t="inlineStr">
        <is>
          <t>25/02</t>
        </is>
      </c>
      <c r="C1326" s="6" t="n">
        <v>2</v>
      </c>
      <c r="D1326" s="6" t="n">
        <v>0</v>
      </c>
      <c r="E1326" s="10">
        <f>IF(D1326=1, IF(OR(C1326&lt;10, C1326&gt;=15),1,0), IF(OR(C1326&lt;7, C1326&gt;=18),1,0))</f>
        <v/>
      </c>
      <c r="F1326" s="11" t="n">
        <v>0.201</v>
      </c>
      <c r="G1326" s="12">
        <f>0*8</f>
        <v/>
      </c>
      <c r="H1326" s="12">
        <f>F1326-G1326</f>
        <v/>
      </c>
      <c r="I1326" s="10">
        <f>IF(E1326=0,"Fora",IF(E1325=0,"Carg xar",IF(H1326&lt;0,IF(M1326&lt;0.9,"Carg FV","Stby"),IF(M1326&gt;P1326,"V2H",IF(M1326&lt;0.9,"Carg xar","Stby")))))</f>
        <v/>
      </c>
      <c r="J1326" s="12">
        <f>IF(OR(I1326="Carg FV",I1326="Carg xar"),MIN(IF(I1326="Carg FV",ABS(H1326),7.4),7.4,MAX(0,(0.9-M1326)*40)*0.95),0)</f>
        <v/>
      </c>
      <c r="K1326" s="12">
        <f>IF(I1326="V2H",MIN(MAX(0,H1326),7.4,MAX(0,(M1326-P1326)*40)*0.95),0)</f>
        <v/>
      </c>
      <c r="L1326" s="12">
        <f>IF(E1326=0,0,MAX(0,H1326-K1326))</f>
        <v/>
      </c>
      <c r="M1326" s="13">
        <f>M1325+J1325/40-IF(I1325="V2H",K1325/(0.95*40),0)-IF(E1326=0,IF(E1325=1,IF(D1326=1,30,40)*0.18/(2*40),0),0)-IF(E1326=1,IF(E1325=0,IF(D1326=1,30,40)*0.18/(2*40),0),0)</f>
        <v/>
      </c>
      <c r="N1326" s="14" t="n">
        <v>0.09</v>
      </c>
      <c r="O1326" s="15">
        <f>K1326*N1326</f>
        <v/>
      </c>
      <c r="P1326">
        <f>IF(E1326=0,0.3,IF(D1326=1,IF(C1326&gt;=Params!$B$13-3,IF(C1326&lt;Params!$B$13,Params!$B$20,0.3),0.3),IF(C1326&gt;=Params!$B$15-3,IF(C1326&lt;Params!$B$15,Params!$B$21,0.3),0.3)))</f>
        <v/>
      </c>
    </row>
    <row r="1327" ht="15" customHeight="1" s="1">
      <c r="A1327" s="9" t="n">
        <v>1324</v>
      </c>
      <c r="B1327" s="6" t="inlineStr">
        <is>
          <t>25/02</t>
        </is>
      </c>
      <c r="C1327" s="6" t="n">
        <v>3</v>
      </c>
      <c r="D1327" s="6" t="n">
        <v>0</v>
      </c>
      <c r="E1327" s="10">
        <f>IF(D1327=1, IF(OR(C1327&lt;10, C1327&gt;=15),1,0), IF(OR(C1327&lt;7, C1327&gt;=18),1,0))</f>
        <v/>
      </c>
      <c r="F1327" s="11" t="n">
        <v>0.159</v>
      </c>
      <c r="G1327" s="12">
        <f>0*8</f>
        <v/>
      </c>
      <c r="H1327" s="12">
        <f>F1327-G1327</f>
        <v/>
      </c>
      <c r="I1327" s="10">
        <f>IF(E1327=0,"Fora",IF(E1326=0,"Carg xar",IF(H1327&lt;0,IF(M1327&lt;0.9,"Carg FV","Stby"),IF(M1327&gt;P1327,"V2H",IF(M1327&lt;0.9,"Carg xar","Stby")))))</f>
        <v/>
      </c>
      <c r="J1327" s="12">
        <f>IF(OR(I1327="Carg FV",I1327="Carg xar"),MIN(IF(I1327="Carg FV",ABS(H1327),7.4),7.4,MAX(0,(0.9-M1327)*40)*0.95),0)</f>
        <v/>
      </c>
      <c r="K1327" s="12">
        <f>IF(I1327="V2H",MIN(MAX(0,H1327),7.4,MAX(0,(M1327-P1327)*40)*0.95),0)</f>
        <v/>
      </c>
      <c r="L1327" s="12">
        <f>IF(E1327=0,0,MAX(0,H1327-K1327))</f>
        <v/>
      </c>
      <c r="M1327" s="13">
        <f>M1326+J1326/40-IF(I1326="V2H",K1326/(0.95*40),0)-IF(E1327=0,IF(E1326=1,IF(D1327=1,30,40)*0.18/(2*40),0),0)-IF(E1327=1,IF(E1326=0,IF(D1327=1,30,40)*0.18/(2*40),0),0)</f>
        <v/>
      </c>
      <c r="N1327" s="14" t="n">
        <v>0.09</v>
      </c>
      <c r="O1327" s="15">
        <f>K1327*N1327</f>
        <v/>
      </c>
      <c r="P1327">
        <f>IF(E1327=0,0.3,IF(D1327=1,IF(C1327&gt;=Params!$B$13-3,IF(C1327&lt;Params!$B$13,Params!$B$20,0.3),0.3),IF(C1327&gt;=Params!$B$15-3,IF(C1327&lt;Params!$B$15,Params!$B$21,0.3),0.3)))</f>
        <v/>
      </c>
    </row>
    <row r="1328" ht="15" customHeight="1" s="1">
      <c r="A1328" s="9" t="n">
        <v>1325</v>
      </c>
      <c r="B1328" s="6" t="inlineStr">
        <is>
          <t>25/02</t>
        </is>
      </c>
      <c r="C1328" s="6" t="n">
        <v>4</v>
      </c>
      <c r="D1328" s="6" t="n">
        <v>0</v>
      </c>
      <c r="E1328" s="10">
        <f>IF(D1328=1, IF(OR(C1328&lt;10, C1328&gt;=15),1,0), IF(OR(C1328&lt;7, C1328&gt;=18),1,0))</f>
        <v/>
      </c>
      <c r="F1328" s="11" t="n">
        <v>0.148</v>
      </c>
      <c r="G1328" s="12">
        <f>0*8</f>
        <v/>
      </c>
      <c r="H1328" s="12">
        <f>F1328-G1328</f>
        <v/>
      </c>
      <c r="I1328" s="10">
        <f>IF(E1328=0,"Fora",IF(E1327=0,"Carg xar",IF(H1328&lt;0,IF(M1328&lt;0.9,"Carg FV","Stby"),IF(M1328&gt;P1328,"V2H",IF(M1328&lt;0.9,"Carg xar","Stby")))))</f>
        <v/>
      </c>
      <c r="J1328" s="12">
        <f>IF(OR(I1328="Carg FV",I1328="Carg xar"),MIN(IF(I1328="Carg FV",ABS(H1328),7.4),7.4,MAX(0,(0.9-M1328)*40)*0.95),0)</f>
        <v/>
      </c>
      <c r="K1328" s="12">
        <f>IF(I1328="V2H",MIN(MAX(0,H1328),7.4,MAX(0,(M1328-P1328)*40)*0.95),0)</f>
        <v/>
      </c>
      <c r="L1328" s="12">
        <f>IF(E1328=0,0,MAX(0,H1328-K1328))</f>
        <v/>
      </c>
      <c r="M1328" s="13">
        <f>M1327+J1327/40-IF(I1327="V2H",K1327/(0.95*40),0)-IF(E1328=0,IF(E1327=1,IF(D1328=1,30,40)*0.18/(2*40),0),0)-IF(E1328=1,IF(E1327=0,IF(D1328=1,30,40)*0.18/(2*40),0),0)</f>
        <v/>
      </c>
      <c r="N1328" s="14" t="n">
        <v>0.09</v>
      </c>
      <c r="O1328" s="15">
        <f>K1328*N1328</f>
        <v/>
      </c>
      <c r="P1328">
        <f>IF(E1328=0,0.3,IF(D1328=1,IF(C1328&gt;=Params!$B$13-3,IF(C1328&lt;Params!$B$13,Params!$B$20,0.3),0.3),IF(C1328&gt;=Params!$B$15-3,IF(C1328&lt;Params!$B$15,Params!$B$21,0.3),0.3)))</f>
        <v/>
      </c>
    </row>
    <row r="1329" ht="15" customHeight="1" s="1">
      <c r="A1329" s="9" t="n">
        <v>1326</v>
      </c>
      <c r="B1329" s="6" t="inlineStr">
        <is>
          <t>25/02</t>
        </is>
      </c>
      <c r="C1329" s="6" t="n">
        <v>5</v>
      </c>
      <c r="D1329" s="6" t="n">
        <v>0</v>
      </c>
      <c r="E1329" s="10">
        <f>IF(D1329=1, IF(OR(C1329&lt;10, C1329&gt;=15),1,0), IF(OR(C1329&lt;7, C1329&gt;=18),1,0))</f>
        <v/>
      </c>
      <c r="F1329" s="11" t="n">
        <v>1.24</v>
      </c>
      <c r="G1329" s="12">
        <f>0*8</f>
        <v/>
      </c>
      <c r="H1329" s="12">
        <f>F1329-G1329</f>
        <v/>
      </c>
      <c r="I1329" s="10">
        <f>IF(E1329=0,"Fora",IF(E1328=0,"Carg xar",IF(H1329&lt;0,IF(M1329&lt;0.9,"Carg FV","Stby"),IF(M1329&gt;P1329,"V2H",IF(M1329&lt;0.9,"Carg xar","Stby")))))</f>
        <v/>
      </c>
      <c r="J1329" s="12">
        <f>IF(OR(I1329="Carg FV",I1329="Carg xar"),MIN(IF(I1329="Carg FV",ABS(H1329),7.4),7.4,MAX(0,(0.9-M1329)*40)*0.95),0)</f>
        <v/>
      </c>
      <c r="K1329" s="12">
        <f>IF(I1329="V2H",MIN(MAX(0,H1329),7.4,MAX(0,(M1329-P1329)*40)*0.95),0)</f>
        <v/>
      </c>
      <c r="L1329" s="12">
        <f>IF(E1329=0,0,MAX(0,H1329-K1329))</f>
        <v/>
      </c>
      <c r="M1329" s="13">
        <f>M1328+J1328/40-IF(I1328="V2H",K1328/(0.95*40),0)-IF(E1329=0,IF(E1328=1,IF(D1329=1,30,40)*0.18/(2*40),0),0)-IF(E1329=1,IF(E1328=0,IF(D1329=1,30,40)*0.18/(2*40),0),0)</f>
        <v/>
      </c>
      <c r="N1329" s="14" t="n">
        <v>0.09</v>
      </c>
      <c r="O1329" s="15">
        <f>K1329*N1329</f>
        <v/>
      </c>
      <c r="P1329">
        <f>IF(E1329=0,0.3,IF(D1329=1,IF(C1329&gt;=Params!$B$13-3,IF(C1329&lt;Params!$B$13,Params!$B$20,0.3),0.3),IF(C1329&gt;=Params!$B$15-3,IF(C1329&lt;Params!$B$15,Params!$B$21,0.3),0.3)))</f>
        <v/>
      </c>
    </row>
    <row r="1330" ht="15" customHeight="1" s="1">
      <c r="A1330" s="9" t="n">
        <v>1327</v>
      </c>
      <c r="B1330" s="6" t="inlineStr">
        <is>
          <t>25/02</t>
        </is>
      </c>
      <c r="C1330" s="6" t="n">
        <v>6</v>
      </c>
      <c r="D1330" s="6" t="n">
        <v>0</v>
      </c>
      <c r="E1330" s="10">
        <f>IF(D1330=1, IF(OR(C1330&lt;10, C1330&gt;=15),1,0), IF(OR(C1330&lt;7, C1330&gt;=18),1,0))</f>
        <v/>
      </c>
      <c r="F1330" s="11" t="n">
        <v>3.096</v>
      </c>
      <c r="G1330" s="12">
        <f>0*8</f>
        <v/>
      </c>
      <c r="H1330" s="12">
        <f>F1330-G1330</f>
        <v/>
      </c>
      <c r="I1330" s="10">
        <f>IF(E1330=0,"Fora",IF(E1329=0,"Carg xar",IF(H1330&lt;0,IF(M1330&lt;0.9,"Carg FV","Stby"),IF(M1330&gt;P1330,"V2H",IF(M1330&lt;0.9,"Carg xar","Stby")))))</f>
        <v/>
      </c>
      <c r="J1330" s="12">
        <f>IF(OR(I1330="Carg FV",I1330="Carg xar"),MIN(IF(I1330="Carg FV",ABS(H1330),7.4),7.4,MAX(0,(0.9-M1330)*40)*0.95),0)</f>
        <v/>
      </c>
      <c r="K1330" s="12">
        <f>IF(I1330="V2H",MIN(MAX(0,H1330),7.4,MAX(0,(M1330-P1330)*40)*0.95),0)</f>
        <v/>
      </c>
      <c r="L1330" s="12">
        <f>IF(E1330=0,0,MAX(0,H1330-K1330))</f>
        <v/>
      </c>
      <c r="M1330" s="13">
        <f>M1329+J1329/40-IF(I1329="V2H",K1329/(0.95*40),0)-IF(E1330=0,IF(E1329=1,IF(D1330=1,30,40)*0.18/(2*40),0),0)-IF(E1330=1,IF(E1329=0,IF(D1330=1,30,40)*0.18/(2*40),0),0)</f>
        <v/>
      </c>
      <c r="N1330" s="14" t="n">
        <v>0.09</v>
      </c>
      <c r="O1330" s="15">
        <f>K1330*N1330</f>
        <v/>
      </c>
      <c r="P1330">
        <f>IF(E1330=0,0.3,IF(D1330=1,IF(C1330&gt;=Params!$B$13-3,IF(C1330&lt;Params!$B$13,Params!$B$20,0.3),0.3),IF(C1330&gt;=Params!$B$15-3,IF(C1330&lt;Params!$B$15,Params!$B$21,0.3),0.3)))</f>
        <v/>
      </c>
    </row>
    <row r="1331" ht="15" customHeight="1" s="1">
      <c r="A1331" s="9" t="n">
        <v>1328</v>
      </c>
      <c r="B1331" s="6" t="inlineStr">
        <is>
          <t>25/02</t>
        </is>
      </c>
      <c r="C1331" s="6" t="n">
        <v>7</v>
      </c>
      <c r="D1331" s="6" t="n">
        <v>0</v>
      </c>
      <c r="E1331" s="10">
        <f>IF(D1331=1, IF(OR(C1331&lt;10, C1331&gt;=15),1,0), IF(OR(C1331&lt;7, C1331&gt;=18),1,0))</f>
        <v/>
      </c>
      <c r="F1331" s="11" t="n">
        <v>3.003</v>
      </c>
      <c r="G1331" s="12">
        <f>0*8</f>
        <v/>
      </c>
      <c r="H1331" s="12">
        <f>F1331-G1331</f>
        <v/>
      </c>
      <c r="I1331" s="10">
        <f>IF(E1331=0,"Fora",IF(E1330=0,"Carg xar",IF(H1331&lt;0,IF(M1331&lt;0.9,"Carg FV","Stby"),IF(M1331&gt;P1331,"V2H",IF(M1331&lt;0.9,"Carg xar","Stby")))))</f>
        <v/>
      </c>
      <c r="J1331" s="12">
        <f>IF(OR(I1331="Carg FV",I1331="Carg xar"),MIN(IF(I1331="Carg FV",ABS(H1331),7.4),7.4,MAX(0,(0.9-M1331)*40)*0.95),0)</f>
        <v/>
      </c>
      <c r="K1331" s="12">
        <f>IF(I1331="V2H",MIN(MAX(0,H1331),7.4,MAX(0,(M1331-P1331)*40)*0.95),0)</f>
        <v/>
      </c>
      <c r="L1331" s="12">
        <f>IF(E1331=0,0,MAX(0,H1331-K1331))</f>
        <v/>
      </c>
      <c r="M1331" s="13">
        <f>M1330+J1330/40-IF(I1330="V2H",K1330/(0.95*40),0)-IF(E1331=0,IF(E1330=1,IF(D1331=1,30,40)*0.18/(2*40),0),0)-IF(E1331=1,IF(E1330=0,IF(D1331=1,30,40)*0.18/(2*40),0),0)</f>
        <v/>
      </c>
      <c r="N1331" s="14" t="n">
        <v>0.09</v>
      </c>
      <c r="O1331" s="15">
        <f>K1331*N1331</f>
        <v/>
      </c>
      <c r="P1331">
        <f>IF(E1331=0,0.3,IF(D1331=1,IF(C1331&gt;=Params!$B$13-3,IF(C1331&lt;Params!$B$13,Params!$B$20,0.3),0.3),IF(C1331&gt;=Params!$B$15-3,IF(C1331&lt;Params!$B$15,Params!$B$21,0.3),0.3)))</f>
        <v/>
      </c>
    </row>
    <row r="1332" ht="15" customHeight="1" s="1">
      <c r="A1332" s="9" t="n">
        <v>1329</v>
      </c>
      <c r="B1332" s="6" t="inlineStr">
        <is>
          <t>25/02</t>
        </is>
      </c>
      <c r="C1332" s="6" t="n">
        <v>8</v>
      </c>
      <c r="D1332" s="6" t="n">
        <v>0</v>
      </c>
      <c r="E1332" s="10">
        <f>IF(D1332=1, IF(OR(C1332&lt;10, C1332&gt;=15),1,0), IF(OR(C1332&lt;7, C1332&gt;=18),1,0))</f>
        <v/>
      </c>
      <c r="F1332" s="11" t="n">
        <v>2.138</v>
      </c>
      <c r="G1332" s="12">
        <f>0.1*8</f>
        <v/>
      </c>
      <c r="H1332" s="12">
        <f>F1332-G1332</f>
        <v/>
      </c>
      <c r="I1332" s="10">
        <f>IF(E1332=0,"Fora",IF(E1331=0,"Carg xar",IF(H1332&lt;0,IF(M1332&lt;0.9,"Carg FV","Stby"),IF(M1332&gt;P1332,"V2H",IF(M1332&lt;0.9,"Carg xar","Stby")))))</f>
        <v/>
      </c>
      <c r="J1332" s="12">
        <f>IF(OR(I1332="Carg FV",I1332="Carg xar"),MIN(IF(I1332="Carg FV",ABS(H1332),7.4),7.4,MAX(0,(0.9-M1332)*40)*0.95),0)</f>
        <v/>
      </c>
      <c r="K1332" s="12">
        <f>IF(I1332="V2H",MIN(MAX(0,H1332),7.4,MAX(0,(M1332-P1332)*40)*0.95),0)</f>
        <v/>
      </c>
      <c r="L1332" s="12">
        <f>IF(E1332=0,0,MAX(0,H1332-K1332))</f>
        <v/>
      </c>
      <c r="M1332" s="13">
        <f>M1331+J1331/40-IF(I1331="V2H",K1331/(0.95*40),0)-IF(E1332=0,IF(E1331=1,IF(D1332=1,30,40)*0.18/(2*40),0),0)-IF(E1332=1,IF(E1331=0,IF(D1332=1,30,40)*0.18/(2*40),0),0)</f>
        <v/>
      </c>
      <c r="N1332" s="14" t="n">
        <v>0.15</v>
      </c>
      <c r="O1332" s="15">
        <f>K1332*N1332</f>
        <v/>
      </c>
      <c r="P1332">
        <f>IF(E1332=0,0.3,IF(D1332=1,IF(C1332&gt;=Params!$B$13-3,IF(C1332&lt;Params!$B$13,Params!$B$20,0.3),0.3),IF(C1332&gt;=Params!$B$15-3,IF(C1332&lt;Params!$B$15,Params!$B$21,0.3),0.3)))</f>
        <v/>
      </c>
    </row>
    <row r="1333" ht="15" customHeight="1" s="1">
      <c r="A1333" s="9" t="n">
        <v>1330</v>
      </c>
      <c r="B1333" s="6" t="inlineStr">
        <is>
          <t>25/02</t>
        </is>
      </c>
      <c r="C1333" s="6" t="n">
        <v>9</v>
      </c>
      <c r="D1333" s="6" t="n">
        <v>0</v>
      </c>
      <c r="E1333" s="10">
        <f>IF(D1333=1, IF(OR(C1333&lt;10, C1333&gt;=15),1,0), IF(OR(C1333&lt;7, C1333&gt;=18),1,0))</f>
        <v/>
      </c>
      <c r="F1333" s="11" t="n">
        <v>2.306</v>
      </c>
      <c r="G1333" s="12">
        <f>0.28*8</f>
        <v/>
      </c>
      <c r="H1333" s="12">
        <f>F1333-G1333</f>
        <v/>
      </c>
      <c r="I1333" s="10">
        <f>IF(E1333=0,"Fora",IF(E1332=0,"Carg xar",IF(H1333&lt;0,IF(M1333&lt;0.9,"Carg FV","Stby"),IF(M1333&gt;P1333,"V2H",IF(M1333&lt;0.9,"Carg xar","Stby")))))</f>
        <v/>
      </c>
      <c r="J1333" s="12">
        <f>IF(OR(I1333="Carg FV",I1333="Carg xar"),MIN(IF(I1333="Carg FV",ABS(H1333),7.4),7.4,MAX(0,(0.9-M1333)*40)*0.95),0)</f>
        <v/>
      </c>
      <c r="K1333" s="12">
        <f>IF(I1333="V2H",MIN(MAX(0,H1333),7.4,MAX(0,(M1333-P1333)*40)*0.95),0)</f>
        <v/>
      </c>
      <c r="L1333" s="12">
        <f>IF(E1333=0,0,MAX(0,H1333-K1333))</f>
        <v/>
      </c>
      <c r="M1333" s="13">
        <f>M1332+J1332/40-IF(I1332="V2H",K1332/(0.95*40),0)-IF(E1333=0,IF(E1332=1,IF(D1333=1,30,40)*0.18/(2*40),0),0)-IF(E1333=1,IF(E1332=0,IF(D1333=1,30,40)*0.18/(2*40),0),0)</f>
        <v/>
      </c>
      <c r="N1333" s="14" t="n">
        <v>0.15</v>
      </c>
      <c r="O1333" s="15">
        <f>K1333*N1333</f>
        <v/>
      </c>
      <c r="P1333">
        <f>IF(E1333=0,0.3,IF(D1333=1,IF(C1333&gt;=Params!$B$13-3,IF(C1333&lt;Params!$B$13,Params!$B$20,0.3),0.3),IF(C1333&gt;=Params!$B$15-3,IF(C1333&lt;Params!$B$15,Params!$B$21,0.3),0.3)))</f>
        <v/>
      </c>
    </row>
    <row r="1334" ht="15" customHeight="1" s="1">
      <c r="A1334" s="9" t="n">
        <v>1331</v>
      </c>
      <c r="B1334" s="6" t="inlineStr">
        <is>
          <t>25/02</t>
        </is>
      </c>
      <c r="C1334" s="6" t="n">
        <v>10</v>
      </c>
      <c r="D1334" s="6" t="n">
        <v>0</v>
      </c>
      <c r="E1334" s="10">
        <f>IF(D1334=1, IF(OR(C1334&lt;10, C1334&gt;=15),1,0), IF(OR(C1334&lt;7, C1334&gt;=18),1,0))</f>
        <v/>
      </c>
      <c r="F1334" s="11" t="n">
        <v>1.114</v>
      </c>
      <c r="G1334" s="12">
        <f>0.48*8</f>
        <v/>
      </c>
      <c r="H1334" s="12">
        <f>F1334-G1334</f>
        <v/>
      </c>
      <c r="I1334" s="10">
        <f>IF(E1334=0,"Fora",IF(E1333=0,"Carg xar",IF(H1334&lt;0,IF(M1334&lt;0.9,"Carg FV","Stby"),IF(M1334&gt;P1334,"V2H",IF(M1334&lt;0.9,"Carg xar","Stby")))))</f>
        <v/>
      </c>
      <c r="J1334" s="12">
        <f>IF(OR(I1334="Carg FV",I1334="Carg xar"),MIN(IF(I1334="Carg FV",ABS(H1334),7.4),7.4,MAX(0,(0.9-M1334)*40)*0.95),0)</f>
        <v/>
      </c>
      <c r="K1334" s="12">
        <f>IF(I1334="V2H",MIN(MAX(0,H1334),7.4,MAX(0,(M1334-P1334)*40)*0.95),0)</f>
        <v/>
      </c>
      <c r="L1334" s="12">
        <f>IF(E1334=0,0,MAX(0,H1334-K1334))</f>
        <v/>
      </c>
      <c r="M1334" s="13">
        <f>M1333+J1333/40-IF(I1333="V2H",K1333/(0.95*40),0)-IF(E1334=0,IF(E1333=1,IF(D1334=1,30,40)*0.18/(2*40),0),0)-IF(E1334=1,IF(E1333=0,IF(D1334=1,30,40)*0.18/(2*40),0),0)</f>
        <v/>
      </c>
      <c r="N1334" s="14" t="n">
        <v>0.2</v>
      </c>
      <c r="O1334" s="15">
        <f>K1334*N1334</f>
        <v/>
      </c>
      <c r="P1334">
        <f>IF(E1334=0,0.3,IF(D1334=1,IF(C1334&gt;=Params!$B$13-3,IF(C1334&lt;Params!$B$13,Params!$B$20,0.3),0.3),IF(C1334&gt;=Params!$B$15-3,IF(C1334&lt;Params!$B$15,Params!$B$21,0.3),0.3)))</f>
        <v/>
      </c>
    </row>
    <row r="1335" ht="15" customHeight="1" s="1">
      <c r="A1335" s="9" t="n">
        <v>1332</v>
      </c>
      <c r="B1335" s="6" t="inlineStr">
        <is>
          <t>25/02</t>
        </is>
      </c>
      <c r="C1335" s="6" t="n">
        <v>11</v>
      </c>
      <c r="D1335" s="6" t="n">
        <v>0</v>
      </c>
      <c r="E1335" s="10">
        <f>IF(D1335=1, IF(OR(C1335&lt;10, C1335&gt;=15),1,0), IF(OR(C1335&lt;7, C1335&gt;=18),1,0))</f>
        <v/>
      </c>
      <c r="F1335" s="11" t="n">
        <v>1.396</v>
      </c>
      <c r="G1335" s="12">
        <f>0.62*8</f>
        <v/>
      </c>
      <c r="H1335" s="12">
        <f>F1335-G1335</f>
        <v/>
      </c>
      <c r="I1335" s="10">
        <f>IF(E1335=0,"Fora",IF(E1334=0,"Carg xar",IF(H1335&lt;0,IF(M1335&lt;0.9,"Carg FV","Stby"),IF(M1335&gt;P1335,"V2H",IF(M1335&lt;0.9,"Carg xar","Stby")))))</f>
        <v/>
      </c>
      <c r="J1335" s="12">
        <f>IF(OR(I1335="Carg FV",I1335="Carg xar"),MIN(IF(I1335="Carg FV",ABS(H1335),7.4),7.4,MAX(0,(0.9-M1335)*40)*0.95),0)</f>
        <v/>
      </c>
      <c r="K1335" s="12">
        <f>IF(I1335="V2H",MIN(MAX(0,H1335),7.4,MAX(0,(M1335-P1335)*40)*0.95),0)</f>
        <v/>
      </c>
      <c r="L1335" s="12">
        <f>IF(E1335=0,0,MAX(0,H1335-K1335))</f>
        <v/>
      </c>
      <c r="M1335" s="13">
        <f>M1334+J1334/40-IF(I1334="V2H",K1334/(0.95*40),0)-IF(E1335=0,IF(E1334=1,IF(D1335=1,30,40)*0.18/(2*40),0),0)-IF(E1335=1,IF(E1334=0,IF(D1335=1,30,40)*0.18/(2*40),0),0)</f>
        <v/>
      </c>
      <c r="N1335" s="14" t="n">
        <v>0.2</v>
      </c>
      <c r="O1335" s="15">
        <f>K1335*N1335</f>
        <v/>
      </c>
      <c r="P1335">
        <f>IF(E1335=0,0.3,IF(D1335=1,IF(C1335&gt;=Params!$B$13-3,IF(C1335&lt;Params!$B$13,Params!$B$20,0.3),0.3),IF(C1335&gt;=Params!$B$15-3,IF(C1335&lt;Params!$B$15,Params!$B$21,0.3),0.3)))</f>
        <v/>
      </c>
    </row>
    <row r="1336" ht="15" customHeight="1" s="1">
      <c r="A1336" s="9" t="n">
        <v>1333</v>
      </c>
      <c r="B1336" s="6" t="inlineStr">
        <is>
          <t>25/02</t>
        </is>
      </c>
      <c r="C1336" s="6" t="n">
        <v>12</v>
      </c>
      <c r="D1336" s="6" t="n">
        <v>0</v>
      </c>
      <c r="E1336" s="10">
        <f>IF(D1336=1, IF(OR(C1336&lt;10, C1336&gt;=15),1,0), IF(OR(C1336&lt;7, C1336&gt;=18),1,0))</f>
        <v/>
      </c>
      <c r="F1336" s="11" t="n">
        <v>1.439</v>
      </c>
      <c r="G1336" s="12">
        <f>0.68*8</f>
        <v/>
      </c>
      <c r="H1336" s="12">
        <f>F1336-G1336</f>
        <v/>
      </c>
      <c r="I1336" s="10">
        <f>IF(E1336=0,"Fora",IF(E1335=0,"Carg xar",IF(H1336&lt;0,IF(M1336&lt;0.9,"Carg FV","Stby"),IF(M1336&gt;P1336,"V2H",IF(M1336&lt;0.9,"Carg xar","Stby")))))</f>
        <v/>
      </c>
      <c r="J1336" s="12">
        <f>IF(OR(I1336="Carg FV",I1336="Carg xar"),MIN(IF(I1336="Carg FV",ABS(H1336),7.4),7.4,MAX(0,(0.9-M1336)*40)*0.95),0)</f>
        <v/>
      </c>
      <c r="K1336" s="12">
        <f>IF(I1336="V2H",MIN(MAX(0,H1336),7.4,MAX(0,(M1336-P1336)*40)*0.95),0)</f>
        <v/>
      </c>
      <c r="L1336" s="12">
        <f>IF(E1336=0,0,MAX(0,H1336-K1336))</f>
        <v/>
      </c>
      <c r="M1336" s="13">
        <f>M1335+J1335/40-IF(I1335="V2H",K1335/(0.95*40),0)-IF(E1336=0,IF(E1335=1,IF(D1336=1,30,40)*0.18/(2*40),0),0)-IF(E1336=1,IF(E1335=0,IF(D1336=1,30,40)*0.18/(2*40),0),0)</f>
        <v/>
      </c>
      <c r="N1336" s="14" t="n">
        <v>0.2</v>
      </c>
      <c r="O1336" s="15">
        <f>K1336*N1336</f>
        <v/>
      </c>
      <c r="P1336">
        <f>IF(E1336=0,0.3,IF(D1336=1,IF(C1336&gt;=Params!$B$13-3,IF(C1336&lt;Params!$B$13,Params!$B$20,0.3),0.3),IF(C1336&gt;=Params!$B$15-3,IF(C1336&lt;Params!$B$15,Params!$B$21,0.3),0.3)))</f>
        <v/>
      </c>
    </row>
    <row r="1337" ht="15" customHeight="1" s="1">
      <c r="A1337" s="9" t="n">
        <v>1334</v>
      </c>
      <c r="B1337" s="6" t="inlineStr">
        <is>
          <t>25/02</t>
        </is>
      </c>
      <c r="C1337" s="6" t="n">
        <v>13</v>
      </c>
      <c r="D1337" s="6" t="n">
        <v>0</v>
      </c>
      <c r="E1337" s="10">
        <f>IF(D1337=1, IF(OR(C1337&lt;10, C1337&gt;=15),1,0), IF(OR(C1337&lt;7, C1337&gt;=18),1,0))</f>
        <v/>
      </c>
      <c r="F1337" s="11" t="n">
        <v>1.728</v>
      </c>
      <c r="G1337" s="12">
        <f>0.65*8</f>
        <v/>
      </c>
      <c r="H1337" s="12">
        <f>F1337-G1337</f>
        <v/>
      </c>
      <c r="I1337" s="10">
        <f>IF(E1337=0,"Fora",IF(E1336=0,"Carg xar",IF(H1337&lt;0,IF(M1337&lt;0.9,"Carg FV","Stby"),IF(M1337&gt;P1337,"V2H",IF(M1337&lt;0.9,"Carg xar","Stby")))))</f>
        <v/>
      </c>
      <c r="J1337" s="12">
        <f>IF(OR(I1337="Carg FV",I1337="Carg xar"),MIN(IF(I1337="Carg FV",ABS(H1337),7.4),7.4,MAX(0,(0.9-M1337)*40)*0.95),0)</f>
        <v/>
      </c>
      <c r="K1337" s="12">
        <f>IF(I1337="V2H",MIN(MAX(0,H1337),7.4,MAX(0,(M1337-P1337)*40)*0.95),0)</f>
        <v/>
      </c>
      <c r="L1337" s="12">
        <f>IF(E1337=0,0,MAX(0,H1337-K1337))</f>
        <v/>
      </c>
      <c r="M1337" s="13">
        <f>M1336+J1336/40-IF(I1336="V2H",K1336/(0.95*40),0)-IF(E1337=0,IF(E1336=1,IF(D1337=1,30,40)*0.18/(2*40),0),0)-IF(E1337=1,IF(E1336=0,IF(D1337=1,30,40)*0.18/(2*40),0),0)</f>
        <v/>
      </c>
      <c r="N1337" s="14" t="n">
        <v>0.2</v>
      </c>
      <c r="O1337" s="15">
        <f>K1337*N1337</f>
        <v/>
      </c>
      <c r="P1337">
        <f>IF(E1337=0,0.3,IF(D1337=1,IF(C1337&gt;=Params!$B$13-3,IF(C1337&lt;Params!$B$13,Params!$B$20,0.3),0.3),IF(C1337&gt;=Params!$B$15-3,IF(C1337&lt;Params!$B$15,Params!$B$21,0.3),0.3)))</f>
        <v/>
      </c>
    </row>
    <row r="1338" ht="15" customHeight="1" s="1">
      <c r="A1338" s="9" t="n">
        <v>1335</v>
      </c>
      <c r="B1338" s="6" t="inlineStr">
        <is>
          <t>25/02</t>
        </is>
      </c>
      <c r="C1338" s="6" t="n">
        <v>14</v>
      </c>
      <c r="D1338" s="6" t="n">
        <v>0</v>
      </c>
      <c r="E1338" s="10">
        <f>IF(D1338=1, IF(OR(C1338&lt;10, C1338&gt;=15),1,0), IF(OR(C1338&lt;7, C1338&gt;=18),1,0))</f>
        <v/>
      </c>
      <c r="F1338" s="11" t="n">
        <v>1.544</v>
      </c>
      <c r="G1338" s="12">
        <f>0.5*8</f>
        <v/>
      </c>
      <c r="H1338" s="12">
        <f>F1338-G1338</f>
        <v/>
      </c>
      <c r="I1338" s="10">
        <f>IF(E1338=0,"Fora",IF(E1337=0,"Carg xar",IF(H1338&lt;0,IF(M1338&lt;0.9,"Carg FV","Stby"),IF(M1338&gt;P1338,"V2H",IF(M1338&lt;0.9,"Carg xar","Stby")))))</f>
        <v/>
      </c>
      <c r="J1338" s="12">
        <f>IF(OR(I1338="Carg FV",I1338="Carg xar"),MIN(IF(I1338="Carg FV",ABS(H1338),7.4),7.4,MAX(0,(0.9-M1338)*40)*0.95),0)</f>
        <v/>
      </c>
      <c r="K1338" s="12">
        <f>IF(I1338="V2H",MIN(MAX(0,H1338),7.4,MAX(0,(M1338-P1338)*40)*0.95),0)</f>
        <v/>
      </c>
      <c r="L1338" s="12">
        <f>IF(E1338=0,0,MAX(0,H1338-K1338))</f>
        <v/>
      </c>
      <c r="M1338" s="13">
        <f>M1337+J1337/40-IF(I1337="V2H",K1337/(0.95*40),0)-IF(E1338=0,IF(E1337=1,IF(D1338=1,30,40)*0.18/(2*40),0),0)-IF(E1338=1,IF(E1337=0,IF(D1338=1,30,40)*0.18/(2*40),0),0)</f>
        <v/>
      </c>
      <c r="N1338" s="14" t="n">
        <v>0.15</v>
      </c>
      <c r="O1338" s="15">
        <f>K1338*N1338</f>
        <v/>
      </c>
      <c r="P1338">
        <f>IF(E1338=0,0.3,IF(D1338=1,IF(C1338&gt;=Params!$B$13-3,IF(C1338&lt;Params!$B$13,Params!$B$20,0.3),0.3),IF(C1338&gt;=Params!$B$15-3,IF(C1338&lt;Params!$B$15,Params!$B$21,0.3),0.3)))</f>
        <v/>
      </c>
    </row>
    <row r="1339" ht="15" customHeight="1" s="1">
      <c r="A1339" s="9" t="n">
        <v>1336</v>
      </c>
      <c r="B1339" s="6" t="inlineStr">
        <is>
          <t>25/02</t>
        </is>
      </c>
      <c r="C1339" s="6" t="n">
        <v>15</v>
      </c>
      <c r="D1339" s="6" t="n">
        <v>0</v>
      </c>
      <c r="E1339" s="10">
        <f>IF(D1339=1, IF(OR(C1339&lt;10, C1339&gt;=15),1,0), IF(OR(C1339&lt;7, C1339&gt;=18),1,0))</f>
        <v/>
      </c>
      <c r="F1339" s="11" t="n">
        <v>2.064</v>
      </c>
      <c r="G1339" s="12">
        <f>0.32*8</f>
        <v/>
      </c>
      <c r="H1339" s="12">
        <f>F1339-G1339</f>
        <v/>
      </c>
      <c r="I1339" s="10">
        <f>IF(E1339=0,"Fora",IF(E1338=0,"Carg xar",IF(H1339&lt;0,IF(M1339&lt;0.9,"Carg FV","Stby"),IF(M1339&gt;P1339,"V2H",IF(M1339&lt;0.9,"Carg xar","Stby")))))</f>
        <v/>
      </c>
      <c r="J1339" s="12">
        <f>IF(OR(I1339="Carg FV",I1339="Carg xar"),MIN(IF(I1339="Carg FV",ABS(H1339),7.4),7.4,MAX(0,(0.9-M1339)*40)*0.95),0)</f>
        <v/>
      </c>
      <c r="K1339" s="12">
        <f>IF(I1339="V2H",MIN(MAX(0,H1339),7.4,MAX(0,(M1339-P1339)*40)*0.95),0)</f>
        <v/>
      </c>
      <c r="L1339" s="12">
        <f>IF(E1339=0,0,MAX(0,H1339-K1339))</f>
        <v/>
      </c>
      <c r="M1339" s="13">
        <f>M1338+J1338/40-IF(I1338="V2H",K1338/(0.95*40),0)-IF(E1339=0,IF(E1338=1,IF(D1339=1,30,40)*0.18/(2*40),0),0)-IF(E1339=1,IF(E1338=0,IF(D1339=1,30,40)*0.18/(2*40),0),0)</f>
        <v/>
      </c>
      <c r="N1339" s="14" t="n">
        <v>0.15</v>
      </c>
      <c r="O1339" s="15">
        <f>K1339*N1339</f>
        <v/>
      </c>
      <c r="P1339">
        <f>IF(E1339=0,0.3,IF(D1339=1,IF(C1339&gt;=Params!$B$13-3,IF(C1339&lt;Params!$B$13,Params!$B$20,0.3),0.3),IF(C1339&gt;=Params!$B$15-3,IF(C1339&lt;Params!$B$15,Params!$B$21,0.3),0.3)))</f>
        <v/>
      </c>
    </row>
    <row r="1340" ht="15" customHeight="1" s="1">
      <c r="A1340" s="9" t="n">
        <v>1337</v>
      </c>
      <c r="B1340" s="6" t="inlineStr">
        <is>
          <t>25/02</t>
        </is>
      </c>
      <c r="C1340" s="6" t="n">
        <v>16</v>
      </c>
      <c r="D1340" s="6" t="n">
        <v>0</v>
      </c>
      <c r="E1340" s="10">
        <f>IF(D1340=1, IF(OR(C1340&lt;10, C1340&gt;=15),1,0), IF(OR(C1340&lt;7, C1340&gt;=18),1,0))</f>
        <v/>
      </c>
      <c r="F1340" s="11" t="n">
        <v>2.251</v>
      </c>
      <c r="G1340" s="12">
        <f>0.12*8</f>
        <v/>
      </c>
      <c r="H1340" s="12">
        <f>F1340-G1340</f>
        <v/>
      </c>
      <c r="I1340" s="10">
        <f>IF(E1340=0,"Fora",IF(E1339=0,"Carg xar",IF(H1340&lt;0,IF(M1340&lt;0.9,"Carg FV","Stby"),IF(M1340&gt;P1340,"V2H",IF(M1340&lt;0.9,"Carg xar","Stby")))))</f>
        <v/>
      </c>
      <c r="J1340" s="12">
        <f>IF(OR(I1340="Carg FV",I1340="Carg xar"),MIN(IF(I1340="Carg FV",ABS(H1340),7.4),7.4,MAX(0,(0.9-M1340)*40)*0.95),0)</f>
        <v/>
      </c>
      <c r="K1340" s="12">
        <f>IF(I1340="V2H",MIN(MAX(0,H1340),7.4,MAX(0,(M1340-P1340)*40)*0.95),0)</f>
        <v/>
      </c>
      <c r="L1340" s="12">
        <f>IF(E1340=0,0,MAX(0,H1340-K1340))</f>
        <v/>
      </c>
      <c r="M1340" s="13">
        <f>M1339+J1339/40-IF(I1339="V2H",K1339/(0.95*40),0)-IF(E1340=0,IF(E1339=1,IF(D1340=1,30,40)*0.18/(2*40),0),0)-IF(E1340=1,IF(E1339=0,IF(D1340=1,30,40)*0.18/(2*40),0),0)</f>
        <v/>
      </c>
      <c r="N1340" s="14" t="n">
        <v>0.15</v>
      </c>
      <c r="O1340" s="15">
        <f>K1340*N1340</f>
        <v/>
      </c>
      <c r="P1340">
        <f>IF(E1340=0,0.3,IF(D1340=1,IF(C1340&gt;=Params!$B$13-3,IF(C1340&lt;Params!$B$13,Params!$B$20,0.3),0.3),IF(C1340&gt;=Params!$B$15-3,IF(C1340&lt;Params!$B$15,Params!$B$21,0.3),0.3)))</f>
        <v/>
      </c>
    </row>
    <row r="1341" ht="15" customHeight="1" s="1">
      <c r="A1341" s="9" t="n">
        <v>1338</v>
      </c>
      <c r="B1341" s="6" t="inlineStr">
        <is>
          <t>25/02</t>
        </is>
      </c>
      <c r="C1341" s="6" t="n">
        <v>17</v>
      </c>
      <c r="D1341" s="6" t="n">
        <v>0</v>
      </c>
      <c r="E1341" s="10">
        <f>IF(D1341=1, IF(OR(C1341&lt;10, C1341&gt;=15),1,0), IF(OR(C1341&lt;7, C1341&gt;=18),1,0))</f>
        <v/>
      </c>
      <c r="F1341" s="11" t="n">
        <v>1.67</v>
      </c>
      <c r="G1341" s="12">
        <f>0*8</f>
        <v/>
      </c>
      <c r="H1341" s="12">
        <f>F1341-G1341</f>
        <v/>
      </c>
      <c r="I1341" s="10">
        <f>IF(E1341=0,"Fora",IF(E1340=0,"Carg xar",IF(H1341&lt;0,IF(M1341&lt;0.9,"Carg FV","Stby"),IF(M1341&gt;P1341,"V2H",IF(M1341&lt;0.9,"Carg xar","Stby")))))</f>
        <v/>
      </c>
      <c r="J1341" s="12">
        <f>IF(OR(I1341="Carg FV",I1341="Carg xar"),MIN(IF(I1341="Carg FV",ABS(H1341),7.4),7.4,MAX(0,(0.9-M1341)*40)*0.95),0)</f>
        <v/>
      </c>
      <c r="K1341" s="12">
        <f>IF(I1341="V2H",MIN(MAX(0,H1341),7.4,MAX(0,(M1341-P1341)*40)*0.95),0)</f>
        <v/>
      </c>
      <c r="L1341" s="12">
        <f>IF(E1341=0,0,MAX(0,H1341-K1341))</f>
        <v/>
      </c>
      <c r="M1341" s="13">
        <f>M1340+J1340/40-IF(I1340="V2H",K1340/(0.95*40),0)-IF(E1341=0,IF(E1340=1,IF(D1341=1,30,40)*0.18/(2*40),0),0)-IF(E1341=1,IF(E1340=0,IF(D1341=1,30,40)*0.18/(2*40),0),0)</f>
        <v/>
      </c>
      <c r="N1341" s="14" t="n">
        <v>0.15</v>
      </c>
      <c r="O1341" s="15">
        <f>K1341*N1341</f>
        <v/>
      </c>
      <c r="P1341">
        <f>IF(E1341=0,0.3,IF(D1341=1,IF(C1341&gt;=Params!$B$13-3,IF(C1341&lt;Params!$B$13,Params!$B$20,0.3),0.3),IF(C1341&gt;=Params!$B$15-3,IF(C1341&lt;Params!$B$15,Params!$B$21,0.3),0.3)))</f>
        <v/>
      </c>
    </row>
    <row r="1342" ht="15" customHeight="1" s="1">
      <c r="A1342" s="9" t="n">
        <v>1339</v>
      </c>
      <c r="B1342" s="6" t="inlineStr">
        <is>
          <t>25/02</t>
        </is>
      </c>
      <c r="C1342" s="6" t="n">
        <v>18</v>
      </c>
      <c r="D1342" s="6" t="n">
        <v>0</v>
      </c>
      <c r="E1342" s="10">
        <f>IF(D1342=1, IF(OR(C1342&lt;10, C1342&gt;=15),1,0), IF(OR(C1342&lt;7, C1342&gt;=18),1,0))</f>
        <v/>
      </c>
      <c r="F1342" s="11" t="n">
        <v>1.743</v>
      </c>
      <c r="G1342" s="12">
        <f>0*8</f>
        <v/>
      </c>
      <c r="H1342" s="12">
        <f>F1342-G1342</f>
        <v/>
      </c>
      <c r="I1342" s="10">
        <f>IF(E1342=0,"Fora",IF(E1341=0,"Carg xar",IF(H1342&lt;0,IF(M1342&lt;0.9,"Carg FV","Stby"),IF(M1342&gt;P1342,"V2H",IF(M1342&lt;0.9,"Carg xar","Stby")))))</f>
        <v/>
      </c>
      <c r="J1342" s="12">
        <f>IF(OR(I1342="Carg FV",I1342="Carg xar"),MIN(IF(I1342="Carg FV",ABS(H1342),7.4),7.4,MAX(0,(0.9-M1342)*40)*0.95),0)</f>
        <v/>
      </c>
      <c r="K1342" s="12">
        <f>IF(I1342="V2H",MIN(MAX(0,H1342),7.4,MAX(0,(M1342-P1342)*40)*0.95),0)</f>
        <v/>
      </c>
      <c r="L1342" s="12">
        <f>IF(E1342=0,0,MAX(0,H1342-K1342))</f>
        <v/>
      </c>
      <c r="M1342" s="13">
        <f>M1341+J1341/40-IF(I1341="V2H",K1341/(0.95*40),0)-IF(E1342=0,IF(E1341=1,IF(D1342=1,30,40)*0.18/(2*40),0),0)-IF(E1342=1,IF(E1341=0,IF(D1342=1,30,40)*0.18/(2*40),0),0)</f>
        <v/>
      </c>
      <c r="N1342" s="14" t="n">
        <v>0.2</v>
      </c>
      <c r="O1342" s="15">
        <f>K1342*N1342</f>
        <v/>
      </c>
      <c r="P1342">
        <f>IF(E1342=0,0.3,IF(D1342=1,IF(C1342&gt;=Params!$B$13-3,IF(C1342&lt;Params!$B$13,Params!$B$20,0.3),0.3),IF(C1342&gt;=Params!$B$15-3,IF(C1342&lt;Params!$B$15,Params!$B$21,0.3),0.3)))</f>
        <v/>
      </c>
    </row>
    <row r="1343" ht="15" customHeight="1" s="1">
      <c r="A1343" s="9" t="n">
        <v>1340</v>
      </c>
      <c r="B1343" s="6" t="inlineStr">
        <is>
          <t>25/02</t>
        </is>
      </c>
      <c r="C1343" s="6" t="n">
        <v>19</v>
      </c>
      <c r="D1343" s="6" t="n">
        <v>0</v>
      </c>
      <c r="E1343" s="10">
        <f>IF(D1343=1, IF(OR(C1343&lt;10, C1343&gt;=15),1,0), IF(OR(C1343&lt;7, C1343&gt;=18),1,0))</f>
        <v/>
      </c>
      <c r="F1343" s="11" t="n">
        <v>1.925</v>
      </c>
      <c r="G1343" s="12">
        <f>0*8</f>
        <v/>
      </c>
      <c r="H1343" s="12">
        <f>F1343-G1343</f>
        <v/>
      </c>
      <c r="I1343" s="10">
        <f>IF(E1343=0,"Fora",IF(E1342=0,"Carg xar",IF(H1343&lt;0,IF(M1343&lt;0.9,"Carg FV","Stby"),IF(M1343&gt;P1343,"V2H",IF(M1343&lt;0.9,"Carg xar","Stby")))))</f>
        <v/>
      </c>
      <c r="J1343" s="12">
        <f>IF(OR(I1343="Carg FV",I1343="Carg xar"),MIN(IF(I1343="Carg FV",ABS(H1343),7.4),7.4,MAX(0,(0.9-M1343)*40)*0.95),0)</f>
        <v/>
      </c>
      <c r="K1343" s="12">
        <f>IF(I1343="V2H",MIN(MAX(0,H1343),7.4,MAX(0,(M1343-P1343)*40)*0.95),0)</f>
        <v/>
      </c>
      <c r="L1343" s="12">
        <f>IF(E1343=0,0,MAX(0,H1343-K1343))</f>
        <v/>
      </c>
      <c r="M1343" s="13">
        <f>M1342+J1342/40-IF(I1342="V2H",K1342/(0.95*40),0)-IF(E1343=0,IF(E1342=1,IF(D1343=1,30,40)*0.18/(2*40),0),0)-IF(E1343=1,IF(E1342=0,IF(D1343=1,30,40)*0.18/(2*40),0),0)</f>
        <v/>
      </c>
      <c r="N1343" s="14" t="n">
        <v>0.2</v>
      </c>
      <c r="O1343" s="15">
        <f>K1343*N1343</f>
        <v/>
      </c>
      <c r="P1343">
        <f>IF(E1343=0,0.3,IF(D1343=1,IF(C1343&gt;=Params!$B$13-3,IF(C1343&lt;Params!$B$13,Params!$B$20,0.3),0.3),IF(C1343&gt;=Params!$B$15-3,IF(C1343&lt;Params!$B$15,Params!$B$21,0.3),0.3)))</f>
        <v/>
      </c>
    </row>
    <row r="1344" ht="15" customHeight="1" s="1">
      <c r="A1344" s="9" t="n">
        <v>1341</v>
      </c>
      <c r="B1344" s="6" t="inlineStr">
        <is>
          <t>25/02</t>
        </is>
      </c>
      <c r="C1344" s="6" t="n">
        <v>20</v>
      </c>
      <c r="D1344" s="6" t="n">
        <v>0</v>
      </c>
      <c r="E1344" s="10">
        <f>IF(D1344=1, IF(OR(C1344&lt;10, C1344&gt;=15),1,0), IF(OR(C1344&lt;7, C1344&gt;=18),1,0))</f>
        <v/>
      </c>
      <c r="F1344" s="11" t="n">
        <v>1.708</v>
      </c>
      <c r="G1344" s="12">
        <f>0*8</f>
        <v/>
      </c>
      <c r="H1344" s="12">
        <f>F1344-G1344</f>
        <v/>
      </c>
      <c r="I1344" s="10">
        <f>IF(E1344=0,"Fora",IF(E1343=0,"Carg xar",IF(H1344&lt;0,IF(M1344&lt;0.9,"Carg FV","Stby"),IF(M1344&gt;P1344,"V2H",IF(M1344&lt;0.9,"Carg xar","Stby")))))</f>
        <v/>
      </c>
      <c r="J1344" s="12">
        <f>IF(OR(I1344="Carg FV",I1344="Carg xar"),MIN(IF(I1344="Carg FV",ABS(H1344),7.4),7.4,MAX(0,(0.9-M1344)*40)*0.95),0)</f>
        <v/>
      </c>
      <c r="K1344" s="12">
        <f>IF(I1344="V2H",MIN(MAX(0,H1344),7.4,MAX(0,(M1344-P1344)*40)*0.95),0)</f>
        <v/>
      </c>
      <c r="L1344" s="12">
        <f>IF(E1344=0,0,MAX(0,H1344-K1344))</f>
        <v/>
      </c>
      <c r="M1344" s="13">
        <f>M1343+J1343/40-IF(I1343="V2H",K1343/(0.95*40),0)-IF(E1344=0,IF(E1343=1,IF(D1344=1,30,40)*0.18/(2*40),0),0)-IF(E1344=1,IF(E1343=0,IF(D1344=1,30,40)*0.18/(2*40),0),0)</f>
        <v/>
      </c>
      <c r="N1344" s="14" t="n">
        <v>0.2</v>
      </c>
      <c r="O1344" s="15">
        <f>K1344*N1344</f>
        <v/>
      </c>
      <c r="P1344">
        <f>IF(E1344=0,0.3,IF(D1344=1,IF(C1344&gt;=Params!$B$13-3,IF(C1344&lt;Params!$B$13,Params!$B$20,0.3),0.3),IF(C1344&gt;=Params!$B$15-3,IF(C1344&lt;Params!$B$15,Params!$B$21,0.3),0.3)))</f>
        <v/>
      </c>
    </row>
    <row r="1345" ht="15" customHeight="1" s="1">
      <c r="A1345" s="9" t="n">
        <v>1342</v>
      </c>
      <c r="B1345" s="6" t="inlineStr">
        <is>
          <t>25/02</t>
        </is>
      </c>
      <c r="C1345" s="6" t="n">
        <v>21</v>
      </c>
      <c r="D1345" s="6" t="n">
        <v>0</v>
      </c>
      <c r="E1345" s="10">
        <f>IF(D1345=1, IF(OR(C1345&lt;10, C1345&gt;=15),1,0), IF(OR(C1345&lt;7, C1345&gt;=18),1,0))</f>
        <v/>
      </c>
      <c r="F1345" s="11" t="n">
        <v>0.378</v>
      </c>
      <c r="G1345" s="12">
        <f>0*8</f>
        <v/>
      </c>
      <c r="H1345" s="12">
        <f>F1345-G1345</f>
        <v/>
      </c>
      <c r="I1345" s="10">
        <f>IF(E1345=0,"Fora",IF(E1344=0,"Carg xar",IF(H1345&lt;0,IF(M1345&lt;0.9,"Carg FV","Stby"),IF(M1345&gt;P1345,"V2H",IF(M1345&lt;0.9,"Carg xar","Stby")))))</f>
        <v/>
      </c>
      <c r="J1345" s="12">
        <f>IF(OR(I1345="Carg FV",I1345="Carg xar"),MIN(IF(I1345="Carg FV",ABS(H1345),7.4),7.4,MAX(0,(0.9-M1345)*40)*0.95),0)</f>
        <v/>
      </c>
      <c r="K1345" s="12">
        <f>IF(I1345="V2H",MIN(MAX(0,H1345),7.4,MAX(0,(M1345-P1345)*40)*0.95),0)</f>
        <v/>
      </c>
      <c r="L1345" s="12">
        <f>IF(E1345=0,0,MAX(0,H1345-K1345))</f>
        <v/>
      </c>
      <c r="M1345" s="13">
        <f>M1344+J1344/40-IF(I1344="V2H",K1344/(0.95*40),0)-IF(E1345=0,IF(E1344=1,IF(D1345=1,30,40)*0.18/(2*40),0),0)-IF(E1345=1,IF(E1344=0,IF(D1345=1,30,40)*0.18/(2*40),0),0)</f>
        <v/>
      </c>
      <c r="N1345" s="14" t="n">
        <v>0.2</v>
      </c>
      <c r="O1345" s="15">
        <f>K1345*N1345</f>
        <v/>
      </c>
      <c r="P1345">
        <f>IF(E1345=0,0.3,IF(D1345=1,IF(C1345&gt;=Params!$B$13-3,IF(C1345&lt;Params!$B$13,Params!$B$20,0.3),0.3),IF(C1345&gt;=Params!$B$15-3,IF(C1345&lt;Params!$B$15,Params!$B$21,0.3),0.3)))</f>
        <v/>
      </c>
    </row>
    <row r="1346" ht="15" customHeight="1" s="1">
      <c r="A1346" s="9" t="n">
        <v>1343</v>
      </c>
      <c r="B1346" s="6" t="inlineStr">
        <is>
          <t>25/02</t>
        </is>
      </c>
      <c r="C1346" s="6" t="n">
        <v>22</v>
      </c>
      <c r="D1346" s="6" t="n">
        <v>0</v>
      </c>
      <c r="E1346" s="10">
        <f>IF(D1346=1, IF(OR(C1346&lt;10, C1346&gt;=15),1,0), IF(OR(C1346&lt;7, C1346&gt;=18),1,0))</f>
        <v/>
      </c>
      <c r="F1346" s="11" t="n">
        <v>0.25</v>
      </c>
      <c r="G1346" s="12">
        <f>0*8</f>
        <v/>
      </c>
      <c r="H1346" s="12">
        <f>F1346-G1346</f>
        <v/>
      </c>
      <c r="I1346" s="10">
        <f>IF(E1346=0,"Fora",IF(E1345=0,"Carg xar",IF(H1346&lt;0,IF(M1346&lt;0.9,"Carg FV","Stby"),IF(M1346&gt;P1346,"V2H",IF(M1346&lt;0.9,"Carg xar","Stby")))))</f>
        <v/>
      </c>
      <c r="J1346" s="12">
        <f>IF(OR(I1346="Carg FV",I1346="Carg xar"),MIN(IF(I1346="Carg FV",ABS(H1346),7.4),7.4,MAX(0,(0.9-M1346)*40)*0.95),0)</f>
        <v/>
      </c>
      <c r="K1346" s="12">
        <f>IF(I1346="V2H",MIN(MAX(0,H1346),7.4,MAX(0,(M1346-P1346)*40)*0.95),0)</f>
        <v/>
      </c>
      <c r="L1346" s="12">
        <f>IF(E1346=0,0,MAX(0,H1346-K1346))</f>
        <v/>
      </c>
      <c r="M1346" s="13">
        <f>M1345+J1345/40-IF(I1345="V2H",K1345/(0.95*40),0)-IF(E1346=0,IF(E1345=1,IF(D1346=1,30,40)*0.18/(2*40),0),0)-IF(E1346=1,IF(E1345=0,IF(D1346=1,30,40)*0.18/(2*40),0),0)</f>
        <v/>
      </c>
      <c r="N1346" s="14" t="n">
        <v>0.15</v>
      </c>
      <c r="O1346" s="15">
        <f>K1346*N1346</f>
        <v/>
      </c>
      <c r="P1346">
        <f>IF(E1346=0,0.3,IF(D1346=1,IF(C1346&gt;=Params!$B$13-3,IF(C1346&lt;Params!$B$13,Params!$B$20,0.3),0.3),IF(C1346&gt;=Params!$B$15-3,IF(C1346&lt;Params!$B$15,Params!$B$21,0.3),0.3)))</f>
        <v/>
      </c>
    </row>
    <row r="1347" ht="15" customHeight="1" s="1">
      <c r="A1347" s="9" t="n">
        <v>1344</v>
      </c>
      <c r="B1347" s="6" t="inlineStr">
        <is>
          <t>25/02</t>
        </is>
      </c>
      <c r="C1347" s="6" t="n">
        <v>23</v>
      </c>
      <c r="D1347" s="6" t="n">
        <v>0</v>
      </c>
      <c r="E1347" s="10">
        <f>IF(D1347=1, IF(OR(C1347&lt;10, C1347&gt;=15),1,0), IF(OR(C1347&lt;7, C1347&gt;=18),1,0))</f>
        <v/>
      </c>
      <c r="F1347" s="11" t="n">
        <v>0.369</v>
      </c>
      <c r="G1347" s="12">
        <f>0*8</f>
        <v/>
      </c>
      <c r="H1347" s="12">
        <f>F1347-G1347</f>
        <v/>
      </c>
      <c r="I1347" s="10">
        <f>IF(E1347=0,"Fora",IF(E1346=0,"Carg xar",IF(H1347&lt;0,IF(M1347&lt;0.9,"Carg FV","Stby"),IF(M1347&gt;P1347,"V2H",IF(M1347&lt;0.9,"Carg xar","Stby")))))</f>
        <v/>
      </c>
      <c r="J1347" s="12">
        <f>IF(OR(I1347="Carg FV",I1347="Carg xar"),MIN(IF(I1347="Carg FV",ABS(H1347),7.4),7.4,MAX(0,(0.9-M1347)*40)*0.95),0)</f>
        <v/>
      </c>
      <c r="K1347" s="12">
        <f>IF(I1347="V2H",MIN(MAX(0,H1347),7.4,MAX(0,(M1347-P1347)*40)*0.95),0)</f>
        <v/>
      </c>
      <c r="L1347" s="12">
        <f>IF(E1347=0,0,MAX(0,H1347-K1347))</f>
        <v/>
      </c>
      <c r="M1347" s="13">
        <f>M1346+J1346/40-IF(I1346="V2H",K1346/(0.95*40),0)-IF(E1347=0,IF(E1346=1,IF(D1347=1,30,40)*0.18/(2*40),0),0)-IF(E1347=1,IF(E1346=0,IF(D1347=1,30,40)*0.18/(2*40),0),0)</f>
        <v/>
      </c>
      <c r="N1347" s="14" t="n">
        <v>0.15</v>
      </c>
      <c r="O1347" s="15">
        <f>K1347*N1347</f>
        <v/>
      </c>
      <c r="P1347">
        <f>IF(E1347=0,0.3,IF(D1347=1,IF(C1347&gt;=Params!$B$13-3,IF(C1347&lt;Params!$B$13,Params!$B$20,0.3),0.3),IF(C1347&gt;=Params!$B$15-3,IF(C1347&lt;Params!$B$15,Params!$B$21,0.3),0.3)))</f>
        <v/>
      </c>
    </row>
    <row r="1348" ht="15" customHeight="1" s="1">
      <c r="A1348" s="9" t="n">
        <v>1345</v>
      </c>
      <c r="B1348" s="6" t="inlineStr">
        <is>
          <t>26/02</t>
        </is>
      </c>
      <c r="C1348" s="6" t="n">
        <v>0</v>
      </c>
      <c r="D1348" s="6" t="n">
        <v>0</v>
      </c>
      <c r="E1348" s="10">
        <f>IF(D1348=1, IF(OR(C1348&lt;10, C1348&gt;=15),1,0), IF(OR(C1348&lt;7, C1348&gt;=18),1,0))</f>
        <v/>
      </c>
      <c r="F1348" s="11" t="n">
        <v>0.153</v>
      </c>
      <c r="G1348" s="12">
        <f>0*8</f>
        <v/>
      </c>
      <c r="H1348" s="12">
        <f>F1348-G1348</f>
        <v/>
      </c>
      <c r="I1348" s="10">
        <f>IF(E1348=0,"Fora",IF(E1347=0,"Carg xar",IF(H1348&lt;0,IF(M1348&lt;0.9,"Carg FV","Stby"),IF(M1348&gt;P1348,"V2H",IF(M1348&lt;0.9,"Carg xar","Stby")))))</f>
        <v/>
      </c>
      <c r="J1348" s="12">
        <f>IF(OR(I1348="Carg FV",I1348="Carg xar"),MIN(IF(I1348="Carg FV",ABS(H1348),7.4),7.4,MAX(0,(0.9-M1348)*40)*0.95),0)</f>
        <v/>
      </c>
      <c r="K1348" s="12">
        <f>IF(I1348="V2H",MIN(MAX(0,H1348),7.4,MAX(0,(M1348-P1348)*40)*0.95),0)</f>
        <v/>
      </c>
      <c r="L1348" s="12">
        <f>IF(E1348=0,0,MAX(0,H1348-K1348))</f>
        <v/>
      </c>
      <c r="M1348" s="13">
        <f>M1347+J1347/40-IF(I1347="V2H",K1347/(0.95*40),0)-IF(E1348=0,IF(E1347=1,IF(D1348=1,30,40)*0.18/(2*40),0),0)-IF(E1348=1,IF(E1347=0,IF(D1348=1,30,40)*0.18/(2*40),0),0)</f>
        <v/>
      </c>
      <c r="N1348" s="14" t="n">
        <v>0.09</v>
      </c>
      <c r="O1348" s="15">
        <f>K1348*N1348</f>
        <v/>
      </c>
      <c r="P1348">
        <f>IF(E1348=0,0.3,IF(D1348=1,IF(C1348&gt;=Params!$B$13-3,IF(C1348&lt;Params!$B$13,Params!$B$20,0.3),0.3),IF(C1348&gt;=Params!$B$15-3,IF(C1348&lt;Params!$B$15,Params!$B$21,0.3),0.3)))</f>
        <v/>
      </c>
    </row>
    <row r="1349" ht="15" customHeight="1" s="1">
      <c r="A1349" s="9" t="n">
        <v>1346</v>
      </c>
      <c r="B1349" s="6" t="inlineStr">
        <is>
          <t>26/02</t>
        </is>
      </c>
      <c r="C1349" s="6" t="n">
        <v>1</v>
      </c>
      <c r="D1349" s="6" t="n">
        <v>0</v>
      </c>
      <c r="E1349" s="10">
        <f>IF(D1349=1, IF(OR(C1349&lt;10, C1349&gt;=15),1,0), IF(OR(C1349&lt;7, C1349&gt;=18),1,0))</f>
        <v/>
      </c>
      <c r="F1349" s="11" t="n">
        <v>0.149</v>
      </c>
      <c r="G1349" s="12">
        <f>0*8</f>
        <v/>
      </c>
      <c r="H1349" s="12">
        <f>F1349-G1349</f>
        <v/>
      </c>
      <c r="I1349" s="10">
        <f>IF(E1349=0,"Fora",IF(E1348=0,"Carg xar",IF(H1349&lt;0,IF(M1349&lt;0.9,"Carg FV","Stby"),IF(M1349&gt;P1349,"V2H",IF(M1349&lt;0.9,"Carg xar","Stby")))))</f>
        <v/>
      </c>
      <c r="J1349" s="12">
        <f>IF(OR(I1349="Carg FV",I1349="Carg xar"),MIN(IF(I1349="Carg FV",ABS(H1349),7.4),7.4,MAX(0,(0.9-M1349)*40)*0.95),0)</f>
        <v/>
      </c>
      <c r="K1349" s="12">
        <f>IF(I1349="V2H",MIN(MAX(0,H1349),7.4,MAX(0,(M1349-P1349)*40)*0.95),0)</f>
        <v/>
      </c>
      <c r="L1349" s="12">
        <f>IF(E1349=0,0,MAX(0,H1349-K1349))</f>
        <v/>
      </c>
      <c r="M1349" s="13">
        <f>M1348+J1348/40-IF(I1348="V2H",K1348/(0.95*40),0)-IF(E1349=0,IF(E1348=1,IF(D1349=1,30,40)*0.18/(2*40),0),0)-IF(E1349=1,IF(E1348=0,IF(D1349=1,30,40)*0.18/(2*40),0),0)</f>
        <v/>
      </c>
      <c r="N1349" s="14" t="n">
        <v>0.09</v>
      </c>
      <c r="O1349" s="15">
        <f>K1349*N1349</f>
        <v/>
      </c>
      <c r="P1349">
        <f>IF(E1349=0,0.3,IF(D1349=1,IF(C1349&gt;=Params!$B$13-3,IF(C1349&lt;Params!$B$13,Params!$B$20,0.3),0.3),IF(C1349&gt;=Params!$B$15-3,IF(C1349&lt;Params!$B$15,Params!$B$21,0.3),0.3)))</f>
        <v/>
      </c>
    </row>
    <row r="1350" ht="15" customHeight="1" s="1">
      <c r="A1350" s="9" t="n">
        <v>1347</v>
      </c>
      <c r="B1350" s="6" t="inlineStr">
        <is>
          <t>26/02</t>
        </is>
      </c>
      <c r="C1350" s="6" t="n">
        <v>2</v>
      </c>
      <c r="D1350" s="6" t="n">
        <v>0</v>
      </c>
      <c r="E1350" s="10">
        <f>IF(D1350=1, IF(OR(C1350&lt;10, C1350&gt;=15),1,0), IF(OR(C1350&lt;7, C1350&gt;=18),1,0))</f>
        <v/>
      </c>
      <c r="F1350" s="11" t="n">
        <v>0.123</v>
      </c>
      <c r="G1350" s="12">
        <f>0*8</f>
        <v/>
      </c>
      <c r="H1350" s="12">
        <f>F1350-G1350</f>
        <v/>
      </c>
      <c r="I1350" s="10">
        <f>IF(E1350=0,"Fora",IF(E1349=0,"Carg xar",IF(H1350&lt;0,IF(M1350&lt;0.9,"Carg FV","Stby"),IF(M1350&gt;P1350,"V2H",IF(M1350&lt;0.9,"Carg xar","Stby")))))</f>
        <v/>
      </c>
      <c r="J1350" s="12">
        <f>IF(OR(I1350="Carg FV",I1350="Carg xar"),MIN(IF(I1350="Carg FV",ABS(H1350),7.4),7.4,MAX(0,(0.9-M1350)*40)*0.95),0)</f>
        <v/>
      </c>
      <c r="K1350" s="12">
        <f>IF(I1350="V2H",MIN(MAX(0,H1350),7.4,MAX(0,(M1350-P1350)*40)*0.95),0)</f>
        <v/>
      </c>
      <c r="L1350" s="12">
        <f>IF(E1350=0,0,MAX(0,H1350-K1350))</f>
        <v/>
      </c>
      <c r="M1350" s="13">
        <f>M1349+J1349/40-IF(I1349="V2H",K1349/(0.95*40),0)-IF(E1350=0,IF(E1349=1,IF(D1350=1,30,40)*0.18/(2*40),0),0)-IF(E1350=1,IF(E1349=0,IF(D1350=1,30,40)*0.18/(2*40),0),0)</f>
        <v/>
      </c>
      <c r="N1350" s="14" t="n">
        <v>0.09</v>
      </c>
      <c r="O1350" s="15">
        <f>K1350*N1350</f>
        <v/>
      </c>
      <c r="P1350">
        <f>IF(E1350=0,0.3,IF(D1350=1,IF(C1350&gt;=Params!$B$13-3,IF(C1350&lt;Params!$B$13,Params!$B$20,0.3),0.3),IF(C1350&gt;=Params!$B$15-3,IF(C1350&lt;Params!$B$15,Params!$B$21,0.3),0.3)))</f>
        <v/>
      </c>
    </row>
    <row r="1351" ht="15" customHeight="1" s="1">
      <c r="A1351" s="9" t="n">
        <v>1348</v>
      </c>
      <c r="B1351" s="6" t="inlineStr">
        <is>
          <t>26/02</t>
        </is>
      </c>
      <c r="C1351" s="6" t="n">
        <v>3</v>
      </c>
      <c r="D1351" s="6" t="n">
        <v>0</v>
      </c>
      <c r="E1351" s="10">
        <f>IF(D1351=1, IF(OR(C1351&lt;10, C1351&gt;=15),1,0), IF(OR(C1351&lt;7, C1351&gt;=18),1,0))</f>
        <v/>
      </c>
      <c r="F1351" s="11" t="n">
        <v>0.207</v>
      </c>
      <c r="G1351" s="12">
        <f>0*8</f>
        <v/>
      </c>
      <c r="H1351" s="12">
        <f>F1351-G1351</f>
        <v/>
      </c>
      <c r="I1351" s="10">
        <f>IF(E1351=0,"Fora",IF(E1350=0,"Carg xar",IF(H1351&lt;0,IF(M1351&lt;0.9,"Carg FV","Stby"),IF(M1351&gt;P1351,"V2H",IF(M1351&lt;0.9,"Carg xar","Stby")))))</f>
        <v/>
      </c>
      <c r="J1351" s="12">
        <f>IF(OR(I1351="Carg FV",I1351="Carg xar"),MIN(IF(I1351="Carg FV",ABS(H1351),7.4),7.4,MAX(0,(0.9-M1351)*40)*0.95),0)</f>
        <v/>
      </c>
      <c r="K1351" s="12">
        <f>IF(I1351="V2H",MIN(MAX(0,H1351),7.4,MAX(0,(M1351-P1351)*40)*0.95),0)</f>
        <v/>
      </c>
      <c r="L1351" s="12">
        <f>IF(E1351=0,0,MAX(0,H1351-K1351))</f>
        <v/>
      </c>
      <c r="M1351" s="13">
        <f>M1350+J1350/40-IF(I1350="V2H",K1350/(0.95*40),0)-IF(E1351=0,IF(E1350=1,IF(D1351=1,30,40)*0.18/(2*40),0),0)-IF(E1351=1,IF(E1350=0,IF(D1351=1,30,40)*0.18/(2*40),0),0)</f>
        <v/>
      </c>
      <c r="N1351" s="14" t="n">
        <v>0.09</v>
      </c>
      <c r="O1351" s="15">
        <f>K1351*N1351</f>
        <v/>
      </c>
      <c r="P1351">
        <f>IF(E1351=0,0.3,IF(D1351=1,IF(C1351&gt;=Params!$B$13-3,IF(C1351&lt;Params!$B$13,Params!$B$20,0.3),0.3),IF(C1351&gt;=Params!$B$15-3,IF(C1351&lt;Params!$B$15,Params!$B$21,0.3),0.3)))</f>
        <v/>
      </c>
    </row>
    <row r="1352" ht="15" customHeight="1" s="1">
      <c r="A1352" s="9" t="n">
        <v>1349</v>
      </c>
      <c r="B1352" s="6" t="inlineStr">
        <is>
          <t>26/02</t>
        </is>
      </c>
      <c r="C1352" s="6" t="n">
        <v>4</v>
      </c>
      <c r="D1352" s="6" t="n">
        <v>0</v>
      </c>
      <c r="E1352" s="10">
        <f>IF(D1352=1, IF(OR(C1352&lt;10, C1352&gt;=15),1,0), IF(OR(C1352&lt;7, C1352&gt;=18),1,0))</f>
        <v/>
      </c>
      <c r="F1352" s="11" t="n">
        <v>2.167</v>
      </c>
      <c r="G1352" s="12">
        <f>0*8</f>
        <v/>
      </c>
      <c r="H1352" s="12">
        <f>F1352-G1352</f>
        <v/>
      </c>
      <c r="I1352" s="10">
        <f>IF(E1352=0,"Fora",IF(E1351=0,"Carg xar",IF(H1352&lt;0,IF(M1352&lt;0.9,"Carg FV","Stby"),IF(M1352&gt;P1352,"V2H",IF(M1352&lt;0.9,"Carg xar","Stby")))))</f>
        <v/>
      </c>
      <c r="J1352" s="12">
        <f>IF(OR(I1352="Carg FV",I1352="Carg xar"),MIN(IF(I1352="Carg FV",ABS(H1352),7.4),7.4,MAX(0,(0.9-M1352)*40)*0.95),0)</f>
        <v/>
      </c>
      <c r="K1352" s="12">
        <f>IF(I1352="V2H",MIN(MAX(0,H1352),7.4,MAX(0,(M1352-P1352)*40)*0.95),0)</f>
        <v/>
      </c>
      <c r="L1352" s="12">
        <f>IF(E1352=0,0,MAX(0,H1352-K1352))</f>
        <v/>
      </c>
      <c r="M1352" s="13">
        <f>M1351+J1351/40-IF(I1351="V2H",K1351/(0.95*40),0)-IF(E1352=0,IF(E1351=1,IF(D1352=1,30,40)*0.18/(2*40),0),0)-IF(E1352=1,IF(E1351=0,IF(D1352=1,30,40)*0.18/(2*40),0),0)</f>
        <v/>
      </c>
      <c r="N1352" s="14" t="n">
        <v>0.09</v>
      </c>
      <c r="O1352" s="15">
        <f>K1352*N1352</f>
        <v/>
      </c>
      <c r="P1352">
        <f>IF(E1352=0,0.3,IF(D1352=1,IF(C1352&gt;=Params!$B$13-3,IF(C1352&lt;Params!$B$13,Params!$B$20,0.3),0.3),IF(C1352&gt;=Params!$B$15-3,IF(C1352&lt;Params!$B$15,Params!$B$21,0.3),0.3)))</f>
        <v/>
      </c>
    </row>
    <row r="1353" ht="15" customHeight="1" s="1">
      <c r="A1353" s="9" t="n">
        <v>1350</v>
      </c>
      <c r="B1353" s="6" t="inlineStr">
        <is>
          <t>26/02</t>
        </is>
      </c>
      <c r="C1353" s="6" t="n">
        <v>5</v>
      </c>
      <c r="D1353" s="6" t="n">
        <v>0</v>
      </c>
      <c r="E1353" s="10">
        <f>IF(D1353=1, IF(OR(C1353&lt;10, C1353&gt;=15),1,0), IF(OR(C1353&lt;7, C1353&gt;=18),1,0))</f>
        <v/>
      </c>
      <c r="F1353" s="11" t="n">
        <v>4.507</v>
      </c>
      <c r="G1353" s="12">
        <f>0*8</f>
        <v/>
      </c>
      <c r="H1353" s="12">
        <f>F1353-G1353</f>
        <v/>
      </c>
      <c r="I1353" s="10">
        <f>IF(E1353=0,"Fora",IF(E1352=0,"Carg xar",IF(H1353&lt;0,IF(M1353&lt;0.9,"Carg FV","Stby"),IF(M1353&gt;P1353,"V2H",IF(M1353&lt;0.9,"Carg xar","Stby")))))</f>
        <v/>
      </c>
      <c r="J1353" s="12">
        <f>IF(OR(I1353="Carg FV",I1353="Carg xar"),MIN(IF(I1353="Carg FV",ABS(H1353),7.4),7.4,MAX(0,(0.9-M1353)*40)*0.95),0)</f>
        <v/>
      </c>
      <c r="K1353" s="12">
        <f>IF(I1353="V2H",MIN(MAX(0,H1353),7.4,MAX(0,(M1353-P1353)*40)*0.95),0)</f>
        <v/>
      </c>
      <c r="L1353" s="12">
        <f>IF(E1353=0,0,MAX(0,H1353-K1353))</f>
        <v/>
      </c>
      <c r="M1353" s="13">
        <f>M1352+J1352/40-IF(I1352="V2H",K1352/(0.95*40),0)-IF(E1353=0,IF(E1352=1,IF(D1353=1,30,40)*0.18/(2*40),0),0)-IF(E1353=1,IF(E1352=0,IF(D1353=1,30,40)*0.18/(2*40),0),0)</f>
        <v/>
      </c>
      <c r="N1353" s="14" t="n">
        <v>0.09</v>
      </c>
      <c r="O1353" s="15">
        <f>K1353*N1353</f>
        <v/>
      </c>
      <c r="P1353">
        <f>IF(E1353=0,0.3,IF(D1353=1,IF(C1353&gt;=Params!$B$13-3,IF(C1353&lt;Params!$B$13,Params!$B$20,0.3),0.3),IF(C1353&gt;=Params!$B$15-3,IF(C1353&lt;Params!$B$15,Params!$B$21,0.3),0.3)))</f>
        <v/>
      </c>
    </row>
    <row r="1354" ht="15" customHeight="1" s="1">
      <c r="A1354" s="9" t="n">
        <v>1351</v>
      </c>
      <c r="B1354" s="6" t="inlineStr">
        <is>
          <t>26/02</t>
        </is>
      </c>
      <c r="C1354" s="6" t="n">
        <v>6</v>
      </c>
      <c r="D1354" s="6" t="n">
        <v>0</v>
      </c>
      <c r="E1354" s="10">
        <f>IF(D1354=1, IF(OR(C1354&lt;10, C1354&gt;=15),1,0), IF(OR(C1354&lt;7, C1354&gt;=18),1,0))</f>
        <v/>
      </c>
      <c r="F1354" s="11" t="n">
        <v>4.046</v>
      </c>
      <c r="G1354" s="12">
        <f>0*8</f>
        <v/>
      </c>
      <c r="H1354" s="12">
        <f>F1354-G1354</f>
        <v/>
      </c>
      <c r="I1354" s="10">
        <f>IF(E1354=0,"Fora",IF(E1353=0,"Carg xar",IF(H1354&lt;0,IF(M1354&lt;0.9,"Carg FV","Stby"),IF(M1354&gt;P1354,"V2H",IF(M1354&lt;0.9,"Carg xar","Stby")))))</f>
        <v/>
      </c>
      <c r="J1354" s="12">
        <f>IF(OR(I1354="Carg FV",I1354="Carg xar"),MIN(IF(I1354="Carg FV",ABS(H1354),7.4),7.4,MAX(0,(0.9-M1354)*40)*0.95),0)</f>
        <v/>
      </c>
      <c r="K1354" s="12">
        <f>IF(I1354="V2H",MIN(MAX(0,H1354),7.4,MAX(0,(M1354-P1354)*40)*0.95),0)</f>
        <v/>
      </c>
      <c r="L1354" s="12">
        <f>IF(E1354=0,0,MAX(0,H1354-K1354))</f>
        <v/>
      </c>
      <c r="M1354" s="13">
        <f>M1353+J1353/40-IF(I1353="V2H",K1353/(0.95*40),0)-IF(E1354=0,IF(E1353=1,IF(D1354=1,30,40)*0.18/(2*40),0),0)-IF(E1354=1,IF(E1353=0,IF(D1354=1,30,40)*0.18/(2*40),0),0)</f>
        <v/>
      </c>
      <c r="N1354" s="14" t="n">
        <v>0.09</v>
      </c>
      <c r="O1354" s="15">
        <f>K1354*N1354</f>
        <v/>
      </c>
      <c r="P1354">
        <f>IF(E1354=0,0.3,IF(D1354=1,IF(C1354&gt;=Params!$B$13-3,IF(C1354&lt;Params!$B$13,Params!$B$20,0.3),0.3),IF(C1354&gt;=Params!$B$15-3,IF(C1354&lt;Params!$B$15,Params!$B$21,0.3),0.3)))</f>
        <v/>
      </c>
    </row>
    <row r="1355" ht="15" customHeight="1" s="1">
      <c r="A1355" s="9" t="n">
        <v>1352</v>
      </c>
      <c r="B1355" s="6" t="inlineStr">
        <is>
          <t>26/02</t>
        </is>
      </c>
      <c r="C1355" s="6" t="n">
        <v>7</v>
      </c>
      <c r="D1355" s="6" t="n">
        <v>0</v>
      </c>
      <c r="E1355" s="10">
        <f>IF(D1355=1, IF(OR(C1355&lt;10, C1355&gt;=15),1,0), IF(OR(C1355&lt;7, C1355&gt;=18),1,0))</f>
        <v/>
      </c>
      <c r="F1355" s="11" t="n">
        <v>3.856</v>
      </c>
      <c r="G1355" s="12">
        <f>0*8</f>
        <v/>
      </c>
      <c r="H1355" s="12">
        <f>F1355-G1355</f>
        <v/>
      </c>
      <c r="I1355" s="10">
        <f>IF(E1355=0,"Fora",IF(E1354=0,"Carg xar",IF(H1355&lt;0,IF(M1355&lt;0.9,"Carg FV","Stby"),IF(M1355&gt;P1355,"V2H",IF(M1355&lt;0.9,"Carg xar","Stby")))))</f>
        <v/>
      </c>
      <c r="J1355" s="12">
        <f>IF(OR(I1355="Carg FV",I1355="Carg xar"),MIN(IF(I1355="Carg FV",ABS(H1355),7.4),7.4,MAX(0,(0.9-M1355)*40)*0.95),0)</f>
        <v/>
      </c>
      <c r="K1355" s="12">
        <f>IF(I1355="V2H",MIN(MAX(0,H1355),7.4,MAX(0,(M1355-P1355)*40)*0.95),0)</f>
        <v/>
      </c>
      <c r="L1355" s="12">
        <f>IF(E1355=0,0,MAX(0,H1355-K1355))</f>
        <v/>
      </c>
      <c r="M1355" s="13">
        <f>M1354+J1354/40-IF(I1354="V2H",K1354/(0.95*40),0)-IF(E1355=0,IF(E1354=1,IF(D1355=1,30,40)*0.18/(2*40),0),0)-IF(E1355=1,IF(E1354=0,IF(D1355=1,30,40)*0.18/(2*40),0),0)</f>
        <v/>
      </c>
      <c r="N1355" s="14" t="n">
        <v>0.09</v>
      </c>
      <c r="O1355" s="15">
        <f>K1355*N1355</f>
        <v/>
      </c>
      <c r="P1355">
        <f>IF(E1355=0,0.3,IF(D1355=1,IF(C1355&gt;=Params!$B$13-3,IF(C1355&lt;Params!$B$13,Params!$B$20,0.3),0.3),IF(C1355&gt;=Params!$B$15-3,IF(C1355&lt;Params!$B$15,Params!$B$21,0.3),0.3)))</f>
        <v/>
      </c>
    </row>
    <row r="1356" ht="15" customHeight="1" s="1">
      <c r="A1356" s="9" t="n">
        <v>1353</v>
      </c>
      <c r="B1356" s="6" t="inlineStr">
        <is>
          <t>26/02</t>
        </is>
      </c>
      <c r="C1356" s="6" t="n">
        <v>8</v>
      </c>
      <c r="D1356" s="6" t="n">
        <v>0</v>
      </c>
      <c r="E1356" s="10">
        <f>IF(D1356=1, IF(OR(C1356&lt;10, C1356&gt;=15),1,0), IF(OR(C1356&lt;7, C1356&gt;=18),1,0))</f>
        <v/>
      </c>
      <c r="F1356" s="11" t="n">
        <v>3.218</v>
      </c>
      <c r="G1356" s="12">
        <f>0.1*8</f>
        <v/>
      </c>
      <c r="H1356" s="12">
        <f>F1356-G1356</f>
        <v/>
      </c>
      <c r="I1356" s="10">
        <f>IF(E1356=0,"Fora",IF(E1355=0,"Carg xar",IF(H1356&lt;0,IF(M1356&lt;0.9,"Carg FV","Stby"),IF(M1356&gt;P1356,"V2H",IF(M1356&lt;0.9,"Carg xar","Stby")))))</f>
        <v/>
      </c>
      <c r="J1356" s="12">
        <f>IF(OR(I1356="Carg FV",I1356="Carg xar"),MIN(IF(I1356="Carg FV",ABS(H1356),7.4),7.4,MAX(0,(0.9-M1356)*40)*0.95),0)</f>
        <v/>
      </c>
      <c r="K1356" s="12">
        <f>IF(I1356="V2H",MIN(MAX(0,H1356),7.4,MAX(0,(M1356-P1356)*40)*0.95),0)</f>
        <v/>
      </c>
      <c r="L1356" s="12">
        <f>IF(E1356=0,0,MAX(0,H1356-K1356))</f>
        <v/>
      </c>
      <c r="M1356" s="13">
        <f>M1355+J1355/40-IF(I1355="V2H",K1355/(0.95*40),0)-IF(E1356=0,IF(E1355=1,IF(D1356=1,30,40)*0.18/(2*40),0),0)-IF(E1356=1,IF(E1355=0,IF(D1356=1,30,40)*0.18/(2*40),0),0)</f>
        <v/>
      </c>
      <c r="N1356" s="14" t="n">
        <v>0.15</v>
      </c>
      <c r="O1356" s="15">
        <f>K1356*N1356</f>
        <v/>
      </c>
      <c r="P1356">
        <f>IF(E1356=0,0.3,IF(D1356=1,IF(C1356&gt;=Params!$B$13-3,IF(C1356&lt;Params!$B$13,Params!$B$20,0.3),0.3),IF(C1356&gt;=Params!$B$15-3,IF(C1356&lt;Params!$B$15,Params!$B$21,0.3),0.3)))</f>
        <v/>
      </c>
    </row>
    <row r="1357" ht="15" customHeight="1" s="1">
      <c r="A1357" s="9" t="n">
        <v>1354</v>
      </c>
      <c r="B1357" s="6" t="inlineStr">
        <is>
          <t>26/02</t>
        </is>
      </c>
      <c r="C1357" s="6" t="n">
        <v>9</v>
      </c>
      <c r="D1357" s="6" t="n">
        <v>0</v>
      </c>
      <c r="E1357" s="10">
        <f>IF(D1357=1, IF(OR(C1357&lt;10, C1357&gt;=15),1,0), IF(OR(C1357&lt;7, C1357&gt;=18),1,0))</f>
        <v/>
      </c>
      <c r="F1357" s="11" t="n">
        <v>1.938</v>
      </c>
      <c r="G1357" s="12">
        <f>0.28*8</f>
        <v/>
      </c>
      <c r="H1357" s="12">
        <f>F1357-G1357</f>
        <v/>
      </c>
      <c r="I1357" s="10">
        <f>IF(E1357=0,"Fora",IF(E1356=0,"Carg xar",IF(H1357&lt;0,IF(M1357&lt;0.9,"Carg FV","Stby"),IF(M1357&gt;P1357,"V2H",IF(M1357&lt;0.9,"Carg xar","Stby")))))</f>
        <v/>
      </c>
      <c r="J1357" s="12">
        <f>IF(OR(I1357="Carg FV",I1357="Carg xar"),MIN(IF(I1357="Carg FV",ABS(H1357),7.4),7.4,MAX(0,(0.9-M1357)*40)*0.95),0)</f>
        <v/>
      </c>
      <c r="K1357" s="12">
        <f>IF(I1357="V2H",MIN(MAX(0,H1357),7.4,MAX(0,(M1357-P1357)*40)*0.95),0)</f>
        <v/>
      </c>
      <c r="L1357" s="12">
        <f>IF(E1357=0,0,MAX(0,H1357-K1357))</f>
        <v/>
      </c>
      <c r="M1357" s="13">
        <f>M1356+J1356/40-IF(I1356="V2H",K1356/(0.95*40),0)-IF(E1357=0,IF(E1356=1,IF(D1357=1,30,40)*0.18/(2*40),0),0)-IF(E1357=1,IF(E1356=0,IF(D1357=1,30,40)*0.18/(2*40),0),0)</f>
        <v/>
      </c>
      <c r="N1357" s="14" t="n">
        <v>0.15</v>
      </c>
      <c r="O1357" s="15">
        <f>K1357*N1357</f>
        <v/>
      </c>
      <c r="P1357">
        <f>IF(E1357=0,0.3,IF(D1357=1,IF(C1357&gt;=Params!$B$13-3,IF(C1357&lt;Params!$B$13,Params!$B$20,0.3),0.3),IF(C1357&gt;=Params!$B$15-3,IF(C1357&lt;Params!$B$15,Params!$B$21,0.3),0.3)))</f>
        <v/>
      </c>
    </row>
    <row r="1358" ht="15" customHeight="1" s="1">
      <c r="A1358" s="9" t="n">
        <v>1355</v>
      </c>
      <c r="B1358" s="6" t="inlineStr">
        <is>
          <t>26/02</t>
        </is>
      </c>
      <c r="C1358" s="6" t="n">
        <v>10</v>
      </c>
      <c r="D1358" s="6" t="n">
        <v>0</v>
      </c>
      <c r="E1358" s="10">
        <f>IF(D1358=1, IF(OR(C1358&lt;10, C1358&gt;=15),1,0), IF(OR(C1358&lt;7, C1358&gt;=18),1,0))</f>
        <v/>
      </c>
      <c r="F1358" s="11" t="n">
        <v>0</v>
      </c>
      <c r="G1358" s="12">
        <f>0.48*8</f>
        <v/>
      </c>
      <c r="H1358" s="12">
        <f>F1358-G1358</f>
        <v/>
      </c>
      <c r="I1358" s="10">
        <f>IF(E1358=0,"Fora",IF(E1357=0,"Carg xar",IF(H1358&lt;0,IF(M1358&lt;0.9,"Carg FV","Stby"),IF(M1358&gt;P1358,"V2H",IF(M1358&lt;0.9,"Carg xar","Stby")))))</f>
        <v/>
      </c>
      <c r="J1358" s="12">
        <f>IF(OR(I1358="Carg FV",I1358="Carg xar"),MIN(IF(I1358="Carg FV",ABS(H1358),7.4),7.4,MAX(0,(0.9-M1358)*40)*0.95),0)</f>
        <v/>
      </c>
      <c r="K1358" s="12">
        <f>IF(I1358="V2H",MIN(MAX(0,H1358),7.4,MAX(0,(M1358-P1358)*40)*0.95),0)</f>
        <v/>
      </c>
      <c r="L1358" s="12">
        <f>IF(E1358=0,0,MAX(0,H1358-K1358))</f>
        <v/>
      </c>
      <c r="M1358" s="13">
        <f>M1357+J1357/40-IF(I1357="V2H",K1357/(0.95*40),0)-IF(E1358=0,IF(E1357=1,IF(D1358=1,30,40)*0.18/(2*40),0),0)-IF(E1358=1,IF(E1357=0,IF(D1358=1,30,40)*0.18/(2*40),0),0)</f>
        <v/>
      </c>
      <c r="N1358" s="14" t="n">
        <v>0.2</v>
      </c>
      <c r="O1358" s="15">
        <f>K1358*N1358</f>
        <v/>
      </c>
      <c r="P1358">
        <f>IF(E1358=0,0.3,IF(D1358=1,IF(C1358&gt;=Params!$B$13-3,IF(C1358&lt;Params!$B$13,Params!$B$20,0.3),0.3),IF(C1358&gt;=Params!$B$15-3,IF(C1358&lt;Params!$B$15,Params!$B$21,0.3),0.3)))</f>
        <v/>
      </c>
    </row>
    <row r="1359" ht="15" customHeight="1" s="1">
      <c r="A1359" s="9" t="n">
        <v>1356</v>
      </c>
      <c r="B1359" s="6" t="inlineStr">
        <is>
          <t>26/02</t>
        </is>
      </c>
      <c r="C1359" s="6" t="n">
        <v>11</v>
      </c>
      <c r="D1359" s="6" t="n">
        <v>0</v>
      </c>
      <c r="E1359" s="10">
        <f>IF(D1359=1, IF(OR(C1359&lt;10, C1359&gt;=15),1,0), IF(OR(C1359&lt;7, C1359&gt;=18),1,0))</f>
        <v/>
      </c>
      <c r="F1359" s="11" t="n">
        <v>0</v>
      </c>
      <c r="G1359" s="12">
        <f>0.62*8</f>
        <v/>
      </c>
      <c r="H1359" s="12">
        <f>F1359-G1359</f>
        <v/>
      </c>
      <c r="I1359" s="10">
        <f>IF(E1359=0,"Fora",IF(E1358=0,"Carg xar",IF(H1359&lt;0,IF(M1359&lt;0.9,"Carg FV","Stby"),IF(M1359&gt;P1359,"V2H",IF(M1359&lt;0.9,"Carg xar","Stby")))))</f>
        <v/>
      </c>
      <c r="J1359" s="12">
        <f>IF(OR(I1359="Carg FV",I1359="Carg xar"),MIN(IF(I1359="Carg FV",ABS(H1359),7.4),7.4,MAX(0,(0.9-M1359)*40)*0.95),0)</f>
        <v/>
      </c>
      <c r="K1359" s="12">
        <f>IF(I1359="V2H",MIN(MAX(0,H1359),7.4,MAX(0,(M1359-P1359)*40)*0.95),0)</f>
        <v/>
      </c>
      <c r="L1359" s="12">
        <f>IF(E1359=0,0,MAX(0,H1359-K1359))</f>
        <v/>
      </c>
      <c r="M1359" s="13">
        <f>M1358+J1358/40-IF(I1358="V2H",K1358/(0.95*40),0)-IF(E1359=0,IF(E1358=1,IF(D1359=1,30,40)*0.18/(2*40),0),0)-IF(E1359=1,IF(E1358=0,IF(D1359=1,30,40)*0.18/(2*40),0),0)</f>
        <v/>
      </c>
      <c r="N1359" s="14" t="n">
        <v>0.2</v>
      </c>
      <c r="O1359" s="15">
        <f>K1359*N1359</f>
        <v/>
      </c>
      <c r="P1359">
        <f>IF(E1359=0,0.3,IF(D1359=1,IF(C1359&gt;=Params!$B$13-3,IF(C1359&lt;Params!$B$13,Params!$B$20,0.3),0.3),IF(C1359&gt;=Params!$B$15-3,IF(C1359&lt;Params!$B$15,Params!$B$21,0.3),0.3)))</f>
        <v/>
      </c>
    </row>
    <row r="1360" ht="15" customHeight="1" s="1">
      <c r="A1360" s="9" t="n">
        <v>1357</v>
      </c>
      <c r="B1360" s="6" t="inlineStr">
        <is>
          <t>26/02</t>
        </is>
      </c>
      <c r="C1360" s="6" t="n">
        <v>12</v>
      </c>
      <c r="D1360" s="6" t="n">
        <v>0</v>
      </c>
      <c r="E1360" s="10">
        <f>IF(D1360=1, IF(OR(C1360&lt;10, C1360&gt;=15),1,0), IF(OR(C1360&lt;7, C1360&gt;=18),1,0))</f>
        <v/>
      </c>
      <c r="F1360" s="11" t="n">
        <v>0</v>
      </c>
      <c r="G1360" s="12">
        <f>0.68*8</f>
        <v/>
      </c>
      <c r="H1360" s="12">
        <f>F1360-G1360</f>
        <v/>
      </c>
      <c r="I1360" s="10">
        <f>IF(E1360=0,"Fora",IF(E1359=0,"Carg xar",IF(H1360&lt;0,IF(M1360&lt;0.9,"Carg FV","Stby"),IF(M1360&gt;P1360,"V2H",IF(M1360&lt;0.9,"Carg xar","Stby")))))</f>
        <v/>
      </c>
      <c r="J1360" s="12">
        <f>IF(OR(I1360="Carg FV",I1360="Carg xar"),MIN(IF(I1360="Carg FV",ABS(H1360),7.4),7.4,MAX(0,(0.9-M1360)*40)*0.95),0)</f>
        <v/>
      </c>
      <c r="K1360" s="12">
        <f>IF(I1360="V2H",MIN(MAX(0,H1360),7.4,MAX(0,(M1360-P1360)*40)*0.95),0)</f>
        <v/>
      </c>
      <c r="L1360" s="12">
        <f>IF(E1360=0,0,MAX(0,H1360-K1360))</f>
        <v/>
      </c>
      <c r="M1360" s="13">
        <f>M1359+J1359/40-IF(I1359="V2H",K1359/(0.95*40),0)-IF(E1360=0,IF(E1359=1,IF(D1360=1,30,40)*0.18/(2*40),0),0)-IF(E1360=1,IF(E1359=0,IF(D1360=1,30,40)*0.18/(2*40),0),0)</f>
        <v/>
      </c>
      <c r="N1360" s="14" t="n">
        <v>0.2</v>
      </c>
      <c r="O1360" s="15">
        <f>K1360*N1360</f>
        <v/>
      </c>
      <c r="P1360">
        <f>IF(E1360=0,0.3,IF(D1360=1,IF(C1360&gt;=Params!$B$13-3,IF(C1360&lt;Params!$B$13,Params!$B$20,0.3),0.3),IF(C1360&gt;=Params!$B$15-3,IF(C1360&lt;Params!$B$15,Params!$B$21,0.3),0.3)))</f>
        <v/>
      </c>
    </row>
    <row r="1361" ht="15" customHeight="1" s="1">
      <c r="A1361" s="9" t="n">
        <v>1358</v>
      </c>
      <c r="B1361" s="6" t="inlineStr">
        <is>
          <t>26/02</t>
        </is>
      </c>
      <c r="C1361" s="6" t="n">
        <v>13</v>
      </c>
      <c r="D1361" s="6" t="n">
        <v>0</v>
      </c>
      <c r="E1361" s="10">
        <f>IF(D1361=1, IF(OR(C1361&lt;10, C1361&gt;=15),1,0), IF(OR(C1361&lt;7, C1361&gt;=18),1,0))</f>
        <v/>
      </c>
      <c r="F1361" s="11" t="n">
        <v>0</v>
      </c>
      <c r="G1361" s="12">
        <f>0.65*8</f>
        <v/>
      </c>
      <c r="H1361" s="12">
        <f>F1361-G1361</f>
        <v/>
      </c>
      <c r="I1361" s="10">
        <f>IF(E1361=0,"Fora",IF(E1360=0,"Carg xar",IF(H1361&lt;0,IF(M1361&lt;0.9,"Carg FV","Stby"),IF(M1361&gt;P1361,"V2H",IF(M1361&lt;0.9,"Carg xar","Stby")))))</f>
        <v/>
      </c>
      <c r="J1361" s="12">
        <f>IF(OR(I1361="Carg FV",I1361="Carg xar"),MIN(IF(I1361="Carg FV",ABS(H1361),7.4),7.4,MAX(0,(0.9-M1361)*40)*0.95),0)</f>
        <v/>
      </c>
      <c r="K1361" s="12">
        <f>IF(I1361="V2H",MIN(MAX(0,H1361),7.4,MAX(0,(M1361-P1361)*40)*0.95),0)</f>
        <v/>
      </c>
      <c r="L1361" s="12">
        <f>IF(E1361=0,0,MAX(0,H1361-K1361))</f>
        <v/>
      </c>
      <c r="M1361" s="13">
        <f>M1360+J1360/40-IF(I1360="V2H",K1360/(0.95*40),0)-IF(E1361=0,IF(E1360=1,IF(D1361=1,30,40)*0.18/(2*40),0),0)-IF(E1361=1,IF(E1360=0,IF(D1361=1,30,40)*0.18/(2*40),0),0)</f>
        <v/>
      </c>
      <c r="N1361" s="14" t="n">
        <v>0.2</v>
      </c>
      <c r="O1361" s="15">
        <f>K1361*N1361</f>
        <v/>
      </c>
      <c r="P1361">
        <f>IF(E1361=0,0.3,IF(D1361=1,IF(C1361&gt;=Params!$B$13-3,IF(C1361&lt;Params!$B$13,Params!$B$20,0.3),0.3),IF(C1361&gt;=Params!$B$15-3,IF(C1361&lt;Params!$B$15,Params!$B$21,0.3),0.3)))</f>
        <v/>
      </c>
    </row>
    <row r="1362" ht="15" customHeight="1" s="1">
      <c r="A1362" s="9" t="n">
        <v>1359</v>
      </c>
      <c r="B1362" s="6" t="inlineStr">
        <is>
          <t>26/02</t>
        </is>
      </c>
      <c r="C1362" s="6" t="n">
        <v>14</v>
      </c>
      <c r="D1362" s="6" t="n">
        <v>0</v>
      </c>
      <c r="E1362" s="10">
        <f>IF(D1362=1, IF(OR(C1362&lt;10, C1362&gt;=15),1,0), IF(OR(C1362&lt;7, C1362&gt;=18),1,0))</f>
        <v/>
      </c>
      <c r="F1362" s="11" t="n">
        <v>0.635</v>
      </c>
      <c r="G1362" s="12">
        <f>0.5*8</f>
        <v/>
      </c>
      <c r="H1362" s="12">
        <f>F1362-G1362</f>
        <v/>
      </c>
      <c r="I1362" s="10">
        <f>IF(E1362=0,"Fora",IF(E1361=0,"Carg xar",IF(H1362&lt;0,IF(M1362&lt;0.9,"Carg FV","Stby"),IF(M1362&gt;P1362,"V2H",IF(M1362&lt;0.9,"Carg xar","Stby")))))</f>
        <v/>
      </c>
      <c r="J1362" s="12">
        <f>IF(OR(I1362="Carg FV",I1362="Carg xar"),MIN(IF(I1362="Carg FV",ABS(H1362),7.4),7.4,MAX(0,(0.9-M1362)*40)*0.95),0)</f>
        <v/>
      </c>
      <c r="K1362" s="12">
        <f>IF(I1362="V2H",MIN(MAX(0,H1362),7.4,MAX(0,(M1362-P1362)*40)*0.95),0)</f>
        <v/>
      </c>
      <c r="L1362" s="12">
        <f>IF(E1362=0,0,MAX(0,H1362-K1362))</f>
        <v/>
      </c>
      <c r="M1362" s="13">
        <f>M1361+J1361/40-IF(I1361="V2H",K1361/(0.95*40),0)-IF(E1362=0,IF(E1361=1,IF(D1362=1,30,40)*0.18/(2*40),0),0)-IF(E1362=1,IF(E1361=0,IF(D1362=1,30,40)*0.18/(2*40),0),0)</f>
        <v/>
      </c>
      <c r="N1362" s="14" t="n">
        <v>0.15</v>
      </c>
      <c r="O1362" s="15">
        <f>K1362*N1362</f>
        <v/>
      </c>
      <c r="P1362">
        <f>IF(E1362=0,0.3,IF(D1362=1,IF(C1362&gt;=Params!$B$13-3,IF(C1362&lt;Params!$B$13,Params!$B$20,0.3),0.3),IF(C1362&gt;=Params!$B$15-3,IF(C1362&lt;Params!$B$15,Params!$B$21,0.3),0.3)))</f>
        <v/>
      </c>
    </row>
    <row r="1363" ht="15" customHeight="1" s="1">
      <c r="A1363" s="9" t="n">
        <v>1360</v>
      </c>
      <c r="B1363" s="6" t="inlineStr">
        <is>
          <t>26/02</t>
        </is>
      </c>
      <c r="C1363" s="6" t="n">
        <v>15</v>
      </c>
      <c r="D1363" s="6" t="n">
        <v>0</v>
      </c>
      <c r="E1363" s="10">
        <f>IF(D1363=1, IF(OR(C1363&lt;10, C1363&gt;=15),1,0), IF(OR(C1363&lt;7, C1363&gt;=18),1,0))</f>
        <v/>
      </c>
      <c r="F1363" s="11" t="n">
        <v>0</v>
      </c>
      <c r="G1363" s="12">
        <f>0.32*8</f>
        <v/>
      </c>
      <c r="H1363" s="12">
        <f>F1363-G1363</f>
        <v/>
      </c>
      <c r="I1363" s="10">
        <f>IF(E1363=0,"Fora",IF(E1362=0,"Carg xar",IF(H1363&lt;0,IF(M1363&lt;0.9,"Carg FV","Stby"),IF(M1363&gt;P1363,"V2H",IF(M1363&lt;0.9,"Carg xar","Stby")))))</f>
        <v/>
      </c>
      <c r="J1363" s="12">
        <f>IF(OR(I1363="Carg FV",I1363="Carg xar"),MIN(IF(I1363="Carg FV",ABS(H1363),7.4),7.4,MAX(0,(0.9-M1363)*40)*0.95),0)</f>
        <v/>
      </c>
      <c r="K1363" s="12">
        <f>IF(I1363="V2H",MIN(MAX(0,H1363),7.4,MAX(0,(M1363-P1363)*40)*0.95),0)</f>
        <v/>
      </c>
      <c r="L1363" s="12">
        <f>IF(E1363=0,0,MAX(0,H1363-K1363))</f>
        <v/>
      </c>
      <c r="M1363" s="13">
        <f>M1362+J1362/40-IF(I1362="V2H",K1362/(0.95*40),0)-IF(E1363=0,IF(E1362=1,IF(D1363=1,30,40)*0.18/(2*40),0),0)-IF(E1363=1,IF(E1362=0,IF(D1363=1,30,40)*0.18/(2*40),0),0)</f>
        <v/>
      </c>
      <c r="N1363" s="14" t="n">
        <v>0.15</v>
      </c>
      <c r="O1363" s="15">
        <f>K1363*N1363</f>
        <v/>
      </c>
      <c r="P1363">
        <f>IF(E1363=0,0.3,IF(D1363=1,IF(C1363&gt;=Params!$B$13-3,IF(C1363&lt;Params!$B$13,Params!$B$20,0.3),0.3),IF(C1363&gt;=Params!$B$15-3,IF(C1363&lt;Params!$B$15,Params!$B$21,0.3),0.3)))</f>
        <v/>
      </c>
    </row>
    <row r="1364" ht="15" customHeight="1" s="1">
      <c r="A1364" s="9" t="n">
        <v>1361</v>
      </c>
      <c r="B1364" s="6" t="inlineStr">
        <is>
          <t>26/02</t>
        </is>
      </c>
      <c r="C1364" s="6" t="n">
        <v>16</v>
      </c>
      <c r="D1364" s="6" t="n">
        <v>0</v>
      </c>
      <c r="E1364" s="10">
        <f>IF(D1364=1, IF(OR(C1364&lt;10, C1364&gt;=15),1,0), IF(OR(C1364&lt;7, C1364&gt;=18),1,0))</f>
        <v/>
      </c>
      <c r="F1364" s="11" t="n">
        <v>0</v>
      </c>
      <c r="G1364" s="12">
        <f>0.12*8</f>
        <v/>
      </c>
      <c r="H1364" s="12">
        <f>F1364-G1364</f>
        <v/>
      </c>
      <c r="I1364" s="10">
        <f>IF(E1364=0,"Fora",IF(E1363=0,"Carg xar",IF(H1364&lt;0,IF(M1364&lt;0.9,"Carg FV","Stby"),IF(M1364&gt;P1364,"V2H",IF(M1364&lt;0.9,"Carg xar","Stby")))))</f>
        <v/>
      </c>
      <c r="J1364" s="12">
        <f>IF(OR(I1364="Carg FV",I1364="Carg xar"),MIN(IF(I1364="Carg FV",ABS(H1364),7.4),7.4,MAX(0,(0.9-M1364)*40)*0.95),0)</f>
        <v/>
      </c>
      <c r="K1364" s="12">
        <f>IF(I1364="V2H",MIN(MAX(0,H1364),7.4,MAX(0,(M1364-P1364)*40)*0.95),0)</f>
        <v/>
      </c>
      <c r="L1364" s="12">
        <f>IF(E1364=0,0,MAX(0,H1364-K1364))</f>
        <v/>
      </c>
      <c r="M1364" s="13">
        <f>M1363+J1363/40-IF(I1363="V2H",K1363/(0.95*40),0)-IF(E1364=0,IF(E1363=1,IF(D1364=1,30,40)*0.18/(2*40),0),0)-IF(E1364=1,IF(E1363=0,IF(D1364=1,30,40)*0.18/(2*40),0),0)</f>
        <v/>
      </c>
      <c r="N1364" s="14" t="n">
        <v>0.15</v>
      </c>
      <c r="O1364" s="15">
        <f>K1364*N1364</f>
        <v/>
      </c>
      <c r="P1364">
        <f>IF(E1364=0,0.3,IF(D1364=1,IF(C1364&gt;=Params!$B$13-3,IF(C1364&lt;Params!$B$13,Params!$B$20,0.3),0.3),IF(C1364&gt;=Params!$B$15-3,IF(C1364&lt;Params!$B$15,Params!$B$21,0.3),0.3)))</f>
        <v/>
      </c>
    </row>
    <row r="1365" ht="15" customHeight="1" s="1">
      <c r="A1365" s="9" t="n">
        <v>1362</v>
      </c>
      <c r="B1365" s="6" t="inlineStr">
        <is>
          <t>26/02</t>
        </is>
      </c>
      <c r="C1365" s="6" t="n">
        <v>17</v>
      </c>
      <c r="D1365" s="6" t="n">
        <v>0</v>
      </c>
      <c r="E1365" s="10">
        <f>IF(D1365=1, IF(OR(C1365&lt;10, C1365&gt;=15),1,0), IF(OR(C1365&lt;7, C1365&gt;=18),1,0))</f>
        <v/>
      </c>
      <c r="F1365" s="11" t="n">
        <v>0</v>
      </c>
      <c r="G1365" s="12">
        <f>0*8</f>
        <v/>
      </c>
      <c r="H1365" s="12">
        <f>F1365-G1365</f>
        <v/>
      </c>
      <c r="I1365" s="10">
        <f>IF(E1365=0,"Fora",IF(E1364=0,"Carg xar",IF(H1365&lt;0,IF(M1365&lt;0.9,"Carg FV","Stby"),IF(M1365&gt;P1365,"V2H",IF(M1365&lt;0.9,"Carg xar","Stby")))))</f>
        <v/>
      </c>
      <c r="J1365" s="12">
        <f>IF(OR(I1365="Carg FV",I1365="Carg xar"),MIN(IF(I1365="Carg FV",ABS(H1365),7.4),7.4,MAX(0,(0.9-M1365)*40)*0.95),0)</f>
        <v/>
      </c>
      <c r="K1365" s="12">
        <f>IF(I1365="V2H",MIN(MAX(0,H1365),7.4,MAX(0,(M1365-P1365)*40)*0.95),0)</f>
        <v/>
      </c>
      <c r="L1365" s="12">
        <f>IF(E1365=0,0,MAX(0,H1365-K1365))</f>
        <v/>
      </c>
      <c r="M1365" s="13">
        <f>M1364+J1364/40-IF(I1364="V2H",K1364/(0.95*40),0)-IF(E1365=0,IF(E1364=1,IF(D1365=1,30,40)*0.18/(2*40),0),0)-IF(E1365=1,IF(E1364=0,IF(D1365=1,30,40)*0.18/(2*40),0),0)</f>
        <v/>
      </c>
      <c r="N1365" s="14" t="n">
        <v>0.15</v>
      </c>
      <c r="O1365" s="15">
        <f>K1365*N1365</f>
        <v/>
      </c>
      <c r="P1365">
        <f>IF(E1365=0,0.3,IF(D1365=1,IF(C1365&gt;=Params!$B$13-3,IF(C1365&lt;Params!$B$13,Params!$B$20,0.3),0.3),IF(C1365&gt;=Params!$B$15-3,IF(C1365&lt;Params!$B$15,Params!$B$21,0.3),0.3)))</f>
        <v/>
      </c>
    </row>
    <row r="1366" ht="15" customHeight="1" s="1">
      <c r="A1366" s="9" t="n">
        <v>1363</v>
      </c>
      <c r="B1366" s="6" t="inlineStr">
        <is>
          <t>26/02</t>
        </is>
      </c>
      <c r="C1366" s="6" t="n">
        <v>18</v>
      </c>
      <c r="D1366" s="6" t="n">
        <v>0</v>
      </c>
      <c r="E1366" s="10">
        <f>IF(D1366=1, IF(OR(C1366&lt;10, C1366&gt;=15),1,0), IF(OR(C1366&lt;7, C1366&gt;=18),1,0))</f>
        <v/>
      </c>
      <c r="F1366" s="11" t="n">
        <v>0.08599999999999999</v>
      </c>
      <c r="G1366" s="12">
        <f>0*8</f>
        <v/>
      </c>
      <c r="H1366" s="12">
        <f>F1366-G1366</f>
        <v/>
      </c>
      <c r="I1366" s="10">
        <f>IF(E1366=0,"Fora",IF(E1365=0,"Carg xar",IF(H1366&lt;0,IF(M1366&lt;0.9,"Carg FV","Stby"),IF(M1366&gt;P1366,"V2H",IF(M1366&lt;0.9,"Carg xar","Stby")))))</f>
        <v/>
      </c>
      <c r="J1366" s="12">
        <f>IF(OR(I1366="Carg FV",I1366="Carg xar"),MIN(IF(I1366="Carg FV",ABS(H1366),7.4),7.4,MAX(0,(0.9-M1366)*40)*0.95),0)</f>
        <v/>
      </c>
      <c r="K1366" s="12">
        <f>IF(I1366="V2H",MIN(MAX(0,H1366),7.4,MAX(0,(M1366-P1366)*40)*0.95),0)</f>
        <v/>
      </c>
      <c r="L1366" s="12">
        <f>IF(E1366=0,0,MAX(0,H1366-K1366))</f>
        <v/>
      </c>
      <c r="M1366" s="13">
        <f>M1365+J1365/40-IF(I1365="V2H",K1365/(0.95*40),0)-IF(E1366=0,IF(E1365=1,IF(D1366=1,30,40)*0.18/(2*40),0),0)-IF(E1366=1,IF(E1365=0,IF(D1366=1,30,40)*0.18/(2*40),0),0)</f>
        <v/>
      </c>
      <c r="N1366" s="14" t="n">
        <v>0.2</v>
      </c>
      <c r="O1366" s="15">
        <f>K1366*N1366</f>
        <v/>
      </c>
      <c r="P1366">
        <f>IF(E1366=0,0.3,IF(D1366=1,IF(C1366&gt;=Params!$B$13-3,IF(C1366&lt;Params!$B$13,Params!$B$20,0.3),0.3),IF(C1366&gt;=Params!$B$15-3,IF(C1366&lt;Params!$B$15,Params!$B$21,0.3),0.3)))</f>
        <v/>
      </c>
    </row>
    <row r="1367" ht="15" customHeight="1" s="1">
      <c r="A1367" s="9" t="n">
        <v>1364</v>
      </c>
      <c r="B1367" s="6" t="inlineStr">
        <is>
          <t>26/02</t>
        </is>
      </c>
      <c r="C1367" s="6" t="n">
        <v>19</v>
      </c>
      <c r="D1367" s="6" t="n">
        <v>0</v>
      </c>
      <c r="E1367" s="10">
        <f>IF(D1367=1, IF(OR(C1367&lt;10, C1367&gt;=15),1,0), IF(OR(C1367&lt;7, C1367&gt;=18),1,0))</f>
        <v/>
      </c>
      <c r="F1367" s="11" t="n">
        <v>1.141</v>
      </c>
      <c r="G1367" s="12">
        <f>0*8</f>
        <v/>
      </c>
      <c r="H1367" s="12">
        <f>F1367-G1367</f>
        <v/>
      </c>
      <c r="I1367" s="10">
        <f>IF(E1367=0,"Fora",IF(E1366=0,"Carg xar",IF(H1367&lt;0,IF(M1367&lt;0.9,"Carg FV","Stby"),IF(M1367&gt;P1367,"V2H",IF(M1367&lt;0.9,"Carg xar","Stby")))))</f>
        <v/>
      </c>
      <c r="J1367" s="12">
        <f>IF(OR(I1367="Carg FV",I1367="Carg xar"),MIN(IF(I1367="Carg FV",ABS(H1367),7.4),7.4,MAX(0,(0.9-M1367)*40)*0.95),0)</f>
        <v/>
      </c>
      <c r="K1367" s="12">
        <f>IF(I1367="V2H",MIN(MAX(0,H1367),7.4,MAX(0,(M1367-P1367)*40)*0.95),0)</f>
        <v/>
      </c>
      <c r="L1367" s="12">
        <f>IF(E1367=0,0,MAX(0,H1367-K1367))</f>
        <v/>
      </c>
      <c r="M1367" s="13">
        <f>M1366+J1366/40-IF(I1366="V2H",K1366/(0.95*40),0)-IF(E1367=0,IF(E1366=1,IF(D1367=1,30,40)*0.18/(2*40),0),0)-IF(E1367=1,IF(E1366=0,IF(D1367=1,30,40)*0.18/(2*40),0),0)</f>
        <v/>
      </c>
      <c r="N1367" s="14" t="n">
        <v>0.2</v>
      </c>
      <c r="O1367" s="15">
        <f>K1367*N1367</f>
        <v/>
      </c>
      <c r="P1367">
        <f>IF(E1367=0,0.3,IF(D1367=1,IF(C1367&gt;=Params!$B$13-3,IF(C1367&lt;Params!$B$13,Params!$B$20,0.3),0.3),IF(C1367&gt;=Params!$B$15-3,IF(C1367&lt;Params!$B$15,Params!$B$21,0.3),0.3)))</f>
        <v/>
      </c>
    </row>
    <row r="1368" ht="15" customHeight="1" s="1">
      <c r="A1368" s="9" t="n">
        <v>1365</v>
      </c>
      <c r="B1368" s="6" t="inlineStr">
        <is>
          <t>26/02</t>
        </is>
      </c>
      <c r="C1368" s="6" t="n">
        <v>20</v>
      </c>
      <c r="D1368" s="6" t="n">
        <v>0</v>
      </c>
      <c r="E1368" s="10">
        <f>IF(D1368=1, IF(OR(C1368&lt;10, C1368&gt;=15),1,0), IF(OR(C1368&lt;7, C1368&gt;=18),1,0))</f>
        <v/>
      </c>
      <c r="F1368" s="11" t="n">
        <v>3.491</v>
      </c>
      <c r="G1368" s="12">
        <f>0*8</f>
        <v/>
      </c>
      <c r="H1368" s="12">
        <f>F1368-G1368</f>
        <v/>
      </c>
      <c r="I1368" s="10">
        <f>IF(E1368=0,"Fora",IF(E1367=0,"Carg xar",IF(H1368&lt;0,IF(M1368&lt;0.9,"Carg FV","Stby"),IF(M1368&gt;P1368,"V2H",IF(M1368&lt;0.9,"Carg xar","Stby")))))</f>
        <v/>
      </c>
      <c r="J1368" s="12">
        <f>IF(OR(I1368="Carg FV",I1368="Carg xar"),MIN(IF(I1368="Carg FV",ABS(H1368),7.4),7.4,MAX(0,(0.9-M1368)*40)*0.95),0)</f>
        <v/>
      </c>
      <c r="K1368" s="12">
        <f>IF(I1368="V2H",MIN(MAX(0,H1368),7.4,MAX(0,(M1368-P1368)*40)*0.95),0)</f>
        <v/>
      </c>
      <c r="L1368" s="12">
        <f>IF(E1368=0,0,MAX(0,H1368-K1368))</f>
        <v/>
      </c>
      <c r="M1368" s="13">
        <f>M1367+J1367/40-IF(I1367="V2H",K1367/(0.95*40),0)-IF(E1368=0,IF(E1367=1,IF(D1368=1,30,40)*0.18/(2*40),0),0)-IF(E1368=1,IF(E1367=0,IF(D1368=1,30,40)*0.18/(2*40),0),0)</f>
        <v/>
      </c>
      <c r="N1368" s="14" t="n">
        <v>0.2</v>
      </c>
      <c r="O1368" s="15">
        <f>K1368*N1368</f>
        <v/>
      </c>
      <c r="P1368">
        <f>IF(E1368=0,0.3,IF(D1368=1,IF(C1368&gt;=Params!$B$13-3,IF(C1368&lt;Params!$B$13,Params!$B$20,0.3),0.3),IF(C1368&gt;=Params!$B$15-3,IF(C1368&lt;Params!$B$15,Params!$B$21,0.3),0.3)))</f>
        <v/>
      </c>
    </row>
    <row r="1369" ht="15" customHeight="1" s="1">
      <c r="A1369" s="9" t="n">
        <v>1366</v>
      </c>
      <c r="B1369" s="6" t="inlineStr">
        <is>
          <t>26/02</t>
        </is>
      </c>
      <c r="C1369" s="6" t="n">
        <v>21</v>
      </c>
      <c r="D1369" s="6" t="n">
        <v>0</v>
      </c>
      <c r="E1369" s="10">
        <f>IF(D1369=1, IF(OR(C1369&lt;10, C1369&gt;=15),1,0), IF(OR(C1369&lt;7, C1369&gt;=18),1,0))</f>
        <v/>
      </c>
      <c r="F1369" s="11" t="n">
        <v>3.937</v>
      </c>
      <c r="G1369" s="12">
        <f>0*8</f>
        <v/>
      </c>
      <c r="H1369" s="12">
        <f>F1369-G1369</f>
        <v/>
      </c>
      <c r="I1369" s="10">
        <f>IF(E1369=0,"Fora",IF(E1368=0,"Carg xar",IF(H1369&lt;0,IF(M1369&lt;0.9,"Carg FV","Stby"),IF(M1369&gt;P1369,"V2H",IF(M1369&lt;0.9,"Carg xar","Stby")))))</f>
        <v/>
      </c>
      <c r="J1369" s="12">
        <f>IF(OR(I1369="Carg FV",I1369="Carg xar"),MIN(IF(I1369="Carg FV",ABS(H1369),7.4),7.4,MAX(0,(0.9-M1369)*40)*0.95),0)</f>
        <v/>
      </c>
      <c r="K1369" s="12">
        <f>IF(I1369="V2H",MIN(MAX(0,H1369),7.4,MAX(0,(M1369-P1369)*40)*0.95),0)</f>
        <v/>
      </c>
      <c r="L1369" s="12">
        <f>IF(E1369=0,0,MAX(0,H1369-K1369))</f>
        <v/>
      </c>
      <c r="M1369" s="13">
        <f>M1368+J1368/40-IF(I1368="V2H",K1368/(0.95*40),0)-IF(E1369=0,IF(E1368=1,IF(D1369=1,30,40)*0.18/(2*40),0),0)-IF(E1369=1,IF(E1368=0,IF(D1369=1,30,40)*0.18/(2*40),0),0)</f>
        <v/>
      </c>
      <c r="N1369" s="14" t="n">
        <v>0.2</v>
      </c>
      <c r="O1369" s="15">
        <f>K1369*N1369</f>
        <v/>
      </c>
      <c r="P1369">
        <f>IF(E1369=0,0.3,IF(D1369=1,IF(C1369&gt;=Params!$B$13-3,IF(C1369&lt;Params!$B$13,Params!$B$20,0.3),0.3),IF(C1369&gt;=Params!$B$15-3,IF(C1369&lt;Params!$B$15,Params!$B$21,0.3),0.3)))</f>
        <v/>
      </c>
    </row>
    <row r="1370" ht="15" customHeight="1" s="1">
      <c r="A1370" s="9" t="n">
        <v>1367</v>
      </c>
      <c r="B1370" s="6" t="inlineStr">
        <is>
          <t>26/02</t>
        </is>
      </c>
      <c r="C1370" s="6" t="n">
        <v>22</v>
      </c>
      <c r="D1370" s="6" t="n">
        <v>0</v>
      </c>
      <c r="E1370" s="10">
        <f>IF(D1370=1, IF(OR(C1370&lt;10, C1370&gt;=15),1,0), IF(OR(C1370&lt;7, C1370&gt;=18),1,0))</f>
        <v/>
      </c>
      <c r="F1370" s="11" t="n">
        <v>2.854</v>
      </c>
      <c r="G1370" s="12">
        <f>0*8</f>
        <v/>
      </c>
      <c r="H1370" s="12">
        <f>F1370-G1370</f>
        <v/>
      </c>
      <c r="I1370" s="10">
        <f>IF(E1370=0,"Fora",IF(E1369=0,"Carg xar",IF(H1370&lt;0,IF(M1370&lt;0.9,"Carg FV","Stby"),IF(M1370&gt;P1370,"V2H",IF(M1370&lt;0.9,"Carg xar","Stby")))))</f>
        <v/>
      </c>
      <c r="J1370" s="12">
        <f>IF(OR(I1370="Carg FV",I1370="Carg xar"),MIN(IF(I1370="Carg FV",ABS(H1370),7.4),7.4,MAX(0,(0.9-M1370)*40)*0.95),0)</f>
        <v/>
      </c>
      <c r="K1370" s="12">
        <f>IF(I1370="V2H",MIN(MAX(0,H1370),7.4,MAX(0,(M1370-P1370)*40)*0.95),0)</f>
        <v/>
      </c>
      <c r="L1370" s="12">
        <f>IF(E1370=0,0,MAX(0,H1370-K1370))</f>
        <v/>
      </c>
      <c r="M1370" s="13">
        <f>M1369+J1369/40-IF(I1369="V2H",K1369/(0.95*40),0)-IF(E1370=0,IF(E1369=1,IF(D1370=1,30,40)*0.18/(2*40),0),0)-IF(E1370=1,IF(E1369=0,IF(D1370=1,30,40)*0.18/(2*40),0),0)</f>
        <v/>
      </c>
      <c r="N1370" s="14" t="n">
        <v>0.15</v>
      </c>
      <c r="O1370" s="15">
        <f>K1370*N1370</f>
        <v/>
      </c>
      <c r="P1370">
        <f>IF(E1370=0,0.3,IF(D1370=1,IF(C1370&gt;=Params!$B$13-3,IF(C1370&lt;Params!$B$13,Params!$B$20,0.3),0.3),IF(C1370&gt;=Params!$B$15-3,IF(C1370&lt;Params!$B$15,Params!$B$21,0.3),0.3)))</f>
        <v/>
      </c>
    </row>
    <row r="1371" ht="15" customHeight="1" s="1">
      <c r="A1371" s="9" t="n">
        <v>1368</v>
      </c>
      <c r="B1371" s="6" t="inlineStr">
        <is>
          <t>26/02</t>
        </is>
      </c>
      <c r="C1371" s="6" t="n">
        <v>23</v>
      </c>
      <c r="D1371" s="6" t="n">
        <v>0</v>
      </c>
      <c r="E1371" s="10">
        <f>IF(D1371=1, IF(OR(C1371&lt;10, C1371&gt;=15),1,0), IF(OR(C1371&lt;7, C1371&gt;=18),1,0))</f>
        <v/>
      </c>
      <c r="F1371" s="11" t="n">
        <v>2.724</v>
      </c>
      <c r="G1371" s="12">
        <f>0*8</f>
        <v/>
      </c>
      <c r="H1371" s="12">
        <f>F1371-G1371</f>
        <v/>
      </c>
      <c r="I1371" s="10">
        <f>IF(E1371=0,"Fora",IF(E1370=0,"Carg xar",IF(H1371&lt;0,IF(M1371&lt;0.9,"Carg FV","Stby"),IF(M1371&gt;P1371,"V2H",IF(M1371&lt;0.9,"Carg xar","Stby")))))</f>
        <v/>
      </c>
      <c r="J1371" s="12">
        <f>IF(OR(I1371="Carg FV",I1371="Carg xar"),MIN(IF(I1371="Carg FV",ABS(H1371),7.4),7.4,MAX(0,(0.9-M1371)*40)*0.95),0)</f>
        <v/>
      </c>
      <c r="K1371" s="12">
        <f>IF(I1371="V2H",MIN(MAX(0,H1371),7.4,MAX(0,(M1371-P1371)*40)*0.95),0)</f>
        <v/>
      </c>
      <c r="L1371" s="12">
        <f>IF(E1371=0,0,MAX(0,H1371-K1371))</f>
        <v/>
      </c>
      <c r="M1371" s="13">
        <f>M1370+J1370/40-IF(I1370="V2H",K1370/(0.95*40),0)-IF(E1371=0,IF(E1370=1,IF(D1371=1,30,40)*0.18/(2*40),0),0)-IF(E1371=1,IF(E1370=0,IF(D1371=1,30,40)*0.18/(2*40),0),0)</f>
        <v/>
      </c>
      <c r="N1371" s="14" t="n">
        <v>0.15</v>
      </c>
      <c r="O1371" s="15">
        <f>K1371*N1371</f>
        <v/>
      </c>
      <c r="P1371">
        <f>IF(E1371=0,0.3,IF(D1371=1,IF(C1371&gt;=Params!$B$13-3,IF(C1371&lt;Params!$B$13,Params!$B$20,0.3),0.3),IF(C1371&gt;=Params!$B$15-3,IF(C1371&lt;Params!$B$15,Params!$B$21,0.3),0.3)))</f>
        <v/>
      </c>
    </row>
    <row r="1372" ht="15" customHeight="1" s="1">
      <c r="A1372" s="9" t="n">
        <v>1369</v>
      </c>
      <c r="B1372" s="6" t="inlineStr">
        <is>
          <t>27/02</t>
        </is>
      </c>
      <c r="C1372" s="6" t="n">
        <v>0</v>
      </c>
      <c r="D1372" s="6" t="n">
        <v>0</v>
      </c>
      <c r="E1372" s="10">
        <f>IF(D1372=1, IF(OR(C1372&lt;10, C1372&gt;=15),1,0), IF(OR(C1372&lt;7, C1372&gt;=18),1,0))</f>
        <v/>
      </c>
      <c r="F1372" s="11" t="n">
        <v>2.801</v>
      </c>
      <c r="G1372" s="12">
        <f>0*8</f>
        <v/>
      </c>
      <c r="H1372" s="12">
        <f>F1372-G1372</f>
        <v/>
      </c>
      <c r="I1372" s="10">
        <f>IF(E1372=0,"Fora",IF(E1371=0,"Carg xar",IF(H1372&lt;0,IF(M1372&lt;0.9,"Carg FV","Stby"),IF(M1372&gt;P1372,"V2H",IF(M1372&lt;0.9,"Carg xar","Stby")))))</f>
        <v/>
      </c>
      <c r="J1372" s="12">
        <f>IF(OR(I1372="Carg FV",I1372="Carg xar"),MIN(IF(I1372="Carg FV",ABS(H1372),7.4),7.4,MAX(0,(0.9-M1372)*40)*0.95),0)</f>
        <v/>
      </c>
      <c r="K1372" s="12">
        <f>IF(I1372="V2H",MIN(MAX(0,H1372),7.4,MAX(0,(M1372-P1372)*40)*0.95),0)</f>
        <v/>
      </c>
      <c r="L1372" s="12">
        <f>IF(E1372=0,0,MAX(0,H1372-K1372))</f>
        <v/>
      </c>
      <c r="M1372" s="13">
        <f>M1371+J1371/40-IF(I1371="V2H",K1371/(0.95*40),0)-IF(E1372=0,IF(E1371=1,IF(D1372=1,30,40)*0.18/(2*40),0),0)-IF(E1372=1,IF(E1371=0,IF(D1372=1,30,40)*0.18/(2*40),0),0)</f>
        <v/>
      </c>
      <c r="N1372" s="14" t="n">
        <v>0.09</v>
      </c>
      <c r="O1372" s="15">
        <f>K1372*N1372</f>
        <v/>
      </c>
      <c r="P1372">
        <f>IF(E1372=0,0.3,IF(D1372=1,IF(C1372&gt;=Params!$B$13-3,IF(C1372&lt;Params!$B$13,Params!$B$20,0.3),0.3),IF(C1372&gt;=Params!$B$15-3,IF(C1372&lt;Params!$B$15,Params!$B$21,0.3),0.3)))</f>
        <v/>
      </c>
    </row>
    <row r="1373" ht="15" customHeight="1" s="1">
      <c r="A1373" s="9" t="n">
        <v>1370</v>
      </c>
      <c r="B1373" s="6" t="inlineStr">
        <is>
          <t>27/02</t>
        </is>
      </c>
      <c r="C1373" s="6" t="n">
        <v>1</v>
      </c>
      <c r="D1373" s="6" t="n">
        <v>0</v>
      </c>
      <c r="E1373" s="10">
        <f>IF(D1373=1, IF(OR(C1373&lt;10, C1373&gt;=15),1,0), IF(OR(C1373&lt;7, C1373&gt;=18),1,0))</f>
        <v/>
      </c>
      <c r="F1373" s="11" t="n">
        <v>3.031</v>
      </c>
      <c r="G1373" s="12">
        <f>0*8</f>
        <v/>
      </c>
      <c r="H1373" s="12">
        <f>F1373-G1373</f>
        <v/>
      </c>
      <c r="I1373" s="10">
        <f>IF(E1373=0,"Fora",IF(E1372=0,"Carg xar",IF(H1373&lt;0,IF(M1373&lt;0.9,"Carg FV","Stby"),IF(M1373&gt;P1373,"V2H",IF(M1373&lt;0.9,"Carg xar","Stby")))))</f>
        <v/>
      </c>
      <c r="J1373" s="12">
        <f>IF(OR(I1373="Carg FV",I1373="Carg xar"),MIN(IF(I1373="Carg FV",ABS(H1373),7.4),7.4,MAX(0,(0.9-M1373)*40)*0.95),0)</f>
        <v/>
      </c>
      <c r="K1373" s="12">
        <f>IF(I1373="V2H",MIN(MAX(0,H1373),7.4,MAX(0,(M1373-P1373)*40)*0.95),0)</f>
        <v/>
      </c>
      <c r="L1373" s="12">
        <f>IF(E1373=0,0,MAX(0,H1373-K1373))</f>
        <v/>
      </c>
      <c r="M1373" s="13">
        <f>M1372+J1372/40-IF(I1372="V2H",K1372/(0.95*40),0)-IF(E1373=0,IF(E1372=1,IF(D1373=1,30,40)*0.18/(2*40),0),0)-IF(E1373=1,IF(E1372=0,IF(D1373=1,30,40)*0.18/(2*40),0),0)</f>
        <v/>
      </c>
      <c r="N1373" s="14" t="n">
        <v>0.09</v>
      </c>
      <c r="O1373" s="15">
        <f>K1373*N1373</f>
        <v/>
      </c>
      <c r="P1373">
        <f>IF(E1373=0,0.3,IF(D1373=1,IF(C1373&gt;=Params!$B$13-3,IF(C1373&lt;Params!$B$13,Params!$B$20,0.3),0.3),IF(C1373&gt;=Params!$B$15-3,IF(C1373&lt;Params!$B$15,Params!$B$21,0.3),0.3)))</f>
        <v/>
      </c>
    </row>
    <row r="1374" ht="15" customHeight="1" s="1">
      <c r="A1374" s="9" t="n">
        <v>1371</v>
      </c>
      <c r="B1374" s="6" t="inlineStr">
        <is>
          <t>27/02</t>
        </is>
      </c>
      <c r="C1374" s="6" t="n">
        <v>2</v>
      </c>
      <c r="D1374" s="6" t="n">
        <v>0</v>
      </c>
      <c r="E1374" s="10">
        <f>IF(D1374=1, IF(OR(C1374&lt;10, C1374&gt;=15),1,0), IF(OR(C1374&lt;7, C1374&gt;=18),1,0))</f>
        <v/>
      </c>
      <c r="F1374" s="11" t="n">
        <v>2.893</v>
      </c>
      <c r="G1374" s="12">
        <f>0*8</f>
        <v/>
      </c>
      <c r="H1374" s="12">
        <f>F1374-G1374</f>
        <v/>
      </c>
      <c r="I1374" s="10">
        <f>IF(E1374=0,"Fora",IF(E1373=0,"Carg xar",IF(H1374&lt;0,IF(M1374&lt;0.9,"Carg FV","Stby"),IF(M1374&gt;P1374,"V2H",IF(M1374&lt;0.9,"Carg xar","Stby")))))</f>
        <v/>
      </c>
      <c r="J1374" s="12">
        <f>IF(OR(I1374="Carg FV",I1374="Carg xar"),MIN(IF(I1374="Carg FV",ABS(H1374),7.4),7.4,MAX(0,(0.9-M1374)*40)*0.95),0)</f>
        <v/>
      </c>
      <c r="K1374" s="12">
        <f>IF(I1374="V2H",MIN(MAX(0,H1374),7.4,MAX(0,(M1374-P1374)*40)*0.95),0)</f>
        <v/>
      </c>
      <c r="L1374" s="12">
        <f>IF(E1374=0,0,MAX(0,H1374-K1374))</f>
        <v/>
      </c>
      <c r="M1374" s="13">
        <f>M1373+J1373/40-IF(I1373="V2H",K1373/(0.95*40),0)-IF(E1374=0,IF(E1373=1,IF(D1374=1,30,40)*0.18/(2*40),0),0)-IF(E1374=1,IF(E1373=0,IF(D1374=1,30,40)*0.18/(2*40),0),0)</f>
        <v/>
      </c>
      <c r="N1374" s="14" t="n">
        <v>0.09</v>
      </c>
      <c r="O1374" s="15">
        <f>K1374*N1374</f>
        <v/>
      </c>
      <c r="P1374">
        <f>IF(E1374=0,0.3,IF(D1374=1,IF(C1374&gt;=Params!$B$13-3,IF(C1374&lt;Params!$B$13,Params!$B$20,0.3),0.3),IF(C1374&gt;=Params!$B$15-3,IF(C1374&lt;Params!$B$15,Params!$B$21,0.3),0.3)))</f>
        <v/>
      </c>
    </row>
    <row r="1375" ht="15" customHeight="1" s="1">
      <c r="A1375" s="9" t="n">
        <v>1372</v>
      </c>
      <c r="B1375" s="6" t="inlineStr">
        <is>
          <t>27/02</t>
        </is>
      </c>
      <c r="C1375" s="6" t="n">
        <v>3</v>
      </c>
      <c r="D1375" s="6" t="n">
        <v>0</v>
      </c>
      <c r="E1375" s="10">
        <f>IF(D1375=1, IF(OR(C1375&lt;10, C1375&gt;=15),1,0), IF(OR(C1375&lt;7, C1375&gt;=18),1,0))</f>
        <v/>
      </c>
      <c r="F1375" s="11" t="n">
        <v>3.262</v>
      </c>
      <c r="G1375" s="12">
        <f>0*8</f>
        <v/>
      </c>
      <c r="H1375" s="12">
        <f>F1375-G1375</f>
        <v/>
      </c>
      <c r="I1375" s="10">
        <f>IF(E1375=0,"Fora",IF(E1374=0,"Carg xar",IF(H1375&lt;0,IF(M1375&lt;0.9,"Carg FV","Stby"),IF(M1375&gt;P1375,"V2H",IF(M1375&lt;0.9,"Carg xar","Stby")))))</f>
        <v/>
      </c>
      <c r="J1375" s="12">
        <f>IF(OR(I1375="Carg FV",I1375="Carg xar"),MIN(IF(I1375="Carg FV",ABS(H1375),7.4),7.4,MAX(0,(0.9-M1375)*40)*0.95),0)</f>
        <v/>
      </c>
      <c r="K1375" s="12">
        <f>IF(I1375="V2H",MIN(MAX(0,H1375),7.4,MAX(0,(M1375-P1375)*40)*0.95),0)</f>
        <v/>
      </c>
      <c r="L1375" s="12">
        <f>IF(E1375=0,0,MAX(0,H1375-K1375))</f>
        <v/>
      </c>
      <c r="M1375" s="13">
        <f>M1374+J1374/40-IF(I1374="V2H",K1374/(0.95*40),0)-IF(E1375=0,IF(E1374=1,IF(D1375=1,30,40)*0.18/(2*40),0),0)-IF(E1375=1,IF(E1374=0,IF(D1375=1,30,40)*0.18/(2*40),0),0)</f>
        <v/>
      </c>
      <c r="N1375" s="14" t="n">
        <v>0.09</v>
      </c>
      <c r="O1375" s="15">
        <f>K1375*N1375</f>
        <v/>
      </c>
      <c r="P1375">
        <f>IF(E1375=0,0.3,IF(D1375=1,IF(C1375&gt;=Params!$B$13-3,IF(C1375&lt;Params!$B$13,Params!$B$20,0.3),0.3),IF(C1375&gt;=Params!$B$15-3,IF(C1375&lt;Params!$B$15,Params!$B$21,0.3),0.3)))</f>
        <v/>
      </c>
    </row>
    <row r="1376" ht="15" customHeight="1" s="1">
      <c r="A1376" s="9" t="n">
        <v>1373</v>
      </c>
      <c r="B1376" s="6" t="inlineStr">
        <is>
          <t>27/02</t>
        </is>
      </c>
      <c r="C1376" s="6" t="n">
        <v>4</v>
      </c>
      <c r="D1376" s="6" t="n">
        <v>0</v>
      </c>
      <c r="E1376" s="10">
        <f>IF(D1376=1, IF(OR(C1376&lt;10, C1376&gt;=15),1,0), IF(OR(C1376&lt;7, C1376&gt;=18),1,0))</f>
        <v/>
      </c>
      <c r="F1376" s="11" t="n">
        <v>3.319</v>
      </c>
      <c r="G1376" s="12">
        <f>0*8</f>
        <v/>
      </c>
      <c r="H1376" s="12">
        <f>F1376-G1376</f>
        <v/>
      </c>
      <c r="I1376" s="10">
        <f>IF(E1376=0,"Fora",IF(E1375=0,"Carg xar",IF(H1376&lt;0,IF(M1376&lt;0.9,"Carg FV","Stby"),IF(M1376&gt;P1376,"V2H",IF(M1376&lt;0.9,"Carg xar","Stby")))))</f>
        <v/>
      </c>
      <c r="J1376" s="12">
        <f>IF(OR(I1376="Carg FV",I1376="Carg xar"),MIN(IF(I1376="Carg FV",ABS(H1376),7.4),7.4,MAX(0,(0.9-M1376)*40)*0.95),0)</f>
        <v/>
      </c>
      <c r="K1376" s="12">
        <f>IF(I1376="V2H",MIN(MAX(0,H1376),7.4,MAX(0,(M1376-P1376)*40)*0.95),0)</f>
        <v/>
      </c>
      <c r="L1376" s="12">
        <f>IF(E1376=0,0,MAX(0,H1376-K1376))</f>
        <v/>
      </c>
      <c r="M1376" s="13">
        <f>M1375+J1375/40-IF(I1375="V2H",K1375/(0.95*40),0)-IF(E1376=0,IF(E1375=1,IF(D1376=1,30,40)*0.18/(2*40),0),0)-IF(E1376=1,IF(E1375=0,IF(D1376=1,30,40)*0.18/(2*40),0),0)</f>
        <v/>
      </c>
      <c r="N1376" s="14" t="n">
        <v>0.09</v>
      </c>
      <c r="O1376" s="15">
        <f>K1376*N1376</f>
        <v/>
      </c>
      <c r="P1376">
        <f>IF(E1376=0,0.3,IF(D1376=1,IF(C1376&gt;=Params!$B$13-3,IF(C1376&lt;Params!$B$13,Params!$B$20,0.3),0.3),IF(C1376&gt;=Params!$B$15-3,IF(C1376&lt;Params!$B$15,Params!$B$21,0.3),0.3)))</f>
        <v/>
      </c>
    </row>
    <row r="1377" ht="15" customHeight="1" s="1">
      <c r="A1377" s="9" t="n">
        <v>1374</v>
      </c>
      <c r="B1377" s="6" t="inlineStr">
        <is>
          <t>27/02</t>
        </is>
      </c>
      <c r="C1377" s="6" t="n">
        <v>5</v>
      </c>
      <c r="D1377" s="6" t="n">
        <v>0</v>
      </c>
      <c r="E1377" s="10">
        <f>IF(D1377=1, IF(OR(C1377&lt;10, C1377&gt;=15),1,0), IF(OR(C1377&lt;7, C1377&gt;=18),1,0))</f>
        <v/>
      </c>
      <c r="F1377" s="11" t="n">
        <v>2.959</v>
      </c>
      <c r="G1377" s="12">
        <f>0*8</f>
        <v/>
      </c>
      <c r="H1377" s="12">
        <f>F1377-G1377</f>
        <v/>
      </c>
      <c r="I1377" s="10">
        <f>IF(E1377=0,"Fora",IF(E1376=0,"Carg xar",IF(H1377&lt;0,IF(M1377&lt;0.9,"Carg FV","Stby"),IF(M1377&gt;P1377,"V2H",IF(M1377&lt;0.9,"Carg xar","Stby")))))</f>
        <v/>
      </c>
      <c r="J1377" s="12">
        <f>IF(OR(I1377="Carg FV",I1377="Carg xar"),MIN(IF(I1377="Carg FV",ABS(H1377),7.4),7.4,MAX(0,(0.9-M1377)*40)*0.95),0)</f>
        <v/>
      </c>
      <c r="K1377" s="12">
        <f>IF(I1377="V2H",MIN(MAX(0,H1377),7.4,MAX(0,(M1377-P1377)*40)*0.95),0)</f>
        <v/>
      </c>
      <c r="L1377" s="12">
        <f>IF(E1377=0,0,MAX(0,H1377-K1377))</f>
        <v/>
      </c>
      <c r="M1377" s="13">
        <f>M1376+J1376/40-IF(I1376="V2H",K1376/(0.95*40),0)-IF(E1377=0,IF(E1376=1,IF(D1377=1,30,40)*0.18/(2*40),0),0)-IF(E1377=1,IF(E1376=0,IF(D1377=1,30,40)*0.18/(2*40),0),0)</f>
        <v/>
      </c>
      <c r="N1377" s="14" t="n">
        <v>0.09</v>
      </c>
      <c r="O1377" s="15">
        <f>K1377*N1377</f>
        <v/>
      </c>
      <c r="P1377">
        <f>IF(E1377=0,0.3,IF(D1377=1,IF(C1377&gt;=Params!$B$13-3,IF(C1377&lt;Params!$B$13,Params!$B$20,0.3),0.3),IF(C1377&gt;=Params!$B$15-3,IF(C1377&lt;Params!$B$15,Params!$B$21,0.3),0.3)))</f>
        <v/>
      </c>
    </row>
    <row r="1378" ht="15" customHeight="1" s="1">
      <c r="A1378" s="9" t="n">
        <v>1375</v>
      </c>
      <c r="B1378" s="6" t="inlineStr">
        <is>
          <t>27/02</t>
        </is>
      </c>
      <c r="C1378" s="6" t="n">
        <v>6</v>
      </c>
      <c r="D1378" s="6" t="n">
        <v>0</v>
      </c>
      <c r="E1378" s="10">
        <f>IF(D1378=1, IF(OR(C1378&lt;10, C1378&gt;=15),1,0), IF(OR(C1378&lt;7, C1378&gt;=18),1,0))</f>
        <v/>
      </c>
      <c r="F1378" s="11" t="n">
        <v>3.521</v>
      </c>
      <c r="G1378" s="12">
        <f>0*8</f>
        <v/>
      </c>
      <c r="H1378" s="12">
        <f>F1378-G1378</f>
        <v/>
      </c>
      <c r="I1378" s="10">
        <f>IF(E1378=0,"Fora",IF(E1377=0,"Carg xar",IF(H1378&lt;0,IF(M1378&lt;0.9,"Carg FV","Stby"),IF(M1378&gt;P1378,"V2H",IF(M1378&lt;0.9,"Carg xar","Stby")))))</f>
        <v/>
      </c>
      <c r="J1378" s="12">
        <f>IF(OR(I1378="Carg FV",I1378="Carg xar"),MIN(IF(I1378="Carg FV",ABS(H1378),7.4),7.4,MAX(0,(0.9-M1378)*40)*0.95),0)</f>
        <v/>
      </c>
      <c r="K1378" s="12">
        <f>IF(I1378="V2H",MIN(MAX(0,H1378),7.4,MAX(0,(M1378-P1378)*40)*0.95),0)</f>
        <v/>
      </c>
      <c r="L1378" s="12">
        <f>IF(E1378=0,0,MAX(0,H1378-K1378))</f>
        <v/>
      </c>
      <c r="M1378" s="13">
        <f>M1377+J1377/40-IF(I1377="V2H",K1377/(0.95*40),0)-IF(E1378=0,IF(E1377=1,IF(D1378=1,30,40)*0.18/(2*40),0),0)-IF(E1378=1,IF(E1377=0,IF(D1378=1,30,40)*0.18/(2*40),0),0)</f>
        <v/>
      </c>
      <c r="N1378" s="14" t="n">
        <v>0.09</v>
      </c>
      <c r="O1378" s="15">
        <f>K1378*N1378</f>
        <v/>
      </c>
      <c r="P1378">
        <f>IF(E1378=0,0.3,IF(D1378=1,IF(C1378&gt;=Params!$B$13-3,IF(C1378&lt;Params!$B$13,Params!$B$20,0.3),0.3),IF(C1378&gt;=Params!$B$15-3,IF(C1378&lt;Params!$B$15,Params!$B$21,0.3),0.3)))</f>
        <v/>
      </c>
    </row>
    <row r="1379" ht="15" customHeight="1" s="1">
      <c r="A1379" s="9" t="n">
        <v>1376</v>
      </c>
      <c r="B1379" s="6" t="inlineStr">
        <is>
          <t>27/02</t>
        </is>
      </c>
      <c r="C1379" s="6" t="n">
        <v>7</v>
      </c>
      <c r="D1379" s="6" t="n">
        <v>0</v>
      </c>
      <c r="E1379" s="10">
        <f>IF(D1379=1, IF(OR(C1379&lt;10, C1379&gt;=15),1,0), IF(OR(C1379&lt;7, C1379&gt;=18),1,0))</f>
        <v/>
      </c>
      <c r="F1379" s="11" t="n">
        <v>3.747</v>
      </c>
      <c r="G1379" s="12">
        <f>0*8</f>
        <v/>
      </c>
      <c r="H1379" s="12">
        <f>F1379-G1379</f>
        <v/>
      </c>
      <c r="I1379" s="10">
        <f>IF(E1379=0,"Fora",IF(E1378=0,"Carg xar",IF(H1379&lt;0,IF(M1379&lt;0.9,"Carg FV","Stby"),IF(M1379&gt;P1379,"V2H",IF(M1379&lt;0.9,"Carg xar","Stby")))))</f>
        <v/>
      </c>
      <c r="J1379" s="12">
        <f>IF(OR(I1379="Carg FV",I1379="Carg xar"),MIN(IF(I1379="Carg FV",ABS(H1379),7.4),7.4,MAX(0,(0.9-M1379)*40)*0.95),0)</f>
        <v/>
      </c>
      <c r="K1379" s="12">
        <f>IF(I1379="V2H",MIN(MAX(0,H1379),7.4,MAX(0,(M1379-P1379)*40)*0.95),0)</f>
        <v/>
      </c>
      <c r="L1379" s="12">
        <f>IF(E1379=0,0,MAX(0,H1379-K1379))</f>
        <v/>
      </c>
      <c r="M1379" s="13">
        <f>M1378+J1378/40-IF(I1378="V2H",K1378/(0.95*40),0)-IF(E1379=0,IF(E1378=1,IF(D1379=1,30,40)*0.18/(2*40),0),0)-IF(E1379=1,IF(E1378=0,IF(D1379=1,30,40)*0.18/(2*40),0),0)</f>
        <v/>
      </c>
      <c r="N1379" s="14" t="n">
        <v>0.09</v>
      </c>
      <c r="O1379" s="15">
        <f>K1379*N1379</f>
        <v/>
      </c>
      <c r="P1379">
        <f>IF(E1379=0,0.3,IF(D1379=1,IF(C1379&gt;=Params!$B$13-3,IF(C1379&lt;Params!$B$13,Params!$B$20,0.3),0.3),IF(C1379&gt;=Params!$B$15-3,IF(C1379&lt;Params!$B$15,Params!$B$21,0.3),0.3)))</f>
        <v/>
      </c>
    </row>
    <row r="1380" ht="15" customHeight="1" s="1">
      <c r="A1380" s="9" t="n">
        <v>1377</v>
      </c>
      <c r="B1380" s="6" t="inlineStr">
        <is>
          <t>27/02</t>
        </is>
      </c>
      <c r="C1380" s="6" t="n">
        <v>8</v>
      </c>
      <c r="D1380" s="6" t="n">
        <v>0</v>
      </c>
      <c r="E1380" s="10">
        <f>IF(D1380=1, IF(OR(C1380&lt;10, C1380&gt;=15),1,0), IF(OR(C1380&lt;7, C1380&gt;=18),1,0))</f>
        <v/>
      </c>
      <c r="F1380" s="11" t="n">
        <v>2.579</v>
      </c>
      <c r="G1380" s="12">
        <f>0.1*8</f>
        <v/>
      </c>
      <c r="H1380" s="12">
        <f>F1380-G1380</f>
        <v/>
      </c>
      <c r="I1380" s="10">
        <f>IF(E1380=0,"Fora",IF(E1379=0,"Carg xar",IF(H1380&lt;0,IF(M1380&lt;0.9,"Carg FV","Stby"),IF(M1380&gt;P1380,"V2H",IF(M1380&lt;0.9,"Carg xar","Stby")))))</f>
        <v/>
      </c>
      <c r="J1380" s="12">
        <f>IF(OR(I1380="Carg FV",I1380="Carg xar"),MIN(IF(I1380="Carg FV",ABS(H1380),7.4),7.4,MAX(0,(0.9-M1380)*40)*0.95),0)</f>
        <v/>
      </c>
      <c r="K1380" s="12">
        <f>IF(I1380="V2H",MIN(MAX(0,H1380),7.4,MAX(0,(M1380-P1380)*40)*0.95),0)</f>
        <v/>
      </c>
      <c r="L1380" s="12">
        <f>IF(E1380=0,0,MAX(0,H1380-K1380))</f>
        <v/>
      </c>
      <c r="M1380" s="13">
        <f>M1379+J1379/40-IF(I1379="V2H",K1379/(0.95*40),0)-IF(E1380=0,IF(E1379=1,IF(D1380=1,30,40)*0.18/(2*40),0),0)-IF(E1380=1,IF(E1379=0,IF(D1380=1,30,40)*0.18/(2*40),0),0)</f>
        <v/>
      </c>
      <c r="N1380" s="14" t="n">
        <v>0.15</v>
      </c>
      <c r="O1380" s="15">
        <f>K1380*N1380</f>
        <v/>
      </c>
      <c r="P1380">
        <f>IF(E1380=0,0.3,IF(D1380=1,IF(C1380&gt;=Params!$B$13-3,IF(C1380&lt;Params!$B$13,Params!$B$20,0.3),0.3),IF(C1380&gt;=Params!$B$15-3,IF(C1380&lt;Params!$B$15,Params!$B$21,0.3),0.3)))</f>
        <v/>
      </c>
    </row>
    <row r="1381" ht="15" customHeight="1" s="1">
      <c r="A1381" s="9" t="n">
        <v>1378</v>
      </c>
      <c r="B1381" s="6" t="inlineStr">
        <is>
          <t>27/02</t>
        </is>
      </c>
      <c r="C1381" s="6" t="n">
        <v>9</v>
      </c>
      <c r="D1381" s="6" t="n">
        <v>0</v>
      </c>
      <c r="E1381" s="10">
        <f>IF(D1381=1, IF(OR(C1381&lt;10, C1381&gt;=15),1,0), IF(OR(C1381&lt;7, C1381&gt;=18),1,0))</f>
        <v/>
      </c>
      <c r="F1381" s="11" t="n">
        <v>1.504</v>
      </c>
      <c r="G1381" s="12">
        <f>0.28*8</f>
        <v/>
      </c>
      <c r="H1381" s="12">
        <f>F1381-G1381</f>
        <v/>
      </c>
      <c r="I1381" s="10">
        <f>IF(E1381=0,"Fora",IF(E1380=0,"Carg xar",IF(H1381&lt;0,IF(M1381&lt;0.9,"Carg FV","Stby"),IF(M1381&gt;P1381,"V2H",IF(M1381&lt;0.9,"Carg xar","Stby")))))</f>
        <v/>
      </c>
      <c r="J1381" s="12">
        <f>IF(OR(I1381="Carg FV",I1381="Carg xar"),MIN(IF(I1381="Carg FV",ABS(H1381),7.4),7.4,MAX(0,(0.9-M1381)*40)*0.95),0)</f>
        <v/>
      </c>
      <c r="K1381" s="12">
        <f>IF(I1381="V2H",MIN(MAX(0,H1381),7.4,MAX(0,(M1381-P1381)*40)*0.95),0)</f>
        <v/>
      </c>
      <c r="L1381" s="12">
        <f>IF(E1381=0,0,MAX(0,H1381-K1381))</f>
        <v/>
      </c>
      <c r="M1381" s="13">
        <f>M1380+J1380/40-IF(I1380="V2H",K1380/(0.95*40),0)-IF(E1381=0,IF(E1380=1,IF(D1381=1,30,40)*0.18/(2*40),0),0)-IF(E1381=1,IF(E1380=0,IF(D1381=1,30,40)*0.18/(2*40),0),0)</f>
        <v/>
      </c>
      <c r="N1381" s="14" t="n">
        <v>0.15</v>
      </c>
      <c r="O1381" s="15">
        <f>K1381*N1381</f>
        <v/>
      </c>
      <c r="P1381">
        <f>IF(E1381=0,0.3,IF(D1381=1,IF(C1381&gt;=Params!$B$13-3,IF(C1381&lt;Params!$B$13,Params!$B$20,0.3),0.3),IF(C1381&gt;=Params!$B$15-3,IF(C1381&lt;Params!$B$15,Params!$B$21,0.3),0.3)))</f>
        <v/>
      </c>
    </row>
    <row r="1382" ht="15" customHeight="1" s="1">
      <c r="A1382" s="9" t="n">
        <v>1379</v>
      </c>
      <c r="B1382" s="6" t="inlineStr">
        <is>
          <t>27/02</t>
        </is>
      </c>
      <c r="C1382" s="6" t="n">
        <v>10</v>
      </c>
      <c r="D1382" s="6" t="n">
        <v>0</v>
      </c>
      <c r="E1382" s="10">
        <f>IF(D1382=1, IF(OR(C1382&lt;10, C1382&gt;=15),1,0), IF(OR(C1382&lt;7, C1382&gt;=18),1,0))</f>
        <v/>
      </c>
      <c r="F1382" s="11" t="n">
        <v>0</v>
      </c>
      <c r="G1382" s="12">
        <f>0.48*8</f>
        <v/>
      </c>
      <c r="H1382" s="12">
        <f>F1382-G1382</f>
        <v/>
      </c>
      <c r="I1382" s="10">
        <f>IF(E1382=0,"Fora",IF(E1381=0,"Carg xar",IF(H1382&lt;0,IF(M1382&lt;0.9,"Carg FV","Stby"),IF(M1382&gt;P1382,"V2H",IF(M1382&lt;0.9,"Carg xar","Stby")))))</f>
        <v/>
      </c>
      <c r="J1382" s="12">
        <f>IF(OR(I1382="Carg FV",I1382="Carg xar"),MIN(IF(I1382="Carg FV",ABS(H1382),7.4),7.4,MAX(0,(0.9-M1382)*40)*0.95),0)</f>
        <v/>
      </c>
      <c r="K1382" s="12">
        <f>IF(I1382="V2H",MIN(MAX(0,H1382),7.4,MAX(0,(M1382-P1382)*40)*0.95),0)</f>
        <v/>
      </c>
      <c r="L1382" s="12">
        <f>IF(E1382=0,0,MAX(0,H1382-K1382))</f>
        <v/>
      </c>
      <c r="M1382" s="13">
        <f>M1381+J1381/40-IF(I1381="V2H",K1381/(0.95*40),0)-IF(E1382=0,IF(E1381=1,IF(D1382=1,30,40)*0.18/(2*40),0),0)-IF(E1382=1,IF(E1381=0,IF(D1382=1,30,40)*0.18/(2*40),0),0)</f>
        <v/>
      </c>
      <c r="N1382" s="14" t="n">
        <v>0.2</v>
      </c>
      <c r="O1382" s="15">
        <f>K1382*N1382</f>
        <v/>
      </c>
      <c r="P1382">
        <f>IF(E1382=0,0.3,IF(D1382=1,IF(C1382&gt;=Params!$B$13-3,IF(C1382&lt;Params!$B$13,Params!$B$20,0.3),0.3),IF(C1382&gt;=Params!$B$15-3,IF(C1382&lt;Params!$B$15,Params!$B$21,0.3),0.3)))</f>
        <v/>
      </c>
    </row>
    <row r="1383" ht="15" customHeight="1" s="1">
      <c r="A1383" s="9" t="n">
        <v>1380</v>
      </c>
      <c r="B1383" s="6" t="inlineStr">
        <is>
          <t>27/02</t>
        </is>
      </c>
      <c r="C1383" s="6" t="n">
        <v>11</v>
      </c>
      <c r="D1383" s="6" t="n">
        <v>0</v>
      </c>
      <c r="E1383" s="10">
        <f>IF(D1383=1, IF(OR(C1383&lt;10, C1383&gt;=15),1,0), IF(OR(C1383&lt;7, C1383&gt;=18),1,0))</f>
        <v/>
      </c>
      <c r="F1383" s="11" t="n">
        <v>0</v>
      </c>
      <c r="G1383" s="12">
        <f>0.62*8</f>
        <v/>
      </c>
      <c r="H1383" s="12">
        <f>F1383-G1383</f>
        <v/>
      </c>
      <c r="I1383" s="10">
        <f>IF(E1383=0,"Fora",IF(E1382=0,"Carg xar",IF(H1383&lt;0,IF(M1383&lt;0.9,"Carg FV","Stby"),IF(M1383&gt;P1383,"V2H",IF(M1383&lt;0.9,"Carg xar","Stby")))))</f>
        <v/>
      </c>
      <c r="J1383" s="12">
        <f>IF(OR(I1383="Carg FV",I1383="Carg xar"),MIN(IF(I1383="Carg FV",ABS(H1383),7.4),7.4,MAX(0,(0.9-M1383)*40)*0.95),0)</f>
        <v/>
      </c>
      <c r="K1383" s="12">
        <f>IF(I1383="V2H",MIN(MAX(0,H1383),7.4,MAX(0,(M1383-P1383)*40)*0.95),0)</f>
        <v/>
      </c>
      <c r="L1383" s="12">
        <f>IF(E1383=0,0,MAX(0,H1383-K1383))</f>
        <v/>
      </c>
      <c r="M1383" s="13">
        <f>M1382+J1382/40-IF(I1382="V2H",K1382/(0.95*40),0)-IF(E1383=0,IF(E1382=1,IF(D1383=1,30,40)*0.18/(2*40),0),0)-IF(E1383=1,IF(E1382=0,IF(D1383=1,30,40)*0.18/(2*40),0),0)</f>
        <v/>
      </c>
      <c r="N1383" s="14" t="n">
        <v>0.2</v>
      </c>
      <c r="O1383" s="15">
        <f>K1383*N1383</f>
        <v/>
      </c>
      <c r="P1383">
        <f>IF(E1383=0,0.3,IF(D1383=1,IF(C1383&gt;=Params!$B$13-3,IF(C1383&lt;Params!$B$13,Params!$B$20,0.3),0.3),IF(C1383&gt;=Params!$B$15-3,IF(C1383&lt;Params!$B$15,Params!$B$21,0.3),0.3)))</f>
        <v/>
      </c>
    </row>
    <row r="1384" ht="15" customHeight="1" s="1">
      <c r="A1384" s="9" t="n">
        <v>1381</v>
      </c>
      <c r="B1384" s="6" t="inlineStr">
        <is>
          <t>27/02</t>
        </is>
      </c>
      <c r="C1384" s="6" t="n">
        <v>12</v>
      </c>
      <c r="D1384" s="6" t="n">
        <v>0</v>
      </c>
      <c r="E1384" s="10">
        <f>IF(D1384=1, IF(OR(C1384&lt;10, C1384&gt;=15),1,0), IF(OR(C1384&lt;7, C1384&gt;=18),1,0))</f>
        <v/>
      </c>
      <c r="F1384" s="11" t="n">
        <v>0.167</v>
      </c>
      <c r="G1384" s="12">
        <f>0.68*8</f>
        <v/>
      </c>
      <c r="H1384" s="12">
        <f>F1384-G1384</f>
        <v/>
      </c>
      <c r="I1384" s="10">
        <f>IF(E1384=0,"Fora",IF(E1383=0,"Carg xar",IF(H1384&lt;0,IF(M1384&lt;0.9,"Carg FV","Stby"),IF(M1384&gt;P1384,"V2H",IF(M1384&lt;0.9,"Carg xar","Stby")))))</f>
        <v/>
      </c>
      <c r="J1384" s="12">
        <f>IF(OR(I1384="Carg FV",I1384="Carg xar"),MIN(IF(I1384="Carg FV",ABS(H1384),7.4),7.4,MAX(0,(0.9-M1384)*40)*0.95),0)</f>
        <v/>
      </c>
      <c r="K1384" s="12">
        <f>IF(I1384="V2H",MIN(MAX(0,H1384),7.4,MAX(0,(M1384-P1384)*40)*0.95),0)</f>
        <v/>
      </c>
      <c r="L1384" s="12">
        <f>IF(E1384=0,0,MAX(0,H1384-K1384))</f>
        <v/>
      </c>
      <c r="M1384" s="13">
        <f>M1383+J1383/40-IF(I1383="V2H",K1383/(0.95*40),0)-IF(E1384=0,IF(E1383=1,IF(D1384=1,30,40)*0.18/(2*40),0),0)-IF(E1384=1,IF(E1383=0,IF(D1384=1,30,40)*0.18/(2*40),0),0)</f>
        <v/>
      </c>
      <c r="N1384" s="14" t="n">
        <v>0.2</v>
      </c>
      <c r="O1384" s="15">
        <f>K1384*N1384</f>
        <v/>
      </c>
      <c r="P1384">
        <f>IF(E1384=0,0.3,IF(D1384=1,IF(C1384&gt;=Params!$B$13-3,IF(C1384&lt;Params!$B$13,Params!$B$20,0.3),0.3),IF(C1384&gt;=Params!$B$15-3,IF(C1384&lt;Params!$B$15,Params!$B$21,0.3),0.3)))</f>
        <v/>
      </c>
    </row>
    <row r="1385" ht="15" customHeight="1" s="1">
      <c r="A1385" s="9" t="n">
        <v>1382</v>
      </c>
      <c r="B1385" s="6" t="inlineStr">
        <is>
          <t>27/02</t>
        </is>
      </c>
      <c r="C1385" s="6" t="n">
        <v>13</v>
      </c>
      <c r="D1385" s="6" t="n">
        <v>0</v>
      </c>
      <c r="E1385" s="10">
        <f>IF(D1385=1, IF(OR(C1385&lt;10, C1385&gt;=15),1,0), IF(OR(C1385&lt;7, C1385&gt;=18),1,0))</f>
        <v/>
      </c>
      <c r="F1385" s="11" t="n">
        <v>0</v>
      </c>
      <c r="G1385" s="12">
        <f>0.65*8</f>
        <v/>
      </c>
      <c r="H1385" s="12">
        <f>F1385-G1385</f>
        <v/>
      </c>
      <c r="I1385" s="10">
        <f>IF(E1385=0,"Fora",IF(E1384=0,"Carg xar",IF(H1385&lt;0,IF(M1385&lt;0.9,"Carg FV","Stby"),IF(M1385&gt;P1385,"V2H",IF(M1385&lt;0.9,"Carg xar","Stby")))))</f>
        <v/>
      </c>
      <c r="J1385" s="12">
        <f>IF(OR(I1385="Carg FV",I1385="Carg xar"),MIN(IF(I1385="Carg FV",ABS(H1385),7.4),7.4,MAX(0,(0.9-M1385)*40)*0.95),0)</f>
        <v/>
      </c>
      <c r="K1385" s="12">
        <f>IF(I1385="V2H",MIN(MAX(0,H1385),7.4,MAX(0,(M1385-P1385)*40)*0.95),0)</f>
        <v/>
      </c>
      <c r="L1385" s="12">
        <f>IF(E1385=0,0,MAX(0,H1385-K1385))</f>
        <v/>
      </c>
      <c r="M1385" s="13">
        <f>M1384+J1384/40-IF(I1384="V2H",K1384/(0.95*40),0)-IF(E1385=0,IF(E1384=1,IF(D1385=1,30,40)*0.18/(2*40),0),0)-IF(E1385=1,IF(E1384=0,IF(D1385=1,30,40)*0.18/(2*40),0),0)</f>
        <v/>
      </c>
      <c r="N1385" s="14" t="n">
        <v>0.2</v>
      </c>
      <c r="O1385" s="15">
        <f>K1385*N1385</f>
        <v/>
      </c>
      <c r="P1385">
        <f>IF(E1385=0,0.3,IF(D1385=1,IF(C1385&gt;=Params!$B$13-3,IF(C1385&lt;Params!$B$13,Params!$B$20,0.3),0.3),IF(C1385&gt;=Params!$B$15-3,IF(C1385&lt;Params!$B$15,Params!$B$21,0.3),0.3)))</f>
        <v/>
      </c>
    </row>
    <row r="1386" ht="15" customHeight="1" s="1">
      <c r="A1386" s="9" t="n">
        <v>1383</v>
      </c>
      <c r="B1386" s="6" t="inlineStr">
        <is>
          <t>27/02</t>
        </is>
      </c>
      <c r="C1386" s="6" t="n">
        <v>14</v>
      </c>
      <c r="D1386" s="6" t="n">
        <v>0</v>
      </c>
      <c r="E1386" s="10">
        <f>IF(D1386=1, IF(OR(C1386&lt;10, C1386&gt;=15),1,0), IF(OR(C1386&lt;7, C1386&gt;=18),1,0))</f>
        <v/>
      </c>
      <c r="F1386" s="11" t="n">
        <v>0</v>
      </c>
      <c r="G1386" s="12">
        <f>0.5*8</f>
        <v/>
      </c>
      <c r="H1386" s="12">
        <f>F1386-G1386</f>
        <v/>
      </c>
      <c r="I1386" s="10">
        <f>IF(E1386=0,"Fora",IF(E1385=0,"Carg xar",IF(H1386&lt;0,IF(M1386&lt;0.9,"Carg FV","Stby"),IF(M1386&gt;P1386,"V2H",IF(M1386&lt;0.9,"Carg xar","Stby")))))</f>
        <v/>
      </c>
      <c r="J1386" s="12">
        <f>IF(OR(I1386="Carg FV",I1386="Carg xar"),MIN(IF(I1386="Carg FV",ABS(H1386),7.4),7.4,MAX(0,(0.9-M1386)*40)*0.95),0)</f>
        <v/>
      </c>
      <c r="K1386" s="12">
        <f>IF(I1386="V2H",MIN(MAX(0,H1386),7.4,MAX(0,(M1386-P1386)*40)*0.95),0)</f>
        <v/>
      </c>
      <c r="L1386" s="12">
        <f>IF(E1386=0,0,MAX(0,H1386-K1386))</f>
        <v/>
      </c>
      <c r="M1386" s="13">
        <f>M1385+J1385/40-IF(I1385="V2H",K1385/(0.95*40),0)-IF(E1386=0,IF(E1385=1,IF(D1386=1,30,40)*0.18/(2*40),0),0)-IF(E1386=1,IF(E1385=0,IF(D1386=1,30,40)*0.18/(2*40),0),0)</f>
        <v/>
      </c>
      <c r="N1386" s="14" t="n">
        <v>0.15</v>
      </c>
      <c r="O1386" s="15">
        <f>K1386*N1386</f>
        <v/>
      </c>
      <c r="P1386">
        <f>IF(E1386=0,0.3,IF(D1386=1,IF(C1386&gt;=Params!$B$13-3,IF(C1386&lt;Params!$B$13,Params!$B$20,0.3),0.3),IF(C1386&gt;=Params!$B$15-3,IF(C1386&lt;Params!$B$15,Params!$B$21,0.3),0.3)))</f>
        <v/>
      </c>
    </row>
    <row r="1387" ht="15" customHeight="1" s="1">
      <c r="A1387" s="9" t="n">
        <v>1384</v>
      </c>
      <c r="B1387" s="6" t="inlineStr">
        <is>
          <t>27/02</t>
        </is>
      </c>
      <c r="C1387" s="6" t="n">
        <v>15</v>
      </c>
      <c r="D1387" s="6" t="n">
        <v>0</v>
      </c>
      <c r="E1387" s="10">
        <f>IF(D1387=1, IF(OR(C1387&lt;10, C1387&gt;=15),1,0), IF(OR(C1387&lt;7, C1387&gt;=18),1,0))</f>
        <v/>
      </c>
      <c r="F1387" s="11" t="n">
        <v>0</v>
      </c>
      <c r="G1387" s="12">
        <f>0.32*8</f>
        <v/>
      </c>
      <c r="H1387" s="12">
        <f>F1387-G1387</f>
        <v/>
      </c>
      <c r="I1387" s="10">
        <f>IF(E1387=0,"Fora",IF(E1386=0,"Carg xar",IF(H1387&lt;0,IF(M1387&lt;0.9,"Carg FV","Stby"),IF(M1387&gt;P1387,"V2H",IF(M1387&lt;0.9,"Carg xar","Stby")))))</f>
        <v/>
      </c>
      <c r="J1387" s="12">
        <f>IF(OR(I1387="Carg FV",I1387="Carg xar"),MIN(IF(I1387="Carg FV",ABS(H1387),7.4),7.4,MAX(0,(0.9-M1387)*40)*0.95),0)</f>
        <v/>
      </c>
      <c r="K1387" s="12">
        <f>IF(I1387="V2H",MIN(MAX(0,H1387),7.4,MAX(0,(M1387-P1387)*40)*0.95),0)</f>
        <v/>
      </c>
      <c r="L1387" s="12">
        <f>IF(E1387=0,0,MAX(0,H1387-K1387))</f>
        <v/>
      </c>
      <c r="M1387" s="13">
        <f>M1386+J1386/40-IF(I1386="V2H",K1386/(0.95*40),0)-IF(E1387=0,IF(E1386=1,IF(D1387=1,30,40)*0.18/(2*40),0),0)-IF(E1387=1,IF(E1386=0,IF(D1387=1,30,40)*0.18/(2*40),0),0)</f>
        <v/>
      </c>
      <c r="N1387" s="14" t="n">
        <v>0.15</v>
      </c>
      <c r="O1387" s="15">
        <f>K1387*N1387</f>
        <v/>
      </c>
      <c r="P1387">
        <f>IF(E1387=0,0.3,IF(D1387=1,IF(C1387&gt;=Params!$B$13-3,IF(C1387&lt;Params!$B$13,Params!$B$20,0.3),0.3),IF(C1387&gt;=Params!$B$15-3,IF(C1387&lt;Params!$B$15,Params!$B$21,0.3),0.3)))</f>
        <v/>
      </c>
    </row>
    <row r="1388" ht="15" customHeight="1" s="1">
      <c r="A1388" s="9" t="n">
        <v>1385</v>
      </c>
      <c r="B1388" s="6" t="inlineStr">
        <is>
          <t>27/02</t>
        </is>
      </c>
      <c r="C1388" s="6" t="n">
        <v>16</v>
      </c>
      <c r="D1388" s="6" t="n">
        <v>0</v>
      </c>
      <c r="E1388" s="10">
        <f>IF(D1388=1, IF(OR(C1388&lt;10, C1388&gt;=15),1,0), IF(OR(C1388&lt;7, C1388&gt;=18),1,0))</f>
        <v/>
      </c>
      <c r="F1388" s="11" t="n">
        <v>0.032</v>
      </c>
      <c r="G1388" s="12">
        <f>0.12*8</f>
        <v/>
      </c>
      <c r="H1388" s="12">
        <f>F1388-G1388</f>
        <v/>
      </c>
      <c r="I1388" s="10">
        <f>IF(E1388=0,"Fora",IF(E1387=0,"Carg xar",IF(H1388&lt;0,IF(M1388&lt;0.9,"Carg FV","Stby"),IF(M1388&gt;P1388,"V2H",IF(M1388&lt;0.9,"Carg xar","Stby")))))</f>
        <v/>
      </c>
      <c r="J1388" s="12">
        <f>IF(OR(I1388="Carg FV",I1388="Carg xar"),MIN(IF(I1388="Carg FV",ABS(H1388),7.4),7.4,MAX(0,(0.9-M1388)*40)*0.95),0)</f>
        <v/>
      </c>
      <c r="K1388" s="12">
        <f>IF(I1388="V2H",MIN(MAX(0,H1388),7.4,MAX(0,(M1388-P1388)*40)*0.95),0)</f>
        <v/>
      </c>
      <c r="L1388" s="12">
        <f>IF(E1388=0,0,MAX(0,H1388-K1388))</f>
        <v/>
      </c>
      <c r="M1388" s="13">
        <f>M1387+J1387/40-IF(I1387="V2H",K1387/(0.95*40),0)-IF(E1388=0,IF(E1387=1,IF(D1388=1,30,40)*0.18/(2*40),0),0)-IF(E1388=1,IF(E1387=0,IF(D1388=1,30,40)*0.18/(2*40),0),0)</f>
        <v/>
      </c>
      <c r="N1388" s="14" t="n">
        <v>0.15</v>
      </c>
      <c r="O1388" s="15">
        <f>K1388*N1388</f>
        <v/>
      </c>
      <c r="P1388">
        <f>IF(E1388=0,0.3,IF(D1388=1,IF(C1388&gt;=Params!$B$13-3,IF(C1388&lt;Params!$B$13,Params!$B$20,0.3),0.3),IF(C1388&gt;=Params!$B$15-3,IF(C1388&lt;Params!$B$15,Params!$B$21,0.3),0.3)))</f>
        <v/>
      </c>
    </row>
    <row r="1389" ht="15" customHeight="1" s="1">
      <c r="A1389" s="9" t="n">
        <v>1386</v>
      </c>
      <c r="B1389" s="6" t="inlineStr">
        <is>
          <t>27/02</t>
        </is>
      </c>
      <c r="C1389" s="6" t="n">
        <v>17</v>
      </c>
      <c r="D1389" s="6" t="n">
        <v>0</v>
      </c>
      <c r="E1389" s="10">
        <f>IF(D1389=1, IF(OR(C1389&lt;10, C1389&gt;=15),1,0), IF(OR(C1389&lt;7, C1389&gt;=18),1,0))</f>
        <v/>
      </c>
      <c r="F1389" s="11" t="n">
        <v>0.882</v>
      </c>
      <c r="G1389" s="12">
        <f>0*8</f>
        <v/>
      </c>
      <c r="H1389" s="12">
        <f>F1389-G1389</f>
        <v/>
      </c>
      <c r="I1389" s="10">
        <f>IF(E1389=0,"Fora",IF(E1388=0,"Carg xar",IF(H1389&lt;0,IF(M1389&lt;0.9,"Carg FV","Stby"),IF(M1389&gt;P1389,"V2H",IF(M1389&lt;0.9,"Carg xar","Stby")))))</f>
        <v/>
      </c>
      <c r="J1389" s="12">
        <f>IF(OR(I1389="Carg FV",I1389="Carg xar"),MIN(IF(I1389="Carg FV",ABS(H1389),7.4),7.4,MAX(0,(0.9-M1389)*40)*0.95),0)</f>
        <v/>
      </c>
      <c r="K1389" s="12">
        <f>IF(I1389="V2H",MIN(MAX(0,H1389),7.4,MAX(0,(M1389-P1389)*40)*0.95),0)</f>
        <v/>
      </c>
      <c r="L1389" s="12">
        <f>IF(E1389=0,0,MAX(0,H1389-K1389))</f>
        <v/>
      </c>
      <c r="M1389" s="13">
        <f>M1388+J1388/40-IF(I1388="V2H",K1388/(0.95*40),0)-IF(E1389=0,IF(E1388=1,IF(D1389=1,30,40)*0.18/(2*40),0),0)-IF(E1389=1,IF(E1388=0,IF(D1389=1,30,40)*0.18/(2*40),0),0)</f>
        <v/>
      </c>
      <c r="N1389" s="14" t="n">
        <v>0.15</v>
      </c>
      <c r="O1389" s="15">
        <f>K1389*N1389</f>
        <v/>
      </c>
      <c r="P1389">
        <f>IF(E1389=0,0.3,IF(D1389=1,IF(C1389&gt;=Params!$B$13-3,IF(C1389&lt;Params!$B$13,Params!$B$20,0.3),0.3),IF(C1389&gt;=Params!$B$15-3,IF(C1389&lt;Params!$B$15,Params!$B$21,0.3),0.3)))</f>
        <v/>
      </c>
    </row>
    <row r="1390" ht="15" customHeight="1" s="1">
      <c r="A1390" s="9" t="n">
        <v>1387</v>
      </c>
      <c r="B1390" s="6" t="inlineStr">
        <is>
          <t>27/02</t>
        </is>
      </c>
      <c r="C1390" s="6" t="n">
        <v>18</v>
      </c>
      <c r="D1390" s="6" t="n">
        <v>0</v>
      </c>
      <c r="E1390" s="10">
        <f>IF(D1390=1, IF(OR(C1390&lt;10, C1390&gt;=15),1,0), IF(OR(C1390&lt;7, C1390&gt;=18),1,0))</f>
        <v/>
      </c>
      <c r="F1390" s="11" t="n">
        <v>1.683</v>
      </c>
      <c r="G1390" s="12">
        <f>0*8</f>
        <v/>
      </c>
      <c r="H1390" s="12">
        <f>F1390-G1390</f>
        <v/>
      </c>
      <c r="I1390" s="10">
        <f>IF(E1390=0,"Fora",IF(E1389=0,"Carg xar",IF(H1390&lt;0,IF(M1390&lt;0.9,"Carg FV","Stby"),IF(M1390&gt;P1390,"V2H",IF(M1390&lt;0.9,"Carg xar","Stby")))))</f>
        <v/>
      </c>
      <c r="J1390" s="12">
        <f>IF(OR(I1390="Carg FV",I1390="Carg xar"),MIN(IF(I1390="Carg FV",ABS(H1390),7.4),7.4,MAX(0,(0.9-M1390)*40)*0.95),0)</f>
        <v/>
      </c>
      <c r="K1390" s="12">
        <f>IF(I1390="V2H",MIN(MAX(0,H1390),7.4,MAX(0,(M1390-P1390)*40)*0.95),0)</f>
        <v/>
      </c>
      <c r="L1390" s="12">
        <f>IF(E1390=0,0,MAX(0,H1390-K1390))</f>
        <v/>
      </c>
      <c r="M1390" s="13">
        <f>M1389+J1389/40-IF(I1389="V2H",K1389/(0.95*40),0)-IF(E1390=0,IF(E1389=1,IF(D1390=1,30,40)*0.18/(2*40),0),0)-IF(E1390=1,IF(E1389=0,IF(D1390=1,30,40)*0.18/(2*40),0),0)</f>
        <v/>
      </c>
      <c r="N1390" s="14" t="n">
        <v>0.2</v>
      </c>
      <c r="O1390" s="15">
        <f>K1390*N1390</f>
        <v/>
      </c>
      <c r="P1390">
        <f>IF(E1390=0,0.3,IF(D1390=1,IF(C1390&gt;=Params!$B$13-3,IF(C1390&lt;Params!$B$13,Params!$B$20,0.3),0.3),IF(C1390&gt;=Params!$B$15-3,IF(C1390&lt;Params!$B$15,Params!$B$21,0.3),0.3)))</f>
        <v/>
      </c>
    </row>
    <row r="1391" ht="15" customHeight="1" s="1">
      <c r="A1391" s="9" t="n">
        <v>1388</v>
      </c>
      <c r="B1391" s="6" t="inlineStr">
        <is>
          <t>27/02</t>
        </is>
      </c>
      <c r="C1391" s="6" t="n">
        <v>19</v>
      </c>
      <c r="D1391" s="6" t="n">
        <v>0</v>
      </c>
      <c r="E1391" s="10">
        <f>IF(D1391=1, IF(OR(C1391&lt;10, C1391&gt;=15),1,0), IF(OR(C1391&lt;7, C1391&gt;=18),1,0))</f>
        <v/>
      </c>
      <c r="F1391" s="11" t="n">
        <v>2.644</v>
      </c>
      <c r="G1391" s="12">
        <f>0*8</f>
        <v/>
      </c>
      <c r="H1391" s="12">
        <f>F1391-G1391</f>
        <v/>
      </c>
      <c r="I1391" s="10">
        <f>IF(E1391=0,"Fora",IF(E1390=0,"Carg xar",IF(H1391&lt;0,IF(M1391&lt;0.9,"Carg FV","Stby"),IF(M1391&gt;P1391,"V2H",IF(M1391&lt;0.9,"Carg xar","Stby")))))</f>
        <v/>
      </c>
      <c r="J1391" s="12">
        <f>IF(OR(I1391="Carg FV",I1391="Carg xar"),MIN(IF(I1391="Carg FV",ABS(H1391),7.4),7.4,MAX(0,(0.9-M1391)*40)*0.95),0)</f>
        <v/>
      </c>
      <c r="K1391" s="12">
        <f>IF(I1391="V2H",MIN(MAX(0,H1391),7.4,MAX(0,(M1391-P1391)*40)*0.95),0)</f>
        <v/>
      </c>
      <c r="L1391" s="12">
        <f>IF(E1391=0,0,MAX(0,H1391-K1391))</f>
        <v/>
      </c>
      <c r="M1391" s="13">
        <f>M1390+J1390/40-IF(I1390="V2H",K1390/(0.95*40),0)-IF(E1391=0,IF(E1390=1,IF(D1391=1,30,40)*0.18/(2*40),0),0)-IF(E1391=1,IF(E1390=0,IF(D1391=1,30,40)*0.18/(2*40),0),0)</f>
        <v/>
      </c>
      <c r="N1391" s="14" t="n">
        <v>0.2</v>
      </c>
      <c r="O1391" s="15">
        <f>K1391*N1391</f>
        <v/>
      </c>
      <c r="P1391">
        <f>IF(E1391=0,0.3,IF(D1391=1,IF(C1391&gt;=Params!$B$13-3,IF(C1391&lt;Params!$B$13,Params!$B$20,0.3),0.3),IF(C1391&gt;=Params!$B$15-3,IF(C1391&lt;Params!$B$15,Params!$B$21,0.3),0.3)))</f>
        <v/>
      </c>
    </row>
    <row r="1392" ht="15" customHeight="1" s="1">
      <c r="A1392" s="9" t="n">
        <v>1389</v>
      </c>
      <c r="B1392" s="6" t="inlineStr">
        <is>
          <t>27/02</t>
        </is>
      </c>
      <c r="C1392" s="6" t="n">
        <v>20</v>
      </c>
      <c r="D1392" s="6" t="n">
        <v>0</v>
      </c>
      <c r="E1392" s="10">
        <f>IF(D1392=1, IF(OR(C1392&lt;10, C1392&gt;=15),1,0), IF(OR(C1392&lt;7, C1392&gt;=18),1,0))</f>
        <v/>
      </c>
      <c r="F1392" s="11" t="n">
        <v>2.976</v>
      </c>
      <c r="G1392" s="12">
        <f>0*8</f>
        <v/>
      </c>
      <c r="H1392" s="12">
        <f>F1392-G1392</f>
        <v/>
      </c>
      <c r="I1392" s="10">
        <f>IF(E1392=0,"Fora",IF(E1391=0,"Carg xar",IF(H1392&lt;0,IF(M1392&lt;0.9,"Carg FV","Stby"),IF(M1392&gt;P1392,"V2H",IF(M1392&lt;0.9,"Carg xar","Stby")))))</f>
        <v/>
      </c>
      <c r="J1392" s="12">
        <f>IF(OR(I1392="Carg FV",I1392="Carg xar"),MIN(IF(I1392="Carg FV",ABS(H1392),7.4),7.4,MAX(0,(0.9-M1392)*40)*0.95),0)</f>
        <v/>
      </c>
      <c r="K1392" s="12">
        <f>IF(I1392="V2H",MIN(MAX(0,H1392),7.4,MAX(0,(M1392-P1392)*40)*0.95),0)</f>
        <v/>
      </c>
      <c r="L1392" s="12">
        <f>IF(E1392=0,0,MAX(0,H1392-K1392))</f>
        <v/>
      </c>
      <c r="M1392" s="13">
        <f>M1391+J1391/40-IF(I1391="V2H",K1391/(0.95*40),0)-IF(E1392=0,IF(E1391=1,IF(D1392=1,30,40)*0.18/(2*40),0),0)-IF(E1392=1,IF(E1391=0,IF(D1392=1,30,40)*0.18/(2*40),0),0)</f>
        <v/>
      </c>
      <c r="N1392" s="14" t="n">
        <v>0.2</v>
      </c>
      <c r="O1392" s="15">
        <f>K1392*N1392</f>
        <v/>
      </c>
      <c r="P1392">
        <f>IF(E1392=0,0.3,IF(D1392=1,IF(C1392&gt;=Params!$B$13-3,IF(C1392&lt;Params!$B$13,Params!$B$20,0.3),0.3),IF(C1392&gt;=Params!$B$15-3,IF(C1392&lt;Params!$B$15,Params!$B$21,0.3),0.3)))</f>
        <v/>
      </c>
    </row>
    <row r="1393" ht="15" customHeight="1" s="1">
      <c r="A1393" s="9" t="n">
        <v>1390</v>
      </c>
      <c r="B1393" s="6" t="inlineStr">
        <is>
          <t>27/02</t>
        </is>
      </c>
      <c r="C1393" s="6" t="n">
        <v>21</v>
      </c>
      <c r="D1393" s="6" t="n">
        <v>0</v>
      </c>
      <c r="E1393" s="10">
        <f>IF(D1393=1, IF(OR(C1393&lt;10, C1393&gt;=15),1,0), IF(OR(C1393&lt;7, C1393&gt;=18),1,0))</f>
        <v/>
      </c>
      <c r="F1393" s="11" t="n">
        <v>2.323</v>
      </c>
      <c r="G1393" s="12">
        <f>0*8</f>
        <v/>
      </c>
      <c r="H1393" s="12">
        <f>F1393-G1393</f>
        <v/>
      </c>
      <c r="I1393" s="10">
        <f>IF(E1393=0,"Fora",IF(E1392=0,"Carg xar",IF(H1393&lt;0,IF(M1393&lt;0.9,"Carg FV","Stby"),IF(M1393&gt;P1393,"V2H",IF(M1393&lt;0.9,"Carg xar","Stby")))))</f>
        <v/>
      </c>
      <c r="J1393" s="12">
        <f>IF(OR(I1393="Carg FV",I1393="Carg xar"),MIN(IF(I1393="Carg FV",ABS(H1393),7.4),7.4,MAX(0,(0.9-M1393)*40)*0.95),0)</f>
        <v/>
      </c>
      <c r="K1393" s="12">
        <f>IF(I1393="V2H",MIN(MAX(0,H1393),7.4,MAX(0,(M1393-P1393)*40)*0.95),0)</f>
        <v/>
      </c>
      <c r="L1393" s="12">
        <f>IF(E1393=0,0,MAX(0,H1393-K1393))</f>
        <v/>
      </c>
      <c r="M1393" s="13">
        <f>M1392+J1392/40-IF(I1392="V2H",K1392/(0.95*40),0)-IF(E1393=0,IF(E1392=1,IF(D1393=1,30,40)*0.18/(2*40),0),0)-IF(E1393=1,IF(E1392=0,IF(D1393=1,30,40)*0.18/(2*40),0),0)</f>
        <v/>
      </c>
      <c r="N1393" s="14" t="n">
        <v>0.2</v>
      </c>
      <c r="O1393" s="15">
        <f>K1393*N1393</f>
        <v/>
      </c>
      <c r="P1393">
        <f>IF(E1393=0,0.3,IF(D1393=1,IF(C1393&gt;=Params!$B$13-3,IF(C1393&lt;Params!$B$13,Params!$B$20,0.3),0.3),IF(C1393&gt;=Params!$B$15-3,IF(C1393&lt;Params!$B$15,Params!$B$21,0.3),0.3)))</f>
        <v/>
      </c>
    </row>
    <row r="1394" ht="15" customHeight="1" s="1">
      <c r="A1394" s="9" t="n">
        <v>1391</v>
      </c>
      <c r="B1394" s="6" t="inlineStr">
        <is>
          <t>27/02</t>
        </is>
      </c>
      <c r="C1394" s="6" t="n">
        <v>22</v>
      </c>
      <c r="D1394" s="6" t="n">
        <v>0</v>
      </c>
      <c r="E1394" s="10">
        <f>IF(D1394=1, IF(OR(C1394&lt;10, C1394&gt;=15),1,0), IF(OR(C1394&lt;7, C1394&gt;=18),1,0))</f>
        <v/>
      </c>
      <c r="F1394" s="11" t="n">
        <v>2.067</v>
      </c>
      <c r="G1394" s="12">
        <f>0*8</f>
        <v/>
      </c>
      <c r="H1394" s="12">
        <f>F1394-G1394</f>
        <v/>
      </c>
      <c r="I1394" s="10">
        <f>IF(E1394=0,"Fora",IF(E1393=0,"Carg xar",IF(H1394&lt;0,IF(M1394&lt;0.9,"Carg FV","Stby"),IF(M1394&gt;P1394,"V2H",IF(M1394&lt;0.9,"Carg xar","Stby")))))</f>
        <v/>
      </c>
      <c r="J1394" s="12">
        <f>IF(OR(I1394="Carg FV",I1394="Carg xar"),MIN(IF(I1394="Carg FV",ABS(H1394),7.4),7.4,MAX(0,(0.9-M1394)*40)*0.95),0)</f>
        <v/>
      </c>
      <c r="K1394" s="12">
        <f>IF(I1394="V2H",MIN(MAX(0,H1394),7.4,MAX(0,(M1394-P1394)*40)*0.95),0)</f>
        <v/>
      </c>
      <c r="L1394" s="12">
        <f>IF(E1394=0,0,MAX(0,H1394-K1394))</f>
        <v/>
      </c>
      <c r="M1394" s="13">
        <f>M1393+J1393/40-IF(I1393="V2H",K1393/(0.95*40),0)-IF(E1394=0,IF(E1393=1,IF(D1394=1,30,40)*0.18/(2*40),0),0)-IF(E1394=1,IF(E1393=0,IF(D1394=1,30,40)*0.18/(2*40),0),0)</f>
        <v/>
      </c>
      <c r="N1394" s="14" t="n">
        <v>0.15</v>
      </c>
      <c r="O1394" s="15">
        <f>K1394*N1394</f>
        <v/>
      </c>
      <c r="P1394">
        <f>IF(E1394=0,0.3,IF(D1394=1,IF(C1394&gt;=Params!$B$13-3,IF(C1394&lt;Params!$B$13,Params!$B$20,0.3),0.3),IF(C1394&gt;=Params!$B$15-3,IF(C1394&lt;Params!$B$15,Params!$B$21,0.3),0.3)))</f>
        <v/>
      </c>
    </row>
    <row r="1395" ht="15" customHeight="1" s="1">
      <c r="A1395" s="9" t="n">
        <v>1392</v>
      </c>
      <c r="B1395" s="6" t="inlineStr">
        <is>
          <t>27/02</t>
        </is>
      </c>
      <c r="C1395" s="6" t="n">
        <v>23</v>
      </c>
      <c r="D1395" s="6" t="n">
        <v>0</v>
      </c>
      <c r="E1395" s="10">
        <f>IF(D1395=1, IF(OR(C1395&lt;10, C1395&gt;=15),1,0), IF(OR(C1395&lt;7, C1395&gt;=18),1,0))</f>
        <v/>
      </c>
      <c r="F1395" s="11" t="n">
        <v>2.197</v>
      </c>
      <c r="G1395" s="12">
        <f>0*8</f>
        <v/>
      </c>
      <c r="H1395" s="12">
        <f>F1395-G1395</f>
        <v/>
      </c>
      <c r="I1395" s="10">
        <f>IF(E1395=0,"Fora",IF(E1394=0,"Carg xar",IF(H1395&lt;0,IF(M1395&lt;0.9,"Carg FV","Stby"),IF(M1395&gt;P1395,"V2H",IF(M1395&lt;0.9,"Carg xar","Stby")))))</f>
        <v/>
      </c>
      <c r="J1395" s="12">
        <f>IF(OR(I1395="Carg FV",I1395="Carg xar"),MIN(IF(I1395="Carg FV",ABS(H1395),7.4),7.4,MAX(0,(0.9-M1395)*40)*0.95),0)</f>
        <v/>
      </c>
      <c r="K1395" s="12">
        <f>IF(I1395="V2H",MIN(MAX(0,H1395),7.4,MAX(0,(M1395-P1395)*40)*0.95),0)</f>
        <v/>
      </c>
      <c r="L1395" s="12">
        <f>IF(E1395=0,0,MAX(0,H1395-K1395))</f>
        <v/>
      </c>
      <c r="M1395" s="13">
        <f>M1394+J1394/40-IF(I1394="V2H",K1394/(0.95*40),0)-IF(E1395=0,IF(E1394=1,IF(D1395=1,30,40)*0.18/(2*40),0),0)-IF(E1395=1,IF(E1394=0,IF(D1395=1,30,40)*0.18/(2*40),0),0)</f>
        <v/>
      </c>
      <c r="N1395" s="14" t="n">
        <v>0.15</v>
      </c>
      <c r="O1395" s="15">
        <f>K1395*N1395</f>
        <v/>
      </c>
      <c r="P1395">
        <f>IF(E1395=0,0.3,IF(D1395=1,IF(C1395&gt;=Params!$B$13-3,IF(C1395&lt;Params!$B$13,Params!$B$20,0.3),0.3),IF(C1395&gt;=Params!$B$15-3,IF(C1395&lt;Params!$B$15,Params!$B$21,0.3),0.3)))</f>
        <v/>
      </c>
    </row>
    <row r="1396" ht="15" customHeight="1" s="1">
      <c r="A1396" s="9" t="n">
        <v>1393</v>
      </c>
      <c r="B1396" s="6" t="inlineStr">
        <is>
          <t>28/02</t>
        </is>
      </c>
      <c r="C1396" s="6" t="n">
        <v>0</v>
      </c>
      <c r="D1396" s="6" t="n">
        <v>0</v>
      </c>
      <c r="E1396" s="10">
        <f>IF(D1396=1, IF(OR(C1396&lt;10, C1396&gt;=15),1,0), IF(OR(C1396&lt;7, C1396&gt;=18),1,0))</f>
        <v/>
      </c>
      <c r="F1396" s="11" t="n">
        <v>2.133</v>
      </c>
      <c r="G1396" s="12">
        <f>0*8</f>
        <v/>
      </c>
      <c r="H1396" s="12">
        <f>F1396-G1396</f>
        <v/>
      </c>
      <c r="I1396" s="10">
        <f>IF(E1396=0,"Fora",IF(E1395=0,"Carg xar",IF(H1396&lt;0,IF(M1396&lt;0.9,"Carg FV","Stby"),IF(M1396&gt;P1396,"V2H",IF(M1396&lt;0.9,"Carg xar","Stby")))))</f>
        <v/>
      </c>
      <c r="J1396" s="12">
        <f>IF(OR(I1396="Carg FV",I1396="Carg xar"),MIN(IF(I1396="Carg FV",ABS(H1396),7.4),7.4,MAX(0,(0.9-M1396)*40)*0.95),0)</f>
        <v/>
      </c>
      <c r="K1396" s="12">
        <f>IF(I1396="V2H",MIN(MAX(0,H1396),7.4,MAX(0,(M1396-P1396)*40)*0.95),0)</f>
        <v/>
      </c>
      <c r="L1396" s="12">
        <f>IF(E1396=0,0,MAX(0,H1396-K1396))</f>
        <v/>
      </c>
      <c r="M1396" s="13">
        <f>M1395+J1395/40-IF(I1395="V2H",K1395/(0.95*40),0)-IF(E1396=0,IF(E1395=1,IF(D1396=1,30,40)*0.18/(2*40),0),0)-IF(E1396=1,IF(E1395=0,IF(D1396=1,30,40)*0.18/(2*40),0),0)</f>
        <v/>
      </c>
      <c r="N1396" s="14" t="n">
        <v>0.09</v>
      </c>
      <c r="O1396" s="15">
        <f>K1396*N1396</f>
        <v/>
      </c>
      <c r="P1396">
        <f>IF(E1396=0,0.3,IF(D1396=1,IF(C1396&gt;=Params!$B$13-3,IF(C1396&lt;Params!$B$13,Params!$B$20,0.3),0.3),IF(C1396&gt;=Params!$B$15-3,IF(C1396&lt;Params!$B$15,Params!$B$21,0.3),0.3)))</f>
        <v/>
      </c>
    </row>
    <row r="1397" ht="15" customHeight="1" s="1">
      <c r="A1397" s="9" t="n">
        <v>1394</v>
      </c>
      <c r="B1397" s="6" t="inlineStr">
        <is>
          <t>28/02</t>
        </is>
      </c>
      <c r="C1397" s="6" t="n">
        <v>1</v>
      </c>
      <c r="D1397" s="6" t="n">
        <v>0</v>
      </c>
      <c r="E1397" s="10">
        <f>IF(D1397=1, IF(OR(C1397&lt;10, C1397&gt;=15),1,0), IF(OR(C1397&lt;7, C1397&gt;=18),1,0))</f>
        <v/>
      </c>
      <c r="F1397" s="11" t="n">
        <v>1.971</v>
      </c>
      <c r="G1397" s="12">
        <f>0*8</f>
        <v/>
      </c>
      <c r="H1397" s="12">
        <f>F1397-G1397</f>
        <v/>
      </c>
      <c r="I1397" s="10">
        <f>IF(E1397=0,"Fora",IF(E1396=0,"Carg xar",IF(H1397&lt;0,IF(M1397&lt;0.9,"Carg FV","Stby"),IF(M1397&gt;P1397,"V2H",IF(M1397&lt;0.9,"Carg xar","Stby")))))</f>
        <v/>
      </c>
      <c r="J1397" s="12">
        <f>IF(OR(I1397="Carg FV",I1397="Carg xar"),MIN(IF(I1397="Carg FV",ABS(H1397),7.4),7.4,MAX(0,(0.9-M1397)*40)*0.95),0)</f>
        <v/>
      </c>
      <c r="K1397" s="12">
        <f>IF(I1397="V2H",MIN(MAX(0,H1397),7.4,MAX(0,(M1397-P1397)*40)*0.95),0)</f>
        <v/>
      </c>
      <c r="L1397" s="12">
        <f>IF(E1397=0,0,MAX(0,H1397-K1397))</f>
        <v/>
      </c>
      <c r="M1397" s="13">
        <f>M1396+J1396/40-IF(I1396="V2H",K1396/(0.95*40),0)-IF(E1397=0,IF(E1396=1,IF(D1397=1,30,40)*0.18/(2*40),0),0)-IF(E1397=1,IF(E1396=0,IF(D1397=1,30,40)*0.18/(2*40),0),0)</f>
        <v/>
      </c>
      <c r="N1397" s="14" t="n">
        <v>0.09</v>
      </c>
      <c r="O1397" s="15">
        <f>K1397*N1397</f>
        <v/>
      </c>
      <c r="P1397">
        <f>IF(E1397=0,0.3,IF(D1397=1,IF(C1397&gt;=Params!$B$13-3,IF(C1397&lt;Params!$B$13,Params!$B$20,0.3),0.3),IF(C1397&gt;=Params!$B$15-3,IF(C1397&lt;Params!$B$15,Params!$B$21,0.3),0.3)))</f>
        <v/>
      </c>
    </row>
    <row r="1398" ht="15" customHeight="1" s="1">
      <c r="A1398" s="9" t="n">
        <v>1395</v>
      </c>
      <c r="B1398" s="6" t="inlineStr">
        <is>
          <t>28/02</t>
        </is>
      </c>
      <c r="C1398" s="6" t="n">
        <v>2</v>
      </c>
      <c r="D1398" s="6" t="n">
        <v>0</v>
      </c>
      <c r="E1398" s="10">
        <f>IF(D1398=1, IF(OR(C1398&lt;10, C1398&gt;=15),1,0), IF(OR(C1398&lt;7, C1398&gt;=18),1,0))</f>
        <v/>
      </c>
      <c r="F1398" s="11" t="n">
        <v>2.031</v>
      </c>
      <c r="G1398" s="12">
        <f>0*8</f>
        <v/>
      </c>
      <c r="H1398" s="12">
        <f>F1398-G1398</f>
        <v/>
      </c>
      <c r="I1398" s="10">
        <f>IF(E1398=0,"Fora",IF(E1397=0,"Carg xar",IF(H1398&lt;0,IF(M1398&lt;0.9,"Carg FV","Stby"),IF(M1398&gt;P1398,"V2H",IF(M1398&lt;0.9,"Carg xar","Stby")))))</f>
        <v/>
      </c>
      <c r="J1398" s="12">
        <f>IF(OR(I1398="Carg FV",I1398="Carg xar"),MIN(IF(I1398="Carg FV",ABS(H1398),7.4),7.4,MAX(0,(0.9-M1398)*40)*0.95),0)</f>
        <v/>
      </c>
      <c r="K1398" s="12">
        <f>IF(I1398="V2H",MIN(MAX(0,H1398),7.4,MAX(0,(M1398-P1398)*40)*0.95),0)</f>
        <v/>
      </c>
      <c r="L1398" s="12">
        <f>IF(E1398=0,0,MAX(0,H1398-K1398))</f>
        <v/>
      </c>
      <c r="M1398" s="13">
        <f>M1397+J1397/40-IF(I1397="V2H",K1397/(0.95*40),0)-IF(E1398=0,IF(E1397=1,IF(D1398=1,30,40)*0.18/(2*40),0),0)-IF(E1398=1,IF(E1397=0,IF(D1398=1,30,40)*0.18/(2*40),0),0)</f>
        <v/>
      </c>
      <c r="N1398" s="14" t="n">
        <v>0.09</v>
      </c>
      <c r="O1398" s="15">
        <f>K1398*N1398</f>
        <v/>
      </c>
      <c r="P1398">
        <f>IF(E1398=0,0.3,IF(D1398=1,IF(C1398&gt;=Params!$B$13-3,IF(C1398&lt;Params!$B$13,Params!$B$20,0.3),0.3),IF(C1398&gt;=Params!$B$15-3,IF(C1398&lt;Params!$B$15,Params!$B$21,0.3),0.3)))</f>
        <v/>
      </c>
    </row>
    <row r="1399" ht="15" customHeight="1" s="1">
      <c r="A1399" s="9" t="n">
        <v>1396</v>
      </c>
      <c r="B1399" s="6" t="inlineStr">
        <is>
          <t>28/02</t>
        </is>
      </c>
      <c r="C1399" s="6" t="n">
        <v>3</v>
      </c>
      <c r="D1399" s="6" t="n">
        <v>0</v>
      </c>
      <c r="E1399" s="10">
        <f>IF(D1399=1, IF(OR(C1399&lt;10, C1399&gt;=15),1,0), IF(OR(C1399&lt;7, C1399&gt;=18),1,0))</f>
        <v/>
      </c>
      <c r="F1399" s="11" t="n">
        <v>2.34</v>
      </c>
      <c r="G1399" s="12">
        <f>0*8</f>
        <v/>
      </c>
      <c r="H1399" s="12">
        <f>F1399-G1399</f>
        <v/>
      </c>
      <c r="I1399" s="10">
        <f>IF(E1399=0,"Fora",IF(E1398=0,"Carg xar",IF(H1399&lt;0,IF(M1399&lt;0.9,"Carg FV","Stby"),IF(M1399&gt;P1399,"V2H",IF(M1399&lt;0.9,"Carg xar","Stby")))))</f>
        <v/>
      </c>
      <c r="J1399" s="12">
        <f>IF(OR(I1399="Carg FV",I1399="Carg xar"),MIN(IF(I1399="Carg FV",ABS(H1399),7.4),7.4,MAX(0,(0.9-M1399)*40)*0.95),0)</f>
        <v/>
      </c>
      <c r="K1399" s="12">
        <f>IF(I1399="V2H",MIN(MAX(0,H1399),7.4,MAX(0,(M1399-P1399)*40)*0.95),0)</f>
        <v/>
      </c>
      <c r="L1399" s="12">
        <f>IF(E1399=0,0,MAX(0,H1399-K1399))</f>
        <v/>
      </c>
      <c r="M1399" s="13">
        <f>M1398+J1398/40-IF(I1398="V2H",K1398/(0.95*40),0)-IF(E1399=0,IF(E1398=1,IF(D1399=1,30,40)*0.18/(2*40),0),0)-IF(E1399=1,IF(E1398=0,IF(D1399=1,30,40)*0.18/(2*40),0),0)</f>
        <v/>
      </c>
      <c r="N1399" s="14" t="n">
        <v>0.09</v>
      </c>
      <c r="O1399" s="15">
        <f>K1399*N1399</f>
        <v/>
      </c>
      <c r="P1399">
        <f>IF(E1399=0,0.3,IF(D1399=1,IF(C1399&gt;=Params!$B$13-3,IF(C1399&lt;Params!$B$13,Params!$B$20,0.3),0.3),IF(C1399&gt;=Params!$B$15-3,IF(C1399&lt;Params!$B$15,Params!$B$21,0.3),0.3)))</f>
        <v/>
      </c>
    </row>
    <row r="1400" ht="15" customHeight="1" s="1">
      <c r="A1400" s="9" t="n">
        <v>1397</v>
      </c>
      <c r="B1400" s="6" t="inlineStr">
        <is>
          <t>28/02</t>
        </is>
      </c>
      <c r="C1400" s="6" t="n">
        <v>4</v>
      </c>
      <c r="D1400" s="6" t="n">
        <v>0</v>
      </c>
      <c r="E1400" s="10">
        <f>IF(D1400=1, IF(OR(C1400&lt;10, C1400&gt;=15),1,0), IF(OR(C1400&lt;7, C1400&gt;=18),1,0))</f>
        <v/>
      </c>
      <c r="F1400" s="11" t="n">
        <v>2.368</v>
      </c>
      <c r="G1400" s="12">
        <f>0*8</f>
        <v/>
      </c>
      <c r="H1400" s="12">
        <f>F1400-G1400</f>
        <v/>
      </c>
      <c r="I1400" s="10">
        <f>IF(E1400=0,"Fora",IF(E1399=0,"Carg xar",IF(H1400&lt;0,IF(M1400&lt;0.9,"Carg FV","Stby"),IF(M1400&gt;P1400,"V2H",IF(M1400&lt;0.9,"Carg xar","Stby")))))</f>
        <v/>
      </c>
      <c r="J1400" s="12">
        <f>IF(OR(I1400="Carg FV",I1400="Carg xar"),MIN(IF(I1400="Carg FV",ABS(H1400),7.4),7.4,MAX(0,(0.9-M1400)*40)*0.95),0)</f>
        <v/>
      </c>
      <c r="K1400" s="12">
        <f>IF(I1400="V2H",MIN(MAX(0,H1400),7.4,MAX(0,(M1400-P1400)*40)*0.95),0)</f>
        <v/>
      </c>
      <c r="L1400" s="12">
        <f>IF(E1400=0,0,MAX(0,H1400-K1400))</f>
        <v/>
      </c>
      <c r="M1400" s="13">
        <f>M1399+J1399/40-IF(I1399="V2H",K1399/(0.95*40),0)-IF(E1400=0,IF(E1399=1,IF(D1400=1,30,40)*0.18/(2*40),0),0)-IF(E1400=1,IF(E1399=0,IF(D1400=1,30,40)*0.18/(2*40),0),0)</f>
        <v/>
      </c>
      <c r="N1400" s="14" t="n">
        <v>0.09</v>
      </c>
      <c r="O1400" s="15">
        <f>K1400*N1400</f>
        <v/>
      </c>
      <c r="P1400">
        <f>IF(E1400=0,0.3,IF(D1400=1,IF(C1400&gt;=Params!$B$13-3,IF(C1400&lt;Params!$B$13,Params!$B$20,0.3),0.3),IF(C1400&gt;=Params!$B$15-3,IF(C1400&lt;Params!$B$15,Params!$B$21,0.3),0.3)))</f>
        <v/>
      </c>
    </row>
    <row r="1401" ht="15" customHeight="1" s="1">
      <c r="A1401" s="9" t="n">
        <v>1398</v>
      </c>
      <c r="B1401" s="6" t="inlineStr">
        <is>
          <t>28/02</t>
        </is>
      </c>
      <c r="C1401" s="6" t="n">
        <v>5</v>
      </c>
      <c r="D1401" s="6" t="n">
        <v>0</v>
      </c>
      <c r="E1401" s="10">
        <f>IF(D1401=1, IF(OR(C1401&lt;10, C1401&gt;=15),1,0), IF(OR(C1401&lt;7, C1401&gt;=18),1,0))</f>
        <v/>
      </c>
      <c r="F1401" s="11" t="n">
        <v>2.662</v>
      </c>
      <c r="G1401" s="12">
        <f>0*8</f>
        <v/>
      </c>
      <c r="H1401" s="12">
        <f>F1401-G1401</f>
        <v/>
      </c>
      <c r="I1401" s="10">
        <f>IF(E1401=0,"Fora",IF(E1400=0,"Carg xar",IF(H1401&lt;0,IF(M1401&lt;0.9,"Carg FV","Stby"),IF(M1401&gt;P1401,"V2H",IF(M1401&lt;0.9,"Carg xar","Stby")))))</f>
        <v/>
      </c>
      <c r="J1401" s="12">
        <f>IF(OR(I1401="Carg FV",I1401="Carg xar"),MIN(IF(I1401="Carg FV",ABS(H1401),7.4),7.4,MAX(0,(0.9-M1401)*40)*0.95),0)</f>
        <v/>
      </c>
      <c r="K1401" s="12">
        <f>IF(I1401="V2H",MIN(MAX(0,H1401),7.4,MAX(0,(M1401-P1401)*40)*0.95),0)</f>
        <v/>
      </c>
      <c r="L1401" s="12">
        <f>IF(E1401=0,0,MAX(0,H1401-K1401))</f>
        <v/>
      </c>
      <c r="M1401" s="13">
        <f>M1400+J1400/40-IF(I1400="V2H",K1400/(0.95*40),0)-IF(E1401=0,IF(E1400=1,IF(D1401=1,30,40)*0.18/(2*40),0),0)-IF(E1401=1,IF(E1400=0,IF(D1401=1,30,40)*0.18/(2*40),0),0)</f>
        <v/>
      </c>
      <c r="N1401" s="14" t="n">
        <v>0.09</v>
      </c>
      <c r="O1401" s="15">
        <f>K1401*N1401</f>
        <v/>
      </c>
      <c r="P1401">
        <f>IF(E1401=0,0.3,IF(D1401=1,IF(C1401&gt;=Params!$B$13-3,IF(C1401&lt;Params!$B$13,Params!$B$20,0.3),0.3),IF(C1401&gt;=Params!$B$15-3,IF(C1401&lt;Params!$B$15,Params!$B$21,0.3),0.3)))</f>
        <v/>
      </c>
    </row>
    <row r="1402" ht="15" customHeight="1" s="1">
      <c r="A1402" s="9" t="n">
        <v>1399</v>
      </c>
      <c r="B1402" s="6" t="inlineStr">
        <is>
          <t>28/02</t>
        </is>
      </c>
      <c r="C1402" s="6" t="n">
        <v>6</v>
      </c>
      <c r="D1402" s="6" t="n">
        <v>0</v>
      </c>
      <c r="E1402" s="10">
        <f>IF(D1402=1, IF(OR(C1402&lt;10, C1402&gt;=15),1,0), IF(OR(C1402&lt;7, C1402&gt;=18),1,0))</f>
        <v/>
      </c>
      <c r="F1402" s="11" t="n">
        <v>2.363</v>
      </c>
      <c r="G1402" s="12">
        <f>0*8</f>
        <v/>
      </c>
      <c r="H1402" s="12">
        <f>F1402-G1402</f>
        <v/>
      </c>
      <c r="I1402" s="10">
        <f>IF(E1402=0,"Fora",IF(E1401=0,"Carg xar",IF(H1402&lt;0,IF(M1402&lt;0.9,"Carg FV","Stby"),IF(M1402&gt;P1402,"V2H",IF(M1402&lt;0.9,"Carg xar","Stby")))))</f>
        <v/>
      </c>
      <c r="J1402" s="12">
        <f>IF(OR(I1402="Carg FV",I1402="Carg xar"),MIN(IF(I1402="Carg FV",ABS(H1402),7.4),7.4,MAX(0,(0.9-M1402)*40)*0.95),0)</f>
        <v/>
      </c>
      <c r="K1402" s="12">
        <f>IF(I1402="V2H",MIN(MAX(0,H1402),7.4,MAX(0,(M1402-P1402)*40)*0.95),0)</f>
        <v/>
      </c>
      <c r="L1402" s="12">
        <f>IF(E1402=0,0,MAX(0,H1402-K1402))</f>
        <v/>
      </c>
      <c r="M1402" s="13">
        <f>M1401+J1401/40-IF(I1401="V2H",K1401/(0.95*40),0)-IF(E1402=0,IF(E1401=1,IF(D1402=1,30,40)*0.18/(2*40),0),0)-IF(E1402=1,IF(E1401=0,IF(D1402=1,30,40)*0.18/(2*40),0),0)</f>
        <v/>
      </c>
      <c r="N1402" s="14" t="n">
        <v>0.09</v>
      </c>
      <c r="O1402" s="15">
        <f>K1402*N1402</f>
        <v/>
      </c>
      <c r="P1402">
        <f>IF(E1402=0,0.3,IF(D1402=1,IF(C1402&gt;=Params!$B$13-3,IF(C1402&lt;Params!$B$13,Params!$B$20,0.3),0.3),IF(C1402&gt;=Params!$B$15-3,IF(C1402&lt;Params!$B$15,Params!$B$21,0.3),0.3)))</f>
        <v/>
      </c>
    </row>
    <row r="1403" ht="15" customHeight="1" s="1">
      <c r="A1403" s="9" t="n">
        <v>1400</v>
      </c>
      <c r="B1403" s="6" t="inlineStr">
        <is>
          <t>28/02</t>
        </is>
      </c>
      <c r="C1403" s="6" t="n">
        <v>7</v>
      </c>
      <c r="D1403" s="6" t="n">
        <v>0</v>
      </c>
      <c r="E1403" s="10">
        <f>IF(D1403=1, IF(OR(C1403&lt;10, C1403&gt;=15),1,0), IF(OR(C1403&lt;7, C1403&gt;=18),1,0))</f>
        <v/>
      </c>
      <c r="F1403" s="11" t="n">
        <v>3.354</v>
      </c>
      <c r="G1403" s="12">
        <f>0*8</f>
        <v/>
      </c>
      <c r="H1403" s="12">
        <f>F1403-G1403</f>
        <v/>
      </c>
      <c r="I1403" s="10">
        <f>IF(E1403=0,"Fora",IF(E1402=0,"Carg xar",IF(H1403&lt;0,IF(M1403&lt;0.9,"Carg FV","Stby"),IF(M1403&gt;P1403,"V2H",IF(M1403&lt;0.9,"Carg xar","Stby")))))</f>
        <v/>
      </c>
      <c r="J1403" s="12">
        <f>IF(OR(I1403="Carg FV",I1403="Carg xar"),MIN(IF(I1403="Carg FV",ABS(H1403),7.4),7.4,MAX(0,(0.9-M1403)*40)*0.95),0)</f>
        <v/>
      </c>
      <c r="K1403" s="12">
        <f>IF(I1403="V2H",MIN(MAX(0,H1403),7.4,MAX(0,(M1403-P1403)*40)*0.95),0)</f>
        <v/>
      </c>
      <c r="L1403" s="12">
        <f>IF(E1403=0,0,MAX(0,H1403-K1403))</f>
        <v/>
      </c>
      <c r="M1403" s="13">
        <f>M1402+J1402/40-IF(I1402="V2H",K1402/(0.95*40),0)-IF(E1403=0,IF(E1402=1,IF(D1403=1,30,40)*0.18/(2*40),0),0)-IF(E1403=1,IF(E1402=0,IF(D1403=1,30,40)*0.18/(2*40),0),0)</f>
        <v/>
      </c>
      <c r="N1403" s="14" t="n">
        <v>0.09</v>
      </c>
      <c r="O1403" s="15">
        <f>K1403*N1403</f>
        <v/>
      </c>
      <c r="P1403">
        <f>IF(E1403=0,0.3,IF(D1403=1,IF(C1403&gt;=Params!$B$13-3,IF(C1403&lt;Params!$B$13,Params!$B$20,0.3),0.3),IF(C1403&gt;=Params!$B$15-3,IF(C1403&lt;Params!$B$15,Params!$B$21,0.3),0.3)))</f>
        <v/>
      </c>
    </row>
    <row r="1404" ht="15" customHeight="1" s="1">
      <c r="A1404" s="9" t="n">
        <v>1401</v>
      </c>
      <c r="B1404" s="6" t="inlineStr">
        <is>
          <t>28/02</t>
        </is>
      </c>
      <c r="C1404" s="6" t="n">
        <v>8</v>
      </c>
      <c r="D1404" s="6" t="n">
        <v>0</v>
      </c>
      <c r="E1404" s="10">
        <f>IF(D1404=1, IF(OR(C1404&lt;10, C1404&gt;=15),1,0), IF(OR(C1404&lt;7, C1404&gt;=18),1,0))</f>
        <v/>
      </c>
      <c r="F1404" s="11" t="n">
        <v>1.097</v>
      </c>
      <c r="G1404" s="12">
        <f>0.1*8</f>
        <v/>
      </c>
      <c r="H1404" s="12">
        <f>F1404-G1404</f>
        <v/>
      </c>
      <c r="I1404" s="10">
        <f>IF(E1404=0,"Fora",IF(E1403=0,"Carg xar",IF(H1404&lt;0,IF(M1404&lt;0.9,"Carg FV","Stby"),IF(M1404&gt;P1404,"V2H",IF(M1404&lt;0.9,"Carg xar","Stby")))))</f>
        <v/>
      </c>
      <c r="J1404" s="12">
        <f>IF(OR(I1404="Carg FV",I1404="Carg xar"),MIN(IF(I1404="Carg FV",ABS(H1404),7.4),7.4,MAX(0,(0.9-M1404)*40)*0.95),0)</f>
        <v/>
      </c>
      <c r="K1404" s="12">
        <f>IF(I1404="V2H",MIN(MAX(0,H1404),7.4,MAX(0,(M1404-P1404)*40)*0.95),0)</f>
        <v/>
      </c>
      <c r="L1404" s="12">
        <f>IF(E1404=0,0,MAX(0,H1404-K1404))</f>
        <v/>
      </c>
      <c r="M1404" s="13">
        <f>M1403+J1403/40-IF(I1403="V2H",K1403/(0.95*40),0)-IF(E1404=0,IF(E1403=1,IF(D1404=1,30,40)*0.18/(2*40),0),0)-IF(E1404=1,IF(E1403=0,IF(D1404=1,30,40)*0.18/(2*40),0),0)</f>
        <v/>
      </c>
      <c r="N1404" s="14" t="n">
        <v>0.15</v>
      </c>
      <c r="O1404" s="15">
        <f>K1404*N1404</f>
        <v/>
      </c>
      <c r="P1404">
        <f>IF(E1404=0,0.3,IF(D1404=1,IF(C1404&gt;=Params!$B$13-3,IF(C1404&lt;Params!$B$13,Params!$B$20,0.3),0.3),IF(C1404&gt;=Params!$B$15-3,IF(C1404&lt;Params!$B$15,Params!$B$21,0.3),0.3)))</f>
        <v/>
      </c>
    </row>
    <row r="1405" ht="15" customHeight="1" s="1">
      <c r="A1405" s="9" t="n">
        <v>1402</v>
      </c>
      <c r="B1405" s="6" t="inlineStr">
        <is>
          <t>28/02</t>
        </is>
      </c>
      <c r="C1405" s="6" t="n">
        <v>9</v>
      </c>
      <c r="D1405" s="6" t="n">
        <v>0</v>
      </c>
      <c r="E1405" s="10">
        <f>IF(D1405=1, IF(OR(C1405&lt;10, C1405&gt;=15),1,0), IF(OR(C1405&lt;7, C1405&gt;=18),1,0))</f>
        <v/>
      </c>
      <c r="F1405" s="11" t="n">
        <v>0</v>
      </c>
      <c r="G1405" s="12">
        <f>0.28*8</f>
        <v/>
      </c>
      <c r="H1405" s="12">
        <f>F1405-G1405</f>
        <v/>
      </c>
      <c r="I1405" s="10">
        <f>IF(E1405=0,"Fora",IF(E1404=0,"Carg xar",IF(H1405&lt;0,IF(M1405&lt;0.9,"Carg FV","Stby"),IF(M1405&gt;P1405,"V2H",IF(M1405&lt;0.9,"Carg xar","Stby")))))</f>
        <v/>
      </c>
      <c r="J1405" s="12">
        <f>IF(OR(I1405="Carg FV",I1405="Carg xar"),MIN(IF(I1405="Carg FV",ABS(H1405),7.4),7.4,MAX(0,(0.9-M1405)*40)*0.95),0)</f>
        <v/>
      </c>
      <c r="K1405" s="12">
        <f>IF(I1405="V2H",MIN(MAX(0,H1405),7.4,MAX(0,(M1405-P1405)*40)*0.95),0)</f>
        <v/>
      </c>
      <c r="L1405" s="12">
        <f>IF(E1405=0,0,MAX(0,H1405-K1405))</f>
        <v/>
      </c>
      <c r="M1405" s="13">
        <f>M1404+J1404/40-IF(I1404="V2H",K1404/(0.95*40),0)-IF(E1405=0,IF(E1404=1,IF(D1405=1,30,40)*0.18/(2*40),0),0)-IF(E1405=1,IF(E1404=0,IF(D1405=1,30,40)*0.18/(2*40),0),0)</f>
        <v/>
      </c>
      <c r="N1405" s="14" t="n">
        <v>0.15</v>
      </c>
      <c r="O1405" s="15">
        <f>K1405*N1405</f>
        <v/>
      </c>
      <c r="P1405">
        <f>IF(E1405=0,0.3,IF(D1405=1,IF(C1405&gt;=Params!$B$13-3,IF(C1405&lt;Params!$B$13,Params!$B$20,0.3),0.3),IF(C1405&gt;=Params!$B$15-3,IF(C1405&lt;Params!$B$15,Params!$B$21,0.3),0.3)))</f>
        <v/>
      </c>
    </row>
    <row r="1406" ht="15" customHeight="1" s="1">
      <c r="A1406" s="9" t="n">
        <v>1403</v>
      </c>
      <c r="B1406" s="6" t="inlineStr">
        <is>
          <t>28/02</t>
        </is>
      </c>
      <c r="C1406" s="6" t="n">
        <v>10</v>
      </c>
      <c r="D1406" s="6" t="n">
        <v>0</v>
      </c>
      <c r="E1406" s="10">
        <f>IF(D1406=1, IF(OR(C1406&lt;10, C1406&gt;=15),1,0), IF(OR(C1406&lt;7, C1406&gt;=18),1,0))</f>
        <v/>
      </c>
      <c r="F1406" s="11" t="n">
        <v>0</v>
      </c>
      <c r="G1406" s="12">
        <f>0.48*8</f>
        <v/>
      </c>
      <c r="H1406" s="12">
        <f>F1406-G1406</f>
        <v/>
      </c>
      <c r="I1406" s="10">
        <f>IF(E1406=0,"Fora",IF(E1405=0,"Carg xar",IF(H1406&lt;0,IF(M1406&lt;0.9,"Carg FV","Stby"),IF(M1406&gt;P1406,"V2H",IF(M1406&lt;0.9,"Carg xar","Stby")))))</f>
        <v/>
      </c>
      <c r="J1406" s="12">
        <f>IF(OR(I1406="Carg FV",I1406="Carg xar"),MIN(IF(I1406="Carg FV",ABS(H1406),7.4),7.4,MAX(0,(0.9-M1406)*40)*0.95),0)</f>
        <v/>
      </c>
      <c r="K1406" s="12">
        <f>IF(I1406="V2H",MIN(MAX(0,H1406),7.4,MAX(0,(M1406-P1406)*40)*0.95),0)</f>
        <v/>
      </c>
      <c r="L1406" s="12">
        <f>IF(E1406=0,0,MAX(0,H1406-K1406))</f>
        <v/>
      </c>
      <c r="M1406" s="13">
        <f>M1405+J1405/40-IF(I1405="V2H",K1405/(0.95*40),0)-IF(E1406=0,IF(E1405=1,IF(D1406=1,30,40)*0.18/(2*40),0),0)-IF(E1406=1,IF(E1405=0,IF(D1406=1,30,40)*0.18/(2*40),0),0)</f>
        <v/>
      </c>
      <c r="N1406" s="14" t="n">
        <v>0.2</v>
      </c>
      <c r="O1406" s="15">
        <f>K1406*N1406</f>
        <v/>
      </c>
      <c r="P1406">
        <f>IF(E1406=0,0.3,IF(D1406=1,IF(C1406&gt;=Params!$B$13-3,IF(C1406&lt;Params!$B$13,Params!$B$20,0.3),0.3),IF(C1406&gt;=Params!$B$15-3,IF(C1406&lt;Params!$B$15,Params!$B$21,0.3),0.3)))</f>
        <v/>
      </c>
    </row>
    <row r="1407" ht="15" customHeight="1" s="1">
      <c r="A1407" s="9" t="n">
        <v>1404</v>
      </c>
      <c r="B1407" s="6" t="inlineStr">
        <is>
          <t>28/02</t>
        </is>
      </c>
      <c r="C1407" s="6" t="n">
        <v>11</v>
      </c>
      <c r="D1407" s="6" t="n">
        <v>0</v>
      </c>
      <c r="E1407" s="10">
        <f>IF(D1407=1, IF(OR(C1407&lt;10, C1407&gt;=15),1,0), IF(OR(C1407&lt;7, C1407&gt;=18),1,0))</f>
        <v/>
      </c>
      <c r="F1407" s="11" t="n">
        <v>0</v>
      </c>
      <c r="G1407" s="12">
        <f>0.62*8</f>
        <v/>
      </c>
      <c r="H1407" s="12">
        <f>F1407-G1407</f>
        <v/>
      </c>
      <c r="I1407" s="10">
        <f>IF(E1407=0,"Fora",IF(E1406=0,"Carg xar",IF(H1407&lt;0,IF(M1407&lt;0.9,"Carg FV","Stby"),IF(M1407&gt;P1407,"V2H",IF(M1407&lt;0.9,"Carg xar","Stby")))))</f>
        <v/>
      </c>
      <c r="J1407" s="12">
        <f>IF(OR(I1407="Carg FV",I1407="Carg xar"),MIN(IF(I1407="Carg FV",ABS(H1407),7.4),7.4,MAX(0,(0.9-M1407)*40)*0.95),0)</f>
        <v/>
      </c>
      <c r="K1407" s="12">
        <f>IF(I1407="V2H",MIN(MAX(0,H1407),7.4,MAX(0,(M1407-P1407)*40)*0.95),0)</f>
        <v/>
      </c>
      <c r="L1407" s="12">
        <f>IF(E1407=0,0,MAX(0,H1407-K1407))</f>
        <v/>
      </c>
      <c r="M1407" s="13">
        <f>M1406+J1406/40-IF(I1406="V2H",K1406/(0.95*40),0)-IF(E1407=0,IF(E1406=1,IF(D1407=1,30,40)*0.18/(2*40),0),0)-IF(E1407=1,IF(E1406=0,IF(D1407=1,30,40)*0.18/(2*40),0),0)</f>
        <v/>
      </c>
      <c r="N1407" s="14" t="n">
        <v>0.2</v>
      </c>
      <c r="O1407" s="15">
        <f>K1407*N1407</f>
        <v/>
      </c>
      <c r="P1407">
        <f>IF(E1407=0,0.3,IF(D1407=1,IF(C1407&gt;=Params!$B$13-3,IF(C1407&lt;Params!$B$13,Params!$B$20,0.3),0.3),IF(C1407&gt;=Params!$B$15-3,IF(C1407&lt;Params!$B$15,Params!$B$21,0.3),0.3)))</f>
        <v/>
      </c>
    </row>
    <row r="1408" ht="15" customHeight="1" s="1">
      <c r="A1408" s="9" t="n">
        <v>1405</v>
      </c>
      <c r="B1408" s="6" t="inlineStr">
        <is>
          <t>28/02</t>
        </is>
      </c>
      <c r="C1408" s="6" t="n">
        <v>12</v>
      </c>
      <c r="D1408" s="6" t="n">
        <v>0</v>
      </c>
      <c r="E1408" s="10">
        <f>IF(D1408=1, IF(OR(C1408&lt;10, C1408&gt;=15),1,0), IF(OR(C1408&lt;7, C1408&gt;=18),1,0))</f>
        <v/>
      </c>
      <c r="F1408" s="11" t="n">
        <v>0</v>
      </c>
      <c r="G1408" s="12">
        <f>0.68*8</f>
        <v/>
      </c>
      <c r="H1408" s="12">
        <f>F1408-G1408</f>
        <v/>
      </c>
      <c r="I1408" s="10">
        <f>IF(E1408=0,"Fora",IF(E1407=0,"Carg xar",IF(H1408&lt;0,IF(M1408&lt;0.9,"Carg FV","Stby"),IF(M1408&gt;P1408,"V2H",IF(M1408&lt;0.9,"Carg xar","Stby")))))</f>
        <v/>
      </c>
      <c r="J1408" s="12">
        <f>IF(OR(I1408="Carg FV",I1408="Carg xar"),MIN(IF(I1408="Carg FV",ABS(H1408),7.4),7.4,MAX(0,(0.9-M1408)*40)*0.95),0)</f>
        <v/>
      </c>
      <c r="K1408" s="12">
        <f>IF(I1408="V2H",MIN(MAX(0,H1408),7.4,MAX(0,(M1408-P1408)*40)*0.95),0)</f>
        <v/>
      </c>
      <c r="L1408" s="12">
        <f>IF(E1408=0,0,MAX(0,H1408-K1408))</f>
        <v/>
      </c>
      <c r="M1408" s="13">
        <f>M1407+J1407/40-IF(I1407="V2H",K1407/(0.95*40),0)-IF(E1408=0,IF(E1407=1,IF(D1408=1,30,40)*0.18/(2*40),0),0)-IF(E1408=1,IF(E1407=0,IF(D1408=1,30,40)*0.18/(2*40),0),0)</f>
        <v/>
      </c>
      <c r="N1408" s="14" t="n">
        <v>0.2</v>
      </c>
      <c r="O1408" s="15">
        <f>K1408*N1408</f>
        <v/>
      </c>
      <c r="P1408">
        <f>IF(E1408=0,0.3,IF(D1408=1,IF(C1408&gt;=Params!$B$13-3,IF(C1408&lt;Params!$B$13,Params!$B$20,0.3),0.3),IF(C1408&gt;=Params!$B$15-3,IF(C1408&lt;Params!$B$15,Params!$B$21,0.3),0.3)))</f>
        <v/>
      </c>
    </row>
    <row r="1409" ht="15" customHeight="1" s="1">
      <c r="A1409" s="9" t="n">
        <v>1406</v>
      </c>
      <c r="B1409" s="6" t="inlineStr">
        <is>
          <t>28/02</t>
        </is>
      </c>
      <c r="C1409" s="6" t="n">
        <v>13</v>
      </c>
      <c r="D1409" s="6" t="n">
        <v>0</v>
      </c>
      <c r="E1409" s="10">
        <f>IF(D1409=1, IF(OR(C1409&lt;10, C1409&gt;=15),1,0), IF(OR(C1409&lt;7, C1409&gt;=18),1,0))</f>
        <v/>
      </c>
      <c r="F1409" s="11" t="n">
        <v>0</v>
      </c>
      <c r="G1409" s="12">
        <f>0.65*8</f>
        <v/>
      </c>
      <c r="H1409" s="12">
        <f>F1409-G1409</f>
        <v/>
      </c>
      <c r="I1409" s="10">
        <f>IF(E1409=0,"Fora",IF(E1408=0,"Carg xar",IF(H1409&lt;0,IF(M1409&lt;0.9,"Carg FV","Stby"),IF(M1409&gt;P1409,"V2H",IF(M1409&lt;0.9,"Carg xar","Stby")))))</f>
        <v/>
      </c>
      <c r="J1409" s="12">
        <f>IF(OR(I1409="Carg FV",I1409="Carg xar"),MIN(IF(I1409="Carg FV",ABS(H1409),7.4),7.4,MAX(0,(0.9-M1409)*40)*0.95),0)</f>
        <v/>
      </c>
      <c r="K1409" s="12">
        <f>IF(I1409="V2H",MIN(MAX(0,H1409),7.4,MAX(0,(M1409-P1409)*40)*0.95),0)</f>
        <v/>
      </c>
      <c r="L1409" s="12">
        <f>IF(E1409=0,0,MAX(0,H1409-K1409))</f>
        <v/>
      </c>
      <c r="M1409" s="13">
        <f>M1408+J1408/40-IF(I1408="V2H",K1408/(0.95*40),0)-IF(E1409=0,IF(E1408=1,IF(D1409=1,30,40)*0.18/(2*40),0),0)-IF(E1409=1,IF(E1408=0,IF(D1409=1,30,40)*0.18/(2*40),0),0)</f>
        <v/>
      </c>
      <c r="N1409" s="14" t="n">
        <v>0.2</v>
      </c>
      <c r="O1409" s="15">
        <f>K1409*N1409</f>
        <v/>
      </c>
      <c r="P1409">
        <f>IF(E1409=0,0.3,IF(D1409=1,IF(C1409&gt;=Params!$B$13-3,IF(C1409&lt;Params!$B$13,Params!$B$20,0.3),0.3),IF(C1409&gt;=Params!$B$15-3,IF(C1409&lt;Params!$B$15,Params!$B$21,0.3),0.3)))</f>
        <v/>
      </c>
    </row>
    <row r="1410" ht="15" customHeight="1" s="1">
      <c r="A1410" s="9" t="n">
        <v>1407</v>
      </c>
      <c r="B1410" s="6" t="inlineStr">
        <is>
          <t>28/02</t>
        </is>
      </c>
      <c r="C1410" s="6" t="n">
        <v>14</v>
      </c>
      <c r="D1410" s="6" t="n">
        <v>0</v>
      </c>
      <c r="E1410" s="10">
        <f>IF(D1410=1, IF(OR(C1410&lt;10, C1410&gt;=15),1,0), IF(OR(C1410&lt;7, C1410&gt;=18),1,0))</f>
        <v/>
      </c>
      <c r="F1410" s="11" t="n">
        <v>1.462</v>
      </c>
      <c r="G1410" s="12">
        <f>0.5*8</f>
        <v/>
      </c>
      <c r="H1410" s="12">
        <f>F1410-G1410</f>
        <v/>
      </c>
      <c r="I1410" s="10">
        <f>IF(E1410=0,"Fora",IF(E1409=0,"Carg xar",IF(H1410&lt;0,IF(M1410&lt;0.9,"Carg FV","Stby"),IF(M1410&gt;P1410,"V2H",IF(M1410&lt;0.9,"Carg xar","Stby")))))</f>
        <v/>
      </c>
      <c r="J1410" s="12">
        <f>IF(OR(I1410="Carg FV",I1410="Carg xar"),MIN(IF(I1410="Carg FV",ABS(H1410),7.4),7.4,MAX(0,(0.9-M1410)*40)*0.95),0)</f>
        <v/>
      </c>
      <c r="K1410" s="12">
        <f>IF(I1410="V2H",MIN(MAX(0,H1410),7.4,MAX(0,(M1410-P1410)*40)*0.95),0)</f>
        <v/>
      </c>
      <c r="L1410" s="12">
        <f>IF(E1410=0,0,MAX(0,H1410-K1410))</f>
        <v/>
      </c>
      <c r="M1410" s="13">
        <f>M1409+J1409/40-IF(I1409="V2H",K1409/(0.95*40),0)-IF(E1410=0,IF(E1409=1,IF(D1410=1,30,40)*0.18/(2*40),0),0)-IF(E1410=1,IF(E1409=0,IF(D1410=1,30,40)*0.18/(2*40),0),0)</f>
        <v/>
      </c>
      <c r="N1410" s="14" t="n">
        <v>0.15</v>
      </c>
      <c r="O1410" s="15">
        <f>K1410*N1410</f>
        <v/>
      </c>
      <c r="P1410">
        <f>IF(E1410=0,0.3,IF(D1410=1,IF(C1410&gt;=Params!$B$13-3,IF(C1410&lt;Params!$B$13,Params!$B$20,0.3),0.3),IF(C1410&gt;=Params!$B$15-3,IF(C1410&lt;Params!$B$15,Params!$B$21,0.3),0.3)))</f>
        <v/>
      </c>
    </row>
    <row r="1411" ht="15" customHeight="1" s="1">
      <c r="A1411" s="9" t="n">
        <v>1408</v>
      </c>
      <c r="B1411" s="6" t="inlineStr">
        <is>
          <t>28/02</t>
        </is>
      </c>
      <c r="C1411" s="6" t="n">
        <v>15</v>
      </c>
      <c r="D1411" s="6" t="n">
        <v>0</v>
      </c>
      <c r="E1411" s="10">
        <f>IF(D1411=1, IF(OR(C1411&lt;10, C1411&gt;=15),1,0), IF(OR(C1411&lt;7, C1411&gt;=18),1,0))</f>
        <v/>
      </c>
      <c r="F1411" s="11" t="n">
        <v>0</v>
      </c>
      <c r="G1411" s="12">
        <f>0.32*8</f>
        <v/>
      </c>
      <c r="H1411" s="12">
        <f>F1411-G1411</f>
        <v/>
      </c>
      <c r="I1411" s="10">
        <f>IF(E1411=0,"Fora",IF(E1410=0,"Carg xar",IF(H1411&lt;0,IF(M1411&lt;0.9,"Carg FV","Stby"),IF(M1411&gt;P1411,"V2H",IF(M1411&lt;0.9,"Carg xar","Stby")))))</f>
        <v/>
      </c>
      <c r="J1411" s="12">
        <f>IF(OR(I1411="Carg FV",I1411="Carg xar"),MIN(IF(I1411="Carg FV",ABS(H1411),7.4),7.4,MAX(0,(0.9-M1411)*40)*0.95),0)</f>
        <v/>
      </c>
      <c r="K1411" s="12">
        <f>IF(I1411="V2H",MIN(MAX(0,H1411),7.4,MAX(0,(M1411-P1411)*40)*0.95),0)</f>
        <v/>
      </c>
      <c r="L1411" s="12">
        <f>IF(E1411=0,0,MAX(0,H1411-K1411))</f>
        <v/>
      </c>
      <c r="M1411" s="13">
        <f>M1410+J1410/40-IF(I1410="V2H",K1410/(0.95*40),0)-IF(E1411=0,IF(E1410=1,IF(D1411=1,30,40)*0.18/(2*40),0),0)-IF(E1411=1,IF(E1410=0,IF(D1411=1,30,40)*0.18/(2*40),0),0)</f>
        <v/>
      </c>
      <c r="N1411" s="14" t="n">
        <v>0.15</v>
      </c>
      <c r="O1411" s="15">
        <f>K1411*N1411</f>
        <v/>
      </c>
      <c r="P1411">
        <f>IF(E1411=0,0.3,IF(D1411=1,IF(C1411&gt;=Params!$B$13-3,IF(C1411&lt;Params!$B$13,Params!$B$20,0.3),0.3),IF(C1411&gt;=Params!$B$15-3,IF(C1411&lt;Params!$B$15,Params!$B$21,0.3),0.3)))</f>
        <v/>
      </c>
    </row>
    <row r="1412" ht="15" customHeight="1" s="1">
      <c r="A1412" s="9" t="n">
        <v>1409</v>
      </c>
      <c r="B1412" s="6" t="inlineStr">
        <is>
          <t>28/02</t>
        </is>
      </c>
      <c r="C1412" s="6" t="n">
        <v>16</v>
      </c>
      <c r="D1412" s="6" t="n">
        <v>0</v>
      </c>
      <c r="E1412" s="10">
        <f>IF(D1412=1, IF(OR(C1412&lt;10, C1412&gt;=15),1,0), IF(OR(C1412&lt;7, C1412&gt;=18),1,0))</f>
        <v/>
      </c>
      <c r="F1412" s="11" t="n">
        <v>0.041</v>
      </c>
      <c r="G1412" s="12">
        <f>0.12*8</f>
        <v/>
      </c>
      <c r="H1412" s="12">
        <f>F1412-G1412</f>
        <v/>
      </c>
      <c r="I1412" s="10">
        <f>IF(E1412=0,"Fora",IF(E1411=0,"Carg xar",IF(H1412&lt;0,IF(M1412&lt;0.9,"Carg FV","Stby"),IF(M1412&gt;P1412,"V2H",IF(M1412&lt;0.9,"Carg xar","Stby")))))</f>
        <v/>
      </c>
      <c r="J1412" s="12">
        <f>IF(OR(I1412="Carg FV",I1412="Carg xar"),MIN(IF(I1412="Carg FV",ABS(H1412),7.4),7.4,MAX(0,(0.9-M1412)*40)*0.95),0)</f>
        <v/>
      </c>
      <c r="K1412" s="12">
        <f>IF(I1412="V2H",MIN(MAX(0,H1412),7.4,MAX(0,(M1412-P1412)*40)*0.95),0)</f>
        <v/>
      </c>
      <c r="L1412" s="12">
        <f>IF(E1412=0,0,MAX(0,H1412-K1412))</f>
        <v/>
      </c>
      <c r="M1412" s="13">
        <f>M1411+J1411/40-IF(I1411="V2H",K1411/(0.95*40),0)-IF(E1412=0,IF(E1411=1,IF(D1412=1,30,40)*0.18/(2*40),0),0)-IF(E1412=1,IF(E1411=0,IF(D1412=1,30,40)*0.18/(2*40),0),0)</f>
        <v/>
      </c>
      <c r="N1412" s="14" t="n">
        <v>0.15</v>
      </c>
      <c r="O1412" s="15">
        <f>K1412*N1412</f>
        <v/>
      </c>
      <c r="P1412">
        <f>IF(E1412=0,0.3,IF(D1412=1,IF(C1412&gt;=Params!$B$13-3,IF(C1412&lt;Params!$B$13,Params!$B$20,0.3),0.3),IF(C1412&gt;=Params!$B$15-3,IF(C1412&lt;Params!$B$15,Params!$B$21,0.3),0.3)))</f>
        <v/>
      </c>
    </row>
    <row r="1413" ht="15" customHeight="1" s="1">
      <c r="A1413" s="9" t="n">
        <v>1410</v>
      </c>
      <c r="B1413" s="6" t="inlineStr">
        <is>
          <t>28/02</t>
        </is>
      </c>
      <c r="C1413" s="6" t="n">
        <v>17</v>
      </c>
      <c r="D1413" s="6" t="n">
        <v>0</v>
      </c>
      <c r="E1413" s="10">
        <f>IF(D1413=1, IF(OR(C1413&lt;10, C1413&gt;=15),1,0), IF(OR(C1413&lt;7, C1413&gt;=18),1,0))</f>
        <v/>
      </c>
      <c r="F1413" s="11" t="n">
        <v>1.236</v>
      </c>
      <c r="G1413" s="12">
        <f>0*8</f>
        <v/>
      </c>
      <c r="H1413" s="12">
        <f>F1413-G1413</f>
        <v/>
      </c>
      <c r="I1413" s="10">
        <f>IF(E1413=0,"Fora",IF(E1412=0,"Carg xar",IF(H1413&lt;0,IF(M1413&lt;0.9,"Carg FV","Stby"),IF(M1413&gt;P1413,"V2H",IF(M1413&lt;0.9,"Carg xar","Stby")))))</f>
        <v/>
      </c>
      <c r="J1413" s="12">
        <f>IF(OR(I1413="Carg FV",I1413="Carg xar"),MIN(IF(I1413="Carg FV",ABS(H1413),7.4),7.4,MAX(0,(0.9-M1413)*40)*0.95),0)</f>
        <v/>
      </c>
      <c r="K1413" s="12">
        <f>IF(I1413="V2H",MIN(MAX(0,H1413),7.4,MAX(0,(M1413-P1413)*40)*0.95),0)</f>
        <v/>
      </c>
      <c r="L1413" s="12">
        <f>IF(E1413=0,0,MAX(0,H1413-K1413))</f>
        <v/>
      </c>
      <c r="M1413" s="13">
        <f>M1412+J1412/40-IF(I1412="V2H",K1412/(0.95*40),0)-IF(E1413=0,IF(E1412=1,IF(D1413=1,30,40)*0.18/(2*40),0),0)-IF(E1413=1,IF(E1412=0,IF(D1413=1,30,40)*0.18/(2*40),0),0)</f>
        <v/>
      </c>
      <c r="N1413" s="14" t="n">
        <v>0.15</v>
      </c>
      <c r="O1413" s="15">
        <f>K1413*N1413</f>
        <v/>
      </c>
      <c r="P1413">
        <f>IF(E1413=0,0.3,IF(D1413=1,IF(C1413&gt;=Params!$B$13-3,IF(C1413&lt;Params!$B$13,Params!$B$20,0.3),0.3),IF(C1413&gt;=Params!$B$15-3,IF(C1413&lt;Params!$B$15,Params!$B$21,0.3),0.3)))</f>
        <v/>
      </c>
    </row>
    <row r="1414" ht="15" customHeight="1" s="1">
      <c r="A1414" s="9" t="n">
        <v>1411</v>
      </c>
      <c r="B1414" s="6" t="inlineStr">
        <is>
          <t>28/02</t>
        </is>
      </c>
      <c r="C1414" s="6" t="n">
        <v>18</v>
      </c>
      <c r="D1414" s="6" t="n">
        <v>0</v>
      </c>
      <c r="E1414" s="10">
        <f>IF(D1414=1, IF(OR(C1414&lt;10, C1414&gt;=15),1,0), IF(OR(C1414&lt;7, C1414&gt;=18),1,0))</f>
        <v/>
      </c>
      <c r="F1414" s="11" t="n">
        <v>0.994</v>
      </c>
      <c r="G1414" s="12">
        <f>0*8</f>
        <v/>
      </c>
      <c r="H1414" s="12">
        <f>F1414-G1414</f>
        <v/>
      </c>
      <c r="I1414" s="10">
        <f>IF(E1414=0,"Fora",IF(E1413=0,"Carg xar",IF(H1414&lt;0,IF(M1414&lt;0.9,"Carg FV","Stby"),IF(M1414&gt;P1414,"V2H",IF(M1414&lt;0.9,"Carg xar","Stby")))))</f>
        <v/>
      </c>
      <c r="J1414" s="12">
        <f>IF(OR(I1414="Carg FV",I1414="Carg xar"),MIN(IF(I1414="Carg FV",ABS(H1414),7.4),7.4,MAX(0,(0.9-M1414)*40)*0.95),0)</f>
        <v/>
      </c>
      <c r="K1414" s="12">
        <f>IF(I1414="V2H",MIN(MAX(0,H1414),7.4,MAX(0,(M1414-P1414)*40)*0.95),0)</f>
        <v/>
      </c>
      <c r="L1414" s="12">
        <f>IF(E1414=0,0,MAX(0,H1414-K1414))</f>
        <v/>
      </c>
      <c r="M1414" s="13">
        <f>M1413+J1413/40-IF(I1413="V2H",K1413/(0.95*40),0)-IF(E1414=0,IF(E1413=1,IF(D1414=1,30,40)*0.18/(2*40),0),0)-IF(E1414=1,IF(E1413=0,IF(D1414=1,30,40)*0.18/(2*40),0),0)</f>
        <v/>
      </c>
      <c r="N1414" s="14" t="n">
        <v>0.2</v>
      </c>
      <c r="O1414" s="15">
        <f>K1414*N1414</f>
        <v/>
      </c>
      <c r="P1414">
        <f>IF(E1414=0,0.3,IF(D1414=1,IF(C1414&gt;=Params!$B$13-3,IF(C1414&lt;Params!$B$13,Params!$B$20,0.3),0.3),IF(C1414&gt;=Params!$B$15-3,IF(C1414&lt;Params!$B$15,Params!$B$21,0.3),0.3)))</f>
        <v/>
      </c>
    </row>
    <row r="1415" ht="15" customHeight="1" s="1">
      <c r="A1415" s="9" t="n">
        <v>1412</v>
      </c>
      <c r="B1415" s="6" t="inlineStr">
        <is>
          <t>28/02</t>
        </is>
      </c>
      <c r="C1415" s="6" t="n">
        <v>19</v>
      </c>
      <c r="D1415" s="6" t="n">
        <v>0</v>
      </c>
      <c r="E1415" s="10">
        <f>IF(D1415=1, IF(OR(C1415&lt;10, C1415&gt;=15),1,0), IF(OR(C1415&lt;7, C1415&gt;=18),1,0))</f>
        <v/>
      </c>
      <c r="F1415" s="11" t="n">
        <v>0.972</v>
      </c>
      <c r="G1415" s="12">
        <f>0*8</f>
        <v/>
      </c>
      <c r="H1415" s="12">
        <f>F1415-G1415</f>
        <v/>
      </c>
      <c r="I1415" s="10">
        <f>IF(E1415=0,"Fora",IF(E1414=0,"Carg xar",IF(H1415&lt;0,IF(M1415&lt;0.9,"Carg FV","Stby"),IF(M1415&gt;P1415,"V2H",IF(M1415&lt;0.9,"Carg xar","Stby")))))</f>
        <v/>
      </c>
      <c r="J1415" s="12">
        <f>IF(OR(I1415="Carg FV",I1415="Carg xar"),MIN(IF(I1415="Carg FV",ABS(H1415),7.4),7.4,MAX(0,(0.9-M1415)*40)*0.95),0)</f>
        <v/>
      </c>
      <c r="K1415" s="12">
        <f>IF(I1415="V2H",MIN(MAX(0,H1415),7.4,MAX(0,(M1415-P1415)*40)*0.95),0)</f>
        <v/>
      </c>
      <c r="L1415" s="12">
        <f>IF(E1415=0,0,MAX(0,H1415-K1415))</f>
        <v/>
      </c>
      <c r="M1415" s="13">
        <f>M1414+J1414/40-IF(I1414="V2H",K1414/(0.95*40),0)-IF(E1415=0,IF(E1414=1,IF(D1415=1,30,40)*0.18/(2*40),0),0)-IF(E1415=1,IF(E1414=0,IF(D1415=1,30,40)*0.18/(2*40),0),0)</f>
        <v/>
      </c>
      <c r="N1415" s="14" t="n">
        <v>0.2</v>
      </c>
      <c r="O1415" s="15">
        <f>K1415*N1415</f>
        <v/>
      </c>
      <c r="P1415">
        <f>IF(E1415=0,0.3,IF(D1415=1,IF(C1415&gt;=Params!$B$13-3,IF(C1415&lt;Params!$B$13,Params!$B$20,0.3),0.3),IF(C1415&gt;=Params!$B$15-3,IF(C1415&lt;Params!$B$15,Params!$B$21,0.3),0.3)))</f>
        <v/>
      </c>
    </row>
    <row r="1416" ht="15" customHeight="1" s="1">
      <c r="A1416" s="9" t="n">
        <v>1413</v>
      </c>
      <c r="B1416" s="6" t="inlineStr">
        <is>
          <t>28/02</t>
        </is>
      </c>
      <c r="C1416" s="6" t="n">
        <v>20</v>
      </c>
      <c r="D1416" s="6" t="n">
        <v>0</v>
      </c>
      <c r="E1416" s="10">
        <f>IF(D1416=1, IF(OR(C1416&lt;10, C1416&gt;=15),1,0), IF(OR(C1416&lt;7, C1416&gt;=18),1,0))</f>
        <v/>
      </c>
      <c r="F1416" s="11" t="n">
        <v>2.747</v>
      </c>
      <c r="G1416" s="12">
        <f>0*8</f>
        <v/>
      </c>
      <c r="H1416" s="12">
        <f>F1416-G1416</f>
        <v/>
      </c>
      <c r="I1416" s="10">
        <f>IF(E1416=0,"Fora",IF(E1415=0,"Carg xar",IF(H1416&lt;0,IF(M1416&lt;0.9,"Carg FV","Stby"),IF(M1416&gt;P1416,"V2H",IF(M1416&lt;0.9,"Carg xar","Stby")))))</f>
        <v/>
      </c>
      <c r="J1416" s="12">
        <f>IF(OR(I1416="Carg FV",I1416="Carg xar"),MIN(IF(I1416="Carg FV",ABS(H1416),7.4),7.4,MAX(0,(0.9-M1416)*40)*0.95),0)</f>
        <v/>
      </c>
      <c r="K1416" s="12">
        <f>IF(I1416="V2H",MIN(MAX(0,H1416),7.4,MAX(0,(M1416-P1416)*40)*0.95),0)</f>
        <v/>
      </c>
      <c r="L1416" s="12">
        <f>IF(E1416=0,0,MAX(0,H1416-K1416))</f>
        <v/>
      </c>
      <c r="M1416" s="13">
        <f>M1415+J1415/40-IF(I1415="V2H",K1415/(0.95*40),0)-IF(E1416=0,IF(E1415=1,IF(D1416=1,30,40)*0.18/(2*40),0),0)-IF(E1416=1,IF(E1415=0,IF(D1416=1,30,40)*0.18/(2*40),0),0)</f>
        <v/>
      </c>
      <c r="N1416" s="14" t="n">
        <v>0.2</v>
      </c>
      <c r="O1416" s="15">
        <f>K1416*N1416</f>
        <v/>
      </c>
      <c r="P1416">
        <f>IF(E1416=0,0.3,IF(D1416=1,IF(C1416&gt;=Params!$B$13-3,IF(C1416&lt;Params!$B$13,Params!$B$20,0.3),0.3),IF(C1416&gt;=Params!$B$15-3,IF(C1416&lt;Params!$B$15,Params!$B$21,0.3),0.3)))</f>
        <v/>
      </c>
    </row>
    <row r="1417" ht="15" customHeight="1" s="1">
      <c r="A1417" s="9" t="n">
        <v>1414</v>
      </c>
      <c r="B1417" s="6" t="inlineStr">
        <is>
          <t>28/02</t>
        </is>
      </c>
      <c r="C1417" s="6" t="n">
        <v>21</v>
      </c>
      <c r="D1417" s="6" t="n">
        <v>0</v>
      </c>
      <c r="E1417" s="10">
        <f>IF(D1417=1, IF(OR(C1417&lt;10, C1417&gt;=15),1,0), IF(OR(C1417&lt;7, C1417&gt;=18),1,0))</f>
        <v/>
      </c>
      <c r="F1417" s="11" t="n">
        <v>3.806</v>
      </c>
      <c r="G1417" s="12">
        <f>0*8</f>
        <v/>
      </c>
      <c r="H1417" s="12">
        <f>F1417-G1417</f>
        <v/>
      </c>
      <c r="I1417" s="10">
        <f>IF(E1417=0,"Fora",IF(E1416=0,"Carg xar",IF(H1417&lt;0,IF(M1417&lt;0.9,"Carg FV","Stby"),IF(M1417&gt;P1417,"V2H",IF(M1417&lt;0.9,"Carg xar","Stby")))))</f>
        <v/>
      </c>
      <c r="J1417" s="12">
        <f>IF(OR(I1417="Carg FV",I1417="Carg xar"),MIN(IF(I1417="Carg FV",ABS(H1417),7.4),7.4,MAX(0,(0.9-M1417)*40)*0.95),0)</f>
        <v/>
      </c>
      <c r="K1417" s="12">
        <f>IF(I1417="V2H",MIN(MAX(0,H1417),7.4,MAX(0,(M1417-P1417)*40)*0.95),0)</f>
        <v/>
      </c>
      <c r="L1417" s="12">
        <f>IF(E1417=0,0,MAX(0,H1417-K1417))</f>
        <v/>
      </c>
      <c r="M1417" s="13">
        <f>M1416+J1416/40-IF(I1416="V2H",K1416/(0.95*40),0)-IF(E1417=0,IF(E1416=1,IF(D1417=1,30,40)*0.18/(2*40),0),0)-IF(E1417=1,IF(E1416=0,IF(D1417=1,30,40)*0.18/(2*40),0),0)</f>
        <v/>
      </c>
      <c r="N1417" s="14" t="n">
        <v>0.2</v>
      </c>
      <c r="O1417" s="15">
        <f>K1417*N1417</f>
        <v/>
      </c>
      <c r="P1417">
        <f>IF(E1417=0,0.3,IF(D1417=1,IF(C1417&gt;=Params!$B$13-3,IF(C1417&lt;Params!$B$13,Params!$B$20,0.3),0.3),IF(C1417&gt;=Params!$B$15-3,IF(C1417&lt;Params!$B$15,Params!$B$21,0.3),0.3)))</f>
        <v/>
      </c>
    </row>
    <row r="1418" ht="15" customHeight="1" s="1">
      <c r="A1418" s="9" t="n">
        <v>1415</v>
      </c>
      <c r="B1418" s="6" t="inlineStr">
        <is>
          <t>28/02</t>
        </is>
      </c>
      <c r="C1418" s="6" t="n">
        <v>22</v>
      </c>
      <c r="D1418" s="6" t="n">
        <v>0</v>
      </c>
      <c r="E1418" s="10">
        <f>IF(D1418=1, IF(OR(C1418&lt;10, C1418&gt;=15),1,0), IF(OR(C1418&lt;7, C1418&gt;=18),1,0))</f>
        <v/>
      </c>
      <c r="F1418" s="11" t="n">
        <v>2.175</v>
      </c>
      <c r="G1418" s="12">
        <f>0*8</f>
        <v/>
      </c>
      <c r="H1418" s="12">
        <f>F1418-G1418</f>
        <v/>
      </c>
      <c r="I1418" s="10">
        <f>IF(E1418=0,"Fora",IF(E1417=0,"Carg xar",IF(H1418&lt;0,IF(M1418&lt;0.9,"Carg FV","Stby"),IF(M1418&gt;P1418,"V2H",IF(M1418&lt;0.9,"Carg xar","Stby")))))</f>
        <v/>
      </c>
      <c r="J1418" s="12">
        <f>IF(OR(I1418="Carg FV",I1418="Carg xar"),MIN(IF(I1418="Carg FV",ABS(H1418),7.4),7.4,MAX(0,(0.9-M1418)*40)*0.95),0)</f>
        <v/>
      </c>
      <c r="K1418" s="12">
        <f>IF(I1418="V2H",MIN(MAX(0,H1418),7.4,MAX(0,(M1418-P1418)*40)*0.95),0)</f>
        <v/>
      </c>
      <c r="L1418" s="12">
        <f>IF(E1418=0,0,MAX(0,H1418-K1418))</f>
        <v/>
      </c>
      <c r="M1418" s="13">
        <f>M1417+J1417/40-IF(I1417="V2H",K1417/(0.95*40),0)-IF(E1418=0,IF(E1417=1,IF(D1418=1,30,40)*0.18/(2*40),0),0)-IF(E1418=1,IF(E1417=0,IF(D1418=1,30,40)*0.18/(2*40),0),0)</f>
        <v/>
      </c>
      <c r="N1418" s="14" t="n">
        <v>0.15</v>
      </c>
      <c r="O1418" s="15">
        <f>K1418*N1418</f>
        <v/>
      </c>
      <c r="P1418">
        <f>IF(E1418=0,0.3,IF(D1418=1,IF(C1418&gt;=Params!$B$13-3,IF(C1418&lt;Params!$B$13,Params!$B$20,0.3),0.3),IF(C1418&gt;=Params!$B$15-3,IF(C1418&lt;Params!$B$15,Params!$B$21,0.3),0.3)))</f>
        <v/>
      </c>
    </row>
    <row r="1419" ht="15" customHeight="1" s="1">
      <c r="A1419" s="9" t="n">
        <v>1416</v>
      </c>
      <c r="B1419" s="6" t="inlineStr">
        <is>
          <t>28/02</t>
        </is>
      </c>
      <c r="C1419" s="6" t="n">
        <v>23</v>
      </c>
      <c r="D1419" s="6" t="n">
        <v>0</v>
      </c>
      <c r="E1419" s="10">
        <f>IF(D1419=1, IF(OR(C1419&lt;10, C1419&gt;=15),1,0), IF(OR(C1419&lt;7, C1419&gt;=18),1,0))</f>
        <v/>
      </c>
      <c r="F1419" s="11" t="n">
        <v>0.678</v>
      </c>
      <c r="G1419" s="12">
        <f>0*8</f>
        <v/>
      </c>
      <c r="H1419" s="12">
        <f>F1419-G1419</f>
        <v/>
      </c>
      <c r="I1419" s="10">
        <f>IF(E1419=0,"Fora",IF(E1418=0,"Carg xar",IF(H1419&lt;0,IF(M1419&lt;0.9,"Carg FV","Stby"),IF(M1419&gt;P1419,"V2H",IF(M1419&lt;0.9,"Carg xar","Stby")))))</f>
        <v/>
      </c>
      <c r="J1419" s="12">
        <f>IF(OR(I1419="Carg FV",I1419="Carg xar"),MIN(IF(I1419="Carg FV",ABS(H1419),7.4),7.4,MAX(0,(0.9-M1419)*40)*0.95),0)</f>
        <v/>
      </c>
      <c r="K1419" s="12">
        <f>IF(I1419="V2H",MIN(MAX(0,H1419),7.4,MAX(0,(M1419-P1419)*40)*0.95),0)</f>
        <v/>
      </c>
      <c r="L1419" s="12">
        <f>IF(E1419=0,0,MAX(0,H1419-K1419))</f>
        <v/>
      </c>
      <c r="M1419" s="13">
        <f>M1418+J1418/40-IF(I1418="V2H",K1418/(0.95*40),0)-IF(E1419=0,IF(E1418=1,IF(D1419=1,30,40)*0.18/(2*40),0),0)-IF(E1419=1,IF(E1418=0,IF(D1419=1,30,40)*0.18/(2*40),0),0)</f>
        <v/>
      </c>
      <c r="N1419" s="14" t="n">
        <v>0.15</v>
      </c>
      <c r="O1419" s="15">
        <f>K1419*N1419</f>
        <v/>
      </c>
      <c r="P1419">
        <f>IF(E1419=0,0.3,IF(D1419=1,IF(C1419&gt;=Params!$B$13-3,IF(C1419&lt;Params!$B$13,Params!$B$20,0.3),0.3),IF(C1419&gt;=Params!$B$15-3,IF(C1419&lt;Params!$B$15,Params!$B$21,0.3),0.3)))</f>
        <v/>
      </c>
    </row>
    <row r="1420" ht="15" customHeight="1" s="1">
      <c r="A1420" s="9" t="n">
        <v>1417</v>
      </c>
      <c r="B1420" s="6" t="inlineStr">
        <is>
          <t>01/03</t>
        </is>
      </c>
      <c r="C1420" s="6" t="n">
        <v>0</v>
      </c>
      <c r="D1420" s="6" t="n">
        <v>1</v>
      </c>
      <c r="E1420" s="10">
        <f>IF(D1420=1, IF(OR(C1420&lt;10, C1420&gt;=15),1,0), IF(OR(C1420&lt;7, C1420&gt;=18),1,0))</f>
        <v/>
      </c>
      <c r="F1420" s="11" t="n">
        <v>3.008</v>
      </c>
      <c r="G1420" s="12">
        <f>0*8</f>
        <v/>
      </c>
      <c r="H1420" s="12">
        <f>F1420-G1420</f>
        <v/>
      </c>
      <c r="I1420" s="10">
        <f>IF(E1420=0,"Fora",IF(E1419=0,"Carg xar",IF(H1420&lt;0,IF(M1420&lt;0.9,"Carg FV","Stby"),IF(M1420&gt;P1420,"V2H",IF(M1420&lt;0.9,"Carg xar","Stby")))))</f>
        <v/>
      </c>
      <c r="J1420" s="12">
        <f>IF(OR(I1420="Carg FV",I1420="Carg xar"),MIN(IF(I1420="Carg FV",ABS(H1420),7.4),7.4,MAX(0,(0.9-M1420)*40)*0.95),0)</f>
        <v/>
      </c>
      <c r="K1420" s="12">
        <f>IF(I1420="V2H",MIN(MAX(0,H1420),7.4,MAX(0,(M1420-P1420)*40)*0.95),0)</f>
        <v/>
      </c>
      <c r="L1420" s="12">
        <f>IF(E1420=0,0,MAX(0,H1420-K1420))</f>
        <v/>
      </c>
      <c r="M1420" s="13">
        <f>M1419+J1419/40-IF(I1419="V2H",K1419/(0.95*40),0)-IF(E1420=0,IF(E1419=1,IF(D1420=1,30,40)*0.18/(2*40),0),0)-IF(E1420=1,IF(E1419=0,IF(D1420=1,30,40)*0.18/(2*40),0),0)</f>
        <v/>
      </c>
      <c r="N1420" s="14" t="n">
        <v>0.09</v>
      </c>
      <c r="O1420" s="15">
        <f>K1420*N1420</f>
        <v/>
      </c>
      <c r="P1420">
        <f>IF(E1420=0,0.3,IF(D1420=1,IF(C1420&gt;=Params!$B$13-3,IF(C1420&lt;Params!$B$13,Params!$B$20,0.3),0.3),IF(C1420&gt;=Params!$B$15-3,IF(C1420&lt;Params!$B$15,Params!$B$21,0.3),0.3)))</f>
        <v/>
      </c>
    </row>
    <row r="1421" ht="15" customHeight="1" s="1">
      <c r="A1421" s="9" t="n">
        <v>1418</v>
      </c>
      <c r="B1421" s="6" t="inlineStr">
        <is>
          <t>01/03</t>
        </is>
      </c>
      <c r="C1421" s="6" t="n">
        <v>1</v>
      </c>
      <c r="D1421" s="6" t="n">
        <v>1</v>
      </c>
      <c r="E1421" s="10">
        <f>IF(D1421=1, IF(OR(C1421&lt;10, C1421&gt;=15),1,0), IF(OR(C1421&lt;7, C1421&gt;=18),1,0))</f>
        <v/>
      </c>
      <c r="F1421" s="11" t="n">
        <v>2.225</v>
      </c>
      <c r="G1421" s="12">
        <f>0*8</f>
        <v/>
      </c>
      <c r="H1421" s="12">
        <f>F1421-G1421</f>
        <v/>
      </c>
      <c r="I1421" s="10">
        <f>IF(E1421=0,"Fora",IF(E1420=0,"Carg xar",IF(H1421&lt;0,IF(M1421&lt;0.9,"Carg FV","Stby"),IF(M1421&gt;P1421,"V2H",IF(M1421&lt;0.9,"Carg xar","Stby")))))</f>
        <v/>
      </c>
      <c r="J1421" s="12">
        <f>IF(OR(I1421="Carg FV",I1421="Carg xar"),MIN(IF(I1421="Carg FV",ABS(H1421),7.4),7.4,MAX(0,(0.9-M1421)*40)*0.95),0)</f>
        <v/>
      </c>
      <c r="K1421" s="12">
        <f>IF(I1421="V2H",MIN(MAX(0,H1421),7.4,MAX(0,(M1421-P1421)*40)*0.95),0)</f>
        <v/>
      </c>
      <c r="L1421" s="12">
        <f>IF(E1421=0,0,MAX(0,H1421-K1421))</f>
        <v/>
      </c>
      <c r="M1421" s="13">
        <f>M1420+J1420/40-IF(I1420="V2H",K1420/(0.95*40),0)-IF(E1421=0,IF(E1420=1,IF(D1421=1,30,40)*0.18/(2*40),0),0)-IF(E1421=1,IF(E1420=0,IF(D1421=1,30,40)*0.18/(2*40),0),0)</f>
        <v/>
      </c>
      <c r="N1421" s="14" t="n">
        <v>0.09</v>
      </c>
      <c r="O1421" s="15">
        <f>K1421*N1421</f>
        <v/>
      </c>
      <c r="P1421">
        <f>IF(E1421=0,0.3,IF(D1421=1,IF(C1421&gt;=Params!$B$13-3,IF(C1421&lt;Params!$B$13,Params!$B$20,0.3),0.3),IF(C1421&gt;=Params!$B$15-3,IF(C1421&lt;Params!$B$15,Params!$B$21,0.3),0.3)))</f>
        <v/>
      </c>
    </row>
    <row r="1422" ht="15" customHeight="1" s="1">
      <c r="A1422" s="9" t="n">
        <v>1419</v>
      </c>
      <c r="B1422" s="6" t="inlineStr">
        <is>
          <t>01/03</t>
        </is>
      </c>
      <c r="C1422" s="6" t="n">
        <v>2</v>
      </c>
      <c r="D1422" s="6" t="n">
        <v>1</v>
      </c>
      <c r="E1422" s="10">
        <f>IF(D1422=1, IF(OR(C1422&lt;10, C1422&gt;=15),1,0), IF(OR(C1422&lt;7, C1422&gt;=18),1,0))</f>
        <v/>
      </c>
      <c r="F1422" s="11" t="n">
        <v>2.149</v>
      </c>
      <c r="G1422" s="12">
        <f>0*8</f>
        <v/>
      </c>
      <c r="H1422" s="12">
        <f>F1422-G1422</f>
        <v/>
      </c>
      <c r="I1422" s="10">
        <f>IF(E1422=0,"Fora",IF(E1421=0,"Carg xar",IF(H1422&lt;0,IF(M1422&lt;0.9,"Carg FV","Stby"),IF(M1422&gt;P1422,"V2H",IF(M1422&lt;0.9,"Carg xar","Stby")))))</f>
        <v/>
      </c>
      <c r="J1422" s="12">
        <f>IF(OR(I1422="Carg FV",I1422="Carg xar"),MIN(IF(I1422="Carg FV",ABS(H1422),7.4),7.4,MAX(0,(0.9-M1422)*40)*0.95),0)</f>
        <v/>
      </c>
      <c r="K1422" s="12">
        <f>IF(I1422="V2H",MIN(MAX(0,H1422),7.4,MAX(0,(M1422-P1422)*40)*0.95),0)</f>
        <v/>
      </c>
      <c r="L1422" s="12">
        <f>IF(E1422=0,0,MAX(0,H1422-K1422))</f>
        <v/>
      </c>
      <c r="M1422" s="13">
        <f>M1421+J1421/40-IF(I1421="V2H",K1421/(0.95*40),0)-IF(E1422=0,IF(E1421=1,IF(D1422=1,30,40)*0.18/(2*40),0),0)-IF(E1422=1,IF(E1421=0,IF(D1422=1,30,40)*0.18/(2*40),0),0)</f>
        <v/>
      </c>
      <c r="N1422" s="14" t="n">
        <v>0.09</v>
      </c>
      <c r="O1422" s="15">
        <f>K1422*N1422</f>
        <v/>
      </c>
      <c r="P1422">
        <f>IF(E1422=0,0.3,IF(D1422=1,IF(C1422&gt;=Params!$B$13-3,IF(C1422&lt;Params!$B$13,Params!$B$20,0.3),0.3),IF(C1422&gt;=Params!$B$15-3,IF(C1422&lt;Params!$B$15,Params!$B$21,0.3),0.3)))</f>
        <v/>
      </c>
    </row>
    <row r="1423" ht="15" customHeight="1" s="1">
      <c r="A1423" s="9" t="n">
        <v>1420</v>
      </c>
      <c r="B1423" s="6" t="inlineStr">
        <is>
          <t>01/03</t>
        </is>
      </c>
      <c r="C1423" s="6" t="n">
        <v>3</v>
      </c>
      <c r="D1423" s="6" t="n">
        <v>1</v>
      </c>
      <c r="E1423" s="10">
        <f>IF(D1423=1, IF(OR(C1423&lt;10, C1423&gt;=15),1,0), IF(OR(C1423&lt;7, C1423&gt;=18),1,0))</f>
        <v/>
      </c>
      <c r="F1423" s="11" t="n">
        <v>2.922</v>
      </c>
      <c r="G1423" s="12">
        <f>0*8</f>
        <v/>
      </c>
      <c r="H1423" s="12">
        <f>F1423-G1423</f>
        <v/>
      </c>
      <c r="I1423" s="10">
        <f>IF(E1423=0,"Fora",IF(E1422=0,"Carg xar",IF(H1423&lt;0,IF(M1423&lt;0.9,"Carg FV","Stby"),IF(M1423&gt;P1423,"V2H",IF(M1423&lt;0.9,"Carg xar","Stby")))))</f>
        <v/>
      </c>
      <c r="J1423" s="12">
        <f>IF(OR(I1423="Carg FV",I1423="Carg xar"),MIN(IF(I1423="Carg FV",ABS(H1423),7.4),7.4,MAX(0,(0.9-M1423)*40)*0.95),0)</f>
        <v/>
      </c>
      <c r="K1423" s="12">
        <f>IF(I1423="V2H",MIN(MAX(0,H1423),7.4,MAX(0,(M1423-P1423)*40)*0.95),0)</f>
        <v/>
      </c>
      <c r="L1423" s="12">
        <f>IF(E1423=0,0,MAX(0,H1423-K1423))</f>
        <v/>
      </c>
      <c r="M1423" s="13">
        <f>M1422+J1422/40-IF(I1422="V2H",K1422/(0.95*40),0)-IF(E1423=0,IF(E1422=1,IF(D1423=1,30,40)*0.18/(2*40),0),0)-IF(E1423=1,IF(E1422=0,IF(D1423=1,30,40)*0.18/(2*40),0),0)</f>
        <v/>
      </c>
      <c r="N1423" s="14" t="n">
        <v>0.09</v>
      </c>
      <c r="O1423" s="15">
        <f>K1423*N1423</f>
        <v/>
      </c>
      <c r="P1423">
        <f>IF(E1423=0,0.3,IF(D1423=1,IF(C1423&gt;=Params!$B$13-3,IF(C1423&lt;Params!$B$13,Params!$B$20,0.3),0.3),IF(C1423&gt;=Params!$B$15-3,IF(C1423&lt;Params!$B$15,Params!$B$21,0.3),0.3)))</f>
        <v/>
      </c>
    </row>
    <row r="1424" ht="15" customHeight="1" s="1">
      <c r="A1424" s="9" t="n">
        <v>1421</v>
      </c>
      <c r="B1424" s="6" t="inlineStr">
        <is>
          <t>01/03</t>
        </is>
      </c>
      <c r="C1424" s="6" t="n">
        <v>4</v>
      </c>
      <c r="D1424" s="6" t="n">
        <v>1</v>
      </c>
      <c r="E1424" s="10">
        <f>IF(D1424=1, IF(OR(C1424&lt;10, C1424&gt;=15),1,0), IF(OR(C1424&lt;7, C1424&gt;=18),1,0))</f>
        <v/>
      </c>
      <c r="F1424" s="11" t="n">
        <v>2.316</v>
      </c>
      <c r="G1424" s="12">
        <f>0*8</f>
        <v/>
      </c>
      <c r="H1424" s="12">
        <f>F1424-G1424</f>
        <v/>
      </c>
      <c r="I1424" s="10">
        <f>IF(E1424=0,"Fora",IF(E1423=0,"Carg xar",IF(H1424&lt;0,IF(M1424&lt;0.9,"Carg FV","Stby"),IF(M1424&gt;P1424,"V2H",IF(M1424&lt;0.9,"Carg xar","Stby")))))</f>
        <v/>
      </c>
      <c r="J1424" s="12">
        <f>IF(OR(I1424="Carg FV",I1424="Carg xar"),MIN(IF(I1424="Carg FV",ABS(H1424),7.4),7.4,MAX(0,(0.9-M1424)*40)*0.95),0)</f>
        <v/>
      </c>
      <c r="K1424" s="12">
        <f>IF(I1424="V2H",MIN(MAX(0,H1424),7.4,MAX(0,(M1424-P1424)*40)*0.95),0)</f>
        <v/>
      </c>
      <c r="L1424" s="12">
        <f>IF(E1424=0,0,MAX(0,H1424-K1424))</f>
        <v/>
      </c>
      <c r="M1424" s="13">
        <f>M1423+J1423/40-IF(I1423="V2H",K1423/(0.95*40),0)-IF(E1424=0,IF(E1423=1,IF(D1424=1,30,40)*0.18/(2*40),0),0)-IF(E1424=1,IF(E1423=0,IF(D1424=1,30,40)*0.18/(2*40),0),0)</f>
        <v/>
      </c>
      <c r="N1424" s="14" t="n">
        <v>0.09</v>
      </c>
      <c r="O1424" s="15">
        <f>K1424*N1424</f>
        <v/>
      </c>
      <c r="P1424">
        <f>IF(E1424=0,0.3,IF(D1424=1,IF(C1424&gt;=Params!$B$13-3,IF(C1424&lt;Params!$B$13,Params!$B$20,0.3),0.3),IF(C1424&gt;=Params!$B$15-3,IF(C1424&lt;Params!$B$15,Params!$B$21,0.3),0.3)))</f>
        <v/>
      </c>
    </row>
    <row r="1425" ht="15" customHeight="1" s="1">
      <c r="A1425" s="9" t="n">
        <v>1422</v>
      </c>
      <c r="B1425" s="6" t="inlineStr">
        <is>
          <t>01/03</t>
        </is>
      </c>
      <c r="C1425" s="6" t="n">
        <v>5</v>
      </c>
      <c r="D1425" s="6" t="n">
        <v>1</v>
      </c>
      <c r="E1425" s="10">
        <f>IF(D1425=1, IF(OR(C1425&lt;10, C1425&gt;=15),1,0), IF(OR(C1425&lt;7, C1425&gt;=18),1,0))</f>
        <v/>
      </c>
      <c r="F1425" s="11" t="n">
        <v>1.991</v>
      </c>
      <c r="G1425" s="12">
        <f>0*8</f>
        <v/>
      </c>
      <c r="H1425" s="12">
        <f>F1425-G1425</f>
        <v/>
      </c>
      <c r="I1425" s="10">
        <f>IF(E1425=0,"Fora",IF(E1424=0,"Carg xar",IF(H1425&lt;0,IF(M1425&lt;0.9,"Carg FV","Stby"),IF(M1425&gt;P1425,"V2H",IF(M1425&lt;0.9,"Carg xar","Stby")))))</f>
        <v/>
      </c>
      <c r="J1425" s="12">
        <f>IF(OR(I1425="Carg FV",I1425="Carg xar"),MIN(IF(I1425="Carg FV",ABS(H1425),7.4),7.4,MAX(0,(0.9-M1425)*40)*0.95),0)</f>
        <v/>
      </c>
      <c r="K1425" s="12">
        <f>IF(I1425="V2H",MIN(MAX(0,H1425),7.4,MAX(0,(M1425-P1425)*40)*0.95),0)</f>
        <v/>
      </c>
      <c r="L1425" s="12">
        <f>IF(E1425=0,0,MAX(0,H1425-K1425))</f>
        <v/>
      </c>
      <c r="M1425" s="13">
        <f>M1424+J1424/40-IF(I1424="V2H",K1424/(0.95*40),0)-IF(E1425=0,IF(E1424=1,IF(D1425=1,30,40)*0.18/(2*40),0),0)-IF(E1425=1,IF(E1424=0,IF(D1425=1,30,40)*0.18/(2*40),0),0)</f>
        <v/>
      </c>
      <c r="N1425" s="14" t="n">
        <v>0.09</v>
      </c>
      <c r="O1425" s="15">
        <f>K1425*N1425</f>
        <v/>
      </c>
      <c r="P1425">
        <f>IF(E1425=0,0.3,IF(D1425=1,IF(C1425&gt;=Params!$B$13-3,IF(C1425&lt;Params!$B$13,Params!$B$20,0.3),0.3),IF(C1425&gt;=Params!$B$15-3,IF(C1425&lt;Params!$B$15,Params!$B$21,0.3),0.3)))</f>
        <v/>
      </c>
    </row>
    <row r="1426" ht="15" customHeight="1" s="1">
      <c r="A1426" s="9" t="n">
        <v>1423</v>
      </c>
      <c r="B1426" s="6" t="inlineStr">
        <is>
          <t>01/03</t>
        </is>
      </c>
      <c r="C1426" s="6" t="n">
        <v>6</v>
      </c>
      <c r="D1426" s="6" t="n">
        <v>1</v>
      </c>
      <c r="E1426" s="10">
        <f>IF(D1426=1, IF(OR(C1426&lt;10, C1426&gt;=15),1,0), IF(OR(C1426&lt;7, C1426&gt;=18),1,0))</f>
        <v/>
      </c>
      <c r="F1426" s="11" t="n">
        <v>2.026</v>
      </c>
      <c r="G1426" s="12">
        <f>0*8</f>
        <v/>
      </c>
      <c r="H1426" s="12">
        <f>F1426-G1426</f>
        <v/>
      </c>
      <c r="I1426" s="10">
        <f>IF(E1426=0,"Fora",IF(E1425=0,"Carg xar",IF(H1426&lt;0,IF(M1426&lt;0.9,"Carg FV","Stby"),IF(M1426&gt;P1426,"V2H",IF(M1426&lt;0.9,"Carg xar","Stby")))))</f>
        <v/>
      </c>
      <c r="J1426" s="12">
        <f>IF(OR(I1426="Carg FV",I1426="Carg xar"),MIN(IF(I1426="Carg FV",ABS(H1426),7.4),7.4,MAX(0,(0.9-M1426)*40)*0.95),0)</f>
        <v/>
      </c>
      <c r="K1426" s="12">
        <f>IF(I1426="V2H",MIN(MAX(0,H1426),7.4,MAX(0,(M1426-P1426)*40)*0.95),0)</f>
        <v/>
      </c>
      <c r="L1426" s="12">
        <f>IF(E1426=0,0,MAX(0,H1426-K1426))</f>
        <v/>
      </c>
      <c r="M1426" s="13">
        <f>M1425+J1425/40-IF(I1425="V2H",K1425/(0.95*40),0)-IF(E1426=0,IF(E1425=1,IF(D1426=1,30,40)*0.18/(2*40),0),0)-IF(E1426=1,IF(E1425=0,IF(D1426=1,30,40)*0.18/(2*40),0),0)</f>
        <v/>
      </c>
      <c r="N1426" s="14" t="n">
        <v>0.09</v>
      </c>
      <c r="O1426" s="15">
        <f>K1426*N1426</f>
        <v/>
      </c>
      <c r="P1426">
        <f>IF(E1426=0,0.3,IF(D1426=1,IF(C1426&gt;=Params!$B$13-3,IF(C1426&lt;Params!$B$13,Params!$B$20,0.3),0.3),IF(C1426&gt;=Params!$B$15-3,IF(C1426&lt;Params!$B$15,Params!$B$21,0.3),0.3)))</f>
        <v/>
      </c>
    </row>
    <row r="1427" ht="15" customHeight="1" s="1">
      <c r="A1427" s="9" t="n">
        <v>1424</v>
      </c>
      <c r="B1427" s="6" t="inlineStr">
        <is>
          <t>01/03</t>
        </is>
      </c>
      <c r="C1427" s="6" t="n">
        <v>7</v>
      </c>
      <c r="D1427" s="6" t="n">
        <v>1</v>
      </c>
      <c r="E1427" s="10">
        <f>IF(D1427=1, IF(OR(C1427&lt;10, C1427&gt;=15),1,0), IF(OR(C1427&lt;7, C1427&gt;=18),1,0))</f>
        <v/>
      </c>
      <c r="F1427" s="11" t="n">
        <v>2.441</v>
      </c>
      <c r="G1427" s="12">
        <f>0.05*8</f>
        <v/>
      </c>
      <c r="H1427" s="12">
        <f>F1427-G1427</f>
        <v/>
      </c>
      <c r="I1427" s="10">
        <f>IF(E1427=0,"Fora",IF(E1426=0,"Carg xar",IF(H1427&lt;0,IF(M1427&lt;0.9,"Carg FV","Stby"),IF(M1427&gt;P1427,"V2H",IF(M1427&lt;0.9,"Carg xar","Stby")))))</f>
        <v/>
      </c>
      <c r="J1427" s="12">
        <f>IF(OR(I1427="Carg FV",I1427="Carg xar"),MIN(IF(I1427="Carg FV",ABS(H1427),7.4),7.4,MAX(0,(0.9-M1427)*40)*0.95),0)</f>
        <v/>
      </c>
      <c r="K1427" s="12">
        <f>IF(I1427="V2H",MIN(MAX(0,H1427),7.4,MAX(0,(M1427-P1427)*40)*0.95),0)</f>
        <v/>
      </c>
      <c r="L1427" s="12">
        <f>IF(E1427=0,0,MAX(0,H1427-K1427))</f>
        <v/>
      </c>
      <c r="M1427" s="13">
        <f>M1426+J1426/40-IF(I1426="V2H",K1426/(0.95*40),0)-IF(E1427=0,IF(E1426=1,IF(D1427=1,30,40)*0.18/(2*40),0),0)-IF(E1427=1,IF(E1426=0,IF(D1427=1,30,40)*0.18/(2*40),0),0)</f>
        <v/>
      </c>
      <c r="N1427" s="14" t="n">
        <v>0.09</v>
      </c>
      <c r="O1427" s="15">
        <f>K1427*N1427</f>
        <v/>
      </c>
      <c r="P1427">
        <f>IF(E1427=0,0.3,IF(D1427=1,IF(C1427&gt;=Params!$B$13-3,IF(C1427&lt;Params!$B$13,Params!$B$20,0.3),0.3),IF(C1427&gt;=Params!$B$15-3,IF(C1427&lt;Params!$B$15,Params!$B$21,0.3),0.3)))</f>
        <v/>
      </c>
    </row>
    <row r="1428" ht="15" customHeight="1" s="1">
      <c r="A1428" s="9" t="n">
        <v>1425</v>
      </c>
      <c r="B1428" s="6" t="inlineStr">
        <is>
          <t>01/03</t>
        </is>
      </c>
      <c r="C1428" s="6" t="n">
        <v>8</v>
      </c>
      <c r="D1428" s="6" t="n">
        <v>1</v>
      </c>
      <c r="E1428" s="10">
        <f>IF(D1428=1, IF(OR(C1428&lt;10, C1428&gt;=15),1,0), IF(OR(C1428&lt;7, C1428&gt;=18),1,0))</f>
        <v/>
      </c>
      <c r="F1428" s="11" t="n">
        <v>2.14</v>
      </c>
      <c r="G1428" s="12">
        <f>0.18*8</f>
        <v/>
      </c>
      <c r="H1428" s="12">
        <f>F1428-G1428</f>
        <v/>
      </c>
      <c r="I1428" s="10">
        <f>IF(E1428=0,"Fora",IF(E1427=0,"Carg xar",IF(H1428&lt;0,IF(M1428&lt;0.9,"Carg FV","Stby"),IF(M1428&gt;P1428,"V2H",IF(M1428&lt;0.9,"Carg xar","Stby")))))</f>
        <v/>
      </c>
      <c r="J1428" s="12">
        <f>IF(OR(I1428="Carg FV",I1428="Carg xar"),MIN(IF(I1428="Carg FV",ABS(H1428),7.4),7.4,MAX(0,(0.9-M1428)*40)*0.95),0)</f>
        <v/>
      </c>
      <c r="K1428" s="12">
        <f>IF(I1428="V2H",MIN(MAX(0,H1428),7.4,MAX(0,(M1428-P1428)*40)*0.95),0)</f>
        <v/>
      </c>
      <c r="L1428" s="12">
        <f>IF(E1428=0,0,MAX(0,H1428-K1428))</f>
        <v/>
      </c>
      <c r="M1428" s="13">
        <f>M1427+J1427/40-IF(I1427="V2H",K1427/(0.95*40),0)-IF(E1428=0,IF(E1427=1,IF(D1428=1,30,40)*0.18/(2*40),0),0)-IF(E1428=1,IF(E1427=0,IF(D1428=1,30,40)*0.18/(2*40),0),0)</f>
        <v/>
      </c>
      <c r="N1428" s="14" t="n">
        <v>0.09</v>
      </c>
      <c r="O1428" s="15">
        <f>K1428*N1428</f>
        <v/>
      </c>
      <c r="P1428">
        <f>IF(E1428=0,0.3,IF(D1428=1,IF(C1428&gt;=Params!$B$13-3,IF(C1428&lt;Params!$B$13,Params!$B$20,0.3),0.3),IF(C1428&gt;=Params!$B$15-3,IF(C1428&lt;Params!$B$15,Params!$B$21,0.3),0.3)))</f>
        <v/>
      </c>
    </row>
    <row r="1429" ht="15" customHeight="1" s="1">
      <c r="A1429" s="9" t="n">
        <v>1426</v>
      </c>
      <c r="B1429" s="6" t="inlineStr">
        <is>
          <t>01/03</t>
        </is>
      </c>
      <c r="C1429" s="6" t="n">
        <v>9</v>
      </c>
      <c r="D1429" s="6" t="n">
        <v>1</v>
      </c>
      <c r="E1429" s="10">
        <f>IF(D1429=1, IF(OR(C1429&lt;10, C1429&gt;=15),1,0), IF(OR(C1429&lt;7, C1429&gt;=18),1,0))</f>
        <v/>
      </c>
      <c r="F1429" s="11" t="n">
        <v>1.19</v>
      </c>
      <c r="G1429" s="12">
        <f>0.38*8</f>
        <v/>
      </c>
      <c r="H1429" s="12">
        <f>F1429-G1429</f>
        <v/>
      </c>
      <c r="I1429" s="10">
        <f>IF(E1429=0,"Fora",IF(E1428=0,"Carg xar",IF(H1429&lt;0,IF(M1429&lt;0.9,"Carg FV","Stby"),IF(M1429&gt;P1429,"V2H",IF(M1429&lt;0.9,"Carg xar","Stby")))))</f>
        <v/>
      </c>
      <c r="J1429" s="12">
        <f>IF(OR(I1429="Carg FV",I1429="Carg xar"),MIN(IF(I1429="Carg FV",ABS(H1429),7.4),7.4,MAX(0,(0.9-M1429)*40)*0.95),0)</f>
        <v/>
      </c>
      <c r="K1429" s="12">
        <f>IF(I1429="V2H",MIN(MAX(0,H1429),7.4,MAX(0,(M1429-P1429)*40)*0.95),0)</f>
        <v/>
      </c>
      <c r="L1429" s="12">
        <f>IF(E1429=0,0,MAX(0,H1429-K1429))</f>
        <v/>
      </c>
      <c r="M1429" s="13">
        <f>M1428+J1428/40-IF(I1428="V2H",K1428/(0.95*40),0)-IF(E1429=0,IF(E1428=1,IF(D1429=1,30,40)*0.18/(2*40),0),0)-IF(E1429=1,IF(E1428=0,IF(D1429=1,30,40)*0.18/(2*40),0),0)</f>
        <v/>
      </c>
      <c r="N1429" s="14" t="n">
        <v>0.09</v>
      </c>
      <c r="O1429" s="15">
        <f>K1429*N1429</f>
        <v/>
      </c>
      <c r="P1429">
        <f>IF(E1429=0,0.3,IF(D1429=1,IF(C1429&gt;=Params!$B$13-3,IF(C1429&lt;Params!$B$13,Params!$B$20,0.3),0.3),IF(C1429&gt;=Params!$B$15-3,IF(C1429&lt;Params!$B$15,Params!$B$21,0.3),0.3)))</f>
        <v/>
      </c>
    </row>
    <row r="1430" ht="15" customHeight="1" s="1">
      <c r="A1430" s="9" t="n">
        <v>1427</v>
      </c>
      <c r="B1430" s="6" t="inlineStr">
        <is>
          <t>01/03</t>
        </is>
      </c>
      <c r="C1430" s="6" t="n">
        <v>10</v>
      </c>
      <c r="D1430" s="6" t="n">
        <v>1</v>
      </c>
      <c r="E1430" s="10">
        <f>IF(D1430=1, IF(OR(C1430&lt;10, C1430&gt;=15),1,0), IF(OR(C1430&lt;7, C1430&gt;=18),1,0))</f>
        <v/>
      </c>
      <c r="F1430" s="11" t="n">
        <v>0</v>
      </c>
      <c r="G1430" s="12">
        <f>0.58*8</f>
        <v/>
      </c>
      <c r="H1430" s="12">
        <f>F1430-G1430</f>
        <v/>
      </c>
      <c r="I1430" s="10">
        <f>IF(E1430=0,"Fora",IF(E1429=0,"Carg xar",IF(H1430&lt;0,IF(M1430&lt;0.9,"Carg FV","Stby"),IF(M1430&gt;P1430,"V2H",IF(M1430&lt;0.9,"Carg xar","Stby")))))</f>
        <v/>
      </c>
      <c r="J1430" s="12">
        <f>IF(OR(I1430="Carg FV",I1430="Carg xar"),MIN(IF(I1430="Carg FV",ABS(H1430),7.4),7.4,MAX(0,(0.9-M1430)*40)*0.95),0)</f>
        <v/>
      </c>
      <c r="K1430" s="12">
        <f>IF(I1430="V2H",MIN(MAX(0,H1430),7.4,MAX(0,(M1430-P1430)*40)*0.95),0)</f>
        <v/>
      </c>
      <c r="L1430" s="12">
        <f>IF(E1430=0,0,MAX(0,H1430-K1430))</f>
        <v/>
      </c>
      <c r="M1430" s="13">
        <f>M1429+J1429/40-IF(I1429="V2H",K1429/(0.95*40),0)-IF(E1430=0,IF(E1429=1,IF(D1430=1,30,40)*0.18/(2*40),0),0)-IF(E1430=1,IF(E1429=0,IF(D1430=1,30,40)*0.18/(2*40),0),0)</f>
        <v/>
      </c>
      <c r="N1430" s="14" t="n">
        <v>0.09</v>
      </c>
      <c r="O1430" s="15">
        <f>K1430*N1430</f>
        <v/>
      </c>
      <c r="P1430">
        <f>IF(E1430=0,0.3,IF(D1430=1,IF(C1430&gt;=Params!$B$13-3,IF(C1430&lt;Params!$B$13,Params!$B$20,0.3),0.3),IF(C1430&gt;=Params!$B$15-3,IF(C1430&lt;Params!$B$15,Params!$B$21,0.3),0.3)))</f>
        <v/>
      </c>
    </row>
    <row r="1431" ht="15" customHeight="1" s="1">
      <c r="A1431" s="9" t="n">
        <v>1428</v>
      </c>
      <c r="B1431" s="6" t="inlineStr">
        <is>
          <t>01/03</t>
        </is>
      </c>
      <c r="C1431" s="6" t="n">
        <v>11</v>
      </c>
      <c r="D1431" s="6" t="n">
        <v>1</v>
      </c>
      <c r="E1431" s="10">
        <f>IF(D1431=1, IF(OR(C1431&lt;10, C1431&gt;=15),1,0), IF(OR(C1431&lt;7, C1431&gt;=18),1,0))</f>
        <v/>
      </c>
      <c r="F1431" s="11" t="n">
        <v>0</v>
      </c>
      <c r="G1431" s="12">
        <f>0.72*8</f>
        <v/>
      </c>
      <c r="H1431" s="12">
        <f>F1431-G1431</f>
        <v/>
      </c>
      <c r="I1431" s="10">
        <f>IF(E1431=0,"Fora",IF(E1430=0,"Carg xar",IF(H1431&lt;0,IF(M1431&lt;0.9,"Carg FV","Stby"),IF(M1431&gt;P1431,"V2H",IF(M1431&lt;0.9,"Carg xar","Stby")))))</f>
        <v/>
      </c>
      <c r="J1431" s="12">
        <f>IF(OR(I1431="Carg FV",I1431="Carg xar"),MIN(IF(I1431="Carg FV",ABS(H1431),7.4),7.4,MAX(0,(0.9-M1431)*40)*0.95),0)</f>
        <v/>
      </c>
      <c r="K1431" s="12">
        <f>IF(I1431="V2H",MIN(MAX(0,H1431),7.4,MAX(0,(M1431-P1431)*40)*0.95),0)</f>
        <v/>
      </c>
      <c r="L1431" s="12">
        <f>IF(E1431=0,0,MAX(0,H1431-K1431))</f>
        <v/>
      </c>
      <c r="M1431" s="13">
        <f>M1430+J1430/40-IF(I1430="V2H",K1430/(0.95*40),0)-IF(E1431=0,IF(E1430=1,IF(D1431=1,30,40)*0.18/(2*40),0),0)-IF(E1431=1,IF(E1430=0,IF(D1431=1,30,40)*0.18/(2*40),0),0)</f>
        <v/>
      </c>
      <c r="N1431" s="14" t="n">
        <v>0.09</v>
      </c>
      <c r="O1431" s="15">
        <f>K1431*N1431</f>
        <v/>
      </c>
      <c r="P1431">
        <f>IF(E1431=0,0.3,IF(D1431=1,IF(C1431&gt;=Params!$B$13-3,IF(C1431&lt;Params!$B$13,Params!$B$20,0.3),0.3),IF(C1431&gt;=Params!$B$15-3,IF(C1431&lt;Params!$B$15,Params!$B$21,0.3),0.3)))</f>
        <v/>
      </c>
    </row>
    <row r="1432" ht="15" customHeight="1" s="1">
      <c r="A1432" s="9" t="n">
        <v>1429</v>
      </c>
      <c r="B1432" s="6" t="inlineStr">
        <is>
          <t>01/03</t>
        </is>
      </c>
      <c r="C1432" s="6" t="n">
        <v>12</v>
      </c>
      <c r="D1432" s="6" t="n">
        <v>1</v>
      </c>
      <c r="E1432" s="10">
        <f>IF(D1432=1, IF(OR(C1432&lt;10, C1432&gt;=15),1,0), IF(OR(C1432&lt;7, C1432&gt;=18),1,0))</f>
        <v/>
      </c>
      <c r="F1432" s="11" t="n">
        <v>0.779</v>
      </c>
      <c r="G1432" s="12">
        <f>0.78*8</f>
        <v/>
      </c>
      <c r="H1432" s="12">
        <f>F1432-G1432</f>
        <v/>
      </c>
      <c r="I1432" s="10">
        <f>IF(E1432=0,"Fora",IF(E1431=0,"Carg xar",IF(H1432&lt;0,IF(M1432&lt;0.9,"Carg FV","Stby"),IF(M1432&gt;P1432,"V2H",IF(M1432&lt;0.9,"Carg xar","Stby")))))</f>
        <v/>
      </c>
      <c r="J1432" s="12">
        <f>IF(OR(I1432="Carg FV",I1432="Carg xar"),MIN(IF(I1432="Carg FV",ABS(H1432),7.4),7.4,MAX(0,(0.9-M1432)*40)*0.95),0)</f>
        <v/>
      </c>
      <c r="K1432" s="12">
        <f>IF(I1432="V2H",MIN(MAX(0,H1432),7.4,MAX(0,(M1432-P1432)*40)*0.95),0)</f>
        <v/>
      </c>
      <c r="L1432" s="12">
        <f>IF(E1432=0,0,MAX(0,H1432-K1432))</f>
        <v/>
      </c>
      <c r="M1432" s="13">
        <f>M1431+J1431/40-IF(I1431="V2H",K1431/(0.95*40),0)-IF(E1432=0,IF(E1431=1,IF(D1432=1,30,40)*0.18/(2*40),0),0)-IF(E1432=1,IF(E1431=0,IF(D1432=1,30,40)*0.18/(2*40),0),0)</f>
        <v/>
      </c>
      <c r="N1432" s="14" t="n">
        <v>0.09</v>
      </c>
      <c r="O1432" s="15">
        <f>K1432*N1432</f>
        <v/>
      </c>
      <c r="P1432">
        <f>IF(E1432=0,0.3,IF(D1432=1,IF(C1432&gt;=Params!$B$13-3,IF(C1432&lt;Params!$B$13,Params!$B$20,0.3),0.3),IF(C1432&gt;=Params!$B$15-3,IF(C1432&lt;Params!$B$15,Params!$B$21,0.3),0.3)))</f>
        <v/>
      </c>
    </row>
    <row r="1433" ht="15" customHeight="1" s="1">
      <c r="A1433" s="9" t="n">
        <v>1430</v>
      </c>
      <c r="B1433" s="6" t="inlineStr">
        <is>
          <t>01/03</t>
        </is>
      </c>
      <c r="C1433" s="6" t="n">
        <v>13</v>
      </c>
      <c r="D1433" s="6" t="n">
        <v>1</v>
      </c>
      <c r="E1433" s="10">
        <f>IF(D1433=1, IF(OR(C1433&lt;10, C1433&gt;=15),1,0), IF(OR(C1433&lt;7, C1433&gt;=18),1,0))</f>
        <v/>
      </c>
      <c r="F1433" s="11" t="n">
        <v>2.259</v>
      </c>
      <c r="G1433" s="12">
        <f>0.75*8</f>
        <v/>
      </c>
      <c r="H1433" s="12">
        <f>F1433-G1433</f>
        <v/>
      </c>
      <c r="I1433" s="10">
        <f>IF(E1433=0,"Fora",IF(E1432=0,"Carg xar",IF(H1433&lt;0,IF(M1433&lt;0.9,"Carg FV","Stby"),IF(M1433&gt;P1433,"V2H",IF(M1433&lt;0.9,"Carg xar","Stby")))))</f>
        <v/>
      </c>
      <c r="J1433" s="12">
        <f>IF(OR(I1433="Carg FV",I1433="Carg xar"),MIN(IF(I1433="Carg FV",ABS(H1433),7.4),7.4,MAX(0,(0.9-M1433)*40)*0.95),0)</f>
        <v/>
      </c>
      <c r="K1433" s="12">
        <f>IF(I1433="V2H",MIN(MAX(0,H1433),7.4,MAX(0,(M1433-P1433)*40)*0.95),0)</f>
        <v/>
      </c>
      <c r="L1433" s="12">
        <f>IF(E1433=0,0,MAX(0,H1433-K1433))</f>
        <v/>
      </c>
      <c r="M1433" s="13">
        <f>M1432+J1432/40-IF(I1432="V2H",K1432/(0.95*40),0)-IF(E1433=0,IF(E1432=1,IF(D1433=1,30,40)*0.18/(2*40),0),0)-IF(E1433=1,IF(E1432=0,IF(D1433=1,30,40)*0.18/(2*40),0),0)</f>
        <v/>
      </c>
      <c r="N1433" s="14" t="n">
        <v>0.09</v>
      </c>
      <c r="O1433" s="15">
        <f>K1433*N1433</f>
        <v/>
      </c>
      <c r="P1433">
        <f>IF(E1433=0,0.3,IF(D1433=1,IF(C1433&gt;=Params!$B$13-3,IF(C1433&lt;Params!$B$13,Params!$B$20,0.3),0.3),IF(C1433&gt;=Params!$B$15-3,IF(C1433&lt;Params!$B$15,Params!$B$21,0.3),0.3)))</f>
        <v/>
      </c>
    </row>
    <row r="1434" ht="15" customHeight="1" s="1">
      <c r="A1434" s="9" t="n">
        <v>1431</v>
      </c>
      <c r="B1434" s="6" t="inlineStr">
        <is>
          <t>01/03</t>
        </is>
      </c>
      <c r="C1434" s="6" t="n">
        <v>14</v>
      </c>
      <c r="D1434" s="6" t="n">
        <v>1</v>
      </c>
      <c r="E1434" s="10">
        <f>IF(D1434=1, IF(OR(C1434&lt;10, C1434&gt;=15),1,0), IF(OR(C1434&lt;7, C1434&gt;=18),1,0))</f>
        <v/>
      </c>
      <c r="F1434" s="11" t="n">
        <v>2.728</v>
      </c>
      <c r="G1434" s="12">
        <f>0.62*8</f>
        <v/>
      </c>
      <c r="H1434" s="12">
        <f>F1434-G1434</f>
        <v/>
      </c>
      <c r="I1434" s="10">
        <f>IF(E1434=0,"Fora",IF(E1433=0,"Carg xar",IF(H1434&lt;0,IF(M1434&lt;0.9,"Carg FV","Stby"),IF(M1434&gt;P1434,"V2H",IF(M1434&lt;0.9,"Carg xar","Stby")))))</f>
        <v/>
      </c>
      <c r="J1434" s="12">
        <f>IF(OR(I1434="Carg FV",I1434="Carg xar"),MIN(IF(I1434="Carg FV",ABS(H1434),7.4),7.4,MAX(0,(0.9-M1434)*40)*0.95),0)</f>
        <v/>
      </c>
      <c r="K1434" s="12">
        <f>IF(I1434="V2H",MIN(MAX(0,H1434),7.4,MAX(0,(M1434-P1434)*40)*0.95),0)</f>
        <v/>
      </c>
      <c r="L1434" s="12">
        <f>IF(E1434=0,0,MAX(0,H1434-K1434))</f>
        <v/>
      </c>
      <c r="M1434" s="13">
        <f>M1433+J1433/40-IF(I1433="V2H",K1433/(0.95*40),0)-IF(E1434=0,IF(E1433=1,IF(D1434=1,30,40)*0.18/(2*40),0),0)-IF(E1434=1,IF(E1433=0,IF(D1434=1,30,40)*0.18/(2*40),0),0)</f>
        <v/>
      </c>
      <c r="N1434" s="14" t="n">
        <v>0.09</v>
      </c>
      <c r="O1434" s="15">
        <f>K1434*N1434</f>
        <v/>
      </c>
      <c r="P1434">
        <f>IF(E1434=0,0.3,IF(D1434=1,IF(C1434&gt;=Params!$B$13-3,IF(C1434&lt;Params!$B$13,Params!$B$20,0.3),0.3),IF(C1434&gt;=Params!$B$15-3,IF(C1434&lt;Params!$B$15,Params!$B$21,0.3),0.3)))</f>
        <v/>
      </c>
    </row>
    <row r="1435" ht="15" customHeight="1" s="1">
      <c r="A1435" s="9" t="n">
        <v>1432</v>
      </c>
      <c r="B1435" s="6" t="inlineStr">
        <is>
          <t>01/03</t>
        </is>
      </c>
      <c r="C1435" s="6" t="n">
        <v>15</v>
      </c>
      <c r="D1435" s="6" t="n">
        <v>1</v>
      </c>
      <c r="E1435" s="10">
        <f>IF(D1435=1, IF(OR(C1435&lt;10, C1435&gt;=15),1,0), IF(OR(C1435&lt;7, C1435&gt;=18),1,0))</f>
        <v/>
      </c>
      <c r="F1435" s="11" t="n">
        <v>2.68</v>
      </c>
      <c r="G1435" s="12">
        <f>0.45*8</f>
        <v/>
      </c>
      <c r="H1435" s="12">
        <f>F1435-G1435</f>
        <v/>
      </c>
      <c r="I1435" s="10">
        <f>IF(E1435=0,"Fora",IF(E1434=0,"Carg xar",IF(H1435&lt;0,IF(M1435&lt;0.9,"Carg FV","Stby"),IF(M1435&gt;P1435,"V2H",IF(M1435&lt;0.9,"Carg xar","Stby")))))</f>
        <v/>
      </c>
      <c r="J1435" s="12">
        <f>IF(OR(I1435="Carg FV",I1435="Carg xar"),MIN(IF(I1435="Carg FV",ABS(H1435),7.4),7.4,MAX(0,(0.9-M1435)*40)*0.95),0)</f>
        <v/>
      </c>
      <c r="K1435" s="12">
        <f>IF(I1435="V2H",MIN(MAX(0,H1435),7.4,MAX(0,(M1435-P1435)*40)*0.95),0)</f>
        <v/>
      </c>
      <c r="L1435" s="12">
        <f>IF(E1435=0,0,MAX(0,H1435-K1435))</f>
        <v/>
      </c>
      <c r="M1435" s="13">
        <f>M1434+J1434/40-IF(I1434="V2H",K1434/(0.95*40),0)-IF(E1435=0,IF(E1434=1,IF(D1435=1,30,40)*0.18/(2*40),0),0)-IF(E1435=1,IF(E1434=0,IF(D1435=1,30,40)*0.18/(2*40),0),0)</f>
        <v/>
      </c>
      <c r="N1435" s="14" t="n">
        <v>0.09</v>
      </c>
      <c r="O1435" s="15">
        <f>K1435*N1435</f>
        <v/>
      </c>
      <c r="P1435">
        <f>IF(E1435=0,0.3,IF(D1435=1,IF(C1435&gt;=Params!$B$13-3,IF(C1435&lt;Params!$B$13,Params!$B$20,0.3),0.3),IF(C1435&gt;=Params!$B$15-3,IF(C1435&lt;Params!$B$15,Params!$B$21,0.3),0.3)))</f>
        <v/>
      </c>
    </row>
    <row r="1436" ht="15" customHeight="1" s="1">
      <c r="A1436" s="9" t="n">
        <v>1433</v>
      </c>
      <c r="B1436" s="6" t="inlineStr">
        <is>
          <t>01/03</t>
        </is>
      </c>
      <c r="C1436" s="6" t="n">
        <v>16</v>
      </c>
      <c r="D1436" s="6" t="n">
        <v>1</v>
      </c>
      <c r="E1436" s="10">
        <f>IF(D1436=1, IF(OR(C1436&lt;10, C1436&gt;=15),1,0), IF(OR(C1436&lt;7, C1436&gt;=18),1,0))</f>
        <v/>
      </c>
      <c r="F1436" s="11" t="n">
        <v>1.875</v>
      </c>
      <c r="G1436" s="12">
        <f>0.25*8</f>
        <v/>
      </c>
      <c r="H1436" s="12">
        <f>F1436-G1436</f>
        <v/>
      </c>
      <c r="I1436" s="10">
        <f>IF(E1436=0,"Fora",IF(E1435=0,"Carg xar",IF(H1436&lt;0,IF(M1436&lt;0.9,"Carg FV","Stby"),IF(M1436&gt;P1436,"V2H",IF(M1436&lt;0.9,"Carg xar","Stby")))))</f>
        <v/>
      </c>
      <c r="J1436" s="12">
        <f>IF(OR(I1436="Carg FV",I1436="Carg xar"),MIN(IF(I1436="Carg FV",ABS(H1436),7.4),7.4,MAX(0,(0.9-M1436)*40)*0.95),0)</f>
        <v/>
      </c>
      <c r="K1436" s="12">
        <f>IF(I1436="V2H",MIN(MAX(0,H1436),7.4,MAX(0,(M1436-P1436)*40)*0.95),0)</f>
        <v/>
      </c>
      <c r="L1436" s="12">
        <f>IF(E1436=0,0,MAX(0,H1436-K1436))</f>
        <v/>
      </c>
      <c r="M1436" s="13">
        <f>M1435+J1435/40-IF(I1435="V2H",K1435/(0.95*40),0)-IF(E1436=0,IF(E1435=1,IF(D1436=1,30,40)*0.18/(2*40),0),0)-IF(E1436=1,IF(E1435=0,IF(D1436=1,30,40)*0.18/(2*40),0),0)</f>
        <v/>
      </c>
      <c r="N1436" s="14" t="n">
        <v>0.09</v>
      </c>
      <c r="O1436" s="15">
        <f>K1436*N1436</f>
        <v/>
      </c>
      <c r="P1436">
        <f>IF(E1436=0,0.3,IF(D1436=1,IF(C1436&gt;=Params!$B$13-3,IF(C1436&lt;Params!$B$13,Params!$B$20,0.3),0.3),IF(C1436&gt;=Params!$B$15-3,IF(C1436&lt;Params!$B$15,Params!$B$21,0.3),0.3)))</f>
        <v/>
      </c>
    </row>
    <row r="1437" ht="15" customHeight="1" s="1">
      <c r="A1437" s="9" t="n">
        <v>1434</v>
      </c>
      <c r="B1437" s="6" t="inlineStr">
        <is>
          <t>01/03</t>
        </is>
      </c>
      <c r="C1437" s="6" t="n">
        <v>17</v>
      </c>
      <c r="D1437" s="6" t="n">
        <v>1</v>
      </c>
      <c r="E1437" s="10">
        <f>IF(D1437=1, IF(OR(C1437&lt;10, C1437&gt;=15),1,0), IF(OR(C1437&lt;7, C1437&gt;=18),1,0))</f>
        <v/>
      </c>
      <c r="F1437" s="11" t="n">
        <v>2.933</v>
      </c>
      <c r="G1437" s="12">
        <f>0.08*8</f>
        <v/>
      </c>
      <c r="H1437" s="12">
        <f>F1437-G1437</f>
        <v/>
      </c>
      <c r="I1437" s="10">
        <f>IF(E1437=0,"Fora",IF(E1436=0,"Carg xar",IF(H1437&lt;0,IF(M1437&lt;0.9,"Carg FV","Stby"),IF(M1437&gt;P1437,"V2H",IF(M1437&lt;0.9,"Carg xar","Stby")))))</f>
        <v/>
      </c>
      <c r="J1437" s="12">
        <f>IF(OR(I1437="Carg FV",I1437="Carg xar"),MIN(IF(I1437="Carg FV",ABS(H1437),7.4),7.4,MAX(0,(0.9-M1437)*40)*0.95),0)</f>
        <v/>
      </c>
      <c r="K1437" s="12">
        <f>IF(I1437="V2H",MIN(MAX(0,H1437),7.4,MAX(0,(M1437-P1437)*40)*0.95),0)</f>
        <v/>
      </c>
      <c r="L1437" s="12">
        <f>IF(E1437=0,0,MAX(0,H1437-K1437))</f>
        <v/>
      </c>
      <c r="M1437" s="13">
        <f>M1436+J1436/40-IF(I1436="V2H",K1436/(0.95*40),0)-IF(E1437=0,IF(E1436=1,IF(D1437=1,30,40)*0.18/(2*40),0),0)-IF(E1437=1,IF(E1436=0,IF(D1437=1,30,40)*0.18/(2*40),0),0)</f>
        <v/>
      </c>
      <c r="N1437" s="14" t="n">
        <v>0.09</v>
      </c>
      <c r="O1437" s="15">
        <f>K1437*N1437</f>
        <v/>
      </c>
      <c r="P1437">
        <f>IF(E1437=0,0.3,IF(D1437=1,IF(C1437&gt;=Params!$B$13-3,IF(C1437&lt;Params!$B$13,Params!$B$20,0.3),0.3),IF(C1437&gt;=Params!$B$15-3,IF(C1437&lt;Params!$B$15,Params!$B$21,0.3),0.3)))</f>
        <v/>
      </c>
    </row>
    <row r="1438" ht="15" customHeight="1" s="1">
      <c r="A1438" s="9" t="n">
        <v>1435</v>
      </c>
      <c r="B1438" s="6" t="inlineStr">
        <is>
          <t>01/03</t>
        </is>
      </c>
      <c r="C1438" s="6" t="n">
        <v>18</v>
      </c>
      <c r="D1438" s="6" t="n">
        <v>1</v>
      </c>
      <c r="E1438" s="10">
        <f>IF(D1438=1, IF(OR(C1438&lt;10, C1438&gt;=15),1,0), IF(OR(C1438&lt;7, C1438&gt;=18),1,0))</f>
        <v/>
      </c>
      <c r="F1438" s="11" t="n">
        <v>2.13</v>
      </c>
      <c r="G1438" s="12">
        <f>0*8</f>
        <v/>
      </c>
      <c r="H1438" s="12">
        <f>F1438-G1438</f>
        <v/>
      </c>
      <c r="I1438" s="10">
        <f>IF(E1438=0,"Fora",IF(E1437=0,"Carg xar",IF(H1438&lt;0,IF(M1438&lt;0.9,"Carg FV","Stby"),IF(M1438&gt;P1438,"V2H",IF(M1438&lt;0.9,"Carg xar","Stby")))))</f>
        <v/>
      </c>
      <c r="J1438" s="12">
        <f>IF(OR(I1438="Carg FV",I1438="Carg xar"),MIN(IF(I1438="Carg FV",ABS(H1438),7.4),7.4,MAX(0,(0.9-M1438)*40)*0.95),0)</f>
        <v/>
      </c>
      <c r="K1438" s="12">
        <f>IF(I1438="V2H",MIN(MAX(0,H1438),7.4,MAX(0,(M1438-P1438)*40)*0.95),0)</f>
        <v/>
      </c>
      <c r="L1438" s="12">
        <f>IF(E1438=0,0,MAX(0,H1438-K1438))</f>
        <v/>
      </c>
      <c r="M1438" s="13">
        <f>M1437+J1437/40-IF(I1437="V2H",K1437/(0.95*40),0)-IF(E1438=0,IF(E1437=1,IF(D1438=1,30,40)*0.18/(2*40),0),0)-IF(E1438=1,IF(E1437=0,IF(D1438=1,30,40)*0.18/(2*40),0),0)</f>
        <v/>
      </c>
      <c r="N1438" s="14" t="n">
        <v>0.09</v>
      </c>
      <c r="O1438" s="15">
        <f>K1438*N1438</f>
        <v/>
      </c>
      <c r="P1438">
        <f>IF(E1438=0,0.3,IF(D1438=1,IF(C1438&gt;=Params!$B$13-3,IF(C1438&lt;Params!$B$13,Params!$B$20,0.3),0.3),IF(C1438&gt;=Params!$B$15-3,IF(C1438&lt;Params!$B$15,Params!$B$21,0.3),0.3)))</f>
        <v/>
      </c>
    </row>
    <row r="1439" ht="15" customHeight="1" s="1">
      <c r="A1439" s="9" t="n">
        <v>1436</v>
      </c>
      <c r="B1439" s="6" t="inlineStr">
        <is>
          <t>01/03</t>
        </is>
      </c>
      <c r="C1439" s="6" t="n">
        <v>19</v>
      </c>
      <c r="D1439" s="6" t="n">
        <v>1</v>
      </c>
      <c r="E1439" s="10">
        <f>IF(D1439=1, IF(OR(C1439&lt;10, C1439&gt;=15),1,0), IF(OR(C1439&lt;7, C1439&gt;=18),1,0))</f>
        <v/>
      </c>
      <c r="F1439" s="11" t="n">
        <v>1.192</v>
      </c>
      <c r="G1439" s="12">
        <f>0*8</f>
        <v/>
      </c>
      <c r="H1439" s="12">
        <f>F1439-G1439</f>
        <v/>
      </c>
      <c r="I1439" s="10">
        <f>IF(E1439=0,"Fora",IF(E1438=0,"Carg xar",IF(H1439&lt;0,IF(M1439&lt;0.9,"Carg FV","Stby"),IF(M1439&gt;P1439,"V2H",IF(M1439&lt;0.9,"Carg xar","Stby")))))</f>
        <v/>
      </c>
      <c r="J1439" s="12">
        <f>IF(OR(I1439="Carg FV",I1439="Carg xar"),MIN(IF(I1439="Carg FV",ABS(H1439),7.4),7.4,MAX(0,(0.9-M1439)*40)*0.95),0)</f>
        <v/>
      </c>
      <c r="K1439" s="12">
        <f>IF(I1439="V2H",MIN(MAX(0,H1439),7.4,MAX(0,(M1439-P1439)*40)*0.95),0)</f>
        <v/>
      </c>
      <c r="L1439" s="12">
        <f>IF(E1439=0,0,MAX(0,H1439-K1439))</f>
        <v/>
      </c>
      <c r="M1439" s="13">
        <f>M1438+J1438/40-IF(I1438="V2H",K1438/(0.95*40),0)-IF(E1439=0,IF(E1438=1,IF(D1439=1,30,40)*0.18/(2*40),0),0)-IF(E1439=1,IF(E1438=0,IF(D1439=1,30,40)*0.18/(2*40),0),0)</f>
        <v/>
      </c>
      <c r="N1439" s="14" t="n">
        <v>0.09</v>
      </c>
      <c r="O1439" s="15">
        <f>K1439*N1439</f>
        <v/>
      </c>
      <c r="P1439">
        <f>IF(E1439=0,0.3,IF(D1439=1,IF(C1439&gt;=Params!$B$13-3,IF(C1439&lt;Params!$B$13,Params!$B$20,0.3),0.3),IF(C1439&gt;=Params!$B$15-3,IF(C1439&lt;Params!$B$15,Params!$B$21,0.3),0.3)))</f>
        <v/>
      </c>
    </row>
    <row r="1440" ht="15" customHeight="1" s="1">
      <c r="A1440" s="9" t="n">
        <v>1437</v>
      </c>
      <c r="B1440" s="6" t="inlineStr">
        <is>
          <t>01/03</t>
        </is>
      </c>
      <c r="C1440" s="6" t="n">
        <v>20</v>
      </c>
      <c r="D1440" s="6" t="n">
        <v>1</v>
      </c>
      <c r="E1440" s="10">
        <f>IF(D1440=1, IF(OR(C1440&lt;10, C1440&gt;=15),1,0), IF(OR(C1440&lt;7, C1440&gt;=18),1,0))</f>
        <v/>
      </c>
      <c r="F1440" s="11" t="n">
        <v>0.638</v>
      </c>
      <c r="G1440" s="12">
        <f>0*8</f>
        <v/>
      </c>
      <c r="H1440" s="12">
        <f>F1440-G1440</f>
        <v/>
      </c>
      <c r="I1440" s="10">
        <f>IF(E1440=0,"Fora",IF(E1439=0,"Carg xar",IF(H1440&lt;0,IF(M1440&lt;0.9,"Carg FV","Stby"),IF(M1440&gt;P1440,"V2H",IF(M1440&lt;0.9,"Carg xar","Stby")))))</f>
        <v/>
      </c>
      <c r="J1440" s="12">
        <f>IF(OR(I1440="Carg FV",I1440="Carg xar"),MIN(IF(I1440="Carg FV",ABS(H1440),7.4),7.4,MAX(0,(0.9-M1440)*40)*0.95),0)</f>
        <v/>
      </c>
      <c r="K1440" s="12">
        <f>IF(I1440="V2H",MIN(MAX(0,H1440),7.4,MAX(0,(M1440-P1440)*40)*0.95),0)</f>
        <v/>
      </c>
      <c r="L1440" s="12">
        <f>IF(E1440=0,0,MAX(0,H1440-K1440))</f>
        <v/>
      </c>
      <c r="M1440" s="13">
        <f>M1439+J1439/40-IF(I1439="V2H",K1439/(0.95*40),0)-IF(E1440=0,IF(E1439=1,IF(D1440=1,30,40)*0.18/(2*40),0),0)-IF(E1440=1,IF(E1439=0,IF(D1440=1,30,40)*0.18/(2*40),0),0)</f>
        <v/>
      </c>
      <c r="N1440" s="14" t="n">
        <v>0.09</v>
      </c>
      <c r="O1440" s="15">
        <f>K1440*N1440</f>
        <v/>
      </c>
      <c r="P1440">
        <f>IF(E1440=0,0.3,IF(D1440=1,IF(C1440&gt;=Params!$B$13-3,IF(C1440&lt;Params!$B$13,Params!$B$20,0.3),0.3),IF(C1440&gt;=Params!$B$15-3,IF(C1440&lt;Params!$B$15,Params!$B$21,0.3),0.3)))</f>
        <v/>
      </c>
    </row>
    <row r="1441" ht="15" customHeight="1" s="1">
      <c r="A1441" s="9" t="n">
        <v>1438</v>
      </c>
      <c r="B1441" s="6" t="inlineStr">
        <is>
          <t>01/03</t>
        </is>
      </c>
      <c r="C1441" s="6" t="n">
        <v>21</v>
      </c>
      <c r="D1441" s="6" t="n">
        <v>1</v>
      </c>
      <c r="E1441" s="10">
        <f>IF(D1441=1, IF(OR(C1441&lt;10, C1441&gt;=15),1,0), IF(OR(C1441&lt;7, C1441&gt;=18),1,0))</f>
        <v/>
      </c>
      <c r="F1441" s="11" t="n">
        <v>0.751</v>
      </c>
      <c r="G1441" s="12">
        <f>0*8</f>
        <v/>
      </c>
      <c r="H1441" s="12">
        <f>F1441-G1441</f>
        <v/>
      </c>
      <c r="I1441" s="10">
        <f>IF(E1441=0,"Fora",IF(E1440=0,"Carg xar",IF(H1441&lt;0,IF(M1441&lt;0.9,"Carg FV","Stby"),IF(M1441&gt;P1441,"V2H",IF(M1441&lt;0.9,"Carg xar","Stby")))))</f>
        <v/>
      </c>
      <c r="J1441" s="12">
        <f>IF(OR(I1441="Carg FV",I1441="Carg xar"),MIN(IF(I1441="Carg FV",ABS(H1441),7.4),7.4,MAX(0,(0.9-M1441)*40)*0.95),0)</f>
        <v/>
      </c>
      <c r="K1441" s="12">
        <f>IF(I1441="V2H",MIN(MAX(0,H1441),7.4,MAX(0,(M1441-P1441)*40)*0.95),0)</f>
        <v/>
      </c>
      <c r="L1441" s="12">
        <f>IF(E1441=0,0,MAX(0,H1441-K1441))</f>
        <v/>
      </c>
      <c r="M1441" s="13">
        <f>M1440+J1440/40-IF(I1440="V2H",K1440/(0.95*40),0)-IF(E1441=0,IF(E1440=1,IF(D1441=1,30,40)*0.18/(2*40),0),0)-IF(E1441=1,IF(E1440=0,IF(D1441=1,30,40)*0.18/(2*40),0),0)</f>
        <v/>
      </c>
      <c r="N1441" s="14" t="n">
        <v>0.09</v>
      </c>
      <c r="O1441" s="15">
        <f>K1441*N1441</f>
        <v/>
      </c>
      <c r="P1441">
        <f>IF(E1441=0,0.3,IF(D1441=1,IF(C1441&gt;=Params!$B$13-3,IF(C1441&lt;Params!$B$13,Params!$B$20,0.3),0.3),IF(C1441&gt;=Params!$B$15-3,IF(C1441&lt;Params!$B$15,Params!$B$21,0.3),0.3)))</f>
        <v/>
      </c>
    </row>
    <row r="1442" ht="15" customHeight="1" s="1">
      <c r="A1442" s="9" t="n">
        <v>1439</v>
      </c>
      <c r="B1442" s="6" t="inlineStr">
        <is>
          <t>01/03</t>
        </is>
      </c>
      <c r="C1442" s="6" t="n">
        <v>22</v>
      </c>
      <c r="D1442" s="6" t="n">
        <v>1</v>
      </c>
      <c r="E1442" s="10">
        <f>IF(D1442=1, IF(OR(C1442&lt;10, C1442&gt;=15),1,0), IF(OR(C1442&lt;7, C1442&gt;=18),1,0))</f>
        <v/>
      </c>
      <c r="F1442" s="11" t="n">
        <v>0.612</v>
      </c>
      <c r="G1442" s="12">
        <f>0*8</f>
        <v/>
      </c>
      <c r="H1442" s="12">
        <f>F1442-G1442</f>
        <v/>
      </c>
      <c r="I1442" s="10">
        <f>IF(E1442=0,"Fora",IF(E1441=0,"Carg xar",IF(H1442&lt;0,IF(M1442&lt;0.9,"Carg FV","Stby"),IF(M1442&gt;P1442,"V2H",IF(M1442&lt;0.9,"Carg xar","Stby")))))</f>
        <v/>
      </c>
      <c r="J1442" s="12">
        <f>IF(OR(I1442="Carg FV",I1442="Carg xar"),MIN(IF(I1442="Carg FV",ABS(H1442),7.4),7.4,MAX(0,(0.9-M1442)*40)*0.95),0)</f>
        <v/>
      </c>
      <c r="K1442" s="12">
        <f>IF(I1442="V2H",MIN(MAX(0,H1442),7.4,MAX(0,(M1442-P1442)*40)*0.95),0)</f>
        <v/>
      </c>
      <c r="L1442" s="12">
        <f>IF(E1442=0,0,MAX(0,H1442-K1442))</f>
        <v/>
      </c>
      <c r="M1442" s="13">
        <f>M1441+J1441/40-IF(I1441="V2H",K1441/(0.95*40),0)-IF(E1442=0,IF(E1441=1,IF(D1442=1,30,40)*0.18/(2*40),0),0)-IF(E1442=1,IF(E1441=0,IF(D1442=1,30,40)*0.18/(2*40),0),0)</f>
        <v/>
      </c>
      <c r="N1442" s="14" t="n">
        <v>0.09</v>
      </c>
      <c r="O1442" s="15">
        <f>K1442*N1442</f>
        <v/>
      </c>
      <c r="P1442">
        <f>IF(E1442=0,0.3,IF(D1442=1,IF(C1442&gt;=Params!$B$13-3,IF(C1442&lt;Params!$B$13,Params!$B$20,0.3),0.3),IF(C1442&gt;=Params!$B$15-3,IF(C1442&lt;Params!$B$15,Params!$B$21,0.3),0.3)))</f>
        <v/>
      </c>
    </row>
    <row r="1443" ht="15" customHeight="1" s="1">
      <c r="A1443" s="9" t="n">
        <v>1440</v>
      </c>
      <c r="B1443" s="6" t="inlineStr">
        <is>
          <t>01/03</t>
        </is>
      </c>
      <c r="C1443" s="6" t="n">
        <v>23</v>
      </c>
      <c r="D1443" s="6" t="n">
        <v>1</v>
      </c>
      <c r="E1443" s="10">
        <f>IF(D1443=1, IF(OR(C1443&lt;10, C1443&gt;=15),1,0), IF(OR(C1443&lt;7, C1443&gt;=18),1,0))</f>
        <v/>
      </c>
      <c r="F1443" s="11" t="n">
        <v>0.191</v>
      </c>
      <c r="G1443" s="12">
        <f>0*8</f>
        <v/>
      </c>
      <c r="H1443" s="12">
        <f>F1443-G1443</f>
        <v/>
      </c>
      <c r="I1443" s="10">
        <f>IF(E1443=0,"Fora",IF(E1442=0,"Carg xar",IF(H1443&lt;0,IF(M1443&lt;0.9,"Carg FV","Stby"),IF(M1443&gt;P1443,"V2H",IF(M1443&lt;0.9,"Carg xar","Stby")))))</f>
        <v/>
      </c>
      <c r="J1443" s="12">
        <f>IF(OR(I1443="Carg FV",I1443="Carg xar"),MIN(IF(I1443="Carg FV",ABS(H1443),7.4),7.4,MAX(0,(0.9-M1443)*40)*0.95),0)</f>
        <v/>
      </c>
      <c r="K1443" s="12">
        <f>IF(I1443="V2H",MIN(MAX(0,H1443),7.4,MAX(0,(M1443-P1443)*40)*0.95),0)</f>
        <v/>
      </c>
      <c r="L1443" s="12">
        <f>IF(E1443=0,0,MAX(0,H1443-K1443))</f>
        <v/>
      </c>
      <c r="M1443" s="13">
        <f>M1442+J1442/40-IF(I1442="V2H",K1442/(0.95*40),0)-IF(E1443=0,IF(E1442=1,IF(D1443=1,30,40)*0.18/(2*40),0),0)-IF(E1443=1,IF(E1442=0,IF(D1443=1,30,40)*0.18/(2*40),0),0)</f>
        <v/>
      </c>
      <c r="N1443" s="14" t="n">
        <v>0.09</v>
      </c>
      <c r="O1443" s="15">
        <f>K1443*N1443</f>
        <v/>
      </c>
      <c r="P1443">
        <f>IF(E1443=0,0.3,IF(D1443=1,IF(C1443&gt;=Params!$B$13-3,IF(C1443&lt;Params!$B$13,Params!$B$20,0.3),0.3),IF(C1443&gt;=Params!$B$15-3,IF(C1443&lt;Params!$B$15,Params!$B$21,0.3),0.3)))</f>
        <v/>
      </c>
    </row>
    <row r="1444" ht="15" customHeight="1" s="1">
      <c r="A1444" s="9" t="n">
        <v>1441</v>
      </c>
      <c r="B1444" s="6" t="inlineStr">
        <is>
          <t>02/03</t>
        </is>
      </c>
      <c r="C1444" s="6" t="n">
        <v>0</v>
      </c>
      <c r="D1444" s="6" t="n">
        <v>1</v>
      </c>
      <c r="E1444" s="10">
        <f>IF(D1444=1, IF(OR(C1444&lt;10, C1444&gt;=15),1,0), IF(OR(C1444&lt;7, C1444&gt;=18),1,0))</f>
        <v/>
      </c>
      <c r="F1444" s="11" t="n">
        <v>0.173</v>
      </c>
      <c r="G1444" s="12">
        <f>0*8</f>
        <v/>
      </c>
      <c r="H1444" s="12">
        <f>F1444-G1444</f>
        <v/>
      </c>
      <c r="I1444" s="10">
        <f>IF(E1444=0,"Fora",IF(E1443=0,"Carg xar",IF(H1444&lt;0,IF(M1444&lt;0.9,"Carg FV","Stby"),IF(M1444&gt;P1444,"V2H",IF(M1444&lt;0.9,"Carg xar","Stby")))))</f>
        <v/>
      </c>
      <c r="J1444" s="12">
        <f>IF(OR(I1444="Carg FV",I1444="Carg xar"),MIN(IF(I1444="Carg FV",ABS(H1444),7.4),7.4,MAX(0,(0.9-M1444)*40)*0.95),0)</f>
        <v/>
      </c>
      <c r="K1444" s="12">
        <f>IF(I1444="V2H",MIN(MAX(0,H1444),7.4,MAX(0,(M1444-P1444)*40)*0.95),0)</f>
        <v/>
      </c>
      <c r="L1444" s="12">
        <f>IF(E1444=0,0,MAX(0,H1444-K1444))</f>
        <v/>
      </c>
      <c r="M1444" s="13">
        <f>M1443+J1443/40-IF(I1443="V2H",K1443/(0.95*40),0)-IF(E1444=0,IF(E1443=1,IF(D1444=1,30,40)*0.18/(2*40),0),0)-IF(E1444=1,IF(E1443=0,IF(D1444=1,30,40)*0.18/(2*40),0),0)</f>
        <v/>
      </c>
      <c r="N1444" s="14" t="n">
        <v>0.09</v>
      </c>
      <c r="O1444" s="15">
        <f>K1444*N1444</f>
        <v/>
      </c>
      <c r="P1444">
        <f>IF(E1444=0,0.3,IF(D1444=1,IF(C1444&gt;=Params!$B$13-3,IF(C1444&lt;Params!$B$13,Params!$B$20,0.3),0.3),IF(C1444&gt;=Params!$B$15-3,IF(C1444&lt;Params!$B$15,Params!$B$21,0.3),0.3)))</f>
        <v/>
      </c>
    </row>
    <row r="1445" ht="15" customHeight="1" s="1">
      <c r="A1445" s="9" t="n">
        <v>1442</v>
      </c>
      <c r="B1445" s="6" t="inlineStr">
        <is>
          <t>02/03</t>
        </is>
      </c>
      <c r="C1445" s="6" t="n">
        <v>1</v>
      </c>
      <c r="D1445" s="6" t="n">
        <v>1</v>
      </c>
      <c r="E1445" s="10">
        <f>IF(D1445=1, IF(OR(C1445&lt;10, C1445&gt;=15),1,0), IF(OR(C1445&lt;7, C1445&gt;=18),1,0))</f>
        <v/>
      </c>
      <c r="F1445" s="11" t="n">
        <v>0.104</v>
      </c>
      <c r="G1445" s="12">
        <f>0*8</f>
        <v/>
      </c>
      <c r="H1445" s="12">
        <f>F1445-G1445</f>
        <v/>
      </c>
      <c r="I1445" s="10">
        <f>IF(E1445=0,"Fora",IF(E1444=0,"Carg xar",IF(H1445&lt;0,IF(M1445&lt;0.9,"Carg FV","Stby"),IF(M1445&gt;P1445,"V2H",IF(M1445&lt;0.9,"Carg xar","Stby")))))</f>
        <v/>
      </c>
      <c r="J1445" s="12">
        <f>IF(OR(I1445="Carg FV",I1445="Carg xar"),MIN(IF(I1445="Carg FV",ABS(H1445),7.4),7.4,MAX(0,(0.9-M1445)*40)*0.95),0)</f>
        <v/>
      </c>
      <c r="K1445" s="12">
        <f>IF(I1445="V2H",MIN(MAX(0,H1445),7.4,MAX(0,(M1445-P1445)*40)*0.95),0)</f>
        <v/>
      </c>
      <c r="L1445" s="12">
        <f>IF(E1445=0,0,MAX(0,H1445-K1445))</f>
        <v/>
      </c>
      <c r="M1445" s="13">
        <f>M1444+J1444/40-IF(I1444="V2H",K1444/(0.95*40),0)-IF(E1445=0,IF(E1444=1,IF(D1445=1,30,40)*0.18/(2*40),0),0)-IF(E1445=1,IF(E1444=0,IF(D1445=1,30,40)*0.18/(2*40),0),0)</f>
        <v/>
      </c>
      <c r="N1445" s="14" t="n">
        <v>0.09</v>
      </c>
      <c r="O1445" s="15">
        <f>K1445*N1445</f>
        <v/>
      </c>
      <c r="P1445">
        <f>IF(E1445=0,0.3,IF(D1445=1,IF(C1445&gt;=Params!$B$13-3,IF(C1445&lt;Params!$B$13,Params!$B$20,0.3),0.3),IF(C1445&gt;=Params!$B$15-3,IF(C1445&lt;Params!$B$15,Params!$B$21,0.3),0.3)))</f>
        <v/>
      </c>
    </row>
    <row r="1446" ht="15" customHeight="1" s="1">
      <c r="A1446" s="9" t="n">
        <v>1443</v>
      </c>
      <c r="B1446" s="6" t="inlineStr">
        <is>
          <t>02/03</t>
        </is>
      </c>
      <c r="C1446" s="6" t="n">
        <v>2</v>
      </c>
      <c r="D1446" s="6" t="n">
        <v>1</v>
      </c>
      <c r="E1446" s="10">
        <f>IF(D1446=1, IF(OR(C1446&lt;10, C1446&gt;=15),1,0), IF(OR(C1446&lt;7, C1446&gt;=18),1,0))</f>
        <v/>
      </c>
      <c r="F1446" s="11" t="n">
        <v>0.112</v>
      </c>
      <c r="G1446" s="12">
        <f>0*8</f>
        <v/>
      </c>
      <c r="H1446" s="12">
        <f>F1446-G1446</f>
        <v/>
      </c>
      <c r="I1446" s="10">
        <f>IF(E1446=0,"Fora",IF(E1445=0,"Carg xar",IF(H1446&lt;0,IF(M1446&lt;0.9,"Carg FV","Stby"),IF(M1446&gt;P1446,"V2H",IF(M1446&lt;0.9,"Carg xar","Stby")))))</f>
        <v/>
      </c>
      <c r="J1446" s="12">
        <f>IF(OR(I1446="Carg FV",I1446="Carg xar"),MIN(IF(I1446="Carg FV",ABS(H1446),7.4),7.4,MAX(0,(0.9-M1446)*40)*0.95),0)</f>
        <v/>
      </c>
      <c r="K1446" s="12">
        <f>IF(I1446="V2H",MIN(MAX(0,H1446),7.4,MAX(0,(M1446-P1446)*40)*0.95),0)</f>
        <v/>
      </c>
      <c r="L1446" s="12">
        <f>IF(E1446=0,0,MAX(0,H1446-K1446))</f>
        <v/>
      </c>
      <c r="M1446" s="13">
        <f>M1445+J1445/40-IF(I1445="V2H",K1445/(0.95*40),0)-IF(E1446=0,IF(E1445=1,IF(D1446=1,30,40)*0.18/(2*40),0),0)-IF(E1446=1,IF(E1445=0,IF(D1446=1,30,40)*0.18/(2*40),0),0)</f>
        <v/>
      </c>
      <c r="N1446" s="14" t="n">
        <v>0.09</v>
      </c>
      <c r="O1446" s="15">
        <f>K1446*N1446</f>
        <v/>
      </c>
      <c r="P1446">
        <f>IF(E1446=0,0.3,IF(D1446=1,IF(C1446&gt;=Params!$B$13-3,IF(C1446&lt;Params!$B$13,Params!$B$20,0.3),0.3),IF(C1446&gt;=Params!$B$15-3,IF(C1446&lt;Params!$B$15,Params!$B$21,0.3),0.3)))</f>
        <v/>
      </c>
    </row>
    <row r="1447" ht="15" customHeight="1" s="1">
      <c r="A1447" s="9" t="n">
        <v>1444</v>
      </c>
      <c r="B1447" s="6" t="inlineStr">
        <is>
          <t>02/03</t>
        </is>
      </c>
      <c r="C1447" s="6" t="n">
        <v>3</v>
      </c>
      <c r="D1447" s="6" t="n">
        <v>1</v>
      </c>
      <c r="E1447" s="10">
        <f>IF(D1447=1, IF(OR(C1447&lt;10, C1447&gt;=15),1,0), IF(OR(C1447&lt;7, C1447&gt;=18),1,0))</f>
        <v/>
      </c>
      <c r="F1447" s="11" t="n">
        <v>0.167</v>
      </c>
      <c r="G1447" s="12">
        <f>0*8</f>
        <v/>
      </c>
      <c r="H1447" s="12">
        <f>F1447-G1447</f>
        <v/>
      </c>
      <c r="I1447" s="10">
        <f>IF(E1447=0,"Fora",IF(E1446=0,"Carg xar",IF(H1447&lt;0,IF(M1447&lt;0.9,"Carg FV","Stby"),IF(M1447&gt;P1447,"V2H",IF(M1447&lt;0.9,"Carg xar","Stby")))))</f>
        <v/>
      </c>
      <c r="J1447" s="12">
        <f>IF(OR(I1447="Carg FV",I1447="Carg xar"),MIN(IF(I1447="Carg FV",ABS(H1447),7.4),7.4,MAX(0,(0.9-M1447)*40)*0.95),0)</f>
        <v/>
      </c>
      <c r="K1447" s="12">
        <f>IF(I1447="V2H",MIN(MAX(0,H1447),7.4,MAX(0,(M1447-P1447)*40)*0.95),0)</f>
        <v/>
      </c>
      <c r="L1447" s="12">
        <f>IF(E1447=0,0,MAX(0,H1447-K1447))</f>
        <v/>
      </c>
      <c r="M1447" s="13">
        <f>M1446+J1446/40-IF(I1446="V2H",K1446/(0.95*40),0)-IF(E1447=0,IF(E1446=1,IF(D1447=1,30,40)*0.18/(2*40),0),0)-IF(E1447=1,IF(E1446=0,IF(D1447=1,30,40)*0.18/(2*40),0),0)</f>
        <v/>
      </c>
      <c r="N1447" s="14" t="n">
        <v>0.09</v>
      </c>
      <c r="O1447" s="15">
        <f>K1447*N1447</f>
        <v/>
      </c>
      <c r="P1447">
        <f>IF(E1447=0,0.3,IF(D1447=1,IF(C1447&gt;=Params!$B$13-3,IF(C1447&lt;Params!$B$13,Params!$B$20,0.3),0.3),IF(C1447&gt;=Params!$B$15-3,IF(C1447&lt;Params!$B$15,Params!$B$21,0.3),0.3)))</f>
        <v/>
      </c>
    </row>
    <row r="1448" ht="15" customHeight="1" s="1">
      <c r="A1448" s="9" t="n">
        <v>1445</v>
      </c>
      <c r="B1448" s="6" t="inlineStr">
        <is>
          <t>02/03</t>
        </is>
      </c>
      <c r="C1448" s="6" t="n">
        <v>4</v>
      </c>
      <c r="D1448" s="6" t="n">
        <v>1</v>
      </c>
      <c r="E1448" s="10">
        <f>IF(D1448=1, IF(OR(C1448&lt;10, C1448&gt;=15),1,0), IF(OR(C1448&lt;7, C1448&gt;=18),1,0))</f>
        <v/>
      </c>
      <c r="F1448" s="11" t="n">
        <v>0.131</v>
      </c>
      <c r="G1448" s="12">
        <f>0*8</f>
        <v/>
      </c>
      <c r="H1448" s="12">
        <f>F1448-G1448</f>
        <v/>
      </c>
      <c r="I1448" s="10">
        <f>IF(E1448=0,"Fora",IF(E1447=0,"Carg xar",IF(H1448&lt;0,IF(M1448&lt;0.9,"Carg FV","Stby"),IF(M1448&gt;P1448,"V2H",IF(M1448&lt;0.9,"Carg xar","Stby")))))</f>
        <v/>
      </c>
      <c r="J1448" s="12">
        <f>IF(OR(I1448="Carg FV",I1448="Carg xar"),MIN(IF(I1448="Carg FV",ABS(H1448),7.4),7.4,MAX(0,(0.9-M1448)*40)*0.95),0)</f>
        <v/>
      </c>
      <c r="K1448" s="12">
        <f>IF(I1448="V2H",MIN(MAX(0,H1448),7.4,MAX(0,(M1448-P1448)*40)*0.95),0)</f>
        <v/>
      </c>
      <c r="L1448" s="12">
        <f>IF(E1448=0,0,MAX(0,H1448-K1448))</f>
        <v/>
      </c>
      <c r="M1448" s="13">
        <f>M1447+J1447/40-IF(I1447="V2H",K1447/(0.95*40),0)-IF(E1448=0,IF(E1447=1,IF(D1448=1,30,40)*0.18/(2*40),0),0)-IF(E1448=1,IF(E1447=0,IF(D1448=1,30,40)*0.18/(2*40),0),0)</f>
        <v/>
      </c>
      <c r="N1448" s="14" t="n">
        <v>0.09</v>
      </c>
      <c r="O1448" s="15">
        <f>K1448*N1448</f>
        <v/>
      </c>
      <c r="P1448">
        <f>IF(E1448=0,0.3,IF(D1448=1,IF(C1448&gt;=Params!$B$13-3,IF(C1448&lt;Params!$B$13,Params!$B$20,0.3),0.3),IF(C1448&gt;=Params!$B$15-3,IF(C1448&lt;Params!$B$15,Params!$B$21,0.3),0.3)))</f>
        <v/>
      </c>
    </row>
    <row r="1449" ht="15" customHeight="1" s="1">
      <c r="A1449" s="9" t="n">
        <v>1446</v>
      </c>
      <c r="B1449" s="6" t="inlineStr">
        <is>
          <t>02/03</t>
        </is>
      </c>
      <c r="C1449" s="6" t="n">
        <v>5</v>
      </c>
      <c r="D1449" s="6" t="n">
        <v>1</v>
      </c>
      <c r="E1449" s="10">
        <f>IF(D1449=1, IF(OR(C1449&lt;10, C1449&gt;=15),1,0), IF(OR(C1449&lt;7, C1449&gt;=18),1,0))</f>
        <v/>
      </c>
      <c r="F1449" s="11" t="n">
        <v>2.659</v>
      </c>
      <c r="G1449" s="12">
        <f>0*8</f>
        <v/>
      </c>
      <c r="H1449" s="12">
        <f>F1449-G1449</f>
        <v/>
      </c>
      <c r="I1449" s="10">
        <f>IF(E1449=0,"Fora",IF(E1448=0,"Carg xar",IF(H1449&lt;0,IF(M1449&lt;0.9,"Carg FV","Stby"),IF(M1449&gt;P1449,"V2H",IF(M1449&lt;0.9,"Carg xar","Stby")))))</f>
        <v/>
      </c>
      <c r="J1449" s="12">
        <f>IF(OR(I1449="Carg FV",I1449="Carg xar"),MIN(IF(I1449="Carg FV",ABS(H1449),7.4),7.4,MAX(0,(0.9-M1449)*40)*0.95),0)</f>
        <v/>
      </c>
      <c r="K1449" s="12">
        <f>IF(I1449="V2H",MIN(MAX(0,H1449),7.4,MAX(0,(M1449-P1449)*40)*0.95),0)</f>
        <v/>
      </c>
      <c r="L1449" s="12">
        <f>IF(E1449=0,0,MAX(0,H1449-K1449))</f>
        <v/>
      </c>
      <c r="M1449" s="13">
        <f>M1448+J1448/40-IF(I1448="V2H",K1448/(0.95*40),0)-IF(E1449=0,IF(E1448=1,IF(D1449=1,30,40)*0.18/(2*40),0),0)-IF(E1449=1,IF(E1448=0,IF(D1449=1,30,40)*0.18/(2*40),0),0)</f>
        <v/>
      </c>
      <c r="N1449" s="14" t="n">
        <v>0.09</v>
      </c>
      <c r="O1449" s="15">
        <f>K1449*N1449</f>
        <v/>
      </c>
      <c r="P1449">
        <f>IF(E1449=0,0.3,IF(D1449=1,IF(C1449&gt;=Params!$B$13-3,IF(C1449&lt;Params!$B$13,Params!$B$20,0.3),0.3),IF(C1449&gt;=Params!$B$15-3,IF(C1449&lt;Params!$B$15,Params!$B$21,0.3),0.3)))</f>
        <v/>
      </c>
    </row>
    <row r="1450" ht="15" customHeight="1" s="1">
      <c r="A1450" s="9" t="n">
        <v>1447</v>
      </c>
      <c r="B1450" s="6" t="inlineStr">
        <is>
          <t>02/03</t>
        </is>
      </c>
      <c r="C1450" s="6" t="n">
        <v>6</v>
      </c>
      <c r="D1450" s="6" t="n">
        <v>1</v>
      </c>
      <c r="E1450" s="10">
        <f>IF(D1450=1, IF(OR(C1450&lt;10, C1450&gt;=15),1,0), IF(OR(C1450&lt;7, C1450&gt;=18),1,0))</f>
        <v/>
      </c>
      <c r="F1450" s="11" t="n">
        <v>3.084</v>
      </c>
      <c r="G1450" s="12">
        <f>0*8</f>
        <v/>
      </c>
      <c r="H1450" s="12">
        <f>F1450-G1450</f>
        <v/>
      </c>
      <c r="I1450" s="10">
        <f>IF(E1450=0,"Fora",IF(E1449=0,"Carg xar",IF(H1450&lt;0,IF(M1450&lt;0.9,"Carg FV","Stby"),IF(M1450&gt;P1450,"V2H",IF(M1450&lt;0.9,"Carg xar","Stby")))))</f>
        <v/>
      </c>
      <c r="J1450" s="12">
        <f>IF(OR(I1450="Carg FV",I1450="Carg xar"),MIN(IF(I1450="Carg FV",ABS(H1450),7.4),7.4,MAX(0,(0.9-M1450)*40)*0.95),0)</f>
        <v/>
      </c>
      <c r="K1450" s="12">
        <f>IF(I1450="V2H",MIN(MAX(0,H1450),7.4,MAX(0,(M1450-P1450)*40)*0.95),0)</f>
        <v/>
      </c>
      <c r="L1450" s="12">
        <f>IF(E1450=0,0,MAX(0,H1450-K1450))</f>
        <v/>
      </c>
      <c r="M1450" s="13">
        <f>M1449+J1449/40-IF(I1449="V2H",K1449/(0.95*40),0)-IF(E1450=0,IF(E1449=1,IF(D1450=1,30,40)*0.18/(2*40),0),0)-IF(E1450=1,IF(E1449=0,IF(D1450=1,30,40)*0.18/(2*40),0),0)</f>
        <v/>
      </c>
      <c r="N1450" s="14" t="n">
        <v>0.09</v>
      </c>
      <c r="O1450" s="15">
        <f>K1450*N1450</f>
        <v/>
      </c>
      <c r="P1450">
        <f>IF(E1450=0,0.3,IF(D1450=1,IF(C1450&gt;=Params!$B$13-3,IF(C1450&lt;Params!$B$13,Params!$B$20,0.3),0.3),IF(C1450&gt;=Params!$B$15-3,IF(C1450&lt;Params!$B$15,Params!$B$21,0.3),0.3)))</f>
        <v/>
      </c>
    </row>
    <row r="1451" ht="15" customHeight="1" s="1">
      <c r="A1451" s="9" t="n">
        <v>1448</v>
      </c>
      <c r="B1451" s="6" t="inlineStr">
        <is>
          <t>02/03</t>
        </is>
      </c>
      <c r="C1451" s="6" t="n">
        <v>7</v>
      </c>
      <c r="D1451" s="6" t="n">
        <v>1</v>
      </c>
      <c r="E1451" s="10">
        <f>IF(D1451=1, IF(OR(C1451&lt;10, C1451&gt;=15),1,0), IF(OR(C1451&lt;7, C1451&gt;=18),1,0))</f>
        <v/>
      </c>
      <c r="F1451" s="11" t="n">
        <v>2.554</v>
      </c>
      <c r="G1451" s="12">
        <f>0.05*8</f>
        <v/>
      </c>
      <c r="H1451" s="12">
        <f>F1451-G1451</f>
        <v/>
      </c>
      <c r="I1451" s="10">
        <f>IF(E1451=0,"Fora",IF(E1450=0,"Carg xar",IF(H1451&lt;0,IF(M1451&lt;0.9,"Carg FV","Stby"),IF(M1451&gt;P1451,"V2H",IF(M1451&lt;0.9,"Carg xar","Stby")))))</f>
        <v/>
      </c>
      <c r="J1451" s="12">
        <f>IF(OR(I1451="Carg FV",I1451="Carg xar"),MIN(IF(I1451="Carg FV",ABS(H1451),7.4),7.4,MAX(0,(0.9-M1451)*40)*0.95),0)</f>
        <v/>
      </c>
      <c r="K1451" s="12">
        <f>IF(I1451="V2H",MIN(MAX(0,H1451),7.4,MAX(0,(M1451-P1451)*40)*0.95),0)</f>
        <v/>
      </c>
      <c r="L1451" s="12">
        <f>IF(E1451=0,0,MAX(0,H1451-K1451))</f>
        <v/>
      </c>
      <c r="M1451" s="13">
        <f>M1450+J1450/40-IF(I1450="V2H",K1450/(0.95*40),0)-IF(E1451=0,IF(E1450=1,IF(D1451=1,30,40)*0.18/(2*40),0),0)-IF(E1451=1,IF(E1450=0,IF(D1451=1,30,40)*0.18/(2*40),0),0)</f>
        <v/>
      </c>
      <c r="N1451" s="14" t="n">
        <v>0.09</v>
      </c>
      <c r="O1451" s="15">
        <f>K1451*N1451</f>
        <v/>
      </c>
      <c r="P1451">
        <f>IF(E1451=0,0.3,IF(D1451=1,IF(C1451&gt;=Params!$B$13-3,IF(C1451&lt;Params!$B$13,Params!$B$20,0.3),0.3),IF(C1451&gt;=Params!$B$15-3,IF(C1451&lt;Params!$B$15,Params!$B$21,0.3),0.3)))</f>
        <v/>
      </c>
    </row>
    <row r="1452" ht="15" customHeight="1" s="1">
      <c r="A1452" s="9" t="n">
        <v>1449</v>
      </c>
      <c r="B1452" s="6" t="inlineStr">
        <is>
          <t>02/03</t>
        </is>
      </c>
      <c r="C1452" s="6" t="n">
        <v>8</v>
      </c>
      <c r="D1452" s="6" t="n">
        <v>1</v>
      </c>
      <c r="E1452" s="10">
        <f>IF(D1452=1, IF(OR(C1452&lt;10, C1452&gt;=15),1,0), IF(OR(C1452&lt;7, C1452&gt;=18),1,0))</f>
        <v/>
      </c>
      <c r="F1452" s="11" t="n">
        <v>2.118</v>
      </c>
      <c r="G1452" s="12">
        <f>0.18*8</f>
        <v/>
      </c>
      <c r="H1452" s="12">
        <f>F1452-G1452</f>
        <v/>
      </c>
      <c r="I1452" s="10">
        <f>IF(E1452=0,"Fora",IF(E1451=0,"Carg xar",IF(H1452&lt;0,IF(M1452&lt;0.9,"Carg FV","Stby"),IF(M1452&gt;P1452,"V2H",IF(M1452&lt;0.9,"Carg xar","Stby")))))</f>
        <v/>
      </c>
      <c r="J1452" s="12">
        <f>IF(OR(I1452="Carg FV",I1452="Carg xar"),MIN(IF(I1452="Carg FV",ABS(H1452),7.4),7.4,MAX(0,(0.9-M1452)*40)*0.95),0)</f>
        <v/>
      </c>
      <c r="K1452" s="12">
        <f>IF(I1452="V2H",MIN(MAX(0,H1452),7.4,MAX(0,(M1452-P1452)*40)*0.95),0)</f>
        <v/>
      </c>
      <c r="L1452" s="12">
        <f>IF(E1452=0,0,MAX(0,H1452-K1452))</f>
        <v/>
      </c>
      <c r="M1452" s="13">
        <f>M1451+J1451/40-IF(I1451="V2H",K1451/(0.95*40),0)-IF(E1452=0,IF(E1451=1,IF(D1452=1,30,40)*0.18/(2*40),0),0)-IF(E1452=1,IF(E1451=0,IF(D1452=1,30,40)*0.18/(2*40),0),0)</f>
        <v/>
      </c>
      <c r="N1452" s="14" t="n">
        <v>0.09</v>
      </c>
      <c r="O1452" s="15">
        <f>K1452*N1452</f>
        <v/>
      </c>
      <c r="P1452">
        <f>IF(E1452=0,0.3,IF(D1452=1,IF(C1452&gt;=Params!$B$13-3,IF(C1452&lt;Params!$B$13,Params!$B$20,0.3),0.3),IF(C1452&gt;=Params!$B$15-3,IF(C1452&lt;Params!$B$15,Params!$B$21,0.3),0.3)))</f>
        <v/>
      </c>
    </row>
    <row r="1453" ht="15" customHeight="1" s="1">
      <c r="A1453" s="9" t="n">
        <v>1450</v>
      </c>
      <c r="B1453" s="6" t="inlineStr">
        <is>
          <t>02/03</t>
        </is>
      </c>
      <c r="C1453" s="6" t="n">
        <v>9</v>
      </c>
      <c r="D1453" s="6" t="n">
        <v>1</v>
      </c>
      <c r="E1453" s="10">
        <f>IF(D1453=1, IF(OR(C1453&lt;10, C1453&gt;=15),1,0), IF(OR(C1453&lt;7, C1453&gt;=18),1,0))</f>
        <v/>
      </c>
      <c r="F1453" s="11" t="n">
        <v>1.64</v>
      </c>
      <c r="G1453" s="12">
        <f>0.38*8</f>
        <v/>
      </c>
      <c r="H1453" s="12">
        <f>F1453-G1453</f>
        <v/>
      </c>
      <c r="I1453" s="10">
        <f>IF(E1453=0,"Fora",IF(E1452=0,"Carg xar",IF(H1453&lt;0,IF(M1453&lt;0.9,"Carg FV","Stby"),IF(M1453&gt;P1453,"V2H",IF(M1453&lt;0.9,"Carg xar","Stby")))))</f>
        <v/>
      </c>
      <c r="J1453" s="12">
        <f>IF(OR(I1453="Carg FV",I1453="Carg xar"),MIN(IF(I1453="Carg FV",ABS(H1453),7.4),7.4,MAX(0,(0.9-M1453)*40)*0.95),0)</f>
        <v/>
      </c>
      <c r="K1453" s="12">
        <f>IF(I1453="V2H",MIN(MAX(0,H1453),7.4,MAX(0,(M1453-P1453)*40)*0.95),0)</f>
        <v/>
      </c>
      <c r="L1453" s="12">
        <f>IF(E1453=0,0,MAX(0,H1453-K1453))</f>
        <v/>
      </c>
      <c r="M1453" s="13">
        <f>M1452+J1452/40-IF(I1452="V2H",K1452/(0.95*40),0)-IF(E1453=0,IF(E1452=1,IF(D1453=1,30,40)*0.18/(2*40),0),0)-IF(E1453=1,IF(E1452=0,IF(D1453=1,30,40)*0.18/(2*40),0),0)</f>
        <v/>
      </c>
      <c r="N1453" s="14" t="n">
        <v>0.09</v>
      </c>
      <c r="O1453" s="15">
        <f>K1453*N1453</f>
        <v/>
      </c>
      <c r="P1453">
        <f>IF(E1453=0,0.3,IF(D1453=1,IF(C1453&gt;=Params!$B$13-3,IF(C1453&lt;Params!$B$13,Params!$B$20,0.3),0.3),IF(C1453&gt;=Params!$B$15-3,IF(C1453&lt;Params!$B$15,Params!$B$21,0.3),0.3)))</f>
        <v/>
      </c>
    </row>
    <row r="1454" ht="15" customHeight="1" s="1">
      <c r="A1454" s="9" t="n">
        <v>1451</v>
      </c>
      <c r="B1454" s="6" t="inlineStr">
        <is>
          <t>02/03</t>
        </is>
      </c>
      <c r="C1454" s="6" t="n">
        <v>10</v>
      </c>
      <c r="D1454" s="6" t="n">
        <v>1</v>
      </c>
      <c r="E1454" s="10">
        <f>IF(D1454=1, IF(OR(C1454&lt;10, C1454&gt;=15),1,0), IF(OR(C1454&lt;7, C1454&gt;=18),1,0))</f>
        <v/>
      </c>
      <c r="F1454" s="11" t="n">
        <v>0.981</v>
      </c>
      <c r="G1454" s="12">
        <f>0.58*8</f>
        <v/>
      </c>
      <c r="H1454" s="12">
        <f>F1454-G1454</f>
        <v/>
      </c>
      <c r="I1454" s="10">
        <f>IF(E1454=0,"Fora",IF(E1453=0,"Carg xar",IF(H1454&lt;0,IF(M1454&lt;0.9,"Carg FV","Stby"),IF(M1454&gt;P1454,"V2H",IF(M1454&lt;0.9,"Carg xar","Stby")))))</f>
        <v/>
      </c>
      <c r="J1454" s="12">
        <f>IF(OR(I1454="Carg FV",I1454="Carg xar"),MIN(IF(I1454="Carg FV",ABS(H1454),7.4),7.4,MAX(0,(0.9-M1454)*40)*0.95),0)</f>
        <v/>
      </c>
      <c r="K1454" s="12">
        <f>IF(I1454="V2H",MIN(MAX(0,H1454),7.4,MAX(0,(M1454-P1454)*40)*0.95),0)</f>
        <v/>
      </c>
      <c r="L1454" s="12">
        <f>IF(E1454=0,0,MAX(0,H1454-K1454))</f>
        <v/>
      </c>
      <c r="M1454" s="13">
        <f>M1453+J1453/40-IF(I1453="V2H",K1453/(0.95*40),0)-IF(E1454=0,IF(E1453=1,IF(D1454=1,30,40)*0.18/(2*40),0),0)-IF(E1454=1,IF(E1453=0,IF(D1454=1,30,40)*0.18/(2*40),0),0)</f>
        <v/>
      </c>
      <c r="N1454" s="14" t="n">
        <v>0.09</v>
      </c>
      <c r="O1454" s="15">
        <f>K1454*N1454</f>
        <v/>
      </c>
      <c r="P1454">
        <f>IF(E1454=0,0.3,IF(D1454=1,IF(C1454&gt;=Params!$B$13-3,IF(C1454&lt;Params!$B$13,Params!$B$20,0.3),0.3),IF(C1454&gt;=Params!$B$15-3,IF(C1454&lt;Params!$B$15,Params!$B$21,0.3),0.3)))</f>
        <v/>
      </c>
    </row>
    <row r="1455" ht="15" customHeight="1" s="1">
      <c r="A1455" s="9" t="n">
        <v>1452</v>
      </c>
      <c r="B1455" s="6" t="inlineStr">
        <is>
          <t>02/03</t>
        </is>
      </c>
      <c r="C1455" s="6" t="n">
        <v>11</v>
      </c>
      <c r="D1455" s="6" t="n">
        <v>1</v>
      </c>
      <c r="E1455" s="10">
        <f>IF(D1455=1, IF(OR(C1455&lt;10, C1455&gt;=15),1,0), IF(OR(C1455&lt;7, C1455&gt;=18),1,0))</f>
        <v/>
      </c>
      <c r="F1455" s="11" t="n">
        <v>1.134</v>
      </c>
      <c r="G1455" s="12">
        <f>0.72*8</f>
        <v/>
      </c>
      <c r="H1455" s="12">
        <f>F1455-G1455</f>
        <v/>
      </c>
      <c r="I1455" s="10">
        <f>IF(E1455=0,"Fora",IF(E1454=0,"Carg xar",IF(H1455&lt;0,IF(M1455&lt;0.9,"Carg FV","Stby"),IF(M1455&gt;P1455,"V2H",IF(M1455&lt;0.9,"Carg xar","Stby")))))</f>
        <v/>
      </c>
      <c r="J1455" s="12">
        <f>IF(OR(I1455="Carg FV",I1455="Carg xar"),MIN(IF(I1455="Carg FV",ABS(H1455),7.4),7.4,MAX(0,(0.9-M1455)*40)*0.95),0)</f>
        <v/>
      </c>
      <c r="K1455" s="12">
        <f>IF(I1455="V2H",MIN(MAX(0,H1455),7.4,MAX(0,(M1455-P1455)*40)*0.95),0)</f>
        <v/>
      </c>
      <c r="L1455" s="12">
        <f>IF(E1455=0,0,MAX(0,H1455-K1455))</f>
        <v/>
      </c>
      <c r="M1455" s="13">
        <f>M1454+J1454/40-IF(I1454="V2H",K1454/(0.95*40),0)-IF(E1455=0,IF(E1454=1,IF(D1455=1,30,40)*0.18/(2*40),0),0)-IF(E1455=1,IF(E1454=0,IF(D1455=1,30,40)*0.18/(2*40),0),0)</f>
        <v/>
      </c>
      <c r="N1455" s="14" t="n">
        <v>0.09</v>
      </c>
      <c r="O1455" s="15">
        <f>K1455*N1455</f>
        <v/>
      </c>
      <c r="P1455">
        <f>IF(E1455=0,0.3,IF(D1455=1,IF(C1455&gt;=Params!$B$13-3,IF(C1455&lt;Params!$B$13,Params!$B$20,0.3),0.3),IF(C1455&gt;=Params!$B$15-3,IF(C1455&lt;Params!$B$15,Params!$B$21,0.3),0.3)))</f>
        <v/>
      </c>
    </row>
    <row r="1456" ht="15" customHeight="1" s="1">
      <c r="A1456" s="9" t="n">
        <v>1453</v>
      </c>
      <c r="B1456" s="6" t="inlineStr">
        <is>
          <t>02/03</t>
        </is>
      </c>
      <c r="C1456" s="6" t="n">
        <v>12</v>
      </c>
      <c r="D1456" s="6" t="n">
        <v>1</v>
      </c>
      <c r="E1456" s="10">
        <f>IF(D1456=1, IF(OR(C1456&lt;10, C1456&gt;=15),1,0), IF(OR(C1456&lt;7, C1456&gt;=18),1,0))</f>
        <v/>
      </c>
      <c r="F1456" s="11" t="n">
        <v>1.445</v>
      </c>
      <c r="G1456" s="12">
        <f>0.78*8</f>
        <v/>
      </c>
      <c r="H1456" s="12">
        <f>F1456-G1456</f>
        <v/>
      </c>
      <c r="I1456" s="10">
        <f>IF(E1456=0,"Fora",IF(E1455=0,"Carg xar",IF(H1456&lt;0,IF(M1456&lt;0.9,"Carg FV","Stby"),IF(M1456&gt;P1456,"V2H",IF(M1456&lt;0.9,"Carg xar","Stby")))))</f>
        <v/>
      </c>
      <c r="J1456" s="12">
        <f>IF(OR(I1456="Carg FV",I1456="Carg xar"),MIN(IF(I1456="Carg FV",ABS(H1456),7.4),7.4,MAX(0,(0.9-M1456)*40)*0.95),0)</f>
        <v/>
      </c>
      <c r="K1456" s="12">
        <f>IF(I1456="V2H",MIN(MAX(0,H1456),7.4,MAX(0,(M1456-P1456)*40)*0.95),0)</f>
        <v/>
      </c>
      <c r="L1456" s="12">
        <f>IF(E1456=0,0,MAX(0,H1456-K1456))</f>
        <v/>
      </c>
      <c r="M1456" s="13">
        <f>M1455+J1455/40-IF(I1455="V2H",K1455/(0.95*40),0)-IF(E1456=0,IF(E1455=1,IF(D1456=1,30,40)*0.18/(2*40),0),0)-IF(E1456=1,IF(E1455=0,IF(D1456=1,30,40)*0.18/(2*40),0),0)</f>
        <v/>
      </c>
      <c r="N1456" s="14" t="n">
        <v>0.09</v>
      </c>
      <c r="O1456" s="15">
        <f>K1456*N1456</f>
        <v/>
      </c>
      <c r="P1456">
        <f>IF(E1456=0,0.3,IF(D1456=1,IF(C1456&gt;=Params!$B$13-3,IF(C1456&lt;Params!$B$13,Params!$B$20,0.3),0.3),IF(C1456&gt;=Params!$B$15-3,IF(C1456&lt;Params!$B$15,Params!$B$21,0.3),0.3)))</f>
        <v/>
      </c>
    </row>
    <row r="1457" ht="15" customHeight="1" s="1">
      <c r="A1457" s="9" t="n">
        <v>1454</v>
      </c>
      <c r="B1457" s="6" t="inlineStr">
        <is>
          <t>02/03</t>
        </is>
      </c>
      <c r="C1457" s="6" t="n">
        <v>13</v>
      </c>
      <c r="D1457" s="6" t="n">
        <v>1</v>
      </c>
      <c r="E1457" s="10">
        <f>IF(D1457=1, IF(OR(C1457&lt;10, C1457&gt;=15),1,0), IF(OR(C1457&lt;7, C1457&gt;=18),1,0))</f>
        <v/>
      </c>
      <c r="F1457" s="11" t="n">
        <v>2.121</v>
      </c>
      <c r="G1457" s="12">
        <f>0.75*8</f>
        <v/>
      </c>
      <c r="H1457" s="12">
        <f>F1457-G1457</f>
        <v/>
      </c>
      <c r="I1457" s="10">
        <f>IF(E1457=0,"Fora",IF(E1456=0,"Carg xar",IF(H1457&lt;0,IF(M1457&lt;0.9,"Carg FV","Stby"),IF(M1457&gt;P1457,"V2H",IF(M1457&lt;0.9,"Carg xar","Stby")))))</f>
        <v/>
      </c>
      <c r="J1457" s="12">
        <f>IF(OR(I1457="Carg FV",I1457="Carg xar"),MIN(IF(I1457="Carg FV",ABS(H1457),7.4),7.4,MAX(0,(0.9-M1457)*40)*0.95),0)</f>
        <v/>
      </c>
      <c r="K1457" s="12">
        <f>IF(I1457="V2H",MIN(MAX(0,H1457),7.4,MAX(0,(M1457-P1457)*40)*0.95),0)</f>
        <v/>
      </c>
      <c r="L1457" s="12">
        <f>IF(E1457=0,0,MAX(0,H1457-K1457))</f>
        <v/>
      </c>
      <c r="M1457" s="13">
        <f>M1456+J1456/40-IF(I1456="V2H",K1456/(0.95*40),0)-IF(E1457=0,IF(E1456=1,IF(D1457=1,30,40)*0.18/(2*40),0),0)-IF(E1457=1,IF(E1456=0,IF(D1457=1,30,40)*0.18/(2*40),0),0)</f>
        <v/>
      </c>
      <c r="N1457" s="14" t="n">
        <v>0.09</v>
      </c>
      <c r="O1457" s="15">
        <f>K1457*N1457</f>
        <v/>
      </c>
      <c r="P1457">
        <f>IF(E1457=0,0.3,IF(D1457=1,IF(C1457&gt;=Params!$B$13-3,IF(C1457&lt;Params!$B$13,Params!$B$20,0.3),0.3),IF(C1457&gt;=Params!$B$15-3,IF(C1457&lt;Params!$B$15,Params!$B$21,0.3),0.3)))</f>
        <v/>
      </c>
    </row>
    <row r="1458" ht="15" customHeight="1" s="1">
      <c r="A1458" s="9" t="n">
        <v>1455</v>
      </c>
      <c r="B1458" s="6" t="inlineStr">
        <is>
          <t>02/03</t>
        </is>
      </c>
      <c r="C1458" s="6" t="n">
        <v>14</v>
      </c>
      <c r="D1458" s="6" t="n">
        <v>1</v>
      </c>
      <c r="E1458" s="10">
        <f>IF(D1458=1, IF(OR(C1458&lt;10, C1458&gt;=15),1,0), IF(OR(C1458&lt;7, C1458&gt;=18),1,0))</f>
        <v/>
      </c>
      <c r="F1458" s="11" t="n">
        <v>0.718</v>
      </c>
      <c r="G1458" s="12">
        <f>0.62*8</f>
        <v/>
      </c>
      <c r="H1458" s="12">
        <f>F1458-G1458</f>
        <v/>
      </c>
      <c r="I1458" s="10">
        <f>IF(E1458=0,"Fora",IF(E1457=0,"Carg xar",IF(H1458&lt;0,IF(M1458&lt;0.9,"Carg FV","Stby"),IF(M1458&gt;P1458,"V2H",IF(M1458&lt;0.9,"Carg xar","Stby")))))</f>
        <v/>
      </c>
      <c r="J1458" s="12">
        <f>IF(OR(I1458="Carg FV",I1458="Carg xar"),MIN(IF(I1458="Carg FV",ABS(H1458),7.4),7.4,MAX(0,(0.9-M1458)*40)*0.95),0)</f>
        <v/>
      </c>
      <c r="K1458" s="12">
        <f>IF(I1458="V2H",MIN(MAX(0,H1458),7.4,MAX(0,(M1458-P1458)*40)*0.95),0)</f>
        <v/>
      </c>
      <c r="L1458" s="12">
        <f>IF(E1458=0,0,MAX(0,H1458-K1458))</f>
        <v/>
      </c>
      <c r="M1458" s="13">
        <f>M1457+J1457/40-IF(I1457="V2H",K1457/(0.95*40),0)-IF(E1458=0,IF(E1457=1,IF(D1458=1,30,40)*0.18/(2*40),0),0)-IF(E1458=1,IF(E1457=0,IF(D1458=1,30,40)*0.18/(2*40),0),0)</f>
        <v/>
      </c>
      <c r="N1458" s="14" t="n">
        <v>0.09</v>
      </c>
      <c r="O1458" s="15">
        <f>K1458*N1458</f>
        <v/>
      </c>
      <c r="P1458">
        <f>IF(E1458=0,0.3,IF(D1458=1,IF(C1458&gt;=Params!$B$13-3,IF(C1458&lt;Params!$B$13,Params!$B$20,0.3),0.3),IF(C1458&gt;=Params!$B$15-3,IF(C1458&lt;Params!$B$15,Params!$B$21,0.3),0.3)))</f>
        <v/>
      </c>
    </row>
    <row r="1459" ht="15" customHeight="1" s="1">
      <c r="A1459" s="9" t="n">
        <v>1456</v>
      </c>
      <c r="B1459" s="6" t="inlineStr">
        <is>
          <t>02/03</t>
        </is>
      </c>
      <c r="C1459" s="6" t="n">
        <v>15</v>
      </c>
      <c r="D1459" s="6" t="n">
        <v>1</v>
      </c>
      <c r="E1459" s="10">
        <f>IF(D1459=1, IF(OR(C1459&lt;10, C1459&gt;=15),1,0), IF(OR(C1459&lt;7, C1459&gt;=18),1,0))</f>
        <v/>
      </c>
      <c r="F1459" s="11" t="n">
        <v>0</v>
      </c>
      <c r="G1459" s="12">
        <f>0.45*8</f>
        <v/>
      </c>
      <c r="H1459" s="12">
        <f>F1459-G1459</f>
        <v/>
      </c>
      <c r="I1459" s="10">
        <f>IF(E1459=0,"Fora",IF(E1458=0,"Carg xar",IF(H1459&lt;0,IF(M1459&lt;0.9,"Carg FV","Stby"),IF(M1459&gt;P1459,"V2H",IF(M1459&lt;0.9,"Carg xar","Stby")))))</f>
        <v/>
      </c>
      <c r="J1459" s="12">
        <f>IF(OR(I1459="Carg FV",I1459="Carg xar"),MIN(IF(I1459="Carg FV",ABS(H1459),7.4),7.4,MAX(0,(0.9-M1459)*40)*0.95),0)</f>
        <v/>
      </c>
      <c r="K1459" s="12">
        <f>IF(I1459="V2H",MIN(MAX(0,H1459),7.4,MAX(0,(M1459-P1459)*40)*0.95),0)</f>
        <v/>
      </c>
      <c r="L1459" s="12">
        <f>IF(E1459=0,0,MAX(0,H1459-K1459))</f>
        <v/>
      </c>
      <c r="M1459" s="13">
        <f>M1458+J1458/40-IF(I1458="V2H",K1458/(0.95*40),0)-IF(E1459=0,IF(E1458=1,IF(D1459=1,30,40)*0.18/(2*40),0),0)-IF(E1459=1,IF(E1458=0,IF(D1459=1,30,40)*0.18/(2*40),0),0)</f>
        <v/>
      </c>
      <c r="N1459" s="14" t="n">
        <v>0.09</v>
      </c>
      <c r="O1459" s="15">
        <f>K1459*N1459</f>
        <v/>
      </c>
      <c r="P1459">
        <f>IF(E1459=0,0.3,IF(D1459=1,IF(C1459&gt;=Params!$B$13-3,IF(C1459&lt;Params!$B$13,Params!$B$20,0.3),0.3),IF(C1459&gt;=Params!$B$15-3,IF(C1459&lt;Params!$B$15,Params!$B$21,0.3),0.3)))</f>
        <v/>
      </c>
    </row>
    <row r="1460" ht="15" customHeight="1" s="1">
      <c r="A1460" s="9" t="n">
        <v>1457</v>
      </c>
      <c r="B1460" s="6" t="inlineStr">
        <is>
          <t>02/03</t>
        </is>
      </c>
      <c r="C1460" s="6" t="n">
        <v>16</v>
      </c>
      <c r="D1460" s="6" t="n">
        <v>1</v>
      </c>
      <c r="E1460" s="10">
        <f>IF(D1460=1, IF(OR(C1460&lt;10, C1460&gt;=15),1,0), IF(OR(C1460&lt;7, C1460&gt;=18),1,0))</f>
        <v/>
      </c>
      <c r="F1460" s="11" t="n">
        <v>0</v>
      </c>
      <c r="G1460" s="12">
        <f>0.25*8</f>
        <v/>
      </c>
      <c r="H1460" s="12">
        <f>F1460-G1460</f>
        <v/>
      </c>
      <c r="I1460" s="10">
        <f>IF(E1460=0,"Fora",IF(E1459=0,"Carg xar",IF(H1460&lt;0,IF(M1460&lt;0.9,"Carg FV","Stby"),IF(M1460&gt;P1460,"V2H",IF(M1460&lt;0.9,"Carg xar","Stby")))))</f>
        <v/>
      </c>
      <c r="J1460" s="12">
        <f>IF(OR(I1460="Carg FV",I1460="Carg xar"),MIN(IF(I1460="Carg FV",ABS(H1460),7.4),7.4,MAX(0,(0.9-M1460)*40)*0.95),0)</f>
        <v/>
      </c>
      <c r="K1460" s="12">
        <f>IF(I1460="V2H",MIN(MAX(0,H1460),7.4,MAX(0,(M1460-P1460)*40)*0.95),0)</f>
        <v/>
      </c>
      <c r="L1460" s="12">
        <f>IF(E1460=0,0,MAX(0,H1460-K1460))</f>
        <v/>
      </c>
      <c r="M1460" s="13">
        <f>M1459+J1459/40-IF(I1459="V2H",K1459/(0.95*40),0)-IF(E1460=0,IF(E1459=1,IF(D1460=1,30,40)*0.18/(2*40),0),0)-IF(E1460=1,IF(E1459=0,IF(D1460=1,30,40)*0.18/(2*40),0),0)</f>
        <v/>
      </c>
      <c r="N1460" s="14" t="n">
        <v>0.09</v>
      </c>
      <c r="O1460" s="15">
        <f>K1460*N1460</f>
        <v/>
      </c>
      <c r="P1460">
        <f>IF(E1460=0,0.3,IF(D1460=1,IF(C1460&gt;=Params!$B$13-3,IF(C1460&lt;Params!$B$13,Params!$B$20,0.3),0.3),IF(C1460&gt;=Params!$B$15-3,IF(C1460&lt;Params!$B$15,Params!$B$21,0.3),0.3)))</f>
        <v/>
      </c>
    </row>
    <row r="1461" ht="15" customHeight="1" s="1">
      <c r="A1461" s="9" t="n">
        <v>1458</v>
      </c>
      <c r="B1461" s="6" t="inlineStr">
        <is>
          <t>02/03</t>
        </is>
      </c>
      <c r="C1461" s="6" t="n">
        <v>17</v>
      </c>
      <c r="D1461" s="6" t="n">
        <v>1</v>
      </c>
      <c r="E1461" s="10">
        <f>IF(D1461=1, IF(OR(C1461&lt;10, C1461&gt;=15),1,0), IF(OR(C1461&lt;7, C1461&gt;=18),1,0))</f>
        <v/>
      </c>
      <c r="F1461" s="11" t="n">
        <v>0</v>
      </c>
      <c r="G1461" s="12">
        <f>0.08*8</f>
        <v/>
      </c>
      <c r="H1461" s="12">
        <f>F1461-G1461</f>
        <v/>
      </c>
      <c r="I1461" s="10">
        <f>IF(E1461=0,"Fora",IF(E1460=0,"Carg xar",IF(H1461&lt;0,IF(M1461&lt;0.9,"Carg FV","Stby"),IF(M1461&gt;P1461,"V2H",IF(M1461&lt;0.9,"Carg xar","Stby")))))</f>
        <v/>
      </c>
      <c r="J1461" s="12">
        <f>IF(OR(I1461="Carg FV",I1461="Carg xar"),MIN(IF(I1461="Carg FV",ABS(H1461),7.4),7.4,MAX(0,(0.9-M1461)*40)*0.95),0)</f>
        <v/>
      </c>
      <c r="K1461" s="12">
        <f>IF(I1461="V2H",MIN(MAX(0,H1461),7.4,MAX(0,(M1461-P1461)*40)*0.95),0)</f>
        <v/>
      </c>
      <c r="L1461" s="12">
        <f>IF(E1461=0,0,MAX(0,H1461-K1461))</f>
        <v/>
      </c>
      <c r="M1461" s="13">
        <f>M1460+J1460/40-IF(I1460="V2H",K1460/(0.95*40),0)-IF(E1461=0,IF(E1460=1,IF(D1461=1,30,40)*0.18/(2*40),0),0)-IF(E1461=1,IF(E1460=0,IF(D1461=1,30,40)*0.18/(2*40),0),0)</f>
        <v/>
      </c>
      <c r="N1461" s="14" t="n">
        <v>0.09</v>
      </c>
      <c r="O1461" s="15">
        <f>K1461*N1461</f>
        <v/>
      </c>
      <c r="P1461">
        <f>IF(E1461=0,0.3,IF(D1461=1,IF(C1461&gt;=Params!$B$13-3,IF(C1461&lt;Params!$B$13,Params!$B$20,0.3),0.3),IF(C1461&gt;=Params!$B$15-3,IF(C1461&lt;Params!$B$15,Params!$B$21,0.3),0.3)))</f>
        <v/>
      </c>
    </row>
    <row r="1462" ht="15" customHeight="1" s="1">
      <c r="A1462" s="9" t="n">
        <v>1459</v>
      </c>
      <c r="B1462" s="6" t="inlineStr">
        <is>
          <t>02/03</t>
        </is>
      </c>
      <c r="C1462" s="6" t="n">
        <v>18</v>
      </c>
      <c r="D1462" s="6" t="n">
        <v>1</v>
      </c>
      <c r="E1462" s="10">
        <f>IF(D1462=1, IF(OR(C1462&lt;10, C1462&gt;=15),1,0), IF(OR(C1462&lt;7, C1462&gt;=18),1,0))</f>
        <v/>
      </c>
      <c r="F1462" s="11" t="n">
        <v>0.439</v>
      </c>
      <c r="G1462" s="12">
        <f>0*8</f>
        <v/>
      </c>
      <c r="H1462" s="12">
        <f>F1462-G1462</f>
        <v/>
      </c>
      <c r="I1462" s="10">
        <f>IF(E1462=0,"Fora",IF(E1461=0,"Carg xar",IF(H1462&lt;0,IF(M1462&lt;0.9,"Carg FV","Stby"),IF(M1462&gt;P1462,"V2H",IF(M1462&lt;0.9,"Carg xar","Stby")))))</f>
        <v/>
      </c>
      <c r="J1462" s="12">
        <f>IF(OR(I1462="Carg FV",I1462="Carg xar"),MIN(IF(I1462="Carg FV",ABS(H1462),7.4),7.4,MAX(0,(0.9-M1462)*40)*0.95),0)</f>
        <v/>
      </c>
      <c r="K1462" s="12">
        <f>IF(I1462="V2H",MIN(MAX(0,H1462),7.4,MAX(0,(M1462-P1462)*40)*0.95),0)</f>
        <v/>
      </c>
      <c r="L1462" s="12">
        <f>IF(E1462=0,0,MAX(0,H1462-K1462))</f>
        <v/>
      </c>
      <c r="M1462" s="13">
        <f>M1461+J1461/40-IF(I1461="V2H",K1461/(0.95*40),0)-IF(E1462=0,IF(E1461=1,IF(D1462=1,30,40)*0.18/(2*40),0),0)-IF(E1462=1,IF(E1461=0,IF(D1462=1,30,40)*0.18/(2*40),0),0)</f>
        <v/>
      </c>
      <c r="N1462" s="14" t="n">
        <v>0.09</v>
      </c>
      <c r="O1462" s="15">
        <f>K1462*N1462</f>
        <v/>
      </c>
      <c r="P1462">
        <f>IF(E1462=0,0.3,IF(D1462=1,IF(C1462&gt;=Params!$B$13-3,IF(C1462&lt;Params!$B$13,Params!$B$20,0.3),0.3),IF(C1462&gt;=Params!$B$15-3,IF(C1462&lt;Params!$B$15,Params!$B$21,0.3),0.3)))</f>
        <v/>
      </c>
    </row>
    <row r="1463" ht="15" customHeight="1" s="1">
      <c r="A1463" s="9" t="n">
        <v>1460</v>
      </c>
      <c r="B1463" s="6" t="inlineStr">
        <is>
          <t>02/03</t>
        </is>
      </c>
      <c r="C1463" s="6" t="n">
        <v>19</v>
      </c>
      <c r="D1463" s="6" t="n">
        <v>1</v>
      </c>
      <c r="E1463" s="10">
        <f>IF(D1463=1, IF(OR(C1463&lt;10, C1463&gt;=15),1,0), IF(OR(C1463&lt;7, C1463&gt;=18),1,0))</f>
        <v/>
      </c>
      <c r="F1463" s="11" t="n">
        <v>0.681</v>
      </c>
      <c r="G1463" s="12">
        <f>0*8</f>
        <v/>
      </c>
      <c r="H1463" s="12">
        <f>F1463-G1463</f>
        <v/>
      </c>
      <c r="I1463" s="10">
        <f>IF(E1463=0,"Fora",IF(E1462=0,"Carg xar",IF(H1463&lt;0,IF(M1463&lt;0.9,"Carg FV","Stby"),IF(M1463&gt;P1463,"V2H",IF(M1463&lt;0.9,"Carg xar","Stby")))))</f>
        <v/>
      </c>
      <c r="J1463" s="12">
        <f>IF(OR(I1463="Carg FV",I1463="Carg xar"),MIN(IF(I1463="Carg FV",ABS(H1463),7.4),7.4,MAX(0,(0.9-M1463)*40)*0.95),0)</f>
        <v/>
      </c>
      <c r="K1463" s="12">
        <f>IF(I1463="V2H",MIN(MAX(0,H1463),7.4,MAX(0,(M1463-P1463)*40)*0.95),0)</f>
        <v/>
      </c>
      <c r="L1463" s="12">
        <f>IF(E1463=0,0,MAX(0,H1463-K1463))</f>
        <v/>
      </c>
      <c r="M1463" s="13">
        <f>M1462+J1462/40-IF(I1462="V2H",K1462/(0.95*40),0)-IF(E1463=0,IF(E1462=1,IF(D1463=1,30,40)*0.18/(2*40),0),0)-IF(E1463=1,IF(E1462=0,IF(D1463=1,30,40)*0.18/(2*40),0),0)</f>
        <v/>
      </c>
      <c r="N1463" s="14" t="n">
        <v>0.09</v>
      </c>
      <c r="O1463" s="15">
        <f>K1463*N1463</f>
        <v/>
      </c>
      <c r="P1463">
        <f>IF(E1463=0,0.3,IF(D1463=1,IF(C1463&gt;=Params!$B$13-3,IF(C1463&lt;Params!$B$13,Params!$B$20,0.3),0.3),IF(C1463&gt;=Params!$B$15-3,IF(C1463&lt;Params!$B$15,Params!$B$21,0.3),0.3)))</f>
        <v/>
      </c>
    </row>
    <row r="1464" ht="15" customHeight="1" s="1">
      <c r="A1464" s="9" t="n">
        <v>1461</v>
      </c>
      <c r="B1464" s="6" t="inlineStr">
        <is>
          <t>02/03</t>
        </is>
      </c>
      <c r="C1464" s="6" t="n">
        <v>20</v>
      </c>
      <c r="D1464" s="6" t="n">
        <v>1</v>
      </c>
      <c r="E1464" s="10">
        <f>IF(D1464=1, IF(OR(C1464&lt;10, C1464&gt;=15),1,0), IF(OR(C1464&lt;7, C1464&gt;=18),1,0))</f>
        <v/>
      </c>
      <c r="F1464" s="11" t="n">
        <v>0.575</v>
      </c>
      <c r="G1464" s="12">
        <f>0*8</f>
        <v/>
      </c>
      <c r="H1464" s="12">
        <f>F1464-G1464</f>
        <v/>
      </c>
      <c r="I1464" s="10">
        <f>IF(E1464=0,"Fora",IF(E1463=0,"Carg xar",IF(H1464&lt;0,IF(M1464&lt;0.9,"Carg FV","Stby"),IF(M1464&gt;P1464,"V2H",IF(M1464&lt;0.9,"Carg xar","Stby")))))</f>
        <v/>
      </c>
      <c r="J1464" s="12">
        <f>IF(OR(I1464="Carg FV",I1464="Carg xar"),MIN(IF(I1464="Carg FV",ABS(H1464),7.4),7.4,MAX(0,(0.9-M1464)*40)*0.95),0)</f>
        <v/>
      </c>
      <c r="K1464" s="12">
        <f>IF(I1464="V2H",MIN(MAX(0,H1464),7.4,MAX(0,(M1464-P1464)*40)*0.95),0)</f>
        <v/>
      </c>
      <c r="L1464" s="12">
        <f>IF(E1464=0,0,MAX(0,H1464-K1464))</f>
        <v/>
      </c>
      <c r="M1464" s="13">
        <f>M1463+J1463/40-IF(I1463="V2H",K1463/(0.95*40),0)-IF(E1464=0,IF(E1463=1,IF(D1464=1,30,40)*0.18/(2*40),0),0)-IF(E1464=1,IF(E1463=0,IF(D1464=1,30,40)*0.18/(2*40),0),0)</f>
        <v/>
      </c>
      <c r="N1464" s="14" t="n">
        <v>0.09</v>
      </c>
      <c r="O1464" s="15">
        <f>K1464*N1464</f>
        <v/>
      </c>
      <c r="P1464">
        <f>IF(E1464=0,0.3,IF(D1464=1,IF(C1464&gt;=Params!$B$13-3,IF(C1464&lt;Params!$B$13,Params!$B$20,0.3),0.3),IF(C1464&gt;=Params!$B$15-3,IF(C1464&lt;Params!$B$15,Params!$B$21,0.3),0.3)))</f>
        <v/>
      </c>
    </row>
    <row r="1465" ht="15" customHeight="1" s="1">
      <c r="A1465" s="9" t="n">
        <v>1462</v>
      </c>
      <c r="B1465" s="6" t="inlineStr">
        <is>
          <t>02/03</t>
        </is>
      </c>
      <c r="C1465" s="6" t="n">
        <v>21</v>
      </c>
      <c r="D1465" s="6" t="n">
        <v>1</v>
      </c>
      <c r="E1465" s="10">
        <f>IF(D1465=1, IF(OR(C1465&lt;10, C1465&gt;=15),1,0), IF(OR(C1465&lt;7, C1465&gt;=18),1,0))</f>
        <v/>
      </c>
      <c r="F1465" s="11" t="n">
        <v>0.972</v>
      </c>
      <c r="G1465" s="12">
        <f>0*8</f>
        <v/>
      </c>
      <c r="H1465" s="12">
        <f>F1465-G1465</f>
        <v/>
      </c>
      <c r="I1465" s="10">
        <f>IF(E1465=0,"Fora",IF(E1464=0,"Carg xar",IF(H1465&lt;0,IF(M1465&lt;0.9,"Carg FV","Stby"),IF(M1465&gt;P1465,"V2H",IF(M1465&lt;0.9,"Carg xar","Stby")))))</f>
        <v/>
      </c>
      <c r="J1465" s="12">
        <f>IF(OR(I1465="Carg FV",I1465="Carg xar"),MIN(IF(I1465="Carg FV",ABS(H1465),7.4),7.4,MAX(0,(0.9-M1465)*40)*0.95),0)</f>
        <v/>
      </c>
      <c r="K1465" s="12">
        <f>IF(I1465="V2H",MIN(MAX(0,H1465),7.4,MAX(0,(M1465-P1465)*40)*0.95),0)</f>
        <v/>
      </c>
      <c r="L1465" s="12">
        <f>IF(E1465=0,0,MAX(0,H1465-K1465))</f>
        <v/>
      </c>
      <c r="M1465" s="13">
        <f>M1464+J1464/40-IF(I1464="V2H",K1464/(0.95*40),0)-IF(E1465=0,IF(E1464=1,IF(D1465=1,30,40)*0.18/(2*40),0),0)-IF(E1465=1,IF(E1464=0,IF(D1465=1,30,40)*0.18/(2*40),0),0)</f>
        <v/>
      </c>
      <c r="N1465" s="14" t="n">
        <v>0.09</v>
      </c>
      <c r="O1465" s="15">
        <f>K1465*N1465</f>
        <v/>
      </c>
      <c r="P1465">
        <f>IF(E1465=0,0.3,IF(D1465=1,IF(C1465&gt;=Params!$B$13-3,IF(C1465&lt;Params!$B$13,Params!$B$20,0.3),0.3),IF(C1465&gt;=Params!$B$15-3,IF(C1465&lt;Params!$B$15,Params!$B$21,0.3),0.3)))</f>
        <v/>
      </c>
    </row>
    <row r="1466" ht="15" customHeight="1" s="1">
      <c r="A1466" s="9" t="n">
        <v>1463</v>
      </c>
      <c r="B1466" s="6" t="inlineStr">
        <is>
          <t>02/03</t>
        </is>
      </c>
      <c r="C1466" s="6" t="n">
        <v>22</v>
      </c>
      <c r="D1466" s="6" t="n">
        <v>1</v>
      </c>
      <c r="E1466" s="10">
        <f>IF(D1466=1, IF(OR(C1466&lt;10, C1466&gt;=15),1,0), IF(OR(C1466&lt;7, C1466&gt;=18),1,0))</f>
        <v/>
      </c>
      <c r="F1466" s="11" t="n">
        <v>0.736</v>
      </c>
      <c r="G1466" s="12">
        <f>0*8</f>
        <v/>
      </c>
      <c r="H1466" s="12">
        <f>F1466-G1466</f>
        <v/>
      </c>
      <c r="I1466" s="10">
        <f>IF(E1466=0,"Fora",IF(E1465=0,"Carg xar",IF(H1466&lt;0,IF(M1466&lt;0.9,"Carg FV","Stby"),IF(M1466&gt;P1466,"V2H",IF(M1466&lt;0.9,"Carg xar","Stby")))))</f>
        <v/>
      </c>
      <c r="J1466" s="12">
        <f>IF(OR(I1466="Carg FV",I1466="Carg xar"),MIN(IF(I1466="Carg FV",ABS(H1466),7.4),7.4,MAX(0,(0.9-M1466)*40)*0.95),0)</f>
        <v/>
      </c>
      <c r="K1466" s="12">
        <f>IF(I1466="V2H",MIN(MAX(0,H1466),7.4,MAX(0,(M1466-P1466)*40)*0.95),0)</f>
        <v/>
      </c>
      <c r="L1466" s="12">
        <f>IF(E1466=0,0,MAX(0,H1466-K1466))</f>
        <v/>
      </c>
      <c r="M1466" s="13">
        <f>M1465+J1465/40-IF(I1465="V2H",K1465/(0.95*40),0)-IF(E1466=0,IF(E1465=1,IF(D1466=1,30,40)*0.18/(2*40),0),0)-IF(E1466=1,IF(E1465=0,IF(D1466=1,30,40)*0.18/(2*40),0),0)</f>
        <v/>
      </c>
      <c r="N1466" s="14" t="n">
        <v>0.09</v>
      </c>
      <c r="O1466" s="15">
        <f>K1466*N1466</f>
        <v/>
      </c>
      <c r="P1466">
        <f>IF(E1466=0,0.3,IF(D1466=1,IF(C1466&gt;=Params!$B$13-3,IF(C1466&lt;Params!$B$13,Params!$B$20,0.3),0.3),IF(C1466&gt;=Params!$B$15-3,IF(C1466&lt;Params!$B$15,Params!$B$21,0.3),0.3)))</f>
        <v/>
      </c>
    </row>
    <row r="1467" ht="15" customHeight="1" s="1">
      <c r="A1467" s="9" t="n">
        <v>1464</v>
      </c>
      <c r="B1467" s="6" t="inlineStr">
        <is>
          <t>02/03</t>
        </is>
      </c>
      <c r="C1467" s="6" t="n">
        <v>23</v>
      </c>
      <c r="D1467" s="6" t="n">
        <v>1</v>
      </c>
      <c r="E1467" s="10">
        <f>IF(D1467=1, IF(OR(C1467&lt;10, C1467&gt;=15),1,0), IF(OR(C1467&lt;7, C1467&gt;=18),1,0))</f>
        <v/>
      </c>
      <c r="F1467" s="11" t="n">
        <v>1.889</v>
      </c>
      <c r="G1467" s="12">
        <f>0*8</f>
        <v/>
      </c>
      <c r="H1467" s="12">
        <f>F1467-G1467</f>
        <v/>
      </c>
      <c r="I1467" s="10">
        <f>IF(E1467=0,"Fora",IF(E1466=0,"Carg xar",IF(H1467&lt;0,IF(M1467&lt;0.9,"Carg FV","Stby"),IF(M1467&gt;P1467,"V2H",IF(M1467&lt;0.9,"Carg xar","Stby")))))</f>
        <v/>
      </c>
      <c r="J1467" s="12">
        <f>IF(OR(I1467="Carg FV",I1467="Carg xar"),MIN(IF(I1467="Carg FV",ABS(H1467),7.4),7.4,MAX(0,(0.9-M1467)*40)*0.95),0)</f>
        <v/>
      </c>
      <c r="K1467" s="12">
        <f>IF(I1467="V2H",MIN(MAX(0,H1467),7.4,MAX(0,(M1467-P1467)*40)*0.95),0)</f>
        <v/>
      </c>
      <c r="L1467" s="12">
        <f>IF(E1467=0,0,MAX(0,H1467-K1467))</f>
        <v/>
      </c>
      <c r="M1467" s="13">
        <f>M1466+J1466/40-IF(I1466="V2H",K1466/(0.95*40),0)-IF(E1467=0,IF(E1466=1,IF(D1467=1,30,40)*0.18/(2*40),0),0)-IF(E1467=1,IF(E1466=0,IF(D1467=1,30,40)*0.18/(2*40),0),0)</f>
        <v/>
      </c>
      <c r="N1467" s="14" t="n">
        <v>0.09</v>
      </c>
      <c r="O1467" s="15">
        <f>K1467*N1467</f>
        <v/>
      </c>
      <c r="P1467">
        <f>IF(E1467=0,0.3,IF(D1467=1,IF(C1467&gt;=Params!$B$13-3,IF(C1467&lt;Params!$B$13,Params!$B$20,0.3),0.3),IF(C1467&gt;=Params!$B$15-3,IF(C1467&lt;Params!$B$15,Params!$B$21,0.3),0.3)))</f>
        <v/>
      </c>
    </row>
    <row r="1468" ht="15" customHeight="1" s="1">
      <c r="A1468" s="9" t="n">
        <v>1465</v>
      </c>
      <c r="B1468" s="6" t="inlineStr">
        <is>
          <t>03/03</t>
        </is>
      </c>
      <c r="C1468" s="6" t="n">
        <v>0</v>
      </c>
      <c r="D1468" s="6" t="n">
        <v>0</v>
      </c>
      <c r="E1468" s="10">
        <f>IF(D1468=1, IF(OR(C1468&lt;10, C1468&gt;=15),1,0), IF(OR(C1468&lt;7, C1468&gt;=18),1,0))</f>
        <v/>
      </c>
      <c r="F1468" s="11" t="n">
        <v>0.197</v>
      </c>
      <c r="G1468" s="12">
        <f>0*8</f>
        <v/>
      </c>
      <c r="H1468" s="12">
        <f>F1468-G1468</f>
        <v/>
      </c>
      <c r="I1468" s="10">
        <f>IF(E1468=0,"Fora",IF(E1467=0,"Carg xar",IF(H1468&lt;0,IF(M1468&lt;0.9,"Carg FV","Stby"),IF(M1468&gt;P1468,"V2H",IF(M1468&lt;0.9,"Carg xar","Stby")))))</f>
        <v/>
      </c>
      <c r="J1468" s="12">
        <f>IF(OR(I1468="Carg FV",I1468="Carg xar"),MIN(IF(I1468="Carg FV",ABS(H1468),7.4),7.4,MAX(0,(0.9-M1468)*40)*0.95),0)</f>
        <v/>
      </c>
      <c r="K1468" s="12">
        <f>IF(I1468="V2H",MIN(MAX(0,H1468),7.4,MAX(0,(M1468-P1468)*40)*0.95),0)</f>
        <v/>
      </c>
      <c r="L1468" s="12">
        <f>IF(E1468=0,0,MAX(0,H1468-K1468))</f>
        <v/>
      </c>
      <c r="M1468" s="13">
        <f>M1467+J1467/40-IF(I1467="V2H",K1467/(0.95*40),0)-IF(E1468=0,IF(E1467=1,IF(D1468=1,30,40)*0.18/(2*40),0),0)-IF(E1468=1,IF(E1467=0,IF(D1468=1,30,40)*0.18/(2*40),0),0)</f>
        <v/>
      </c>
      <c r="N1468" s="14" t="n">
        <v>0.09</v>
      </c>
      <c r="O1468" s="15">
        <f>K1468*N1468</f>
        <v/>
      </c>
      <c r="P1468">
        <f>IF(E1468=0,0.3,IF(D1468=1,IF(C1468&gt;=Params!$B$13-3,IF(C1468&lt;Params!$B$13,Params!$B$20,0.3),0.3),IF(C1468&gt;=Params!$B$15-3,IF(C1468&lt;Params!$B$15,Params!$B$21,0.3),0.3)))</f>
        <v/>
      </c>
    </row>
    <row r="1469" ht="15" customHeight="1" s="1">
      <c r="A1469" s="9" t="n">
        <v>1466</v>
      </c>
      <c r="B1469" s="6" t="inlineStr">
        <is>
          <t>03/03</t>
        </is>
      </c>
      <c r="C1469" s="6" t="n">
        <v>1</v>
      </c>
      <c r="D1469" s="6" t="n">
        <v>0</v>
      </c>
      <c r="E1469" s="10">
        <f>IF(D1469=1, IF(OR(C1469&lt;10, C1469&gt;=15),1,0), IF(OR(C1469&lt;7, C1469&gt;=18),1,0))</f>
        <v/>
      </c>
      <c r="F1469" s="11" t="n">
        <v>0.151</v>
      </c>
      <c r="G1469" s="12">
        <f>0*8</f>
        <v/>
      </c>
      <c r="H1469" s="12">
        <f>F1469-G1469</f>
        <v/>
      </c>
      <c r="I1469" s="10">
        <f>IF(E1469=0,"Fora",IF(E1468=0,"Carg xar",IF(H1469&lt;0,IF(M1469&lt;0.9,"Carg FV","Stby"),IF(M1469&gt;P1469,"V2H",IF(M1469&lt;0.9,"Carg xar","Stby")))))</f>
        <v/>
      </c>
      <c r="J1469" s="12">
        <f>IF(OR(I1469="Carg FV",I1469="Carg xar"),MIN(IF(I1469="Carg FV",ABS(H1469),7.4),7.4,MAX(0,(0.9-M1469)*40)*0.95),0)</f>
        <v/>
      </c>
      <c r="K1469" s="12">
        <f>IF(I1469="V2H",MIN(MAX(0,H1469),7.4,MAX(0,(M1469-P1469)*40)*0.95),0)</f>
        <v/>
      </c>
      <c r="L1469" s="12">
        <f>IF(E1469=0,0,MAX(0,H1469-K1469))</f>
        <v/>
      </c>
      <c r="M1469" s="13">
        <f>M1468+J1468/40-IF(I1468="V2H",K1468/(0.95*40),0)-IF(E1469=0,IF(E1468=1,IF(D1469=1,30,40)*0.18/(2*40),0),0)-IF(E1469=1,IF(E1468=0,IF(D1469=1,30,40)*0.18/(2*40),0),0)</f>
        <v/>
      </c>
      <c r="N1469" s="14" t="n">
        <v>0.09</v>
      </c>
      <c r="O1469" s="15">
        <f>K1469*N1469</f>
        <v/>
      </c>
      <c r="P1469">
        <f>IF(E1469=0,0.3,IF(D1469=1,IF(C1469&gt;=Params!$B$13-3,IF(C1469&lt;Params!$B$13,Params!$B$20,0.3),0.3),IF(C1469&gt;=Params!$B$15-3,IF(C1469&lt;Params!$B$15,Params!$B$21,0.3),0.3)))</f>
        <v/>
      </c>
    </row>
    <row r="1470" ht="15" customHeight="1" s="1">
      <c r="A1470" s="9" t="n">
        <v>1467</v>
      </c>
      <c r="B1470" s="6" t="inlineStr">
        <is>
          <t>03/03</t>
        </is>
      </c>
      <c r="C1470" s="6" t="n">
        <v>2</v>
      </c>
      <c r="D1470" s="6" t="n">
        <v>0</v>
      </c>
      <c r="E1470" s="10">
        <f>IF(D1470=1, IF(OR(C1470&lt;10, C1470&gt;=15),1,0), IF(OR(C1470&lt;7, C1470&gt;=18),1,0))</f>
        <v/>
      </c>
      <c r="F1470" s="11" t="n">
        <v>0.122</v>
      </c>
      <c r="G1470" s="12">
        <f>0*8</f>
        <v/>
      </c>
      <c r="H1470" s="12">
        <f>F1470-G1470</f>
        <v/>
      </c>
      <c r="I1470" s="10">
        <f>IF(E1470=0,"Fora",IF(E1469=0,"Carg xar",IF(H1470&lt;0,IF(M1470&lt;0.9,"Carg FV","Stby"),IF(M1470&gt;P1470,"V2H",IF(M1470&lt;0.9,"Carg xar","Stby")))))</f>
        <v/>
      </c>
      <c r="J1470" s="12">
        <f>IF(OR(I1470="Carg FV",I1470="Carg xar"),MIN(IF(I1470="Carg FV",ABS(H1470),7.4),7.4,MAX(0,(0.9-M1470)*40)*0.95),0)</f>
        <v/>
      </c>
      <c r="K1470" s="12">
        <f>IF(I1470="V2H",MIN(MAX(0,H1470),7.4,MAX(0,(M1470-P1470)*40)*0.95),0)</f>
        <v/>
      </c>
      <c r="L1470" s="12">
        <f>IF(E1470=0,0,MAX(0,H1470-K1470))</f>
        <v/>
      </c>
      <c r="M1470" s="13">
        <f>M1469+J1469/40-IF(I1469="V2H",K1469/(0.95*40),0)-IF(E1470=0,IF(E1469=1,IF(D1470=1,30,40)*0.18/(2*40),0),0)-IF(E1470=1,IF(E1469=0,IF(D1470=1,30,40)*0.18/(2*40),0),0)</f>
        <v/>
      </c>
      <c r="N1470" s="14" t="n">
        <v>0.09</v>
      </c>
      <c r="O1470" s="15">
        <f>K1470*N1470</f>
        <v/>
      </c>
      <c r="P1470">
        <f>IF(E1470=0,0.3,IF(D1470=1,IF(C1470&gt;=Params!$B$13-3,IF(C1470&lt;Params!$B$13,Params!$B$20,0.3),0.3),IF(C1470&gt;=Params!$B$15-3,IF(C1470&lt;Params!$B$15,Params!$B$21,0.3),0.3)))</f>
        <v/>
      </c>
    </row>
    <row r="1471" ht="15" customHeight="1" s="1">
      <c r="A1471" s="9" t="n">
        <v>1468</v>
      </c>
      <c r="B1471" s="6" t="inlineStr">
        <is>
          <t>03/03</t>
        </is>
      </c>
      <c r="C1471" s="6" t="n">
        <v>3</v>
      </c>
      <c r="D1471" s="6" t="n">
        <v>0</v>
      </c>
      <c r="E1471" s="10">
        <f>IF(D1471=1, IF(OR(C1471&lt;10, C1471&gt;=15),1,0), IF(OR(C1471&lt;7, C1471&gt;=18),1,0))</f>
        <v/>
      </c>
      <c r="F1471" s="11" t="n">
        <v>0.122</v>
      </c>
      <c r="G1471" s="12">
        <f>0*8</f>
        <v/>
      </c>
      <c r="H1471" s="12">
        <f>F1471-G1471</f>
        <v/>
      </c>
      <c r="I1471" s="10">
        <f>IF(E1471=0,"Fora",IF(E1470=0,"Carg xar",IF(H1471&lt;0,IF(M1471&lt;0.9,"Carg FV","Stby"),IF(M1471&gt;P1471,"V2H",IF(M1471&lt;0.9,"Carg xar","Stby")))))</f>
        <v/>
      </c>
      <c r="J1471" s="12">
        <f>IF(OR(I1471="Carg FV",I1471="Carg xar"),MIN(IF(I1471="Carg FV",ABS(H1471),7.4),7.4,MAX(0,(0.9-M1471)*40)*0.95),0)</f>
        <v/>
      </c>
      <c r="K1471" s="12">
        <f>IF(I1471="V2H",MIN(MAX(0,H1471),7.4,MAX(0,(M1471-P1471)*40)*0.95),0)</f>
        <v/>
      </c>
      <c r="L1471" s="12">
        <f>IF(E1471=0,0,MAX(0,H1471-K1471))</f>
        <v/>
      </c>
      <c r="M1471" s="13">
        <f>M1470+J1470/40-IF(I1470="V2H",K1470/(0.95*40),0)-IF(E1471=0,IF(E1470=1,IF(D1471=1,30,40)*0.18/(2*40),0),0)-IF(E1471=1,IF(E1470=0,IF(D1471=1,30,40)*0.18/(2*40),0),0)</f>
        <v/>
      </c>
      <c r="N1471" s="14" t="n">
        <v>0.09</v>
      </c>
      <c r="O1471" s="15">
        <f>K1471*N1471</f>
        <v/>
      </c>
      <c r="P1471">
        <f>IF(E1471=0,0.3,IF(D1471=1,IF(C1471&gt;=Params!$B$13-3,IF(C1471&lt;Params!$B$13,Params!$B$20,0.3),0.3),IF(C1471&gt;=Params!$B$15-3,IF(C1471&lt;Params!$B$15,Params!$B$21,0.3),0.3)))</f>
        <v/>
      </c>
    </row>
    <row r="1472" ht="15" customHeight="1" s="1">
      <c r="A1472" s="9" t="n">
        <v>1469</v>
      </c>
      <c r="B1472" s="6" t="inlineStr">
        <is>
          <t>03/03</t>
        </is>
      </c>
      <c r="C1472" s="6" t="n">
        <v>4</v>
      </c>
      <c r="D1472" s="6" t="n">
        <v>0</v>
      </c>
      <c r="E1472" s="10">
        <f>IF(D1472=1, IF(OR(C1472&lt;10, C1472&gt;=15),1,0), IF(OR(C1472&lt;7, C1472&gt;=18),1,0))</f>
        <v/>
      </c>
      <c r="F1472" s="11" t="n">
        <v>0.181</v>
      </c>
      <c r="G1472" s="12">
        <f>0*8</f>
        <v/>
      </c>
      <c r="H1472" s="12">
        <f>F1472-G1472</f>
        <v/>
      </c>
      <c r="I1472" s="10">
        <f>IF(E1472=0,"Fora",IF(E1471=0,"Carg xar",IF(H1472&lt;0,IF(M1472&lt;0.9,"Carg FV","Stby"),IF(M1472&gt;P1472,"V2H",IF(M1472&lt;0.9,"Carg xar","Stby")))))</f>
        <v/>
      </c>
      <c r="J1472" s="12">
        <f>IF(OR(I1472="Carg FV",I1472="Carg xar"),MIN(IF(I1472="Carg FV",ABS(H1472),7.4),7.4,MAX(0,(0.9-M1472)*40)*0.95),0)</f>
        <v/>
      </c>
      <c r="K1472" s="12">
        <f>IF(I1472="V2H",MIN(MAX(0,H1472),7.4,MAX(0,(M1472-P1472)*40)*0.95),0)</f>
        <v/>
      </c>
      <c r="L1472" s="12">
        <f>IF(E1472=0,0,MAX(0,H1472-K1472))</f>
        <v/>
      </c>
      <c r="M1472" s="13">
        <f>M1471+J1471/40-IF(I1471="V2H",K1471/(0.95*40),0)-IF(E1472=0,IF(E1471=1,IF(D1472=1,30,40)*0.18/(2*40),0),0)-IF(E1472=1,IF(E1471=0,IF(D1472=1,30,40)*0.18/(2*40),0),0)</f>
        <v/>
      </c>
      <c r="N1472" s="14" t="n">
        <v>0.09</v>
      </c>
      <c r="O1472" s="15">
        <f>K1472*N1472</f>
        <v/>
      </c>
      <c r="P1472">
        <f>IF(E1472=0,0.3,IF(D1472=1,IF(C1472&gt;=Params!$B$13-3,IF(C1472&lt;Params!$B$13,Params!$B$20,0.3),0.3),IF(C1472&gt;=Params!$B$15-3,IF(C1472&lt;Params!$B$15,Params!$B$21,0.3),0.3)))</f>
        <v/>
      </c>
    </row>
    <row r="1473" ht="15" customHeight="1" s="1">
      <c r="A1473" s="9" t="n">
        <v>1470</v>
      </c>
      <c r="B1473" s="6" t="inlineStr">
        <is>
          <t>03/03</t>
        </is>
      </c>
      <c r="C1473" s="6" t="n">
        <v>5</v>
      </c>
      <c r="D1473" s="6" t="n">
        <v>0</v>
      </c>
      <c r="E1473" s="10">
        <f>IF(D1473=1, IF(OR(C1473&lt;10, C1473&gt;=15),1,0), IF(OR(C1473&lt;7, C1473&gt;=18),1,0))</f>
        <v/>
      </c>
      <c r="F1473" s="11" t="n">
        <v>0.148</v>
      </c>
      <c r="G1473" s="12">
        <f>0*8</f>
        <v/>
      </c>
      <c r="H1473" s="12">
        <f>F1473-G1473</f>
        <v/>
      </c>
      <c r="I1473" s="10">
        <f>IF(E1473=0,"Fora",IF(E1472=0,"Carg xar",IF(H1473&lt;0,IF(M1473&lt;0.9,"Carg FV","Stby"),IF(M1473&gt;P1473,"V2H",IF(M1473&lt;0.9,"Carg xar","Stby")))))</f>
        <v/>
      </c>
      <c r="J1473" s="12">
        <f>IF(OR(I1473="Carg FV",I1473="Carg xar"),MIN(IF(I1473="Carg FV",ABS(H1473),7.4),7.4,MAX(0,(0.9-M1473)*40)*0.95),0)</f>
        <v/>
      </c>
      <c r="K1473" s="12">
        <f>IF(I1473="V2H",MIN(MAX(0,H1473),7.4,MAX(0,(M1473-P1473)*40)*0.95),0)</f>
        <v/>
      </c>
      <c r="L1473" s="12">
        <f>IF(E1473=0,0,MAX(0,H1473-K1473))</f>
        <v/>
      </c>
      <c r="M1473" s="13">
        <f>M1472+J1472/40-IF(I1472="V2H",K1472/(0.95*40),0)-IF(E1473=0,IF(E1472=1,IF(D1473=1,30,40)*0.18/(2*40),0),0)-IF(E1473=1,IF(E1472=0,IF(D1473=1,30,40)*0.18/(2*40),0),0)</f>
        <v/>
      </c>
      <c r="N1473" s="14" t="n">
        <v>0.09</v>
      </c>
      <c r="O1473" s="15">
        <f>K1473*N1473</f>
        <v/>
      </c>
      <c r="P1473">
        <f>IF(E1473=0,0.3,IF(D1473=1,IF(C1473&gt;=Params!$B$13-3,IF(C1473&lt;Params!$B$13,Params!$B$20,0.3),0.3),IF(C1473&gt;=Params!$B$15-3,IF(C1473&lt;Params!$B$15,Params!$B$21,0.3),0.3)))</f>
        <v/>
      </c>
    </row>
    <row r="1474" ht="15" customHeight="1" s="1">
      <c r="A1474" s="9" t="n">
        <v>1471</v>
      </c>
      <c r="B1474" s="6" t="inlineStr">
        <is>
          <t>03/03</t>
        </is>
      </c>
      <c r="C1474" s="6" t="n">
        <v>6</v>
      </c>
      <c r="D1474" s="6" t="n">
        <v>0</v>
      </c>
      <c r="E1474" s="10">
        <f>IF(D1474=1, IF(OR(C1474&lt;10, C1474&gt;=15),1,0), IF(OR(C1474&lt;7, C1474&gt;=18),1,0))</f>
        <v/>
      </c>
      <c r="F1474" s="11" t="n">
        <v>2.934</v>
      </c>
      <c r="G1474" s="12">
        <f>0*8</f>
        <v/>
      </c>
      <c r="H1474" s="12">
        <f>F1474-G1474</f>
        <v/>
      </c>
      <c r="I1474" s="10">
        <f>IF(E1474=0,"Fora",IF(E1473=0,"Carg xar",IF(H1474&lt;0,IF(M1474&lt;0.9,"Carg FV","Stby"),IF(M1474&gt;P1474,"V2H",IF(M1474&lt;0.9,"Carg xar","Stby")))))</f>
        <v/>
      </c>
      <c r="J1474" s="12">
        <f>IF(OR(I1474="Carg FV",I1474="Carg xar"),MIN(IF(I1474="Carg FV",ABS(H1474),7.4),7.4,MAX(0,(0.9-M1474)*40)*0.95),0)</f>
        <v/>
      </c>
      <c r="K1474" s="12">
        <f>IF(I1474="V2H",MIN(MAX(0,H1474),7.4,MAX(0,(M1474-P1474)*40)*0.95),0)</f>
        <v/>
      </c>
      <c r="L1474" s="12">
        <f>IF(E1474=0,0,MAX(0,H1474-K1474))</f>
        <v/>
      </c>
      <c r="M1474" s="13">
        <f>M1473+J1473/40-IF(I1473="V2H",K1473/(0.95*40),0)-IF(E1474=0,IF(E1473=1,IF(D1474=1,30,40)*0.18/(2*40),0),0)-IF(E1474=1,IF(E1473=0,IF(D1474=1,30,40)*0.18/(2*40),0),0)</f>
        <v/>
      </c>
      <c r="N1474" s="14" t="n">
        <v>0.09</v>
      </c>
      <c r="O1474" s="15">
        <f>K1474*N1474</f>
        <v/>
      </c>
      <c r="P1474">
        <f>IF(E1474=0,0.3,IF(D1474=1,IF(C1474&gt;=Params!$B$13-3,IF(C1474&lt;Params!$B$13,Params!$B$20,0.3),0.3),IF(C1474&gt;=Params!$B$15-3,IF(C1474&lt;Params!$B$15,Params!$B$21,0.3),0.3)))</f>
        <v/>
      </c>
    </row>
    <row r="1475" ht="15" customHeight="1" s="1">
      <c r="A1475" s="9" t="n">
        <v>1472</v>
      </c>
      <c r="B1475" s="6" t="inlineStr">
        <is>
          <t>03/03</t>
        </is>
      </c>
      <c r="C1475" s="6" t="n">
        <v>7</v>
      </c>
      <c r="D1475" s="6" t="n">
        <v>0</v>
      </c>
      <c r="E1475" s="10">
        <f>IF(D1475=1, IF(OR(C1475&lt;10, C1475&gt;=15),1,0), IF(OR(C1475&lt;7, C1475&gt;=18),1,0))</f>
        <v/>
      </c>
      <c r="F1475" s="11" t="n">
        <v>2.98</v>
      </c>
      <c r="G1475" s="12">
        <f>0.05*8</f>
        <v/>
      </c>
      <c r="H1475" s="12">
        <f>F1475-G1475</f>
        <v/>
      </c>
      <c r="I1475" s="10">
        <f>IF(E1475=0,"Fora",IF(E1474=0,"Carg xar",IF(H1475&lt;0,IF(M1475&lt;0.9,"Carg FV","Stby"),IF(M1475&gt;P1475,"V2H",IF(M1475&lt;0.9,"Carg xar","Stby")))))</f>
        <v/>
      </c>
      <c r="J1475" s="12">
        <f>IF(OR(I1475="Carg FV",I1475="Carg xar"),MIN(IF(I1475="Carg FV",ABS(H1475),7.4),7.4,MAX(0,(0.9-M1475)*40)*0.95),0)</f>
        <v/>
      </c>
      <c r="K1475" s="12">
        <f>IF(I1475="V2H",MIN(MAX(0,H1475),7.4,MAX(0,(M1475-P1475)*40)*0.95),0)</f>
        <v/>
      </c>
      <c r="L1475" s="12">
        <f>IF(E1475=0,0,MAX(0,H1475-K1475))</f>
        <v/>
      </c>
      <c r="M1475" s="13">
        <f>M1474+J1474/40-IF(I1474="V2H",K1474/(0.95*40),0)-IF(E1475=0,IF(E1474=1,IF(D1475=1,30,40)*0.18/(2*40),0),0)-IF(E1475=1,IF(E1474=0,IF(D1475=1,30,40)*0.18/(2*40),0),0)</f>
        <v/>
      </c>
      <c r="N1475" s="14" t="n">
        <v>0.09</v>
      </c>
      <c r="O1475" s="15">
        <f>K1475*N1475</f>
        <v/>
      </c>
      <c r="P1475">
        <f>IF(E1475=0,0.3,IF(D1475=1,IF(C1475&gt;=Params!$B$13-3,IF(C1475&lt;Params!$B$13,Params!$B$20,0.3),0.3),IF(C1475&gt;=Params!$B$15-3,IF(C1475&lt;Params!$B$15,Params!$B$21,0.3),0.3)))</f>
        <v/>
      </c>
    </row>
    <row r="1476" ht="15" customHeight="1" s="1">
      <c r="A1476" s="9" t="n">
        <v>1473</v>
      </c>
      <c r="B1476" s="6" t="inlineStr">
        <is>
          <t>03/03</t>
        </is>
      </c>
      <c r="C1476" s="6" t="n">
        <v>8</v>
      </c>
      <c r="D1476" s="6" t="n">
        <v>0</v>
      </c>
      <c r="E1476" s="10">
        <f>IF(D1476=1, IF(OR(C1476&lt;10, C1476&gt;=15),1,0), IF(OR(C1476&lt;7, C1476&gt;=18),1,0))</f>
        <v/>
      </c>
      <c r="F1476" s="11" t="n">
        <v>2.369</v>
      </c>
      <c r="G1476" s="12">
        <f>0.18*8</f>
        <v/>
      </c>
      <c r="H1476" s="12">
        <f>F1476-G1476</f>
        <v/>
      </c>
      <c r="I1476" s="10">
        <f>IF(E1476=0,"Fora",IF(E1475=0,"Carg xar",IF(H1476&lt;0,IF(M1476&lt;0.9,"Carg FV","Stby"),IF(M1476&gt;P1476,"V2H",IF(M1476&lt;0.9,"Carg xar","Stby")))))</f>
        <v/>
      </c>
      <c r="J1476" s="12">
        <f>IF(OR(I1476="Carg FV",I1476="Carg xar"),MIN(IF(I1476="Carg FV",ABS(H1476),7.4),7.4,MAX(0,(0.9-M1476)*40)*0.95),0)</f>
        <v/>
      </c>
      <c r="K1476" s="12">
        <f>IF(I1476="V2H",MIN(MAX(0,H1476),7.4,MAX(0,(M1476-P1476)*40)*0.95),0)</f>
        <v/>
      </c>
      <c r="L1476" s="12">
        <f>IF(E1476=0,0,MAX(0,H1476-K1476))</f>
        <v/>
      </c>
      <c r="M1476" s="13">
        <f>M1475+J1475/40-IF(I1475="V2H",K1475/(0.95*40),0)-IF(E1476=0,IF(E1475=1,IF(D1476=1,30,40)*0.18/(2*40),0),0)-IF(E1476=1,IF(E1475=0,IF(D1476=1,30,40)*0.18/(2*40),0),0)</f>
        <v/>
      </c>
      <c r="N1476" s="14" t="n">
        <v>0.15</v>
      </c>
      <c r="O1476" s="15">
        <f>K1476*N1476</f>
        <v/>
      </c>
      <c r="P1476">
        <f>IF(E1476=0,0.3,IF(D1476=1,IF(C1476&gt;=Params!$B$13-3,IF(C1476&lt;Params!$B$13,Params!$B$20,0.3),0.3),IF(C1476&gt;=Params!$B$15-3,IF(C1476&lt;Params!$B$15,Params!$B$21,0.3),0.3)))</f>
        <v/>
      </c>
    </row>
    <row r="1477" ht="15" customHeight="1" s="1">
      <c r="A1477" s="9" t="n">
        <v>1474</v>
      </c>
      <c r="B1477" s="6" t="inlineStr">
        <is>
          <t>03/03</t>
        </is>
      </c>
      <c r="C1477" s="6" t="n">
        <v>9</v>
      </c>
      <c r="D1477" s="6" t="n">
        <v>0</v>
      </c>
      <c r="E1477" s="10">
        <f>IF(D1477=1, IF(OR(C1477&lt;10, C1477&gt;=15),1,0), IF(OR(C1477&lt;7, C1477&gt;=18),1,0))</f>
        <v/>
      </c>
      <c r="F1477" s="11" t="n">
        <v>2.969</v>
      </c>
      <c r="G1477" s="12">
        <f>0.38*8</f>
        <v/>
      </c>
      <c r="H1477" s="12">
        <f>F1477-G1477</f>
        <v/>
      </c>
      <c r="I1477" s="10">
        <f>IF(E1477=0,"Fora",IF(E1476=0,"Carg xar",IF(H1477&lt;0,IF(M1477&lt;0.9,"Carg FV","Stby"),IF(M1477&gt;P1477,"V2H",IF(M1477&lt;0.9,"Carg xar","Stby")))))</f>
        <v/>
      </c>
      <c r="J1477" s="12">
        <f>IF(OR(I1477="Carg FV",I1477="Carg xar"),MIN(IF(I1477="Carg FV",ABS(H1477),7.4),7.4,MAX(0,(0.9-M1477)*40)*0.95),0)</f>
        <v/>
      </c>
      <c r="K1477" s="12">
        <f>IF(I1477="V2H",MIN(MAX(0,H1477),7.4,MAX(0,(M1477-P1477)*40)*0.95),0)</f>
        <v/>
      </c>
      <c r="L1477" s="12">
        <f>IF(E1477=0,0,MAX(0,H1477-K1477))</f>
        <v/>
      </c>
      <c r="M1477" s="13">
        <f>M1476+J1476/40-IF(I1476="V2H",K1476/(0.95*40),0)-IF(E1477=0,IF(E1476=1,IF(D1477=1,30,40)*0.18/(2*40),0),0)-IF(E1477=1,IF(E1476=0,IF(D1477=1,30,40)*0.18/(2*40),0),0)</f>
        <v/>
      </c>
      <c r="N1477" s="14" t="n">
        <v>0.15</v>
      </c>
      <c r="O1477" s="15">
        <f>K1477*N1477</f>
        <v/>
      </c>
      <c r="P1477">
        <f>IF(E1477=0,0.3,IF(D1477=1,IF(C1477&gt;=Params!$B$13-3,IF(C1477&lt;Params!$B$13,Params!$B$20,0.3),0.3),IF(C1477&gt;=Params!$B$15-3,IF(C1477&lt;Params!$B$15,Params!$B$21,0.3),0.3)))</f>
        <v/>
      </c>
    </row>
    <row r="1478" ht="15" customHeight="1" s="1">
      <c r="A1478" s="9" t="n">
        <v>1475</v>
      </c>
      <c r="B1478" s="6" t="inlineStr">
        <is>
          <t>03/03</t>
        </is>
      </c>
      <c r="C1478" s="6" t="n">
        <v>10</v>
      </c>
      <c r="D1478" s="6" t="n">
        <v>0</v>
      </c>
      <c r="E1478" s="10">
        <f>IF(D1478=1, IF(OR(C1478&lt;10, C1478&gt;=15),1,0), IF(OR(C1478&lt;7, C1478&gt;=18),1,0))</f>
        <v/>
      </c>
      <c r="F1478" s="11" t="n">
        <v>3.102</v>
      </c>
      <c r="G1478" s="12">
        <f>0.58*8</f>
        <v/>
      </c>
      <c r="H1478" s="12">
        <f>F1478-G1478</f>
        <v/>
      </c>
      <c r="I1478" s="10">
        <f>IF(E1478=0,"Fora",IF(E1477=0,"Carg xar",IF(H1478&lt;0,IF(M1478&lt;0.9,"Carg FV","Stby"),IF(M1478&gt;P1478,"V2H",IF(M1478&lt;0.9,"Carg xar","Stby")))))</f>
        <v/>
      </c>
      <c r="J1478" s="12">
        <f>IF(OR(I1478="Carg FV",I1478="Carg xar"),MIN(IF(I1478="Carg FV",ABS(H1478),7.4),7.4,MAX(0,(0.9-M1478)*40)*0.95),0)</f>
        <v/>
      </c>
      <c r="K1478" s="12">
        <f>IF(I1478="V2H",MIN(MAX(0,H1478),7.4,MAX(0,(M1478-P1478)*40)*0.95),0)</f>
        <v/>
      </c>
      <c r="L1478" s="12">
        <f>IF(E1478=0,0,MAX(0,H1478-K1478))</f>
        <v/>
      </c>
      <c r="M1478" s="13">
        <f>M1477+J1477/40-IF(I1477="V2H",K1477/(0.95*40),0)-IF(E1478=0,IF(E1477=1,IF(D1478=1,30,40)*0.18/(2*40),0),0)-IF(E1478=1,IF(E1477=0,IF(D1478=1,30,40)*0.18/(2*40),0),0)</f>
        <v/>
      </c>
      <c r="N1478" s="14" t="n">
        <v>0.2</v>
      </c>
      <c r="O1478" s="15">
        <f>K1478*N1478</f>
        <v/>
      </c>
      <c r="P1478">
        <f>IF(E1478=0,0.3,IF(D1478=1,IF(C1478&gt;=Params!$B$13-3,IF(C1478&lt;Params!$B$13,Params!$B$20,0.3),0.3),IF(C1478&gt;=Params!$B$15-3,IF(C1478&lt;Params!$B$15,Params!$B$21,0.3),0.3)))</f>
        <v/>
      </c>
    </row>
    <row r="1479" ht="15" customHeight="1" s="1">
      <c r="A1479" s="9" t="n">
        <v>1476</v>
      </c>
      <c r="B1479" s="6" t="inlineStr">
        <is>
          <t>03/03</t>
        </is>
      </c>
      <c r="C1479" s="6" t="n">
        <v>11</v>
      </c>
      <c r="D1479" s="6" t="n">
        <v>0</v>
      </c>
      <c r="E1479" s="10">
        <f>IF(D1479=1, IF(OR(C1479&lt;10, C1479&gt;=15),1,0), IF(OR(C1479&lt;7, C1479&gt;=18),1,0))</f>
        <v/>
      </c>
      <c r="F1479" s="11" t="n">
        <v>2.61</v>
      </c>
      <c r="G1479" s="12">
        <f>0.72*8</f>
        <v/>
      </c>
      <c r="H1479" s="12">
        <f>F1479-G1479</f>
        <v/>
      </c>
      <c r="I1479" s="10">
        <f>IF(E1479=0,"Fora",IF(E1478=0,"Carg xar",IF(H1479&lt;0,IF(M1479&lt;0.9,"Carg FV","Stby"),IF(M1479&gt;P1479,"V2H",IF(M1479&lt;0.9,"Carg xar","Stby")))))</f>
        <v/>
      </c>
      <c r="J1479" s="12">
        <f>IF(OR(I1479="Carg FV",I1479="Carg xar"),MIN(IF(I1479="Carg FV",ABS(H1479),7.4),7.4,MAX(0,(0.9-M1479)*40)*0.95),0)</f>
        <v/>
      </c>
      <c r="K1479" s="12">
        <f>IF(I1479="V2H",MIN(MAX(0,H1479),7.4,MAX(0,(M1479-P1479)*40)*0.95),0)</f>
        <v/>
      </c>
      <c r="L1479" s="12">
        <f>IF(E1479=0,0,MAX(0,H1479-K1479))</f>
        <v/>
      </c>
      <c r="M1479" s="13">
        <f>M1478+J1478/40-IF(I1478="V2H",K1478/(0.95*40),0)-IF(E1479=0,IF(E1478=1,IF(D1479=1,30,40)*0.18/(2*40),0),0)-IF(E1479=1,IF(E1478=0,IF(D1479=1,30,40)*0.18/(2*40),0),0)</f>
        <v/>
      </c>
      <c r="N1479" s="14" t="n">
        <v>0.2</v>
      </c>
      <c r="O1479" s="15">
        <f>K1479*N1479</f>
        <v/>
      </c>
      <c r="P1479">
        <f>IF(E1479=0,0.3,IF(D1479=1,IF(C1479&gt;=Params!$B$13-3,IF(C1479&lt;Params!$B$13,Params!$B$20,0.3),0.3),IF(C1479&gt;=Params!$B$15-3,IF(C1479&lt;Params!$B$15,Params!$B$21,0.3),0.3)))</f>
        <v/>
      </c>
    </row>
    <row r="1480" ht="15" customHeight="1" s="1">
      <c r="A1480" s="9" t="n">
        <v>1477</v>
      </c>
      <c r="B1480" s="6" t="inlineStr">
        <is>
          <t>03/03</t>
        </is>
      </c>
      <c r="C1480" s="6" t="n">
        <v>12</v>
      </c>
      <c r="D1480" s="6" t="n">
        <v>0</v>
      </c>
      <c r="E1480" s="10">
        <f>IF(D1480=1, IF(OR(C1480&lt;10, C1480&gt;=15),1,0), IF(OR(C1480&lt;7, C1480&gt;=18),1,0))</f>
        <v/>
      </c>
      <c r="F1480" s="11" t="n">
        <v>3.041</v>
      </c>
      <c r="G1480" s="12">
        <f>0.78*8</f>
        <v/>
      </c>
      <c r="H1480" s="12">
        <f>F1480-G1480</f>
        <v/>
      </c>
      <c r="I1480" s="10">
        <f>IF(E1480=0,"Fora",IF(E1479=0,"Carg xar",IF(H1480&lt;0,IF(M1480&lt;0.9,"Carg FV","Stby"),IF(M1480&gt;P1480,"V2H",IF(M1480&lt;0.9,"Carg xar","Stby")))))</f>
        <v/>
      </c>
      <c r="J1480" s="12">
        <f>IF(OR(I1480="Carg FV",I1480="Carg xar"),MIN(IF(I1480="Carg FV",ABS(H1480),7.4),7.4,MAX(0,(0.9-M1480)*40)*0.95),0)</f>
        <v/>
      </c>
      <c r="K1480" s="12">
        <f>IF(I1480="V2H",MIN(MAX(0,H1480),7.4,MAX(0,(M1480-P1480)*40)*0.95),0)</f>
        <v/>
      </c>
      <c r="L1480" s="12">
        <f>IF(E1480=0,0,MAX(0,H1480-K1480))</f>
        <v/>
      </c>
      <c r="M1480" s="13">
        <f>M1479+J1479/40-IF(I1479="V2H",K1479/(0.95*40),0)-IF(E1480=0,IF(E1479=1,IF(D1480=1,30,40)*0.18/(2*40),0),0)-IF(E1480=1,IF(E1479=0,IF(D1480=1,30,40)*0.18/(2*40),0),0)</f>
        <v/>
      </c>
      <c r="N1480" s="14" t="n">
        <v>0.2</v>
      </c>
      <c r="O1480" s="15">
        <f>K1480*N1480</f>
        <v/>
      </c>
      <c r="P1480">
        <f>IF(E1480=0,0.3,IF(D1480=1,IF(C1480&gt;=Params!$B$13-3,IF(C1480&lt;Params!$B$13,Params!$B$20,0.3),0.3),IF(C1480&gt;=Params!$B$15-3,IF(C1480&lt;Params!$B$15,Params!$B$21,0.3),0.3)))</f>
        <v/>
      </c>
    </row>
    <row r="1481" ht="15" customHeight="1" s="1">
      <c r="A1481" s="9" t="n">
        <v>1478</v>
      </c>
      <c r="B1481" s="6" t="inlineStr">
        <is>
          <t>03/03</t>
        </is>
      </c>
      <c r="C1481" s="6" t="n">
        <v>13</v>
      </c>
      <c r="D1481" s="6" t="n">
        <v>0</v>
      </c>
      <c r="E1481" s="10">
        <f>IF(D1481=1, IF(OR(C1481&lt;10, C1481&gt;=15),1,0), IF(OR(C1481&lt;7, C1481&gt;=18),1,0))</f>
        <v/>
      </c>
      <c r="F1481" s="11" t="n">
        <v>2.285</v>
      </c>
      <c r="G1481" s="12">
        <f>0.75*8</f>
        <v/>
      </c>
      <c r="H1481" s="12">
        <f>F1481-G1481</f>
        <v/>
      </c>
      <c r="I1481" s="10">
        <f>IF(E1481=0,"Fora",IF(E1480=0,"Carg xar",IF(H1481&lt;0,IF(M1481&lt;0.9,"Carg FV","Stby"),IF(M1481&gt;P1481,"V2H",IF(M1481&lt;0.9,"Carg xar","Stby")))))</f>
        <v/>
      </c>
      <c r="J1481" s="12">
        <f>IF(OR(I1481="Carg FV",I1481="Carg xar"),MIN(IF(I1481="Carg FV",ABS(H1481),7.4),7.4,MAX(0,(0.9-M1481)*40)*0.95),0)</f>
        <v/>
      </c>
      <c r="K1481" s="12">
        <f>IF(I1481="V2H",MIN(MAX(0,H1481),7.4,MAX(0,(M1481-P1481)*40)*0.95),0)</f>
        <v/>
      </c>
      <c r="L1481" s="12">
        <f>IF(E1481=0,0,MAX(0,H1481-K1481))</f>
        <v/>
      </c>
      <c r="M1481" s="13">
        <f>M1480+J1480/40-IF(I1480="V2H",K1480/(0.95*40),0)-IF(E1481=0,IF(E1480=1,IF(D1481=1,30,40)*0.18/(2*40),0),0)-IF(E1481=1,IF(E1480=0,IF(D1481=1,30,40)*0.18/(2*40),0),0)</f>
        <v/>
      </c>
      <c r="N1481" s="14" t="n">
        <v>0.2</v>
      </c>
      <c r="O1481" s="15">
        <f>K1481*N1481</f>
        <v/>
      </c>
      <c r="P1481">
        <f>IF(E1481=0,0.3,IF(D1481=1,IF(C1481&gt;=Params!$B$13-3,IF(C1481&lt;Params!$B$13,Params!$B$20,0.3),0.3),IF(C1481&gt;=Params!$B$15-3,IF(C1481&lt;Params!$B$15,Params!$B$21,0.3),0.3)))</f>
        <v/>
      </c>
    </row>
    <row r="1482" ht="15" customHeight="1" s="1">
      <c r="A1482" s="9" t="n">
        <v>1479</v>
      </c>
      <c r="B1482" s="6" t="inlineStr">
        <is>
          <t>03/03</t>
        </is>
      </c>
      <c r="C1482" s="6" t="n">
        <v>14</v>
      </c>
      <c r="D1482" s="6" t="n">
        <v>0</v>
      </c>
      <c r="E1482" s="10">
        <f>IF(D1482=1, IF(OR(C1482&lt;10, C1482&gt;=15),1,0), IF(OR(C1482&lt;7, C1482&gt;=18),1,0))</f>
        <v/>
      </c>
      <c r="F1482" s="11" t="n">
        <v>1.388</v>
      </c>
      <c r="G1482" s="12">
        <f>0.62*8</f>
        <v/>
      </c>
      <c r="H1482" s="12">
        <f>F1482-G1482</f>
        <v/>
      </c>
      <c r="I1482" s="10">
        <f>IF(E1482=0,"Fora",IF(E1481=0,"Carg xar",IF(H1482&lt;0,IF(M1482&lt;0.9,"Carg FV","Stby"),IF(M1482&gt;P1482,"V2H",IF(M1482&lt;0.9,"Carg xar","Stby")))))</f>
        <v/>
      </c>
      <c r="J1482" s="12">
        <f>IF(OR(I1482="Carg FV",I1482="Carg xar"),MIN(IF(I1482="Carg FV",ABS(H1482),7.4),7.4,MAX(0,(0.9-M1482)*40)*0.95),0)</f>
        <v/>
      </c>
      <c r="K1482" s="12">
        <f>IF(I1482="V2H",MIN(MAX(0,H1482),7.4,MAX(0,(M1482-P1482)*40)*0.95),0)</f>
        <v/>
      </c>
      <c r="L1482" s="12">
        <f>IF(E1482=0,0,MAX(0,H1482-K1482))</f>
        <v/>
      </c>
      <c r="M1482" s="13">
        <f>M1481+J1481/40-IF(I1481="V2H",K1481/(0.95*40),0)-IF(E1482=0,IF(E1481=1,IF(D1482=1,30,40)*0.18/(2*40),0),0)-IF(E1482=1,IF(E1481=0,IF(D1482=1,30,40)*0.18/(2*40),0),0)</f>
        <v/>
      </c>
      <c r="N1482" s="14" t="n">
        <v>0.15</v>
      </c>
      <c r="O1482" s="15">
        <f>K1482*N1482</f>
        <v/>
      </c>
      <c r="P1482">
        <f>IF(E1482=0,0.3,IF(D1482=1,IF(C1482&gt;=Params!$B$13-3,IF(C1482&lt;Params!$B$13,Params!$B$20,0.3),0.3),IF(C1482&gt;=Params!$B$15-3,IF(C1482&lt;Params!$B$15,Params!$B$21,0.3),0.3)))</f>
        <v/>
      </c>
    </row>
    <row r="1483" ht="15" customHeight="1" s="1">
      <c r="A1483" s="9" t="n">
        <v>1480</v>
      </c>
      <c r="B1483" s="6" t="inlineStr">
        <is>
          <t>03/03</t>
        </is>
      </c>
      <c r="C1483" s="6" t="n">
        <v>15</v>
      </c>
      <c r="D1483" s="6" t="n">
        <v>0</v>
      </c>
      <c r="E1483" s="10">
        <f>IF(D1483=1, IF(OR(C1483&lt;10, C1483&gt;=15),1,0), IF(OR(C1483&lt;7, C1483&gt;=18),1,0))</f>
        <v/>
      </c>
      <c r="F1483" s="11" t="n">
        <v>1.369</v>
      </c>
      <c r="G1483" s="12">
        <f>0.45*8</f>
        <v/>
      </c>
      <c r="H1483" s="12">
        <f>F1483-G1483</f>
        <v/>
      </c>
      <c r="I1483" s="10">
        <f>IF(E1483=0,"Fora",IF(E1482=0,"Carg xar",IF(H1483&lt;0,IF(M1483&lt;0.9,"Carg FV","Stby"),IF(M1483&gt;P1483,"V2H",IF(M1483&lt;0.9,"Carg xar","Stby")))))</f>
        <v/>
      </c>
      <c r="J1483" s="12">
        <f>IF(OR(I1483="Carg FV",I1483="Carg xar"),MIN(IF(I1483="Carg FV",ABS(H1483),7.4),7.4,MAX(0,(0.9-M1483)*40)*0.95),0)</f>
        <v/>
      </c>
      <c r="K1483" s="12">
        <f>IF(I1483="V2H",MIN(MAX(0,H1483),7.4,MAX(0,(M1483-P1483)*40)*0.95),0)</f>
        <v/>
      </c>
      <c r="L1483" s="12">
        <f>IF(E1483=0,0,MAX(0,H1483-K1483))</f>
        <v/>
      </c>
      <c r="M1483" s="13">
        <f>M1482+J1482/40-IF(I1482="V2H",K1482/(0.95*40),0)-IF(E1483=0,IF(E1482=1,IF(D1483=1,30,40)*0.18/(2*40),0),0)-IF(E1483=1,IF(E1482=0,IF(D1483=1,30,40)*0.18/(2*40),0),0)</f>
        <v/>
      </c>
      <c r="N1483" s="14" t="n">
        <v>0.15</v>
      </c>
      <c r="O1483" s="15">
        <f>K1483*N1483</f>
        <v/>
      </c>
      <c r="P1483">
        <f>IF(E1483=0,0.3,IF(D1483=1,IF(C1483&gt;=Params!$B$13-3,IF(C1483&lt;Params!$B$13,Params!$B$20,0.3),0.3),IF(C1483&gt;=Params!$B$15-3,IF(C1483&lt;Params!$B$15,Params!$B$21,0.3),0.3)))</f>
        <v/>
      </c>
    </row>
    <row r="1484" ht="15" customHeight="1" s="1">
      <c r="A1484" s="9" t="n">
        <v>1481</v>
      </c>
      <c r="B1484" s="6" t="inlineStr">
        <is>
          <t>03/03</t>
        </is>
      </c>
      <c r="C1484" s="6" t="n">
        <v>16</v>
      </c>
      <c r="D1484" s="6" t="n">
        <v>0</v>
      </c>
      <c r="E1484" s="10">
        <f>IF(D1484=1, IF(OR(C1484&lt;10, C1484&gt;=15),1,0), IF(OR(C1484&lt;7, C1484&gt;=18),1,0))</f>
        <v/>
      </c>
      <c r="F1484" s="11" t="n">
        <v>0.737</v>
      </c>
      <c r="G1484" s="12">
        <f>0.25*8</f>
        <v/>
      </c>
      <c r="H1484" s="12">
        <f>F1484-G1484</f>
        <v/>
      </c>
      <c r="I1484" s="10">
        <f>IF(E1484=0,"Fora",IF(E1483=0,"Carg xar",IF(H1484&lt;0,IF(M1484&lt;0.9,"Carg FV","Stby"),IF(M1484&gt;P1484,"V2H",IF(M1484&lt;0.9,"Carg xar","Stby")))))</f>
        <v/>
      </c>
      <c r="J1484" s="12">
        <f>IF(OR(I1484="Carg FV",I1484="Carg xar"),MIN(IF(I1484="Carg FV",ABS(H1484),7.4),7.4,MAX(0,(0.9-M1484)*40)*0.95),0)</f>
        <v/>
      </c>
      <c r="K1484" s="12">
        <f>IF(I1484="V2H",MIN(MAX(0,H1484),7.4,MAX(0,(M1484-P1484)*40)*0.95),0)</f>
        <v/>
      </c>
      <c r="L1484" s="12">
        <f>IF(E1484=0,0,MAX(0,H1484-K1484))</f>
        <v/>
      </c>
      <c r="M1484" s="13">
        <f>M1483+J1483/40-IF(I1483="V2H",K1483/(0.95*40),0)-IF(E1484=0,IF(E1483=1,IF(D1484=1,30,40)*0.18/(2*40),0),0)-IF(E1484=1,IF(E1483=0,IF(D1484=1,30,40)*0.18/(2*40),0),0)</f>
        <v/>
      </c>
      <c r="N1484" s="14" t="n">
        <v>0.15</v>
      </c>
      <c r="O1484" s="15">
        <f>K1484*N1484</f>
        <v/>
      </c>
      <c r="P1484">
        <f>IF(E1484=0,0.3,IF(D1484=1,IF(C1484&gt;=Params!$B$13-3,IF(C1484&lt;Params!$B$13,Params!$B$20,0.3),0.3),IF(C1484&gt;=Params!$B$15-3,IF(C1484&lt;Params!$B$15,Params!$B$21,0.3),0.3)))</f>
        <v/>
      </c>
    </row>
    <row r="1485" ht="15" customHeight="1" s="1">
      <c r="A1485" s="9" t="n">
        <v>1482</v>
      </c>
      <c r="B1485" s="6" t="inlineStr">
        <is>
          <t>03/03</t>
        </is>
      </c>
      <c r="C1485" s="6" t="n">
        <v>17</v>
      </c>
      <c r="D1485" s="6" t="n">
        <v>0</v>
      </c>
      <c r="E1485" s="10">
        <f>IF(D1485=1, IF(OR(C1485&lt;10, C1485&gt;=15),1,0), IF(OR(C1485&lt;7, C1485&gt;=18),1,0))</f>
        <v/>
      </c>
      <c r="F1485" s="11" t="n">
        <v>0.149</v>
      </c>
      <c r="G1485" s="12">
        <f>0.08*8</f>
        <v/>
      </c>
      <c r="H1485" s="12">
        <f>F1485-G1485</f>
        <v/>
      </c>
      <c r="I1485" s="10">
        <f>IF(E1485=0,"Fora",IF(E1484=0,"Carg xar",IF(H1485&lt;0,IF(M1485&lt;0.9,"Carg FV","Stby"),IF(M1485&gt;P1485,"V2H",IF(M1485&lt;0.9,"Carg xar","Stby")))))</f>
        <v/>
      </c>
      <c r="J1485" s="12">
        <f>IF(OR(I1485="Carg FV",I1485="Carg xar"),MIN(IF(I1485="Carg FV",ABS(H1485),7.4),7.4,MAX(0,(0.9-M1485)*40)*0.95),0)</f>
        <v/>
      </c>
      <c r="K1485" s="12">
        <f>IF(I1485="V2H",MIN(MAX(0,H1485),7.4,MAX(0,(M1485-P1485)*40)*0.95),0)</f>
        <v/>
      </c>
      <c r="L1485" s="12">
        <f>IF(E1485=0,0,MAX(0,H1485-K1485))</f>
        <v/>
      </c>
      <c r="M1485" s="13">
        <f>M1484+J1484/40-IF(I1484="V2H",K1484/(0.95*40),0)-IF(E1485=0,IF(E1484=1,IF(D1485=1,30,40)*0.18/(2*40),0),0)-IF(E1485=1,IF(E1484=0,IF(D1485=1,30,40)*0.18/(2*40),0),0)</f>
        <v/>
      </c>
      <c r="N1485" s="14" t="n">
        <v>0.15</v>
      </c>
      <c r="O1485" s="15">
        <f>K1485*N1485</f>
        <v/>
      </c>
      <c r="P1485">
        <f>IF(E1485=0,0.3,IF(D1485=1,IF(C1485&gt;=Params!$B$13-3,IF(C1485&lt;Params!$B$13,Params!$B$20,0.3),0.3),IF(C1485&gt;=Params!$B$15-3,IF(C1485&lt;Params!$B$15,Params!$B$21,0.3),0.3)))</f>
        <v/>
      </c>
    </row>
    <row r="1486" ht="15" customHeight="1" s="1">
      <c r="A1486" s="9" t="n">
        <v>1483</v>
      </c>
      <c r="B1486" s="6" t="inlineStr">
        <is>
          <t>03/03</t>
        </is>
      </c>
      <c r="C1486" s="6" t="n">
        <v>18</v>
      </c>
      <c r="D1486" s="6" t="n">
        <v>0</v>
      </c>
      <c r="E1486" s="10">
        <f>IF(D1486=1, IF(OR(C1486&lt;10, C1486&gt;=15),1,0), IF(OR(C1486&lt;7, C1486&gt;=18),1,0))</f>
        <v/>
      </c>
      <c r="F1486" s="11" t="n">
        <v>0.194</v>
      </c>
      <c r="G1486" s="12">
        <f>0*8</f>
        <v/>
      </c>
      <c r="H1486" s="12">
        <f>F1486-G1486</f>
        <v/>
      </c>
      <c r="I1486" s="10">
        <f>IF(E1486=0,"Fora",IF(E1485=0,"Carg xar",IF(H1486&lt;0,IF(M1486&lt;0.9,"Carg FV","Stby"),IF(M1486&gt;P1486,"V2H",IF(M1486&lt;0.9,"Carg xar","Stby")))))</f>
        <v/>
      </c>
      <c r="J1486" s="12">
        <f>IF(OR(I1486="Carg FV",I1486="Carg xar"),MIN(IF(I1486="Carg FV",ABS(H1486),7.4),7.4,MAX(0,(0.9-M1486)*40)*0.95),0)</f>
        <v/>
      </c>
      <c r="K1486" s="12">
        <f>IF(I1486="V2H",MIN(MAX(0,H1486),7.4,MAX(0,(M1486-P1486)*40)*0.95),0)</f>
        <v/>
      </c>
      <c r="L1486" s="12">
        <f>IF(E1486=0,0,MAX(0,H1486-K1486))</f>
        <v/>
      </c>
      <c r="M1486" s="13">
        <f>M1485+J1485/40-IF(I1485="V2H",K1485/(0.95*40),0)-IF(E1486=0,IF(E1485=1,IF(D1486=1,30,40)*0.18/(2*40),0),0)-IF(E1486=1,IF(E1485=0,IF(D1486=1,30,40)*0.18/(2*40),0),0)</f>
        <v/>
      </c>
      <c r="N1486" s="14" t="n">
        <v>0.2</v>
      </c>
      <c r="O1486" s="15">
        <f>K1486*N1486</f>
        <v/>
      </c>
      <c r="P1486">
        <f>IF(E1486=0,0.3,IF(D1486=1,IF(C1486&gt;=Params!$B$13-3,IF(C1486&lt;Params!$B$13,Params!$B$20,0.3),0.3),IF(C1486&gt;=Params!$B$15-3,IF(C1486&lt;Params!$B$15,Params!$B$21,0.3),0.3)))</f>
        <v/>
      </c>
    </row>
    <row r="1487" ht="15" customHeight="1" s="1">
      <c r="A1487" s="9" t="n">
        <v>1484</v>
      </c>
      <c r="B1487" s="6" t="inlineStr">
        <is>
          <t>03/03</t>
        </is>
      </c>
      <c r="C1487" s="6" t="n">
        <v>19</v>
      </c>
      <c r="D1487" s="6" t="n">
        <v>0</v>
      </c>
      <c r="E1487" s="10">
        <f>IF(D1487=1, IF(OR(C1487&lt;10, C1487&gt;=15),1,0), IF(OR(C1487&lt;7, C1487&gt;=18),1,0))</f>
        <v/>
      </c>
      <c r="F1487" s="11" t="n">
        <v>0.719</v>
      </c>
      <c r="G1487" s="12">
        <f>0*8</f>
        <v/>
      </c>
      <c r="H1487" s="12">
        <f>F1487-G1487</f>
        <v/>
      </c>
      <c r="I1487" s="10">
        <f>IF(E1487=0,"Fora",IF(E1486=0,"Carg xar",IF(H1487&lt;0,IF(M1487&lt;0.9,"Carg FV","Stby"),IF(M1487&gt;P1487,"V2H",IF(M1487&lt;0.9,"Carg xar","Stby")))))</f>
        <v/>
      </c>
      <c r="J1487" s="12">
        <f>IF(OR(I1487="Carg FV",I1487="Carg xar"),MIN(IF(I1487="Carg FV",ABS(H1487),7.4),7.4,MAX(0,(0.9-M1487)*40)*0.95),0)</f>
        <v/>
      </c>
      <c r="K1487" s="12">
        <f>IF(I1487="V2H",MIN(MAX(0,H1487),7.4,MAX(0,(M1487-P1487)*40)*0.95),0)</f>
        <v/>
      </c>
      <c r="L1487" s="12">
        <f>IF(E1487=0,0,MAX(0,H1487-K1487))</f>
        <v/>
      </c>
      <c r="M1487" s="13">
        <f>M1486+J1486/40-IF(I1486="V2H",K1486/(0.95*40),0)-IF(E1487=0,IF(E1486=1,IF(D1487=1,30,40)*0.18/(2*40),0),0)-IF(E1487=1,IF(E1486=0,IF(D1487=1,30,40)*0.18/(2*40),0),0)</f>
        <v/>
      </c>
      <c r="N1487" s="14" t="n">
        <v>0.2</v>
      </c>
      <c r="O1487" s="15">
        <f>K1487*N1487</f>
        <v/>
      </c>
      <c r="P1487">
        <f>IF(E1487=0,0.3,IF(D1487=1,IF(C1487&gt;=Params!$B$13-3,IF(C1487&lt;Params!$B$13,Params!$B$20,0.3),0.3),IF(C1487&gt;=Params!$B$15-3,IF(C1487&lt;Params!$B$15,Params!$B$21,0.3),0.3)))</f>
        <v/>
      </c>
    </row>
    <row r="1488" ht="15" customHeight="1" s="1">
      <c r="A1488" s="9" t="n">
        <v>1485</v>
      </c>
      <c r="B1488" s="6" t="inlineStr">
        <is>
          <t>03/03</t>
        </is>
      </c>
      <c r="C1488" s="6" t="n">
        <v>20</v>
      </c>
      <c r="D1488" s="6" t="n">
        <v>0</v>
      </c>
      <c r="E1488" s="10">
        <f>IF(D1488=1, IF(OR(C1488&lt;10, C1488&gt;=15),1,0), IF(OR(C1488&lt;7, C1488&gt;=18),1,0))</f>
        <v/>
      </c>
      <c r="F1488" s="11" t="n">
        <v>0.668</v>
      </c>
      <c r="G1488" s="12">
        <f>0*8</f>
        <v/>
      </c>
      <c r="H1488" s="12">
        <f>F1488-G1488</f>
        <v/>
      </c>
      <c r="I1488" s="10">
        <f>IF(E1488=0,"Fora",IF(E1487=0,"Carg xar",IF(H1488&lt;0,IF(M1488&lt;0.9,"Carg FV","Stby"),IF(M1488&gt;P1488,"V2H",IF(M1488&lt;0.9,"Carg xar","Stby")))))</f>
        <v/>
      </c>
      <c r="J1488" s="12">
        <f>IF(OR(I1488="Carg FV",I1488="Carg xar"),MIN(IF(I1488="Carg FV",ABS(H1488),7.4),7.4,MAX(0,(0.9-M1488)*40)*0.95),0)</f>
        <v/>
      </c>
      <c r="K1488" s="12">
        <f>IF(I1488="V2H",MIN(MAX(0,H1488),7.4,MAX(0,(M1488-P1488)*40)*0.95),0)</f>
        <v/>
      </c>
      <c r="L1488" s="12">
        <f>IF(E1488=0,0,MAX(0,H1488-K1488))</f>
        <v/>
      </c>
      <c r="M1488" s="13">
        <f>M1487+J1487/40-IF(I1487="V2H",K1487/(0.95*40),0)-IF(E1488=0,IF(E1487=1,IF(D1488=1,30,40)*0.18/(2*40),0),0)-IF(E1488=1,IF(E1487=0,IF(D1488=1,30,40)*0.18/(2*40),0),0)</f>
        <v/>
      </c>
      <c r="N1488" s="14" t="n">
        <v>0.2</v>
      </c>
      <c r="O1488" s="15">
        <f>K1488*N1488</f>
        <v/>
      </c>
      <c r="P1488">
        <f>IF(E1488=0,0.3,IF(D1488=1,IF(C1488&gt;=Params!$B$13-3,IF(C1488&lt;Params!$B$13,Params!$B$20,0.3),0.3),IF(C1488&gt;=Params!$B$15-3,IF(C1488&lt;Params!$B$15,Params!$B$21,0.3),0.3)))</f>
        <v/>
      </c>
    </row>
    <row r="1489" ht="15" customHeight="1" s="1">
      <c r="A1489" s="9" t="n">
        <v>1486</v>
      </c>
      <c r="B1489" s="6" t="inlineStr">
        <is>
          <t>03/03</t>
        </is>
      </c>
      <c r="C1489" s="6" t="n">
        <v>21</v>
      </c>
      <c r="D1489" s="6" t="n">
        <v>0</v>
      </c>
      <c r="E1489" s="10">
        <f>IF(D1489=1, IF(OR(C1489&lt;10, C1489&gt;=15),1,0), IF(OR(C1489&lt;7, C1489&gt;=18),1,0))</f>
        <v/>
      </c>
      <c r="F1489" s="11" t="n">
        <v>0.8090000000000001</v>
      </c>
      <c r="G1489" s="12">
        <f>0*8</f>
        <v/>
      </c>
      <c r="H1489" s="12">
        <f>F1489-G1489</f>
        <v/>
      </c>
      <c r="I1489" s="10">
        <f>IF(E1489=0,"Fora",IF(E1488=0,"Carg xar",IF(H1489&lt;0,IF(M1489&lt;0.9,"Carg FV","Stby"),IF(M1489&gt;P1489,"V2H",IF(M1489&lt;0.9,"Carg xar","Stby")))))</f>
        <v/>
      </c>
      <c r="J1489" s="12">
        <f>IF(OR(I1489="Carg FV",I1489="Carg xar"),MIN(IF(I1489="Carg FV",ABS(H1489),7.4),7.4,MAX(0,(0.9-M1489)*40)*0.95),0)</f>
        <v/>
      </c>
      <c r="K1489" s="12">
        <f>IF(I1489="V2H",MIN(MAX(0,H1489),7.4,MAX(0,(M1489-P1489)*40)*0.95),0)</f>
        <v/>
      </c>
      <c r="L1489" s="12">
        <f>IF(E1489=0,0,MAX(0,H1489-K1489))</f>
        <v/>
      </c>
      <c r="M1489" s="13">
        <f>M1488+J1488/40-IF(I1488="V2H",K1488/(0.95*40),0)-IF(E1489=0,IF(E1488=1,IF(D1489=1,30,40)*0.18/(2*40),0),0)-IF(E1489=1,IF(E1488=0,IF(D1489=1,30,40)*0.18/(2*40),0),0)</f>
        <v/>
      </c>
      <c r="N1489" s="14" t="n">
        <v>0.2</v>
      </c>
      <c r="O1489" s="15">
        <f>K1489*N1489</f>
        <v/>
      </c>
      <c r="P1489">
        <f>IF(E1489=0,0.3,IF(D1489=1,IF(C1489&gt;=Params!$B$13-3,IF(C1489&lt;Params!$B$13,Params!$B$20,0.3),0.3),IF(C1489&gt;=Params!$B$15-3,IF(C1489&lt;Params!$B$15,Params!$B$21,0.3),0.3)))</f>
        <v/>
      </c>
    </row>
    <row r="1490" ht="15" customHeight="1" s="1">
      <c r="A1490" s="9" t="n">
        <v>1487</v>
      </c>
      <c r="B1490" s="6" t="inlineStr">
        <is>
          <t>03/03</t>
        </is>
      </c>
      <c r="C1490" s="6" t="n">
        <v>22</v>
      </c>
      <c r="D1490" s="6" t="n">
        <v>0</v>
      </c>
      <c r="E1490" s="10">
        <f>IF(D1490=1, IF(OR(C1490&lt;10, C1490&gt;=15),1,0), IF(OR(C1490&lt;7, C1490&gt;=18),1,0))</f>
        <v/>
      </c>
      <c r="F1490" s="11" t="n">
        <v>0.355</v>
      </c>
      <c r="G1490" s="12">
        <f>0*8</f>
        <v/>
      </c>
      <c r="H1490" s="12">
        <f>F1490-G1490</f>
        <v/>
      </c>
      <c r="I1490" s="10">
        <f>IF(E1490=0,"Fora",IF(E1489=0,"Carg xar",IF(H1490&lt;0,IF(M1490&lt;0.9,"Carg FV","Stby"),IF(M1490&gt;P1490,"V2H",IF(M1490&lt;0.9,"Carg xar","Stby")))))</f>
        <v/>
      </c>
      <c r="J1490" s="12">
        <f>IF(OR(I1490="Carg FV",I1490="Carg xar"),MIN(IF(I1490="Carg FV",ABS(H1490),7.4),7.4,MAX(0,(0.9-M1490)*40)*0.95),0)</f>
        <v/>
      </c>
      <c r="K1490" s="12">
        <f>IF(I1490="V2H",MIN(MAX(0,H1490),7.4,MAX(0,(M1490-P1490)*40)*0.95),0)</f>
        <v/>
      </c>
      <c r="L1490" s="12">
        <f>IF(E1490=0,0,MAX(0,H1490-K1490))</f>
        <v/>
      </c>
      <c r="M1490" s="13">
        <f>M1489+J1489/40-IF(I1489="V2H",K1489/(0.95*40),0)-IF(E1490=0,IF(E1489=1,IF(D1490=1,30,40)*0.18/(2*40),0),0)-IF(E1490=1,IF(E1489=0,IF(D1490=1,30,40)*0.18/(2*40),0),0)</f>
        <v/>
      </c>
      <c r="N1490" s="14" t="n">
        <v>0.15</v>
      </c>
      <c r="O1490" s="15">
        <f>K1490*N1490</f>
        <v/>
      </c>
      <c r="P1490">
        <f>IF(E1490=0,0.3,IF(D1490=1,IF(C1490&gt;=Params!$B$13-3,IF(C1490&lt;Params!$B$13,Params!$B$20,0.3),0.3),IF(C1490&gt;=Params!$B$15-3,IF(C1490&lt;Params!$B$15,Params!$B$21,0.3),0.3)))</f>
        <v/>
      </c>
    </row>
    <row r="1491" ht="15" customHeight="1" s="1">
      <c r="A1491" s="9" t="n">
        <v>1488</v>
      </c>
      <c r="B1491" s="6" t="inlineStr">
        <is>
          <t>03/03</t>
        </is>
      </c>
      <c r="C1491" s="6" t="n">
        <v>23</v>
      </c>
      <c r="D1491" s="6" t="n">
        <v>0</v>
      </c>
      <c r="E1491" s="10">
        <f>IF(D1491=1, IF(OR(C1491&lt;10, C1491&gt;=15),1,0), IF(OR(C1491&lt;7, C1491&gt;=18),1,0))</f>
        <v/>
      </c>
      <c r="F1491" s="11" t="n">
        <v>0.305</v>
      </c>
      <c r="G1491" s="12">
        <f>0*8</f>
        <v/>
      </c>
      <c r="H1491" s="12">
        <f>F1491-G1491</f>
        <v/>
      </c>
      <c r="I1491" s="10">
        <f>IF(E1491=0,"Fora",IF(E1490=0,"Carg xar",IF(H1491&lt;0,IF(M1491&lt;0.9,"Carg FV","Stby"),IF(M1491&gt;P1491,"V2H",IF(M1491&lt;0.9,"Carg xar","Stby")))))</f>
        <v/>
      </c>
      <c r="J1491" s="12">
        <f>IF(OR(I1491="Carg FV",I1491="Carg xar"),MIN(IF(I1491="Carg FV",ABS(H1491),7.4),7.4,MAX(0,(0.9-M1491)*40)*0.95),0)</f>
        <v/>
      </c>
      <c r="K1491" s="12">
        <f>IF(I1491="V2H",MIN(MAX(0,H1491),7.4,MAX(0,(M1491-P1491)*40)*0.95),0)</f>
        <v/>
      </c>
      <c r="L1491" s="12">
        <f>IF(E1491=0,0,MAX(0,H1491-K1491))</f>
        <v/>
      </c>
      <c r="M1491" s="13">
        <f>M1490+J1490/40-IF(I1490="V2H",K1490/(0.95*40),0)-IF(E1491=0,IF(E1490=1,IF(D1491=1,30,40)*0.18/(2*40),0),0)-IF(E1491=1,IF(E1490=0,IF(D1491=1,30,40)*0.18/(2*40),0),0)</f>
        <v/>
      </c>
      <c r="N1491" s="14" t="n">
        <v>0.15</v>
      </c>
      <c r="O1491" s="15">
        <f>K1491*N1491</f>
        <v/>
      </c>
      <c r="P1491">
        <f>IF(E1491=0,0.3,IF(D1491=1,IF(C1491&gt;=Params!$B$13-3,IF(C1491&lt;Params!$B$13,Params!$B$20,0.3),0.3),IF(C1491&gt;=Params!$B$15-3,IF(C1491&lt;Params!$B$15,Params!$B$21,0.3),0.3)))</f>
        <v/>
      </c>
    </row>
    <row r="1492" ht="15" customHeight="1" s="1">
      <c r="A1492" s="9" t="n">
        <v>1489</v>
      </c>
      <c r="B1492" s="6" t="inlineStr">
        <is>
          <t>04/03</t>
        </is>
      </c>
      <c r="C1492" s="6" t="n">
        <v>0</v>
      </c>
      <c r="D1492" s="6" t="n">
        <v>0</v>
      </c>
      <c r="E1492" s="10">
        <f>IF(D1492=1, IF(OR(C1492&lt;10, C1492&gt;=15),1,0), IF(OR(C1492&lt;7, C1492&gt;=18),1,0))</f>
        <v/>
      </c>
      <c r="F1492" s="11" t="n">
        <v>0.18</v>
      </c>
      <c r="G1492" s="12">
        <f>0*8</f>
        <v/>
      </c>
      <c r="H1492" s="12">
        <f>F1492-G1492</f>
        <v/>
      </c>
      <c r="I1492" s="10">
        <f>IF(E1492=0,"Fora",IF(E1491=0,"Carg xar",IF(H1492&lt;0,IF(M1492&lt;0.9,"Carg FV","Stby"),IF(M1492&gt;P1492,"V2H",IF(M1492&lt;0.9,"Carg xar","Stby")))))</f>
        <v/>
      </c>
      <c r="J1492" s="12">
        <f>IF(OR(I1492="Carg FV",I1492="Carg xar"),MIN(IF(I1492="Carg FV",ABS(H1492),7.4),7.4,MAX(0,(0.9-M1492)*40)*0.95),0)</f>
        <v/>
      </c>
      <c r="K1492" s="12">
        <f>IF(I1492="V2H",MIN(MAX(0,H1492),7.4,MAX(0,(M1492-P1492)*40)*0.95),0)</f>
        <v/>
      </c>
      <c r="L1492" s="12">
        <f>IF(E1492=0,0,MAX(0,H1492-K1492))</f>
        <v/>
      </c>
      <c r="M1492" s="13">
        <f>M1491+J1491/40-IF(I1491="V2H",K1491/(0.95*40),0)-IF(E1492=0,IF(E1491=1,IF(D1492=1,30,40)*0.18/(2*40),0),0)-IF(E1492=1,IF(E1491=0,IF(D1492=1,30,40)*0.18/(2*40),0),0)</f>
        <v/>
      </c>
      <c r="N1492" s="14" t="n">
        <v>0.09</v>
      </c>
      <c r="O1492" s="15">
        <f>K1492*N1492</f>
        <v/>
      </c>
      <c r="P1492">
        <f>IF(E1492=0,0.3,IF(D1492=1,IF(C1492&gt;=Params!$B$13-3,IF(C1492&lt;Params!$B$13,Params!$B$20,0.3),0.3),IF(C1492&gt;=Params!$B$15-3,IF(C1492&lt;Params!$B$15,Params!$B$21,0.3),0.3)))</f>
        <v/>
      </c>
    </row>
    <row r="1493" ht="15" customHeight="1" s="1">
      <c r="A1493" s="9" t="n">
        <v>1490</v>
      </c>
      <c r="B1493" s="6" t="inlineStr">
        <is>
          <t>04/03</t>
        </is>
      </c>
      <c r="C1493" s="6" t="n">
        <v>1</v>
      </c>
      <c r="D1493" s="6" t="n">
        <v>0</v>
      </c>
      <c r="E1493" s="10">
        <f>IF(D1493=1, IF(OR(C1493&lt;10, C1493&gt;=15),1,0), IF(OR(C1493&lt;7, C1493&gt;=18),1,0))</f>
        <v/>
      </c>
      <c r="F1493" s="11" t="n">
        <v>0.162</v>
      </c>
      <c r="G1493" s="12">
        <f>0*8</f>
        <v/>
      </c>
      <c r="H1493" s="12">
        <f>F1493-G1493</f>
        <v/>
      </c>
      <c r="I1493" s="10">
        <f>IF(E1493=0,"Fora",IF(E1492=0,"Carg xar",IF(H1493&lt;0,IF(M1493&lt;0.9,"Carg FV","Stby"),IF(M1493&gt;P1493,"V2H",IF(M1493&lt;0.9,"Carg xar","Stby")))))</f>
        <v/>
      </c>
      <c r="J1493" s="12">
        <f>IF(OR(I1493="Carg FV",I1493="Carg xar"),MIN(IF(I1493="Carg FV",ABS(H1493),7.4),7.4,MAX(0,(0.9-M1493)*40)*0.95),0)</f>
        <v/>
      </c>
      <c r="K1493" s="12">
        <f>IF(I1493="V2H",MIN(MAX(0,H1493),7.4,MAX(0,(M1493-P1493)*40)*0.95),0)</f>
        <v/>
      </c>
      <c r="L1493" s="12">
        <f>IF(E1493=0,0,MAX(0,H1493-K1493))</f>
        <v/>
      </c>
      <c r="M1493" s="13">
        <f>M1492+J1492/40-IF(I1492="V2H",K1492/(0.95*40),0)-IF(E1493=0,IF(E1492=1,IF(D1493=1,30,40)*0.18/(2*40),0),0)-IF(E1493=1,IF(E1492=0,IF(D1493=1,30,40)*0.18/(2*40),0),0)</f>
        <v/>
      </c>
      <c r="N1493" s="14" t="n">
        <v>0.09</v>
      </c>
      <c r="O1493" s="15">
        <f>K1493*N1493</f>
        <v/>
      </c>
      <c r="P1493">
        <f>IF(E1493=0,0.3,IF(D1493=1,IF(C1493&gt;=Params!$B$13-3,IF(C1493&lt;Params!$B$13,Params!$B$20,0.3),0.3),IF(C1493&gt;=Params!$B$15-3,IF(C1493&lt;Params!$B$15,Params!$B$21,0.3),0.3)))</f>
        <v/>
      </c>
    </row>
    <row r="1494" ht="15" customHeight="1" s="1">
      <c r="A1494" s="9" t="n">
        <v>1491</v>
      </c>
      <c r="B1494" s="6" t="inlineStr">
        <is>
          <t>04/03</t>
        </is>
      </c>
      <c r="C1494" s="6" t="n">
        <v>2</v>
      </c>
      <c r="D1494" s="6" t="n">
        <v>0</v>
      </c>
      <c r="E1494" s="10">
        <f>IF(D1494=1, IF(OR(C1494&lt;10, C1494&gt;=15),1,0), IF(OR(C1494&lt;7, C1494&gt;=18),1,0))</f>
        <v/>
      </c>
      <c r="F1494" s="11" t="n">
        <v>1.892</v>
      </c>
      <c r="G1494" s="12">
        <f>0*8</f>
        <v/>
      </c>
      <c r="H1494" s="12">
        <f>F1494-G1494</f>
        <v/>
      </c>
      <c r="I1494" s="10">
        <f>IF(E1494=0,"Fora",IF(E1493=0,"Carg xar",IF(H1494&lt;0,IF(M1494&lt;0.9,"Carg FV","Stby"),IF(M1494&gt;P1494,"V2H",IF(M1494&lt;0.9,"Carg xar","Stby")))))</f>
        <v/>
      </c>
      <c r="J1494" s="12">
        <f>IF(OR(I1494="Carg FV",I1494="Carg xar"),MIN(IF(I1494="Carg FV",ABS(H1494),7.4),7.4,MAX(0,(0.9-M1494)*40)*0.95),0)</f>
        <v/>
      </c>
      <c r="K1494" s="12">
        <f>IF(I1494="V2H",MIN(MAX(0,H1494),7.4,MAX(0,(M1494-P1494)*40)*0.95),0)</f>
        <v/>
      </c>
      <c r="L1494" s="12">
        <f>IF(E1494=0,0,MAX(0,H1494-K1494))</f>
        <v/>
      </c>
      <c r="M1494" s="13">
        <f>M1493+J1493/40-IF(I1493="V2H",K1493/(0.95*40),0)-IF(E1494=0,IF(E1493=1,IF(D1494=1,30,40)*0.18/(2*40),0),0)-IF(E1494=1,IF(E1493=0,IF(D1494=1,30,40)*0.18/(2*40),0),0)</f>
        <v/>
      </c>
      <c r="N1494" s="14" t="n">
        <v>0.09</v>
      </c>
      <c r="O1494" s="15">
        <f>K1494*N1494</f>
        <v/>
      </c>
      <c r="P1494">
        <f>IF(E1494=0,0.3,IF(D1494=1,IF(C1494&gt;=Params!$B$13-3,IF(C1494&lt;Params!$B$13,Params!$B$20,0.3),0.3),IF(C1494&gt;=Params!$B$15-3,IF(C1494&lt;Params!$B$15,Params!$B$21,0.3),0.3)))</f>
        <v/>
      </c>
    </row>
    <row r="1495" ht="15" customHeight="1" s="1">
      <c r="A1495" s="9" t="n">
        <v>1492</v>
      </c>
      <c r="B1495" s="6" t="inlineStr">
        <is>
          <t>04/03</t>
        </is>
      </c>
      <c r="C1495" s="6" t="n">
        <v>3</v>
      </c>
      <c r="D1495" s="6" t="n">
        <v>0</v>
      </c>
      <c r="E1495" s="10">
        <f>IF(D1495=1, IF(OR(C1495&lt;10, C1495&gt;=15),1,0), IF(OR(C1495&lt;7, C1495&gt;=18),1,0))</f>
        <v/>
      </c>
      <c r="F1495" s="11" t="n">
        <v>0.243</v>
      </c>
      <c r="G1495" s="12">
        <f>0*8</f>
        <v/>
      </c>
      <c r="H1495" s="12">
        <f>F1495-G1495</f>
        <v/>
      </c>
      <c r="I1495" s="10">
        <f>IF(E1495=0,"Fora",IF(E1494=0,"Carg xar",IF(H1495&lt;0,IF(M1495&lt;0.9,"Carg FV","Stby"),IF(M1495&gt;P1495,"V2H",IF(M1495&lt;0.9,"Carg xar","Stby")))))</f>
        <v/>
      </c>
      <c r="J1495" s="12">
        <f>IF(OR(I1495="Carg FV",I1495="Carg xar"),MIN(IF(I1495="Carg FV",ABS(H1495),7.4),7.4,MAX(0,(0.9-M1495)*40)*0.95),0)</f>
        <v/>
      </c>
      <c r="K1495" s="12">
        <f>IF(I1495="V2H",MIN(MAX(0,H1495),7.4,MAX(0,(M1495-P1495)*40)*0.95),0)</f>
        <v/>
      </c>
      <c r="L1495" s="12">
        <f>IF(E1495=0,0,MAX(0,H1495-K1495))</f>
        <v/>
      </c>
      <c r="M1495" s="13">
        <f>M1494+J1494/40-IF(I1494="V2H",K1494/(0.95*40),0)-IF(E1495=0,IF(E1494=1,IF(D1495=1,30,40)*0.18/(2*40),0),0)-IF(E1495=1,IF(E1494=0,IF(D1495=1,30,40)*0.18/(2*40),0),0)</f>
        <v/>
      </c>
      <c r="N1495" s="14" t="n">
        <v>0.09</v>
      </c>
      <c r="O1495" s="15">
        <f>K1495*N1495</f>
        <v/>
      </c>
      <c r="P1495">
        <f>IF(E1495=0,0.3,IF(D1495=1,IF(C1495&gt;=Params!$B$13-3,IF(C1495&lt;Params!$B$13,Params!$B$20,0.3),0.3),IF(C1495&gt;=Params!$B$15-3,IF(C1495&lt;Params!$B$15,Params!$B$21,0.3),0.3)))</f>
        <v/>
      </c>
    </row>
    <row r="1496" ht="15" customHeight="1" s="1">
      <c r="A1496" s="9" t="n">
        <v>1493</v>
      </c>
      <c r="B1496" s="6" t="inlineStr">
        <is>
          <t>04/03</t>
        </is>
      </c>
      <c r="C1496" s="6" t="n">
        <v>4</v>
      </c>
      <c r="D1496" s="6" t="n">
        <v>0</v>
      </c>
      <c r="E1496" s="10">
        <f>IF(D1496=1, IF(OR(C1496&lt;10, C1496&gt;=15),1,0), IF(OR(C1496&lt;7, C1496&gt;=18),1,0))</f>
        <v/>
      </c>
      <c r="F1496" s="11" t="n">
        <v>0.125</v>
      </c>
      <c r="G1496" s="12">
        <f>0*8</f>
        <v/>
      </c>
      <c r="H1496" s="12">
        <f>F1496-G1496</f>
        <v/>
      </c>
      <c r="I1496" s="10">
        <f>IF(E1496=0,"Fora",IF(E1495=0,"Carg xar",IF(H1496&lt;0,IF(M1496&lt;0.9,"Carg FV","Stby"),IF(M1496&gt;P1496,"V2H",IF(M1496&lt;0.9,"Carg xar","Stby")))))</f>
        <v/>
      </c>
      <c r="J1496" s="12">
        <f>IF(OR(I1496="Carg FV",I1496="Carg xar"),MIN(IF(I1496="Carg FV",ABS(H1496),7.4),7.4,MAX(0,(0.9-M1496)*40)*0.95),0)</f>
        <v/>
      </c>
      <c r="K1496" s="12">
        <f>IF(I1496="V2H",MIN(MAX(0,H1496),7.4,MAX(0,(M1496-P1496)*40)*0.95),0)</f>
        <v/>
      </c>
      <c r="L1496" s="12">
        <f>IF(E1496=0,0,MAX(0,H1496-K1496))</f>
        <v/>
      </c>
      <c r="M1496" s="13">
        <f>M1495+J1495/40-IF(I1495="V2H",K1495/(0.95*40),0)-IF(E1496=0,IF(E1495=1,IF(D1496=1,30,40)*0.18/(2*40),0),0)-IF(E1496=1,IF(E1495=0,IF(D1496=1,30,40)*0.18/(2*40),0),0)</f>
        <v/>
      </c>
      <c r="N1496" s="14" t="n">
        <v>0.09</v>
      </c>
      <c r="O1496" s="15">
        <f>K1496*N1496</f>
        <v/>
      </c>
      <c r="P1496">
        <f>IF(E1496=0,0.3,IF(D1496=1,IF(C1496&gt;=Params!$B$13-3,IF(C1496&lt;Params!$B$13,Params!$B$20,0.3),0.3),IF(C1496&gt;=Params!$B$15-3,IF(C1496&lt;Params!$B$15,Params!$B$21,0.3),0.3)))</f>
        <v/>
      </c>
    </row>
    <row r="1497" ht="15" customHeight="1" s="1">
      <c r="A1497" s="9" t="n">
        <v>1494</v>
      </c>
      <c r="B1497" s="6" t="inlineStr">
        <is>
          <t>04/03</t>
        </is>
      </c>
      <c r="C1497" s="6" t="n">
        <v>5</v>
      </c>
      <c r="D1497" s="6" t="n">
        <v>0</v>
      </c>
      <c r="E1497" s="10">
        <f>IF(D1497=1, IF(OR(C1497&lt;10, C1497&gt;=15),1,0), IF(OR(C1497&lt;7, C1497&gt;=18),1,0))</f>
        <v/>
      </c>
      <c r="F1497" s="11" t="n">
        <v>1.38</v>
      </c>
      <c r="G1497" s="12">
        <f>0*8</f>
        <v/>
      </c>
      <c r="H1497" s="12">
        <f>F1497-G1497</f>
        <v/>
      </c>
      <c r="I1497" s="10">
        <f>IF(E1497=0,"Fora",IF(E1496=0,"Carg xar",IF(H1497&lt;0,IF(M1497&lt;0.9,"Carg FV","Stby"),IF(M1497&gt;P1497,"V2H",IF(M1497&lt;0.9,"Carg xar","Stby")))))</f>
        <v/>
      </c>
      <c r="J1497" s="12">
        <f>IF(OR(I1497="Carg FV",I1497="Carg xar"),MIN(IF(I1497="Carg FV",ABS(H1497),7.4),7.4,MAX(0,(0.9-M1497)*40)*0.95),0)</f>
        <v/>
      </c>
      <c r="K1497" s="12">
        <f>IF(I1497="V2H",MIN(MAX(0,H1497),7.4,MAX(0,(M1497-P1497)*40)*0.95),0)</f>
        <v/>
      </c>
      <c r="L1497" s="12">
        <f>IF(E1497=0,0,MAX(0,H1497-K1497))</f>
        <v/>
      </c>
      <c r="M1497" s="13">
        <f>M1496+J1496/40-IF(I1496="V2H",K1496/(0.95*40),0)-IF(E1497=0,IF(E1496=1,IF(D1497=1,30,40)*0.18/(2*40),0),0)-IF(E1497=1,IF(E1496=0,IF(D1497=1,30,40)*0.18/(2*40),0),0)</f>
        <v/>
      </c>
      <c r="N1497" s="14" t="n">
        <v>0.09</v>
      </c>
      <c r="O1497" s="15">
        <f>K1497*N1497</f>
        <v/>
      </c>
      <c r="P1497">
        <f>IF(E1497=0,0.3,IF(D1497=1,IF(C1497&gt;=Params!$B$13-3,IF(C1497&lt;Params!$B$13,Params!$B$20,0.3),0.3),IF(C1497&gt;=Params!$B$15-3,IF(C1497&lt;Params!$B$15,Params!$B$21,0.3),0.3)))</f>
        <v/>
      </c>
    </row>
    <row r="1498" ht="15" customHeight="1" s="1">
      <c r="A1498" s="9" t="n">
        <v>1495</v>
      </c>
      <c r="B1498" s="6" t="inlineStr">
        <is>
          <t>04/03</t>
        </is>
      </c>
      <c r="C1498" s="6" t="n">
        <v>6</v>
      </c>
      <c r="D1498" s="6" t="n">
        <v>0</v>
      </c>
      <c r="E1498" s="10">
        <f>IF(D1498=1, IF(OR(C1498&lt;10, C1498&gt;=15),1,0), IF(OR(C1498&lt;7, C1498&gt;=18),1,0))</f>
        <v/>
      </c>
      <c r="F1498" s="11" t="n">
        <v>3.084</v>
      </c>
      <c r="G1498" s="12">
        <f>0*8</f>
        <v/>
      </c>
      <c r="H1498" s="12">
        <f>F1498-G1498</f>
        <v/>
      </c>
      <c r="I1498" s="10">
        <f>IF(E1498=0,"Fora",IF(E1497=0,"Carg xar",IF(H1498&lt;0,IF(M1498&lt;0.9,"Carg FV","Stby"),IF(M1498&gt;P1498,"V2H",IF(M1498&lt;0.9,"Carg xar","Stby")))))</f>
        <v/>
      </c>
      <c r="J1498" s="12">
        <f>IF(OR(I1498="Carg FV",I1498="Carg xar"),MIN(IF(I1498="Carg FV",ABS(H1498),7.4),7.4,MAX(0,(0.9-M1498)*40)*0.95),0)</f>
        <v/>
      </c>
      <c r="K1498" s="12">
        <f>IF(I1498="V2H",MIN(MAX(0,H1498),7.4,MAX(0,(M1498-P1498)*40)*0.95),0)</f>
        <v/>
      </c>
      <c r="L1498" s="12">
        <f>IF(E1498=0,0,MAX(0,H1498-K1498))</f>
        <v/>
      </c>
      <c r="M1498" s="13">
        <f>M1497+J1497/40-IF(I1497="V2H",K1497/(0.95*40),0)-IF(E1498=0,IF(E1497=1,IF(D1498=1,30,40)*0.18/(2*40),0),0)-IF(E1498=1,IF(E1497=0,IF(D1498=1,30,40)*0.18/(2*40),0),0)</f>
        <v/>
      </c>
      <c r="N1498" s="14" t="n">
        <v>0.09</v>
      </c>
      <c r="O1498" s="15">
        <f>K1498*N1498</f>
        <v/>
      </c>
      <c r="P1498">
        <f>IF(E1498=0,0.3,IF(D1498=1,IF(C1498&gt;=Params!$B$13-3,IF(C1498&lt;Params!$B$13,Params!$B$20,0.3),0.3),IF(C1498&gt;=Params!$B$15-3,IF(C1498&lt;Params!$B$15,Params!$B$21,0.3),0.3)))</f>
        <v/>
      </c>
    </row>
    <row r="1499" ht="15" customHeight="1" s="1">
      <c r="A1499" s="9" t="n">
        <v>1496</v>
      </c>
      <c r="B1499" s="6" t="inlineStr">
        <is>
          <t>04/03</t>
        </is>
      </c>
      <c r="C1499" s="6" t="n">
        <v>7</v>
      </c>
      <c r="D1499" s="6" t="n">
        <v>0</v>
      </c>
      <c r="E1499" s="10">
        <f>IF(D1499=1, IF(OR(C1499&lt;10, C1499&gt;=15),1,0), IF(OR(C1499&lt;7, C1499&gt;=18),1,0))</f>
        <v/>
      </c>
      <c r="F1499" s="11" t="n">
        <v>2.305</v>
      </c>
      <c r="G1499" s="12">
        <f>0.05*8</f>
        <v/>
      </c>
      <c r="H1499" s="12">
        <f>F1499-G1499</f>
        <v/>
      </c>
      <c r="I1499" s="10">
        <f>IF(E1499=0,"Fora",IF(E1498=0,"Carg xar",IF(H1499&lt;0,IF(M1499&lt;0.9,"Carg FV","Stby"),IF(M1499&gt;P1499,"V2H",IF(M1499&lt;0.9,"Carg xar","Stby")))))</f>
        <v/>
      </c>
      <c r="J1499" s="12">
        <f>IF(OR(I1499="Carg FV",I1499="Carg xar"),MIN(IF(I1499="Carg FV",ABS(H1499),7.4),7.4,MAX(0,(0.9-M1499)*40)*0.95),0)</f>
        <v/>
      </c>
      <c r="K1499" s="12">
        <f>IF(I1499="V2H",MIN(MAX(0,H1499),7.4,MAX(0,(M1499-P1499)*40)*0.95),0)</f>
        <v/>
      </c>
      <c r="L1499" s="12">
        <f>IF(E1499=0,0,MAX(0,H1499-K1499))</f>
        <v/>
      </c>
      <c r="M1499" s="13">
        <f>M1498+J1498/40-IF(I1498="V2H",K1498/(0.95*40),0)-IF(E1499=0,IF(E1498=1,IF(D1499=1,30,40)*0.18/(2*40),0),0)-IF(E1499=1,IF(E1498=0,IF(D1499=1,30,40)*0.18/(2*40),0),0)</f>
        <v/>
      </c>
      <c r="N1499" s="14" t="n">
        <v>0.09</v>
      </c>
      <c r="O1499" s="15">
        <f>K1499*N1499</f>
        <v/>
      </c>
      <c r="P1499">
        <f>IF(E1499=0,0.3,IF(D1499=1,IF(C1499&gt;=Params!$B$13-3,IF(C1499&lt;Params!$B$13,Params!$B$20,0.3),0.3),IF(C1499&gt;=Params!$B$15-3,IF(C1499&lt;Params!$B$15,Params!$B$21,0.3),0.3)))</f>
        <v/>
      </c>
    </row>
    <row r="1500" ht="15" customHeight="1" s="1">
      <c r="A1500" s="9" t="n">
        <v>1497</v>
      </c>
      <c r="B1500" s="6" t="inlineStr">
        <is>
          <t>04/03</t>
        </is>
      </c>
      <c r="C1500" s="6" t="n">
        <v>8</v>
      </c>
      <c r="D1500" s="6" t="n">
        <v>0</v>
      </c>
      <c r="E1500" s="10">
        <f>IF(D1500=1, IF(OR(C1500&lt;10, C1500&gt;=15),1,0), IF(OR(C1500&lt;7, C1500&gt;=18),1,0))</f>
        <v/>
      </c>
      <c r="F1500" s="11" t="n">
        <v>0.8070000000000001</v>
      </c>
      <c r="G1500" s="12">
        <f>0.18*8</f>
        <v/>
      </c>
      <c r="H1500" s="12">
        <f>F1500-G1500</f>
        <v/>
      </c>
      <c r="I1500" s="10">
        <f>IF(E1500=0,"Fora",IF(E1499=0,"Carg xar",IF(H1500&lt;0,IF(M1500&lt;0.9,"Carg FV","Stby"),IF(M1500&gt;P1500,"V2H",IF(M1500&lt;0.9,"Carg xar","Stby")))))</f>
        <v/>
      </c>
      <c r="J1500" s="12">
        <f>IF(OR(I1500="Carg FV",I1500="Carg xar"),MIN(IF(I1500="Carg FV",ABS(H1500),7.4),7.4,MAX(0,(0.9-M1500)*40)*0.95),0)</f>
        <v/>
      </c>
      <c r="K1500" s="12">
        <f>IF(I1500="V2H",MIN(MAX(0,H1500),7.4,MAX(0,(M1500-P1500)*40)*0.95),0)</f>
        <v/>
      </c>
      <c r="L1500" s="12">
        <f>IF(E1500=0,0,MAX(0,H1500-K1500))</f>
        <v/>
      </c>
      <c r="M1500" s="13">
        <f>M1499+J1499/40-IF(I1499="V2H",K1499/(0.95*40),0)-IF(E1500=0,IF(E1499=1,IF(D1500=1,30,40)*0.18/(2*40),0),0)-IF(E1500=1,IF(E1499=0,IF(D1500=1,30,40)*0.18/(2*40),0),0)</f>
        <v/>
      </c>
      <c r="N1500" s="14" t="n">
        <v>0.15</v>
      </c>
      <c r="O1500" s="15">
        <f>K1500*N1500</f>
        <v/>
      </c>
      <c r="P1500">
        <f>IF(E1500=0,0.3,IF(D1500=1,IF(C1500&gt;=Params!$B$13-3,IF(C1500&lt;Params!$B$13,Params!$B$20,0.3),0.3),IF(C1500&gt;=Params!$B$15-3,IF(C1500&lt;Params!$B$15,Params!$B$21,0.3),0.3)))</f>
        <v/>
      </c>
    </row>
    <row r="1501" ht="15" customHeight="1" s="1">
      <c r="A1501" s="9" t="n">
        <v>1498</v>
      </c>
      <c r="B1501" s="6" t="inlineStr">
        <is>
          <t>04/03</t>
        </is>
      </c>
      <c r="C1501" s="6" t="n">
        <v>9</v>
      </c>
      <c r="D1501" s="6" t="n">
        <v>0</v>
      </c>
      <c r="E1501" s="10">
        <f>IF(D1501=1, IF(OR(C1501&lt;10, C1501&gt;=15),1,0), IF(OR(C1501&lt;7, C1501&gt;=18),1,0))</f>
        <v/>
      </c>
      <c r="F1501" s="11" t="n">
        <v>1.385</v>
      </c>
      <c r="G1501" s="12">
        <f>0.38*8</f>
        <v/>
      </c>
      <c r="H1501" s="12">
        <f>F1501-G1501</f>
        <v/>
      </c>
      <c r="I1501" s="10">
        <f>IF(E1501=0,"Fora",IF(E1500=0,"Carg xar",IF(H1501&lt;0,IF(M1501&lt;0.9,"Carg FV","Stby"),IF(M1501&gt;P1501,"V2H",IF(M1501&lt;0.9,"Carg xar","Stby")))))</f>
        <v/>
      </c>
      <c r="J1501" s="12">
        <f>IF(OR(I1501="Carg FV",I1501="Carg xar"),MIN(IF(I1501="Carg FV",ABS(H1501),7.4),7.4,MAX(0,(0.9-M1501)*40)*0.95),0)</f>
        <v/>
      </c>
      <c r="K1501" s="12">
        <f>IF(I1501="V2H",MIN(MAX(0,H1501),7.4,MAX(0,(M1501-P1501)*40)*0.95),0)</f>
        <v/>
      </c>
      <c r="L1501" s="12">
        <f>IF(E1501=0,0,MAX(0,H1501-K1501))</f>
        <v/>
      </c>
      <c r="M1501" s="13">
        <f>M1500+J1500/40-IF(I1500="V2H",K1500/(0.95*40),0)-IF(E1501=0,IF(E1500=1,IF(D1501=1,30,40)*0.18/(2*40),0),0)-IF(E1501=1,IF(E1500=0,IF(D1501=1,30,40)*0.18/(2*40),0),0)</f>
        <v/>
      </c>
      <c r="N1501" s="14" t="n">
        <v>0.15</v>
      </c>
      <c r="O1501" s="15">
        <f>K1501*N1501</f>
        <v/>
      </c>
      <c r="P1501">
        <f>IF(E1501=0,0.3,IF(D1501=1,IF(C1501&gt;=Params!$B$13-3,IF(C1501&lt;Params!$B$13,Params!$B$20,0.3),0.3),IF(C1501&gt;=Params!$B$15-3,IF(C1501&lt;Params!$B$15,Params!$B$21,0.3),0.3)))</f>
        <v/>
      </c>
    </row>
    <row r="1502" ht="15" customHeight="1" s="1">
      <c r="A1502" s="9" t="n">
        <v>1499</v>
      </c>
      <c r="B1502" s="6" t="inlineStr">
        <is>
          <t>04/03</t>
        </is>
      </c>
      <c r="C1502" s="6" t="n">
        <v>10</v>
      </c>
      <c r="D1502" s="6" t="n">
        <v>0</v>
      </c>
      <c r="E1502" s="10">
        <f>IF(D1502=1, IF(OR(C1502&lt;10, C1502&gt;=15),1,0), IF(OR(C1502&lt;7, C1502&gt;=18),1,0))</f>
        <v/>
      </c>
      <c r="F1502" s="11" t="n">
        <v>0.586</v>
      </c>
      <c r="G1502" s="12">
        <f>0.58*8</f>
        <v/>
      </c>
      <c r="H1502" s="12">
        <f>F1502-G1502</f>
        <v/>
      </c>
      <c r="I1502" s="10">
        <f>IF(E1502=0,"Fora",IF(E1501=0,"Carg xar",IF(H1502&lt;0,IF(M1502&lt;0.9,"Carg FV","Stby"),IF(M1502&gt;P1502,"V2H",IF(M1502&lt;0.9,"Carg xar","Stby")))))</f>
        <v/>
      </c>
      <c r="J1502" s="12">
        <f>IF(OR(I1502="Carg FV",I1502="Carg xar"),MIN(IF(I1502="Carg FV",ABS(H1502),7.4),7.4,MAX(0,(0.9-M1502)*40)*0.95),0)</f>
        <v/>
      </c>
      <c r="K1502" s="12">
        <f>IF(I1502="V2H",MIN(MAX(0,H1502),7.4,MAX(0,(M1502-P1502)*40)*0.95),0)</f>
        <v/>
      </c>
      <c r="L1502" s="12">
        <f>IF(E1502=0,0,MAX(0,H1502-K1502))</f>
        <v/>
      </c>
      <c r="M1502" s="13">
        <f>M1501+J1501/40-IF(I1501="V2H",K1501/(0.95*40),0)-IF(E1502=0,IF(E1501=1,IF(D1502=1,30,40)*0.18/(2*40),0),0)-IF(E1502=1,IF(E1501=0,IF(D1502=1,30,40)*0.18/(2*40),0),0)</f>
        <v/>
      </c>
      <c r="N1502" s="14" t="n">
        <v>0.2</v>
      </c>
      <c r="O1502" s="15">
        <f>K1502*N1502</f>
        <v/>
      </c>
      <c r="P1502">
        <f>IF(E1502=0,0.3,IF(D1502=1,IF(C1502&gt;=Params!$B$13-3,IF(C1502&lt;Params!$B$13,Params!$B$20,0.3),0.3),IF(C1502&gt;=Params!$B$15-3,IF(C1502&lt;Params!$B$15,Params!$B$21,0.3),0.3)))</f>
        <v/>
      </c>
    </row>
    <row r="1503" ht="15" customHeight="1" s="1">
      <c r="A1503" s="9" t="n">
        <v>1500</v>
      </c>
      <c r="B1503" s="6" t="inlineStr">
        <is>
          <t>04/03</t>
        </is>
      </c>
      <c r="C1503" s="6" t="n">
        <v>11</v>
      </c>
      <c r="D1503" s="6" t="n">
        <v>0</v>
      </c>
      <c r="E1503" s="10">
        <f>IF(D1503=1, IF(OR(C1503&lt;10, C1503&gt;=15),1,0), IF(OR(C1503&lt;7, C1503&gt;=18),1,0))</f>
        <v/>
      </c>
      <c r="F1503" s="11" t="n">
        <v>0</v>
      </c>
      <c r="G1503" s="12">
        <f>0.72*8</f>
        <v/>
      </c>
      <c r="H1503" s="12">
        <f>F1503-G1503</f>
        <v/>
      </c>
      <c r="I1503" s="10">
        <f>IF(E1503=0,"Fora",IF(E1502=0,"Carg xar",IF(H1503&lt;0,IF(M1503&lt;0.9,"Carg FV","Stby"),IF(M1503&gt;P1503,"V2H",IF(M1503&lt;0.9,"Carg xar","Stby")))))</f>
        <v/>
      </c>
      <c r="J1503" s="12">
        <f>IF(OR(I1503="Carg FV",I1503="Carg xar"),MIN(IF(I1503="Carg FV",ABS(H1503),7.4),7.4,MAX(0,(0.9-M1503)*40)*0.95),0)</f>
        <v/>
      </c>
      <c r="K1503" s="12">
        <f>IF(I1503="V2H",MIN(MAX(0,H1503),7.4,MAX(0,(M1503-P1503)*40)*0.95),0)</f>
        <v/>
      </c>
      <c r="L1503" s="12">
        <f>IF(E1503=0,0,MAX(0,H1503-K1503))</f>
        <v/>
      </c>
      <c r="M1503" s="13">
        <f>M1502+J1502/40-IF(I1502="V2H",K1502/(0.95*40),0)-IF(E1503=0,IF(E1502=1,IF(D1503=1,30,40)*0.18/(2*40),0),0)-IF(E1503=1,IF(E1502=0,IF(D1503=1,30,40)*0.18/(2*40),0),0)</f>
        <v/>
      </c>
      <c r="N1503" s="14" t="n">
        <v>0.2</v>
      </c>
      <c r="O1503" s="15">
        <f>K1503*N1503</f>
        <v/>
      </c>
      <c r="P1503">
        <f>IF(E1503=0,0.3,IF(D1503=1,IF(C1503&gt;=Params!$B$13-3,IF(C1503&lt;Params!$B$13,Params!$B$20,0.3),0.3),IF(C1503&gt;=Params!$B$15-3,IF(C1503&lt;Params!$B$15,Params!$B$21,0.3),0.3)))</f>
        <v/>
      </c>
    </row>
    <row r="1504" ht="15" customHeight="1" s="1">
      <c r="A1504" s="9" t="n">
        <v>1501</v>
      </c>
      <c r="B1504" s="6" t="inlineStr">
        <is>
          <t>04/03</t>
        </is>
      </c>
      <c r="C1504" s="6" t="n">
        <v>12</v>
      </c>
      <c r="D1504" s="6" t="n">
        <v>0</v>
      </c>
      <c r="E1504" s="10">
        <f>IF(D1504=1, IF(OR(C1504&lt;10, C1504&gt;=15),1,0), IF(OR(C1504&lt;7, C1504&gt;=18),1,0))</f>
        <v/>
      </c>
      <c r="F1504" s="11" t="n">
        <v>0</v>
      </c>
      <c r="G1504" s="12">
        <f>0.78*8</f>
        <v/>
      </c>
      <c r="H1504" s="12">
        <f>F1504-G1504</f>
        <v/>
      </c>
      <c r="I1504" s="10">
        <f>IF(E1504=0,"Fora",IF(E1503=0,"Carg xar",IF(H1504&lt;0,IF(M1504&lt;0.9,"Carg FV","Stby"),IF(M1504&gt;P1504,"V2H",IF(M1504&lt;0.9,"Carg xar","Stby")))))</f>
        <v/>
      </c>
      <c r="J1504" s="12">
        <f>IF(OR(I1504="Carg FV",I1504="Carg xar"),MIN(IF(I1504="Carg FV",ABS(H1504),7.4),7.4,MAX(0,(0.9-M1504)*40)*0.95),0)</f>
        <v/>
      </c>
      <c r="K1504" s="12">
        <f>IF(I1504="V2H",MIN(MAX(0,H1504),7.4,MAX(0,(M1504-P1504)*40)*0.95),0)</f>
        <v/>
      </c>
      <c r="L1504" s="12">
        <f>IF(E1504=0,0,MAX(0,H1504-K1504))</f>
        <v/>
      </c>
      <c r="M1504" s="13">
        <f>M1503+J1503/40-IF(I1503="V2H",K1503/(0.95*40),0)-IF(E1504=0,IF(E1503=1,IF(D1504=1,30,40)*0.18/(2*40),0),0)-IF(E1504=1,IF(E1503=0,IF(D1504=1,30,40)*0.18/(2*40),0),0)</f>
        <v/>
      </c>
      <c r="N1504" s="14" t="n">
        <v>0.2</v>
      </c>
      <c r="O1504" s="15">
        <f>K1504*N1504</f>
        <v/>
      </c>
      <c r="P1504">
        <f>IF(E1504=0,0.3,IF(D1504=1,IF(C1504&gt;=Params!$B$13-3,IF(C1504&lt;Params!$B$13,Params!$B$20,0.3),0.3),IF(C1504&gt;=Params!$B$15-3,IF(C1504&lt;Params!$B$15,Params!$B$21,0.3),0.3)))</f>
        <v/>
      </c>
    </row>
    <row r="1505" ht="15" customHeight="1" s="1">
      <c r="A1505" s="9" t="n">
        <v>1502</v>
      </c>
      <c r="B1505" s="6" t="inlineStr">
        <is>
          <t>04/03</t>
        </is>
      </c>
      <c r="C1505" s="6" t="n">
        <v>13</v>
      </c>
      <c r="D1505" s="6" t="n">
        <v>0</v>
      </c>
      <c r="E1505" s="10">
        <f>IF(D1505=1, IF(OR(C1505&lt;10, C1505&gt;=15),1,0), IF(OR(C1505&lt;7, C1505&gt;=18),1,0))</f>
        <v/>
      </c>
      <c r="F1505" s="11" t="n">
        <v>0</v>
      </c>
      <c r="G1505" s="12">
        <f>0.75*8</f>
        <v/>
      </c>
      <c r="H1505" s="12">
        <f>F1505-G1505</f>
        <v/>
      </c>
      <c r="I1505" s="10">
        <f>IF(E1505=0,"Fora",IF(E1504=0,"Carg xar",IF(H1505&lt;0,IF(M1505&lt;0.9,"Carg FV","Stby"),IF(M1505&gt;P1505,"V2H",IF(M1505&lt;0.9,"Carg xar","Stby")))))</f>
        <v/>
      </c>
      <c r="J1505" s="12">
        <f>IF(OR(I1505="Carg FV",I1505="Carg xar"),MIN(IF(I1505="Carg FV",ABS(H1505),7.4),7.4,MAX(0,(0.9-M1505)*40)*0.95),0)</f>
        <v/>
      </c>
      <c r="K1505" s="12">
        <f>IF(I1505="V2H",MIN(MAX(0,H1505),7.4,MAX(0,(M1505-P1505)*40)*0.95),0)</f>
        <v/>
      </c>
      <c r="L1505" s="12">
        <f>IF(E1505=0,0,MAX(0,H1505-K1505))</f>
        <v/>
      </c>
      <c r="M1505" s="13">
        <f>M1504+J1504/40-IF(I1504="V2H",K1504/(0.95*40),0)-IF(E1505=0,IF(E1504=1,IF(D1505=1,30,40)*0.18/(2*40),0),0)-IF(E1505=1,IF(E1504=0,IF(D1505=1,30,40)*0.18/(2*40),0),0)</f>
        <v/>
      </c>
      <c r="N1505" s="14" t="n">
        <v>0.2</v>
      </c>
      <c r="O1505" s="15">
        <f>K1505*N1505</f>
        <v/>
      </c>
      <c r="P1505">
        <f>IF(E1505=0,0.3,IF(D1505=1,IF(C1505&gt;=Params!$B$13-3,IF(C1505&lt;Params!$B$13,Params!$B$20,0.3),0.3),IF(C1505&gt;=Params!$B$15-3,IF(C1505&lt;Params!$B$15,Params!$B$21,0.3),0.3)))</f>
        <v/>
      </c>
    </row>
    <row r="1506" ht="15" customHeight="1" s="1">
      <c r="A1506" s="9" t="n">
        <v>1503</v>
      </c>
      <c r="B1506" s="6" t="inlineStr">
        <is>
          <t>04/03</t>
        </is>
      </c>
      <c r="C1506" s="6" t="n">
        <v>14</v>
      </c>
      <c r="D1506" s="6" t="n">
        <v>0</v>
      </c>
      <c r="E1506" s="10">
        <f>IF(D1506=1, IF(OR(C1506&lt;10, C1506&gt;=15),1,0), IF(OR(C1506&lt;7, C1506&gt;=18),1,0))</f>
        <v/>
      </c>
      <c r="F1506" s="11" t="n">
        <v>0</v>
      </c>
      <c r="G1506" s="12">
        <f>0.62*8</f>
        <v/>
      </c>
      <c r="H1506" s="12">
        <f>F1506-G1506</f>
        <v/>
      </c>
      <c r="I1506" s="10">
        <f>IF(E1506=0,"Fora",IF(E1505=0,"Carg xar",IF(H1506&lt;0,IF(M1506&lt;0.9,"Carg FV","Stby"),IF(M1506&gt;P1506,"V2H",IF(M1506&lt;0.9,"Carg xar","Stby")))))</f>
        <v/>
      </c>
      <c r="J1506" s="12">
        <f>IF(OR(I1506="Carg FV",I1506="Carg xar"),MIN(IF(I1506="Carg FV",ABS(H1506),7.4),7.4,MAX(0,(0.9-M1506)*40)*0.95),0)</f>
        <v/>
      </c>
      <c r="K1506" s="12">
        <f>IF(I1506="V2H",MIN(MAX(0,H1506),7.4,MAX(0,(M1506-P1506)*40)*0.95),0)</f>
        <v/>
      </c>
      <c r="L1506" s="12">
        <f>IF(E1506=0,0,MAX(0,H1506-K1506))</f>
        <v/>
      </c>
      <c r="M1506" s="13">
        <f>M1505+J1505/40-IF(I1505="V2H",K1505/(0.95*40),0)-IF(E1506=0,IF(E1505=1,IF(D1506=1,30,40)*0.18/(2*40),0),0)-IF(E1506=1,IF(E1505=0,IF(D1506=1,30,40)*0.18/(2*40),0),0)</f>
        <v/>
      </c>
      <c r="N1506" s="14" t="n">
        <v>0.15</v>
      </c>
      <c r="O1506" s="15">
        <f>K1506*N1506</f>
        <v/>
      </c>
      <c r="P1506">
        <f>IF(E1506=0,0.3,IF(D1506=1,IF(C1506&gt;=Params!$B$13-3,IF(C1506&lt;Params!$B$13,Params!$B$20,0.3),0.3),IF(C1506&gt;=Params!$B$15-3,IF(C1506&lt;Params!$B$15,Params!$B$21,0.3),0.3)))</f>
        <v/>
      </c>
    </row>
    <row r="1507" ht="15" customHeight="1" s="1">
      <c r="A1507" s="9" t="n">
        <v>1504</v>
      </c>
      <c r="B1507" s="6" t="inlineStr">
        <is>
          <t>04/03</t>
        </is>
      </c>
      <c r="C1507" s="6" t="n">
        <v>15</v>
      </c>
      <c r="D1507" s="6" t="n">
        <v>0</v>
      </c>
      <c r="E1507" s="10">
        <f>IF(D1507=1, IF(OR(C1507&lt;10, C1507&gt;=15),1,0), IF(OR(C1507&lt;7, C1507&gt;=18),1,0))</f>
        <v/>
      </c>
      <c r="F1507" s="11" t="n">
        <v>1.108</v>
      </c>
      <c r="G1507" s="12">
        <f>0.45*8</f>
        <v/>
      </c>
      <c r="H1507" s="12">
        <f>F1507-G1507</f>
        <v/>
      </c>
      <c r="I1507" s="10">
        <f>IF(E1507=0,"Fora",IF(E1506=0,"Carg xar",IF(H1507&lt;0,IF(M1507&lt;0.9,"Carg FV","Stby"),IF(M1507&gt;P1507,"V2H",IF(M1507&lt;0.9,"Carg xar","Stby")))))</f>
        <v/>
      </c>
      <c r="J1507" s="12">
        <f>IF(OR(I1507="Carg FV",I1507="Carg xar"),MIN(IF(I1507="Carg FV",ABS(H1507),7.4),7.4,MAX(0,(0.9-M1507)*40)*0.95),0)</f>
        <v/>
      </c>
      <c r="K1507" s="12">
        <f>IF(I1507="V2H",MIN(MAX(0,H1507),7.4,MAX(0,(M1507-P1507)*40)*0.95),0)</f>
        <v/>
      </c>
      <c r="L1507" s="12">
        <f>IF(E1507=0,0,MAX(0,H1507-K1507))</f>
        <v/>
      </c>
      <c r="M1507" s="13">
        <f>M1506+J1506/40-IF(I1506="V2H",K1506/(0.95*40),0)-IF(E1507=0,IF(E1506=1,IF(D1507=1,30,40)*0.18/(2*40),0),0)-IF(E1507=1,IF(E1506=0,IF(D1507=1,30,40)*0.18/(2*40),0),0)</f>
        <v/>
      </c>
      <c r="N1507" s="14" t="n">
        <v>0.15</v>
      </c>
      <c r="O1507" s="15">
        <f>K1507*N1507</f>
        <v/>
      </c>
      <c r="P1507">
        <f>IF(E1507=0,0.3,IF(D1507=1,IF(C1507&gt;=Params!$B$13-3,IF(C1507&lt;Params!$B$13,Params!$B$20,0.3),0.3),IF(C1507&gt;=Params!$B$15-3,IF(C1507&lt;Params!$B$15,Params!$B$21,0.3),0.3)))</f>
        <v/>
      </c>
    </row>
    <row r="1508" ht="15" customHeight="1" s="1">
      <c r="A1508" s="9" t="n">
        <v>1505</v>
      </c>
      <c r="B1508" s="6" t="inlineStr">
        <is>
          <t>04/03</t>
        </is>
      </c>
      <c r="C1508" s="6" t="n">
        <v>16</v>
      </c>
      <c r="D1508" s="6" t="n">
        <v>0</v>
      </c>
      <c r="E1508" s="10">
        <f>IF(D1508=1, IF(OR(C1508&lt;10, C1508&gt;=15),1,0), IF(OR(C1508&lt;7, C1508&gt;=18),1,0))</f>
        <v/>
      </c>
      <c r="F1508" s="11" t="n">
        <v>3.303</v>
      </c>
      <c r="G1508" s="12">
        <f>0.25*8</f>
        <v/>
      </c>
      <c r="H1508" s="12">
        <f>F1508-G1508</f>
        <v/>
      </c>
      <c r="I1508" s="10">
        <f>IF(E1508=0,"Fora",IF(E1507=0,"Carg xar",IF(H1508&lt;0,IF(M1508&lt;0.9,"Carg FV","Stby"),IF(M1508&gt;P1508,"V2H",IF(M1508&lt;0.9,"Carg xar","Stby")))))</f>
        <v/>
      </c>
      <c r="J1508" s="12">
        <f>IF(OR(I1508="Carg FV",I1508="Carg xar"),MIN(IF(I1508="Carg FV",ABS(H1508),7.4),7.4,MAX(0,(0.9-M1508)*40)*0.95),0)</f>
        <v/>
      </c>
      <c r="K1508" s="12">
        <f>IF(I1508="V2H",MIN(MAX(0,H1508),7.4,MAX(0,(M1508-P1508)*40)*0.95),0)</f>
        <v/>
      </c>
      <c r="L1508" s="12">
        <f>IF(E1508=0,0,MAX(0,H1508-K1508))</f>
        <v/>
      </c>
      <c r="M1508" s="13">
        <f>M1507+J1507/40-IF(I1507="V2H",K1507/(0.95*40),0)-IF(E1508=0,IF(E1507=1,IF(D1508=1,30,40)*0.18/(2*40),0),0)-IF(E1508=1,IF(E1507=0,IF(D1508=1,30,40)*0.18/(2*40),0),0)</f>
        <v/>
      </c>
      <c r="N1508" s="14" t="n">
        <v>0.15</v>
      </c>
      <c r="O1508" s="15">
        <f>K1508*N1508</f>
        <v/>
      </c>
      <c r="P1508">
        <f>IF(E1508=0,0.3,IF(D1508=1,IF(C1508&gt;=Params!$B$13-3,IF(C1508&lt;Params!$B$13,Params!$B$20,0.3),0.3),IF(C1508&gt;=Params!$B$15-3,IF(C1508&lt;Params!$B$15,Params!$B$21,0.3),0.3)))</f>
        <v/>
      </c>
    </row>
    <row r="1509" ht="15" customHeight="1" s="1">
      <c r="A1509" s="9" t="n">
        <v>1506</v>
      </c>
      <c r="B1509" s="6" t="inlineStr">
        <is>
          <t>04/03</t>
        </is>
      </c>
      <c r="C1509" s="6" t="n">
        <v>17</v>
      </c>
      <c r="D1509" s="6" t="n">
        <v>0</v>
      </c>
      <c r="E1509" s="10">
        <f>IF(D1509=1, IF(OR(C1509&lt;10, C1509&gt;=15),1,0), IF(OR(C1509&lt;7, C1509&gt;=18),1,0))</f>
        <v/>
      </c>
      <c r="F1509" s="11" t="n">
        <v>4.627</v>
      </c>
      <c r="G1509" s="12">
        <f>0.08*8</f>
        <v/>
      </c>
      <c r="H1509" s="12">
        <f>F1509-G1509</f>
        <v/>
      </c>
      <c r="I1509" s="10">
        <f>IF(E1509=0,"Fora",IF(E1508=0,"Carg xar",IF(H1509&lt;0,IF(M1509&lt;0.9,"Carg FV","Stby"),IF(M1509&gt;P1509,"V2H",IF(M1509&lt;0.9,"Carg xar","Stby")))))</f>
        <v/>
      </c>
      <c r="J1509" s="12">
        <f>IF(OR(I1509="Carg FV",I1509="Carg xar"),MIN(IF(I1509="Carg FV",ABS(H1509),7.4),7.4,MAX(0,(0.9-M1509)*40)*0.95),0)</f>
        <v/>
      </c>
      <c r="K1509" s="12">
        <f>IF(I1509="V2H",MIN(MAX(0,H1509),7.4,MAX(0,(M1509-P1509)*40)*0.95),0)</f>
        <v/>
      </c>
      <c r="L1509" s="12">
        <f>IF(E1509=0,0,MAX(0,H1509-K1509))</f>
        <v/>
      </c>
      <c r="M1509" s="13">
        <f>M1508+J1508/40-IF(I1508="V2H",K1508/(0.95*40),0)-IF(E1509=0,IF(E1508=1,IF(D1509=1,30,40)*0.18/(2*40),0),0)-IF(E1509=1,IF(E1508=0,IF(D1509=1,30,40)*0.18/(2*40),0),0)</f>
        <v/>
      </c>
      <c r="N1509" s="14" t="n">
        <v>0.15</v>
      </c>
      <c r="O1509" s="15">
        <f>K1509*N1509</f>
        <v/>
      </c>
      <c r="P1509">
        <f>IF(E1509=0,0.3,IF(D1509=1,IF(C1509&gt;=Params!$B$13-3,IF(C1509&lt;Params!$B$13,Params!$B$20,0.3),0.3),IF(C1509&gt;=Params!$B$15-3,IF(C1509&lt;Params!$B$15,Params!$B$21,0.3),0.3)))</f>
        <v/>
      </c>
    </row>
    <row r="1510" ht="15" customHeight="1" s="1">
      <c r="A1510" s="9" t="n">
        <v>1507</v>
      </c>
      <c r="B1510" s="6" t="inlineStr">
        <is>
          <t>04/03</t>
        </is>
      </c>
      <c r="C1510" s="6" t="n">
        <v>18</v>
      </c>
      <c r="D1510" s="6" t="n">
        <v>0</v>
      </c>
      <c r="E1510" s="10">
        <f>IF(D1510=1, IF(OR(C1510&lt;10, C1510&gt;=15),1,0), IF(OR(C1510&lt;7, C1510&gt;=18),1,0))</f>
        <v/>
      </c>
      <c r="F1510" s="11" t="n">
        <v>2.909</v>
      </c>
      <c r="G1510" s="12">
        <f>0*8</f>
        <v/>
      </c>
      <c r="H1510" s="12">
        <f>F1510-G1510</f>
        <v/>
      </c>
      <c r="I1510" s="10">
        <f>IF(E1510=0,"Fora",IF(E1509=0,"Carg xar",IF(H1510&lt;0,IF(M1510&lt;0.9,"Carg FV","Stby"),IF(M1510&gt;P1510,"V2H",IF(M1510&lt;0.9,"Carg xar","Stby")))))</f>
        <v/>
      </c>
      <c r="J1510" s="12">
        <f>IF(OR(I1510="Carg FV",I1510="Carg xar"),MIN(IF(I1510="Carg FV",ABS(H1510),7.4),7.4,MAX(0,(0.9-M1510)*40)*0.95),0)</f>
        <v/>
      </c>
      <c r="K1510" s="12">
        <f>IF(I1510="V2H",MIN(MAX(0,H1510),7.4,MAX(0,(M1510-P1510)*40)*0.95),0)</f>
        <v/>
      </c>
      <c r="L1510" s="12">
        <f>IF(E1510=0,0,MAX(0,H1510-K1510))</f>
        <v/>
      </c>
      <c r="M1510" s="13">
        <f>M1509+J1509/40-IF(I1509="V2H",K1509/(0.95*40),0)-IF(E1510=0,IF(E1509=1,IF(D1510=1,30,40)*0.18/(2*40),0),0)-IF(E1510=1,IF(E1509=0,IF(D1510=1,30,40)*0.18/(2*40),0),0)</f>
        <v/>
      </c>
      <c r="N1510" s="14" t="n">
        <v>0.2</v>
      </c>
      <c r="O1510" s="15">
        <f>K1510*N1510</f>
        <v/>
      </c>
      <c r="P1510">
        <f>IF(E1510=0,0.3,IF(D1510=1,IF(C1510&gt;=Params!$B$13-3,IF(C1510&lt;Params!$B$13,Params!$B$20,0.3),0.3),IF(C1510&gt;=Params!$B$15-3,IF(C1510&lt;Params!$B$15,Params!$B$21,0.3),0.3)))</f>
        <v/>
      </c>
    </row>
    <row r="1511" ht="15" customHeight="1" s="1">
      <c r="A1511" s="9" t="n">
        <v>1508</v>
      </c>
      <c r="B1511" s="6" t="inlineStr">
        <is>
          <t>04/03</t>
        </is>
      </c>
      <c r="C1511" s="6" t="n">
        <v>19</v>
      </c>
      <c r="D1511" s="6" t="n">
        <v>0</v>
      </c>
      <c r="E1511" s="10">
        <f>IF(D1511=1, IF(OR(C1511&lt;10, C1511&gt;=15),1,0), IF(OR(C1511&lt;7, C1511&gt;=18),1,0))</f>
        <v/>
      </c>
      <c r="F1511" s="11" t="n">
        <v>1.791</v>
      </c>
      <c r="G1511" s="12">
        <f>0*8</f>
        <v/>
      </c>
      <c r="H1511" s="12">
        <f>F1511-G1511</f>
        <v/>
      </c>
      <c r="I1511" s="10">
        <f>IF(E1511=0,"Fora",IF(E1510=0,"Carg xar",IF(H1511&lt;0,IF(M1511&lt;0.9,"Carg FV","Stby"),IF(M1511&gt;P1511,"V2H",IF(M1511&lt;0.9,"Carg xar","Stby")))))</f>
        <v/>
      </c>
      <c r="J1511" s="12">
        <f>IF(OR(I1511="Carg FV",I1511="Carg xar"),MIN(IF(I1511="Carg FV",ABS(H1511),7.4),7.4,MAX(0,(0.9-M1511)*40)*0.95),0)</f>
        <v/>
      </c>
      <c r="K1511" s="12">
        <f>IF(I1511="V2H",MIN(MAX(0,H1511),7.4,MAX(0,(M1511-P1511)*40)*0.95),0)</f>
        <v/>
      </c>
      <c r="L1511" s="12">
        <f>IF(E1511=0,0,MAX(0,H1511-K1511))</f>
        <v/>
      </c>
      <c r="M1511" s="13">
        <f>M1510+J1510/40-IF(I1510="V2H",K1510/(0.95*40),0)-IF(E1511=0,IF(E1510=1,IF(D1511=1,30,40)*0.18/(2*40),0),0)-IF(E1511=1,IF(E1510=0,IF(D1511=1,30,40)*0.18/(2*40),0),0)</f>
        <v/>
      </c>
      <c r="N1511" s="14" t="n">
        <v>0.2</v>
      </c>
      <c r="O1511" s="15">
        <f>K1511*N1511</f>
        <v/>
      </c>
      <c r="P1511">
        <f>IF(E1511=0,0.3,IF(D1511=1,IF(C1511&gt;=Params!$B$13-3,IF(C1511&lt;Params!$B$13,Params!$B$20,0.3),0.3),IF(C1511&gt;=Params!$B$15-3,IF(C1511&lt;Params!$B$15,Params!$B$21,0.3),0.3)))</f>
        <v/>
      </c>
    </row>
    <row r="1512" ht="15" customHeight="1" s="1">
      <c r="A1512" s="9" t="n">
        <v>1509</v>
      </c>
      <c r="B1512" s="6" t="inlineStr">
        <is>
          <t>04/03</t>
        </is>
      </c>
      <c r="C1512" s="6" t="n">
        <v>20</v>
      </c>
      <c r="D1512" s="6" t="n">
        <v>0</v>
      </c>
      <c r="E1512" s="10">
        <f>IF(D1512=1, IF(OR(C1512&lt;10, C1512&gt;=15),1,0), IF(OR(C1512&lt;7, C1512&gt;=18),1,0))</f>
        <v/>
      </c>
      <c r="F1512" s="11" t="n">
        <v>2.394</v>
      </c>
      <c r="G1512" s="12">
        <f>0*8</f>
        <v/>
      </c>
      <c r="H1512" s="12">
        <f>F1512-G1512</f>
        <v/>
      </c>
      <c r="I1512" s="10">
        <f>IF(E1512=0,"Fora",IF(E1511=0,"Carg xar",IF(H1512&lt;0,IF(M1512&lt;0.9,"Carg FV","Stby"),IF(M1512&gt;P1512,"V2H",IF(M1512&lt;0.9,"Carg xar","Stby")))))</f>
        <v/>
      </c>
      <c r="J1512" s="12">
        <f>IF(OR(I1512="Carg FV",I1512="Carg xar"),MIN(IF(I1512="Carg FV",ABS(H1512),7.4),7.4,MAX(0,(0.9-M1512)*40)*0.95),0)</f>
        <v/>
      </c>
      <c r="K1512" s="12">
        <f>IF(I1512="V2H",MIN(MAX(0,H1512),7.4,MAX(0,(M1512-P1512)*40)*0.95),0)</f>
        <v/>
      </c>
      <c r="L1512" s="12">
        <f>IF(E1512=0,0,MAX(0,H1512-K1512))</f>
        <v/>
      </c>
      <c r="M1512" s="13">
        <f>M1511+J1511/40-IF(I1511="V2H",K1511/(0.95*40),0)-IF(E1512=0,IF(E1511=1,IF(D1512=1,30,40)*0.18/(2*40),0),0)-IF(E1512=1,IF(E1511=0,IF(D1512=1,30,40)*0.18/(2*40),0),0)</f>
        <v/>
      </c>
      <c r="N1512" s="14" t="n">
        <v>0.2</v>
      </c>
      <c r="O1512" s="15">
        <f>K1512*N1512</f>
        <v/>
      </c>
      <c r="P1512">
        <f>IF(E1512=0,0.3,IF(D1512=1,IF(C1512&gt;=Params!$B$13-3,IF(C1512&lt;Params!$B$13,Params!$B$20,0.3),0.3),IF(C1512&gt;=Params!$B$15-3,IF(C1512&lt;Params!$B$15,Params!$B$21,0.3),0.3)))</f>
        <v/>
      </c>
    </row>
    <row r="1513" ht="15" customHeight="1" s="1">
      <c r="A1513" s="9" t="n">
        <v>1510</v>
      </c>
      <c r="B1513" s="6" t="inlineStr">
        <is>
          <t>04/03</t>
        </is>
      </c>
      <c r="C1513" s="6" t="n">
        <v>21</v>
      </c>
      <c r="D1513" s="6" t="n">
        <v>0</v>
      </c>
      <c r="E1513" s="10">
        <f>IF(D1513=1, IF(OR(C1513&lt;10, C1513&gt;=15),1,0), IF(OR(C1513&lt;7, C1513&gt;=18),1,0))</f>
        <v/>
      </c>
      <c r="F1513" s="11" t="n">
        <v>2.442</v>
      </c>
      <c r="G1513" s="12">
        <f>0*8</f>
        <v/>
      </c>
      <c r="H1513" s="12">
        <f>F1513-G1513</f>
        <v/>
      </c>
      <c r="I1513" s="10">
        <f>IF(E1513=0,"Fora",IF(E1512=0,"Carg xar",IF(H1513&lt;0,IF(M1513&lt;0.9,"Carg FV","Stby"),IF(M1513&gt;P1513,"V2H",IF(M1513&lt;0.9,"Carg xar","Stby")))))</f>
        <v/>
      </c>
      <c r="J1513" s="12">
        <f>IF(OR(I1513="Carg FV",I1513="Carg xar"),MIN(IF(I1513="Carg FV",ABS(H1513),7.4),7.4,MAX(0,(0.9-M1513)*40)*0.95),0)</f>
        <v/>
      </c>
      <c r="K1513" s="12">
        <f>IF(I1513="V2H",MIN(MAX(0,H1513),7.4,MAX(0,(M1513-P1513)*40)*0.95),0)</f>
        <v/>
      </c>
      <c r="L1513" s="12">
        <f>IF(E1513=0,0,MAX(0,H1513-K1513))</f>
        <v/>
      </c>
      <c r="M1513" s="13">
        <f>M1512+J1512/40-IF(I1512="V2H",K1512/(0.95*40),0)-IF(E1513=0,IF(E1512=1,IF(D1513=1,30,40)*0.18/(2*40),0),0)-IF(E1513=1,IF(E1512=0,IF(D1513=1,30,40)*0.18/(2*40),0),0)</f>
        <v/>
      </c>
      <c r="N1513" s="14" t="n">
        <v>0.2</v>
      </c>
      <c r="O1513" s="15">
        <f>K1513*N1513</f>
        <v/>
      </c>
      <c r="P1513">
        <f>IF(E1513=0,0.3,IF(D1513=1,IF(C1513&gt;=Params!$B$13-3,IF(C1513&lt;Params!$B$13,Params!$B$20,0.3),0.3),IF(C1513&gt;=Params!$B$15-3,IF(C1513&lt;Params!$B$15,Params!$B$21,0.3),0.3)))</f>
        <v/>
      </c>
    </row>
    <row r="1514" ht="15" customHeight="1" s="1">
      <c r="A1514" s="9" t="n">
        <v>1511</v>
      </c>
      <c r="B1514" s="6" t="inlineStr">
        <is>
          <t>04/03</t>
        </is>
      </c>
      <c r="C1514" s="6" t="n">
        <v>22</v>
      </c>
      <c r="D1514" s="6" t="n">
        <v>0</v>
      </c>
      <c r="E1514" s="10">
        <f>IF(D1514=1, IF(OR(C1514&lt;10, C1514&gt;=15),1,0), IF(OR(C1514&lt;7, C1514&gt;=18),1,0))</f>
        <v/>
      </c>
      <c r="F1514" s="11" t="n">
        <v>2.575</v>
      </c>
      <c r="G1514" s="12">
        <f>0*8</f>
        <v/>
      </c>
      <c r="H1514" s="12">
        <f>F1514-G1514</f>
        <v/>
      </c>
      <c r="I1514" s="10">
        <f>IF(E1514=0,"Fora",IF(E1513=0,"Carg xar",IF(H1514&lt;0,IF(M1514&lt;0.9,"Carg FV","Stby"),IF(M1514&gt;P1514,"V2H",IF(M1514&lt;0.9,"Carg xar","Stby")))))</f>
        <v/>
      </c>
      <c r="J1514" s="12">
        <f>IF(OR(I1514="Carg FV",I1514="Carg xar"),MIN(IF(I1514="Carg FV",ABS(H1514),7.4),7.4,MAX(0,(0.9-M1514)*40)*0.95),0)</f>
        <v/>
      </c>
      <c r="K1514" s="12">
        <f>IF(I1514="V2H",MIN(MAX(0,H1514),7.4,MAX(0,(M1514-P1514)*40)*0.95),0)</f>
        <v/>
      </c>
      <c r="L1514" s="12">
        <f>IF(E1514=0,0,MAX(0,H1514-K1514))</f>
        <v/>
      </c>
      <c r="M1514" s="13">
        <f>M1513+J1513/40-IF(I1513="V2H",K1513/(0.95*40),0)-IF(E1514=0,IF(E1513=1,IF(D1514=1,30,40)*0.18/(2*40),0),0)-IF(E1514=1,IF(E1513=0,IF(D1514=1,30,40)*0.18/(2*40),0),0)</f>
        <v/>
      </c>
      <c r="N1514" s="14" t="n">
        <v>0.15</v>
      </c>
      <c r="O1514" s="15">
        <f>K1514*N1514</f>
        <v/>
      </c>
      <c r="P1514">
        <f>IF(E1514=0,0.3,IF(D1514=1,IF(C1514&gt;=Params!$B$13-3,IF(C1514&lt;Params!$B$13,Params!$B$20,0.3),0.3),IF(C1514&gt;=Params!$B$15-3,IF(C1514&lt;Params!$B$15,Params!$B$21,0.3),0.3)))</f>
        <v/>
      </c>
    </row>
    <row r="1515" ht="15" customHeight="1" s="1">
      <c r="A1515" s="9" t="n">
        <v>1512</v>
      </c>
      <c r="B1515" s="6" t="inlineStr">
        <is>
          <t>04/03</t>
        </is>
      </c>
      <c r="C1515" s="6" t="n">
        <v>23</v>
      </c>
      <c r="D1515" s="6" t="n">
        <v>0</v>
      </c>
      <c r="E1515" s="10">
        <f>IF(D1515=1, IF(OR(C1515&lt;10, C1515&gt;=15),1,0), IF(OR(C1515&lt;7, C1515&gt;=18),1,0))</f>
        <v/>
      </c>
      <c r="F1515" s="11" t="n">
        <v>0.471</v>
      </c>
      <c r="G1515" s="12">
        <f>0*8</f>
        <v/>
      </c>
      <c r="H1515" s="12">
        <f>F1515-G1515</f>
        <v/>
      </c>
      <c r="I1515" s="10">
        <f>IF(E1515=0,"Fora",IF(E1514=0,"Carg xar",IF(H1515&lt;0,IF(M1515&lt;0.9,"Carg FV","Stby"),IF(M1515&gt;P1515,"V2H",IF(M1515&lt;0.9,"Carg xar","Stby")))))</f>
        <v/>
      </c>
      <c r="J1515" s="12">
        <f>IF(OR(I1515="Carg FV",I1515="Carg xar"),MIN(IF(I1515="Carg FV",ABS(H1515),7.4),7.4,MAX(0,(0.9-M1515)*40)*0.95),0)</f>
        <v/>
      </c>
      <c r="K1515" s="12">
        <f>IF(I1515="V2H",MIN(MAX(0,H1515),7.4,MAX(0,(M1515-P1515)*40)*0.95),0)</f>
        <v/>
      </c>
      <c r="L1515" s="12">
        <f>IF(E1515=0,0,MAX(0,H1515-K1515))</f>
        <v/>
      </c>
      <c r="M1515" s="13">
        <f>M1514+J1514/40-IF(I1514="V2H",K1514/(0.95*40),0)-IF(E1515=0,IF(E1514=1,IF(D1515=1,30,40)*0.18/(2*40),0),0)-IF(E1515=1,IF(E1514=0,IF(D1515=1,30,40)*0.18/(2*40),0),0)</f>
        <v/>
      </c>
      <c r="N1515" s="14" t="n">
        <v>0.15</v>
      </c>
      <c r="O1515" s="15">
        <f>K1515*N1515</f>
        <v/>
      </c>
      <c r="P1515">
        <f>IF(E1515=0,0.3,IF(D1515=1,IF(C1515&gt;=Params!$B$13-3,IF(C1515&lt;Params!$B$13,Params!$B$20,0.3),0.3),IF(C1515&gt;=Params!$B$15-3,IF(C1515&lt;Params!$B$15,Params!$B$21,0.3),0.3)))</f>
        <v/>
      </c>
    </row>
    <row r="1516" ht="15" customHeight="1" s="1">
      <c r="A1516" s="9" t="n">
        <v>1513</v>
      </c>
      <c r="B1516" s="6" t="inlineStr">
        <is>
          <t>05/03</t>
        </is>
      </c>
      <c r="C1516" s="6" t="n">
        <v>0</v>
      </c>
      <c r="D1516" s="6" t="n">
        <v>0</v>
      </c>
      <c r="E1516" s="10">
        <f>IF(D1516=1, IF(OR(C1516&lt;10, C1516&gt;=15),1,0), IF(OR(C1516&lt;7, C1516&gt;=18),1,0))</f>
        <v/>
      </c>
      <c r="F1516" s="11" t="n">
        <v>0.184</v>
      </c>
      <c r="G1516" s="12">
        <f>0*8</f>
        <v/>
      </c>
      <c r="H1516" s="12">
        <f>F1516-G1516</f>
        <v/>
      </c>
      <c r="I1516" s="10">
        <f>IF(E1516=0,"Fora",IF(E1515=0,"Carg xar",IF(H1516&lt;0,IF(M1516&lt;0.9,"Carg FV","Stby"),IF(M1516&gt;P1516,"V2H",IF(M1516&lt;0.9,"Carg xar","Stby")))))</f>
        <v/>
      </c>
      <c r="J1516" s="12">
        <f>IF(OR(I1516="Carg FV",I1516="Carg xar"),MIN(IF(I1516="Carg FV",ABS(H1516),7.4),7.4,MAX(0,(0.9-M1516)*40)*0.95),0)</f>
        <v/>
      </c>
      <c r="K1516" s="12">
        <f>IF(I1516="V2H",MIN(MAX(0,H1516),7.4,MAX(0,(M1516-P1516)*40)*0.95),0)</f>
        <v/>
      </c>
      <c r="L1516" s="12">
        <f>IF(E1516=0,0,MAX(0,H1516-K1516))</f>
        <v/>
      </c>
      <c r="M1516" s="13">
        <f>M1515+J1515/40-IF(I1515="V2H",K1515/(0.95*40),0)-IF(E1516=0,IF(E1515=1,IF(D1516=1,30,40)*0.18/(2*40),0),0)-IF(E1516=1,IF(E1515=0,IF(D1516=1,30,40)*0.18/(2*40),0),0)</f>
        <v/>
      </c>
      <c r="N1516" s="14" t="n">
        <v>0.09</v>
      </c>
      <c r="O1516" s="15">
        <f>K1516*N1516</f>
        <v/>
      </c>
      <c r="P1516">
        <f>IF(E1516=0,0.3,IF(D1516=1,IF(C1516&gt;=Params!$B$13-3,IF(C1516&lt;Params!$B$13,Params!$B$20,0.3),0.3),IF(C1516&gt;=Params!$B$15-3,IF(C1516&lt;Params!$B$15,Params!$B$21,0.3),0.3)))</f>
        <v/>
      </c>
    </row>
    <row r="1517" ht="15" customHeight="1" s="1">
      <c r="A1517" s="9" t="n">
        <v>1514</v>
      </c>
      <c r="B1517" s="6" t="inlineStr">
        <is>
          <t>05/03</t>
        </is>
      </c>
      <c r="C1517" s="6" t="n">
        <v>1</v>
      </c>
      <c r="D1517" s="6" t="n">
        <v>0</v>
      </c>
      <c r="E1517" s="10">
        <f>IF(D1517=1, IF(OR(C1517&lt;10, C1517&gt;=15),1,0), IF(OR(C1517&lt;7, C1517&gt;=18),1,0))</f>
        <v/>
      </c>
      <c r="F1517" s="11" t="n">
        <v>2.948</v>
      </c>
      <c r="G1517" s="12">
        <f>0*8</f>
        <v/>
      </c>
      <c r="H1517" s="12">
        <f>F1517-G1517</f>
        <v/>
      </c>
      <c r="I1517" s="10">
        <f>IF(E1517=0,"Fora",IF(E1516=0,"Carg xar",IF(H1517&lt;0,IF(M1517&lt;0.9,"Carg FV","Stby"),IF(M1517&gt;P1517,"V2H",IF(M1517&lt;0.9,"Carg xar","Stby")))))</f>
        <v/>
      </c>
      <c r="J1517" s="12">
        <f>IF(OR(I1517="Carg FV",I1517="Carg xar"),MIN(IF(I1517="Carg FV",ABS(H1517),7.4),7.4,MAX(0,(0.9-M1517)*40)*0.95),0)</f>
        <v/>
      </c>
      <c r="K1517" s="12">
        <f>IF(I1517="V2H",MIN(MAX(0,H1517),7.4,MAX(0,(M1517-P1517)*40)*0.95),0)</f>
        <v/>
      </c>
      <c r="L1517" s="12">
        <f>IF(E1517=0,0,MAX(0,H1517-K1517))</f>
        <v/>
      </c>
      <c r="M1517" s="13">
        <f>M1516+J1516/40-IF(I1516="V2H",K1516/(0.95*40),0)-IF(E1517=0,IF(E1516=1,IF(D1517=1,30,40)*0.18/(2*40),0),0)-IF(E1517=1,IF(E1516=0,IF(D1517=1,30,40)*0.18/(2*40),0),0)</f>
        <v/>
      </c>
      <c r="N1517" s="14" t="n">
        <v>0.09</v>
      </c>
      <c r="O1517" s="15">
        <f>K1517*N1517</f>
        <v/>
      </c>
      <c r="P1517">
        <f>IF(E1517=0,0.3,IF(D1517=1,IF(C1517&gt;=Params!$B$13-3,IF(C1517&lt;Params!$B$13,Params!$B$20,0.3),0.3),IF(C1517&gt;=Params!$B$15-3,IF(C1517&lt;Params!$B$15,Params!$B$21,0.3),0.3)))</f>
        <v/>
      </c>
    </row>
    <row r="1518" ht="15" customHeight="1" s="1">
      <c r="A1518" s="9" t="n">
        <v>1515</v>
      </c>
      <c r="B1518" s="6" t="inlineStr">
        <is>
          <t>05/03</t>
        </is>
      </c>
      <c r="C1518" s="6" t="n">
        <v>2</v>
      </c>
      <c r="D1518" s="6" t="n">
        <v>0</v>
      </c>
      <c r="E1518" s="10">
        <f>IF(D1518=1, IF(OR(C1518&lt;10, C1518&gt;=15),1,0), IF(OR(C1518&lt;7, C1518&gt;=18),1,0))</f>
        <v/>
      </c>
      <c r="F1518" s="11" t="n">
        <v>2.736</v>
      </c>
      <c r="G1518" s="12">
        <f>0*8</f>
        <v/>
      </c>
      <c r="H1518" s="12">
        <f>F1518-G1518</f>
        <v/>
      </c>
      <c r="I1518" s="10">
        <f>IF(E1518=0,"Fora",IF(E1517=0,"Carg xar",IF(H1518&lt;0,IF(M1518&lt;0.9,"Carg FV","Stby"),IF(M1518&gt;P1518,"V2H",IF(M1518&lt;0.9,"Carg xar","Stby")))))</f>
        <v/>
      </c>
      <c r="J1518" s="12">
        <f>IF(OR(I1518="Carg FV",I1518="Carg xar"),MIN(IF(I1518="Carg FV",ABS(H1518),7.4),7.4,MAX(0,(0.9-M1518)*40)*0.95),0)</f>
        <v/>
      </c>
      <c r="K1518" s="12">
        <f>IF(I1518="V2H",MIN(MAX(0,H1518),7.4,MAX(0,(M1518-P1518)*40)*0.95),0)</f>
        <v/>
      </c>
      <c r="L1518" s="12">
        <f>IF(E1518=0,0,MAX(0,H1518-K1518))</f>
        <v/>
      </c>
      <c r="M1518" s="13">
        <f>M1517+J1517/40-IF(I1517="V2H",K1517/(0.95*40),0)-IF(E1518=0,IF(E1517=1,IF(D1518=1,30,40)*0.18/(2*40),0),0)-IF(E1518=1,IF(E1517=0,IF(D1518=1,30,40)*0.18/(2*40),0),0)</f>
        <v/>
      </c>
      <c r="N1518" s="14" t="n">
        <v>0.09</v>
      </c>
      <c r="O1518" s="15">
        <f>K1518*N1518</f>
        <v/>
      </c>
      <c r="P1518">
        <f>IF(E1518=0,0.3,IF(D1518=1,IF(C1518&gt;=Params!$B$13-3,IF(C1518&lt;Params!$B$13,Params!$B$20,0.3),0.3),IF(C1518&gt;=Params!$B$15-3,IF(C1518&lt;Params!$B$15,Params!$B$21,0.3),0.3)))</f>
        <v/>
      </c>
    </row>
    <row r="1519" ht="15" customHeight="1" s="1">
      <c r="A1519" s="9" t="n">
        <v>1516</v>
      </c>
      <c r="B1519" s="6" t="inlineStr">
        <is>
          <t>05/03</t>
        </is>
      </c>
      <c r="C1519" s="6" t="n">
        <v>3</v>
      </c>
      <c r="D1519" s="6" t="n">
        <v>0</v>
      </c>
      <c r="E1519" s="10">
        <f>IF(D1519=1, IF(OR(C1519&lt;10, C1519&gt;=15),1,0), IF(OR(C1519&lt;7, C1519&gt;=18),1,0))</f>
        <v/>
      </c>
      <c r="F1519" s="11" t="n">
        <v>2.648</v>
      </c>
      <c r="G1519" s="12">
        <f>0*8</f>
        <v/>
      </c>
      <c r="H1519" s="12">
        <f>F1519-G1519</f>
        <v/>
      </c>
      <c r="I1519" s="10">
        <f>IF(E1519=0,"Fora",IF(E1518=0,"Carg xar",IF(H1519&lt;0,IF(M1519&lt;0.9,"Carg FV","Stby"),IF(M1519&gt;P1519,"V2H",IF(M1519&lt;0.9,"Carg xar","Stby")))))</f>
        <v/>
      </c>
      <c r="J1519" s="12">
        <f>IF(OR(I1519="Carg FV",I1519="Carg xar"),MIN(IF(I1519="Carg FV",ABS(H1519),7.4),7.4,MAX(0,(0.9-M1519)*40)*0.95),0)</f>
        <v/>
      </c>
      <c r="K1519" s="12">
        <f>IF(I1519="V2H",MIN(MAX(0,H1519),7.4,MAX(0,(M1519-P1519)*40)*0.95),0)</f>
        <v/>
      </c>
      <c r="L1519" s="12">
        <f>IF(E1519=0,0,MAX(0,H1519-K1519))</f>
        <v/>
      </c>
      <c r="M1519" s="13">
        <f>M1518+J1518/40-IF(I1518="V2H",K1518/(0.95*40),0)-IF(E1519=0,IF(E1518=1,IF(D1519=1,30,40)*0.18/(2*40),0),0)-IF(E1519=1,IF(E1518=0,IF(D1519=1,30,40)*0.18/(2*40),0),0)</f>
        <v/>
      </c>
      <c r="N1519" s="14" t="n">
        <v>0.09</v>
      </c>
      <c r="O1519" s="15">
        <f>K1519*N1519</f>
        <v/>
      </c>
      <c r="P1519">
        <f>IF(E1519=0,0.3,IF(D1519=1,IF(C1519&gt;=Params!$B$13-3,IF(C1519&lt;Params!$B$13,Params!$B$20,0.3),0.3),IF(C1519&gt;=Params!$B$15-3,IF(C1519&lt;Params!$B$15,Params!$B$21,0.3),0.3)))</f>
        <v/>
      </c>
    </row>
    <row r="1520" ht="15" customHeight="1" s="1">
      <c r="A1520" s="9" t="n">
        <v>1517</v>
      </c>
      <c r="B1520" s="6" t="inlineStr">
        <is>
          <t>05/03</t>
        </is>
      </c>
      <c r="C1520" s="6" t="n">
        <v>4</v>
      </c>
      <c r="D1520" s="6" t="n">
        <v>0</v>
      </c>
      <c r="E1520" s="10">
        <f>IF(D1520=1, IF(OR(C1520&lt;10, C1520&gt;=15),1,0), IF(OR(C1520&lt;7, C1520&gt;=18),1,0))</f>
        <v/>
      </c>
      <c r="F1520" s="11" t="n">
        <v>2.508</v>
      </c>
      <c r="G1520" s="12">
        <f>0*8</f>
        <v/>
      </c>
      <c r="H1520" s="12">
        <f>F1520-G1520</f>
        <v/>
      </c>
      <c r="I1520" s="10">
        <f>IF(E1520=0,"Fora",IF(E1519=0,"Carg xar",IF(H1520&lt;0,IF(M1520&lt;0.9,"Carg FV","Stby"),IF(M1520&gt;P1520,"V2H",IF(M1520&lt;0.9,"Carg xar","Stby")))))</f>
        <v/>
      </c>
      <c r="J1520" s="12">
        <f>IF(OR(I1520="Carg FV",I1520="Carg xar"),MIN(IF(I1520="Carg FV",ABS(H1520),7.4),7.4,MAX(0,(0.9-M1520)*40)*0.95),0)</f>
        <v/>
      </c>
      <c r="K1520" s="12">
        <f>IF(I1520="V2H",MIN(MAX(0,H1520),7.4,MAX(0,(M1520-P1520)*40)*0.95),0)</f>
        <v/>
      </c>
      <c r="L1520" s="12">
        <f>IF(E1520=0,0,MAX(0,H1520-K1520))</f>
        <v/>
      </c>
      <c r="M1520" s="13">
        <f>M1519+J1519/40-IF(I1519="V2H",K1519/(0.95*40),0)-IF(E1520=0,IF(E1519=1,IF(D1520=1,30,40)*0.18/(2*40),0),0)-IF(E1520=1,IF(E1519=0,IF(D1520=1,30,40)*0.18/(2*40),0),0)</f>
        <v/>
      </c>
      <c r="N1520" s="14" t="n">
        <v>0.09</v>
      </c>
      <c r="O1520" s="15">
        <f>K1520*N1520</f>
        <v/>
      </c>
      <c r="P1520">
        <f>IF(E1520=0,0.3,IF(D1520=1,IF(C1520&gt;=Params!$B$13-3,IF(C1520&lt;Params!$B$13,Params!$B$20,0.3),0.3),IF(C1520&gt;=Params!$B$15-3,IF(C1520&lt;Params!$B$15,Params!$B$21,0.3),0.3)))</f>
        <v/>
      </c>
    </row>
    <row r="1521" ht="15" customHeight="1" s="1">
      <c r="A1521" s="9" t="n">
        <v>1518</v>
      </c>
      <c r="B1521" s="6" t="inlineStr">
        <is>
          <t>05/03</t>
        </is>
      </c>
      <c r="C1521" s="6" t="n">
        <v>5</v>
      </c>
      <c r="D1521" s="6" t="n">
        <v>0</v>
      </c>
      <c r="E1521" s="10">
        <f>IF(D1521=1, IF(OR(C1521&lt;10, C1521&gt;=15),1,0), IF(OR(C1521&lt;7, C1521&gt;=18),1,0))</f>
        <v/>
      </c>
      <c r="F1521" s="11" t="n">
        <v>2.435</v>
      </c>
      <c r="G1521" s="12">
        <f>0*8</f>
        <v/>
      </c>
      <c r="H1521" s="12">
        <f>F1521-G1521</f>
        <v/>
      </c>
      <c r="I1521" s="10">
        <f>IF(E1521=0,"Fora",IF(E1520=0,"Carg xar",IF(H1521&lt;0,IF(M1521&lt;0.9,"Carg FV","Stby"),IF(M1521&gt;P1521,"V2H",IF(M1521&lt;0.9,"Carg xar","Stby")))))</f>
        <v/>
      </c>
      <c r="J1521" s="12">
        <f>IF(OR(I1521="Carg FV",I1521="Carg xar"),MIN(IF(I1521="Carg FV",ABS(H1521),7.4),7.4,MAX(0,(0.9-M1521)*40)*0.95),0)</f>
        <v/>
      </c>
      <c r="K1521" s="12">
        <f>IF(I1521="V2H",MIN(MAX(0,H1521),7.4,MAX(0,(M1521-P1521)*40)*0.95),0)</f>
        <v/>
      </c>
      <c r="L1521" s="12">
        <f>IF(E1521=0,0,MAX(0,H1521-K1521))</f>
        <v/>
      </c>
      <c r="M1521" s="13">
        <f>M1520+J1520/40-IF(I1520="V2H",K1520/(0.95*40),0)-IF(E1521=0,IF(E1520=1,IF(D1521=1,30,40)*0.18/(2*40),0),0)-IF(E1521=1,IF(E1520=0,IF(D1521=1,30,40)*0.18/(2*40),0),0)</f>
        <v/>
      </c>
      <c r="N1521" s="14" t="n">
        <v>0.09</v>
      </c>
      <c r="O1521" s="15">
        <f>K1521*N1521</f>
        <v/>
      </c>
      <c r="P1521">
        <f>IF(E1521=0,0.3,IF(D1521=1,IF(C1521&gt;=Params!$B$13-3,IF(C1521&lt;Params!$B$13,Params!$B$20,0.3),0.3),IF(C1521&gt;=Params!$B$15-3,IF(C1521&lt;Params!$B$15,Params!$B$21,0.3),0.3)))</f>
        <v/>
      </c>
    </row>
    <row r="1522" ht="15" customHeight="1" s="1">
      <c r="A1522" s="9" t="n">
        <v>1519</v>
      </c>
      <c r="B1522" s="6" t="inlineStr">
        <is>
          <t>05/03</t>
        </is>
      </c>
      <c r="C1522" s="6" t="n">
        <v>6</v>
      </c>
      <c r="D1522" s="6" t="n">
        <v>0</v>
      </c>
      <c r="E1522" s="10">
        <f>IF(D1522=1, IF(OR(C1522&lt;10, C1522&gt;=15),1,0), IF(OR(C1522&lt;7, C1522&gt;=18),1,0))</f>
        <v/>
      </c>
      <c r="F1522" s="11" t="n">
        <v>2.548</v>
      </c>
      <c r="G1522" s="12">
        <f>0*8</f>
        <v/>
      </c>
      <c r="H1522" s="12">
        <f>F1522-G1522</f>
        <v/>
      </c>
      <c r="I1522" s="10">
        <f>IF(E1522=0,"Fora",IF(E1521=0,"Carg xar",IF(H1522&lt;0,IF(M1522&lt;0.9,"Carg FV","Stby"),IF(M1522&gt;P1522,"V2H",IF(M1522&lt;0.9,"Carg xar","Stby")))))</f>
        <v/>
      </c>
      <c r="J1522" s="12">
        <f>IF(OR(I1522="Carg FV",I1522="Carg xar"),MIN(IF(I1522="Carg FV",ABS(H1522),7.4),7.4,MAX(0,(0.9-M1522)*40)*0.95),0)</f>
        <v/>
      </c>
      <c r="K1522" s="12">
        <f>IF(I1522="V2H",MIN(MAX(0,H1522),7.4,MAX(0,(M1522-P1522)*40)*0.95),0)</f>
        <v/>
      </c>
      <c r="L1522" s="12">
        <f>IF(E1522=0,0,MAX(0,H1522-K1522))</f>
        <v/>
      </c>
      <c r="M1522" s="13">
        <f>M1521+J1521/40-IF(I1521="V2H",K1521/(0.95*40),0)-IF(E1522=0,IF(E1521=1,IF(D1522=1,30,40)*0.18/(2*40),0),0)-IF(E1522=1,IF(E1521=0,IF(D1522=1,30,40)*0.18/(2*40),0),0)</f>
        <v/>
      </c>
      <c r="N1522" s="14" t="n">
        <v>0.09</v>
      </c>
      <c r="O1522" s="15">
        <f>K1522*N1522</f>
        <v/>
      </c>
      <c r="P1522">
        <f>IF(E1522=0,0.3,IF(D1522=1,IF(C1522&gt;=Params!$B$13-3,IF(C1522&lt;Params!$B$13,Params!$B$20,0.3),0.3),IF(C1522&gt;=Params!$B$15-3,IF(C1522&lt;Params!$B$15,Params!$B$21,0.3),0.3)))</f>
        <v/>
      </c>
    </row>
    <row r="1523" ht="15" customHeight="1" s="1">
      <c r="A1523" s="9" t="n">
        <v>1520</v>
      </c>
      <c r="B1523" s="6" t="inlineStr">
        <is>
          <t>05/03</t>
        </is>
      </c>
      <c r="C1523" s="6" t="n">
        <v>7</v>
      </c>
      <c r="D1523" s="6" t="n">
        <v>0</v>
      </c>
      <c r="E1523" s="10">
        <f>IF(D1523=1, IF(OR(C1523&lt;10, C1523&gt;=15),1,0), IF(OR(C1523&lt;7, C1523&gt;=18),1,0))</f>
        <v/>
      </c>
      <c r="F1523" s="11" t="n">
        <v>2.99</v>
      </c>
      <c r="G1523" s="12">
        <f>0.05*8</f>
        <v/>
      </c>
      <c r="H1523" s="12">
        <f>F1523-G1523</f>
        <v/>
      </c>
      <c r="I1523" s="10">
        <f>IF(E1523=0,"Fora",IF(E1522=0,"Carg xar",IF(H1523&lt;0,IF(M1523&lt;0.9,"Carg FV","Stby"),IF(M1523&gt;P1523,"V2H",IF(M1523&lt;0.9,"Carg xar","Stby")))))</f>
        <v/>
      </c>
      <c r="J1523" s="12">
        <f>IF(OR(I1523="Carg FV",I1523="Carg xar"),MIN(IF(I1523="Carg FV",ABS(H1523),7.4),7.4,MAX(0,(0.9-M1523)*40)*0.95),0)</f>
        <v/>
      </c>
      <c r="K1523" s="12">
        <f>IF(I1523="V2H",MIN(MAX(0,H1523),7.4,MAX(0,(M1523-P1523)*40)*0.95),0)</f>
        <v/>
      </c>
      <c r="L1523" s="12">
        <f>IF(E1523=0,0,MAX(0,H1523-K1523))</f>
        <v/>
      </c>
      <c r="M1523" s="13">
        <f>M1522+J1522/40-IF(I1522="V2H",K1522/(0.95*40),0)-IF(E1523=0,IF(E1522=1,IF(D1523=1,30,40)*0.18/(2*40),0),0)-IF(E1523=1,IF(E1522=0,IF(D1523=1,30,40)*0.18/(2*40),0),0)</f>
        <v/>
      </c>
      <c r="N1523" s="14" t="n">
        <v>0.09</v>
      </c>
      <c r="O1523" s="15">
        <f>K1523*N1523</f>
        <v/>
      </c>
      <c r="P1523">
        <f>IF(E1523=0,0.3,IF(D1523=1,IF(C1523&gt;=Params!$B$13-3,IF(C1523&lt;Params!$B$13,Params!$B$20,0.3),0.3),IF(C1523&gt;=Params!$B$15-3,IF(C1523&lt;Params!$B$15,Params!$B$21,0.3),0.3)))</f>
        <v/>
      </c>
    </row>
    <row r="1524" ht="15" customHeight="1" s="1">
      <c r="A1524" s="9" t="n">
        <v>1521</v>
      </c>
      <c r="B1524" s="6" t="inlineStr">
        <is>
          <t>05/03</t>
        </is>
      </c>
      <c r="C1524" s="6" t="n">
        <v>8</v>
      </c>
      <c r="D1524" s="6" t="n">
        <v>0</v>
      </c>
      <c r="E1524" s="10">
        <f>IF(D1524=1, IF(OR(C1524&lt;10, C1524&gt;=15),1,0), IF(OR(C1524&lt;7, C1524&gt;=18),1,0))</f>
        <v/>
      </c>
      <c r="F1524" s="11" t="n">
        <v>1.052</v>
      </c>
      <c r="G1524" s="12">
        <f>0.18*8</f>
        <v/>
      </c>
      <c r="H1524" s="12">
        <f>F1524-G1524</f>
        <v/>
      </c>
      <c r="I1524" s="10">
        <f>IF(E1524=0,"Fora",IF(E1523=0,"Carg xar",IF(H1524&lt;0,IF(M1524&lt;0.9,"Carg FV","Stby"),IF(M1524&gt;P1524,"V2H",IF(M1524&lt;0.9,"Carg xar","Stby")))))</f>
        <v/>
      </c>
      <c r="J1524" s="12">
        <f>IF(OR(I1524="Carg FV",I1524="Carg xar"),MIN(IF(I1524="Carg FV",ABS(H1524),7.4),7.4,MAX(0,(0.9-M1524)*40)*0.95),0)</f>
        <v/>
      </c>
      <c r="K1524" s="12">
        <f>IF(I1524="V2H",MIN(MAX(0,H1524),7.4,MAX(0,(M1524-P1524)*40)*0.95),0)</f>
        <v/>
      </c>
      <c r="L1524" s="12">
        <f>IF(E1524=0,0,MAX(0,H1524-K1524))</f>
        <v/>
      </c>
      <c r="M1524" s="13">
        <f>M1523+J1523/40-IF(I1523="V2H",K1523/(0.95*40),0)-IF(E1524=0,IF(E1523=1,IF(D1524=1,30,40)*0.18/(2*40),0),0)-IF(E1524=1,IF(E1523=0,IF(D1524=1,30,40)*0.18/(2*40),0),0)</f>
        <v/>
      </c>
      <c r="N1524" s="14" t="n">
        <v>0.15</v>
      </c>
      <c r="O1524" s="15">
        <f>K1524*N1524</f>
        <v/>
      </c>
      <c r="P1524">
        <f>IF(E1524=0,0.3,IF(D1524=1,IF(C1524&gt;=Params!$B$13-3,IF(C1524&lt;Params!$B$13,Params!$B$20,0.3),0.3),IF(C1524&gt;=Params!$B$15-3,IF(C1524&lt;Params!$B$15,Params!$B$21,0.3),0.3)))</f>
        <v/>
      </c>
    </row>
    <row r="1525" ht="15" customHeight="1" s="1">
      <c r="A1525" s="9" t="n">
        <v>1522</v>
      </c>
      <c r="B1525" s="6" t="inlineStr">
        <is>
          <t>05/03</t>
        </is>
      </c>
      <c r="C1525" s="6" t="n">
        <v>9</v>
      </c>
      <c r="D1525" s="6" t="n">
        <v>0</v>
      </c>
      <c r="E1525" s="10">
        <f>IF(D1525=1, IF(OR(C1525&lt;10, C1525&gt;=15),1,0), IF(OR(C1525&lt;7, C1525&gt;=18),1,0))</f>
        <v/>
      </c>
      <c r="F1525" s="11" t="n">
        <v>0</v>
      </c>
      <c r="G1525" s="12">
        <f>0.38*8</f>
        <v/>
      </c>
      <c r="H1525" s="12">
        <f>F1525-G1525</f>
        <v/>
      </c>
      <c r="I1525" s="10">
        <f>IF(E1525=0,"Fora",IF(E1524=0,"Carg xar",IF(H1525&lt;0,IF(M1525&lt;0.9,"Carg FV","Stby"),IF(M1525&gt;P1525,"V2H",IF(M1525&lt;0.9,"Carg xar","Stby")))))</f>
        <v/>
      </c>
      <c r="J1525" s="12">
        <f>IF(OR(I1525="Carg FV",I1525="Carg xar"),MIN(IF(I1525="Carg FV",ABS(H1525),7.4),7.4,MAX(0,(0.9-M1525)*40)*0.95),0)</f>
        <v/>
      </c>
      <c r="K1525" s="12">
        <f>IF(I1525="V2H",MIN(MAX(0,H1525),7.4,MAX(0,(M1525-P1525)*40)*0.95),0)</f>
        <v/>
      </c>
      <c r="L1525" s="12">
        <f>IF(E1525=0,0,MAX(0,H1525-K1525))</f>
        <v/>
      </c>
      <c r="M1525" s="13">
        <f>M1524+J1524/40-IF(I1524="V2H",K1524/(0.95*40),0)-IF(E1525=0,IF(E1524=1,IF(D1525=1,30,40)*0.18/(2*40),0),0)-IF(E1525=1,IF(E1524=0,IF(D1525=1,30,40)*0.18/(2*40),0),0)</f>
        <v/>
      </c>
      <c r="N1525" s="14" t="n">
        <v>0.15</v>
      </c>
      <c r="O1525" s="15">
        <f>K1525*N1525</f>
        <v/>
      </c>
      <c r="P1525">
        <f>IF(E1525=0,0.3,IF(D1525=1,IF(C1525&gt;=Params!$B$13-3,IF(C1525&lt;Params!$B$13,Params!$B$20,0.3),0.3),IF(C1525&gt;=Params!$B$15-3,IF(C1525&lt;Params!$B$15,Params!$B$21,0.3),0.3)))</f>
        <v/>
      </c>
    </row>
    <row r="1526" ht="15" customHeight="1" s="1">
      <c r="A1526" s="9" t="n">
        <v>1523</v>
      </c>
      <c r="B1526" s="6" t="inlineStr">
        <is>
          <t>05/03</t>
        </is>
      </c>
      <c r="C1526" s="6" t="n">
        <v>10</v>
      </c>
      <c r="D1526" s="6" t="n">
        <v>0</v>
      </c>
      <c r="E1526" s="10">
        <f>IF(D1526=1, IF(OR(C1526&lt;10, C1526&gt;=15),1,0), IF(OR(C1526&lt;7, C1526&gt;=18),1,0))</f>
        <v/>
      </c>
      <c r="F1526" s="11" t="n">
        <v>0</v>
      </c>
      <c r="G1526" s="12">
        <f>0.58*8</f>
        <v/>
      </c>
      <c r="H1526" s="12">
        <f>F1526-G1526</f>
        <v/>
      </c>
      <c r="I1526" s="10">
        <f>IF(E1526=0,"Fora",IF(E1525=0,"Carg xar",IF(H1526&lt;0,IF(M1526&lt;0.9,"Carg FV","Stby"),IF(M1526&gt;P1526,"V2H",IF(M1526&lt;0.9,"Carg xar","Stby")))))</f>
        <v/>
      </c>
      <c r="J1526" s="12">
        <f>IF(OR(I1526="Carg FV",I1526="Carg xar"),MIN(IF(I1526="Carg FV",ABS(H1526),7.4),7.4,MAX(0,(0.9-M1526)*40)*0.95),0)</f>
        <v/>
      </c>
      <c r="K1526" s="12">
        <f>IF(I1526="V2H",MIN(MAX(0,H1526),7.4,MAX(0,(M1526-P1526)*40)*0.95),0)</f>
        <v/>
      </c>
      <c r="L1526" s="12">
        <f>IF(E1526=0,0,MAX(0,H1526-K1526))</f>
        <v/>
      </c>
      <c r="M1526" s="13">
        <f>M1525+J1525/40-IF(I1525="V2H",K1525/(0.95*40),0)-IF(E1526=0,IF(E1525=1,IF(D1526=1,30,40)*0.18/(2*40),0),0)-IF(E1526=1,IF(E1525=0,IF(D1526=1,30,40)*0.18/(2*40),0),0)</f>
        <v/>
      </c>
      <c r="N1526" s="14" t="n">
        <v>0.2</v>
      </c>
      <c r="O1526" s="15">
        <f>K1526*N1526</f>
        <v/>
      </c>
      <c r="P1526">
        <f>IF(E1526=0,0.3,IF(D1526=1,IF(C1526&gt;=Params!$B$13-3,IF(C1526&lt;Params!$B$13,Params!$B$20,0.3),0.3),IF(C1526&gt;=Params!$B$15-3,IF(C1526&lt;Params!$B$15,Params!$B$21,0.3),0.3)))</f>
        <v/>
      </c>
    </row>
    <row r="1527" ht="15" customHeight="1" s="1">
      <c r="A1527" s="9" t="n">
        <v>1524</v>
      </c>
      <c r="B1527" s="6" t="inlineStr">
        <is>
          <t>05/03</t>
        </is>
      </c>
      <c r="C1527" s="6" t="n">
        <v>11</v>
      </c>
      <c r="D1527" s="6" t="n">
        <v>0</v>
      </c>
      <c r="E1527" s="10">
        <f>IF(D1527=1, IF(OR(C1527&lt;10, C1527&gt;=15),1,0), IF(OR(C1527&lt;7, C1527&gt;=18),1,0))</f>
        <v/>
      </c>
      <c r="F1527" s="11" t="n">
        <v>0</v>
      </c>
      <c r="G1527" s="12">
        <f>0.72*8</f>
        <v/>
      </c>
      <c r="H1527" s="12">
        <f>F1527-G1527</f>
        <v/>
      </c>
      <c r="I1527" s="10">
        <f>IF(E1527=0,"Fora",IF(E1526=0,"Carg xar",IF(H1527&lt;0,IF(M1527&lt;0.9,"Carg FV","Stby"),IF(M1527&gt;P1527,"V2H",IF(M1527&lt;0.9,"Carg xar","Stby")))))</f>
        <v/>
      </c>
      <c r="J1527" s="12">
        <f>IF(OR(I1527="Carg FV",I1527="Carg xar"),MIN(IF(I1527="Carg FV",ABS(H1527),7.4),7.4,MAX(0,(0.9-M1527)*40)*0.95),0)</f>
        <v/>
      </c>
      <c r="K1527" s="12">
        <f>IF(I1527="V2H",MIN(MAX(0,H1527),7.4,MAX(0,(M1527-P1527)*40)*0.95),0)</f>
        <v/>
      </c>
      <c r="L1527" s="12">
        <f>IF(E1527=0,0,MAX(0,H1527-K1527))</f>
        <v/>
      </c>
      <c r="M1527" s="13">
        <f>M1526+J1526/40-IF(I1526="V2H",K1526/(0.95*40),0)-IF(E1527=0,IF(E1526=1,IF(D1527=1,30,40)*0.18/(2*40),0),0)-IF(E1527=1,IF(E1526=0,IF(D1527=1,30,40)*0.18/(2*40),0),0)</f>
        <v/>
      </c>
      <c r="N1527" s="14" t="n">
        <v>0.2</v>
      </c>
      <c r="O1527" s="15">
        <f>K1527*N1527</f>
        <v/>
      </c>
      <c r="P1527">
        <f>IF(E1527=0,0.3,IF(D1527=1,IF(C1527&gt;=Params!$B$13-3,IF(C1527&lt;Params!$B$13,Params!$B$20,0.3),0.3),IF(C1527&gt;=Params!$B$15-3,IF(C1527&lt;Params!$B$15,Params!$B$21,0.3),0.3)))</f>
        <v/>
      </c>
    </row>
    <row r="1528" ht="15" customHeight="1" s="1">
      <c r="A1528" s="9" t="n">
        <v>1525</v>
      </c>
      <c r="B1528" s="6" t="inlineStr">
        <is>
          <t>05/03</t>
        </is>
      </c>
      <c r="C1528" s="6" t="n">
        <v>12</v>
      </c>
      <c r="D1528" s="6" t="n">
        <v>0</v>
      </c>
      <c r="E1528" s="10">
        <f>IF(D1528=1, IF(OR(C1528&lt;10, C1528&gt;=15),1,0), IF(OR(C1528&lt;7, C1528&gt;=18),1,0))</f>
        <v/>
      </c>
      <c r="F1528" s="11" t="n">
        <v>0</v>
      </c>
      <c r="G1528" s="12">
        <f>0.78*8</f>
        <v/>
      </c>
      <c r="H1528" s="12">
        <f>F1528-G1528</f>
        <v/>
      </c>
      <c r="I1528" s="10">
        <f>IF(E1528=0,"Fora",IF(E1527=0,"Carg xar",IF(H1528&lt;0,IF(M1528&lt;0.9,"Carg FV","Stby"),IF(M1528&gt;P1528,"V2H",IF(M1528&lt;0.9,"Carg xar","Stby")))))</f>
        <v/>
      </c>
      <c r="J1528" s="12">
        <f>IF(OR(I1528="Carg FV",I1528="Carg xar"),MIN(IF(I1528="Carg FV",ABS(H1528),7.4),7.4,MAX(0,(0.9-M1528)*40)*0.95),0)</f>
        <v/>
      </c>
      <c r="K1528" s="12">
        <f>IF(I1528="V2H",MIN(MAX(0,H1528),7.4,MAX(0,(M1528-P1528)*40)*0.95),0)</f>
        <v/>
      </c>
      <c r="L1528" s="12">
        <f>IF(E1528=0,0,MAX(0,H1528-K1528))</f>
        <v/>
      </c>
      <c r="M1528" s="13">
        <f>M1527+J1527/40-IF(I1527="V2H",K1527/(0.95*40),0)-IF(E1528=0,IF(E1527=1,IF(D1528=1,30,40)*0.18/(2*40),0),0)-IF(E1528=1,IF(E1527=0,IF(D1528=1,30,40)*0.18/(2*40),0),0)</f>
        <v/>
      </c>
      <c r="N1528" s="14" t="n">
        <v>0.2</v>
      </c>
      <c r="O1528" s="15">
        <f>K1528*N1528</f>
        <v/>
      </c>
      <c r="P1528">
        <f>IF(E1528=0,0.3,IF(D1528=1,IF(C1528&gt;=Params!$B$13-3,IF(C1528&lt;Params!$B$13,Params!$B$20,0.3),0.3),IF(C1528&gt;=Params!$B$15-3,IF(C1528&lt;Params!$B$15,Params!$B$21,0.3),0.3)))</f>
        <v/>
      </c>
    </row>
    <row r="1529" ht="15" customHeight="1" s="1">
      <c r="A1529" s="9" t="n">
        <v>1526</v>
      </c>
      <c r="B1529" s="6" t="inlineStr">
        <is>
          <t>05/03</t>
        </is>
      </c>
      <c r="C1529" s="6" t="n">
        <v>13</v>
      </c>
      <c r="D1529" s="6" t="n">
        <v>0</v>
      </c>
      <c r="E1529" s="10">
        <f>IF(D1529=1, IF(OR(C1529&lt;10, C1529&gt;=15),1,0), IF(OR(C1529&lt;7, C1529&gt;=18),1,0))</f>
        <v/>
      </c>
      <c r="F1529" s="11" t="n">
        <v>0</v>
      </c>
      <c r="G1529" s="12">
        <f>0.75*8</f>
        <v/>
      </c>
      <c r="H1529" s="12">
        <f>F1529-G1529</f>
        <v/>
      </c>
      <c r="I1529" s="10">
        <f>IF(E1529=0,"Fora",IF(E1528=0,"Carg xar",IF(H1529&lt;0,IF(M1529&lt;0.9,"Carg FV","Stby"),IF(M1529&gt;P1529,"V2H",IF(M1529&lt;0.9,"Carg xar","Stby")))))</f>
        <v/>
      </c>
      <c r="J1529" s="12">
        <f>IF(OR(I1529="Carg FV",I1529="Carg xar"),MIN(IF(I1529="Carg FV",ABS(H1529),7.4),7.4,MAX(0,(0.9-M1529)*40)*0.95),0)</f>
        <v/>
      </c>
      <c r="K1529" s="12">
        <f>IF(I1529="V2H",MIN(MAX(0,H1529),7.4,MAX(0,(M1529-P1529)*40)*0.95),0)</f>
        <v/>
      </c>
      <c r="L1529" s="12">
        <f>IF(E1529=0,0,MAX(0,H1529-K1529))</f>
        <v/>
      </c>
      <c r="M1529" s="13">
        <f>M1528+J1528/40-IF(I1528="V2H",K1528/(0.95*40),0)-IF(E1529=0,IF(E1528=1,IF(D1529=1,30,40)*0.18/(2*40),0),0)-IF(E1529=1,IF(E1528=0,IF(D1529=1,30,40)*0.18/(2*40),0),0)</f>
        <v/>
      </c>
      <c r="N1529" s="14" t="n">
        <v>0.2</v>
      </c>
      <c r="O1529" s="15">
        <f>K1529*N1529</f>
        <v/>
      </c>
      <c r="P1529">
        <f>IF(E1529=0,0.3,IF(D1529=1,IF(C1529&gt;=Params!$B$13-3,IF(C1529&lt;Params!$B$13,Params!$B$20,0.3),0.3),IF(C1529&gt;=Params!$B$15-3,IF(C1529&lt;Params!$B$15,Params!$B$21,0.3),0.3)))</f>
        <v/>
      </c>
    </row>
    <row r="1530" ht="15" customHeight="1" s="1">
      <c r="A1530" s="9" t="n">
        <v>1527</v>
      </c>
      <c r="B1530" s="6" t="inlineStr">
        <is>
          <t>05/03</t>
        </is>
      </c>
      <c r="C1530" s="6" t="n">
        <v>14</v>
      </c>
      <c r="D1530" s="6" t="n">
        <v>0</v>
      </c>
      <c r="E1530" s="10">
        <f>IF(D1530=1, IF(OR(C1530&lt;10, C1530&gt;=15),1,0), IF(OR(C1530&lt;7, C1530&gt;=18),1,0))</f>
        <v/>
      </c>
      <c r="F1530" s="11" t="n">
        <v>0</v>
      </c>
      <c r="G1530" s="12">
        <f>0.62*8</f>
        <v/>
      </c>
      <c r="H1530" s="12">
        <f>F1530-G1530</f>
        <v/>
      </c>
      <c r="I1530" s="10">
        <f>IF(E1530=0,"Fora",IF(E1529=0,"Carg xar",IF(H1530&lt;0,IF(M1530&lt;0.9,"Carg FV","Stby"),IF(M1530&gt;P1530,"V2H",IF(M1530&lt;0.9,"Carg xar","Stby")))))</f>
        <v/>
      </c>
      <c r="J1530" s="12">
        <f>IF(OR(I1530="Carg FV",I1530="Carg xar"),MIN(IF(I1530="Carg FV",ABS(H1530),7.4),7.4,MAX(0,(0.9-M1530)*40)*0.95),0)</f>
        <v/>
      </c>
      <c r="K1530" s="12">
        <f>IF(I1530="V2H",MIN(MAX(0,H1530),7.4,MAX(0,(M1530-P1530)*40)*0.95),0)</f>
        <v/>
      </c>
      <c r="L1530" s="12">
        <f>IF(E1530=0,0,MAX(0,H1530-K1530))</f>
        <v/>
      </c>
      <c r="M1530" s="13">
        <f>M1529+J1529/40-IF(I1529="V2H",K1529/(0.95*40),0)-IF(E1530=0,IF(E1529=1,IF(D1530=1,30,40)*0.18/(2*40),0),0)-IF(E1530=1,IF(E1529=0,IF(D1530=1,30,40)*0.18/(2*40),0),0)</f>
        <v/>
      </c>
      <c r="N1530" s="14" t="n">
        <v>0.15</v>
      </c>
      <c r="O1530" s="15">
        <f>K1530*N1530</f>
        <v/>
      </c>
      <c r="P1530">
        <f>IF(E1530=0,0.3,IF(D1530=1,IF(C1530&gt;=Params!$B$13-3,IF(C1530&lt;Params!$B$13,Params!$B$20,0.3),0.3),IF(C1530&gt;=Params!$B$15-3,IF(C1530&lt;Params!$B$15,Params!$B$21,0.3),0.3)))</f>
        <v/>
      </c>
    </row>
    <row r="1531" ht="15" customHeight="1" s="1">
      <c r="A1531" s="9" t="n">
        <v>1528</v>
      </c>
      <c r="B1531" s="6" t="inlineStr">
        <is>
          <t>05/03</t>
        </is>
      </c>
      <c r="C1531" s="6" t="n">
        <v>15</v>
      </c>
      <c r="D1531" s="6" t="n">
        <v>0</v>
      </c>
      <c r="E1531" s="10">
        <f>IF(D1531=1, IF(OR(C1531&lt;10, C1531&gt;=15),1,0), IF(OR(C1531&lt;7, C1531&gt;=18),1,0))</f>
        <v/>
      </c>
      <c r="F1531" s="11" t="n">
        <v>0</v>
      </c>
      <c r="G1531" s="12">
        <f>0.45*8</f>
        <v/>
      </c>
      <c r="H1531" s="12">
        <f>F1531-G1531</f>
        <v/>
      </c>
      <c r="I1531" s="10">
        <f>IF(E1531=0,"Fora",IF(E1530=0,"Carg xar",IF(H1531&lt;0,IF(M1531&lt;0.9,"Carg FV","Stby"),IF(M1531&gt;P1531,"V2H",IF(M1531&lt;0.9,"Carg xar","Stby")))))</f>
        <v/>
      </c>
      <c r="J1531" s="12">
        <f>IF(OR(I1531="Carg FV",I1531="Carg xar"),MIN(IF(I1531="Carg FV",ABS(H1531),7.4),7.4,MAX(0,(0.9-M1531)*40)*0.95),0)</f>
        <v/>
      </c>
      <c r="K1531" s="12">
        <f>IF(I1531="V2H",MIN(MAX(0,H1531),7.4,MAX(0,(M1531-P1531)*40)*0.95),0)</f>
        <v/>
      </c>
      <c r="L1531" s="12">
        <f>IF(E1531=0,0,MAX(0,H1531-K1531))</f>
        <v/>
      </c>
      <c r="M1531" s="13">
        <f>M1530+J1530/40-IF(I1530="V2H",K1530/(0.95*40),0)-IF(E1531=0,IF(E1530=1,IF(D1531=1,30,40)*0.18/(2*40),0),0)-IF(E1531=1,IF(E1530=0,IF(D1531=1,30,40)*0.18/(2*40),0),0)</f>
        <v/>
      </c>
      <c r="N1531" s="14" t="n">
        <v>0.15</v>
      </c>
      <c r="O1531" s="15">
        <f>K1531*N1531</f>
        <v/>
      </c>
      <c r="P1531">
        <f>IF(E1531=0,0.3,IF(D1531=1,IF(C1531&gt;=Params!$B$13-3,IF(C1531&lt;Params!$B$13,Params!$B$20,0.3),0.3),IF(C1531&gt;=Params!$B$15-3,IF(C1531&lt;Params!$B$15,Params!$B$21,0.3),0.3)))</f>
        <v/>
      </c>
    </row>
    <row r="1532" ht="15" customHeight="1" s="1">
      <c r="A1532" s="9" t="n">
        <v>1529</v>
      </c>
      <c r="B1532" s="6" t="inlineStr">
        <is>
          <t>05/03</t>
        </is>
      </c>
      <c r="C1532" s="6" t="n">
        <v>16</v>
      </c>
      <c r="D1532" s="6" t="n">
        <v>0</v>
      </c>
      <c r="E1532" s="10">
        <f>IF(D1532=1, IF(OR(C1532&lt;10, C1532&gt;=15),1,0), IF(OR(C1532&lt;7, C1532&gt;=18),1,0))</f>
        <v/>
      </c>
      <c r="F1532" s="11" t="n">
        <v>0</v>
      </c>
      <c r="G1532" s="12">
        <f>0.25*8</f>
        <v/>
      </c>
      <c r="H1532" s="12">
        <f>F1532-G1532</f>
        <v/>
      </c>
      <c r="I1532" s="10">
        <f>IF(E1532=0,"Fora",IF(E1531=0,"Carg xar",IF(H1532&lt;0,IF(M1532&lt;0.9,"Carg FV","Stby"),IF(M1532&gt;P1532,"V2H",IF(M1532&lt;0.9,"Carg xar","Stby")))))</f>
        <v/>
      </c>
      <c r="J1532" s="12">
        <f>IF(OR(I1532="Carg FV",I1532="Carg xar"),MIN(IF(I1532="Carg FV",ABS(H1532),7.4),7.4,MAX(0,(0.9-M1532)*40)*0.95),0)</f>
        <v/>
      </c>
      <c r="K1532" s="12">
        <f>IF(I1532="V2H",MIN(MAX(0,H1532),7.4,MAX(0,(M1532-P1532)*40)*0.95),0)</f>
        <v/>
      </c>
      <c r="L1532" s="12">
        <f>IF(E1532=0,0,MAX(0,H1532-K1532))</f>
        <v/>
      </c>
      <c r="M1532" s="13">
        <f>M1531+J1531/40-IF(I1531="V2H",K1531/(0.95*40),0)-IF(E1532=0,IF(E1531=1,IF(D1532=1,30,40)*0.18/(2*40),0),0)-IF(E1532=1,IF(E1531=0,IF(D1532=1,30,40)*0.18/(2*40),0),0)</f>
        <v/>
      </c>
      <c r="N1532" s="14" t="n">
        <v>0.15</v>
      </c>
      <c r="O1532" s="15">
        <f>K1532*N1532</f>
        <v/>
      </c>
      <c r="P1532">
        <f>IF(E1532=0,0.3,IF(D1532=1,IF(C1532&gt;=Params!$B$13-3,IF(C1532&lt;Params!$B$13,Params!$B$20,0.3),0.3),IF(C1532&gt;=Params!$B$15-3,IF(C1532&lt;Params!$B$15,Params!$B$21,0.3),0.3)))</f>
        <v/>
      </c>
    </row>
    <row r="1533" ht="15" customHeight="1" s="1">
      <c r="A1533" s="9" t="n">
        <v>1530</v>
      </c>
      <c r="B1533" s="6" t="inlineStr">
        <is>
          <t>05/03</t>
        </is>
      </c>
      <c r="C1533" s="6" t="n">
        <v>17</v>
      </c>
      <c r="D1533" s="6" t="n">
        <v>0</v>
      </c>
      <c r="E1533" s="10">
        <f>IF(D1533=1, IF(OR(C1533&lt;10, C1533&gt;=15),1,0), IF(OR(C1533&lt;7, C1533&gt;=18),1,0))</f>
        <v/>
      </c>
      <c r="F1533" s="11" t="n">
        <v>0</v>
      </c>
      <c r="G1533" s="12">
        <f>0.08*8</f>
        <v/>
      </c>
      <c r="H1533" s="12">
        <f>F1533-G1533</f>
        <v/>
      </c>
      <c r="I1533" s="10">
        <f>IF(E1533=0,"Fora",IF(E1532=0,"Carg xar",IF(H1533&lt;0,IF(M1533&lt;0.9,"Carg FV","Stby"),IF(M1533&gt;P1533,"V2H",IF(M1533&lt;0.9,"Carg xar","Stby")))))</f>
        <v/>
      </c>
      <c r="J1533" s="12">
        <f>IF(OR(I1533="Carg FV",I1533="Carg xar"),MIN(IF(I1533="Carg FV",ABS(H1533),7.4),7.4,MAX(0,(0.9-M1533)*40)*0.95),0)</f>
        <v/>
      </c>
      <c r="K1533" s="12">
        <f>IF(I1533="V2H",MIN(MAX(0,H1533),7.4,MAX(0,(M1533-P1533)*40)*0.95),0)</f>
        <v/>
      </c>
      <c r="L1533" s="12">
        <f>IF(E1533=0,0,MAX(0,H1533-K1533))</f>
        <v/>
      </c>
      <c r="M1533" s="13">
        <f>M1532+J1532/40-IF(I1532="V2H",K1532/(0.95*40),0)-IF(E1533=0,IF(E1532=1,IF(D1533=1,30,40)*0.18/(2*40),0),0)-IF(E1533=1,IF(E1532=0,IF(D1533=1,30,40)*0.18/(2*40),0),0)</f>
        <v/>
      </c>
      <c r="N1533" s="14" t="n">
        <v>0.15</v>
      </c>
      <c r="O1533" s="15">
        <f>K1533*N1533</f>
        <v/>
      </c>
      <c r="P1533">
        <f>IF(E1533=0,0.3,IF(D1533=1,IF(C1533&gt;=Params!$B$13-3,IF(C1533&lt;Params!$B$13,Params!$B$20,0.3),0.3),IF(C1533&gt;=Params!$B$15-3,IF(C1533&lt;Params!$B$15,Params!$B$21,0.3),0.3)))</f>
        <v/>
      </c>
    </row>
    <row r="1534" ht="15" customHeight="1" s="1">
      <c r="A1534" s="9" t="n">
        <v>1531</v>
      </c>
      <c r="B1534" s="6" t="inlineStr">
        <is>
          <t>05/03</t>
        </is>
      </c>
      <c r="C1534" s="6" t="n">
        <v>18</v>
      </c>
      <c r="D1534" s="6" t="n">
        <v>0</v>
      </c>
      <c r="E1534" s="10">
        <f>IF(D1534=1, IF(OR(C1534&lt;10, C1534&gt;=15),1,0), IF(OR(C1534&lt;7, C1534&gt;=18),1,0))</f>
        <v/>
      </c>
      <c r="F1534" s="11" t="n">
        <v>0.068</v>
      </c>
      <c r="G1534" s="12">
        <f>0*8</f>
        <v/>
      </c>
      <c r="H1534" s="12">
        <f>F1534-G1534</f>
        <v/>
      </c>
      <c r="I1534" s="10">
        <f>IF(E1534=0,"Fora",IF(E1533=0,"Carg xar",IF(H1534&lt;0,IF(M1534&lt;0.9,"Carg FV","Stby"),IF(M1534&gt;P1534,"V2H",IF(M1534&lt;0.9,"Carg xar","Stby")))))</f>
        <v/>
      </c>
      <c r="J1534" s="12">
        <f>IF(OR(I1534="Carg FV",I1534="Carg xar"),MIN(IF(I1534="Carg FV",ABS(H1534),7.4),7.4,MAX(0,(0.9-M1534)*40)*0.95),0)</f>
        <v/>
      </c>
      <c r="K1534" s="12">
        <f>IF(I1534="V2H",MIN(MAX(0,H1534),7.4,MAX(0,(M1534-P1534)*40)*0.95),0)</f>
        <v/>
      </c>
      <c r="L1534" s="12">
        <f>IF(E1534=0,0,MAX(0,H1534-K1534))</f>
        <v/>
      </c>
      <c r="M1534" s="13">
        <f>M1533+J1533/40-IF(I1533="V2H",K1533/(0.95*40),0)-IF(E1534=0,IF(E1533=1,IF(D1534=1,30,40)*0.18/(2*40),0),0)-IF(E1534=1,IF(E1533=0,IF(D1534=1,30,40)*0.18/(2*40),0),0)</f>
        <v/>
      </c>
      <c r="N1534" s="14" t="n">
        <v>0.2</v>
      </c>
      <c r="O1534" s="15">
        <f>K1534*N1534</f>
        <v/>
      </c>
      <c r="P1534">
        <f>IF(E1534=0,0.3,IF(D1534=1,IF(C1534&gt;=Params!$B$13-3,IF(C1534&lt;Params!$B$13,Params!$B$20,0.3),0.3),IF(C1534&gt;=Params!$B$15-3,IF(C1534&lt;Params!$B$15,Params!$B$21,0.3),0.3)))</f>
        <v/>
      </c>
    </row>
    <row r="1535" ht="15" customHeight="1" s="1">
      <c r="A1535" s="9" t="n">
        <v>1532</v>
      </c>
      <c r="B1535" s="6" t="inlineStr">
        <is>
          <t>05/03</t>
        </is>
      </c>
      <c r="C1535" s="6" t="n">
        <v>19</v>
      </c>
      <c r="D1535" s="6" t="n">
        <v>0</v>
      </c>
      <c r="E1535" s="10">
        <f>IF(D1535=1, IF(OR(C1535&lt;10, C1535&gt;=15),1,0), IF(OR(C1535&lt;7, C1535&gt;=18),1,0))</f>
        <v/>
      </c>
      <c r="F1535" s="11" t="n">
        <v>0.378</v>
      </c>
      <c r="G1535" s="12">
        <f>0*8</f>
        <v/>
      </c>
      <c r="H1535" s="12">
        <f>F1535-G1535</f>
        <v/>
      </c>
      <c r="I1535" s="10">
        <f>IF(E1535=0,"Fora",IF(E1534=0,"Carg xar",IF(H1535&lt;0,IF(M1535&lt;0.9,"Carg FV","Stby"),IF(M1535&gt;P1535,"V2H",IF(M1535&lt;0.9,"Carg xar","Stby")))))</f>
        <v/>
      </c>
      <c r="J1535" s="12">
        <f>IF(OR(I1535="Carg FV",I1535="Carg xar"),MIN(IF(I1535="Carg FV",ABS(H1535),7.4),7.4,MAX(0,(0.9-M1535)*40)*0.95),0)</f>
        <v/>
      </c>
      <c r="K1535" s="12">
        <f>IF(I1535="V2H",MIN(MAX(0,H1535),7.4,MAX(0,(M1535-P1535)*40)*0.95),0)</f>
        <v/>
      </c>
      <c r="L1535" s="12">
        <f>IF(E1535=0,0,MAX(0,H1535-K1535))</f>
        <v/>
      </c>
      <c r="M1535" s="13">
        <f>M1534+J1534/40-IF(I1534="V2H",K1534/(0.95*40),0)-IF(E1535=0,IF(E1534=1,IF(D1535=1,30,40)*0.18/(2*40),0),0)-IF(E1535=1,IF(E1534=0,IF(D1535=1,30,40)*0.18/(2*40),0),0)</f>
        <v/>
      </c>
      <c r="N1535" s="14" t="n">
        <v>0.2</v>
      </c>
      <c r="O1535" s="15">
        <f>K1535*N1535</f>
        <v/>
      </c>
      <c r="P1535">
        <f>IF(E1535=0,0.3,IF(D1535=1,IF(C1535&gt;=Params!$B$13-3,IF(C1535&lt;Params!$B$13,Params!$B$20,0.3),0.3),IF(C1535&gt;=Params!$B$15-3,IF(C1535&lt;Params!$B$15,Params!$B$21,0.3),0.3)))</f>
        <v/>
      </c>
    </row>
    <row r="1536" ht="15" customHeight="1" s="1">
      <c r="A1536" s="9" t="n">
        <v>1533</v>
      </c>
      <c r="B1536" s="6" t="inlineStr">
        <is>
          <t>05/03</t>
        </is>
      </c>
      <c r="C1536" s="6" t="n">
        <v>20</v>
      </c>
      <c r="D1536" s="6" t="n">
        <v>0</v>
      </c>
      <c r="E1536" s="10">
        <f>IF(D1536=1, IF(OR(C1536&lt;10, C1536&gt;=15),1,0), IF(OR(C1536&lt;7, C1536&gt;=18),1,0))</f>
        <v/>
      </c>
      <c r="F1536" s="11" t="n">
        <v>3.175</v>
      </c>
      <c r="G1536" s="12">
        <f>0*8</f>
        <v/>
      </c>
      <c r="H1536" s="12">
        <f>F1536-G1536</f>
        <v/>
      </c>
      <c r="I1536" s="10">
        <f>IF(E1536=0,"Fora",IF(E1535=0,"Carg xar",IF(H1536&lt;0,IF(M1536&lt;0.9,"Carg FV","Stby"),IF(M1536&gt;P1536,"V2H",IF(M1536&lt;0.9,"Carg xar","Stby")))))</f>
        <v/>
      </c>
      <c r="J1536" s="12">
        <f>IF(OR(I1536="Carg FV",I1536="Carg xar"),MIN(IF(I1536="Carg FV",ABS(H1536),7.4),7.4,MAX(0,(0.9-M1536)*40)*0.95),0)</f>
        <v/>
      </c>
      <c r="K1536" s="12">
        <f>IF(I1536="V2H",MIN(MAX(0,H1536),7.4,MAX(0,(M1536-P1536)*40)*0.95),0)</f>
        <v/>
      </c>
      <c r="L1536" s="12">
        <f>IF(E1536=0,0,MAX(0,H1536-K1536))</f>
        <v/>
      </c>
      <c r="M1536" s="13">
        <f>M1535+J1535/40-IF(I1535="V2H",K1535/(0.95*40),0)-IF(E1536=0,IF(E1535=1,IF(D1536=1,30,40)*0.18/(2*40),0),0)-IF(E1536=1,IF(E1535=0,IF(D1536=1,30,40)*0.18/(2*40),0),0)</f>
        <v/>
      </c>
      <c r="N1536" s="14" t="n">
        <v>0.2</v>
      </c>
      <c r="O1536" s="15">
        <f>K1536*N1536</f>
        <v/>
      </c>
      <c r="P1536">
        <f>IF(E1536=0,0.3,IF(D1536=1,IF(C1536&gt;=Params!$B$13-3,IF(C1536&lt;Params!$B$13,Params!$B$20,0.3),0.3),IF(C1536&gt;=Params!$B$15-3,IF(C1536&lt;Params!$B$15,Params!$B$21,0.3),0.3)))</f>
        <v/>
      </c>
    </row>
    <row r="1537" ht="15" customHeight="1" s="1">
      <c r="A1537" s="9" t="n">
        <v>1534</v>
      </c>
      <c r="B1537" s="6" t="inlineStr">
        <is>
          <t>05/03</t>
        </is>
      </c>
      <c r="C1537" s="6" t="n">
        <v>21</v>
      </c>
      <c r="D1537" s="6" t="n">
        <v>0</v>
      </c>
      <c r="E1537" s="10">
        <f>IF(D1537=1, IF(OR(C1537&lt;10, C1537&gt;=15),1,0), IF(OR(C1537&lt;7, C1537&gt;=18),1,0))</f>
        <v/>
      </c>
      <c r="F1537" s="11" t="n">
        <v>2.078</v>
      </c>
      <c r="G1537" s="12">
        <f>0*8</f>
        <v/>
      </c>
      <c r="H1537" s="12">
        <f>F1537-G1537</f>
        <v/>
      </c>
      <c r="I1537" s="10">
        <f>IF(E1537=0,"Fora",IF(E1536=0,"Carg xar",IF(H1537&lt;0,IF(M1537&lt;0.9,"Carg FV","Stby"),IF(M1537&gt;P1537,"V2H",IF(M1537&lt;0.9,"Carg xar","Stby")))))</f>
        <v/>
      </c>
      <c r="J1537" s="12">
        <f>IF(OR(I1537="Carg FV",I1537="Carg xar"),MIN(IF(I1537="Carg FV",ABS(H1537),7.4),7.4,MAX(0,(0.9-M1537)*40)*0.95),0)</f>
        <v/>
      </c>
      <c r="K1537" s="12">
        <f>IF(I1537="V2H",MIN(MAX(0,H1537),7.4,MAX(0,(M1537-P1537)*40)*0.95),0)</f>
        <v/>
      </c>
      <c r="L1537" s="12">
        <f>IF(E1537=0,0,MAX(0,H1537-K1537))</f>
        <v/>
      </c>
      <c r="M1537" s="13">
        <f>M1536+J1536/40-IF(I1536="V2H",K1536/(0.95*40),0)-IF(E1537=0,IF(E1536=1,IF(D1537=1,30,40)*0.18/(2*40),0),0)-IF(E1537=1,IF(E1536=0,IF(D1537=1,30,40)*0.18/(2*40),0),0)</f>
        <v/>
      </c>
      <c r="N1537" s="14" t="n">
        <v>0.2</v>
      </c>
      <c r="O1537" s="15">
        <f>K1537*N1537</f>
        <v/>
      </c>
      <c r="P1537">
        <f>IF(E1537=0,0.3,IF(D1537=1,IF(C1537&gt;=Params!$B$13-3,IF(C1537&lt;Params!$B$13,Params!$B$20,0.3),0.3),IF(C1537&gt;=Params!$B$15-3,IF(C1537&lt;Params!$B$15,Params!$B$21,0.3),0.3)))</f>
        <v/>
      </c>
    </row>
    <row r="1538" ht="15" customHeight="1" s="1">
      <c r="A1538" s="9" t="n">
        <v>1535</v>
      </c>
      <c r="B1538" s="6" t="inlineStr">
        <is>
          <t>05/03</t>
        </is>
      </c>
      <c r="C1538" s="6" t="n">
        <v>22</v>
      </c>
      <c r="D1538" s="6" t="n">
        <v>0</v>
      </c>
      <c r="E1538" s="10">
        <f>IF(D1538=1, IF(OR(C1538&lt;10, C1538&gt;=15),1,0), IF(OR(C1538&lt;7, C1538&gt;=18),1,0))</f>
        <v/>
      </c>
      <c r="F1538" s="11" t="n">
        <v>2.085</v>
      </c>
      <c r="G1538" s="12">
        <f>0*8</f>
        <v/>
      </c>
      <c r="H1538" s="12">
        <f>F1538-G1538</f>
        <v/>
      </c>
      <c r="I1538" s="10">
        <f>IF(E1538=0,"Fora",IF(E1537=0,"Carg xar",IF(H1538&lt;0,IF(M1538&lt;0.9,"Carg FV","Stby"),IF(M1538&gt;P1538,"V2H",IF(M1538&lt;0.9,"Carg xar","Stby")))))</f>
        <v/>
      </c>
      <c r="J1538" s="12">
        <f>IF(OR(I1538="Carg FV",I1538="Carg xar"),MIN(IF(I1538="Carg FV",ABS(H1538),7.4),7.4,MAX(0,(0.9-M1538)*40)*0.95),0)</f>
        <v/>
      </c>
      <c r="K1538" s="12">
        <f>IF(I1538="V2H",MIN(MAX(0,H1538),7.4,MAX(0,(M1538-P1538)*40)*0.95),0)</f>
        <v/>
      </c>
      <c r="L1538" s="12">
        <f>IF(E1538=0,0,MAX(0,H1538-K1538))</f>
        <v/>
      </c>
      <c r="M1538" s="13">
        <f>M1537+J1537/40-IF(I1537="V2H",K1537/(0.95*40),0)-IF(E1538=0,IF(E1537=1,IF(D1538=1,30,40)*0.18/(2*40),0),0)-IF(E1538=1,IF(E1537=0,IF(D1538=1,30,40)*0.18/(2*40),0),0)</f>
        <v/>
      </c>
      <c r="N1538" s="14" t="n">
        <v>0.15</v>
      </c>
      <c r="O1538" s="15">
        <f>K1538*N1538</f>
        <v/>
      </c>
      <c r="P1538">
        <f>IF(E1538=0,0.3,IF(D1538=1,IF(C1538&gt;=Params!$B$13-3,IF(C1538&lt;Params!$B$13,Params!$B$20,0.3),0.3),IF(C1538&gt;=Params!$B$15-3,IF(C1538&lt;Params!$B$15,Params!$B$21,0.3),0.3)))</f>
        <v/>
      </c>
    </row>
    <row r="1539" ht="15" customHeight="1" s="1">
      <c r="A1539" s="9" t="n">
        <v>1536</v>
      </c>
      <c r="B1539" s="6" t="inlineStr">
        <is>
          <t>05/03</t>
        </is>
      </c>
      <c r="C1539" s="6" t="n">
        <v>23</v>
      </c>
      <c r="D1539" s="6" t="n">
        <v>0</v>
      </c>
      <c r="E1539" s="10">
        <f>IF(D1539=1, IF(OR(C1539&lt;10, C1539&gt;=15),1,0), IF(OR(C1539&lt;7, C1539&gt;=18),1,0))</f>
        <v/>
      </c>
      <c r="F1539" s="11" t="n">
        <v>1.891</v>
      </c>
      <c r="G1539" s="12">
        <f>0*8</f>
        <v/>
      </c>
      <c r="H1539" s="12">
        <f>F1539-G1539</f>
        <v/>
      </c>
      <c r="I1539" s="10">
        <f>IF(E1539=0,"Fora",IF(E1538=0,"Carg xar",IF(H1539&lt;0,IF(M1539&lt;0.9,"Carg FV","Stby"),IF(M1539&gt;P1539,"V2H",IF(M1539&lt;0.9,"Carg xar","Stby")))))</f>
        <v/>
      </c>
      <c r="J1539" s="12">
        <f>IF(OR(I1539="Carg FV",I1539="Carg xar"),MIN(IF(I1539="Carg FV",ABS(H1539),7.4),7.4,MAX(0,(0.9-M1539)*40)*0.95),0)</f>
        <v/>
      </c>
      <c r="K1539" s="12">
        <f>IF(I1539="V2H",MIN(MAX(0,H1539),7.4,MAX(0,(M1539-P1539)*40)*0.95),0)</f>
        <v/>
      </c>
      <c r="L1539" s="12">
        <f>IF(E1539=0,0,MAX(0,H1539-K1539))</f>
        <v/>
      </c>
      <c r="M1539" s="13">
        <f>M1538+J1538/40-IF(I1538="V2H",K1538/(0.95*40),0)-IF(E1539=0,IF(E1538=1,IF(D1539=1,30,40)*0.18/(2*40),0),0)-IF(E1539=1,IF(E1538=0,IF(D1539=1,30,40)*0.18/(2*40),0),0)</f>
        <v/>
      </c>
      <c r="N1539" s="14" t="n">
        <v>0.15</v>
      </c>
      <c r="O1539" s="15">
        <f>K1539*N1539</f>
        <v/>
      </c>
      <c r="P1539">
        <f>IF(E1539=0,0.3,IF(D1539=1,IF(C1539&gt;=Params!$B$13-3,IF(C1539&lt;Params!$B$13,Params!$B$20,0.3),0.3),IF(C1539&gt;=Params!$B$15-3,IF(C1539&lt;Params!$B$15,Params!$B$21,0.3),0.3)))</f>
        <v/>
      </c>
    </row>
    <row r="1540" ht="15" customHeight="1" s="1">
      <c r="A1540" s="9" t="n">
        <v>1537</v>
      </c>
      <c r="B1540" s="6" t="inlineStr">
        <is>
          <t>06/03</t>
        </is>
      </c>
      <c r="C1540" s="6" t="n">
        <v>0</v>
      </c>
      <c r="D1540" s="6" t="n">
        <v>0</v>
      </c>
      <c r="E1540" s="10">
        <f>IF(D1540=1, IF(OR(C1540&lt;10, C1540&gt;=15),1,0), IF(OR(C1540&lt;7, C1540&gt;=18),1,0))</f>
        <v/>
      </c>
      <c r="F1540" s="11" t="n">
        <v>1.599</v>
      </c>
      <c r="G1540" s="12">
        <f>0*8</f>
        <v/>
      </c>
      <c r="H1540" s="12">
        <f>F1540-G1540</f>
        <v/>
      </c>
      <c r="I1540" s="10">
        <f>IF(E1540=0,"Fora",IF(E1539=0,"Carg xar",IF(H1540&lt;0,IF(M1540&lt;0.9,"Carg FV","Stby"),IF(M1540&gt;P1540,"V2H",IF(M1540&lt;0.9,"Carg xar","Stby")))))</f>
        <v/>
      </c>
      <c r="J1540" s="12">
        <f>IF(OR(I1540="Carg FV",I1540="Carg xar"),MIN(IF(I1540="Carg FV",ABS(H1540),7.4),7.4,MAX(0,(0.9-M1540)*40)*0.95),0)</f>
        <v/>
      </c>
      <c r="K1540" s="12">
        <f>IF(I1540="V2H",MIN(MAX(0,H1540),7.4,MAX(0,(M1540-P1540)*40)*0.95),0)</f>
        <v/>
      </c>
      <c r="L1540" s="12">
        <f>IF(E1540=0,0,MAX(0,H1540-K1540))</f>
        <v/>
      </c>
      <c r="M1540" s="13">
        <f>M1539+J1539/40-IF(I1539="V2H",K1539/(0.95*40),0)-IF(E1540=0,IF(E1539=1,IF(D1540=1,30,40)*0.18/(2*40),0),0)-IF(E1540=1,IF(E1539=0,IF(D1540=1,30,40)*0.18/(2*40),0),0)</f>
        <v/>
      </c>
      <c r="N1540" s="14" t="n">
        <v>0.09</v>
      </c>
      <c r="O1540" s="15">
        <f>K1540*N1540</f>
        <v/>
      </c>
      <c r="P1540">
        <f>IF(E1540=0,0.3,IF(D1540=1,IF(C1540&gt;=Params!$B$13-3,IF(C1540&lt;Params!$B$13,Params!$B$20,0.3),0.3),IF(C1540&gt;=Params!$B$15-3,IF(C1540&lt;Params!$B$15,Params!$B$21,0.3),0.3)))</f>
        <v/>
      </c>
    </row>
    <row r="1541" ht="15" customHeight="1" s="1">
      <c r="A1541" s="9" t="n">
        <v>1538</v>
      </c>
      <c r="B1541" s="6" t="inlineStr">
        <is>
          <t>06/03</t>
        </is>
      </c>
      <c r="C1541" s="6" t="n">
        <v>1</v>
      </c>
      <c r="D1541" s="6" t="n">
        <v>0</v>
      </c>
      <c r="E1541" s="10">
        <f>IF(D1541=1, IF(OR(C1541&lt;10, C1541&gt;=15),1,0), IF(OR(C1541&lt;7, C1541&gt;=18),1,0))</f>
        <v/>
      </c>
      <c r="F1541" s="11" t="n">
        <v>2.193</v>
      </c>
      <c r="G1541" s="12">
        <f>0*8</f>
        <v/>
      </c>
      <c r="H1541" s="12">
        <f>F1541-G1541</f>
        <v/>
      </c>
      <c r="I1541" s="10">
        <f>IF(E1541=0,"Fora",IF(E1540=0,"Carg xar",IF(H1541&lt;0,IF(M1541&lt;0.9,"Carg FV","Stby"),IF(M1541&gt;P1541,"V2H",IF(M1541&lt;0.9,"Carg xar","Stby")))))</f>
        <v/>
      </c>
      <c r="J1541" s="12">
        <f>IF(OR(I1541="Carg FV",I1541="Carg xar"),MIN(IF(I1541="Carg FV",ABS(H1541),7.4),7.4,MAX(0,(0.9-M1541)*40)*0.95),0)</f>
        <v/>
      </c>
      <c r="K1541" s="12">
        <f>IF(I1541="V2H",MIN(MAX(0,H1541),7.4,MAX(0,(M1541-P1541)*40)*0.95),0)</f>
        <v/>
      </c>
      <c r="L1541" s="12">
        <f>IF(E1541=0,0,MAX(0,H1541-K1541))</f>
        <v/>
      </c>
      <c r="M1541" s="13">
        <f>M1540+J1540/40-IF(I1540="V2H",K1540/(0.95*40),0)-IF(E1541=0,IF(E1540=1,IF(D1541=1,30,40)*0.18/(2*40),0),0)-IF(E1541=1,IF(E1540=0,IF(D1541=1,30,40)*0.18/(2*40),0),0)</f>
        <v/>
      </c>
      <c r="N1541" s="14" t="n">
        <v>0.09</v>
      </c>
      <c r="O1541" s="15">
        <f>K1541*N1541</f>
        <v/>
      </c>
      <c r="P1541">
        <f>IF(E1541=0,0.3,IF(D1541=1,IF(C1541&gt;=Params!$B$13-3,IF(C1541&lt;Params!$B$13,Params!$B$20,0.3),0.3),IF(C1541&gt;=Params!$B$15-3,IF(C1541&lt;Params!$B$15,Params!$B$21,0.3),0.3)))</f>
        <v/>
      </c>
    </row>
    <row r="1542" ht="15" customHeight="1" s="1">
      <c r="A1542" s="9" t="n">
        <v>1539</v>
      </c>
      <c r="B1542" s="6" t="inlineStr">
        <is>
          <t>06/03</t>
        </is>
      </c>
      <c r="C1542" s="6" t="n">
        <v>2</v>
      </c>
      <c r="D1542" s="6" t="n">
        <v>0</v>
      </c>
      <c r="E1542" s="10">
        <f>IF(D1542=1, IF(OR(C1542&lt;10, C1542&gt;=15),1,0), IF(OR(C1542&lt;7, C1542&gt;=18),1,0))</f>
        <v/>
      </c>
      <c r="F1542" s="11" t="n">
        <v>2.53</v>
      </c>
      <c r="G1542" s="12">
        <f>0*8</f>
        <v/>
      </c>
      <c r="H1542" s="12">
        <f>F1542-G1542</f>
        <v/>
      </c>
      <c r="I1542" s="10">
        <f>IF(E1542=0,"Fora",IF(E1541=0,"Carg xar",IF(H1542&lt;0,IF(M1542&lt;0.9,"Carg FV","Stby"),IF(M1542&gt;P1542,"V2H",IF(M1542&lt;0.9,"Carg xar","Stby")))))</f>
        <v/>
      </c>
      <c r="J1542" s="12">
        <f>IF(OR(I1542="Carg FV",I1542="Carg xar"),MIN(IF(I1542="Carg FV",ABS(H1542),7.4),7.4,MAX(0,(0.9-M1542)*40)*0.95),0)</f>
        <v/>
      </c>
      <c r="K1542" s="12">
        <f>IF(I1542="V2H",MIN(MAX(0,H1542),7.4,MAX(0,(M1542-P1542)*40)*0.95),0)</f>
        <v/>
      </c>
      <c r="L1542" s="12">
        <f>IF(E1542=0,0,MAX(0,H1542-K1542))</f>
        <v/>
      </c>
      <c r="M1542" s="13">
        <f>M1541+J1541/40-IF(I1541="V2H",K1541/(0.95*40),0)-IF(E1542=0,IF(E1541=1,IF(D1542=1,30,40)*0.18/(2*40),0),0)-IF(E1542=1,IF(E1541=0,IF(D1542=1,30,40)*0.18/(2*40),0),0)</f>
        <v/>
      </c>
      <c r="N1542" s="14" t="n">
        <v>0.09</v>
      </c>
      <c r="O1542" s="15">
        <f>K1542*N1542</f>
        <v/>
      </c>
      <c r="P1542">
        <f>IF(E1542=0,0.3,IF(D1542=1,IF(C1542&gt;=Params!$B$13-3,IF(C1542&lt;Params!$B$13,Params!$B$20,0.3),0.3),IF(C1542&gt;=Params!$B$15-3,IF(C1542&lt;Params!$B$15,Params!$B$21,0.3),0.3)))</f>
        <v/>
      </c>
    </row>
    <row r="1543" ht="15" customHeight="1" s="1">
      <c r="A1543" s="9" t="n">
        <v>1540</v>
      </c>
      <c r="B1543" s="6" t="inlineStr">
        <is>
          <t>06/03</t>
        </is>
      </c>
      <c r="C1543" s="6" t="n">
        <v>3</v>
      </c>
      <c r="D1543" s="6" t="n">
        <v>0</v>
      </c>
      <c r="E1543" s="10">
        <f>IF(D1543=1, IF(OR(C1543&lt;10, C1543&gt;=15),1,0), IF(OR(C1543&lt;7, C1543&gt;=18),1,0))</f>
        <v/>
      </c>
      <c r="F1543" s="11" t="n">
        <v>2.011</v>
      </c>
      <c r="G1543" s="12">
        <f>0*8</f>
        <v/>
      </c>
      <c r="H1543" s="12">
        <f>F1543-G1543</f>
        <v/>
      </c>
      <c r="I1543" s="10">
        <f>IF(E1543=0,"Fora",IF(E1542=0,"Carg xar",IF(H1543&lt;0,IF(M1543&lt;0.9,"Carg FV","Stby"),IF(M1543&gt;P1543,"V2H",IF(M1543&lt;0.9,"Carg xar","Stby")))))</f>
        <v/>
      </c>
      <c r="J1543" s="12">
        <f>IF(OR(I1543="Carg FV",I1543="Carg xar"),MIN(IF(I1543="Carg FV",ABS(H1543),7.4),7.4,MAX(0,(0.9-M1543)*40)*0.95),0)</f>
        <v/>
      </c>
      <c r="K1543" s="12">
        <f>IF(I1543="V2H",MIN(MAX(0,H1543),7.4,MAX(0,(M1543-P1543)*40)*0.95),0)</f>
        <v/>
      </c>
      <c r="L1543" s="12">
        <f>IF(E1543=0,0,MAX(0,H1543-K1543))</f>
        <v/>
      </c>
      <c r="M1543" s="13">
        <f>M1542+J1542/40-IF(I1542="V2H",K1542/(0.95*40),0)-IF(E1543=0,IF(E1542=1,IF(D1543=1,30,40)*0.18/(2*40),0),0)-IF(E1543=1,IF(E1542=0,IF(D1543=1,30,40)*0.18/(2*40),0),0)</f>
        <v/>
      </c>
      <c r="N1543" s="14" t="n">
        <v>0.09</v>
      </c>
      <c r="O1543" s="15">
        <f>K1543*N1543</f>
        <v/>
      </c>
      <c r="P1543">
        <f>IF(E1543=0,0.3,IF(D1543=1,IF(C1543&gt;=Params!$B$13-3,IF(C1543&lt;Params!$B$13,Params!$B$20,0.3),0.3),IF(C1543&gt;=Params!$B$15-3,IF(C1543&lt;Params!$B$15,Params!$B$21,0.3),0.3)))</f>
        <v/>
      </c>
    </row>
    <row r="1544" ht="15" customHeight="1" s="1">
      <c r="A1544" s="9" t="n">
        <v>1541</v>
      </c>
      <c r="B1544" s="6" t="inlineStr">
        <is>
          <t>06/03</t>
        </is>
      </c>
      <c r="C1544" s="6" t="n">
        <v>4</v>
      </c>
      <c r="D1544" s="6" t="n">
        <v>0</v>
      </c>
      <c r="E1544" s="10">
        <f>IF(D1544=1, IF(OR(C1544&lt;10, C1544&gt;=15),1,0), IF(OR(C1544&lt;7, C1544&gt;=18),1,0))</f>
        <v/>
      </c>
      <c r="F1544" s="11" t="n">
        <v>1.856</v>
      </c>
      <c r="G1544" s="12">
        <f>0*8</f>
        <v/>
      </c>
      <c r="H1544" s="12">
        <f>F1544-G1544</f>
        <v/>
      </c>
      <c r="I1544" s="10">
        <f>IF(E1544=0,"Fora",IF(E1543=0,"Carg xar",IF(H1544&lt;0,IF(M1544&lt;0.9,"Carg FV","Stby"),IF(M1544&gt;P1544,"V2H",IF(M1544&lt;0.9,"Carg xar","Stby")))))</f>
        <v/>
      </c>
      <c r="J1544" s="12">
        <f>IF(OR(I1544="Carg FV",I1544="Carg xar"),MIN(IF(I1544="Carg FV",ABS(H1544),7.4),7.4,MAX(0,(0.9-M1544)*40)*0.95),0)</f>
        <v/>
      </c>
      <c r="K1544" s="12">
        <f>IF(I1544="V2H",MIN(MAX(0,H1544),7.4,MAX(0,(M1544-P1544)*40)*0.95),0)</f>
        <v/>
      </c>
      <c r="L1544" s="12">
        <f>IF(E1544=0,0,MAX(0,H1544-K1544))</f>
        <v/>
      </c>
      <c r="M1544" s="13">
        <f>M1543+J1543/40-IF(I1543="V2H",K1543/(0.95*40),0)-IF(E1544=0,IF(E1543=1,IF(D1544=1,30,40)*0.18/(2*40),0),0)-IF(E1544=1,IF(E1543=0,IF(D1544=1,30,40)*0.18/(2*40),0),0)</f>
        <v/>
      </c>
      <c r="N1544" s="14" t="n">
        <v>0.09</v>
      </c>
      <c r="O1544" s="15">
        <f>K1544*N1544</f>
        <v/>
      </c>
      <c r="P1544">
        <f>IF(E1544=0,0.3,IF(D1544=1,IF(C1544&gt;=Params!$B$13-3,IF(C1544&lt;Params!$B$13,Params!$B$20,0.3),0.3),IF(C1544&gt;=Params!$B$15-3,IF(C1544&lt;Params!$B$15,Params!$B$21,0.3),0.3)))</f>
        <v/>
      </c>
    </row>
    <row r="1545" ht="15" customHeight="1" s="1">
      <c r="A1545" s="9" t="n">
        <v>1542</v>
      </c>
      <c r="B1545" s="6" t="inlineStr">
        <is>
          <t>06/03</t>
        </is>
      </c>
      <c r="C1545" s="6" t="n">
        <v>5</v>
      </c>
      <c r="D1545" s="6" t="n">
        <v>0</v>
      </c>
      <c r="E1545" s="10">
        <f>IF(D1545=1, IF(OR(C1545&lt;10, C1545&gt;=15),1,0), IF(OR(C1545&lt;7, C1545&gt;=18),1,0))</f>
        <v/>
      </c>
      <c r="F1545" s="11" t="n">
        <v>2.145</v>
      </c>
      <c r="G1545" s="12">
        <f>0*8</f>
        <v/>
      </c>
      <c r="H1545" s="12">
        <f>F1545-G1545</f>
        <v/>
      </c>
      <c r="I1545" s="10">
        <f>IF(E1545=0,"Fora",IF(E1544=0,"Carg xar",IF(H1545&lt;0,IF(M1545&lt;0.9,"Carg FV","Stby"),IF(M1545&gt;P1545,"V2H",IF(M1545&lt;0.9,"Carg xar","Stby")))))</f>
        <v/>
      </c>
      <c r="J1545" s="12">
        <f>IF(OR(I1545="Carg FV",I1545="Carg xar"),MIN(IF(I1545="Carg FV",ABS(H1545),7.4),7.4,MAX(0,(0.9-M1545)*40)*0.95),0)</f>
        <v/>
      </c>
      <c r="K1545" s="12">
        <f>IF(I1545="V2H",MIN(MAX(0,H1545),7.4,MAX(0,(M1545-P1545)*40)*0.95),0)</f>
        <v/>
      </c>
      <c r="L1545" s="12">
        <f>IF(E1545=0,0,MAX(0,H1545-K1545))</f>
        <v/>
      </c>
      <c r="M1545" s="13">
        <f>M1544+J1544/40-IF(I1544="V2H",K1544/(0.95*40),0)-IF(E1545=0,IF(E1544=1,IF(D1545=1,30,40)*0.18/(2*40),0),0)-IF(E1545=1,IF(E1544=0,IF(D1545=1,30,40)*0.18/(2*40),0),0)</f>
        <v/>
      </c>
      <c r="N1545" s="14" t="n">
        <v>0.09</v>
      </c>
      <c r="O1545" s="15">
        <f>K1545*N1545</f>
        <v/>
      </c>
      <c r="P1545">
        <f>IF(E1545=0,0.3,IF(D1545=1,IF(C1545&gt;=Params!$B$13-3,IF(C1545&lt;Params!$B$13,Params!$B$20,0.3),0.3),IF(C1545&gt;=Params!$B$15-3,IF(C1545&lt;Params!$B$15,Params!$B$21,0.3),0.3)))</f>
        <v/>
      </c>
    </row>
    <row r="1546" ht="15" customHeight="1" s="1">
      <c r="A1546" s="9" t="n">
        <v>1543</v>
      </c>
      <c r="B1546" s="6" t="inlineStr">
        <is>
          <t>06/03</t>
        </is>
      </c>
      <c r="C1546" s="6" t="n">
        <v>6</v>
      </c>
      <c r="D1546" s="6" t="n">
        <v>0</v>
      </c>
      <c r="E1546" s="10">
        <f>IF(D1546=1, IF(OR(C1546&lt;10, C1546&gt;=15),1,0), IF(OR(C1546&lt;7, C1546&gt;=18),1,0))</f>
        <v/>
      </c>
      <c r="F1546" s="11" t="n">
        <v>1.963</v>
      </c>
      <c r="G1546" s="12">
        <f>0*8</f>
        <v/>
      </c>
      <c r="H1546" s="12">
        <f>F1546-G1546</f>
        <v/>
      </c>
      <c r="I1546" s="10">
        <f>IF(E1546=0,"Fora",IF(E1545=0,"Carg xar",IF(H1546&lt;0,IF(M1546&lt;0.9,"Carg FV","Stby"),IF(M1546&gt;P1546,"V2H",IF(M1546&lt;0.9,"Carg xar","Stby")))))</f>
        <v/>
      </c>
      <c r="J1546" s="12">
        <f>IF(OR(I1546="Carg FV",I1546="Carg xar"),MIN(IF(I1546="Carg FV",ABS(H1546),7.4),7.4,MAX(0,(0.9-M1546)*40)*0.95),0)</f>
        <v/>
      </c>
      <c r="K1546" s="12">
        <f>IF(I1546="V2H",MIN(MAX(0,H1546),7.4,MAX(0,(M1546-P1546)*40)*0.95),0)</f>
        <v/>
      </c>
      <c r="L1546" s="12">
        <f>IF(E1546=0,0,MAX(0,H1546-K1546))</f>
        <v/>
      </c>
      <c r="M1546" s="13">
        <f>M1545+J1545/40-IF(I1545="V2H",K1545/(0.95*40),0)-IF(E1546=0,IF(E1545=1,IF(D1546=1,30,40)*0.18/(2*40),0),0)-IF(E1546=1,IF(E1545=0,IF(D1546=1,30,40)*0.18/(2*40),0),0)</f>
        <v/>
      </c>
      <c r="N1546" s="14" t="n">
        <v>0.09</v>
      </c>
      <c r="O1546" s="15">
        <f>K1546*N1546</f>
        <v/>
      </c>
      <c r="P1546">
        <f>IF(E1546=0,0.3,IF(D1546=1,IF(C1546&gt;=Params!$B$13-3,IF(C1546&lt;Params!$B$13,Params!$B$20,0.3),0.3),IF(C1546&gt;=Params!$B$15-3,IF(C1546&lt;Params!$B$15,Params!$B$21,0.3),0.3)))</f>
        <v/>
      </c>
    </row>
    <row r="1547" ht="15" customHeight="1" s="1">
      <c r="A1547" s="9" t="n">
        <v>1544</v>
      </c>
      <c r="B1547" s="6" t="inlineStr">
        <is>
          <t>06/03</t>
        </is>
      </c>
      <c r="C1547" s="6" t="n">
        <v>7</v>
      </c>
      <c r="D1547" s="6" t="n">
        <v>0</v>
      </c>
      <c r="E1547" s="10">
        <f>IF(D1547=1, IF(OR(C1547&lt;10, C1547&gt;=15),1,0), IF(OR(C1547&lt;7, C1547&gt;=18),1,0))</f>
        <v/>
      </c>
      <c r="F1547" s="11" t="n">
        <v>1.731</v>
      </c>
      <c r="G1547" s="12">
        <f>0.05*8</f>
        <v/>
      </c>
      <c r="H1547" s="12">
        <f>F1547-G1547</f>
        <v/>
      </c>
      <c r="I1547" s="10">
        <f>IF(E1547=0,"Fora",IF(E1546=0,"Carg xar",IF(H1547&lt;0,IF(M1547&lt;0.9,"Carg FV","Stby"),IF(M1547&gt;P1547,"V2H",IF(M1547&lt;0.9,"Carg xar","Stby")))))</f>
        <v/>
      </c>
      <c r="J1547" s="12">
        <f>IF(OR(I1547="Carg FV",I1547="Carg xar"),MIN(IF(I1547="Carg FV",ABS(H1547),7.4),7.4,MAX(0,(0.9-M1547)*40)*0.95),0)</f>
        <v/>
      </c>
      <c r="K1547" s="12">
        <f>IF(I1547="V2H",MIN(MAX(0,H1547),7.4,MAX(0,(M1547-P1547)*40)*0.95),0)</f>
        <v/>
      </c>
      <c r="L1547" s="12">
        <f>IF(E1547=0,0,MAX(0,H1547-K1547))</f>
        <v/>
      </c>
      <c r="M1547" s="13">
        <f>M1546+J1546/40-IF(I1546="V2H",K1546/(0.95*40),0)-IF(E1547=0,IF(E1546=1,IF(D1547=1,30,40)*0.18/(2*40),0),0)-IF(E1547=1,IF(E1546=0,IF(D1547=1,30,40)*0.18/(2*40),0),0)</f>
        <v/>
      </c>
      <c r="N1547" s="14" t="n">
        <v>0.09</v>
      </c>
      <c r="O1547" s="15">
        <f>K1547*N1547</f>
        <v/>
      </c>
      <c r="P1547">
        <f>IF(E1547=0,0.3,IF(D1547=1,IF(C1547&gt;=Params!$B$13-3,IF(C1547&lt;Params!$B$13,Params!$B$20,0.3),0.3),IF(C1547&gt;=Params!$B$15-3,IF(C1547&lt;Params!$B$15,Params!$B$21,0.3),0.3)))</f>
        <v/>
      </c>
    </row>
    <row r="1548" ht="15" customHeight="1" s="1">
      <c r="A1548" s="9" t="n">
        <v>1545</v>
      </c>
      <c r="B1548" s="6" t="inlineStr">
        <is>
          <t>06/03</t>
        </is>
      </c>
      <c r="C1548" s="6" t="n">
        <v>8</v>
      </c>
      <c r="D1548" s="6" t="n">
        <v>0</v>
      </c>
      <c r="E1548" s="10">
        <f>IF(D1548=1, IF(OR(C1548&lt;10, C1548&gt;=15),1,0), IF(OR(C1548&lt;7, C1548&gt;=18),1,0))</f>
        <v/>
      </c>
      <c r="F1548" s="11" t="n">
        <v>1.813</v>
      </c>
      <c r="G1548" s="12">
        <f>0.18*8</f>
        <v/>
      </c>
      <c r="H1548" s="12">
        <f>F1548-G1548</f>
        <v/>
      </c>
      <c r="I1548" s="10">
        <f>IF(E1548=0,"Fora",IF(E1547=0,"Carg xar",IF(H1548&lt;0,IF(M1548&lt;0.9,"Carg FV","Stby"),IF(M1548&gt;P1548,"V2H",IF(M1548&lt;0.9,"Carg xar","Stby")))))</f>
        <v/>
      </c>
      <c r="J1548" s="12">
        <f>IF(OR(I1548="Carg FV",I1548="Carg xar"),MIN(IF(I1548="Carg FV",ABS(H1548),7.4),7.4,MAX(0,(0.9-M1548)*40)*0.95),0)</f>
        <v/>
      </c>
      <c r="K1548" s="12">
        <f>IF(I1548="V2H",MIN(MAX(0,H1548),7.4,MAX(0,(M1548-P1548)*40)*0.95),0)</f>
        <v/>
      </c>
      <c r="L1548" s="12">
        <f>IF(E1548=0,0,MAX(0,H1548-K1548))</f>
        <v/>
      </c>
      <c r="M1548" s="13">
        <f>M1547+J1547/40-IF(I1547="V2H",K1547/(0.95*40),0)-IF(E1548=0,IF(E1547=1,IF(D1548=1,30,40)*0.18/(2*40),0),0)-IF(E1548=1,IF(E1547=0,IF(D1548=1,30,40)*0.18/(2*40),0),0)</f>
        <v/>
      </c>
      <c r="N1548" s="14" t="n">
        <v>0.15</v>
      </c>
      <c r="O1548" s="15">
        <f>K1548*N1548</f>
        <v/>
      </c>
      <c r="P1548">
        <f>IF(E1548=0,0.3,IF(D1548=1,IF(C1548&gt;=Params!$B$13-3,IF(C1548&lt;Params!$B$13,Params!$B$20,0.3),0.3),IF(C1548&gt;=Params!$B$15-3,IF(C1548&lt;Params!$B$15,Params!$B$21,0.3),0.3)))</f>
        <v/>
      </c>
    </row>
    <row r="1549" ht="15" customHeight="1" s="1">
      <c r="A1549" s="9" t="n">
        <v>1546</v>
      </c>
      <c r="B1549" s="6" t="inlineStr">
        <is>
          <t>06/03</t>
        </is>
      </c>
      <c r="C1549" s="6" t="n">
        <v>9</v>
      </c>
      <c r="D1549" s="6" t="n">
        <v>0</v>
      </c>
      <c r="E1549" s="10">
        <f>IF(D1549=1, IF(OR(C1549&lt;10, C1549&gt;=15),1,0), IF(OR(C1549&lt;7, C1549&gt;=18),1,0))</f>
        <v/>
      </c>
      <c r="F1549" s="11" t="n">
        <v>2.462</v>
      </c>
      <c r="G1549" s="12">
        <f>0.38*8</f>
        <v/>
      </c>
      <c r="H1549" s="12">
        <f>F1549-G1549</f>
        <v/>
      </c>
      <c r="I1549" s="10">
        <f>IF(E1549=0,"Fora",IF(E1548=0,"Carg xar",IF(H1549&lt;0,IF(M1549&lt;0.9,"Carg FV","Stby"),IF(M1549&gt;P1549,"V2H",IF(M1549&lt;0.9,"Carg xar","Stby")))))</f>
        <v/>
      </c>
      <c r="J1549" s="12">
        <f>IF(OR(I1549="Carg FV",I1549="Carg xar"),MIN(IF(I1549="Carg FV",ABS(H1549),7.4),7.4,MAX(0,(0.9-M1549)*40)*0.95),0)</f>
        <v/>
      </c>
      <c r="K1549" s="12">
        <f>IF(I1549="V2H",MIN(MAX(0,H1549),7.4,MAX(0,(M1549-P1549)*40)*0.95),0)</f>
        <v/>
      </c>
      <c r="L1549" s="12">
        <f>IF(E1549=0,0,MAX(0,H1549-K1549))</f>
        <v/>
      </c>
      <c r="M1549" s="13">
        <f>M1548+J1548/40-IF(I1548="V2H",K1548/(0.95*40),0)-IF(E1549=0,IF(E1548=1,IF(D1549=1,30,40)*0.18/(2*40),0),0)-IF(E1549=1,IF(E1548=0,IF(D1549=1,30,40)*0.18/(2*40),0),0)</f>
        <v/>
      </c>
      <c r="N1549" s="14" t="n">
        <v>0.15</v>
      </c>
      <c r="O1549" s="15">
        <f>K1549*N1549</f>
        <v/>
      </c>
      <c r="P1549">
        <f>IF(E1549=0,0.3,IF(D1549=1,IF(C1549&gt;=Params!$B$13-3,IF(C1549&lt;Params!$B$13,Params!$B$20,0.3),0.3),IF(C1549&gt;=Params!$B$15-3,IF(C1549&lt;Params!$B$15,Params!$B$21,0.3),0.3)))</f>
        <v/>
      </c>
    </row>
    <row r="1550" ht="15" customHeight="1" s="1">
      <c r="A1550" s="9" t="n">
        <v>1547</v>
      </c>
      <c r="B1550" s="6" t="inlineStr">
        <is>
          <t>06/03</t>
        </is>
      </c>
      <c r="C1550" s="6" t="n">
        <v>10</v>
      </c>
      <c r="D1550" s="6" t="n">
        <v>0</v>
      </c>
      <c r="E1550" s="10">
        <f>IF(D1550=1, IF(OR(C1550&lt;10, C1550&gt;=15),1,0), IF(OR(C1550&lt;7, C1550&gt;=18),1,0))</f>
        <v/>
      </c>
      <c r="F1550" s="11" t="n">
        <v>0.339</v>
      </c>
      <c r="G1550" s="12">
        <f>0.58*8</f>
        <v/>
      </c>
      <c r="H1550" s="12">
        <f>F1550-G1550</f>
        <v/>
      </c>
      <c r="I1550" s="10">
        <f>IF(E1550=0,"Fora",IF(E1549=0,"Carg xar",IF(H1550&lt;0,IF(M1550&lt;0.9,"Carg FV","Stby"),IF(M1550&gt;P1550,"V2H",IF(M1550&lt;0.9,"Carg xar","Stby")))))</f>
        <v/>
      </c>
      <c r="J1550" s="12">
        <f>IF(OR(I1550="Carg FV",I1550="Carg xar"),MIN(IF(I1550="Carg FV",ABS(H1550),7.4),7.4,MAX(0,(0.9-M1550)*40)*0.95),0)</f>
        <v/>
      </c>
      <c r="K1550" s="12">
        <f>IF(I1550="V2H",MIN(MAX(0,H1550),7.4,MAX(0,(M1550-P1550)*40)*0.95),0)</f>
        <v/>
      </c>
      <c r="L1550" s="12">
        <f>IF(E1550=0,0,MAX(0,H1550-K1550))</f>
        <v/>
      </c>
      <c r="M1550" s="13">
        <f>M1549+J1549/40-IF(I1549="V2H",K1549/(0.95*40),0)-IF(E1550=0,IF(E1549=1,IF(D1550=1,30,40)*0.18/(2*40),0),0)-IF(E1550=1,IF(E1549=0,IF(D1550=1,30,40)*0.18/(2*40),0),0)</f>
        <v/>
      </c>
      <c r="N1550" s="14" t="n">
        <v>0.2</v>
      </c>
      <c r="O1550" s="15">
        <f>K1550*N1550</f>
        <v/>
      </c>
      <c r="P1550">
        <f>IF(E1550=0,0.3,IF(D1550=1,IF(C1550&gt;=Params!$B$13-3,IF(C1550&lt;Params!$B$13,Params!$B$20,0.3),0.3),IF(C1550&gt;=Params!$B$15-3,IF(C1550&lt;Params!$B$15,Params!$B$21,0.3),0.3)))</f>
        <v/>
      </c>
    </row>
    <row r="1551" ht="15" customHeight="1" s="1">
      <c r="A1551" s="9" t="n">
        <v>1548</v>
      </c>
      <c r="B1551" s="6" t="inlineStr">
        <is>
          <t>06/03</t>
        </is>
      </c>
      <c r="C1551" s="6" t="n">
        <v>11</v>
      </c>
      <c r="D1551" s="6" t="n">
        <v>0</v>
      </c>
      <c r="E1551" s="10">
        <f>IF(D1551=1, IF(OR(C1551&lt;10, C1551&gt;=15),1,0), IF(OR(C1551&lt;7, C1551&gt;=18),1,0))</f>
        <v/>
      </c>
      <c r="F1551" s="11" t="n">
        <v>0</v>
      </c>
      <c r="G1551" s="12">
        <f>0.72*8</f>
        <v/>
      </c>
      <c r="H1551" s="12">
        <f>F1551-G1551</f>
        <v/>
      </c>
      <c r="I1551" s="10">
        <f>IF(E1551=0,"Fora",IF(E1550=0,"Carg xar",IF(H1551&lt;0,IF(M1551&lt;0.9,"Carg FV","Stby"),IF(M1551&gt;P1551,"V2H",IF(M1551&lt;0.9,"Carg xar","Stby")))))</f>
        <v/>
      </c>
      <c r="J1551" s="12">
        <f>IF(OR(I1551="Carg FV",I1551="Carg xar"),MIN(IF(I1551="Carg FV",ABS(H1551),7.4),7.4,MAX(0,(0.9-M1551)*40)*0.95),0)</f>
        <v/>
      </c>
      <c r="K1551" s="12">
        <f>IF(I1551="V2H",MIN(MAX(0,H1551),7.4,MAX(0,(M1551-P1551)*40)*0.95),0)</f>
        <v/>
      </c>
      <c r="L1551" s="12">
        <f>IF(E1551=0,0,MAX(0,H1551-K1551))</f>
        <v/>
      </c>
      <c r="M1551" s="13">
        <f>M1550+J1550/40-IF(I1550="V2H",K1550/(0.95*40),0)-IF(E1551=0,IF(E1550=1,IF(D1551=1,30,40)*0.18/(2*40),0),0)-IF(E1551=1,IF(E1550=0,IF(D1551=1,30,40)*0.18/(2*40),0),0)</f>
        <v/>
      </c>
      <c r="N1551" s="14" t="n">
        <v>0.2</v>
      </c>
      <c r="O1551" s="15">
        <f>K1551*N1551</f>
        <v/>
      </c>
      <c r="P1551">
        <f>IF(E1551=0,0.3,IF(D1551=1,IF(C1551&gt;=Params!$B$13-3,IF(C1551&lt;Params!$B$13,Params!$B$20,0.3),0.3),IF(C1551&gt;=Params!$B$15-3,IF(C1551&lt;Params!$B$15,Params!$B$21,0.3),0.3)))</f>
        <v/>
      </c>
    </row>
    <row r="1552" ht="15" customHeight="1" s="1">
      <c r="A1552" s="9" t="n">
        <v>1549</v>
      </c>
      <c r="B1552" s="6" t="inlineStr">
        <is>
          <t>06/03</t>
        </is>
      </c>
      <c r="C1552" s="6" t="n">
        <v>12</v>
      </c>
      <c r="D1552" s="6" t="n">
        <v>0</v>
      </c>
      <c r="E1552" s="10">
        <f>IF(D1552=1, IF(OR(C1552&lt;10, C1552&gt;=15),1,0), IF(OR(C1552&lt;7, C1552&gt;=18),1,0))</f>
        <v/>
      </c>
      <c r="F1552" s="11" t="n">
        <v>1.754</v>
      </c>
      <c r="G1552" s="12">
        <f>0.78*8</f>
        <v/>
      </c>
      <c r="H1552" s="12">
        <f>F1552-G1552</f>
        <v/>
      </c>
      <c r="I1552" s="10">
        <f>IF(E1552=0,"Fora",IF(E1551=0,"Carg xar",IF(H1552&lt;0,IF(M1552&lt;0.9,"Carg FV","Stby"),IF(M1552&gt;P1552,"V2H",IF(M1552&lt;0.9,"Carg xar","Stby")))))</f>
        <v/>
      </c>
      <c r="J1552" s="12">
        <f>IF(OR(I1552="Carg FV",I1552="Carg xar"),MIN(IF(I1552="Carg FV",ABS(H1552),7.4),7.4,MAX(0,(0.9-M1552)*40)*0.95),0)</f>
        <v/>
      </c>
      <c r="K1552" s="12">
        <f>IF(I1552="V2H",MIN(MAX(0,H1552),7.4,MAX(0,(M1552-P1552)*40)*0.95),0)</f>
        <v/>
      </c>
      <c r="L1552" s="12">
        <f>IF(E1552=0,0,MAX(0,H1552-K1552))</f>
        <v/>
      </c>
      <c r="M1552" s="13">
        <f>M1551+J1551/40-IF(I1551="V2H",K1551/(0.95*40),0)-IF(E1552=0,IF(E1551=1,IF(D1552=1,30,40)*0.18/(2*40),0),0)-IF(E1552=1,IF(E1551=0,IF(D1552=1,30,40)*0.18/(2*40),0),0)</f>
        <v/>
      </c>
      <c r="N1552" s="14" t="n">
        <v>0.2</v>
      </c>
      <c r="O1552" s="15">
        <f>K1552*N1552</f>
        <v/>
      </c>
      <c r="P1552">
        <f>IF(E1552=0,0.3,IF(D1552=1,IF(C1552&gt;=Params!$B$13-3,IF(C1552&lt;Params!$B$13,Params!$B$20,0.3),0.3),IF(C1552&gt;=Params!$B$15-3,IF(C1552&lt;Params!$B$15,Params!$B$21,0.3),0.3)))</f>
        <v/>
      </c>
    </row>
    <row r="1553" ht="15" customHeight="1" s="1">
      <c r="A1553" s="9" t="n">
        <v>1550</v>
      </c>
      <c r="B1553" s="6" t="inlineStr">
        <is>
          <t>06/03</t>
        </is>
      </c>
      <c r="C1553" s="6" t="n">
        <v>13</v>
      </c>
      <c r="D1553" s="6" t="n">
        <v>0</v>
      </c>
      <c r="E1553" s="10">
        <f>IF(D1553=1, IF(OR(C1553&lt;10, C1553&gt;=15),1,0), IF(OR(C1553&lt;7, C1553&gt;=18),1,0))</f>
        <v/>
      </c>
      <c r="F1553" s="11" t="n">
        <v>1.652</v>
      </c>
      <c r="G1553" s="12">
        <f>0.75*8</f>
        <v/>
      </c>
      <c r="H1553" s="12">
        <f>F1553-G1553</f>
        <v/>
      </c>
      <c r="I1553" s="10">
        <f>IF(E1553=0,"Fora",IF(E1552=0,"Carg xar",IF(H1553&lt;0,IF(M1553&lt;0.9,"Carg FV","Stby"),IF(M1553&gt;P1553,"V2H",IF(M1553&lt;0.9,"Carg xar","Stby")))))</f>
        <v/>
      </c>
      <c r="J1553" s="12">
        <f>IF(OR(I1553="Carg FV",I1553="Carg xar"),MIN(IF(I1553="Carg FV",ABS(H1553),7.4),7.4,MAX(0,(0.9-M1553)*40)*0.95),0)</f>
        <v/>
      </c>
      <c r="K1553" s="12">
        <f>IF(I1553="V2H",MIN(MAX(0,H1553),7.4,MAX(0,(M1553-P1553)*40)*0.95),0)</f>
        <v/>
      </c>
      <c r="L1553" s="12">
        <f>IF(E1553=0,0,MAX(0,H1553-K1553))</f>
        <v/>
      </c>
      <c r="M1553" s="13">
        <f>M1552+J1552/40-IF(I1552="V2H",K1552/(0.95*40),0)-IF(E1553=0,IF(E1552=1,IF(D1553=1,30,40)*0.18/(2*40),0),0)-IF(E1553=1,IF(E1552=0,IF(D1553=1,30,40)*0.18/(2*40),0),0)</f>
        <v/>
      </c>
      <c r="N1553" s="14" t="n">
        <v>0.2</v>
      </c>
      <c r="O1553" s="15">
        <f>K1553*N1553</f>
        <v/>
      </c>
      <c r="P1553">
        <f>IF(E1553=0,0.3,IF(D1553=1,IF(C1553&gt;=Params!$B$13-3,IF(C1553&lt;Params!$B$13,Params!$B$20,0.3),0.3),IF(C1553&gt;=Params!$B$15-3,IF(C1553&lt;Params!$B$15,Params!$B$21,0.3),0.3)))</f>
        <v/>
      </c>
    </row>
    <row r="1554" ht="15" customHeight="1" s="1">
      <c r="A1554" s="9" t="n">
        <v>1551</v>
      </c>
      <c r="B1554" s="6" t="inlineStr">
        <is>
          <t>06/03</t>
        </is>
      </c>
      <c r="C1554" s="6" t="n">
        <v>14</v>
      </c>
      <c r="D1554" s="6" t="n">
        <v>0</v>
      </c>
      <c r="E1554" s="10">
        <f>IF(D1554=1, IF(OR(C1554&lt;10, C1554&gt;=15),1,0), IF(OR(C1554&lt;7, C1554&gt;=18),1,0))</f>
        <v/>
      </c>
      <c r="F1554" s="11" t="n">
        <v>1.494</v>
      </c>
      <c r="G1554" s="12">
        <f>0.62*8</f>
        <v/>
      </c>
      <c r="H1554" s="12">
        <f>F1554-G1554</f>
        <v/>
      </c>
      <c r="I1554" s="10">
        <f>IF(E1554=0,"Fora",IF(E1553=0,"Carg xar",IF(H1554&lt;0,IF(M1554&lt;0.9,"Carg FV","Stby"),IF(M1554&gt;P1554,"V2H",IF(M1554&lt;0.9,"Carg xar","Stby")))))</f>
        <v/>
      </c>
      <c r="J1554" s="12">
        <f>IF(OR(I1554="Carg FV",I1554="Carg xar"),MIN(IF(I1554="Carg FV",ABS(H1554),7.4),7.4,MAX(0,(0.9-M1554)*40)*0.95),0)</f>
        <v/>
      </c>
      <c r="K1554" s="12">
        <f>IF(I1554="V2H",MIN(MAX(0,H1554),7.4,MAX(0,(M1554-P1554)*40)*0.95),0)</f>
        <v/>
      </c>
      <c r="L1554" s="12">
        <f>IF(E1554=0,0,MAX(0,H1554-K1554))</f>
        <v/>
      </c>
      <c r="M1554" s="13">
        <f>M1553+J1553/40-IF(I1553="V2H",K1553/(0.95*40),0)-IF(E1554=0,IF(E1553=1,IF(D1554=1,30,40)*0.18/(2*40),0),0)-IF(E1554=1,IF(E1553=0,IF(D1554=1,30,40)*0.18/(2*40),0),0)</f>
        <v/>
      </c>
      <c r="N1554" s="14" t="n">
        <v>0.15</v>
      </c>
      <c r="O1554" s="15">
        <f>K1554*N1554</f>
        <v/>
      </c>
      <c r="P1554">
        <f>IF(E1554=0,0.3,IF(D1554=1,IF(C1554&gt;=Params!$B$13-3,IF(C1554&lt;Params!$B$13,Params!$B$20,0.3),0.3),IF(C1554&gt;=Params!$B$15-3,IF(C1554&lt;Params!$B$15,Params!$B$21,0.3),0.3)))</f>
        <v/>
      </c>
    </row>
    <row r="1555" ht="15" customHeight="1" s="1">
      <c r="A1555" s="9" t="n">
        <v>1552</v>
      </c>
      <c r="B1555" s="6" t="inlineStr">
        <is>
          <t>06/03</t>
        </is>
      </c>
      <c r="C1555" s="6" t="n">
        <v>15</v>
      </c>
      <c r="D1555" s="6" t="n">
        <v>0</v>
      </c>
      <c r="E1555" s="10">
        <f>IF(D1555=1, IF(OR(C1555&lt;10, C1555&gt;=15),1,0), IF(OR(C1555&lt;7, C1555&gt;=18),1,0))</f>
        <v/>
      </c>
      <c r="F1555" s="11" t="n">
        <v>1.306</v>
      </c>
      <c r="G1555" s="12">
        <f>0.45*8</f>
        <v/>
      </c>
      <c r="H1555" s="12">
        <f>F1555-G1555</f>
        <v/>
      </c>
      <c r="I1555" s="10">
        <f>IF(E1555=0,"Fora",IF(E1554=0,"Carg xar",IF(H1555&lt;0,IF(M1555&lt;0.9,"Carg FV","Stby"),IF(M1555&gt;P1555,"V2H",IF(M1555&lt;0.9,"Carg xar","Stby")))))</f>
        <v/>
      </c>
      <c r="J1555" s="12">
        <f>IF(OR(I1555="Carg FV",I1555="Carg xar"),MIN(IF(I1555="Carg FV",ABS(H1555),7.4),7.4,MAX(0,(0.9-M1555)*40)*0.95),0)</f>
        <v/>
      </c>
      <c r="K1555" s="12">
        <f>IF(I1555="V2H",MIN(MAX(0,H1555),7.4,MAX(0,(M1555-P1555)*40)*0.95),0)</f>
        <v/>
      </c>
      <c r="L1555" s="12">
        <f>IF(E1555=0,0,MAX(0,H1555-K1555))</f>
        <v/>
      </c>
      <c r="M1555" s="13">
        <f>M1554+J1554/40-IF(I1554="V2H",K1554/(0.95*40),0)-IF(E1555=0,IF(E1554=1,IF(D1555=1,30,40)*0.18/(2*40),0),0)-IF(E1555=1,IF(E1554=0,IF(D1555=1,30,40)*0.18/(2*40),0),0)</f>
        <v/>
      </c>
      <c r="N1555" s="14" t="n">
        <v>0.15</v>
      </c>
      <c r="O1555" s="15">
        <f>K1555*N1555</f>
        <v/>
      </c>
      <c r="P1555">
        <f>IF(E1555=0,0.3,IF(D1555=1,IF(C1555&gt;=Params!$B$13-3,IF(C1555&lt;Params!$B$13,Params!$B$20,0.3),0.3),IF(C1555&gt;=Params!$B$15-3,IF(C1555&lt;Params!$B$15,Params!$B$21,0.3),0.3)))</f>
        <v/>
      </c>
    </row>
    <row r="1556" ht="15" customHeight="1" s="1">
      <c r="A1556" s="9" t="n">
        <v>1553</v>
      </c>
      <c r="B1556" s="6" t="inlineStr">
        <is>
          <t>06/03</t>
        </is>
      </c>
      <c r="C1556" s="6" t="n">
        <v>16</v>
      </c>
      <c r="D1556" s="6" t="n">
        <v>0</v>
      </c>
      <c r="E1556" s="10">
        <f>IF(D1556=1, IF(OR(C1556&lt;10, C1556&gt;=15),1,0), IF(OR(C1556&lt;7, C1556&gt;=18),1,0))</f>
        <v/>
      </c>
      <c r="F1556" s="11" t="n">
        <v>0.949</v>
      </c>
      <c r="G1556" s="12">
        <f>0.25*8</f>
        <v/>
      </c>
      <c r="H1556" s="12">
        <f>F1556-G1556</f>
        <v/>
      </c>
      <c r="I1556" s="10">
        <f>IF(E1556=0,"Fora",IF(E1555=0,"Carg xar",IF(H1556&lt;0,IF(M1556&lt;0.9,"Carg FV","Stby"),IF(M1556&gt;P1556,"V2H",IF(M1556&lt;0.9,"Carg xar","Stby")))))</f>
        <v/>
      </c>
      <c r="J1556" s="12">
        <f>IF(OR(I1556="Carg FV",I1556="Carg xar"),MIN(IF(I1556="Carg FV",ABS(H1556),7.4),7.4,MAX(0,(0.9-M1556)*40)*0.95),0)</f>
        <v/>
      </c>
      <c r="K1556" s="12">
        <f>IF(I1556="V2H",MIN(MAX(0,H1556),7.4,MAX(0,(M1556-P1556)*40)*0.95),0)</f>
        <v/>
      </c>
      <c r="L1556" s="12">
        <f>IF(E1556=0,0,MAX(0,H1556-K1556))</f>
        <v/>
      </c>
      <c r="M1556" s="13">
        <f>M1555+J1555/40-IF(I1555="V2H",K1555/(0.95*40),0)-IF(E1556=0,IF(E1555=1,IF(D1556=1,30,40)*0.18/(2*40),0),0)-IF(E1556=1,IF(E1555=0,IF(D1556=1,30,40)*0.18/(2*40),0),0)</f>
        <v/>
      </c>
      <c r="N1556" s="14" t="n">
        <v>0.15</v>
      </c>
      <c r="O1556" s="15">
        <f>K1556*N1556</f>
        <v/>
      </c>
      <c r="P1556">
        <f>IF(E1556=0,0.3,IF(D1556=1,IF(C1556&gt;=Params!$B$13-3,IF(C1556&lt;Params!$B$13,Params!$B$20,0.3),0.3),IF(C1556&gt;=Params!$B$15-3,IF(C1556&lt;Params!$B$15,Params!$B$21,0.3),0.3)))</f>
        <v/>
      </c>
    </row>
    <row r="1557" ht="15" customHeight="1" s="1">
      <c r="A1557" s="9" t="n">
        <v>1554</v>
      </c>
      <c r="B1557" s="6" t="inlineStr">
        <is>
          <t>06/03</t>
        </is>
      </c>
      <c r="C1557" s="6" t="n">
        <v>17</v>
      </c>
      <c r="D1557" s="6" t="n">
        <v>0</v>
      </c>
      <c r="E1557" s="10">
        <f>IF(D1557=1, IF(OR(C1557&lt;10, C1557&gt;=15),1,0), IF(OR(C1557&lt;7, C1557&gt;=18),1,0))</f>
        <v/>
      </c>
      <c r="F1557" s="11" t="n">
        <v>1.243</v>
      </c>
      <c r="G1557" s="12">
        <f>0.08*8</f>
        <v/>
      </c>
      <c r="H1557" s="12">
        <f>F1557-G1557</f>
        <v/>
      </c>
      <c r="I1557" s="10">
        <f>IF(E1557=0,"Fora",IF(E1556=0,"Carg xar",IF(H1557&lt;0,IF(M1557&lt;0.9,"Carg FV","Stby"),IF(M1557&gt;P1557,"V2H",IF(M1557&lt;0.9,"Carg xar","Stby")))))</f>
        <v/>
      </c>
      <c r="J1557" s="12">
        <f>IF(OR(I1557="Carg FV",I1557="Carg xar"),MIN(IF(I1557="Carg FV",ABS(H1557),7.4),7.4,MAX(0,(0.9-M1557)*40)*0.95),0)</f>
        <v/>
      </c>
      <c r="K1557" s="12">
        <f>IF(I1557="V2H",MIN(MAX(0,H1557),7.4,MAX(0,(M1557-P1557)*40)*0.95),0)</f>
        <v/>
      </c>
      <c r="L1557" s="12">
        <f>IF(E1557=0,0,MAX(0,H1557-K1557))</f>
        <v/>
      </c>
      <c r="M1557" s="13">
        <f>M1556+J1556/40-IF(I1556="V2H",K1556/(0.95*40),0)-IF(E1557=0,IF(E1556=1,IF(D1557=1,30,40)*0.18/(2*40),0),0)-IF(E1557=1,IF(E1556=0,IF(D1557=1,30,40)*0.18/(2*40),0),0)</f>
        <v/>
      </c>
      <c r="N1557" s="14" t="n">
        <v>0.15</v>
      </c>
      <c r="O1557" s="15">
        <f>K1557*N1557</f>
        <v/>
      </c>
      <c r="P1557">
        <f>IF(E1557=0,0.3,IF(D1557=1,IF(C1557&gt;=Params!$B$13-3,IF(C1557&lt;Params!$B$13,Params!$B$20,0.3),0.3),IF(C1557&gt;=Params!$B$15-3,IF(C1557&lt;Params!$B$15,Params!$B$21,0.3),0.3)))</f>
        <v/>
      </c>
    </row>
    <row r="1558" ht="15" customHeight="1" s="1">
      <c r="A1558" s="9" t="n">
        <v>1555</v>
      </c>
      <c r="B1558" s="6" t="inlineStr">
        <is>
          <t>06/03</t>
        </is>
      </c>
      <c r="C1558" s="6" t="n">
        <v>18</v>
      </c>
      <c r="D1558" s="6" t="n">
        <v>0</v>
      </c>
      <c r="E1558" s="10">
        <f>IF(D1558=1, IF(OR(C1558&lt;10, C1558&gt;=15),1,0), IF(OR(C1558&lt;7, C1558&gt;=18),1,0))</f>
        <v/>
      </c>
      <c r="F1558" s="11" t="n">
        <v>2.657</v>
      </c>
      <c r="G1558" s="12">
        <f>0*8</f>
        <v/>
      </c>
      <c r="H1558" s="12">
        <f>F1558-G1558</f>
        <v/>
      </c>
      <c r="I1558" s="10">
        <f>IF(E1558=0,"Fora",IF(E1557=0,"Carg xar",IF(H1558&lt;0,IF(M1558&lt;0.9,"Carg FV","Stby"),IF(M1558&gt;P1558,"V2H",IF(M1558&lt;0.9,"Carg xar","Stby")))))</f>
        <v/>
      </c>
      <c r="J1558" s="12">
        <f>IF(OR(I1558="Carg FV",I1558="Carg xar"),MIN(IF(I1558="Carg FV",ABS(H1558),7.4),7.4,MAX(0,(0.9-M1558)*40)*0.95),0)</f>
        <v/>
      </c>
      <c r="K1558" s="12">
        <f>IF(I1558="V2H",MIN(MAX(0,H1558),7.4,MAX(0,(M1558-P1558)*40)*0.95),0)</f>
        <v/>
      </c>
      <c r="L1558" s="12">
        <f>IF(E1558=0,0,MAX(0,H1558-K1558))</f>
        <v/>
      </c>
      <c r="M1558" s="13">
        <f>M1557+J1557/40-IF(I1557="V2H",K1557/(0.95*40),0)-IF(E1558=0,IF(E1557=1,IF(D1558=1,30,40)*0.18/(2*40),0),0)-IF(E1558=1,IF(E1557=0,IF(D1558=1,30,40)*0.18/(2*40),0),0)</f>
        <v/>
      </c>
      <c r="N1558" s="14" t="n">
        <v>0.2</v>
      </c>
      <c r="O1558" s="15">
        <f>K1558*N1558</f>
        <v/>
      </c>
      <c r="P1558">
        <f>IF(E1558=0,0.3,IF(D1558=1,IF(C1558&gt;=Params!$B$13-3,IF(C1558&lt;Params!$B$13,Params!$B$20,0.3),0.3),IF(C1558&gt;=Params!$B$15-3,IF(C1558&lt;Params!$B$15,Params!$B$21,0.3),0.3)))</f>
        <v/>
      </c>
    </row>
    <row r="1559" ht="15" customHeight="1" s="1">
      <c r="A1559" s="9" t="n">
        <v>1556</v>
      </c>
      <c r="B1559" s="6" t="inlineStr">
        <is>
          <t>06/03</t>
        </is>
      </c>
      <c r="C1559" s="6" t="n">
        <v>19</v>
      </c>
      <c r="D1559" s="6" t="n">
        <v>0</v>
      </c>
      <c r="E1559" s="10">
        <f>IF(D1559=1, IF(OR(C1559&lt;10, C1559&gt;=15),1,0), IF(OR(C1559&lt;7, C1559&gt;=18),1,0))</f>
        <v/>
      </c>
      <c r="F1559" s="11" t="n">
        <v>1.974</v>
      </c>
      <c r="G1559" s="12">
        <f>0*8</f>
        <v/>
      </c>
      <c r="H1559" s="12">
        <f>F1559-G1559</f>
        <v/>
      </c>
      <c r="I1559" s="10">
        <f>IF(E1559=0,"Fora",IF(E1558=0,"Carg xar",IF(H1559&lt;0,IF(M1559&lt;0.9,"Carg FV","Stby"),IF(M1559&gt;P1559,"V2H",IF(M1559&lt;0.9,"Carg xar","Stby")))))</f>
        <v/>
      </c>
      <c r="J1559" s="12">
        <f>IF(OR(I1559="Carg FV",I1559="Carg xar"),MIN(IF(I1559="Carg FV",ABS(H1559),7.4),7.4,MAX(0,(0.9-M1559)*40)*0.95),0)</f>
        <v/>
      </c>
      <c r="K1559" s="12">
        <f>IF(I1559="V2H",MIN(MAX(0,H1559),7.4,MAX(0,(M1559-P1559)*40)*0.95),0)</f>
        <v/>
      </c>
      <c r="L1559" s="12">
        <f>IF(E1559=0,0,MAX(0,H1559-K1559))</f>
        <v/>
      </c>
      <c r="M1559" s="13">
        <f>M1558+J1558/40-IF(I1558="V2H",K1558/(0.95*40),0)-IF(E1559=0,IF(E1558=1,IF(D1559=1,30,40)*0.18/(2*40),0),0)-IF(E1559=1,IF(E1558=0,IF(D1559=1,30,40)*0.18/(2*40),0),0)</f>
        <v/>
      </c>
      <c r="N1559" s="14" t="n">
        <v>0.2</v>
      </c>
      <c r="O1559" s="15">
        <f>K1559*N1559</f>
        <v/>
      </c>
      <c r="P1559">
        <f>IF(E1559=0,0.3,IF(D1559=1,IF(C1559&gt;=Params!$B$13-3,IF(C1559&lt;Params!$B$13,Params!$B$20,0.3),0.3),IF(C1559&gt;=Params!$B$15-3,IF(C1559&lt;Params!$B$15,Params!$B$21,0.3),0.3)))</f>
        <v/>
      </c>
    </row>
    <row r="1560" ht="15" customHeight="1" s="1">
      <c r="A1560" s="9" t="n">
        <v>1557</v>
      </c>
      <c r="B1560" s="6" t="inlineStr">
        <is>
          <t>06/03</t>
        </is>
      </c>
      <c r="C1560" s="6" t="n">
        <v>20</v>
      </c>
      <c r="D1560" s="6" t="n">
        <v>0</v>
      </c>
      <c r="E1560" s="10">
        <f>IF(D1560=1, IF(OR(C1560&lt;10, C1560&gt;=15),1,0), IF(OR(C1560&lt;7, C1560&gt;=18),1,0))</f>
        <v/>
      </c>
      <c r="F1560" s="11" t="n">
        <v>1.942</v>
      </c>
      <c r="G1560" s="12">
        <f>0*8</f>
        <v/>
      </c>
      <c r="H1560" s="12">
        <f>F1560-G1560</f>
        <v/>
      </c>
      <c r="I1560" s="10">
        <f>IF(E1560=0,"Fora",IF(E1559=0,"Carg xar",IF(H1560&lt;0,IF(M1560&lt;0.9,"Carg FV","Stby"),IF(M1560&gt;P1560,"V2H",IF(M1560&lt;0.9,"Carg xar","Stby")))))</f>
        <v/>
      </c>
      <c r="J1560" s="12">
        <f>IF(OR(I1560="Carg FV",I1560="Carg xar"),MIN(IF(I1560="Carg FV",ABS(H1560),7.4),7.4,MAX(0,(0.9-M1560)*40)*0.95),0)</f>
        <v/>
      </c>
      <c r="K1560" s="12">
        <f>IF(I1560="V2H",MIN(MAX(0,H1560),7.4,MAX(0,(M1560-P1560)*40)*0.95),0)</f>
        <v/>
      </c>
      <c r="L1560" s="12">
        <f>IF(E1560=0,0,MAX(0,H1560-K1560))</f>
        <v/>
      </c>
      <c r="M1560" s="13">
        <f>M1559+J1559/40-IF(I1559="V2H",K1559/(0.95*40),0)-IF(E1560=0,IF(E1559=1,IF(D1560=1,30,40)*0.18/(2*40),0),0)-IF(E1560=1,IF(E1559=0,IF(D1560=1,30,40)*0.18/(2*40),0),0)</f>
        <v/>
      </c>
      <c r="N1560" s="14" t="n">
        <v>0.2</v>
      </c>
      <c r="O1560" s="15">
        <f>K1560*N1560</f>
        <v/>
      </c>
      <c r="P1560">
        <f>IF(E1560=0,0.3,IF(D1560=1,IF(C1560&gt;=Params!$B$13-3,IF(C1560&lt;Params!$B$13,Params!$B$20,0.3),0.3),IF(C1560&gt;=Params!$B$15-3,IF(C1560&lt;Params!$B$15,Params!$B$21,0.3),0.3)))</f>
        <v/>
      </c>
    </row>
    <row r="1561" ht="15" customHeight="1" s="1">
      <c r="A1561" s="9" t="n">
        <v>1558</v>
      </c>
      <c r="B1561" s="6" t="inlineStr">
        <is>
          <t>06/03</t>
        </is>
      </c>
      <c r="C1561" s="6" t="n">
        <v>21</v>
      </c>
      <c r="D1561" s="6" t="n">
        <v>0</v>
      </c>
      <c r="E1561" s="10">
        <f>IF(D1561=1, IF(OR(C1561&lt;10, C1561&gt;=15),1,0), IF(OR(C1561&lt;7, C1561&gt;=18),1,0))</f>
        <v/>
      </c>
      <c r="F1561" s="11" t="n">
        <v>2.048</v>
      </c>
      <c r="G1561" s="12">
        <f>0*8</f>
        <v/>
      </c>
      <c r="H1561" s="12">
        <f>F1561-G1561</f>
        <v/>
      </c>
      <c r="I1561" s="10">
        <f>IF(E1561=0,"Fora",IF(E1560=0,"Carg xar",IF(H1561&lt;0,IF(M1561&lt;0.9,"Carg FV","Stby"),IF(M1561&gt;P1561,"V2H",IF(M1561&lt;0.9,"Carg xar","Stby")))))</f>
        <v/>
      </c>
      <c r="J1561" s="12">
        <f>IF(OR(I1561="Carg FV",I1561="Carg xar"),MIN(IF(I1561="Carg FV",ABS(H1561),7.4),7.4,MAX(0,(0.9-M1561)*40)*0.95),0)</f>
        <v/>
      </c>
      <c r="K1561" s="12">
        <f>IF(I1561="V2H",MIN(MAX(0,H1561),7.4,MAX(0,(M1561-P1561)*40)*0.95),0)</f>
        <v/>
      </c>
      <c r="L1561" s="12">
        <f>IF(E1561=0,0,MAX(0,H1561-K1561))</f>
        <v/>
      </c>
      <c r="M1561" s="13">
        <f>M1560+J1560/40-IF(I1560="V2H",K1560/(0.95*40),0)-IF(E1561=0,IF(E1560=1,IF(D1561=1,30,40)*0.18/(2*40),0),0)-IF(E1561=1,IF(E1560=0,IF(D1561=1,30,40)*0.18/(2*40),0),0)</f>
        <v/>
      </c>
      <c r="N1561" s="14" t="n">
        <v>0.2</v>
      </c>
      <c r="O1561" s="15">
        <f>K1561*N1561</f>
        <v/>
      </c>
      <c r="P1561">
        <f>IF(E1561=0,0.3,IF(D1561=1,IF(C1561&gt;=Params!$B$13-3,IF(C1561&lt;Params!$B$13,Params!$B$20,0.3),0.3),IF(C1561&gt;=Params!$B$15-3,IF(C1561&lt;Params!$B$15,Params!$B$21,0.3),0.3)))</f>
        <v/>
      </c>
    </row>
    <row r="1562" ht="15" customHeight="1" s="1">
      <c r="A1562" s="9" t="n">
        <v>1559</v>
      </c>
      <c r="B1562" s="6" t="inlineStr">
        <is>
          <t>06/03</t>
        </is>
      </c>
      <c r="C1562" s="6" t="n">
        <v>22</v>
      </c>
      <c r="D1562" s="6" t="n">
        <v>0</v>
      </c>
      <c r="E1562" s="10">
        <f>IF(D1562=1, IF(OR(C1562&lt;10, C1562&gt;=15),1,0), IF(OR(C1562&lt;7, C1562&gt;=18),1,0))</f>
        <v/>
      </c>
      <c r="F1562" s="11" t="n">
        <v>1.796</v>
      </c>
      <c r="G1562" s="12">
        <f>0*8</f>
        <v/>
      </c>
      <c r="H1562" s="12">
        <f>F1562-G1562</f>
        <v/>
      </c>
      <c r="I1562" s="10">
        <f>IF(E1562=0,"Fora",IF(E1561=0,"Carg xar",IF(H1562&lt;0,IF(M1562&lt;0.9,"Carg FV","Stby"),IF(M1562&gt;P1562,"V2H",IF(M1562&lt;0.9,"Carg xar","Stby")))))</f>
        <v/>
      </c>
      <c r="J1562" s="12">
        <f>IF(OR(I1562="Carg FV",I1562="Carg xar"),MIN(IF(I1562="Carg FV",ABS(H1562),7.4),7.4,MAX(0,(0.9-M1562)*40)*0.95),0)</f>
        <v/>
      </c>
      <c r="K1562" s="12">
        <f>IF(I1562="V2H",MIN(MAX(0,H1562),7.4,MAX(0,(M1562-P1562)*40)*0.95),0)</f>
        <v/>
      </c>
      <c r="L1562" s="12">
        <f>IF(E1562=0,0,MAX(0,H1562-K1562))</f>
        <v/>
      </c>
      <c r="M1562" s="13">
        <f>M1561+J1561/40-IF(I1561="V2H",K1561/(0.95*40),0)-IF(E1562=0,IF(E1561=1,IF(D1562=1,30,40)*0.18/(2*40),0),0)-IF(E1562=1,IF(E1561=0,IF(D1562=1,30,40)*0.18/(2*40),0),0)</f>
        <v/>
      </c>
      <c r="N1562" s="14" t="n">
        <v>0.15</v>
      </c>
      <c r="O1562" s="15">
        <f>K1562*N1562</f>
        <v/>
      </c>
      <c r="P1562">
        <f>IF(E1562=0,0.3,IF(D1562=1,IF(C1562&gt;=Params!$B$13-3,IF(C1562&lt;Params!$B$13,Params!$B$20,0.3),0.3),IF(C1562&gt;=Params!$B$15-3,IF(C1562&lt;Params!$B$15,Params!$B$21,0.3),0.3)))</f>
        <v/>
      </c>
    </row>
    <row r="1563" ht="15" customHeight="1" s="1">
      <c r="A1563" s="9" t="n">
        <v>1560</v>
      </c>
      <c r="B1563" s="6" t="inlineStr">
        <is>
          <t>06/03</t>
        </is>
      </c>
      <c r="C1563" s="6" t="n">
        <v>23</v>
      </c>
      <c r="D1563" s="6" t="n">
        <v>0</v>
      </c>
      <c r="E1563" s="10">
        <f>IF(D1563=1, IF(OR(C1563&lt;10, C1563&gt;=15),1,0), IF(OR(C1563&lt;7, C1563&gt;=18),1,0))</f>
        <v/>
      </c>
      <c r="F1563" s="11" t="n">
        <v>1.573</v>
      </c>
      <c r="G1563" s="12">
        <f>0*8</f>
        <v/>
      </c>
      <c r="H1563" s="12">
        <f>F1563-G1563</f>
        <v/>
      </c>
      <c r="I1563" s="10">
        <f>IF(E1563=0,"Fora",IF(E1562=0,"Carg xar",IF(H1563&lt;0,IF(M1563&lt;0.9,"Carg FV","Stby"),IF(M1563&gt;P1563,"V2H",IF(M1563&lt;0.9,"Carg xar","Stby")))))</f>
        <v/>
      </c>
      <c r="J1563" s="12">
        <f>IF(OR(I1563="Carg FV",I1563="Carg xar"),MIN(IF(I1563="Carg FV",ABS(H1563),7.4),7.4,MAX(0,(0.9-M1563)*40)*0.95),0)</f>
        <v/>
      </c>
      <c r="K1563" s="12">
        <f>IF(I1563="V2H",MIN(MAX(0,H1563),7.4,MAX(0,(M1563-P1563)*40)*0.95),0)</f>
        <v/>
      </c>
      <c r="L1563" s="12">
        <f>IF(E1563=0,0,MAX(0,H1563-K1563))</f>
        <v/>
      </c>
      <c r="M1563" s="13">
        <f>M1562+J1562/40-IF(I1562="V2H",K1562/(0.95*40),0)-IF(E1563=0,IF(E1562=1,IF(D1563=1,30,40)*0.18/(2*40),0),0)-IF(E1563=1,IF(E1562=0,IF(D1563=1,30,40)*0.18/(2*40),0),0)</f>
        <v/>
      </c>
      <c r="N1563" s="14" t="n">
        <v>0.15</v>
      </c>
      <c r="O1563" s="15">
        <f>K1563*N1563</f>
        <v/>
      </c>
      <c r="P1563">
        <f>IF(E1563=0,0.3,IF(D1563=1,IF(C1563&gt;=Params!$B$13-3,IF(C1563&lt;Params!$B$13,Params!$B$20,0.3),0.3),IF(C1563&gt;=Params!$B$15-3,IF(C1563&lt;Params!$B$15,Params!$B$21,0.3),0.3)))</f>
        <v/>
      </c>
    </row>
    <row r="1564" ht="15" customHeight="1" s="1">
      <c r="A1564" s="9" t="n">
        <v>1561</v>
      </c>
      <c r="B1564" s="6" t="inlineStr">
        <is>
          <t>07/03</t>
        </is>
      </c>
      <c r="C1564" s="6" t="n">
        <v>0</v>
      </c>
      <c r="D1564" s="6" t="n">
        <v>0</v>
      </c>
      <c r="E1564" s="10">
        <f>IF(D1564=1, IF(OR(C1564&lt;10, C1564&gt;=15),1,0), IF(OR(C1564&lt;7, C1564&gt;=18),1,0))</f>
        <v/>
      </c>
      <c r="F1564" s="11" t="n">
        <v>1.535</v>
      </c>
      <c r="G1564" s="12">
        <f>0*8</f>
        <v/>
      </c>
      <c r="H1564" s="12">
        <f>F1564-G1564</f>
        <v/>
      </c>
      <c r="I1564" s="10">
        <f>IF(E1564=0,"Fora",IF(E1563=0,"Carg xar",IF(H1564&lt;0,IF(M1564&lt;0.9,"Carg FV","Stby"),IF(M1564&gt;P1564,"V2H",IF(M1564&lt;0.9,"Carg xar","Stby")))))</f>
        <v/>
      </c>
      <c r="J1564" s="12">
        <f>IF(OR(I1564="Carg FV",I1564="Carg xar"),MIN(IF(I1564="Carg FV",ABS(H1564),7.4),7.4,MAX(0,(0.9-M1564)*40)*0.95),0)</f>
        <v/>
      </c>
      <c r="K1564" s="12">
        <f>IF(I1564="V2H",MIN(MAX(0,H1564),7.4,MAX(0,(M1564-P1564)*40)*0.95),0)</f>
        <v/>
      </c>
      <c r="L1564" s="12">
        <f>IF(E1564=0,0,MAX(0,H1564-K1564))</f>
        <v/>
      </c>
      <c r="M1564" s="13">
        <f>M1563+J1563/40-IF(I1563="V2H",K1563/(0.95*40),0)-IF(E1564=0,IF(E1563=1,IF(D1564=1,30,40)*0.18/(2*40),0),0)-IF(E1564=1,IF(E1563=0,IF(D1564=1,30,40)*0.18/(2*40),0),0)</f>
        <v/>
      </c>
      <c r="N1564" s="14" t="n">
        <v>0.09</v>
      </c>
      <c r="O1564" s="15">
        <f>K1564*N1564</f>
        <v/>
      </c>
      <c r="P1564">
        <f>IF(E1564=0,0.3,IF(D1564=1,IF(C1564&gt;=Params!$B$13-3,IF(C1564&lt;Params!$B$13,Params!$B$20,0.3),0.3),IF(C1564&gt;=Params!$B$15-3,IF(C1564&lt;Params!$B$15,Params!$B$21,0.3),0.3)))</f>
        <v/>
      </c>
    </row>
    <row r="1565" ht="15" customHeight="1" s="1">
      <c r="A1565" s="9" t="n">
        <v>1562</v>
      </c>
      <c r="B1565" s="6" t="inlineStr">
        <is>
          <t>07/03</t>
        </is>
      </c>
      <c r="C1565" s="6" t="n">
        <v>1</v>
      </c>
      <c r="D1565" s="6" t="n">
        <v>0</v>
      </c>
      <c r="E1565" s="10">
        <f>IF(D1565=1, IF(OR(C1565&lt;10, C1565&gt;=15),1,0), IF(OR(C1565&lt;7, C1565&gt;=18),1,0))</f>
        <v/>
      </c>
      <c r="F1565" s="11" t="n">
        <v>1.562</v>
      </c>
      <c r="G1565" s="12">
        <f>0*8</f>
        <v/>
      </c>
      <c r="H1565" s="12">
        <f>F1565-G1565</f>
        <v/>
      </c>
      <c r="I1565" s="10">
        <f>IF(E1565=0,"Fora",IF(E1564=0,"Carg xar",IF(H1565&lt;0,IF(M1565&lt;0.9,"Carg FV","Stby"),IF(M1565&gt;P1565,"V2H",IF(M1565&lt;0.9,"Carg xar","Stby")))))</f>
        <v/>
      </c>
      <c r="J1565" s="12">
        <f>IF(OR(I1565="Carg FV",I1565="Carg xar"),MIN(IF(I1565="Carg FV",ABS(H1565),7.4),7.4,MAX(0,(0.9-M1565)*40)*0.95),0)</f>
        <v/>
      </c>
      <c r="K1565" s="12">
        <f>IF(I1565="V2H",MIN(MAX(0,H1565),7.4,MAX(0,(M1565-P1565)*40)*0.95),0)</f>
        <v/>
      </c>
      <c r="L1565" s="12">
        <f>IF(E1565=0,0,MAX(0,H1565-K1565))</f>
        <v/>
      </c>
      <c r="M1565" s="13">
        <f>M1564+J1564/40-IF(I1564="V2H",K1564/(0.95*40),0)-IF(E1565=0,IF(E1564=1,IF(D1565=1,30,40)*0.18/(2*40),0),0)-IF(E1565=1,IF(E1564=0,IF(D1565=1,30,40)*0.18/(2*40),0),0)</f>
        <v/>
      </c>
      <c r="N1565" s="14" t="n">
        <v>0.09</v>
      </c>
      <c r="O1565" s="15">
        <f>K1565*N1565</f>
        <v/>
      </c>
      <c r="P1565">
        <f>IF(E1565=0,0.3,IF(D1565=1,IF(C1565&gt;=Params!$B$13-3,IF(C1565&lt;Params!$B$13,Params!$B$20,0.3),0.3),IF(C1565&gt;=Params!$B$15-3,IF(C1565&lt;Params!$B$15,Params!$B$21,0.3),0.3)))</f>
        <v/>
      </c>
    </row>
    <row r="1566" ht="15" customHeight="1" s="1">
      <c r="A1566" s="9" t="n">
        <v>1563</v>
      </c>
      <c r="B1566" s="6" t="inlineStr">
        <is>
          <t>07/03</t>
        </is>
      </c>
      <c r="C1566" s="6" t="n">
        <v>2</v>
      </c>
      <c r="D1566" s="6" t="n">
        <v>0</v>
      </c>
      <c r="E1566" s="10">
        <f>IF(D1566=1, IF(OR(C1566&lt;10, C1566&gt;=15),1,0), IF(OR(C1566&lt;7, C1566&gt;=18),1,0))</f>
        <v/>
      </c>
      <c r="F1566" s="11" t="n">
        <v>1.313</v>
      </c>
      <c r="G1566" s="12">
        <f>0*8</f>
        <v/>
      </c>
      <c r="H1566" s="12">
        <f>F1566-G1566</f>
        <v/>
      </c>
      <c r="I1566" s="10">
        <f>IF(E1566=0,"Fora",IF(E1565=0,"Carg xar",IF(H1566&lt;0,IF(M1566&lt;0.9,"Carg FV","Stby"),IF(M1566&gt;P1566,"V2H",IF(M1566&lt;0.9,"Carg xar","Stby")))))</f>
        <v/>
      </c>
      <c r="J1566" s="12">
        <f>IF(OR(I1566="Carg FV",I1566="Carg xar"),MIN(IF(I1566="Carg FV",ABS(H1566),7.4),7.4,MAX(0,(0.9-M1566)*40)*0.95),0)</f>
        <v/>
      </c>
      <c r="K1566" s="12">
        <f>IF(I1566="V2H",MIN(MAX(0,H1566),7.4,MAX(0,(M1566-P1566)*40)*0.95),0)</f>
        <v/>
      </c>
      <c r="L1566" s="12">
        <f>IF(E1566=0,0,MAX(0,H1566-K1566))</f>
        <v/>
      </c>
      <c r="M1566" s="13">
        <f>M1565+J1565/40-IF(I1565="V2H",K1565/(0.95*40),0)-IF(E1566=0,IF(E1565=1,IF(D1566=1,30,40)*0.18/(2*40),0),0)-IF(E1566=1,IF(E1565=0,IF(D1566=1,30,40)*0.18/(2*40),0),0)</f>
        <v/>
      </c>
      <c r="N1566" s="14" t="n">
        <v>0.09</v>
      </c>
      <c r="O1566" s="15">
        <f>K1566*N1566</f>
        <v/>
      </c>
      <c r="P1566">
        <f>IF(E1566=0,0.3,IF(D1566=1,IF(C1566&gt;=Params!$B$13-3,IF(C1566&lt;Params!$B$13,Params!$B$20,0.3),0.3),IF(C1566&gt;=Params!$B$15-3,IF(C1566&lt;Params!$B$15,Params!$B$21,0.3),0.3)))</f>
        <v/>
      </c>
    </row>
    <row r="1567" ht="15" customHeight="1" s="1">
      <c r="A1567" s="9" t="n">
        <v>1564</v>
      </c>
      <c r="B1567" s="6" t="inlineStr">
        <is>
          <t>07/03</t>
        </is>
      </c>
      <c r="C1567" s="6" t="n">
        <v>3</v>
      </c>
      <c r="D1567" s="6" t="n">
        <v>0</v>
      </c>
      <c r="E1567" s="10">
        <f>IF(D1567=1, IF(OR(C1567&lt;10, C1567&gt;=15),1,0), IF(OR(C1567&lt;7, C1567&gt;=18),1,0))</f>
        <v/>
      </c>
      <c r="F1567" s="11" t="n">
        <v>1.675</v>
      </c>
      <c r="G1567" s="12">
        <f>0*8</f>
        <v/>
      </c>
      <c r="H1567" s="12">
        <f>F1567-G1567</f>
        <v/>
      </c>
      <c r="I1567" s="10">
        <f>IF(E1567=0,"Fora",IF(E1566=0,"Carg xar",IF(H1567&lt;0,IF(M1567&lt;0.9,"Carg FV","Stby"),IF(M1567&gt;P1567,"V2H",IF(M1567&lt;0.9,"Carg xar","Stby")))))</f>
        <v/>
      </c>
      <c r="J1567" s="12">
        <f>IF(OR(I1567="Carg FV",I1567="Carg xar"),MIN(IF(I1567="Carg FV",ABS(H1567),7.4),7.4,MAX(0,(0.9-M1567)*40)*0.95),0)</f>
        <v/>
      </c>
      <c r="K1567" s="12">
        <f>IF(I1567="V2H",MIN(MAX(0,H1567),7.4,MAX(0,(M1567-P1567)*40)*0.95),0)</f>
        <v/>
      </c>
      <c r="L1567" s="12">
        <f>IF(E1567=0,0,MAX(0,H1567-K1567))</f>
        <v/>
      </c>
      <c r="M1567" s="13">
        <f>M1566+J1566/40-IF(I1566="V2H",K1566/(0.95*40),0)-IF(E1567=0,IF(E1566=1,IF(D1567=1,30,40)*0.18/(2*40),0),0)-IF(E1567=1,IF(E1566=0,IF(D1567=1,30,40)*0.18/(2*40),0),0)</f>
        <v/>
      </c>
      <c r="N1567" s="14" t="n">
        <v>0.09</v>
      </c>
      <c r="O1567" s="15">
        <f>K1567*N1567</f>
        <v/>
      </c>
      <c r="P1567">
        <f>IF(E1567=0,0.3,IF(D1567=1,IF(C1567&gt;=Params!$B$13-3,IF(C1567&lt;Params!$B$13,Params!$B$20,0.3),0.3),IF(C1567&gt;=Params!$B$15-3,IF(C1567&lt;Params!$B$15,Params!$B$21,0.3),0.3)))</f>
        <v/>
      </c>
    </row>
    <row r="1568" ht="15" customHeight="1" s="1">
      <c r="A1568" s="9" t="n">
        <v>1565</v>
      </c>
      <c r="B1568" s="6" t="inlineStr">
        <is>
          <t>07/03</t>
        </is>
      </c>
      <c r="C1568" s="6" t="n">
        <v>4</v>
      </c>
      <c r="D1568" s="6" t="n">
        <v>0</v>
      </c>
      <c r="E1568" s="10">
        <f>IF(D1568=1, IF(OR(C1568&lt;10, C1568&gt;=15),1,0), IF(OR(C1568&lt;7, C1568&gt;=18),1,0))</f>
        <v/>
      </c>
      <c r="F1568" s="11" t="n">
        <v>1.589</v>
      </c>
      <c r="G1568" s="12">
        <f>0*8</f>
        <v/>
      </c>
      <c r="H1568" s="12">
        <f>F1568-G1568</f>
        <v/>
      </c>
      <c r="I1568" s="10">
        <f>IF(E1568=0,"Fora",IF(E1567=0,"Carg xar",IF(H1568&lt;0,IF(M1568&lt;0.9,"Carg FV","Stby"),IF(M1568&gt;P1568,"V2H",IF(M1568&lt;0.9,"Carg xar","Stby")))))</f>
        <v/>
      </c>
      <c r="J1568" s="12">
        <f>IF(OR(I1568="Carg FV",I1568="Carg xar"),MIN(IF(I1568="Carg FV",ABS(H1568),7.4),7.4,MAX(0,(0.9-M1568)*40)*0.95),0)</f>
        <v/>
      </c>
      <c r="K1568" s="12">
        <f>IF(I1568="V2H",MIN(MAX(0,H1568),7.4,MAX(0,(M1568-P1568)*40)*0.95),0)</f>
        <v/>
      </c>
      <c r="L1568" s="12">
        <f>IF(E1568=0,0,MAX(0,H1568-K1568))</f>
        <v/>
      </c>
      <c r="M1568" s="13">
        <f>M1567+J1567/40-IF(I1567="V2H",K1567/(0.95*40),0)-IF(E1568=0,IF(E1567=1,IF(D1568=1,30,40)*0.18/(2*40),0),0)-IF(E1568=1,IF(E1567=0,IF(D1568=1,30,40)*0.18/(2*40),0),0)</f>
        <v/>
      </c>
      <c r="N1568" s="14" t="n">
        <v>0.09</v>
      </c>
      <c r="O1568" s="15">
        <f>K1568*N1568</f>
        <v/>
      </c>
      <c r="P1568">
        <f>IF(E1568=0,0.3,IF(D1568=1,IF(C1568&gt;=Params!$B$13-3,IF(C1568&lt;Params!$B$13,Params!$B$20,0.3),0.3),IF(C1568&gt;=Params!$B$15-3,IF(C1568&lt;Params!$B$15,Params!$B$21,0.3),0.3)))</f>
        <v/>
      </c>
    </row>
    <row r="1569" ht="15" customHeight="1" s="1">
      <c r="A1569" s="9" t="n">
        <v>1566</v>
      </c>
      <c r="B1569" s="6" t="inlineStr">
        <is>
          <t>07/03</t>
        </is>
      </c>
      <c r="C1569" s="6" t="n">
        <v>5</v>
      </c>
      <c r="D1569" s="6" t="n">
        <v>0</v>
      </c>
      <c r="E1569" s="10">
        <f>IF(D1569=1, IF(OR(C1569&lt;10, C1569&gt;=15),1,0), IF(OR(C1569&lt;7, C1569&gt;=18),1,0))</f>
        <v/>
      </c>
      <c r="F1569" s="11" t="n">
        <v>1.368</v>
      </c>
      <c r="G1569" s="12">
        <f>0*8</f>
        <v/>
      </c>
      <c r="H1569" s="12">
        <f>F1569-G1569</f>
        <v/>
      </c>
      <c r="I1569" s="10">
        <f>IF(E1569=0,"Fora",IF(E1568=0,"Carg xar",IF(H1569&lt;0,IF(M1569&lt;0.9,"Carg FV","Stby"),IF(M1569&gt;P1569,"V2H",IF(M1569&lt;0.9,"Carg xar","Stby")))))</f>
        <v/>
      </c>
      <c r="J1569" s="12">
        <f>IF(OR(I1569="Carg FV",I1569="Carg xar"),MIN(IF(I1569="Carg FV",ABS(H1569),7.4),7.4,MAX(0,(0.9-M1569)*40)*0.95),0)</f>
        <v/>
      </c>
      <c r="K1569" s="12">
        <f>IF(I1569="V2H",MIN(MAX(0,H1569),7.4,MAX(0,(M1569-P1569)*40)*0.95),0)</f>
        <v/>
      </c>
      <c r="L1569" s="12">
        <f>IF(E1569=0,0,MAX(0,H1569-K1569))</f>
        <v/>
      </c>
      <c r="M1569" s="13">
        <f>M1568+J1568/40-IF(I1568="V2H",K1568/(0.95*40),0)-IF(E1569=0,IF(E1568=1,IF(D1569=1,30,40)*0.18/(2*40),0),0)-IF(E1569=1,IF(E1568=0,IF(D1569=1,30,40)*0.18/(2*40),0),0)</f>
        <v/>
      </c>
      <c r="N1569" s="14" t="n">
        <v>0.09</v>
      </c>
      <c r="O1569" s="15">
        <f>K1569*N1569</f>
        <v/>
      </c>
      <c r="P1569">
        <f>IF(E1569=0,0.3,IF(D1569=1,IF(C1569&gt;=Params!$B$13-3,IF(C1569&lt;Params!$B$13,Params!$B$20,0.3),0.3),IF(C1569&gt;=Params!$B$15-3,IF(C1569&lt;Params!$B$15,Params!$B$21,0.3),0.3)))</f>
        <v/>
      </c>
    </row>
    <row r="1570" ht="15" customHeight="1" s="1">
      <c r="A1570" s="9" t="n">
        <v>1567</v>
      </c>
      <c r="B1570" s="6" t="inlineStr">
        <is>
          <t>07/03</t>
        </is>
      </c>
      <c r="C1570" s="6" t="n">
        <v>6</v>
      </c>
      <c r="D1570" s="6" t="n">
        <v>0</v>
      </c>
      <c r="E1570" s="10">
        <f>IF(D1570=1, IF(OR(C1570&lt;10, C1570&gt;=15),1,0), IF(OR(C1570&lt;7, C1570&gt;=18),1,0))</f>
        <v/>
      </c>
      <c r="F1570" s="11" t="n">
        <v>1.742</v>
      </c>
      <c r="G1570" s="12">
        <f>0*8</f>
        <v/>
      </c>
      <c r="H1570" s="12">
        <f>F1570-G1570</f>
        <v/>
      </c>
      <c r="I1570" s="10">
        <f>IF(E1570=0,"Fora",IF(E1569=0,"Carg xar",IF(H1570&lt;0,IF(M1570&lt;0.9,"Carg FV","Stby"),IF(M1570&gt;P1570,"V2H",IF(M1570&lt;0.9,"Carg xar","Stby")))))</f>
        <v/>
      </c>
      <c r="J1570" s="12">
        <f>IF(OR(I1570="Carg FV",I1570="Carg xar"),MIN(IF(I1570="Carg FV",ABS(H1570),7.4),7.4,MAX(0,(0.9-M1570)*40)*0.95),0)</f>
        <v/>
      </c>
      <c r="K1570" s="12">
        <f>IF(I1570="V2H",MIN(MAX(0,H1570),7.4,MAX(0,(M1570-P1570)*40)*0.95),0)</f>
        <v/>
      </c>
      <c r="L1570" s="12">
        <f>IF(E1570=0,0,MAX(0,H1570-K1570))</f>
        <v/>
      </c>
      <c r="M1570" s="13">
        <f>M1569+J1569/40-IF(I1569="V2H",K1569/(0.95*40),0)-IF(E1570=0,IF(E1569=1,IF(D1570=1,30,40)*0.18/(2*40),0),0)-IF(E1570=1,IF(E1569=0,IF(D1570=1,30,40)*0.18/(2*40),0),0)</f>
        <v/>
      </c>
      <c r="N1570" s="14" t="n">
        <v>0.09</v>
      </c>
      <c r="O1570" s="15">
        <f>K1570*N1570</f>
        <v/>
      </c>
      <c r="P1570">
        <f>IF(E1570=0,0.3,IF(D1570=1,IF(C1570&gt;=Params!$B$13-3,IF(C1570&lt;Params!$B$13,Params!$B$20,0.3),0.3),IF(C1570&gt;=Params!$B$15-3,IF(C1570&lt;Params!$B$15,Params!$B$21,0.3),0.3)))</f>
        <v/>
      </c>
    </row>
    <row r="1571" ht="15" customHeight="1" s="1">
      <c r="A1571" s="9" t="n">
        <v>1568</v>
      </c>
      <c r="B1571" s="6" t="inlineStr">
        <is>
          <t>07/03</t>
        </is>
      </c>
      <c r="C1571" s="6" t="n">
        <v>7</v>
      </c>
      <c r="D1571" s="6" t="n">
        <v>0</v>
      </c>
      <c r="E1571" s="10">
        <f>IF(D1571=1, IF(OR(C1571&lt;10, C1571&gt;=15),1,0), IF(OR(C1571&lt;7, C1571&gt;=18),1,0))</f>
        <v/>
      </c>
      <c r="F1571" s="11" t="n">
        <v>2.183</v>
      </c>
      <c r="G1571" s="12">
        <f>0.05*8</f>
        <v/>
      </c>
      <c r="H1571" s="12">
        <f>F1571-G1571</f>
        <v/>
      </c>
      <c r="I1571" s="10">
        <f>IF(E1571=0,"Fora",IF(E1570=0,"Carg xar",IF(H1571&lt;0,IF(M1571&lt;0.9,"Carg FV","Stby"),IF(M1571&gt;P1571,"V2H",IF(M1571&lt;0.9,"Carg xar","Stby")))))</f>
        <v/>
      </c>
      <c r="J1571" s="12">
        <f>IF(OR(I1571="Carg FV",I1571="Carg xar"),MIN(IF(I1571="Carg FV",ABS(H1571),7.4),7.4,MAX(0,(0.9-M1571)*40)*0.95),0)</f>
        <v/>
      </c>
      <c r="K1571" s="12">
        <f>IF(I1571="V2H",MIN(MAX(0,H1571),7.4,MAX(0,(M1571-P1571)*40)*0.95),0)</f>
        <v/>
      </c>
      <c r="L1571" s="12">
        <f>IF(E1571=0,0,MAX(0,H1571-K1571))</f>
        <v/>
      </c>
      <c r="M1571" s="13">
        <f>M1570+J1570/40-IF(I1570="V2H",K1570/(0.95*40),0)-IF(E1571=0,IF(E1570=1,IF(D1571=1,30,40)*0.18/(2*40),0),0)-IF(E1571=1,IF(E1570=0,IF(D1571=1,30,40)*0.18/(2*40),0),0)</f>
        <v/>
      </c>
      <c r="N1571" s="14" t="n">
        <v>0.09</v>
      </c>
      <c r="O1571" s="15">
        <f>K1571*N1571</f>
        <v/>
      </c>
      <c r="P1571">
        <f>IF(E1571=0,0.3,IF(D1571=1,IF(C1571&gt;=Params!$B$13-3,IF(C1571&lt;Params!$B$13,Params!$B$20,0.3),0.3),IF(C1571&gt;=Params!$B$15-3,IF(C1571&lt;Params!$B$15,Params!$B$21,0.3),0.3)))</f>
        <v/>
      </c>
    </row>
    <row r="1572" ht="15" customHeight="1" s="1">
      <c r="A1572" s="9" t="n">
        <v>1569</v>
      </c>
      <c r="B1572" s="6" t="inlineStr">
        <is>
          <t>07/03</t>
        </is>
      </c>
      <c r="C1572" s="6" t="n">
        <v>8</v>
      </c>
      <c r="D1572" s="6" t="n">
        <v>0</v>
      </c>
      <c r="E1572" s="10">
        <f>IF(D1572=1, IF(OR(C1572&lt;10, C1572&gt;=15),1,0), IF(OR(C1572&lt;7, C1572&gt;=18),1,0))</f>
        <v/>
      </c>
      <c r="F1572" s="11" t="n">
        <v>1.64</v>
      </c>
      <c r="G1572" s="12">
        <f>0.18*8</f>
        <v/>
      </c>
      <c r="H1572" s="12">
        <f>F1572-G1572</f>
        <v/>
      </c>
      <c r="I1572" s="10">
        <f>IF(E1572=0,"Fora",IF(E1571=0,"Carg xar",IF(H1572&lt;0,IF(M1572&lt;0.9,"Carg FV","Stby"),IF(M1572&gt;P1572,"V2H",IF(M1572&lt;0.9,"Carg xar","Stby")))))</f>
        <v/>
      </c>
      <c r="J1572" s="12">
        <f>IF(OR(I1572="Carg FV",I1572="Carg xar"),MIN(IF(I1572="Carg FV",ABS(H1572),7.4),7.4,MAX(0,(0.9-M1572)*40)*0.95),0)</f>
        <v/>
      </c>
      <c r="K1572" s="12">
        <f>IF(I1572="V2H",MIN(MAX(0,H1572),7.4,MAX(0,(M1572-P1572)*40)*0.95),0)</f>
        <v/>
      </c>
      <c r="L1572" s="12">
        <f>IF(E1572=0,0,MAX(0,H1572-K1572))</f>
        <v/>
      </c>
      <c r="M1572" s="13">
        <f>M1571+J1571/40-IF(I1571="V2H",K1571/(0.95*40),0)-IF(E1572=0,IF(E1571=1,IF(D1572=1,30,40)*0.18/(2*40),0),0)-IF(E1572=1,IF(E1571=0,IF(D1572=1,30,40)*0.18/(2*40),0),0)</f>
        <v/>
      </c>
      <c r="N1572" s="14" t="n">
        <v>0.15</v>
      </c>
      <c r="O1572" s="15">
        <f>K1572*N1572</f>
        <v/>
      </c>
      <c r="P1572">
        <f>IF(E1572=0,0.3,IF(D1572=1,IF(C1572&gt;=Params!$B$13-3,IF(C1572&lt;Params!$B$13,Params!$B$20,0.3),0.3),IF(C1572&gt;=Params!$B$15-3,IF(C1572&lt;Params!$B$15,Params!$B$21,0.3),0.3)))</f>
        <v/>
      </c>
    </row>
    <row r="1573" ht="15" customHeight="1" s="1">
      <c r="A1573" s="9" t="n">
        <v>1570</v>
      </c>
      <c r="B1573" s="6" t="inlineStr">
        <is>
          <t>07/03</t>
        </is>
      </c>
      <c r="C1573" s="6" t="n">
        <v>9</v>
      </c>
      <c r="D1573" s="6" t="n">
        <v>0</v>
      </c>
      <c r="E1573" s="10">
        <f>IF(D1573=1, IF(OR(C1573&lt;10, C1573&gt;=15),1,0), IF(OR(C1573&lt;7, C1573&gt;=18),1,0))</f>
        <v/>
      </c>
      <c r="F1573" s="11" t="n">
        <v>1.786</v>
      </c>
      <c r="G1573" s="12">
        <f>0.38*8</f>
        <v/>
      </c>
      <c r="H1573" s="12">
        <f>F1573-G1573</f>
        <v/>
      </c>
      <c r="I1573" s="10">
        <f>IF(E1573=0,"Fora",IF(E1572=0,"Carg xar",IF(H1573&lt;0,IF(M1573&lt;0.9,"Carg FV","Stby"),IF(M1573&gt;P1573,"V2H",IF(M1573&lt;0.9,"Carg xar","Stby")))))</f>
        <v/>
      </c>
      <c r="J1573" s="12">
        <f>IF(OR(I1573="Carg FV",I1573="Carg xar"),MIN(IF(I1573="Carg FV",ABS(H1573),7.4),7.4,MAX(0,(0.9-M1573)*40)*0.95),0)</f>
        <v/>
      </c>
      <c r="K1573" s="12">
        <f>IF(I1573="V2H",MIN(MAX(0,H1573),7.4,MAX(0,(M1573-P1573)*40)*0.95),0)</f>
        <v/>
      </c>
      <c r="L1573" s="12">
        <f>IF(E1573=0,0,MAX(0,H1573-K1573))</f>
        <v/>
      </c>
      <c r="M1573" s="13">
        <f>M1572+J1572/40-IF(I1572="V2H",K1572/(0.95*40),0)-IF(E1573=0,IF(E1572=1,IF(D1573=1,30,40)*0.18/(2*40),0),0)-IF(E1573=1,IF(E1572=0,IF(D1573=1,30,40)*0.18/(2*40),0),0)</f>
        <v/>
      </c>
      <c r="N1573" s="14" t="n">
        <v>0.15</v>
      </c>
      <c r="O1573" s="15">
        <f>K1573*N1573</f>
        <v/>
      </c>
      <c r="P1573">
        <f>IF(E1573=0,0.3,IF(D1573=1,IF(C1573&gt;=Params!$B$13-3,IF(C1573&lt;Params!$B$13,Params!$B$20,0.3),0.3),IF(C1573&gt;=Params!$B$15-3,IF(C1573&lt;Params!$B$15,Params!$B$21,0.3),0.3)))</f>
        <v/>
      </c>
    </row>
    <row r="1574" ht="15" customHeight="1" s="1">
      <c r="A1574" s="9" t="n">
        <v>1571</v>
      </c>
      <c r="B1574" s="6" t="inlineStr">
        <is>
          <t>07/03</t>
        </is>
      </c>
      <c r="C1574" s="6" t="n">
        <v>10</v>
      </c>
      <c r="D1574" s="6" t="n">
        <v>0</v>
      </c>
      <c r="E1574" s="10">
        <f>IF(D1574=1, IF(OR(C1574&lt;10, C1574&gt;=15),1,0), IF(OR(C1574&lt;7, C1574&gt;=18),1,0))</f>
        <v/>
      </c>
      <c r="F1574" s="11" t="n">
        <v>2.62</v>
      </c>
      <c r="G1574" s="12">
        <f>0.58*8</f>
        <v/>
      </c>
      <c r="H1574" s="12">
        <f>F1574-G1574</f>
        <v/>
      </c>
      <c r="I1574" s="10">
        <f>IF(E1574=0,"Fora",IF(E1573=0,"Carg xar",IF(H1574&lt;0,IF(M1574&lt;0.9,"Carg FV","Stby"),IF(M1574&gt;P1574,"V2H",IF(M1574&lt;0.9,"Carg xar","Stby")))))</f>
        <v/>
      </c>
      <c r="J1574" s="12">
        <f>IF(OR(I1574="Carg FV",I1574="Carg xar"),MIN(IF(I1574="Carg FV",ABS(H1574),7.4),7.4,MAX(0,(0.9-M1574)*40)*0.95),0)</f>
        <v/>
      </c>
      <c r="K1574" s="12">
        <f>IF(I1574="V2H",MIN(MAX(0,H1574),7.4,MAX(0,(M1574-P1574)*40)*0.95),0)</f>
        <v/>
      </c>
      <c r="L1574" s="12">
        <f>IF(E1574=0,0,MAX(0,H1574-K1574))</f>
        <v/>
      </c>
      <c r="M1574" s="13">
        <f>M1573+J1573/40-IF(I1573="V2H",K1573/(0.95*40),0)-IF(E1574=0,IF(E1573=1,IF(D1574=1,30,40)*0.18/(2*40),0),0)-IF(E1574=1,IF(E1573=0,IF(D1574=1,30,40)*0.18/(2*40),0),0)</f>
        <v/>
      </c>
      <c r="N1574" s="14" t="n">
        <v>0.2</v>
      </c>
      <c r="O1574" s="15">
        <f>K1574*N1574</f>
        <v/>
      </c>
      <c r="P1574">
        <f>IF(E1574=0,0.3,IF(D1574=1,IF(C1574&gt;=Params!$B$13-3,IF(C1574&lt;Params!$B$13,Params!$B$20,0.3),0.3),IF(C1574&gt;=Params!$B$15-3,IF(C1574&lt;Params!$B$15,Params!$B$21,0.3),0.3)))</f>
        <v/>
      </c>
    </row>
    <row r="1575" ht="15" customHeight="1" s="1">
      <c r="A1575" s="9" t="n">
        <v>1572</v>
      </c>
      <c r="B1575" s="6" t="inlineStr">
        <is>
          <t>07/03</t>
        </is>
      </c>
      <c r="C1575" s="6" t="n">
        <v>11</v>
      </c>
      <c r="D1575" s="6" t="n">
        <v>0</v>
      </c>
      <c r="E1575" s="10">
        <f>IF(D1575=1, IF(OR(C1575&lt;10, C1575&gt;=15),1,0), IF(OR(C1575&lt;7, C1575&gt;=18),1,0))</f>
        <v/>
      </c>
      <c r="F1575" s="11" t="n">
        <v>2.054</v>
      </c>
      <c r="G1575" s="12">
        <f>0.72*8</f>
        <v/>
      </c>
      <c r="H1575" s="12">
        <f>F1575-G1575</f>
        <v/>
      </c>
      <c r="I1575" s="10">
        <f>IF(E1575=0,"Fora",IF(E1574=0,"Carg xar",IF(H1575&lt;0,IF(M1575&lt;0.9,"Carg FV","Stby"),IF(M1575&gt;P1575,"V2H",IF(M1575&lt;0.9,"Carg xar","Stby")))))</f>
        <v/>
      </c>
      <c r="J1575" s="12">
        <f>IF(OR(I1575="Carg FV",I1575="Carg xar"),MIN(IF(I1575="Carg FV",ABS(H1575),7.4),7.4,MAX(0,(0.9-M1575)*40)*0.95),0)</f>
        <v/>
      </c>
      <c r="K1575" s="12">
        <f>IF(I1575="V2H",MIN(MAX(0,H1575),7.4,MAX(0,(M1575-P1575)*40)*0.95),0)</f>
        <v/>
      </c>
      <c r="L1575" s="12">
        <f>IF(E1575=0,0,MAX(0,H1575-K1575))</f>
        <v/>
      </c>
      <c r="M1575" s="13">
        <f>M1574+J1574/40-IF(I1574="V2H",K1574/(0.95*40),0)-IF(E1575=0,IF(E1574=1,IF(D1575=1,30,40)*0.18/(2*40),0),0)-IF(E1575=1,IF(E1574=0,IF(D1575=1,30,40)*0.18/(2*40),0),0)</f>
        <v/>
      </c>
      <c r="N1575" s="14" t="n">
        <v>0.2</v>
      </c>
      <c r="O1575" s="15">
        <f>K1575*N1575</f>
        <v/>
      </c>
      <c r="P1575">
        <f>IF(E1575=0,0.3,IF(D1575=1,IF(C1575&gt;=Params!$B$13-3,IF(C1575&lt;Params!$B$13,Params!$B$20,0.3),0.3),IF(C1575&gt;=Params!$B$15-3,IF(C1575&lt;Params!$B$15,Params!$B$21,0.3),0.3)))</f>
        <v/>
      </c>
    </row>
    <row r="1576" ht="15" customHeight="1" s="1">
      <c r="A1576" s="9" t="n">
        <v>1573</v>
      </c>
      <c r="B1576" s="6" t="inlineStr">
        <is>
          <t>07/03</t>
        </is>
      </c>
      <c r="C1576" s="6" t="n">
        <v>12</v>
      </c>
      <c r="D1576" s="6" t="n">
        <v>0</v>
      </c>
      <c r="E1576" s="10">
        <f>IF(D1576=1, IF(OR(C1576&lt;10, C1576&gt;=15),1,0), IF(OR(C1576&lt;7, C1576&gt;=18),1,0))</f>
        <v/>
      </c>
      <c r="F1576" s="11" t="n">
        <v>1.796</v>
      </c>
      <c r="G1576" s="12">
        <f>0.78*8</f>
        <v/>
      </c>
      <c r="H1576" s="12">
        <f>F1576-G1576</f>
        <v/>
      </c>
      <c r="I1576" s="10">
        <f>IF(E1576=0,"Fora",IF(E1575=0,"Carg xar",IF(H1576&lt;0,IF(M1576&lt;0.9,"Carg FV","Stby"),IF(M1576&gt;P1576,"V2H",IF(M1576&lt;0.9,"Carg xar","Stby")))))</f>
        <v/>
      </c>
      <c r="J1576" s="12">
        <f>IF(OR(I1576="Carg FV",I1576="Carg xar"),MIN(IF(I1576="Carg FV",ABS(H1576),7.4),7.4,MAX(0,(0.9-M1576)*40)*0.95),0)</f>
        <v/>
      </c>
      <c r="K1576" s="12">
        <f>IF(I1576="V2H",MIN(MAX(0,H1576),7.4,MAX(0,(M1576-P1576)*40)*0.95),0)</f>
        <v/>
      </c>
      <c r="L1576" s="12">
        <f>IF(E1576=0,0,MAX(0,H1576-K1576))</f>
        <v/>
      </c>
      <c r="M1576" s="13">
        <f>M1575+J1575/40-IF(I1575="V2H",K1575/(0.95*40),0)-IF(E1576=0,IF(E1575=1,IF(D1576=1,30,40)*0.18/(2*40),0),0)-IF(E1576=1,IF(E1575=0,IF(D1576=1,30,40)*0.18/(2*40),0),0)</f>
        <v/>
      </c>
      <c r="N1576" s="14" t="n">
        <v>0.2</v>
      </c>
      <c r="O1576" s="15">
        <f>K1576*N1576</f>
        <v/>
      </c>
      <c r="P1576">
        <f>IF(E1576=0,0.3,IF(D1576=1,IF(C1576&gt;=Params!$B$13-3,IF(C1576&lt;Params!$B$13,Params!$B$20,0.3),0.3),IF(C1576&gt;=Params!$B$15-3,IF(C1576&lt;Params!$B$15,Params!$B$21,0.3),0.3)))</f>
        <v/>
      </c>
    </row>
    <row r="1577" ht="15" customHeight="1" s="1">
      <c r="A1577" s="9" t="n">
        <v>1574</v>
      </c>
      <c r="B1577" s="6" t="inlineStr">
        <is>
          <t>07/03</t>
        </is>
      </c>
      <c r="C1577" s="6" t="n">
        <v>13</v>
      </c>
      <c r="D1577" s="6" t="n">
        <v>0</v>
      </c>
      <c r="E1577" s="10">
        <f>IF(D1577=1, IF(OR(C1577&lt;10, C1577&gt;=15),1,0), IF(OR(C1577&lt;7, C1577&gt;=18),1,0))</f>
        <v/>
      </c>
      <c r="F1577" s="11" t="n">
        <v>1.69</v>
      </c>
      <c r="G1577" s="12">
        <f>0.75*8</f>
        <v/>
      </c>
      <c r="H1577" s="12">
        <f>F1577-G1577</f>
        <v/>
      </c>
      <c r="I1577" s="10">
        <f>IF(E1577=0,"Fora",IF(E1576=0,"Carg xar",IF(H1577&lt;0,IF(M1577&lt;0.9,"Carg FV","Stby"),IF(M1577&gt;P1577,"V2H",IF(M1577&lt;0.9,"Carg xar","Stby")))))</f>
        <v/>
      </c>
      <c r="J1577" s="12">
        <f>IF(OR(I1577="Carg FV",I1577="Carg xar"),MIN(IF(I1577="Carg FV",ABS(H1577),7.4),7.4,MAX(0,(0.9-M1577)*40)*0.95),0)</f>
        <v/>
      </c>
      <c r="K1577" s="12">
        <f>IF(I1577="V2H",MIN(MAX(0,H1577),7.4,MAX(0,(M1577-P1577)*40)*0.95),0)</f>
        <v/>
      </c>
      <c r="L1577" s="12">
        <f>IF(E1577=0,0,MAX(0,H1577-K1577))</f>
        <v/>
      </c>
      <c r="M1577" s="13">
        <f>M1576+J1576/40-IF(I1576="V2H",K1576/(0.95*40),0)-IF(E1577=0,IF(E1576=1,IF(D1577=1,30,40)*0.18/(2*40),0),0)-IF(E1577=1,IF(E1576=0,IF(D1577=1,30,40)*0.18/(2*40),0),0)</f>
        <v/>
      </c>
      <c r="N1577" s="14" t="n">
        <v>0.2</v>
      </c>
      <c r="O1577" s="15">
        <f>K1577*N1577</f>
        <v/>
      </c>
      <c r="P1577">
        <f>IF(E1577=0,0.3,IF(D1577=1,IF(C1577&gt;=Params!$B$13-3,IF(C1577&lt;Params!$B$13,Params!$B$20,0.3),0.3),IF(C1577&gt;=Params!$B$15-3,IF(C1577&lt;Params!$B$15,Params!$B$21,0.3),0.3)))</f>
        <v/>
      </c>
    </row>
    <row r="1578" ht="15" customHeight="1" s="1">
      <c r="A1578" s="9" t="n">
        <v>1575</v>
      </c>
      <c r="B1578" s="6" t="inlineStr">
        <is>
          <t>07/03</t>
        </is>
      </c>
      <c r="C1578" s="6" t="n">
        <v>14</v>
      </c>
      <c r="D1578" s="6" t="n">
        <v>0</v>
      </c>
      <c r="E1578" s="10">
        <f>IF(D1578=1, IF(OR(C1578&lt;10, C1578&gt;=15),1,0), IF(OR(C1578&lt;7, C1578&gt;=18),1,0))</f>
        <v/>
      </c>
      <c r="F1578" s="11" t="n">
        <v>1.524</v>
      </c>
      <c r="G1578" s="12">
        <f>0.62*8</f>
        <v/>
      </c>
      <c r="H1578" s="12">
        <f>F1578-G1578</f>
        <v/>
      </c>
      <c r="I1578" s="10">
        <f>IF(E1578=0,"Fora",IF(E1577=0,"Carg xar",IF(H1578&lt;0,IF(M1578&lt;0.9,"Carg FV","Stby"),IF(M1578&gt;P1578,"V2H",IF(M1578&lt;0.9,"Carg xar","Stby")))))</f>
        <v/>
      </c>
      <c r="J1578" s="12">
        <f>IF(OR(I1578="Carg FV",I1578="Carg xar"),MIN(IF(I1578="Carg FV",ABS(H1578),7.4),7.4,MAX(0,(0.9-M1578)*40)*0.95),0)</f>
        <v/>
      </c>
      <c r="K1578" s="12">
        <f>IF(I1578="V2H",MIN(MAX(0,H1578),7.4,MAX(0,(M1578-P1578)*40)*0.95),0)</f>
        <v/>
      </c>
      <c r="L1578" s="12">
        <f>IF(E1578=0,0,MAX(0,H1578-K1578))</f>
        <v/>
      </c>
      <c r="M1578" s="13">
        <f>M1577+J1577/40-IF(I1577="V2H",K1577/(0.95*40),0)-IF(E1578=0,IF(E1577=1,IF(D1578=1,30,40)*0.18/(2*40),0),0)-IF(E1578=1,IF(E1577=0,IF(D1578=1,30,40)*0.18/(2*40),0),0)</f>
        <v/>
      </c>
      <c r="N1578" s="14" t="n">
        <v>0.15</v>
      </c>
      <c r="O1578" s="15">
        <f>K1578*N1578</f>
        <v/>
      </c>
      <c r="P1578">
        <f>IF(E1578=0,0.3,IF(D1578=1,IF(C1578&gt;=Params!$B$13-3,IF(C1578&lt;Params!$B$13,Params!$B$20,0.3),0.3),IF(C1578&gt;=Params!$B$15-3,IF(C1578&lt;Params!$B$15,Params!$B$21,0.3),0.3)))</f>
        <v/>
      </c>
    </row>
    <row r="1579" ht="15" customHeight="1" s="1">
      <c r="A1579" s="9" t="n">
        <v>1576</v>
      </c>
      <c r="B1579" s="6" t="inlineStr">
        <is>
          <t>07/03</t>
        </is>
      </c>
      <c r="C1579" s="6" t="n">
        <v>15</v>
      </c>
      <c r="D1579" s="6" t="n">
        <v>0</v>
      </c>
      <c r="E1579" s="10">
        <f>IF(D1579=1, IF(OR(C1579&lt;10, C1579&gt;=15),1,0), IF(OR(C1579&lt;7, C1579&gt;=18),1,0))</f>
        <v/>
      </c>
      <c r="F1579" s="11" t="n">
        <v>1.485</v>
      </c>
      <c r="G1579" s="12">
        <f>0.45*8</f>
        <v/>
      </c>
      <c r="H1579" s="12">
        <f>F1579-G1579</f>
        <v/>
      </c>
      <c r="I1579" s="10">
        <f>IF(E1579=0,"Fora",IF(E1578=0,"Carg xar",IF(H1579&lt;0,IF(M1579&lt;0.9,"Carg FV","Stby"),IF(M1579&gt;P1579,"V2H",IF(M1579&lt;0.9,"Carg xar","Stby")))))</f>
        <v/>
      </c>
      <c r="J1579" s="12">
        <f>IF(OR(I1579="Carg FV",I1579="Carg xar"),MIN(IF(I1579="Carg FV",ABS(H1579),7.4),7.4,MAX(0,(0.9-M1579)*40)*0.95),0)</f>
        <v/>
      </c>
      <c r="K1579" s="12">
        <f>IF(I1579="V2H",MIN(MAX(0,H1579),7.4,MAX(0,(M1579-P1579)*40)*0.95),0)</f>
        <v/>
      </c>
      <c r="L1579" s="12">
        <f>IF(E1579=0,0,MAX(0,H1579-K1579))</f>
        <v/>
      </c>
      <c r="M1579" s="13">
        <f>M1578+J1578/40-IF(I1578="V2H",K1578/(0.95*40),0)-IF(E1579=0,IF(E1578=1,IF(D1579=1,30,40)*0.18/(2*40),0),0)-IF(E1579=1,IF(E1578=0,IF(D1579=1,30,40)*0.18/(2*40),0),0)</f>
        <v/>
      </c>
      <c r="N1579" s="14" t="n">
        <v>0.15</v>
      </c>
      <c r="O1579" s="15">
        <f>K1579*N1579</f>
        <v/>
      </c>
      <c r="P1579">
        <f>IF(E1579=0,0.3,IF(D1579=1,IF(C1579&gt;=Params!$B$13-3,IF(C1579&lt;Params!$B$13,Params!$B$20,0.3),0.3),IF(C1579&gt;=Params!$B$15-3,IF(C1579&lt;Params!$B$15,Params!$B$21,0.3),0.3)))</f>
        <v/>
      </c>
    </row>
    <row r="1580" ht="15" customHeight="1" s="1">
      <c r="A1580" s="9" t="n">
        <v>1577</v>
      </c>
      <c r="B1580" s="6" t="inlineStr">
        <is>
          <t>07/03</t>
        </is>
      </c>
      <c r="C1580" s="6" t="n">
        <v>16</v>
      </c>
      <c r="D1580" s="6" t="n">
        <v>0</v>
      </c>
      <c r="E1580" s="10">
        <f>IF(D1580=1, IF(OR(C1580&lt;10, C1580&gt;=15),1,0), IF(OR(C1580&lt;7, C1580&gt;=18),1,0))</f>
        <v/>
      </c>
      <c r="F1580" s="11" t="n">
        <v>2.193</v>
      </c>
      <c r="G1580" s="12">
        <f>0.25*8</f>
        <v/>
      </c>
      <c r="H1580" s="12">
        <f>F1580-G1580</f>
        <v/>
      </c>
      <c r="I1580" s="10">
        <f>IF(E1580=0,"Fora",IF(E1579=0,"Carg xar",IF(H1580&lt;0,IF(M1580&lt;0.9,"Carg FV","Stby"),IF(M1580&gt;P1580,"V2H",IF(M1580&lt;0.9,"Carg xar","Stby")))))</f>
        <v/>
      </c>
      <c r="J1580" s="12">
        <f>IF(OR(I1580="Carg FV",I1580="Carg xar"),MIN(IF(I1580="Carg FV",ABS(H1580),7.4),7.4,MAX(0,(0.9-M1580)*40)*0.95),0)</f>
        <v/>
      </c>
      <c r="K1580" s="12">
        <f>IF(I1580="V2H",MIN(MAX(0,H1580),7.4,MAX(0,(M1580-P1580)*40)*0.95),0)</f>
        <v/>
      </c>
      <c r="L1580" s="12">
        <f>IF(E1580=0,0,MAX(0,H1580-K1580))</f>
        <v/>
      </c>
      <c r="M1580" s="13">
        <f>M1579+J1579/40-IF(I1579="V2H",K1579/(0.95*40),0)-IF(E1580=0,IF(E1579=1,IF(D1580=1,30,40)*0.18/(2*40),0),0)-IF(E1580=1,IF(E1579=0,IF(D1580=1,30,40)*0.18/(2*40),0),0)</f>
        <v/>
      </c>
      <c r="N1580" s="14" t="n">
        <v>0.15</v>
      </c>
      <c r="O1580" s="15">
        <f>K1580*N1580</f>
        <v/>
      </c>
      <c r="P1580">
        <f>IF(E1580=0,0.3,IF(D1580=1,IF(C1580&gt;=Params!$B$13-3,IF(C1580&lt;Params!$B$13,Params!$B$20,0.3),0.3),IF(C1580&gt;=Params!$B$15-3,IF(C1580&lt;Params!$B$15,Params!$B$21,0.3),0.3)))</f>
        <v/>
      </c>
    </row>
    <row r="1581" ht="15" customHeight="1" s="1">
      <c r="A1581" s="9" t="n">
        <v>1578</v>
      </c>
      <c r="B1581" s="6" t="inlineStr">
        <is>
          <t>07/03</t>
        </is>
      </c>
      <c r="C1581" s="6" t="n">
        <v>17</v>
      </c>
      <c r="D1581" s="6" t="n">
        <v>0</v>
      </c>
      <c r="E1581" s="10">
        <f>IF(D1581=1, IF(OR(C1581&lt;10, C1581&gt;=15),1,0), IF(OR(C1581&lt;7, C1581&gt;=18),1,0))</f>
        <v/>
      </c>
      <c r="F1581" s="11" t="n">
        <v>2.355</v>
      </c>
      <c r="G1581" s="12">
        <f>0.08*8</f>
        <v/>
      </c>
      <c r="H1581" s="12">
        <f>F1581-G1581</f>
        <v/>
      </c>
      <c r="I1581" s="10">
        <f>IF(E1581=0,"Fora",IF(E1580=0,"Carg xar",IF(H1581&lt;0,IF(M1581&lt;0.9,"Carg FV","Stby"),IF(M1581&gt;P1581,"V2H",IF(M1581&lt;0.9,"Carg xar","Stby")))))</f>
        <v/>
      </c>
      <c r="J1581" s="12">
        <f>IF(OR(I1581="Carg FV",I1581="Carg xar"),MIN(IF(I1581="Carg FV",ABS(H1581),7.4),7.4,MAX(0,(0.9-M1581)*40)*0.95),0)</f>
        <v/>
      </c>
      <c r="K1581" s="12">
        <f>IF(I1581="V2H",MIN(MAX(0,H1581),7.4,MAX(0,(M1581-P1581)*40)*0.95),0)</f>
        <v/>
      </c>
      <c r="L1581" s="12">
        <f>IF(E1581=0,0,MAX(0,H1581-K1581))</f>
        <v/>
      </c>
      <c r="M1581" s="13">
        <f>M1580+J1580/40-IF(I1580="V2H",K1580/(0.95*40),0)-IF(E1581=0,IF(E1580=1,IF(D1581=1,30,40)*0.18/(2*40),0),0)-IF(E1581=1,IF(E1580=0,IF(D1581=1,30,40)*0.18/(2*40),0),0)</f>
        <v/>
      </c>
      <c r="N1581" s="14" t="n">
        <v>0.15</v>
      </c>
      <c r="O1581" s="15">
        <f>K1581*N1581</f>
        <v/>
      </c>
      <c r="P1581">
        <f>IF(E1581=0,0.3,IF(D1581=1,IF(C1581&gt;=Params!$B$13-3,IF(C1581&lt;Params!$B$13,Params!$B$20,0.3),0.3),IF(C1581&gt;=Params!$B$15-3,IF(C1581&lt;Params!$B$15,Params!$B$21,0.3),0.3)))</f>
        <v/>
      </c>
    </row>
    <row r="1582" ht="15" customHeight="1" s="1">
      <c r="A1582" s="9" t="n">
        <v>1579</v>
      </c>
      <c r="B1582" s="6" t="inlineStr">
        <is>
          <t>07/03</t>
        </is>
      </c>
      <c r="C1582" s="6" t="n">
        <v>18</v>
      </c>
      <c r="D1582" s="6" t="n">
        <v>0</v>
      </c>
      <c r="E1582" s="10">
        <f>IF(D1582=1, IF(OR(C1582&lt;10, C1582&gt;=15),1,0), IF(OR(C1582&lt;7, C1582&gt;=18),1,0))</f>
        <v/>
      </c>
      <c r="F1582" s="11" t="n">
        <v>1.79</v>
      </c>
      <c r="G1582" s="12">
        <f>0*8</f>
        <v/>
      </c>
      <c r="H1582" s="12">
        <f>F1582-G1582</f>
        <v/>
      </c>
      <c r="I1582" s="10">
        <f>IF(E1582=0,"Fora",IF(E1581=0,"Carg xar",IF(H1582&lt;0,IF(M1582&lt;0.9,"Carg FV","Stby"),IF(M1582&gt;P1582,"V2H",IF(M1582&lt;0.9,"Carg xar","Stby")))))</f>
        <v/>
      </c>
      <c r="J1582" s="12">
        <f>IF(OR(I1582="Carg FV",I1582="Carg xar"),MIN(IF(I1582="Carg FV",ABS(H1582),7.4),7.4,MAX(0,(0.9-M1582)*40)*0.95),0)</f>
        <v/>
      </c>
      <c r="K1582" s="12">
        <f>IF(I1582="V2H",MIN(MAX(0,H1582),7.4,MAX(0,(M1582-P1582)*40)*0.95),0)</f>
        <v/>
      </c>
      <c r="L1582" s="12">
        <f>IF(E1582=0,0,MAX(0,H1582-K1582))</f>
        <v/>
      </c>
      <c r="M1582" s="13">
        <f>M1581+J1581/40-IF(I1581="V2H",K1581/(0.95*40),0)-IF(E1582=0,IF(E1581=1,IF(D1582=1,30,40)*0.18/(2*40),0),0)-IF(E1582=1,IF(E1581=0,IF(D1582=1,30,40)*0.18/(2*40),0),0)</f>
        <v/>
      </c>
      <c r="N1582" s="14" t="n">
        <v>0.2</v>
      </c>
      <c r="O1582" s="15">
        <f>K1582*N1582</f>
        <v/>
      </c>
      <c r="P1582">
        <f>IF(E1582=0,0.3,IF(D1582=1,IF(C1582&gt;=Params!$B$13-3,IF(C1582&lt;Params!$B$13,Params!$B$20,0.3),0.3),IF(C1582&gt;=Params!$B$15-3,IF(C1582&lt;Params!$B$15,Params!$B$21,0.3),0.3)))</f>
        <v/>
      </c>
    </row>
    <row r="1583" ht="15" customHeight="1" s="1">
      <c r="A1583" s="9" t="n">
        <v>1580</v>
      </c>
      <c r="B1583" s="6" t="inlineStr">
        <is>
          <t>07/03</t>
        </is>
      </c>
      <c r="C1583" s="6" t="n">
        <v>19</v>
      </c>
      <c r="D1583" s="6" t="n">
        <v>0</v>
      </c>
      <c r="E1583" s="10">
        <f>IF(D1583=1, IF(OR(C1583&lt;10, C1583&gt;=15),1,0), IF(OR(C1583&lt;7, C1583&gt;=18),1,0))</f>
        <v/>
      </c>
      <c r="F1583" s="11" t="n">
        <v>1.92</v>
      </c>
      <c r="G1583" s="12">
        <f>0*8</f>
        <v/>
      </c>
      <c r="H1583" s="12">
        <f>F1583-G1583</f>
        <v/>
      </c>
      <c r="I1583" s="10">
        <f>IF(E1583=0,"Fora",IF(E1582=0,"Carg xar",IF(H1583&lt;0,IF(M1583&lt;0.9,"Carg FV","Stby"),IF(M1583&gt;P1583,"V2H",IF(M1583&lt;0.9,"Carg xar","Stby")))))</f>
        <v/>
      </c>
      <c r="J1583" s="12">
        <f>IF(OR(I1583="Carg FV",I1583="Carg xar"),MIN(IF(I1583="Carg FV",ABS(H1583),7.4),7.4,MAX(0,(0.9-M1583)*40)*0.95),0)</f>
        <v/>
      </c>
      <c r="K1583" s="12">
        <f>IF(I1583="V2H",MIN(MAX(0,H1583),7.4,MAX(0,(M1583-P1583)*40)*0.95),0)</f>
        <v/>
      </c>
      <c r="L1583" s="12">
        <f>IF(E1583=0,0,MAX(0,H1583-K1583))</f>
        <v/>
      </c>
      <c r="M1583" s="13">
        <f>M1582+J1582/40-IF(I1582="V2H",K1582/(0.95*40),0)-IF(E1583=0,IF(E1582=1,IF(D1583=1,30,40)*0.18/(2*40),0),0)-IF(E1583=1,IF(E1582=0,IF(D1583=1,30,40)*0.18/(2*40),0),0)</f>
        <v/>
      </c>
      <c r="N1583" s="14" t="n">
        <v>0.2</v>
      </c>
      <c r="O1583" s="15">
        <f>K1583*N1583</f>
        <v/>
      </c>
      <c r="P1583">
        <f>IF(E1583=0,0.3,IF(D1583=1,IF(C1583&gt;=Params!$B$13-3,IF(C1583&lt;Params!$B$13,Params!$B$20,0.3),0.3),IF(C1583&gt;=Params!$B$15-3,IF(C1583&lt;Params!$B$15,Params!$B$21,0.3),0.3)))</f>
        <v/>
      </c>
    </row>
    <row r="1584" ht="15" customHeight="1" s="1">
      <c r="A1584" s="9" t="n">
        <v>1581</v>
      </c>
      <c r="B1584" s="6" t="inlineStr">
        <is>
          <t>07/03</t>
        </is>
      </c>
      <c r="C1584" s="6" t="n">
        <v>20</v>
      </c>
      <c r="D1584" s="6" t="n">
        <v>0</v>
      </c>
      <c r="E1584" s="10">
        <f>IF(D1584=1, IF(OR(C1584&lt;10, C1584&gt;=15),1,0), IF(OR(C1584&lt;7, C1584&gt;=18),1,0))</f>
        <v/>
      </c>
      <c r="F1584" s="11" t="n">
        <v>1.766</v>
      </c>
      <c r="G1584" s="12">
        <f>0*8</f>
        <v/>
      </c>
      <c r="H1584" s="12">
        <f>F1584-G1584</f>
        <v/>
      </c>
      <c r="I1584" s="10">
        <f>IF(E1584=0,"Fora",IF(E1583=0,"Carg xar",IF(H1584&lt;0,IF(M1584&lt;0.9,"Carg FV","Stby"),IF(M1584&gt;P1584,"V2H",IF(M1584&lt;0.9,"Carg xar","Stby")))))</f>
        <v/>
      </c>
      <c r="J1584" s="12">
        <f>IF(OR(I1584="Carg FV",I1584="Carg xar"),MIN(IF(I1584="Carg FV",ABS(H1584),7.4),7.4,MAX(0,(0.9-M1584)*40)*0.95),0)</f>
        <v/>
      </c>
      <c r="K1584" s="12">
        <f>IF(I1584="V2H",MIN(MAX(0,H1584),7.4,MAX(0,(M1584-P1584)*40)*0.95),0)</f>
        <v/>
      </c>
      <c r="L1584" s="12">
        <f>IF(E1584=0,0,MAX(0,H1584-K1584))</f>
        <v/>
      </c>
      <c r="M1584" s="13">
        <f>M1583+J1583/40-IF(I1583="V2H",K1583/(0.95*40),0)-IF(E1584=0,IF(E1583=1,IF(D1584=1,30,40)*0.18/(2*40),0),0)-IF(E1584=1,IF(E1583=0,IF(D1584=1,30,40)*0.18/(2*40),0),0)</f>
        <v/>
      </c>
      <c r="N1584" s="14" t="n">
        <v>0.2</v>
      </c>
      <c r="O1584" s="15">
        <f>K1584*N1584</f>
        <v/>
      </c>
      <c r="P1584">
        <f>IF(E1584=0,0.3,IF(D1584=1,IF(C1584&gt;=Params!$B$13-3,IF(C1584&lt;Params!$B$13,Params!$B$20,0.3),0.3),IF(C1584&gt;=Params!$B$15-3,IF(C1584&lt;Params!$B$15,Params!$B$21,0.3),0.3)))</f>
        <v/>
      </c>
    </row>
    <row r="1585" ht="15" customHeight="1" s="1">
      <c r="A1585" s="9" t="n">
        <v>1582</v>
      </c>
      <c r="B1585" s="6" t="inlineStr">
        <is>
          <t>07/03</t>
        </is>
      </c>
      <c r="C1585" s="6" t="n">
        <v>21</v>
      </c>
      <c r="D1585" s="6" t="n">
        <v>0</v>
      </c>
      <c r="E1585" s="10">
        <f>IF(D1585=1, IF(OR(C1585&lt;10, C1585&gt;=15),1,0), IF(OR(C1585&lt;7, C1585&gt;=18),1,0))</f>
        <v/>
      </c>
      <c r="F1585" s="11" t="n">
        <v>2.489</v>
      </c>
      <c r="G1585" s="12">
        <f>0*8</f>
        <v/>
      </c>
      <c r="H1585" s="12">
        <f>F1585-G1585</f>
        <v/>
      </c>
      <c r="I1585" s="10">
        <f>IF(E1585=0,"Fora",IF(E1584=0,"Carg xar",IF(H1585&lt;0,IF(M1585&lt;0.9,"Carg FV","Stby"),IF(M1585&gt;P1585,"V2H",IF(M1585&lt;0.9,"Carg xar","Stby")))))</f>
        <v/>
      </c>
      <c r="J1585" s="12">
        <f>IF(OR(I1585="Carg FV",I1585="Carg xar"),MIN(IF(I1585="Carg FV",ABS(H1585),7.4),7.4,MAX(0,(0.9-M1585)*40)*0.95),0)</f>
        <v/>
      </c>
      <c r="K1585" s="12">
        <f>IF(I1585="V2H",MIN(MAX(0,H1585),7.4,MAX(0,(M1585-P1585)*40)*0.95),0)</f>
        <v/>
      </c>
      <c r="L1585" s="12">
        <f>IF(E1585=0,0,MAX(0,H1585-K1585))</f>
        <v/>
      </c>
      <c r="M1585" s="13">
        <f>M1584+J1584/40-IF(I1584="V2H",K1584/(0.95*40),0)-IF(E1585=0,IF(E1584=1,IF(D1585=1,30,40)*0.18/(2*40),0),0)-IF(E1585=1,IF(E1584=0,IF(D1585=1,30,40)*0.18/(2*40),0),0)</f>
        <v/>
      </c>
      <c r="N1585" s="14" t="n">
        <v>0.2</v>
      </c>
      <c r="O1585" s="15">
        <f>K1585*N1585</f>
        <v/>
      </c>
      <c r="P1585">
        <f>IF(E1585=0,0.3,IF(D1585=1,IF(C1585&gt;=Params!$B$13-3,IF(C1585&lt;Params!$B$13,Params!$B$20,0.3),0.3),IF(C1585&gt;=Params!$B$15-3,IF(C1585&lt;Params!$B$15,Params!$B$21,0.3),0.3)))</f>
        <v/>
      </c>
    </row>
    <row r="1586" ht="15" customHeight="1" s="1">
      <c r="A1586" s="9" t="n">
        <v>1583</v>
      </c>
      <c r="B1586" s="6" t="inlineStr">
        <is>
          <t>07/03</t>
        </is>
      </c>
      <c r="C1586" s="6" t="n">
        <v>22</v>
      </c>
      <c r="D1586" s="6" t="n">
        <v>0</v>
      </c>
      <c r="E1586" s="10">
        <f>IF(D1586=1, IF(OR(C1586&lt;10, C1586&gt;=15),1,0), IF(OR(C1586&lt;7, C1586&gt;=18),1,0))</f>
        <v/>
      </c>
      <c r="F1586" s="11" t="n">
        <v>1.678</v>
      </c>
      <c r="G1586" s="12">
        <f>0*8</f>
        <v/>
      </c>
      <c r="H1586" s="12">
        <f>F1586-G1586</f>
        <v/>
      </c>
      <c r="I1586" s="10">
        <f>IF(E1586=0,"Fora",IF(E1585=0,"Carg xar",IF(H1586&lt;0,IF(M1586&lt;0.9,"Carg FV","Stby"),IF(M1586&gt;P1586,"V2H",IF(M1586&lt;0.9,"Carg xar","Stby")))))</f>
        <v/>
      </c>
      <c r="J1586" s="12">
        <f>IF(OR(I1586="Carg FV",I1586="Carg xar"),MIN(IF(I1586="Carg FV",ABS(H1586),7.4),7.4,MAX(0,(0.9-M1586)*40)*0.95),0)</f>
        <v/>
      </c>
      <c r="K1586" s="12">
        <f>IF(I1586="V2H",MIN(MAX(0,H1586),7.4,MAX(0,(M1586-P1586)*40)*0.95),0)</f>
        <v/>
      </c>
      <c r="L1586" s="12">
        <f>IF(E1586=0,0,MAX(0,H1586-K1586))</f>
        <v/>
      </c>
      <c r="M1586" s="13">
        <f>M1585+J1585/40-IF(I1585="V2H",K1585/(0.95*40),0)-IF(E1586=0,IF(E1585=1,IF(D1586=1,30,40)*0.18/(2*40),0),0)-IF(E1586=1,IF(E1585=0,IF(D1586=1,30,40)*0.18/(2*40),0),0)</f>
        <v/>
      </c>
      <c r="N1586" s="14" t="n">
        <v>0.15</v>
      </c>
      <c r="O1586" s="15">
        <f>K1586*N1586</f>
        <v/>
      </c>
      <c r="P1586">
        <f>IF(E1586=0,0.3,IF(D1586=1,IF(C1586&gt;=Params!$B$13-3,IF(C1586&lt;Params!$B$13,Params!$B$20,0.3),0.3),IF(C1586&gt;=Params!$B$15-3,IF(C1586&lt;Params!$B$15,Params!$B$21,0.3),0.3)))</f>
        <v/>
      </c>
    </row>
    <row r="1587" ht="15" customHeight="1" s="1">
      <c r="A1587" s="9" t="n">
        <v>1584</v>
      </c>
      <c r="B1587" s="6" t="inlineStr">
        <is>
          <t>07/03</t>
        </is>
      </c>
      <c r="C1587" s="6" t="n">
        <v>23</v>
      </c>
      <c r="D1587" s="6" t="n">
        <v>0</v>
      </c>
      <c r="E1587" s="10">
        <f>IF(D1587=1, IF(OR(C1587&lt;10, C1587&gt;=15),1,0), IF(OR(C1587&lt;7, C1587&gt;=18),1,0))</f>
        <v/>
      </c>
      <c r="F1587" s="11" t="n">
        <v>1.685</v>
      </c>
      <c r="G1587" s="12">
        <f>0*8</f>
        <v/>
      </c>
      <c r="H1587" s="12">
        <f>F1587-G1587</f>
        <v/>
      </c>
      <c r="I1587" s="10">
        <f>IF(E1587=0,"Fora",IF(E1586=0,"Carg xar",IF(H1587&lt;0,IF(M1587&lt;0.9,"Carg FV","Stby"),IF(M1587&gt;P1587,"V2H",IF(M1587&lt;0.9,"Carg xar","Stby")))))</f>
        <v/>
      </c>
      <c r="J1587" s="12">
        <f>IF(OR(I1587="Carg FV",I1587="Carg xar"),MIN(IF(I1587="Carg FV",ABS(H1587),7.4),7.4,MAX(0,(0.9-M1587)*40)*0.95),0)</f>
        <v/>
      </c>
      <c r="K1587" s="12">
        <f>IF(I1587="V2H",MIN(MAX(0,H1587),7.4,MAX(0,(M1587-P1587)*40)*0.95),0)</f>
        <v/>
      </c>
      <c r="L1587" s="12">
        <f>IF(E1587=0,0,MAX(0,H1587-K1587))</f>
        <v/>
      </c>
      <c r="M1587" s="13">
        <f>M1586+J1586/40-IF(I1586="V2H",K1586/(0.95*40),0)-IF(E1587=0,IF(E1586=1,IF(D1587=1,30,40)*0.18/(2*40),0),0)-IF(E1587=1,IF(E1586=0,IF(D1587=1,30,40)*0.18/(2*40),0),0)</f>
        <v/>
      </c>
      <c r="N1587" s="14" t="n">
        <v>0.15</v>
      </c>
      <c r="O1587" s="15">
        <f>K1587*N1587</f>
        <v/>
      </c>
      <c r="P1587">
        <f>IF(E1587=0,0.3,IF(D1587=1,IF(C1587&gt;=Params!$B$13-3,IF(C1587&lt;Params!$B$13,Params!$B$20,0.3),0.3),IF(C1587&gt;=Params!$B$15-3,IF(C1587&lt;Params!$B$15,Params!$B$21,0.3),0.3)))</f>
        <v/>
      </c>
    </row>
    <row r="1588" ht="15" customHeight="1" s="1">
      <c r="A1588" s="9" t="n">
        <v>1585</v>
      </c>
      <c r="B1588" s="6" t="inlineStr">
        <is>
          <t>08/03</t>
        </is>
      </c>
      <c r="C1588" s="6" t="n">
        <v>0</v>
      </c>
      <c r="D1588" s="6" t="n">
        <v>1</v>
      </c>
      <c r="E1588" s="10">
        <f>IF(D1588=1, IF(OR(C1588&lt;10, C1588&gt;=15),1,0), IF(OR(C1588&lt;7, C1588&gt;=18),1,0))</f>
        <v/>
      </c>
      <c r="F1588" s="11" t="n">
        <v>1.64</v>
      </c>
      <c r="G1588" s="12">
        <f>0*8</f>
        <v/>
      </c>
      <c r="H1588" s="12">
        <f>F1588-G1588</f>
        <v/>
      </c>
      <c r="I1588" s="10">
        <f>IF(E1588=0,"Fora",IF(E1587=0,"Carg xar",IF(H1588&lt;0,IF(M1588&lt;0.9,"Carg FV","Stby"),IF(M1588&gt;P1588,"V2H",IF(M1588&lt;0.9,"Carg xar","Stby")))))</f>
        <v/>
      </c>
      <c r="J1588" s="12">
        <f>IF(OR(I1588="Carg FV",I1588="Carg xar"),MIN(IF(I1588="Carg FV",ABS(H1588),7.4),7.4,MAX(0,(0.9-M1588)*40)*0.95),0)</f>
        <v/>
      </c>
      <c r="K1588" s="12">
        <f>IF(I1588="V2H",MIN(MAX(0,H1588),7.4,MAX(0,(M1588-P1588)*40)*0.95),0)</f>
        <v/>
      </c>
      <c r="L1588" s="12">
        <f>IF(E1588=0,0,MAX(0,H1588-K1588))</f>
        <v/>
      </c>
      <c r="M1588" s="13">
        <f>M1587+J1587/40-IF(I1587="V2H",K1587/(0.95*40),0)-IF(E1588=0,IF(E1587=1,IF(D1588=1,30,40)*0.18/(2*40),0),0)-IF(E1588=1,IF(E1587=0,IF(D1588=1,30,40)*0.18/(2*40),0),0)</f>
        <v/>
      </c>
      <c r="N1588" s="14" t="n">
        <v>0.09</v>
      </c>
      <c r="O1588" s="15">
        <f>K1588*N1588</f>
        <v/>
      </c>
      <c r="P1588">
        <f>IF(E1588=0,0.3,IF(D1588=1,IF(C1588&gt;=Params!$B$13-3,IF(C1588&lt;Params!$B$13,Params!$B$20,0.3),0.3),IF(C1588&gt;=Params!$B$15-3,IF(C1588&lt;Params!$B$15,Params!$B$21,0.3),0.3)))</f>
        <v/>
      </c>
    </row>
    <row r="1589" ht="15" customHeight="1" s="1">
      <c r="A1589" s="9" t="n">
        <v>1586</v>
      </c>
      <c r="B1589" s="6" t="inlineStr">
        <is>
          <t>08/03</t>
        </is>
      </c>
      <c r="C1589" s="6" t="n">
        <v>1</v>
      </c>
      <c r="D1589" s="6" t="n">
        <v>1</v>
      </c>
      <c r="E1589" s="10">
        <f>IF(D1589=1, IF(OR(C1589&lt;10, C1589&gt;=15),1,0), IF(OR(C1589&lt;7, C1589&gt;=18),1,0))</f>
        <v/>
      </c>
      <c r="F1589" s="11" t="n">
        <v>1.579</v>
      </c>
      <c r="G1589" s="12">
        <f>0*8</f>
        <v/>
      </c>
      <c r="H1589" s="12">
        <f>F1589-G1589</f>
        <v/>
      </c>
      <c r="I1589" s="10">
        <f>IF(E1589=0,"Fora",IF(E1588=0,"Carg xar",IF(H1589&lt;0,IF(M1589&lt;0.9,"Carg FV","Stby"),IF(M1589&gt;P1589,"V2H",IF(M1589&lt;0.9,"Carg xar","Stby")))))</f>
        <v/>
      </c>
      <c r="J1589" s="12">
        <f>IF(OR(I1589="Carg FV",I1589="Carg xar"),MIN(IF(I1589="Carg FV",ABS(H1589),7.4),7.4,MAX(0,(0.9-M1589)*40)*0.95),0)</f>
        <v/>
      </c>
      <c r="K1589" s="12">
        <f>IF(I1589="V2H",MIN(MAX(0,H1589),7.4,MAX(0,(M1589-P1589)*40)*0.95),0)</f>
        <v/>
      </c>
      <c r="L1589" s="12">
        <f>IF(E1589=0,0,MAX(0,H1589-K1589))</f>
        <v/>
      </c>
      <c r="M1589" s="13">
        <f>M1588+J1588/40-IF(I1588="V2H",K1588/(0.95*40),0)-IF(E1589=0,IF(E1588=1,IF(D1589=1,30,40)*0.18/(2*40),0),0)-IF(E1589=1,IF(E1588=0,IF(D1589=1,30,40)*0.18/(2*40),0),0)</f>
        <v/>
      </c>
      <c r="N1589" s="14" t="n">
        <v>0.09</v>
      </c>
      <c r="O1589" s="15">
        <f>K1589*N1589</f>
        <v/>
      </c>
      <c r="P1589">
        <f>IF(E1589=0,0.3,IF(D1589=1,IF(C1589&gt;=Params!$B$13-3,IF(C1589&lt;Params!$B$13,Params!$B$20,0.3),0.3),IF(C1589&gt;=Params!$B$15-3,IF(C1589&lt;Params!$B$15,Params!$B$21,0.3),0.3)))</f>
        <v/>
      </c>
    </row>
    <row r="1590" ht="15" customHeight="1" s="1">
      <c r="A1590" s="9" t="n">
        <v>1587</v>
      </c>
      <c r="B1590" s="6" t="inlineStr">
        <is>
          <t>08/03</t>
        </is>
      </c>
      <c r="C1590" s="6" t="n">
        <v>2</v>
      </c>
      <c r="D1590" s="6" t="n">
        <v>1</v>
      </c>
      <c r="E1590" s="10">
        <f>IF(D1590=1, IF(OR(C1590&lt;10, C1590&gt;=15),1,0), IF(OR(C1590&lt;7, C1590&gt;=18),1,0))</f>
        <v/>
      </c>
      <c r="F1590" s="11" t="n">
        <v>1.214</v>
      </c>
      <c r="G1590" s="12">
        <f>0*8</f>
        <v/>
      </c>
      <c r="H1590" s="12">
        <f>F1590-G1590</f>
        <v/>
      </c>
      <c r="I1590" s="10">
        <f>IF(E1590=0,"Fora",IF(E1589=0,"Carg xar",IF(H1590&lt;0,IF(M1590&lt;0.9,"Carg FV","Stby"),IF(M1590&gt;P1590,"V2H",IF(M1590&lt;0.9,"Carg xar","Stby")))))</f>
        <v/>
      </c>
      <c r="J1590" s="12">
        <f>IF(OR(I1590="Carg FV",I1590="Carg xar"),MIN(IF(I1590="Carg FV",ABS(H1590),7.4),7.4,MAX(0,(0.9-M1590)*40)*0.95),0)</f>
        <v/>
      </c>
      <c r="K1590" s="12">
        <f>IF(I1590="V2H",MIN(MAX(0,H1590),7.4,MAX(0,(M1590-P1590)*40)*0.95),0)</f>
        <v/>
      </c>
      <c r="L1590" s="12">
        <f>IF(E1590=0,0,MAX(0,H1590-K1590))</f>
        <v/>
      </c>
      <c r="M1590" s="13">
        <f>M1589+J1589/40-IF(I1589="V2H",K1589/(0.95*40),0)-IF(E1590=0,IF(E1589=1,IF(D1590=1,30,40)*0.18/(2*40),0),0)-IF(E1590=1,IF(E1589=0,IF(D1590=1,30,40)*0.18/(2*40),0),0)</f>
        <v/>
      </c>
      <c r="N1590" s="14" t="n">
        <v>0.09</v>
      </c>
      <c r="O1590" s="15">
        <f>K1590*N1590</f>
        <v/>
      </c>
      <c r="P1590">
        <f>IF(E1590=0,0.3,IF(D1590=1,IF(C1590&gt;=Params!$B$13-3,IF(C1590&lt;Params!$B$13,Params!$B$20,0.3),0.3),IF(C1590&gt;=Params!$B$15-3,IF(C1590&lt;Params!$B$15,Params!$B$21,0.3),0.3)))</f>
        <v/>
      </c>
    </row>
    <row r="1591" ht="15" customHeight="1" s="1">
      <c r="A1591" s="9" t="n">
        <v>1588</v>
      </c>
      <c r="B1591" s="6" t="inlineStr">
        <is>
          <t>08/03</t>
        </is>
      </c>
      <c r="C1591" s="6" t="n">
        <v>3</v>
      </c>
      <c r="D1591" s="6" t="n">
        <v>1</v>
      </c>
      <c r="E1591" s="10">
        <f>IF(D1591=1, IF(OR(C1591&lt;10, C1591&gt;=15),1,0), IF(OR(C1591&lt;7, C1591&gt;=18),1,0))</f>
        <v/>
      </c>
      <c r="F1591" s="11" t="n">
        <v>1.455</v>
      </c>
      <c r="G1591" s="12">
        <f>0*8</f>
        <v/>
      </c>
      <c r="H1591" s="12">
        <f>F1591-G1591</f>
        <v/>
      </c>
      <c r="I1591" s="10">
        <f>IF(E1591=0,"Fora",IF(E1590=0,"Carg xar",IF(H1591&lt;0,IF(M1591&lt;0.9,"Carg FV","Stby"),IF(M1591&gt;P1591,"V2H",IF(M1591&lt;0.9,"Carg xar","Stby")))))</f>
        <v/>
      </c>
      <c r="J1591" s="12">
        <f>IF(OR(I1591="Carg FV",I1591="Carg xar"),MIN(IF(I1591="Carg FV",ABS(H1591),7.4),7.4,MAX(0,(0.9-M1591)*40)*0.95),0)</f>
        <v/>
      </c>
      <c r="K1591" s="12">
        <f>IF(I1591="V2H",MIN(MAX(0,H1591),7.4,MAX(0,(M1591-P1591)*40)*0.95),0)</f>
        <v/>
      </c>
      <c r="L1591" s="12">
        <f>IF(E1591=0,0,MAX(0,H1591-K1591))</f>
        <v/>
      </c>
      <c r="M1591" s="13">
        <f>M1590+J1590/40-IF(I1590="V2H",K1590/(0.95*40),0)-IF(E1591=0,IF(E1590=1,IF(D1591=1,30,40)*0.18/(2*40),0),0)-IF(E1591=1,IF(E1590=0,IF(D1591=1,30,40)*0.18/(2*40),0),0)</f>
        <v/>
      </c>
      <c r="N1591" s="14" t="n">
        <v>0.09</v>
      </c>
      <c r="O1591" s="15">
        <f>K1591*N1591</f>
        <v/>
      </c>
      <c r="P1591">
        <f>IF(E1591=0,0.3,IF(D1591=1,IF(C1591&gt;=Params!$B$13-3,IF(C1591&lt;Params!$B$13,Params!$B$20,0.3),0.3),IF(C1591&gt;=Params!$B$15-3,IF(C1591&lt;Params!$B$15,Params!$B$21,0.3),0.3)))</f>
        <v/>
      </c>
    </row>
    <row r="1592" ht="15" customHeight="1" s="1">
      <c r="A1592" s="9" t="n">
        <v>1589</v>
      </c>
      <c r="B1592" s="6" t="inlineStr">
        <is>
          <t>08/03</t>
        </is>
      </c>
      <c r="C1592" s="6" t="n">
        <v>4</v>
      </c>
      <c r="D1592" s="6" t="n">
        <v>1</v>
      </c>
      <c r="E1592" s="10">
        <f>IF(D1592=1, IF(OR(C1592&lt;10, C1592&gt;=15),1,0), IF(OR(C1592&lt;7, C1592&gt;=18),1,0))</f>
        <v/>
      </c>
      <c r="F1592" s="11" t="n">
        <v>1.229</v>
      </c>
      <c r="G1592" s="12">
        <f>0*8</f>
        <v/>
      </c>
      <c r="H1592" s="12">
        <f>F1592-G1592</f>
        <v/>
      </c>
      <c r="I1592" s="10">
        <f>IF(E1592=0,"Fora",IF(E1591=0,"Carg xar",IF(H1592&lt;0,IF(M1592&lt;0.9,"Carg FV","Stby"),IF(M1592&gt;P1592,"V2H",IF(M1592&lt;0.9,"Carg xar","Stby")))))</f>
        <v/>
      </c>
      <c r="J1592" s="12">
        <f>IF(OR(I1592="Carg FV",I1592="Carg xar"),MIN(IF(I1592="Carg FV",ABS(H1592),7.4),7.4,MAX(0,(0.9-M1592)*40)*0.95),0)</f>
        <v/>
      </c>
      <c r="K1592" s="12">
        <f>IF(I1592="V2H",MIN(MAX(0,H1592),7.4,MAX(0,(M1592-P1592)*40)*0.95),0)</f>
        <v/>
      </c>
      <c r="L1592" s="12">
        <f>IF(E1592=0,0,MAX(0,H1592-K1592))</f>
        <v/>
      </c>
      <c r="M1592" s="13">
        <f>M1591+J1591/40-IF(I1591="V2H",K1591/(0.95*40),0)-IF(E1592=0,IF(E1591=1,IF(D1592=1,30,40)*0.18/(2*40),0),0)-IF(E1592=1,IF(E1591=0,IF(D1592=1,30,40)*0.18/(2*40),0),0)</f>
        <v/>
      </c>
      <c r="N1592" s="14" t="n">
        <v>0.09</v>
      </c>
      <c r="O1592" s="15">
        <f>K1592*N1592</f>
        <v/>
      </c>
      <c r="P1592">
        <f>IF(E1592=0,0.3,IF(D1592=1,IF(C1592&gt;=Params!$B$13-3,IF(C1592&lt;Params!$B$13,Params!$B$20,0.3),0.3),IF(C1592&gt;=Params!$B$15-3,IF(C1592&lt;Params!$B$15,Params!$B$21,0.3),0.3)))</f>
        <v/>
      </c>
    </row>
    <row r="1593" ht="15" customHeight="1" s="1">
      <c r="A1593" s="9" t="n">
        <v>1590</v>
      </c>
      <c r="B1593" s="6" t="inlineStr">
        <is>
          <t>08/03</t>
        </is>
      </c>
      <c r="C1593" s="6" t="n">
        <v>5</v>
      </c>
      <c r="D1593" s="6" t="n">
        <v>1</v>
      </c>
      <c r="E1593" s="10">
        <f>IF(D1593=1, IF(OR(C1593&lt;10, C1593&gt;=15),1,0), IF(OR(C1593&lt;7, C1593&gt;=18),1,0))</f>
        <v/>
      </c>
      <c r="F1593" s="11" t="n">
        <v>1.108</v>
      </c>
      <c r="G1593" s="12">
        <f>0*8</f>
        <v/>
      </c>
      <c r="H1593" s="12">
        <f>F1593-G1593</f>
        <v/>
      </c>
      <c r="I1593" s="10">
        <f>IF(E1593=0,"Fora",IF(E1592=0,"Carg xar",IF(H1593&lt;0,IF(M1593&lt;0.9,"Carg FV","Stby"),IF(M1593&gt;P1593,"V2H",IF(M1593&lt;0.9,"Carg xar","Stby")))))</f>
        <v/>
      </c>
      <c r="J1593" s="12">
        <f>IF(OR(I1593="Carg FV",I1593="Carg xar"),MIN(IF(I1593="Carg FV",ABS(H1593),7.4),7.4,MAX(0,(0.9-M1593)*40)*0.95),0)</f>
        <v/>
      </c>
      <c r="K1593" s="12">
        <f>IF(I1593="V2H",MIN(MAX(0,H1593),7.4,MAX(0,(M1593-P1593)*40)*0.95),0)</f>
        <v/>
      </c>
      <c r="L1593" s="12">
        <f>IF(E1593=0,0,MAX(0,H1593-K1593))</f>
        <v/>
      </c>
      <c r="M1593" s="13">
        <f>M1592+J1592/40-IF(I1592="V2H",K1592/(0.95*40),0)-IF(E1593=0,IF(E1592=1,IF(D1593=1,30,40)*0.18/(2*40),0),0)-IF(E1593=1,IF(E1592=0,IF(D1593=1,30,40)*0.18/(2*40),0),0)</f>
        <v/>
      </c>
      <c r="N1593" s="14" t="n">
        <v>0.09</v>
      </c>
      <c r="O1593" s="15">
        <f>K1593*N1593</f>
        <v/>
      </c>
      <c r="P1593">
        <f>IF(E1593=0,0.3,IF(D1593=1,IF(C1593&gt;=Params!$B$13-3,IF(C1593&lt;Params!$B$13,Params!$B$20,0.3),0.3),IF(C1593&gt;=Params!$B$15-3,IF(C1593&lt;Params!$B$15,Params!$B$21,0.3),0.3)))</f>
        <v/>
      </c>
    </row>
    <row r="1594" ht="15" customHeight="1" s="1">
      <c r="A1594" s="9" t="n">
        <v>1591</v>
      </c>
      <c r="B1594" s="6" t="inlineStr">
        <is>
          <t>08/03</t>
        </is>
      </c>
      <c r="C1594" s="6" t="n">
        <v>6</v>
      </c>
      <c r="D1594" s="6" t="n">
        <v>1</v>
      </c>
      <c r="E1594" s="10">
        <f>IF(D1594=1, IF(OR(C1594&lt;10, C1594&gt;=15),1,0), IF(OR(C1594&lt;7, C1594&gt;=18),1,0))</f>
        <v/>
      </c>
      <c r="F1594" s="11" t="n">
        <v>1.289</v>
      </c>
      <c r="G1594" s="12">
        <f>0*8</f>
        <v/>
      </c>
      <c r="H1594" s="12">
        <f>F1594-G1594</f>
        <v/>
      </c>
      <c r="I1594" s="10">
        <f>IF(E1594=0,"Fora",IF(E1593=0,"Carg xar",IF(H1594&lt;0,IF(M1594&lt;0.9,"Carg FV","Stby"),IF(M1594&gt;P1594,"V2H",IF(M1594&lt;0.9,"Carg xar","Stby")))))</f>
        <v/>
      </c>
      <c r="J1594" s="12">
        <f>IF(OR(I1594="Carg FV",I1594="Carg xar"),MIN(IF(I1594="Carg FV",ABS(H1594),7.4),7.4,MAX(0,(0.9-M1594)*40)*0.95),0)</f>
        <v/>
      </c>
      <c r="K1594" s="12">
        <f>IF(I1594="V2H",MIN(MAX(0,H1594),7.4,MAX(0,(M1594-P1594)*40)*0.95),0)</f>
        <v/>
      </c>
      <c r="L1594" s="12">
        <f>IF(E1594=0,0,MAX(0,H1594-K1594))</f>
        <v/>
      </c>
      <c r="M1594" s="13">
        <f>M1593+J1593/40-IF(I1593="V2H",K1593/(0.95*40),0)-IF(E1594=0,IF(E1593=1,IF(D1594=1,30,40)*0.18/(2*40),0),0)-IF(E1594=1,IF(E1593=0,IF(D1594=1,30,40)*0.18/(2*40),0),0)</f>
        <v/>
      </c>
      <c r="N1594" s="14" t="n">
        <v>0.09</v>
      </c>
      <c r="O1594" s="15">
        <f>K1594*N1594</f>
        <v/>
      </c>
      <c r="P1594">
        <f>IF(E1594=0,0.3,IF(D1594=1,IF(C1594&gt;=Params!$B$13-3,IF(C1594&lt;Params!$B$13,Params!$B$20,0.3),0.3),IF(C1594&gt;=Params!$B$15-3,IF(C1594&lt;Params!$B$15,Params!$B$21,0.3),0.3)))</f>
        <v/>
      </c>
    </row>
    <row r="1595" ht="15" customHeight="1" s="1">
      <c r="A1595" s="9" t="n">
        <v>1592</v>
      </c>
      <c r="B1595" s="6" t="inlineStr">
        <is>
          <t>08/03</t>
        </is>
      </c>
      <c r="C1595" s="6" t="n">
        <v>7</v>
      </c>
      <c r="D1595" s="6" t="n">
        <v>1</v>
      </c>
      <c r="E1595" s="10">
        <f>IF(D1595=1, IF(OR(C1595&lt;10, C1595&gt;=15),1,0), IF(OR(C1595&lt;7, C1595&gt;=18),1,0))</f>
        <v/>
      </c>
      <c r="F1595" s="11" t="n">
        <v>1.286</v>
      </c>
      <c r="G1595" s="12">
        <f>0.05*8</f>
        <v/>
      </c>
      <c r="H1595" s="12">
        <f>F1595-G1595</f>
        <v/>
      </c>
      <c r="I1595" s="10">
        <f>IF(E1595=0,"Fora",IF(E1594=0,"Carg xar",IF(H1595&lt;0,IF(M1595&lt;0.9,"Carg FV","Stby"),IF(M1595&gt;P1595,"V2H",IF(M1595&lt;0.9,"Carg xar","Stby")))))</f>
        <v/>
      </c>
      <c r="J1595" s="12">
        <f>IF(OR(I1595="Carg FV",I1595="Carg xar"),MIN(IF(I1595="Carg FV",ABS(H1595),7.4),7.4,MAX(0,(0.9-M1595)*40)*0.95),0)</f>
        <v/>
      </c>
      <c r="K1595" s="12">
        <f>IF(I1595="V2H",MIN(MAX(0,H1595),7.4,MAX(0,(M1595-P1595)*40)*0.95),0)</f>
        <v/>
      </c>
      <c r="L1595" s="12">
        <f>IF(E1595=0,0,MAX(0,H1595-K1595))</f>
        <v/>
      </c>
      <c r="M1595" s="13">
        <f>M1594+J1594/40-IF(I1594="V2H",K1594/(0.95*40),0)-IF(E1595=0,IF(E1594=1,IF(D1595=1,30,40)*0.18/(2*40),0),0)-IF(E1595=1,IF(E1594=0,IF(D1595=1,30,40)*0.18/(2*40),0),0)</f>
        <v/>
      </c>
      <c r="N1595" s="14" t="n">
        <v>0.09</v>
      </c>
      <c r="O1595" s="15">
        <f>K1595*N1595</f>
        <v/>
      </c>
      <c r="P1595">
        <f>IF(E1595=0,0.3,IF(D1595=1,IF(C1595&gt;=Params!$B$13-3,IF(C1595&lt;Params!$B$13,Params!$B$20,0.3),0.3),IF(C1595&gt;=Params!$B$15-3,IF(C1595&lt;Params!$B$15,Params!$B$21,0.3),0.3)))</f>
        <v/>
      </c>
    </row>
    <row r="1596" ht="15" customHeight="1" s="1">
      <c r="A1596" s="9" t="n">
        <v>1593</v>
      </c>
      <c r="B1596" s="6" t="inlineStr">
        <is>
          <t>08/03</t>
        </is>
      </c>
      <c r="C1596" s="6" t="n">
        <v>8</v>
      </c>
      <c r="D1596" s="6" t="n">
        <v>1</v>
      </c>
      <c r="E1596" s="10">
        <f>IF(D1596=1, IF(OR(C1596&lt;10, C1596&gt;=15),1,0), IF(OR(C1596&lt;7, C1596&gt;=18),1,0))</f>
        <v/>
      </c>
      <c r="F1596" s="11" t="n">
        <v>1.018</v>
      </c>
      <c r="G1596" s="12">
        <f>0.18*8</f>
        <v/>
      </c>
      <c r="H1596" s="12">
        <f>F1596-G1596</f>
        <v/>
      </c>
      <c r="I1596" s="10">
        <f>IF(E1596=0,"Fora",IF(E1595=0,"Carg xar",IF(H1596&lt;0,IF(M1596&lt;0.9,"Carg FV","Stby"),IF(M1596&gt;P1596,"V2H",IF(M1596&lt;0.9,"Carg xar","Stby")))))</f>
        <v/>
      </c>
      <c r="J1596" s="12">
        <f>IF(OR(I1596="Carg FV",I1596="Carg xar"),MIN(IF(I1596="Carg FV",ABS(H1596),7.4),7.4,MAX(0,(0.9-M1596)*40)*0.95),0)</f>
        <v/>
      </c>
      <c r="K1596" s="12">
        <f>IF(I1596="V2H",MIN(MAX(0,H1596),7.4,MAX(0,(M1596-P1596)*40)*0.95),0)</f>
        <v/>
      </c>
      <c r="L1596" s="12">
        <f>IF(E1596=0,0,MAX(0,H1596-K1596))</f>
        <v/>
      </c>
      <c r="M1596" s="13">
        <f>M1595+J1595/40-IF(I1595="V2H",K1595/(0.95*40),0)-IF(E1596=0,IF(E1595=1,IF(D1596=1,30,40)*0.18/(2*40),0),0)-IF(E1596=1,IF(E1595=0,IF(D1596=1,30,40)*0.18/(2*40),0),0)</f>
        <v/>
      </c>
      <c r="N1596" s="14" t="n">
        <v>0.09</v>
      </c>
      <c r="O1596" s="15">
        <f>K1596*N1596</f>
        <v/>
      </c>
      <c r="P1596">
        <f>IF(E1596=0,0.3,IF(D1596=1,IF(C1596&gt;=Params!$B$13-3,IF(C1596&lt;Params!$B$13,Params!$B$20,0.3),0.3),IF(C1596&gt;=Params!$B$15-3,IF(C1596&lt;Params!$B$15,Params!$B$21,0.3),0.3)))</f>
        <v/>
      </c>
    </row>
    <row r="1597" ht="15" customHeight="1" s="1">
      <c r="A1597" s="9" t="n">
        <v>1594</v>
      </c>
      <c r="B1597" s="6" t="inlineStr">
        <is>
          <t>08/03</t>
        </is>
      </c>
      <c r="C1597" s="6" t="n">
        <v>9</v>
      </c>
      <c r="D1597" s="6" t="n">
        <v>1</v>
      </c>
      <c r="E1597" s="10">
        <f>IF(D1597=1, IF(OR(C1597&lt;10, C1597&gt;=15),1,0), IF(OR(C1597&lt;7, C1597&gt;=18),1,0))</f>
        <v/>
      </c>
      <c r="F1597" s="11" t="n">
        <v>1.083</v>
      </c>
      <c r="G1597" s="12">
        <f>0.38*8</f>
        <v/>
      </c>
      <c r="H1597" s="12">
        <f>F1597-G1597</f>
        <v/>
      </c>
      <c r="I1597" s="10">
        <f>IF(E1597=0,"Fora",IF(E1596=0,"Carg xar",IF(H1597&lt;0,IF(M1597&lt;0.9,"Carg FV","Stby"),IF(M1597&gt;P1597,"V2H",IF(M1597&lt;0.9,"Carg xar","Stby")))))</f>
        <v/>
      </c>
      <c r="J1597" s="12">
        <f>IF(OR(I1597="Carg FV",I1597="Carg xar"),MIN(IF(I1597="Carg FV",ABS(H1597),7.4),7.4,MAX(0,(0.9-M1597)*40)*0.95),0)</f>
        <v/>
      </c>
      <c r="K1597" s="12">
        <f>IF(I1597="V2H",MIN(MAX(0,H1597),7.4,MAX(0,(M1597-P1597)*40)*0.95),0)</f>
        <v/>
      </c>
      <c r="L1597" s="12">
        <f>IF(E1597=0,0,MAX(0,H1597-K1597))</f>
        <v/>
      </c>
      <c r="M1597" s="13">
        <f>M1596+J1596/40-IF(I1596="V2H",K1596/(0.95*40),0)-IF(E1597=0,IF(E1596=1,IF(D1597=1,30,40)*0.18/(2*40),0),0)-IF(E1597=1,IF(E1596=0,IF(D1597=1,30,40)*0.18/(2*40),0),0)</f>
        <v/>
      </c>
      <c r="N1597" s="14" t="n">
        <v>0.09</v>
      </c>
      <c r="O1597" s="15">
        <f>K1597*N1597</f>
        <v/>
      </c>
      <c r="P1597">
        <f>IF(E1597=0,0.3,IF(D1597=1,IF(C1597&gt;=Params!$B$13-3,IF(C1597&lt;Params!$B$13,Params!$B$20,0.3),0.3),IF(C1597&gt;=Params!$B$15-3,IF(C1597&lt;Params!$B$15,Params!$B$21,0.3),0.3)))</f>
        <v/>
      </c>
    </row>
    <row r="1598" ht="15" customHeight="1" s="1">
      <c r="A1598" s="9" t="n">
        <v>1595</v>
      </c>
      <c r="B1598" s="6" t="inlineStr">
        <is>
          <t>08/03</t>
        </is>
      </c>
      <c r="C1598" s="6" t="n">
        <v>10</v>
      </c>
      <c r="D1598" s="6" t="n">
        <v>1</v>
      </c>
      <c r="E1598" s="10">
        <f>IF(D1598=1, IF(OR(C1598&lt;10, C1598&gt;=15),1,0), IF(OR(C1598&lt;7, C1598&gt;=18),1,0))</f>
        <v/>
      </c>
      <c r="F1598" s="11" t="n">
        <v>1.398</v>
      </c>
      <c r="G1598" s="12">
        <f>0.58*8</f>
        <v/>
      </c>
      <c r="H1598" s="12">
        <f>F1598-G1598</f>
        <v/>
      </c>
      <c r="I1598" s="10">
        <f>IF(E1598=0,"Fora",IF(E1597=0,"Carg xar",IF(H1598&lt;0,IF(M1598&lt;0.9,"Carg FV","Stby"),IF(M1598&gt;P1598,"V2H",IF(M1598&lt;0.9,"Carg xar","Stby")))))</f>
        <v/>
      </c>
      <c r="J1598" s="12">
        <f>IF(OR(I1598="Carg FV",I1598="Carg xar"),MIN(IF(I1598="Carg FV",ABS(H1598),7.4),7.4,MAX(0,(0.9-M1598)*40)*0.95),0)</f>
        <v/>
      </c>
      <c r="K1598" s="12">
        <f>IF(I1598="V2H",MIN(MAX(0,H1598),7.4,MAX(0,(M1598-P1598)*40)*0.95),0)</f>
        <v/>
      </c>
      <c r="L1598" s="12">
        <f>IF(E1598=0,0,MAX(0,H1598-K1598))</f>
        <v/>
      </c>
      <c r="M1598" s="13">
        <f>M1597+J1597/40-IF(I1597="V2H",K1597/(0.95*40),0)-IF(E1598=0,IF(E1597=1,IF(D1598=1,30,40)*0.18/(2*40),0),0)-IF(E1598=1,IF(E1597=0,IF(D1598=1,30,40)*0.18/(2*40),0),0)</f>
        <v/>
      </c>
      <c r="N1598" s="14" t="n">
        <v>0.09</v>
      </c>
      <c r="O1598" s="15">
        <f>K1598*N1598</f>
        <v/>
      </c>
      <c r="P1598">
        <f>IF(E1598=0,0.3,IF(D1598=1,IF(C1598&gt;=Params!$B$13-3,IF(C1598&lt;Params!$B$13,Params!$B$20,0.3),0.3),IF(C1598&gt;=Params!$B$15-3,IF(C1598&lt;Params!$B$15,Params!$B$21,0.3),0.3)))</f>
        <v/>
      </c>
    </row>
    <row r="1599" ht="15" customHeight="1" s="1">
      <c r="A1599" s="9" t="n">
        <v>1596</v>
      </c>
      <c r="B1599" s="6" t="inlineStr">
        <is>
          <t>08/03</t>
        </is>
      </c>
      <c r="C1599" s="6" t="n">
        <v>11</v>
      </c>
      <c r="D1599" s="6" t="n">
        <v>1</v>
      </c>
      <c r="E1599" s="10">
        <f>IF(D1599=1, IF(OR(C1599&lt;10, C1599&gt;=15),1,0), IF(OR(C1599&lt;7, C1599&gt;=18),1,0))</f>
        <v/>
      </c>
      <c r="F1599" s="11" t="n">
        <v>1.468</v>
      </c>
      <c r="G1599" s="12">
        <f>0.72*8</f>
        <v/>
      </c>
      <c r="H1599" s="12">
        <f>F1599-G1599</f>
        <v/>
      </c>
      <c r="I1599" s="10">
        <f>IF(E1599=0,"Fora",IF(E1598=0,"Carg xar",IF(H1599&lt;0,IF(M1599&lt;0.9,"Carg FV","Stby"),IF(M1599&gt;P1599,"V2H",IF(M1599&lt;0.9,"Carg xar","Stby")))))</f>
        <v/>
      </c>
      <c r="J1599" s="12">
        <f>IF(OR(I1599="Carg FV",I1599="Carg xar"),MIN(IF(I1599="Carg FV",ABS(H1599),7.4),7.4,MAX(0,(0.9-M1599)*40)*0.95),0)</f>
        <v/>
      </c>
      <c r="K1599" s="12">
        <f>IF(I1599="V2H",MIN(MAX(0,H1599),7.4,MAX(0,(M1599-P1599)*40)*0.95),0)</f>
        <v/>
      </c>
      <c r="L1599" s="12">
        <f>IF(E1599=0,0,MAX(0,H1599-K1599))</f>
        <v/>
      </c>
      <c r="M1599" s="13">
        <f>M1598+J1598/40-IF(I1598="V2H",K1598/(0.95*40),0)-IF(E1599=0,IF(E1598=1,IF(D1599=1,30,40)*0.18/(2*40),0),0)-IF(E1599=1,IF(E1598=0,IF(D1599=1,30,40)*0.18/(2*40),0),0)</f>
        <v/>
      </c>
      <c r="N1599" s="14" t="n">
        <v>0.09</v>
      </c>
      <c r="O1599" s="15">
        <f>K1599*N1599</f>
        <v/>
      </c>
      <c r="P1599">
        <f>IF(E1599=0,0.3,IF(D1599=1,IF(C1599&gt;=Params!$B$13-3,IF(C1599&lt;Params!$B$13,Params!$B$20,0.3),0.3),IF(C1599&gt;=Params!$B$15-3,IF(C1599&lt;Params!$B$15,Params!$B$21,0.3),0.3)))</f>
        <v/>
      </c>
    </row>
    <row r="1600" ht="15" customHeight="1" s="1">
      <c r="A1600" s="9" t="n">
        <v>1597</v>
      </c>
      <c r="B1600" s="6" t="inlineStr">
        <is>
          <t>08/03</t>
        </is>
      </c>
      <c r="C1600" s="6" t="n">
        <v>12</v>
      </c>
      <c r="D1600" s="6" t="n">
        <v>1</v>
      </c>
      <c r="E1600" s="10">
        <f>IF(D1600=1, IF(OR(C1600&lt;10, C1600&gt;=15),1,0), IF(OR(C1600&lt;7, C1600&gt;=18),1,0))</f>
        <v/>
      </c>
      <c r="F1600" s="11" t="n">
        <v>3.199</v>
      </c>
      <c r="G1600" s="12">
        <f>0.78*8</f>
        <v/>
      </c>
      <c r="H1600" s="12">
        <f>F1600-G1600</f>
        <v/>
      </c>
      <c r="I1600" s="10">
        <f>IF(E1600=0,"Fora",IF(E1599=0,"Carg xar",IF(H1600&lt;0,IF(M1600&lt;0.9,"Carg FV","Stby"),IF(M1600&gt;P1600,"V2H",IF(M1600&lt;0.9,"Carg xar","Stby")))))</f>
        <v/>
      </c>
      <c r="J1600" s="12">
        <f>IF(OR(I1600="Carg FV",I1600="Carg xar"),MIN(IF(I1600="Carg FV",ABS(H1600),7.4),7.4,MAX(0,(0.9-M1600)*40)*0.95),0)</f>
        <v/>
      </c>
      <c r="K1600" s="12">
        <f>IF(I1600="V2H",MIN(MAX(0,H1600),7.4,MAX(0,(M1600-P1600)*40)*0.95),0)</f>
        <v/>
      </c>
      <c r="L1600" s="12">
        <f>IF(E1600=0,0,MAX(0,H1600-K1600))</f>
        <v/>
      </c>
      <c r="M1600" s="13">
        <f>M1599+J1599/40-IF(I1599="V2H",K1599/(0.95*40),0)-IF(E1600=0,IF(E1599=1,IF(D1600=1,30,40)*0.18/(2*40),0),0)-IF(E1600=1,IF(E1599=0,IF(D1600=1,30,40)*0.18/(2*40),0),0)</f>
        <v/>
      </c>
      <c r="N1600" s="14" t="n">
        <v>0.09</v>
      </c>
      <c r="O1600" s="15">
        <f>K1600*N1600</f>
        <v/>
      </c>
      <c r="P1600">
        <f>IF(E1600=0,0.3,IF(D1600=1,IF(C1600&gt;=Params!$B$13-3,IF(C1600&lt;Params!$B$13,Params!$B$20,0.3),0.3),IF(C1600&gt;=Params!$B$15-3,IF(C1600&lt;Params!$B$15,Params!$B$21,0.3),0.3)))</f>
        <v/>
      </c>
    </row>
    <row r="1601" ht="15" customHeight="1" s="1">
      <c r="A1601" s="9" t="n">
        <v>1598</v>
      </c>
      <c r="B1601" s="6" t="inlineStr">
        <is>
          <t>08/03</t>
        </is>
      </c>
      <c r="C1601" s="6" t="n">
        <v>13</v>
      </c>
      <c r="D1601" s="6" t="n">
        <v>1</v>
      </c>
      <c r="E1601" s="10">
        <f>IF(D1601=1, IF(OR(C1601&lt;10, C1601&gt;=15),1,0), IF(OR(C1601&lt;7, C1601&gt;=18),1,0))</f>
        <v/>
      </c>
      <c r="F1601" s="11" t="n">
        <v>1.828</v>
      </c>
      <c r="G1601" s="12">
        <f>0.75*8</f>
        <v/>
      </c>
      <c r="H1601" s="12">
        <f>F1601-G1601</f>
        <v/>
      </c>
      <c r="I1601" s="10">
        <f>IF(E1601=0,"Fora",IF(E1600=0,"Carg xar",IF(H1601&lt;0,IF(M1601&lt;0.9,"Carg FV","Stby"),IF(M1601&gt;P1601,"V2H",IF(M1601&lt;0.9,"Carg xar","Stby")))))</f>
        <v/>
      </c>
      <c r="J1601" s="12">
        <f>IF(OR(I1601="Carg FV",I1601="Carg xar"),MIN(IF(I1601="Carg FV",ABS(H1601),7.4),7.4,MAX(0,(0.9-M1601)*40)*0.95),0)</f>
        <v/>
      </c>
      <c r="K1601" s="12">
        <f>IF(I1601="V2H",MIN(MAX(0,H1601),7.4,MAX(0,(M1601-P1601)*40)*0.95),0)</f>
        <v/>
      </c>
      <c r="L1601" s="12">
        <f>IF(E1601=0,0,MAX(0,H1601-K1601))</f>
        <v/>
      </c>
      <c r="M1601" s="13">
        <f>M1600+J1600/40-IF(I1600="V2H",K1600/(0.95*40),0)-IF(E1601=0,IF(E1600=1,IF(D1601=1,30,40)*0.18/(2*40),0),0)-IF(E1601=1,IF(E1600=0,IF(D1601=1,30,40)*0.18/(2*40),0),0)</f>
        <v/>
      </c>
      <c r="N1601" s="14" t="n">
        <v>0.09</v>
      </c>
      <c r="O1601" s="15">
        <f>K1601*N1601</f>
        <v/>
      </c>
      <c r="P1601">
        <f>IF(E1601=0,0.3,IF(D1601=1,IF(C1601&gt;=Params!$B$13-3,IF(C1601&lt;Params!$B$13,Params!$B$20,0.3),0.3),IF(C1601&gt;=Params!$B$15-3,IF(C1601&lt;Params!$B$15,Params!$B$21,0.3),0.3)))</f>
        <v/>
      </c>
    </row>
    <row r="1602" ht="15" customHeight="1" s="1">
      <c r="A1602" s="9" t="n">
        <v>1599</v>
      </c>
      <c r="B1602" s="6" t="inlineStr">
        <is>
          <t>08/03</t>
        </is>
      </c>
      <c r="C1602" s="6" t="n">
        <v>14</v>
      </c>
      <c r="D1602" s="6" t="n">
        <v>1</v>
      </c>
      <c r="E1602" s="10">
        <f>IF(D1602=1, IF(OR(C1602&lt;10, C1602&gt;=15),1,0), IF(OR(C1602&lt;7, C1602&gt;=18),1,0))</f>
        <v/>
      </c>
      <c r="F1602" s="11" t="n">
        <v>0.488</v>
      </c>
      <c r="G1602" s="12">
        <f>0.62*8</f>
        <v/>
      </c>
      <c r="H1602" s="12">
        <f>F1602-G1602</f>
        <v/>
      </c>
      <c r="I1602" s="10">
        <f>IF(E1602=0,"Fora",IF(E1601=0,"Carg xar",IF(H1602&lt;0,IF(M1602&lt;0.9,"Carg FV","Stby"),IF(M1602&gt;P1602,"V2H",IF(M1602&lt;0.9,"Carg xar","Stby")))))</f>
        <v/>
      </c>
      <c r="J1602" s="12">
        <f>IF(OR(I1602="Carg FV",I1602="Carg xar"),MIN(IF(I1602="Carg FV",ABS(H1602),7.4),7.4,MAX(0,(0.9-M1602)*40)*0.95),0)</f>
        <v/>
      </c>
      <c r="K1602" s="12">
        <f>IF(I1602="V2H",MIN(MAX(0,H1602),7.4,MAX(0,(M1602-P1602)*40)*0.95),0)</f>
        <v/>
      </c>
      <c r="L1602" s="12">
        <f>IF(E1602=0,0,MAX(0,H1602-K1602))</f>
        <v/>
      </c>
      <c r="M1602" s="13">
        <f>M1601+J1601/40-IF(I1601="V2H",K1601/(0.95*40),0)-IF(E1602=0,IF(E1601=1,IF(D1602=1,30,40)*0.18/(2*40),0),0)-IF(E1602=1,IF(E1601=0,IF(D1602=1,30,40)*0.18/(2*40),0),0)</f>
        <v/>
      </c>
      <c r="N1602" s="14" t="n">
        <v>0.09</v>
      </c>
      <c r="O1602" s="15">
        <f>K1602*N1602</f>
        <v/>
      </c>
      <c r="P1602">
        <f>IF(E1602=0,0.3,IF(D1602=1,IF(C1602&gt;=Params!$B$13-3,IF(C1602&lt;Params!$B$13,Params!$B$20,0.3),0.3),IF(C1602&gt;=Params!$B$15-3,IF(C1602&lt;Params!$B$15,Params!$B$21,0.3),0.3)))</f>
        <v/>
      </c>
    </row>
    <row r="1603" ht="15" customHeight="1" s="1">
      <c r="A1603" s="9" t="n">
        <v>1600</v>
      </c>
      <c r="B1603" s="6" t="inlineStr">
        <is>
          <t>08/03</t>
        </is>
      </c>
      <c r="C1603" s="6" t="n">
        <v>15</v>
      </c>
      <c r="D1603" s="6" t="n">
        <v>1</v>
      </c>
      <c r="E1603" s="10">
        <f>IF(D1603=1, IF(OR(C1603&lt;10, C1603&gt;=15),1,0), IF(OR(C1603&lt;7, C1603&gt;=18),1,0))</f>
        <v/>
      </c>
      <c r="F1603" s="11" t="n">
        <v>0</v>
      </c>
      <c r="G1603" s="12">
        <f>0.45*8</f>
        <v/>
      </c>
      <c r="H1603" s="12">
        <f>F1603-G1603</f>
        <v/>
      </c>
      <c r="I1603" s="10">
        <f>IF(E1603=0,"Fora",IF(E1602=0,"Carg xar",IF(H1603&lt;0,IF(M1603&lt;0.9,"Carg FV","Stby"),IF(M1603&gt;P1603,"V2H",IF(M1603&lt;0.9,"Carg xar","Stby")))))</f>
        <v/>
      </c>
      <c r="J1603" s="12">
        <f>IF(OR(I1603="Carg FV",I1603="Carg xar"),MIN(IF(I1603="Carg FV",ABS(H1603),7.4),7.4,MAX(0,(0.9-M1603)*40)*0.95),0)</f>
        <v/>
      </c>
      <c r="K1603" s="12">
        <f>IF(I1603="V2H",MIN(MAX(0,H1603),7.4,MAX(0,(M1603-P1603)*40)*0.95),0)</f>
        <v/>
      </c>
      <c r="L1603" s="12">
        <f>IF(E1603=0,0,MAX(0,H1603-K1603))</f>
        <v/>
      </c>
      <c r="M1603" s="13">
        <f>M1602+J1602/40-IF(I1602="V2H",K1602/(0.95*40),0)-IF(E1603=0,IF(E1602=1,IF(D1603=1,30,40)*0.18/(2*40),0),0)-IF(E1603=1,IF(E1602=0,IF(D1603=1,30,40)*0.18/(2*40),0),0)</f>
        <v/>
      </c>
      <c r="N1603" s="14" t="n">
        <v>0.09</v>
      </c>
      <c r="O1603" s="15">
        <f>K1603*N1603</f>
        <v/>
      </c>
      <c r="P1603">
        <f>IF(E1603=0,0.3,IF(D1603=1,IF(C1603&gt;=Params!$B$13-3,IF(C1603&lt;Params!$B$13,Params!$B$20,0.3),0.3),IF(C1603&gt;=Params!$B$15-3,IF(C1603&lt;Params!$B$15,Params!$B$21,0.3),0.3)))</f>
        <v/>
      </c>
    </row>
    <row r="1604" ht="15" customHeight="1" s="1">
      <c r="A1604" s="9" t="n">
        <v>1601</v>
      </c>
      <c r="B1604" s="6" t="inlineStr">
        <is>
          <t>08/03</t>
        </is>
      </c>
      <c r="C1604" s="6" t="n">
        <v>16</v>
      </c>
      <c r="D1604" s="6" t="n">
        <v>1</v>
      </c>
      <c r="E1604" s="10">
        <f>IF(D1604=1, IF(OR(C1604&lt;10, C1604&gt;=15),1,0), IF(OR(C1604&lt;7, C1604&gt;=18),1,0))</f>
        <v/>
      </c>
      <c r="F1604" s="11" t="n">
        <v>0</v>
      </c>
      <c r="G1604" s="12">
        <f>0.25*8</f>
        <v/>
      </c>
      <c r="H1604" s="12">
        <f>F1604-G1604</f>
        <v/>
      </c>
      <c r="I1604" s="10">
        <f>IF(E1604=0,"Fora",IF(E1603=0,"Carg xar",IF(H1604&lt;0,IF(M1604&lt;0.9,"Carg FV","Stby"),IF(M1604&gt;P1604,"V2H",IF(M1604&lt;0.9,"Carg xar","Stby")))))</f>
        <v/>
      </c>
      <c r="J1604" s="12">
        <f>IF(OR(I1604="Carg FV",I1604="Carg xar"),MIN(IF(I1604="Carg FV",ABS(H1604),7.4),7.4,MAX(0,(0.9-M1604)*40)*0.95),0)</f>
        <v/>
      </c>
      <c r="K1604" s="12">
        <f>IF(I1604="V2H",MIN(MAX(0,H1604),7.4,MAX(0,(M1604-P1604)*40)*0.95),0)</f>
        <v/>
      </c>
      <c r="L1604" s="12">
        <f>IF(E1604=0,0,MAX(0,H1604-K1604))</f>
        <v/>
      </c>
      <c r="M1604" s="13">
        <f>M1603+J1603/40-IF(I1603="V2H",K1603/(0.95*40),0)-IF(E1604=0,IF(E1603=1,IF(D1604=1,30,40)*0.18/(2*40),0),0)-IF(E1604=1,IF(E1603=0,IF(D1604=1,30,40)*0.18/(2*40),0),0)</f>
        <v/>
      </c>
      <c r="N1604" s="14" t="n">
        <v>0.09</v>
      </c>
      <c r="O1604" s="15">
        <f>K1604*N1604</f>
        <v/>
      </c>
      <c r="P1604">
        <f>IF(E1604=0,0.3,IF(D1604=1,IF(C1604&gt;=Params!$B$13-3,IF(C1604&lt;Params!$B$13,Params!$B$20,0.3),0.3),IF(C1604&gt;=Params!$B$15-3,IF(C1604&lt;Params!$B$15,Params!$B$21,0.3),0.3)))</f>
        <v/>
      </c>
    </row>
    <row r="1605" ht="15" customHeight="1" s="1">
      <c r="A1605" s="9" t="n">
        <v>1602</v>
      </c>
      <c r="B1605" s="6" t="inlineStr">
        <is>
          <t>08/03</t>
        </is>
      </c>
      <c r="C1605" s="6" t="n">
        <v>17</v>
      </c>
      <c r="D1605" s="6" t="n">
        <v>1</v>
      </c>
      <c r="E1605" s="10">
        <f>IF(D1605=1, IF(OR(C1605&lt;10, C1605&gt;=15),1,0), IF(OR(C1605&lt;7, C1605&gt;=18),1,0))</f>
        <v/>
      </c>
      <c r="F1605" s="11" t="n">
        <v>0.421</v>
      </c>
      <c r="G1605" s="12">
        <f>0.08*8</f>
        <v/>
      </c>
      <c r="H1605" s="12">
        <f>F1605-G1605</f>
        <v/>
      </c>
      <c r="I1605" s="10">
        <f>IF(E1605=0,"Fora",IF(E1604=0,"Carg xar",IF(H1605&lt;0,IF(M1605&lt;0.9,"Carg FV","Stby"),IF(M1605&gt;P1605,"V2H",IF(M1605&lt;0.9,"Carg xar","Stby")))))</f>
        <v/>
      </c>
      <c r="J1605" s="12">
        <f>IF(OR(I1605="Carg FV",I1605="Carg xar"),MIN(IF(I1605="Carg FV",ABS(H1605),7.4),7.4,MAX(0,(0.9-M1605)*40)*0.95),0)</f>
        <v/>
      </c>
      <c r="K1605" s="12">
        <f>IF(I1605="V2H",MIN(MAX(0,H1605),7.4,MAX(0,(M1605-P1605)*40)*0.95),0)</f>
        <v/>
      </c>
      <c r="L1605" s="12">
        <f>IF(E1605=0,0,MAX(0,H1605-K1605))</f>
        <v/>
      </c>
      <c r="M1605" s="13">
        <f>M1604+J1604/40-IF(I1604="V2H",K1604/(0.95*40),0)-IF(E1605=0,IF(E1604=1,IF(D1605=1,30,40)*0.18/(2*40),0),0)-IF(E1605=1,IF(E1604=0,IF(D1605=1,30,40)*0.18/(2*40),0),0)</f>
        <v/>
      </c>
      <c r="N1605" s="14" t="n">
        <v>0.09</v>
      </c>
      <c r="O1605" s="15">
        <f>K1605*N1605</f>
        <v/>
      </c>
      <c r="P1605">
        <f>IF(E1605=0,0.3,IF(D1605=1,IF(C1605&gt;=Params!$B$13-3,IF(C1605&lt;Params!$B$13,Params!$B$20,0.3),0.3),IF(C1605&gt;=Params!$B$15-3,IF(C1605&lt;Params!$B$15,Params!$B$21,0.3),0.3)))</f>
        <v/>
      </c>
    </row>
    <row r="1606" ht="15" customHeight="1" s="1">
      <c r="A1606" s="9" t="n">
        <v>1603</v>
      </c>
      <c r="B1606" s="6" t="inlineStr">
        <is>
          <t>08/03</t>
        </is>
      </c>
      <c r="C1606" s="6" t="n">
        <v>18</v>
      </c>
      <c r="D1606" s="6" t="n">
        <v>1</v>
      </c>
      <c r="E1606" s="10">
        <f>IF(D1606=1, IF(OR(C1606&lt;10, C1606&gt;=15),1,0), IF(OR(C1606&lt;7, C1606&gt;=18),1,0))</f>
        <v/>
      </c>
      <c r="F1606" s="11" t="n">
        <v>0.8070000000000001</v>
      </c>
      <c r="G1606" s="12">
        <f>0*8</f>
        <v/>
      </c>
      <c r="H1606" s="12">
        <f>F1606-G1606</f>
        <v/>
      </c>
      <c r="I1606" s="10">
        <f>IF(E1606=0,"Fora",IF(E1605=0,"Carg xar",IF(H1606&lt;0,IF(M1606&lt;0.9,"Carg FV","Stby"),IF(M1606&gt;P1606,"V2H",IF(M1606&lt;0.9,"Carg xar","Stby")))))</f>
        <v/>
      </c>
      <c r="J1606" s="12">
        <f>IF(OR(I1606="Carg FV",I1606="Carg xar"),MIN(IF(I1606="Carg FV",ABS(H1606),7.4),7.4,MAX(0,(0.9-M1606)*40)*0.95),0)</f>
        <v/>
      </c>
      <c r="K1606" s="12">
        <f>IF(I1606="V2H",MIN(MAX(0,H1606),7.4,MAX(0,(M1606-P1606)*40)*0.95),0)</f>
        <v/>
      </c>
      <c r="L1606" s="12">
        <f>IF(E1606=0,0,MAX(0,H1606-K1606))</f>
        <v/>
      </c>
      <c r="M1606" s="13">
        <f>M1605+J1605/40-IF(I1605="V2H",K1605/(0.95*40),0)-IF(E1606=0,IF(E1605=1,IF(D1606=1,30,40)*0.18/(2*40),0),0)-IF(E1606=1,IF(E1605=0,IF(D1606=1,30,40)*0.18/(2*40),0),0)</f>
        <v/>
      </c>
      <c r="N1606" s="14" t="n">
        <v>0.09</v>
      </c>
      <c r="O1606" s="15">
        <f>K1606*N1606</f>
        <v/>
      </c>
      <c r="P1606">
        <f>IF(E1606=0,0.3,IF(D1606=1,IF(C1606&gt;=Params!$B$13-3,IF(C1606&lt;Params!$B$13,Params!$B$20,0.3),0.3),IF(C1606&gt;=Params!$B$15-3,IF(C1606&lt;Params!$B$15,Params!$B$21,0.3),0.3)))</f>
        <v/>
      </c>
    </row>
    <row r="1607" ht="15" customHeight="1" s="1">
      <c r="A1607" s="9" t="n">
        <v>1604</v>
      </c>
      <c r="B1607" s="6" t="inlineStr">
        <is>
          <t>08/03</t>
        </is>
      </c>
      <c r="C1607" s="6" t="n">
        <v>19</v>
      </c>
      <c r="D1607" s="6" t="n">
        <v>1</v>
      </c>
      <c r="E1607" s="10">
        <f>IF(D1607=1, IF(OR(C1607&lt;10, C1607&gt;=15),1,0), IF(OR(C1607&lt;7, C1607&gt;=18),1,0))</f>
        <v/>
      </c>
      <c r="F1607" s="11" t="n">
        <v>0.785</v>
      </c>
      <c r="G1607" s="12">
        <f>0*8</f>
        <v/>
      </c>
      <c r="H1607" s="12">
        <f>F1607-G1607</f>
        <v/>
      </c>
      <c r="I1607" s="10">
        <f>IF(E1607=0,"Fora",IF(E1606=0,"Carg xar",IF(H1607&lt;0,IF(M1607&lt;0.9,"Carg FV","Stby"),IF(M1607&gt;P1607,"V2H",IF(M1607&lt;0.9,"Carg xar","Stby")))))</f>
        <v/>
      </c>
      <c r="J1607" s="12">
        <f>IF(OR(I1607="Carg FV",I1607="Carg xar"),MIN(IF(I1607="Carg FV",ABS(H1607),7.4),7.4,MAX(0,(0.9-M1607)*40)*0.95),0)</f>
        <v/>
      </c>
      <c r="K1607" s="12">
        <f>IF(I1607="V2H",MIN(MAX(0,H1607),7.4,MAX(0,(M1607-P1607)*40)*0.95),0)</f>
        <v/>
      </c>
      <c r="L1607" s="12">
        <f>IF(E1607=0,0,MAX(0,H1607-K1607))</f>
        <v/>
      </c>
      <c r="M1607" s="13">
        <f>M1606+J1606/40-IF(I1606="V2H",K1606/(0.95*40),0)-IF(E1607=0,IF(E1606=1,IF(D1607=1,30,40)*0.18/(2*40),0),0)-IF(E1607=1,IF(E1606=0,IF(D1607=1,30,40)*0.18/(2*40),0),0)</f>
        <v/>
      </c>
      <c r="N1607" s="14" t="n">
        <v>0.09</v>
      </c>
      <c r="O1607" s="15">
        <f>K1607*N1607</f>
        <v/>
      </c>
      <c r="P1607">
        <f>IF(E1607=0,0.3,IF(D1607=1,IF(C1607&gt;=Params!$B$13-3,IF(C1607&lt;Params!$B$13,Params!$B$20,0.3),0.3),IF(C1607&gt;=Params!$B$15-3,IF(C1607&lt;Params!$B$15,Params!$B$21,0.3),0.3)))</f>
        <v/>
      </c>
    </row>
    <row r="1608" ht="15" customHeight="1" s="1">
      <c r="A1608" s="9" t="n">
        <v>1605</v>
      </c>
      <c r="B1608" s="6" t="inlineStr">
        <is>
          <t>08/03</t>
        </is>
      </c>
      <c r="C1608" s="6" t="n">
        <v>20</v>
      </c>
      <c r="D1608" s="6" t="n">
        <v>1</v>
      </c>
      <c r="E1608" s="10">
        <f>IF(D1608=1, IF(OR(C1608&lt;10, C1608&gt;=15),1,0), IF(OR(C1608&lt;7, C1608&gt;=18),1,0))</f>
        <v/>
      </c>
      <c r="F1608" s="11" t="n">
        <v>2.888</v>
      </c>
      <c r="G1608" s="12">
        <f>0*8</f>
        <v/>
      </c>
      <c r="H1608" s="12">
        <f>F1608-G1608</f>
        <v/>
      </c>
      <c r="I1608" s="10">
        <f>IF(E1608=0,"Fora",IF(E1607=0,"Carg xar",IF(H1608&lt;0,IF(M1608&lt;0.9,"Carg FV","Stby"),IF(M1608&gt;P1608,"V2H",IF(M1608&lt;0.9,"Carg xar","Stby")))))</f>
        <v/>
      </c>
      <c r="J1608" s="12">
        <f>IF(OR(I1608="Carg FV",I1608="Carg xar"),MIN(IF(I1608="Carg FV",ABS(H1608),7.4),7.4,MAX(0,(0.9-M1608)*40)*0.95),0)</f>
        <v/>
      </c>
      <c r="K1608" s="12">
        <f>IF(I1608="V2H",MIN(MAX(0,H1608),7.4,MAX(0,(M1608-P1608)*40)*0.95),0)</f>
        <v/>
      </c>
      <c r="L1608" s="12">
        <f>IF(E1608=0,0,MAX(0,H1608-K1608))</f>
        <v/>
      </c>
      <c r="M1608" s="13">
        <f>M1607+J1607/40-IF(I1607="V2H",K1607/(0.95*40),0)-IF(E1608=0,IF(E1607=1,IF(D1608=1,30,40)*0.18/(2*40),0),0)-IF(E1608=1,IF(E1607=0,IF(D1608=1,30,40)*0.18/(2*40),0),0)</f>
        <v/>
      </c>
      <c r="N1608" s="14" t="n">
        <v>0.09</v>
      </c>
      <c r="O1608" s="15">
        <f>K1608*N1608</f>
        <v/>
      </c>
      <c r="P1608">
        <f>IF(E1608=0,0.3,IF(D1608=1,IF(C1608&gt;=Params!$B$13-3,IF(C1608&lt;Params!$B$13,Params!$B$20,0.3),0.3),IF(C1608&gt;=Params!$B$15-3,IF(C1608&lt;Params!$B$15,Params!$B$21,0.3),0.3)))</f>
        <v/>
      </c>
    </row>
    <row r="1609" ht="15" customHeight="1" s="1">
      <c r="A1609" s="9" t="n">
        <v>1606</v>
      </c>
      <c r="B1609" s="6" t="inlineStr">
        <is>
          <t>08/03</t>
        </is>
      </c>
      <c r="C1609" s="6" t="n">
        <v>21</v>
      </c>
      <c r="D1609" s="6" t="n">
        <v>1</v>
      </c>
      <c r="E1609" s="10">
        <f>IF(D1609=1, IF(OR(C1609&lt;10, C1609&gt;=15),1,0), IF(OR(C1609&lt;7, C1609&gt;=18),1,0))</f>
        <v/>
      </c>
      <c r="F1609" s="11" t="n">
        <v>0.6820000000000001</v>
      </c>
      <c r="G1609" s="12">
        <f>0*8</f>
        <v/>
      </c>
      <c r="H1609" s="12">
        <f>F1609-G1609</f>
        <v/>
      </c>
      <c r="I1609" s="10">
        <f>IF(E1609=0,"Fora",IF(E1608=0,"Carg xar",IF(H1609&lt;0,IF(M1609&lt;0.9,"Carg FV","Stby"),IF(M1609&gt;P1609,"V2H",IF(M1609&lt;0.9,"Carg xar","Stby")))))</f>
        <v/>
      </c>
      <c r="J1609" s="12">
        <f>IF(OR(I1609="Carg FV",I1609="Carg xar"),MIN(IF(I1609="Carg FV",ABS(H1609),7.4),7.4,MAX(0,(0.9-M1609)*40)*0.95),0)</f>
        <v/>
      </c>
      <c r="K1609" s="12">
        <f>IF(I1609="V2H",MIN(MAX(0,H1609),7.4,MAX(0,(M1609-P1609)*40)*0.95),0)</f>
        <v/>
      </c>
      <c r="L1609" s="12">
        <f>IF(E1609=0,0,MAX(0,H1609-K1609))</f>
        <v/>
      </c>
      <c r="M1609" s="13">
        <f>M1608+J1608/40-IF(I1608="V2H",K1608/(0.95*40),0)-IF(E1609=0,IF(E1608=1,IF(D1609=1,30,40)*0.18/(2*40),0),0)-IF(E1609=1,IF(E1608=0,IF(D1609=1,30,40)*0.18/(2*40),0),0)</f>
        <v/>
      </c>
      <c r="N1609" s="14" t="n">
        <v>0.09</v>
      </c>
      <c r="O1609" s="15">
        <f>K1609*N1609</f>
        <v/>
      </c>
      <c r="P1609">
        <f>IF(E1609=0,0.3,IF(D1609=1,IF(C1609&gt;=Params!$B$13-3,IF(C1609&lt;Params!$B$13,Params!$B$20,0.3),0.3),IF(C1609&gt;=Params!$B$15-3,IF(C1609&lt;Params!$B$15,Params!$B$21,0.3),0.3)))</f>
        <v/>
      </c>
    </row>
    <row r="1610" ht="15" customHeight="1" s="1">
      <c r="A1610" s="9" t="n">
        <v>1607</v>
      </c>
      <c r="B1610" s="6" t="inlineStr">
        <is>
          <t>08/03</t>
        </is>
      </c>
      <c r="C1610" s="6" t="n">
        <v>22</v>
      </c>
      <c r="D1610" s="6" t="n">
        <v>1</v>
      </c>
      <c r="E1610" s="10">
        <f>IF(D1610=1, IF(OR(C1610&lt;10, C1610&gt;=15),1,0), IF(OR(C1610&lt;7, C1610&gt;=18),1,0))</f>
        <v/>
      </c>
      <c r="F1610" s="11" t="n">
        <v>0.499</v>
      </c>
      <c r="G1610" s="12">
        <f>0*8</f>
        <v/>
      </c>
      <c r="H1610" s="12">
        <f>F1610-G1610</f>
        <v/>
      </c>
      <c r="I1610" s="10">
        <f>IF(E1610=0,"Fora",IF(E1609=0,"Carg xar",IF(H1610&lt;0,IF(M1610&lt;0.9,"Carg FV","Stby"),IF(M1610&gt;P1610,"V2H",IF(M1610&lt;0.9,"Carg xar","Stby")))))</f>
        <v/>
      </c>
      <c r="J1610" s="12">
        <f>IF(OR(I1610="Carg FV",I1610="Carg xar"),MIN(IF(I1610="Carg FV",ABS(H1610),7.4),7.4,MAX(0,(0.9-M1610)*40)*0.95),0)</f>
        <v/>
      </c>
      <c r="K1610" s="12">
        <f>IF(I1610="V2H",MIN(MAX(0,H1610),7.4,MAX(0,(M1610-P1610)*40)*0.95),0)</f>
        <v/>
      </c>
      <c r="L1610" s="12">
        <f>IF(E1610=0,0,MAX(0,H1610-K1610))</f>
        <v/>
      </c>
      <c r="M1610" s="13">
        <f>M1609+J1609/40-IF(I1609="V2H",K1609/(0.95*40),0)-IF(E1610=0,IF(E1609=1,IF(D1610=1,30,40)*0.18/(2*40),0),0)-IF(E1610=1,IF(E1609=0,IF(D1610=1,30,40)*0.18/(2*40),0),0)</f>
        <v/>
      </c>
      <c r="N1610" s="14" t="n">
        <v>0.09</v>
      </c>
      <c r="O1610" s="15">
        <f>K1610*N1610</f>
        <v/>
      </c>
      <c r="P1610">
        <f>IF(E1610=0,0.3,IF(D1610=1,IF(C1610&gt;=Params!$B$13-3,IF(C1610&lt;Params!$B$13,Params!$B$20,0.3),0.3),IF(C1610&gt;=Params!$B$15-3,IF(C1610&lt;Params!$B$15,Params!$B$21,0.3),0.3)))</f>
        <v/>
      </c>
    </row>
    <row r="1611" ht="15" customHeight="1" s="1">
      <c r="A1611" s="9" t="n">
        <v>1608</v>
      </c>
      <c r="B1611" s="6" t="inlineStr">
        <is>
          <t>08/03</t>
        </is>
      </c>
      <c r="C1611" s="6" t="n">
        <v>23</v>
      </c>
      <c r="D1611" s="6" t="n">
        <v>1</v>
      </c>
      <c r="E1611" s="10">
        <f>IF(D1611=1, IF(OR(C1611&lt;10, C1611&gt;=15),1,0), IF(OR(C1611&lt;7, C1611&gt;=18),1,0))</f>
        <v/>
      </c>
      <c r="F1611" s="11" t="n">
        <v>0.581</v>
      </c>
      <c r="G1611" s="12">
        <f>0*8</f>
        <v/>
      </c>
      <c r="H1611" s="12">
        <f>F1611-G1611</f>
        <v/>
      </c>
      <c r="I1611" s="10">
        <f>IF(E1611=0,"Fora",IF(E1610=0,"Carg xar",IF(H1611&lt;0,IF(M1611&lt;0.9,"Carg FV","Stby"),IF(M1611&gt;P1611,"V2H",IF(M1611&lt;0.9,"Carg xar","Stby")))))</f>
        <v/>
      </c>
      <c r="J1611" s="12">
        <f>IF(OR(I1611="Carg FV",I1611="Carg xar"),MIN(IF(I1611="Carg FV",ABS(H1611),7.4),7.4,MAX(0,(0.9-M1611)*40)*0.95),0)</f>
        <v/>
      </c>
      <c r="K1611" s="12">
        <f>IF(I1611="V2H",MIN(MAX(0,H1611),7.4,MAX(0,(M1611-P1611)*40)*0.95),0)</f>
        <v/>
      </c>
      <c r="L1611" s="12">
        <f>IF(E1611=0,0,MAX(0,H1611-K1611))</f>
        <v/>
      </c>
      <c r="M1611" s="13">
        <f>M1610+J1610/40-IF(I1610="V2H",K1610/(0.95*40),0)-IF(E1611=0,IF(E1610=1,IF(D1611=1,30,40)*0.18/(2*40),0),0)-IF(E1611=1,IF(E1610=0,IF(D1611=1,30,40)*0.18/(2*40),0),0)</f>
        <v/>
      </c>
      <c r="N1611" s="14" t="n">
        <v>0.09</v>
      </c>
      <c r="O1611" s="15">
        <f>K1611*N1611</f>
        <v/>
      </c>
      <c r="P1611">
        <f>IF(E1611=0,0.3,IF(D1611=1,IF(C1611&gt;=Params!$B$13-3,IF(C1611&lt;Params!$B$13,Params!$B$20,0.3),0.3),IF(C1611&gt;=Params!$B$15-3,IF(C1611&lt;Params!$B$15,Params!$B$21,0.3),0.3)))</f>
        <v/>
      </c>
    </row>
    <row r="1612" ht="15" customHeight="1" s="1">
      <c r="A1612" s="9" t="n">
        <v>1609</v>
      </c>
      <c r="B1612" s="6" t="inlineStr">
        <is>
          <t>09/03</t>
        </is>
      </c>
      <c r="C1612" s="6" t="n">
        <v>0</v>
      </c>
      <c r="D1612" s="6" t="n">
        <v>1</v>
      </c>
      <c r="E1612" s="10">
        <f>IF(D1612=1, IF(OR(C1612&lt;10, C1612&gt;=15),1,0), IF(OR(C1612&lt;7, C1612&gt;=18),1,0))</f>
        <v/>
      </c>
      <c r="F1612" s="11" t="n">
        <v>0.44</v>
      </c>
      <c r="G1612" s="12">
        <f>0*8</f>
        <v/>
      </c>
      <c r="H1612" s="12">
        <f>F1612-G1612</f>
        <v/>
      </c>
      <c r="I1612" s="10">
        <f>IF(E1612=0,"Fora",IF(E1611=0,"Carg xar",IF(H1612&lt;0,IF(M1612&lt;0.9,"Carg FV","Stby"),IF(M1612&gt;P1612,"V2H",IF(M1612&lt;0.9,"Carg xar","Stby")))))</f>
        <v/>
      </c>
      <c r="J1612" s="12">
        <f>IF(OR(I1612="Carg FV",I1612="Carg xar"),MIN(IF(I1612="Carg FV",ABS(H1612),7.4),7.4,MAX(0,(0.9-M1612)*40)*0.95),0)</f>
        <v/>
      </c>
      <c r="K1612" s="12">
        <f>IF(I1612="V2H",MIN(MAX(0,H1612),7.4,MAX(0,(M1612-P1612)*40)*0.95),0)</f>
        <v/>
      </c>
      <c r="L1612" s="12">
        <f>IF(E1612=0,0,MAX(0,H1612-K1612))</f>
        <v/>
      </c>
      <c r="M1612" s="13">
        <f>M1611+J1611/40-IF(I1611="V2H",K1611/(0.95*40),0)-IF(E1612=0,IF(E1611=1,IF(D1612=1,30,40)*0.18/(2*40),0),0)-IF(E1612=1,IF(E1611=0,IF(D1612=1,30,40)*0.18/(2*40),0),0)</f>
        <v/>
      </c>
      <c r="N1612" s="14" t="n">
        <v>0.09</v>
      </c>
      <c r="O1612" s="15">
        <f>K1612*N1612</f>
        <v/>
      </c>
      <c r="P1612">
        <f>IF(E1612=0,0.3,IF(D1612=1,IF(C1612&gt;=Params!$B$13-3,IF(C1612&lt;Params!$B$13,Params!$B$20,0.3),0.3),IF(C1612&gt;=Params!$B$15-3,IF(C1612&lt;Params!$B$15,Params!$B$21,0.3),0.3)))</f>
        <v/>
      </c>
    </row>
    <row r="1613" ht="15" customHeight="1" s="1">
      <c r="A1613" s="9" t="n">
        <v>1610</v>
      </c>
      <c r="B1613" s="6" t="inlineStr">
        <is>
          <t>09/03</t>
        </is>
      </c>
      <c r="C1613" s="6" t="n">
        <v>1</v>
      </c>
      <c r="D1613" s="6" t="n">
        <v>1</v>
      </c>
      <c r="E1613" s="10">
        <f>IF(D1613=1, IF(OR(C1613&lt;10, C1613&gt;=15),1,0), IF(OR(C1613&lt;7, C1613&gt;=18),1,0))</f>
        <v/>
      </c>
      <c r="F1613" s="11" t="n">
        <v>0.363</v>
      </c>
      <c r="G1613" s="12">
        <f>0*8</f>
        <v/>
      </c>
      <c r="H1613" s="12">
        <f>F1613-G1613</f>
        <v/>
      </c>
      <c r="I1613" s="10">
        <f>IF(E1613=0,"Fora",IF(E1612=0,"Carg xar",IF(H1613&lt;0,IF(M1613&lt;0.9,"Carg FV","Stby"),IF(M1613&gt;P1613,"V2H",IF(M1613&lt;0.9,"Carg xar","Stby")))))</f>
        <v/>
      </c>
      <c r="J1613" s="12">
        <f>IF(OR(I1613="Carg FV",I1613="Carg xar"),MIN(IF(I1613="Carg FV",ABS(H1613),7.4),7.4,MAX(0,(0.9-M1613)*40)*0.95),0)</f>
        <v/>
      </c>
      <c r="K1613" s="12">
        <f>IF(I1613="V2H",MIN(MAX(0,H1613),7.4,MAX(0,(M1613-P1613)*40)*0.95),0)</f>
        <v/>
      </c>
      <c r="L1613" s="12">
        <f>IF(E1613=0,0,MAX(0,H1613-K1613))</f>
        <v/>
      </c>
      <c r="M1613" s="13">
        <f>M1612+J1612/40-IF(I1612="V2H",K1612/(0.95*40),0)-IF(E1613=0,IF(E1612=1,IF(D1613=1,30,40)*0.18/(2*40),0),0)-IF(E1613=1,IF(E1612=0,IF(D1613=1,30,40)*0.18/(2*40),0),0)</f>
        <v/>
      </c>
      <c r="N1613" s="14" t="n">
        <v>0.09</v>
      </c>
      <c r="O1613" s="15">
        <f>K1613*N1613</f>
        <v/>
      </c>
      <c r="P1613">
        <f>IF(E1613=0,0.3,IF(D1613=1,IF(C1613&gt;=Params!$B$13-3,IF(C1613&lt;Params!$B$13,Params!$B$20,0.3),0.3),IF(C1613&gt;=Params!$B$15-3,IF(C1613&lt;Params!$B$15,Params!$B$21,0.3),0.3)))</f>
        <v/>
      </c>
    </row>
    <row r="1614" ht="15" customHeight="1" s="1">
      <c r="A1614" s="9" t="n">
        <v>1611</v>
      </c>
      <c r="B1614" s="6" t="inlineStr">
        <is>
          <t>09/03</t>
        </is>
      </c>
      <c r="C1614" s="6" t="n">
        <v>2</v>
      </c>
      <c r="D1614" s="6" t="n">
        <v>1</v>
      </c>
      <c r="E1614" s="10">
        <f>IF(D1614=1, IF(OR(C1614&lt;10, C1614&gt;=15),1,0), IF(OR(C1614&lt;7, C1614&gt;=18),1,0))</f>
        <v/>
      </c>
      <c r="F1614" s="11" t="n">
        <v>0.179</v>
      </c>
      <c r="G1614" s="12">
        <f>0*8</f>
        <v/>
      </c>
      <c r="H1614" s="12">
        <f>F1614-G1614</f>
        <v/>
      </c>
      <c r="I1614" s="10">
        <f>IF(E1614=0,"Fora",IF(E1613=0,"Carg xar",IF(H1614&lt;0,IF(M1614&lt;0.9,"Carg FV","Stby"),IF(M1614&gt;P1614,"V2H",IF(M1614&lt;0.9,"Carg xar","Stby")))))</f>
        <v/>
      </c>
      <c r="J1614" s="12">
        <f>IF(OR(I1614="Carg FV",I1614="Carg xar"),MIN(IF(I1614="Carg FV",ABS(H1614),7.4),7.4,MAX(0,(0.9-M1614)*40)*0.95),0)</f>
        <v/>
      </c>
      <c r="K1614" s="12">
        <f>IF(I1614="V2H",MIN(MAX(0,H1614),7.4,MAX(0,(M1614-P1614)*40)*0.95),0)</f>
        <v/>
      </c>
      <c r="L1614" s="12">
        <f>IF(E1614=0,0,MAX(0,H1614-K1614))</f>
        <v/>
      </c>
      <c r="M1614" s="13">
        <f>M1613+J1613/40-IF(I1613="V2H",K1613/(0.95*40),0)-IF(E1614=0,IF(E1613=1,IF(D1614=1,30,40)*0.18/(2*40),0),0)-IF(E1614=1,IF(E1613=0,IF(D1614=1,30,40)*0.18/(2*40),0),0)</f>
        <v/>
      </c>
      <c r="N1614" s="14" t="n">
        <v>0.09</v>
      </c>
      <c r="O1614" s="15">
        <f>K1614*N1614</f>
        <v/>
      </c>
      <c r="P1614">
        <f>IF(E1614=0,0.3,IF(D1614=1,IF(C1614&gt;=Params!$B$13-3,IF(C1614&lt;Params!$B$13,Params!$B$20,0.3),0.3),IF(C1614&gt;=Params!$B$15-3,IF(C1614&lt;Params!$B$15,Params!$B$21,0.3),0.3)))</f>
        <v/>
      </c>
    </row>
    <row r="1615" ht="15" customHeight="1" s="1">
      <c r="A1615" s="9" t="n">
        <v>1612</v>
      </c>
      <c r="B1615" s="6" t="inlineStr">
        <is>
          <t>09/03</t>
        </is>
      </c>
      <c r="C1615" s="6" t="n">
        <v>3</v>
      </c>
      <c r="D1615" s="6" t="n">
        <v>1</v>
      </c>
      <c r="E1615" s="10">
        <f>IF(D1615=1, IF(OR(C1615&lt;10, C1615&gt;=15),1,0), IF(OR(C1615&lt;7, C1615&gt;=18),1,0))</f>
        <v/>
      </c>
      <c r="F1615" s="11" t="n">
        <v>0.157</v>
      </c>
      <c r="G1615" s="12">
        <f>0*8</f>
        <v/>
      </c>
      <c r="H1615" s="12">
        <f>F1615-G1615</f>
        <v/>
      </c>
      <c r="I1615" s="10">
        <f>IF(E1615=0,"Fora",IF(E1614=0,"Carg xar",IF(H1615&lt;0,IF(M1615&lt;0.9,"Carg FV","Stby"),IF(M1615&gt;P1615,"V2H",IF(M1615&lt;0.9,"Carg xar","Stby")))))</f>
        <v/>
      </c>
      <c r="J1615" s="12">
        <f>IF(OR(I1615="Carg FV",I1615="Carg xar"),MIN(IF(I1615="Carg FV",ABS(H1615),7.4),7.4,MAX(0,(0.9-M1615)*40)*0.95),0)</f>
        <v/>
      </c>
      <c r="K1615" s="12">
        <f>IF(I1615="V2H",MIN(MAX(0,H1615),7.4,MAX(0,(M1615-P1615)*40)*0.95),0)</f>
        <v/>
      </c>
      <c r="L1615" s="12">
        <f>IF(E1615=0,0,MAX(0,H1615-K1615))</f>
        <v/>
      </c>
      <c r="M1615" s="13">
        <f>M1614+J1614/40-IF(I1614="V2H",K1614/(0.95*40),0)-IF(E1615=0,IF(E1614=1,IF(D1615=1,30,40)*0.18/(2*40),0),0)-IF(E1615=1,IF(E1614=0,IF(D1615=1,30,40)*0.18/(2*40),0),0)</f>
        <v/>
      </c>
      <c r="N1615" s="14" t="n">
        <v>0.09</v>
      </c>
      <c r="O1615" s="15">
        <f>K1615*N1615</f>
        <v/>
      </c>
      <c r="P1615">
        <f>IF(E1615=0,0.3,IF(D1615=1,IF(C1615&gt;=Params!$B$13-3,IF(C1615&lt;Params!$B$13,Params!$B$20,0.3),0.3),IF(C1615&gt;=Params!$B$15-3,IF(C1615&lt;Params!$B$15,Params!$B$21,0.3),0.3)))</f>
        <v/>
      </c>
    </row>
    <row r="1616" ht="15" customHeight="1" s="1">
      <c r="A1616" s="9" t="n">
        <v>1613</v>
      </c>
      <c r="B1616" s="6" t="inlineStr">
        <is>
          <t>09/03</t>
        </is>
      </c>
      <c r="C1616" s="6" t="n">
        <v>4</v>
      </c>
      <c r="D1616" s="6" t="n">
        <v>1</v>
      </c>
      <c r="E1616" s="10">
        <f>IF(D1616=1, IF(OR(C1616&lt;10, C1616&gt;=15),1,0), IF(OR(C1616&lt;7, C1616&gt;=18),1,0))</f>
        <v/>
      </c>
      <c r="F1616" s="11" t="n">
        <v>0.152</v>
      </c>
      <c r="G1616" s="12">
        <f>0*8</f>
        <v/>
      </c>
      <c r="H1616" s="12">
        <f>F1616-G1616</f>
        <v/>
      </c>
      <c r="I1616" s="10">
        <f>IF(E1616=0,"Fora",IF(E1615=0,"Carg xar",IF(H1616&lt;0,IF(M1616&lt;0.9,"Carg FV","Stby"),IF(M1616&gt;P1616,"V2H",IF(M1616&lt;0.9,"Carg xar","Stby")))))</f>
        <v/>
      </c>
      <c r="J1616" s="12">
        <f>IF(OR(I1616="Carg FV",I1616="Carg xar"),MIN(IF(I1616="Carg FV",ABS(H1616),7.4),7.4,MAX(0,(0.9-M1616)*40)*0.95),0)</f>
        <v/>
      </c>
      <c r="K1616" s="12">
        <f>IF(I1616="V2H",MIN(MAX(0,H1616),7.4,MAX(0,(M1616-P1616)*40)*0.95),0)</f>
        <v/>
      </c>
      <c r="L1616" s="12">
        <f>IF(E1616=0,0,MAX(0,H1616-K1616))</f>
        <v/>
      </c>
      <c r="M1616" s="13">
        <f>M1615+J1615/40-IF(I1615="V2H",K1615/(0.95*40),0)-IF(E1616=0,IF(E1615=1,IF(D1616=1,30,40)*0.18/(2*40),0),0)-IF(E1616=1,IF(E1615=0,IF(D1616=1,30,40)*0.18/(2*40),0),0)</f>
        <v/>
      </c>
      <c r="N1616" s="14" t="n">
        <v>0.09</v>
      </c>
      <c r="O1616" s="15">
        <f>K1616*N1616</f>
        <v/>
      </c>
      <c r="P1616">
        <f>IF(E1616=0,0.3,IF(D1616=1,IF(C1616&gt;=Params!$B$13-3,IF(C1616&lt;Params!$B$13,Params!$B$20,0.3),0.3),IF(C1616&gt;=Params!$B$15-3,IF(C1616&lt;Params!$B$15,Params!$B$21,0.3),0.3)))</f>
        <v/>
      </c>
    </row>
    <row r="1617" ht="15" customHeight="1" s="1">
      <c r="A1617" s="9" t="n">
        <v>1614</v>
      </c>
      <c r="B1617" s="6" t="inlineStr">
        <is>
          <t>09/03</t>
        </is>
      </c>
      <c r="C1617" s="6" t="n">
        <v>5</v>
      </c>
      <c r="D1617" s="6" t="n">
        <v>1</v>
      </c>
      <c r="E1617" s="10">
        <f>IF(D1617=1, IF(OR(C1617&lt;10, C1617&gt;=15),1,0), IF(OR(C1617&lt;7, C1617&gt;=18),1,0))</f>
        <v/>
      </c>
      <c r="F1617" s="11" t="n">
        <v>0.131</v>
      </c>
      <c r="G1617" s="12">
        <f>0*8</f>
        <v/>
      </c>
      <c r="H1617" s="12">
        <f>F1617-G1617</f>
        <v/>
      </c>
      <c r="I1617" s="10">
        <f>IF(E1617=0,"Fora",IF(E1616=0,"Carg xar",IF(H1617&lt;0,IF(M1617&lt;0.9,"Carg FV","Stby"),IF(M1617&gt;P1617,"V2H",IF(M1617&lt;0.9,"Carg xar","Stby")))))</f>
        <v/>
      </c>
      <c r="J1617" s="12">
        <f>IF(OR(I1617="Carg FV",I1617="Carg xar"),MIN(IF(I1617="Carg FV",ABS(H1617),7.4),7.4,MAX(0,(0.9-M1617)*40)*0.95),0)</f>
        <v/>
      </c>
      <c r="K1617" s="12">
        <f>IF(I1617="V2H",MIN(MAX(0,H1617),7.4,MAX(0,(M1617-P1617)*40)*0.95),0)</f>
        <v/>
      </c>
      <c r="L1617" s="12">
        <f>IF(E1617=0,0,MAX(0,H1617-K1617))</f>
        <v/>
      </c>
      <c r="M1617" s="13">
        <f>M1616+J1616/40-IF(I1616="V2H",K1616/(0.95*40),0)-IF(E1617=0,IF(E1616=1,IF(D1617=1,30,40)*0.18/(2*40),0),0)-IF(E1617=1,IF(E1616=0,IF(D1617=1,30,40)*0.18/(2*40),0),0)</f>
        <v/>
      </c>
      <c r="N1617" s="14" t="n">
        <v>0.09</v>
      </c>
      <c r="O1617" s="15">
        <f>K1617*N1617</f>
        <v/>
      </c>
      <c r="P1617">
        <f>IF(E1617=0,0.3,IF(D1617=1,IF(C1617&gt;=Params!$B$13-3,IF(C1617&lt;Params!$B$13,Params!$B$20,0.3),0.3),IF(C1617&gt;=Params!$B$15-3,IF(C1617&lt;Params!$B$15,Params!$B$21,0.3),0.3)))</f>
        <v/>
      </c>
    </row>
    <row r="1618" ht="15" customHeight="1" s="1">
      <c r="A1618" s="9" t="n">
        <v>1615</v>
      </c>
      <c r="B1618" s="6" t="inlineStr">
        <is>
          <t>09/03</t>
        </is>
      </c>
      <c r="C1618" s="6" t="n">
        <v>6</v>
      </c>
      <c r="D1618" s="6" t="n">
        <v>1</v>
      </c>
      <c r="E1618" s="10">
        <f>IF(D1618=1, IF(OR(C1618&lt;10, C1618&gt;=15),1,0), IF(OR(C1618&lt;7, C1618&gt;=18),1,0))</f>
        <v/>
      </c>
      <c r="F1618" s="11" t="n">
        <v>0.177</v>
      </c>
      <c r="G1618" s="12">
        <f>0*8</f>
        <v/>
      </c>
      <c r="H1618" s="12">
        <f>F1618-G1618</f>
        <v/>
      </c>
      <c r="I1618" s="10">
        <f>IF(E1618=0,"Fora",IF(E1617=0,"Carg xar",IF(H1618&lt;0,IF(M1618&lt;0.9,"Carg FV","Stby"),IF(M1618&gt;P1618,"V2H",IF(M1618&lt;0.9,"Carg xar","Stby")))))</f>
        <v/>
      </c>
      <c r="J1618" s="12">
        <f>IF(OR(I1618="Carg FV",I1618="Carg xar"),MIN(IF(I1618="Carg FV",ABS(H1618),7.4),7.4,MAX(0,(0.9-M1618)*40)*0.95),0)</f>
        <v/>
      </c>
      <c r="K1618" s="12">
        <f>IF(I1618="V2H",MIN(MAX(0,H1618),7.4,MAX(0,(M1618-P1618)*40)*0.95),0)</f>
        <v/>
      </c>
      <c r="L1618" s="12">
        <f>IF(E1618=0,0,MAX(0,H1618-K1618))</f>
        <v/>
      </c>
      <c r="M1618" s="13">
        <f>M1617+J1617/40-IF(I1617="V2H",K1617/(0.95*40),0)-IF(E1618=0,IF(E1617=1,IF(D1618=1,30,40)*0.18/(2*40),0),0)-IF(E1618=1,IF(E1617=0,IF(D1618=1,30,40)*0.18/(2*40),0),0)</f>
        <v/>
      </c>
      <c r="N1618" s="14" t="n">
        <v>0.09</v>
      </c>
      <c r="O1618" s="15">
        <f>K1618*N1618</f>
        <v/>
      </c>
      <c r="P1618">
        <f>IF(E1618=0,0.3,IF(D1618=1,IF(C1618&gt;=Params!$B$13-3,IF(C1618&lt;Params!$B$13,Params!$B$20,0.3),0.3),IF(C1618&gt;=Params!$B$15-3,IF(C1618&lt;Params!$B$15,Params!$B$21,0.3),0.3)))</f>
        <v/>
      </c>
    </row>
    <row r="1619" ht="15" customHeight="1" s="1">
      <c r="A1619" s="9" t="n">
        <v>1616</v>
      </c>
      <c r="B1619" s="6" t="inlineStr">
        <is>
          <t>09/03</t>
        </is>
      </c>
      <c r="C1619" s="6" t="n">
        <v>7</v>
      </c>
      <c r="D1619" s="6" t="n">
        <v>1</v>
      </c>
      <c r="E1619" s="10">
        <f>IF(D1619=1, IF(OR(C1619&lt;10, C1619&gt;=15),1,0), IF(OR(C1619&lt;7, C1619&gt;=18),1,0))</f>
        <v/>
      </c>
      <c r="F1619" s="11" t="n">
        <v>0.111</v>
      </c>
      <c r="G1619" s="12">
        <f>0.05*8</f>
        <v/>
      </c>
      <c r="H1619" s="12">
        <f>F1619-G1619</f>
        <v/>
      </c>
      <c r="I1619" s="10">
        <f>IF(E1619=0,"Fora",IF(E1618=0,"Carg xar",IF(H1619&lt;0,IF(M1619&lt;0.9,"Carg FV","Stby"),IF(M1619&gt;P1619,"V2H",IF(M1619&lt;0.9,"Carg xar","Stby")))))</f>
        <v/>
      </c>
      <c r="J1619" s="12">
        <f>IF(OR(I1619="Carg FV",I1619="Carg xar"),MIN(IF(I1619="Carg FV",ABS(H1619),7.4),7.4,MAX(0,(0.9-M1619)*40)*0.95),0)</f>
        <v/>
      </c>
      <c r="K1619" s="12">
        <f>IF(I1619="V2H",MIN(MAX(0,H1619),7.4,MAX(0,(M1619-P1619)*40)*0.95),0)</f>
        <v/>
      </c>
      <c r="L1619" s="12">
        <f>IF(E1619=0,0,MAX(0,H1619-K1619))</f>
        <v/>
      </c>
      <c r="M1619" s="13">
        <f>M1618+J1618/40-IF(I1618="V2H",K1618/(0.95*40),0)-IF(E1619=0,IF(E1618=1,IF(D1619=1,30,40)*0.18/(2*40),0),0)-IF(E1619=1,IF(E1618=0,IF(D1619=1,30,40)*0.18/(2*40),0),0)</f>
        <v/>
      </c>
      <c r="N1619" s="14" t="n">
        <v>0.09</v>
      </c>
      <c r="O1619" s="15">
        <f>K1619*N1619</f>
        <v/>
      </c>
      <c r="P1619">
        <f>IF(E1619=0,0.3,IF(D1619=1,IF(C1619&gt;=Params!$B$13-3,IF(C1619&lt;Params!$B$13,Params!$B$20,0.3),0.3),IF(C1619&gt;=Params!$B$15-3,IF(C1619&lt;Params!$B$15,Params!$B$21,0.3),0.3)))</f>
        <v/>
      </c>
    </row>
    <row r="1620" ht="15" customHeight="1" s="1">
      <c r="A1620" s="9" t="n">
        <v>1617</v>
      </c>
      <c r="B1620" s="6" t="inlineStr">
        <is>
          <t>09/03</t>
        </is>
      </c>
      <c r="C1620" s="6" t="n">
        <v>8</v>
      </c>
      <c r="D1620" s="6" t="n">
        <v>1</v>
      </c>
      <c r="E1620" s="10">
        <f>IF(D1620=1, IF(OR(C1620&lt;10, C1620&gt;=15),1,0), IF(OR(C1620&lt;7, C1620&gt;=18),1,0))</f>
        <v/>
      </c>
      <c r="F1620" s="11" t="n">
        <v>0.18</v>
      </c>
      <c r="G1620" s="12">
        <f>0.18*8</f>
        <v/>
      </c>
      <c r="H1620" s="12">
        <f>F1620-G1620</f>
        <v/>
      </c>
      <c r="I1620" s="10">
        <f>IF(E1620=0,"Fora",IF(E1619=0,"Carg xar",IF(H1620&lt;0,IF(M1620&lt;0.9,"Carg FV","Stby"),IF(M1620&gt;P1620,"V2H",IF(M1620&lt;0.9,"Carg xar","Stby")))))</f>
        <v/>
      </c>
      <c r="J1620" s="12">
        <f>IF(OR(I1620="Carg FV",I1620="Carg xar"),MIN(IF(I1620="Carg FV",ABS(H1620),7.4),7.4,MAX(0,(0.9-M1620)*40)*0.95),0)</f>
        <v/>
      </c>
      <c r="K1620" s="12">
        <f>IF(I1620="V2H",MIN(MAX(0,H1620),7.4,MAX(0,(M1620-P1620)*40)*0.95),0)</f>
        <v/>
      </c>
      <c r="L1620" s="12">
        <f>IF(E1620=0,0,MAX(0,H1620-K1620))</f>
        <v/>
      </c>
      <c r="M1620" s="13">
        <f>M1619+J1619/40-IF(I1619="V2H",K1619/(0.95*40),0)-IF(E1620=0,IF(E1619=1,IF(D1620=1,30,40)*0.18/(2*40),0),0)-IF(E1620=1,IF(E1619=0,IF(D1620=1,30,40)*0.18/(2*40),0),0)</f>
        <v/>
      </c>
      <c r="N1620" s="14" t="n">
        <v>0.09</v>
      </c>
      <c r="O1620" s="15">
        <f>K1620*N1620</f>
        <v/>
      </c>
      <c r="P1620">
        <f>IF(E1620=0,0.3,IF(D1620=1,IF(C1620&gt;=Params!$B$13-3,IF(C1620&lt;Params!$B$13,Params!$B$20,0.3),0.3),IF(C1620&gt;=Params!$B$15-3,IF(C1620&lt;Params!$B$15,Params!$B$21,0.3),0.3)))</f>
        <v/>
      </c>
    </row>
    <row r="1621" ht="15" customHeight="1" s="1">
      <c r="A1621" s="9" t="n">
        <v>1618</v>
      </c>
      <c r="B1621" s="6" t="inlineStr">
        <is>
          <t>09/03</t>
        </is>
      </c>
      <c r="C1621" s="6" t="n">
        <v>9</v>
      </c>
      <c r="D1621" s="6" t="n">
        <v>1</v>
      </c>
      <c r="E1621" s="10">
        <f>IF(D1621=1, IF(OR(C1621&lt;10, C1621&gt;=15),1,0), IF(OR(C1621&lt;7, C1621&gt;=18),1,0))</f>
        <v/>
      </c>
      <c r="F1621" s="11" t="n">
        <v>1.298</v>
      </c>
      <c r="G1621" s="12">
        <f>0.38*8</f>
        <v/>
      </c>
      <c r="H1621" s="12">
        <f>F1621-G1621</f>
        <v/>
      </c>
      <c r="I1621" s="10">
        <f>IF(E1621=0,"Fora",IF(E1620=0,"Carg xar",IF(H1621&lt;0,IF(M1621&lt;0.9,"Carg FV","Stby"),IF(M1621&gt;P1621,"V2H",IF(M1621&lt;0.9,"Carg xar","Stby")))))</f>
        <v/>
      </c>
      <c r="J1621" s="12">
        <f>IF(OR(I1621="Carg FV",I1621="Carg xar"),MIN(IF(I1621="Carg FV",ABS(H1621),7.4),7.4,MAX(0,(0.9-M1621)*40)*0.95),0)</f>
        <v/>
      </c>
      <c r="K1621" s="12">
        <f>IF(I1621="V2H",MIN(MAX(0,H1621),7.4,MAX(0,(M1621-P1621)*40)*0.95),0)</f>
        <v/>
      </c>
      <c r="L1621" s="12">
        <f>IF(E1621=0,0,MAX(0,H1621-K1621))</f>
        <v/>
      </c>
      <c r="M1621" s="13">
        <f>M1620+J1620/40-IF(I1620="V2H",K1620/(0.95*40),0)-IF(E1621=0,IF(E1620=1,IF(D1621=1,30,40)*0.18/(2*40),0),0)-IF(E1621=1,IF(E1620=0,IF(D1621=1,30,40)*0.18/(2*40),0),0)</f>
        <v/>
      </c>
      <c r="N1621" s="14" t="n">
        <v>0.09</v>
      </c>
      <c r="O1621" s="15">
        <f>K1621*N1621</f>
        <v/>
      </c>
      <c r="P1621">
        <f>IF(E1621=0,0.3,IF(D1621=1,IF(C1621&gt;=Params!$B$13-3,IF(C1621&lt;Params!$B$13,Params!$B$20,0.3),0.3),IF(C1621&gt;=Params!$B$15-3,IF(C1621&lt;Params!$B$15,Params!$B$21,0.3),0.3)))</f>
        <v/>
      </c>
    </row>
    <row r="1622" ht="15" customHeight="1" s="1">
      <c r="A1622" s="9" t="n">
        <v>1619</v>
      </c>
      <c r="B1622" s="6" t="inlineStr">
        <is>
          <t>09/03</t>
        </is>
      </c>
      <c r="C1622" s="6" t="n">
        <v>10</v>
      </c>
      <c r="D1622" s="6" t="n">
        <v>1</v>
      </c>
      <c r="E1622" s="10">
        <f>IF(D1622=1, IF(OR(C1622&lt;10, C1622&gt;=15),1,0), IF(OR(C1622&lt;7, C1622&gt;=18),1,0))</f>
        <v/>
      </c>
      <c r="F1622" s="11" t="n">
        <v>3.431</v>
      </c>
      <c r="G1622" s="12">
        <f>0.58*8</f>
        <v/>
      </c>
      <c r="H1622" s="12">
        <f>F1622-G1622</f>
        <v/>
      </c>
      <c r="I1622" s="10">
        <f>IF(E1622=0,"Fora",IF(E1621=0,"Carg xar",IF(H1622&lt;0,IF(M1622&lt;0.9,"Carg FV","Stby"),IF(M1622&gt;P1622,"V2H",IF(M1622&lt;0.9,"Carg xar","Stby")))))</f>
        <v/>
      </c>
      <c r="J1622" s="12">
        <f>IF(OR(I1622="Carg FV",I1622="Carg xar"),MIN(IF(I1622="Carg FV",ABS(H1622),7.4),7.4,MAX(0,(0.9-M1622)*40)*0.95),0)</f>
        <v/>
      </c>
      <c r="K1622" s="12">
        <f>IF(I1622="V2H",MIN(MAX(0,H1622),7.4,MAX(0,(M1622-P1622)*40)*0.95),0)</f>
        <v/>
      </c>
      <c r="L1622" s="12">
        <f>IF(E1622=0,0,MAX(0,H1622-K1622))</f>
        <v/>
      </c>
      <c r="M1622" s="13">
        <f>M1621+J1621/40-IF(I1621="V2H",K1621/(0.95*40),0)-IF(E1622=0,IF(E1621=1,IF(D1622=1,30,40)*0.18/(2*40),0),0)-IF(E1622=1,IF(E1621=0,IF(D1622=1,30,40)*0.18/(2*40),0),0)</f>
        <v/>
      </c>
      <c r="N1622" s="14" t="n">
        <v>0.09</v>
      </c>
      <c r="O1622" s="15">
        <f>K1622*N1622</f>
        <v/>
      </c>
      <c r="P1622">
        <f>IF(E1622=0,0.3,IF(D1622=1,IF(C1622&gt;=Params!$B$13-3,IF(C1622&lt;Params!$B$13,Params!$B$20,0.3),0.3),IF(C1622&gt;=Params!$B$15-3,IF(C1622&lt;Params!$B$15,Params!$B$21,0.3),0.3)))</f>
        <v/>
      </c>
    </row>
    <row r="1623" ht="15" customHeight="1" s="1">
      <c r="A1623" s="9" t="n">
        <v>1620</v>
      </c>
      <c r="B1623" s="6" t="inlineStr">
        <is>
          <t>09/03</t>
        </is>
      </c>
      <c r="C1623" s="6" t="n">
        <v>11</v>
      </c>
      <c r="D1623" s="6" t="n">
        <v>1</v>
      </c>
      <c r="E1623" s="10">
        <f>IF(D1623=1, IF(OR(C1623&lt;10, C1623&gt;=15),1,0), IF(OR(C1623&lt;7, C1623&gt;=18),1,0))</f>
        <v/>
      </c>
      <c r="F1623" s="11" t="n">
        <v>2.462</v>
      </c>
      <c r="G1623" s="12">
        <f>0.72*8</f>
        <v/>
      </c>
      <c r="H1623" s="12">
        <f>F1623-G1623</f>
        <v/>
      </c>
      <c r="I1623" s="10">
        <f>IF(E1623=0,"Fora",IF(E1622=0,"Carg xar",IF(H1623&lt;0,IF(M1623&lt;0.9,"Carg FV","Stby"),IF(M1623&gt;P1623,"V2H",IF(M1623&lt;0.9,"Carg xar","Stby")))))</f>
        <v/>
      </c>
      <c r="J1623" s="12">
        <f>IF(OR(I1623="Carg FV",I1623="Carg xar"),MIN(IF(I1623="Carg FV",ABS(H1623),7.4),7.4,MAX(0,(0.9-M1623)*40)*0.95),0)</f>
        <v/>
      </c>
      <c r="K1623" s="12">
        <f>IF(I1623="V2H",MIN(MAX(0,H1623),7.4,MAX(0,(M1623-P1623)*40)*0.95),0)</f>
        <v/>
      </c>
      <c r="L1623" s="12">
        <f>IF(E1623=0,0,MAX(0,H1623-K1623))</f>
        <v/>
      </c>
      <c r="M1623" s="13">
        <f>M1622+J1622/40-IF(I1622="V2H",K1622/(0.95*40),0)-IF(E1623=0,IF(E1622=1,IF(D1623=1,30,40)*0.18/(2*40),0),0)-IF(E1623=1,IF(E1622=0,IF(D1623=1,30,40)*0.18/(2*40),0),0)</f>
        <v/>
      </c>
      <c r="N1623" s="14" t="n">
        <v>0.09</v>
      </c>
      <c r="O1623" s="15">
        <f>K1623*N1623</f>
        <v/>
      </c>
      <c r="P1623">
        <f>IF(E1623=0,0.3,IF(D1623=1,IF(C1623&gt;=Params!$B$13-3,IF(C1623&lt;Params!$B$13,Params!$B$20,0.3),0.3),IF(C1623&gt;=Params!$B$15-3,IF(C1623&lt;Params!$B$15,Params!$B$21,0.3),0.3)))</f>
        <v/>
      </c>
    </row>
    <row r="1624" ht="15" customHeight="1" s="1">
      <c r="A1624" s="9" t="n">
        <v>1621</v>
      </c>
      <c r="B1624" s="6" t="inlineStr">
        <is>
          <t>09/03</t>
        </is>
      </c>
      <c r="C1624" s="6" t="n">
        <v>12</v>
      </c>
      <c r="D1624" s="6" t="n">
        <v>1</v>
      </c>
      <c r="E1624" s="10">
        <f>IF(D1624=1, IF(OR(C1624&lt;10, C1624&gt;=15),1,0), IF(OR(C1624&lt;7, C1624&gt;=18),1,0))</f>
        <v/>
      </c>
      <c r="F1624" s="11" t="n">
        <v>1.877</v>
      </c>
      <c r="G1624" s="12">
        <f>0.78*8</f>
        <v/>
      </c>
      <c r="H1624" s="12">
        <f>F1624-G1624</f>
        <v/>
      </c>
      <c r="I1624" s="10">
        <f>IF(E1624=0,"Fora",IF(E1623=0,"Carg xar",IF(H1624&lt;0,IF(M1624&lt;0.9,"Carg FV","Stby"),IF(M1624&gt;P1624,"V2H",IF(M1624&lt;0.9,"Carg xar","Stby")))))</f>
        <v/>
      </c>
      <c r="J1624" s="12">
        <f>IF(OR(I1624="Carg FV",I1624="Carg xar"),MIN(IF(I1624="Carg FV",ABS(H1624),7.4),7.4,MAX(0,(0.9-M1624)*40)*0.95),0)</f>
        <v/>
      </c>
      <c r="K1624" s="12">
        <f>IF(I1624="V2H",MIN(MAX(0,H1624),7.4,MAX(0,(M1624-P1624)*40)*0.95),0)</f>
        <v/>
      </c>
      <c r="L1624" s="12">
        <f>IF(E1624=0,0,MAX(0,H1624-K1624))</f>
        <v/>
      </c>
      <c r="M1624" s="13">
        <f>M1623+J1623/40-IF(I1623="V2H",K1623/(0.95*40),0)-IF(E1624=0,IF(E1623=1,IF(D1624=1,30,40)*0.18/(2*40),0),0)-IF(E1624=1,IF(E1623=0,IF(D1624=1,30,40)*0.18/(2*40),0),0)</f>
        <v/>
      </c>
      <c r="N1624" s="14" t="n">
        <v>0.09</v>
      </c>
      <c r="O1624" s="15">
        <f>K1624*N1624</f>
        <v/>
      </c>
      <c r="P1624">
        <f>IF(E1624=0,0.3,IF(D1624=1,IF(C1624&gt;=Params!$B$13-3,IF(C1624&lt;Params!$B$13,Params!$B$20,0.3),0.3),IF(C1624&gt;=Params!$B$15-3,IF(C1624&lt;Params!$B$15,Params!$B$21,0.3),0.3)))</f>
        <v/>
      </c>
    </row>
    <row r="1625" ht="15" customHeight="1" s="1">
      <c r="A1625" s="9" t="n">
        <v>1622</v>
      </c>
      <c r="B1625" s="6" t="inlineStr">
        <is>
          <t>09/03</t>
        </is>
      </c>
      <c r="C1625" s="6" t="n">
        <v>13</v>
      </c>
      <c r="D1625" s="6" t="n">
        <v>1</v>
      </c>
      <c r="E1625" s="10">
        <f>IF(D1625=1, IF(OR(C1625&lt;10, C1625&gt;=15),1,0), IF(OR(C1625&lt;7, C1625&gt;=18),1,0))</f>
        <v/>
      </c>
      <c r="F1625" s="11" t="n">
        <v>0</v>
      </c>
      <c r="G1625" s="12">
        <f>0.75*8</f>
        <v/>
      </c>
      <c r="H1625" s="12">
        <f>F1625-G1625</f>
        <v/>
      </c>
      <c r="I1625" s="10">
        <f>IF(E1625=0,"Fora",IF(E1624=0,"Carg xar",IF(H1625&lt;0,IF(M1625&lt;0.9,"Carg FV","Stby"),IF(M1625&gt;P1625,"V2H",IF(M1625&lt;0.9,"Carg xar","Stby")))))</f>
        <v/>
      </c>
      <c r="J1625" s="12">
        <f>IF(OR(I1625="Carg FV",I1625="Carg xar"),MIN(IF(I1625="Carg FV",ABS(H1625),7.4),7.4,MAX(0,(0.9-M1625)*40)*0.95),0)</f>
        <v/>
      </c>
      <c r="K1625" s="12">
        <f>IF(I1625="V2H",MIN(MAX(0,H1625),7.4,MAX(0,(M1625-P1625)*40)*0.95),0)</f>
        <v/>
      </c>
      <c r="L1625" s="12">
        <f>IF(E1625=0,0,MAX(0,H1625-K1625))</f>
        <v/>
      </c>
      <c r="M1625" s="13">
        <f>M1624+J1624/40-IF(I1624="V2H",K1624/(0.95*40),0)-IF(E1625=0,IF(E1624=1,IF(D1625=1,30,40)*0.18/(2*40),0),0)-IF(E1625=1,IF(E1624=0,IF(D1625=1,30,40)*0.18/(2*40),0),0)</f>
        <v/>
      </c>
      <c r="N1625" s="14" t="n">
        <v>0.09</v>
      </c>
      <c r="O1625" s="15">
        <f>K1625*N1625</f>
        <v/>
      </c>
      <c r="P1625">
        <f>IF(E1625=0,0.3,IF(D1625=1,IF(C1625&gt;=Params!$B$13-3,IF(C1625&lt;Params!$B$13,Params!$B$20,0.3),0.3),IF(C1625&gt;=Params!$B$15-3,IF(C1625&lt;Params!$B$15,Params!$B$21,0.3),0.3)))</f>
        <v/>
      </c>
    </row>
    <row r="1626" ht="15" customHeight="1" s="1">
      <c r="A1626" s="9" t="n">
        <v>1623</v>
      </c>
      <c r="B1626" s="6" t="inlineStr">
        <is>
          <t>09/03</t>
        </is>
      </c>
      <c r="C1626" s="6" t="n">
        <v>14</v>
      </c>
      <c r="D1626" s="6" t="n">
        <v>1</v>
      </c>
      <c r="E1626" s="10">
        <f>IF(D1626=1, IF(OR(C1626&lt;10, C1626&gt;=15),1,0), IF(OR(C1626&lt;7, C1626&gt;=18),1,0))</f>
        <v/>
      </c>
      <c r="F1626" s="11" t="n">
        <v>0</v>
      </c>
      <c r="G1626" s="12">
        <f>0.62*8</f>
        <v/>
      </c>
      <c r="H1626" s="12">
        <f>F1626-G1626</f>
        <v/>
      </c>
      <c r="I1626" s="10">
        <f>IF(E1626=0,"Fora",IF(E1625=0,"Carg xar",IF(H1626&lt;0,IF(M1626&lt;0.9,"Carg FV","Stby"),IF(M1626&gt;P1626,"V2H",IF(M1626&lt;0.9,"Carg xar","Stby")))))</f>
        <v/>
      </c>
      <c r="J1626" s="12">
        <f>IF(OR(I1626="Carg FV",I1626="Carg xar"),MIN(IF(I1626="Carg FV",ABS(H1626),7.4),7.4,MAX(0,(0.9-M1626)*40)*0.95),0)</f>
        <v/>
      </c>
      <c r="K1626" s="12">
        <f>IF(I1626="V2H",MIN(MAX(0,H1626),7.4,MAX(0,(M1626-P1626)*40)*0.95),0)</f>
        <v/>
      </c>
      <c r="L1626" s="12">
        <f>IF(E1626=0,0,MAX(0,H1626-K1626))</f>
        <v/>
      </c>
      <c r="M1626" s="13">
        <f>M1625+J1625/40-IF(I1625="V2H",K1625/(0.95*40),0)-IF(E1626=0,IF(E1625=1,IF(D1626=1,30,40)*0.18/(2*40),0),0)-IF(E1626=1,IF(E1625=0,IF(D1626=1,30,40)*0.18/(2*40),0),0)</f>
        <v/>
      </c>
      <c r="N1626" s="14" t="n">
        <v>0.09</v>
      </c>
      <c r="O1626" s="15">
        <f>K1626*N1626</f>
        <v/>
      </c>
      <c r="P1626">
        <f>IF(E1626=0,0.3,IF(D1626=1,IF(C1626&gt;=Params!$B$13-3,IF(C1626&lt;Params!$B$13,Params!$B$20,0.3),0.3),IF(C1626&gt;=Params!$B$15-3,IF(C1626&lt;Params!$B$15,Params!$B$21,0.3),0.3)))</f>
        <v/>
      </c>
    </row>
    <row r="1627" ht="15" customHeight="1" s="1">
      <c r="A1627" s="9" t="n">
        <v>1624</v>
      </c>
      <c r="B1627" s="6" t="inlineStr">
        <is>
          <t>09/03</t>
        </is>
      </c>
      <c r="C1627" s="6" t="n">
        <v>15</v>
      </c>
      <c r="D1627" s="6" t="n">
        <v>1</v>
      </c>
      <c r="E1627" s="10">
        <f>IF(D1627=1, IF(OR(C1627&lt;10, C1627&gt;=15),1,0), IF(OR(C1627&lt;7, C1627&gt;=18),1,0))</f>
        <v/>
      </c>
      <c r="F1627" s="11" t="n">
        <v>1.064</v>
      </c>
      <c r="G1627" s="12">
        <f>0.45*8</f>
        <v/>
      </c>
      <c r="H1627" s="12">
        <f>F1627-G1627</f>
        <v/>
      </c>
      <c r="I1627" s="10">
        <f>IF(E1627=0,"Fora",IF(E1626=0,"Carg xar",IF(H1627&lt;0,IF(M1627&lt;0.9,"Carg FV","Stby"),IF(M1627&gt;P1627,"V2H",IF(M1627&lt;0.9,"Carg xar","Stby")))))</f>
        <v/>
      </c>
      <c r="J1627" s="12">
        <f>IF(OR(I1627="Carg FV",I1627="Carg xar"),MIN(IF(I1627="Carg FV",ABS(H1627),7.4),7.4,MAX(0,(0.9-M1627)*40)*0.95),0)</f>
        <v/>
      </c>
      <c r="K1627" s="12">
        <f>IF(I1627="V2H",MIN(MAX(0,H1627),7.4,MAX(0,(M1627-P1627)*40)*0.95),0)</f>
        <v/>
      </c>
      <c r="L1627" s="12">
        <f>IF(E1627=0,0,MAX(0,H1627-K1627))</f>
        <v/>
      </c>
      <c r="M1627" s="13">
        <f>M1626+J1626/40-IF(I1626="V2H",K1626/(0.95*40),0)-IF(E1627=0,IF(E1626=1,IF(D1627=1,30,40)*0.18/(2*40),0),0)-IF(E1627=1,IF(E1626=0,IF(D1627=1,30,40)*0.18/(2*40),0),0)</f>
        <v/>
      </c>
      <c r="N1627" s="14" t="n">
        <v>0.09</v>
      </c>
      <c r="O1627" s="15">
        <f>K1627*N1627</f>
        <v/>
      </c>
      <c r="P1627">
        <f>IF(E1627=0,0.3,IF(D1627=1,IF(C1627&gt;=Params!$B$13-3,IF(C1627&lt;Params!$B$13,Params!$B$20,0.3),0.3),IF(C1627&gt;=Params!$B$15-3,IF(C1627&lt;Params!$B$15,Params!$B$21,0.3),0.3)))</f>
        <v/>
      </c>
    </row>
    <row r="1628" ht="15" customHeight="1" s="1">
      <c r="A1628" s="9" t="n">
        <v>1625</v>
      </c>
      <c r="B1628" s="6" t="inlineStr">
        <is>
          <t>09/03</t>
        </is>
      </c>
      <c r="C1628" s="6" t="n">
        <v>16</v>
      </c>
      <c r="D1628" s="6" t="n">
        <v>1</v>
      </c>
      <c r="E1628" s="10">
        <f>IF(D1628=1, IF(OR(C1628&lt;10, C1628&gt;=15),1,0), IF(OR(C1628&lt;7, C1628&gt;=18),1,0))</f>
        <v/>
      </c>
      <c r="F1628" s="11" t="n">
        <v>3.918</v>
      </c>
      <c r="G1628" s="12">
        <f>0.25*8</f>
        <v/>
      </c>
      <c r="H1628" s="12">
        <f>F1628-G1628</f>
        <v/>
      </c>
      <c r="I1628" s="10">
        <f>IF(E1628=0,"Fora",IF(E1627=0,"Carg xar",IF(H1628&lt;0,IF(M1628&lt;0.9,"Carg FV","Stby"),IF(M1628&gt;P1628,"V2H",IF(M1628&lt;0.9,"Carg xar","Stby")))))</f>
        <v/>
      </c>
      <c r="J1628" s="12">
        <f>IF(OR(I1628="Carg FV",I1628="Carg xar"),MIN(IF(I1628="Carg FV",ABS(H1628),7.4),7.4,MAX(0,(0.9-M1628)*40)*0.95),0)</f>
        <v/>
      </c>
      <c r="K1628" s="12">
        <f>IF(I1628="V2H",MIN(MAX(0,H1628),7.4,MAX(0,(M1628-P1628)*40)*0.95),0)</f>
        <v/>
      </c>
      <c r="L1628" s="12">
        <f>IF(E1628=0,0,MAX(0,H1628-K1628))</f>
        <v/>
      </c>
      <c r="M1628" s="13">
        <f>M1627+J1627/40-IF(I1627="V2H",K1627/(0.95*40),0)-IF(E1628=0,IF(E1627=1,IF(D1628=1,30,40)*0.18/(2*40),0),0)-IF(E1628=1,IF(E1627=0,IF(D1628=1,30,40)*0.18/(2*40),0),0)</f>
        <v/>
      </c>
      <c r="N1628" s="14" t="n">
        <v>0.09</v>
      </c>
      <c r="O1628" s="15">
        <f>K1628*N1628</f>
        <v/>
      </c>
      <c r="P1628">
        <f>IF(E1628=0,0.3,IF(D1628=1,IF(C1628&gt;=Params!$B$13-3,IF(C1628&lt;Params!$B$13,Params!$B$20,0.3),0.3),IF(C1628&gt;=Params!$B$15-3,IF(C1628&lt;Params!$B$15,Params!$B$21,0.3),0.3)))</f>
        <v/>
      </c>
    </row>
    <row r="1629" ht="15" customHeight="1" s="1">
      <c r="A1629" s="9" t="n">
        <v>1626</v>
      </c>
      <c r="B1629" s="6" t="inlineStr">
        <is>
          <t>09/03</t>
        </is>
      </c>
      <c r="C1629" s="6" t="n">
        <v>17</v>
      </c>
      <c r="D1629" s="6" t="n">
        <v>1</v>
      </c>
      <c r="E1629" s="10">
        <f>IF(D1629=1, IF(OR(C1629&lt;10, C1629&gt;=15),1,0), IF(OR(C1629&lt;7, C1629&gt;=18),1,0))</f>
        <v/>
      </c>
      <c r="F1629" s="11" t="n">
        <v>5.305</v>
      </c>
      <c r="G1629" s="12">
        <f>0.08*8</f>
        <v/>
      </c>
      <c r="H1629" s="12">
        <f>F1629-G1629</f>
        <v/>
      </c>
      <c r="I1629" s="10">
        <f>IF(E1629=0,"Fora",IF(E1628=0,"Carg xar",IF(H1629&lt;0,IF(M1629&lt;0.9,"Carg FV","Stby"),IF(M1629&gt;P1629,"V2H",IF(M1629&lt;0.9,"Carg xar","Stby")))))</f>
        <v/>
      </c>
      <c r="J1629" s="12">
        <f>IF(OR(I1629="Carg FV",I1629="Carg xar"),MIN(IF(I1629="Carg FV",ABS(H1629),7.4),7.4,MAX(0,(0.9-M1629)*40)*0.95),0)</f>
        <v/>
      </c>
      <c r="K1629" s="12">
        <f>IF(I1629="V2H",MIN(MAX(0,H1629),7.4,MAX(0,(M1629-P1629)*40)*0.95),0)</f>
        <v/>
      </c>
      <c r="L1629" s="12">
        <f>IF(E1629=0,0,MAX(0,H1629-K1629))</f>
        <v/>
      </c>
      <c r="M1629" s="13">
        <f>M1628+J1628/40-IF(I1628="V2H",K1628/(0.95*40),0)-IF(E1629=0,IF(E1628=1,IF(D1629=1,30,40)*0.18/(2*40),0),0)-IF(E1629=1,IF(E1628=0,IF(D1629=1,30,40)*0.18/(2*40),0),0)</f>
        <v/>
      </c>
      <c r="N1629" s="14" t="n">
        <v>0.09</v>
      </c>
      <c r="O1629" s="15">
        <f>K1629*N1629</f>
        <v/>
      </c>
      <c r="P1629">
        <f>IF(E1629=0,0.3,IF(D1629=1,IF(C1629&gt;=Params!$B$13-3,IF(C1629&lt;Params!$B$13,Params!$B$20,0.3),0.3),IF(C1629&gt;=Params!$B$15-3,IF(C1629&lt;Params!$B$15,Params!$B$21,0.3),0.3)))</f>
        <v/>
      </c>
    </row>
    <row r="1630" ht="15" customHeight="1" s="1">
      <c r="A1630" s="9" t="n">
        <v>1627</v>
      </c>
      <c r="B1630" s="6" t="inlineStr">
        <is>
          <t>09/03</t>
        </is>
      </c>
      <c r="C1630" s="6" t="n">
        <v>18</v>
      </c>
      <c r="D1630" s="6" t="n">
        <v>1</v>
      </c>
      <c r="E1630" s="10">
        <f>IF(D1630=1, IF(OR(C1630&lt;10, C1630&gt;=15),1,0), IF(OR(C1630&lt;7, C1630&gt;=18),1,0))</f>
        <v/>
      </c>
      <c r="F1630" s="11" t="n">
        <v>6.225</v>
      </c>
      <c r="G1630" s="12">
        <f>0*8</f>
        <v/>
      </c>
      <c r="H1630" s="12">
        <f>F1630-G1630</f>
        <v/>
      </c>
      <c r="I1630" s="10">
        <f>IF(E1630=0,"Fora",IF(E1629=0,"Carg xar",IF(H1630&lt;0,IF(M1630&lt;0.9,"Carg FV","Stby"),IF(M1630&gt;P1630,"V2H",IF(M1630&lt;0.9,"Carg xar","Stby")))))</f>
        <v/>
      </c>
      <c r="J1630" s="12">
        <f>IF(OR(I1630="Carg FV",I1630="Carg xar"),MIN(IF(I1630="Carg FV",ABS(H1630),7.4),7.4,MAX(0,(0.9-M1630)*40)*0.95),0)</f>
        <v/>
      </c>
      <c r="K1630" s="12">
        <f>IF(I1630="V2H",MIN(MAX(0,H1630),7.4,MAX(0,(M1630-P1630)*40)*0.95),0)</f>
        <v/>
      </c>
      <c r="L1630" s="12">
        <f>IF(E1630=0,0,MAX(0,H1630-K1630))</f>
        <v/>
      </c>
      <c r="M1630" s="13">
        <f>M1629+J1629/40-IF(I1629="V2H",K1629/(0.95*40),0)-IF(E1630=0,IF(E1629=1,IF(D1630=1,30,40)*0.18/(2*40),0),0)-IF(E1630=1,IF(E1629=0,IF(D1630=1,30,40)*0.18/(2*40),0),0)</f>
        <v/>
      </c>
      <c r="N1630" s="14" t="n">
        <v>0.09</v>
      </c>
      <c r="O1630" s="15">
        <f>K1630*N1630</f>
        <v/>
      </c>
      <c r="P1630">
        <f>IF(E1630=0,0.3,IF(D1630=1,IF(C1630&gt;=Params!$B$13-3,IF(C1630&lt;Params!$B$13,Params!$B$20,0.3),0.3),IF(C1630&gt;=Params!$B$15-3,IF(C1630&lt;Params!$B$15,Params!$B$21,0.3),0.3)))</f>
        <v/>
      </c>
    </row>
    <row r="1631" ht="15" customHeight="1" s="1">
      <c r="A1631" s="9" t="n">
        <v>1628</v>
      </c>
      <c r="B1631" s="6" t="inlineStr">
        <is>
          <t>09/03</t>
        </is>
      </c>
      <c r="C1631" s="6" t="n">
        <v>19</v>
      </c>
      <c r="D1631" s="6" t="n">
        <v>1</v>
      </c>
      <c r="E1631" s="10">
        <f>IF(D1631=1, IF(OR(C1631&lt;10, C1631&gt;=15),1,0), IF(OR(C1631&lt;7, C1631&gt;=18),1,0))</f>
        <v/>
      </c>
      <c r="F1631" s="11" t="n">
        <v>2.818</v>
      </c>
      <c r="G1631" s="12">
        <f>0*8</f>
        <v/>
      </c>
      <c r="H1631" s="12">
        <f>F1631-G1631</f>
        <v/>
      </c>
      <c r="I1631" s="10">
        <f>IF(E1631=0,"Fora",IF(E1630=0,"Carg xar",IF(H1631&lt;0,IF(M1631&lt;0.9,"Carg FV","Stby"),IF(M1631&gt;P1631,"V2H",IF(M1631&lt;0.9,"Carg xar","Stby")))))</f>
        <v/>
      </c>
      <c r="J1631" s="12">
        <f>IF(OR(I1631="Carg FV",I1631="Carg xar"),MIN(IF(I1631="Carg FV",ABS(H1631),7.4),7.4,MAX(0,(0.9-M1631)*40)*0.95),0)</f>
        <v/>
      </c>
      <c r="K1631" s="12">
        <f>IF(I1631="V2H",MIN(MAX(0,H1631),7.4,MAX(0,(M1631-P1631)*40)*0.95),0)</f>
        <v/>
      </c>
      <c r="L1631" s="12">
        <f>IF(E1631=0,0,MAX(0,H1631-K1631))</f>
        <v/>
      </c>
      <c r="M1631" s="13">
        <f>M1630+J1630/40-IF(I1630="V2H",K1630/(0.95*40),0)-IF(E1631=0,IF(E1630=1,IF(D1631=1,30,40)*0.18/(2*40),0),0)-IF(E1631=1,IF(E1630=0,IF(D1631=1,30,40)*0.18/(2*40),0),0)</f>
        <v/>
      </c>
      <c r="N1631" s="14" t="n">
        <v>0.09</v>
      </c>
      <c r="O1631" s="15">
        <f>K1631*N1631</f>
        <v/>
      </c>
      <c r="P1631">
        <f>IF(E1631=0,0.3,IF(D1631=1,IF(C1631&gt;=Params!$B$13-3,IF(C1631&lt;Params!$B$13,Params!$B$20,0.3),0.3),IF(C1631&gt;=Params!$B$15-3,IF(C1631&lt;Params!$B$15,Params!$B$21,0.3),0.3)))</f>
        <v/>
      </c>
    </row>
    <row r="1632" ht="15" customHeight="1" s="1">
      <c r="A1632" s="9" t="n">
        <v>1629</v>
      </c>
      <c r="B1632" s="6" t="inlineStr">
        <is>
          <t>09/03</t>
        </is>
      </c>
      <c r="C1632" s="6" t="n">
        <v>20</v>
      </c>
      <c r="D1632" s="6" t="n">
        <v>1</v>
      </c>
      <c r="E1632" s="10">
        <f>IF(D1632=1, IF(OR(C1632&lt;10, C1632&gt;=15),1,0), IF(OR(C1632&lt;7, C1632&gt;=18),1,0))</f>
        <v/>
      </c>
      <c r="F1632" s="11" t="n">
        <v>2.766</v>
      </c>
      <c r="G1632" s="12">
        <f>0*8</f>
        <v/>
      </c>
      <c r="H1632" s="12">
        <f>F1632-G1632</f>
        <v/>
      </c>
      <c r="I1632" s="10">
        <f>IF(E1632=0,"Fora",IF(E1631=0,"Carg xar",IF(H1632&lt;0,IF(M1632&lt;0.9,"Carg FV","Stby"),IF(M1632&gt;P1632,"V2H",IF(M1632&lt;0.9,"Carg xar","Stby")))))</f>
        <v/>
      </c>
      <c r="J1632" s="12">
        <f>IF(OR(I1632="Carg FV",I1632="Carg xar"),MIN(IF(I1632="Carg FV",ABS(H1632),7.4),7.4,MAX(0,(0.9-M1632)*40)*0.95),0)</f>
        <v/>
      </c>
      <c r="K1632" s="12">
        <f>IF(I1632="V2H",MIN(MAX(0,H1632),7.4,MAX(0,(M1632-P1632)*40)*0.95),0)</f>
        <v/>
      </c>
      <c r="L1632" s="12">
        <f>IF(E1632=0,0,MAX(0,H1632-K1632))</f>
        <v/>
      </c>
      <c r="M1632" s="13">
        <f>M1631+J1631/40-IF(I1631="V2H",K1631/(0.95*40),0)-IF(E1632=0,IF(E1631=1,IF(D1632=1,30,40)*0.18/(2*40),0),0)-IF(E1632=1,IF(E1631=0,IF(D1632=1,30,40)*0.18/(2*40),0),0)</f>
        <v/>
      </c>
      <c r="N1632" s="14" t="n">
        <v>0.09</v>
      </c>
      <c r="O1632" s="15">
        <f>K1632*N1632</f>
        <v/>
      </c>
      <c r="P1632">
        <f>IF(E1632=0,0.3,IF(D1632=1,IF(C1632&gt;=Params!$B$13-3,IF(C1632&lt;Params!$B$13,Params!$B$20,0.3),0.3),IF(C1632&gt;=Params!$B$15-3,IF(C1632&lt;Params!$B$15,Params!$B$21,0.3),0.3)))</f>
        <v/>
      </c>
    </row>
    <row r="1633" ht="15" customHeight="1" s="1">
      <c r="A1633" s="9" t="n">
        <v>1630</v>
      </c>
      <c r="B1633" s="6" t="inlineStr">
        <is>
          <t>09/03</t>
        </is>
      </c>
      <c r="C1633" s="6" t="n">
        <v>21</v>
      </c>
      <c r="D1633" s="6" t="n">
        <v>1</v>
      </c>
      <c r="E1633" s="10">
        <f>IF(D1633=1, IF(OR(C1633&lt;10, C1633&gt;=15),1,0), IF(OR(C1633&lt;7, C1633&gt;=18),1,0))</f>
        <v/>
      </c>
      <c r="F1633" s="11" t="n">
        <v>2.659</v>
      </c>
      <c r="G1633" s="12">
        <f>0*8</f>
        <v/>
      </c>
      <c r="H1633" s="12">
        <f>F1633-G1633</f>
        <v/>
      </c>
      <c r="I1633" s="10">
        <f>IF(E1633=0,"Fora",IF(E1632=0,"Carg xar",IF(H1633&lt;0,IF(M1633&lt;0.9,"Carg FV","Stby"),IF(M1633&gt;P1633,"V2H",IF(M1633&lt;0.9,"Carg xar","Stby")))))</f>
        <v/>
      </c>
      <c r="J1633" s="12">
        <f>IF(OR(I1633="Carg FV",I1633="Carg xar"),MIN(IF(I1633="Carg FV",ABS(H1633),7.4),7.4,MAX(0,(0.9-M1633)*40)*0.95),0)</f>
        <v/>
      </c>
      <c r="K1633" s="12">
        <f>IF(I1633="V2H",MIN(MAX(0,H1633),7.4,MAX(0,(M1633-P1633)*40)*0.95),0)</f>
        <v/>
      </c>
      <c r="L1633" s="12">
        <f>IF(E1633=0,0,MAX(0,H1633-K1633))</f>
        <v/>
      </c>
      <c r="M1633" s="13">
        <f>M1632+J1632/40-IF(I1632="V2H",K1632/(0.95*40),0)-IF(E1633=0,IF(E1632=1,IF(D1633=1,30,40)*0.18/(2*40),0),0)-IF(E1633=1,IF(E1632=0,IF(D1633=1,30,40)*0.18/(2*40),0),0)</f>
        <v/>
      </c>
      <c r="N1633" s="14" t="n">
        <v>0.09</v>
      </c>
      <c r="O1633" s="15">
        <f>K1633*N1633</f>
        <v/>
      </c>
      <c r="P1633">
        <f>IF(E1633=0,0.3,IF(D1633=1,IF(C1633&gt;=Params!$B$13-3,IF(C1633&lt;Params!$B$13,Params!$B$20,0.3),0.3),IF(C1633&gt;=Params!$B$15-3,IF(C1633&lt;Params!$B$15,Params!$B$21,0.3),0.3)))</f>
        <v/>
      </c>
    </row>
    <row r="1634" ht="15" customHeight="1" s="1">
      <c r="A1634" s="9" t="n">
        <v>1631</v>
      </c>
      <c r="B1634" s="6" t="inlineStr">
        <is>
          <t>09/03</t>
        </is>
      </c>
      <c r="C1634" s="6" t="n">
        <v>22</v>
      </c>
      <c r="D1634" s="6" t="n">
        <v>1</v>
      </c>
      <c r="E1634" s="10">
        <f>IF(D1634=1, IF(OR(C1634&lt;10, C1634&gt;=15),1,0), IF(OR(C1634&lt;7, C1634&gt;=18),1,0))</f>
        <v/>
      </c>
      <c r="F1634" s="11" t="n">
        <v>2.339</v>
      </c>
      <c r="G1634" s="12">
        <f>0*8</f>
        <v/>
      </c>
      <c r="H1634" s="12">
        <f>F1634-G1634</f>
        <v/>
      </c>
      <c r="I1634" s="10">
        <f>IF(E1634=0,"Fora",IF(E1633=0,"Carg xar",IF(H1634&lt;0,IF(M1634&lt;0.9,"Carg FV","Stby"),IF(M1634&gt;P1634,"V2H",IF(M1634&lt;0.9,"Carg xar","Stby")))))</f>
        <v/>
      </c>
      <c r="J1634" s="12">
        <f>IF(OR(I1634="Carg FV",I1634="Carg xar"),MIN(IF(I1634="Carg FV",ABS(H1634),7.4),7.4,MAX(0,(0.9-M1634)*40)*0.95),0)</f>
        <v/>
      </c>
      <c r="K1634" s="12">
        <f>IF(I1634="V2H",MIN(MAX(0,H1634),7.4,MAX(0,(M1634-P1634)*40)*0.95),0)</f>
        <v/>
      </c>
      <c r="L1634" s="12">
        <f>IF(E1634=0,0,MAX(0,H1634-K1634))</f>
        <v/>
      </c>
      <c r="M1634" s="13">
        <f>M1633+J1633/40-IF(I1633="V2H",K1633/(0.95*40),0)-IF(E1634=0,IF(E1633=1,IF(D1634=1,30,40)*0.18/(2*40),0),0)-IF(E1634=1,IF(E1633=0,IF(D1634=1,30,40)*0.18/(2*40),0),0)</f>
        <v/>
      </c>
      <c r="N1634" s="14" t="n">
        <v>0.09</v>
      </c>
      <c r="O1634" s="15">
        <f>K1634*N1634</f>
        <v/>
      </c>
      <c r="P1634">
        <f>IF(E1634=0,0.3,IF(D1634=1,IF(C1634&gt;=Params!$B$13-3,IF(C1634&lt;Params!$B$13,Params!$B$20,0.3),0.3),IF(C1634&gt;=Params!$B$15-3,IF(C1634&lt;Params!$B$15,Params!$B$21,0.3),0.3)))</f>
        <v/>
      </c>
    </row>
    <row r="1635" ht="15" customHeight="1" s="1">
      <c r="A1635" s="9" t="n">
        <v>1632</v>
      </c>
      <c r="B1635" s="6" t="inlineStr">
        <is>
          <t>09/03</t>
        </is>
      </c>
      <c r="C1635" s="6" t="n">
        <v>23</v>
      </c>
      <c r="D1635" s="6" t="n">
        <v>1</v>
      </c>
      <c r="E1635" s="10">
        <f>IF(D1635=1, IF(OR(C1635&lt;10, C1635&gt;=15),1,0), IF(OR(C1635&lt;7, C1635&gt;=18),1,0))</f>
        <v/>
      </c>
      <c r="F1635" s="11" t="n">
        <v>2.181</v>
      </c>
      <c r="G1635" s="12">
        <f>0*8</f>
        <v/>
      </c>
      <c r="H1635" s="12">
        <f>F1635-G1635</f>
        <v/>
      </c>
      <c r="I1635" s="10">
        <f>IF(E1635=0,"Fora",IF(E1634=0,"Carg xar",IF(H1635&lt;0,IF(M1635&lt;0.9,"Carg FV","Stby"),IF(M1635&gt;P1635,"V2H",IF(M1635&lt;0.9,"Carg xar","Stby")))))</f>
        <v/>
      </c>
      <c r="J1635" s="12">
        <f>IF(OR(I1635="Carg FV",I1635="Carg xar"),MIN(IF(I1635="Carg FV",ABS(H1635),7.4),7.4,MAX(0,(0.9-M1635)*40)*0.95),0)</f>
        <v/>
      </c>
      <c r="K1635" s="12">
        <f>IF(I1635="V2H",MIN(MAX(0,H1635),7.4,MAX(0,(M1635-P1635)*40)*0.95),0)</f>
        <v/>
      </c>
      <c r="L1635" s="12">
        <f>IF(E1635=0,0,MAX(0,H1635-K1635))</f>
        <v/>
      </c>
      <c r="M1635" s="13">
        <f>M1634+J1634/40-IF(I1634="V2H",K1634/(0.95*40),0)-IF(E1635=0,IF(E1634=1,IF(D1635=1,30,40)*0.18/(2*40),0),0)-IF(E1635=1,IF(E1634=0,IF(D1635=1,30,40)*0.18/(2*40),0),0)</f>
        <v/>
      </c>
      <c r="N1635" s="14" t="n">
        <v>0.09</v>
      </c>
      <c r="O1635" s="15">
        <f>K1635*N1635</f>
        <v/>
      </c>
      <c r="P1635">
        <f>IF(E1635=0,0.3,IF(D1635=1,IF(C1635&gt;=Params!$B$13-3,IF(C1635&lt;Params!$B$13,Params!$B$20,0.3),0.3),IF(C1635&gt;=Params!$B$15-3,IF(C1635&lt;Params!$B$15,Params!$B$21,0.3),0.3)))</f>
        <v/>
      </c>
    </row>
    <row r="1636" ht="15" customHeight="1" s="1">
      <c r="A1636" s="9" t="n">
        <v>1633</v>
      </c>
      <c r="B1636" s="6" t="inlineStr">
        <is>
          <t>10/03</t>
        </is>
      </c>
      <c r="C1636" s="6" t="n">
        <v>0</v>
      </c>
      <c r="D1636" s="6" t="n">
        <v>0</v>
      </c>
      <c r="E1636" s="10">
        <f>IF(D1636=1, IF(OR(C1636&lt;10, C1636&gt;=15),1,0), IF(OR(C1636&lt;7, C1636&gt;=18),1,0))</f>
        <v/>
      </c>
      <c r="F1636" s="11" t="n">
        <v>2.442</v>
      </c>
      <c r="G1636" s="12">
        <f>0*8</f>
        <v/>
      </c>
      <c r="H1636" s="12">
        <f>F1636-G1636</f>
        <v/>
      </c>
      <c r="I1636" s="10">
        <f>IF(E1636=0,"Fora",IF(E1635=0,"Carg xar",IF(H1636&lt;0,IF(M1636&lt;0.9,"Carg FV","Stby"),IF(M1636&gt;P1636,"V2H",IF(M1636&lt;0.9,"Carg xar","Stby")))))</f>
        <v/>
      </c>
      <c r="J1636" s="12">
        <f>IF(OR(I1636="Carg FV",I1636="Carg xar"),MIN(IF(I1636="Carg FV",ABS(H1636),7.4),7.4,MAX(0,(0.9-M1636)*40)*0.95),0)</f>
        <v/>
      </c>
      <c r="K1636" s="12">
        <f>IF(I1636="V2H",MIN(MAX(0,H1636),7.4,MAX(0,(M1636-P1636)*40)*0.95),0)</f>
        <v/>
      </c>
      <c r="L1636" s="12">
        <f>IF(E1636=0,0,MAX(0,H1636-K1636))</f>
        <v/>
      </c>
      <c r="M1636" s="13">
        <f>M1635+J1635/40-IF(I1635="V2H",K1635/(0.95*40),0)-IF(E1636=0,IF(E1635=1,IF(D1636=1,30,40)*0.18/(2*40),0),0)-IF(E1636=1,IF(E1635=0,IF(D1636=1,30,40)*0.18/(2*40),0),0)</f>
        <v/>
      </c>
      <c r="N1636" s="14" t="n">
        <v>0.09</v>
      </c>
      <c r="O1636" s="15">
        <f>K1636*N1636</f>
        <v/>
      </c>
      <c r="P1636">
        <f>IF(E1636=0,0.3,IF(D1636=1,IF(C1636&gt;=Params!$B$13-3,IF(C1636&lt;Params!$B$13,Params!$B$20,0.3),0.3),IF(C1636&gt;=Params!$B$15-3,IF(C1636&lt;Params!$B$15,Params!$B$21,0.3),0.3)))</f>
        <v/>
      </c>
    </row>
    <row r="1637" ht="15" customHeight="1" s="1">
      <c r="A1637" s="9" t="n">
        <v>1634</v>
      </c>
      <c r="B1637" s="6" t="inlineStr">
        <is>
          <t>10/03</t>
        </is>
      </c>
      <c r="C1637" s="6" t="n">
        <v>1</v>
      </c>
      <c r="D1637" s="6" t="n">
        <v>0</v>
      </c>
      <c r="E1637" s="10">
        <f>IF(D1637=1, IF(OR(C1637&lt;10, C1637&gt;=15),1,0), IF(OR(C1637&lt;7, C1637&gt;=18),1,0))</f>
        <v/>
      </c>
      <c r="F1637" s="11" t="n">
        <v>2.446</v>
      </c>
      <c r="G1637" s="12">
        <f>0*8</f>
        <v/>
      </c>
      <c r="H1637" s="12">
        <f>F1637-G1637</f>
        <v/>
      </c>
      <c r="I1637" s="10">
        <f>IF(E1637=0,"Fora",IF(E1636=0,"Carg xar",IF(H1637&lt;0,IF(M1637&lt;0.9,"Carg FV","Stby"),IF(M1637&gt;P1637,"V2H",IF(M1637&lt;0.9,"Carg xar","Stby")))))</f>
        <v/>
      </c>
      <c r="J1637" s="12">
        <f>IF(OR(I1637="Carg FV",I1637="Carg xar"),MIN(IF(I1637="Carg FV",ABS(H1637),7.4),7.4,MAX(0,(0.9-M1637)*40)*0.95),0)</f>
        <v/>
      </c>
      <c r="K1637" s="12">
        <f>IF(I1637="V2H",MIN(MAX(0,H1637),7.4,MAX(0,(M1637-P1637)*40)*0.95),0)</f>
        <v/>
      </c>
      <c r="L1637" s="12">
        <f>IF(E1637=0,0,MAX(0,H1637-K1637))</f>
        <v/>
      </c>
      <c r="M1637" s="13">
        <f>M1636+J1636/40-IF(I1636="V2H",K1636/(0.95*40),0)-IF(E1637=0,IF(E1636=1,IF(D1637=1,30,40)*0.18/(2*40),0),0)-IF(E1637=1,IF(E1636=0,IF(D1637=1,30,40)*0.18/(2*40),0),0)</f>
        <v/>
      </c>
      <c r="N1637" s="14" t="n">
        <v>0.09</v>
      </c>
      <c r="O1637" s="15">
        <f>K1637*N1637</f>
        <v/>
      </c>
      <c r="P1637">
        <f>IF(E1637=0,0.3,IF(D1637=1,IF(C1637&gt;=Params!$B$13-3,IF(C1637&lt;Params!$B$13,Params!$B$20,0.3),0.3),IF(C1637&gt;=Params!$B$15-3,IF(C1637&lt;Params!$B$15,Params!$B$21,0.3),0.3)))</f>
        <v/>
      </c>
    </row>
    <row r="1638" ht="15" customHeight="1" s="1">
      <c r="A1638" s="9" t="n">
        <v>1635</v>
      </c>
      <c r="B1638" s="6" t="inlineStr">
        <is>
          <t>10/03</t>
        </is>
      </c>
      <c r="C1638" s="6" t="n">
        <v>2</v>
      </c>
      <c r="D1638" s="6" t="n">
        <v>0</v>
      </c>
      <c r="E1638" s="10">
        <f>IF(D1638=1, IF(OR(C1638&lt;10, C1638&gt;=15),1,0), IF(OR(C1638&lt;7, C1638&gt;=18),1,0))</f>
        <v/>
      </c>
      <c r="F1638" s="11" t="n">
        <v>2.81</v>
      </c>
      <c r="G1638" s="12">
        <f>0*8</f>
        <v/>
      </c>
      <c r="H1638" s="12">
        <f>F1638-G1638</f>
        <v/>
      </c>
      <c r="I1638" s="10">
        <f>IF(E1638=0,"Fora",IF(E1637=0,"Carg xar",IF(H1638&lt;0,IF(M1638&lt;0.9,"Carg FV","Stby"),IF(M1638&gt;P1638,"V2H",IF(M1638&lt;0.9,"Carg xar","Stby")))))</f>
        <v/>
      </c>
      <c r="J1638" s="12">
        <f>IF(OR(I1638="Carg FV",I1638="Carg xar"),MIN(IF(I1638="Carg FV",ABS(H1638),7.4),7.4,MAX(0,(0.9-M1638)*40)*0.95),0)</f>
        <v/>
      </c>
      <c r="K1638" s="12">
        <f>IF(I1638="V2H",MIN(MAX(0,H1638),7.4,MAX(0,(M1638-P1638)*40)*0.95),0)</f>
        <v/>
      </c>
      <c r="L1638" s="12">
        <f>IF(E1638=0,0,MAX(0,H1638-K1638))</f>
        <v/>
      </c>
      <c r="M1638" s="13">
        <f>M1637+J1637/40-IF(I1637="V2H",K1637/(0.95*40),0)-IF(E1638=0,IF(E1637=1,IF(D1638=1,30,40)*0.18/(2*40),0),0)-IF(E1638=1,IF(E1637=0,IF(D1638=1,30,40)*0.18/(2*40),0),0)</f>
        <v/>
      </c>
      <c r="N1638" s="14" t="n">
        <v>0.09</v>
      </c>
      <c r="O1638" s="15">
        <f>K1638*N1638</f>
        <v/>
      </c>
      <c r="P1638">
        <f>IF(E1638=0,0.3,IF(D1638=1,IF(C1638&gt;=Params!$B$13-3,IF(C1638&lt;Params!$B$13,Params!$B$20,0.3),0.3),IF(C1638&gt;=Params!$B$15-3,IF(C1638&lt;Params!$B$15,Params!$B$21,0.3),0.3)))</f>
        <v/>
      </c>
    </row>
    <row r="1639" ht="15" customHeight="1" s="1">
      <c r="A1639" s="9" t="n">
        <v>1636</v>
      </c>
      <c r="B1639" s="6" t="inlineStr">
        <is>
          <t>10/03</t>
        </is>
      </c>
      <c r="C1639" s="6" t="n">
        <v>3</v>
      </c>
      <c r="D1639" s="6" t="n">
        <v>0</v>
      </c>
      <c r="E1639" s="10">
        <f>IF(D1639=1, IF(OR(C1639&lt;10, C1639&gt;=15),1,0), IF(OR(C1639&lt;7, C1639&gt;=18),1,0))</f>
        <v/>
      </c>
      <c r="F1639" s="11" t="n">
        <v>2.675</v>
      </c>
      <c r="G1639" s="12">
        <f>0*8</f>
        <v/>
      </c>
      <c r="H1639" s="12">
        <f>F1639-G1639</f>
        <v/>
      </c>
      <c r="I1639" s="10">
        <f>IF(E1639=0,"Fora",IF(E1638=0,"Carg xar",IF(H1639&lt;0,IF(M1639&lt;0.9,"Carg FV","Stby"),IF(M1639&gt;P1639,"V2H",IF(M1639&lt;0.9,"Carg xar","Stby")))))</f>
        <v/>
      </c>
      <c r="J1639" s="12">
        <f>IF(OR(I1639="Carg FV",I1639="Carg xar"),MIN(IF(I1639="Carg FV",ABS(H1639),7.4),7.4,MAX(0,(0.9-M1639)*40)*0.95),0)</f>
        <v/>
      </c>
      <c r="K1639" s="12">
        <f>IF(I1639="V2H",MIN(MAX(0,H1639),7.4,MAX(0,(M1639-P1639)*40)*0.95),0)</f>
        <v/>
      </c>
      <c r="L1639" s="12">
        <f>IF(E1639=0,0,MAX(0,H1639-K1639))</f>
        <v/>
      </c>
      <c r="M1639" s="13">
        <f>M1638+J1638/40-IF(I1638="V2H",K1638/(0.95*40),0)-IF(E1639=0,IF(E1638=1,IF(D1639=1,30,40)*0.18/(2*40),0),0)-IF(E1639=1,IF(E1638=0,IF(D1639=1,30,40)*0.18/(2*40),0),0)</f>
        <v/>
      </c>
      <c r="N1639" s="14" t="n">
        <v>0.09</v>
      </c>
      <c r="O1639" s="15">
        <f>K1639*N1639</f>
        <v/>
      </c>
      <c r="P1639">
        <f>IF(E1639=0,0.3,IF(D1639=1,IF(C1639&gt;=Params!$B$13-3,IF(C1639&lt;Params!$B$13,Params!$B$20,0.3),0.3),IF(C1639&gt;=Params!$B$15-3,IF(C1639&lt;Params!$B$15,Params!$B$21,0.3),0.3)))</f>
        <v/>
      </c>
    </row>
    <row r="1640" ht="15" customHeight="1" s="1">
      <c r="A1640" s="9" t="n">
        <v>1637</v>
      </c>
      <c r="B1640" s="6" t="inlineStr">
        <is>
          <t>10/03</t>
        </is>
      </c>
      <c r="C1640" s="6" t="n">
        <v>4</v>
      </c>
      <c r="D1640" s="6" t="n">
        <v>0</v>
      </c>
      <c r="E1640" s="10">
        <f>IF(D1640=1, IF(OR(C1640&lt;10, C1640&gt;=15),1,0), IF(OR(C1640&lt;7, C1640&gt;=18),1,0))</f>
        <v/>
      </c>
      <c r="F1640" s="11" t="n">
        <v>2.751</v>
      </c>
      <c r="G1640" s="12">
        <f>0*8</f>
        <v/>
      </c>
      <c r="H1640" s="12">
        <f>F1640-G1640</f>
        <v/>
      </c>
      <c r="I1640" s="10">
        <f>IF(E1640=0,"Fora",IF(E1639=0,"Carg xar",IF(H1640&lt;0,IF(M1640&lt;0.9,"Carg FV","Stby"),IF(M1640&gt;P1640,"V2H",IF(M1640&lt;0.9,"Carg xar","Stby")))))</f>
        <v/>
      </c>
      <c r="J1640" s="12">
        <f>IF(OR(I1640="Carg FV",I1640="Carg xar"),MIN(IF(I1640="Carg FV",ABS(H1640),7.4),7.4,MAX(0,(0.9-M1640)*40)*0.95),0)</f>
        <v/>
      </c>
      <c r="K1640" s="12">
        <f>IF(I1640="V2H",MIN(MAX(0,H1640),7.4,MAX(0,(M1640-P1640)*40)*0.95),0)</f>
        <v/>
      </c>
      <c r="L1640" s="12">
        <f>IF(E1640=0,0,MAX(0,H1640-K1640))</f>
        <v/>
      </c>
      <c r="M1640" s="13">
        <f>M1639+J1639/40-IF(I1639="V2H",K1639/(0.95*40),0)-IF(E1640=0,IF(E1639=1,IF(D1640=1,30,40)*0.18/(2*40),0),0)-IF(E1640=1,IF(E1639=0,IF(D1640=1,30,40)*0.18/(2*40),0),0)</f>
        <v/>
      </c>
      <c r="N1640" s="14" t="n">
        <v>0.09</v>
      </c>
      <c r="O1640" s="15">
        <f>K1640*N1640</f>
        <v/>
      </c>
      <c r="P1640">
        <f>IF(E1640=0,0.3,IF(D1640=1,IF(C1640&gt;=Params!$B$13-3,IF(C1640&lt;Params!$B$13,Params!$B$20,0.3),0.3),IF(C1640&gt;=Params!$B$15-3,IF(C1640&lt;Params!$B$15,Params!$B$21,0.3),0.3)))</f>
        <v/>
      </c>
    </row>
    <row r="1641" ht="15" customHeight="1" s="1">
      <c r="A1641" s="9" t="n">
        <v>1638</v>
      </c>
      <c r="B1641" s="6" t="inlineStr">
        <is>
          <t>10/03</t>
        </is>
      </c>
      <c r="C1641" s="6" t="n">
        <v>5</v>
      </c>
      <c r="D1641" s="6" t="n">
        <v>0</v>
      </c>
      <c r="E1641" s="10">
        <f>IF(D1641=1, IF(OR(C1641&lt;10, C1641&gt;=15),1,0), IF(OR(C1641&lt;7, C1641&gt;=18),1,0))</f>
        <v/>
      </c>
      <c r="F1641" s="11" t="n">
        <v>2.63</v>
      </c>
      <c r="G1641" s="12">
        <f>0*8</f>
        <v/>
      </c>
      <c r="H1641" s="12">
        <f>F1641-G1641</f>
        <v/>
      </c>
      <c r="I1641" s="10">
        <f>IF(E1641=0,"Fora",IF(E1640=0,"Carg xar",IF(H1641&lt;0,IF(M1641&lt;0.9,"Carg FV","Stby"),IF(M1641&gt;P1641,"V2H",IF(M1641&lt;0.9,"Carg xar","Stby")))))</f>
        <v/>
      </c>
      <c r="J1641" s="12">
        <f>IF(OR(I1641="Carg FV",I1641="Carg xar"),MIN(IF(I1641="Carg FV",ABS(H1641),7.4),7.4,MAX(0,(0.9-M1641)*40)*0.95),0)</f>
        <v/>
      </c>
      <c r="K1641" s="12">
        <f>IF(I1641="V2H",MIN(MAX(0,H1641),7.4,MAX(0,(M1641-P1641)*40)*0.95),0)</f>
        <v/>
      </c>
      <c r="L1641" s="12">
        <f>IF(E1641=0,0,MAX(0,H1641-K1641))</f>
        <v/>
      </c>
      <c r="M1641" s="13">
        <f>M1640+J1640/40-IF(I1640="V2H",K1640/(0.95*40),0)-IF(E1641=0,IF(E1640=1,IF(D1641=1,30,40)*0.18/(2*40),0),0)-IF(E1641=1,IF(E1640=0,IF(D1641=1,30,40)*0.18/(2*40),0),0)</f>
        <v/>
      </c>
      <c r="N1641" s="14" t="n">
        <v>0.09</v>
      </c>
      <c r="O1641" s="15">
        <f>K1641*N1641</f>
        <v/>
      </c>
      <c r="P1641">
        <f>IF(E1641=0,0.3,IF(D1641=1,IF(C1641&gt;=Params!$B$13-3,IF(C1641&lt;Params!$B$13,Params!$B$20,0.3),0.3),IF(C1641&gt;=Params!$B$15-3,IF(C1641&lt;Params!$B$15,Params!$B$21,0.3),0.3)))</f>
        <v/>
      </c>
    </row>
    <row r="1642" ht="15" customHeight="1" s="1">
      <c r="A1642" s="9" t="n">
        <v>1639</v>
      </c>
      <c r="B1642" s="6" t="inlineStr">
        <is>
          <t>10/03</t>
        </is>
      </c>
      <c r="C1642" s="6" t="n">
        <v>6</v>
      </c>
      <c r="D1642" s="6" t="n">
        <v>0</v>
      </c>
      <c r="E1642" s="10">
        <f>IF(D1642=1, IF(OR(C1642&lt;10, C1642&gt;=15),1,0), IF(OR(C1642&lt;7, C1642&gt;=18),1,0))</f>
        <v/>
      </c>
      <c r="F1642" s="11" t="n">
        <v>2.895</v>
      </c>
      <c r="G1642" s="12">
        <f>0*8</f>
        <v/>
      </c>
      <c r="H1642" s="12">
        <f>F1642-G1642</f>
        <v/>
      </c>
      <c r="I1642" s="10">
        <f>IF(E1642=0,"Fora",IF(E1641=0,"Carg xar",IF(H1642&lt;0,IF(M1642&lt;0.9,"Carg FV","Stby"),IF(M1642&gt;P1642,"V2H",IF(M1642&lt;0.9,"Carg xar","Stby")))))</f>
        <v/>
      </c>
      <c r="J1642" s="12">
        <f>IF(OR(I1642="Carg FV",I1642="Carg xar"),MIN(IF(I1642="Carg FV",ABS(H1642),7.4),7.4,MAX(0,(0.9-M1642)*40)*0.95),0)</f>
        <v/>
      </c>
      <c r="K1642" s="12">
        <f>IF(I1642="V2H",MIN(MAX(0,H1642),7.4,MAX(0,(M1642-P1642)*40)*0.95),0)</f>
        <v/>
      </c>
      <c r="L1642" s="12">
        <f>IF(E1642=0,0,MAX(0,H1642-K1642))</f>
        <v/>
      </c>
      <c r="M1642" s="13">
        <f>M1641+J1641/40-IF(I1641="V2H",K1641/(0.95*40),0)-IF(E1642=0,IF(E1641=1,IF(D1642=1,30,40)*0.18/(2*40),0),0)-IF(E1642=1,IF(E1641=0,IF(D1642=1,30,40)*0.18/(2*40),0),0)</f>
        <v/>
      </c>
      <c r="N1642" s="14" t="n">
        <v>0.09</v>
      </c>
      <c r="O1642" s="15">
        <f>K1642*N1642</f>
        <v/>
      </c>
      <c r="P1642">
        <f>IF(E1642=0,0.3,IF(D1642=1,IF(C1642&gt;=Params!$B$13-3,IF(C1642&lt;Params!$B$13,Params!$B$20,0.3),0.3),IF(C1642&gt;=Params!$B$15-3,IF(C1642&lt;Params!$B$15,Params!$B$21,0.3),0.3)))</f>
        <v/>
      </c>
    </row>
    <row r="1643" ht="15" customHeight="1" s="1">
      <c r="A1643" s="9" t="n">
        <v>1640</v>
      </c>
      <c r="B1643" s="6" t="inlineStr">
        <is>
          <t>10/03</t>
        </is>
      </c>
      <c r="C1643" s="6" t="n">
        <v>7</v>
      </c>
      <c r="D1643" s="6" t="n">
        <v>0</v>
      </c>
      <c r="E1643" s="10">
        <f>IF(D1643=1, IF(OR(C1643&lt;10, C1643&gt;=15),1,0), IF(OR(C1643&lt;7, C1643&gt;=18),1,0))</f>
        <v/>
      </c>
      <c r="F1643" s="11" t="n">
        <v>2.768</v>
      </c>
      <c r="G1643" s="12">
        <f>0.05*8</f>
        <v/>
      </c>
      <c r="H1643" s="12">
        <f>F1643-G1643</f>
        <v/>
      </c>
      <c r="I1643" s="10">
        <f>IF(E1643=0,"Fora",IF(E1642=0,"Carg xar",IF(H1643&lt;0,IF(M1643&lt;0.9,"Carg FV","Stby"),IF(M1643&gt;P1643,"V2H",IF(M1643&lt;0.9,"Carg xar","Stby")))))</f>
        <v/>
      </c>
      <c r="J1643" s="12">
        <f>IF(OR(I1643="Carg FV",I1643="Carg xar"),MIN(IF(I1643="Carg FV",ABS(H1643),7.4),7.4,MAX(0,(0.9-M1643)*40)*0.95),0)</f>
        <v/>
      </c>
      <c r="K1643" s="12">
        <f>IF(I1643="V2H",MIN(MAX(0,H1643),7.4,MAX(0,(M1643-P1643)*40)*0.95),0)</f>
        <v/>
      </c>
      <c r="L1643" s="12">
        <f>IF(E1643=0,0,MAX(0,H1643-K1643))</f>
        <v/>
      </c>
      <c r="M1643" s="13">
        <f>M1642+J1642/40-IF(I1642="V2H",K1642/(0.95*40),0)-IF(E1643=0,IF(E1642=1,IF(D1643=1,30,40)*0.18/(2*40),0),0)-IF(E1643=1,IF(E1642=0,IF(D1643=1,30,40)*0.18/(2*40),0),0)</f>
        <v/>
      </c>
      <c r="N1643" s="14" t="n">
        <v>0.09</v>
      </c>
      <c r="O1643" s="15">
        <f>K1643*N1643</f>
        <v/>
      </c>
      <c r="P1643">
        <f>IF(E1643=0,0.3,IF(D1643=1,IF(C1643&gt;=Params!$B$13-3,IF(C1643&lt;Params!$B$13,Params!$B$20,0.3),0.3),IF(C1643&gt;=Params!$B$15-3,IF(C1643&lt;Params!$B$15,Params!$B$21,0.3),0.3)))</f>
        <v/>
      </c>
    </row>
    <row r="1644" ht="15" customHeight="1" s="1">
      <c r="A1644" s="9" t="n">
        <v>1641</v>
      </c>
      <c r="B1644" s="6" t="inlineStr">
        <is>
          <t>10/03</t>
        </is>
      </c>
      <c r="C1644" s="6" t="n">
        <v>8</v>
      </c>
      <c r="D1644" s="6" t="n">
        <v>0</v>
      </c>
      <c r="E1644" s="10">
        <f>IF(D1644=1, IF(OR(C1644&lt;10, C1644&gt;=15),1,0), IF(OR(C1644&lt;7, C1644&gt;=18),1,0))</f>
        <v/>
      </c>
      <c r="F1644" s="11" t="n">
        <v>2.578</v>
      </c>
      <c r="G1644" s="12">
        <f>0.18*8</f>
        <v/>
      </c>
      <c r="H1644" s="12">
        <f>F1644-G1644</f>
        <v/>
      </c>
      <c r="I1644" s="10">
        <f>IF(E1644=0,"Fora",IF(E1643=0,"Carg xar",IF(H1644&lt;0,IF(M1644&lt;0.9,"Carg FV","Stby"),IF(M1644&gt;P1644,"V2H",IF(M1644&lt;0.9,"Carg xar","Stby")))))</f>
        <v/>
      </c>
      <c r="J1644" s="12">
        <f>IF(OR(I1644="Carg FV",I1644="Carg xar"),MIN(IF(I1644="Carg FV",ABS(H1644),7.4),7.4,MAX(0,(0.9-M1644)*40)*0.95),0)</f>
        <v/>
      </c>
      <c r="K1644" s="12">
        <f>IF(I1644="V2H",MIN(MAX(0,H1644),7.4,MAX(0,(M1644-P1644)*40)*0.95),0)</f>
        <v/>
      </c>
      <c r="L1644" s="12">
        <f>IF(E1644=0,0,MAX(0,H1644-K1644))</f>
        <v/>
      </c>
      <c r="M1644" s="13">
        <f>M1643+J1643/40-IF(I1643="V2H",K1643/(0.95*40),0)-IF(E1644=0,IF(E1643=1,IF(D1644=1,30,40)*0.18/(2*40),0),0)-IF(E1644=1,IF(E1643=0,IF(D1644=1,30,40)*0.18/(2*40),0),0)</f>
        <v/>
      </c>
      <c r="N1644" s="14" t="n">
        <v>0.15</v>
      </c>
      <c r="O1644" s="15">
        <f>K1644*N1644</f>
        <v/>
      </c>
      <c r="P1644">
        <f>IF(E1644=0,0.3,IF(D1644=1,IF(C1644&gt;=Params!$B$13-3,IF(C1644&lt;Params!$B$13,Params!$B$20,0.3),0.3),IF(C1644&gt;=Params!$B$15-3,IF(C1644&lt;Params!$B$15,Params!$B$21,0.3),0.3)))</f>
        <v/>
      </c>
    </row>
    <row r="1645" ht="15" customHeight="1" s="1">
      <c r="A1645" s="9" t="n">
        <v>1642</v>
      </c>
      <c r="B1645" s="6" t="inlineStr">
        <is>
          <t>10/03</t>
        </is>
      </c>
      <c r="C1645" s="6" t="n">
        <v>9</v>
      </c>
      <c r="D1645" s="6" t="n">
        <v>0</v>
      </c>
      <c r="E1645" s="10">
        <f>IF(D1645=1, IF(OR(C1645&lt;10, C1645&gt;=15),1,0), IF(OR(C1645&lt;7, C1645&gt;=18),1,0))</f>
        <v/>
      </c>
      <c r="F1645" s="11" t="n">
        <v>0.463</v>
      </c>
      <c r="G1645" s="12">
        <f>0.38*8</f>
        <v/>
      </c>
      <c r="H1645" s="12">
        <f>F1645-G1645</f>
        <v/>
      </c>
      <c r="I1645" s="10">
        <f>IF(E1645=0,"Fora",IF(E1644=0,"Carg xar",IF(H1645&lt;0,IF(M1645&lt;0.9,"Carg FV","Stby"),IF(M1645&gt;P1645,"V2H",IF(M1645&lt;0.9,"Carg xar","Stby")))))</f>
        <v/>
      </c>
      <c r="J1645" s="12">
        <f>IF(OR(I1645="Carg FV",I1645="Carg xar"),MIN(IF(I1645="Carg FV",ABS(H1645),7.4),7.4,MAX(0,(0.9-M1645)*40)*0.95),0)</f>
        <v/>
      </c>
      <c r="K1645" s="12">
        <f>IF(I1645="V2H",MIN(MAX(0,H1645),7.4,MAX(0,(M1645-P1645)*40)*0.95),0)</f>
        <v/>
      </c>
      <c r="L1645" s="12">
        <f>IF(E1645=0,0,MAX(0,H1645-K1645))</f>
        <v/>
      </c>
      <c r="M1645" s="13">
        <f>M1644+J1644/40-IF(I1644="V2H",K1644/(0.95*40),0)-IF(E1645=0,IF(E1644=1,IF(D1645=1,30,40)*0.18/(2*40),0),0)-IF(E1645=1,IF(E1644=0,IF(D1645=1,30,40)*0.18/(2*40),0),0)</f>
        <v/>
      </c>
      <c r="N1645" s="14" t="n">
        <v>0.15</v>
      </c>
      <c r="O1645" s="15">
        <f>K1645*N1645</f>
        <v/>
      </c>
      <c r="P1645">
        <f>IF(E1645=0,0.3,IF(D1645=1,IF(C1645&gt;=Params!$B$13-3,IF(C1645&lt;Params!$B$13,Params!$B$20,0.3),0.3),IF(C1645&gt;=Params!$B$15-3,IF(C1645&lt;Params!$B$15,Params!$B$21,0.3),0.3)))</f>
        <v/>
      </c>
    </row>
    <row r="1646" ht="15" customHeight="1" s="1">
      <c r="A1646" s="9" t="n">
        <v>1643</v>
      </c>
      <c r="B1646" s="6" t="inlineStr">
        <is>
          <t>10/03</t>
        </is>
      </c>
      <c r="C1646" s="6" t="n">
        <v>10</v>
      </c>
      <c r="D1646" s="6" t="n">
        <v>0</v>
      </c>
      <c r="E1646" s="10">
        <f>IF(D1646=1, IF(OR(C1646&lt;10, C1646&gt;=15),1,0), IF(OR(C1646&lt;7, C1646&gt;=18),1,0))</f>
        <v/>
      </c>
      <c r="F1646" s="11" t="n">
        <v>0</v>
      </c>
      <c r="G1646" s="12">
        <f>0.58*8</f>
        <v/>
      </c>
      <c r="H1646" s="12">
        <f>F1646-G1646</f>
        <v/>
      </c>
      <c r="I1646" s="10">
        <f>IF(E1646=0,"Fora",IF(E1645=0,"Carg xar",IF(H1646&lt;0,IF(M1646&lt;0.9,"Carg FV","Stby"),IF(M1646&gt;P1646,"V2H",IF(M1646&lt;0.9,"Carg xar","Stby")))))</f>
        <v/>
      </c>
      <c r="J1646" s="12">
        <f>IF(OR(I1646="Carg FV",I1646="Carg xar"),MIN(IF(I1646="Carg FV",ABS(H1646),7.4),7.4,MAX(0,(0.9-M1646)*40)*0.95),0)</f>
        <v/>
      </c>
      <c r="K1646" s="12">
        <f>IF(I1646="V2H",MIN(MAX(0,H1646),7.4,MAX(0,(M1646-P1646)*40)*0.95),0)</f>
        <v/>
      </c>
      <c r="L1646" s="12">
        <f>IF(E1646=0,0,MAX(0,H1646-K1646))</f>
        <v/>
      </c>
      <c r="M1646" s="13">
        <f>M1645+J1645/40-IF(I1645="V2H",K1645/(0.95*40),0)-IF(E1646=0,IF(E1645=1,IF(D1646=1,30,40)*0.18/(2*40),0),0)-IF(E1646=1,IF(E1645=0,IF(D1646=1,30,40)*0.18/(2*40),0),0)</f>
        <v/>
      </c>
      <c r="N1646" s="14" t="n">
        <v>0.2</v>
      </c>
      <c r="O1646" s="15">
        <f>K1646*N1646</f>
        <v/>
      </c>
      <c r="P1646">
        <f>IF(E1646=0,0.3,IF(D1646=1,IF(C1646&gt;=Params!$B$13-3,IF(C1646&lt;Params!$B$13,Params!$B$20,0.3),0.3),IF(C1646&gt;=Params!$B$15-3,IF(C1646&lt;Params!$B$15,Params!$B$21,0.3),0.3)))</f>
        <v/>
      </c>
    </row>
    <row r="1647" ht="15" customHeight="1" s="1">
      <c r="A1647" s="9" t="n">
        <v>1644</v>
      </c>
      <c r="B1647" s="6" t="inlineStr">
        <is>
          <t>10/03</t>
        </is>
      </c>
      <c r="C1647" s="6" t="n">
        <v>11</v>
      </c>
      <c r="D1647" s="6" t="n">
        <v>0</v>
      </c>
      <c r="E1647" s="10">
        <f>IF(D1647=1, IF(OR(C1647&lt;10, C1647&gt;=15),1,0), IF(OR(C1647&lt;7, C1647&gt;=18),1,0))</f>
        <v/>
      </c>
      <c r="F1647" s="11" t="n">
        <v>1.486</v>
      </c>
      <c r="G1647" s="12">
        <f>0.72*8</f>
        <v/>
      </c>
      <c r="H1647" s="12">
        <f>F1647-G1647</f>
        <v/>
      </c>
      <c r="I1647" s="10">
        <f>IF(E1647=0,"Fora",IF(E1646=0,"Carg xar",IF(H1647&lt;0,IF(M1647&lt;0.9,"Carg FV","Stby"),IF(M1647&gt;P1647,"V2H",IF(M1647&lt;0.9,"Carg xar","Stby")))))</f>
        <v/>
      </c>
      <c r="J1647" s="12">
        <f>IF(OR(I1647="Carg FV",I1647="Carg xar"),MIN(IF(I1647="Carg FV",ABS(H1647),7.4),7.4,MAX(0,(0.9-M1647)*40)*0.95),0)</f>
        <v/>
      </c>
      <c r="K1647" s="12">
        <f>IF(I1647="V2H",MIN(MAX(0,H1647),7.4,MAX(0,(M1647-P1647)*40)*0.95),0)</f>
        <v/>
      </c>
      <c r="L1647" s="12">
        <f>IF(E1647=0,0,MAX(0,H1647-K1647))</f>
        <v/>
      </c>
      <c r="M1647" s="13">
        <f>M1646+J1646/40-IF(I1646="V2H",K1646/(0.95*40),0)-IF(E1647=0,IF(E1646=1,IF(D1647=1,30,40)*0.18/(2*40),0),0)-IF(E1647=1,IF(E1646=0,IF(D1647=1,30,40)*0.18/(2*40),0),0)</f>
        <v/>
      </c>
      <c r="N1647" s="14" t="n">
        <v>0.2</v>
      </c>
      <c r="O1647" s="15">
        <f>K1647*N1647</f>
        <v/>
      </c>
      <c r="P1647">
        <f>IF(E1647=0,0.3,IF(D1647=1,IF(C1647&gt;=Params!$B$13-3,IF(C1647&lt;Params!$B$13,Params!$B$20,0.3),0.3),IF(C1647&gt;=Params!$B$15-3,IF(C1647&lt;Params!$B$15,Params!$B$21,0.3),0.3)))</f>
        <v/>
      </c>
    </row>
    <row r="1648" ht="15" customHeight="1" s="1">
      <c r="A1648" s="9" t="n">
        <v>1645</v>
      </c>
      <c r="B1648" s="6" t="inlineStr">
        <is>
          <t>10/03</t>
        </is>
      </c>
      <c r="C1648" s="6" t="n">
        <v>12</v>
      </c>
      <c r="D1648" s="6" t="n">
        <v>0</v>
      </c>
      <c r="E1648" s="10">
        <f>IF(D1648=1, IF(OR(C1648&lt;10, C1648&gt;=15),1,0), IF(OR(C1648&lt;7, C1648&gt;=18),1,0))</f>
        <v/>
      </c>
      <c r="F1648" s="11" t="n">
        <v>0.522</v>
      </c>
      <c r="G1648" s="12">
        <f>0.78*8</f>
        <v/>
      </c>
      <c r="H1648" s="12">
        <f>F1648-G1648</f>
        <v/>
      </c>
      <c r="I1648" s="10">
        <f>IF(E1648=0,"Fora",IF(E1647=0,"Carg xar",IF(H1648&lt;0,IF(M1648&lt;0.9,"Carg FV","Stby"),IF(M1648&gt;P1648,"V2H",IF(M1648&lt;0.9,"Carg xar","Stby")))))</f>
        <v/>
      </c>
      <c r="J1648" s="12">
        <f>IF(OR(I1648="Carg FV",I1648="Carg xar"),MIN(IF(I1648="Carg FV",ABS(H1648),7.4),7.4,MAX(0,(0.9-M1648)*40)*0.95),0)</f>
        <v/>
      </c>
      <c r="K1648" s="12">
        <f>IF(I1648="V2H",MIN(MAX(0,H1648),7.4,MAX(0,(M1648-P1648)*40)*0.95),0)</f>
        <v/>
      </c>
      <c r="L1648" s="12">
        <f>IF(E1648=0,0,MAX(0,H1648-K1648))</f>
        <v/>
      </c>
      <c r="M1648" s="13">
        <f>M1647+J1647/40-IF(I1647="V2H",K1647/(0.95*40),0)-IF(E1648=0,IF(E1647=1,IF(D1648=1,30,40)*0.18/(2*40),0),0)-IF(E1648=1,IF(E1647=0,IF(D1648=1,30,40)*0.18/(2*40),0),0)</f>
        <v/>
      </c>
      <c r="N1648" s="14" t="n">
        <v>0.2</v>
      </c>
      <c r="O1648" s="15">
        <f>K1648*N1648</f>
        <v/>
      </c>
      <c r="P1648">
        <f>IF(E1648=0,0.3,IF(D1648=1,IF(C1648&gt;=Params!$B$13-3,IF(C1648&lt;Params!$B$13,Params!$B$20,0.3),0.3),IF(C1648&gt;=Params!$B$15-3,IF(C1648&lt;Params!$B$15,Params!$B$21,0.3),0.3)))</f>
        <v/>
      </c>
    </row>
    <row r="1649" ht="15" customHeight="1" s="1">
      <c r="A1649" s="9" t="n">
        <v>1646</v>
      </c>
      <c r="B1649" s="6" t="inlineStr">
        <is>
          <t>10/03</t>
        </is>
      </c>
      <c r="C1649" s="6" t="n">
        <v>13</v>
      </c>
      <c r="D1649" s="6" t="n">
        <v>0</v>
      </c>
      <c r="E1649" s="10">
        <f>IF(D1649=1, IF(OR(C1649&lt;10, C1649&gt;=15),1,0), IF(OR(C1649&lt;7, C1649&gt;=18),1,0))</f>
        <v/>
      </c>
      <c r="F1649" s="11" t="n">
        <v>1.12</v>
      </c>
      <c r="G1649" s="12">
        <f>0.75*8</f>
        <v/>
      </c>
      <c r="H1649" s="12">
        <f>F1649-G1649</f>
        <v/>
      </c>
      <c r="I1649" s="10">
        <f>IF(E1649=0,"Fora",IF(E1648=0,"Carg xar",IF(H1649&lt;0,IF(M1649&lt;0.9,"Carg FV","Stby"),IF(M1649&gt;P1649,"V2H",IF(M1649&lt;0.9,"Carg xar","Stby")))))</f>
        <v/>
      </c>
      <c r="J1649" s="12">
        <f>IF(OR(I1649="Carg FV",I1649="Carg xar"),MIN(IF(I1649="Carg FV",ABS(H1649),7.4),7.4,MAX(0,(0.9-M1649)*40)*0.95),0)</f>
        <v/>
      </c>
      <c r="K1649" s="12">
        <f>IF(I1649="V2H",MIN(MAX(0,H1649),7.4,MAX(0,(M1649-P1649)*40)*0.95),0)</f>
        <v/>
      </c>
      <c r="L1649" s="12">
        <f>IF(E1649=0,0,MAX(0,H1649-K1649))</f>
        <v/>
      </c>
      <c r="M1649" s="13">
        <f>M1648+J1648/40-IF(I1648="V2H",K1648/(0.95*40),0)-IF(E1649=0,IF(E1648=1,IF(D1649=1,30,40)*0.18/(2*40),0),0)-IF(E1649=1,IF(E1648=0,IF(D1649=1,30,40)*0.18/(2*40),0),0)</f>
        <v/>
      </c>
      <c r="N1649" s="14" t="n">
        <v>0.2</v>
      </c>
      <c r="O1649" s="15">
        <f>K1649*N1649</f>
        <v/>
      </c>
      <c r="P1649">
        <f>IF(E1649=0,0.3,IF(D1649=1,IF(C1649&gt;=Params!$B$13-3,IF(C1649&lt;Params!$B$13,Params!$B$20,0.3),0.3),IF(C1649&gt;=Params!$B$15-3,IF(C1649&lt;Params!$B$15,Params!$B$21,0.3),0.3)))</f>
        <v/>
      </c>
    </row>
    <row r="1650" ht="15" customHeight="1" s="1">
      <c r="A1650" s="9" t="n">
        <v>1647</v>
      </c>
      <c r="B1650" s="6" t="inlineStr">
        <is>
          <t>10/03</t>
        </is>
      </c>
      <c r="C1650" s="6" t="n">
        <v>14</v>
      </c>
      <c r="D1650" s="6" t="n">
        <v>0</v>
      </c>
      <c r="E1650" s="10">
        <f>IF(D1650=1, IF(OR(C1650&lt;10, C1650&gt;=15),1,0), IF(OR(C1650&lt;7, C1650&gt;=18),1,0))</f>
        <v/>
      </c>
      <c r="F1650" s="11" t="n">
        <v>0</v>
      </c>
      <c r="G1650" s="12">
        <f>0.62*8</f>
        <v/>
      </c>
      <c r="H1650" s="12">
        <f>F1650-G1650</f>
        <v/>
      </c>
      <c r="I1650" s="10">
        <f>IF(E1650=0,"Fora",IF(E1649=0,"Carg xar",IF(H1650&lt;0,IF(M1650&lt;0.9,"Carg FV","Stby"),IF(M1650&gt;P1650,"V2H",IF(M1650&lt;0.9,"Carg xar","Stby")))))</f>
        <v/>
      </c>
      <c r="J1650" s="12">
        <f>IF(OR(I1650="Carg FV",I1650="Carg xar"),MIN(IF(I1650="Carg FV",ABS(H1650),7.4),7.4,MAX(0,(0.9-M1650)*40)*0.95),0)</f>
        <v/>
      </c>
      <c r="K1650" s="12">
        <f>IF(I1650="V2H",MIN(MAX(0,H1650),7.4,MAX(0,(M1650-P1650)*40)*0.95),0)</f>
        <v/>
      </c>
      <c r="L1650" s="12">
        <f>IF(E1650=0,0,MAX(0,H1650-K1650))</f>
        <v/>
      </c>
      <c r="M1650" s="13">
        <f>M1649+J1649/40-IF(I1649="V2H",K1649/(0.95*40),0)-IF(E1650=0,IF(E1649=1,IF(D1650=1,30,40)*0.18/(2*40),0),0)-IF(E1650=1,IF(E1649=0,IF(D1650=1,30,40)*0.18/(2*40),0),0)</f>
        <v/>
      </c>
      <c r="N1650" s="14" t="n">
        <v>0.15</v>
      </c>
      <c r="O1650" s="15">
        <f>K1650*N1650</f>
        <v/>
      </c>
      <c r="P1650">
        <f>IF(E1650=0,0.3,IF(D1650=1,IF(C1650&gt;=Params!$B$13-3,IF(C1650&lt;Params!$B$13,Params!$B$20,0.3),0.3),IF(C1650&gt;=Params!$B$15-3,IF(C1650&lt;Params!$B$15,Params!$B$21,0.3),0.3)))</f>
        <v/>
      </c>
    </row>
    <row r="1651" ht="15" customHeight="1" s="1">
      <c r="A1651" s="9" t="n">
        <v>1648</v>
      </c>
      <c r="B1651" s="6" t="inlineStr">
        <is>
          <t>10/03</t>
        </is>
      </c>
      <c r="C1651" s="6" t="n">
        <v>15</v>
      </c>
      <c r="D1651" s="6" t="n">
        <v>0</v>
      </c>
      <c r="E1651" s="10">
        <f>IF(D1651=1, IF(OR(C1651&lt;10, C1651&gt;=15),1,0), IF(OR(C1651&lt;7, C1651&gt;=18),1,0))</f>
        <v/>
      </c>
      <c r="F1651" s="11" t="n">
        <v>0</v>
      </c>
      <c r="G1651" s="12">
        <f>0.45*8</f>
        <v/>
      </c>
      <c r="H1651" s="12">
        <f>F1651-G1651</f>
        <v/>
      </c>
      <c r="I1651" s="10">
        <f>IF(E1651=0,"Fora",IF(E1650=0,"Carg xar",IF(H1651&lt;0,IF(M1651&lt;0.9,"Carg FV","Stby"),IF(M1651&gt;P1651,"V2H",IF(M1651&lt;0.9,"Carg xar","Stby")))))</f>
        <v/>
      </c>
      <c r="J1651" s="12">
        <f>IF(OR(I1651="Carg FV",I1651="Carg xar"),MIN(IF(I1651="Carg FV",ABS(H1651),7.4),7.4,MAX(0,(0.9-M1651)*40)*0.95),0)</f>
        <v/>
      </c>
      <c r="K1651" s="12">
        <f>IF(I1651="V2H",MIN(MAX(0,H1651),7.4,MAX(0,(M1651-P1651)*40)*0.95),0)</f>
        <v/>
      </c>
      <c r="L1651" s="12">
        <f>IF(E1651=0,0,MAX(0,H1651-K1651))</f>
        <v/>
      </c>
      <c r="M1651" s="13">
        <f>M1650+J1650/40-IF(I1650="V2H",K1650/(0.95*40),0)-IF(E1651=0,IF(E1650=1,IF(D1651=1,30,40)*0.18/(2*40),0),0)-IF(E1651=1,IF(E1650=0,IF(D1651=1,30,40)*0.18/(2*40),0),0)</f>
        <v/>
      </c>
      <c r="N1651" s="14" t="n">
        <v>0.15</v>
      </c>
      <c r="O1651" s="15">
        <f>K1651*N1651</f>
        <v/>
      </c>
      <c r="P1651">
        <f>IF(E1651=0,0.3,IF(D1651=1,IF(C1651&gt;=Params!$B$13-3,IF(C1651&lt;Params!$B$13,Params!$B$20,0.3),0.3),IF(C1651&gt;=Params!$B$15-3,IF(C1651&lt;Params!$B$15,Params!$B$21,0.3),0.3)))</f>
        <v/>
      </c>
    </row>
    <row r="1652" ht="15" customHeight="1" s="1">
      <c r="A1652" s="9" t="n">
        <v>1649</v>
      </c>
      <c r="B1652" s="6" t="inlineStr">
        <is>
          <t>10/03</t>
        </is>
      </c>
      <c r="C1652" s="6" t="n">
        <v>16</v>
      </c>
      <c r="D1652" s="6" t="n">
        <v>0</v>
      </c>
      <c r="E1652" s="10">
        <f>IF(D1652=1, IF(OR(C1652&lt;10, C1652&gt;=15),1,0), IF(OR(C1652&lt;7, C1652&gt;=18),1,0))</f>
        <v/>
      </c>
      <c r="F1652" s="11" t="n">
        <v>0.676</v>
      </c>
      <c r="G1652" s="12">
        <f>0.25*8</f>
        <v/>
      </c>
      <c r="H1652" s="12">
        <f>F1652-G1652</f>
        <v/>
      </c>
      <c r="I1652" s="10">
        <f>IF(E1652=0,"Fora",IF(E1651=0,"Carg xar",IF(H1652&lt;0,IF(M1652&lt;0.9,"Carg FV","Stby"),IF(M1652&gt;P1652,"V2H",IF(M1652&lt;0.9,"Carg xar","Stby")))))</f>
        <v/>
      </c>
      <c r="J1652" s="12">
        <f>IF(OR(I1652="Carg FV",I1652="Carg xar"),MIN(IF(I1652="Carg FV",ABS(H1652),7.4),7.4,MAX(0,(0.9-M1652)*40)*0.95),0)</f>
        <v/>
      </c>
      <c r="K1652" s="12">
        <f>IF(I1652="V2H",MIN(MAX(0,H1652),7.4,MAX(0,(M1652-P1652)*40)*0.95),0)</f>
        <v/>
      </c>
      <c r="L1652" s="12">
        <f>IF(E1652=0,0,MAX(0,H1652-K1652))</f>
        <v/>
      </c>
      <c r="M1652" s="13">
        <f>M1651+J1651/40-IF(I1651="V2H",K1651/(0.95*40),0)-IF(E1652=0,IF(E1651=1,IF(D1652=1,30,40)*0.18/(2*40),0),0)-IF(E1652=1,IF(E1651=0,IF(D1652=1,30,40)*0.18/(2*40),0),0)</f>
        <v/>
      </c>
      <c r="N1652" s="14" t="n">
        <v>0.15</v>
      </c>
      <c r="O1652" s="15">
        <f>K1652*N1652</f>
        <v/>
      </c>
      <c r="P1652">
        <f>IF(E1652=0,0.3,IF(D1652=1,IF(C1652&gt;=Params!$B$13-3,IF(C1652&lt;Params!$B$13,Params!$B$20,0.3),0.3),IF(C1652&gt;=Params!$B$15-3,IF(C1652&lt;Params!$B$15,Params!$B$21,0.3),0.3)))</f>
        <v/>
      </c>
    </row>
    <row r="1653" ht="15" customHeight="1" s="1">
      <c r="A1653" s="9" t="n">
        <v>1650</v>
      </c>
      <c r="B1653" s="6" t="inlineStr">
        <is>
          <t>10/03</t>
        </is>
      </c>
      <c r="C1653" s="6" t="n">
        <v>17</v>
      </c>
      <c r="D1653" s="6" t="n">
        <v>0</v>
      </c>
      <c r="E1653" s="10">
        <f>IF(D1653=1, IF(OR(C1653&lt;10, C1653&gt;=15),1,0), IF(OR(C1653&lt;7, C1653&gt;=18),1,0))</f>
        <v/>
      </c>
      <c r="F1653" s="11" t="n">
        <v>1.163</v>
      </c>
      <c r="G1653" s="12">
        <f>0.08*8</f>
        <v/>
      </c>
      <c r="H1653" s="12">
        <f>F1653-G1653</f>
        <v/>
      </c>
      <c r="I1653" s="10">
        <f>IF(E1653=0,"Fora",IF(E1652=0,"Carg xar",IF(H1653&lt;0,IF(M1653&lt;0.9,"Carg FV","Stby"),IF(M1653&gt;P1653,"V2H",IF(M1653&lt;0.9,"Carg xar","Stby")))))</f>
        <v/>
      </c>
      <c r="J1653" s="12">
        <f>IF(OR(I1653="Carg FV",I1653="Carg xar"),MIN(IF(I1653="Carg FV",ABS(H1653),7.4),7.4,MAX(0,(0.9-M1653)*40)*0.95),0)</f>
        <v/>
      </c>
      <c r="K1653" s="12">
        <f>IF(I1653="V2H",MIN(MAX(0,H1653),7.4,MAX(0,(M1653-P1653)*40)*0.95),0)</f>
        <v/>
      </c>
      <c r="L1653" s="12">
        <f>IF(E1653=0,0,MAX(0,H1653-K1653))</f>
        <v/>
      </c>
      <c r="M1653" s="13">
        <f>M1652+J1652/40-IF(I1652="V2H",K1652/(0.95*40),0)-IF(E1653=0,IF(E1652=1,IF(D1653=1,30,40)*0.18/(2*40),0),0)-IF(E1653=1,IF(E1652=0,IF(D1653=1,30,40)*0.18/(2*40),0),0)</f>
        <v/>
      </c>
      <c r="N1653" s="14" t="n">
        <v>0.15</v>
      </c>
      <c r="O1653" s="15">
        <f>K1653*N1653</f>
        <v/>
      </c>
      <c r="P1653">
        <f>IF(E1653=0,0.3,IF(D1653=1,IF(C1653&gt;=Params!$B$13-3,IF(C1653&lt;Params!$B$13,Params!$B$20,0.3),0.3),IF(C1653&gt;=Params!$B$15-3,IF(C1653&lt;Params!$B$15,Params!$B$21,0.3),0.3)))</f>
        <v/>
      </c>
    </row>
    <row r="1654" ht="15" customHeight="1" s="1">
      <c r="A1654" s="9" t="n">
        <v>1651</v>
      </c>
      <c r="B1654" s="6" t="inlineStr">
        <is>
          <t>10/03</t>
        </is>
      </c>
      <c r="C1654" s="6" t="n">
        <v>18</v>
      </c>
      <c r="D1654" s="6" t="n">
        <v>0</v>
      </c>
      <c r="E1654" s="10">
        <f>IF(D1654=1, IF(OR(C1654&lt;10, C1654&gt;=15),1,0), IF(OR(C1654&lt;7, C1654&gt;=18),1,0))</f>
        <v/>
      </c>
      <c r="F1654" s="11" t="n">
        <v>1.689</v>
      </c>
      <c r="G1654" s="12">
        <f>0*8</f>
        <v/>
      </c>
      <c r="H1654" s="12">
        <f>F1654-G1654</f>
        <v/>
      </c>
      <c r="I1654" s="10">
        <f>IF(E1654=0,"Fora",IF(E1653=0,"Carg xar",IF(H1654&lt;0,IF(M1654&lt;0.9,"Carg FV","Stby"),IF(M1654&gt;P1654,"V2H",IF(M1654&lt;0.9,"Carg xar","Stby")))))</f>
        <v/>
      </c>
      <c r="J1654" s="12">
        <f>IF(OR(I1654="Carg FV",I1654="Carg xar"),MIN(IF(I1654="Carg FV",ABS(H1654),7.4),7.4,MAX(0,(0.9-M1654)*40)*0.95),0)</f>
        <v/>
      </c>
      <c r="K1654" s="12">
        <f>IF(I1654="V2H",MIN(MAX(0,H1654),7.4,MAX(0,(M1654-P1654)*40)*0.95),0)</f>
        <v/>
      </c>
      <c r="L1654" s="12">
        <f>IF(E1654=0,0,MAX(0,H1654-K1654))</f>
        <v/>
      </c>
      <c r="M1654" s="13">
        <f>M1653+J1653/40-IF(I1653="V2H",K1653/(0.95*40),0)-IF(E1654=0,IF(E1653=1,IF(D1654=1,30,40)*0.18/(2*40),0),0)-IF(E1654=1,IF(E1653=0,IF(D1654=1,30,40)*0.18/(2*40),0),0)</f>
        <v/>
      </c>
      <c r="N1654" s="14" t="n">
        <v>0.2</v>
      </c>
      <c r="O1654" s="15">
        <f>K1654*N1654</f>
        <v/>
      </c>
      <c r="P1654">
        <f>IF(E1654=0,0.3,IF(D1654=1,IF(C1654&gt;=Params!$B$13-3,IF(C1654&lt;Params!$B$13,Params!$B$20,0.3),0.3),IF(C1654&gt;=Params!$B$15-3,IF(C1654&lt;Params!$B$15,Params!$B$21,0.3),0.3)))</f>
        <v/>
      </c>
    </row>
    <row r="1655" ht="15" customHeight="1" s="1">
      <c r="A1655" s="9" t="n">
        <v>1652</v>
      </c>
      <c r="B1655" s="6" t="inlineStr">
        <is>
          <t>10/03</t>
        </is>
      </c>
      <c r="C1655" s="6" t="n">
        <v>19</v>
      </c>
      <c r="D1655" s="6" t="n">
        <v>0</v>
      </c>
      <c r="E1655" s="10">
        <f>IF(D1655=1, IF(OR(C1655&lt;10, C1655&gt;=15),1,0), IF(OR(C1655&lt;7, C1655&gt;=18),1,0))</f>
        <v/>
      </c>
      <c r="F1655" s="11" t="n">
        <v>2.723</v>
      </c>
      <c r="G1655" s="12">
        <f>0*8</f>
        <v/>
      </c>
      <c r="H1655" s="12">
        <f>F1655-G1655</f>
        <v/>
      </c>
      <c r="I1655" s="10">
        <f>IF(E1655=0,"Fora",IF(E1654=0,"Carg xar",IF(H1655&lt;0,IF(M1655&lt;0.9,"Carg FV","Stby"),IF(M1655&gt;P1655,"V2H",IF(M1655&lt;0.9,"Carg xar","Stby")))))</f>
        <v/>
      </c>
      <c r="J1655" s="12">
        <f>IF(OR(I1655="Carg FV",I1655="Carg xar"),MIN(IF(I1655="Carg FV",ABS(H1655),7.4),7.4,MAX(0,(0.9-M1655)*40)*0.95),0)</f>
        <v/>
      </c>
      <c r="K1655" s="12">
        <f>IF(I1655="V2H",MIN(MAX(0,H1655),7.4,MAX(0,(M1655-P1655)*40)*0.95),0)</f>
        <v/>
      </c>
      <c r="L1655" s="12">
        <f>IF(E1655=0,0,MAX(0,H1655-K1655))</f>
        <v/>
      </c>
      <c r="M1655" s="13">
        <f>M1654+J1654/40-IF(I1654="V2H",K1654/(0.95*40),0)-IF(E1655=0,IF(E1654=1,IF(D1655=1,30,40)*0.18/(2*40),0),0)-IF(E1655=1,IF(E1654=0,IF(D1655=1,30,40)*0.18/(2*40),0),0)</f>
        <v/>
      </c>
      <c r="N1655" s="14" t="n">
        <v>0.2</v>
      </c>
      <c r="O1655" s="15">
        <f>K1655*N1655</f>
        <v/>
      </c>
      <c r="P1655">
        <f>IF(E1655=0,0.3,IF(D1655=1,IF(C1655&gt;=Params!$B$13-3,IF(C1655&lt;Params!$B$13,Params!$B$20,0.3),0.3),IF(C1655&gt;=Params!$B$15-3,IF(C1655&lt;Params!$B$15,Params!$B$21,0.3),0.3)))</f>
        <v/>
      </c>
    </row>
    <row r="1656" ht="15" customHeight="1" s="1">
      <c r="A1656" s="9" t="n">
        <v>1653</v>
      </c>
      <c r="B1656" s="6" t="inlineStr">
        <is>
          <t>10/03</t>
        </is>
      </c>
      <c r="C1656" s="6" t="n">
        <v>20</v>
      </c>
      <c r="D1656" s="6" t="n">
        <v>0</v>
      </c>
      <c r="E1656" s="10">
        <f>IF(D1656=1, IF(OR(C1656&lt;10, C1656&gt;=15),1,0), IF(OR(C1656&lt;7, C1656&gt;=18),1,0))</f>
        <v/>
      </c>
      <c r="F1656" s="11" t="n">
        <v>2.491</v>
      </c>
      <c r="G1656" s="12">
        <f>0*8</f>
        <v/>
      </c>
      <c r="H1656" s="12">
        <f>F1656-G1656</f>
        <v/>
      </c>
      <c r="I1656" s="10">
        <f>IF(E1656=0,"Fora",IF(E1655=0,"Carg xar",IF(H1656&lt;0,IF(M1656&lt;0.9,"Carg FV","Stby"),IF(M1656&gt;P1656,"V2H",IF(M1656&lt;0.9,"Carg xar","Stby")))))</f>
        <v/>
      </c>
      <c r="J1656" s="12">
        <f>IF(OR(I1656="Carg FV",I1656="Carg xar"),MIN(IF(I1656="Carg FV",ABS(H1656),7.4),7.4,MAX(0,(0.9-M1656)*40)*0.95),0)</f>
        <v/>
      </c>
      <c r="K1656" s="12">
        <f>IF(I1656="V2H",MIN(MAX(0,H1656),7.4,MAX(0,(M1656-P1656)*40)*0.95),0)</f>
        <v/>
      </c>
      <c r="L1656" s="12">
        <f>IF(E1656=0,0,MAX(0,H1656-K1656))</f>
        <v/>
      </c>
      <c r="M1656" s="13">
        <f>M1655+J1655/40-IF(I1655="V2H",K1655/(0.95*40),0)-IF(E1656=0,IF(E1655=1,IF(D1656=1,30,40)*0.18/(2*40),0),0)-IF(E1656=1,IF(E1655=0,IF(D1656=1,30,40)*0.18/(2*40),0),0)</f>
        <v/>
      </c>
      <c r="N1656" s="14" t="n">
        <v>0.2</v>
      </c>
      <c r="O1656" s="15">
        <f>K1656*N1656</f>
        <v/>
      </c>
      <c r="P1656">
        <f>IF(E1656=0,0.3,IF(D1656=1,IF(C1656&gt;=Params!$B$13-3,IF(C1656&lt;Params!$B$13,Params!$B$20,0.3),0.3),IF(C1656&gt;=Params!$B$15-3,IF(C1656&lt;Params!$B$15,Params!$B$21,0.3),0.3)))</f>
        <v/>
      </c>
    </row>
    <row r="1657" ht="15" customHeight="1" s="1">
      <c r="A1657" s="9" t="n">
        <v>1654</v>
      </c>
      <c r="B1657" s="6" t="inlineStr">
        <is>
          <t>10/03</t>
        </is>
      </c>
      <c r="C1657" s="6" t="n">
        <v>21</v>
      </c>
      <c r="D1657" s="6" t="n">
        <v>0</v>
      </c>
      <c r="E1657" s="10">
        <f>IF(D1657=1, IF(OR(C1657&lt;10, C1657&gt;=15),1,0), IF(OR(C1657&lt;7, C1657&gt;=18),1,0))</f>
        <v/>
      </c>
      <c r="F1657" s="11" t="n">
        <v>2.682</v>
      </c>
      <c r="G1657" s="12">
        <f>0*8</f>
        <v/>
      </c>
      <c r="H1657" s="12">
        <f>F1657-G1657</f>
        <v/>
      </c>
      <c r="I1657" s="10">
        <f>IF(E1657=0,"Fora",IF(E1656=0,"Carg xar",IF(H1657&lt;0,IF(M1657&lt;0.9,"Carg FV","Stby"),IF(M1657&gt;P1657,"V2H",IF(M1657&lt;0.9,"Carg xar","Stby")))))</f>
        <v/>
      </c>
      <c r="J1657" s="12">
        <f>IF(OR(I1657="Carg FV",I1657="Carg xar"),MIN(IF(I1657="Carg FV",ABS(H1657),7.4),7.4,MAX(0,(0.9-M1657)*40)*0.95),0)</f>
        <v/>
      </c>
      <c r="K1657" s="12">
        <f>IF(I1657="V2H",MIN(MAX(0,H1657),7.4,MAX(0,(M1657-P1657)*40)*0.95),0)</f>
        <v/>
      </c>
      <c r="L1657" s="12">
        <f>IF(E1657=0,0,MAX(0,H1657-K1657))</f>
        <v/>
      </c>
      <c r="M1657" s="13">
        <f>M1656+J1656/40-IF(I1656="V2H",K1656/(0.95*40),0)-IF(E1657=0,IF(E1656=1,IF(D1657=1,30,40)*0.18/(2*40),0),0)-IF(E1657=1,IF(E1656=0,IF(D1657=1,30,40)*0.18/(2*40),0),0)</f>
        <v/>
      </c>
      <c r="N1657" s="14" t="n">
        <v>0.2</v>
      </c>
      <c r="O1657" s="15">
        <f>K1657*N1657</f>
        <v/>
      </c>
      <c r="P1657">
        <f>IF(E1657=0,0.3,IF(D1657=1,IF(C1657&gt;=Params!$B$13-3,IF(C1657&lt;Params!$B$13,Params!$B$20,0.3),0.3),IF(C1657&gt;=Params!$B$15-3,IF(C1657&lt;Params!$B$15,Params!$B$21,0.3),0.3)))</f>
        <v/>
      </c>
    </row>
    <row r="1658" ht="15" customHeight="1" s="1">
      <c r="A1658" s="9" t="n">
        <v>1655</v>
      </c>
      <c r="B1658" s="6" t="inlineStr">
        <is>
          <t>10/03</t>
        </is>
      </c>
      <c r="C1658" s="6" t="n">
        <v>22</v>
      </c>
      <c r="D1658" s="6" t="n">
        <v>0</v>
      </c>
      <c r="E1658" s="10">
        <f>IF(D1658=1, IF(OR(C1658&lt;10, C1658&gt;=15),1,0), IF(OR(C1658&lt;7, C1658&gt;=18),1,0))</f>
        <v/>
      </c>
      <c r="F1658" s="11" t="n">
        <v>0.321</v>
      </c>
      <c r="G1658" s="12">
        <f>0*8</f>
        <v/>
      </c>
      <c r="H1658" s="12">
        <f>F1658-G1658</f>
        <v/>
      </c>
      <c r="I1658" s="10">
        <f>IF(E1658=0,"Fora",IF(E1657=0,"Carg xar",IF(H1658&lt;0,IF(M1658&lt;0.9,"Carg FV","Stby"),IF(M1658&gt;P1658,"V2H",IF(M1658&lt;0.9,"Carg xar","Stby")))))</f>
        <v/>
      </c>
      <c r="J1658" s="12">
        <f>IF(OR(I1658="Carg FV",I1658="Carg xar"),MIN(IF(I1658="Carg FV",ABS(H1658),7.4),7.4,MAX(0,(0.9-M1658)*40)*0.95),0)</f>
        <v/>
      </c>
      <c r="K1658" s="12">
        <f>IF(I1658="V2H",MIN(MAX(0,H1658),7.4,MAX(0,(M1658-P1658)*40)*0.95),0)</f>
        <v/>
      </c>
      <c r="L1658" s="12">
        <f>IF(E1658=0,0,MAX(0,H1658-K1658))</f>
        <v/>
      </c>
      <c r="M1658" s="13">
        <f>M1657+J1657/40-IF(I1657="V2H",K1657/(0.95*40),0)-IF(E1658=0,IF(E1657=1,IF(D1658=1,30,40)*0.18/(2*40),0),0)-IF(E1658=1,IF(E1657=0,IF(D1658=1,30,40)*0.18/(2*40),0),0)</f>
        <v/>
      </c>
      <c r="N1658" s="14" t="n">
        <v>0.15</v>
      </c>
      <c r="O1658" s="15">
        <f>K1658*N1658</f>
        <v/>
      </c>
      <c r="P1658">
        <f>IF(E1658=0,0.3,IF(D1658=1,IF(C1658&gt;=Params!$B$13-3,IF(C1658&lt;Params!$B$13,Params!$B$20,0.3),0.3),IF(C1658&gt;=Params!$B$15-3,IF(C1658&lt;Params!$B$15,Params!$B$21,0.3),0.3)))</f>
        <v/>
      </c>
    </row>
    <row r="1659" ht="15" customHeight="1" s="1">
      <c r="A1659" s="9" t="n">
        <v>1656</v>
      </c>
      <c r="B1659" s="6" t="inlineStr">
        <is>
          <t>10/03</t>
        </is>
      </c>
      <c r="C1659" s="6" t="n">
        <v>23</v>
      </c>
      <c r="D1659" s="6" t="n">
        <v>0</v>
      </c>
      <c r="E1659" s="10">
        <f>IF(D1659=1, IF(OR(C1659&lt;10, C1659&gt;=15),1,0), IF(OR(C1659&lt;7, C1659&gt;=18),1,0))</f>
        <v/>
      </c>
      <c r="F1659" s="11" t="n">
        <v>0.299</v>
      </c>
      <c r="G1659" s="12">
        <f>0*8</f>
        <v/>
      </c>
      <c r="H1659" s="12">
        <f>F1659-G1659</f>
        <v/>
      </c>
      <c r="I1659" s="10">
        <f>IF(E1659=0,"Fora",IF(E1658=0,"Carg xar",IF(H1659&lt;0,IF(M1659&lt;0.9,"Carg FV","Stby"),IF(M1659&gt;P1659,"V2H",IF(M1659&lt;0.9,"Carg xar","Stby")))))</f>
        <v/>
      </c>
      <c r="J1659" s="12">
        <f>IF(OR(I1659="Carg FV",I1659="Carg xar"),MIN(IF(I1659="Carg FV",ABS(H1659),7.4),7.4,MAX(0,(0.9-M1659)*40)*0.95),0)</f>
        <v/>
      </c>
      <c r="K1659" s="12">
        <f>IF(I1659="V2H",MIN(MAX(0,H1659),7.4,MAX(0,(M1659-P1659)*40)*0.95),0)</f>
        <v/>
      </c>
      <c r="L1659" s="12">
        <f>IF(E1659=0,0,MAX(0,H1659-K1659))</f>
        <v/>
      </c>
      <c r="M1659" s="13">
        <f>M1658+J1658/40-IF(I1658="V2H",K1658/(0.95*40),0)-IF(E1659=0,IF(E1658=1,IF(D1659=1,30,40)*0.18/(2*40),0),0)-IF(E1659=1,IF(E1658=0,IF(D1659=1,30,40)*0.18/(2*40),0),0)</f>
        <v/>
      </c>
      <c r="N1659" s="14" t="n">
        <v>0.15</v>
      </c>
      <c r="O1659" s="15">
        <f>K1659*N1659</f>
        <v/>
      </c>
      <c r="P1659">
        <f>IF(E1659=0,0.3,IF(D1659=1,IF(C1659&gt;=Params!$B$13-3,IF(C1659&lt;Params!$B$13,Params!$B$20,0.3),0.3),IF(C1659&gt;=Params!$B$15-3,IF(C1659&lt;Params!$B$15,Params!$B$21,0.3),0.3)))</f>
        <v/>
      </c>
    </row>
    <row r="1660" ht="15" customHeight="1" s="1">
      <c r="A1660" s="9" t="n">
        <v>1657</v>
      </c>
      <c r="B1660" s="6" t="inlineStr">
        <is>
          <t>11/03</t>
        </is>
      </c>
      <c r="C1660" s="6" t="n">
        <v>0</v>
      </c>
      <c r="D1660" s="6" t="n">
        <v>0</v>
      </c>
      <c r="E1660" s="10">
        <f>IF(D1660=1, IF(OR(C1660&lt;10, C1660&gt;=15),1,0), IF(OR(C1660&lt;7, C1660&gt;=18),1,0))</f>
        <v/>
      </c>
      <c r="F1660" s="11" t="n">
        <v>0.142</v>
      </c>
      <c r="G1660" s="12">
        <f>0*8</f>
        <v/>
      </c>
      <c r="H1660" s="12">
        <f>F1660-G1660</f>
        <v/>
      </c>
      <c r="I1660" s="10">
        <f>IF(E1660=0,"Fora",IF(E1659=0,"Carg xar",IF(H1660&lt;0,IF(M1660&lt;0.9,"Carg FV","Stby"),IF(M1660&gt;P1660,"V2H",IF(M1660&lt;0.9,"Carg xar","Stby")))))</f>
        <v/>
      </c>
      <c r="J1660" s="12">
        <f>IF(OR(I1660="Carg FV",I1660="Carg xar"),MIN(IF(I1660="Carg FV",ABS(H1660),7.4),7.4,MAX(0,(0.9-M1660)*40)*0.95),0)</f>
        <v/>
      </c>
      <c r="K1660" s="12">
        <f>IF(I1660="V2H",MIN(MAX(0,H1660),7.4,MAX(0,(M1660-P1660)*40)*0.95),0)</f>
        <v/>
      </c>
      <c r="L1660" s="12">
        <f>IF(E1660=0,0,MAX(0,H1660-K1660))</f>
        <v/>
      </c>
      <c r="M1660" s="13">
        <f>M1659+J1659/40-IF(I1659="V2H",K1659/(0.95*40),0)-IF(E1660=0,IF(E1659=1,IF(D1660=1,30,40)*0.18/(2*40),0),0)-IF(E1660=1,IF(E1659=0,IF(D1660=1,30,40)*0.18/(2*40),0),0)</f>
        <v/>
      </c>
      <c r="N1660" s="14" t="n">
        <v>0.09</v>
      </c>
      <c r="O1660" s="15">
        <f>K1660*N1660</f>
        <v/>
      </c>
      <c r="P1660">
        <f>IF(E1660=0,0.3,IF(D1660=1,IF(C1660&gt;=Params!$B$13-3,IF(C1660&lt;Params!$B$13,Params!$B$20,0.3),0.3),IF(C1660&gt;=Params!$B$15-3,IF(C1660&lt;Params!$B$15,Params!$B$21,0.3),0.3)))</f>
        <v/>
      </c>
    </row>
    <row r="1661" ht="15" customHeight="1" s="1">
      <c r="A1661" s="9" t="n">
        <v>1658</v>
      </c>
      <c r="B1661" s="6" t="inlineStr">
        <is>
          <t>11/03</t>
        </is>
      </c>
      <c r="C1661" s="6" t="n">
        <v>1</v>
      </c>
      <c r="D1661" s="6" t="n">
        <v>0</v>
      </c>
      <c r="E1661" s="10">
        <f>IF(D1661=1, IF(OR(C1661&lt;10, C1661&gt;=15),1,0), IF(OR(C1661&lt;7, C1661&gt;=18),1,0))</f>
        <v/>
      </c>
      <c r="F1661" s="11" t="n">
        <v>0.119</v>
      </c>
      <c r="G1661" s="12">
        <f>0*8</f>
        <v/>
      </c>
      <c r="H1661" s="12">
        <f>F1661-G1661</f>
        <v/>
      </c>
      <c r="I1661" s="10">
        <f>IF(E1661=0,"Fora",IF(E1660=0,"Carg xar",IF(H1661&lt;0,IF(M1661&lt;0.9,"Carg FV","Stby"),IF(M1661&gt;P1661,"V2H",IF(M1661&lt;0.9,"Carg xar","Stby")))))</f>
        <v/>
      </c>
      <c r="J1661" s="12">
        <f>IF(OR(I1661="Carg FV",I1661="Carg xar"),MIN(IF(I1661="Carg FV",ABS(H1661),7.4),7.4,MAX(0,(0.9-M1661)*40)*0.95),0)</f>
        <v/>
      </c>
      <c r="K1661" s="12">
        <f>IF(I1661="V2H",MIN(MAX(0,H1661),7.4,MAX(0,(M1661-P1661)*40)*0.95),0)</f>
        <v/>
      </c>
      <c r="L1661" s="12">
        <f>IF(E1661=0,0,MAX(0,H1661-K1661))</f>
        <v/>
      </c>
      <c r="M1661" s="13">
        <f>M1660+J1660/40-IF(I1660="V2H",K1660/(0.95*40),0)-IF(E1661=0,IF(E1660=1,IF(D1661=1,30,40)*0.18/(2*40),0),0)-IF(E1661=1,IF(E1660=0,IF(D1661=1,30,40)*0.18/(2*40),0),0)</f>
        <v/>
      </c>
      <c r="N1661" s="14" t="n">
        <v>0.09</v>
      </c>
      <c r="O1661" s="15">
        <f>K1661*N1661</f>
        <v/>
      </c>
      <c r="P1661">
        <f>IF(E1661=0,0.3,IF(D1661=1,IF(C1661&gt;=Params!$B$13-3,IF(C1661&lt;Params!$B$13,Params!$B$20,0.3),0.3),IF(C1661&gt;=Params!$B$15-3,IF(C1661&lt;Params!$B$15,Params!$B$21,0.3),0.3)))</f>
        <v/>
      </c>
    </row>
    <row r="1662" ht="15" customHeight="1" s="1">
      <c r="A1662" s="9" t="n">
        <v>1659</v>
      </c>
      <c r="B1662" s="6" t="inlineStr">
        <is>
          <t>11/03</t>
        </is>
      </c>
      <c r="C1662" s="6" t="n">
        <v>2</v>
      </c>
      <c r="D1662" s="6" t="n">
        <v>0</v>
      </c>
      <c r="E1662" s="10">
        <f>IF(D1662=1, IF(OR(C1662&lt;10, C1662&gt;=15),1,0), IF(OR(C1662&lt;7, C1662&gt;=18),1,0))</f>
        <v/>
      </c>
      <c r="F1662" s="11" t="n">
        <v>0.174</v>
      </c>
      <c r="G1662" s="12">
        <f>0*8</f>
        <v/>
      </c>
      <c r="H1662" s="12">
        <f>F1662-G1662</f>
        <v/>
      </c>
      <c r="I1662" s="10">
        <f>IF(E1662=0,"Fora",IF(E1661=0,"Carg xar",IF(H1662&lt;0,IF(M1662&lt;0.9,"Carg FV","Stby"),IF(M1662&gt;P1662,"V2H",IF(M1662&lt;0.9,"Carg xar","Stby")))))</f>
        <v/>
      </c>
      <c r="J1662" s="12">
        <f>IF(OR(I1662="Carg FV",I1662="Carg xar"),MIN(IF(I1662="Carg FV",ABS(H1662),7.4),7.4,MAX(0,(0.9-M1662)*40)*0.95),0)</f>
        <v/>
      </c>
      <c r="K1662" s="12">
        <f>IF(I1662="V2H",MIN(MAX(0,H1662),7.4,MAX(0,(M1662-P1662)*40)*0.95),0)</f>
        <v/>
      </c>
      <c r="L1662" s="12">
        <f>IF(E1662=0,0,MAX(0,H1662-K1662))</f>
        <v/>
      </c>
      <c r="M1662" s="13">
        <f>M1661+J1661/40-IF(I1661="V2H",K1661/(0.95*40),0)-IF(E1662=0,IF(E1661=1,IF(D1662=1,30,40)*0.18/(2*40),0),0)-IF(E1662=1,IF(E1661=0,IF(D1662=1,30,40)*0.18/(2*40),0),0)</f>
        <v/>
      </c>
      <c r="N1662" s="14" t="n">
        <v>0.09</v>
      </c>
      <c r="O1662" s="15">
        <f>K1662*N1662</f>
        <v/>
      </c>
      <c r="P1662">
        <f>IF(E1662=0,0.3,IF(D1662=1,IF(C1662&gt;=Params!$B$13-3,IF(C1662&lt;Params!$B$13,Params!$B$20,0.3),0.3),IF(C1662&gt;=Params!$B$15-3,IF(C1662&lt;Params!$B$15,Params!$B$21,0.3),0.3)))</f>
        <v/>
      </c>
    </row>
    <row r="1663" ht="15" customHeight="1" s="1">
      <c r="A1663" s="9" t="n">
        <v>1660</v>
      </c>
      <c r="B1663" s="6" t="inlineStr">
        <is>
          <t>11/03</t>
        </is>
      </c>
      <c r="C1663" s="6" t="n">
        <v>3</v>
      </c>
      <c r="D1663" s="6" t="n">
        <v>0</v>
      </c>
      <c r="E1663" s="10">
        <f>IF(D1663=1, IF(OR(C1663&lt;10, C1663&gt;=15),1,0), IF(OR(C1663&lt;7, C1663&gt;=18),1,0))</f>
        <v/>
      </c>
      <c r="F1663" s="11" t="n">
        <v>0.125</v>
      </c>
      <c r="G1663" s="12">
        <f>0*8</f>
        <v/>
      </c>
      <c r="H1663" s="12">
        <f>F1663-G1663</f>
        <v/>
      </c>
      <c r="I1663" s="10">
        <f>IF(E1663=0,"Fora",IF(E1662=0,"Carg xar",IF(H1663&lt;0,IF(M1663&lt;0.9,"Carg FV","Stby"),IF(M1663&gt;P1663,"V2H",IF(M1663&lt;0.9,"Carg xar","Stby")))))</f>
        <v/>
      </c>
      <c r="J1663" s="12">
        <f>IF(OR(I1663="Carg FV",I1663="Carg xar"),MIN(IF(I1663="Carg FV",ABS(H1663),7.4),7.4,MAX(0,(0.9-M1663)*40)*0.95),0)</f>
        <v/>
      </c>
      <c r="K1663" s="12">
        <f>IF(I1663="V2H",MIN(MAX(0,H1663),7.4,MAX(0,(M1663-P1663)*40)*0.95),0)</f>
        <v/>
      </c>
      <c r="L1663" s="12">
        <f>IF(E1663=0,0,MAX(0,H1663-K1663))</f>
        <v/>
      </c>
      <c r="M1663" s="13">
        <f>M1662+J1662/40-IF(I1662="V2H",K1662/(0.95*40),0)-IF(E1663=0,IF(E1662=1,IF(D1663=1,30,40)*0.18/(2*40),0),0)-IF(E1663=1,IF(E1662=0,IF(D1663=1,30,40)*0.18/(2*40),0),0)</f>
        <v/>
      </c>
      <c r="N1663" s="14" t="n">
        <v>0.09</v>
      </c>
      <c r="O1663" s="15">
        <f>K1663*N1663</f>
        <v/>
      </c>
      <c r="P1663">
        <f>IF(E1663=0,0.3,IF(D1663=1,IF(C1663&gt;=Params!$B$13-3,IF(C1663&lt;Params!$B$13,Params!$B$20,0.3),0.3),IF(C1663&gt;=Params!$B$15-3,IF(C1663&lt;Params!$B$15,Params!$B$21,0.3),0.3)))</f>
        <v/>
      </c>
    </row>
    <row r="1664" ht="15" customHeight="1" s="1">
      <c r="A1664" s="9" t="n">
        <v>1661</v>
      </c>
      <c r="B1664" s="6" t="inlineStr">
        <is>
          <t>11/03</t>
        </is>
      </c>
      <c r="C1664" s="6" t="n">
        <v>4</v>
      </c>
      <c r="D1664" s="6" t="n">
        <v>0</v>
      </c>
      <c r="E1664" s="10">
        <f>IF(D1664=1, IF(OR(C1664&lt;10, C1664&gt;=15),1,0), IF(OR(C1664&lt;7, C1664&gt;=18),1,0))</f>
        <v/>
      </c>
      <c r="F1664" s="11" t="n">
        <v>0.518</v>
      </c>
      <c r="G1664" s="12">
        <f>0*8</f>
        <v/>
      </c>
      <c r="H1664" s="12">
        <f>F1664-G1664</f>
        <v/>
      </c>
      <c r="I1664" s="10">
        <f>IF(E1664=0,"Fora",IF(E1663=0,"Carg xar",IF(H1664&lt;0,IF(M1664&lt;0.9,"Carg FV","Stby"),IF(M1664&gt;P1664,"V2H",IF(M1664&lt;0.9,"Carg xar","Stby")))))</f>
        <v/>
      </c>
      <c r="J1664" s="12">
        <f>IF(OR(I1664="Carg FV",I1664="Carg xar"),MIN(IF(I1664="Carg FV",ABS(H1664),7.4),7.4,MAX(0,(0.9-M1664)*40)*0.95),0)</f>
        <v/>
      </c>
      <c r="K1664" s="12">
        <f>IF(I1664="V2H",MIN(MAX(0,H1664),7.4,MAX(0,(M1664-P1664)*40)*0.95),0)</f>
        <v/>
      </c>
      <c r="L1664" s="12">
        <f>IF(E1664=0,0,MAX(0,H1664-K1664))</f>
        <v/>
      </c>
      <c r="M1664" s="13">
        <f>M1663+J1663/40-IF(I1663="V2H",K1663/(0.95*40),0)-IF(E1664=0,IF(E1663=1,IF(D1664=1,30,40)*0.18/(2*40),0),0)-IF(E1664=1,IF(E1663=0,IF(D1664=1,30,40)*0.18/(2*40),0),0)</f>
        <v/>
      </c>
      <c r="N1664" s="14" t="n">
        <v>0.09</v>
      </c>
      <c r="O1664" s="15">
        <f>K1664*N1664</f>
        <v/>
      </c>
      <c r="P1664">
        <f>IF(E1664=0,0.3,IF(D1664=1,IF(C1664&gt;=Params!$B$13-3,IF(C1664&lt;Params!$B$13,Params!$B$20,0.3),0.3),IF(C1664&gt;=Params!$B$15-3,IF(C1664&lt;Params!$B$15,Params!$B$21,0.3),0.3)))</f>
        <v/>
      </c>
    </row>
    <row r="1665" ht="15" customHeight="1" s="1">
      <c r="A1665" s="9" t="n">
        <v>1662</v>
      </c>
      <c r="B1665" s="6" t="inlineStr">
        <is>
          <t>11/03</t>
        </is>
      </c>
      <c r="C1665" s="6" t="n">
        <v>5</v>
      </c>
      <c r="D1665" s="6" t="n">
        <v>0</v>
      </c>
      <c r="E1665" s="10">
        <f>IF(D1665=1, IF(OR(C1665&lt;10, C1665&gt;=15),1,0), IF(OR(C1665&lt;7, C1665&gt;=18),1,0))</f>
        <v/>
      </c>
      <c r="F1665" s="11" t="n">
        <v>3.294</v>
      </c>
      <c r="G1665" s="12">
        <f>0*8</f>
        <v/>
      </c>
      <c r="H1665" s="12">
        <f>F1665-G1665</f>
        <v/>
      </c>
      <c r="I1665" s="10">
        <f>IF(E1665=0,"Fora",IF(E1664=0,"Carg xar",IF(H1665&lt;0,IF(M1665&lt;0.9,"Carg FV","Stby"),IF(M1665&gt;P1665,"V2H",IF(M1665&lt;0.9,"Carg xar","Stby")))))</f>
        <v/>
      </c>
      <c r="J1665" s="12">
        <f>IF(OR(I1665="Carg FV",I1665="Carg xar"),MIN(IF(I1665="Carg FV",ABS(H1665),7.4),7.4,MAX(0,(0.9-M1665)*40)*0.95),0)</f>
        <v/>
      </c>
      <c r="K1665" s="12">
        <f>IF(I1665="V2H",MIN(MAX(0,H1665),7.4,MAX(0,(M1665-P1665)*40)*0.95),0)</f>
        <v/>
      </c>
      <c r="L1665" s="12">
        <f>IF(E1665=0,0,MAX(0,H1665-K1665))</f>
        <v/>
      </c>
      <c r="M1665" s="13">
        <f>M1664+J1664/40-IF(I1664="V2H",K1664/(0.95*40),0)-IF(E1665=0,IF(E1664=1,IF(D1665=1,30,40)*0.18/(2*40),0),0)-IF(E1665=1,IF(E1664=0,IF(D1665=1,30,40)*0.18/(2*40),0),0)</f>
        <v/>
      </c>
      <c r="N1665" s="14" t="n">
        <v>0.09</v>
      </c>
      <c r="O1665" s="15">
        <f>K1665*N1665</f>
        <v/>
      </c>
      <c r="P1665">
        <f>IF(E1665=0,0.3,IF(D1665=1,IF(C1665&gt;=Params!$B$13-3,IF(C1665&lt;Params!$B$13,Params!$B$20,0.3),0.3),IF(C1665&gt;=Params!$B$15-3,IF(C1665&lt;Params!$B$15,Params!$B$21,0.3),0.3)))</f>
        <v/>
      </c>
    </row>
    <row r="1666" ht="15" customHeight="1" s="1">
      <c r="A1666" s="9" t="n">
        <v>1663</v>
      </c>
      <c r="B1666" s="6" t="inlineStr">
        <is>
          <t>11/03</t>
        </is>
      </c>
      <c r="C1666" s="6" t="n">
        <v>6</v>
      </c>
      <c r="D1666" s="6" t="n">
        <v>0</v>
      </c>
      <c r="E1666" s="10">
        <f>IF(D1666=1, IF(OR(C1666&lt;10, C1666&gt;=15),1,0), IF(OR(C1666&lt;7, C1666&gt;=18),1,0))</f>
        <v/>
      </c>
      <c r="F1666" s="11" t="n">
        <v>2.863</v>
      </c>
      <c r="G1666" s="12">
        <f>0*8</f>
        <v/>
      </c>
      <c r="H1666" s="12">
        <f>F1666-G1666</f>
        <v/>
      </c>
      <c r="I1666" s="10">
        <f>IF(E1666=0,"Fora",IF(E1665=0,"Carg xar",IF(H1666&lt;0,IF(M1666&lt;0.9,"Carg FV","Stby"),IF(M1666&gt;P1666,"V2H",IF(M1666&lt;0.9,"Carg xar","Stby")))))</f>
        <v/>
      </c>
      <c r="J1666" s="12">
        <f>IF(OR(I1666="Carg FV",I1666="Carg xar"),MIN(IF(I1666="Carg FV",ABS(H1666),7.4),7.4,MAX(0,(0.9-M1666)*40)*0.95),0)</f>
        <v/>
      </c>
      <c r="K1666" s="12">
        <f>IF(I1666="V2H",MIN(MAX(0,H1666),7.4,MAX(0,(M1666-P1666)*40)*0.95),0)</f>
        <v/>
      </c>
      <c r="L1666" s="12">
        <f>IF(E1666=0,0,MAX(0,H1666-K1666))</f>
        <v/>
      </c>
      <c r="M1666" s="13">
        <f>M1665+J1665/40-IF(I1665="V2H",K1665/(0.95*40),0)-IF(E1666=0,IF(E1665=1,IF(D1666=1,30,40)*0.18/(2*40),0),0)-IF(E1666=1,IF(E1665=0,IF(D1666=1,30,40)*0.18/(2*40),0),0)</f>
        <v/>
      </c>
      <c r="N1666" s="14" t="n">
        <v>0.09</v>
      </c>
      <c r="O1666" s="15">
        <f>K1666*N1666</f>
        <v/>
      </c>
      <c r="P1666">
        <f>IF(E1666=0,0.3,IF(D1666=1,IF(C1666&gt;=Params!$B$13-3,IF(C1666&lt;Params!$B$13,Params!$B$20,0.3),0.3),IF(C1666&gt;=Params!$B$15-3,IF(C1666&lt;Params!$B$15,Params!$B$21,0.3),0.3)))</f>
        <v/>
      </c>
    </row>
    <row r="1667" ht="15" customHeight="1" s="1">
      <c r="A1667" s="9" t="n">
        <v>1664</v>
      </c>
      <c r="B1667" s="6" t="inlineStr">
        <is>
          <t>11/03</t>
        </is>
      </c>
      <c r="C1667" s="6" t="n">
        <v>7</v>
      </c>
      <c r="D1667" s="6" t="n">
        <v>0</v>
      </c>
      <c r="E1667" s="10">
        <f>IF(D1667=1, IF(OR(C1667&lt;10, C1667&gt;=15),1,0), IF(OR(C1667&lt;7, C1667&gt;=18),1,0))</f>
        <v/>
      </c>
      <c r="F1667" s="11" t="n">
        <v>2.934</v>
      </c>
      <c r="G1667" s="12">
        <f>0.05*8</f>
        <v/>
      </c>
      <c r="H1667" s="12">
        <f>F1667-G1667</f>
        <v/>
      </c>
      <c r="I1667" s="10">
        <f>IF(E1667=0,"Fora",IF(E1666=0,"Carg xar",IF(H1667&lt;0,IF(M1667&lt;0.9,"Carg FV","Stby"),IF(M1667&gt;P1667,"V2H",IF(M1667&lt;0.9,"Carg xar","Stby")))))</f>
        <v/>
      </c>
      <c r="J1667" s="12">
        <f>IF(OR(I1667="Carg FV",I1667="Carg xar"),MIN(IF(I1667="Carg FV",ABS(H1667),7.4),7.4,MAX(0,(0.9-M1667)*40)*0.95),0)</f>
        <v/>
      </c>
      <c r="K1667" s="12">
        <f>IF(I1667="V2H",MIN(MAX(0,H1667),7.4,MAX(0,(M1667-P1667)*40)*0.95),0)</f>
        <v/>
      </c>
      <c r="L1667" s="12">
        <f>IF(E1667=0,0,MAX(0,H1667-K1667))</f>
        <v/>
      </c>
      <c r="M1667" s="13">
        <f>M1666+J1666/40-IF(I1666="V2H",K1666/(0.95*40),0)-IF(E1667=0,IF(E1666=1,IF(D1667=1,30,40)*0.18/(2*40),0),0)-IF(E1667=1,IF(E1666=0,IF(D1667=1,30,40)*0.18/(2*40),0),0)</f>
        <v/>
      </c>
      <c r="N1667" s="14" t="n">
        <v>0.09</v>
      </c>
      <c r="O1667" s="15">
        <f>K1667*N1667</f>
        <v/>
      </c>
      <c r="P1667">
        <f>IF(E1667=0,0.3,IF(D1667=1,IF(C1667&gt;=Params!$B$13-3,IF(C1667&lt;Params!$B$13,Params!$B$20,0.3),0.3),IF(C1667&gt;=Params!$B$15-3,IF(C1667&lt;Params!$B$15,Params!$B$21,0.3),0.3)))</f>
        <v/>
      </c>
    </row>
    <row r="1668" ht="15" customHeight="1" s="1">
      <c r="A1668" s="9" t="n">
        <v>1665</v>
      </c>
      <c r="B1668" s="6" t="inlineStr">
        <is>
          <t>11/03</t>
        </is>
      </c>
      <c r="C1668" s="6" t="n">
        <v>8</v>
      </c>
      <c r="D1668" s="6" t="n">
        <v>0</v>
      </c>
      <c r="E1668" s="10">
        <f>IF(D1668=1, IF(OR(C1668&lt;10, C1668&gt;=15),1,0), IF(OR(C1668&lt;7, C1668&gt;=18),1,0))</f>
        <v/>
      </c>
      <c r="F1668" s="11" t="n">
        <v>2.975</v>
      </c>
      <c r="G1668" s="12">
        <f>0.18*8</f>
        <v/>
      </c>
      <c r="H1668" s="12">
        <f>F1668-G1668</f>
        <v/>
      </c>
      <c r="I1668" s="10">
        <f>IF(E1668=0,"Fora",IF(E1667=0,"Carg xar",IF(H1668&lt;0,IF(M1668&lt;0.9,"Carg FV","Stby"),IF(M1668&gt;P1668,"V2H",IF(M1668&lt;0.9,"Carg xar","Stby")))))</f>
        <v/>
      </c>
      <c r="J1668" s="12">
        <f>IF(OR(I1668="Carg FV",I1668="Carg xar"),MIN(IF(I1668="Carg FV",ABS(H1668),7.4),7.4,MAX(0,(0.9-M1668)*40)*0.95),0)</f>
        <v/>
      </c>
      <c r="K1668" s="12">
        <f>IF(I1668="V2H",MIN(MAX(0,H1668),7.4,MAX(0,(M1668-P1668)*40)*0.95),0)</f>
        <v/>
      </c>
      <c r="L1668" s="12">
        <f>IF(E1668=0,0,MAX(0,H1668-K1668))</f>
        <v/>
      </c>
      <c r="M1668" s="13">
        <f>M1667+J1667/40-IF(I1667="V2H",K1667/(0.95*40),0)-IF(E1668=0,IF(E1667=1,IF(D1668=1,30,40)*0.18/(2*40),0),0)-IF(E1668=1,IF(E1667=0,IF(D1668=1,30,40)*0.18/(2*40),0),0)</f>
        <v/>
      </c>
      <c r="N1668" s="14" t="n">
        <v>0.15</v>
      </c>
      <c r="O1668" s="15">
        <f>K1668*N1668</f>
        <v/>
      </c>
      <c r="P1668">
        <f>IF(E1668=0,0.3,IF(D1668=1,IF(C1668&gt;=Params!$B$13-3,IF(C1668&lt;Params!$B$13,Params!$B$20,0.3),0.3),IF(C1668&gt;=Params!$B$15-3,IF(C1668&lt;Params!$B$15,Params!$B$21,0.3),0.3)))</f>
        <v/>
      </c>
    </row>
    <row r="1669" ht="15" customHeight="1" s="1">
      <c r="A1669" s="9" t="n">
        <v>1666</v>
      </c>
      <c r="B1669" s="6" t="inlineStr">
        <is>
          <t>11/03</t>
        </is>
      </c>
      <c r="C1669" s="6" t="n">
        <v>9</v>
      </c>
      <c r="D1669" s="6" t="n">
        <v>0</v>
      </c>
      <c r="E1669" s="10">
        <f>IF(D1669=1, IF(OR(C1669&lt;10, C1669&gt;=15),1,0), IF(OR(C1669&lt;7, C1669&gt;=18),1,0))</f>
        <v/>
      </c>
      <c r="F1669" s="11" t="n">
        <v>2.255</v>
      </c>
      <c r="G1669" s="12">
        <f>0.38*8</f>
        <v/>
      </c>
      <c r="H1669" s="12">
        <f>F1669-G1669</f>
        <v/>
      </c>
      <c r="I1669" s="10">
        <f>IF(E1669=0,"Fora",IF(E1668=0,"Carg xar",IF(H1669&lt;0,IF(M1669&lt;0.9,"Carg FV","Stby"),IF(M1669&gt;P1669,"V2H",IF(M1669&lt;0.9,"Carg xar","Stby")))))</f>
        <v/>
      </c>
      <c r="J1669" s="12">
        <f>IF(OR(I1669="Carg FV",I1669="Carg xar"),MIN(IF(I1669="Carg FV",ABS(H1669),7.4),7.4,MAX(0,(0.9-M1669)*40)*0.95),0)</f>
        <v/>
      </c>
      <c r="K1669" s="12">
        <f>IF(I1669="V2H",MIN(MAX(0,H1669),7.4,MAX(0,(M1669-P1669)*40)*0.95),0)</f>
        <v/>
      </c>
      <c r="L1669" s="12">
        <f>IF(E1669=0,0,MAX(0,H1669-K1669))</f>
        <v/>
      </c>
      <c r="M1669" s="13">
        <f>M1668+J1668/40-IF(I1668="V2H",K1668/(0.95*40),0)-IF(E1669=0,IF(E1668=1,IF(D1669=1,30,40)*0.18/(2*40),0),0)-IF(E1669=1,IF(E1668=0,IF(D1669=1,30,40)*0.18/(2*40),0),0)</f>
        <v/>
      </c>
      <c r="N1669" s="14" t="n">
        <v>0.15</v>
      </c>
      <c r="O1669" s="15">
        <f>K1669*N1669</f>
        <v/>
      </c>
      <c r="P1669">
        <f>IF(E1669=0,0.3,IF(D1669=1,IF(C1669&gt;=Params!$B$13-3,IF(C1669&lt;Params!$B$13,Params!$B$20,0.3),0.3),IF(C1669&gt;=Params!$B$15-3,IF(C1669&lt;Params!$B$15,Params!$B$21,0.3),0.3)))</f>
        <v/>
      </c>
    </row>
    <row r="1670" ht="15" customHeight="1" s="1">
      <c r="A1670" s="9" t="n">
        <v>1667</v>
      </c>
      <c r="B1670" s="6" t="inlineStr">
        <is>
          <t>11/03</t>
        </is>
      </c>
      <c r="C1670" s="6" t="n">
        <v>10</v>
      </c>
      <c r="D1670" s="6" t="n">
        <v>0</v>
      </c>
      <c r="E1670" s="10">
        <f>IF(D1670=1, IF(OR(C1670&lt;10, C1670&gt;=15),1,0), IF(OR(C1670&lt;7, C1670&gt;=18),1,0))</f>
        <v/>
      </c>
      <c r="F1670" s="11" t="n">
        <v>2.086</v>
      </c>
      <c r="G1670" s="12">
        <f>0.58*8</f>
        <v/>
      </c>
      <c r="H1670" s="12">
        <f>F1670-G1670</f>
        <v/>
      </c>
      <c r="I1670" s="10">
        <f>IF(E1670=0,"Fora",IF(E1669=0,"Carg xar",IF(H1670&lt;0,IF(M1670&lt;0.9,"Carg FV","Stby"),IF(M1670&gt;P1670,"V2H",IF(M1670&lt;0.9,"Carg xar","Stby")))))</f>
        <v/>
      </c>
      <c r="J1670" s="12">
        <f>IF(OR(I1670="Carg FV",I1670="Carg xar"),MIN(IF(I1670="Carg FV",ABS(H1670),7.4),7.4,MAX(0,(0.9-M1670)*40)*0.95),0)</f>
        <v/>
      </c>
      <c r="K1670" s="12">
        <f>IF(I1670="V2H",MIN(MAX(0,H1670),7.4,MAX(0,(M1670-P1670)*40)*0.95),0)</f>
        <v/>
      </c>
      <c r="L1670" s="12">
        <f>IF(E1670=0,0,MAX(0,H1670-K1670))</f>
        <v/>
      </c>
      <c r="M1670" s="13">
        <f>M1669+J1669/40-IF(I1669="V2H",K1669/(0.95*40),0)-IF(E1670=0,IF(E1669=1,IF(D1670=1,30,40)*0.18/(2*40),0),0)-IF(E1670=1,IF(E1669=0,IF(D1670=1,30,40)*0.18/(2*40),0),0)</f>
        <v/>
      </c>
      <c r="N1670" s="14" t="n">
        <v>0.2</v>
      </c>
      <c r="O1670" s="15">
        <f>K1670*N1670</f>
        <v/>
      </c>
      <c r="P1670">
        <f>IF(E1670=0,0.3,IF(D1670=1,IF(C1670&gt;=Params!$B$13-3,IF(C1670&lt;Params!$B$13,Params!$B$20,0.3),0.3),IF(C1670&gt;=Params!$B$15-3,IF(C1670&lt;Params!$B$15,Params!$B$21,0.3),0.3)))</f>
        <v/>
      </c>
    </row>
    <row r="1671" ht="15" customHeight="1" s="1">
      <c r="A1671" s="9" t="n">
        <v>1668</v>
      </c>
      <c r="B1671" s="6" t="inlineStr">
        <is>
          <t>11/03</t>
        </is>
      </c>
      <c r="C1671" s="6" t="n">
        <v>11</v>
      </c>
      <c r="D1671" s="6" t="n">
        <v>0</v>
      </c>
      <c r="E1671" s="10">
        <f>IF(D1671=1, IF(OR(C1671&lt;10, C1671&gt;=15),1,0), IF(OR(C1671&lt;7, C1671&gt;=18),1,0))</f>
        <v/>
      </c>
      <c r="F1671" s="11" t="n">
        <v>1.509</v>
      </c>
      <c r="G1671" s="12">
        <f>0.72*8</f>
        <v/>
      </c>
      <c r="H1671" s="12">
        <f>F1671-G1671</f>
        <v/>
      </c>
      <c r="I1671" s="10">
        <f>IF(E1671=0,"Fora",IF(E1670=0,"Carg xar",IF(H1671&lt;0,IF(M1671&lt;0.9,"Carg FV","Stby"),IF(M1671&gt;P1671,"V2H",IF(M1671&lt;0.9,"Carg xar","Stby")))))</f>
        <v/>
      </c>
      <c r="J1671" s="12">
        <f>IF(OR(I1671="Carg FV",I1671="Carg xar"),MIN(IF(I1671="Carg FV",ABS(H1671),7.4),7.4,MAX(0,(0.9-M1671)*40)*0.95),0)</f>
        <v/>
      </c>
      <c r="K1671" s="12">
        <f>IF(I1671="V2H",MIN(MAX(0,H1671),7.4,MAX(0,(M1671-P1671)*40)*0.95),0)</f>
        <v/>
      </c>
      <c r="L1671" s="12">
        <f>IF(E1671=0,0,MAX(0,H1671-K1671))</f>
        <v/>
      </c>
      <c r="M1671" s="13">
        <f>M1670+J1670/40-IF(I1670="V2H",K1670/(0.95*40),0)-IF(E1671=0,IF(E1670=1,IF(D1671=1,30,40)*0.18/(2*40),0),0)-IF(E1671=1,IF(E1670=0,IF(D1671=1,30,40)*0.18/(2*40),0),0)</f>
        <v/>
      </c>
      <c r="N1671" s="14" t="n">
        <v>0.2</v>
      </c>
      <c r="O1671" s="15">
        <f>K1671*N1671</f>
        <v/>
      </c>
      <c r="P1671">
        <f>IF(E1671=0,0.3,IF(D1671=1,IF(C1671&gt;=Params!$B$13-3,IF(C1671&lt;Params!$B$13,Params!$B$20,0.3),0.3),IF(C1671&gt;=Params!$B$15-3,IF(C1671&lt;Params!$B$15,Params!$B$21,0.3),0.3)))</f>
        <v/>
      </c>
    </row>
    <row r="1672" ht="15" customHeight="1" s="1">
      <c r="A1672" s="9" t="n">
        <v>1669</v>
      </c>
      <c r="B1672" s="6" t="inlineStr">
        <is>
          <t>11/03</t>
        </is>
      </c>
      <c r="C1672" s="6" t="n">
        <v>12</v>
      </c>
      <c r="D1672" s="6" t="n">
        <v>0</v>
      </c>
      <c r="E1672" s="10">
        <f>IF(D1672=1, IF(OR(C1672&lt;10, C1672&gt;=15),1,0), IF(OR(C1672&lt;7, C1672&gt;=18),1,0))</f>
        <v/>
      </c>
      <c r="F1672" s="11" t="n">
        <v>0.621</v>
      </c>
      <c r="G1672" s="12">
        <f>0.78*8</f>
        <v/>
      </c>
      <c r="H1672" s="12">
        <f>F1672-G1672</f>
        <v/>
      </c>
      <c r="I1672" s="10">
        <f>IF(E1672=0,"Fora",IF(E1671=0,"Carg xar",IF(H1672&lt;0,IF(M1672&lt;0.9,"Carg FV","Stby"),IF(M1672&gt;P1672,"V2H",IF(M1672&lt;0.9,"Carg xar","Stby")))))</f>
        <v/>
      </c>
      <c r="J1672" s="12">
        <f>IF(OR(I1672="Carg FV",I1672="Carg xar"),MIN(IF(I1672="Carg FV",ABS(H1672),7.4),7.4,MAX(0,(0.9-M1672)*40)*0.95),0)</f>
        <v/>
      </c>
      <c r="K1672" s="12">
        <f>IF(I1672="V2H",MIN(MAX(0,H1672),7.4,MAX(0,(M1672-P1672)*40)*0.95),0)</f>
        <v/>
      </c>
      <c r="L1672" s="12">
        <f>IF(E1672=0,0,MAX(0,H1672-K1672))</f>
        <v/>
      </c>
      <c r="M1672" s="13">
        <f>M1671+J1671/40-IF(I1671="V2H",K1671/(0.95*40),0)-IF(E1672=0,IF(E1671=1,IF(D1672=1,30,40)*0.18/(2*40),0),0)-IF(E1672=1,IF(E1671=0,IF(D1672=1,30,40)*0.18/(2*40),0),0)</f>
        <v/>
      </c>
      <c r="N1672" s="14" t="n">
        <v>0.2</v>
      </c>
      <c r="O1672" s="15">
        <f>K1672*N1672</f>
        <v/>
      </c>
      <c r="P1672">
        <f>IF(E1672=0,0.3,IF(D1672=1,IF(C1672&gt;=Params!$B$13-3,IF(C1672&lt;Params!$B$13,Params!$B$20,0.3),0.3),IF(C1672&gt;=Params!$B$15-3,IF(C1672&lt;Params!$B$15,Params!$B$21,0.3),0.3)))</f>
        <v/>
      </c>
    </row>
    <row r="1673" ht="15" customHeight="1" s="1">
      <c r="A1673" s="9" t="n">
        <v>1670</v>
      </c>
      <c r="B1673" s="6" t="inlineStr">
        <is>
          <t>11/03</t>
        </is>
      </c>
      <c r="C1673" s="6" t="n">
        <v>13</v>
      </c>
      <c r="D1673" s="6" t="n">
        <v>0</v>
      </c>
      <c r="E1673" s="10">
        <f>IF(D1673=1, IF(OR(C1673&lt;10, C1673&gt;=15),1,0), IF(OR(C1673&lt;7, C1673&gt;=18),1,0))</f>
        <v/>
      </c>
      <c r="F1673" s="11" t="n">
        <v>0</v>
      </c>
      <c r="G1673" s="12">
        <f>0.75*8</f>
        <v/>
      </c>
      <c r="H1673" s="12">
        <f>F1673-G1673</f>
        <v/>
      </c>
      <c r="I1673" s="10">
        <f>IF(E1673=0,"Fora",IF(E1672=0,"Carg xar",IF(H1673&lt;0,IF(M1673&lt;0.9,"Carg FV","Stby"),IF(M1673&gt;P1673,"V2H",IF(M1673&lt;0.9,"Carg xar","Stby")))))</f>
        <v/>
      </c>
      <c r="J1673" s="12">
        <f>IF(OR(I1673="Carg FV",I1673="Carg xar"),MIN(IF(I1673="Carg FV",ABS(H1673),7.4),7.4,MAX(0,(0.9-M1673)*40)*0.95),0)</f>
        <v/>
      </c>
      <c r="K1673" s="12">
        <f>IF(I1673="V2H",MIN(MAX(0,H1673),7.4,MAX(0,(M1673-P1673)*40)*0.95),0)</f>
        <v/>
      </c>
      <c r="L1673" s="12">
        <f>IF(E1673=0,0,MAX(0,H1673-K1673))</f>
        <v/>
      </c>
      <c r="M1673" s="13">
        <f>M1672+J1672/40-IF(I1672="V2H",K1672/(0.95*40),0)-IF(E1673=0,IF(E1672=1,IF(D1673=1,30,40)*0.18/(2*40),0),0)-IF(E1673=1,IF(E1672=0,IF(D1673=1,30,40)*0.18/(2*40),0),0)</f>
        <v/>
      </c>
      <c r="N1673" s="14" t="n">
        <v>0.2</v>
      </c>
      <c r="O1673" s="15">
        <f>K1673*N1673</f>
        <v/>
      </c>
      <c r="P1673">
        <f>IF(E1673=0,0.3,IF(D1673=1,IF(C1673&gt;=Params!$B$13-3,IF(C1673&lt;Params!$B$13,Params!$B$20,0.3),0.3),IF(C1673&gt;=Params!$B$15-3,IF(C1673&lt;Params!$B$15,Params!$B$21,0.3),0.3)))</f>
        <v/>
      </c>
    </row>
    <row r="1674" ht="15" customHeight="1" s="1">
      <c r="A1674" s="9" t="n">
        <v>1671</v>
      </c>
      <c r="B1674" s="6" t="inlineStr">
        <is>
          <t>11/03</t>
        </is>
      </c>
      <c r="C1674" s="6" t="n">
        <v>14</v>
      </c>
      <c r="D1674" s="6" t="n">
        <v>0</v>
      </c>
      <c r="E1674" s="10">
        <f>IF(D1674=1, IF(OR(C1674&lt;10, C1674&gt;=15),1,0), IF(OR(C1674&lt;7, C1674&gt;=18),1,0))</f>
        <v/>
      </c>
      <c r="F1674" s="11" t="n">
        <v>0.202</v>
      </c>
      <c r="G1674" s="12">
        <f>0.62*8</f>
        <v/>
      </c>
      <c r="H1674" s="12">
        <f>F1674-G1674</f>
        <v/>
      </c>
      <c r="I1674" s="10">
        <f>IF(E1674=0,"Fora",IF(E1673=0,"Carg xar",IF(H1674&lt;0,IF(M1674&lt;0.9,"Carg FV","Stby"),IF(M1674&gt;P1674,"V2H",IF(M1674&lt;0.9,"Carg xar","Stby")))))</f>
        <v/>
      </c>
      <c r="J1674" s="12">
        <f>IF(OR(I1674="Carg FV",I1674="Carg xar"),MIN(IF(I1674="Carg FV",ABS(H1674),7.4),7.4,MAX(0,(0.9-M1674)*40)*0.95),0)</f>
        <v/>
      </c>
      <c r="K1674" s="12">
        <f>IF(I1674="V2H",MIN(MAX(0,H1674),7.4,MAX(0,(M1674-P1674)*40)*0.95),0)</f>
        <v/>
      </c>
      <c r="L1674" s="12">
        <f>IF(E1674=0,0,MAX(0,H1674-K1674))</f>
        <v/>
      </c>
      <c r="M1674" s="13">
        <f>M1673+J1673/40-IF(I1673="V2H",K1673/(0.95*40),0)-IF(E1674=0,IF(E1673=1,IF(D1674=1,30,40)*0.18/(2*40),0),0)-IF(E1674=1,IF(E1673=0,IF(D1674=1,30,40)*0.18/(2*40),0),0)</f>
        <v/>
      </c>
      <c r="N1674" s="14" t="n">
        <v>0.15</v>
      </c>
      <c r="O1674" s="15">
        <f>K1674*N1674</f>
        <v/>
      </c>
      <c r="P1674">
        <f>IF(E1674=0,0.3,IF(D1674=1,IF(C1674&gt;=Params!$B$13-3,IF(C1674&lt;Params!$B$13,Params!$B$20,0.3),0.3),IF(C1674&gt;=Params!$B$15-3,IF(C1674&lt;Params!$B$15,Params!$B$21,0.3),0.3)))</f>
        <v/>
      </c>
    </row>
    <row r="1675" ht="15" customHeight="1" s="1">
      <c r="A1675" s="9" t="n">
        <v>1672</v>
      </c>
      <c r="B1675" s="6" t="inlineStr">
        <is>
          <t>11/03</t>
        </is>
      </c>
      <c r="C1675" s="6" t="n">
        <v>15</v>
      </c>
      <c r="D1675" s="6" t="n">
        <v>0</v>
      </c>
      <c r="E1675" s="10">
        <f>IF(D1675=1, IF(OR(C1675&lt;10, C1675&gt;=15),1,0), IF(OR(C1675&lt;7, C1675&gt;=18),1,0))</f>
        <v/>
      </c>
      <c r="F1675" s="11" t="n">
        <v>0</v>
      </c>
      <c r="G1675" s="12">
        <f>0.45*8</f>
        <v/>
      </c>
      <c r="H1675" s="12">
        <f>F1675-G1675</f>
        <v/>
      </c>
      <c r="I1675" s="10">
        <f>IF(E1675=0,"Fora",IF(E1674=0,"Carg xar",IF(H1675&lt;0,IF(M1675&lt;0.9,"Carg FV","Stby"),IF(M1675&gt;P1675,"V2H",IF(M1675&lt;0.9,"Carg xar","Stby")))))</f>
        <v/>
      </c>
      <c r="J1675" s="12">
        <f>IF(OR(I1675="Carg FV",I1675="Carg xar"),MIN(IF(I1675="Carg FV",ABS(H1675),7.4),7.4,MAX(0,(0.9-M1675)*40)*0.95),0)</f>
        <v/>
      </c>
      <c r="K1675" s="12">
        <f>IF(I1675="V2H",MIN(MAX(0,H1675),7.4,MAX(0,(M1675-P1675)*40)*0.95),0)</f>
        <v/>
      </c>
      <c r="L1675" s="12">
        <f>IF(E1675=0,0,MAX(0,H1675-K1675))</f>
        <v/>
      </c>
      <c r="M1675" s="13">
        <f>M1674+J1674/40-IF(I1674="V2H",K1674/(0.95*40),0)-IF(E1675=0,IF(E1674=1,IF(D1675=1,30,40)*0.18/(2*40),0),0)-IF(E1675=1,IF(E1674=0,IF(D1675=1,30,40)*0.18/(2*40),0),0)</f>
        <v/>
      </c>
      <c r="N1675" s="14" t="n">
        <v>0.15</v>
      </c>
      <c r="O1675" s="15">
        <f>K1675*N1675</f>
        <v/>
      </c>
      <c r="P1675">
        <f>IF(E1675=0,0.3,IF(D1675=1,IF(C1675&gt;=Params!$B$13-3,IF(C1675&lt;Params!$B$13,Params!$B$20,0.3),0.3),IF(C1675&gt;=Params!$B$15-3,IF(C1675&lt;Params!$B$15,Params!$B$21,0.3),0.3)))</f>
        <v/>
      </c>
    </row>
    <row r="1676" ht="15" customHeight="1" s="1">
      <c r="A1676" s="9" t="n">
        <v>1673</v>
      </c>
      <c r="B1676" s="6" t="inlineStr">
        <is>
          <t>11/03</t>
        </is>
      </c>
      <c r="C1676" s="6" t="n">
        <v>16</v>
      </c>
      <c r="D1676" s="6" t="n">
        <v>0</v>
      </c>
      <c r="E1676" s="10">
        <f>IF(D1676=1, IF(OR(C1676&lt;10, C1676&gt;=15),1,0), IF(OR(C1676&lt;7, C1676&gt;=18),1,0))</f>
        <v/>
      </c>
      <c r="F1676" s="11" t="n">
        <v>2.411</v>
      </c>
      <c r="G1676" s="12">
        <f>0.25*8</f>
        <v/>
      </c>
      <c r="H1676" s="12">
        <f>F1676-G1676</f>
        <v/>
      </c>
      <c r="I1676" s="10">
        <f>IF(E1676=0,"Fora",IF(E1675=0,"Carg xar",IF(H1676&lt;0,IF(M1676&lt;0.9,"Carg FV","Stby"),IF(M1676&gt;P1676,"V2H",IF(M1676&lt;0.9,"Carg xar","Stby")))))</f>
        <v/>
      </c>
      <c r="J1676" s="12">
        <f>IF(OR(I1676="Carg FV",I1676="Carg xar"),MIN(IF(I1676="Carg FV",ABS(H1676),7.4),7.4,MAX(0,(0.9-M1676)*40)*0.95),0)</f>
        <v/>
      </c>
      <c r="K1676" s="12">
        <f>IF(I1676="V2H",MIN(MAX(0,H1676),7.4,MAX(0,(M1676-P1676)*40)*0.95),0)</f>
        <v/>
      </c>
      <c r="L1676" s="12">
        <f>IF(E1676=0,0,MAX(0,H1676-K1676))</f>
        <v/>
      </c>
      <c r="M1676" s="13">
        <f>M1675+J1675/40-IF(I1675="V2H",K1675/(0.95*40),0)-IF(E1676=0,IF(E1675=1,IF(D1676=1,30,40)*0.18/(2*40),0),0)-IF(E1676=1,IF(E1675=0,IF(D1676=1,30,40)*0.18/(2*40),0),0)</f>
        <v/>
      </c>
      <c r="N1676" s="14" t="n">
        <v>0.15</v>
      </c>
      <c r="O1676" s="15">
        <f>K1676*N1676</f>
        <v/>
      </c>
      <c r="P1676">
        <f>IF(E1676=0,0.3,IF(D1676=1,IF(C1676&gt;=Params!$B$13-3,IF(C1676&lt;Params!$B$13,Params!$B$20,0.3),0.3),IF(C1676&gt;=Params!$B$15-3,IF(C1676&lt;Params!$B$15,Params!$B$21,0.3),0.3)))</f>
        <v/>
      </c>
    </row>
    <row r="1677" ht="15" customHeight="1" s="1">
      <c r="A1677" s="9" t="n">
        <v>1674</v>
      </c>
      <c r="B1677" s="6" t="inlineStr">
        <is>
          <t>11/03</t>
        </is>
      </c>
      <c r="C1677" s="6" t="n">
        <v>17</v>
      </c>
      <c r="D1677" s="6" t="n">
        <v>0</v>
      </c>
      <c r="E1677" s="10">
        <f>IF(D1677=1, IF(OR(C1677&lt;10, C1677&gt;=15),1,0), IF(OR(C1677&lt;7, C1677&gt;=18),1,0))</f>
        <v/>
      </c>
      <c r="F1677" s="11" t="n">
        <v>1.127</v>
      </c>
      <c r="G1677" s="12">
        <f>0.08*8</f>
        <v/>
      </c>
      <c r="H1677" s="12">
        <f>F1677-G1677</f>
        <v/>
      </c>
      <c r="I1677" s="10">
        <f>IF(E1677=0,"Fora",IF(E1676=0,"Carg xar",IF(H1677&lt;0,IF(M1677&lt;0.9,"Carg FV","Stby"),IF(M1677&gt;P1677,"V2H",IF(M1677&lt;0.9,"Carg xar","Stby")))))</f>
        <v/>
      </c>
      <c r="J1677" s="12">
        <f>IF(OR(I1677="Carg FV",I1677="Carg xar"),MIN(IF(I1677="Carg FV",ABS(H1677),7.4),7.4,MAX(0,(0.9-M1677)*40)*0.95),0)</f>
        <v/>
      </c>
      <c r="K1677" s="12">
        <f>IF(I1677="V2H",MIN(MAX(0,H1677),7.4,MAX(0,(M1677-P1677)*40)*0.95),0)</f>
        <v/>
      </c>
      <c r="L1677" s="12">
        <f>IF(E1677=0,0,MAX(0,H1677-K1677))</f>
        <v/>
      </c>
      <c r="M1677" s="13">
        <f>M1676+J1676/40-IF(I1676="V2H",K1676/(0.95*40),0)-IF(E1677=0,IF(E1676=1,IF(D1677=1,30,40)*0.18/(2*40),0),0)-IF(E1677=1,IF(E1676=0,IF(D1677=1,30,40)*0.18/(2*40),0),0)</f>
        <v/>
      </c>
      <c r="N1677" s="14" t="n">
        <v>0.15</v>
      </c>
      <c r="O1677" s="15">
        <f>K1677*N1677</f>
        <v/>
      </c>
      <c r="P1677">
        <f>IF(E1677=0,0.3,IF(D1677=1,IF(C1677&gt;=Params!$B$13-3,IF(C1677&lt;Params!$B$13,Params!$B$20,0.3),0.3),IF(C1677&gt;=Params!$B$15-3,IF(C1677&lt;Params!$B$15,Params!$B$21,0.3),0.3)))</f>
        <v/>
      </c>
    </row>
    <row r="1678" ht="15" customHeight="1" s="1">
      <c r="A1678" s="9" t="n">
        <v>1675</v>
      </c>
      <c r="B1678" s="6" t="inlineStr">
        <is>
          <t>11/03</t>
        </is>
      </c>
      <c r="C1678" s="6" t="n">
        <v>18</v>
      </c>
      <c r="D1678" s="6" t="n">
        <v>0</v>
      </c>
      <c r="E1678" s="10">
        <f>IF(D1678=1, IF(OR(C1678&lt;10, C1678&gt;=15),1,0), IF(OR(C1678&lt;7, C1678&gt;=18),1,0))</f>
        <v/>
      </c>
      <c r="F1678" s="11" t="n">
        <v>1.632</v>
      </c>
      <c r="G1678" s="12">
        <f>0*8</f>
        <v/>
      </c>
      <c r="H1678" s="12">
        <f>F1678-G1678</f>
        <v/>
      </c>
      <c r="I1678" s="10">
        <f>IF(E1678=0,"Fora",IF(E1677=0,"Carg xar",IF(H1678&lt;0,IF(M1678&lt;0.9,"Carg FV","Stby"),IF(M1678&gt;P1678,"V2H",IF(M1678&lt;0.9,"Carg xar","Stby")))))</f>
        <v/>
      </c>
      <c r="J1678" s="12">
        <f>IF(OR(I1678="Carg FV",I1678="Carg xar"),MIN(IF(I1678="Carg FV",ABS(H1678),7.4),7.4,MAX(0,(0.9-M1678)*40)*0.95),0)</f>
        <v/>
      </c>
      <c r="K1678" s="12">
        <f>IF(I1678="V2H",MIN(MAX(0,H1678),7.4,MAX(0,(M1678-P1678)*40)*0.95),0)</f>
        <v/>
      </c>
      <c r="L1678" s="12">
        <f>IF(E1678=0,0,MAX(0,H1678-K1678))</f>
        <v/>
      </c>
      <c r="M1678" s="13">
        <f>M1677+J1677/40-IF(I1677="V2H",K1677/(0.95*40),0)-IF(E1678=0,IF(E1677=1,IF(D1678=1,30,40)*0.18/(2*40),0),0)-IF(E1678=1,IF(E1677=0,IF(D1678=1,30,40)*0.18/(2*40),0),0)</f>
        <v/>
      </c>
      <c r="N1678" s="14" t="n">
        <v>0.2</v>
      </c>
      <c r="O1678" s="15">
        <f>K1678*N1678</f>
        <v/>
      </c>
      <c r="P1678">
        <f>IF(E1678=0,0.3,IF(D1678=1,IF(C1678&gt;=Params!$B$13-3,IF(C1678&lt;Params!$B$13,Params!$B$20,0.3),0.3),IF(C1678&gt;=Params!$B$15-3,IF(C1678&lt;Params!$B$15,Params!$B$21,0.3),0.3)))</f>
        <v/>
      </c>
    </row>
    <row r="1679" ht="15" customHeight="1" s="1">
      <c r="A1679" s="9" t="n">
        <v>1676</v>
      </c>
      <c r="B1679" s="6" t="inlineStr">
        <is>
          <t>11/03</t>
        </is>
      </c>
      <c r="C1679" s="6" t="n">
        <v>19</v>
      </c>
      <c r="D1679" s="6" t="n">
        <v>0</v>
      </c>
      <c r="E1679" s="10">
        <f>IF(D1679=1, IF(OR(C1679&lt;10, C1679&gt;=15),1,0), IF(OR(C1679&lt;7, C1679&gt;=18),1,0))</f>
        <v/>
      </c>
      <c r="F1679" s="11" t="n">
        <v>1.893</v>
      </c>
      <c r="G1679" s="12">
        <f>0*8</f>
        <v/>
      </c>
      <c r="H1679" s="12">
        <f>F1679-G1679</f>
        <v/>
      </c>
      <c r="I1679" s="10">
        <f>IF(E1679=0,"Fora",IF(E1678=0,"Carg xar",IF(H1679&lt;0,IF(M1679&lt;0.9,"Carg FV","Stby"),IF(M1679&gt;P1679,"V2H",IF(M1679&lt;0.9,"Carg xar","Stby")))))</f>
        <v/>
      </c>
      <c r="J1679" s="12">
        <f>IF(OR(I1679="Carg FV",I1679="Carg xar"),MIN(IF(I1679="Carg FV",ABS(H1679),7.4),7.4,MAX(0,(0.9-M1679)*40)*0.95),0)</f>
        <v/>
      </c>
      <c r="K1679" s="12">
        <f>IF(I1679="V2H",MIN(MAX(0,H1679),7.4,MAX(0,(M1679-P1679)*40)*0.95),0)</f>
        <v/>
      </c>
      <c r="L1679" s="12">
        <f>IF(E1679=0,0,MAX(0,H1679-K1679))</f>
        <v/>
      </c>
      <c r="M1679" s="13">
        <f>M1678+J1678/40-IF(I1678="V2H",K1678/(0.95*40),0)-IF(E1679=0,IF(E1678=1,IF(D1679=1,30,40)*0.18/(2*40),0),0)-IF(E1679=1,IF(E1678=0,IF(D1679=1,30,40)*0.18/(2*40),0),0)</f>
        <v/>
      </c>
      <c r="N1679" s="14" t="n">
        <v>0.2</v>
      </c>
      <c r="O1679" s="15">
        <f>K1679*N1679</f>
        <v/>
      </c>
      <c r="P1679">
        <f>IF(E1679=0,0.3,IF(D1679=1,IF(C1679&gt;=Params!$B$13-3,IF(C1679&lt;Params!$B$13,Params!$B$20,0.3),0.3),IF(C1679&gt;=Params!$B$15-3,IF(C1679&lt;Params!$B$15,Params!$B$21,0.3),0.3)))</f>
        <v/>
      </c>
    </row>
    <row r="1680" ht="15" customHeight="1" s="1">
      <c r="A1680" s="9" t="n">
        <v>1677</v>
      </c>
      <c r="B1680" s="6" t="inlineStr">
        <is>
          <t>11/03</t>
        </is>
      </c>
      <c r="C1680" s="6" t="n">
        <v>20</v>
      </c>
      <c r="D1680" s="6" t="n">
        <v>0</v>
      </c>
      <c r="E1680" s="10">
        <f>IF(D1680=1, IF(OR(C1680&lt;10, C1680&gt;=15),1,0), IF(OR(C1680&lt;7, C1680&gt;=18),1,0))</f>
        <v/>
      </c>
      <c r="F1680" s="11" t="n">
        <v>2.104</v>
      </c>
      <c r="G1680" s="12">
        <f>0*8</f>
        <v/>
      </c>
      <c r="H1680" s="12">
        <f>F1680-G1680</f>
        <v/>
      </c>
      <c r="I1680" s="10">
        <f>IF(E1680=0,"Fora",IF(E1679=0,"Carg xar",IF(H1680&lt;0,IF(M1680&lt;0.9,"Carg FV","Stby"),IF(M1680&gt;P1680,"V2H",IF(M1680&lt;0.9,"Carg xar","Stby")))))</f>
        <v/>
      </c>
      <c r="J1680" s="12">
        <f>IF(OR(I1680="Carg FV",I1680="Carg xar"),MIN(IF(I1680="Carg FV",ABS(H1680),7.4),7.4,MAX(0,(0.9-M1680)*40)*0.95),0)</f>
        <v/>
      </c>
      <c r="K1680" s="12">
        <f>IF(I1680="V2H",MIN(MAX(0,H1680),7.4,MAX(0,(M1680-P1680)*40)*0.95),0)</f>
        <v/>
      </c>
      <c r="L1680" s="12">
        <f>IF(E1680=0,0,MAX(0,H1680-K1680))</f>
        <v/>
      </c>
      <c r="M1680" s="13">
        <f>M1679+J1679/40-IF(I1679="V2H",K1679/(0.95*40),0)-IF(E1680=0,IF(E1679=1,IF(D1680=1,30,40)*0.18/(2*40),0),0)-IF(E1680=1,IF(E1679=0,IF(D1680=1,30,40)*0.18/(2*40),0),0)</f>
        <v/>
      </c>
      <c r="N1680" s="14" t="n">
        <v>0.2</v>
      </c>
      <c r="O1680" s="15">
        <f>K1680*N1680</f>
        <v/>
      </c>
      <c r="P1680">
        <f>IF(E1680=0,0.3,IF(D1680=1,IF(C1680&gt;=Params!$B$13-3,IF(C1680&lt;Params!$B$13,Params!$B$20,0.3),0.3),IF(C1680&gt;=Params!$B$15-3,IF(C1680&lt;Params!$B$15,Params!$B$21,0.3),0.3)))</f>
        <v/>
      </c>
    </row>
    <row r="1681" ht="15" customHeight="1" s="1">
      <c r="A1681" s="9" t="n">
        <v>1678</v>
      </c>
      <c r="B1681" s="6" t="inlineStr">
        <is>
          <t>11/03</t>
        </is>
      </c>
      <c r="C1681" s="6" t="n">
        <v>21</v>
      </c>
      <c r="D1681" s="6" t="n">
        <v>0</v>
      </c>
      <c r="E1681" s="10">
        <f>IF(D1681=1, IF(OR(C1681&lt;10, C1681&gt;=15),1,0), IF(OR(C1681&lt;7, C1681&gt;=18),1,0))</f>
        <v/>
      </c>
      <c r="F1681" s="11" t="n">
        <v>2.127</v>
      </c>
      <c r="G1681" s="12">
        <f>0*8</f>
        <v/>
      </c>
      <c r="H1681" s="12">
        <f>F1681-G1681</f>
        <v/>
      </c>
      <c r="I1681" s="10">
        <f>IF(E1681=0,"Fora",IF(E1680=0,"Carg xar",IF(H1681&lt;0,IF(M1681&lt;0.9,"Carg FV","Stby"),IF(M1681&gt;P1681,"V2H",IF(M1681&lt;0.9,"Carg xar","Stby")))))</f>
        <v/>
      </c>
      <c r="J1681" s="12">
        <f>IF(OR(I1681="Carg FV",I1681="Carg xar"),MIN(IF(I1681="Carg FV",ABS(H1681),7.4),7.4,MAX(0,(0.9-M1681)*40)*0.95),0)</f>
        <v/>
      </c>
      <c r="K1681" s="12">
        <f>IF(I1681="V2H",MIN(MAX(0,H1681),7.4,MAX(0,(M1681-P1681)*40)*0.95),0)</f>
        <v/>
      </c>
      <c r="L1681" s="12">
        <f>IF(E1681=0,0,MAX(0,H1681-K1681))</f>
        <v/>
      </c>
      <c r="M1681" s="13">
        <f>M1680+J1680/40-IF(I1680="V2H",K1680/(0.95*40),0)-IF(E1681=0,IF(E1680=1,IF(D1681=1,30,40)*0.18/(2*40),0),0)-IF(E1681=1,IF(E1680=0,IF(D1681=1,30,40)*0.18/(2*40),0),0)</f>
        <v/>
      </c>
      <c r="N1681" s="14" t="n">
        <v>0.2</v>
      </c>
      <c r="O1681" s="15">
        <f>K1681*N1681</f>
        <v/>
      </c>
      <c r="P1681">
        <f>IF(E1681=0,0.3,IF(D1681=1,IF(C1681&gt;=Params!$B$13-3,IF(C1681&lt;Params!$B$13,Params!$B$20,0.3),0.3),IF(C1681&gt;=Params!$B$15-3,IF(C1681&lt;Params!$B$15,Params!$B$21,0.3),0.3)))</f>
        <v/>
      </c>
    </row>
    <row r="1682" ht="15" customHeight="1" s="1">
      <c r="A1682" s="9" t="n">
        <v>1679</v>
      </c>
      <c r="B1682" s="6" t="inlineStr">
        <is>
          <t>11/03</t>
        </is>
      </c>
      <c r="C1682" s="6" t="n">
        <v>22</v>
      </c>
      <c r="D1682" s="6" t="n">
        <v>0</v>
      </c>
      <c r="E1682" s="10">
        <f>IF(D1682=1, IF(OR(C1682&lt;10, C1682&gt;=15),1,0), IF(OR(C1682&lt;7, C1682&gt;=18),1,0))</f>
        <v/>
      </c>
      <c r="F1682" s="11" t="n">
        <v>1.145</v>
      </c>
      <c r="G1682" s="12">
        <f>0*8</f>
        <v/>
      </c>
      <c r="H1682" s="12">
        <f>F1682-G1682</f>
        <v/>
      </c>
      <c r="I1682" s="10">
        <f>IF(E1682=0,"Fora",IF(E1681=0,"Carg xar",IF(H1682&lt;0,IF(M1682&lt;0.9,"Carg FV","Stby"),IF(M1682&gt;P1682,"V2H",IF(M1682&lt;0.9,"Carg xar","Stby")))))</f>
        <v/>
      </c>
      <c r="J1682" s="12">
        <f>IF(OR(I1682="Carg FV",I1682="Carg xar"),MIN(IF(I1682="Carg FV",ABS(H1682),7.4),7.4,MAX(0,(0.9-M1682)*40)*0.95),0)</f>
        <v/>
      </c>
      <c r="K1682" s="12">
        <f>IF(I1682="V2H",MIN(MAX(0,H1682),7.4,MAX(0,(M1682-P1682)*40)*0.95),0)</f>
        <v/>
      </c>
      <c r="L1682" s="12">
        <f>IF(E1682=0,0,MAX(0,H1682-K1682))</f>
        <v/>
      </c>
      <c r="M1682" s="13">
        <f>M1681+J1681/40-IF(I1681="V2H",K1681/(0.95*40),0)-IF(E1682=0,IF(E1681=1,IF(D1682=1,30,40)*0.18/(2*40),0),0)-IF(E1682=1,IF(E1681=0,IF(D1682=1,30,40)*0.18/(2*40),0),0)</f>
        <v/>
      </c>
      <c r="N1682" s="14" t="n">
        <v>0.15</v>
      </c>
      <c r="O1682" s="15">
        <f>K1682*N1682</f>
        <v/>
      </c>
      <c r="P1682">
        <f>IF(E1682=0,0.3,IF(D1682=1,IF(C1682&gt;=Params!$B$13-3,IF(C1682&lt;Params!$B$13,Params!$B$20,0.3),0.3),IF(C1682&gt;=Params!$B$15-3,IF(C1682&lt;Params!$B$15,Params!$B$21,0.3),0.3)))</f>
        <v/>
      </c>
    </row>
    <row r="1683" ht="15" customHeight="1" s="1">
      <c r="A1683" s="9" t="n">
        <v>1680</v>
      </c>
      <c r="B1683" s="6" t="inlineStr">
        <is>
          <t>11/03</t>
        </is>
      </c>
      <c r="C1683" s="6" t="n">
        <v>23</v>
      </c>
      <c r="D1683" s="6" t="n">
        <v>0</v>
      </c>
      <c r="E1683" s="10">
        <f>IF(D1683=1, IF(OR(C1683&lt;10, C1683&gt;=15),1,0), IF(OR(C1683&lt;7, C1683&gt;=18),1,0))</f>
        <v/>
      </c>
      <c r="F1683" s="11" t="n">
        <v>0.264</v>
      </c>
      <c r="G1683" s="12">
        <f>0*8</f>
        <v/>
      </c>
      <c r="H1683" s="12">
        <f>F1683-G1683</f>
        <v/>
      </c>
      <c r="I1683" s="10">
        <f>IF(E1683=0,"Fora",IF(E1682=0,"Carg xar",IF(H1683&lt;0,IF(M1683&lt;0.9,"Carg FV","Stby"),IF(M1683&gt;P1683,"V2H",IF(M1683&lt;0.9,"Carg xar","Stby")))))</f>
        <v/>
      </c>
      <c r="J1683" s="12">
        <f>IF(OR(I1683="Carg FV",I1683="Carg xar"),MIN(IF(I1683="Carg FV",ABS(H1683),7.4),7.4,MAX(0,(0.9-M1683)*40)*0.95),0)</f>
        <v/>
      </c>
      <c r="K1683" s="12">
        <f>IF(I1683="V2H",MIN(MAX(0,H1683),7.4,MAX(0,(M1683-P1683)*40)*0.95),0)</f>
        <v/>
      </c>
      <c r="L1683" s="12">
        <f>IF(E1683=0,0,MAX(0,H1683-K1683))</f>
        <v/>
      </c>
      <c r="M1683" s="13">
        <f>M1682+J1682/40-IF(I1682="V2H",K1682/(0.95*40),0)-IF(E1683=0,IF(E1682=1,IF(D1683=1,30,40)*0.18/(2*40),0),0)-IF(E1683=1,IF(E1682=0,IF(D1683=1,30,40)*0.18/(2*40),0),0)</f>
        <v/>
      </c>
      <c r="N1683" s="14" t="n">
        <v>0.15</v>
      </c>
      <c r="O1683" s="15">
        <f>K1683*N1683</f>
        <v/>
      </c>
      <c r="P1683">
        <f>IF(E1683=0,0.3,IF(D1683=1,IF(C1683&gt;=Params!$B$13-3,IF(C1683&lt;Params!$B$13,Params!$B$20,0.3),0.3),IF(C1683&gt;=Params!$B$15-3,IF(C1683&lt;Params!$B$15,Params!$B$21,0.3),0.3)))</f>
        <v/>
      </c>
    </row>
    <row r="1684" ht="15" customHeight="1" s="1">
      <c r="A1684" s="9" t="n">
        <v>1681</v>
      </c>
      <c r="B1684" s="6" t="inlineStr">
        <is>
          <t>12/03</t>
        </is>
      </c>
      <c r="C1684" s="6" t="n">
        <v>0</v>
      </c>
      <c r="D1684" s="6" t="n">
        <v>0</v>
      </c>
      <c r="E1684" s="10">
        <f>IF(D1684=1, IF(OR(C1684&lt;10, C1684&gt;=15),1,0), IF(OR(C1684&lt;7, C1684&gt;=18),1,0))</f>
        <v/>
      </c>
      <c r="F1684" s="11" t="n">
        <v>0.166</v>
      </c>
      <c r="G1684" s="12">
        <f>0*8</f>
        <v/>
      </c>
      <c r="H1684" s="12">
        <f>F1684-G1684</f>
        <v/>
      </c>
      <c r="I1684" s="10">
        <f>IF(E1684=0,"Fora",IF(E1683=0,"Carg xar",IF(H1684&lt;0,IF(M1684&lt;0.9,"Carg FV","Stby"),IF(M1684&gt;P1684,"V2H",IF(M1684&lt;0.9,"Carg xar","Stby")))))</f>
        <v/>
      </c>
      <c r="J1684" s="12">
        <f>IF(OR(I1684="Carg FV",I1684="Carg xar"),MIN(IF(I1684="Carg FV",ABS(H1684),7.4),7.4,MAX(0,(0.9-M1684)*40)*0.95),0)</f>
        <v/>
      </c>
      <c r="K1684" s="12">
        <f>IF(I1684="V2H",MIN(MAX(0,H1684),7.4,MAX(0,(M1684-P1684)*40)*0.95),0)</f>
        <v/>
      </c>
      <c r="L1684" s="12">
        <f>IF(E1684=0,0,MAX(0,H1684-K1684))</f>
        <v/>
      </c>
      <c r="M1684" s="13">
        <f>M1683+J1683/40-IF(I1683="V2H",K1683/(0.95*40),0)-IF(E1684=0,IF(E1683=1,IF(D1684=1,30,40)*0.18/(2*40),0),0)-IF(E1684=1,IF(E1683=0,IF(D1684=1,30,40)*0.18/(2*40),0),0)</f>
        <v/>
      </c>
      <c r="N1684" s="14" t="n">
        <v>0.09</v>
      </c>
      <c r="O1684" s="15">
        <f>K1684*N1684</f>
        <v/>
      </c>
      <c r="P1684">
        <f>IF(E1684=0,0.3,IF(D1684=1,IF(C1684&gt;=Params!$B$13-3,IF(C1684&lt;Params!$B$13,Params!$B$20,0.3),0.3),IF(C1684&gt;=Params!$B$15-3,IF(C1684&lt;Params!$B$15,Params!$B$21,0.3),0.3)))</f>
        <v/>
      </c>
    </row>
    <row r="1685" ht="15" customHeight="1" s="1">
      <c r="A1685" s="9" t="n">
        <v>1682</v>
      </c>
      <c r="B1685" s="6" t="inlineStr">
        <is>
          <t>12/03</t>
        </is>
      </c>
      <c r="C1685" s="6" t="n">
        <v>1</v>
      </c>
      <c r="D1685" s="6" t="n">
        <v>0</v>
      </c>
      <c r="E1685" s="10">
        <f>IF(D1685=1, IF(OR(C1685&lt;10, C1685&gt;=15),1,0), IF(OR(C1685&lt;7, C1685&gt;=18),1,0))</f>
        <v/>
      </c>
      <c r="F1685" s="11" t="n">
        <v>0.127</v>
      </c>
      <c r="G1685" s="12">
        <f>0*8</f>
        <v/>
      </c>
      <c r="H1685" s="12">
        <f>F1685-G1685</f>
        <v/>
      </c>
      <c r="I1685" s="10">
        <f>IF(E1685=0,"Fora",IF(E1684=0,"Carg xar",IF(H1685&lt;0,IF(M1685&lt;0.9,"Carg FV","Stby"),IF(M1685&gt;P1685,"V2H",IF(M1685&lt;0.9,"Carg xar","Stby")))))</f>
        <v/>
      </c>
      <c r="J1685" s="12">
        <f>IF(OR(I1685="Carg FV",I1685="Carg xar"),MIN(IF(I1685="Carg FV",ABS(H1685),7.4),7.4,MAX(0,(0.9-M1685)*40)*0.95),0)</f>
        <v/>
      </c>
      <c r="K1685" s="12">
        <f>IF(I1685="V2H",MIN(MAX(0,H1685),7.4,MAX(0,(M1685-P1685)*40)*0.95),0)</f>
        <v/>
      </c>
      <c r="L1685" s="12">
        <f>IF(E1685=0,0,MAX(0,H1685-K1685))</f>
        <v/>
      </c>
      <c r="M1685" s="13">
        <f>M1684+J1684/40-IF(I1684="V2H",K1684/(0.95*40),0)-IF(E1685=0,IF(E1684=1,IF(D1685=1,30,40)*0.18/(2*40),0),0)-IF(E1685=1,IF(E1684=0,IF(D1685=1,30,40)*0.18/(2*40),0),0)</f>
        <v/>
      </c>
      <c r="N1685" s="14" t="n">
        <v>0.09</v>
      </c>
      <c r="O1685" s="15">
        <f>K1685*N1685</f>
        <v/>
      </c>
      <c r="P1685">
        <f>IF(E1685=0,0.3,IF(D1685=1,IF(C1685&gt;=Params!$B$13-3,IF(C1685&lt;Params!$B$13,Params!$B$20,0.3),0.3),IF(C1685&gt;=Params!$B$15-3,IF(C1685&lt;Params!$B$15,Params!$B$21,0.3),0.3)))</f>
        <v/>
      </c>
    </row>
    <row r="1686" ht="15" customHeight="1" s="1">
      <c r="A1686" s="9" t="n">
        <v>1683</v>
      </c>
      <c r="B1686" s="6" t="inlineStr">
        <is>
          <t>12/03</t>
        </is>
      </c>
      <c r="C1686" s="6" t="n">
        <v>2</v>
      </c>
      <c r="D1686" s="6" t="n">
        <v>0</v>
      </c>
      <c r="E1686" s="10">
        <f>IF(D1686=1, IF(OR(C1686&lt;10, C1686&gt;=15),1,0), IF(OR(C1686&lt;7, C1686&gt;=18),1,0))</f>
        <v/>
      </c>
      <c r="F1686" s="11" t="n">
        <v>0.188</v>
      </c>
      <c r="G1686" s="12">
        <f>0*8</f>
        <v/>
      </c>
      <c r="H1686" s="12">
        <f>F1686-G1686</f>
        <v/>
      </c>
      <c r="I1686" s="10">
        <f>IF(E1686=0,"Fora",IF(E1685=0,"Carg xar",IF(H1686&lt;0,IF(M1686&lt;0.9,"Carg FV","Stby"),IF(M1686&gt;P1686,"V2H",IF(M1686&lt;0.9,"Carg xar","Stby")))))</f>
        <v/>
      </c>
      <c r="J1686" s="12">
        <f>IF(OR(I1686="Carg FV",I1686="Carg xar"),MIN(IF(I1686="Carg FV",ABS(H1686),7.4),7.4,MAX(0,(0.9-M1686)*40)*0.95),0)</f>
        <v/>
      </c>
      <c r="K1686" s="12">
        <f>IF(I1686="V2H",MIN(MAX(0,H1686),7.4,MAX(0,(M1686-P1686)*40)*0.95),0)</f>
        <v/>
      </c>
      <c r="L1686" s="12">
        <f>IF(E1686=0,0,MAX(0,H1686-K1686))</f>
        <v/>
      </c>
      <c r="M1686" s="13">
        <f>M1685+J1685/40-IF(I1685="V2H",K1685/(0.95*40),0)-IF(E1686=0,IF(E1685=1,IF(D1686=1,30,40)*0.18/(2*40),0),0)-IF(E1686=1,IF(E1685=0,IF(D1686=1,30,40)*0.18/(2*40),0),0)</f>
        <v/>
      </c>
      <c r="N1686" s="14" t="n">
        <v>0.09</v>
      </c>
      <c r="O1686" s="15">
        <f>K1686*N1686</f>
        <v/>
      </c>
      <c r="P1686">
        <f>IF(E1686=0,0.3,IF(D1686=1,IF(C1686&gt;=Params!$B$13-3,IF(C1686&lt;Params!$B$13,Params!$B$20,0.3),0.3),IF(C1686&gt;=Params!$B$15-3,IF(C1686&lt;Params!$B$15,Params!$B$21,0.3),0.3)))</f>
        <v/>
      </c>
    </row>
    <row r="1687" ht="15" customHeight="1" s="1">
      <c r="A1687" s="9" t="n">
        <v>1684</v>
      </c>
      <c r="B1687" s="6" t="inlineStr">
        <is>
          <t>12/03</t>
        </is>
      </c>
      <c r="C1687" s="6" t="n">
        <v>3</v>
      </c>
      <c r="D1687" s="6" t="n">
        <v>0</v>
      </c>
      <c r="E1687" s="10">
        <f>IF(D1687=1, IF(OR(C1687&lt;10, C1687&gt;=15),1,0), IF(OR(C1687&lt;7, C1687&gt;=18),1,0))</f>
        <v/>
      </c>
      <c r="F1687" s="11" t="n">
        <v>0.13</v>
      </c>
      <c r="G1687" s="12">
        <f>0*8</f>
        <v/>
      </c>
      <c r="H1687" s="12">
        <f>F1687-G1687</f>
        <v/>
      </c>
      <c r="I1687" s="10">
        <f>IF(E1687=0,"Fora",IF(E1686=0,"Carg xar",IF(H1687&lt;0,IF(M1687&lt;0.9,"Carg FV","Stby"),IF(M1687&gt;P1687,"V2H",IF(M1687&lt;0.9,"Carg xar","Stby")))))</f>
        <v/>
      </c>
      <c r="J1687" s="12">
        <f>IF(OR(I1687="Carg FV",I1687="Carg xar"),MIN(IF(I1687="Carg FV",ABS(H1687),7.4),7.4,MAX(0,(0.9-M1687)*40)*0.95),0)</f>
        <v/>
      </c>
      <c r="K1687" s="12">
        <f>IF(I1687="V2H",MIN(MAX(0,H1687),7.4,MAX(0,(M1687-P1687)*40)*0.95),0)</f>
        <v/>
      </c>
      <c r="L1687" s="12">
        <f>IF(E1687=0,0,MAX(0,H1687-K1687))</f>
        <v/>
      </c>
      <c r="M1687" s="13">
        <f>M1686+J1686/40-IF(I1686="V2H",K1686/(0.95*40),0)-IF(E1687=0,IF(E1686=1,IF(D1687=1,30,40)*0.18/(2*40),0),0)-IF(E1687=1,IF(E1686=0,IF(D1687=1,30,40)*0.18/(2*40),0),0)</f>
        <v/>
      </c>
      <c r="N1687" s="14" t="n">
        <v>0.09</v>
      </c>
      <c r="O1687" s="15">
        <f>K1687*N1687</f>
        <v/>
      </c>
      <c r="P1687">
        <f>IF(E1687=0,0.3,IF(D1687=1,IF(C1687&gt;=Params!$B$13-3,IF(C1687&lt;Params!$B$13,Params!$B$20,0.3),0.3),IF(C1687&gt;=Params!$B$15-3,IF(C1687&lt;Params!$B$15,Params!$B$21,0.3),0.3)))</f>
        <v/>
      </c>
    </row>
    <row r="1688" ht="15" customHeight="1" s="1">
      <c r="A1688" s="9" t="n">
        <v>1685</v>
      </c>
      <c r="B1688" s="6" t="inlineStr">
        <is>
          <t>12/03</t>
        </is>
      </c>
      <c r="C1688" s="6" t="n">
        <v>4</v>
      </c>
      <c r="D1688" s="6" t="n">
        <v>0</v>
      </c>
      <c r="E1688" s="10">
        <f>IF(D1688=1, IF(OR(C1688&lt;10, C1688&gt;=15),1,0), IF(OR(C1688&lt;7, C1688&gt;=18),1,0))</f>
        <v/>
      </c>
      <c r="F1688" s="11" t="n">
        <v>0.103</v>
      </c>
      <c r="G1688" s="12">
        <f>0*8</f>
        <v/>
      </c>
      <c r="H1688" s="12">
        <f>F1688-G1688</f>
        <v/>
      </c>
      <c r="I1688" s="10">
        <f>IF(E1688=0,"Fora",IF(E1687=0,"Carg xar",IF(H1688&lt;0,IF(M1688&lt;0.9,"Carg FV","Stby"),IF(M1688&gt;P1688,"V2H",IF(M1688&lt;0.9,"Carg xar","Stby")))))</f>
        <v/>
      </c>
      <c r="J1688" s="12">
        <f>IF(OR(I1688="Carg FV",I1688="Carg xar"),MIN(IF(I1688="Carg FV",ABS(H1688),7.4),7.4,MAX(0,(0.9-M1688)*40)*0.95),0)</f>
        <v/>
      </c>
      <c r="K1688" s="12">
        <f>IF(I1688="V2H",MIN(MAX(0,H1688),7.4,MAX(0,(M1688-P1688)*40)*0.95),0)</f>
        <v/>
      </c>
      <c r="L1688" s="12">
        <f>IF(E1688=0,0,MAX(0,H1688-K1688))</f>
        <v/>
      </c>
      <c r="M1688" s="13">
        <f>M1687+J1687/40-IF(I1687="V2H",K1687/(0.95*40),0)-IF(E1688=0,IF(E1687=1,IF(D1688=1,30,40)*0.18/(2*40),0),0)-IF(E1688=1,IF(E1687=0,IF(D1688=1,30,40)*0.18/(2*40),0),0)</f>
        <v/>
      </c>
      <c r="N1688" s="14" t="n">
        <v>0.09</v>
      </c>
      <c r="O1688" s="15">
        <f>K1688*N1688</f>
        <v/>
      </c>
      <c r="P1688">
        <f>IF(E1688=0,0.3,IF(D1688=1,IF(C1688&gt;=Params!$B$13-3,IF(C1688&lt;Params!$B$13,Params!$B$20,0.3),0.3),IF(C1688&gt;=Params!$B$15-3,IF(C1688&lt;Params!$B$15,Params!$B$21,0.3),0.3)))</f>
        <v/>
      </c>
    </row>
    <row r="1689" ht="15" customHeight="1" s="1">
      <c r="A1689" s="9" t="n">
        <v>1686</v>
      </c>
      <c r="B1689" s="6" t="inlineStr">
        <is>
          <t>12/03</t>
        </is>
      </c>
      <c r="C1689" s="6" t="n">
        <v>5</v>
      </c>
      <c r="D1689" s="6" t="n">
        <v>0</v>
      </c>
      <c r="E1689" s="10">
        <f>IF(D1689=1, IF(OR(C1689&lt;10, C1689&gt;=15),1,0), IF(OR(C1689&lt;7, C1689&gt;=18),1,0))</f>
        <v/>
      </c>
      <c r="F1689" s="11" t="n">
        <v>2.55</v>
      </c>
      <c r="G1689" s="12">
        <f>0*8</f>
        <v/>
      </c>
      <c r="H1689" s="12">
        <f>F1689-G1689</f>
        <v/>
      </c>
      <c r="I1689" s="10">
        <f>IF(E1689=0,"Fora",IF(E1688=0,"Carg xar",IF(H1689&lt;0,IF(M1689&lt;0.9,"Carg FV","Stby"),IF(M1689&gt;P1689,"V2H",IF(M1689&lt;0.9,"Carg xar","Stby")))))</f>
        <v/>
      </c>
      <c r="J1689" s="12">
        <f>IF(OR(I1689="Carg FV",I1689="Carg xar"),MIN(IF(I1689="Carg FV",ABS(H1689),7.4),7.4,MAX(0,(0.9-M1689)*40)*0.95),0)</f>
        <v/>
      </c>
      <c r="K1689" s="12">
        <f>IF(I1689="V2H",MIN(MAX(0,H1689),7.4,MAX(0,(M1689-P1689)*40)*0.95),0)</f>
        <v/>
      </c>
      <c r="L1689" s="12">
        <f>IF(E1689=0,0,MAX(0,H1689-K1689))</f>
        <v/>
      </c>
      <c r="M1689" s="13">
        <f>M1688+J1688/40-IF(I1688="V2H",K1688/(0.95*40),0)-IF(E1689=0,IF(E1688=1,IF(D1689=1,30,40)*0.18/(2*40),0),0)-IF(E1689=1,IF(E1688=0,IF(D1689=1,30,40)*0.18/(2*40),0),0)</f>
        <v/>
      </c>
      <c r="N1689" s="14" t="n">
        <v>0.09</v>
      </c>
      <c r="O1689" s="15">
        <f>K1689*N1689</f>
        <v/>
      </c>
      <c r="P1689">
        <f>IF(E1689=0,0.3,IF(D1689=1,IF(C1689&gt;=Params!$B$13-3,IF(C1689&lt;Params!$B$13,Params!$B$20,0.3),0.3),IF(C1689&gt;=Params!$B$15-3,IF(C1689&lt;Params!$B$15,Params!$B$21,0.3),0.3)))</f>
        <v/>
      </c>
    </row>
    <row r="1690" ht="15" customHeight="1" s="1">
      <c r="A1690" s="9" t="n">
        <v>1687</v>
      </c>
      <c r="B1690" s="6" t="inlineStr">
        <is>
          <t>12/03</t>
        </is>
      </c>
      <c r="C1690" s="6" t="n">
        <v>6</v>
      </c>
      <c r="D1690" s="6" t="n">
        <v>0</v>
      </c>
      <c r="E1690" s="10">
        <f>IF(D1690=1, IF(OR(C1690&lt;10, C1690&gt;=15),1,0), IF(OR(C1690&lt;7, C1690&gt;=18),1,0))</f>
        <v/>
      </c>
      <c r="F1690" s="11" t="n">
        <v>2.518</v>
      </c>
      <c r="G1690" s="12">
        <f>0*8</f>
        <v/>
      </c>
      <c r="H1690" s="12">
        <f>F1690-G1690</f>
        <v/>
      </c>
      <c r="I1690" s="10">
        <f>IF(E1690=0,"Fora",IF(E1689=0,"Carg xar",IF(H1690&lt;0,IF(M1690&lt;0.9,"Carg FV","Stby"),IF(M1690&gt;P1690,"V2H",IF(M1690&lt;0.9,"Carg xar","Stby")))))</f>
        <v/>
      </c>
      <c r="J1690" s="12">
        <f>IF(OR(I1690="Carg FV",I1690="Carg xar"),MIN(IF(I1690="Carg FV",ABS(H1690),7.4),7.4,MAX(0,(0.9-M1690)*40)*0.95),0)</f>
        <v/>
      </c>
      <c r="K1690" s="12">
        <f>IF(I1690="V2H",MIN(MAX(0,H1690),7.4,MAX(0,(M1690-P1690)*40)*0.95),0)</f>
        <v/>
      </c>
      <c r="L1690" s="12">
        <f>IF(E1690=0,0,MAX(0,H1690-K1690))</f>
        <v/>
      </c>
      <c r="M1690" s="13">
        <f>M1689+J1689/40-IF(I1689="V2H",K1689/(0.95*40),0)-IF(E1690=0,IF(E1689=1,IF(D1690=1,30,40)*0.18/(2*40),0),0)-IF(E1690=1,IF(E1689=0,IF(D1690=1,30,40)*0.18/(2*40),0),0)</f>
        <v/>
      </c>
      <c r="N1690" s="14" t="n">
        <v>0.09</v>
      </c>
      <c r="O1690" s="15">
        <f>K1690*N1690</f>
        <v/>
      </c>
      <c r="P1690">
        <f>IF(E1690=0,0.3,IF(D1690=1,IF(C1690&gt;=Params!$B$13-3,IF(C1690&lt;Params!$B$13,Params!$B$20,0.3),0.3),IF(C1690&gt;=Params!$B$15-3,IF(C1690&lt;Params!$B$15,Params!$B$21,0.3),0.3)))</f>
        <v/>
      </c>
    </row>
    <row r="1691" ht="15" customHeight="1" s="1">
      <c r="A1691" s="9" t="n">
        <v>1688</v>
      </c>
      <c r="B1691" s="6" t="inlineStr">
        <is>
          <t>12/03</t>
        </is>
      </c>
      <c r="C1691" s="6" t="n">
        <v>7</v>
      </c>
      <c r="D1691" s="6" t="n">
        <v>0</v>
      </c>
      <c r="E1691" s="10">
        <f>IF(D1691=1, IF(OR(C1691&lt;10, C1691&gt;=15),1,0), IF(OR(C1691&lt;7, C1691&gt;=18),1,0))</f>
        <v/>
      </c>
      <c r="F1691" s="11" t="n">
        <v>2.321</v>
      </c>
      <c r="G1691" s="12">
        <f>0.05*8</f>
        <v/>
      </c>
      <c r="H1691" s="12">
        <f>F1691-G1691</f>
        <v/>
      </c>
      <c r="I1691" s="10">
        <f>IF(E1691=0,"Fora",IF(E1690=0,"Carg xar",IF(H1691&lt;0,IF(M1691&lt;0.9,"Carg FV","Stby"),IF(M1691&gt;P1691,"V2H",IF(M1691&lt;0.9,"Carg xar","Stby")))))</f>
        <v/>
      </c>
      <c r="J1691" s="12">
        <f>IF(OR(I1691="Carg FV",I1691="Carg xar"),MIN(IF(I1691="Carg FV",ABS(H1691),7.4),7.4,MAX(0,(0.9-M1691)*40)*0.95),0)</f>
        <v/>
      </c>
      <c r="K1691" s="12">
        <f>IF(I1691="V2H",MIN(MAX(0,H1691),7.4,MAX(0,(M1691-P1691)*40)*0.95),0)</f>
        <v/>
      </c>
      <c r="L1691" s="12">
        <f>IF(E1691=0,0,MAX(0,H1691-K1691))</f>
        <v/>
      </c>
      <c r="M1691" s="13">
        <f>M1690+J1690/40-IF(I1690="V2H",K1690/(0.95*40),0)-IF(E1691=0,IF(E1690=1,IF(D1691=1,30,40)*0.18/(2*40),0),0)-IF(E1691=1,IF(E1690=0,IF(D1691=1,30,40)*0.18/(2*40),0),0)</f>
        <v/>
      </c>
      <c r="N1691" s="14" t="n">
        <v>0.09</v>
      </c>
      <c r="O1691" s="15">
        <f>K1691*N1691</f>
        <v/>
      </c>
      <c r="P1691">
        <f>IF(E1691=0,0.3,IF(D1691=1,IF(C1691&gt;=Params!$B$13-3,IF(C1691&lt;Params!$B$13,Params!$B$20,0.3),0.3),IF(C1691&gt;=Params!$B$15-3,IF(C1691&lt;Params!$B$15,Params!$B$21,0.3),0.3)))</f>
        <v/>
      </c>
    </row>
    <row r="1692" ht="15" customHeight="1" s="1">
      <c r="A1692" s="9" t="n">
        <v>1689</v>
      </c>
      <c r="B1692" s="6" t="inlineStr">
        <is>
          <t>12/03</t>
        </is>
      </c>
      <c r="C1692" s="6" t="n">
        <v>8</v>
      </c>
      <c r="D1692" s="6" t="n">
        <v>0</v>
      </c>
      <c r="E1692" s="10">
        <f>IF(D1692=1, IF(OR(C1692&lt;10, C1692&gt;=15),1,0), IF(OR(C1692&lt;7, C1692&gt;=18),1,0))</f>
        <v/>
      </c>
      <c r="F1692" s="11" t="n">
        <v>1.156</v>
      </c>
      <c r="G1692" s="12">
        <f>0.18*8</f>
        <v/>
      </c>
      <c r="H1692" s="12">
        <f>F1692-G1692</f>
        <v/>
      </c>
      <c r="I1692" s="10">
        <f>IF(E1692=0,"Fora",IF(E1691=0,"Carg xar",IF(H1692&lt;0,IF(M1692&lt;0.9,"Carg FV","Stby"),IF(M1692&gt;P1692,"V2H",IF(M1692&lt;0.9,"Carg xar","Stby")))))</f>
        <v/>
      </c>
      <c r="J1692" s="12">
        <f>IF(OR(I1692="Carg FV",I1692="Carg xar"),MIN(IF(I1692="Carg FV",ABS(H1692),7.4),7.4,MAX(0,(0.9-M1692)*40)*0.95),0)</f>
        <v/>
      </c>
      <c r="K1692" s="12">
        <f>IF(I1692="V2H",MIN(MAX(0,H1692),7.4,MAX(0,(M1692-P1692)*40)*0.95),0)</f>
        <v/>
      </c>
      <c r="L1692" s="12">
        <f>IF(E1692=0,0,MAX(0,H1692-K1692))</f>
        <v/>
      </c>
      <c r="M1692" s="13">
        <f>M1691+J1691/40-IF(I1691="V2H",K1691/(0.95*40),0)-IF(E1692=0,IF(E1691=1,IF(D1692=1,30,40)*0.18/(2*40),0),0)-IF(E1692=1,IF(E1691=0,IF(D1692=1,30,40)*0.18/(2*40),0),0)</f>
        <v/>
      </c>
      <c r="N1692" s="14" t="n">
        <v>0.15</v>
      </c>
      <c r="O1692" s="15">
        <f>K1692*N1692</f>
        <v/>
      </c>
      <c r="P1692">
        <f>IF(E1692=0,0.3,IF(D1692=1,IF(C1692&gt;=Params!$B$13-3,IF(C1692&lt;Params!$B$13,Params!$B$20,0.3),0.3),IF(C1692&gt;=Params!$B$15-3,IF(C1692&lt;Params!$B$15,Params!$B$21,0.3),0.3)))</f>
        <v/>
      </c>
    </row>
    <row r="1693" ht="15" customHeight="1" s="1">
      <c r="A1693" s="9" t="n">
        <v>1690</v>
      </c>
      <c r="B1693" s="6" t="inlineStr">
        <is>
          <t>12/03</t>
        </is>
      </c>
      <c r="C1693" s="6" t="n">
        <v>9</v>
      </c>
      <c r="D1693" s="6" t="n">
        <v>0</v>
      </c>
      <c r="E1693" s="10">
        <f>IF(D1693=1, IF(OR(C1693&lt;10, C1693&gt;=15),1,0), IF(OR(C1693&lt;7, C1693&gt;=18),1,0))</f>
        <v/>
      </c>
      <c r="F1693" s="11" t="n">
        <v>1.028</v>
      </c>
      <c r="G1693" s="12">
        <f>0.38*8</f>
        <v/>
      </c>
      <c r="H1693" s="12">
        <f>F1693-G1693</f>
        <v/>
      </c>
      <c r="I1693" s="10">
        <f>IF(E1693=0,"Fora",IF(E1692=0,"Carg xar",IF(H1693&lt;0,IF(M1693&lt;0.9,"Carg FV","Stby"),IF(M1693&gt;P1693,"V2H",IF(M1693&lt;0.9,"Carg xar","Stby")))))</f>
        <v/>
      </c>
      <c r="J1693" s="12">
        <f>IF(OR(I1693="Carg FV",I1693="Carg xar"),MIN(IF(I1693="Carg FV",ABS(H1693),7.4),7.4,MAX(0,(0.9-M1693)*40)*0.95),0)</f>
        <v/>
      </c>
      <c r="K1693" s="12">
        <f>IF(I1693="V2H",MIN(MAX(0,H1693),7.4,MAX(0,(M1693-P1693)*40)*0.95),0)</f>
        <v/>
      </c>
      <c r="L1693" s="12">
        <f>IF(E1693=0,0,MAX(0,H1693-K1693))</f>
        <v/>
      </c>
      <c r="M1693" s="13">
        <f>M1692+J1692/40-IF(I1692="V2H",K1692/(0.95*40),0)-IF(E1693=0,IF(E1692=1,IF(D1693=1,30,40)*0.18/(2*40),0),0)-IF(E1693=1,IF(E1692=0,IF(D1693=1,30,40)*0.18/(2*40),0),0)</f>
        <v/>
      </c>
      <c r="N1693" s="14" t="n">
        <v>0.15</v>
      </c>
      <c r="O1693" s="15">
        <f>K1693*N1693</f>
        <v/>
      </c>
      <c r="P1693">
        <f>IF(E1693=0,0.3,IF(D1693=1,IF(C1693&gt;=Params!$B$13-3,IF(C1693&lt;Params!$B$13,Params!$B$20,0.3),0.3),IF(C1693&gt;=Params!$B$15-3,IF(C1693&lt;Params!$B$15,Params!$B$21,0.3),0.3)))</f>
        <v/>
      </c>
    </row>
    <row r="1694" ht="15" customHeight="1" s="1">
      <c r="A1694" s="9" t="n">
        <v>1691</v>
      </c>
      <c r="B1694" s="6" t="inlineStr">
        <is>
          <t>12/03</t>
        </is>
      </c>
      <c r="C1694" s="6" t="n">
        <v>10</v>
      </c>
      <c r="D1694" s="6" t="n">
        <v>0</v>
      </c>
      <c r="E1694" s="10">
        <f>IF(D1694=1, IF(OR(C1694&lt;10, C1694&gt;=15),1,0), IF(OR(C1694&lt;7, C1694&gt;=18),1,0))</f>
        <v/>
      </c>
      <c r="F1694" s="11" t="n">
        <v>0</v>
      </c>
      <c r="G1694" s="12">
        <f>0.58*8</f>
        <v/>
      </c>
      <c r="H1694" s="12">
        <f>F1694-G1694</f>
        <v/>
      </c>
      <c r="I1694" s="10">
        <f>IF(E1694=0,"Fora",IF(E1693=0,"Carg xar",IF(H1694&lt;0,IF(M1694&lt;0.9,"Carg FV","Stby"),IF(M1694&gt;P1694,"V2H",IF(M1694&lt;0.9,"Carg xar","Stby")))))</f>
        <v/>
      </c>
      <c r="J1694" s="12">
        <f>IF(OR(I1694="Carg FV",I1694="Carg xar"),MIN(IF(I1694="Carg FV",ABS(H1694),7.4),7.4,MAX(0,(0.9-M1694)*40)*0.95),0)</f>
        <v/>
      </c>
      <c r="K1694" s="12">
        <f>IF(I1694="V2H",MIN(MAX(0,H1694),7.4,MAX(0,(M1694-P1694)*40)*0.95),0)</f>
        <v/>
      </c>
      <c r="L1694" s="12">
        <f>IF(E1694=0,0,MAX(0,H1694-K1694))</f>
        <v/>
      </c>
      <c r="M1694" s="13">
        <f>M1693+J1693/40-IF(I1693="V2H",K1693/(0.95*40),0)-IF(E1694=0,IF(E1693=1,IF(D1694=1,30,40)*0.18/(2*40),0),0)-IF(E1694=1,IF(E1693=0,IF(D1694=1,30,40)*0.18/(2*40),0),0)</f>
        <v/>
      </c>
      <c r="N1694" s="14" t="n">
        <v>0.2</v>
      </c>
      <c r="O1694" s="15">
        <f>K1694*N1694</f>
        <v/>
      </c>
      <c r="P1694">
        <f>IF(E1694=0,0.3,IF(D1694=1,IF(C1694&gt;=Params!$B$13-3,IF(C1694&lt;Params!$B$13,Params!$B$20,0.3),0.3),IF(C1694&gt;=Params!$B$15-3,IF(C1694&lt;Params!$B$15,Params!$B$21,0.3),0.3)))</f>
        <v/>
      </c>
    </row>
    <row r="1695" ht="15" customHeight="1" s="1">
      <c r="A1695" s="9" t="n">
        <v>1692</v>
      </c>
      <c r="B1695" s="6" t="inlineStr">
        <is>
          <t>12/03</t>
        </is>
      </c>
      <c r="C1695" s="6" t="n">
        <v>11</v>
      </c>
      <c r="D1695" s="6" t="n">
        <v>0</v>
      </c>
      <c r="E1695" s="10">
        <f>IF(D1695=1, IF(OR(C1695&lt;10, C1695&gt;=15),1,0), IF(OR(C1695&lt;7, C1695&gt;=18),1,0))</f>
        <v/>
      </c>
      <c r="F1695" s="11" t="n">
        <v>0.907</v>
      </c>
      <c r="G1695" s="12">
        <f>0.72*8</f>
        <v/>
      </c>
      <c r="H1695" s="12">
        <f>F1695-G1695</f>
        <v/>
      </c>
      <c r="I1695" s="10">
        <f>IF(E1695=0,"Fora",IF(E1694=0,"Carg xar",IF(H1695&lt;0,IF(M1695&lt;0.9,"Carg FV","Stby"),IF(M1695&gt;P1695,"V2H",IF(M1695&lt;0.9,"Carg xar","Stby")))))</f>
        <v/>
      </c>
      <c r="J1695" s="12">
        <f>IF(OR(I1695="Carg FV",I1695="Carg xar"),MIN(IF(I1695="Carg FV",ABS(H1695),7.4),7.4,MAX(0,(0.9-M1695)*40)*0.95),0)</f>
        <v/>
      </c>
      <c r="K1695" s="12">
        <f>IF(I1695="V2H",MIN(MAX(0,H1695),7.4,MAX(0,(M1695-P1695)*40)*0.95),0)</f>
        <v/>
      </c>
      <c r="L1695" s="12">
        <f>IF(E1695=0,0,MAX(0,H1695-K1695))</f>
        <v/>
      </c>
      <c r="M1695" s="13">
        <f>M1694+J1694/40-IF(I1694="V2H",K1694/(0.95*40),0)-IF(E1695=0,IF(E1694=1,IF(D1695=1,30,40)*0.18/(2*40),0),0)-IF(E1695=1,IF(E1694=0,IF(D1695=1,30,40)*0.18/(2*40),0),0)</f>
        <v/>
      </c>
      <c r="N1695" s="14" t="n">
        <v>0.2</v>
      </c>
      <c r="O1695" s="15">
        <f>K1695*N1695</f>
        <v/>
      </c>
      <c r="P1695">
        <f>IF(E1695=0,0.3,IF(D1695=1,IF(C1695&gt;=Params!$B$13-3,IF(C1695&lt;Params!$B$13,Params!$B$20,0.3),0.3),IF(C1695&gt;=Params!$B$15-3,IF(C1695&lt;Params!$B$15,Params!$B$21,0.3),0.3)))</f>
        <v/>
      </c>
    </row>
    <row r="1696" ht="15" customHeight="1" s="1">
      <c r="A1696" s="9" t="n">
        <v>1693</v>
      </c>
      <c r="B1696" s="6" t="inlineStr">
        <is>
          <t>12/03</t>
        </is>
      </c>
      <c r="C1696" s="6" t="n">
        <v>12</v>
      </c>
      <c r="D1696" s="6" t="n">
        <v>0</v>
      </c>
      <c r="E1696" s="10">
        <f>IF(D1696=1, IF(OR(C1696&lt;10, C1696&gt;=15),1,0), IF(OR(C1696&lt;7, C1696&gt;=18),1,0))</f>
        <v/>
      </c>
      <c r="F1696" s="11" t="n">
        <v>0.182</v>
      </c>
      <c r="G1696" s="12">
        <f>0.78*8</f>
        <v/>
      </c>
      <c r="H1696" s="12">
        <f>F1696-G1696</f>
        <v/>
      </c>
      <c r="I1696" s="10">
        <f>IF(E1696=0,"Fora",IF(E1695=0,"Carg xar",IF(H1696&lt;0,IF(M1696&lt;0.9,"Carg FV","Stby"),IF(M1696&gt;P1696,"V2H",IF(M1696&lt;0.9,"Carg xar","Stby")))))</f>
        <v/>
      </c>
      <c r="J1696" s="12">
        <f>IF(OR(I1696="Carg FV",I1696="Carg xar"),MIN(IF(I1696="Carg FV",ABS(H1696),7.4),7.4,MAX(0,(0.9-M1696)*40)*0.95),0)</f>
        <v/>
      </c>
      <c r="K1696" s="12">
        <f>IF(I1696="V2H",MIN(MAX(0,H1696),7.4,MAX(0,(M1696-P1696)*40)*0.95),0)</f>
        <v/>
      </c>
      <c r="L1696" s="12">
        <f>IF(E1696=0,0,MAX(0,H1696-K1696))</f>
        <v/>
      </c>
      <c r="M1696" s="13">
        <f>M1695+J1695/40-IF(I1695="V2H",K1695/(0.95*40),0)-IF(E1696=0,IF(E1695=1,IF(D1696=1,30,40)*0.18/(2*40),0),0)-IF(E1696=1,IF(E1695=0,IF(D1696=1,30,40)*0.18/(2*40),0),0)</f>
        <v/>
      </c>
      <c r="N1696" s="14" t="n">
        <v>0.2</v>
      </c>
      <c r="O1696" s="15">
        <f>K1696*N1696</f>
        <v/>
      </c>
      <c r="P1696">
        <f>IF(E1696=0,0.3,IF(D1696=1,IF(C1696&gt;=Params!$B$13-3,IF(C1696&lt;Params!$B$13,Params!$B$20,0.3),0.3),IF(C1696&gt;=Params!$B$15-3,IF(C1696&lt;Params!$B$15,Params!$B$21,0.3),0.3)))</f>
        <v/>
      </c>
    </row>
    <row r="1697" ht="15" customHeight="1" s="1">
      <c r="A1697" s="9" t="n">
        <v>1694</v>
      </c>
      <c r="B1697" s="6" t="inlineStr">
        <is>
          <t>12/03</t>
        </is>
      </c>
      <c r="C1697" s="6" t="n">
        <v>13</v>
      </c>
      <c r="D1697" s="6" t="n">
        <v>0</v>
      </c>
      <c r="E1697" s="10">
        <f>IF(D1697=1, IF(OR(C1697&lt;10, C1697&gt;=15),1,0), IF(OR(C1697&lt;7, C1697&gt;=18),1,0))</f>
        <v/>
      </c>
      <c r="F1697" s="11" t="n">
        <v>2.343</v>
      </c>
      <c r="G1697" s="12">
        <f>0.75*8</f>
        <v/>
      </c>
      <c r="H1697" s="12">
        <f>F1697-G1697</f>
        <v/>
      </c>
      <c r="I1697" s="10">
        <f>IF(E1697=0,"Fora",IF(E1696=0,"Carg xar",IF(H1697&lt;0,IF(M1697&lt;0.9,"Carg FV","Stby"),IF(M1697&gt;P1697,"V2H",IF(M1697&lt;0.9,"Carg xar","Stby")))))</f>
        <v/>
      </c>
      <c r="J1697" s="12">
        <f>IF(OR(I1697="Carg FV",I1697="Carg xar"),MIN(IF(I1697="Carg FV",ABS(H1697),7.4),7.4,MAX(0,(0.9-M1697)*40)*0.95),0)</f>
        <v/>
      </c>
      <c r="K1697" s="12">
        <f>IF(I1697="V2H",MIN(MAX(0,H1697),7.4,MAX(0,(M1697-P1697)*40)*0.95),0)</f>
        <v/>
      </c>
      <c r="L1697" s="12">
        <f>IF(E1697=0,0,MAX(0,H1697-K1697))</f>
        <v/>
      </c>
      <c r="M1697" s="13">
        <f>M1696+J1696/40-IF(I1696="V2H",K1696/(0.95*40),0)-IF(E1697=0,IF(E1696=1,IF(D1697=1,30,40)*0.18/(2*40),0),0)-IF(E1697=1,IF(E1696=0,IF(D1697=1,30,40)*0.18/(2*40),0),0)</f>
        <v/>
      </c>
      <c r="N1697" s="14" t="n">
        <v>0.2</v>
      </c>
      <c r="O1697" s="15">
        <f>K1697*N1697</f>
        <v/>
      </c>
      <c r="P1697">
        <f>IF(E1697=0,0.3,IF(D1697=1,IF(C1697&gt;=Params!$B$13-3,IF(C1697&lt;Params!$B$13,Params!$B$20,0.3),0.3),IF(C1697&gt;=Params!$B$15-3,IF(C1697&lt;Params!$B$15,Params!$B$21,0.3),0.3)))</f>
        <v/>
      </c>
    </row>
    <row r="1698" ht="15" customHeight="1" s="1">
      <c r="A1698" s="9" t="n">
        <v>1695</v>
      </c>
      <c r="B1698" s="6" t="inlineStr">
        <is>
          <t>12/03</t>
        </is>
      </c>
      <c r="C1698" s="6" t="n">
        <v>14</v>
      </c>
      <c r="D1698" s="6" t="n">
        <v>0</v>
      </c>
      <c r="E1698" s="10">
        <f>IF(D1698=1, IF(OR(C1698&lt;10, C1698&gt;=15),1,0), IF(OR(C1698&lt;7, C1698&gt;=18),1,0))</f>
        <v/>
      </c>
      <c r="F1698" s="11" t="n">
        <v>3.925</v>
      </c>
      <c r="G1698" s="12">
        <f>0.62*8</f>
        <v/>
      </c>
      <c r="H1698" s="12">
        <f>F1698-G1698</f>
        <v/>
      </c>
      <c r="I1698" s="10">
        <f>IF(E1698=0,"Fora",IF(E1697=0,"Carg xar",IF(H1698&lt;0,IF(M1698&lt;0.9,"Carg FV","Stby"),IF(M1698&gt;P1698,"V2H",IF(M1698&lt;0.9,"Carg xar","Stby")))))</f>
        <v/>
      </c>
      <c r="J1698" s="12">
        <f>IF(OR(I1698="Carg FV",I1698="Carg xar"),MIN(IF(I1698="Carg FV",ABS(H1698),7.4),7.4,MAX(0,(0.9-M1698)*40)*0.95),0)</f>
        <v/>
      </c>
      <c r="K1698" s="12">
        <f>IF(I1698="V2H",MIN(MAX(0,H1698),7.4,MAX(0,(M1698-P1698)*40)*0.95),0)</f>
        <v/>
      </c>
      <c r="L1698" s="12">
        <f>IF(E1698=0,0,MAX(0,H1698-K1698))</f>
        <v/>
      </c>
      <c r="M1698" s="13">
        <f>M1697+J1697/40-IF(I1697="V2H",K1697/(0.95*40),0)-IF(E1698=0,IF(E1697=1,IF(D1698=1,30,40)*0.18/(2*40),0),0)-IF(E1698=1,IF(E1697=0,IF(D1698=1,30,40)*0.18/(2*40),0),0)</f>
        <v/>
      </c>
      <c r="N1698" s="14" t="n">
        <v>0.15</v>
      </c>
      <c r="O1698" s="15">
        <f>K1698*N1698</f>
        <v/>
      </c>
      <c r="P1698">
        <f>IF(E1698=0,0.3,IF(D1698=1,IF(C1698&gt;=Params!$B$13-3,IF(C1698&lt;Params!$B$13,Params!$B$20,0.3),0.3),IF(C1698&gt;=Params!$B$15-3,IF(C1698&lt;Params!$B$15,Params!$B$21,0.3),0.3)))</f>
        <v/>
      </c>
    </row>
    <row r="1699" ht="15" customHeight="1" s="1">
      <c r="A1699" s="9" t="n">
        <v>1696</v>
      </c>
      <c r="B1699" s="6" t="inlineStr">
        <is>
          <t>12/03</t>
        </is>
      </c>
      <c r="C1699" s="6" t="n">
        <v>15</v>
      </c>
      <c r="D1699" s="6" t="n">
        <v>0</v>
      </c>
      <c r="E1699" s="10">
        <f>IF(D1699=1, IF(OR(C1699&lt;10, C1699&gt;=15),1,0), IF(OR(C1699&lt;7, C1699&gt;=18),1,0))</f>
        <v/>
      </c>
      <c r="F1699" s="11" t="n">
        <v>2.17</v>
      </c>
      <c r="G1699" s="12">
        <f>0.45*8</f>
        <v/>
      </c>
      <c r="H1699" s="12">
        <f>F1699-G1699</f>
        <v/>
      </c>
      <c r="I1699" s="10">
        <f>IF(E1699=0,"Fora",IF(E1698=0,"Carg xar",IF(H1699&lt;0,IF(M1699&lt;0.9,"Carg FV","Stby"),IF(M1699&gt;P1699,"V2H",IF(M1699&lt;0.9,"Carg xar","Stby")))))</f>
        <v/>
      </c>
      <c r="J1699" s="12">
        <f>IF(OR(I1699="Carg FV",I1699="Carg xar"),MIN(IF(I1699="Carg FV",ABS(H1699),7.4),7.4,MAX(0,(0.9-M1699)*40)*0.95),0)</f>
        <v/>
      </c>
      <c r="K1699" s="12">
        <f>IF(I1699="V2H",MIN(MAX(0,H1699),7.4,MAX(0,(M1699-P1699)*40)*0.95),0)</f>
        <v/>
      </c>
      <c r="L1699" s="12">
        <f>IF(E1699=0,0,MAX(0,H1699-K1699))</f>
        <v/>
      </c>
      <c r="M1699" s="13">
        <f>M1698+J1698/40-IF(I1698="V2H",K1698/(0.95*40),0)-IF(E1699=0,IF(E1698=1,IF(D1699=1,30,40)*0.18/(2*40),0),0)-IF(E1699=1,IF(E1698=0,IF(D1699=1,30,40)*0.18/(2*40),0),0)</f>
        <v/>
      </c>
      <c r="N1699" s="14" t="n">
        <v>0.15</v>
      </c>
      <c r="O1699" s="15">
        <f>K1699*N1699</f>
        <v/>
      </c>
      <c r="P1699">
        <f>IF(E1699=0,0.3,IF(D1699=1,IF(C1699&gt;=Params!$B$13-3,IF(C1699&lt;Params!$B$13,Params!$B$20,0.3),0.3),IF(C1699&gt;=Params!$B$15-3,IF(C1699&lt;Params!$B$15,Params!$B$21,0.3),0.3)))</f>
        <v/>
      </c>
    </row>
    <row r="1700" ht="15" customHeight="1" s="1">
      <c r="A1700" s="9" t="n">
        <v>1697</v>
      </c>
      <c r="B1700" s="6" t="inlineStr">
        <is>
          <t>12/03</t>
        </is>
      </c>
      <c r="C1700" s="6" t="n">
        <v>16</v>
      </c>
      <c r="D1700" s="6" t="n">
        <v>0</v>
      </c>
      <c r="E1700" s="10">
        <f>IF(D1700=1, IF(OR(C1700&lt;10, C1700&gt;=15),1,0), IF(OR(C1700&lt;7, C1700&gt;=18),1,0))</f>
        <v/>
      </c>
      <c r="F1700" s="11" t="n">
        <v>1.617</v>
      </c>
      <c r="G1700" s="12">
        <f>0.25*8</f>
        <v/>
      </c>
      <c r="H1700" s="12">
        <f>F1700-G1700</f>
        <v/>
      </c>
      <c r="I1700" s="10">
        <f>IF(E1700=0,"Fora",IF(E1699=0,"Carg xar",IF(H1700&lt;0,IF(M1700&lt;0.9,"Carg FV","Stby"),IF(M1700&gt;P1700,"V2H",IF(M1700&lt;0.9,"Carg xar","Stby")))))</f>
        <v/>
      </c>
      <c r="J1700" s="12">
        <f>IF(OR(I1700="Carg FV",I1700="Carg xar"),MIN(IF(I1700="Carg FV",ABS(H1700),7.4),7.4,MAX(0,(0.9-M1700)*40)*0.95),0)</f>
        <v/>
      </c>
      <c r="K1700" s="12">
        <f>IF(I1700="V2H",MIN(MAX(0,H1700),7.4,MAX(0,(M1700-P1700)*40)*0.95),0)</f>
        <v/>
      </c>
      <c r="L1700" s="12">
        <f>IF(E1700=0,0,MAX(0,H1700-K1700))</f>
        <v/>
      </c>
      <c r="M1700" s="13">
        <f>M1699+J1699/40-IF(I1699="V2H",K1699/(0.95*40),0)-IF(E1700=0,IF(E1699=1,IF(D1700=1,30,40)*0.18/(2*40),0),0)-IF(E1700=1,IF(E1699=0,IF(D1700=1,30,40)*0.18/(2*40),0),0)</f>
        <v/>
      </c>
      <c r="N1700" s="14" t="n">
        <v>0.15</v>
      </c>
      <c r="O1700" s="15">
        <f>K1700*N1700</f>
        <v/>
      </c>
      <c r="P1700">
        <f>IF(E1700=0,0.3,IF(D1700=1,IF(C1700&gt;=Params!$B$13-3,IF(C1700&lt;Params!$B$13,Params!$B$20,0.3),0.3),IF(C1700&gt;=Params!$B$15-3,IF(C1700&lt;Params!$B$15,Params!$B$21,0.3),0.3)))</f>
        <v/>
      </c>
    </row>
    <row r="1701" ht="15" customHeight="1" s="1">
      <c r="A1701" s="9" t="n">
        <v>1698</v>
      </c>
      <c r="B1701" s="6" t="inlineStr">
        <is>
          <t>12/03</t>
        </is>
      </c>
      <c r="C1701" s="6" t="n">
        <v>17</v>
      </c>
      <c r="D1701" s="6" t="n">
        <v>0</v>
      </c>
      <c r="E1701" s="10">
        <f>IF(D1701=1, IF(OR(C1701&lt;10, C1701&gt;=15),1,0), IF(OR(C1701&lt;7, C1701&gt;=18),1,0))</f>
        <v/>
      </c>
      <c r="F1701" s="11" t="n">
        <v>1.285</v>
      </c>
      <c r="G1701" s="12">
        <f>0.08*8</f>
        <v/>
      </c>
      <c r="H1701" s="12">
        <f>F1701-G1701</f>
        <v/>
      </c>
      <c r="I1701" s="10">
        <f>IF(E1701=0,"Fora",IF(E1700=0,"Carg xar",IF(H1701&lt;0,IF(M1701&lt;0.9,"Carg FV","Stby"),IF(M1701&gt;P1701,"V2H",IF(M1701&lt;0.9,"Carg xar","Stby")))))</f>
        <v/>
      </c>
      <c r="J1701" s="12">
        <f>IF(OR(I1701="Carg FV",I1701="Carg xar"),MIN(IF(I1701="Carg FV",ABS(H1701),7.4),7.4,MAX(0,(0.9-M1701)*40)*0.95),0)</f>
        <v/>
      </c>
      <c r="K1701" s="12">
        <f>IF(I1701="V2H",MIN(MAX(0,H1701),7.4,MAX(0,(M1701-P1701)*40)*0.95),0)</f>
        <v/>
      </c>
      <c r="L1701" s="12">
        <f>IF(E1701=0,0,MAX(0,H1701-K1701))</f>
        <v/>
      </c>
      <c r="M1701" s="13">
        <f>M1700+J1700/40-IF(I1700="V2H",K1700/(0.95*40),0)-IF(E1701=0,IF(E1700=1,IF(D1701=1,30,40)*0.18/(2*40),0),0)-IF(E1701=1,IF(E1700=0,IF(D1701=1,30,40)*0.18/(2*40),0),0)</f>
        <v/>
      </c>
      <c r="N1701" s="14" t="n">
        <v>0.15</v>
      </c>
      <c r="O1701" s="15">
        <f>K1701*N1701</f>
        <v/>
      </c>
      <c r="P1701">
        <f>IF(E1701=0,0.3,IF(D1701=1,IF(C1701&gt;=Params!$B$13-3,IF(C1701&lt;Params!$B$13,Params!$B$20,0.3),0.3),IF(C1701&gt;=Params!$B$15-3,IF(C1701&lt;Params!$B$15,Params!$B$21,0.3),0.3)))</f>
        <v/>
      </c>
    </row>
    <row r="1702" ht="15" customHeight="1" s="1">
      <c r="A1702" s="9" t="n">
        <v>1699</v>
      </c>
      <c r="B1702" s="6" t="inlineStr">
        <is>
          <t>12/03</t>
        </is>
      </c>
      <c r="C1702" s="6" t="n">
        <v>18</v>
      </c>
      <c r="D1702" s="6" t="n">
        <v>0</v>
      </c>
      <c r="E1702" s="10">
        <f>IF(D1702=1, IF(OR(C1702&lt;10, C1702&gt;=15),1,0), IF(OR(C1702&lt;7, C1702&gt;=18),1,0))</f>
        <v/>
      </c>
      <c r="F1702" s="11" t="n">
        <v>1.626</v>
      </c>
      <c r="G1702" s="12">
        <f>0*8</f>
        <v/>
      </c>
      <c r="H1702" s="12">
        <f>F1702-G1702</f>
        <v/>
      </c>
      <c r="I1702" s="10">
        <f>IF(E1702=0,"Fora",IF(E1701=0,"Carg xar",IF(H1702&lt;0,IF(M1702&lt;0.9,"Carg FV","Stby"),IF(M1702&gt;P1702,"V2H",IF(M1702&lt;0.9,"Carg xar","Stby")))))</f>
        <v/>
      </c>
      <c r="J1702" s="12">
        <f>IF(OR(I1702="Carg FV",I1702="Carg xar"),MIN(IF(I1702="Carg FV",ABS(H1702),7.4),7.4,MAX(0,(0.9-M1702)*40)*0.95),0)</f>
        <v/>
      </c>
      <c r="K1702" s="12">
        <f>IF(I1702="V2H",MIN(MAX(0,H1702),7.4,MAX(0,(M1702-P1702)*40)*0.95),0)</f>
        <v/>
      </c>
      <c r="L1702" s="12">
        <f>IF(E1702=0,0,MAX(0,H1702-K1702))</f>
        <v/>
      </c>
      <c r="M1702" s="13">
        <f>M1701+J1701/40-IF(I1701="V2H",K1701/(0.95*40),0)-IF(E1702=0,IF(E1701=1,IF(D1702=1,30,40)*0.18/(2*40),0),0)-IF(E1702=1,IF(E1701=0,IF(D1702=1,30,40)*0.18/(2*40),0),0)</f>
        <v/>
      </c>
      <c r="N1702" s="14" t="n">
        <v>0.2</v>
      </c>
      <c r="O1702" s="15">
        <f>K1702*N1702</f>
        <v/>
      </c>
      <c r="P1702">
        <f>IF(E1702=0,0.3,IF(D1702=1,IF(C1702&gt;=Params!$B$13-3,IF(C1702&lt;Params!$B$13,Params!$B$20,0.3),0.3),IF(C1702&gt;=Params!$B$15-3,IF(C1702&lt;Params!$B$15,Params!$B$21,0.3),0.3)))</f>
        <v/>
      </c>
    </row>
    <row r="1703" ht="15" customHeight="1" s="1">
      <c r="A1703" s="9" t="n">
        <v>1700</v>
      </c>
      <c r="B1703" s="6" t="inlineStr">
        <is>
          <t>12/03</t>
        </is>
      </c>
      <c r="C1703" s="6" t="n">
        <v>19</v>
      </c>
      <c r="D1703" s="6" t="n">
        <v>0</v>
      </c>
      <c r="E1703" s="10">
        <f>IF(D1703=1, IF(OR(C1703&lt;10, C1703&gt;=15),1,0), IF(OR(C1703&lt;7, C1703&gt;=18),1,0))</f>
        <v/>
      </c>
      <c r="F1703" s="11" t="n">
        <v>1.876</v>
      </c>
      <c r="G1703" s="12">
        <f>0*8</f>
        <v/>
      </c>
      <c r="H1703" s="12">
        <f>F1703-G1703</f>
        <v/>
      </c>
      <c r="I1703" s="10">
        <f>IF(E1703=0,"Fora",IF(E1702=0,"Carg xar",IF(H1703&lt;0,IF(M1703&lt;0.9,"Carg FV","Stby"),IF(M1703&gt;P1703,"V2H",IF(M1703&lt;0.9,"Carg xar","Stby")))))</f>
        <v/>
      </c>
      <c r="J1703" s="12">
        <f>IF(OR(I1703="Carg FV",I1703="Carg xar"),MIN(IF(I1703="Carg FV",ABS(H1703),7.4),7.4,MAX(0,(0.9-M1703)*40)*0.95),0)</f>
        <v/>
      </c>
      <c r="K1703" s="12">
        <f>IF(I1703="V2H",MIN(MAX(0,H1703),7.4,MAX(0,(M1703-P1703)*40)*0.95),0)</f>
        <v/>
      </c>
      <c r="L1703" s="12">
        <f>IF(E1703=0,0,MAX(0,H1703-K1703))</f>
        <v/>
      </c>
      <c r="M1703" s="13">
        <f>M1702+J1702/40-IF(I1702="V2H",K1702/(0.95*40),0)-IF(E1703=0,IF(E1702=1,IF(D1703=1,30,40)*0.18/(2*40),0),0)-IF(E1703=1,IF(E1702=0,IF(D1703=1,30,40)*0.18/(2*40),0),0)</f>
        <v/>
      </c>
      <c r="N1703" s="14" t="n">
        <v>0.2</v>
      </c>
      <c r="O1703" s="15">
        <f>K1703*N1703</f>
        <v/>
      </c>
      <c r="P1703">
        <f>IF(E1703=0,0.3,IF(D1703=1,IF(C1703&gt;=Params!$B$13-3,IF(C1703&lt;Params!$B$13,Params!$B$20,0.3),0.3),IF(C1703&gt;=Params!$B$15-3,IF(C1703&lt;Params!$B$15,Params!$B$21,0.3),0.3)))</f>
        <v/>
      </c>
    </row>
    <row r="1704" ht="15" customHeight="1" s="1">
      <c r="A1704" s="9" t="n">
        <v>1701</v>
      </c>
      <c r="B1704" s="6" t="inlineStr">
        <is>
          <t>12/03</t>
        </is>
      </c>
      <c r="C1704" s="6" t="n">
        <v>20</v>
      </c>
      <c r="D1704" s="6" t="n">
        <v>0</v>
      </c>
      <c r="E1704" s="10">
        <f>IF(D1704=1, IF(OR(C1704&lt;10, C1704&gt;=15),1,0), IF(OR(C1704&lt;7, C1704&gt;=18),1,0))</f>
        <v/>
      </c>
      <c r="F1704" s="11" t="n">
        <v>2.619</v>
      </c>
      <c r="G1704" s="12">
        <f>0*8</f>
        <v/>
      </c>
      <c r="H1704" s="12">
        <f>F1704-G1704</f>
        <v/>
      </c>
      <c r="I1704" s="10">
        <f>IF(E1704=0,"Fora",IF(E1703=0,"Carg xar",IF(H1704&lt;0,IF(M1704&lt;0.9,"Carg FV","Stby"),IF(M1704&gt;P1704,"V2H",IF(M1704&lt;0.9,"Carg xar","Stby")))))</f>
        <v/>
      </c>
      <c r="J1704" s="12">
        <f>IF(OR(I1704="Carg FV",I1704="Carg xar"),MIN(IF(I1704="Carg FV",ABS(H1704),7.4),7.4,MAX(0,(0.9-M1704)*40)*0.95),0)</f>
        <v/>
      </c>
      <c r="K1704" s="12">
        <f>IF(I1704="V2H",MIN(MAX(0,H1704),7.4,MAX(0,(M1704-P1704)*40)*0.95),0)</f>
        <v/>
      </c>
      <c r="L1704" s="12">
        <f>IF(E1704=0,0,MAX(0,H1704-K1704))</f>
        <v/>
      </c>
      <c r="M1704" s="13">
        <f>M1703+J1703/40-IF(I1703="V2H",K1703/(0.95*40),0)-IF(E1704=0,IF(E1703=1,IF(D1704=1,30,40)*0.18/(2*40),0),0)-IF(E1704=1,IF(E1703=0,IF(D1704=1,30,40)*0.18/(2*40),0),0)</f>
        <v/>
      </c>
      <c r="N1704" s="14" t="n">
        <v>0.2</v>
      </c>
      <c r="O1704" s="15">
        <f>K1704*N1704</f>
        <v/>
      </c>
      <c r="P1704">
        <f>IF(E1704=0,0.3,IF(D1704=1,IF(C1704&gt;=Params!$B$13-3,IF(C1704&lt;Params!$B$13,Params!$B$20,0.3),0.3),IF(C1704&gt;=Params!$B$15-3,IF(C1704&lt;Params!$B$15,Params!$B$21,0.3),0.3)))</f>
        <v/>
      </c>
    </row>
    <row r="1705" ht="15" customHeight="1" s="1">
      <c r="A1705" s="9" t="n">
        <v>1702</v>
      </c>
      <c r="B1705" s="6" t="inlineStr">
        <is>
          <t>12/03</t>
        </is>
      </c>
      <c r="C1705" s="6" t="n">
        <v>21</v>
      </c>
      <c r="D1705" s="6" t="n">
        <v>0</v>
      </c>
      <c r="E1705" s="10">
        <f>IF(D1705=1, IF(OR(C1705&lt;10, C1705&gt;=15),1,0), IF(OR(C1705&lt;7, C1705&gt;=18),1,0))</f>
        <v/>
      </c>
      <c r="F1705" s="11" t="n">
        <v>2.201</v>
      </c>
      <c r="G1705" s="12">
        <f>0*8</f>
        <v/>
      </c>
      <c r="H1705" s="12">
        <f>F1705-G1705</f>
        <v/>
      </c>
      <c r="I1705" s="10">
        <f>IF(E1705=0,"Fora",IF(E1704=0,"Carg xar",IF(H1705&lt;0,IF(M1705&lt;0.9,"Carg FV","Stby"),IF(M1705&gt;P1705,"V2H",IF(M1705&lt;0.9,"Carg xar","Stby")))))</f>
        <v/>
      </c>
      <c r="J1705" s="12">
        <f>IF(OR(I1705="Carg FV",I1705="Carg xar"),MIN(IF(I1705="Carg FV",ABS(H1705),7.4),7.4,MAX(0,(0.9-M1705)*40)*0.95),0)</f>
        <v/>
      </c>
      <c r="K1705" s="12">
        <f>IF(I1705="V2H",MIN(MAX(0,H1705),7.4,MAX(0,(M1705-P1705)*40)*0.95),0)</f>
        <v/>
      </c>
      <c r="L1705" s="12">
        <f>IF(E1705=0,0,MAX(0,H1705-K1705))</f>
        <v/>
      </c>
      <c r="M1705" s="13">
        <f>M1704+J1704/40-IF(I1704="V2H",K1704/(0.95*40),0)-IF(E1705=0,IF(E1704=1,IF(D1705=1,30,40)*0.18/(2*40),0),0)-IF(E1705=1,IF(E1704=0,IF(D1705=1,30,40)*0.18/(2*40),0),0)</f>
        <v/>
      </c>
      <c r="N1705" s="14" t="n">
        <v>0.2</v>
      </c>
      <c r="O1705" s="15">
        <f>K1705*N1705</f>
        <v/>
      </c>
      <c r="P1705">
        <f>IF(E1705=0,0.3,IF(D1705=1,IF(C1705&gt;=Params!$B$13-3,IF(C1705&lt;Params!$B$13,Params!$B$20,0.3),0.3),IF(C1705&gt;=Params!$B$15-3,IF(C1705&lt;Params!$B$15,Params!$B$21,0.3),0.3)))</f>
        <v/>
      </c>
    </row>
    <row r="1706" ht="15" customHeight="1" s="1">
      <c r="A1706" s="9" t="n">
        <v>1703</v>
      </c>
      <c r="B1706" s="6" t="inlineStr">
        <is>
          <t>12/03</t>
        </is>
      </c>
      <c r="C1706" s="6" t="n">
        <v>22</v>
      </c>
      <c r="D1706" s="6" t="n">
        <v>0</v>
      </c>
      <c r="E1706" s="10">
        <f>IF(D1706=1, IF(OR(C1706&lt;10, C1706&gt;=15),1,0), IF(OR(C1706&lt;7, C1706&gt;=18),1,0))</f>
        <v/>
      </c>
      <c r="F1706" s="11" t="n">
        <v>0.509</v>
      </c>
      <c r="G1706" s="12">
        <f>0*8</f>
        <v/>
      </c>
      <c r="H1706" s="12">
        <f>F1706-G1706</f>
        <v/>
      </c>
      <c r="I1706" s="10">
        <f>IF(E1706=0,"Fora",IF(E1705=0,"Carg xar",IF(H1706&lt;0,IF(M1706&lt;0.9,"Carg FV","Stby"),IF(M1706&gt;P1706,"V2H",IF(M1706&lt;0.9,"Carg xar","Stby")))))</f>
        <v/>
      </c>
      <c r="J1706" s="12">
        <f>IF(OR(I1706="Carg FV",I1706="Carg xar"),MIN(IF(I1706="Carg FV",ABS(H1706),7.4),7.4,MAX(0,(0.9-M1706)*40)*0.95),0)</f>
        <v/>
      </c>
      <c r="K1706" s="12">
        <f>IF(I1706="V2H",MIN(MAX(0,H1706),7.4,MAX(0,(M1706-P1706)*40)*0.95),0)</f>
        <v/>
      </c>
      <c r="L1706" s="12">
        <f>IF(E1706=0,0,MAX(0,H1706-K1706))</f>
        <v/>
      </c>
      <c r="M1706" s="13">
        <f>M1705+J1705/40-IF(I1705="V2H",K1705/(0.95*40),0)-IF(E1706=0,IF(E1705=1,IF(D1706=1,30,40)*0.18/(2*40),0),0)-IF(E1706=1,IF(E1705=0,IF(D1706=1,30,40)*0.18/(2*40),0),0)</f>
        <v/>
      </c>
      <c r="N1706" s="14" t="n">
        <v>0.15</v>
      </c>
      <c r="O1706" s="15">
        <f>K1706*N1706</f>
        <v/>
      </c>
      <c r="P1706">
        <f>IF(E1706=0,0.3,IF(D1706=1,IF(C1706&gt;=Params!$B$13-3,IF(C1706&lt;Params!$B$13,Params!$B$20,0.3),0.3),IF(C1706&gt;=Params!$B$15-3,IF(C1706&lt;Params!$B$15,Params!$B$21,0.3),0.3)))</f>
        <v/>
      </c>
    </row>
    <row r="1707" ht="15" customHeight="1" s="1">
      <c r="A1707" s="9" t="n">
        <v>1704</v>
      </c>
      <c r="B1707" s="6" t="inlineStr">
        <is>
          <t>12/03</t>
        </is>
      </c>
      <c r="C1707" s="6" t="n">
        <v>23</v>
      </c>
      <c r="D1707" s="6" t="n">
        <v>0</v>
      </c>
      <c r="E1707" s="10">
        <f>IF(D1707=1, IF(OR(C1707&lt;10, C1707&gt;=15),1,0), IF(OR(C1707&lt;7, C1707&gt;=18),1,0))</f>
        <v/>
      </c>
      <c r="F1707" s="11" t="n">
        <v>0.362</v>
      </c>
      <c r="G1707" s="12">
        <f>0*8</f>
        <v/>
      </c>
      <c r="H1707" s="12">
        <f>F1707-G1707</f>
        <v/>
      </c>
      <c r="I1707" s="10">
        <f>IF(E1707=0,"Fora",IF(E1706=0,"Carg xar",IF(H1707&lt;0,IF(M1707&lt;0.9,"Carg FV","Stby"),IF(M1707&gt;P1707,"V2H",IF(M1707&lt;0.9,"Carg xar","Stby")))))</f>
        <v/>
      </c>
      <c r="J1707" s="12">
        <f>IF(OR(I1707="Carg FV",I1707="Carg xar"),MIN(IF(I1707="Carg FV",ABS(H1707),7.4),7.4,MAX(0,(0.9-M1707)*40)*0.95),0)</f>
        <v/>
      </c>
      <c r="K1707" s="12">
        <f>IF(I1707="V2H",MIN(MAX(0,H1707),7.4,MAX(0,(M1707-P1707)*40)*0.95),0)</f>
        <v/>
      </c>
      <c r="L1707" s="12">
        <f>IF(E1707=0,0,MAX(0,H1707-K1707))</f>
        <v/>
      </c>
      <c r="M1707" s="13">
        <f>M1706+J1706/40-IF(I1706="V2H",K1706/(0.95*40),0)-IF(E1707=0,IF(E1706=1,IF(D1707=1,30,40)*0.18/(2*40),0),0)-IF(E1707=1,IF(E1706=0,IF(D1707=1,30,40)*0.18/(2*40),0),0)</f>
        <v/>
      </c>
      <c r="N1707" s="14" t="n">
        <v>0.15</v>
      </c>
      <c r="O1707" s="15">
        <f>K1707*N1707</f>
        <v/>
      </c>
      <c r="P1707">
        <f>IF(E1707=0,0.3,IF(D1707=1,IF(C1707&gt;=Params!$B$13-3,IF(C1707&lt;Params!$B$13,Params!$B$20,0.3),0.3),IF(C1707&gt;=Params!$B$15-3,IF(C1707&lt;Params!$B$15,Params!$B$21,0.3),0.3)))</f>
        <v/>
      </c>
    </row>
    <row r="1708" ht="15" customHeight="1" s="1">
      <c r="A1708" s="9" t="n">
        <v>1705</v>
      </c>
      <c r="B1708" s="6" t="inlineStr">
        <is>
          <t>13/03</t>
        </is>
      </c>
      <c r="C1708" s="6" t="n">
        <v>0</v>
      </c>
      <c r="D1708" s="6" t="n">
        <v>0</v>
      </c>
      <c r="E1708" s="10">
        <f>IF(D1708=1, IF(OR(C1708&lt;10, C1708&gt;=15),1,0), IF(OR(C1708&lt;7, C1708&gt;=18),1,0))</f>
        <v/>
      </c>
      <c r="F1708" s="11" t="n">
        <v>0.323</v>
      </c>
      <c r="G1708" s="12">
        <f>0*8</f>
        <v/>
      </c>
      <c r="H1708" s="12">
        <f>F1708-G1708</f>
        <v/>
      </c>
      <c r="I1708" s="10">
        <f>IF(E1708=0,"Fora",IF(E1707=0,"Carg xar",IF(H1708&lt;0,IF(M1708&lt;0.9,"Carg FV","Stby"),IF(M1708&gt;P1708,"V2H",IF(M1708&lt;0.9,"Carg xar","Stby")))))</f>
        <v/>
      </c>
      <c r="J1708" s="12">
        <f>IF(OR(I1708="Carg FV",I1708="Carg xar"),MIN(IF(I1708="Carg FV",ABS(H1708),7.4),7.4,MAX(0,(0.9-M1708)*40)*0.95),0)</f>
        <v/>
      </c>
      <c r="K1708" s="12">
        <f>IF(I1708="V2H",MIN(MAX(0,H1708),7.4,MAX(0,(M1708-P1708)*40)*0.95),0)</f>
        <v/>
      </c>
      <c r="L1708" s="12">
        <f>IF(E1708=0,0,MAX(0,H1708-K1708))</f>
        <v/>
      </c>
      <c r="M1708" s="13">
        <f>M1707+J1707/40-IF(I1707="V2H",K1707/(0.95*40),0)-IF(E1708=0,IF(E1707=1,IF(D1708=1,30,40)*0.18/(2*40),0),0)-IF(E1708=1,IF(E1707=0,IF(D1708=1,30,40)*0.18/(2*40),0),0)</f>
        <v/>
      </c>
      <c r="N1708" s="14" t="n">
        <v>0.09</v>
      </c>
      <c r="O1708" s="15">
        <f>K1708*N1708</f>
        <v/>
      </c>
      <c r="P1708">
        <f>IF(E1708=0,0.3,IF(D1708=1,IF(C1708&gt;=Params!$B$13-3,IF(C1708&lt;Params!$B$13,Params!$B$20,0.3),0.3),IF(C1708&gt;=Params!$B$15-3,IF(C1708&lt;Params!$B$15,Params!$B$21,0.3),0.3)))</f>
        <v/>
      </c>
    </row>
    <row r="1709" ht="15" customHeight="1" s="1">
      <c r="A1709" s="9" t="n">
        <v>1706</v>
      </c>
      <c r="B1709" s="6" t="inlineStr">
        <is>
          <t>13/03</t>
        </is>
      </c>
      <c r="C1709" s="6" t="n">
        <v>1</v>
      </c>
      <c r="D1709" s="6" t="n">
        <v>0</v>
      </c>
      <c r="E1709" s="10">
        <f>IF(D1709=1, IF(OR(C1709&lt;10, C1709&gt;=15),1,0), IF(OR(C1709&lt;7, C1709&gt;=18),1,0))</f>
        <v/>
      </c>
      <c r="F1709" s="11" t="n">
        <v>0.314</v>
      </c>
      <c r="G1709" s="12">
        <f>0*8</f>
        <v/>
      </c>
      <c r="H1709" s="12">
        <f>F1709-G1709</f>
        <v/>
      </c>
      <c r="I1709" s="10">
        <f>IF(E1709=0,"Fora",IF(E1708=0,"Carg xar",IF(H1709&lt;0,IF(M1709&lt;0.9,"Carg FV","Stby"),IF(M1709&gt;P1709,"V2H",IF(M1709&lt;0.9,"Carg xar","Stby")))))</f>
        <v/>
      </c>
      <c r="J1709" s="12">
        <f>IF(OR(I1709="Carg FV",I1709="Carg xar"),MIN(IF(I1709="Carg FV",ABS(H1709),7.4),7.4,MAX(0,(0.9-M1709)*40)*0.95),0)</f>
        <v/>
      </c>
      <c r="K1709" s="12">
        <f>IF(I1709="V2H",MIN(MAX(0,H1709),7.4,MAX(0,(M1709-P1709)*40)*0.95),0)</f>
        <v/>
      </c>
      <c r="L1709" s="12">
        <f>IF(E1709=0,0,MAX(0,H1709-K1709))</f>
        <v/>
      </c>
      <c r="M1709" s="13">
        <f>M1708+J1708/40-IF(I1708="V2H",K1708/(0.95*40),0)-IF(E1709=0,IF(E1708=1,IF(D1709=1,30,40)*0.18/(2*40),0),0)-IF(E1709=1,IF(E1708=0,IF(D1709=1,30,40)*0.18/(2*40),0),0)</f>
        <v/>
      </c>
      <c r="N1709" s="14" t="n">
        <v>0.09</v>
      </c>
      <c r="O1709" s="15">
        <f>K1709*N1709</f>
        <v/>
      </c>
      <c r="P1709">
        <f>IF(E1709=0,0.3,IF(D1709=1,IF(C1709&gt;=Params!$B$13-3,IF(C1709&lt;Params!$B$13,Params!$B$20,0.3),0.3),IF(C1709&gt;=Params!$B$15-3,IF(C1709&lt;Params!$B$15,Params!$B$21,0.3),0.3)))</f>
        <v/>
      </c>
    </row>
    <row r="1710" ht="15" customHeight="1" s="1">
      <c r="A1710" s="9" t="n">
        <v>1707</v>
      </c>
      <c r="B1710" s="6" t="inlineStr">
        <is>
          <t>13/03</t>
        </is>
      </c>
      <c r="C1710" s="6" t="n">
        <v>2</v>
      </c>
      <c r="D1710" s="6" t="n">
        <v>0</v>
      </c>
      <c r="E1710" s="10">
        <f>IF(D1710=1, IF(OR(C1710&lt;10, C1710&gt;=15),1,0), IF(OR(C1710&lt;7, C1710&gt;=18),1,0))</f>
        <v/>
      </c>
      <c r="F1710" s="11" t="n">
        <v>0.337</v>
      </c>
      <c r="G1710" s="12">
        <f>0*8</f>
        <v/>
      </c>
      <c r="H1710" s="12">
        <f>F1710-G1710</f>
        <v/>
      </c>
      <c r="I1710" s="10">
        <f>IF(E1710=0,"Fora",IF(E1709=0,"Carg xar",IF(H1710&lt;0,IF(M1710&lt;0.9,"Carg FV","Stby"),IF(M1710&gt;P1710,"V2H",IF(M1710&lt;0.9,"Carg xar","Stby")))))</f>
        <v/>
      </c>
      <c r="J1710" s="12">
        <f>IF(OR(I1710="Carg FV",I1710="Carg xar"),MIN(IF(I1710="Carg FV",ABS(H1710),7.4),7.4,MAX(0,(0.9-M1710)*40)*0.95),0)</f>
        <v/>
      </c>
      <c r="K1710" s="12">
        <f>IF(I1710="V2H",MIN(MAX(0,H1710),7.4,MAX(0,(M1710-P1710)*40)*0.95),0)</f>
        <v/>
      </c>
      <c r="L1710" s="12">
        <f>IF(E1710=0,0,MAX(0,H1710-K1710))</f>
        <v/>
      </c>
      <c r="M1710" s="13">
        <f>M1709+J1709/40-IF(I1709="V2H",K1709/(0.95*40),0)-IF(E1710=0,IF(E1709=1,IF(D1710=1,30,40)*0.18/(2*40),0),0)-IF(E1710=1,IF(E1709=0,IF(D1710=1,30,40)*0.18/(2*40),0),0)</f>
        <v/>
      </c>
      <c r="N1710" s="14" t="n">
        <v>0.09</v>
      </c>
      <c r="O1710" s="15">
        <f>K1710*N1710</f>
        <v/>
      </c>
      <c r="P1710">
        <f>IF(E1710=0,0.3,IF(D1710=1,IF(C1710&gt;=Params!$B$13-3,IF(C1710&lt;Params!$B$13,Params!$B$20,0.3),0.3),IF(C1710&gt;=Params!$B$15-3,IF(C1710&lt;Params!$B$15,Params!$B$21,0.3),0.3)))</f>
        <v/>
      </c>
    </row>
    <row r="1711" ht="15" customHeight="1" s="1">
      <c r="A1711" s="9" t="n">
        <v>1708</v>
      </c>
      <c r="B1711" s="6" t="inlineStr">
        <is>
          <t>13/03</t>
        </is>
      </c>
      <c r="C1711" s="6" t="n">
        <v>3</v>
      </c>
      <c r="D1711" s="6" t="n">
        <v>0</v>
      </c>
      <c r="E1711" s="10">
        <f>IF(D1711=1, IF(OR(C1711&lt;10, C1711&gt;=15),1,0), IF(OR(C1711&lt;7, C1711&gt;=18),1,0))</f>
        <v/>
      </c>
      <c r="F1711" s="11" t="n">
        <v>1.802</v>
      </c>
      <c r="G1711" s="12">
        <f>0*8</f>
        <v/>
      </c>
      <c r="H1711" s="12">
        <f>F1711-G1711</f>
        <v/>
      </c>
      <c r="I1711" s="10">
        <f>IF(E1711=0,"Fora",IF(E1710=0,"Carg xar",IF(H1711&lt;0,IF(M1711&lt;0.9,"Carg FV","Stby"),IF(M1711&gt;P1711,"V2H",IF(M1711&lt;0.9,"Carg xar","Stby")))))</f>
        <v/>
      </c>
      <c r="J1711" s="12">
        <f>IF(OR(I1711="Carg FV",I1711="Carg xar"),MIN(IF(I1711="Carg FV",ABS(H1711),7.4),7.4,MAX(0,(0.9-M1711)*40)*0.95),0)</f>
        <v/>
      </c>
      <c r="K1711" s="12">
        <f>IF(I1711="V2H",MIN(MAX(0,H1711),7.4,MAX(0,(M1711-P1711)*40)*0.95),0)</f>
        <v/>
      </c>
      <c r="L1711" s="12">
        <f>IF(E1711=0,0,MAX(0,H1711-K1711))</f>
        <v/>
      </c>
      <c r="M1711" s="13">
        <f>M1710+J1710/40-IF(I1710="V2H",K1710/(0.95*40),0)-IF(E1711=0,IF(E1710=1,IF(D1711=1,30,40)*0.18/(2*40),0),0)-IF(E1711=1,IF(E1710=0,IF(D1711=1,30,40)*0.18/(2*40),0),0)</f>
        <v/>
      </c>
      <c r="N1711" s="14" t="n">
        <v>0.09</v>
      </c>
      <c r="O1711" s="15">
        <f>K1711*N1711</f>
        <v/>
      </c>
      <c r="P1711">
        <f>IF(E1711=0,0.3,IF(D1711=1,IF(C1711&gt;=Params!$B$13-3,IF(C1711&lt;Params!$B$13,Params!$B$20,0.3),0.3),IF(C1711&gt;=Params!$B$15-3,IF(C1711&lt;Params!$B$15,Params!$B$21,0.3),0.3)))</f>
        <v/>
      </c>
    </row>
    <row r="1712" ht="15" customHeight="1" s="1">
      <c r="A1712" s="9" t="n">
        <v>1709</v>
      </c>
      <c r="B1712" s="6" t="inlineStr">
        <is>
          <t>13/03</t>
        </is>
      </c>
      <c r="C1712" s="6" t="n">
        <v>4</v>
      </c>
      <c r="D1712" s="6" t="n">
        <v>0</v>
      </c>
      <c r="E1712" s="10">
        <f>IF(D1712=1, IF(OR(C1712&lt;10, C1712&gt;=15),1,0), IF(OR(C1712&lt;7, C1712&gt;=18),1,0))</f>
        <v/>
      </c>
      <c r="F1712" s="11" t="n">
        <v>2.817</v>
      </c>
      <c r="G1712" s="12">
        <f>0*8</f>
        <v/>
      </c>
      <c r="H1712" s="12">
        <f>F1712-G1712</f>
        <v/>
      </c>
      <c r="I1712" s="10">
        <f>IF(E1712=0,"Fora",IF(E1711=0,"Carg xar",IF(H1712&lt;0,IF(M1712&lt;0.9,"Carg FV","Stby"),IF(M1712&gt;P1712,"V2H",IF(M1712&lt;0.9,"Carg xar","Stby")))))</f>
        <v/>
      </c>
      <c r="J1712" s="12">
        <f>IF(OR(I1712="Carg FV",I1712="Carg xar"),MIN(IF(I1712="Carg FV",ABS(H1712),7.4),7.4,MAX(0,(0.9-M1712)*40)*0.95),0)</f>
        <v/>
      </c>
      <c r="K1712" s="12">
        <f>IF(I1712="V2H",MIN(MAX(0,H1712),7.4,MAX(0,(M1712-P1712)*40)*0.95),0)</f>
        <v/>
      </c>
      <c r="L1712" s="12">
        <f>IF(E1712=0,0,MAX(0,H1712-K1712))</f>
        <v/>
      </c>
      <c r="M1712" s="13">
        <f>M1711+J1711/40-IF(I1711="V2H",K1711/(0.95*40),0)-IF(E1712=0,IF(E1711=1,IF(D1712=1,30,40)*0.18/(2*40),0),0)-IF(E1712=1,IF(E1711=0,IF(D1712=1,30,40)*0.18/(2*40),0),0)</f>
        <v/>
      </c>
      <c r="N1712" s="14" t="n">
        <v>0.09</v>
      </c>
      <c r="O1712" s="15">
        <f>K1712*N1712</f>
        <v/>
      </c>
      <c r="P1712">
        <f>IF(E1712=0,0.3,IF(D1712=1,IF(C1712&gt;=Params!$B$13-3,IF(C1712&lt;Params!$B$13,Params!$B$20,0.3),0.3),IF(C1712&gt;=Params!$B$15-3,IF(C1712&lt;Params!$B$15,Params!$B$21,0.3),0.3)))</f>
        <v/>
      </c>
    </row>
    <row r="1713" ht="15" customHeight="1" s="1">
      <c r="A1713" s="9" t="n">
        <v>1710</v>
      </c>
      <c r="B1713" s="6" t="inlineStr">
        <is>
          <t>13/03</t>
        </is>
      </c>
      <c r="C1713" s="6" t="n">
        <v>5</v>
      </c>
      <c r="D1713" s="6" t="n">
        <v>0</v>
      </c>
      <c r="E1713" s="10">
        <f>IF(D1713=1, IF(OR(C1713&lt;10, C1713&gt;=15),1,0), IF(OR(C1713&lt;7, C1713&gt;=18),1,0))</f>
        <v/>
      </c>
      <c r="F1713" s="11" t="n">
        <v>3.28</v>
      </c>
      <c r="G1713" s="12">
        <f>0*8</f>
        <v/>
      </c>
      <c r="H1713" s="12">
        <f>F1713-G1713</f>
        <v/>
      </c>
      <c r="I1713" s="10">
        <f>IF(E1713=0,"Fora",IF(E1712=0,"Carg xar",IF(H1713&lt;0,IF(M1713&lt;0.9,"Carg FV","Stby"),IF(M1713&gt;P1713,"V2H",IF(M1713&lt;0.9,"Carg xar","Stby")))))</f>
        <v/>
      </c>
      <c r="J1713" s="12">
        <f>IF(OR(I1713="Carg FV",I1713="Carg xar"),MIN(IF(I1713="Carg FV",ABS(H1713),7.4),7.4,MAX(0,(0.9-M1713)*40)*0.95),0)</f>
        <v/>
      </c>
      <c r="K1713" s="12">
        <f>IF(I1713="V2H",MIN(MAX(0,H1713),7.4,MAX(0,(M1713-P1713)*40)*0.95),0)</f>
        <v/>
      </c>
      <c r="L1713" s="12">
        <f>IF(E1713=0,0,MAX(0,H1713-K1713))</f>
        <v/>
      </c>
      <c r="M1713" s="13">
        <f>M1712+J1712/40-IF(I1712="V2H",K1712/(0.95*40),0)-IF(E1713=0,IF(E1712=1,IF(D1713=1,30,40)*0.18/(2*40),0),0)-IF(E1713=1,IF(E1712=0,IF(D1713=1,30,40)*0.18/(2*40),0),0)</f>
        <v/>
      </c>
      <c r="N1713" s="14" t="n">
        <v>0.09</v>
      </c>
      <c r="O1713" s="15">
        <f>K1713*N1713</f>
        <v/>
      </c>
      <c r="P1713">
        <f>IF(E1713=0,0.3,IF(D1713=1,IF(C1713&gt;=Params!$B$13-3,IF(C1713&lt;Params!$B$13,Params!$B$20,0.3),0.3),IF(C1713&gt;=Params!$B$15-3,IF(C1713&lt;Params!$B$15,Params!$B$21,0.3),0.3)))</f>
        <v/>
      </c>
    </row>
    <row r="1714" ht="15" customHeight="1" s="1">
      <c r="A1714" s="9" t="n">
        <v>1711</v>
      </c>
      <c r="B1714" s="6" t="inlineStr">
        <is>
          <t>13/03</t>
        </is>
      </c>
      <c r="C1714" s="6" t="n">
        <v>6</v>
      </c>
      <c r="D1714" s="6" t="n">
        <v>0</v>
      </c>
      <c r="E1714" s="10">
        <f>IF(D1714=1, IF(OR(C1714&lt;10, C1714&gt;=15),1,0), IF(OR(C1714&lt;7, C1714&gt;=18),1,0))</f>
        <v/>
      </c>
      <c r="F1714" s="11" t="n">
        <v>2.99</v>
      </c>
      <c r="G1714" s="12">
        <f>0*8</f>
        <v/>
      </c>
      <c r="H1714" s="12">
        <f>F1714-G1714</f>
        <v/>
      </c>
      <c r="I1714" s="10">
        <f>IF(E1714=0,"Fora",IF(E1713=0,"Carg xar",IF(H1714&lt;0,IF(M1714&lt;0.9,"Carg FV","Stby"),IF(M1714&gt;P1714,"V2H",IF(M1714&lt;0.9,"Carg xar","Stby")))))</f>
        <v/>
      </c>
      <c r="J1714" s="12">
        <f>IF(OR(I1714="Carg FV",I1714="Carg xar"),MIN(IF(I1714="Carg FV",ABS(H1714),7.4),7.4,MAX(0,(0.9-M1714)*40)*0.95),0)</f>
        <v/>
      </c>
      <c r="K1714" s="12">
        <f>IF(I1714="V2H",MIN(MAX(0,H1714),7.4,MAX(0,(M1714-P1714)*40)*0.95),0)</f>
        <v/>
      </c>
      <c r="L1714" s="12">
        <f>IF(E1714=0,0,MAX(0,H1714-K1714))</f>
        <v/>
      </c>
      <c r="M1714" s="13">
        <f>M1713+J1713/40-IF(I1713="V2H",K1713/(0.95*40),0)-IF(E1714=0,IF(E1713=1,IF(D1714=1,30,40)*0.18/(2*40),0),0)-IF(E1714=1,IF(E1713=0,IF(D1714=1,30,40)*0.18/(2*40),0),0)</f>
        <v/>
      </c>
      <c r="N1714" s="14" t="n">
        <v>0.09</v>
      </c>
      <c r="O1714" s="15">
        <f>K1714*N1714</f>
        <v/>
      </c>
      <c r="P1714">
        <f>IF(E1714=0,0.3,IF(D1714=1,IF(C1714&gt;=Params!$B$13-3,IF(C1714&lt;Params!$B$13,Params!$B$20,0.3),0.3),IF(C1714&gt;=Params!$B$15-3,IF(C1714&lt;Params!$B$15,Params!$B$21,0.3),0.3)))</f>
        <v/>
      </c>
    </row>
    <row r="1715" ht="15" customHeight="1" s="1">
      <c r="A1715" s="9" t="n">
        <v>1712</v>
      </c>
      <c r="B1715" s="6" t="inlineStr">
        <is>
          <t>13/03</t>
        </is>
      </c>
      <c r="C1715" s="6" t="n">
        <v>7</v>
      </c>
      <c r="D1715" s="6" t="n">
        <v>0</v>
      </c>
      <c r="E1715" s="10">
        <f>IF(D1715=1, IF(OR(C1715&lt;10, C1715&gt;=15),1,0), IF(OR(C1715&lt;7, C1715&gt;=18),1,0))</f>
        <v/>
      </c>
      <c r="F1715" s="11" t="n">
        <v>2.548</v>
      </c>
      <c r="G1715" s="12">
        <f>0.05*8</f>
        <v/>
      </c>
      <c r="H1715" s="12">
        <f>F1715-G1715</f>
        <v/>
      </c>
      <c r="I1715" s="10">
        <f>IF(E1715=0,"Fora",IF(E1714=0,"Carg xar",IF(H1715&lt;0,IF(M1715&lt;0.9,"Carg FV","Stby"),IF(M1715&gt;P1715,"V2H",IF(M1715&lt;0.9,"Carg xar","Stby")))))</f>
        <v/>
      </c>
      <c r="J1715" s="12">
        <f>IF(OR(I1715="Carg FV",I1715="Carg xar"),MIN(IF(I1715="Carg FV",ABS(H1715),7.4),7.4,MAX(0,(0.9-M1715)*40)*0.95),0)</f>
        <v/>
      </c>
      <c r="K1715" s="12">
        <f>IF(I1715="V2H",MIN(MAX(0,H1715),7.4,MAX(0,(M1715-P1715)*40)*0.95),0)</f>
        <v/>
      </c>
      <c r="L1715" s="12">
        <f>IF(E1715=0,0,MAX(0,H1715-K1715))</f>
        <v/>
      </c>
      <c r="M1715" s="13">
        <f>M1714+J1714/40-IF(I1714="V2H",K1714/(0.95*40),0)-IF(E1715=0,IF(E1714=1,IF(D1715=1,30,40)*0.18/(2*40),0),0)-IF(E1715=1,IF(E1714=0,IF(D1715=1,30,40)*0.18/(2*40),0),0)</f>
        <v/>
      </c>
      <c r="N1715" s="14" t="n">
        <v>0.09</v>
      </c>
      <c r="O1715" s="15">
        <f>K1715*N1715</f>
        <v/>
      </c>
      <c r="P1715">
        <f>IF(E1715=0,0.3,IF(D1715=1,IF(C1715&gt;=Params!$B$13-3,IF(C1715&lt;Params!$B$13,Params!$B$20,0.3),0.3),IF(C1715&gt;=Params!$B$15-3,IF(C1715&lt;Params!$B$15,Params!$B$21,0.3),0.3)))</f>
        <v/>
      </c>
    </row>
    <row r="1716" ht="15" customHeight="1" s="1">
      <c r="A1716" s="9" t="n">
        <v>1713</v>
      </c>
      <c r="B1716" s="6" t="inlineStr">
        <is>
          <t>13/03</t>
        </is>
      </c>
      <c r="C1716" s="6" t="n">
        <v>8</v>
      </c>
      <c r="D1716" s="6" t="n">
        <v>0</v>
      </c>
      <c r="E1716" s="10">
        <f>IF(D1716=1, IF(OR(C1716&lt;10, C1716&gt;=15),1,0), IF(OR(C1716&lt;7, C1716&gt;=18),1,0))</f>
        <v/>
      </c>
      <c r="F1716" s="11" t="n">
        <v>3.279</v>
      </c>
      <c r="G1716" s="12">
        <f>0.18*8</f>
        <v/>
      </c>
      <c r="H1716" s="12">
        <f>F1716-G1716</f>
        <v/>
      </c>
      <c r="I1716" s="10">
        <f>IF(E1716=0,"Fora",IF(E1715=0,"Carg xar",IF(H1716&lt;0,IF(M1716&lt;0.9,"Carg FV","Stby"),IF(M1716&gt;P1716,"V2H",IF(M1716&lt;0.9,"Carg xar","Stby")))))</f>
        <v/>
      </c>
      <c r="J1716" s="12">
        <f>IF(OR(I1716="Carg FV",I1716="Carg xar"),MIN(IF(I1716="Carg FV",ABS(H1716),7.4),7.4,MAX(0,(0.9-M1716)*40)*0.95),0)</f>
        <v/>
      </c>
      <c r="K1716" s="12">
        <f>IF(I1716="V2H",MIN(MAX(0,H1716),7.4,MAX(0,(M1716-P1716)*40)*0.95),0)</f>
        <v/>
      </c>
      <c r="L1716" s="12">
        <f>IF(E1716=0,0,MAX(0,H1716-K1716))</f>
        <v/>
      </c>
      <c r="M1716" s="13">
        <f>M1715+J1715/40-IF(I1715="V2H",K1715/(0.95*40),0)-IF(E1716=0,IF(E1715=1,IF(D1716=1,30,40)*0.18/(2*40),0),0)-IF(E1716=1,IF(E1715=0,IF(D1716=1,30,40)*0.18/(2*40),0),0)</f>
        <v/>
      </c>
      <c r="N1716" s="14" t="n">
        <v>0.15</v>
      </c>
      <c r="O1716" s="15">
        <f>K1716*N1716</f>
        <v/>
      </c>
      <c r="P1716">
        <f>IF(E1716=0,0.3,IF(D1716=1,IF(C1716&gt;=Params!$B$13-3,IF(C1716&lt;Params!$B$13,Params!$B$20,0.3),0.3),IF(C1716&gt;=Params!$B$15-3,IF(C1716&lt;Params!$B$15,Params!$B$21,0.3),0.3)))</f>
        <v/>
      </c>
    </row>
    <row r="1717" ht="15" customHeight="1" s="1">
      <c r="A1717" s="9" t="n">
        <v>1714</v>
      </c>
      <c r="B1717" s="6" t="inlineStr">
        <is>
          <t>13/03</t>
        </is>
      </c>
      <c r="C1717" s="6" t="n">
        <v>9</v>
      </c>
      <c r="D1717" s="6" t="n">
        <v>0</v>
      </c>
      <c r="E1717" s="10">
        <f>IF(D1717=1, IF(OR(C1717&lt;10, C1717&gt;=15),1,0), IF(OR(C1717&lt;7, C1717&gt;=18),1,0))</f>
        <v/>
      </c>
      <c r="F1717" s="11" t="n">
        <v>1.65</v>
      </c>
      <c r="G1717" s="12">
        <f>0.38*8</f>
        <v/>
      </c>
      <c r="H1717" s="12">
        <f>F1717-G1717</f>
        <v/>
      </c>
      <c r="I1717" s="10">
        <f>IF(E1717=0,"Fora",IF(E1716=0,"Carg xar",IF(H1717&lt;0,IF(M1717&lt;0.9,"Carg FV","Stby"),IF(M1717&gt;P1717,"V2H",IF(M1717&lt;0.9,"Carg xar","Stby")))))</f>
        <v/>
      </c>
      <c r="J1717" s="12">
        <f>IF(OR(I1717="Carg FV",I1717="Carg xar"),MIN(IF(I1717="Carg FV",ABS(H1717),7.4),7.4,MAX(0,(0.9-M1717)*40)*0.95),0)</f>
        <v/>
      </c>
      <c r="K1717" s="12">
        <f>IF(I1717="V2H",MIN(MAX(0,H1717),7.4,MAX(0,(M1717-P1717)*40)*0.95),0)</f>
        <v/>
      </c>
      <c r="L1717" s="12">
        <f>IF(E1717=0,0,MAX(0,H1717-K1717))</f>
        <v/>
      </c>
      <c r="M1717" s="13">
        <f>M1716+J1716/40-IF(I1716="V2H",K1716/(0.95*40),0)-IF(E1717=0,IF(E1716=1,IF(D1717=1,30,40)*0.18/(2*40),0),0)-IF(E1717=1,IF(E1716=0,IF(D1717=1,30,40)*0.18/(2*40),0),0)</f>
        <v/>
      </c>
      <c r="N1717" s="14" t="n">
        <v>0.15</v>
      </c>
      <c r="O1717" s="15">
        <f>K1717*N1717</f>
        <v/>
      </c>
      <c r="P1717">
        <f>IF(E1717=0,0.3,IF(D1717=1,IF(C1717&gt;=Params!$B$13-3,IF(C1717&lt;Params!$B$13,Params!$B$20,0.3),0.3),IF(C1717&gt;=Params!$B$15-3,IF(C1717&lt;Params!$B$15,Params!$B$21,0.3),0.3)))</f>
        <v/>
      </c>
    </row>
    <row r="1718" ht="15" customHeight="1" s="1">
      <c r="A1718" s="9" t="n">
        <v>1715</v>
      </c>
      <c r="B1718" s="6" t="inlineStr">
        <is>
          <t>13/03</t>
        </is>
      </c>
      <c r="C1718" s="6" t="n">
        <v>10</v>
      </c>
      <c r="D1718" s="6" t="n">
        <v>0</v>
      </c>
      <c r="E1718" s="10">
        <f>IF(D1718=1, IF(OR(C1718&lt;10, C1718&gt;=15),1,0), IF(OR(C1718&lt;7, C1718&gt;=18),1,0))</f>
        <v/>
      </c>
      <c r="F1718" s="11" t="n">
        <v>0.5659999999999999</v>
      </c>
      <c r="G1718" s="12">
        <f>0.58*8</f>
        <v/>
      </c>
      <c r="H1718" s="12">
        <f>F1718-G1718</f>
        <v/>
      </c>
      <c r="I1718" s="10">
        <f>IF(E1718=0,"Fora",IF(E1717=0,"Carg xar",IF(H1718&lt;0,IF(M1718&lt;0.9,"Carg FV","Stby"),IF(M1718&gt;P1718,"V2H",IF(M1718&lt;0.9,"Carg xar","Stby")))))</f>
        <v/>
      </c>
      <c r="J1718" s="12">
        <f>IF(OR(I1718="Carg FV",I1718="Carg xar"),MIN(IF(I1718="Carg FV",ABS(H1718),7.4),7.4,MAX(0,(0.9-M1718)*40)*0.95),0)</f>
        <v/>
      </c>
      <c r="K1718" s="12">
        <f>IF(I1718="V2H",MIN(MAX(0,H1718),7.4,MAX(0,(M1718-P1718)*40)*0.95),0)</f>
        <v/>
      </c>
      <c r="L1718" s="12">
        <f>IF(E1718=0,0,MAX(0,H1718-K1718))</f>
        <v/>
      </c>
      <c r="M1718" s="13">
        <f>M1717+J1717/40-IF(I1717="V2H",K1717/(0.95*40),0)-IF(E1718=0,IF(E1717=1,IF(D1718=1,30,40)*0.18/(2*40),0),0)-IF(E1718=1,IF(E1717=0,IF(D1718=1,30,40)*0.18/(2*40),0),0)</f>
        <v/>
      </c>
      <c r="N1718" s="14" t="n">
        <v>0.2</v>
      </c>
      <c r="O1718" s="15">
        <f>K1718*N1718</f>
        <v/>
      </c>
      <c r="P1718">
        <f>IF(E1718=0,0.3,IF(D1718=1,IF(C1718&gt;=Params!$B$13-3,IF(C1718&lt;Params!$B$13,Params!$B$20,0.3),0.3),IF(C1718&gt;=Params!$B$15-3,IF(C1718&lt;Params!$B$15,Params!$B$21,0.3),0.3)))</f>
        <v/>
      </c>
    </row>
    <row r="1719" ht="15" customHeight="1" s="1">
      <c r="A1719" s="9" t="n">
        <v>1716</v>
      </c>
      <c r="B1719" s="6" t="inlineStr">
        <is>
          <t>13/03</t>
        </is>
      </c>
      <c r="C1719" s="6" t="n">
        <v>11</v>
      </c>
      <c r="D1719" s="6" t="n">
        <v>0</v>
      </c>
      <c r="E1719" s="10">
        <f>IF(D1719=1, IF(OR(C1719&lt;10, C1719&gt;=15),1,0), IF(OR(C1719&lt;7, C1719&gt;=18),1,0))</f>
        <v/>
      </c>
      <c r="F1719" s="11" t="n">
        <v>0.204</v>
      </c>
      <c r="G1719" s="12">
        <f>0.72*8</f>
        <v/>
      </c>
      <c r="H1719" s="12">
        <f>F1719-G1719</f>
        <v/>
      </c>
      <c r="I1719" s="10">
        <f>IF(E1719=0,"Fora",IF(E1718=0,"Carg xar",IF(H1719&lt;0,IF(M1719&lt;0.9,"Carg FV","Stby"),IF(M1719&gt;P1719,"V2H",IF(M1719&lt;0.9,"Carg xar","Stby")))))</f>
        <v/>
      </c>
      <c r="J1719" s="12">
        <f>IF(OR(I1719="Carg FV",I1719="Carg xar"),MIN(IF(I1719="Carg FV",ABS(H1719),7.4),7.4,MAX(0,(0.9-M1719)*40)*0.95),0)</f>
        <v/>
      </c>
      <c r="K1719" s="12">
        <f>IF(I1719="V2H",MIN(MAX(0,H1719),7.4,MAX(0,(M1719-P1719)*40)*0.95),0)</f>
        <v/>
      </c>
      <c r="L1719" s="12">
        <f>IF(E1719=0,0,MAX(0,H1719-K1719))</f>
        <v/>
      </c>
      <c r="M1719" s="13">
        <f>M1718+J1718/40-IF(I1718="V2H",K1718/(0.95*40),0)-IF(E1719=0,IF(E1718=1,IF(D1719=1,30,40)*0.18/(2*40),0),0)-IF(E1719=1,IF(E1718=0,IF(D1719=1,30,40)*0.18/(2*40),0),0)</f>
        <v/>
      </c>
      <c r="N1719" s="14" t="n">
        <v>0.2</v>
      </c>
      <c r="O1719" s="15">
        <f>K1719*N1719</f>
        <v/>
      </c>
      <c r="P1719">
        <f>IF(E1719=0,0.3,IF(D1719=1,IF(C1719&gt;=Params!$B$13-3,IF(C1719&lt;Params!$B$13,Params!$B$20,0.3),0.3),IF(C1719&gt;=Params!$B$15-3,IF(C1719&lt;Params!$B$15,Params!$B$21,0.3),0.3)))</f>
        <v/>
      </c>
    </row>
    <row r="1720" ht="15" customHeight="1" s="1">
      <c r="A1720" s="9" t="n">
        <v>1717</v>
      </c>
      <c r="B1720" s="6" t="inlineStr">
        <is>
          <t>13/03</t>
        </is>
      </c>
      <c r="C1720" s="6" t="n">
        <v>12</v>
      </c>
      <c r="D1720" s="6" t="n">
        <v>0</v>
      </c>
      <c r="E1720" s="10">
        <f>IF(D1720=1, IF(OR(C1720&lt;10, C1720&gt;=15),1,0), IF(OR(C1720&lt;7, C1720&gt;=18),1,0))</f>
        <v/>
      </c>
      <c r="F1720" s="11" t="n">
        <v>0.751</v>
      </c>
      <c r="G1720" s="12">
        <f>0.78*8</f>
        <v/>
      </c>
      <c r="H1720" s="12">
        <f>F1720-G1720</f>
        <v/>
      </c>
      <c r="I1720" s="10">
        <f>IF(E1720=0,"Fora",IF(E1719=0,"Carg xar",IF(H1720&lt;0,IF(M1720&lt;0.9,"Carg FV","Stby"),IF(M1720&gt;P1720,"V2H",IF(M1720&lt;0.9,"Carg xar","Stby")))))</f>
        <v/>
      </c>
      <c r="J1720" s="12">
        <f>IF(OR(I1720="Carg FV",I1720="Carg xar"),MIN(IF(I1720="Carg FV",ABS(H1720),7.4),7.4,MAX(0,(0.9-M1720)*40)*0.95),0)</f>
        <v/>
      </c>
      <c r="K1720" s="12">
        <f>IF(I1720="V2H",MIN(MAX(0,H1720),7.4,MAX(0,(M1720-P1720)*40)*0.95),0)</f>
        <v/>
      </c>
      <c r="L1720" s="12">
        <f>IF(E1720=0,0,MAX(0,H1720-K1720))</f>
        <v/>
      </c>
      <c r="M1720" s="13">
        <f>M1719+J1719/40-IF(I1719="V2H",K1719/(0.95*40),0)-IF(E1720=0,IF(E1719=1,IF(D1720=1,30,40)*0.18/(2*40),0),0)-IF(E1720=1,IF(E1719=0,IF(D1720=1,30,40)*0.18/(2*40),0),0)</f>
        <v/>
      </c>
      <c r="N1720" s="14" t="n">
        <v>0.2</v>
      </c>
      <c r="O1720" s="15">
        <f>K1720*N1720</f>
        <v/>
      </c>
      <c r="P1720">
        <f>IF(E1720=0,0.3,IF(D1720=1,IF(C1720&gt;=Params!$B$13-3,IF(C1720&lt;Params!$B$13,Params!$B$20,0.3),0.3),IF(C1720&gt;=Params!$B$15-3,IF(C1720&lt;Params!$B$15,Params!$B$21,0.3),0.3)))</f>
        <v/>
      </c>
    </row>
    <row r="1721" ht="15" customHeight="1" s="1">
      <c r="A1721" s="9" t="n">
        <v>1718</v>
      </c>
      <c r="B1721" s="6" t="inlineStr">
        <is>
          <t>13/03</t>
        </is>
      </c>
      <c r="C1721" s="6" t="n">
        <v>13</v>
      </c>
      <c r="D1721" s="6" t="n">
        <v>0</v>
      </c>
      <c r="E1721" s="10">
        <f>IF(D1721=1, IF(OR(C1721&lt;10, C1721&gt;=15),1,0), IF(OR(C1721&lt;7, C1721&gt;=18),1,0))</f>
        <v/>
      </c>
      <c r="F1721" s="11" t="n">
        <v>0.172</v>
      </c>
      <c r="G1721" s="12">
        <f>0.75*8</f>
        <v/>
      </c>
      <c r="H1721" s="12">
        <f>F1721-G1721</f>
        <v/>
      </c>
      <c r="I1721" s="10">
        <f>IF(E1721=0,"Fora",IF(E1720=0,"Carg xar",IF(H1721&lt;0,IF(M1721&lt;0.9,"Carg FV","Stby"),IF(M1721&gt;P1721,"V2H",IF(M1721&lt;0.9,"Carg xar","Stby")))))</f>
        <v/>
      </c>
      <c r="J1721" s="12">
        <f>IF(OR(I1721="Carg FV",I1721="Carg xar"),MIN(IF(I1721="Carg FV",ABS(H1721),7.4),7.4,MAX(0,(0.9-M1721)*40)*0.95),0)</f>
        <v/>
      </c>
      <c r="K1721" s="12">
        <f>IF(I1721="V2H",MIN(MAX(0,H1721),7.4,MAX(0,(M1721-P1721)*40)*0.95),0)</f>
        <v/>
      </c>
      <c r="L1721" s="12">
        <f>IF(E1721=0,0,MAX(0,H1721-K1721))</f>
        <v/>
      </c>
      <c r="M1721" s="13">
        <f>M1720+J1720/40-IF(I1720="V2H",K1720/(0.95*40),0)-IF(E1721=0,IF(E1720=1,IF(D1721=1,30,40)*0.18/(2*40),0),0)-IF(E1721=1,IF(E1720=0,IF(D1721=1,30,40)*0.18/(2*40),0),0)</f>
        <v/>
      </c>
      <c r="N1721" s="14" t="n">
        <v>0.2</v>
      </c>
      <c r="O1721" s="15">
        <f>K1721*N1721</f>
        <v/>
      </c>
      <c r="P1721">
        <f>IF(E1721=0,0.3,IF(D1721=1,IF(C1721&gt;=Params!$B$13-3,IF(C1721&lt;Params!$B$13,Params!$B$20,0.3),0.3),IF(C1721&gt;=Params!$B$15-3,IF(C1721&lt;Params!$B$15,Params!$B$21,0.3),0.3)))</f>
        <v/>
      </c>
    </row>
    <row r="1722" ht="15" customHeight="1" s="1">
      <c r="A1722" s="9" t="n">
        <v>1719</v>
      </c>
      <c r="B1722" s="6" t="inlineStr">
        <is>
          <t>13/03</t>
        </is>
      </c>
      <c r="C1722" s="6" t="n">
        <v>14</v>
      </c>
      <c r="D1722" s="6" t="n">
        <v>0</v>
      </c>
      <c r="E1722" s="10">
        <f>IF(D1722=1, IF(OR(C1722&lt;10, C1722&gt;=15),1,0), IF(OR(C1722&lt;7, C1722&gt;=18),1,0))</f>
        <v/>
      </c>
      <c r="F1722" s="11" t="n">
        <v>0.209</v>
      </c>
      <c r="G1722" s="12">
        <f>0.62*8</f>
        <v/>
      </c>
      <c r="H1722" s="12">
        <f>F1722-G1722</f>
        <v/>
      </c>
      <c r="I1722" s="10">
        <f>IF(E1722=0,"Fora",IF(E1721=0,"Carg xar",IF(H1722&lt;0,IF(M1722&lt;0.9,"Carg FV","Stby"),IF(M1722&gt;P1722,"V2H",IF(M1722&lt;0.9,"Carg xar","Stby")))))</f>
        <v/>
      </c>
      <c r="J1722" s="12">
        <f>IF(OR(I1722="Carg FV",I1722="Carg xar"),MIN(IF(I1722="Carg FV",ABS(H1722),7.4),7.4,MAX(0,(0.9-M1722)*40)*0.95),0)</f>
        <v/>
      </c>
      <c r="K1722" s="12">
        <f>IF(I1722="V2H",MIN(MAX(0,H1722),7.4,MAX(0,(M1722-P1722)*40)*0.95),0)</f>
        <v/>
      </c>
      <c r="L1722" s="12">
        <f>IF(E1722=0,0,MAX(0,H1722-K1722))</f>
        <v/>
      </c>
      <c r="M1722" s="13">
        <f>M1721+J1721/40-IF(I1721="V2H",K1721/(0.95*40),0)-IF(E1722=0,IF(E1721=1,IF(D1722=1,30,40)*0.18/(2*40),0),0)-IF(E1722=1,IF(E1721=0,IF(D1722=1,30,40)*0.18/(2*40),0),0)</f>
        <v/>
      </c>
      <c r="N1722" s="14" t="n">
        <v>0.15</v>
      </c>
      <c r="O1722" s="15">
        <f>K1722*N1722</f>
        <v/>
      </c>
      <c r="P1722">
        <f>IF(E1722=0,0.3,IF(D1722=1,IF(C1722&gt;=Params!$B$13-3,IF(C1722&lt;Params!$B$13,Params!$B$20,0.3),0.3),IF(C1722&gt;=Params!$B$15-3,IF(C1722&lt;Params!$B$15,Params!$B$21,0.3),0.3)))</f>
        <v/>
      </c>
    </row>
    <row r="1723" ht="15" customHeight="1" s="1">
      <c r="A1723" s="9" t="n">
        <v>1720</v>
      </c>
      <c r="B1723" s="6" t="inlineStr">
        <is>
          <t>13/03</t>
        </is>
      </c>
      <c r="C1723" s="6" t="n">
        <v>15</v>
      </c>
      <c r="D1723" s="6" t="n">
        <v>0</v>
      </c>
      <c r="E1723" s="10">
        <f>IF(D1723=1, IF(OR(C1723&lt;10, C1723&gt;=15),1,0), IF(OR(C1723&lt;7, C1723&gt;=18),1,0))</f>
        <v/>
      </c>
      <c r="F1723" s="11" t="n">
        <v>1.107</v>
      </c>
      <c r="G1723" s="12">
        <f>0.45*8</f>
        <v/>
      </c>
      <c r="H1723" s="12">
        <f>F1723-G1723</f>
        <v/>
      </c>
      <c r="I1723" s="10">
        <f>IF(E1723=0,"Fora",IF(E1722=0,"Carg xar",IF(H1723&lt;0,IF(M1723&lt;0.9,"Carg FV","Stby"),IF(M1723&gt;P1723,"V2H",IF(M1723&lt;0.9,"Carg xar","Stby")))))</f>
        <v/>
      </c>
      <c r="J1723" s="12">
        <f>IF(OR(I1723="Carg FV",I1723="Carg xar"),MIN(IF(I1723="Carg FV",ABS(H1723),7.4),7.4,MAX(0,(0.9-M1723)*40)*0.95),0)</f>
        <v/>
      </c>
      <c r="K1723" s="12">
        <f>IF(I1723="V2H",MIN(MAX(0,H1723),7.4,MAX(0,(M1723-P1723)*40)*0.95),0)</f>
        <v/>
      </c>
      <c r="L1723" s="12">
        <f>IF(E1723=0,0,MAX(0,H1723-K1723))</f>
        <v/>
      </c>
      <c r="M1723" s="13">
        <f>M1722+J1722/40-IF(I1722="V2H",K1722/(0.95*40),0)-IF(E1723=0,IF(E1722=1,IF(D1723=1,30,40)*0.18/(2*40),0),0)-IF(E1723=1,IF(E1722=0,IF(D1723=1,30,40)*0.18/(2*40),0),0)</f>
        <v/>
      </c>
      <c r="N1723" s="14" t="n">
        <v>0.15</v>
      </c>
      <c r="O1723" s="15">
        <f>K1723*N1723</f>
        <v/>
      </c>
      <c r="P1723">
        <f>IF(E1723=0,0.3,IF(D1723=1,IF(C1723&gt;=Params!$B$13-3,IF(C1723&lt;Params!$B$13,Params!$B$20,0.3),0.3),IF(C1723&gt;=Params!$B$15-3,IF(C1723&lt;Params!$B$15,Params!$B$21,0.3),0.3)))</f>
        <v/>
      </c>
    </row>
    <row r="1724" ht="15" customHeight="1" s="1">
      <c r="A1724" s="9" t="n">
        <v>1721</v>
      </c>
      <c r="B1724" s="6" t="inlineStr">
        <is>
          <t>13/03</t>
        </is>
      </c>
      <c r="C1724" s="6" t="n">
        <v>16</v>
      </c>
      <c r="D1724" s="6" t="n">
        <v>0</v>
      </c>
      <c r="E1724" s="10">
        <f>IF(D1724=1, IF(OR(C1724&lt;10, C1724&gt;=15),1,0), IF(OR(C1724&lt;7, C1724&gt;=18),1,0))</f>
        <v/>
      </c>
      <c r="F1724" s="11" t="n">
        <v>1.528</v>
      </c>
      <c r="G1724" s="12">
        <f>0.25*8</f>
        <v/>
      </c>
      <c r="H1724" s="12">
        <f>F1724-G1724</f>
        <v/>
      </c>
      <c r="I1724" s="10">
        <f>IF(E1724=0,"Fora",IF(E1723=0,"Carg xar",IF(H1724&lt;0,IF(M1724&lt;0.9,"Carg FV","Stby"),IF(M1724&gt;P1724,"V2H",IF(M1724&lt;0.9,"Carg xar","Stby")))))</f>
        <v/>
      </c>
      <c r="J1724" s="12">
        <f>IF(OR(I1724="Carg FV",I1724="Carg xar"),MIN(IF(I1724="Carg FV",ABS(H1724),7.4),7.4,MAX(0,(0.9-M1724)*40)*0.95),0)</f>
        <v/>
      </c>
      <c r="K1724" s="12">
        <f>IF(I1724="V2H",MIN(MAX(0,H1724),7.4,MAX(0,(M1724-P1724)*40)*0.95),0)</f>
        <v/>
      </c>
      <c r="L1724" s="12">
        <f>IF(E1724=0,0,MAX(0,H1724-K1724))</f>
        <v/>
      </c>
      <c r="M1724" s="13">
        <f>M1723+J1723/40-IF(I1723="V2H",K1723/(0.95*40),0)-IF(E1724=0,IF(E1723=1,IF(D1724=1,30,40)*0.18/(2*40),0),0)-IF(E1724=1,IF(E1723=0,IF(D1724=1,30,40)*0.18/(2*40),0),0)</f>
        <v/>
      </c>
      <c r="N1724" s="14" t="n">
        <v>0.15</v>
      </c>
      <c r="O1724" s="15">
        <f>K1724*N1724</f>
        <v/>
      </c>
      <c r="P1724">
        <f>IF(E1724=0,0.3,IF(D1724=1,IF(C1724&gt;=Params!$B$13-3,IF(C1724&lt;Params!$B$13,Params!$B$20,0.3),0.3),IF(C1724&gt;=Params!$B$15-3,IF(C1724&lt;Params!$B$15,Params!$B$21,0.3),0.3)))</f>
        <v/>
      </c>
    </row>
    <row r="1725" ht="15" customHeight="1" s="1">
      <c r="A1725" s="9" t="n">
        <v>1722</v>
      </c>
      <c r="B1725" s="6" t="inlineStr">
        <is>
          <t>13/03</t>
        </is>
      </c>
      <c r="C1725" s="6" t="n">
        <v>17</v>
      </c>
      <c r="D1725" s="6" t="n">
        <v>0</v>
      </c>
      <c r="E1725" s="10">
        <f>IF(D1725=1, IF(OR(C1725&lt;10, C1725&gt;=15),1,0), IF(OR(C1725&lt;7, C1725&gt;=18),1,0))</f>
        <v/>
      </c>
      <c r="F1725" s="11" t="n">
        <v>2.066</v>
      </c>
      <c r="G1725" s="12">
        <f>0.08*8</f>
        <v/>
      </c>
      <c r="H1725" s="12">
        <f>F1725-G1725</f>
        <v/>
      </c>
      <c r="I1725" s="10">
        <f>IF(E1725=0,"Fora",IF(E1724=0,"Carg xar",IF(H1725&lt;0,IF(M1725&lt;0.9,"Carg FV","Stby"),IF(M1725&gt;P1725,"V2H",IF(M1725&lt;0.9,"Carg xar","Stby")))))</f>
        <v/>
      </c>
      <c r="J1725" s="12">
        <f>IF(OR(I1725="Carg FV",I1725="Carg xar"),MIN(IF(I1725="Carg FV",ABS(H1725),7.4),7.4,MAX(0,(0.9-M1725)*40)*0.95),0)</f>
        <v/>
      </c>
      <c r="K1725" s="12">
        <f>IF(I1725="V2H",MIN(MAX(0,H1725),7.4,MAX(0,(M1725-P1725)*40)*0.95),0)</f>
        <v/>
      </c>
      <c r="L1725" s="12">
        <f>IF(E1725=0,0,MAX(0,H1725-K1725))</f>
        <v/>
      </c>
      <c r="M1725" s="13">
        <f>M1724+J1724/40-IF(I1724="V2H",K1724/(0.95*40),0)-IF(E1725=0,IF(E1724=1,IF(D1725=1,30,40)*0.18/(2*40),0),0)-IF(E1725=1,IF(E1724=0,IF(D1725=1,30,40)*0.18/(2*40),0),0)</f>
        <v/>
      </c>
      <c r="N1725" s="14" t="n">
        <v>0.15</v>
      </c>
      <c r="O1725" s="15">
        <f>K1725*N1725</f>
        <v/>
      </c>
      <c r="P1725">
        <f>IF(E1725=0,0.3,IF(D1725=1,IF(C1725&gt;=Params!$B$13-3,IF(C1725&lt;Params!$B$13,Params!$B$20,0.3),0.3),IF(C1725&gt;=Params!$B$15-3,IF(C1725&lt;Params!$B$15,Params!$B$21,0.3),0.3)))</f>
        <v/>
      </c>
    </row>
    <row r="1726" ht="15" customHeight="1" s="1">
      <c r="A1726" s="9" t="n">
        <v>1723</v>
      </c>
      <c r="B1726" s="6" t="inlineStr">
        <is>
          <t>13/03</t>
        </is>
      </c>
      <c r="C1726" s="6" t="n">
        <v>18</v>
      </c>
      <c r="D1726" s="6" t="n">
        <v>0</v>
      </c>
      <c r="E1726" s="10">
        <f>IF(D1726=1, IF(OR(C1726&lt;10, C1726&gt;=15),1,0), IF(OR(C1726&lt;7, C1726&gt;=18),1,0))</f>
        <v/>
      </c>
      <c r="F1726" s="11" t="n">
        <v>2.782</v>
      </c>
      <c r="G1726" s="12">
        <f>0*8</f>
        <v/>
      </c>
      <c r="H1726" s="12">
        <f>F1726-G1726</f>
        <v/>
      </c>
      <c r="I1726" s="10">
        <f>IF(E1726=0,"Fora",IF(E1725=0,"Carg xar",IF(H1726&lt;0,IF(M1726&lt;0.9,"Carg FV","Stby"),IF(M1726&gt;P1726,"V2H",IF(M1726&lt;0.9,"Carg xar","Stby")))))</f>
        <v/>
      </c>
      <c r="J1726" s="12">
        <f>IF(OR(I1726="Carg FV",I1726="Carg xar"),MIN(IF(I1726="Carg FV",ABS(H1726),7.4),7.4,MAX(0,(0.9-M1726)*40)*0.95),0)</f>
        <v/>
      </c>
      <c r="K1726" s="12">
        <f>IF(I1726="V2H",MIN(MAX(0,H1726),7.4,MAX(0,(M1726-P1726)*40)*0.95),0)</f>
        <v/>
      </c>
      <c r="L1726" s="12">
        <f>IF(E1726=0,0,MAX(0,H1726-K1726))</f>
        <v/>
      </c>
      <c r="M1726" s="13">
        <f>M1725+J1725/40-IF(I1725="V2H",K1725/(0.95*40),0)-IF(E1726=0,IF(E1725=1,IF(D1726=1,30,40)*0.18/(2*40),0),0)-IF(E1726=1,IF(E1725=0,IF(D1726=1,30,40)*0.18/(2*40),0),0)</f>
        <v/>
      </c>
      <c r="N1726" s="14" t="n">
        <v>0.2</v>
      </c>
      <c r="O1726" s="15">
        <f>K1726*N1726</f>
        <v/>
      </c>
      <c r="P1726">
        <f>IF(E1726=0,0.3,IF(D1726=1,IF(C1726&gt;=Params!$B$13-3,IF(C1726&lt;Params!$B$13,Params!$B$20,0.3),0.3),IF(C1726&gt;=Params!$B$15-3,IF(C1726&lt;Params!$B$15,Params!$B$21,0.3),0.3)))</f>
        <v/>
      </c>
    </row>
    <row r="1727" ht="15" customHeight="1" s="1">
      <c r="A1727" s="9" t="n">
        <v>1724</v>
      </c>
      <c r="B1727" s="6" t="inlineStr">
        <is>
          <t>13/03</t>
        </is>
      </c>
      <c r="C1727" s="6" t="n">
        <v>19</v>
      </c>
      <c r="D1727" s="6" t="n">
        <v>0</v>
      </c>
      <c r="E1727" s="10">
        <f>IF(D1727=1, IF(OR(C1727&lt;10, C1727&gt;=15),1,0), IF(OR(C1727&lt;7, C1727&gt;=18),1,0))</f>
        <v/>
      </c>
      <c r="F1727" s="11" t="n">
        <v>2.579</v>
      </c>
      <c r="G1727" s="12">
        <f>0*8</f>
        <v/>
      </c>
      <c r="H1727" s="12">
        <f>F1727-G1727</f>
        <v/>
      </c>
      <c r="I1727" s="10">
        <f>IF(E1727=0,"Fora",IF(E1726=0,"Carg xar",IF(H1727&lt;0,IF(M1727&lt;0.9,"Carg FV","Stby"),IF(M1727&gt;P1727,"V2H",IF(M1727&lt;0.9,"Carg xar","Stby")))))</f>
        <v/>
      </c>
      <c r="J1727" s="12">
        <f>IF(OR(I1727="Carg FV",I1727="Carg xar"),MIN(IF(I1727="Carg FV",ABS(H1727),7.4),7.4,MAX(0,(0.9-M1727)*40)*0.95),0)</f>
        <v/>
      </c>
      <c r="K1727" s="12">
        <f>IF(I1727="V2H",MIN(MAX(0,H1727),7.4,MAX(0,(M1727-P1727)*40)*0.95),0)</f>
        <v/>
      </c>
      <c r="L1727" s="12">
        <f>IF(E1727=0,0,MAX(0,H1727-K1727))</f>
        <v/>
      </c>
      <c r="M1727" s="13">
        <f>M1726+J1726/40-IF(I1726="V2H",K1726/(0.95*40),0)-IF(E1727=0,IF(E1726=1,IF(D1727=1,30,40)*0.18/(2*40),0),0)-IF(E1727=1,IF(E1726=0,IF(D1727=1,30,40)*0.18/(2*40),0),0)</f>
        <v/>
      </c>
      <c r="N1727" s="14" t="n">
        <v>0.2</v>
      </c>
      <c r="O1727" s="15">
        <f>K1727*N1727</f>
        <v/>
      </c>
      <c r="P1727">
        <f>IF(E1727=0,0.3,IF(D1727=1,IF(C1727&gt;=Params!$B$13-3,IF(C1727&lt;Params!$B$13,Params!$B$20,0.3),0.3),IF(C1727&gt;=Params!$B$15-3,IF(C1727&lt;Params!$B$15,Params!$B$21,0.3),0.3)))</f>
        <v/>
      </c>
    </row>
    <row r="1728" ht="15" customHeight="1" s="1">
      <c r="A1728" s="9" t="n">
        <v>1725</v>
      </c>
      <c r="B1728" s="6" t="inlineStr">
        <is>
          <t>13/03</t>
        </is>
      </c>
      <c r="C1728" s="6" t="n">
        <v>20</v>
      </c>
      <c r="D1728" s="6" t="n">
        <v>0</v>
      </c>
      <c r="E1728" s="10">
        <f>IF(D1728=1, IF(OR(C1728&lt;10, C1728&gt;=15),1,0), IF(OR(C1728&lt;7, C1728&gt;=18),1,0))</f>
        <v/>
      </c>
      <c r="F1728" s="11" t="n">
        <v>3.713</v>
      </c>
      <c r="G1728" s="12">
        <f>0*8</f>
        <v/>
      </c>
      <c r="H1728" s="12">
        <f>F1728-G1728</f>
        <v/>
      </c>
      <c r="I1728" s="10">
        <f>IF(E1728=0,"Fora",IF(E1727=0,"Carg xar",IF(H1728&lt;0,IF(M1728&lt;0.9,"Carg FV","Stby"),IF(M1728&gt;P1728,"V2H",IF(M1728&lt;0.9,"Carg xar","Stby")))))</f>
        <v/>
      </c>
      <c r="J1728" s="12">
        <f>IF(OR(I1728="Carg FV",I1728="Carg xar"),MIN(IF(I1728="Carg FV",ABS(H1728),7.4),7.4,MAX(0,(0.9-M1728)*40)*0.95),0)</f>
        <v/>
      </c>
      <c r="K1728" s="12">
        <f>IF(I1728="V2H",MIN(MAX(0,H1728),7.4,MAX(0,(M1728-P1728)*40)*0.95),0)</f>
        <v/>
      </c>
      <c r="L1728" s="12">
        <f>IF(E1728=0,0,MAX(0,H1728-K1728))</f>
        <v/>
      </c>
      <c r="M1728" s="13">
        <f>M1727+J1727/40-IF(I1727="V2H",K1727/(0.95*40),0)-IF(E1728=0,IF(E1727=1,IF(D1728=1,30,40)*0.18/(2*40),0),0)-IF(E1728=1,IF(E1727=0,IF(D1728=1,30,40)*0.18/(2*40),0),0)</f>
        <v/>
      </c>
      <c r="N1728" s="14" t="n">
        <v>0.2</v>
      </c>
      <c r="O1728" s="15">
        <f>K1728*N1728</f>
        <v/>
      </c>
      <c r="P1728">
        <f>IF(E1728=0,0.3,IF(D1728=1,IF(C1728&gt;=Params!$B$13-3,IF(C1728&lt;Params!$B$13,Params!$B$20,0.3),0.3),IF(C1728&gt;=Params!$B$15-3,IF(C1728&lt;Params!$B$15,Params!$B$21,0.3),0.3)))</f>
        <v/>
      </c>
    </row>
    <row r="1729" ht="15" customHeight="1" s="1">
      <c r="A1729" s="9" t="n">
        <v>1726</v>
      </c>
      <c r="B1729" s="6" t="inlineStr">
        <is>
          <t>13/03</t>
        </is>
      </c>
      <c r="C1729" s="6" t="n">
        <v>21</v>
      </c>
      <c r="D1729" s="6" t="n">
        <v>0</v>
      </c>
      <c r="E1729" s="10">
        <f>IF(D1729=1, IF(OR(C1729&lt;10, C1729&gt;=15),1,0), IF(OR(C1729&lt;7, C1729&gt;=18),1,0))</f>
        <v/>
      </c>
      <c r="F1729" s="11" t="n">
        <v>4.215</v>
      </c>
      <c r="G1729" s="12">
        <f>0*8</f>
        <v/>
      </c>
      <c r="H1729" s="12">
        <f>F1729-G1729</f>
        <v/>
      </c>
      <c r="I1729" s="10">
        <f>IF(E1729=0,"Fora",IF(E1728=0,"Carg xar",IF(H1729&lt;0,IF(M1729&lt;0.9,"Carg FV","Stby"),IF(M1729&gt;P1729,"V2H",IF(M1729&lt;0.9,"Carg xar","Stby")))))</f>
        <v/>
      </c>
      <c r="J1729" s="12">
        <f>IF(OR(I1729="Carg FV",I1729="Carg xar"),MIN(IF(I1729="Carg FV",ABS(H1729),7.4),7.4,MAX(0,(0.9-M1729)*40)*0.95),0)</f>
        <v/>
      </c>
      <c r="K1729" s="12">
        <f>IF(I1729="V2H",MIN(MAX(0,H1729),7.4,MAX(0,(M1729-P1729)*40)*0.95),0)</f>
        <v/>
      </c>
      <c r="L1729" s="12">
        <f>IF(E1729=0,0,MAX(0,H1729-K1729))</f>
        <v/>
      </c>
      <c r="M1729" s="13">
        <f>M1728+J1728/40-IF(I1728="V2H",K1728/(0.95*40),0)-IF(E1729=0,IF(E1728=1,IF(D1729=1,30,40)*0.18/(2*40),0),0)-IF(E1729=1,IF(E1728=0,IF(D1729=1,30,40)*0.18/(2*40),0),0)</f>
        <v/>
      </c>
      <c r="N1729" s="14" t="n">
        <v>0.2</v>
      </c>
      <c r="O1729" s="15">
        <f>K1729*N1729</f>
        <v/>
      </c>
      <c r="P1729">
        <f>IF(E1729=0,0.3,IF(D1729=1,IF(C1729&gt;=Params!$B$13-3,IF(C1729&lt;Params!$B$13,Params!$B$20,0.3),0.3),IF(C1729&gt;=Params!$B$15-3,IF(C1729&lt;Params!$B$15,Params!$B$21,0.3),0.3)))</f>
        <v/>
      </c>
    </row>
    <row r="1730" ht="15" customHeight="1" s="1">
      <c r="A1730" s="9" t="n">
        <v>1727</v>
      </c>
      <c r="B1730" s="6" t="inlineStr">
        <is>
          <t>13/03</t>
        </is>
      </c>
      <c r="C1730" s="6" t="n">
        <v>22</v>
      </c>
      <c r="D1730" s="6" t="n">
        <v>0</v>
      </c>
      <c r="E1730" s="10">
        <f>IF(D1730=1, IF(OR(C1730&lt;10, C1730&gt;=15),1,0), IF(OR(C1730&lt;7, C1730&gt;=18),1,0))</f>
        <v/>
      </c>
      <c r="F1730" s="11" t="n">
        <v>2.857</v>
      </c>
      <c r="G1730" s="12">
        <f>0*8</f>
        <v/>
      </c>
      <c r="H1730" s="12">
        <f>F1730-G1730</f>
        <v/>
      </c>
      <c r="I1730" s="10">
        <f>IF(E1730=0,"Fora",IF(E1729=0,"Carg xar",IF(H1730&lt;0,IF(M1730&lt;0.9,"Carg FV","Stby"),IF(M1730&gt;P1730,"V2H",IF(M1730&lt;0.9,"Carg xar","Stby")))))</f>
        <v/>
      </c>
      <c r="J1730" s="12">
        <f>IF(OR(I1730="Carg FV",I1730="Carg xar"),MIN(IF(I1730="Carg FV",ABS(H1730),7.4),7.4,MAX(0,(0.9-M1730)*40)*0.95),0)</f>
        <v/>
      </c>
      <c r="K1730" s="12">
        <f>IF(I1730="V2H",MIN(MAX(0,H1730),7.4,MAX(0,(M1730-P1730)*40)*0.95),0)</f>
        <v/>
      </c>
      <c r="L1730" s="12">
        <f>IF(E1730=0,0,MAX(0,H1730-K1730))</f>
        <v/>
      </c>
      <c r="M1730" s="13">
        <f>M1729+J1729/40-IF(I1729="V2H",K1729/(0.95*40),0)-IF(E1730=0,IF(E1729=1,IF(D1730=1,30,40)*0.18/(2*40),0),0)-IF(E1730=1,IF(E1729=0,IF(D1730=1,30,40)*0.18/(2*40),0),0)</f>
        <v/>
      </c>
      <c r="N1730" s="14" t="n">
        <v>0.15</v>
      </c>
      <c r="O1730" s="15">
        <f>K1730*N1730</f>
        <v/>
      </c>
      <c r="P1730">
        <f>IF(E1730=0,0.3,IF(D1730=1,IF(C1730&gt;=Params!$B$13-3,IF(C1730&lt;Params!$B$13,Params!$B$20,0.3),0.3),IF(C1730&gt;=Params!$B$15-3,IF(C1730&lt;Params!$B$15,Params!$B$21,0.3),0.3)))</f>
        <v/>
      </c>
    </row>
    <row r="1731" ht="15" customHeight="1" s="1">
      <c r="A1731" s="9" t="n">
        <v>1728</v>
      </c>
      <c r="B1731" s="6" t="inlineStr">
        <is>
          <t>13/03</t>
        </is>
      </c>
      <c r="C1731" s="6" t="n">
        <v>23</v>
      </c>
      <c r="D1731" s="6" t="n">
        <v>0</v>
      </c>
      <c r="E1731" s="10">
        <f>IF(D1731=1, IF(OR(C1731&lt;10, C1731&gt;=15),1,0), IF(OR(C1731&lt;7, C1731&gt;=18),1,0))</f>
        <v/>
      </c>
      <c r="F1731" s="11" t="n">
        <v>2.551</v>
      </c>
      <c r="G1731" s="12">
        <f>0*8</f>
        <v/>
      </c>
      <c r="H1731" s="12">
        <f>F1731-G1731</f>
        <v/>
      </c>
      <c r="I1731" s="10">
        <f>IF(E1731=0,"Fora",IF(E1730=0,"Carg xar",IF(H1731&lt;0,IF(M1731&lt;0.9,"Carg FV","Stby"),IF(M1731&gt;P1731,"V2H",IF(M1731&lt;0.9,"Carg xar","Stby")))))</f>
        <v/>
      </c>
      <c r="J1731" s="12">
        <f>IF(OR(I1731="Carg FV",I1731="Carg xar"),MIN(IF(I1731="Carg FV",ABS(H1731),7.4),7.4,MAX(0,(0.9-M1731)*40)*0.95),0)</f>
        <v/>
      </c>
      <c r="K1731" s="12">
        <f>IF(I1731="V2H",MIN(MAX(0,H1731),7.4,MAX(0,(M1731-P1731)*40)*0.95),0)</f>
        <v/>
      </c>
      <c r="L1731" s="12">
        <f>IF(E1731=0,0,MAX(0,H1731-K1731))</f>
        <v/>
      </c>
      <c r="M1731" s="13">
        <f>M1730+J1730/40-IF(I1730="V2H",K1730/(0.95*40),0)-IF(E1731=0,IF(E1730=1,IF(D1731=1,30,40)*0.18/(2*40),0),0)-IF(E1731=1,IF(E1730=0,IF(D1731=1,30,40)*0.18/(2*40),0),0)</f>
        <v/>
      </c>
      <c r="N1731" s="14" t="n">
        <v>0.15</v>
      </c>
      <c r="O1731" s="15">
        <f>K1731*N1731</f>
        <v/>
      </c>
      <c r="P1731">
        <f>IF(E1731=0,0.3,IF(D1731=1,IF(C1731&gt;=Params!$B$13-3,IF(C1731&lt;Params!$B$13,Params!$B$20,0.3),0.3),IF(C1731&gt;=Params!$B$15-3,IF(C1731&lt;Params!$B$15,Params!$B$21,0.3),0.3)))</f>
        <v/>
      </c>
    </row>
    <row r="1732" ht="15" customHeight="1" s="1">
      <c r="A1732" s="9" t="n">
        <v>1729</v>
      </c>
      <c r="B1732" s="6" t="inlineStr">
        <is>
          <t>14/03</t>
        </is>
      </c>
      <c r="C1732" s="6" t="n">
        <v>0</v>
      </c>
      <c r="D1732" s="6" t="n">
        <v>0</v>
      </c>
      <c r="E1732" s="10">
        <f>IF(D1732=1, IF(OR(C1732&lt;10, C1732&gt;=15),1,0), IF(OR(C1732&lt;7, C1732&gt;=18),1,0))</f>
        <v/>
      </c>
      <c r="F1732" s="11" t="n">
        <v>2.508</v>
      </c>
      <c r="G1732" s="12">
        <f>0*8</f>
        <v/>
      </c>
      <c r="H1732" s="12">
        <f>F1732-G1732</f>
        <v/>
      </c>
      <c r="I1732" s="10">
        <f>IF(E1732=0,"Fora",IF(E1731=0,"Carg xar",IF(H1732&lt;0,IF(M1732&lt;0.9,"Carg FV","Stby"),IF(M1732&gt;P1732,"V2H",IF(M1732&lt;0.9,"Carg xar","Stby")))))</f>
        <v/>
      </c>
      <c r="J1732" s="12">
        <f>IF(OR(I1732="Carg FV",I1732="Carg xar"),MIN(IF(I1732="Carg FV",ABS(H1732),7.4),7.4,MAX(0,(0.9-M1732)*40)*0.95),0)</f>
        <v/>
      </c>
      <c r="K1732" s="12">
        <f>IF(I1732="V2H",MIN(MAX(0,H1732),7.4,MAX(0,(M1732-P1732)*40)*0.95),0)</f>
        <v/>
      </c>
      <c r="L1732" s="12">
        <f>IF(E1732=0,0,MAX(0,H1732-K1732))</f>
        <v/>
      </c>
      <c r="M1732" s="13">
        <f>M1731+J1731/40-IF(I1731="V2H",K1731/(0.95*40),0)-IF(E1732=0,IF(E1731=1,IF(D1732=1,30,40)*0.18/(2*40),0),0)-IF(E1732=1,IF(E1731=0,IF(D1732=1,30,40)*0.18/(2*40),0),0)</f>
        <v/>
      </c>
      <c r="N1732" s="14" t="n">
        <v>0.09</v>
      </c>
      <c r="O1732" s="15">
        <f>K1732*N1732</f>
        <v/>
      </c>
      <c r="P1732">
        <f>IF(E1732=0,0.3,IF(D1732=1,IF(C1732&gt;=Params!$B$13-3,IF(C1732&lt;Params!$B$13,Params!$B$20,0.3),0.3),IF(C1732&gt;=Params!$B$15-3,IF(C1732&lt;Params!$B$15,Params!$B$21,0.3),0.3)))</f>
        <v/>
      </c>
    </row>
    <row r="1733" ht="15" customHeight="1" s="1">
      <c r="A1733" s="9" t="n">
        <v>1730</v>
      </c>
      <c r="B1733" s="6" t="inlineStr">
        <is>
          <t>14/03</t>
        </is>
      </c>
      <c r="C1733" s="6" t="n">
        <v>1</v>
      </c>
      <c r="D1733" s="6" t="n">
        <v>0</v>
      </c>
      <c r="E1733" s="10">
        <f>IF(D1733=1, IF(OR(C1733&lt;10, C1733&gt;=15),1,0), IF(OR(C1733&lt;7, C1733&gt;=18),1,0))</f>
        <v/>
      </c>
      <c r="F1733" s="11" t="n">
        <v>2.579</v>
      </c>
      <c r="G1733" s="12">
        <f>0*8</f>
        <v/>
      </c>
      <c r="H1733" s="12">
        <f>F1733-G1733</f>
        <v/>
      </c>
      <c r="I1733" s="10">
        <f>IF(E1733=0,"Fora",IF(E1732=0,"Carg xar",IF(H1733&lt;0,IF(M1733&lt;0.9,"Carg FV","Stby"),IF(M1733&gt;P1733,"V2H",IF(M1733&lt;0.9,"Carg xar","Stby")))))</f>
        <v/>
      </c>
      <c r="J1733" s="12">
        <f>IF(OR(I1733="Carg FV",I1733="Carg xar"),MIN(IF(I1733="Carg FV",ABS(H1733),7.4),7.4,MAX(0,(0.9-M1733)*40)*0.95),0)</f>
        <v/>
      </c>
      <c r="K1733" s="12">
        <f>IF(I1733="V2H",MIN(MAX(0,H1733),7.4,MAX(0,(M1733-P1733)*40)*0.95),0)</f>
        <v/>
      </c>
      <c r="L1733" s="12">
        <f>IF(E1733=0,0,MAX(0,H1733-K1733))</f>
        <v/>
      </c>
      <c r="M1733" s="13">
        <f>M1732+J1732/40-IF(I1732="V2H",K1732/(0.95*40),0)-IF(E1733=0,IF(E1732=1,IF(D1733=1,30,40)*0.18/(2*40),0),0)-IF(E1733=1,IF(E1732=0,IF(D1733=1,30,40)*0.18/(2*40),0),0)</f>
        <v/>
      </c>
      <c r="N1733" s="14" t="n">
        <v>0.09</v>
      </c>
      <c r="O1733" s="15">
        <f>K1733*N1733</f>
        <v/>
      </c>
      <c r="P1733">
        <f>IF(E1733=0,0.3,IF(D1733=1,IF(C1733&gt;=Params!$B$13-3,IF(C1733&lt;Params!$B$13,Params!$B$20,0.3),0.3),IF(C1733&gt;=Params!$B$15-3,IF(C1733&lt;Params!$B$15,Params!$B$21,0.3),0.3)))</f>
        <v/>
      </c>
    </row>
    <row r="1734" ht="15" customHeight="1" s="1">
      <c r="A1734" s="9" t="n">
        <v>1731</v>
      </c>
      <c r="B1734" s="6" t="inlineStr">
        <is>
          <t>14/03</t>
        </is>
      </c>
      <c r="C1734" s="6" t="n">
        <v>2</v>
      </c>
      <c r="D1734" s="6" t="n">
        <v>0</v>
      </c>
      <c r="E1734" s="10">
        <f>IF(D1734=1, IF(OR(C1734&lt;10, C1734&gt;=15),1,0), IF(OR(C1734&lt;7, C1734&gt;=18),1,0))</f>
        <v/>
      </c>
      <c r="F1734" s="11" t="n">
        <v>2.123</v>
      </c>
      <c r="G1734" s="12">
        <f>0*8</f>
        <v/>
      </c>
      <c r="H1734" s="12">
        <f>F1734-G1734</f>
        <v/>
      </c>
      <c r="I1734" s="10">
        <f>IF(E1734=0,"Fora",IF(E1733=0,"Carg xar",IF(H1734&lt;0,IF(M1734&lt;0.9,"Carg FV","Stby"),IF(M1734&gt;P1734,"V2H",IF(M1734&lt;0.9,"Carg xar","Stby")))))</f>
        <v/>
      </c>
      <c r="J1734" s="12">
        <f>IF(OR(I1734="Carg FV",I1734="Carg xar"),MIN(IF(I1734="Carg FV",ABS(H1734),7.4),7.4,MAX(0,(0.9-M1734)*40)*0.95),0)</f>
        <v/>
      </c>
      <c r="K1734" s="12">
        <f>IF(I1734="V2H",MIN(MAX(0,H1734),7.4,MAX(0,(M1734-P1734)*40)*0.95),0)</f>
        <v/>
      </c>
      <c r="L1734" s="12">
        <f>IF(E1734=0,0,MAX(0,H1734-K1734))</f>
        <v/>
      </c>
      <c r="M1734" s="13">
        <f>M1733+J1733/40-IF(I1733="V2H",K1733/(0.95*40),0)-IF(E1734=0,IF(E1733=1,IF(D1734=1,30,40)*0.18/(2*40),0),0)-IF(E1734=1,IF(E1733=0,IF(D1734=1,30,40)*0.18/(2*40),0),0)</f>
        <v/>
      </c>
      <c r="N1734" s="14" t="n">
        <v>0.09</v>
      </c>
      <c r="O1734" s="15">
        <f>K1734*N1734</f>
        <v/>
      </c>
      <c r="P1734">
        <f>IF(E1734=0,0.3,IF(D1734=1,IF(C1734&gt;=Params!$B$13-3,IF(C1734&lt;Params!$B$13,Params!$B$20,0.3),0.3),IF(C1734&gt;=Params!$B$15-3,IF(C1734&lt;Params!$B$15,Params!$B$21,0.3),0.3)))</f>
        <v/>
      </c>
    </row>
    <row r="1735" ht="15" customHeight="1" s="1">
      <c r="A1735" s="9" t="n">
        <v>1732</v>
      </c>
      <c r="B1735" s="6" t="inlineStr">
        <is>
          <t>14/03</t>
        </is>
      </c>
      <c r="C1735" s="6" t="n">
        <v>3</v>
      </c>
      <c r="D1735" s="6" t="n">
        <v>0</v>
      </c>
      <c r="E1735" s="10">
        <f>IF(D1735=1, IF(OR(C1735&lt;10, C1735&gt;=15),1,0), IF(OR(C1735&lt;7, C1735&gt;=18),1,0))</f>
        <v/>
      </c>
      <c r="F1735" s="11" t="n">
        <v>2.318</v>
      </c>
      <c r="G1735" s="12">
        <f>0*8</f>
        <v/>
      </c>
      <c r="H1735" s="12">
        <f>F1735-G1735</f>
        <v/>
      </c>
      <c r="I1735" s="10">
        <f>IF(E1735=0,"Fora",IF(E1734=0,"Carg xar",IF(H1735&lt;0,IF(M1735&lt;0.9,"Carg FV","Stby"),IF(M1735&gt;P1735,"V2H",IF(M1735&lt;0.9,"Carg xar","Stby")))))</f>
        <v/>
      </c>
      <c r="J1735" s="12">
        <f>IF(OR(I1735="Carg FV",I1735="Carg xar"),MIN(IF(I1735="Carg FV",ABS(H1735),7.4),7.4,MAX(0,(0.9-M1735)*40)*0.95),0)</f>
        <v/>
      </c>
      <c r="K1735" s="12">
        <f>IF(I1735="V2H",MIN(MAX(0,H1735),7.4,MAX(0,(M1735-P1735)*40)*0.95),0)</f>
        <v/>
      </c>
      <c r="L1735" s="12">
        <f>IF(E1735=0,0,MAX(0,H1735-K1735))</f>
        <v/>
      </c>
      <c r="M1735" s="13">
        <f>M1734+J1734/40-IF(I1734="V2H",K1734/(0.95*40),0)-IF(E1735=0,IF(E1734=1,IF(D1735=1,30,40)*0.18/(2*40),0),0)-IF(E1735=1,IF(E1734=0,IF(D1735=1,30,40)*0.18/(2*40),0),0)</f>
        <v/>
      </c>
      <c r="N1735" s="14" t="n">
        <v>0.09</v>
      </c>
      <c r="O1735" s="15">
        <f>K1735*N1735</f>
        <v/>
      </c>
      <c r="P1735">
        <f>IF(E1735=0,0.3,IF(D1735=1,IF(C1735&gt;=Params!$B$13-3,IF(C1735&lt;Params!$B$13,Params!$B$20,0.3),0.3),IF(C1735&gt;=Params!$B$15-3,IF(C1735&lt;Params!$B$15,Params!$B$21,0.3),0.3)))</f>
        <v/>
      </c>
    </row>
    <row r="1736" ht="15" customHeight="1" s="1">
      <c r="A1736" s="9" t="n">
        <v>1733</v>
      </c>
      <c r="B1736" s="6" t="inlineStr">
        <is>
          <t>14/03</t>
        </is>
      </c>
      <c r="C1736" s="6" t="n">
        <v>4</v>
      </c>
      <c r="D1736" s="6" t="n">
        <v>0</v>
      </c>
      <c r="E1736" s="10">
        <f>IF(D1736=1, IF(OR(C1736&lt;10, C1736&gt;=15),1,0), IF(OR(C1736&lt;7, C1736&gt;=18),1,0))</f>
        <v/>
      </c>
      <c r="F1736" s="11" t="n">
        <v>3.246</v>
      </c>
      <c r="G1736" s="12">
        <f>0*8</f>
        <v/>
      </c>
      <c r="H1736" s="12">
        <f>F1736-G1736</f>
        <v/>
      </c>
      <c r="I1736" s="10">
        <f>IF(E1736=0,"Fora",IF(E1735=0,"Carg xar",IF(H1736&lt;0,IF(M1736&lt;0.9,"Carg FV","Stby"),IF(M1736&gt;P1736,"V2H",IF(M1736&lt;0.9,"Carg xar","Stby")))))</f>
        <v/>
      </c>
      <c r="J1736" s="12">
        <f>IF(OR(I1736="Carg FV",I1736="Carg xar"),MIN(IF(I1736="Carg FV",ABS(H1736),7.4),7.4,MAX(0,(0.9-M1736)*40)*0.95),0)</f>
        <v/>
      </c>
      <c r="K1736" s="12">
        <f>IF(I1736="V2H",MIN(MAX(0,H1736),7.4,MAX(0,(M1736-P1736)*40)*0.95),0)</f>
        <v/>
      </c>
      <c r="L1736" s="12">
        <f>IF(E1736=0,0,MAX(0,H1736-K1736))</f>
        <v/>
      </c>
      <c r="M1736" s="13">
        <f>M1735+J1735/40-IF(I1735="V2H",K1735/(0.95*40),0)-IF(E1736=0,IF(E1735=1,IF(D1736=1,30,40)*0.18/(2*40),0),0)-IF(E1736=1,IF(E1735=0,IF(D1736=1,30,40)*0.18/(2*40),0),0)</f>
        <v/>
      </c>
      <c r="N1736" s="14" t="n">
        <v>0.09</v>
      </c>
      <c r="O1736" s="15">
        <f>K1736*N1736</f>
        <v/>
      </c>
      <c r="P1736">
        <f>IF(E1736=0,0.3,IF(D1736=1,IF(C1736&gt;=Params!$B$13-3,IF(C1736&lt;Params!$B$13,Params!$B$20,0.3),0.3),IF(C1736&gt;=Params!$B$15-3,IF(C1736&lt;Params!$B$15,Params!$B$21,0.3),0.3)))</f>
        <v/>
      </c>
    </row>
    <row r="1737" ht="15" customHeight="1" s="1">
      <c r="A1737" s="9" t="n">
        <v>1734</v>
      </c>
      <c r="B1737" s="6" t="inlineStr">
        <is>
          <t>14/03</t>
        </is>
      </c>
      <c r="C1737" s="6" t="n">
        <v>5</v>
      </c>
      <c r="D1737" s="6" t="n">
        <v>0</v>
      </c>
      <c r="E1737" s="10">
        <f>IF(D1737=1, IF(OR(C1737&lt;10, C1737&gt;=15),1,0), IF(OR(C1737&lt;7, C1737&gt;=18),1,0))</f>
        <v/>
      </c>
      <c r="F1737" s="11" t="n">
        <v>2.401</v>
      </c>
      <c r="G1737" s="12">
        <f>0*8</f>
        <v/>
      </c>
      <c r="H1737" s="12">
        <f>F1737-G1737</f>
        <v/>
      </c>
      <c r="I1737" s="10">
        <f>IF(E1737=0,"Fora",IF(E1736=0,"Carg xar",IF(H1737&lt;0,IF(M1737&lt;0.9,"Carg FV","Stby"),IF(M1737&gt;P1737,"V2H",IF(M1737&lt;0.9,"Carg xar","Stby")))))</f>
        <v/>
      </c>
      <c r="J1737" s="12">
        <f>IF(OR(I1737="Carg FV",I1737="Carg xar"),MIN(IF(I1737="Carg FV",ABS(H1737),7.4),7.4,MAX(0,(0.9-M1737)*40)*0.95),0)</f>
        <v/>
      </c>
      <c r="K1737" s="12">
        <f>IF(I1737="V2H",MIN(MAX(0,H1737),7.4,MAX(0,(M1737-P1737)*40)*0.95),0)</f>
        <v/>
      </c>
      <c r="L1737" s="12">
        <f>IF(E1737=0,0,MAX(0,H1737-K1737))</f>
        <v/>
      </c>
      <c r="M1737" s="13">
        <f>M1736+J1736/40-IF(I1736="V2H",K1736/(0.95*40),0)-IF(E1737=0,IF(E1736=1,IF(D1737=1,30,40)*0.18/(2*40),0),0)-IF(E1737=1,IF(E1736=0,IF(D1737=1,30,40)*0.18/(2*40),0),0)</f>
        <v/>
      </c>
      <c r="N1737" s="14" t="n">
        <v>0.09</v>
      </c>
      <c r="O1737" s="15">
        <f>K1737*N1737</f>
        <v/>
      </c>
      <c r="P1737">
        <f>IF(E1737=0,0.3,IF(D1737=1,IF(C1737&gt;=Params!$B$13-3,IF(C1737&lt;Params!$B$13,Params!$B$20,0.3),0.3),IF(C1737&gt;=Params!$B$15-3,IF(C1737&lt;Params!$B$15,Params!$B$21,0.3),0.3)))</f>
        <v/>
      </c>
    </row>
    <row r="1738" ht="15" customHeight="1" s="1">
      <c r="A1738" s="9" t="n">
        <v>1735</v>
      </c>
      <c r="B1738" s="6" t="inlineStr">
        <is>
          <t>14/03</t>
        </is>
      </c>
      <c r="C1738" s="6" t="n">
        <v>6</v>
      </c>
      <c r="D1738" s="6" t="n">
        <v>0</v>
      </c>
      <c r="E1738" s="10">
        <f>IF(D1738=1, IF(OR(C1738&lt;10, C1738&gt;=15),1,0), IF(OR(C1738&lt;7, C1738&gt;=18),1,0))</f>
        <v/>
      </c>
      <c r="F1738" s="11" t="n">
        <v>1.346</v>
      </c>
      <c r="G1738" s="12">
        <f>0*8</f>
        <v/>
      </c>
      <c r="H1738" s="12">
        <f>F1738-G1738</f>
        <v/>
      </c>
      <c r="I1738" s="10">
        <f>IF(E1738=0,"Fora",IF(E1737=0,"Carg xar",IF(H1738&lt;0,IF(M1738&lt;0.9,"Carg FV","Stby"),IF(M1738&gt;P1738,"V2H",IF(M1738&lt;0.9,"Carg xar","Stby")))))</f>
        <v/>
      </c>
      <c r="J1738" s="12">
        <f>IF(OR(I1738="Carg FV",I1738="Carg xar"),MIN(IF(I1738="Carg FV",ABS(H1738),7.4),7.4,MAX(0,(0.9-M1738)*40)*0.95),0)</f>
        <v/>
      </c>
      <c r="K1738" s="12">
        <f>IF(I1738="V2H",MIN(MAX(0,H1738),7.4,MAX(0,(M1738-P1738)*40)*0.95),0)</f>
        <v/>
      </c>
      <c r="L1738" s="12">
        <f>IF(E1738=0,0,MAX(0,H1738-K1738))</f>
        <v/>
      </c>
      <c r="M1738" s="13">
        <f>M1737+J1737/40-IF(I1737="V2H",K1737/(0.95*40),0)-IF(E1738=0,IF(E1737=1,IF(D1738=1,30,40)*0.18/(2*40),0),0)-IF(E1738=1,IF(E1737=0,IF(D1738=1,30,40)*0.18/(2*40),0),0)</f>
        <v/>
      </c>
      <c r="N1738" s="14" t="n">
        <v>0.09</v>
      </c>
      <c r="O1738" s="15">
        <f>K1738*N1738</f>
        <v/>
      </c>
      <c r="P1738">
        <f>IF(E1738=0,0.3,IF(D1738=1,IF(C1738&gt;=Params!$B$13-3,IF(C1738&lt;Params!$B$13,Params!$B$20,0.3),0.3),IF(C1738&gt;=Params!$B$15-3,IF(C1738&lt;Params!$B$15,Params!$B$21,0.3),0.3)))</f>
        <v/>
      </c>
    </row>
    <row r="1739" ht="15" customHeight="1" s="1">
      <c r="A1739" s="9" t="n">
        <v>1736</v>
      </c>
      <c r="B1739" s="6" t="inlineStr">
        <is>
          <t>14/03</t>
        </is>
      </c>
      <c r="C1739" s="6" t="n">
        <v>7</v>
      </c>
      <c r="D1739" s="6" t="n">
        <v>0</v>
      </c>
      <c r="E1739" s="10">
        <f>IF(D1739=1, IF(OR(C1739&lt;10, C1739&gt;=15),1,0), IF(OR(C1739&lt;7, C1739&gt;=18),1,0))</f>
        <v/>
      </c>
      <c r="F1739" s="11" t="n">
        <v>0.554</v>
      </c>
      <c r="G1739" s="12">
        <f>0.05*8</f>
        <v/>
      </c>
      <c r="H1739" s="12">
        <f>F1739-G1739</f>
        <v/>
      </c>
      <c r="I1739" s="10">
        <f>IF(E1739=0,"Fora",IF(E1738=0,"Carg xar",IF(H1739&lt;0,IF(M1739&lt;0.9,"Carg FV","Stby"),IF(M1739&gt;P1739,"V2H",IF(M1739&lt;0.9,"Carg xar","Stby")))))</f>
        <v/>
      </c>
      <c r="J1739" s="12">
        <f>IF(OR(I1739="Carg FV",I1739="Carg xar"),MIN(IF(I1739="Carg FV",ABS(H1739),7.4),7.4,MAX(0,(0.9-M1739)*40)*0.95),0)</f>
        <v/>
      </c>
      <c r="K1739" s="12">
        <f>IF(I1739="V2H",MIN(MAX(0,H1739),7.4,MAX(0,(M1739-P1739)*40)*0.95),0)</f>
        <v/>
      </c>
      <c r="L1739" s="12">
        <f>IF(E1739=0,0,MAX(0,H1739-K1739))</f>
        <v/>
      </c>
      <c r="M1739" s="13">
        <f>M1738+J1738/40-IF(I1738="V2H",K1738/(0.95*40),0)-IF(E1739=0,IF(E1738=1,IF(D1739=1,30,40)*0.18/(2*40),0),0)-IF(E1739=1,IF(E1738=0,IF(D1739=1,30,40)*0.18/(2*40),0),0)</f>
        <v/>
      </c>
      <c r="N1739" s="14" t="n">
        <v>0.09</v>
      </c>
      <c r="O1739" s="15">
        <f>K1739*N1739</f>
        <v/>
      </c>
      <c r="P1739">
        <f>IF(E1739=0,0.3,IF(D1739=1,IF(C1739&gt;=Params!$B$13-3,IF(C1739&lt;Params!$B$13,Params!$B$20,0.3),0.3),IF(C1739&gt;=Params!$B$15-3,IF(C1739&lt;Params!$B$15,Params!$B$21,0.3),0.3)))</f>
        <v/>
      </c>
    </row>
    <row r="1740" ht="15" customHeight="1" s="1">
      <c r="A1740" s="9" t="n">
        <v>1737</v>
      </c>
      <c r="B1740" s="6" t="inlineStr">
        <is>
          <t>14/03</t>
        </is>
      </c>
      <c r="C1740" s="6" t="n">
        <v>8</v>
      </c>
      <c r="D1740" s="6" t="n">
        <v>0</v>
      </c>
      <c r="E1740" s="10">
        <f>IF(D1740=1, IF(OR(C1740&lt;10, C1740&gt;=15),1,0), IF(OR(C1740&lt;7, C1740&gt;=18),1,0))</f>
        <v/>
      </c>
      <c r="F1740" s="11" t="n">
        <v>1.412</v>
      </c>
      <c r="G1740" s="12">
        <f>0.18*8</f>
        <v/>
      </c>
      <c r="H1740" s="12">
        <f>F1740-G1740</f>
        <v/>
      </c>
      <c r="I1740" s="10">
        <f>IF(E1740=0,"Fora",IF(E1739=0,"Carg xar",IF(H1740&lt;0,IF(M1740&lt;0.9,"Carg FV","Stby"),IF(M1740&gt;P1740,"V2H",IF(M1740&lt;0.9,"Carg xar","Stby")))))</f>
        <v/>
      </c>
      <c r="J1740" s="12">
        <f>IF(OR(I1740="Carg FV",I1740="Carg xar"),MIN(IF(I1740="Carg FV",ABS(H1740),7.4),7.4,MAX(0,(0.9-M1740)*40)*0.95),0)</f>
        <v/>
      </c>
      <c r="K1740" s="12">
        <f>IF(I1740="V2H",MIN(MAX(0,H1740),7.4,MAX(0,(M1740-P1740)*40)*0.95),0)</f>
        <v/>
      </c>
      <c r="L1740" s="12">
        <f>IF(E1740=0,0,MAX(0,H1740-K1740))</f>
        <v/>
      </c>
      <c r="M1740" s="13">
        <f>M1739+J1739/40-IF(I1739="V2H",K1739/(0.95*40),0)-IF(E1740=0,IF(E1739=1,IF(D1740=1,30,40)*0.18/(2*40),0),0)-IF(E1740=1,IF(E1739=0,IF(D1740=1,30,40)*0.18/(2*40),0),0)</f>
        <v/>
      </c>
      <c r="N1740" s="14" t="n">
        <v>0.15</v>
      </c>
      <c r="O1740" s="15">
        <f>K1740*N1740</f>
        <v/>
      </c>
      <c r="P1740">
        <f>IF(E1740=0,0.3,IF(D1740=1,IF(C1740&gt;=Params!$B$13-3,IF(C1740&lt;Params!$B$13,Params!$B$20,0.3),0.3),IF(C1740&gt;=Params!$B$15-3,IF(C1740&lt;Params!$B$15,Params!$B$21,0.3),0.3)))</f>
        <v/>
      </c>
    </row>
    <row r="1741" ht="15" customHeight="1" s="1">
      <c r="A1741" s="9" t="n">
        <v>1738</v>
      </c>
      <c r="B1741" s="6" t="inlineStr">
        <is>
          <t>14/03</t>
        </is>
      </c>
      <c r="C1741" s="6" t="n">
        <v>9</v>
      </c>
      <c r="D1741" s="6" t="n">
        <v>0</v>
      </c>
      <c r="E1741" s="10">
        <f>IF(D1741=1, IF(OR(C1741&lt;10, C1741&gt;=15),1,0), IF(OR(C1741&lt;7, C1741&gt;=18),1,0))</f>
        <v/>
      </c>
      <c r="F1741" s="11" t="n">
        <v>3.589</v>
      </c>
      <c r="G1741" s="12">
        <f>0.38*8</f>
        <v/>
      </c>
      <c r="H1741" s="12">
        <f>F1741-G1741</f>
        <v/>
      </c>
      <c r="I1741" s="10">
        <f>IF(E1741=0,"Fora",IF(E1740=0,"Carg xar",IF(H1741&lt;0,IF(M1741&lt;0.9,"Carg FV","Stby"),IF(M1741&gt;P1741,"V2H",IF(M1741&lt;0.9,"Carg xar","Stby")))))</f>
        <v/>
      </c>
      <c r="J1741" s="12">
        <f>IF(OR(I1741="Carg FV",I1741="Carg xar"),MIN(IF(I1741="Carg FV",ABS(H1741),7.4),7.4,MAX(0,(0.9-M1741)*40)*0.95),0)</f>
        <v/>
      </c>
      <c r="K1741" s="12">
        <f>IF(I1741="V2H",MIN(MAX(0,H1741),7.4,MAX(0,(M1741-P1741)*40)*0.95),0)</f>
        <v/>
      </c>
      <c r="L1741" s="12">
        <f>IF(E1741=0,0,MAX(0,H1741-K1741))</f>
        <v/>
      </c>
      <c r="M1741" s="13">
        <f>M1740+J1740/40-IF(I1740="V2H",K1740/(0.95*40),0)-IF(E1741=0,IF(E1740=1,IF(D1741=1,30,40)*0.18/(2*40),0),0)-IF(E1741=1,IF(E1740=0,IF(D1741=1,30,40)*0.18/(2*40),0),0)</f>
        <v/>
      </c>
      <c r="N1741" s="14" t="n">
        <v>0.15</v>
      </c>
      <c r="O1741" s="15">
        <f>K1741*N1741</f>
        <v/>
      </c>
      <c r="P1741">
        <f>IF(E1741=0,0.3,IF(D1741=1,IF(C1741&gt;=Params!$B$13-3,IF(C1741&lt;Params!$B$13,Params!$B$20,0.3),0.3),IF(C1741&gt;=Params!$B$15-3,IF(C1741&lt;Params!$B$15,Params!$B$21,0.3),0.3)))</f>
        <v/>
      </c>
    </row>
    <row r="1742" ht="15" customHeight="1" s="1">
      <c r="A1742" s="9" t="n">
        <v>1739</v>
      </c>
      <c r="B1742" s="6" t="inlineStr">
        <is>
          <t>14/03</t>
        </is>
      </c>
      <c r="C1742" s="6" t="n">
        <v>10</v>
      </c>
      <c r="D1742" s="6" t="n">
        <v>0</v>
      </c>
      <c r="E1742" s="10">
        <f>IF(D1742=1, IF(OR(C1742&lt;10, C1742&gt;=15),1,0), IF(OR(C1742&lt;7, C1742&gt;=18),1,0))</f>
        <v/>
      </c>
      <c r="F1742" s="11" t="n">
        <v>2.906</v>
      </c>
      <c r="G1742" s="12">
        <f>0.58*8</f>
        <v/>
      </c>
      <c r="H1742" s="12">
        <f>F1742-G1742</f>
        <v/>
      </c>
      <c r="I1742" s="10">
        <f>IF(E1742=0,"Fora",IF(E1741=0,"Carg xar",IF(H1742&lt;0,IF(M1742&lt;0.9,"Carg FV","Stby"),IF(M1742&gt;P1742,"V2H",IF(M1742&lt;0.9,"Carg xar","Stby")))))</f>
        <v/>
      </c>
      <c r="J1742" s="12">
        <f>IF(OR(I1742="Carg FV",I1742="Carg xar"),MIN(IF(I1742="Carg FV",ABS(H1742),7.4),7.4,MAX(0,(0.9-M1742)*40)*0.95),0)</f>
        <v/>
      </c>
      <c r="K1742" s="12">
        <f>IF(I1742="V2H",MIN(MAX(0,H1742),7.4,MAX(0,(M1742-P1742)*40)*0.95),0)</f>
        <v/>
      </c>
      <c r="L1742" s="12">
        <f>IF(E1742=0,0,MAX(0,H1742-K1742))</f>
        <v/>
      </c>
      <c r="M1742" s="13">
        <f>M1741+J1741/40-IF(I1741="V2H",K1741/(0.95*40),0)-IF(E1742=0,IF(E1741=1,IF(D1742=1,30,40)*0.18/(2*40),0),0)-IF(E1742=1,IF(E1741=0,IF(D1742=1,30,40)*0.18/(2*40),0),0)</f>
        <v/>
      </c>
      <c r="N1742" s="14" t="n">
        <v>0.2</v>
      </c>
      <c r="O1742" s="15">
        <f>K1742*N1742</f>
        <v/>
      </c>
      <c r="P1742">
        <f>IF(E1742=0,0.3,IF(D1742=1,IF(C1742&gt;=Params!$B$13-3,IF(C1742&lt;Params!$B$13,Params!$B$20,0.3),0.3),IF(C1742&gt;=Params!$B$15-3,IF(C1742&lt;Params!$B$15,Params!$B$21,0.3),0.3)))</f>
        <v/>
      </c>
    </row>
    <row r="1743" ht="15" customHeight="1" s="1">
      <c r="A1743" s="9" t="n">
        <v>1740</v>
      </c>
      <c r="B1743" s="6" t="inlineStr">
        <is>
          <t>14/03</t>
        </is>
      </c>
      <c r="C1743" s="6" t="n">
        <v>11</v>
      </c>
      <c r="D1743" s="6" t="n">
        <v>0</v>
      </c>
      <c r="E1743" s="10">
        <f>IF(D1743=1, IF(OR(C1743&lt;10, C1743&gt;=15),1,0), IF(OR(C1743&lt;7, C1743&gt;=18),1,0))</f>
        <v/>
      </c>
      <c r="F1743" s="11" t="n">
        <v>2.748</v>
      </c>
      <c r="G1743" s="12">
        <f>0.72*8</f>
        <v/>
      </c>
      <c r="H1743" s="12">
        <f>F1743-G1743</f>
        <v/>
      </c>
      <c r="I1743" s="10">
        <f>IF(E1743=0,"Fora",IF(E1742=0,"Carg xar",IF(H1743&lt;0,IF(M1743&lt;0.9,"Carg FV","Stby"),IF(M1743&gt;P1743,"V2H",IF(M1743&lt;0.9,"Carg xar","Stby")))))</f>
        <v/>
      </c>
      <c r="J1743" s="12">
        <f>IF(OR(I1743="Carg FV",I1743="Carg xar"),MIN(IF(I1743="Carg FV",ABS(H1743),7.4),7.4,MAX(0,(0.9-M1743)*40)*0.95),0)</f>
        <v/>
      </c>
      <c r="K1743" s="12">
        <f>IF(I1743="V2H",MIN(MAX(0,H1743),7.4,MAX(0,(M1743-P1743)*40)*0.95),0)</f>
        <v/>
      </c>
      <c r="L1743" s="12">
        <f>IF(E1743=0,0,MAX(0,H1743-K1743))</f>
        <v/>
      </c>
      <c r="M1743" s="13">
        <f>M1742+J1742/40-IF(I1742="V2H",K1742/(0.95*40),0)-IF(E1743=0,IF(E1742=1,IF(D1743=1,30,40)*0.18/(2*40),0),0)-IF(E1743=1,IF(E1742=0,IF(D1743=1,30,40)*0.18/(2*40),0),0)</f>
        <v/>
      </c>
      <c r="N1743" s="14" t="n">
        <v>0.2</v>
      </c>
      <c r="O1743" s="15">
        <f>K1743*N1743</f>
        <v/>
      </c>
      <c r="P1743">
        <f>IF(E1743=0,0.3,IF(D1743=1,IF(C1743&gt;=Params!$B$13-3,IF(C1743&lt;Params!$B$13,Params!$B$20,0.3),0.3),IF(C1743&gt;=Params!$B$15-3,IF(C1743&lt;Params!$B$15,Params!$B$21,0.3),0.3)))</f>
        <v/>
      </c>
    </row>
    <row r="1744" ht="15" customHeight="1" s="1">
      <c r="A1744" s="9" t="n">
        <v>1741</v>
      </c>
      <c r="B1744" s="6" t="inlineStr">
        <is>
          <t>14/03</t>
        </is>
      </c>
      <c r="C1744" s="6" t="n">
        <v>12</v>
      </c>
      <c r="D1744" s="6" t="n">
        <v>0</v>
      </c>
      <c r="E1744" s="10">
        <f>IF(D1744=1, IF(OR(C1744&lt;10, C1744&gt;=15),1,0), IF(OR(C1744&lt;7, C1744&gt;=18),1,0))</f>
        <v/>
      </c>
      <c r="F1744" s="11" t="n">
        <v>2.468</v>
      </c>
      <c r="G1744" s="12">
        <f>0.78*8</f>
        <v/>
      </c>
      <c r="H1744" s="12">
        <f>F1744-G1744</f>
        <v/>
      </c>
      <c r="I1744" s="10">
        <f>IF(E1744=0,"Fora",IF(E1743=0,"Carg xar",IF(H1744&lt;0,IF(M1744&lt;0.9,"Carg FV","Stby"),IF(M1744&gt;P1744,"V2H",IF(M1744&lt;0.9,"Carg xar","Stby")))))</f>
        <v/>
      </c>
      <c r="J1744" s="12">
        <f>IF(OR(I1744="Carg FV",I1744="Carg xar"),MIN(IF(I1744="Carg FV",ABS(H1744),7.4),7.4,MAX(0,(0.9-M1744)*40)*0.95),0)</f>
        <v/>
      </c>
      <c r="K1744" s="12">
        <f>IF(I1744="V2H",MIN(MAX(0,H1744),7.4,MAX(0,(M1744-P1744)*40)*0.95),0)</f>
        <v/>
      </c>
      <c r="L1744" s="12">
        <f>IF(E1744=0,0,MAX(0,H1744-K1744))</f>
        <v/>
      </c>
      <c r="M1744" s="13">
        <f>M1743+J1743/40-IF(I1743="V2H",K1743/(0.95*40),0)-IF(E1744=0,IF(E1743=1,IF(D1744=1,30,40)*0.18/(2*40),0),0)-IF(E1744=1,IF(E1743=0,IF(D1744=1,30,40)*0.18/(2*40),0),0)</f>
        <v/>
      </c>
      <c r="N1744" s="14" t="n">
        <v>0.2</v>
      </c>
      <c r="O1744" s="15">
        <f>K1744*N1744</f>
        <v/>
      </c>
      <c r="P1744">
        <f>IF(E1744=0,0.3,IF(D1744=1,IF(C1744&gt;=Params!$B$13-3,IF(C1744&lt;Params!$B$13,Params!$B$20,0.3),0.3),IF(C1744&gt;=Params!$B$15-3,IF(C1744&lt;Params!$B$15,Params!$B$21,0.3),0.3)))</f>
        <v/>
      </c>
    </row>
    <row r="1745" ht="15" customHeight="1" s="1">
      <c r="A1745" s="9" t="n">
        <v>1742</v>
      </c>
      <c r="B1745" s="6" t="inlineStr">
        <is>
          <t>14/03</t>
        </is>
      </c>
      <c r="C1745" s="6" t="n">
        <v>13</v>
      </c>
      <c r="D1745" s="6" t="n">
        <v>0</v>
      </c>
      <c r="E1745" s="10">
        <f>IF(D1745=1, IF(OR(C1745&lt;10, C1745&gt;=15),1,0), IF(OR(C1745&lt;7, C1745&gt;=18),1,0))</f>
        <v/>
      </c>
      <c r="F1745" s="11" t="n">
        <v>1.377</v>
      </c>
      <c r="G1745" s="12">
        <f>0.75*8</f>
        <v/>
      </c>
      <c r="H1745" s="12">
        <f>F1745-G1745</f>
        <v/>
      </c>
      <c r="I1745" s="10">
        <f>IF(E1745=0,"Fora",IF(E1744=0,"Carg xar",IF(H1745&lt;0,IF(M1745&lt;0.9,"Carg FV","Stby"),IF(M1745&gt;P1745,"V2H",IF(M1745&lt;0.9,"Carg xar","Stby")))))</f>
        <v/>
      </c>
      <c r="J1745" s="12">
        <f>IF(OR(I1745="Carg FV",I1745="Carg xar"),MIN(IF(I1745="Carg FV",ABS(H1745),7.4),7.4,MAX(0,(0.9-M1745)*40)*0.95),0)</f>
        <v/>
      </c>
      <c r="K1745" s="12">
        <f>IF(I1745="V2H",MIN(MAX(0,H1745),7.4,MAX(0,(M1745-P1745)*40)*0.95),0)</f>
        <v/>
      </c>
      <c r="L1745" s="12">
        <f>IF(E1745=0,0,MAX(0,H1745-K1745))</f>
        <v/>
      </c>
      <c r="M1745" s="13">
        <f>M1744+J1744/40-IF(I1744="V2H",K1744/(0.95*40),0)-IF(E1745=0,IF(E1744=1,IF(D1745=1,30,40)*0.18/(2*40),0),0)-IF(E1745=1,IF(E1744=0,IF(D1745=1,30,40)*0.18/(2*40),0),0)</f>
        <v/>
      </c>
      <c r="N1745" s="14" t="n">
        <v>0.2</v>
      </c>
      <c r="O1745" s="15">
        <f>K1745*N1745</f>
        <v/>
      </c>
      <c r="P1745">
        <f>IF(E1745=0,0.3,IF(D1745=1,IF(C1745&gt;=Params!$B$13-3,IF(C1745&lt;Params!$B$13,Params!$B$20,0.3),0.3),IF(C1745&gt;=Params!$B$15-3,IF(C1745&lt;Params!$B$15,Params!$B$21,0.3),0.3)))</f>
        <v/>
      </c>
    </row>
    <row r="1746" ht="15" customHeight="1" s="1">
      <c r="A1746" s="9" t="n">
        <v>1743</v>
      </c>
      <c r="B1746" s="6" t="inlineStr">
        <is>
          <t>14/03</t>
        </is>
      </c>
      <c r="C1746" s="6" t="n">
        <v>14</v>
      </c>
      <c r="D1746" s="6" t="n">
        <v>0</v>
      </c>
      <c r="E1746" s="10">
        <f>IF(D1746=1, IF(OR(C1746&lt;10, C1746&gt;=15),1,0), IF(OR(C1746&lt;7, C1746&gt;=18),1,0))</f>
        <v/>
      </c>
      <c r="F1746" s="11" t="n">
        <v>0.027</v>
      </c>
      <c r="G1746" s="12">
        <f>0.62*8</f>
        <v/>
      </c>
      <c r="H1746" s="12">
        <f>F1746-G1746</f>
        <v/>
      </c>
      <c r="I1746" s="10">
        <f>IF(E1746=0,"Fora",IF(E1745=0,"Carg xar",IF(H1746&lt;0,IF(M1746&lt;0.9,"Carg FV","Stby"),IF(M1746&gt;P1746,"V2H",IF(M1746&lt;0.9,"Carg xar","Stby")))))</f>
        <v/>
      </c>
      <c r="J1746" s="12">
        <f>IF(OR(I1746="Carg FV",I1746="Carg xar"),MIN(IF(I1746="Carg FV",ABS(H1746),7.4),7.4,MAX(0,(0.9-M1746)*40)*0.95),0)</f>
        <v/>
      </c>
      <c r="K1746" s="12">
        <f>IF(I1746="V2H",MIN(MAX(0,H1746),7.4,MAX(0,(M1746-P1746)*40)*0.95),0)</f>
        <v/>
      </c>
      <c r="L1746" s="12">
        <f>IF(E1746=0,0,MAX(0,H1746-K1746))</f>
        <v/>
      </c>
      <c r="M1746" s="13">
        <f>M1745+J1745/40-IF(I1745="V2H",K1745/(0.95*40),0)-IF(E1746=0,IF(E1745=1,IF(D1746=1,30,40)*0.18/(2*40),0),0)-IF(E1746=1,IF(E1745=0,IF(D1746=1,30,40)*0.18/(2*40),0),0)</f>
        <v/>
      </c>
      <c r="N1746" s="14" t="n">
        <v>0.15</v>
      </c>
      <c r="O1746" s="15">
        <f>K1746*N1746</f>
        <v/>
      </c>
      <c r="P1746">
        <f>IF(E1746=0,0.3,IF(D1746=1,IF(C1746&gt;=Params!$B$13-3,IF(C1746&lt;Params!$B$13,Params!$B$20,0.3),0.3),IF(C1746&gt;=Params!$B$15-3,IF(C1746&lt;Params!$B$15,Params!$B$21,0.3),0.3)))</f>
        <v/>
      </c>
    </row>
    <row r="1747" ht="15" customHeight="1" s="1">
      <c r="A1747" s="9" t="n">
        <v>1744</v>
      </c>
      <c r="B1747" s="6" t="inlineStr">
        <is>
          <t>14/03</t>
        </is>
      </c>
      <c r="C1747" s="6" t="n">
        <v>15</v>
      </c>
      <c r="D1747" s="6" t="n">
        <v>0</v>
      </c>
      <c r="E1747" s="10">
        <f>IF(D1747=1, IF(OR(C1747&lt;10, C1747&gt;=15),1,0), IF(OR(C1747&lt;7, C1747&gt;=18),1,0))</f>
        <v/>
      </c>
      <c r="F1747" s="11" t="n">
        <v>0.8139999999999999</v>
      </c>
      <c r="G1747" s="12">
        <f>0.45*8</f>
        <v/>
      </c>
      <c r="H1747" s="12">
        <f>F1747-G1747</f>
        <v/>
      </c>
      <c r="I1747" s="10">
        <f>IF(E1747=0,"Fora",IF(E1746=0,"Carg xar",IF(H1747&lt;0,IF(M1747&lt;0.9,"Carg FV","Stby"),IF(M1747&gt;P1747,"V2H",IF(M1747&lt;0.9,"Carg xar","Stby")))))</f>
        <v/>
      </c>
      <c r="J1747" s="12">
        <f>IF(OR(I1747="Carg FV",I1747="Carg xar"),MIN(IF(I1747="Carg FV",ABS(H1747),7.4),7.4,MAX(0,(0.9-M1747)*40)*0.95),0)</f>
        <v/>
      </c>
      <c r="K1747" s="12">
        <f>IF(I1747="V2H",MIN(MAX(0,H1747),7.4,MAX(0,(M1747-P1747)*40)*0.95),0)</f>
        <v/>
      </c>
      <c r="L1747" s="12">
        <f>IF(E1747=0,0,MAX(0,H1747-K1747))</f>
        <v/>
      </c>
      <c r="M1747" s="13">
        <f>M1746+J1746/40-IF(I1746="V2H",K1746/(0.95*40),0)-IF(E1747=0,IF(E1746=1,IF(D1747=1,30,40)*0.18/(2*40),0),0)-IF(E1747=1,IF(E1746=0,IF(D1747=1,30,40)*0.18/(2*40),0),0)</f>
        <v/>
      </c>
      <c r="N1747" s="14" t="n">
        <v>0.15</v>
      </c>
      <c r="O1747" s="15">
        <f>K1747*N1747</f>
        <v/>
      </c>
      <c r="P1747">
        <f>IF(E1747=0,0.3,IF(D1747=1,IF(C1747&gt;=Params!$B$13-3,IF(C1747&lt;Params!$B$13,Params!$B$20,0.3),0.3),IF(C1747&gt;=Params!$B$15-3,IF(C1747&lt;Params!$B$15,Params!$B$21,0.3),0.3)))</f>
        <v/>
      </c>
    </row>
    <row r="1748" ht="15" customHeight="1" s="1">
      <c r="A1748" s="9" t="n">
        <v>1745</v>
      </c>
      <c r="B1748" s="6" t="inlineStr">
        <is>
          <t>14/03</t>
        </is>
      </c>
      <c r="C1748" s="6" t="n">
        <v>16</v>
      </c>
      <c r="D1748" s="6" t="n">
        <v>0</v>
      </c>
      <c r="E1748" s="10">
        <f>IF(D1748=1, IF(OR(C1748&lt;10, C1748&gt;=15),1,0), IF(OR(C1748&lt;7, C1748&gt;=18),1,0))</f>
        <v/>
      </c>
      <c r="F1748" s="11" t="n">
        <v>2.371</v>
      </c>
      <c r="G1748" s="12">
        <f>0.25*8</f>
        <v/>
      </c>
      <c r="H1748" s="12">
        <f>F1748-G1748</f>
        <v/>
      </c>
      <c r="I1748" s="10">
        <f>IF(E1748=0,"Fora",IF(E1747=0,"Carg xar",IF(H1748&lt;0,IF(M1748&lt;0.9,"Carg FV","Stby"),IF(M1748&gt;P1748,"V2H",IF(M1748&lt;0.9,"Carg xar","Stby")))))</f>
        <v/>
      </c>
      <c r="J1748" s="12">
        <f>IF(OR(I1748="Carg FV",I1748="Carg xar"),MIN(IF(I1748="Carg FV",ABS(H1748),7.4),7.4,MAX(0,(0.9-M1748)*40)*0.95),0)</f>
        <v/>
      </c>
      <c r="K1748" s="12">
        <f>IF(I1748="V2H",MIN(MAX(0,H1748),7.4,MAX(0,(M1748-P1748)*40)*0.95),0)</f>
        <v/>
      </c>
      <c r="L1748" s="12">
        <f>IF(E1748=0,0,MAX(0,H1748-K1748))</f>
        <v/>
      </c>
      <c r="M1748" s="13">
        <f>M1747+J1747/40-IF(I1747="V2H",K1747/(0.95*40),0)-IF(E1748=0,IF(E1747=1,IF(D1748=1,30,40)*0.18/(2*40),0),0)-IF(E1748=1,IF(E1747=0,IF(D1748=1,30,40)*0.18/(2*40),0),0)</f>
        <v/>
      </c>
      <c r="N1748" s="14" t="n">
        <v>0.15</v>
      </c>
      <c r="O1748" s="15">
        <f>K1748*N1748</f>
        <v/>
      </c>
      <c r="P1748">
        <f>IF(E1748=0,0.3,IF(D1748=1,IF(C1748&gt;=Params!$B$13-3,IF(C1748&lt;Params!$B$13,Params!$B$20,0.3),0.3),IF(C1748&gt;=Params!$B$15-3,IF(C1748&lt;Params!$B$15,Params!$B$21,0.3),0.3)))</f>
        <v/>
      </c>
    </row>
    <row r="1749" ht="15" customHeight="1" s="1">
      <c r="A1749" s="9" t="n">
        <v>1746</v>
      </c>
      <c r="B1749" s="6" t="inlineStr">
        <is>
          <t>14/03</t>
        </is>
      </c>
      <c r="C1749" s="6" t="n">
        <v>17</v>
      </c>
      <c r="D1749" s="6" t="n">
        <v>0</v>
      </c>
      <c r="E1749" s="10">
        <f>IF(D1749=1, IF(OR(C1749&lt;10, C1749&gt;=15),1,0), IF(OR(C1749&lt;7, C1749&gt;=18),1,0))</f>
        <v/>
      </c>
      <c r="F1749" s="11" t="n">
        <v>2.98</v>
      </c>
      <c r="G1749" s="12">
        <f>0.08*8</f>
        <v/>
      </c>
      <c r="H1749" s="12">
        <f>F1749-G1749</f>
        <v/>
      </c>
      <c r="I1749" s="10">
        <f>IF(E1749=0,"Fora",IF(E1748=0,"Carg xar",IF(H1749&lt;0,IF(M1749&lt;0.9,"Carg FV","Stby"),IF(M1749&gt;P1749,"V2H",IF(M1749&lt;0.9,"Carg xar","Stby")))))</f>
        <v/>
      </c>
      <c r="J1749" s="12">
        <f>IF(OR(I1749="Carg FV",I1749="Carg xar"),MIN(IF(I1749="Carg FV",ABS(H1749),7.4),7.4,MAX(0,(0.9-M1749)*40)*0.95),0)</f>
        <v/>
      </c>
      <c r="K1749" s="12">
        <f>IF(I1749="V2H",MIN(MAX(0,H1749),7.4,MAX(0,(M1749-P1749)*40)*0.95),0)</f>
        <v/>
      </c>
      <c r="L1749" s="12">
        <f>IF(E1749=0,0,MAX(0,H1749-K1749))</f>
        <v/>
      </c>
      <c r="M1749" s="13">
        <f>M1748+J1748/40-IF(I1748="V2H",K1748/(0.95*40),0)-IF(E1749=0,IF(E1748=1,IF(D1749=1,30,40)*0.18/(2*40),0),0)-IF(E1749=1,IF(E1748=0,IF(D1749=1,30,40)*0.18/(2*40),0),0)</f>
        <v/>
      </c>
      <c r="N1749" s="14" t="n">
        <v>0.15</v>
      </c>
      <c r="O1749" s="15">
        <f>K1749*N1749</f>
        <v/>
      </c>
      <c r="P1749">
        <f>IF(E1749=0,0.3,IF(D1749=1,IF(C1749&gt;=Params!$B$13-3,IF(C1749&lt;Params!$B$13,Params!$B$20,0.3),0.3),IF(C1749&gt;=Params!$B$15-3,IF(C1749&lt;Params!$B$15,Params!$B$21,0.3),0.3)))</f>
        <v/>
      </c>
    </row>
    <row r="1750" ht="15" customHeight="1" s="1">
      <c r="A1750" s="9" t="n">
        <v>1747</v>
      </c>
      <c r="B1750" s="6" t="inlineStr">
        <is>
          <t>14/03</t>
        </is>
      </c>
      <c r="C1750" s="6" t="n">
        <v>18</v>
      </c>
      <c r="D1750" s="6" t="n">
        <v>0</v>
      </c>
      <c r="E1750" s="10">
        <f>IF(D1750=1, IF(OR(C1750&lt;10, C1750&gt;=15),1,0), IF(OR(C1750&lt;7, C1750&gt;=18),1,0))</f>
        <v/>
      </c>
      <c r="F1750" s="11" t="n">
        <v>1.424</v>
      </c>
      <c r="G1750" s="12">
        <f>0*8</f>
        <v/>
      </c>
      <c r="H1750" s="12">
        <f>F1750-G1750</f>
        <v/>
      </c>
      <c r="I1750" s="10">
        <f>IF(E1750=0,"Fora",IF(E1749=0,"Carg xar",IF(H1750&lt;0,IF(M1750&lt;0.9,"Carg FV","Stby"),IF(M1750&gt;P1750,"V2H",IF(M1750&lt;0.9,"Carg xar","Stby")))))</f>
        <v/>
      </c>
      <c r="J1750" s="12">
        <f>IF(OR(I1750="Carg FV",I1750="Carg xar"),MIN(IF(I1750="Carg FV",ABS(H1750),7.4),7.4,MAX(0,(0.9-M1750)*40)*0.95),0)</f>
        <v/>
      </c>
      <c r="K1750" s="12">
        <f>IF(I1750="V2H",MIN(MAX(0,H1750),7.4,MAX(0,(M1750-P1750)*40)*0.95),0)</f>
        <v/>
      </c>
      <c r="L1750" s="12">
        <f>IF(E1750=0,0,MAX(0,H1750-K1750))</f>
        <v/>
      </c>
      <c r="M1750" s="13">
        <f>M1749+J1749/40-IF(I1749="V2H",K1749/(0.95*40),0)-IF(E1750=0,IF(E1749=1,IF(D1750=1,30,40)*0.18/(2*40),0),0)-IF(E1750=1,IF(E1749=0,IF(D1750=1,30,40)*0.18/(2*40),0),0)</f>
        <v/>
      </c>
      <c r="N1750" s="14" t="n">
        <v>0.2</v>
      </c>
      <c r="O1750" s="15">
        <f>K1750*N1750</f>
        <v/>
      </c>
      <c r="P1750">
        <f>IF(E1750=0,0.3,IF(D1750=1,IF(C1750&gt;=Params!$B$13-3,IF(C1750&lt;Params!$B$13,Params!$B$20,0.3),0.3),IF(C1750&gt;=Params!$B$15-3,IF(C1750&lt;Params!$B$15,Params!$B$21,0.3),0.3)))</f>
        <v/>
      </c>
    </row>
    <row r="1751" ht="15" customHeight="1" s="1">
      <c r="A1751" s="9" t="n">
        <v>1748</v>
      </c>
      <c r="B1751" s="6" t="inlineStr">
        <is>
          <t>14/03</t>
        </is>
      </c>
      <c r="C1751" s="6" t="n">
        <v>19</v>
      </c>
      <c r="D1751" s="6" t="n">
        <v>0</v>
      </c>
      <c r="E1751" s="10">
        <f>IF(D1751=1, IF(OR(C1751&lt;10, C1751&gt;=15),1,0), IF(OR(C1751&lt;7, C1751&gt;=18),1,0))</f>
        <v/>
      </c>
      <c r="F1751" s="11" t="n">
        <v>1.18</v>
      </c>
      <c r="G1751" s="12">
        <f>0*8</f>
        <v/>
      </c>
      <c r="H1751" s="12">
        <f>F1751-G1751</f>
        <v/>
      </c>
      <c r="I1751" s="10">
        <f>IF(E1751=0,"Fora",IF(E1750=0,"Carg xar",IF(H1751&lt;0,IF(M1751&lt;0.9,"Carg FV","Stby"),IF(M1751&gt;P1751,"V2H",IF(M1751&lt;0.9,"Carg xar","Stby")))))</f>
        <v/>
      </c>
      <c r="J1751" s="12">
        <f>IF(OR(I1751="Carg FV",I1751="Carg xar"),MIN(IF(I1751="Carg FV",ABS(H1751),7.4),7.4,MAX(0,(0.9-M1751)*40)*0.95),0)</f>
        <v/>
      </c>
      <c r="K1751" s="12">
        <f>IF(I1751="V2H",MIN(MAX(0,H1751),7.4,MAX(0,(M1751-P1751)*40)*0.95),0)</f>
        <v/>
      </c>
      <c r="L1751" s="12">
        <f>IF(E1751=0,0,MAX(0,H1751-K1751))</f>
        <v/>
      </c>
      <c r="M1751" s="13">
        <f>M1750+J1750/40-IF(I1750="V2H",K1750/(0.95*40),0)-IF(E1751=0,IF(E1750=1,IF(D1751=1,30,40)*0.18/(2*40),0),0)-IF(E1751=1,IF(E1750=0,IF(D1751=1,30,40)*0.18/(2*40),0),0)</f>
        <v/>
      </c>
      <c r="N1751" s="14" t="n">
        <v>0.2</v>
      </c>
      <c r="O1751" s="15">
        <f>K1751*N1751</f>
        <v/>
      </c>
      <c r="P1751">
        <f>IF(E1751=0,0.3,IF(D1751=1,IF(C1751&gt;=Params!$B$13-3,IF(C1751&lt;Params!$B$13,Params!$B$20,0.3),0.3),IF(C1751&gt;=Params!$B$15-3,IF(C1751&lt;Params!$B$15,Params!$B$21,0.3),0.3)))</f>
        <v/>
      </c>
    </row>
    <row r="1752" ht="15" customHeight="1" s="1">
      <c r="A1752" s="9" t="n">
        <v>1749</v>
      </c>
      <c r="B1752" s="6" t="inlineStr">
        <is>
          <t>14/03</t>
        </is>
      </c>
      <c r="C1752" s="6" t="n">
        <v>20</v>
      </c>
      <c r="D1752" s="6" t="n">
        <v>0</v>
      </c>
      <c r="E1752" s="10">
        <f>IF(D1752=1, IF(OR(C1752&lt;10, C1752&gt;=15),1,0), IF(OR(C1752&lt;7, C1752&gt;=18),1,0))</f>
        <v/>
      </c>
      <c r="F1752" s="11" t="n">
        <v>0.437</v>
      </c>
      <c r="G1752" s="12">
        <f>0*8</f>
        <v/>
      </c>
      <c r="H1752" s="12">
        <f>F1752-G1752</f>
        <v/>
      </c>
      <c r="I1752" s="10">
        <f>IF(E1752=0,"Fora",IF(E1751=0,"Carg xar",IF(H1752&lt;0,IF(M1752&lt;0.9,"Carg FV","Stby"),IF(M1752&gt;P1752,"V2H",IF(M1752&lt;0.9,"Carg xar","Stby")))))</f>
        <v/>
      </c>
      <c r="J1752" s="12">
        <f>IF(OR(I1752="Carg FV",I1752="Carg xar"),MIN(IF(I1752="Carg FV",ABS(H1752),7.4),7.4,MAX(0,(0.9-M1752)*40)*0.95),0)</f>
        <v/>
      </c>
      <c r="K1752" s="12">
        <f>IF(I1752="V2H",MIN(MAX(0,H1752),7.4,MAX(0,(M1752-P1752)*40)*0.95),0)</f>
        <v/>
      </c>
      <c r="L1752" s="12">
        <f>IF(E1752=0,0,MAX(0,H1752-K1752))</f>
        <v/>
      </c>
      <c r="M1752" s="13">
        <f>M1751+J1751/40-IF(I1751="V2H",K1751/(0.95*40),0)-IF(E1752=0,IF(E1751=1,IF(D1752=1,30,40)*0.18/(2*40),0),0)-IF(E1752=1,IF(E1751=0,IF(D1752=1,30,40)*0.18/(2*40),0),0)</f>
        <v/>
      </c>
      <c r="N1752" s="14" t="n">
        <v>0.2</v>
      </c>
      <c r="O1752" s="15">
        <f>K1752*N1752</f>
        <v/>
      </c>
      <c r="P1752">
        <f>IF(E1752=0,0.3,IF(D1752=1,IF(C1752&gt;=Params!$B$13-3,IF(C1752&lt;Params!$B$13,Params!$B$20,0.3),0.3),IF(C1752&gt;=Params!$B$15-3,IF(C1752&lt;Params!$B$15,Params!$B$21,0.3),0.3)))</f>
        <v/>
      </c>
    </row>
    <row r="1753" ht="15" customHeight="1" s="1">
      <c r="A1753" s="9" t="n">
        <v>1750</v>
      </c>
      <c r="B1753" s="6" t="inlineStr">
        <is>
          <t>14/03</t>
        </is>
      </c>
      <c r="C1753" s="6" t="n">
        <v>21</v>
      </c>
      <c r="D1753" s="6" t="n">
        <v>0</v>
      </c>
      <c r="E1753" s="10">
        <f>IF(D1753=1, IF(OR(C1753&lt;10, C1753&gt;=15),1,0), IF(OR(C1753&lt;7, C1753&gt;=18),1,0))</f>
        <v/>
      </c>
      <c r="F1753" s="11" t="n">
        <v>0.219</v>
      </c>
      <c r="G1753" s="12">
        <f>0*8</f>
        <v/>
      </c>
      <c r="H1753" s="12">
        <f>F1753-G1753</f>
        <v/>
      </c>
      <c r="I1753" s="10">
        <f>IF(E1753=0,"Fora",IF(E1752=0,"Carg xar",IF(H1753&lt;0,IF(M1753&lt;0.9,"Carg FV","Stby"),IF(M1753&gt;P1753,"V2H",IF(M1753&lt;0.9,"Carg xar","Stby")))))</f>
        <v/>
      </c>
      <c r="J1753" s="12">
        <f>IF(OR(I1753="Carg FV",I1753="Carg xar"),MIN(IF(I1753="Carg FV",ABS(H1753),7.4),7.4,MAX(0,(0.9-M1753)*40)*0.95),0)</f>
        <v/>
      </c>
      <c r="K1753" s="12">
        <f>IF(I1753="V2H",MIN(MAX(0,H1753),7.4,MAX(0,(M1753-P1753)*40)*0.95),0)</f>
        <v/>
      </c>
      <c r="L1753" s="12">
        <f>IF(E1753=0,0,MAX(0,H1753-K1753))</f>
        <v/>
      </c>
      <c r="M1753" s="13">
        <f>M1752+J1752/40-IF(I1752="V2H",K1752/(0.95*40),0)-IF(E1753=0,IF(E1752=1,IF(D1753=1,30,40)*0.18/(2*40),0),0)-IF(E1753=1,IF(E1752=0,IF(D1753=1,30,40)*0.18/(2*40),0),0)</f>
        <v/>
      </c>
      <c r="N1753" s="14" t="n">
        <v>0.2</v>
      </c>
      <c r="O1753" s="15">
        <f>K1753*N1753</f>
        <v/>
      </c>
      <c r="P1753">
        <f>IF(E1753=0,0.3,IF(D1753=1,IF(C1753&gt;=Params!$B$13-3,IF(C1753&lt;Params!$B$13,Params!$B$20,0.3),0.3),IF(C1753&gt;=Params!$B$15-3,IF(C1753&lt;Params!$B$15,Params!$B$21,0.3),0.3)))</f>
        <v/>
      </c>
    </row>
    <row r="1754" ht="15" customHeight="1" s="1">
      <c r="A1754" s="9" t="n">
        <v>1751</v>
      </c>
      <c r="B1754" s="6" t="inlineStr">
        <is>
          <t>14/03</t>
        </is>
      </c>
      <c r="C1754" s="6" t="n">
        <v>22</v>
      </c>
      <c r="D1754" s="6" t="n">
        <v>0</v>
      </c>
      <c r="E1754" s="10">
        <f>IF(D1754=1, IF(OR(C1754&lt;10, C1754&gt;=15),1,0), IF(OR(C1754&lt;7, C1754&gt;=18),1,0))</f>
        <v/>
      </c>
      <c r="F1754" s="11" t="n">
        <v>0.384</v>
      </c>
      <c r="G1754" s="12">
        <f>0*8</f>
        <v/>
      </c>
      <c r="H1754" s="12">
        <f>F1754-G1754</f>
        <v/>
      </c>
      <c r="I1754" s="10">
        <f>IF(E1754=0,"Fora",IF(E1753=0,"Carg xar",IF(H1754&lt;0,IF(M1754&lt;0.9,"Carg FV","Stby"),IF(M1754&gt;P1754,"V2H",IF(M1754&lt;0.9,"Carg xar","Stby")))))</f>
        <v/>
      </c>
      <c r="J1754" s="12">
        <f>IF(OR(I1754="Carg FV",I1754="Carg xar"),MIN(IF(I1754="Carg FV",ABS(H1754),7.4),7.4,MAX(0,(0.9-M1754)*40)*0.95),0)</f>
        <v/>
      </c>
      <c r="K1754" s="12">
        <f>IF(I1754="V2H",MIN(MAX(0,H1754),7.4,MAX(0,(M1754-P1754)*40)*0.95),0)</f>
        <v/>
      </c>
      <c r="L1754" s="12">
        <f>IF(E1754=0,0,MAX(0,H1754-K1754))</f>
        <v/>
      </c>
      <c r="M1754" s="13">
        <f>M1753+J1753/40-IF(I1753="V2H",K1753/(0.95*40),0)-IF(E1754=0,IF(E1753=1,IF(D1754=1,30,40)*0.18/(2*40),0),0)-IF(E1754=1,IF(E1753=0,IF(D1754=1,30,40)*0.18/(2*40),0),0)</f>
        <v/>
      </c>
      <c r="N1754" s="14" t="n">
        <v>0.15</v>
      </c>
      <c r="O1754" s="15">
        <f>K1754*N1754</f>
        <v/>
      </c>
      <c r="P1754">
        <f>IF(E1754=0,0.3,IF(D1754=1,IF(C1754&gt;=Params!$B$13-3,IF(C1754&lt;Params!$B$13,Params!$B$20,0.3),0.3),IF(C1754&gt;=Params!$B$15-3,IF(C1754&lt;Params!$B$15,Params!$B$21,0.3),0.3)))</f>
        <v/>
      </c>
    </row>
    <row r="1755" ht="15" customHeight="1" s="1">
      <c r="A1755" s="9" t="n">
        <v>1752</v>
      </c>
      <c r="B1755" s="6" t="inlineStr">
        <is>
          <t>14/03</t>
        </is>
      </c>
      <c r="C1755" s="6" t="n">
        <v>23</v>
      </c>
      <c r="D1755" s="6" t="n">
        <v>0</v>
      </c>
      <c r="E1755" s="10">
        <f>IF(D1755=1, IF(OR(C1755&lt;10, C1755&gt;=15),1,0), IF(OR(C1755&lt;7, C1755&gt;=18),1,0))</f>
        <v/>
      </c>
      <c r="F1755" s="11" t="n">
        <v>0.38</v>
      </c>
      <c r="G1755" s="12">
        <f>0*8</f>
        <v/>
      </c>
      <c r="H1755" s="12">
        <f>F1755-G1755</f>
        <v/>
      </c>
      <c r="I1755" s="10">
        <f>IF(E1755=0,"Fora",IF(E1754=0,"Carg xar",IF(H1755&lt;0,IF(M1755&lt;0.9,"Carg FV","Stby"),IF(M1755&gt;P1755,"V2H",IF(M1755&lt;0.9,"Carg xar","Stby")))))</f>
        <v/>
      </c>
      <c r="J1755" s="12">
        <f>IF(OR(I1755="Carg FV",I1755="Carg xar"),MIN(IF(I1755="Carg FV",ABS(H1755),7.4),7.4,MAX(0,(0.9-M1755)*40)*0.95),0)</f>
        <v/>
      </c>
      <c r="K1755" s="12">
        <f>IF(I1755="V2H",MIN(MAX(0,H1755),7.4,MAX(0,(M1755-P1755)*40)*0.95),0)</f>
        <v/>
      </c>
      <c r="L1755" s="12">
        <f>IF(E1755=0,0,MAX(0,H1755-K1755))</f>
        <v/>
      </c>
      <c r="M1755" s="13">
        <f>M1754+J1754/40-IF(I1754="V2H",K1754/(0.95*40),0)-IF(E1755=0,IF(E1754=1,IF(D1755=1,30,40)*0.18/(2*40),0),0)-IF(E1755=1,IF(E1754=0,IF(D1755=1,30,40)*0.18/(2*40),0),0)</f>
        <v/>
      </c>
      <c r="N1755" s="14" t="n">
        <v>0.15</v>
      </c>
      <c r="O1755" s="15">
        <f>K1755*N1755</f>
        <v/>
      </c>
      <c r="P1755">
        <f>IF(E1755=0,0.3,IF(D1755=1,IF(C1755&gt;=Params!$B$13-3,IF(C1755&lt;Params!$B$13,Params!$B$20,0.3),0.3),IF(C1755&gt;=Params!$B$15-3,IF(C1755&lt;Params!$B$15,Params!$B$21,0.3),0.3)))</f>
        <v/>
      </c>
    </row>
    <row r="1756" ht="15" customHeight="1" s="1">
      <c r="A1756" s="9" t="n">
        <v>1753</v>
      </c>
      <c r="B1756" s="6" t="inlineStr">
        <is>
          <t>15/03</t>
        </is>
      </c>
      <c r="C1756" s="6" t="n">
        <v>0</v>
      </c>
      <c r="D1756" s="6" t="n">
        <v>1</v>
      </c>
      <c r="E1756" s="10">
        <f>IF(D1756=1, IF(OR(C1756&lt;10, C1756&gt;=15),1,0), IF(OR(C1756&lt;7, C1756&gt;=18),1,0))</f>
        <v/>
      </c>
      <c r="F1756" s="11" t="n">
        <v>0.156</v>
      </c>
      <c r="G1756" s="12">
        <f>0*8</f>
        <v/>
      </c>
      <c r="H1756" s="12">
        <f>F1756-G1756</f>
        <v/>
      </c>
      <c r="I1756" s="10">
        <f>IF(E1756=0,"Fora",IF(E1755=0,"Carg xar",IF(H1756&lt;0,IF(M1756&lt;0.9,"Carg FV","Stby"),IF(M1756&gt;P1756,"V2H",IF(M1756&lt;0.9,"Carg xar","Stby")))))</f>
        <v/>
      </c>
      <c r="J1756" s="12">
        <f>IF(OR(I1756="Carg FV",I1756="Carg xar"),MIN(IF(I1756="Carg FV",ABS(H1756),7.4),7.4,MAX(0,(0.9-M1756)*40)*0.95),0)</f>
        <v/>
      </c>
      <c r="K1756" s="12">
        <f>IF(I1756="V2H",MIN(MAX(0,H1756),7.4,MAX(0,(M1756-P1756)*40)*0.95),0)</f>
        <v/>
      </c>
      <c r="L1756" s="12">
        <f>IF(E1756=0,0,MAX(0,H1756-K1756))</f>
        <v/>
      </c>
      <c r="M1756" s="13">
        <f>M1755+J1755/40-IF(I1755="V2H",K1755/(0.95*40),0)-IF(E1756=0,IF(E1755=1,IF(D1756=1,30,40)*0.18/(2*40),0),0)-IF(E1756=1,IF(E1755=0,IF(D1756=1,30,40)*0.18/(2*40),0),0)</f>
        <v/>
      </c>
      <c r="N1756" s="14" t="n">
        <v>0.09</v>
      </c>
      <c r="O1756" s="15">
        <f>K1756*N1756</f>
        <v/>
      </c>
      <c r="P1756">
        <f>IF(E1756=0,0.3,IF(D1756=1,IF(C1756&gt;=Params!$B$13-3,IF(C1756&lt;Params!$B$13,Params!$B$20,0.3),0.3),IF(C1756&gt;=Params!$B$15-3,IF(C1756&lt;Params!$B$15,Params!$B$21,0.3),0.3)))</f>
        <v/>
      </c>
    </row>
    <row r="1757" ht="15" customHeight="1" s="1">
      <c r="A1757" s="9" t="n">
        <v>1754</v>
      </c>
      <c r="B1757" s="6" t="inlineStr">
        <is>
          <t>15/03</t>
        </is>
      </c>
      <c r="C1757" s="6" t="n">
        <v>1</v>
      </c>
      <c r="D1757" s="6" t="n">
        <v>1</v>
      </c>
      <c r="E1757" s="10">
        <f>IF(D1757=1, IF(OR(C1757&lt;10, C1757&gt;=15),1,0), IF(OR(C1757&lt;7, C1757&gt;=18),1,0))</f>
        <v/>
      </c>
      <c r="F1757" s="11" t="n">
        <v>0.201</v>
      </c>
      <c r="G1757" s="12">
        <f>0*8</f>
        <v/>
      </c>
      <c r="H1757" s="12">
        <f>F1757-G1757</f>
        <v/>
      </c>
      <c r="I1757" s="10">
        <f>IF(E1757=0,"Fora",IF(E1756=0,"Carg xar",IF(H1757&lt;0,IF(M1757&lt;0.9,"Carg FV","Stby"),IF(M1757&gt;P1757,"V2H",IF(M1757&lt;0.9,"Carg xar","Stby")))))</f>
        <v/>
      </c>
      <c r="J1757" s="12">
        <f>IF(OR(I1757="Carg FV",I1757="Carg xar"),MIN(IF(I1757="Carg FV",ABS(H1757),7.4),7.4,MAX(0,(0.9-M1757)*40)*0.95),0)</f>
        <v/>
      </c>
      <c r="K1757" s="12">
        <f>IF(I1757="V2H",MIN(MAX(0,H1757),7.4,MAX(0,(M1757-P1757)*40)*0.95),0)</f>
        <v/>
      </c>
      <c r="L1757" s="12">
        <f>IF(E1757=0,0,MAX(0,H1757-K1757))</f>
        <v/>
      </c>
      <c r="M1757" s="13">
        <f>M1756+J1756/40-IF(I1756="V2H",K1756/(0.95*40),0)-IF(E1757=0,IF(E1756=1,IF(D1757=1,30,40)*0.18/(2*40),0),0)-IF(E1757=1,IF(E1756=0,IF(D1757=1,30,40)*0.18/(2*40),0),0)</f>
        <v/>
      </c>
      <c r="N1757" s="14" t="n">
        <v>0.09</v>
      </c>
      <c r="O1757" s="15">
        <f>K1757*N1757</f>
        <v/>
      </c>
      <c r="P1757">
        <f>IF(E1757=0,0.3,IF(D1757=1,IF(C1757&gt;=Params!$B$13-3,IF(C1757&lt;Params!$B$13,Params!$B$20,0.3),0.3),IF(C1757&gt;=Params!$B$15-3,IF(C1757&lt;Params!$B$15,Params!$B$21,0.3),0.3)))</f>
        <v/>
      </c>
    </row>
    <row r="1758" ht="15" customHeight="1" s="1">
      <c r="A1758" s="9" t="n">
        <v>1755</v>
      </c>
      <c r="B1758" s="6" t="inlineStr">
        <is>
          <t>15/03</t>
        </is>
      </c>
      <c r="C1758" s="6" t="n">
        <v>2</v>
      </c>
      <c r="D1758" s="6" t="n">
        <v>1</v>
      </c>
      <c r="E1758" s="10">
        <f>IF(D1758=1, IF(OR(C1758&lt;10, C1758&gt;=15),1,0), IF(OR(C1758&lt;7, C1758&gt;=18),1,0))</f>
        <v/>
      </c>
      <c r="F1758" s="11" t="n">
        <v>1.287</v>
      </c>
      <c r="G1758" s="12">
        <f>0*8</f>
        <v/>
      </c>
      <c r="H1758" s="12">
        <f>F1758-G1758</f>
        <v/>
      </c>
      <c r="I1758" s="10">
        <f>IF(E1758=0,"Fora",IF(E1757=0,"Carg xar",IF(H1758&lt;0,IF(M1758&lt;0.9,"Carg FV","Stby"),IF(M1758&gt;P1758,"V2H",IF(M1758&lt;0.9,"Carg xar","Stby")))))</f>
        <v/>
      </c>
      <c r="J1758" s="12">
        <f>IF(OR(I1758="Carg FV",I1758="Carg xar"),MIN(IF(I1758="Carg FV",ABS(H1758),7.4),7.4,MAX(0,(0.9-M1758)*40)*0.95),0)</f>
        <v/>
      </c>
      <c r="K1758" s="12">
        <f>IF(I1758="V2H",MIN(MAX(0,H1758),7.4,MAX(0,(M1758-P1758)*40)*0.95),0)</f>
        <v/>
      </c>
      <c r="L1758" s="12">
        <f>IF(E1758=0,0,MAX(0,H1758-K1758))</f>
        <v/>
      </c>
      <c r="M1758" s="13">
        <f>M1757+J1757/40-IF(I1757="V2H",K1757/(0.95*40),0)-IF(E1758=0,IF(E1757=1,IF(D1758=1,30,40)*0.18/(2*40),0),0)-IF(E1758=1,IF(E1757=0,IF(D1758=1,30,40)*0.18/(2*40),0),0)</f>
        <v/>
      </c>
      <c r="N1758" s="14" t="n">
        <v>0.09</v>
      </c>
      <c r="O1758" s="15">
        <f>K1758*N1758</f>
        <v/>
      </c>
      <c r="P1758">
        <f>IF(E1758=0,0.3,IF(D1758=1,IF(C1758&gt;=Params!$B$13-3,IF(C1758&lt;Params!$B$13,Params!$B$20,0.3),0.3),IF(C1758&gt;=Params!$B$15-3,IF(C1758&lt;Params!$B$15,Params!$B$21,0.3),0.3)))</f>
        <v/>
      </c>
    </row>
    <row r="1759" ht="15" customHeight="1" s="1">
      <c r="A1759" s="9" t="n">
        <v>1756</v>
      </c>
      <c r="B1759" s="6" t="inlineStr">
        <is>
          <t>15/03</t>
        </is>
      </c>
      <c r="C1759" s="6" t="n">
        <v>3</v>
      </c>
      <c r="D1759" s="6" t="n">
        <v>1</v>
      </c>
      <c r="E1759" s="10">
        <f>IF(D1759=1, IF(OR(C1759&lt;10, C1759&gt;=15),1,0), IF(OR(C1759&lt;7, C1759&gt;=18),1,0))</f>
        <v/>
      </c>
      <c r="F1759" s="11" t="n">
        <v>4.355</v>
      </c>
      <c r="G1759" s="12">
        <f>0*8</f>
        <v/>
      </c>
      <c r="H1759" s="12">
        <f>F1759-G1759</f>
        <v/>
      </c>
      <c r="I1759" s="10">
        <f>IF(E1759=0,"Fora",IF(E1758=0,"Carg xar",IF(H1759&lt;0,IF(M1759&lt;0.9,"Carg FV","Stby"),IF(M1759&gt;P1759,"V2H",IF(M1759&lt;0.9,"Carg xar","Stby")))))</f>
        <v/>
      </c>
      <c r="J1759" s="12">
        <f>IF(OR(I1759="Carg FV",I1759="Carg xar"),MIN(IF(I1759="Carg FV",ABS(H1759),7.4),7.4,MAX(0,(0.9-M1759)*40)*0.95),0)</f>
        <v/>
      </c>
      <c r="K1759" s="12">
        <f>IF(I1759="V2H",MIN(MAX(0,H1759),7.4,MAX(0,(M1759-P1759)*40)*0.95),0)</f>
        <v/>
      </c>
      <c r="L1759" s="12">
        <f>IF(E1759=0,0,MAX(0,H1759-K1759))</f>
        <v/>
      </c>
      <c r="M1759" s="13">
        <f>M1758+J1758/40-IF(I1758="V2H",K1758/(0.95*40),0)-IF(E1759=0,IF(E1758=1,IF(D1759=1,30,40)*0.18/(2*40),0),0)-IF(E1759=1,IF(E1758=0,IF(D1759=1,30,40)*0.18/(2*40),0),0)</f>
        <v/>
      </c>
      <c r="N1759" s="14" t="n">
        <v>0.09</v>
      </c>
      <c r="O1759" s="15">
        <f>K1759*N1759</f>
        <v/>
      </c>
      <c r="P1759">
        <f>IF(E1759=0,0.3,IF(D1759=1,IF(C1759&gt;=Params!$B$13-3,IF(C1759&lt;Params!$B$13,Params!$B$20,0.3),0.3),IF(C1759&gt;=Params!$B$15-3,IF(C1759&lt;Params!$B$15,Params!$B$21,0.3),0.3)))</f>
        <v/>
      </c>
    </row>
    <row r="1760" ht="15" customHeight="1" s="1">
      <c r="A1760" s="9" t="n">
        <v>1757</v>
      </c>
      <c r="B1760" s="6" t="inlineStr">
        <is>
          <t>15/03</t>
        </is>
      </c>
      <c r="C1760" s="6" t="n">
        <v>4</v>
      </c>
      <c r="D1760" s="6" t="n">
        <v>1</v>
      </c>
      <c r="E1760" s="10">
        <f>IF(D1760=1, IF(OR(C1760&lt;10, C1760&gt;=15),1,0), IF(OR(C1760&lt;7, C1760&gt;=18),1,0))</f>
        <v/>
      </c>
      <c r="F1760" s="11" t="n">
        <v>3.257</v>
      </c>
      <c r="G1760" s="12">
        <f>0*8</f>
        <v/>
      </c>
      <c r="H1760" s="12">
        <f>F1760-G1760</f>
        <v/>
      </c>
      <c r="I1760" s="10">
        <f>IF(E1760=0,"Fora",IF(E1759=0,"Carg xar",IF(H1760&lt;0,IF(M1760&lt;0.9,"Carg FV","Stby"),IF(M1760&gt;P1760,"V2H",IF(M1760&lt;0.9,"Carg xar","Stby")))))</f>
        <v/>
      </c>
      <c r="J1760" s="12">
        <f>IF(OR(I1760="Carg FV",I1760="Carg xar"),MIN(IF(I1760="Carg FV",ABS(H1760),7.4),7.4,MAX(0,(0.9-M1760)*40)*0.95),0)</f>
        <v/>
      </c>
      <c r="K1760" s="12">
        <f>IF(I1760="V2H",MIN(MAX(0,H1760),7.4,MAX(0,(M1760-P1760)*40)*0.95),0)</f>
        <v/>
      </c>
      <c r="L1760" s="12">
        <f>IF(E1760=0,0,MAX(0,H1760-K1760))</f>
        <v/>
      </c>
      <c r="M1760" s="13">
        <f>M1759+J1759/40-IF(I1759="V2H",K1759/(0.95*40),0)-IF(E1760=0,IF(E1759=1,IF(D1760=1,30,40)*0.18/(2*40),0),0)-IF(E1760=1,IF(E1759=0,IF(D1760=1,30,40)*0.18/(2*40),0),0)</f>
        <v/>
      </c>
      <c r="N1760" s="14" t="n">
        <v>0.09</v>
      </c>
      <c r="O1760" s="15">
        <f>K1760*N1760</f>
        <v/>
      </c>
      <c r="P1760">
        <f>IF(E1760=0,0.3,IF(D1760=1,IF(C1760&gt;=Params!$B$13-3,IF(C1760&lt;Params!$B$13,Params!$B$20,0.3),0.3),IF(C1760&gt;=Params!$B$15-3,IF(C1760&lt;Params!$B$15,Params!$B$21,0.3),0.3)))</f>
        <v/>
      </c>
    </row>
    <row r="1761" ht="15" customHeight="1" s="1">
      <c r="A1761" s="9" t="n">
        <v>1758</v>
      </c>
      <c r="B1761" s="6" t="inlineStr">
        <is>
          <t>15/03</t>
        </is>
      </c>
      <c r="C1761" s="6" t="n">
        <v>5</v>
      </c>
      <c r="D1761" s="6" t="n">
        <v>1</v>
      </c>
      <c r="E1761" s="10">
        <f>IF(D1761=1, IF(OR(C1761&lt;10, C1761&gt;=15),1,0), IF(OR(C1761&lt;7, C1761&gt;=18),1,0))</f>
        <v/>
      </c>
      <c r="F1761" s="11" t="n">
        <v>3.04</v>
      </c>
      <c r="G1761" s="12">
        <f>0*8</f>
        <v/>
      </c>
      <c r="H1761" s="12">
        <f>F1761-G1761</f>
        <v/>
      </c>
      <c r="I1761" s="10">
        <f>IF(E1761=0,"Fora",IF(E1760=0,"Carg xar",IF(H1761&lt;0,IF(M1761&lt;0.9,"Carg FV","Stby"),IF(M1761&gt;P1761,"V2H",IF(M1761&lt;0.9,"Carg xar","Stby")))))</f>
        <v/>
      </c>
      <c r="J1761" s="12">
        <f>IF(OR(I1761="Carg FV",I1761="Carg xar"),MIN(IF(I1761="Carg FV",ABS(H1761),7.4),7.4,MAX(0,(0.9-M1761)*40)*0.95),0)</f>
        <v/>
      </c>
      <c r="K1761" s="12">
        <f>IF(I1761="V2H",MIN(MAX(0,H1761),7.4,MAX(0,(M1761-P1761)*40)*0.95),0)</f>
        <v/>
      </c>
      <c r="L1761" s="12">
        <f>IF(E1761=0,0,MAX(0,H1761-K1761))</f>
        <v/>
      </c>
      <c r="M1761" s="13">
        <f>M1760+J1760/40-IF(I1760="V2H",K1760/(0.95*40),0)-IF(E1761=0,IF(E1760=1,IF(D1761=1,30,40)*0.18/(2*40),0),0)-IF(E1761=1,IF(E1760=0,IF(D1761=1,30,40)*0.18/(2*40),0),0)</f>
        <v/>
      </c>
      <c r="N1761" s="14" t="n">
        <v>0.09</v>
      </c>
      <c r="O1761" s="15">
        <f>K1761*N1761</f>
        <v/>
      </c>
      <c r="P1761">
        <f>IF(E1761=0,0.3,IF(D1761=1,IF(C1761&gt;=Params!$B$13-3,IF(C1761&lt;Params!$B$13,Params!$B$20,0.3),0.3),IF(C1761&gt;=Params!$B$15-3,IF(C1761&lt;Params!$B$15,Params!$B$21,0.3),0.3)))</f>
        <v/>
      </c>
    </row>
    <row r="1762" ht="15" customHeight="1" s="1">
      <c r="A1762" s="9" t="n">
        <v>1759</v>
      </c>
      <c r="B1762" s="6" t="inlineStr">
        <is>
          <t>15/03</t>
        </is>
      </c>
      <c r="C1762" s="6" t="n">
        <v>6</v>
      </c>
      <c r="D1762" s="6" t="n">
        <v>1</v>
      </c>
      <c r="E1762" s="10">
        <f>IF(D1762=1, IF(OR(C1762&lt;10, C1762&gt;=15),1,0), IF(OR(C1762&lt;7, C1762&gt;=18),1,0))</f>
        <v/>
      </c>
      <c r="F1762" s="11" t="n">
        <v>2.731</v>
      </c>
      <c r="G1762" s="12">
        <f>0*8</f>
        <v/>
      </c>
      <c r="H1762" s="12">
        <f>F1762-G1762</f>
        <v/>
      </c>
      <c r="I1762" s="10">
        <f>IF(E1762=0,"Fora",IF(E1761=0,"Carg xar",IF(H1762&lt;0,IF(M1762&lt;0.9,"Carg FV","Stby"),IF(M1762&gt;P1762,"V2H",IF(M1762&lt;0.9,"Carg xar","Stby")))))</f>
        <v/>
      </c>
      <c r="J1762" s="12">
        <f>IF(OR(I1762="Carg FV",I1762="Carg xar"),MIN(IF(I1762="Carg FV",ABS(H1762),7.4),7.4,MAX(0,(0.9-M1762)*40)*0.95),0)</f>
        <v/>
      </c>
      <c r="K1762" s="12">
        <f>IF(I1762="V2H",MIN(MAX(0,H1762),7.4,MAX(0,(M1762-P1762)*40)*0.95),0)</f>
        <v/>
      </c>
      <c r="L1762" s="12">
        <f>IF(E1762=0,0,MAX(0,H1762-K1762))</f>
        <v/>
      </c>
      <c r="M1762" s="13">
        <f>M1761+J1761/40-IF(I1761="V2H",K1761/(0.95*40),0)-IF(E1762=0,IF(E1761=1,IF(D1762=1,30,40)*0.18/(2*40),0),0)-IF(E1762=1,IF(E1761=0,IF(D1762=1,30,40)*0.18/(2*40),0),0)</f>
        <v/>
      </c>
      <c r="N1762" s="14" t="n">
        <v>0.09</v>
      </c>
      <c r="O1762" s="15">
        <f>K1762*N1762</f>
        <v/>
      </c>
      <c r="P1762">
        <f>IF(E1762=0,0.3,IF(D1762=1,IF(C1762&gt;=Params!$B$13-3,IF(C1762&lt;Params!$B$13,Params!$B$20,0.3),0.3),IF(C1762&gt;=Params!$B$15-3,IF(C1762&lt;Params!$B$15,Params!$B$21,0.3),0.3)))</f>
        <v/>
      </c>
    </row>
    <row r="1763" ht="15" customHeight="1" s="1">
      <c r="A1763" s="9" t="n">
        <v>1760</v>
      </c>
      <c r="B1763" s="6" t="inlineStr">
        <is>
          <t>15/03</t>
        </is>
      </c>
      <c r="C1763" s="6" t="n">
        <v>7</v>
      </c>
      <c r="D1763" s="6" t="n">
        <v>1</v>
      </c>
      <c r="E1763" s="10">
        <f>IF(D1763=1, IF(OR(C1763&lt;10, C1763&gt;=15),1,0), IF(OR(C1763&lt;7, C1763&gt;=18),1,0))</f>
        <v/>
      </c>
      <c r="F1763" s="11" t="n">
        <v>2.772</v>
      </c>
      <c r="G1763" s="12">
        <f>0.05*8</f>
        <v/>
      </c>
      <c r="H1763" s="12">
        <f>F1763-G1763</f>
        <v/>
      </c>
      <c r="I1763" s="10">
        <f>IF(E1763=0,"Fora",IF(E1762=0,"Carg xar",IF(H1763&lt;0,IF(M1763&lt;0.9,"Carg FV","Stby"),IF(M1763&gt;P1763,"V2H",IF(M1763&lt;0.9,"Carg xar","Stby")))))</f>
        <v/>
      </c>
      <c r="J1763" s="12">
        <f>IF(OR(I1763="Carg FV",I1763="Carg xar"),MIN(IF(I1763="Carg FV",ABS(H1763),7.4),7.4,MAX(0,(0.9-M1763)*40)*0.95),0)</f>
        <v/>
      </c>
      <c r="K1763" s="12">
        <f>IF(I1763="V2H",MIN(MAX(0,H1763),7.4,MAX(0,(M1763-P1763)*40)*0.95),0)</f>
        <v/>
      </c>
      <c r="L1763" s="12">
        <f>IF(E1763=0,0,MAX(0,H1763-K1763))</f>
        <v/>
      </c>
      <c r="M1763" s="13">
        <f>M1762+J1762/40-IF(I1762="V2H",K1762/(0.95*40),0)-IF(E1763=0,IF(E1762=1,IF(D1763=1,30,40)*0.18/(2*40),0),0)-IF(E1763=1,IF(E1762=0,IF(D1763=1,30,40)*0.18/(2*40),0),0)</f>
        <v/>
      </c>
      <c r="N1763" s="14" t="n">
        <v>0.09</v>
      </c>
      <c r="O1763" s="15">
        <f>K1763*N1763</f>
        <v/>
      </c>
      <c r="P1763">
        <f>IF(E1763=0,0.3,IF(D1763=1,IF(C1763&gt;=Params!$B$13-3,IF(C1763&lt;Params!$B$13,Params!$B$20,0.3),0.3),IF(C1763&gt;=Params!$B$15-3,IF(C1763&lt;Params!$B$15,Params!$B$21,0.3),0.3)))</f>
        <v/>
      </c>
    </row>
    <row r="1764" ht="15" customHeight="1" s="1">
      <c r="A1764" s="9" t="n">
        <v>1761</v>
      </c>
      <c r="B1764" s="6" t="inlineStr">
        <is>
          <t>15/03</t>
        </is>
      </c>
      <c r="C1764" s="6" t="n">
        <v>8</v>
      </c>
      <c r="D1764" s="6" t="n">
        <v>1</v>
      </c>
      <c r="E1764" s="10">
        <f>IF(D1764=1, IF(OR(C1764&lt;10, C1764&gt;=15),1,0), IF(OR(C1764&lt;7, C1764&gt;=18),1,0))</f>
        <v/>
      </c>
      <c r="F1764" s="11" t="n">
        <v>3.403</v>
      </c>
      <c r="G1764" s="12">
        <f>0.18*8</f>
        <v/>
      </c>
      <c r="H1764" s="12">
        <f>F1764-G1764</f>
        <v/>
      </c>
      <c r="I1764" s="10">
        <f>IF(E1764=0,"Fora",IF(E1763=0,"Carg xar",IF(H1764&lt;0,IF(M1764&lt;0.9,"Carg FV","Stby"),IF(M1764&gt;P1764,"V2H",IF(M1764&lt;0.9,"Carg xar","Stby")))))</f>
        <v/>
      </c>
      <c r="J1764" s="12">
        <f>IF(OR(I1764="Carg FV",I1764="Carg xar"),MIN(IF(I1764="Carg FV",ABS(H1764),7.4),7.4,MAX(0,(0.9-M1764)*40)*0.95),0)</f>
        <v/>
      </c>
      <c r="K1764" s="12">
        <f>IF(I1764="V2H",MIN(MAX(0,H1764),7.4,MAX(0,(M1764-P1764)*40)*0.95),0)</f>
        <v/>
      </c>
      <c r="L1764" s="12">
        <f>IF(E1764=0,0,MAX(0,H1764-K1764))</f>
        <v/>
      </c>
      <c r="M1764" s="13">
        <f>M1763+J1763/40-IF(I1763="V2H",K1763/(0.95*40),0)-IF(E1764=0,IF(E1763=1,IF(D1764=1,30,40)*0.18/(2*40),0),0)-IF(E1764=1,IF(E1763=0,IF(D1764=1,30,40)*0.18/(2*40),0),0)</f>
        <v/>
      </c>
      <c r="N1764" s="14" t="n">
        <v>0.09</v>
      </c>
      <c r="O1764" s="15">
        <f>K1764*N1764</f>
        <v/>
      </c>
      <c r="P1764">
        <f>IF(E1764=0,0.3,IF(D1764=1,IF(C1764&gt;=Params!$B$13-3,IF(C1764&lt;Params!$B$13,Params!$B$20,0.3),0.3),IF(C1764&gt;=Params!$B$15-3,IF(C1764&lt;Params!$B$15,Params!$B$21,0.3),0.3)))</f>
        <v/>
      </c>
    </row>
    <row r="1765" ht="15" customHeight="1" s="1">
      <c r="A1765" s="9" t="n">
        <v>1762</v>
      </c>
      <c r="B1765" s="6" t="inlineStr">
        <is>
          <t>15/03</t>
        </is>
      </c>
      <c r="C1765" s="6" t="n">
        <v>9</v>
      </c>
      <c r="D1765" s="6" t="n">
        <v>1</v>
      </c>
      <c r="E1765" s="10">
        <f>IF(D1765=1, IF(OR(C1765&lt;10, C1765&gt;=15),1,0), IF(OR(C1765&lt;7, C1765&gt;=18),1,0))</f>
        <v/>
      </c>
      <c r="F1765" s="11" t="n">
        <v>1.475</v>
      </c>
      <c r="G1765" s="12">
        <f>0.38*8</f>
        <v/>
      </c>
      <c r="H1765" s="12">
        <f>F1765-G1765</f>
        <v/>
      </c>
      <c r="I1765" s="10">
        <f>IF(E1765=0,"Fora",IF(E1764=0,"Carg xar",IF(H1765&lt;0,IF(M1765&lt;0.9,"Carg FV","Stby"),IF(M1765&gt;P1765,"V2H",IF(M1765&lt;0.9,"Carg xar","Stby")))))</f>
        <v/>
      </c>
      <c r="J1765" s="12">
        <f>IF(OR(I1765="Carg FV",I1765="Carg xar"),MIN(IF(I1765="Carg FV",ABS(H1765),7.4),7.4,MAX(0,(0.9-M1765)*40)*0.95),0)</f>
        <v/>
      </c>
      <c r="K1765" s="12">
        <f>IF(I1765="V2H",MIN(MAX(0,H1765),7.4,MAX(0,(M1765-P1765)*40)*0.95),0)</f>
        <v/>
      </c>
      <c r="L1765" s="12">
        <f>IF(E1765=0,0,MAX(0,H1765-K1765))</f>
        <v/>
      </c>
      <c r="M1765" s="13">
        <f>M1764+J1764/40-IF(I1764="V2H",K1764/(0.95*40),0)-IF(E1765=0,IF(E1764=1,IF(D1765=1,30,40)*0.18/(2*40),0),0)-IF(E1765=1,IF(E1764=0,IF(D1765=1,30,40)*0.18/(2*40),0),0)</f>
        <v/>
      </c>
      <c r="N1765" s="14" t="n">
        <v>0.09</v>
      </c>
      <c r="O1765" s="15">
        <f>K1765*N1765</f>
        <v/>
      </c>
      <c r="P1765">
        <f>IF(E1765=0,0.3,IF(D1765=1,IF(C1765&gt;=Params!$B$13-3,IF(C1765&lt;Params!$B$13,Params!$B$20,0.3),0.3),IF(C1765&gt;=Params!$B$15-3,IF(C1765&lt;Params!$B$15,Params!$B$21,0.3),0.3)))</f>
        <v/>
      </c>
    </row>
    <row r="1766" ht="15" customHeight="1" s="1">
      <c r="A1766" s="9" t="n">
        <v>1763</v>
      </c>
      <c r="B1766" s="6" t="inlineStr">
        <is>
          <t>15/03</t>
        </is>
      </c>
      <c r="C1766" s="6" t="n">
        <v>10</v>
      </c>
      <c r="D1766" s="6" t="n">
        <v>1</v>
      </c>
      <c r="E1766" s="10">
        <f>IF(D1766=1, IF(OR(C1766&lt;10, C1766&gt;=15),1,0), IF(OR(C1766&lt;7, C1766&gt;=18),1,0))</f>
        <v/>
      </c>
      <c r="F1766" s="11" t="n">
        <v>0</v>
      </c>
      <c r="G1766" s="12">
        <f>0.58*8</f>
        <v/>
      </c>
      <c r="H1766" s="12">
        <f>F1766-G1766</f>
        <v/>
      </c>
      <c r="I1766" s="10">
        <f>IF(E1766=0,"Fora",IF(E1765=0,"Carg xar",IF(H1766&lt;0,IF(M1766&lt;0.9,"Carg FV","Stby"),IF(M1766&gt;P1766,"V2H",IF(M1766&lt;0.9,"Carg xar","Stby")))))</f>
        <v/>
      </c>
      <c r="J1766" s="12">
        <f>IF(OR(I1766="Carg FV",I1766="Carg xar"),MIN(IF(I1766="Carg FV",ABS(H1766),7.4),7.4,MAX(0,(0.9-M1766)*40)*0.95),0)</f>
        <v/>
      </c>
      <c r="K1766" s="12">
        <f>IF(I1766="V2H",MIN(MAX(0,H1766),7.4,MAX(0,(M1766-P1766)*40)*0.95),0)</f>
        <v/>
      </c>
      <c r="L1766" s="12">
        <f>IF(E1766=0,0,MAX(0,H1766-K1766))</f>
        <v/>
      </c>
      <c r="M1766" s="13">
        <f>M1765+J1765/40-IF(I1765="V2H",K1765/(0.95*40),0)-IF(E1766=0,IF(E1765=1,IF(D1766=1,30,40)*0.18/(2*40),0),0)-IF(E1766=1,IF(E1765=0,IF(D1766=1,30,40)*0.18/(2*40),0),0)</f>
        <v/>
      </c>
      <c r="N1766" s="14" t="n">
        <v>0.09</v>
      </c>
      <c r="O1766" s="15">
        <f>K1766*N1766</f>
        <v/>
      </c>
      <c r="P1766">
        <f>IF(E1766=0,0.3,IF(D1766=1,IF(C1766&gt;=Params!$B$13-3,IF(C1766&lt;Params!$B$13,Params!$B$20,0.3),0.3),IF(C1766&gt;=Params!$B$15-3,IF(C1766&lt;Params!$B$15,Params!$B$21,0.3),0.3)))</f>
        <v/>
      </c>
    </row>
    <row r="1767" ht="15" customHeight="1" s="1">
      <c r="A1767" s="9" t="n">
        <v>1764</v>
      </c>
      <c r="B1767" s="6" t="inlineStr">
        <is>
          <t>15/03</t>
        </is>
      </c>
      <c r="C1767" s="6" t="n">
        <v>11</v>
      </c>
      <c r="D1767" s="6" t="n">
        <v>1</v>
      </c>
      <c r="E1767" s="10">
        <f>IF(D1767=1, IF(OR(C1767&lt;10, C1767&gt;=15),1,0), IF(OR(C1767&lt;7, C1767&gt;=18),1,0))</f>
        <v/>
      </c>
      <c r="F1767" s="11" t="n">
        <v>1.42</v>
      </c>
      <c r="G1767" s="12">
        <f>0.72*8</f>
        <v/>
      </c>
      <c r="H1767" s="12">
        <f>F1767-G1767</f>
        <v/>
      </c>
      <c r="I1767" s="10">
        <f>IF(E1767=0,"Fora",IF(E1766=0,"Carg xar",IF(H1767&lt;0,IF(M1767&lt;0.9,"Carg FV","Stby"),IF(M1767&gt;P1767,"V2H",IF(M1767&lt;0.9,"Carg xar","Stby")))))</f>
        <v/>
      </c>
      <c r="J1767" s="12">
        <f>IF(OR(I1767="Carg FV",I1767="Carg xar"),MIN(IF(I1767="Carg FV",ABS(H1767),7.4),7.4,MAX(0,(0.9-M1767)*40)*0.95),0)</f>
        <v/>
      </c>
      <c r="K1767" s="12">
        <f>IF(I1767="V2H",MIN(MAX(0,H1767),7.4,MAX(0,(M1767-P1767)*40)*0.95),0)</f>
        <v/>
      </c>
      <c r="L1767" s="12">
        <f>IF(E1767=0,0,MAX(0,H1767-K1767))</f>
        <v/>
      </c>
      <c r="M1767" s="13">
        <f>M1766+J1766/40-IF(I1766="V2H",K1766/(0.95*40),0)-IF(E1767=0,IF(E1766=1,IF(D1767=1,30,40)*0.18/(2*40),0),0)-IF(E1767=1,IF(E1766=0,IF(D1767=1,30,40)*0.18/(2*40),0),0)</f>
        <v/>
      </c>
      <c r="N1767" s="14" t="n">
        <v>0.09</v>
      </c>
      <c r="O1767" s="15">
        <f>K1767*N1767</f>
        <v/>
      </c>
      <c r="P1767">
        <f>IF(E1767=0,0.3,IF(D1767=1,IF(C1767&gt;=Params!$B$13-3,IF(C1767&lt;Params!$B$13,Params!$B$20,0.3),0.3),IF(C1767&gt;=Params!$B$15-3,IF(C1767&lt;Params!$B$15,Params!$B$21,0.3),0.3)))</f>
        <v/>
      </c>
    </row>
    <row r="1768" ht="15" customHeight="1" s="1">
      <c r="A1768" s="9" t="n">
        <v>1765</v>
      </c>
      <c r="B1768" s="6" t="inlineStr">
        <is>
          <t>15/03</t>
        </is>
      </c>
      <c r="C1768" s="6" t="n">
        <v>12</v>
      </c>
      <c r="D1768" s="6" t="n">
        <v>1</v>
      </c>
      <c r="E1768" s="10">
        <f>IF(D1768=1, IF(OR(C1768&lt;10, C1768&gt;=15),1,0), IF(OR(C1768&lt;7, C1768&gt;=18),1,0))</f>
        <v/>
      </c>
      <c r="F1768" s="11" t="n">
        <v>1.93</v>
      </c>
      <c r="G1768" s="12">
        <f>0.78*8</f>
        <v/>
      </c>
      <c r="H1768" s="12">
        <f>F1768-G1768</f>
        <v/>
      </c>
      <c r="I1768" s="10">
        <f>IF(E1768=0,"Fora",IF(E1767=0,"Carg xar",IF(H1768&lt;0,IF(M1768&lt;0.9,"Carg FV","Stby"),IF(M1768&gt;P1768,"V2H",IF(M1768&lt;0.9,"Carg xar","Stby")))))</f>
        <v/>
      </c>
      <c r="J1768" s="12">
        <f>IF(OR(I1768="Carg FV",I1768="Carg xar"),MIN(IF(I1768="Carg FV",ABS(H1768),7.4),7.4,MAX(0,(0.9-M1768)*40)*0.95),0)</f>
        <v/>
      </c>
      <c r="K1768" s="12">
        <f>IF(I1768="V2H",MIN(MAX(0,H1768),7.4,MAX(0,(M1768-P1768)*40)*0.95),0)</f>
        <v/>
      </c>
      <c r="L1768" s="12">
        <f>IF(E1768=0,0,MAX(0,H1768-K1768))</f>
        <v/>
      </c>
      <c r="M1768" s="13">
        <f>M1767+J1767/40-IF(I1767="V2H",K1767/(0.95*40),0)-IF(E1768=0,IF(E1767=1,IF(D1768=1,30,40)*0.18/(2*40),0),0)-IF(E1768=1,IF(E1767=0,IF(D1768=1,30,40)*0.18/(2*40),0),0)</f>
        <v/>
      </c>
      <c r="N1768" s="14" t="n">
        <v>0.09</v>
      </c>
      <c r="O1768" s="15">
        <f>K1768*N1768</f>
        <v/>
      </c>
      <c r="P1768">
        <f>IF(E1768=0,0.3,IF(D1768=1,IF(C1768&gt;=Params!$B$13-3,IF(C1768&lt;Params!$B$13,Params!$B$20,0.3),0.3),IF(C1768&gt;=Params!$B$15-3,IF(C1768&lt;Params!$B$15,Params!$B$21,0.3),0.3)))</f>
        <v/>
      </c>
    </row>
    <row r="1769" ht="15" customHeight="1" s="1">
      <c r="A1769" s="9" t="n">
        <v>1766</v>
      </c>
      <c r="B1769" s="6" t="inlineStr">
        <is>
          <t>15/03</t>
        </is>
      </c>
      <c r="C1769" s="6" t="n">
        <v>13</v>
      </c>
      <c r="D1769" s="6" t="n">
        <v>1</v>
      </c>
      <c r="E1769" s="10">
        <f>IF(D1769=1, IF(OR(C1769&lt;10, C1769&gt;=15),1,0), IF(OR(C1769&lt;7, C1769&gt;=18),1,0))</f>
        <v/>
      </c>
      <c r="F1769" s="11" t="n">
        <v>1.661</v>
      </c>
      <c r="G1769" s="12">
        <f>0.75*8</f>
        <v/>
      </c>
      <c r="H1769" s="12">
        <f>F1769-G1769</f>
        <v/>
      </c>
      <c r="I1769" s="10">
        <f>IF(E1769=0,"Fora",IF(E1768=0,"Carg xar",IF(H1769&lt;0,IF(M1769&lt;0.9,"Carg FV","Stby"),IF(M1769&gt;P1769,"V2H",IF(M1769&lt;0.9,"Carg xar","Stby")))))</f>
        <v/>
      </c>
      <c r="J1769" s="12">
        <f>IF(OR(I1769="Carg FV",I1769="Carg xar"),MIN(IF(I1769="Carg FV",ABS(H1769),7.4),7.4,MAX(0,(0.9-M1769)*40)*0.95),0)</f>
        <v/>
      </c>
      <c r="K1769" s="12">
        <f>IF(I1769="V2H",MIN(MAX(0,H1769),7.4,MAX(0,(M1769-P1769)*40)*0.95),0)</f>
        <v/>
      </c>
      <c r="L1769" s="12">
        <f>IF(E1769=0,0,MAX(0,H1769-K1769))</f>
        <v/>
      </c>
      <c r="M1769" s="13">
        <f>M1768+J1768/40-IF(I1768="V2H",K1768/(0.95*40),0)-IF(E1769=0,IF(E1768=1,IF(D1769=1,30,40)*0.18/(2*40),0),0)-IF(E1769=1,IF(E1768=0,IF(D1769=1,30,40)*0.18/(2*40),0),0)</f>
        <v/>
      </c>
      <c r="N1769" s="14" t="n">
        <v>0.09</v>
      </c>
      <c r="O1769" s="15">
        <f>K1769*N1769</f>
        <v/>
      </c>
      <c r="P1769">
        <f>IF(E1769=0,0.3,IF(D1769=1,IF(C1769&gt;=Params!$B$13-3,IF(C1769&lt;Params!$B$13,Params!$B$20,0.3),0.3),IF(C1769&gt;=Params!$B$15-3,IF(C1769&lt;Params!$B$15,Params!$B$21,0.3),0.3)))</f>
        <v/>
      </c>
    </row>
    <row r="1770" ht="15" customHeight="1" s="1">
      <c r="A1770" s="9" t="n">
        <v>1767</v>
      </c>
      <c r="B1770" s="6" t="inlineStr">
        <is>
          <t>15/03</t>
        </is>
      </c>
      <c r="C1770" s="6" t="n">
        <v>14</v>
      </c>
      <c r="D1770" s="6" t="n">
        <v>1</v>
      </c>
      <c r="E1770" s="10">
        <f>IF(D1770=1, IF(OR(C1770&lt;10, C1770&gt;=15),1,0), IF(OR(C1770&lt;7, C1770&gt;=18),1,0))</f>
        <v/>
      </c>
      <c r="F1770" s="11" t="n">
        <v>0</v>
      </c>
      <c r="G1770" s="12">
        <f>0.62*8</f>
        <v/>
      </c>
      <c r="H1770" s="12">
        <f>F1770-G1770</f>
        <v/>
      </c>
      <c r="I1770" s="10">
        <f>IF(E1770=0,"Fora",IF(E1769=0,"Carg xar",IF(H1770&lt;0,IF(M1770&lt;0.9,"Carg FV","Stby"),IF(M1770&gt;P1770,"V2H",IF(M1770&lt;0.9,"Carg xar","Stby")))))</f>
        <v/>
      </c>
      <c r="J1770" s="12">
        <f>IF(OR(I1770="Carg FV",I1770="Carg xar"),MIN(IF(I1770="Carg FV",ABS(H1770),7.4),7.4,MAX(0,(0.9-M1770)*40)*0.95),0)</f>
        <v/>
      </c>
      <c r="K1770" s="12">
        <f>IF(I1770="V2H",MIN(MAX(0,H1770),7.4,MAX(0,(M1770-P1770)*40)*0.95),0)</f>
        <v/>
      </c>
      <c r="L1770" s="12">
        <f>IF(E1770=0,0,MAX(0,H1770-K1770))</f>
        <v/>
      </c>
      <c r="M1770" s="13">
        <f>M1769+J1769/40-IF(I1769="V2H",K1769/(0.95*40),0)-IF(E1770=0,IF(E1769=1,IF(D1770=1,30,40)*0.18/(2*40),0),0)-IF(E1770=1,IF(E1769=0,IF(D1770=1,30,40)*0.18/(2*40),0),0)</f>
        <v/>
      </c>
      <c r="N1770" s="14" t="n">
        <v>0.09</v>
      </c>
      <c r="O1770" s="15">
        <f>K1770*N1770</f>
        <v/>
      </c>
      <c r="P1770">
        <f>IF(E1770=0,0.3,IF(D1770=1,IF(C1770&gt;=Params!$B$13-3,IF(C1770&lt;Params!$B$13,Params!$B$20,0.3),0.3),IF(C1770&gt;=Params!$B$15-3,IF(C1770&lt;Params!$B$15,Params!$B$21,0.3),0.3)))</f>
        <v/>
      </c>
    </row>
    <row r="1771" ht="15" customHeight="1" s="1">
      <c r="A1771" s="9" t="n">
        <v>1768</v>
      </c>
      <c r="B1771" s="6" t="inlineStr">
        <is>
          <t>15/03</t>
        </is>
      </c>
      <c r="C1771" s="6" t="n">
        <v>15</v>
      </c>
      <c r="D1771" s="6" t="n">
        <v>1</v>
      </c>
      <c r="E1771" s="10">
        <f>IF(D1771=1, IF(OR(C1771&lt;10, C1771&gt;=15),1,0), IF(OR(C1771&lt;7, C1771&gt;=18),1,0))</f>
        <v/>
      </c>
      <c r="F1771" s="11" t="n">
        <v>0</v>
      </c>
      <c r="G1771" s="12">
        <f>0.45*8</f>
        <v/>
      </c>
      <c r="H1771" s="12">
        <f>F1771-G1771</f>
        <v/>
      </c>
      <c r="I1771" s="10">
        <f>IF(E1771=0,"Fora",IF(E1770=0,"Carg xar",IF(H1771&lt;0,IF(M1771&lt;0.9,"Carg FV","Stby"),IF(M1771&gt;P1771,"V2H",IF(M1771&lt;0.9,"Carg xar","Stby")))))</f>
        <v/>
      </c>
      <c r="J1771" s="12">
        <f>IF(OR(I1771="Carg FV",I1771="Carg xar"),MIN(IF(I1771="Carg FV",ABS(H1771),7.4),7.4,MAX(0,(0.9-M1771)*40)*0.95),0)</f>
        <v/>
      </c>
      <c r="K1771" s="12">
        <f>IF(I1771="V2H",MIN(MAX(0,H1771),7.4,MAX(0,(M1771-P1771)*40)*0.95),0)</f>
        <v/>
      </c>
      <c r="L1771" s="12">
        <f>IF(E1771=0,0,MAX(0,H1771-K1771))</f>
        <v/>
      </c>
      <c r="M1771" s="13">
        <f>M1770+J1770/40-IF(I1770="V2H",K1770/(0.95*40),0)-IF(E1771=0,IF(E1770=1,IF(D1771=1,30,40)*0.18/(2*40),0),0)-IF(E1771=1,IF(E1770=0,IF(D1771=1,30,40)*0.18/(2*40),0),0)</f>
        <v/>
      </c>
      <c r="N1771" s="14" t="n">
        <v>0.09</v>
      </c>
      <c r="O1771" s="15">
        <f>K1771*N1771</f>
        <v/>
      </c>
      <c r="P1771">
        <f>IF(E1771=0,0.3,IF(D1771=1,IF(C1771&gt;=Params!$B$13-3,IF(C1771&lt;Params!$B$13,Params!$B$20,0.3),0.3),IF(C1771&gt;=Params!$B$15-3,IF(C1771&lt;Params!$B$15,Params!$B$21,0.3),0.3)))</f>
        <v/>
      </c>
    </row>
    <row r="1772" ht="15" customHeight="1" s="1">
      <c r="A1772" s="9" t="n">
        <v>1769</v>
      </c>
      <c r="B1772" s="6" t="inlineStr">
        <is>
          <t>15/03</t>
        </is>
      </c>
      <c r="C1772" s="6" t="n">
        <v>16</v>
      </c>
      <c r="D1772" s="6" t="n">
        <v>1</v>
      </c>
      <c r="E1772" s="10">
        <f>IF(D1772=1, IF(OR(C1772&lt;10, C1772&gt;=15),1,0), IF(OR(C1772&lt;7, C1772&gt;=18),1,0))</f>
        <v/>
      </c>
      <c r="F1772" s="11" t="n">
        <v>0</v>
      </c>
      <c r="G1772" s="12">
        <f>0.25*8</f>
        <v/>
      </c>
      <c r="H1772" s="12">
        <f>F1772-G1772</f>
        <v/>
      </c>
      <c r="I1772" s="10">
        <f>IF(E1772=0,"Fora",IF(E1771=0,"Carg xar",IF(H1772&lt;0,IF(M1772&lt;0.9,"Carg FV","Stby"),IF(M1772&gt;P1772,"V2H",IF(M1772&lt;0.9,"Carg xar","Stby")))))</f>
        <v/>
      </c>
      <c r="J1772" s="12">
        <f>IF(OR(I1772="Carg FV",I1772="Carg xar"),MIN(IF(I1772="Carg FV",ABS(H1772),7.4),7.4,MAX(0,(0.9-M1772)*40)*0.95),0)</f>
        <v/>
      </c>
      <c r="K1772" s="12">
        <f>IF(I1772="V2H",MIN(MAX(0,H1772),7.4,MAX(0,(M1772-P1772)*40)*0.95),0)</f>
        <v/>
      </c>
      <c r="L1772" s="12">
        <f>IF(E1772=0,0,MAX(0,H1772-K1772))</f>
        <v/>
      </c>
      <c r="M1772" s="13">
        <f>M1771+J1771/40-IF(I1771="V2H",K1771/(0.95*40),0)-IF(E1772=0,IF(E1771=1,IF(D1772=1,30,40)*0.18/(2*40),0),0)-IF(E1772=1,IF(E1771=0,IF(D1772=1,30,40)*0.18/(2*40),0),0)</f>
        <v/>
      </c>
      <c r="N1772" s="14" t="n">
        <v>0.09</v>
      </c>
      <c r="O1772" s="15">
        <f>K1772*N1772</f>
        <v/>
      </c>
      <c r="P1772">
        <f>IF(E1772=0,0.3,IF(D1772=1,IF(C1772&gt;=Params!$B$13-3,IF(C1772&lt;Params!$B$13,Params!$B$20,0.3),0.3),IF(C1772&gt;=Params!$B$15-3,IF(C1772&lt;Params!$B$15,Params!$B$21,0.3),0.3)))</f>
        <v/>
      </c>
    </row>
    <row r="1773" ht="15" customHeight="1" s="1">
      <c r="A1773" s="9" t="n">
        <v>1770</v>
      </c>
      <c r="B1773" s="6" t="inlineStr">
        <is>
          <t>15/03</t>
        </is>
      </c>
      <c r="C1773" s="6" t="n">
        <v>17</v>
      </c>
      <c r="D1773" s="6" t="n">
        <v>1</v>
      </c>
      <c r="E1773" s="10">
        <f>IF(D1773=1, IF(OR(C1773&lt;10, C1773&gt;=15),1,0), IF(OR(C1773&lt;7, C1773&gt;=18),1,0))</f>
        <v/>
      </c>
      <c r="F1773" s="11" t="n">
        <v>0</v>
      </c>
      <c r="G1773" s="12">
        <f>0.08*8</f>
        <v/>
      </c>
      <c r="H1773" s="12">
        <f>F1773-G1773</f>
        <v/>
      </c>
      <c r="I1773" s="10">
        <f>IF(E1773=0,"Fora",IF(E1772=0,"Carg xar",IF(H1773&lt;0,IF(M1773&lt;0.9,"Carg FV","Stby"),IF(M1773&gt;P1773,"V2H",IF(M1773&lt;0.9,"Carg xar","Stby")))))</f>
        <v/>
      </c>
      <c r="J1773" s="12">
        <f>IF(OR(I1773="Carg FV",I1773="Carg xar"),MIN(IF(I1773="Carg FV",ABS(H1773),7.4),7.4,MAX(0,(0.9-M1773)*40)*0.95),0)</f>
        <v/>
      </c>
      <c r="K1773" s="12">
        <f>IF(I1773="V2H",MIN(MAX(0,H1773),7.4,MAX(0,(M1773-P1773)*40)*0.95),0)</f>
        <v/>
      </c>
      <c r="L1773" s="12">
        <f>IF(E1773=0,0,MAX(0,H1773-K1773))</f>
        <v/>
      </c>
      <c r="M1773" s="13">
        <f>M1772+J1772/40-IF(I1772="V2H",K1772/(0.95*40),0)-IF(E1773=0,IF(E1772=1,IF(D1773=1,30,40)*0.18/(2*40),0),0)-IF(E1773=1,IF(E1772=0,IF(D1773=1,30,40)*0.18/(2*40),0),0)</f>
        <v/>
      </c>
      <c r="N1773" s="14" t="n">
        <v>0.09</v>
      </c>
      <c r="O1773" s="15">
        <f>K1773*N1773</f>
        <v/>
      </c>
      <c r="P1773">
        <f>IF(E1773=0,0.3,IF(D1773=1,IF(C1773&gt;=Params!$B$13-3,IF(C1773&lt;Params!$B$13,Params!$B$20,0.3),0.3),IF(C1773&gt;=Params!$B$15-3,IF(C1773&lt;Params!$B$15,Params!$B$21,0.3),0.3)))</f>
        <v/>
      </c>
    </row>
    <row r="1774" ht="15" customHeight="1" s="1">
      <c r="A1774" s="9" t="n">
        <v>1771</v>
      </c>
      <c r="B1774" s="6" t="inlineStr">
        <is>
          <t>15/03</t>
        </is>
      </c>
      <c r="C1774" s="6" t="n">
        <v>18</v>
      </c>
      <c r="D1774" s="6" t="n">
        <v>1</v>
      </c>
      <c r="E1774" s="10">
        <f>IF(D1774=1, IF(OR(C1774&lt;10, C1774&gt;=15),1,0), IF(OR(C1774&lt;7, C1774&gt;=18),1,0))</f>
        <v/>
      </c>
      <c r="F1774" s="11" t="n">
        <v>2.032</v>
      </c>
      <c r="G1774" s="12">
        <f>0*8</f>
        <v/>
      </c>
      <c r="H1774" s="12">
        <f>F1774-G1774</f>
        <v/>
      </c>
      <c r="I1774" s="10">
        <f>IF(E1774=0,"Fora",IF(E1773=0,"Carg xar",IF(H1774&lt;0,IF(M1774&lt;0.9,"Carg FV","Stby"),IF(M1774&gt;P1774,"V2H",IF(M1774&lt;0.9,"Carg xar","Stby")))))</f>
        <v/>
      </c>
      <c r="J1774" s="12">
        <f>IF(OR(I1774="Carg FV",I1774="Carg xar"),MIN(IF(I1774="Carg FV",ABS(H1774),7.4),7.4,MAX(0,(0.9-M1774)*40)*0.95),0)</f>
        <v/>
      </c>
      <c r="K1774" s="12">
        <f>IF(I1774="V2H",MIN(MAX(0,H1774),7.4,MAX(0,(M1774-P1774)*40)*0.95),0)</f>
        <v/>
      </c>
      <c r="L1774" s="12">
        <f>IF(E1774=0,0,MAX(0,H1774-K1774))</f>
        <v/>
      </c>
      <c r="M1774" s="13">
        <f>M1773+J1773/40-IF(I1773="V2H",K1773/(0.95*40),0)-IF(E1774=0,IF(E1773=1,IF(D1774=1,30,40)*0.18/(2*40),0),0)-IF(E1774=1,IF(E1773=0,IF(D1774=1,30,40)*0.18/(2*40),0),0)</f>
        <v/>
      </c>
      <c r="N1774" s="14" t="n">
        <v>0.09</v>
      </c>
      <c r="O1774" s="15">
        <f>K1774*N1774</f>
        <v/>
      </c>
      <c r="P1774">
        <f>IF(E1774=0,0.3,IF(D1774=1,IF(C1774&gt;=Params!$B$13-3,IF(C1774&lt;Params!$B$13,Params!$B$20,0.3),0.3),IF(C1774&gt;=Params!$B$15-3,IF(C1774&lt;Params!$B$15,Params!$B$21,0.3),0.3)))</f>
        <v/>
      </c>
    </row>
    <row r="1775" ht="15" customHeight="1" s="1">
      <c r="A1775" s="9" t="n">
        <v>1772</v>
      </c>
      <c r="B1775" s="6" t="inlineStr">
        <is>
          <t>15/03</t>
        </is>
      </c>
      <c r="C1775" s="6" t="n">
        <v>19</v>
      </c>
      <c r="D1775" s="6" t="n">
        <v>1</v>
      </c>
      <c r="E1775" s="10">
        <f>IF(D1775=1, IF(OR(C1775&lt;10, C1775&gt;=15),1,0), IF(OR(C1775&lt;7, C1775&gt;=18),1,0))</f>
        <v/>
      </c>
      <c r="F1775" s="11" t="n">
        <v>3.497</v>
      </c>
      <c r="G1775" s="12">
        <f>0*8</f>
        <v/>
      </c>
      <c r="H1775" s="12">
        <f>F1775-G1775</f>
        <v/>
      </c>
      <c r="I1775" s="10">
        <f>IF(E1775=0,"Fora",IF(E1774=0,"Carg xar",IF(H1775&lt;0,IF(M1775&lt;0.9,"Carg FV","Stby"),IF(M1775&gt;P1775,"V2H",IF(M1775&lt;0.9,"Carg xar","Stby")))))</f>
        <v/>
      </c>
      <c r="J1775" s="12">
        <f>IF(OR(I1775="Carg FV",I1775="Carg xar"),MIN(IF(I1775="Carg FV",ABS(H1775),7.4),7.4,MAX(0,(0.9-M1775)*40)*0.95),0)</f>
        <v/>
      </c>
      <c r="K1775" s="12">
        <f>IF(I1775="V2H",MIN(MAX(0,H1775),7.4,MAX(0,(M1775-P1775)*40)*0.95),0)</f>
        <v/>
      </c>
      <c r="L1775" s="12">
        <f>IF(E1775=0,0,MAX(0,H1775-K1775))</f>
        <v/>
      </c>
      <c r="M1775" s="13">
        <f>M1774+J1774/40-IF(I1774="V2H",K1774/(0.95*40),0)-IF(E1775=0,IF(E1774=1,IF(D1775=1,30,40)*0.18/(2*40),0),0)-IF(E1775=1,IF(E1774=0,IF(D1775=1,30,40)*0.18/(2*40),0),0)</f>
        <v/>
      </c>
      <c r="N1775" s="14" t="n">
        <v>0.09</v>
      </c>
      <c r="O1775" s="15">
        <f>K1775*N1775</f>
        <v/>
      </c>
      <c r="P1775">
        <f>IF(E1775=0,0.3,IF(D1775=1,IF(C1775&gt;=Params!$B$13-3,IF(C1775&lt;Params!$B$13,Params!$B$20,0.3),0.3),IF(C1775&gt;=Params!$B$15-3,IF(C1775&lt;Params!$B$15,Params!$B$21,0.3),0.3)))</f>
        <v/>
      </c>
    </row>
    <row r="1776" ht="15" customHeight="1" s="1">
      <c r="A1776" s="9" t="n">
        <v>1773</v>
      </c>
      <c r="B1776" s="6" t="inlineStr">
        <is>
          <t>15/03</t>
        </is>
      </c>
      <c r="C1776" s="6" t="n">
        <v>20</v>
      </c>
      <c r="D1776" s="6" t="n">
        <v>1</v>
      </c>
      <c r="E1776" s="10">
        <f>IF(D1776=1, IF(OR(C1776&lt;10, C1776&gt;=15),1,0), IF(OR(C1776&lt;7, C1776&gt;=18),1,0))</f>
        <v/>
      </c>
      <c r="F1776" s="11" t="n">
        <v>3.642</v>
      </c>
      <c r="G1776" s="12">
        <f>0*8</f>
        <v/>
      </c>
      <c r="H1776" s="12">
        <f>F1776-G1776</f>
        <v/>
      </c>
      <c r="I1776" s="10">
        <f>IF(E1776=0,"Fora",IF(E1775=0,"Carg xar",IF(H1776&lt;0,IF(M1776&lt;0.9,"Carg FV","Stby"),IF(M1776&gt;P1776,"V2H",IF(M1776&lt;0.9,"Carg xar","Stby")))))</f>
        <v/>
      </c>
      <c r="J1776" s="12">
        <f>IF(OR(I1776="Carg FV",I1776="Carg xar"),MIN(IF(I1776="Carg FV",ABS(H1776),7.4),7.4,MAX(0,(0.9-M1776)*40)*0.95),0)</f>
        <v/>
      </c>
      <c r="K1776" s="12">
        <f>IF(I1776="V2H",MIN(MAX(0,H1776),7.4,MAX(0,(M1776-P1776)*40)*0.95),0)</f>
        <v/>
      </c>
      <c r="L1776" s="12">
        <f>IF(E1776=0,0,MAX(0,H1776-K1776))</f>
        <v/>
      </c>
      <c r="M1776" s="13">
        <f>M1775+J1775/40-IF(I1775="V2H",K1775/(0.95*40),0)-IF(E1776=0,IF(E1775=1,IF(D1776=1,30,40)*0.18/(2*40),0),0)-IF(E1776=1,IF(E1775=0,IF(D1776=1,30,40)*0.18/(2*40),0),0)</f>
        <v/>
      </c>
      <c r="N1776" s="14" t="n">
        <v>0.09</v>
      </c>
      <c r="O1776" s="15">
        <f>K1776*N1776</f>
        <v/>
      </c>
      <c r="P1776">
        <f>IF(E1776=0,0.3,IF(D1776=1,IF(C1776&gt;=Params!$B$13-3,IF(C1776&lt;Params!$B$13,Params!$B$20,0.3),0.3),IF(C1776&gt;=Params!$B$15-3,IF(C1776&lt;Params!$B$15,Params!$B$21,0.3),0.3)))</f>
        <v/>
      </c>
    </row>
    <row r="1777" ht="15" customHeight="1" s="1">
      <c r="A1777" s="9" t="n">
        <v>1774</v>
      </c>
      <c r="B1777" s="6" t="inlineStr">
        <is>
          <t>15/03</t>
        </is>
      </c>
      <c r="C1777" s="6" t="n">
        <v>21</v>
      </c>
      <c r="D1777" s="6" t="n">
        <v>1</v>
      </c>
      <c r="E1777" s="10">
        <f>IF(D1777=1, IF(OR(C1777&lt;10, C1777&gt;=15),1,0), IF(OR(C1777&lt;7, C1777&gt;=18),1,0))</f>
        <v/>
      </c>
      <c r="F1777" s="11" t="n">
        <v>3.864</v>
      </c>
      <c r="G1777" s="12">
        <f>0*8</f>
        <v/>
      </c>
      <c r="H1777" s="12">
        <f>F1777-G1777</f>
        <v/>
      </c>
      <c r="I1777" s="10">
        <f>IF(E1777=0,"Fora",IF(E1776=0,"Carg xar",IF(H1777&lt;0,IF(M1777&lt;0.9,"Carg FV","Stby"),IF(M1777&gt;P1777,"V2H",IF(M1777&lt;0.9,"Carg xar","Stby")))))</f>
        <v/>
      </c>
      <c r="J1777" s="12">
        <f>IF(OR(I1777="Carg FV",I1777="Carg xar"),MIN(IF(I1777="Carg FV",ABS(H1777),7.4),7.4,MAX(0,(0.9-M1777)*40)*0.95),0)</f>
        <v/>
      </c>
      <c r="K1777" s="12">
        <f>IF(I1777="V2H",MIN(MAX(0,H1777),7.4,MAX(0,(M1777-P1777)*40)*0.95),0)</f>
        <v/>
      </c>
      <c r="L1777" s="12">
        <f>IF(E1777=0,0,MAX(0,H1777-K1777))</f>
        <v/>
      </c>
      <c r="M1777" s="13">
        <f>M1776+J1776/40-IF(I1776="V2H",K1776/(0.95*40),0)-IF(E1777=0,IF(E1776=1,IF(D1777=1,30,40)*0.18/(2*40),0),0)-IF(E1777=1,IF(E1776=0,IF(D1777=1,30,40)*0.18/(2*40),0),0)</f>
        <v/>
      </c>
      <c r="N1777" s="14" t="n">
        <v>0.09</v>
      </c>
      <c r="O1777" s="15">
        <f>K1777*N1777</f>
        <v/>
      </c>
      <c r="P1777">
        <f>IF(E1777=0,0.3,IF(D1777=1,IF(C1777&gt;=Params!$B$13-3,IF(C1777&lt;Params!$B$13,Params!$B$20,0.3),0.3),IF(C1777&gt;=Params!$B$15-3,IF(C1777&lt;Params!$B$15,Params!$B$21,0.3),0.3)))</f>
        <v/>
      </c>
    </row>
    <row r="1778" ht="15" customHeight="1" s="1">
      <c r="A1778" s="9" t="n">
        <v>1775</v>
      </c>
      <c r="B1778" s="6" t="inlineStr">
        <is>
          <t>15/03</t>
        </is>
      </c>
      <c r="C1778" s="6" t="n">
        <v>22</v>
      </c>
      <c r="D1778" s="6" t="n">
        <v>1</v>
      </c>
      <c r="E1778" s="10">
        <f>IF(D1778=1, IF(OR(C1778&lt;10, C1778&gt;=15),1,0), IF(OR(C1778&lt;7, C1778&gt;=18),1,0))</f>
        <v/>
      </c>
      <c r="F1778" s="11" t="n">
        <v>3.488</v>
      </c>
      <c r="G1778" s="12">
        <f>0*8</f>
        <v/>
      </c>
      <c r="H1778" s="12">
        <f>F1778-G1778</f>
        <v/>
      </c>
      <c r="I1778" s="10">
        <f>IF(E1778=0,"Fora",IF(E1777=0,"Carg xar",IF(H1778&lt;0,IF(M1778&lt;0.9,"Carg FV","Stby"),IF(M1778&gt;P1778,"V2H",IF(M1778&lt;0.9,"Carg xar","Stby")))))</f>
        <v/>
      </c>
      <c r="J1778" s="12">
        <f>IF(OR(I1778="Carg FV",I1778="Carg xar"),MIN(IF(I1778="Carg FV",ABS(H1778),7.4),7.4,MAX(0,(0.9-M1778)*40)*0.95),0)</f>
        <v/>
      </c>
      <c r="K1778" s="12">
        <f>IF(I1778="V2H",MIN(MAX(0,H1778),7.4,MAX(0,(M1778-P1778)*40)*0.95),0)</f>
        <v/>
      </c>
      <c r="L1778" s="12">
        <f>IF(E1778=0,0,MAX(0,H1778-K1778))</f>
        <v/>
      </c>
      <c r="M1778" s="13">
        <f>M1777+J1777/40-IF(I1777="V2H",K1777/(0.95*40),0)-IF(E1778=0,IF(E1777=1,IF(D1778=1,30,40)*0.18/(2*40),0),0)-IF(E1778=1,IF(E1777=0,IF(D1778=1,30,40)*0.18/(2*40),0),0)</f>
        <v/>
      </c>
      <c r="N1778" s="14" t="n">
        <v>0.09</v>
      </c>
      <c r="O1778" s="15">
        <f>K1778*N1778</f>
        <v/>
      </c>
      <c r="P1778">
        <f>IF(E1778=0,0.3,IF(D1778=1,IF(C1778&gt;=Params!$B$13-3,IF(C1778&lt;Params!$B$13,Params!$B$20,0.3),0.3),IF(C1778&gt;=Params!$B$15-3,IF(C1778&lt;Params!$B$15,Params!$B$21,0.3),0.3)))</f>
        <v/>
      </c>
    </row>
    <row r="1779" ht="15" customHeight="1" s="1">
      <c r="A1779" s="9" t="n">
        <v>1776</v>
      </c>
      <c r="B1779" s="6" t="inlineStr">
        <is>
          <t>15/03</t>
        </is>
      </c>
      <c r="C1779" s="6" t="n">
        <v>23</v>
      </c>
      <c r="D1779" s="6" t="n">
        <v>1</v>
      </c>
      <c r="E1779" s="10">
        <f>IF(D1779=1, IF(OR(C1779&lt;10, C1779&gt;=15),1,0), IF(OR(C1779&lt;7, C1779&gt;=18),1,0))</f>
        <v/>
      </c>
      <c r="F1779" s="11" t="n">
        <v>3.791</v>
      </c>
      <c r="G1779" s="12">
        <f>0*8</f>
        <v/>
      </c>
      <c r="H1779" s="12">
        <f>F1779-G1779</f>
        <v/>
      </c>
      <c r="I1779" s="10">
        <f>IF(E1779=0,"Fora",IF(E1778=0,"Carg xar",IF(H1779&lt;0,IF(M1779&lt;0.9,"Carg FV","Stby"),IF(M1779&gt;P1779,"V2H",IF(M1779&lt;0.9,"Carg xar","Stby")))))</f>
        <v/>
      </c>
      <c r="J1779" s="12">
        <f>IF(OR(I1779="Carg FV",I1779="Carg xar"),MIN(IF(I1779="Carg FV",ABS(H1779),7.4),7.4,MAX(0,(0.9-M1779)*40)*0.95),0)</f>
        <v/>
      </c>
      <c r="K1779" s="12">
        <f>IF(I1779="V2H",MIN(MAX(0,H1779),7.4,MAX(0,(M1779-P1779)*40)*0.95),0)</f>
        <v/>
      </c>
      <c r="L1779" s="12">
        <f>IF(E1779=0,0,MAX(0,H1779-K1779))</f>
        <v/>
      </c>
      <c r="M1779" s="13">
        <f>M1778+J1778/40-IF(I1778="V2H",K1778/(0.95*40),0)-IF(E1779=0,IF(E1778=1,IF(D1779=1,30,40)*0.18/(2*40),0),0)-IF(E1779=1,IF(E1778=0,IF(D1779=1,30,40)*0.18/(2*40),0),0)</f>
        <v/>
      </c>
      <c r="N1779" s="14" t="n">
        <v>0.09</v>
      </c>
      <c r="O1779" s="15">
        <f>K1779*N1779</f>
        <v/>
      </c>
      <c r="P1779">
        <f>IF(E1779=0,0.3,IF(D1779=1,IF(C1779&gt;=Params!$B$13-3,IF(C1779&lt;Params!$B$13,Params!$B$20,0.3),0.3),IF(C1779&gt;=Params!$B$15-3,IF(C1779&lt;Params!$B$15,Params!$B$21,0.3),0.3)))</f>
        <v/>
      </c>
    </row>
    <row r="1780" ht="15" customHeight="1" s="1">
      <c r="A1780" s="9" t="n">
        <v>1777</v>
      </c>
      <c r="B1780" s="6" t="inlineStr">
        <is>
          <t>16/03</t>
        </is>
      </c>
      <c r="C1780" s="6" t="n">
        <v>0</v>
      </c>
      <c r="D1780" s="6" t="n">
        <v>1</v>
      </c>
      <c r="E1780" s="10">
        <f>IF(D1780=1, IF(OR(C1780&lt;10, C1780&gt;=15),1,0), IF(OR(C1780&lt;7, C1780&gt;=18),1,0))</f>
        <v/>
      </c>
      <c r="F1780" s="11" t="n">
        <v>3.888</v>
      </c>
      <c r="G1780" s="12">
        <f>0*8</f>
        <v/>
      </c>
      <c r="H1780" s="12">
        <f>F1780-G1780</f>
        <v/>
      </c>
      <c r="I1780" s="10">
        <f>IF(E1780=0,"Fora",IF(E1779=0,"Carg xar",IF(H1780&lt;0,IF(M1780&lt;0.9,"Carg FV","Stby"),IF(M1780&gt;P1780,"V2H",IF(M1780&lt;0.9,"Carg xar","Stby")))))</f>
        <v/>
      </c>
      <c r="J1780" s="12">
        <f>IF(OR(I1780="Carg FV",I1780="Carg xar"),MIN(IF(I1780="Carg FV",ABS(H1780),7.4),7.4,MAX(0,(0.9-M1780)*40)*0.95),0)</f>
        <v/>
      </c>
      <c r="K1780" s="12">
        <f>IF(I1780="V2H",MIN(MAX(0,H1780),7.4,MAX(0,(M1780-P1780)*40)*0.95),0)</f>
        <v/>
      </c>
      <c r="L1780" s="12">
        <f>IF(E1780=0,0,MAX(0,H1780-K1780))</f>
        <v/>
      </c>
      <c r="M1780" s="13">
        <f>M1779+J1779/40-IF(I1779="V2H",K1779/(0.95*40),0)-IF(E1780=0,IF(E1779=1,IF(D1780=1,30,40)*0.18/(2*40),0),0)-IF(E1780=1,IF(E1779=0,IF(D1780=1,30,40)*0.18/(2*40),0),0)</f>
        <v/>
      </c>
      <c r="N1780" s="14" t="n">
        <v>0.09</v>
      </c>
      <c r="O1780" s="15">
        <f>K1780*N1780</f>
        <v/>
      </c>
      <c r="P1780">
        <f>IF(E1780=0,0.3,IF(D1780=1,IF(C1780&gt;=Params!$B$13-3,IF(C1780&lt;Params!$B$13,Params!$B$20,0.3),0.3),IF(C1780&gt;=Params!$B$15-3,IF(C1780&lt;Params!$B$15,Params!$B$21,0.3),0.3)))</f>
        <v/>
      </c>
    </row>
    <row r="1781" ht="15" customHeight="1" s="1">
      <c r="A1781" s="9" t="n">
        <v>1778</v>
      </c>
      <c r="B1781" s="6" t="inlineStr">
        <is>
          <t>16/03</t>
        </is>
      </c>
      <c r="C1781" s="6" t="n">
        <v>1</v>
      </c>
      <c r="D1781" s="6" t="n">
        <v>1</v>
      </c>
      <c r="E1781" s="10">
        <f>IF(D1781=1, IF(OR(C1781&lt;10, C1781&gt;=15),1,0), IF(OR(C1781&lt;7, C1781&gt;=18),1,0))</f>
        <v/>
      </c>
      <c r="F1781" s="11" t="n">
        <v>3.775</v>
      </c>
      <c r="G1781" s="12">
        <f>0*8</f>
        <v/>
      </c>
      <c r="H1781" s="12">
        <f>F1781-G1781</f>
        <v/>
      </c>
      <c r="I1781" s="10">
        <f>IF(E1781=0,"Fora",IF(E1780=0,"Carg xar",IF(H1781&lt;0,IF(M1781&lt;0.9,"Carg FV","Stby"),IF(M1781&gt;P1781,"V2H",IF(M1781&lt;0.9,"Carg xar","Stby")))))</f>
        <v/>
      </c>
      <c r="J1781" s="12">
        <f>IF(OR(I1781="Carg FV",I1781="Carg xar"),MIN(IF(I1781="Carg FV",ABS(H1781),7.4),7.4,MAX(0,(0.9-M1781)*40)*0.95),0)</f>
        <v/>
      </c>
      <c r="K1781" s="12">
        <f>IF(I1781="V2H",MIN(MAX(0,H1781),7.4,MAX(0,(M1781-P1781)*40)*0.95),0)</f>
        <v/>
      </c>
      <c r="L1781" s="12">
        <f>IF(E1781=0,0,MAX(0,H1781-K1781))</f>
        <v/>
      </c>
      <c r="M1781" s="13">
        <f>M1780+J1780/40-IF(I1780="V2H",K1780/(0.95*40),0)-IF(E1781=0,IF(E1780=1,IF(D1781=1,30,40)*0.18/(2*40),0),0)-IF(E1781=1,IF(E1780=0,IF(D1781=1,30,40)*0.18/(2*40),0),0)</f>
        <v/>
      </c>
      <c r="N1781" s="14" t="n">
        <v>0.09</v>
      </c>
      <c r="O1781" s="15">
        <f>K1781*N1781</f>
        <v/>
      </c>
      <c r="P1781">
        <f>IF(E1781=0,0.3,IF(D1781=1,IF(C1781&gt;=Params!$B$13-3,IF(C1781&lt;Params!$B$13,Params!$B$20,0.3),0.3),IF(C1781&gt;=Params!$B$15-3,IF(C1781&lt;Params!$B$15,Params!$B$21,0.3),0.3)))</f>
        <v/>
      </c>
    </row>
    <row r="1782" ht="15" customHeight="1" s="1">
      <c r="A1782" s="9" t="n">
        <v>1779</v>
      </c>
      <c r="B1782" s="6" t="inlineStr">
        <is>
          <t>16/03</t>
        </is>
      </c>
      <c r="C1782" s="6" t="n">
        <v>2</v>
      </c>
      <c r="D1782" s="6" t="n">
        <v>1</v>
      </c>
      <c r="E1782" s="10">
        <f>IF(D1782=1, IF(OR(C1782&lt;10, C1782&gt;=15),1,0), IF(OR(C1782&lt;7, C1782&gt;=18),1,0))</f>
        <v/>
      </c>
      <c r="F1782" s="11" t="n">
        <v>2.7</v>
      </c>
      <c r="G1782" s="12">
        <f>0*8</f>
        <v/>
      </c>
      <c r="H1782" s="12">
        <f>F1782-G1782</f>
        <v/>
      </c>
      <c r="I1782" s="10">
        <f>IF(E1782=0,"Fora",IF(E1781=0,"Carg xar",IF(H1782&lt;0,IF(M1782&lt;0.9,"Carg FV","Stby"),IF(M1782&gt;P1782,"V2H",IF(M1782&lt;0.9,"Carg xar","Stby")))))</f>
        <v/>
      </c>
      <c r="J1782" s="12">
        <f>IF(OR(I1782="Carg FV",I1782="Carg xar"),MIN(IF(I1782="Carg FV",ABS(H1782),7.4),7.4,MAX(0,(0.9-M1782)*40)*0.95),0)</f>
        <v/>
      </c>
      <c r="K1782" s="12">
        <f>IF(I1782="V2H",MIN(MAX(0,H1782),7.4,MAX(0,(M1782-P1782)*40)*0.95),0)</f>
        <v/>
      </c>
      <c r="L1782" s="12">
        <f>IF(E1782=0,0,MAX(0,H1782-K1782))</f>
        <v/>
      </c>
      <c r="M1782" s="13">
        <f>M1781+J1781/40-IF(I1781="V2H",K1781/(0.95*40),0)-IF(E1782=0,IF(E1781=1,IF(D1782=1,30,40)*0.18/(2*40),0),0)-IF(E1782=1,IF(E1781=0,IF(D1782=1,30,40)*0.18/(2*40),0),0)</f>
        <v/>
      </c>
      <c r="N1782" s="14" t="n">
        <v>0.09</v>
      </c>
      <c r="O1782" s="15">
        <f>K1782*N1782</f>
        <v/>
      </c>
      <c r="P1782">
        <f>IF(E1782=0,0.3,IF(D1782=1,IF(C1782&gt;=Params!$B$13-3,IF(C1782&lt;Params!$B$13,Params!$B$20,0.3),0.3),IF(C1782&gt;=Params!$B$15-3,IF(C1782&lt;Params!$B$15,Params!$B$21,0.3),0.3)))</f>
        <v/>
      </c>
    </row>
    <row r="1783" ht="15" customHeight="1" s="1">
      <c r="A1783" s="9" t="n">
        <v>1780</v>
      </c>
      <c r="B1783" s="6" t="inlineStr">
        <is>
          <t>16/03</t>
        </is>
      </c>
      <c r="C1783" s="6" t="n">
        <v>3</v>
      </c>
      <c r="D1783" s="6" t="n">
        <v>1</v>
      </c>
      <c r="E1783" s="10">
        <f>IF(D1783=1, IF(OR(C1783&lt;10, C1783&gt;=15),1,0), IF(OR(C1783&lt;7, C1783&gt;=18),1,0))</f>
        <v/>
      </c>
      <c r="F1783" s="11" t="n">
        <v>3.42</v>
      </c>
      <c r="G1783" s="12">
        <f>0*8</f>
        <v/>
      </c>
      <c r="H1783" s="12">
        <f>F1783-G1783</f>
        <v/>
      </c>
      <c r="I1783" s="10">
        <f>IF(E1783=0,"Fora",IF(E1782=0,"Carg xar",IF(H1783&lt;0,IF(M1783&lt;0.9,"Carg FV","Stby"),IF(M1783&gt;P1783,"V2H",IF(M1783&lt;0.9,"Carg xar","Stby")))))</f>
        <v/>
      </c>
      <c r="J1783" s="12">
        <f>IF(OR(I1783="Carg FV",I1783="Carg xar"),MIN(IF(I1783="Carg FV",ABS(H1783),7.4),7.4,MAX(0,(0.9-M1783)*40)*0.95),0)</f>
        <v/>
      </c>
      <c r="K1783" s="12">
        <f>IF(I1783="V2H",MIN(MAX(0,H1783),7.4,MAX(0,(M1783-P1783)*40)*0.95),0)</f>
        <v/>
      </c>
      <c r="L1783" s="12">
        <f>IF(E1783=0,0,MAX(0,H1783-K1783))</f>
        <v/>
      </c>
      <c r="M1783" s="13">
        <f>M1782+J1782/40-IF(I1782="V2H",K1782/(0.95*40),0)-IF(E1783=0,IF(E1782=1,IF(D1783=1,30,40)*0.18/(2*40),0),0)-IF(E1783=1,IF(E1782=0,IF(D1783=1,30,40)*0.18/(2*40),0),0)</f>
        <v/>
      </c>
      <c r="N1783" s="14" t="n">
        <v>0.09</v>
      </c>
      <c r="O1783" s="15">
        <f>K1783*N1783</f>
        <v/>
      </c>
      <c r="P1783">
        <f>IF(E1783=0,0.3,IF(D1783=1,IF(C1783&gt;=Params!$B$13-3,IF(C1783&lt;Params!$B$13,Params!$B$20,0.3),0.3),IF(C1783&gt;=Params!$B$15-3,IF(C1783&lt;Params!$B$15,Params!$B$21,0.3),0.3)))</f>
        <v/>
      </c>
    </row>
    <row r="1784" ht="15" customHeight="1" s="1">
      <c r="A1784" s="9" t="n">
        <v>1781</v>
      </c>
      <c r="B1784" s="6" t="inlineStr">
        <is>
          <t>16/03</t>
        </is>
      </c>
      <c r="C1784" s="6" t="n">
        <v>4</v>
      </c>
      <c r="D1784" s="6" t="n">
        <v>1</v>
      </c>
      <c r="E1784" s="10">
        <f>IF(D1784=1, IF(OR(C1784&lt;10, C1784&gt;=15),1,0), IF(OR(C1784&lt;7, C1784&gt;=18),1,0))</f>
        <v/>
      </c>
      <c r="F1784" s="11" t="n">
        <v>3.116</v>
      </c>
      <c r="G1784" s="12">
        <f>0*8</f>
        <v/>
      </c>
      <c r="H1784" s="12">
        <f>F1784-G1784</f>
        <v/>
      </c>
      <c r="I1784" s="10">
        <f>IF(E1784=0,"Fora",IF(E1783=0,"Carg xar",IF(H1784&lt;0,IF(M1784&lt;0.9,"Carg FV","Stby"),IF(M1784&gt;P1784,"V2H",IF(M1784&lt;0.9,"Carg xar","Stby")))))</f>
        <v/>
      </c>
      <c r="J1784" s="12">
        <f>IF(OR(I1784="Carg FV",I1784="Carg xar"),MIN(IF(I1784="Carg FV",ABS(H1784),7.4),7.4,MAX(0,(0.9-M1784)*40)*0.95),0)</f>
        <v/>
      </c>
      <c r="K1784" s="12">
        <f>IF(I1784="V2H",MIN(MAX(0,H1784),7.4,MAX(0,(M1784-P1784)*40)*0.95),0)</f>
        <v/>
      </c>
      <c r="L1784" s="12">
        <f>IF(E1784=0,0,MAX(0,H1784-K1784))</f>
        <v/>
      </c>
      <c r="M1784" s="13">
        <f>M1783+J1783/40-IF(I1783="V2H",K1783/(0.95*40),0)-IF(E1784=0,IF(E1783=1,IF(D1784=1,30,40)*0.18/(2*40),0),0)-IF(E1784=1,IF(E1783=0,IF(D1784=1,30,40)*0.18/(2*40),0),0)</f>
        <v/>
      </c>
      <c r="N1784" s="14" t="n">
        <v>0.09</v>
      </c>
      <c r="O1784" s="15">
        <f>K1784*N1784</f>
        <v/>
      </c>
      <c r="P1784">
        <f>IF(E1784=0,0.3,IF(D1784=1,IF(C1784&gt;=Params!$B$13-3,IF(C1784&lt;Params!$B$13,Params!$B$20,0.3),0.3),IF(C1784&gt;=Params!$B$15-3,IF(C1784&lt;Params!$B$15,Params!$B$21,0.3),0.3)))</f>
        <v/>
      </c>
    </row>
    <row r="1785" ht="15" customHeight="1" s="1">
      <c r="A1785" s="9" t="n">
        <v>1782</v>
      </c>
      <c r="B1785" s="6" t="inlineStr">
        <is>
          <t>16/03</t>
        </is>
      </c>
      <c r="C1785" s="6" t="n">
        <v>5</v>
      </c>
      <c r="D1785" s="6" t="n">
        <v>1</v>
      </c>
      <c r="E1785" s="10">
        <f>IF(D1785=1, IF(OR(C1785&lt;10, C1785&gt;=15),1,0), IF(OR(C1785&lt;7, C1785&gt;=18),1,0))</f>
        <v/>
      </c>
      <c r="F1785" s="11" t="n">
        <v>3.852</v>
      </c>
      <c r="G1785" s="12">
        <f>0*8</f>
        <v/>
      </c>
      <c r="H1785" s="12">
        <f>F1785-G1785</f>
        <v/>
      </c>
      <c r="I1785" s="10">
        <f>IF(E1785=0,"Fora",IF(E1784=0,"Carg xar",IF(H1785&lt;0,IF(M1785&lt;0.9,"Carg FV","Stby"),IF(M1785&gt;P1785,"V2H",IF(M1785&lt;0.9,"Carg xar","Stby")))))</f>
        <v/>
      </c>
      <c r="J1785" s="12">
        <f>IF(OR(I1785="Carg FV",I1785="Carg xar"),MIN(IF(I1785="Carg FV",ABS(H1785),7.4),7.4,MAX(0,(0.9-M1785)*40)*0.95),0)</f>
        <v/>
      </c>
      <c r="K1785" s="12">
        <f>IF(I1785="V2H",MIN(MAX(0,H1785),7.4,MAX(0,(M1785-P1785)*40)*0.95),0)</f>
        <v/>
      </c>
      <c r="L1785" s="12">
        <f>IF(E1785=0,0,MAX(0,H1785-K1785))</f>
        <v/>
      </c>
      <c r="M1785" s="13">
        <f>M1784+J1784/40-IF(I1784="V2H",K1784/(0.95*40),0)-IF(E1785=0,IF(E1784=1,IF(D1785=1,30,40)*0.18/(2*40),0),0)-IF(E1785=1,IF(E1784=0,IF(D1785=1,30,40)*0.18/(2*40),0),0)</f>
        <v/>
      </c>
      <c r="N1785" s="14" t="n">
        <v>0.09</v>
      </c>
      <c r="O1785" s="15">
        <f>K1785*N1785</f>
        <v/>
      </c>
      <c r="P1785">
        <f>IF(E1785=0,0.3,IF(D1785=1,IF(C1785&gt;=Params!$B$13-3,IF(C1785&lt;Params!$B$13,Params!$B$20,0.3),0.3),IF(C1785&gt;=Params!$B$15-3,IF(C1785&lt;Params!$B$15,Params!$B$21,0.3),0.3)))</f>
        <v/>
      </c>
    </row>
    <row r="1786" ht="15" customHeight="1" s="1">
      <c r="A1786" s="9" t="n">
        <v>1783</v>
      </c>
      <c r="B1786" s="6" t="inlineStr">
        <is>
          <t>16/03</t>
        </is>
      </c>
      <c r="C1786" s="6" t="n">
        <v>6</v>
      </c>
      <c r="D1786" s="6" t="n">
        <v>1</v>
      </c>
      <c r="E1786" s="10">
        <f>IF(D1786=1, IF(OR(C1786&lt;10, C1786&gt;=15),1,0), IF(OR(C1786&lt;7, C1786&gt;=18),1,0))</f>
        <v/>
      </c>
      <c r="F1786" s="11" t="n">
        <v>3.186</v>
      </c>
      <c r="G1786" s="12">
        <f>0*8</f>
        <v/>
      </c>
      <c r="H1786" s="12">
        <f>F1786-G1786</f>
        <v/>
      </c>
      <c r="I1786" s="10">
        <f>IF(E1786=0,"Fora",IF(E1785=0,"Carg xar",IF(H1786&lt;0,IF(M1786&lt;0.9,"Carg FV","Stby"),IF(M1786&gt;P1786,"V2H",IF(M1786&lt;0.9,"Carg xar","Stby")))))</f>
        <v/>
      </c>
      <c r="J1786" s="12">
        <f>IF(OR(I1786="Carg FV",I1786="Carg xar"),MIN(IF(I1786="Carg FV",ABS(H1786),7.4),7.4,MAX(0,(0.9-M1786)*40)*0.95),0)</f>
        <v/>
      </c>
      <c r="K1786" s="12">
        <f>IF(I1786="V2H",MIN(MAX(0,H1786),7.4,MAX(0,(M1786-P1786)*40)*0.95),0)</f>
        <v/>
      </c>
      <c r="L1786" s="12">
        <f>IF(E1786=0,0,MAX(0,H1786-K1786))</f>
        <v/>
      </c>
      <c r="M1786" s="13">
        <f>M1785+J1785/40-IF(I1785="V2H",K1785/(0.95*40),0)-IF(E1786=0,IF(E1785=1,IF(D1786=1,30,40)*0.18/(2*40),0),0)-IF(E1786=1,IF(E1785=0,IF(D1786=1,30,40)*0.18/(2*40),0),0)</f>
        <v/>
      </c>
      <c r="N1786" s="14" t="n">
        <v>0.09</v>
      </c>
      <c r="O1786" s="15">
        <f>K1786*N1786</f>
        <v/>
      </c>
      <c r="P1786">
        <f>IF(E1786=0,0.3,IF(D1786=1,IF(C1786&gt;=Params!$B$13-3,IF(C1786&lt;Params!$B$13,Params!$B$20,0.3),0.3),IF(C1786&gt;=Params!$B$15-3,IF(C1786&lt;Params!$B$15,Params!$B$21,0.3),0.3)))</f>
        <v/>
      </c>
    </row>
    <row r="1787" ht="15" customHeight="1" s="1">
      <c r="A1787" s="9" t="n">
        <v>1784</v>
      </c>
      <c r="B1787" s="6" t="inlineStr">
        <is>
          <t>16/03</t>
        </is>
      </c>
      <c r="C1787" s="6" t="n">
        <v>7</v>
      </c>
      <c r="D1787" s="6" t="n">
        <v>1</v>
      </c>
      <c r="E1787" s="10">
        <f>IF(D1787=1, IF(OR(C1787&lt;10, C1787&gt;=15),1,0), IF(OR(C1787&lt;7, C1787&gt;=18),1,0))</f>
        <v/>
      </c>
      <c r="F1787" s="11" t="n">
        <v>3.544</v>
      </c>
      <c r="G1787" s="12">
        <f>0.05*8</f>
        <v/>
      </c>
      <c r="H1787" s="12">
        <f>F1787-G1787</f>
        <v/>
      </c>
      <c r="I1787" s="10">
        <f>IF(E1787=0,"Fora",IF(E1786=0,"Carg xar",IF(H1787&lt;0,IF(M1787&lt;0.9,"Carg FV","Stby"),IF(M1787&gt;P1787,"V2H",IF(M1787&lt;0.9,"Carg xar","Stby")))))</f>
        <v/>
      </c>
      <c r="J1787" s="12">
        <f>IF(OR(I1787="Carg FV",I1787="Carg xar"),MIN(IF(I1787="Carg FV",ABS(H1787),7.4),7.4,MAX(0,(0.9-M1787)*40)*0.95),0)</f>
        <v/>
      </c>
      <c r="K1787" s="12">
        <f>IF(I1787="V2H",MIN(MAX(0,H1787),7.4,MAX(0,(M1787-P1787)*40)*0.95),0)</f>
        <v/>
      </c>
      <c r="L1787" s="12">
        <f>IF(E1787=0,0,MAX(0,H1787-K1787))</f>
        <v/>
      </c>
      <c r="M1787" s="13">
        <f>M1786+J1786/40-IF(I1786="V2H",K1786/(0.95*40),0)-IF(E1787=0,IF(E1786=1,IF(D1787=1,30,40)*0.18/(2*40),0),0)-IF(E1787=1,IF(E1786=0,IF(D1787=1,30,40)*0.18/(2*40),0),0)</f>
        <v/>
      </c>
      <c r="N1787" s="14" t="n">
        <v>0.09</v>
      </c>
      <c r="O1787" s="15">
        <f>K1787*N1787</f>
        <v/>
      </c>
      <c r="P1787">
        <f>IF(E1787=0,0.3,IF(D1787=1,IF(C1787&gt;=Params!$B$13-3,IF(C1787&lt;Params!$B$13,Params!$B$20,0.3),0.3),IF(C1787&gt;=Params!$B$15-3,IF(C1787&lt;Params!$B$15,Params!$B$21,0.3),0.3)))</f>
        <v/>
      </c>
    </row>
    <row r="1788" ht="15" customHeight="1" s="1">
      <c r="A1788" s="9" t="n">
        <v>1785</v>
      </c>
      <c r="B1788" s="6" t="inlineStr">
        <is>
          <t>16/03</t>
        </is>
      </c>
      <c r="C1788" s="6" t="n">
        <v>8</v>
      </c>
      <c r="D1788" s="6" t="n">
        <v>1</v>
      </c>
      <c r="E1788" s="10">
        <f>IF(D1788=1, IF(OR(C1788&lt;10, C1788&gt;=15),1,0), IF(OR(C1788&lt;7, C1788&gt;=18),1,0))</f>
        <v/>
      </c>
      <c r="F1788" s="11" t="n">
        <v>0.969</v>
      </c>
      <c r="G1788" s="12">
        <f>0.18*8</f>
        <v/>
      </c>
      <c r="H1788" s="12">
        <f>F1788-G1788</f>
        <v/>
      </c>
      <c r="I1788" s="10">
        <f>IF(E1788=0,"Fora",IF(E1787=0,"Carg xar",IF(H1788&lt;0,IF(M1788&lt;0.9,"Carg FV","Stby"),IF(M1788&gt;P1788,"V2H",IF(M1788&lt;0.9,"Carg xar","Stby")))))</f>
        <v/>
      </c>
      <c r="J1788" s="12">
        <f>IF(OR(I1788="Carg FV",I1788="Carg xar"),MIN(IF(I1788="Carg FV",ABS(H1788),7.4),7.4,MAX(0,(0.9-M1788)*40)*0.95),0)</f>
        <v/>
      </c>
      <c r="K1788" s="12">
        <f>IF(I1788="V2H",MIN(MAX(0,H1788),7.4,MAX(0,(M1788-P1788)*40)*0.95),0)</f>
        <v/>
      </c>
      <c r="L1788" s="12">
        <f>IF(E1788=0,0,MAX(0,H1788-K1788))</f>
        <v/>
      </c>
      <c r="M1788" s="13">
        <f>M1787+J1787/40-IF(I1787="V2H",K1787/(0.95*40),0)-IF(E1788=0,IF(E1787=1,IF(D1788=1,30,40)*0.18/(2*40),0),0)-IF(E1788=1,IF(E1787=0,IF(D1788=1,30,40)*0.18/(2*40),0),0)</f>
        <v/>
      </c>
      <c r="N1788" s="14" t="n">
        <v>0.09</v>
      </c>
      <c r="O1788" s="15">
        <f>K1788*N1788</f>
        <v/>
      </c>
      <c r="P1788">
        <f>IF(E1788=0,0.3,IF(D1788=1,IF(C1788&gt;=Params!$B$13-3,IF(C1788&lt;Params!$B$13,Params!$B$20,0.3),0.3),IF(C1788&gt;=Params!$B$15-3,IF(C1788&lt;Params!$B$15,Params!$B$21,0.3),0.3)))</f>
        <v/>
      </c>
    </row>
    <row r="1789" ht="15" customHeight="1" s="1">
      <c r="A1789" s="9" t="n">
        <v>1786</v>
      </c>
      <c r="B1789" s="6" t="inlineStr">
        <is>
          <t>16/03</t>
        </is>
      </c>
      <c r="C1789" s="6" t="n">
        <v>9</v>
      </c>
      <c r="D1789" s="6" t="n">
        <v>1</v>
      </c>
      <c r="E1789" s="10">
        <f>IF(D1789=1, IF(OR(C1789&lt;10, C1789&gt;=15),1,0), IF(OR(C1789&lt;7, C1789&gt;=18),1,0))</f>
        <v/>
      </c>
      <c r="F1789" s="11" t="n">
        <v>1.212</v>
      </c>
      <c r="G1789" s="12">
        <f>0.38*8</f>
        <v/>
      </c>
      <c r="H1789" s="12">
        <f>F1789-G1789</f>
        <v/>
      </c>
      <c r="I1789" s="10">
        <f>IF(E1789=0,"Fora",IF(E1788=0,"Carg xar",IF(H1789&lt;0,IF(M1789&lt;0.9,"Carg FV","Stby"),IF(M1789&gt;P1789,"V2H",IF(M1789&lt;0.9,"Carg xar","Stby")))))</f>
        <v/>
      </c>
      <c r="J1789" s="12">
        <f>IF(OR(I1789="Carg FV",I1789="Carg xar"),MIN(IF(I1789="Carg FV",ABS(H1789),7.4),7.4,MAX(0,(0.9-M1789)*40)*0.95),0)</f>
        <v/>
      </c>
      <c r="K1789" s="12">
        <f>IF(I1789="V2H",MIN(MAX(0,H1789),7.4,MAX(0,(M1789-P1789)*40)*0.95),0)</f>
        <v/>
      </c>
      <c r="L1789" s="12">
        <f>IF(E1789=0,0,MAX(0,H1789-K1789))</f>
        <v/>
      </c>
      <c r="M1789" s="13">
        <f>M1788+J1788/40-IF(I1788="V2H",K1788/(0.95*40),0)-IF(E1789=0,IF(E1788=1,IF(D1789=1,30,40)*0.18/(2*40),0),0)-IF(E1789=1,IF(E1788=0,IF(D1789=1,30,40)*0.18/(2*40),0),0)</f>
        <v/>
      </c>
      <c r="N1789" s="14" t="n">
        <v>0.09</v>
      </c>
      <c r="O1789" s="15">
        <f>K1789*N1789</f>
        <v/>
      </c>
      <c r="P1789">
        <f>IF(E1789=0,0.3,IF(D1789=1,IF(C1789&gt;=Params!$B$13-3,IF(C1789&lt;Params!$B$13,Params!$B$20,0.3),0.3),IF(C1789&gt;=Params!$B$15-3,IF(C1789&lt;Params!$B$15,Params!$B$21,0.3),0.3)))</f>
        <v/>
      </c>
    </row>
    <row r="1790" ht="15" customHeight="1" s="1">
      <c r="A1790" s="9" t="n">
        <v>1787</v>
      </c>
      <c r="B1790" s="6" t="inlineStr">
        <is>
          <t>16/03</t>
        </is>
      </c>
      <c r="C1790" s="6" t="n">
        <v>10</v>
      </c>
      <c r="D1790" s="6" t="n">
        <v>1</v>
      </c>
      <c r="E1790" s="10">
        <f>IF(D1790=1, IF(OR(C1790&lt;10, C1790&gt;=15),1,0), IF(OR(C1790&lt;7, C1790&gt;=18),1,0))</f>
        <v/>
      </c>
      <c r="F1790" s="11" t="n">
        <v>4.42</v>
      </c>
      <c r="G1790" s="12">
        <f>0.58*8</f>
        <v/>
      </c>
      <c r="H1790" s="12">
        <f>F1790-G1790</f>
        <v/>
      </c>
      <c r="I1790" s="10">
        <f>IF(E1790=0,"Fora",IF(E1789=0,"Carg xar",IF(H1790&lt;0,IF(M1790&lt;0.9,"Carg FV","Stby"),IF(M1790&gt;P1790,"V2H",IF(M1790&lt;0.9,"Carg xar","Stby")))))</f>
        <v/>
      </c>
      <c r="J1790" s="12">
        <f>IF(OR(I1790="Carg FV",I1790="Carg xar"),MIN(IF(I1790="Carg FV",ABS(H1790),7.4),7.4,MAX(0,(0.9-M1790)*40)*0.95),0)</f>
        <v/>
      </c>
      <c r="K1790" s="12">
        <f>IF(I1790="V2H",MIN(MAX(0,H1790),7.4,MAX(0,(M1790-P1790)*40)*0.95),0)</f>
        <v/>
      </c>
      <c r="L1790" s="12">
        <f>IF(E1790=0,0,MAX(0,H1790-K1790))</f>
        <v/>
      </c>
      <c r="M1790" s="13">
        <f>M1789+J1789/40-IF(I1789="V2H",K1789/(0.95*40),0)-IF(E1790=0,IF(E1789=1,IF(D1790=1,30,40)*0.18/(2*40),0),0)-IF(E1790=1,IF(E1789=0,IF(D1790=1,30,40)*0.18/(2*40),0),0)</f>
        <v/>
      </c>
      <c r="N1790" s="14" t="n">
        <v>0.09</v>
      </c>
      <c r="O1790" s="15">
        <f>K1790*N1790</f>
        <v/>
      </c>
      <c r="P1790">
        <f>IF(E1790=0,0.3,IF(D1790=1,IF(C1790&gt;=Params!$B$13-3,IF(C1790&lt;Params!$B$13,Params!$B$20,0.3),0.3),IF(C1790&gt;=Params!$B$15-3,IF(C1790&lt;Params!$B$15,Params!$B$21,0.3),0.3)))</f>
        <v/>
      </c>
    </row>
    <row r="1791" ht="15" customHeight="1" s="1">
      <c r="A1791" s="9" t="n">
        <v>1788</v>
      </c>
      <c r="B1791" s="6" t="inlineStr">
        <is>
          <t>16/03</t>
        </is>
      </c>
      <c r="C1791" s="6" t="n">
        <v>11</v>
      </c>
      <c r="D1791" s="6" t="n">
        <v>1</v>
      </c>
      <c r="E1791" s="10">
        <f>IF(D1791=1, IF(OR(C1791&lt;10, C1791&gt;=15),1,0), IF(OR(C1791&lt;7, C1791&gt;=18),1,0))</f>
        <v/>
      </c>
      <c r="F1791" s="11" t="n">
        <v>2.748</v>
      </c>
      <c r="G1791" s="12">
        <f>0.72*8</f>
        <v/>
      </c>
      <c r="H1791" s="12">
        <f>F1791-G1791</f>
        <v/>
      </c>
      <c r="I1791" s="10">
        <f>IF(E1791=0,"Fora",IF(E1790=0,"Carg xar",IF(H1791&lt;0,IF(M1791&lt;0.9,"Carg FV","Stby"),IF(M1791&gt;P1791,"V2H",IF(M1791&lt;0.9,"Carg xar","Stby")))))</f>
        <v/>
      </c>
      <c r="J1791" s="12">
        <f>IF(OR(I1791="Carg FV",I1791="Carg xar"),MIN(IF(I1791="Carg FV",ABS(H1791),7.4),7.4,MAX(0,(0.9-M1791)*40)*0.95),0)</f>
        <v/>
      </c>
      <c r="K1791" s="12">
        <f>IF(I1791="V2H",MIN(MAX(0,H1791),7.4,MAX(0,(M1791-P1791)*40)*0.95),0)</f>
        <v/>
      </c>
      <c r="L1791" s="12">
        <f>IF(E1791=0,0,MAX(0,H1791-K1791))</f>
        <v/>
      </c>
      <c r="M1791" s="13">
        <f>M1790+J1790/40-IF(I1790="V2H",K1790/(0.95*40),0)-IF(E1791=0,IF(E1790=1,IF(D1791=1,30,40)*0.18/(2*40),0),0)-IF(E1791=1,IF(E1790=0,IF(D1791=1,30,40)*0.18/(2*40),0),0)</f>
        <v/>
      </c>
      <c r="N1791" s="14" t="n">
        <v>0.09</v>
      </c>
      <c r="O1791" s="15">
        <f>K1791*N1791</f>
        <v/>
      </c>
      <c r="P1791">
        <f>IF(E1791=0,0.3,IF(D1791=1,IF(C1791&gt;=Params!$B$13-3,IF(C1791&lt;Params!$B$13,Params!$B$20,0.3),0.3),IF(C1791&gt;=Params!$B$15-3,IF(C1791&lt;Params!$B$15,Params!$B$21,0.3),0.3)))</f>
        <v/>
      </c>
    </row>
    <row r="1792" ht="15" customHeight="1" s="1">
      <c r="A1792" s="9" t="n">
        <v>1789</v>
      </c>
      <c r="B1792" s="6" t="inlineStr">
        <is>
          <t>16/03</t>
        </is>
      </c>
      <c r="C1792" s="6" t="n">
        <v>12</v>
      </c>
      <c r="D1792" s="6" t="n">
        <v>1</v>
      </c>
      <c r="E1792" s="10">
        <f>IF(D1792=1, IF(OR(C1792&lt;10, C1792&gt;=15),1,0), IF(OR(C1792&lt;7, C1792&gt;=18),1,0))</f>
        <v/>
      </c>
      <c r="F1792" s="11" t="n">
        <v>2.904</v>
      </c>
      <c r="G1792" s="12">
        <f>0.78*8</f>
        <v/>
      </c>
      <c r="H1792" s="12">
        <f>F1792-G1792</f>
        <v/>
      </c>
      <c r="I1792" s="10">
        <f>IF(E1792=0,"Fora",IF(E1791=0,"Carg xar",IF(H1792&lt;0,IF(M1792&lt;0.9,"Carg FV","Stby"),IF(M1792&gt;P1792,"V2H",IF(M1792&lt;0.9,"Carg xar","Stby")))))</f>
        <v/>
      </c>
      <c r="J1792" s="12">
        <f>IF(OR(I1792="Carg FV",I1792="Carg xar"),MIN(IF(I1792="Carg FV",ABS(H1792),7.4),7.4,MAX(0,(0.9-M1792)*40)*0.95),0)</f>
        <v/>
      </c>
      <c r="K1792" s="12">
        <f>IF(I1792="V2H",MIN(MAX(0,H1792),7.4,MAX(0,(M1792-P1792)*40)*0.95),0)</f>
        <v/>
      </c>
      <c r="L1792" s="12">
        <f>IF(E1792=0,0,MAX(0,H1792-K1792))</f>
        <v/>
      </c>
      <c r="M1792" s="13">
        <f>M1791+J1791/40-IF(I1791="V2H",K1791/(0.95*40),0)-IF(E1792=0,IF(E1791=1,IF(D1792=1,30,40)*0.18/(2*40),0),0)-IF(E1792=1,IF(E1791=0,IF(D1792=1,30,40)*0.18/(2*40),0),0)</f>
        <v/>
      </c>
      <c r="N1792" s="14" t="n">
        <v>0.09</v>
      </c>
      <c r="O1792" s="15">
        <f>K1792*N1792</f>
        <v/>
      </c>
      <c r="P1792">
        <f>IF(E1792=0,0.3,IF(D1792=1,IF(C1792&gt;=Params!$B$13-3,IF(C1792&lt;Params!$B$13,Params!$B$20,0.3),0.3),IF(C1792&gt;=Params!$B$15-3,IF(C1792&lt;Params!$B$15,Params!$B$21,0.3),0.3)))</f>
        <v/>
      </c>
    </row>
    <row r="1793" ht="15" customHeight="1" s="1">
      <c r="A1793" s="9" t="n">
        <v>1790</v>
      </c>
      <c r="B1793" s="6" t="inlineStr">
        <is>
          <t>16/03</t>
        </is>
      </c>
      <c r="C1793" s="6" t="n">
        <v>13</v>
      </c>
      <c r="D1793" s="6" t="n">
        <v>1</v>
      </c>
      <c r="E1793" s="10">
        <f>IF(D1793=1, IF(OR(C1793&lt;10, C1793&gt;=15),1,0), IF(OR(C1793&lt;7, C1793&gt;=18),1,0))</f>
        <v/>
      </c>
      <c r="F1793" s="11" t="n">
        <v>0.282</v>
      </c>
      <c r="G1793" s="12">
        <f>0.75*8</f>
        <v/>
      </c>
      <c r="H1793" s="12">
        <f>F1793-G1793</f>
        <v/>
      </c>
      <c r="I1793" s="10">
        <f>IF(E1793=0,"Fora",IF(E1792=0,"Carg xar",IF(H1793&lt;0,IF(M1793&lt;0.9,"Carg FV","Stby"),IF(M1793&gt;P1793,"V2H",IF(M1793&lt;0.9,"Carg xar","Stby")))))</f>
        <v/>
      </c>
      <c r="J1793" s="12">
        <f>IF(OR(I1793="Carg FV",I1793="Carg xar"),MIN(IF(I1793="Carg FV",ABS(H1793),7.4),7.4,MAX(0,(0.9-M1793)*40)*0.95),0)</f>
        <v/>
      </c>
      <c r="K1793" s="12">
        <f>IF(I1793="V2H",MIN(MAX(0,H1793),7.4,MAX(0,(M1793-P1793)*40)*0.95),0)</f>
        <v/>
      </c>
      <c r="L1793" s="12">
        <f>IF(E1793=0,0,MAX(0,H1793-K1793))</f>
        <v/>
      </c>
      <c r="M1793" s="13">
        <f>M1792+J1792/40-IF(I1792="V2H",K1792/(0.95*40),0)-IF(E1793=0,IF(E1792=1,IF(D1793=1,30,40)*0.18/(2*40),0),0)-IF(E1793=1,IF(E1792=0,IF(D1793=1,30,40)*0.18/(2*40),0),0)</f>
        <v/>
      </c>
      <c r="N1793" s="14" t="n">
        <v>0.09</v>
      </c>
      <c r="O1793" s="15">
        <f>K1793*N1793</f>
        <v/>
      </c>
      <c r="P1793">
        <f>IF(E1793=0,0.3,IF(D1793=1,IF(C1793&gt;=Params!$B$13-3,IF(C1793&lt;Params!$B$13,Params!$B$20,0.3),0.3),IF(C1793&gt;=Params!$B$15-3,IF(C1793&lt;Params!$B$15,Params!$B$21,0.3),0.3)))</f>
        <v/>
      </c>
    </row>
    <row r="1794" ht="15" customHeight="1" s="1">
      <c r="A1794" s="9" t="n">
        <v>1791</v>
      </c>
      <c r="B1794" s="6" t="inlineStr">
        <is>
          <t>16/03</t>
        </is>
      </c>
      <c r="C1794" s="6" t="n">
        <v>14</v>
      </c>
      <c r="D1794" s="6" t="n">
        <v>1</v>
      </c>
      <c r="E1794" s="10">
        <f>IF(D1794=1, IF(OR(C1794&lt;10, C1794&gt;=15),1,0), IF(OR(C1794&lt;7, C1794&gt;=18),1,0))</f>
        <v/>
      </c>
      <c r="F1794" s="11" t="n">
        <v>1.462</v>
      </c>
      <c r="G1794" s="12">
        <f>0.62*8</f>
        <v/>
      </c>
      <c r="H1794" s="12">
        <f>F1794-G1794</f>
        <v/>
      </c>
      <c r="I1794" s="10">
        <f>IF(E1794=0,"Fora",IF(E1793=0,"Carg xar",IF(H1794&lt;0,IF(M1794&lt;0.9,"Carg FV","Stby"),IF(M1794&gt;P1794,"V2H",IF(M1794&lt;0.9,"Carg xar","Stby")))))</f>
        <v/>
      </c>
      <c r="J1794" s="12">
        <f>IF(OR(I1794="Carg FV",I1794="Carg xar"),MIN(IF(I1794="Carg FV",ABS(H1794),7.4),7.4,MAX(0,(0.9-M1794)*40)*0.95),0)</f>
        <v/>
      </c>
      <c r="K1794" s="12">
        <f>IF(I1794="V2H",MIN(MAX(0,H1794),7.4,MAX(0,(M1794-P1794)*40)*0.95),0)</f>
        <v/>
      </c>
      <c r="L1794" s="12">
        <f>IF(E1794=0,0,MAX(0,H1794-K1794))</f>
        <v/>
      </c>
      <c r="M1794" s="13">
        <f>M1793+J1793/40-IF(I1793="V2H",K1793/(0.95*40),0)-IF(E1794=0,IF(E1793=1,IF(D1794=1,30,40)*0.18/(2*40),0),0)-IF(E1794=1,IF(E1793=0,IF(D1794=1,30,40)*0.18/(2*40),0),0)</f>
        <v/>
      </c>
      <c r="N1794" s="14" t="n">
        <v>0.09</v>
      </c>
      <c r="O1794" s="15">
        <f>K1794*N1794</f>
        <v/>
      </c>
      <c r="P1794">
        <f>IF(E1794=0,0.3,IF(D1794=1,IF(C1794&gt;=Params!$B$13-3,IF(C1794&lt;Params!$B$13,Params!$B$20,0.3),0.3),IF(C1794&gt;=Params!$B$15-3,IF(C1794&lt;Params!$B$15,Params!$B$21,0.3),0.3)))</f>
        <v/>
      </c>
    </row>
    <row r="1795" ht="15" customHeight="1" s="1">
      <c r="A1795" s="9" t="n">
        <v>1792</v>
      </c>
      <c r="B1795" s="6" t="inlineStr">
        <is>
          <t>16/03</t>
        </is>
      </c>
      <c r="C1795" s="6" t="n">
        <v>15</v>
      </c>
      <c r="D1795" s="6" t="n">
        <v>1</v>
      </c>
      <c r="E1795" s="10">
        <f>IF(D1795=1, IF(OR(C1795&lt;10, C1795&gt;=15),1,0), IF(OR(C1795&lt;7, C1795&gt;=18),1,0))</f>
        <v/>
      </c>
      <c r="F1795" s="11" t="n">
        <v>0.306</v>
      </c>
      <c r="G1795" s="12">
        <f>0.45*8</f>
        <v/>
      </c>
      <c r="H1795" s="12">
        <f>F1795-G1795</f>
        <v/>
      </c>
      <c r="I1795" s="10">
        <f>IF(E1795=0,"Fora",IF(E1794=0,"Carg xar",IF(H1795&lt;0,IF(M1795&lt;0.9,"Carg FV","Stby"),IF(M1795&gt;P1795,"V2H",IF(M1795&lt;0.9,"Carg xar","Stby")))))</f>
        <v/>
      </c>
      <c r="J1795" s="12">
        <f>IF(OR(I1795="Carg FV",I1795="Carg xar"),MIN(IF(I1795="Carg FV",ABS(H1795),7.4),7.4,MAX(0,(0.9-M1795)*40)*0.95),0)</f>
        <v/>
      </c>
      <c r="K1795" s="12">
        <f>IF(I1795="V2H",MIN(MAX(0,H1795),7.4,MAX(0,(M1795-P1795)*40)*0.95),0)</f>
        <v/>
      </c>
      <c r="L1795" s="12">
        <f>IF(E1795=0,0,MAX(0,H1795-K1795))</f>
        <v/>
      </c>
      <c r="M1795" s="13">
        <f>M1794+J1794/40-IF(I1794="V2H",K1794/(0.95*40),0)-IF(E1795=0,IF(E1794=1,IF(D1795=1,30,40)*0.18/(2*40),0),0)-IF(E1795=1,IF(E1794=0,IF(D1795=1,30,40)*0.18/(2*40),0),0)</f>
        <v/>
      </c>
      <c r="N1795" s="14" t="n">
        <v>0.09</v>
      </c>
      <c r="O1795" s="15">
        <f>K1795*N1795</f>
        <v/>
      </c>
      <c r="P1795">
        <f>IF(E1795=0,0.3,IF(D1795=1,IF(C1795&gt;=Params!$B$13-3,IF(C1795&lt;Params!$B$13,Params!$B$20,0.3),0.3),IF(C1795&gt;=Params!$B$15-3,IF(C1795&lt;Params!$B$15,Params!$B$21,0.3),0.3)))</f>
        <v/>
      </c>
    </row>
    <row r="1796" ht="15" customHeight="1" s="1">
      <c r="A1796" s="9" t="n">
        <v>1793</v>
      </c>
      <c r="B1796" s="6" t="inlineStr">
        <is>
          <t>16/03</t>
        </is>
      </c>
      <c r="C1796" s="6" t="n">
        <v>16</v>
      </c>
      <c r="D1796" s="6" t="n">
        <v>1</v>
      </c>
      <c r="E1796" s="10">
        <f>IF(D1796=1, IF(OR(C1796&lt;10, C1796&gt;=15),1,0), IF(OR(C1796&lt;7, C1796&gt;=18),1,0))</f>
        <v/>
      </c>
      <c r="F1796" s="11" t="n">
        <v>0</v>
      </c>
      <c r="G1796" s="12">
        <f>0.25*8</f>
        <v/>
      </c>
      <c r="H1796" s="12">
        <f>F1796-G1796</f>
        <v/>
      </c>
      <c r="I1796" s="10">
        <f>IF(E1796=0,"Fora",IF(E1795=0,"Carg xar",IF(H1796&lt;0,IF(M1796&lt;0.9,"Carg FV","Stby"),IF(M1796&gt;P1796,"V2H",IF(M1796&lt;0.9,"Carg xar","Stby")))))</f>
        <v/>
      </c>
      <c r="J1796" s="12">
        <f>IF(OR(I1796="Carg FV",I1796="Carg xar"),MIN(IF(I1796="Carg FV",ABS(H1796),7.4),7.4,MAX(0,(0.9-M1796)*40)*0.95),0)</f>
        <v/>
      </c>
      <c r="K1796" s="12">
        <f>IF(I1796="V2H",MIN(MAX(0,H1796),7.4,MAX(0,(M1796-P1796)*40)*0.95),0)</f>
        <v/>
      </c>
      <c r="L1796" s="12">
        <f>IF(E1796=0,0,MAX(0,H1796-K1796))</f>
        <v/>
      </c>
      <c r="M1796" s="13">
        <f>M1795+J1795/40-IF(I1795="V2H",K1795/(0.95*40),0)-IF(E1796=0,IF(E1795=1,IF(D1796=1,30,40)*0.18/(2*40),0),0)-IF(E1796=1,IF(E1795=0,IF(D1796=1,30,40)*0.18/(2*40),0),0)</f>
        <v/>
      </c>
      <c r="N1796" s="14" t="n">
        <v>0.09</v>
      </c>
      <c r="O1796" s="15">
        <f>K1796*N1796</f>
        <v/>
      </c>
      <c r="P1796">
        <f>IF(E1796=0,0.3,IF(D1796=1,IF(C1796&gt;=Params!$B$13-3,IF(C1796&lt;Params!$B$13,Params!$B$20,0.3),0.3),IF(C1796&gt;=Params!$B$15-3,IF(C1796&lt;Params!$B$15,Params!$B$21,0.3),0.3)))</f>
        <v/>
      </c>
    </row>
    <row r="1797" ht="15" customHeight="1" s="1">
      <c r="A1797" s="9" t="n">
        <v>1794</v>
      </c>
      <c r="B1797" s="6" t="inlineStr">
        <is>
          <t>16/03</t>
        </is>
      </c>
      <c r="C1797" s="6" t="n">
        <v>17</v>
      </c>
      <c r="D1797" s="6" t="n">
        <v>1</v>
      </c>
      <c r="E1797" s="10">
        <f>IF(D1797=1, IF(OR(C1797&lt;10, C1797&gt;=15),1,0), IF(OR(C1797&lt;7, C1797&gt;=18),1,0))</f>
        <v/>
      </c>
      <c r="F1797" s="11" t="n">
        <v>0.291</v>
      </c>
      <c r="G1797" s="12">
        <f>0.08*8</f>
        <v/>
      </c>
      <c r="H1797" s="12">
        <f>F1797-G1797</f>
        <v/>
      </c>
      <c r="I1797" s="10">
        <f>IF(E1797=0,"Fora",IF(E1796=0,"Carg xar",IF(H1797&lt;0,IF(M1797&lt;0.9,"Carg FV","Stby"),IF(M1797&gt;P1797,"V2H",IF(M1797&lt;0.9,"Carg xar","Stby")))))</f>
        <v/>
      </c>
      <c r="J1797" s="12">
        <f>IF(OR(I1797="Carg FV",I1797="Carg xar"),MIN(IF(I1797="Carg FV",ABS(H1797),7.4),7.4,MAX(0,(0.9-M1797)*40)*0.95),0)</f>
        <v/>
      </c>
      <c r="K1797" s="12">
        <f>IF(I1797="V2H",MIN(MAX(0,H1797),7.4,MAX(0,(M1797-P1797)*40)*0.95),0)</f>
        <v/>
      </c>
      <c r="L1797" s="12">
        <f>IF(E1797=0,0,MAX(0,H1797-K1797))</f>
        <v/>
      </c>
      <c r="M1797" s="13">
        <f>M1796+J1796/40-IF(I1796="V2H",K1796/(0.95*40),0)-IF(E1797=0,IF(E1796=1,IF(D1797=1,30,40)*0.18/(2*40),0),0)-IF(E1797=1,IF(E1796=0,IF(D1797=1,30,40)*0.18/(2*40),0),0)</f>
        <v/>
      </c>
      <c r="N1797" s="14" t="n">
        <v>0.09</v>
      </c>
      <c r="O1797" s="15">
        <f>K1797*N1797</f>
        <v/>
      </c>
      <c r="P1797">
        <f>IF(E1797=0,0.3,IF(D1797=1,IF(C1797&gt;=Params!$B$13-3,IF(C1797&lt;Params!$B$13,Params!$B$20,0.3),0.3),IF(C1797&gt;=Params!$B$15-3,IF(C1797&lt;Params!$B$15,Params!$B$21,0.3),0.3)))</f>
        <v/>
      </c>
    </row>
    <row r="1798" ht="15" customHeight="1" s="1">
      <c r="A1798" s="9" t="n">
        <v>1795</v>
      </c>
      <c r="B1798" s="6" t="inlineStr">
        <is>
          <t>16/03</t>
        </is>
      </c>
      <c r="C1798" s="6" t="n">
        <v>18</v>
      </c>
      <c r="D1798" s="6" t="n">
        <v>1</v>
      </c>
      <c r="E1798" s="10">
        <f>IF(D1798=1, IF(OR(C1798&lt;10, C1798&gt;=15),1,0), IF(OR(C1798&lt;7, C1798&gt;=18),1,0))</f>
        <v/>
      </c>
      <c r="F1798" s="11" t="n">
        <v>0.406</v>
      </c>
      <c r="G1798" s="12">
        <f>0*8</f>
        <v/>
      </c>
      <c r="H1798" s="12">
        <f>F1798-G1798</f>
        <v/>
      </c>
      <c r="I1798" s="10">
        <f>IF(E1798=0,"Fora",IF(E1797=0,"Carg xar",IF(H1798&lt;0,IF(M1798&lt;0.9,"Carg FV","Stby"),IF(M1798&gt;P1798,"V2H",IF(M1798&lt;0.9,"Carg xar","Stby")))))</f>
        <v/>
      </c>
      <c r="J1798" s="12">
        <f>IF(OR(I1798="Carg FV",I1798="Carg xar"),MIN(IF(I1798="Carg FV",ABS(H1798),7.4),7.4,MAX(0,(0.9-M1798)*40)*0.95),0)</f>
        <v/>
      </c>
      <c r="K1798" s="12">
        <f>IF(I1798="V2H",MIN(MAX(0,H1798),7.4,MAX(0,(M1798-P1798)*40)*0.95),0)</f>
        <v/>
      </c>
      <c r="L1798" s="12">
        <f>IF(E1798=0,0,MAX(0,H1798-K1798))</f>
        <v/>
      </c>
      <c r="M1798" s="13">
        <f>M1797+J1797/40-IF(I1797="V2H",K1797/(0.95*40),0)-IF(E1798=0,IF(E1797=1,IF(D1798=1,30,40)*0.18/(2*40),0),0)-IF(E1798=1,IF(E1797=0,IF(D1798=1,30,40)*0.18/(2*40),0),0)</f>
        <v/>
      </c>
      <c r="N1798" s="14" t="n">
        <v>0.09</v>
      </c>
      <c r="O1798" s="15">
        <f>K1798*N1798</f>
        <v/>
      </c>
      <c r="P1798">
        <f>IF(E1798=0,0.3,IF(D1798=1,IF(C1798&gt;=Params!$B$13-3,IF(C1798&lt;Params!$B$13,Params!$B$20,0.3),0.3),IF(C1798&gt;=Params!$B$15-3,IF(C1798&lt;Params!$B$15,Params!$B$21,0.3),0.3)))</f>
        <v/>
      </c>
    </row>
    <row r="1799" ht="15" customHeight="1" s="1">
      <c r="A1799" s="9" t="n">
        <v>1796</v>
      </c>
      <c r="B1799" s="6" t="inlineStr">
        <is>
          <t>16/03</t>
        </is>
      </c>
      <c r="C1799" s="6" t="n">
        <v>19</v>
      </c>
      <c r="D1799" s="6" t="n">
        <v>1</v>
      </c>
      <c r="E1799" s="10">
        <f>IF(D1799=1, IF(OR(C1799&lt;10, C1799&gt;=15),1,0), IF(OR(C1799&lt;7, C1799&gt;=18),1,0))</f>
        <v/>
      </c>
      <c r="F1799" s="11" t="n">
        <v>0.54</v>
      </c>
      <c r="G1799" s="12">
        <f>0*8</f>
        <v/>
      </c>
      <c r="H1799" s="12">
        <f>F1799-G1799</f>
        <v/>
      </c>
      <c r="I1799" s="10">
        <f>IF(E1799=0,"Fora",IF(E1798=0,"Carg xar",IF(H1799&lt;0,IF(M1799&lt;0.9,"Carg FV","Stby"),IF(M1799&gt;P1799,"V2H",IF(M1799&lt;0.9,"Carg xar","Stby")))))</f>
        <v/>
      </c>
      <c r="J1799" s="12">
        <f>IF(OR(I1799="Carg FV",I1799="Carg xar"),MIN(IF(I1799="Carg FV",ABS(H1799),7.4),7.4,MAX(0,(0.9-M1799)*40)*0.95),0)</f>
        <v/>
      </c>
      <c r="K1799" s="12">
        <f>IF(I1799="V2H",MIN(MAX(0,H1799),7.4,MAX(0,(M1799-P1799)*40)*0.95),0)</f>
        <v/>
      </c>
      <c r="L1799" s="12">
        <f>IF(E1799=0,0,MAX(0,H1799-K1799))</f>
        <v/>
      </c>
      <c r="M1799" s="13">
        <f>M1798+J1798/40-IF(I1798="V2H",K1798/(0.95*40),0)-IF(E1799=0,IF(E1798=1,IF(D1799=1,30,40)*0.18/(2*40),0),0)-IF(E1799=1,IF(E1798=0,IF(D1799=1,30,40)*0.18/(2*40),0),0)</f>
        <v/>
      </c>
      <c r="N1799" s="14" t="n">
        <v>0.09</v>
      </c>
      <c r="O1799" s="15">
        <f>K1799*N1799</f>
        <v/>
      </c>
      <c r="P1799">
        <f>IF(E1799=0,0.3,IF(D1799=1,IF(C1799&gt;=Params!$B$13-3,IF(C1799&lt;Params!$B$13,Params!$B$20,0.3),0.3),IF(C1799&gt;=Params!$B$15-3,IF(C1799&lt;Params!$B$15,Params!$B$21,0.3),0.3)))</f>
        <v/>
      </c>
    </row>
    <row r="1800" ht="15" customHeight="1" s="1">
      <c r="A1800" s="9" t="n">
        <v>1797</v>
      </c>
      <c r="B1800" s="6" t="inlineStr">
        <is>
          <t>16/03</t>
        </is>
      </c>
      <c r="C1800" s="6" t="n">
        <v>20</v>
      </c>
      <c r="D1800" s="6" t="n">
        <v>1</v>
      </c>
      <c r="E1800" s="10">
        <f>IF(D1800=1, IF(OR(C1800&lt;10, C1800&gt;=15),1,0), IF(OR(C1800&lt;7, C1800&gt;=18),1,0))</f>
        <v/>
      </c>
      <c r="F1800" s="11" t="n">
        <v>4.209</v>
      </c>
      <c r="G1800" s="12">
        <f>0*8</f>
        <v/>
      </c>
      <c r="H1800" s="12">
        <f>F1800-G1800</f>
        <v/>
      </c>
      <c r="I1800" s="10">
        <f>IF(E1800=0,"Fora",IF(E1799=0,"Carg xar",IF(H1800&lt;0,IF(M1800&lt;0.9,"Carg FV","Stby"),IF(M1800&gt;P1800,"V2H",IF(M1800&lt;0.9,"Carg xar","Stby")))))</f>
        <v/>
      </c>
      <c r="J1800" s="12">
        <f>IF(OR(I1800="Carg FV",I1800="Carg xar"),MIN(IF(I1800="Carg FV",ABS(H1800),7.4),7.4,MAX(0,(0.9-M1800)*40)*0.95),0)</f>
        <v/>
      </c>
      <c r="K1800" s="12">
        <f>IF(I1800="V2H",MIN(MAX(0,H1800),7.4,MAX(0,(M1800-P1800)*40)*0.95),0)</f>
        <v/>
      </c>
      <c r="L1800" s="12">
        <f>IF(E1800=0,0,MAX(0,H1800-K1800))</f>
        <v/>
      </c>
      <c r="M1800" s="13">
        <f>M1799+J1799/40-IF(I1799="V2H",K1799/(0.95*40),0)-IF(E1800=0,IF(E1799=1,IF(D1800=1,30,40)*0.18/(2*40),0),0)-IF(E1800=1,IF(E1799=0,IF(D1800=1,30,40)*0.18/(2*40),0),0)</f>
        <v/>
      </c>
      <c r="N1800" s="14" t="n">
        <v>0.09</v>
      </c>
      <c r="O1800" s="15">
        <f>K1800*N1800</f>
        <v/>
      </c>
      <c r="P1800">
        <f>IF(E1800=0,0.3,IF(D1800=1,IF(C1800&gt;=Params!$B$13-3,IF(C1800&lt;Params!$B$13,Params!$B$20,0.3),0.3),IF(C1800&gt;=Params!$B$15-3,IF(C1800&lt;Params!$B$15,Params!$B$21,0.3),0.3)))</f>
        <v/>
      </c>
    </row>
    <row r="1801" ht="15" customHeight="1" s="1">
      <c r="A1801" s="9" t="n">
        <v>1798</v>
      </c>
      <c r="B1801" s="6" t="inlineStr">
        <is>
          <t>16/03</t>
        </is>
      </c>
      <c r="C1801" s="6" t="n">
        <v>21</v>
      </c>
      <c r="D1801" s="6" t="n">
        <v>1</v>
      </c>
      <c r="E1801" s="10">
        <f>IF(D1801=1, IF(OR(C1801&lt;10, C1801&gt;=15),1,0), IF(OR(C1801&lt;7, C1801&gt;=18),1,0))</f>
        <v/>
      </c>
      <c r="F1801" s="11" t="n">
        <v>3.844</v>
      </c>
      <c r="G1801" s="12">
        <f>0*8</f>
        <v/>
      </c>
      <c r="H1801" s="12">
        <f>F1801-G1801</f>
        <v/>
      </c>
      <c r="I1801" s="10">
        <f>IF(E1801=0,"Fora",IF(E1800=0,"Carg xar",IF(H1801&lt;0,IF(M1801&lt;0.9,"Carg FV","Stby"),IF(M1801&gt;P1801,"V2H",IF(M1801&lt;0.9,"Carg xar","Stby")))))</f>
        <v/>
      </c>
      <c r="J1801" s="12">
        <f>IF(OR(I1801="Carg FV",I1801="Carg xar"),MIN(IF(I1801="Carg FV",ABS(H1801),7.4),7.4,MAX(0,(0.9-M1801)*40)*0.95),0)</f>
        <v/>
      </c>
      <c r="K1801" s="12">
        <f>IF(I1801="V2H",MIN(MAX(0,H1801),7.4,MAX(0,(M1801-P1801)*40)*0.95),0)</f>
        <v/>
      </c>
      <c r="L1801" s="12">
        <f>IF(E1801=0,0,MAX(0,H1801-K1801))</f>
        <v/>
      </c>
      <c r="M1801" s="13">
        <f>M1800+J1800/40-IF(I1800="V2H",K1800/(0.95*40),0)-IF(E1801=0,IF(E1800=1,IF(D1801=1,30,40)*0.18/(2*40),0),0)-IF(E1801=1,IF(E1800=0,IF(D1801=1,30,40)*0.18/(2*40),0),0)</f>
        <v/>
      </c>
      <c r="N1801" s="14" t="n">
        <v>0.09</v>
      </c>
      <c r="O1801" s="15">
        <f>K1801*N1801</f>
        <v/>
      </c>
      <c r="P1801">
        <f>IF(E1801=0,0.3,IF(D1801=1,IF(C1801&gt;=Params!$B$13-3,IF(C1801&lt;Params!$B$13,Params!$B$20,0.3),0.3),IF(C1801&gt;=Params!$B$15-3,IF(C1801&lt;Params!$B$15,Params!$B$21,0.3),0.3)))</f>
        <v/>
      </c>
    </row>
    <row r="1802" ht="15" customHeight="1" s="1">
      <c r="A1802" s="9" t="n">
        <v>1799</v>
      </c>
      <c r="B1802" s="6" t="inlineStr">
        <is>
          <t>16/03</t>
        </is>
      </c>
      <c r="C1802" s="6" t="n">
        <v>22</v>
      </c>
      <c r="D1802" s="6" t="n">
        <v>1</v>
      </c>
      <c r="E1802" s="10">
        <f>IF(D1802=1, IF(OR(C1802&lt;10, C1802&gt;=15),1,0), IF(OR(C1802&lt;7, C1802&gt;=18),1,0))</f>
        <v/>
      </c>
      <c r="F1802" s="11" t="n">
        <v>3.127</v>
      </c>
      <c r="G1802" s="12">
        <f>0*8</f>
        <v/>
      </c>
      <c r="H1802" s="12">
        <f>F1802-G1802</f>
        <v/>
      </c>
      <c r="I1802" s="10">
        <f>IF(E1802=0,"Fora",IF(E1801=0,"Carg xar",IF(H1802&lt;0,IF(M1802&lt;0.9,"Carg FV","Stby"),IF(M1802&gt;P1802,"V2H",IF(M1802&lt;0.9,"Carg xar","Stby")))))</f>
        <v/>
      </c>
      <c r="J1802" s="12">
        <f>IF(OR(I1802="Carg FV",I1802="Carg xar"),MIN(IF(I1802="Carg FV",ABS(H1802),7.4),7.4,MAX(0,(0.9-M1802)*40)*0.95),0)</f>
        <v/>
      </c>
      <c r="K1802" s="12">
        <f>IF(I1802="V2H",MIN(MAX(0,H1802),7.4,MAX(0,(M1802-P1802)*40)*0.95),0)</f>
        <v/>
      </c>
      <c r="L1802" s="12">
        <f>IF(E1802=0,0,MAX(0,H1802-K1802))</f>
        <v/>
      </c>
      <c r="M1802" s="13">
        <f>M1801+J1801/40-IF(I1801="V2H",K1801/(0.95*40),0)-IF(E1802=0,IF(E1801=1,IF(D1802=1,30,40)*0.18/(2*40),0),0)-IF(E1802=1,IF(E1801=0,IF(D1802=1,30,40)*0.18/(2*40),0),0)</f>
        <v/>
      </c>
      <c r="N1802" s="14" t="n">
        <v>0.09</v>
      </c>
      <c r="O1802" s="15">
        <f>K1802*N1802</f>
        <v/>
      </c>
      <c r="P1802">
        <f>IF(E1802=0,0.3,IF(D1802=1,IF(C1802&gt;=Params!$B$13-3,IF(C1802&lt;Params!$B$13,Params!$B$20,0.3),0.3),IF(C1802&gt;=Params!$B$15-3,IF(C1802&lt;Params!$B$15,Params!$B$21,0.3),0.3)))</f>
        <v/>
      </c>
    </row>
    <row r="1803" ht="15" customHeight="1" s="1">
      <c r="A1803" s="9" t="n">
        <v>1800</v>
      </c>
      <c r="B1803" s="6" t="inlineStr">
        <is>
          <t>16/03</t>
        </is>
      </c>
      <c r="C1803" s="6" t="n">
        <v>23</v>
      </c>
      <c r="D1803" s="6" t="n">
        <v>1</v>
      </c>
      <c r="E1803" s="10">
        <f>IF(D1803=1, IF(OR(C1803&lt;10, C1803&gt;=15),1,0), IF(OR(C1803&lt;7, C1803&gt;=18),1,0))</f>
        <v/>
      </c>
      <c r="F1803" s="11" t="n">
        <v>3.053</v>
      </c>
      <c r="G1803" s="12">
        <f>0*8</f>
        <v/>
      </c>
      <c r="H1803" s="12">
        <f>F1803-G1803</f>
        <v/>
      </c>
      <c r="I1803" s="10">
        <f>IF(E1803=0,"Fora",IF(E1802=0,"Carg xar",IF(H1803&lt;0,IF(M1803&lt;0.9,"Carg FV","Stby"),IF(M1803&gt;P1803,"V2H",IF(M1803&lt;0.9,"Carg xar","Stby")))))</f>
        <v/>
      </c>
      <c r="J1803" s="12">
        <f>IF(OR(I1803="Carg FV",I1803="Carg xar"),MIN(IF(I1803="Carg FV",ABS(H1803),7.4),7.4,MAX(0,(0.9-M1803)*40)*0.95),0)</f>
        <v/>
      </c>
      <c r="K1803" s="12">
        <f>IF(I1803="V2H",MIN(MAX(0,H1803),7.4,MAX(0,(M1803-P1803)*40)*0.95),0)</f>
        <v/>
      </c>
      <c r="L1803" s="12">
        <f>IF(E1803=0,0,MAX(0,H1803-K1803))</f>
        <v/>
      </c>
      <c r="M1803" s="13">
        <f>M1802+J1802/40-IF(I1802="V2H",K1802/(0.95*40),0)-IF(E1803=0,IF(E1802=1,IF(D1803=1,30,40)*0.18/(2*40),0),0)-IF(E1803=1,IF(E1802=0,IF(D1803=1,30,40)*0.18/(2*40),0),0)</f>
        <v/>
      </c>
      <c r="N1803" s="14" t="n">
        <v>0.09</v>
      </c>
      <c r="O1803" s="15">
        <f>K1803*N1803</f>
        <v/>
      </c>
      <c r="P1803">
        <f>IF(E1803=0,0.3,IF(D1803=1,IF(C1803&gt;=Params!$B$13-3,IF(C1803&lt;Params!$B$13,Params!$B$20,0.3),0.3),IF(C1803&gt;=Params!$B$15-3,IF(C1803&lt;Params!$B$15,Params!$B$21,0.3),0.3)))</f>
        <v/>
      </c>
    </row>
    <row r="1804" ht="15" customHeight="1" s="1">
      <c r="A1804" s="9" t="n">
        <v>1801</v>
      </c>
      <c r="B1804" s="6" t="inlineStr">
        <is>
          <t>17/03</t>
        </is>
      </c>
      <c r="C1804" s="6" t="n">
        <v>0</v>
      </c>
      <c r="D1804" s="6" t="n">
        <v>0</v>
      </c>
      <c r="E1804" s="10">
        <f>IF(D1804=1, IF(OR(C1804&lt;10, C1804&gt;=15),1,0), IF(OR(C1804&lt;7, C1804&gt;=18),1,0))</f>
        <v/>
      </c>
      <c r="F1804" s="11" t="n">
        <v>2.375</v>
      </c>
      <c r="G1804" s="12">
        <f>0*8</f>
        <v/>
      </c>
      <c r="H1804" s="12">
        <f>F1804-G1804</f>
        <v/>
      </c>
      <c r="I1804" s="10">
        <f>IF(E1804=0,"Fora",IF(E1803=0,"Carg xar",IF(H1804&lt;0,IF(M1804&lt;0.9,"Carg FV","Stby"),IF(M1804&gt;P1804,"V2H",IF(M1804&lt;0.9,"Carg xar","Stby")))))</f>
        <v/>
      </c>
      <c r="J1804" s="12">
        <f>IF(OR(I1804="Carg FV",I1804="Carg xar"),MIN(IF(I1804="Carg FV",ABS(H1804),7.4),7.4,MAX(0,(0.9-M1804)*40)*0.95),0)</f>
        <v/>
      </c>
      <c r="K1804" s="12">
        <f>IF(I1804="V2H",MIN(MAX(0,H1804),7.4,MAX(0,(M1804-P1804)*40)*0.95),0)</f>
        <v/>
      </c>
      <c r="L1804" s="12">
        <f>IF(E1804=0,0,MAX(0,H1804-K1804))</f>
        <v/>
      </c>
      <c r="M1804" s="13">
        <f>M1803+J1803/40-IF(I1803="V2H",K1803/(0.95*40),0)-IF(E1804=0,IF(E1803=1,IF(D1804=1,30,40)*0.18/(2*40),0),0)-IF(E1804=1,IF(E1803=0,IF(D1804=1,30,40)*0.18/(2*40),0),0)</f>
        <v/>
      </c>
      <c r="N1804" s="14" t="n">
        <v>0.09</v>
      </c>
      <c r="O1804" s="15">
        <f>K1804*N1804</f>
        <v/>
      </c>
      <c r="P1804">
        <f>IF(E1804=0,0.3,IF(D1804=1,IF(C1804&gt;=Params!$B$13-3,IF(C1804&lt;Params!$B$13,Params!$B$20,0.3),0.3),IF(C1804&gt;=Params!$B$15-3,IF(C1804&lt;Params!$B$15,Params!$B$21,0.3),0.3)))</f>
        <v/>
      </c>
    </row>
    <row r="1805" ht="15" customHeight="1" s="1">
      <c r="A1805" s="9" t="n">
        <v>1802</v>
      </c>
      <c r="B1805" s="6" t="inlineStr">
        <is>
          <t>17/03</t>
        </is>
      </c>
      <c r="C1805" s="6" t="n">
        <v>1</v>
      </c>
      <c r="D1805" s="6" t="n">
        <v>0</v>
      </c>
      <c r="E1805" s="10">
        <f>IF(D1805=1, IF(OR(C1805&lt;10, C1805&gt;=15),1,0), IF(OR(C1805&lt;7, C1805&gt;=18),1,0))</f>
        <v/>
      </c>
      <c r="F1805" s="11" t="n">
        <v>2.325</v>
      </c>
      <c r="G1805" s="12">
        <f>0*8</f>
        <v/>
      </c>
      <c r="H1805" s="12">
        <f>F1805-G1805</f>
        <v/>
      </c>
      <c r="I1805" s="10">
        <f>IF(E1805=0,"Fora",IF(E1804=0,"Carg xar",IF(H1805&lt;0,IF(M1805&lt;0.9,"Carg FV","Stby"),IF(M1805&gt;P1805,"V2H",IF(M1805&lt;0.9,"Carg xar","Stby")))))</f>
        <v/>
      </c>
      <c r="J1805" s="12">
        <f>IF(OR(I1805="Carg FV",I1805="Carg xar"),MIN(IF(I1805="Carg FV",ABS(H1805),7.4),7.4,MAX(0,(0.9-M1805)*40)*0.95),0)</f>
        <v/>
      </c>
      <c r="K1805" s="12">
        <f>IF(I1805="V2H",MIN(MAX(0,H1805),7.4,MAX(0,(M1805-P1805)*40)*0.95),0)</f>
        <v/>
      </c>
      <c r="L1805" s="12">
        <f>IF(E1805=0,0,MAX(0,H1805-K1805))</f>
        <v/>
      </c>
      <c r="M1805" s="13">
        <f>M1804+J1804/40-IF(I1804="V2H",K1804/(0.95*40),0)-IF(E1805=0,IF(E1804=1,IF(D1805=1,30,40)*0.18/(2*40),0),0)-IF(E1805=1,IF(E1804=0,IF(D1805=1,30,40)*0.18/(2*40),0),0)</f>
        <v/>
      </c>
      <c r="N1805" s="14" t="n">
        <v>0.09</v>
      </c>
      <c r="O1805" s="15">
        <f>K1805*N1805</f>
        <v/>
      </c>
      <c r="P1805">
        <f>IF(E1805=0,0.3,IF(D1805=1,IF(C1805&gt;=Params!$B$13-3,IF(C1805&lt;Params!$B$13,Params!$B$20,0.3),0.3),IF(C1805&gt;=Params!$B$15-3,IF(C1805&lt;Params!$B$15,Params!$B$21,0.3),0.3)))</f>
        <v/>
      </c>
    </row>
    <row r="1806" ht="15" customHeight="1" s="1">
      <c r="A1806" s="9" t="n">
        <v>1803</v>
      </c>
      <c r="B1806" s="6" t="inlineStr">
        <is>
          <t>17/03</t>
        </is>
      </c>
      <c r="C1806" s="6" t="n">
        <v>2</v>
      </c>
      <c r="D1806" s="6" t="n">
        <v>0</v>
      </c>
      <c r="E1806" s="10">
        <f>IF(D1806=1, IF(OR(C1806&lt;10, C1806&gt;=15),1,0), IF(OR(C1806&lt;7, C1806&gt;=18),1,0))</f>
        <v/>
      </c>
      <c r="F1806" s="11" t="n">
        <v>2.371</v>
      </c>
      <c r="G1806" s="12">
        <f>0*8</f>
        <v/>
      </c>
      <c r="H1806" s="12">
        <f>F1806-G1806</f>
        <v/>
      </c>
      <c r="I1806" s="10">
        <f>IF(E1806=0,"Fora",IF(E1805=0,"Carg xar",IF(H1806&lt;0,IF(M1806&lt;0.9,"Carg FV","Stby"),IF(M1806&gt;P1806,"V2H",IF(M1806&lt;0.9,"Carg xar","Stby")))))</f>
        <v/>
      </c>
      <c r="J1806" s="12">
        <f>IF(OR(I1806="Carg FV",I1806="Carg xar"),MIN(IF(I1806="Carg FV",ABS(H1806),7.4),7.4,MAX(0,(0.9-M1806)*40)*0.95),0)</f>
        <v/>
      </c>
      <c r="K1806" s="12">
        <f>IF(I1806="V2H",MIN(MAX(0,H1806),7.4,MAX(0,(M1806-P1806)*40)*0.95),0)</f>
        <v/>
      </c>
      <c r="L1806" s="12">
        <f>IF(E1806=0,0,MAX(0,H1806-K1806))</f>
        <v/>
      </c>
      <c r="M1806" s="13">
        <f>M1805+J1805/40-IF(I1805="V2H",K1805/(0.95*40),0)-IF(E1806=0,IF(E1805=1,IF(D1806=1,30,40)*0.18/(2*40),0),0)-IF(E1806=1,IF(E1805=0,IF(D1806=1,30,40)*0.18/(2*40),0),0)</f>
        <v/>
      </c>
      <c r="N1806" s="14" t="n">
        <v>0.09</v>
      </c>
      <c r="O1806" s="15">
        <f>K1806*N1806</f>
        <v/>
      </c>
      <c r="P1806">
        <f>IF(E1806=0,0.3,IF(D1806=1,IF(C1806&gt;=Params!$B$13-3,IF(C1806&lt;Params!$B$13,Params!$B$20,0.3),0.3),IF(C1806&gt;=Params!$B$15-3,IF(C1806&lt;Params!$B$15,Params!$B$21,0.3),0.3)))</f>
        <v/>
      </c>
    </row>
    <row r="1807" ht="15" customHeight="1" s="1">
      <c r="A1807" s="9" t="n">
        <v>1804</v>
      </c>
      <c r="B1807" s="6" t="inlineStr">
        <is>
          <t>17/03</t>
        </is>
      </c>
      <c r="C1807" s="6" t="n">
        <v>3</v>
      </c>
      <c r="D1807" s="6" t="n">
        <v>0</v>
      </c>
      <c r="E1807" s="10">
        <f>IF(D1807=1, IF(OR(C1807&lt;10, C1807&gt;=15),1,0), IF(OR(C1807&lt;7, C1807&gt;=18),1,0))</f>
        <v/>
      </c>
      <c r="F1807" s="11" t="n">
        <v>2.458</v>
      </c>
      <c r="G1807" s="12">
        <f>0*8</f>
        <v/>
      </c>
      <c r="H1807" s="12">
        <f>F1807-G1807</f>
        <v/>
      </c>
      <c r="I1807" s="10">
        <f>IF(E1807=0,"Fora",IF(E1806=0,"Carg xar",IF(H1807&lt;0,IF(M1807&lt;0.9,"Carg FV","Stby"),IF(M1807&gt;P1807,"V2H",IF(M1807&lt;0.9,"Carg xar","Stby")))))</f>
        <v/>
      </c>
      <c r="J1807" s="12">
        <f>IF(OR(I1807="Carg FV",I1807="Carg xar"),MIN(IF(I1807="Carg FV",ABS(H1807),7.4),7.4,MAX(0,(0.9-M1807)*40)*0.95),0)</f>
        <v/>
      </c>
      <c r="K1807" s="12">
        <f>IF(I1807="V2H",MIN(MAX(0,H1807),7.4,MAX(0,(M1807-P1807)*40)*0.95),0)</f>
        <v/>
      </c>
      <c r="L1807" s="12">
        <f>IF(E1807=0,0,MAX(0,H1807-K1807))</f>
        <v/>
      </c>
      <c r="M1807" s="13">
        <f>M1806+J1806/40-IF(I1806="V2H",K1806/(0.95*40),0)-IF(E1807=0,IF(E1806=1,IF(D1807=1,30,40)*0.18/(2*40),0),0)-IF(E1807=1,IF(E1806=0,IF(D1807=1,30,40)*0.18/(2*40),0),0)</f>
        <v/>
      </c>
      <c r="N1807" s="14" t="n">
        <v>0.09</v>
      </c>
      <c r="O1807" s="15">
        <f>K1807*N1807</f>
        <v/>
      </c>
      <c r="P1807">
        <f>IF(E1807=0,0.3,IF(D1807=1,IF(C1807&gt;=Params!$B$13-3,IF(C1807&lt;Params!$B$13,Params!$B$20,0.3),0.3),IF(C1807&gt;=Params!$B$15-3,IF(C1807&lt;Params!$B$15,Params!$B$21,0.3),0.3)))</f>
        <v/>
      </c>
    </row>
    <row r="1808" ht="15" customHeight="1" s="1">
      <c r="A1808" s="9" t="n">
        <v>1805</v>
      </c>
      <c r="B1808" s="6" t="inlineStr">
        <is>
          <t>17/03</t>
        </is>
      </c>
      <c r="C1808" s="6" t="n">
        <v>4</v>
      </c>
      <c r="D1808" s="6" t="n">
        <v>0</v>
      </c>
      <c r="E1808" s="10">
        <f>IF(D1808=1, IF(OR(C1808&lt;10, C1808&gt;=15),1,0), IF(OR(C1808&lt;7, C1808&gt;=18),1,0))</f>
        <v/>
      </c>
      <c r="F1808" s="11" t="n">
        <v>2.351</v>
      </c>
      <c r="G1808" s="12">
        <f>0*8</f>
        <v/>
      </c>
      <c r="H1808" s="12">
        <f>F1808-G1808</f>
        <v/>
      </c>
      <c r="I1808" s="10">
        <f>IF(E1808=0,"Fora",IF(E1807=0,"Carg xar",IF(H1808&lt;0,IF(M1808&lt;0.9,"Carg FV","Stby"),IF(M1808&gt;P1808,"V2H",IF(M1808&lt;0.9,"Carg xar","Stby")))))</f>
        <v/>
      </c>
      <c r="J1808" s="12">
        <f>IF(OR(I1808="Carg FV",I1808="Carg xar"),MIN(IF(I1808="Carg FV",ABS(H1808),7.4),7.4,MAX(0,(0.9-M1808)*40)*0.95),0)</f>
        <v/>
      </c>
      <c r="K1808" s="12">
        <f>IF(I1808="V2H",MIN(MAX(0,H1808),7.4,MAX(0,(M1808-P1808)*40)*0.95),0)</f>
        <v/>
      </c>
      <c r="L1808" s="12">
        <f>IF(E1808=0,0,MAX(0,H1808-K1808))</f>
        <v/>
      </c>
      <c r="M1808" s="13">
        <f>M1807+J1807/40-IF(I1807="V2H",K1807/(0.95*40),0)-IF(E1808=0,IF(E1807=1,IF(D1808=1,30,40)*0.18/(2*40),0),0)-IF(E1808=1,IF(E1807=0,IF(D1808=1,30,40)*0.18/(2*40),0),0)</f>
        <v/>
      </c>
      <c r="N1808" s="14" t="n">
        <v>0.09</v>
      </c>
      <c r="O1808" s="15">
        <f>K1808*N1808</f>
        <v/>
      </c>
      <c r="P1808">
        <f>IF(E1808=0,0.3,IF(D1808=1,IF(C1808&gt;=Params!$B$13-3,IF(C1808&lt;Params!$B$13,Params!$B$20,0.3),0.3),IF(C1808&gt;=Params!$B$15-3,IF(C1808&lt;Params!$B$15,Params!$B$21,0.3),0.3)))</f>
        <v/>
      </c>
    </row>
    <row r="1809" ht="15" customHeight="1" s="1">
      <c r="A1809" s="9" t="n">
        <v>1806</v>
      </c>
      <c r="B1809" s="6" t="inlineStr">
        <is>
          <t>17/03</t>
        </is>
      </c>
      <c r="C1809" s="6" t="n">
        <v>5</v>
      </c>
      <c r="D1809" s="6" t="n">
        <v>0</v>
      </c>
      <c r="E1809" s="10">
        <f>IF(D1809=1, IF(OR(C1809&lt;10, C1809&gt;=15),1,0), IF(OR(C1809&lt;7, C1809&gt;=18),1,0))</f>
        <v/>
      </c>
      <c r="F1809" s="11" t="n">
        <v>2.346</v>
      </c>
      <c r="G1809" s="12">
        <f>0*8</f>
        <v/>
      </c>
      <c r="H1809" s="12">
        <f>F1809-G1809</f>
        <v/>
      </c>
      <c r="I1809" s="10">
        <f>IF(E1809=0,"Fora",IF(E1808=0,"Carg xar",IF(H1809&lt;0,IF(M1809&lt;0.9,"Carg FV","Stby"),IF(M1809&gt;P1809,"V2H",IF(M1809&lt;0.9,"Carg xar","Stby")))))</f>
        <v/>
      </c>
      <c r="J1809" s="12">
        <f>IF(OR(I1809="Carg FV",I1809="Carg xar"),MIN(IF(I1809="Carg FV",ABS(H1809),7.4),7.4,MAX(0,(0.9-M1809)*40)*0.95),0)</f>
        <v/>
      </c>
      <c r="K1809" s="12">
        <f>IF(I1809="V2H",MIN(MAX(0,H1809),7.4,MAX(0,(M1809-P1809)*40)*0.95),0)</f>
        <v/>
      </c>
      <c r="L1809" s="12">
        <f>IF(E1809=0,0,MAX(0,H1809-K1809))</f>
        <v/>
      </c>
      <c r="M1809" s="13">
        <f>M1808+J1808/40-IF(I1808="V2H",K1808/(0.95*40),0)-IF(E1809=0,IF(E1808=1,IF(D1809=1,30,40)*0.18/(2*40),0),0)-IF(E1809=1,IF(E1808=0,IF(D1809=1,30,40)*0.18/(2*40),0),0)</f>
        <v/>
      </c>
      <c r="N1809" s="14" t="n">
        <v>0.09</v>
      </c>
      <c r="O1809" s="15">
        <f>K1809*N1809</f>
        <v/>
      </c>
      <c r="P1809">
        <f>IF(E1809=0,0.3,IF(D1809=1,IF(C1809&gt;=Params!$B$13-3,IF(C1809&lt;Params!$B$13,Params!$B$20,0.3),0.3),IF(C1809&gt;=Params!$B$15-3,IF(C1809&lt;Params!$B$15,Params!$B$21,0.3),0.3)))</f>
        <v/>
      </c>
    </row>
    <row r="1810" ht="15" customHeight="1" s="1">
      <c r="A1810" s="9" t="n">
        <v>1807</v>
      </c>
      <c r="B1810" s="6" t="inlineStr">
        <is>
          <t>17/03</t>
        </is>
      </c>
      <c r="C1810" s="6" t="n">
        <v>6</v>
      </c>
      <c r="D1810" s="6" t="n">
        <v>0</v>
      </c>
      <c r="E1810" s="10">
        <f>IF(D1810=1, IF(OR(C1810&lt;10, C1810&gt;=15),1,0), IF(OR(C1810&lt;7, C1810&gt;=18),1,0))</f>
        <v/>
      </c>
      <c r="F1810" s="11" t="n">
        <v>2.469</v>
      </c>
      <c r="G1810" s="12">
        <f>0*8</f>
        <v/>
      </c>
      <c r="H1810" s="12">
        <f>F1810-G1810</f>
        <v/>
      </c>
      <c r="I1810" s="10">
        <f>IF(E1810=0,"Fora",IF(E1809=0,"Carg xar",IF(H1810&lt;0,IF(M1810&lt;0.9,"Carg FV","Stby"),IF(M1810&gt;P1810,"V2H",IF(M1810&lt;0.9,"Carg xar","Stby")))))</f>
        <v/>
      </c>
      <c r="J1810" s="12">
        <f>IF(OR(I1810="Carg FV",I1810="Carg xar"),MIN(IF(I1810="Carg FV",ABS(H1810),7.4),7.4,MAX(0,(0.9-M1810)*40)*0.95),0)</f>
        <v/>
      </c>
      <c r="K1810" s="12">
        <f>IF(I1810="V2H",MIN(MAX(0,H1810),7.4,MAX(0,(M1810-P1810)*40)*0.95),0)</f>
        <v/>
      </c>
      <c r="L1810" s="12">
        <f>IF(E1810=0,0,MAX(0,H1810-K1810))</f>
        <v/>
      </c>
      <c r="M1810" s="13">
        <f>M1809+J1809/40-IF(I1809="V2H",K1809/(0.95*40),0)-IF(E1810=0,IF(E1809=1,IF(D1810=1,30,40)*0.18/(2*40),0),0)-IF(E1810=1,IF(E1809=0,IF(D1810=1,30,40)*0.18/(2*40),0),0)</f>
        <v/>
      </c>
      <c r="N1810" s="14" t="n">
        <v>0.09</v>
      </c>
      <c r="O1810" s="15">
        <f>K1810*N1810</f>
        <v/>
      </c>
      <c r="P1810">
        <f>IF(E1810=0,0.3,IF(D1810=1,IF(C1810&gt;=Params!$B$13-3,IF(C1810&lt;Params!$B$13,Params!$B$20,0.3),0.3),IF(C1810&gt;=Params!$B$15-3,IF(C1810&lt;Params!$B$15,Params!$B$21,0.3),0.3)))</f>
        <v/>
      </c>
    </row>
    <row r="1811" ht="15" customHeight="1" s="1">
      <c r="A1811" s="9" t="n">
        <v>1808</v>
      </c>
      <c r="B1811" s="6" t="inlineStr">
        <is>
          <t>17/03</t>
        </is>
      </c>
      <c r="C1811" s="6" t="n">
        <v>7</v>
      </c>
      <c r="D1811" s="6" t="n">
        <v>0</v>
      </c>
      <c r="E1811" s="10">
        <f>IF(D1811=1, IF(OR(C1811&lt;10, C1811&gt;=15),1,0), IF(OR(C1811&lt;7, C1811&gt;=18),1,0))</f>
        <v/>
      </c>
      <c r="F1811" s="11" t="n">
        <v>2.633</v>
      </c>
      <c r="G1811" s="12">
        <f>0.05*8</f>
        <v/>
      </c>
      <c r="H1811" s="12">
        <f>F1811-G1811</f>
        <v/>
      </c>
      <c r="I1811" s="10">
        <f>IF(E1811=0,"Fora",IF(E1810=0,"Carg xar",IF(H1811&lt;0,IF(M1811&lt;0.9,"Carg FV","Stby"),IF(M1811&gt;P1811,"V2H",IF(M1811&lt;0.9,"Carg xar","Stby")))))</f>
        <v/>
      </c>
      <c r="J1811" s="12">
        <f>IF(OR(I1811="Carg FV",I1811="Carg xar"),MIN(IF(I1811="Carg FV",ABS(H1811),7.4),7.4,MAX(0,(0.9-M1811)*40)*0.95),0)</f>
        <v/>
      </c>
      <c r="K1811" s="12">
        <f>IF(I1811="V2H",MIN(MAX(0,H1811),7.4,MAX(0,(M1811-P1811)*40)*0.95),0)</f>
        <v/>
      </c>
      <c r="L1811" s="12">
        <f>IF(E1811=0,0,MAX(0,H1811-K1811))</f>
        <v/>
      </c>
      <c r="M1811" s="13">
        <f>M1810+J1810/40-IF(I1810="V2H",K1810/(0.95*40),0)-IF(E1811=0,IF(E1810=1,IF(D1811=1,30,40)*0.18/(2*40),0),0)-IF(E1811=1,IF(E1810=0,IF(D1811=1,30,40)*0.18/(2*40),0),0)</f>
        <v/>
      </c>
      <c r="N1811" s="14" t="n">
        <v>0.09</v>
      </c>
      <c r="O1811" s="15">
        <f>K1811*N1811</f>
        <v/>
      </c>
      <c r="P1811">
        <f>IF(E1811=0,0.3,IF(D1811=1,IF(C1811&gt;=Params!$B$13-3,IF(C1811&lt;Params!$B$13,Params!$B$20,0.3),0.3),IF(C1811&gt;=Params!$B$15-3,IF(C1811&lt;Params!$B$15,Params!$B$21,0.3),0.3)))</f>
        <v/>
      </c>
    </row>
    <row r="1812" ht="15" customHeight="1" s="1">
      <c r="A1812" s="9" t="n">
        <v>1809</v>
      </c>
      <c r="B1812" s="6" t="inlineStr">
        <is>
          <t>17/03</t>
        </is>
      </c>
      <c r="C1812" s="6" t="n">
        <v>8</v>
      </c>
      <c r="D1812" s="6" t="n">
        <v>0</v>
      </c>
      <c r="E1812" s="10">
        <f>IF(D1812=1, IF(OR(C1812&lt;10, C1812&gt;=15),1,0), IF(OR(C1812&lt;7, C1812&gt;=18),1,0))</f>
        <v/>
      </c>
      <c r="F1812" s="11" t="n">
        <v>2.046</v>
      </c>
      <c r="G1812" s="12">
        <f>0.18*8</f>
        <v/>
      </c>
      <c r="H1812" s="12">
        <f>F1812-G1812</f>
        <v/>
      </c>
      <c r="I1812" s="10">
        <f>IF(E1812=0,"Fora",IF(E1811=0,"Carg xar",IF(H1812&lt;0,IF(M1812&lt;0.9,"Carg FV","Stby"),IF(M1812&gt;P1812,"V2H",IF(M1812&lt;0.9,"Carg xar","Stby")))))</f>
        <v/>
      </c>
      <c r="J1812" s="12">
        <f>IF(OR(I1812="Carg FV",I1812="Carg xar"),MIN(IF(I1812="Carg FV",ABS(H1812),7.4),7.4,MAX(0,(0.9-M1812)*40)*0.95),0)</f>
        <v/>
      </c>
      <c r="K1812" s="12">
        <f>IF(I1812="V2H",MIN(MAX(0,H1812),7.4,MAX(0,(M1812-P1812)*40)*0.95),0)</f>
        <v/>
      </c>
      <c r="L1812" s="12">
        <f>IF(E1812=0,0,MAX(0,H1812-K1812))</f>
        <v/>
      </c>
      <c r="M1812" s="13">
        <f>M1811+J1811/40-IF(I1811="V2H",K1811/(0.95*40),0)-IF(E1812=0,IF(E1811=1,IF(D1812=1,30,40)*0.18/(2*40),0),0)-IF(E1812=1,IF(E1811=0,IF(D1812=1,30,40)*0.18/(2*40),0),0)</f>
        <v/>
      </c>
      <c r="N1812" s="14" t="n">
        <v>0.15</v>
      </c>
      <c r="O1812" s="15">
        <f>K1812*N1812</f>
        <v/>
      </c>
      <c r="P1812">
        <f>IF(E1812=0,0.3,IF(D1812=1,IF(C1812&gt;=Params!$B$13-3,IF(C1812&lt;Params!$B$13,Params!$B$20,0.3),0.3),IF(C1812&gt;=Params!$B$15-3,IF(C1812&lt;Params!$B$15,Params!$B$21,0.3),0.3)))</f>
        <v/>
      </c>
    </row>
    <row r="1813" ht="15" customHeight="1" s="1">
      <c r="A1813" s="9" t="n">
        <v>1810</v>
      </c>
      <c r="B1813" s="6" t="inlineStr">
        <is>
          <t>17/03</t>
        </is>
      </c>
      <c r="C1813" s="6" t="n">
        <v>9</v>
      </c>
      <c r="D1813" s="6" t="n">
        <v>0</v>
      </c>
      <c r="E1813" s="10">
        <f>IF(D1813=1, IF(OR(C1813&lt;10, C1813&gt;=15),1,0), IF(OR(C1813&lt;7, C1813&gt;=18),1,0))</f>
        <v/>
      </c>
      <c r="F1813" s="11" t="n">
        <v>0</v>
      </c>
      <c r="G1813" s="12">
        <f>0.38*8</f>
        <v/>
      </c>
      <c r="H1813" s="12">
        <f>F1813-G1813</f>
        <v/>
      </c>
      <c r="I1813" s="10">
        <f>IF(E1813=0,"Fora",IF(E1812=0,"Carg xar",IF(H1813&lt;0,IF(M1813&lt;0.9,"Carg FV","Stby"),IF(M1813&gt;P1813,"V2H",IF(M1813&lt;0.9,"Carg xar","Stby")))))</f>
        <v/>
      </c>
      <c r="J1813" s="12">
        <f>IF(OR(I1813="Carg FV",I1813="Carg xar"),MIN(IF(I1813="Carg FV",ABS(H1813),7.4),7.4,MAX(0,(0.9-M1813)*40)*0.95),0)</f>
        <v/>
      </c>
      <c r="K1813" s="12">
        <f>IF(I1813="V2H",MIN(MAX(0,H1813),7.4,MAX(0,(M1813-P1813)*40)*0.95),0)</f>
        <v/>
      </c>
      <c r="L1813" s="12">
        <f>IF(E1813=0,0,MAX(0,H1813-K1813))</f>
        <v/>
      </c>
      <c r="M1813" s="13">
        <f>M1812+J1812/40-IF(I1812="V2H",K1812/(0.95*40),0)-IF(E1813=0,IF(E1812=1,IF(D1813=1,30,40)*0.18/(2*40),0),0)-IF(E1813=1,IF(E1812=0,IF(D1813=1,30,40)*0.18/(2*40),0),0)</f>
        <v/>
      </c>
      <c r="N1813" s="14" t="n">
        <v>0.15</v>
      </c>
      <c r="O1813" s="15">
        <f>K1813*N1813</f>
        <v/>
      </c>
      <c r="P1813">
        <f>IF(E1813=0,0.3,IF(D1813=1,IF(C1813&gt;=Params!$B$13-3,IF(C1813&lt;Params!$B$13,Params!$B$20,0.3),0.3),IF(C1813&gt;=Params!$B$15-3,IF(C1813&lt;Params!$B$15,Params!$B$21,0.3),0.3)))</f>
        <v/>
      </c>
    </row>
    <row r="1814" ht="15" customHeight="1" s="1">
      <c r="A1814" s="9" t="n">
        <v>1811</v>
      </c>
      <c r="B1814" s="6" t="inlineStr">
        <is>
          <t>17/03</t>
        </is>
      </c>
      <c r="C1814" s="6" t="n">
        <v>10</v>
      </c>
      <c r="D1814" s="6" t="n">
        <v>0</v>
      </c>
      <c r="E1814" s="10">
        <f>IF(D1814=1, IF(OR(C1814&lt;10, C1814&gt;=15),1,0), IF(OR(C1814&lt;7, C1814&gt;=18),1,0))</f>
        <v/>
      </c>
      <c r="F1814" s="11" t="n">
        <v>2.546</v>
      </c>
      <c r="G1814" s="12">
        <f>0.58*8</f>
        <v/>
      </c>
      <c r="H1814" s="12">
        <f>F1814-G1814</f>
        <v/>
      </c>
      <c r="I1814" s="10">
        <f>IF(E1814=0,"Fora",IF(E1813=0,"Carg xar",IF(H1814&lt;0,IF(M1814&lt;0.9,"Carg FV","Stby"),IF(M1814&gt;P1814,"V2H",IF(M1814&lt;0.9,"Carg xar","Stby")))))</f>
        <v/>
      </c>
      <c r="J1814" s="12">
        <f>IF(OR(I1814="Carg FV",I1814="Carg xar"),MIN(IF(I1814="Carg FV",ABS(H1814),7.4),7.4,MAX(0,(0.9-M1814)*40)*0.95),0)</f>
        <v/>
      </c>
      <c r="K1814" s="12">
        <f>IF(I1814="V2H",MIN(MAX(0,H1814),7.4,MAX(0,(M1814-P1814)*40)*0.95),0)</f>
        <v/>
      </c>
      <c r="L1814" s="12">
        <f>IF(E1814=0,0,MAX(0,H1814-K1814))</f>
        <v/>
      </c>
      <c r="M1814" s="13">
        <f>M1813+J1813/40-IF(I1813="V2H",K1813/(0.95*40),0)-IF(E1814=0,IF(E1813=1,IF(D1814=1,30,40)*0.18/(2*40),0),0)-IF(E1814=1,IF(E1813=0,IF(D1814=1,30,40)*0.18/(2*40),0),0)</f>
        <v/>
      </c>
      <c r="N1814" s="14" t="n">
        <v>0.2</v>
      </c>
      <c r="O1814" s="15">
        <f>K1814*N1814</f>
        <v/>
      </c>
      <c r="P1814">
        <f>IF(E1814=0,0.3,IF(D1814=1,IF(C1814&gt;=Params!$B$13-3,IF(C1814&lt;Params!$B$13,Params!$B$20,0.3),0.3),IF(C1814&gt;=Params!$B$15-3,IF(C1814&lt;Params!$B$15,Params!$B$21,0.3),0.3)))</f>
        <v/>
      </c>
    </row>
    <row r="1815" ht="15" customHeight="1" s="1">
      <c r="A1815" s="9" t="n">
        <v>1812</v>
      </c>
      <c r="B1815" s="6" t="inlineStr">
        <is>
          <t>17/03</t>
        </is>
      </c>
      <c r="C1815" s="6" t="n">
        <v>11</v>
      </c>
      <c r="D1815" s="6" t="n">
        <v>0</v>
      </c>
      <c r="E1815" s="10">
        <f>IF(D1815=1, IF(OR(C1815&lt;10, C1815&gt;=15),1,0), IF(OR(C1815&lt;7, C1815&gt;=18),1,0))</f>
        <v/>
      </c>
      <c r="F1815" s="11" t="n">
        <v>0.449</v>
      </c>
      <c r="G1815" s="12">
        <f>0.72*8</f>
        <v/>
      </c>
      <c r="H1815" s="12">
        <f>F1815-G1815</f>
        <v/>
      </c>
      <c r="I1815" s="10">
        <f>IF(E1815=0,"Fora",IF(E1814=0,"Carg xar",IF(H1815&lt;0,IF(M1815&lt;0.9,"Carg FV","Stby"),IF(M1815&gt;P1815,"V2H",IF(M1815&lt;0.9,"Carg xar","Stby")))))</f>
        <v/>
      </c>
      <c r="J1815" s="12">
        <f>IF(OR(I1815="Carg FV",I1815="Carg xar"),MIN(IF(I1815="Carg FV",ABS(H1815),7.4),7.4,MAX(0,(0.9-M1815)*40)*0.95),0)</f>
        <v/>
      </c>
      <c r="K1815" s="12">
        <f>IF(I1815="V2H",MIN(MAX(0,H1815),7.4,MAX(0,(M1815-P1815)*40)*0.95),0)</f>
        <v/>
      </c>
      <c r="L1815" s="12">
        <f>IF(E1815=0,0,MAX(0,H1815-K1815))</f>
        <v/>
      </c>
      <c r="M1815" s="13">
        <f>M1814+J1814/40-IF(I1814="V2H",K1814/(0.95*40),0)-IF(E1815=0,IF(E1814=1,IF(D1815=1,30,40)*0.18/(2*40),0),0)-IF(E1815=1,IF(E1814=0,IF(D1815=1,30,40)*0.18/(2*40),0),0)</f>
        <v/>
      </c>
      <c r="N1815" s="14" t="n">
        <v>0.2</v>
      </c>
      <c r="O1815" s="15">
        <f>K1815*N1815</f>
        <v/>
      </c>
      <c r="P1815">
        <f>IF(E1815=0,0.3,IF(D1815=1,IF(C1815&gt;=Params!$B$13-3,IF(C1815&lt;Params!$B$13,Params!$B$20,0.3),0.3),IF(C1815&gt;=Params!$B$15-3,IF(C1815&lt;Params!$B$15,Params!$B$21,0.3),0.3)))</f>
        <v/>
      </c>
    </row>
    <row r="1816" ht="15" customHeight="1" s="1">
      <c r="A1816" s="9" t="n">
        <v>1813</v>
      </c>
      <c r="B1816" s="6" t="inlineStr">
        <is>
          <t>17/03</t>
        </is>
      </c>
      <c r="C1816" s="6" t="n">
        <v>12</v>
      </c>
      <c r="D1816" s="6" t="n">
        <v>0</v>
      </c>
      <c r="E1816" s="10">
        <f>IF(D1816=1, IF(OR(C1816&lt;10, C1816&gt;=15),1,0), IF(OR(C1816&lt;7, C1816&gt;=18),1,0))</f>
        <v/>
      </c>
      <c r="F1816" s="11" t="n">
        <v>1.028</v>
      </c>
      <c r="G1816" s="12">
        <f>0.78*8</f>
        <v/>
      </c>
      <c r="H1816" s="12">
        <f>F1816-G1816</f>
        <v/>
      </c>
      <c r="I1816" s="10">
        <f>IF(E1816=0,"Fora",IF(E1815=0,"Carg xar",IF(H1816&lt;0,IF(M1816&lt;0.9,"Carg FV","Stby"),IF(M1816&gt;P1816,"V2H",IF(M1816&lt;0.9,"Carg xar","Stby")))))</f>
        <v/>
      </c>
      <c r="J1816" s="12">
        <f>IF(OR(I1816="Carg FV",I1816="Carg xar"),MIN(IF(I1816="Carg FV",ABS(H1816),7.4),7.4,MAX(0,(0.9-M1816)*40)*0.95),0)</f>
        <v/>
      </c>
      <c r="K1816" s="12">
        <f>IF(I1816="V2H",MIN(MAX(0,H1816),7.4,MAX(0,(M1816-P1816)*40)*0.95),0)</f>
        <v/>
      </c>
      <c r="L1816" s="12">
        <f>IF(E1816=0,0,MAX(0,H1816-K1816))</f>
        <v/>
      </c>
      <c r="M1816" s="13">
        <f>M1815+J1815/40-IF(I1815="V2H",K1815/(0.95*40),0)-IF(E1816=0,IF(E1815=1,IF(D1816=1,30,40)*0.18/(2*40),0),0)-IF(E1816=1,IF(E1815=0,IF(D1816=1,30,40)*0.18/(2*40),0),0)</f>
        <v/>
      </c>
      <c r="N1816" s="14" t="n">
        <v>0.2</v>
      </c>
      <c r="O1816" s="15">
        <f>K1816*N1816</f>
        <v/>
      </c>
      <c r="P1816">
        <f>IF(E1816=0,0.3,IF(D1816=1,IF(C1816&gt;=Params!$B$13-3,IF(C1816&lt;Params!$B$13,Params!$B$20,0.3),0.3),IF(C1816&gt;=Params!$B$15-3,IF(C1816&lt;Params!$B$15,Params!$B$21,0.3),0.3)))</f>
        <v/>
      </c>
    </row>
    <row r="1817" ht="15" customHeight="1" s="1">
      <c r="A1817" s="9" t="n">
        <v>1814</v>
      </c>
      <c r="B1817" s="6" t="inlineStr">
        <is>
          <t>17/03</t>
        </is>
      </c>
      <c r="C1817" s="6" t="n">
        <v>13</v>
      </c>
      <c r="D1817" s="6" t="n">
        <v>0</v>
      </c>
      <c r="E1817" s="10">
        <f>IF(D1817=1, IF(OR(C1817&lt;10, C1817&gt;=15),1,0), IF(OR(C1817&lt;7, C1817&gt;=18),1,0))</f>
        <v/>
      </c>
      <c r="F1817" s="11" t="n">
        <v>0.963</v>
      </c>
      <c r="G1817" s="12">
        <f>0.75*8</f>
        <v/>
      </c>
      <c r="H1817" s="12">
        <f>F1817-G1817</f>
        <v/>
      </c>
      <c r="I1817" s="10">
        <f>IF(E1817=0,"Fora",IF(E1816=0,"Carg xar",IF(H1817&lt;0,IF(M1817&lt;0.9,"Carg FV","Stby"),IF(M1817&gt;P1817,"V2H",IF(M1817&lt;0.9,"Carg xar","Stby")))))</f>
        <v/>
      </c>
      <c r="J1817" s="12">
        <f>IF(OR(I1817="Carg FV",I1817="Carg xar"),MIN(IF(I1817="Carg FV",ABS(H1817),7.4),7.4,MAX(0,(0.9-M1817)*40)*0.95),0)</f>
        <v/>
      </c>
      <c r="K1817" s="12">
        <f>IF(I1817="V2H",MIN(MAX(0,H1817),7.4,MAX(0,(M1817-P1817)*40)*0.95),0)</f>
        <v/>
      </c>
      <c r="L1817" s="12">
        <f>IF(E1817=0,0,MAX(0,H1817-K1817))</f>
        <v/>
      </c>
      <c r="M1817" s="13">
        <f>M1816+J1816/40-IF(I1816="V2H",K1816/(0.95*40),0)-IF(E1817=0,IF(E1816=1,IF(D1817=1,30,40)*0.18/(2*40),0),0)-IF(E1817=1,IF(E1816=0,IF(D1817=1,30,40)*0.18/(2*40),0),0)</f>
        <v/>
      </c>
      <c r="N1817" s="14" t="n">
        <v>0.2</v>
      </c>
      <c r="O1817" s="15">
        <f>K1817*N1817</f>
        <v/>
      </c>
      <c r="P1817">
        <f>IF(E1817=0,0.3,IF(D1817=1,IF(C1817&gt;=Params!$B$13-3,IF(C1817&lt;Params!$B$13,Params!$B$20,0.3),0.3),IF(C1817&gt;=Params!$B$15-3,IF(C1817&lt;Params!$B$15,Params!$B$21,0.3),0.3)))</f>
        <v/>
      </c>
    </row>
    <row r="1818" ht="15" customHeight="1" s="1">
      <c r="A1818" s="9" t="n">
        <v>1815</v>
      </c>
      <c r="B1818" s="6" t="inlineStr">
        <is>
          <t>17/03</t>
        </is>
      </c>
      <c r="C1818" s="6" t="n">
        <v>14</v>
      </c>
      <c r="D1818" s="6" t="n">
        <v>0</v>
      </c>
      <c r="E1818" s="10">
        <f>IF(D1818=1, IF(OR(C1818&lt;10, C1818&gt;=15),1,0), IF(OR(C1818&lt;7, C1818&gt;=18),1,0))</f>
        <v/>
      </c>
      <c r="F1818" s="11" t="n">
        <v>0.8100000000000001</v>
      </c>
      <c r="G1818" s="12">
        <f>0.62*8</f>
        <v/>
      </c>
      <c r="H1818" s="12">
        <f>F1818-G1818</f>
        <v/>
      </c>
      <c r="I1818" s="10">
        <f>IF(E1818=0,"Fora",IF(E1817=0,"Carg xar",IF(H1818&lt;0,IF(M1818&lt;0.9,"Carg FV","Stby"),IF(M1818&gt;P1818,"V2H",IF(M1818&lt;0.9,"Carg xar","Stby")))))</f>
        <v/>
      </c>
      <c r="J1818" s="12">
        <f>IF(OR(I1818="Carg FV",I1818="Carg xar"),MIN(IF(I1818="Carg FV",ABS(H1818),7.4),7.4,MAX(0,(0.9-M1818)*40)*0.95),0)</f>
        <v/>
      </c>
      <c r="K1818" s="12">
        <f>IF(I1818="V2H",MIN(MAX(0,H1818),7.4,MAX(0,(M1818-P1818)*40)*0.95),0)</f>
        <v/>
      </c>
      <c r="L1818" s="12">
        <f>IF(E1818=0,0,MAX(0,H1818-K1818))</f>
        <v/>
      </c>
      <c r="M1818" s="13">
        <f>M1817+J1817/40-IF(I1817="V2H",K1817/(0.95*40),0)-IF(E1818=0,IF(E1817=1,IF(D1818=1,30,40)*0.18/(2*40),0),0)-IF(E1818=1,IF(E1817=0,IF(D1818=1,30,40)*0.18/(2*40),0),0)</f>
        <v/>
      </c>
      <c r="N1818" s="14" t="n">
        <v>0.15</v>
      </c>
      <c r="O1818" s="15">
        <f>K1818*N1818</f>
        <v/>
      </c>
      <c r="P1818">
        <f>IF(E1818=0,0.3,IF(D1818=1,IF(C1818&gt;=Params!$B$13-3,IF(C1818&lt;Params!$B$13,Params!$B$20,0.3),0.3),IF(C1818&gt;=Params!$B$15-3,IF(C1818&lt;Params!$B$15,Params!$B$21,0.3),0.3)))</f>
        <v/>
      </c>
    </row>
    <row r="1819" ht="15" customHeight="1" s="1">
      <c r="A1819" s="9" t="n">
        <v>1816</v>
      </c>
      <c r="B1819" s="6" t="inlineStr">
        <is>
          <t>17/03</t>
        </is>
      </c>
      <c r="C1819" s="6" t="n">
        <v>15</v>
      </c>
      <c r="D1819" s="6" t="n">
        <v>0</v>
      </c>
      <c r="E1819" s="10">
        <f>IF(D1819=1, IF(OR(C1819&lt;10, C1819&gt;=15),1,0), IF(OR(C1819&lt;7, C1819&gt;=18),1,0))</f>
        <v/>
      </c>
      <c r="F1819" s="11" t="n">
        <v>0</v>
      </c>
      <c r="G1819" s="12">
        <f>0.45*8</f>
        <v/>
      </c>
      <c r="H1819" s="12">
        <f>F1819-G1819</f>
        <v/>
      </c>
      <c r="I1819" s="10">
        <f>IF(E1819=0,"Fora",IF(E1818=0,"Carg xar",IF(H1819&lt;0,IF(M1819&lt;0.9,"Carg FV","Stby"),IF(M1819&gt;P1819,"V2H",IF(M1819&lt;0.9,"Carg xar","Stby")))))</f>
        <v/>
      </c>
      <c r="J1819" s="12">
        <f>IF(OR(I1819="Carg FV",I1819="Carg xar"),MIN(IF(I1819="Carg FV",ABS(H1819),7.4),7.4,MAX(0,(0.9-M1819)*40)*0.95),0)</f>
        <v/>
      </c>
      <c r="K1819" s="12">
        <f>IF(I1819="V2H",MIN(MAX(0,H1819),7.4,MAX(0,(M1819-P1819)*40)*0.95),0)</f>
        <v/>
      </c>
      <c r="L1819" s="12">
        <f>IF(E1819=0,0,MAX(0,H1819-K1819))</f>
        <v/>
      </c>
      <c r="M1819" s="13">
        <f>M1818+J1818/40-IF(I1818="V2H",K1818/(0.95*40),0)-IF(E1819=0,IF(E1818=1,IF(D1819=1,30,40)*0.18/(2*40),0),0)-IF(E1819=1,IF(E1818=0,IF(D1819=1,30,40)*0.18/(2*40),0),0)</f>
        <v/>
      </c>
      <c r="N1819" s="14" t="n">
        <v>0.15</v>
      </c>
      <c r="O1819" s="15">
        <f>K1819*N1819</f>
        <v/>
      </c>
      <c r="P1819">
        <f>IF(E1819=0,0.3,IF(D1819=1,IF(C1819&gt;=Params!$B$13-3,IF(C1819&lt;Params!$B$13,Params!$B$20,0.3),0.3),IF(C1819&gt;=Params!$B$15-3,IF(C1819&lt;Params!$B$15,Params!$B$21,0.3),0.3)))</f>
        <v/>
      </c>
    </row>
    <row r="1820" ht="15" customHeight="1" s="1">
      <c r="A1820" s="9" t="n">
        <v>1817</v>
      </c>
      <c r="B1820" s="6" t="inlineStr">
        <is>
          <t>17/03</t>
        </is>
      </c>
      <c r="C1820" s="6" t="n">
        <v>16</v>
      </c>
      <c r="D1820" s="6" t="n">
        <v>0</v>
      </c>
      <c r="E1820" s="10">
        <f>IF(D1820=1, IF(OR(C1820&lt;10, C1820&gt;=15),1,0), IF(OR(C1820&lt;7, C1820&gt;=18),1,0))</f>
        <v/>
      </c>
      <c r="F1820" s="11" t="n">
        <v>0</v>
      </c>
      <c r="G1820" s="12">
        <f>0.25*8</f>
        <v/>
      </c>
      <c r="H1820" s="12">
        <f>F1820-G1820</f>
        <v/>
      </c>
      <c r="I1820" s="10">
        <f>IF(E1820=0,"Fora",IF(E1819=0,"Carg xar",IF(H1820&lt;0,IF(M1820&lt;0.9,"Carg FV","Stby"),IF(M1820&gt;P1820,"V2H",IF(M1820&lt;0.9,"Carg xar","Stby")))))</f>
        <v/>
      </c>
      <c r="J1820" s="12">
        <f>IF(OR(I1820="Carg FV",I1820="Carg xar"),MIN(IF(I1820="Carg FV",ABS(H1820),7.4),7.4,MAX(0,(0.9-M1820)*40)*0.95),0)</f>
        <v/>
      </c>
      <c r="K1820" s="12">
        <f>IF(I1820="V2H",MIN(MAX(0,H1820),7.4,MAX(0,(M1820-P1820)*40)*0.95),0)</f>
        <v/>
      </c>
      <c r="L1820" s="12">
        <f>IF(E1820=0,0,MAX(0,H1820-K1820))</f>
        <v/>
      </c>
      <c r="M1820" s="13">
        <f>M1819+J1819/40-IF(I1819="V2H",K1819/(0.95*40),0)-IF(E1820=0,IF(E1819=1,IF(D1820=1,30,40)*0.18/(2*40),0),0)-IF(E1820=1,IF(E1819=0,IF(D1820=1,30,40)*0.18/(2*40),0),0)</f>
        <v/>
      </c>
      <c r="N1820" s="14" t="n">
        <v>0.15</v>
      </c>
      <c r="O1820" s="15">
        <f>K1820*N1820</f>
        <v/>
      </c>
      <c r="P1820">
        <f>IF(E1820=0,0.3,IF(D1820=1,IF(C1820&gt;=Params!$B$13-3,IF(C1820&lt;Params!$B$13,Params!$B$20,0.3),0.3),IF(C1820&gt;=Params!$B$15-3,IF(C1820&lt;Params!$B$15,Params!$B$21,0.3),0.3)))</f>
        <v/>
      </c>
    </row>
    <row r="1821" ht="15" customHeight="1" s="1">
      <c r="A1821" s="9" t="n">
        <v>1818</v>
      </c>
      <c r="B1821" s="6" t="inlineStr">
        <is>
          <t>17/03</t>
        </is>
      </c>
      <c r="C1821" s="6" t="n">
        <v>17</v>
      </c>
      <c r="D1821" s="6" t="n">
        <v>0</v>
      </c>
      <c r="E1821" s="10">
        <f>IF(D1821=1, IF(OR(C1821&lt;10, C1821&gt;=15),1,0), IF(OR(C1821&lt;7, C1821&gt;=18),1,0))</f>
        <v/>
      </c>
      <c r="F1821" s="11" t="n">
        <v>0</v>
      </c>
      <c r="G1821" s="12">
        <f>0.08*8</f>
        <v/>
      </c>
      <c r="H1821" s="12">
        <f>F1821-G1821</f>
        <v/>
      </c>
      <c r="I1821" s="10">
        <f>IF(E1821=0,"Fora",IF(E1820=0,"Carg xar",IF(H1821&lt;0,IF(M1821&lt;0.9,"Carg FV","Stby"),IF(M1821&gt;P1821,"V2H",IF(M1821&lt;0.9,"Carg xar","Stby")))))</f>
        <v/>
      </c>
      <c r="J1821" s="12">
        <f>IF(OR(I1821="Carg FV",I1821="Carg xar"),MIN(IF(I1821="Carg FV",ABS(H1821),7.4),7.4,MAX(0,(0.9-M1821)*40)*0.95),0)</f>
        <v/>
      </c>
      <c r="K1821" s="12">
        <f>IF(I1821="V2H",MIN(MAX(0,H1821),7.4,MAX(0,(M1821-P1821)*40)*0.95),0)</f>
        <v/>
      </c>
      <c r="L1821" s="12">
        <f>IF(E1821=0,0,MAX(0,H1821-K1821))</f>
        <v/>
      </c>
      <c r="M1821" s="13">
        <f>M1820+J1820/40-IF(I1820="V2H",K1820/(0.95*40),0)-IF(E1821=0,IF(E1820=1,IF(D1821=1,30,40)*0.18/(2*40),0),0)-IF(E1821=1,IF(E1820=0,IF(D1821=1,30,40)*0.18/(2*40),0),0)</f>
        <v/>
      </c>
      <c r="N1821" s="14" t="n">
        <v>0.15</v>
      </c>
      <c r="O1821" s="15">
        <f>K1821*N1821</f>
        <v/>
      </c>
      <c r="P1821">
        <f>IF(E1821=0,0.3,IF(D1821=1,IF(C1821&gt;=Params!$B$13-3,IF(C1821&lt;Params!$B$13,Params!$B$20,0.3),0.3),IF(C1821&gt;=Params!$B$15-3,IF(C1821&lt;Params!$B$15,Params!$B$21,0.3),0.3)))</f>
        <v/>
      </c>
    </row>
    <row r="1822" ht="15" customHeight="1" s="1">
      <c r="A1822" s="9" t="n">
        <v>1819</v>
      </c>
      <c r="B1822" s="6" t="inlineStr">
        <is>
          <t>17/03</t>
        </is>
      </c>
      <c r="C1822" s="6" t="n">
        <v>18</v>
      </c>
      <c r="D1822" s="6" t="n">
        <v>0</v>
      </c>
      <c r="E1822" s="10">
        <f>IF(D1822=1, IF(OR(C1822&lt;10, C1822&gt;=15),1,0), IF(OR(C1822&lt;7, C1822&gt;=18),1,0))</f>
        <v/>
      </c>
      <c r="F1822" s="11" t="n">
        <v>0.874</v>
      </c>
      <c r="G1822" s="12">
        <f>0*8</f>
        <v/>
      </c>
      <c r="H1822" s="12">
        <f>F1822-G1822</f>
        <v/>
      </c>
      <c r="I1822" s="10">
        <f>IF(E1822=0,"Fora",IF(E1821=0,"Carg xar",IF(H1822&lt;0,IF(M1822&lt;0.9,"Carg FV","Stby"),IF(M1822&gt;P1822,"V2H",IF(M1822&lt;0.9,"Carg xar","Stby")))))</f>
        <v/>
      </c>
      <c r="J1822" s="12">
        <f>IF(OR(I1822="Carg FV",I1822="Carg xar"),MIN(IF(I1822="Carg FV",ABS(H1822),7.4),7.4,MAX(0,(0.9-M1822)*40)*0.95),0)</f>
        <v/>
      </c>
      <c r="K1822" s="12">
        <f>IF(I1822="V2H",MIN(MAX(0,H1822),7.4,MAX(0,(M1822-P1822)*40)*0.95),0)</f>
        <v/>
      </c>
      <c r="L1822" s="12">
        <f>IF(E1822=0,0,MAX(0,H1822-K1822))</f>
        <v/>
      </c>
      <c r="M1822" s="13">
        <f>M1821+J1821/40-IF(I1821="V2H",K1821/(0.95*40),0)-IF(E1822=0,IF(E1821=1,IF(D1822=1,30,40)*0.18/(2*40),0),0)-IF(E1822=1,IF(E1821=0,IF(D1822=1,30,40)*0.18/(2*40),0),0)</f>
        <v/>
      </c>
      <c r="N1822" s="14" t="n">
        <v>0.2</v>
      </c>
      <c r="O1822" s="15">
        <f>K1822*N1822</f>
        <v/>
      </c>
      <c r="P1822">
        <f>IF(E1822=0,0.3,IF(D1822=1,IF(C1822&gt;=Params!$B$13-3,IF(C1822&lt;Params!$B$13,Params!$B$20,0.3),0.3),IF(C1822&gt;=Params!$B$15-3,IF(C1822&lt;Params!$B$15,Params!$B$21,0.3),0.3)))</f>
        <v/>
      </c>
    </row>
    <row r="1823" ht="15" customHeight="1" s="1">
      <c r="A1823" s="9" t="n">
        <v>1820</v>
      </c>
      <c r="B1823" s="6" t="inlineStr">
        <is>
          <t>17/03</t>
        </is>
      </c>
      <c r="C1823" s="6" t="n">
        <v>19</v>
      </c>
      <c r="D1823" s="6" t="n">
        <v>0</v>
      </c>
      <c r="E1823" s="10">
        <f>IF(D1823=1, IF(OR(C1823&lt;10, C1823&gt;=15),1,0), IF(OR(C1823&lt;7, C1823&gt;=18),1,0))</f>
        <v/>
      </c>
      <c r="F1823" s="11" t="n">
        <v>2.16</v>
      </c>
      <c r="G1823" s="12">
        <f>0*8</f>
        <v/>
      </c>
      <c r="H1823" s="12">
        <f>F1823-G1823</f>
        <v/>
      </c>
      <c r="I1823" s="10">
        <f>IF(E1823=0,"Fora",IF(E1822=0,"Carg xar",IF(H1823&lt;0,IF(M1823&lt;0.9,"Carg FV","Stby"),IF(M1823&gt;P1823,"V2H",IF(M1823&lt;0.9,"Carg xar","Stby")))))</f>
        <v/>
      </c>
      <c r="J1823" s="12">
        <f>IF(OR(I1823="Carg FV",I1823="Carg xar"),MIN(IF(I1823="Carg FV",ABS(H1823),7.4),7.4,MAX(0,(0.9-M1823)*40)*0.95),0)</f>
        <v/>
      </c>
      <c r="K1823" s="12">
        <f>IF(I1823="V2H",MIN(MAX(0,H1823),7.4,MAX(0,(M1823-P1823)*40)*0.95),0)</f>
        <v/>
      </c>
      <c r="L1823" s="12">
        <f>IF(E1823=0,0,MAX(0,H1823-K1823))</f>
        <v/>
      </c>
      <c r="M1823" s="13">
        <f>M1822+J1822/40-IF(I1822="V2H",K1822/(0.95*40),0)-IF(E1823=0,IF(E1822=1,IF(D1823=1,30,40)*0.18/(2*40),0),0)-IF(E1823=1,IF(E1822=0,IF(D1823=1,30,40)*0.18/(2*40),0),0)</f>
        <v/>
      </c>
      <c r="N1823" s="14" t="n">
        <v>0.2</v>
      </c>
      <c r="O1823" s="15">
        <f>K1823*N1823</f>
        <v/>
      </c>
      <c r="P1823">
        <f>IF(E1823=0,0.3,IF(D1823=1,IF(C1823&gt;=Params!$B$13-3,IF(C1823&lt;Params!$B$13,Params!$B$20,0.3),0.3),IF(C1823&gt;=Params!$B$15-3,IF(C1823&lt;Params!$B$15,Params!$B$21,0.3),0.3)))</f>
        <v/>
      </c>
    </row>
    <row r="1824" ht="15" customHeight="1" s="1">
      <c r="A1824" s="9" t="n">
        <v>1821</v>
      </c>
      <c r="B1824" s="6" t="inlineStr">
        <is>
          <t>17/03</t>
        </is>
      </c>
      <c r="C1824" s="6" t="n">
        <v>20</v>
      </c>
      <c r="D1824" s="6" t="n">
        <v>0</v>
      </c>
      <c r="E1824" s="10">
        <f>IF(D1824=1, IF(OR(C1824&lt;10, C1824&gt;=15),1,0), IF(OR(C1824&lt;7, C1824&gt;=18),1,0))</f>
        <v/>
      </c>
      <c r="F1824" s="11" t="n">
        <v>3.418</v>
      </c>
      <c r="G1824" s="12">
        <f>0*8</f>
        <v/>
      </c>
      <c r="H1824" s="12">
        <f>F1824-G1824</f>
        <v/>
      </c>
      <c r="I1824" s="10">
        <f>IF(E1824=0,"Fora",IF(E1823=0,"Carg xar",IF(H1824&lt;0,IF(M1824&lt;0.9,"Carg FV","Stby"),IF(M1824&gt;P1824,"V2H",IF(M1824&lt;0.9,"Carg xar","Stby")))))</f>
        <v/>
      </c>
      <c r="J1824" s="12">
        <f>IF(OR(I1824="Carg FV",I1824="Carg xar"),MIN(IF(I1824="Carg FV",ABS(H1824),7.4),7.4,MAX(0,(0.9-M1824)*40)*0.95),0)</f>
        <v/>
      </c>
      <c r="K1824" s="12">
        <f>IF(I1824="V2H",MIN(MAX(0,H1824),7.4,MAX(0,(M1824-P1824)*40)*0.95),0)</f>
        <v/>
      </c>
      <c r="L1824" s="12">
        <f>IF(E1824=0,0,MAX(0,H1824-K1824))</f>
        <v/>
      </c>
      <c r="M1824" s="13">
        <f>M1823+J1823/40-IF(I1823="V2H",K1823/(0.95*40),0)-IF(E1824=0,IF(E1823=1,IF(D1824=1,30,40)*0.18/(2*40),0),0)-IF(E1824=1,IF(E1823=0,IF(D1824=1,30,40)*0.18/(2*40),0),0)</f>
        <v/>
      </c>
      <c r="N1824" s="14" t="n">
        <v>0.2</v>
      </c>
      <c r="O1824" s="15">
        <f>K1824*N1824</f>
        <v/>
      </c>
      <c r="P1824">
        <f>IF(E1824=0,0.3,IF(D1824=1,IF(C1824&gt;=Params!$B$13-3,IF(C1824&lt;Params!$B$13,Params!$B$20,0.3),0.3),IF(C1824&gt;=Params!$B$15-3,IF(C1824&lt;Params!$B$15,Params!$B$21,0.3),0.3)))</f>
        <v/>
      </c>
    </row>
    <row r="1825" ht="15" customHeight="1" s="1">
      <c r="A1825" s="9" t="n">
        <v>1822</v>
      </c>
      <c r="B1825" s="6" t="inlineStr">
        <is>
          <t>17/03</t>
        </is>
      </c>
      <c r="C1825" s="6" t="n">
        <v>21</v>
      </c>
      <c r="D1825" s="6" t="n">
        <v>0</v>
      </c>
      <c r="E1825" s="10">
        <f>IF(D1825=1, IF(OR(C1825&lt;10, C1825&gt;=15),1,0), IF(OR(C1825&lt;7, C1825&gt;=18),1,0))</f>
        <v/>
      </c>
      <c r="F1825" s="11" t="n">
        <v>0.477</v>
      </c>
      <c r="G1825" s="12">
        <f>0*8</f>
        <v/>
      </c>
      <c r="H1825" s="12">
        <f>F1825-G1825</f>
        <v/>
      </c>
      <c r="I1825" s="10">
        <f>IF(E1825=0,"Fora",IF(E1824=0,"Carg xar",IF(H1825&lt;0,IF(M1825&lt;0.9,"Carg FV","Stby"),IF(M1825&gt;P1825,"V2H",IF(M1825&lt;0.9,"Carg xar","Stby")))))</f>
        <v/>
      </c>
      <c r="J1825" s="12">
        <f>IF(OR(I1825="Carg FV",I1825="Carg xar"),MIN(IF(I1825="Carg FV",ABS(H1825),7.4),7.4,MAX(0,(0.9-M1825)*40)*0.95),0)</f>
        <v/>
      </c>
      <c r="K1825" s="12">
        <f>IF(I1825="V2H",MIN(MAX(0,H1825),7.4,MAX(0,(M1825-P1825)*40)*0.95),0)</f>
        <v/>
      </c>
      <c r="L1825" s="12">
        <f>IF(E1825=0,0,MAX(0,H1825-K1825))</f>
        <v/>
      </c>
      <c r="M1825" s="13">
        <f>M1824+J1824/40-IF(I1824="V2H",K1824/(0.95*40),0)-IF(E1825=0,IF(E1824=1,IF(D1825=1,30,40)*0.18/(2*40),0),0)-IF(E1825=1,IF(E1824=0,IF(D1825=1,30,40)*0.18/(2*40),0),0)</f>
        <v/>
      </c>
      <c r="N1825" s="14" t="n">
        <v>0.2</v>
      </c>
      <c r="O1825" s="15">
        <f>K1825*N1825</f>
        <v/>
      </c>
      <c r="P1825">
        <f>IF(E1825=0,0.3,IF(D1825=1,IF(C1825&gt;=Params!$B$13-3,IF(C1825&lt;Params!$B$13,Params!$B$20,0.3),0.3),IF(C1825&gt;=Params!$B$15-3,IF(C1825&lt;Params!$B$15,Params!$B$21,0.3),0.3)))</f>
        <v/>
      </c>
    </row>
    <row r="1826" ht="15" customHeight="1" s="1">
      <c r="A1826" s="9" t="n">
        <v>1823</v>
      </c>
      <c r="B1826" s="6" t="inlineStr">
        <is>
          <t>17/03</t>
        </is>
      </c>
      <c r="C1826" s="6" t="n">
        <v>22</v>
      </c>
      <c r="D1826" s="6" t="n">
        <v>0</v>
      </c>
      <c r="E1826" s="10">
        <f>IF(D1826=1, IF(OR(C1826&lt;10, C1826&gt;=15),1,0), IF(OR(C1826&lt;7, C1826&gt;=18),1,0))</f>
        <v/>
      </c>
      <c r="F1826" s="11" t="n">
        <v>0.281</v>
      </c>
      <c r="G1826" s="12">
        <f>0*8</f>
        <v/>
      </c>
      <c r="H1826" s="12">
        <f>F1826-G1826</f>
        <v/>
      </c>
      <c r="I1826" s="10">
        <f>IF(E1826=0,"Fora",IF(E1825=0,"Carg xar",IF(H1826&lt;0,IF(M1826&lt;0.9,"Carg FV","Stby"),IF(M1826&gt;P1826,"V2H",IF(M1826&lt;0.9,"Carg xar","Stby")))))</f>
        <v/>
      </c>
      <c r="J1826" s="12">
        <f>IF(OR(I1826="Carg FV",I1826="Carg xar"),MIN(IF(I1826="Carg FV",ABS(H1826),7.4),7.4,MAX(0,(0.9-M1826)*40)*0.95),0)</f>
        <v/>
      </c>
      <c r="K1826" s="12">
        <f>IF(I1826="V2H",MIN(MAX(0,H1826),7.4,MAX(0,(M1826-P1826)*40)*0.95),0)</f>
        <v/>
      </c>
      <c r="L1826" s="12">
        <f>IF(E1826=0,0,MAX(0,H1826-K1826))</f>
        <v/>
      </c>
      <c r="M1826" s="13">
        <f>M1825+J1825/40-IF(I1825="V2H",K1825/(0.95*40),0)-IF(E1826=0,IF(E1825=1,IF(D1826=1,30,40)*0.18/(2*40),0),0)-IF(E1826=1,IF(E1825=0,IF(D1826=1,30,40)*0.18/(2*40),0),0)</f>
        <v/>
      </c>
      <c r="N1826" s="14" t="n">
        <v>0.15</v>
      </c>
      <c r="O1826" s="15">
        <f>K1826*N1826</f>
        <v/>
      </c>
      <c r="P1826">
        <f>IF(E1826=0,0.3,IF(D1826=1,IF(C1826&gt;=Params!$B$13-3,IF(C1826&lt;Params!$B$13,Params!$B$20,0.3),0.3),IF(C1826&gt;=Params!$B$15-3,IF(C1826&lt;Params!$B$15,Params!$B$21,0.3),0.3)))</f>
        <v/>
      </c>
    </row>
    <row r="1827" ht="15" customHeight="1" s="1">
      <c r="A1827" s="9" t="n">
        <v>1824</v>
      </c>
      <c r="B1827" s="6" t="inlineStr">
        <is>
          <t>17/03</t>
        </is>
      </c>
      <c r="C1827" s="6" t="n">
        <v>23</v>
      </c>
      <c r="D1827" s="6" t="n">
        <v>0</v>
      </c>
      <c r="E1827" s="10">
        <f>IF(D1827=1, IF(OR(C1827&lt;10, C1827&gt;=15),1,0), IF(OR(C1827&lt;7, C1827&gt;=18),1,0))</f>
        <v/>
      </c>
      <c r="F1827" s="11" t="n">
        <v>0.264</v>
      </c>
      <c r="G1827" s="12">
        <f>0*8</f>
        <v/>
      </c>
      <c r="H1827" s="12">
        <f>F1827-G1827</f>
        <v/>
      </c>
      <c r="I1827" s="10">
        <f>IF(E1827=0,"Fora",IF(E1826=0,"Carg xar",IF(H1827&lt;0,IF(M1827&lt;0.9,"Carg FV","Stby"),IF(M1827&gt;P1827,"V2H",IF(M1827&lt;0.9,"Carg xar","Stby")))))</f>
        <v/>
      </c>
      <c r="J1827" s="12">
        <f>IF(OR(I1827="Carg FV",I1827="Carg xar"),MIN(IF(I1827="Carg FV",ABS(H1827),7.4),7.4,MAX(0,(0.9-M1827)*40)*0.95),0)</f>
        <v/>
      </c>
      <c r="K1827" s="12">
        <f>IF(I1827="V2H",MIN(MAX(0,H1827),7.4,MAX(0,(M1827-P1827)*40)*0.95),0)</f>
        <v/>
      </c>
      <c r="L1827" s="12">
        <f>IF(E1827=0,0,MAX(0,H1827-K1827))</f>
        <v/>
      </c>
      <c r="M1827" s="13">
        <f>M1826+J1826/40-IF(I1826="V2H",K1826/(0.95*40),0)-IF(E1827=0,IF(E1826=1,IF(D1827=1,30,40)*0.18/(2*40),0),0)-IF(E1827=1,IF(E1826=0,IF(D1827=1,30,40)*0.18/(2*40),0),0)</f>
        <v/>
      </c>
      <c r="N1827" s="14" t="n">
        <v>0.15</v>
      </c>
      <c r="O1827" s="15">
        <f>K1827*N1827</f>
        <v/>
      </c>
      <c r="P1827">
        <f>IF(E1827=0,0.3,IF(D1827=1,IF(C1827&gt;=Params!$B$13-3,IF(C1827&lt;Params!$B$13,Params!$B$20,0.3),0.3),IF(C1827&gt;=Params!$B$15-3,IF(C1827&lt;Params!$B$15,Params!$B$21,0.3),0.3)))</f>
        <v/>
      </c>
    </row>
    <row r="1828" ht="15" customHeight="1" s="1">
      <c r="A1828" s="9" t="n">
        <v>1825</v>
      </c>
      <c r="B1828" s="6" t="inlineStr">
        <is>
          <t>18/03</t>
        </is>
      </c>
      <c r="C1828" s="6" t="n">
        <v>0</v>
      </c>
      <c r="D1828" s="6" t="n">
        <v>0</v>
      </c>
      <c r="E1828" s="10">
        <f>IF(D1828=1, IF(OR(C1828&lt;10, C1828&gt;=15),1,0), IF(OR(C1828&lt;7, C1828&gt;=18),1,0))</f>
        <v/>
      </c>
      <c r="F1828" s="11" t="n">
        <v>0.13</v>
      </c>
      <c r="G1828" s="12">
        <f>0*8</f>
        <v/>
      </c>
      <c r="H1828" s="12">
        <f>F1828-G1828</f>
        <v/>
      </c>
      <c r="I1828" s="10">
        <f>IF(E1828=0,"Fora",IF(E1827=0,"Carg xar",IF(H1828&lt;0,IF(M1828&lt;0.9,"Carg FV","Stby"),IF(M1828&gt;P1828,"V2H",IF(M1828&lt;0.9,"Carg xar","Stby")))))</f>
        <v/>
      </c>
      <c r="J1828" s="12">
        <f>IF(OR(I1828="Carg FV",I1828="Carg xar"),MIN(IF(I1828="Carg FV",ABS(H1828),7.4),7.4,MAX(0,(0.9-M1828)*40)*0.95),0)</f>
        <v/>
      </c>
      <c r="K1828" s="12">
        <f>IF(I1828="V2H",MIN(MAX(0,H1828),7.4,MAX(0,(M1828-P1828)*40)*0.95),0)</f>
        <v/>
      </c>
      <c r="L1828" s="12">
        <f>IF(E1828=0,0,MAX(0,H1828-K1828))</f>
        <v/>
      </c>
      <c r="M1828" s="13">
        <f>M1827+J1827/40-IF(I1827="V2H",K1827/(0.95*40),0)-IF(E1828=0,IF(E1827=1,IF(D1828=1,30,40)*0.18/(2*40),0),0)-IF(E1828=1,IF(E1827=0,IF(D1828=1,30,40)*0.18/(2*40),0),0)</f>
        <v/>
      </c>
      <c r="N1828" s="14" t="n">
        <v>0.09</v>
      </c>
      <c r="O1828" s="15">
        <f>K1828*N1828</f>
        <v/>
      </c>
      <c r="P1828">
        <f>IF(E1828=0,0.3,IF(D1828=1,IF(C1828&gt;=Params!$B$13-3,IF(C1828&lt;Params!$B$13,Params!$B$20,0.3),0.3),IF(C1828&gt;=Params!$B$15-3,IF(C1828&lt;Params!$B$15,Params!$B$21,0.3),0.3)))</f>
        <v/>
      </c>
    </row>
    <row r="1829" ht="15" customHeight="1" s="1">
      <c r="A1829" s="9" t="n">
        <v>1826</v>
      </c>
      <c r="B1829" s="6" t="inlineStr">
        <is>
          <t>18/03</t>
        </is>
      </c>
      <c r="C1829" s="6" t="n">
        <v>1</v>
      </c>
      <c r="D1829" s="6" t="n">
        <v>0</v>
      </c>
      <c r="E1829" s="10">
        <f>IF(D1829=1, IF(OR(C1829&lt;10, C1829&gt;=15),1,0), IF(OR(C1829&lt;7, C1829&gt;=18),1,0))</f>
        <v/>
      </c>
      <c r="F1829" s="11" t="n">
        <v>0.15</v>
      </c>
      <c r="G1829" s="12">
        <f>0*8</f>
        <v/>
      </c>
      <c r="H1829" s="12">
        <f>F1829-G1829</f>
        <v/>
      </c>
      <c r="I1829" s="10">
        <f>IF(E1829=0,"Fora",IF(E1828=0,"Carg xar",IF(H1829&lt;0,IF(M1829&lt;0.9,"Carg FV","Stby"),IF(M1829&gt;P1829,"V2H",IF(M1829&lt;0.9,"Carg xar","Stby")))))</f>
        <v/>
      </c>
      <c r="J1829" s="12">
        <f>IF(OR(I1829="Carg FV",I1829="Carg xar"),MIN(IF(I1829="Carg FV",ABS(H1829),7.4),7.4,MAX(0,(0.9-M1829)*40)*0.95),0)</f>
        <v/>
      </c>
      <c r="K1829" s="12">
        <f>IF(I1829="V2H",MIN(MAX(0,H1829),7.4,MAX(0,(M1829-P1829)*40)*0.95),0)</f>
        <v/>
      </c>
      <c r="L1829" s="12">
        <f>IF(E1829=0,0,MAX(0,H1829-K1829))</f>
        <v/>
      </c>
      <c r="M1829" s="13">
        <f>M1828+J1828/40-IF(I1828="V2H",K1828/(0.95*40),0)-IF(E1829=0,IF(E1828=1,IF(D1829=1,30,40)*0.18/(2*40),0),0)-IF(E1829=1,IF(E1828=0,IF(D1829=1,30,40)*0.18/(2*40),0),0)</f>
        <v/>
      </c>
      <c r="N1829" s="14" t="n">
        <v>0.09</v>
      </c>
      <c r="O1829" s="15">
        <f>K1829*N1829</f>
        <v/>
      </c>
      <c r="P1829">
        <f>IF(E1829=0,0.3,IF(D1829=1,IF(C1829&gt;=Params!$B$13-3,IF(C1829&lt;Params!$B$13,Params!$B$20,0.3),0.3),IF(C1829&gt;=Params!$B$15-3,IF(C1829&lt;Params!$B$15,Params!$B$21,0.3),0.3)))</f>
        <v/>
      </c>
    </row>
    <row r="1830" ht="15" customHeight="1" s="1">
      <c r="A1830" s="9" t="n">
        <v>1827</v>
      </c>
      <c r="B1830" s="6" t="inlineStr">
        <is>
          <t>18/03</t>
        </is>
      </c>
      <c r="C1830" s="6" t="n">
        <v>2</v>
      </c>
      <c r="D1830" s="6" t="n">
        <v>0</v>
      </c>
      <c r="E1830" s="10">
        <f>IF(D1830=1, IF(OR(C1830&lt;10, C1830&gt;=15),1,0), IF(OR(C1830&lt;7, C1830&gt;=18),1,0))</f>
        <v/>
      </c>
      <c r="F1830" s="11" t="n">
        <v>0.198</v>
      </c>
      <c r="G1830" s="12">
        <f>0*8</f>
        <v/>
      </c>
      <c r="H1830" s="12">
        <f>F1830-G1830</f>
        <v/>
      </c>
      <c r="I1830" s="10">
        <f>IF(E1830=0,"Fora",IF(E1829=0,"Carg xar",IF(H1830&lt;0,IF(M1830&lt;0.9,"Carg FV","Stby"),IF(M1830&gt;P1830,"V2H",IF(M1830&lt;0.9,"Carg xar","Stby")))))</f>
        <v/>
      </c>
      <c r="J1830" s="12">
        <f>IF(OR(I1830="Carg FV",I1830="Carg xar"),MIN(IF(I1830="Carg FV",ABS(H1830),7.4),7.4,MAX(0,(0.9-M1830)*40)*0.95),0)</f>
        <v/>
      </c>
      <c r="K1830" s="12">
        <f>IF(I1830="V2H",MIN(MAX(0,H1830),7.4,MAX(0,(M1830-P1830)*40)*0.95),0)</f>
        <v/>
      </c>
      <c r="L1830" s="12">
        <f>IF(E1830=0,0,MAX(0,H1830-K1830))</f>
        <v/>
      </c>
      <c r="M1830" s="13">
        <f>M1829+J1829/40-IF(I1829="V2H",K1829/(0.95*40),0)-IF(E1830=0,IF(E1829=1,IF(D1830=1,30,40)*0.18/(2*40),0),0)-IF(E1830=1,IF(E1829=0,IF(D1830=1,30,40)*0.18/(2*40),0),0)</f>
        <v/>
      </c>
      <c r="N1830" s="14" t="n">
        <v>0.09</v>
      </c>
      <c r="O1830" s="15">
        <f>K1830*N1830</f>
        <v/>
      </c>
      <c r="P1830">
        <f>IF(E1830=0,0.3,IF(D1830=1,IF(C1830&gt;=Params!$B$13-3,IF(C1830&lt;Params!$B$13,Params!$B$20,0.3),0.3),IF(C1830&gt;=Params!$B$15-3,IF(C1830&lt;Params!$B$15,Params!$B$21,0.3),0.3)))</f>
        <v/>
      </c>
    </row>
    <row r="1831" ht="15" customHeight="1" s="1">
      <c r="A1831" s="9" t="n">
        <v>1828</v>
      </c>
      <c r="B1831" s="6" t="inlineStr">
        <is>
          <t>18/03</t>
        </is>
      </c>
      <c r="C1831" s="6" t="n">
        <v>3</v>
      </c>
      <c r="D1831" s="6" t="n">
        <v>0</v>
      </c>
      <c r="E1831" s="10">
        <f>IF(D1831=1, IF(OR(C1831&lt;10, C1831&gt;=15),1,0), IF(OR(C1831&lt;7, C1831&gt;=18),1,0))</f>
        <v/>
      </c>
      <c r="F1831" s="11" t="n">
        <v>0.136</v>
      </c>
      <c r="G1831" s="12">
        <f>0*8</f>
        <v/>
      </c>
      <c r="H1831" s="12">
        <f>F1831-G1831</f>
        <v/>
      </c>
      <c r="I1831" s="10">
        <f>IF(E1831=0,"Fora",IF(E1830=0,"Carg xar",IF(H1831&lt;0,IF(M1831&lt;0.9,"Carg FV","Stby"),IF(M1831&gt;P1831,"V2H",IF(M1831&lt;0.9,"Carg xar","Stby")))))</f>
        <v/>
      </c>
      <c r="J1831" s="12">
        <f>IF(OR(I1831="Carg FV",I1831="Carg xar"),MIN(IF(I1831="Carg FV",ABS(H1831),7.4),7.4,MAX(0,(0.9-M1831)*40)*0.95),0)</f>
        <v/>
      </c>
      <c r="K1831" s="12">
        <f>IF(I1831="V2H",MIN(MAX(0,H1831),7.4,MAX(0,(M1831-P1831)*40)*0.95),0)</f>
        <v/>
      </c>
      <c r="L1831" s="12">
        <f>IF(E1831=0,0,MAX(0,H1831-K1831))</f>
        <v/>
      </c>
      <c r="M1831" s="13">
        <f>M1830+J1830/40-IF(I1830="V2H",K1830/(0.95*40),0)-IF(E1831=0,IF(E1830=1,IF(D1831=1,30,40)*0.18/(2*40),0),0)-IF(E1831=1,IF(E1830=0,IF(D1831=1,30,40)*0.18/(2*40),0),0)</f>
        <v/>
      </c>
      <c r="N1831" s="14" t="n">
        <v>0.09</v>
      </c>
      <c r="O1831" s="15">
        <f>K1831*N1831</f>
        <v/>
      </c>
      <c r="P1831">
        <f>IF(E1831=0,0.3,IF(D1831=1,IF(C1831&gt;=Params!$B$13-3,IF(C1831&lt;Params!$B$13,Params!$B$20,0.3),0.3),IF(C1831&gt;=Params!$B$15-3,IF(C1831&lt;Params!$B$15,Params!$B$21,0.3),0.3)))</f>
        <v/>
      </c>
    </row>
    <row r="1832" ht="15" customHeight="1" s="1">
      <c r="A1832" s="9" t="n">
        <v>1829</v>
      </c>
      <c r="B1832" s="6" t="inlineStr">
        <is>
          <t>18/03</t>
        </is>
      </c>
      <c r="C1832" s="6" t="n">
        <v>4</v>
      </c>
      <c r="D1832" s="6" t="n">
        <v>0</v>
      </c>
      <c r="E1832" s="10">
        <f>IF(D1832=1, IF(OR(C1832&lt;10, C1832&gt;=15),1,0), IF(OR(C1832&lt;7, C1832&gt;=18),1,0))</f>
        <v/>
      </c>
      <c r="F1832" s="11" t="n">
        <v>1.545</v>
      </c>
      <c r="G1832" s="12">
        <f>0*8</f>
        <v/>
      </c>
      <c r="H1832" s="12">
        <f>F1832-G1832</f>
        <v/>
      </c>
      <c r="I1832" s="10">
        <f>IF(E1832=0,"Fora",IF(E1831=0,"Carg xar",IF(H1832&lt;0,IF(M1832&lt;0.9,"Carg FV","Stby"),IF(M1832&gt;P1832,"V2H",IF(M1832&lt;0.9,"Carg xar","Stby")))))</f>
        <v/>
      </c>
      <c r="J1832" s="12">
        <f>IF(OR(I1832="Carg FV",I1832="Carg xar"),MIN(IF(I1832="Carg FV",ABS(H1832),7.4),7.4,MAX(0,(0.9-M1832)*40)*0.95),0)</f>
        <v/>
      </c>
      <c r="K1832" s="12">
        <f>IF(I1832="V2H",MIN(MAX(0,H1832),7.4,MAX(0,(M1832-P1832)*40)*0.95),0)</f>
        <v/>
      </c>
      <c r="L1832" s="12">
        <f>IF(E1832=0,0,MAX(0,H1832-K1832))</f>
        <v/>
      </c>
      <c r="M1832" s="13">
        <f>M1831+J1831/40-IF(I1831="V2H",K1831/(0.95*40),0)-IF(E1832=0,IF(E1831=1,IF(D1832=1,30,40)*0.18/(2*40),0),0)-IF(E1832=1,IF(E1831=0,IF(D1832=1,30,40)*0.18/(2*40),0),0)</f>
        <v/>
      </c>
      <c r="N1832" s="14" t="n">
        <v>0.09</v>
      </c>
      <c r="O1832" s="15">
        <f>K1832*N1832</f>
        <v/>
      </c>
      <c r="P1832">
        <f>IF(E1832=0,0.3,IF(D1832=1,IF(C1832&gt;=Params!$B$13-3,IF(C1832&lt;Params!$B$13,Params!$B$20,0.3),0.3),IF(C1832&gt;=Params!$B$15-3,IF(C1832&lt;Params!$B$15,Params!$B$21,0.3),0.3)))</f>
        <v/>
      </c>
    </row>
    <row r="1833" ht="15" customHeight="1" s="1">
      <c r="A1833" s="9" t="n">
        <v>1830</v>
      </c>
      <c r="B1833" s="6" t="inlineStr">
        <is>
          <t>18/03</t>
        </is>
      </c>
      <c r="C1833" s="6" t="n">
        <v>5</v>
      </c>
      <c r="D1833" s="6" t="n">
        <v>0</v>
      </c>
      <c r="E1833" s="10">
        <f>IF(D1833=1, IF(OR(C1833&lt;10, C1833&gt;=15),1,0), IF(OR(C1833&lt;7, C1833&gt;=18),1,0))</f>
        <v/>
      </c>
      <c r="F1833" s="11" t="n">
        <v>4.53</v>
      </c>
      <c r="G1833" s="12">
        <f>0*8</f>
        <v/>
      </c>
      <c r="H1833" s="12">
        <f>F1833-G1833</f>
        <v/>
      </c>
      <c r="I1833" s="10">
        <f>IF(E1833=0,"Fora",IF(E1832=0,"Carg xar",IF(H1833&lt;0,IF(M1833&lt;0.9,"Carg FV","Stby"),IF(M1833&gt;P1833,"V2H",IF(M1833&lt;0.9,"Carg xar","Stby")))))</f>
        <v/>
      </c>
      <c r="J1833" s="12">
        <f>IF(OR(I1833="Carg FV",I1833="Carg xar"),MIN(IF(I1833="Carg FV",ABS(H1833),7.4),7.4,MAX(0,(0.9-M1833)*40)*0.95),0)</f>
        <v/>
      </c>
      <c r="K1833" s="12">
        <f>IF(I1833="V2H",MIN(MAX(0,H1833),7.4,MAX(0,(M1833-P1833)*40)*0.95),0)</f>
        <v/>
      </c>
      <c r="L1833" s="12">
        <f>IF(E1833=0,0,MAX(0,H1833-K1833))</f>
        <v/>
      </c>
      <c r="M1833" s="13">
        <f>M1832+J1832/40-IF(I1832="V2H",K1832/(0.95*40),0)-IF(E1833=0,IF(E1832=1,IF(D1833=1,30,40)*0.18/(2*40),0),0)-IF(E1833=1,IF(E1832=0,IF(D1833=1,30,40)*0.18/(2*40),0),0)</f>
        <v/>
      </c>
      <c r="N1833" s="14" t="n">
        <v>0.09</v>
      </c>
      <c r="O1833" s="15">
        <f>K1833*N1833</f>
        <v/>
      </c>
      <c r="P1833">
        <f>IF(E1833=0,0.3,IF(D1833=1,IF(C1833&gt;=Params!$B$13-3,IF(C1833&lt;Params!$B$13,Params!$B$20,0.3),0.3),IF(C1833&gt;=Params!$B$15-3,IF(C1833&lt;Params!$B$15,Params!$B$21,0.3),0.3)))</f>
        <v/>
      </c>
    </row>
    <row r="1834" ht="15" customHeight="1" s="1">
      <c r="A1834" s="9" t="n">
        <v>1831</v>
      </c>
      <c r="B1834" s="6" t="inlineStr">
        <is>
          <t>18/03</t>
        </is>
      </c>
      <c r="C1834" s="6" t="n">
        <v>6</v>
      </c>
      <c r="D1834" s="6" t="n">
        <v>0</v>
      </c>
      <c r="E1834" s="10">
        <f>IF(D1834=1, IF(OR(C1834&lt;10, C1834&gt;=15),1,0), IF(OR(C1834&lt;7, C1834&gt;=18),1,0))</f>
        <v/>
      </c>
      <c r="F1834" s="11" t="n">
        <v>4.047</v>
      </c>
      <c r="G1834" s="12">
        <f>0*8</f>
        <v/>
      </c>
      <c r="H1834" s="12">
        <f>F1834-G1834</f>
        <v/>
      </c>
      <c r="I1834" s="10">
        <f>IF(E1834=0,"Fora",IF(E1833=0,"Carg xar",IF(H1834&lt;0,IF(M1834&lt;0.9,"Carg FV","Stby"),IF(M1834&gt;P1834,"V2H",IF(M1834&lt;0.9,"Carg xar","Stby")))))</f>
        <v/>
      </c>
      <c r="J1834" s="12">
        <f>IF(OR(I1834="Carg FV",I1834="Carg xar"),MIN(IF(I1834="Carg FV",ABS(H1834),7.4),7.4,MAX(0,(0.9-M1834)*40)*0.95),0)</f>
        <v/>
      </c>
      <c r="K1834" s="12">
        <f>IF(I1834="V2H",MIN(MAX(0,H1834),7.4,MAX(0,(M1834-P1834)*40)*0.95),0)</f>
        <v/>
      </c>
      <c r="L1834" s="12">
        <f>IF(E1834=0,0,MAX(0,H1834-K1834))</f>
        <v/>
      </c>
      <c r="M1834" s="13">
        <f>M1833+J1833/40-IF(I1833="V2H",K1833/(0.95*40),0)-IF(E1834=0,IF(E1833=1,IF(D1834=1,30,40)*0.18/(2*40),0),0)-IF(E1834=1,IF(E1833=0,IF(D1834=1,30,40)*0.18/(2*40),0),0)</f>
        <v/>
      </c>
      <c r="N1834" s="14" t="n">
        <v>0.09</v>
      </c>
      <c r="O1834" s="15">
        <f>K1834*N1834</f>
        <v/>
      </c>
      <c r="P1834">
        <f>IF(E1834=0,0.3,IF(D1834=1,IF(C1834&gt;=Params!$B$13-3,IF(C1834&lt;Params!$B$13,Params!$B$20,0.3),0.3),IF(C1834&gt;=Params!$B$15-3,IF(C1834&lt;Params!$B$15,Params!$B$21,0.3),0.3)))</f>
        <v/>
      </c>
    </row>
    <row r="1835" ht="15" customHeight="1" s="1">
      <c r="A1835" s="9" t="n">
        <v>1832</v>
      </c>
      <c r="B1835" s="6" t="inlineStr">
        <is>
          <t>18/03</t>
        </is>
      </c>
      <c r="C1835" s="6" t="n">
        <v>7</v>
      </c>
      <c r="D1835" s="6" t="n">
        <v>0</v>
      </c>
      <c r="E1835" s="10">
        <f>IF(D1835=1, IF(OR(C1835&lt;10, C1835&gt;=15),1,0), IF(OR(C1835&lt;7, C1835&gt;=18),1,0))</f>
        <v/>
      </c>
      <c r="F1835" s="11" t="n">
        <v>4.116</v>
      </c>
      <c r="G1835" s="12">
        <f>0.05*8</f>
        <v/>
      </c>
      <c r="H1835" s="12">
        <f>F1835-G1835</f>
        <v/>
      </c>
      <c r="I1835" s="10">
        <f>IF(E1835=0,"Fora",IF(E1834=0,"Carg xar",IF(H1835&lt;0,IF(M1835&lt;0.9,"Carg FV","Stby"),IF(M1835&gt;P1835,"V2H",IF(M1835&lt;0.9,"Carg xar","Stby")))))</f>
        <v/>
      </c>
      <c r="J1835" s="12">
        <f>IF(OR(I1835="Carg FV",I1835="Carg xar"),MIN(IF(I1835="Carg FV",ABS(H1835),7.4),7.4,MAX(0,(0.9-M1835)*40)*0.95),0)</f>
        <v/>
      </c>
      <c r="K1835" s="12">
        <f>IF(I1835="V2H",MIN(MAX(0,H1835),7.4,MAX(0,(M1835-P1835)*40)*0.95),0)</f>
        <v/>
      </c>
      <c r="L1835" s="12">
        <f>IF(E1835=0,0,MAX(0,H1835-K1835))</f>
        <v/>
      </c>
      <c r="M1835" s="13">
        <f>M1834+J1834/40-IF(I1834="V2H",K1834/(0.95*40),0)-IF(E1835=0,IF(E1834=1,IF(D1835=1,30,40)*0.18/(2*40),0),0)-IF(E1835=1,IF(E1834=0,IF(D1835=1,30,40)*0.18/(2*40),0),0)</f>
        <v/>
      </c>
      <c r="N1835" s="14" t="n">
        <v>0.09</v>
      </c>
      <c r="O1835" s="15">
        <f>K1835*N1835</f>
        <v/>
      </c>
      <c r="P1835">
        <f>IF(E1835=0,0.3,IF(D1835=1,IF(C1835&gt;=Params!$B$13-3,IF(C1835&lt;Params!$B$13,Params!$B$20,0.3),0.3),IF(C1835&gt;=Params!$B$15-3,IF(C1835&lt;Params!$B$15,Params!$B$21,0.3),0.3)))</f>
        <v/>
      </c>
    </row>
    <row r="1836" ht="15" customHeight="1" s="1">
      <c r="A1836" s="9" t="n">
        <v>1833</v>
      </c>
      <c r="B1836" s="6" t="inlineStr">
        <is>
          <t>18/03</t>
        </is>
      </c>
      <c r="C1836" s="6" t="n">
        <v>8</v>
      </c>
      <c r="D1836" s="6" t="n">
        <v>0</v>
      </c>
      <c r="E1836" s="10">
        <f>IF(D1836=1, IF(OR(C1836&lt;10, C1836&gt;=15),1,0), IF(OR(C1836&lt;7, C1836&gt;=18),1,0))</f>
        <v/>
      </c>
      <c r="F1836" s="11" t="n">
        <v>3.373</v>
      </c>
      <c r="G1836" s="12">
        <f>0.18*8</f>
        <v/>
      </c>
      <c r="H1836" s="12">
        <f>F1836-G1836</f>
        <v/>
      </c>
      <c r="I1836" s="10">
        <f>IF(E1836=0,"Fora",IF(E1835=0,"Carg xar",IF(H1836&lt;0,IF(M1836&lt;0.9,"Carg FV","Stby"),IF(M1836&gt;P1836,"V2H",IF(M1836&lt;0.9,"Carg xar","Stby")))))</f>
        <v/>
      </c>
      <c r="J1836" s="12">
        <f>IF(OR(I1836="Carg FV",I1836="Carg xar"),MIN(IF(I1836="Carg FV",ABS(H1836),7.4),7.4,MAX(0,(0.9-M1836)*40)*0.95),0)</f>
        <v/>
      </c>
      <c r="K1836" s="12">
        <f>IF(I1836="V2H",MIN(MAX(0,H1836),7.4,MAX(0,(M1836-P1836)*40)*0.95),0)</f>
        <v/>
      </c>
      <c r="L1836" s="12">
        <f>IF(E1836=0,0,MAX(0,H1836-K1836))</f>
        <v/>
      </c>
      <c r="M1836" s="13">
        <f>M1835+J1835/40-IF(I1835="V2H",K1835/(0.95*40),0)-IF(E1836=0,IF(E1835=1,IF(D1836=1,30,40)*0.18/(2*40),0),0)-IF(E1836=1,IF(E1835=0,IF(D1836=1,30,40)*0.18/(2*40),0),0)</f>
        <v/>
      </c>
      <c r="N1836" s="14" t="n">
        <v>0.15</v>
      </c>
      <c r="O1836" s="15">
        <f>K1836*N1836</f>
        <v/>
      </c>
      <c r="P1836">
        <f>IF(E1836=0,0.3,IF(D1836=1,IF(C1836&gt;=Params!$B$13-3,IF(C1836&lt;Params!$B$13,Params!$B$20,0.3),0.3),IF(C1836&gt;=Params!$B$15-3,IF(C1836&lt;Params!$B$15,Params!$B$21,0.3),0.3)))</f>
        <v/>
      </c>
    </row>
    <row r="1837" ht="15" customHeight="1" s="1">
      <c r="A1837" s="9" t="n">
        <v>1834</v>
      </c>
      <c r="B1837" s="6" t="inlineStr">
        <is>
          <t>18/03</t>
        </is>
      </c>
      <c r="C1837" s="6" t="n">
        <v>9</v>
      </c>
      <c r="D1837" s="6" t="n">
        <v>0</v>
      </c>
      <c r="E1837" s="10">
        <f>IF(D1837=1, IF(OR(C1837&lt;10, C1837&gt;=15),1,0), IF(OR(C1837&lt;7, C1837&gt;=18),1,0))</f>
        <v/>
      </c>
      <c r="F1837" s="11" t="n">
        <v>2.29</v>
      </c>
      <c r="G1837" s="12">
        <f>0.38*8</f>
        <v/>
      </c>
      <c r="H1837" s="12">
        <f>F1837-G1837</f>
        <v/>
      </c>
      <c r="I1837" s="10">
        <f>IF(E1837=0,"Fora",IF(E1836=0,"Carg xar",IF(H1837&lt;0,IF(M1837&lt;0.9,"Carg FV","Stby"),IF(M1837&gt;P1837,"V2H",IF(M1837&lt;0.9,"Carg xar","Stby")))))</f>
        <v/>
      </c>
      <c r="J1837" s="12">
        <f>IF(OR(I1837="Carg FV",I1837="Carg xar"),MIN(IF(I1837="Carg FV",ABS(H1837),7.4),7.4,MAX(0,(0.9-M1837)*40)*0.95),0)</f>
        <v/>
      </c>
      <c r="K1837" s="12">
        <f>IF(I1837="V2H",MIN(MAX(0,H1837),7.4,MAX(0,(M1837-P1837)*40)*0.95),0)</f>
        <v/>
      </c>
      <c r="L1837" s="12">
        <f>IF(E1837=0,0,MAX(0,H1837-K1837))</f>
        <v/>
      </c>
      <c r="M1837" s="13">
        <f>M1836+J1836/40-IF(I1836="V2H",K1836/(0.95*40),0)-IF(E1837=0,IF(E1836=1,IF(D1837=1,30,40)*0.18/(2*40),0),0)-IF(E1837=1,IF(E1836=0,IF(D1837=1,30,40)*0.18/(2*40),0),0)</f>
        <v/>
      </c>
      <c r="N1837" s="14" t="n">
        <v>0.15</v>
      </c>
      <c r="O1837" s="15">
        <f>K1837*N1837</f>
        <v/>
      </c>
      <c r="P1837">
        <f>IF(E1837=0,0.3,IF(D1837=1,IF(C1837&gt;=Params!$B$13-3,IF(C1837&lt;Params!$B$13,Params!$B$20,0.3),0.3),IF(C1837&gt;=Params!$B$15-3,IF(C1837&lt;Params!$B$15,Params!$B$21,0.3),0.3)))</f>
        <v/>
      </c>
    </row>
    <row r="1838" ht="15" customHeight="1" s="1">
      <c r="A1838" s="9" t="n">
        <v>1835</v>
      </c>
      <c r="B1838" s="6" t="inlineStr">
        <is>
          <t>18/03</t>
        </is>
      </c>
      <c r="C1838" s="6" t="n">
        <v>10</v>
      </c>
      <c r="D1838" s="6" t="n">
        <v>0</v>
      </c>
      <c r="E1838" s="10">
        <f>IF(D1838=1, IF(OR(C1838&lt;10, C1838&gt;=15),1,0), IF(OR(C1838&lt;7, C1838&gt;=18),1,0))</f>
        <v/>
      </c>
      <c r="F1838" s="11" t="n">
        <v>0</v>
      </c>
      <c r="G1838" s="12">
        <f>0.58*8</f>
        <v/>
      </c>
      <c r="H1838" s="12">
        <f>F1838-G1838</f>
        <v/>
      </c>
      <c r="I1838" s="10">
        <f>IF(E1838=0,"Fora",IF(E1837=0,"Carg xar",IF(H1838&lt;0,IF(M1838&lt;0.9,"Carg FV","Stby"),IF(M1838&gt;P1838,"V2H",IF(M1838&lt;0.9,"Carg xar","Stby")))))</f>
        <v/>
      </c>
      <c r="J1838" s="12">
        <f>IF(OR(I1838="Carg FV",I1838="Carg xar"),MIN(IF(I1838="Carg FV",ABS(H1838),7.4),7.4,MAX(0,(0.9-M1838)*40)*0.95),0)</f>
        <v/>
      </c>
      <c r="K1838" s="12">
        <f>IF(I1838="V2H",MIN(MAX(0,H1838),7.4,MAX(0,(M1838-P1838)*40)*0.95),0)</f>
        <v/>
      </c>
      <c r="L1838" s="12">
        <f>IF(E1838=0,0,MAX(0,H1838-K1838))</f>
        <v/>
      </c>
      <c r="M1838" s="13">
        <f>M1837+J1837/40-IF(I1837="V2H",K1837/(0.95*40),0)-IF(E1838=0,IF(E1837=1,IF(D1838=1,30,40)*0.18/(2*40),0),0)-IF(E1838=1,IF(E1837=0,IF(D1838=1,30,40)*0.18/(2*40),0),0)</f>
        <v/>
      </c>
      <c r="N1838" s="14" t="n">
        <v>0.2</v>
      </c>
      <c r="O1838" s="15">
        <f>K1838*N1838</f>
        <v/>
      </c>
      <c r="P1838">
        <f>IF(E1838=0,0.3,IF(D1838=1,IF(C1838&gt;=Params!$B$13-3,IF(C1838&lt;Params!$B$13,Params!$B$20,0.3),0.3),IF(C1838&gt;=Params!$B$15-3,IF(C1838&lt;Params!$B$15,Params!$B$21,0.3),0.3)))</f>
        <v/>
      </c>
    </row>
    <row r="1839" ht="15" customHeight="1" s="1">
      <c r="A1839" s="9" t="n">
        <v>1836</v>
      </c>
      <c r="B1839" s="6" t="inlineStr">
        <is>
          <t>18/03</t>
        </is>
      </c>
      <c r="C1839" s="6" t="n">
        <v>11</v>
      </c>
      <c r="D1839" s="6" t="n">
        <v>0</v>
      </c>
      <c r="E1839" s="10">
        <f>IF(D1839=1, IF(OR(C1839&lt;10, C1839&gt;=15),1,0), IF(OR(C1839&lt;7, C1839&gt;=18),1,0))</f>
        <v/>
      </c>
      <c r="F1839" s="11" t="n">
        <v>0</v>
      </c>
      <c r="G1839" s="12">
        <f>0.72*8</f>
        <v/>
      </c>
      <c r="H1839" s="12">
        <f>F1839-G1839</f>
        <v/>
      </c>
      <c r="I1839" s="10">
        <f>IF(E1839=0,"Fora",IF(E1838=0,"Carg xar",IF(H1839&lt;0,IF(M1839&lt;0.9,"Carg FV","Stby"),IF(M1839&gt;P1839,"V2H",IF(M1839&lt;0.9,"Carg xar","Stby")))))</f>
        <v/>
      </c>
      <c r="J1839" s="12">
        <f>IF(OR(I1839="Carg FV",I1839="Carg xar"),MIN(IF(I1839="Carg FV",ABS(H1839),7.4),7.4,MAX(0,(0.9-M1839)*40)*0.95),0)</f>
        <v/>
      </c>
      <c r="K1839" s="12">
        <f>IF(I1839="V2H",MIN(MAX(0,H1839),7.4,MAX(0,(M1839-P1839)*40)*0.95),0)</f>
        <v/>
      </c>
      <c r="L1839" s="12">
        <f>IF(E1839=0,0,MAX(0,H1839-K1839))</f>
        <v/>
      </c>
      <c r="M1839" s="13">
        <f>M1838+J1838/40-IF(I1838="V2H",K1838/(0.95*40),0)-IF(E1839=0,IF(E1838=1,IF(D1839=1,30,40)*0.18/(2*40),0),0)-IF(E1839=1,IF(E1838=0,IF(D1839=1,30,40)*0.18/(2*40),0),0)</f>
        <v/>
      </c>
      <c r="N1839" s="14" t="n">
        <v>0.2</v>
      </c>
      <c r="O1839" s="15">
        <f>K1839*N1839</f>
        <v/>
      </c>
      <c r="P1839">
        <f>IF(E1839=0,0.3,IF(D1839=1,IF(C1839&gt;=Params!$B$13-3,IF(C1839&lt;Params!$B$13,Params!$B$20,0.3),0.3),IF(C1839&gt;=Params!$B$15-3,IF(C1839&lt;Params!$B$15,Params!$B$21,0.3),0.3)))</f>
        <v/>
      </c>
    </row>
    <row r="1840" ht="15" customHeight="1" s="1">
      <c r="A1840" s="9" t="n">
        <v>1837</v>
      </c>
      <c r="B1840" s="6" t="inlineStr">
        <is>
          <t>18/03</t>
        </is>
      </c>
      <c r="C1840" s="6" t="n">
        <v>12</v>
      </c>
      <c r="D1840" s="6" t="n">
        <v>0</v>
      </c>
      <c r="E1840" s="10">
        <f>IF(D1840=1, IF(OR(C1840&lt;10, C1840&gt;=15),1,0), IF(OR(C1840&lt;7, C1840&gt;=18),1,0))</f>
        <v/>
      </c>
      <c r="F1840" s="11" t="n">
        <v>0</v>
      </c>
      <c r="G1840" s="12">
        <f>0.78*8</f>
        <v/>
      </c>
      <c r="H1840" s="12">
        <f>F1840-G1840</f>
        <v/>
      </c>
      <c r="I1840" s="10">
        <f>IF(E1840=0,"Fora",IF(E1839=0,"Carg xar",IF(H1840&lt;0,IF(M1840&lt;0.9,"Carg FV","Stby"),IF(M1840&gt;P1840,"V2H",IF(M1840&lt;0.9,"Carg xar","Stby")))))</f>
        <v/>
      </c>
      <c r="J1840" s="12">
        <f>IF(OR(I1840="Carg FV",I1840="Carg xar"),MIN(IF(I1840="Carg FV",ABS(H1840),7.4),7.4,MAX(0,(0.9-M1840)*40)*0.95),0)</f>
        <v/>
      </c>
      <c r="K1840" s="12">
        <f>IF(I1840="V2H",MIN(MAX(0,H1840),7.4,MAX(0,(M1840-P1840)*40)*0.95),0)</f>
        <v/>
      </c>
      <c r="L1840" s="12">
        <f>IF(E1840=0,0,MAX(0,H1840-K1840))</f>
        <v/>
      </c>
      <c r="M1840" s="13">
        <f>M1839+J1839/40-IF(I1839="V2H",K1839/(0.95*40),0)-IF(E1840=0,IF(E1839=1,IF(D1840=1,30,40)*0.18/(2*40),0),0)-IF(E1840=1,IF(E1839=0,IF(D1840=1,30,40)*0.18/(2*40),0),0)</f>
        <v/>
      </c>
      <c r="N1840" s="14" t="n">
        <v>0.2</v>
      </c>
      <c r="O1840" s="15">
        <f>K1840*N1840</f>
        <v/>
      </c>
      <c r="P1840">
        <f>IF(E1840=0,0.3,IF(D1840=1,IF(C1840&gt;=Params!$B$13-3,IF(C1840&lt;Params!$B$13,Params!$B$20,0.3),0.3),IF(C1840&gt;=Params!$B$15-3,IF(C1840&lt;Params!$B$15,Params!$B$21,0.3),0.3)))</f>
        <v/>
      </c>
    </row>
    <row r="1841" ht="15" customHeight="1" s="1">
      <c r="A1841" s="9" t="n">
        <v>1838</v>
      </c>
      <c r="B1841" s="6" t="inlineStr">
        <is>
          <t>18/03</t>
        </is>
      </c>
      <c r="C1841" s="6" t="n">
        <v>13</v>
      </c>
      <c r="D1841" s="6" t="n">
        <v>0</v>
      </c>
      <c r="E1841" s="10">
        <f>IF(D1841=1, IF(OR(C1841&lt;10, C1841&gt;=15),1,0), IF(OR(C1841&lt;7, C1841&gt;=18),1,0))</f>
        <v/>
      </c>
      <c r="F1841" s="11" t="n">
        <v>0.666</v>
      </c>
      <c r="G1841" s="12">
        <f>0.75*8</f>
        <v/>
      </c>
      <c r="H1841" s="12">
        <f>F1841-G1841</f>
        <v/>
      </c>
      <c r="I1841" s="10">
        <f>IF(E1841=0,"Fora",IF(E1840=0,"Carg xar",IF(H1841&lt;0,IF(M1841&lt;0.9,"Carg FV","Stby"),IF(M1841&gt;P1841,"V2H",IF(M1841&lt;0.9,"Carg xar","Stby")))))</f>
        <v/>
      </c>
      <c r="J1841" s="12">
        <f>IF(OR(I1841="Carg FV",I1841="Carg xar"),MIN(IF(I1841="Carg FV",ABS(H1841),7.4),7.4,MAX(0,(0.9-M1841)*40)*0.95),0)</f>
        <v/>
      </c>
      <c r="K1841" s="12">
        <f>IF(I1841="V2H",MIN(MAX(0,H1841),7.4,MAX(0,(M1841-P1841)*40)*0.95),0)</f>
        <v/>
      </c>
      <c r="L1841" s="12">
        <f>IF(E1841=0,0,MAX(0,H1841-K1841))</f>
        <v/>
      </c>
      <c r="M1841" s="13">
        <f>M1840+J1840/40-IF(I1840="V2H",K1840/(0.95*40),0)-IF(E1841=0,IF(E1840=1,IF(D1841=1,30,40)*0.18/(2*40),0),0)-IF(E1841=1,IF(E1840=0,IF(D1841=1,30,40)*0.18/(2*40),0),0)</f>
        <v/>
      </c>
      <c r="N1841" s="14" t="n">
        <v>0.2</v>
      </c>
      <c r="O1841" s="15">
        <f>K1841*N1841</f>
        <v/>
      </c>
      <c r="P1841">
        <f>IF(E1841=0,0.3,IF(D1841=1,IF(C1841&gt;=Params!$B$13-3,IF(C1841&lt;Params!$B$13,Params!$B$20,0.3),0.3),IF(C1841&gt;=Params!$B$15-3,IF(C1841&lt;Params!$B$15,Params!$B$21,0.3),0.3)))</f>
        <v/>
      </c>
    </row>
    <row r="1842" ht="15" customHeight="1" s="1">
      <c r="A1842" s="9" t="n">
        <v>1839</v>
      </c>
      <c r="B1842" s="6" t="inlineStr">
        <is>
          <t>18/03</t>
        </is>
      </c>
      <c r="C1842" s="6" t="n">
        <v>14</v>
      </c>
      <c r="D1842" s="6" t="n">
        <v>0</v>
      </c>
      <c r="E1842" s="10">
        <f>IF(D1842=1, IF(OR(C1842&lt;10, C1842&gt;=15),1,0), IF(OR(C1842&lt;7, C1842&gt;=18),1,0))</f>
        <v/>
      </c>
      <c r="F1842" s="11" t="n">
        <v>4.152</v>
      </c>
      <c r="G1842" s="12">
        <f>0.62*8</f>
        <v/>
      </c>
      <c r="H1842" s="12">
        <f>F1842-G1842</f>
        <v/>
      </c>
      <c r="I1842" s="10">
        <f>IF(E1842=0,"Fora",IF(E1841=0,"Carg xar",IF(H1842&lt;0,IF(M1842&lt;0.9,"Carg FV","Stby"),IF(M1842&gt;P1842,"V2H",IF(M1842&lt;0.9,"Carg xar","Stby")))))</f>
        <v/>
      </c>
      <c r="J1842" s="12">
        <f>IF(OR(I1842="Carg FV",I1842="Carg xar"),MIN(IF(I1842="Carg FV",ABS(H1842),7.4),7.4,MAX(0,(0.9-M1842)*40)*0.95),0)</f>
        <v/>
      </c>
      <c r="K1842" s="12">
        <f>IF(I1842="V2H",MIN(MAX(0,H1842),7.4,MAX(0,(M1842-P1842)*40)*0.95),0)</f>
        <v/>
      </c>
      <c r="L1842" s="12">
        <f>IF(E1842=0,0,MAX(0,H1842-K1842))</f>
        <v/>
      </c>
      <c r="M1842" s="13">
        <f>M1841+J1841/40-IF(I1841="V2H",K1841/(0.95*40),0)-IF(E1842=0,IF(E1841=1,IF(D1842=1,30,40)*0.18/(2*40),0),0)-IF(E1842=1,IF(E1841=0,IF(D1842=1,30,40)*0.18/(2*40),0),0)</f>
        <v/>
      </c>
      <c r="N1842" s="14" t="n">
        <v>0.15</v>
      </c>
      <c r="O1842" s="15">
        <f>K1842*N1842</f>
        <v/>
      </c>
      <c r="P1842">
        <f>IF(E1842=0,0.3,IF(D1842=1,IF(C1842&gt;=Params!$B$13-3,IF(C1842&lt;Params!$B$13,Params!$B$20,0.3),0.3),IF(C1842&gt;=Params!$B$15-3,IF(C1842&lt;Params!$B$15,Params!$B$21,0.3),0.3)))</f>
        <v/>
      </c>
    </row>
    <row r="1843" ht="15" customHeight="1" s="1">
      <c r="A1843" s="9" t="n">
        <v>1840</v>
      </c>
      <c r="B1843" s="6" t="inlineStr">
        <is>
          <t>18/03</t>
        </is>
      </c>
      <c r="C1843" s="6" t="n">
        <v>15</v>
      </c>
      <c r="D1843" s="6" t="n">
        <v>0</v>
      </c>
      <c r="E1843" s="10">
        <f>IF(D1843=1, IF(OR(C1843&lt;10, C1843&gt;=15),1,0), IF(OR(C1843&lt;7, C1843&gt;=18),1,0))</f>
        <v/>
      </c>
      <c r="F1843" s="11" t="n">
        <v>1.628</v>
      </c>
      <c r="G1843" s="12">
        <f>0.45*8</f>
        <v/>
      </c>
      <c r="H1843" s="12">
        <f>F1843-G1843</f>
        <v/>
      </c>
      <c r="I1843" s="10">
        <f>IF(E1843=0,"Fora",IF(E1842=0,"Carg xar",IF(H1843&lt;0,IF(M1843&lt;0.9,"Carg FV","Stby"),IF(M1843&gt;P1843,"V2H",IF(M1843&lt;0.9,"Carg xar","Stby")))))</f>
        <v/>
      </c>
      <c r="J1843" s="12">
        <f>IF(OR(I1843="Carg FV",I1843="Carg xar"),MIN(IF(I1843="Carg FV",ABS(H1843),7.4),7.4,MAX(0,(0.9-M1843)*40)*0.95),0)</f>
        <v/>
      </c>
      <c r="K1843" s="12">
        <f>IF(I1843="V2H",MIN(MAX(0,H1843),7.4,MAX(0,(M1843-P1843)*40)*0.95),0)</f>
        <v/>
      </c>
      <c r="L1843" s="12">
        <f>IF(E1843=0,0,MAX(0,H1843-K1843))</f>
        <v/>
      </c>
      <c r="M1843" s="13">
        <f>M1842+J1842/40-IF(I1842="V2H",K1842/(0.95*40),0)-IF(E1843=0,IF(E1842=1,IF(D1843=1,30,40)*0.18/(2*40),0),0)-IF(E1843=1,IF(E1842=0,IF(D1843=1,30,40)*0.18/(2*40),0),0)</f>
        <v/>
      </c>
      <c r="N1843" s="14" t="n">
        <v>0.15</v>
      </c>
      <c r="O1843" s="15">
        <f>K1843*N1843</f>
        <v/>
      </c>
      <c r="P1843">
        <f>IF(E1843=0,0.3,IF(D1843=1,IF(C1843&gt;=Params!$B$13-3,IF(C1843&lt;Params!$B$13,Params!$B$20,0.3),0.3),IF(C1843&gt;=Params!$B$15-3,IF(C1843&lt;Params!$B$15,Params!$B$21,0.3),0.3)))</f>
        <v/>
      </c>
    </row>
    <row r="1844" ht="15" customHeight="1" s="1">
      <c r="A1844" s="9" t="n">
        <v>1841</v>
      </c>
      <c r="B1844" s="6" t="inlineStr">
        <is>
          <t>18/03</t>
        </is>
      </c>
      <c r="C1844" s="6" t="n">
        <v>16</v>
      </c>
      <c r="D1844" s="6" t="n">
        <v>0</v>
      </c>
      <c r="E1844" s="10">
        <f>IF(D1844=1, IF(OR(C1844&lt;10, C1844&gt;=15),1,0), IF(OR(C1844&lt;7, C1844&gt;=18),1,0))</f>
        <v/>
      </c>
      <c r="F1844" s="11" t="n">
        <v>1.234</v>
      </c>
      <c r="G1844" s="12">
        <f>0.25*8</f>
        <v/>
      </c>
      <c r="H1844" s="12">
        <f>F1844-G1844</f>
        <v/>
      </c>
      <c r="I1844" s="10">
        <f>IF(E1844=0,"Fora",IF(E1843=0,"Carg xar",IF(H1844&lt;0,IF(M1844&lt;0.9,"Carg FV","Stby"),IF(M1844&gt;P1844,"V2H",IF(M1844&lt;0.9,"Carg xar","Stby")))))</f>
        <v/>
      </c>
      <c r="J1844" s="12">
        <f>IF(OR(I1844="Carg FV",I1844="Carg xar"),MIN(IF(I1844="Carg FV",ABS(H1844),7.4),7.4,MAX(0,(0.9-M1844)*40)*0.95),0)</f>
        <v/>
      </c>
      <c r="K1844" s="12">
        <f>IF(I1844="V2H",MIN(MAX(0,H1844),7.4,MAX(0,(M1844-P1844)*40)*0.95),0)</f>
        <v/>
      </c>
      <c r="L1844" s="12">
        <f>IF(E1844=0,0,MAX(0,H1844-K1844))</f>
        <v/>
      </c>
      <c r="M1844" s="13">
        <f>M1843+J1843/40-IF(I1843="V2H",K1843/(0.95*40),0)-IF(E1844=0,IF(E1843=1,IF(D1844=1,30,40)*0.18/(2*40),0),0)-IF(E1844=1,IF(E1843=0,IF(D1844=1,30,40)*0.18/(2*40),0),0)</f>
        <v/>
      </c>
      <c r="N1844" s="14" t="n">
        <v>0.15</v>
      </c>
      <c r="O1844" s="15">
        <f>K1844*N1844</f>
        <v/>
      </c>
      <c r="P1844">
        <f>IF(E1844=0,0.3,IF(D1844=1,IF(C1844&gt;=Params!$B$13-3,IF(C1844&lt;Params!$B$13,Params!$B$20,0.3),0.3),IF(C1844&gt;=Params!$B$15-3,IF(C1844&lt;Params!$B$15,Params!$B$21,0.3),0.3)))</f>
        <v/>
      </c>
    </row>
    <row r="1845" ht="15" customHeight="1" s="1">
      <c r="A1845" s="9" t="n">
        <v>1842</v>
      </c>
      <c r="B1845" s="6" t="inlineStr">
        <is>
          <t>18/03</t>
        </is>
      </c>
      <c r="C1845" s="6" t="n">
        <v>17</v>
      </c>
      <c r="D1845" s="6" t="n">
        <v>0</v>
      </c>
      <c r="E1845" s="10">
        <f>IF(D1845=1, IF(OR(C1845&lt;10, C1845&gt;=15),1,0), IF(OR(C1845&lt;7, C1845&gt;=18),1,0))</f>
        <v/>
      </c>
      <c r="F1845" s="11" t="n">
        <v>1.412</v>
      </c>
      <c r="G1845" s="12">
        <f>0.08*8</f>
        <v/>
      </c>
      <c r="H1845" s="12">
        <f>F1845-G1845</f>
        <v/>
      </c>
      <c r="I1845" s="10">
        <f>IF(E1845=0,"Fora",IF(E1844=0,"Carg xar",IF(H1845&lt;0,IF(M1845&lt;0.9,"Carg FV","Stby"),IF(M1845&gt;P1845,"V2H",IF(M1845&lt;0.9,"Carg xar","Stby")))))</f>
        <v/>
      </c>
      <c r="J1845" s="12">
        <f>IF(OR(I1845="Carg FV",I1845="Carg xar"),MIN(IF(I1845="Carg FV",ABS(H1845),7.4),7.4,MAX(0,(0.9-M1845)*40)*0.95),0)</f>
        <v/>
      </c>
      <c r="K1845" s="12">
        <f>IF(I1845="V2H",MIN(MAX(0,H1845),7.4,MAX(0,(M1845-P1845)*40)*0.95),0)</f>
        <v/>
      </c>
      <c r="L1845" s="12">
        <f>IF(E1845=0,0,MAX(0,H1845-K1845))</f>
        <v/>
      </c>
      <c r="M1845" s="13">
        <f>M1844+J1844/40-IF(I1844="V2H",K1844/(0.95*40),0)-IF(E1845=0,IF(E1844=1,IF(D1845=1,30,40)*0.18/(2*40),0),0)-IF(E1845=1,IF(E1844=0,IF(D1845=1,30,40)*0.18/(2*40),0),0)</f>
        <v/>
      </c>
      <c r="N1845" s="14" t="n">
        <v>0.15</v>
      </c>
      <c r="O1845" s="15">
        <f>K1845*N1845</f>
        <v/>
      </c>
      <c r="P1845">
        <f>IF(E1845=0,0.3,IF(D1845=1,IF(C1845&gt;=Params!$B$13-3,IF(C1845&lt;Params!$B$13,Params!$B$20,0.3),0.3),IF(C1845&gt;=Params!$B$15-3,IF(C1845&lt;Params!$B$15,Params!$B$21,0.3),0.3)))</f>
        <v/>
      </c>
    </row>
    <row r="1846" ht="15" customHeight="1" s="1">
      <c r="A1846" s="9" t="n">
        <v>1843</v>
      </c>
      <c r="B1846" s="6" t="inlineStr">
        <is>
          <t>18/03</t>
        </is>
      </c>
      <c r="C1846" s="6" t="n">
        <v>18</v>
      </c>
      <c r="D1846" s="6" t="n">
        <v>0</v>
      </c>
      <c r="E1846" s="10">
        <f>IF(D1846=1, IF(OR(C1846&lt;10, C1846&gt;=15),1,0), IF(OR(C1846&lt;7, C1846&gt;=18),1,0))</f>
        <v/>
      </c>
      <c r="F1846" s="11" t="n">
        <v>1.714</v>
      </c>
      <c r="G1846" s="12">
        <f>0*8</f>
        <v/>
      </c>
      <c r="H1846" s="12">
        <f>F1846-G1846</f>
        <v/>
      </c>
      <c r="I1846" s="10">
        <f>IF(E1846=0,"Fora",IF(E1845=0,"Carg xar",IF(H1846&lt;0,IF(M1846&lt;0.9,"Carg FV","Stby"),IF(M1846&gt;P1846,"V2H",IF(M1846&lt;0.9,"Carg xar","Stby")))))</f>
        <v/>
      </c>
      <c r="J1846" s="12">
        <f>IF(OR(I1846="Carg FV",I1846="Carg xar"),MIN(IF(I1846="Carg FV",ABS(H1846),7.4),7.4,MAX(0,(0.9-M1846)*40)*0.95),0)</f>
        <v/>
      </c>
      <c r="K1846" s="12">
        <f>IF(I1846="V2H",MIN(MAX(0,H1846),7.4,MAX(0,(M1846-P1846)*40)*0.95),0)</f>
        <v/>
      </c>
      <c r="L1846" s="12">
        <f>IF(E1846=0,0,MAX(0,H1846-K1846))</f>
        <v/>
      </c>
      <c r="M1846" s="13">
        <f>M1845+J1845/40-IF(I1845="V2H",K1845/(0.95*40),0)-IF(E1846=0,IF(E1845=1,IF(D1846=1,30,40)*0.18/(2*40),0),0)-IF(E1846=1,IF(E1845=0,IF(D1846=1,30,40)*0.18/(2*40),0),0)</f>
        <v/>
      </c>
      <c r="N1846" s="14" t="n">
        <v>0.2</v>
      </c>
      <c r="O1846" s="15">
        <f>K1846*N1846</f>
        <v/>
      </c>
      <c r="P1846">
        <f>IF(E1846=0,0.3,IF(D1846=1,IF(C1846&gt;=Params!$B$13-3,IF(C1846&lt;Params!$B$13,Params!$B$20,0.3),0.3),IF(C1846&gt;=Params!$B$15-3,IF(C1846&lt;Params!$B$15,Params!$B$21,0.3),0.3)))</f>
        <v/>
      </c>
    </row>
    <row r="1847" ht="15" customHeight="1" s="1">
      <c r="A1847" s="9" t="n">
        <v>1844</v>
      </c>
      <c r="B1847" s="6" t="inlineStr">
        <is>
          <t>18/03</t>
        </is>
      </c>
      <c r="C1847" s="6" t="n">
        <v>19</v>
      </c>
      <c r="D1847" s="6" t="n">
        <v>0</v>
      </c>
      <c r="E1847" s="10">
        <f>IF(D1847=1, IF(OR(C1847&lt;10, C1847&gt;=15),1,0), IF(OR(C1847&lt;7, C1847&gt;=18),1,0))</f>
        <v/>
      </c>
      <c r="F1847" s="11" t="n">
        <v>1.982</v>
      </c>
      <c r="G1847" s="12">
        <f>0*8</f>
        <v/>
      </c>
      <c r="H1847" s="12">
        <f>F1847-G1847</f>
        <v/>
      </c>
      <c r="I1847" s="10">
        <f>IF(E1847=0,"Fora",IF(E1846=0,"Carg xar",IF(H1847&lt;0,IF(M1847&lt;0.9,"Carg FV","Stby"),IF(M1847&gt;P1847,"V2H",IF(M1847&lt;0.9,"Carg xar","Stby")))))</f>
        <v/>
      </c>
      <c r="J1847" s="12">
        <f>IF(OR(I1847="Carg FV",I1847="Carg xar"),MIN(IF(I1847="Carg FV",ABS(H1847),7.4),7.4,MAX(0,(0.9-M1847)*40)*0.95),0)</f>
        <v/>
      </c>
      <c r="K1847" s="12">
        <f>IF(I1847="V2H",MIN(MAX(0,H1847),7.4,MAX(0,(M1847-P1847)*40)*0.95),0)</f>
        <v/>
      </c>
      <c r="L1847" s="12">
        <f>IF(E1847=0,0,MAX(0,H1847-K1847))</f>
        <v/>
      </c>
      <c r="M1847" s="13">
        <f>M1846+J1846/40-IF(I1846="V2H",K1846/(0.95*40),0)-IF(E1847=0,IF(E1846=1,IF(D1847=1,30,40)*0.18/(2*40),0),0)-IF(E1847=1,IF(E1846=0,IF(D1847=1,30,40)*0.18/(2*40),0),0)</f>
        <v/>
      </c>
      <c r="N1847" s="14" t="n">
        <v>0.2</v>
      </c>
      <c r="O1847" s="15">
        <f>K1847*N1847</f>
        <v/>
      </c>
      <c r="P1847">
        <f>IF(E1847=0,0.3,IF(D1847=1,IF(C1847&gt;=Params!$B$13-3,IF(C1847&lt;Params!$B$13,Params!$B$20,0.3),0.3),IF(C1847&gt;=Params!$B$15-3,IF(C1847&lt;Params!$B$15,Params!$B$21,0.3),0.3)))</f>
        <v/>
      </c>
    </row>
    <row r="1848" ht="15" customHeight="1" s="1">
      <c r="A1848" s="9" t="n">
        <v>1845</v>
      </c>
      <c r="B1848" s="6" t="inlineStr">
        <is>
          <t>18/03</t>
        </is>
      </c>
      <c r="C1848" s="6" t="n">
        <v>20</v>
      </c>
      <c r="D1848" s="6" t="n">
        <v>0</v>
      </c>
      <c r="E1848" s="10">
        <f>IF(D1848=1, IF(OR(C1848&lt;10, C1848&gt;=15),1,0), IF(OR(C1848&lt;7, C1848&gt;=18),1,0))</f>
        <v/>
      </c>
      <c r="F1848" s="11" t="n">
        <v>2.43</v>
      </c>
      <c r="G1848" s="12">
        <f>0*8</f>
        <v/>
      </c>
      <c r="H1848" s="12">
        <f>F1848-G1848</f>
        <v/>
      </c>
      <c r="I1848" s="10">
        <f>IF(E1848=0,"Fora",IF(E1847=0,"Carg xar",IF(H1848&lt;0,IF(M1848&lt;0.9,"Carg FV","Stby"),IF(M1848&gt;P1848,"V2H",IF(M1848&lt;0.9,"Carg xar","Stby")))))</f>
        <v/>
      </c>
      <c r="J1848" s="12">
        <f>IF(OR(I1848="Carg FV",I1848="Carg xar"),MIN(IF(I1848="Carg FV",ABS(H1848),7.4),7.4,MAX(0,(0.9-M1848)*40)*0.95),0)</f>
        <v/>
      </c>
      <c r="K1848" s="12">
        <f>IF(I1848="V2H",MIN(MAX(0,H1848),7.4,MAX(0,(M1848-P1848)*40)*0.95),0)</f>
        <v/>
      </c>
      <c r="L1848" s="12">
        <f>IF(E1848=0,0,MAX(0,H1848-K1848))</f>
        <v/>
      </c>
      <c r="M1848" s="13">
        <f>M1847+J1847/40-IF(I1847="V2H",K1847/(0.95*40),0)-IF(E1848=0,IF(E1847=1,IF(D1848=1,30,40)*0.18/(2*40),0),0)-IF(E1848=1,IF(E1847=0,IF(D1848=1,30,40)*0.18/(2*40),0),0)</f>
        <v/>
      </c>
      <c r="N1848" s="14" t="n">
        <v>0.2</v>
      </c>
      <c r="O1848" s="15">
        <f>K1848*N1848</f>
        <v/>
      </c>
      <c r="P1848">
        <f>IF(E1848=0,0.3,IF(D1848=1,IF(C1848&gt;=Params!$B$13-3,IF(C1848&lt;Params!$B$13,Params!$B$20,0.3),0.3),IF(C1848&gt;=Params!$B$15-3,IF(C1848&lt;Params!$B$15,Params!$B$21,0.3),0.3)))</f>
        <v/>
      </c>
    </row>
    <row r="1849" ht="15" customHeight="1" s="1">
      <c r="A1849" s="9" t="n">
        <v>1846</v>
      </c>
      <c r="B1849" s="6" t="inlineStr">
        <is>
          <t>18/03</t>
        </is>
      </c>
      <c r="C1849" s="6" t="n">
        <v>21</v>
      </c>
      <c r="D1849" s="6" t="n">
        <v>0</v>
      </c>
      <c r="E1849" s="10">
        <f>IF(D1849=1, IF(OR(C1849&lt;10, C1849&gt;=15),1,0), IF(OR(C1849&lt;7, C1849&gt;=18),1,0))</f>
        <v/>
      </c>
      <c r="F1849" s="11" t="n">
        <v>2.743</v>
      </c>
      <c r="G1849" s="12">
        <f>0*8</f>
        <v/>
      </c>
      <c r="H1849" s="12">
        <f>F1849-G1849</f>
        <v/>
      </c>
      <c r="I1849" s="10">
        <f>IF(E1849=0,"Fora",IF(E1848=0,"Carg xar",IF(H1849&lt;0,IF(M1849&lt;0.9,"Carg FV","Stby"),IF(M1849&gt;P1849,"V2H",IF(M1849&lt;0.9,"Carg xar","Stby")))))</f>
        <v/>
      </c>
      <c r="J1849" s="12">
        <f>IF(OR(I1849="Carg FV",I1849="Carg xar"),MIN(IF(I1849="Carg FV",ABS(H1849),7.4),7.4,MAX(0,(0.9-M1849)*40)*0.95),0)</f>
        <v/>
      </c>
      <c r="K1849" s="12">
        <f>IF(I1849="V2H",MIN(MAX(0,H1849),7.4,MAX(0,(M1849-P1849)*40)*0.95),0)</f>
        <v/>
      </c>
      <c r="L1849" s="12">
        <f>IF(E1849=0,0,MAX(0,H1849-K1849))</f>
        <v/>
      </c>
      <c r="M1849" s="13">
        <f>M1848+J1848/40-IF(I1848="V2H",K1848/(0.95*40),0)-IF(E1849=0,IF(E1848=1,IF(D1849=1,30,40)*0.18/(2*40),0),0)-IF(E1849=1,IF(E1848=0,IF(D1849=1,30,40)*0.18/(2*40),0),0)</f>
        <v/>
      </c>
      <c r="N1849" s="14" t="n">
        <v>0.2</v>
      </c>
      <c r="O1849" s="15">
        <f>K1849*N1849</f>
        <v/>
      </c>
      <c r="P1849">
        <f>IF(E1849=0,0.3,IF(D1849=1,IF(C1849&gt;=Params!$B$13-3,IF(C1849&lt;Params!$B$13,Params!$B$20,0.3),0.3),IF(C1849&gt;=Params!$B$15-3,IF(C1849&lt;Params!$B$15,Params!$B$21,0.3),0.3)))</f>
        <v/>
      </c>
    </row>
    <row r="1850" ht="15" customHeight="1" s="1">
      <c r="A1850" s="9" t="n">
        <v>1847</v>
      </c>
      <c r="B1850" s="6" t="inlineStr">
        <is>
          <t>18/03</t>
        </is>
      </c>
      <c r="C1850" s="6" t="n">
        <v>22</v>
      </c>
      <c r="D1850" s="6" t="n">
        <v>0</v>
      </c>
      <c r="E1850" s="10">
        <f>IF(D1850=1, IF(OR(C1850&lt;10, C1850&gt;=15),1,0), IF(OR(C1850&lt;7, C1850&gt;=18),1,0))</f>
        <v/>
      </c>
      <c r="F1850" s="11" t="n">
        <v>2.192</v>
      </c>
      <c r="G1850" s="12">
        <f>0*8</f>
        <v/>
      </c>
      <c r="H1850" s="12">
        <f>F1850-G1850</f>
        <v/>
      </c>
      <c r="I1850" s="10">
        <f>IF(E1850=0,"Fora",IF(E1849=0,"Carg xar",IF(H1850&lt;0,IF(M1850&lt;0.9,"Carg FV","Stby"),IF(M1850&gt;P1850,"V2H",IF(M1850&lt;0.9,"Carg xar","Stby")))))</f>
        <v/>
      </c>
      <c r="J1850" s="12">
        <f>IF(OR(I1850="Carg FV",I1850="Carg xar"),MIN(IF(I1850="Carg FV",ABS(H1850),7.4),7.4,MAX(0,(0.9-M1850)*40)*0.95),0)</f>
        <v/>
      </c>
      <c r="K1850" s="12">
        <f>IF(I1850="V2H",MIN(MAX(0,H1850),7.4,MAX(0,(M1850-P1850)*40)*0.95),0)</f>
        <v/>
      </c>
      <c r="L1850" s="12">
        <f>IF(E1850=0,0,MAX(0,H1850-K1850))</f>
        <v/>
      </c>
      <c r="M1850" s="13">
        <f>M1849+J1849/40-IF(I1849="V2H",K1849/(0.95*40),0)-IF(E1850=0,IF(E1849=1,IF(D1850=1,30,40)*0.18/(2*40),0),0)-IF(E1850=1,IF(E1849=0,IF(D1850=1,30,40)*0.18/(2*40),0),0)</f>
        <v/>
      </c>
      <c r="N1850" s="14" t="n">
        <v>0.15</v>
      </c>
      <c r="O1850" s="15">
        <f>K1850*N1850</f>
        <v/>
      </c>
      <c r="P1850">
        <f>IF(E1850=0,0.3,IF(D1850=1,IF(C1850&gt;=Params!$B$13-3,IF(C1850&lt;Params!$B$13,Params!$B$20,0.3),0.3),IF(C1850&gt;=Params!$B$15-3,IF(C1850&lt;Params!$B$15,Params!$B$21,0.3),0.3)))</f>
        <v/>
      </c>
    </row>
    <row r="1851" ht="15" customHeight="1" s="1">
      <c r="A1851" s="9" t="n">
        <v>1848</v>
      </c>
      <c r="B1851" s="6" t="inlineStr">
        <is>
          <t>18/03</t>
        </is>
      </c>
      <c r="C1851" s="6" t="n">
        <v>23</v>
      </c>
      <c r="D1851" s="6" t="n">
        <v>0</v>
      </c>
      <c r="E1851" s="10">
        <f>IF(D1851=1, IF(OR(C1851&lt;10, C1851&gt;=15),1,0), IF(OR(C1851&lt;7, C1851&gt;=18),1,0))</f>
        <v/>
      </c>
      <c r="F1851" s="11" t="n">
        <v>2.089</v>
      </c>
      <c r="G1851" s="12">
        <f>0*8</f>
        <v/>
      </c>
      <c r="H1851" s="12">
        <f>F1851-G1851</f>
        <v/>
      </c>
      <c r="I1851" s="10">
        <f>IF(E1851=0,"Fora",IF(E1850=0,"Carg xar",IF(H1851&lt;0,IF(M1851&lt;0.9,"Carg FV","Stby"),IF(M1851&gt;P1851,"V2H",IF(M1851&lt;0.9,"Carg xar","Stby")))))</f>
        <v/>
      </c>
      <c r="J1851" s="12">
        <f>IF(OR(I1851="Carg FV",I1851="Carg xar"),MIN(IF(I1851="Carg FV",ABS(H1851),7.4),7.4,MAX(0,(0.9-M1851)*40)*0.95),0)</f>
        <v/>
      </c>
      <c r="K1851" s="12">
        <f>IF(I1851="V2H",MIN(MAX(0,H1851),7.4,MAX(0,(M1851-P1851)*40)*0.95),0)</f>
        <v/>
      </c>
      <c r="L1851" s="12">
        <f>IF(E1851=0,0,MAX(0,H1851-K1851))</f>
        <v/>
      </c>
      <c r="M1851" s="13">
        <f>M1850+J1850/40-IF(I1850="V2H",K1850/(0.95*40),0)-IF(E1851=0,IF(E1850=1,IF(D1851=1,30,40)*0.18/(2*40),0),0)-IF(E1851=1,IF(E1850=0,IF(D1851=1,30,40)*0.18/(2*40),0),0)</f>
        <v/>
      </c>
      <c r="N1851" s="14" t="n">
        <v>0.15</v>
      </c>
      <c r="O1851" s="15">
        <f>K1851*N1851</f>
        <v/>
      </c>
      <c r="P1851">
        <f>IF(E1851=0,0.3,IF(D1851=1,IF(C1851&gt;=Params!$B$13-3,IF(C1851&lt;Params!$B$13,Params!$B$20,0.3),0.3),IF(C1851&gt;=Params!$B$15-3,IF(C1851&lt;Params!$B$15,Params!$B$21,0.3),0.3)))</f>
        <v/>
      </c>
    </row>
    <row r="1852" ht="15" customHeight="1" s="1">
      <c r="A1852" s="9" t="n">
        <v>1849</v>
      </c>
      <c r="B1852" s="6" t="inlineStr">
        <is>
          <t>19/03</t>
        </is>
      </c>
      <c r="C1852" s="6" t="n">
        <v>0</v>
      </c>
      <c r="D1852" s="6" t="n">
        <v>0</v>
      </c>
      <c r="E1852" s="10">
        <f>IF(D1852=1, IF(OR(C1852&lt;10, C1852&gt;=15),1,0), IF(OR(C1852&lt;7, C1852&gt;=18),1,0))</f>
        <v/>
      </c>
      <c r="F1852" s="11" t="n">
        <v>1.983</v>
      </c>
      <c r="G1852" s="12">
        <f>0*8</f>
        <v/>
      </c>
      <c r="H1852" s="12">
        <f>F1852-G1852</f>
        <v/>
      </c>
      <c r="I1852" s="10">
        <f>IF(E1852=0,"Fora",IF(E1851=0,"Carg xar",IF(H1852&lt;0,IF(M1852&lt;0.9,"Carg FV","Stby"),IF(M1852&gt;P1852,"V2H",IF(M1852&lt;0.9,"Carg xar","Stby")))))</f>
        <v/>
      </c>
      <c r="J1852" s="12">
        <f>IF(OR(I1852="Carg FV",I1852="Carg xar"),MIN(IF(I1852="Carg FV",ABS(H1852),7.4),7.4,MAX(0,(0.9-M1852)*40)*0.95),0)</f>
        <v/>
      </c>
      <c r="K1852" s="12">
        <f>IF(I1852="V2H",MIN(MAX(0,H1852),7.4,MAX(0,(M1852-P1852)*40)*0.95),0)</f>
        <v/>
      </c>
      <c r="L1852" s="12">
        <f>IF(E1852=0,0,MAX(0,H1852-K1852))</f>
        <v/>
      </c>
      <c r="M1852" s="13">
        <f>M1851+J1851/40-IF(I1851="V2H",K1851/(0.95*40),0)-IF(E1852=0,IF(E1851=1,IF(D1852=1,30,40)*0.18/(2*40),0),0)-IF(E1852=1,IF(E1851=0,IF(D1852=1,30,40)*0.18/(2*40),0),0)</f>
        <v/>
      </c>
      <c r="N1852" s="14" t="n">
        <v>0.09</v>
      </c>
      <c r="O1852" s="15">
        <f>K1852*N1852</f>
        <v/>
      </c>
      <c r="P1852">
        <f>IF(E1852=0,0.3,IF(D1852=1,IF(C1852&gt;=Params!$B$13-3,IF(C1852&lt;Params!$B$13,Params!$B$20,0.3),0.3),IF(C1852&gt;=Params!$B$15-3,IF(C1852&lt;Params!$B$15,Params!$B$21,0.3),0.3)))</f>
        <v/>
      </c>
    </row>
    <row r="1853" ht="15" customHeight="1" s="1">
      <c r="A1853" s="9" t="n">
        <v>1850</v>
      </c>
      <c r="B1853" s="6" t="inlineStr">
        <is>
          <t>19/03</t>
        </is>
      </c>
      <c r="C1853" s="6" t="n">
        <v>1</v>
      </c>
      <c r="D1853" s="6" t="n">
        <v>0</v>
      </c>
      <c r="E1853" s="10">
        <f>IF(D1853=1, IF(OR(C1853&lt;10, C1853&gt;=15),1,0), IF(OR(C1853&lt;7, C1853&gt;=18),1,0))</f>
        <v/>
      </c>
      <c r="F1853" s="11" t="n">
        <v>2.048</v>
      </c>
      <c r="G1853" s="12">
        <f>0*8</f>
        <v/>
      </c>
      <c r="H1853" s="12">
        <f>F1853-G1853</f>
        <v/>
      </c>
      <c r="I1853" s="10">
        <f>IF(E1853=0,"Fora",IF(E1852=0,"Carg xar",IF(H1853&lt;0,IF(M1853&lt;0.9,"Carg FV","Stby"),IF(M1853&gt;P1853,"V2H",IF(M1853&lt;0.9,"Carg xar","Stby")))))</f>
        <v/>
      </c>
      <c r="J1853" s="12">
        <f>IF(OR(I1853="Carg FV",I1853="Carg xar"),MIN(IF(I1853="Carg FV",ABS(H1853),7.4),7.4,MAX(0,(0.9-M1853)*40)*0.95),0)</f>
        <v/>
      </c>
      <c r="K1853" s="12">
        <f>IF(I1853="V2H",MIN(MAX(0,H1853),7.4,MAX(0,(M1853-P1853)*40)*0.95),0)</f>
        <v/>
      </c>
      <c r="L1853" s="12">
        <f>IF(E1853=0,0,MAX(0,H1853-K1853))</f>
        <v/>
      </c>
      <c r="M1853" s="13">
        <f>M1852+J1852/40-IF(I1852="V2H",K1852/(0.95*40),0)-IF(E1853=0,IF(E1852=1,IF(D1853=1,30,40)*0.18/(2*40),0),0)-IF(E1853=1,IF(E1852=0,IF(D1853=1,30,40)*0.18/(2*40),0),0)</f>
        <v/>
      </c>
      <c r="N1853" s="14" t="n">
        <v>0.09</v>
      </c>
      <c r="O1853" s="15">
        <f>K1853*N1853</f>
        <v/>
      </c>
      <c r="P1853">
        <f>IF(E1853=0,0.3,IF(D1853=1,IF(C1853&gt;=Params!$B$13-3,IF(C1853&lt;Params!$B$13,Params!$B$20,0.3),0.3),IF(C1853&gt;=Params!$B$15-3,IF(C1853&lt;Params!$B$15,Params!$B$21,0.3),0.3)))</f>
        <v/>
      </c>
    </row>
    <row r="1854" ht="15" customHeight="1" s="1">
      <c r="A1854" s="9" t="n">
        <v>1851</v>
      </c>
      <c r="B1854" s="6" t="inlineStr">
        <is>
          <t>19/03</t>
        </is>
      </c>
      <c r="C1854" s="6" t="n">
        <v>2</v>
      </c>
      <c r="D1854" s="6" t="n">
        <v>0</v>
      </c>
      <c r="E1854" s="10">
        <f>IF(D1854=1, IF(OR(C1854&lt;10, C1854&gt;=15),1,0), IF(OR(C1854&lt;7, C1854&gt;=18),1,0))</f>
        <v/>
      </c>
      <c r="F1854" s="11" t="n">
        <v>2.056</v>
      </c>
      <c r="G1854" s="12">
        <f>0*8</f>
        <v/>
      </c>
      <c r="H1854" s="12">
        <f>F1854-G1854</f>
        <v/>
      </c>
      <c r="I1854" s="10">
        <f>IF(E1854=0,"Fora",IF(E1853=0,"Carg xar",IF(H1854&lt;0,IF(M1854&lt;0.9,"Carg FV","Stby"),IF(M1854&gt;P1854,"V2H",IF(M1854&lt;0.9,"Carg xar","Stby")))))</f>
        <v/>
      </c>
      <c r="J1854" s="12">
        <f>IF(OR(I1854="Carg FV",I1854="Carg xar"),MIN(IF(I1854="Carg FV",ABS(H1854),7.4),7.4,MAX(0,(0.9-M1854)*40)*0.95),0)</f>
        <v/>
      </c>
      <c r="K1854" s="12">
        <f>IF(I1854="V2H",MIN(MAX(0,H1854),7.4,MAX(0,(M1854-P1854)*40)*0.95),0)</f>
        <v/>
      </c>
      <c r="L1854" s="12">
        <f>IF(E1854=0,0,MAX(0,H1854-K1854))</f>
        <v/>
      </c>
      <c r="M1854" s="13">
        <f>M1853+J1853/40-IF(I1853="V2H",K1853/(0.95*40),0)-IF(E1854=0,IF(E1853=1,IF(D1854=1,30,40)*0.18/(2*40),0),0)-IF(E1854=1,IF(E1853=0,IF(D1854=1,30,40)*0.18/(2*40),0),0)</f>
        <v/>
      </c>
      <c r="N1854" s="14" t="n">
        <v>0.09</v>
      </c>
      <c r="O1854" s="15">
        <f>K1854*N1854</f>
        <v/>
      </c>
      <c r="P1854">
        <f>IF(E1854=0,0.3,IF(D1854=1,IF(C1854&gt;=Params!$B$13-3,IF(C1854&lt;Params!$B$13,Params!$B$20,0.3),0.3),IF(C1854&gt;=Params!$B$15-3,IF(C1854&lt;Params!$B$15,Params!$B$21,0.3),0.3)))</f>
        <v/>
      </c>
    </row>
    <row r="1855" ht="15" customHeight="1" s="1">
      <c r="A1855" s="9" t="n">
        <v>1852</v>
      </c>
      <c r="B1855" s="6" t="inlineStr">
        <is>
          <t>19/03</t>
        </is>
      </c>
      <c r="C1855" s="6" t="n">
        <v>3</v>
      </c>
      <c r="D1855" s="6" t="n">
        <v>0</v>
      </c>
      <c r="E1855" s="10">
        <f>IF(D1855=1, IF(OR(C1855&lt;10, C1855&gt;=15),1,0), IF(OR(C1855&lt;7, C1855&gt;=18),1,0))</f>
        <v/>
      </c>
      <c r="F1855" s="11" t="n">
        <v>2.014</v>
      </c>
      <c r="G1855" s="12">
        <f>0*8</f>
        <v/>
      </c>
      <c r="H1855" s="12">
        <f>F1855-G1855</f>
        <v/>
      </c>
      <c r="I1855" s="10">
        <f>IF(E1855=0,"Fora",IF(E1854=0,"Carg xar",IF(H1855&lt;0,IF(M1855&lt;0.9,"Carg FV","Stby"),IF(M1855&gt;P1855,"V2H",IF(M1855&lt;0.9,"Carg xar","Stby")))))</f>
        <v/>
      </c>
      <c r="J1855" s="12">
        <f>IF(OR(I1855="Carg FV",I1855="Carg xar"),MIN(IF(I1855="Carg FV",ABS(H1855),7.4),7.4,MAX(0,(0.9-M1855)*40)*0.95),0)</f>
        <v/>
      </c>
      <c r="K1855" s="12">
        <f>IF(I1855="V2H",MIN(MAX(0,H1855),7.4,MAX(0,(M1855-P1855)*40)*0.95),0)</f>
        <v/>
      </c>
      <c r="L1855" s="12">
        <f>IF(E1855=0,0,MAX(0,H1855-K1855))</f>
        <v/>
      </c>
      <c r="M1855" s="13">
        <f>M1854+J1854/40-IF(I1854="V2H",K1854/(0.95*40),0)-IF(E1855=0,IF(E1854=1,IF(D1855=1,30,40)*0.18/(2*40),0),0)-IF(E1855=1,IF(E1854=0,IF(D1855=1,30,40)*0.18/(2*40),0),0)</f>
        <v/>
      </c>
      <c r="N1855" s="14" t="n">
        <v>0.09</v>
      </c>
      <c r="O1855" s="15">
        <f>K1855*N1855</f>
        <v/>
      </c>
      <c r="P1855">
        <f>IF(E1855=0,0.3,IF(D1855=1,IF(C1855&gt;=Params!$B$13-3,IF(C1855&lt;Params!$B$13,Params!$B$20,0.3),0.3),IF(C1855&gt;=Params!$B$15-3,IF(C1855&lt;Params!$B$15,Params!$B$21,0.3),0.3)))</f>
        <v/>
      </c>
    </row>
    <row r="1856" ht="15" customHeight="1" s="1">
      <c r="A1856" s="9" t="n">
        <v>1853</v>
      </c>
      <c r="B1856" s="6" t="inlineStr">
        <is>
          <t>19/03</t>
        </is>
      </c>
      <c r="C1856" s="6" t="n">
        <v>4</v>
      </c>
      <c r="D1856" s="6" t="n">
        <v>0</v>
      </c>
      <c r="E1856" s="10">
        <f>IF(D1856=1, IF(OR(C1856&lt;10, C1856&gt;=15),1,0), IF(OR(C1856&lt;7, C1856&gt;=18),1,0))</f>
        <v/>
      </c>
      <c r="F1856" s="11" t="n">
        <v>2.018</v>
      </c>
      <c r="G1856" s="12">
        <f>0*8</f>
        <v/>
      </c>
      <c r="H1856" s="12">
        <f>F1856-G1856</f>
        <v/>
      </c>
      <c r="I1856" s="10">
        <f>IF(E1856=0,"Fora",IF(E1855=0,"Carg xar",IF(H1856&lt;0,IF(M1856&lt;0.9,"Carg FV","Stby"),IF(M1856&gt;P1856,"V2H",IF(M1856&lt;0.9,"Carg xar","Stby")))))</f>
        <v/>
      </c>
      <c r="J1856" s="12">
        <f>IF(OR(I1856="Carg FV",I1856="Carg xar"),MIN(IF(I1856="Carg FV",ABS(H1856),7.4),7.4,MAX(0,(0.9-M1856)*40)*0.95),0)</f>
        <v/>
      </c>
      <c r="K1856" s="12">
        <f>IF(I1856="V2H",MIN(MAX(0,H1856),7.4,MAX(0,(M1856-P1856)*40)*0.95),0)</f>
        <v/>
      </c>
      <c r="L1856" s="12">
        <f>IF(E1856=0,0,MAX(0,H1856-K1856))</f>
        <v/>
      </c>
      <c r="M1856" s="13">
        <f>M1855+J1855/40-IF(I1855="V2H",K1855/(0.95*40),0)-IF(E1856=0,IF(E1855=1,IF(D1856=1,30,40)*0.18/(2*40),0),0)-IF(E1856=1,IF(E1855=0,IF(D1856=1,30,40)*0.18/(2*40),0),0)</f>
        <v/>
      </c>
      <c r="N1856" s="14" t="n">
        <v>0.09</v>
      </c>
      <c r="O1856" s="15">
        <f>K1856*N1856</f>
        <v/>
      </c>
      <c r="P1856">
        <f>IF(E1856=0,0.3,IF(D1856=1,IF(C1856&gt;=Params!$B$13-3,IF(C1856&lt;Params!$B$13,Params!$B$20,0.3),0.3),IF(C1856&gt;=Params!$B$15-3,IF(C1856&lt;Params!$B$15,Params!$B$21,0.3),0.3)))</f>
        <v/>
      </c>
    </row>
    <row r="1857" ht="15" customHeight="1" s="1">
      <c r="A1857" s="9" t="n">
        <v>1854</v>
      </c>
      <c r="B1857" s="6" t="inlineStr">
        <is>
          <t>19/03</t>
        </is>
      </c>
      <c r="C1857" s="6" t="n">
        <v>5</v>
      </c>
      <c r="D1857" s="6" t="n">
        <v>0</v>
      </c>
      <c r="E1857" s="10">
        <f>IF(D1857=1, IF(OR(C1857&lt;10, C1857&gt;=15),1,0), IF(OR(C1857&lt;7, C1857&gt;=18),1,0))</f>
        <v/>
      </c>
      <c r="F1857" s="11" t="n">
        <v>2.015</v>
      </c>
      <c r="G1857" s="12">
        <f>0*8</f>
        <v/>
      </c>
      <c r="H1857" s="12">
        <f>F1857-G1857</f>
        <v/>
      </c>
      <c r="I1857" s="10">
        <f>IF(E1857=0,"Fora",IF(E1856=0,"Carg xar",IF(H1857&lt;0,IF(M1857&lt;0.9,"Carg FV","Stby"),IF(M1857&gt;P1857,"V2H",IF(M1857&lt;0.9,"Carg xar","Stby")))))</f>
        <v/>
      </c>
      <c r="J1857" s="12">
        <f>IF(OR(I1857="Carg FV",I1857="Carg xar"),MIN(IF(I1857="Carg FV",ABS(H1857),7.4),7.4,MAX(0,(0.9-M1857)*40)*0.95),0)</f>
        <v/>
      </c>
      <c r="K1857" s="12">
        <f>IF(I1857="V2H",MIN(MAX(0,H1857),7.4,MAX(0,(M1857-P1857)*40)*0.95),0)</f>
        <v/>
      </c>
      <c r="L1857" s="12">
        <f>IF(E1857=0,0,MAX(0,H1857-K1857))</f>
        <v/>
      </c>
      <c r="M1857" s="13">
        <f>M1856+J1856/40-IF(I1856="V2H",K1856/(0.95*40),0)-IF(E1857=0,IF(E1856=1,IF(D1857=1,30,40)*0.18/(2*40),0),0)-IF(E1857=1,IF(E1856=0,IF(D1857=1,30,40)*0.18/(2*40),0),0)</f>
        <v/>
      </c>
      <c r="N1857" s="14" t="n">
        <v>0.09</v>
      </c>
      <c r="O1857" s="15">
        <f>K1857*N1857</f>
        <v/>
      </c>
      <c r="P1857">
        <f>IF(E1857=0,0.3,IF(D1857=1,IF(C1857&gt;=Params!$B$13-3,IF(C1857&lt;Params!$B$13,Params!$B$20,0.3),0.3),IF(C1857&gt;=Params!$B$15-3,IF(C1857&lt;Params!$B$15,Params!$B$21,0.3),0.3)))</f>
        <v/>
      </c>
    </row>
    <row r="1858" ht="15" customHeight="1" s="1">
      <c r="A1858" s="9" t="n">
        <v>1855</v>
      </c>
      <c r="B1858" s="6" t="inlineStr">
        <is>
          <t>19/03</t>
        </is>
      </c>
      <c r="C1858" s="6" t="n">
        <v>6</v>
      </c>
      <c r="D1858" s="6" t="n">
        <v>0</v>
      </c>
      <c r="E1858" s="10">
        <f>IF(D1858=1, IF(OR(C1858&lt;10, C1858&gt;=15),1,0), IF(OR(C1858&lt;7, C1858&gt;=18),1,0))</f>
        <v/>
      </c>
      <c r="F1858" s="11" t="n">
        <v>2.011</v>
      </c>
      <c r="G1858" s="12">
        <f>0*8</f>
        <v/>
      </c>
      <c r="H1858" s="12">
        <f>F1858-G1858</f>
        <v/>
      </c>
      <c r="I1858" s="10">
        <f>IF(E1858=0,"Fora",IF(E1857=0,"Carg xar",IF(H1858&lt;0,IF(M1858&lt;0.9,"Carg FV","Stby"),IF(M1858&gt;P1858,"V2H",IF(M1858&lt;0.9,"Carg xar","Stby")))))</f>
        <v/>
      </c>
      <c r="J1858" s="12">
        <f>IF(OR(I1858="Carg FV",I1858="Carg xar"),MIN(IF(I1858="Carg FV",ABS(H1858),7.4),7.4,MAX(0,(0.9-M1858)*40)*0.95),0)</f>
        <v/>
      </c>
      <c r="K1858" s="12">
        <f>IF(I1858="V2H",MIN(MAX(0,H1858),7.4,MAX(0,(M1858-P1858)*40)*0.95),0)</f>
        <v/>
      </c>
      <c r="L1858" s="12">
        <f>IF(E1858=0,0,MAX(0,H1858-K1858))</f>
        <v/>
      </c>
      <c r="M1858" s="13">
        <f>M1857+J1857/40-IF(I1857="V2H",K1857/(0.95*40),0)-IF(E1858=0,IF(E1857=1,IF(D1858=1,30,40)*0.18/(2*40),0),0)-IF(E1858=1,IF(E1857=0,IF(D1858=1,30,40)*0.18/(2*40),0),0)</f>
        <v/>
      </c>
      <c r="N1858" s="14" t="n">
        <v>0.09</v>
      </c>
      <c r="O1858" s="15">
        <f>K1858*N1858</f>
        <v/>
      </c>
      <c r="P1858">
        <f>IF(E1858=0,0.3,IF(D1858=1,IF(C1858&gt;=Params!$B$13-3,IF(C1858&lt;Params!$B$13,Params!$B$20,0.3),0.3),IF(C1858&gt;=Params!$B$15-3,IF(C1858&lt;Params!$B$15,Params!$B$21,0.3),0.3)))</f>
        <v/>
      </c>
    </row>
    <row r="1859" ht="15" customHeight="1" s="1">
      <c r="A1859" s="9" t="n">
        <v>1856</v>
      </c>
      <c r="B1859" s="6" t="inlineStr">
        <is>
          <t>19/03</t>
        </is>
      </c>
      <c r="C1859" s="6" t="n">
        <v>7</v>
      </c>
      <c r="D1859" s="6" t="n">
        <v>0</v>
      </c>
      <c r="E1859" s="10">
        <f>IF(D1859=1, IF(OR(C1859&lt;10, C1859&gt;=15),1,0), IF(OR(C1859&lt;7, C1859&gt;=18),1,0))</f>
        <v/>
      </c>
      <c r="F1859" s="11" t="n">
        <v>2.626</v>
      </c>
      <c r="G1859" s="12">
        <f>0.05*8</f>
        <v/>
      </c>
      <c r="H1859" s="12">
        <f>F1859-G1859</f>
        <v/>
      </c>
      <c r="I1859" s="10">
        <f>IF(E1859=0,"Fora",IF(E1858=0,"Carg xar",IF(H1859&lt;0,IF(M1859&lt;0.9,"Carg FV","Stby"),IF(M1859&gt;P1859,"V2H",IF(M1859&lt;0.9,"Carg xar","Stby")))))</f>
        <v/>
      </c>
      <c r="J1859" s="12">
        <f>IF(OR(I1859="Carg FV",I1859="Carg xar"),MIN(IF(I1859="Carg FV",ABS(H1859),7.4),7.4,MAX(0,(0.9-M1859)*40)*0.95),0)</f>
        <v/>
      </c>
      <c r="K1859" s="12">
        <f>IF(I1859="V2H",MIN(MAX(0,H1859),7.4,MAX(0,(M1859-P1859)*40)*0.95),0)</f>
        <v/>
      </c>
      <c r="L1859" s="12">
        <f>IF(E1859=0,0,MAX(0,H1859-K1859))</f>
        <v/>
      </c>
      <c r="M1859" s="13">
        <f>M1858+J1858/40-IF(I1858="V2H",K1858/(0.95*40),0)-IF(E1859=0,IF(E1858=1,IF(D1859=1,30,40)*0.18/(2*40),0),0)-IF(E1859=1,IF(E1858=0,IF(D1859=1,30,40)*0.18/(2*40),0),0)</f>
        <v/>
      </c>
      <c r="N1859" s="14" t="n">
        <v>0.09</v>
      </c>
      <c r="O1859" s="15">
        <f>K1859*N1859</f>
        <v/>
      </c>
      <c r="P1859">
        <f>IF(E1859=0,0.3,IF(D1859=1,IF(C1859&gt;=Params!$B$13-3,IF(C1859&lt;Params!$B$13,Params!$B$20,0.3),0.3),IF(C1859&gt;=Params!$B$15-3,IF(C1859&lt;Params!$B$15,Params!$B$21,0.3),0.3)))</f>
        <v/>
      </c>
    </row>
    <row r="1860" ht="15" customHeight="1" s="1">
      <c r="A1860" s="9" t="n">
        <v>1857</v>
      </c>
      <c r="B1860" s="6" t="inlineStr">
        <is>
          <t>19/03</t>
        </is>
      </c>
      <c r="C1860" s="6" t="n">
        <v>8</v>
      </c>
      <c r="D1860" s="6" t="n">
        <v>0</v>
      </c>
      <c r="E1860" s="10">
        <f>IF(D1860=1, IF(OR(C1860&lt;10, C1860&gt;=15),1,0), IF(OR(C1860&lt;7, C1860&gt;=18),1,0))</f>
        <v/>
      </c>
      <c r="F1860" s="11" t="n">
        <v>1.992</v>
      </c>
      <c r="G1860" s="12">
        <f>0.18*8</f>
        <v/>
      </c>
      <c r="H1860" s="12">
        <f>F1860-G1860</f>
        <v/>
      </c>
      <c r="I1860" s="10">
        <f>IF(E1860=0,"Fora",IF(E1859=0,"Carg xar",IF(H1860&lt;0,IF(M1860&lt;0.9,"Carg FV","Stby"),IF(M1860&gt;P1860,"V2H",IF(M1860&lt;0.9,"Carg xar","Stby")))))</f>
        <v/>
      </c>
      <c r="J1860" s="12">
        <f>IF(OR(I1860="Carg FV",I1860="Carg xar"),MIN(IF(I1860="Carg FV",ABS(H1860),7.4),7.4,MAX(0,(0.9-M1860)*40)*0.95),0)</f>
        <v/>
      </c>
      <c r="K1860" s="12">
        <f>IF(I1860="V2H",MIN(MAX(0,H1860),7.4,MAX(0,(M1860-P1860)*40)*0.95),0)</f>
        <v/>
      </c>
      <c r="L1860" s="12">
        <f>IF(E1860=0,0,MAX(0,H1860-K1860))</f>
        <v/>
      </c>
      <c r="M1860" s="13">
        <f>M1859+J1859/40-IF(I1859="V2H",K1859/(0.95*40),0)-IF(E1860=0,IF(E1859=1,IF(D1860=1,30,40)*0.18/(2*40),0),0)-IF(E1860=1,IF(E1859=0,IF(D1860=1,30,40)*0.18/(2*40),0),0)</f>
        <v/>
      </c>
      <c r="N1860" s="14" t="n">
        <v>0.15</v>
      </c>
      <c r="O1860" s="15">
        <f>K1860*N1860</f>
        <v/>
      </c>
      <c r="P1860">
        <f>IF(E1860=0,0.3,IF(D1860=1,IF(C1860&gt;=Params!$B$13-3,IF(C1860&lt;Params!$B$13,Params!$B$20,0.3),0.3),IF(C1860&gt;=Params!$B$15-3,IF(C1860&lt;Params!$B$15,Params!$B$21,0.3),0.3)))</f>
        <v/>
      </c>
    </row>
    <row r="1861" ht="15" customHeight="1" s="1">
      <c r="A1861" s="9" t="n">
        <v>1858</v>
      </c>
      <c r="B1861" s="6" t="inlineStr">
        <is>
          <t>19/03</t>
        </is>
      </c>
      <c r="C1861" s="6" t="n">
        <v>9</v>
      </c>
      <c r="D1861" s="6" t="n">
        <v>0</v>
      </c>
      <c r="E1861" s="10">
        <f>IF(D1861=1, IF(OR(C1861&lt;10, C1861&gt;=15),1,0), IF(OR(C1861&lt;7, C1861&gt;=18),1,0))</f>
        <v/>
      </c>
      <c r="F1861" s="11" t="n">
        <v>2.082</v>
      </c>
      <c r="G1861" s="12">
        <f>0.38*8</f>
        <v/>
      </c>
      <c r="H1861" s="12">
        <f>F1861-G1861</f>
        <v/>
      </c>
      <c r="I1861" s="10">
        <f>IF(E1861=0,"Fora",IF(E1860=0,"Carg xar",IF(H1861&lt;0,IF(M1861&lt;0.9,"Carg FV","Stby"),IF(M1861&gt;P1861,"V2H",IF(M1861&lt;0.9,"Carg xar","Stby")))))</f>
        <v/>
      </c>
      <c r="J1861" s="12">
        <f>IF(OR(I1861="Carg FV",I1861="Carg xar"),MIN(IF(I1861="Carg FV",ABS(H1861),7.4),7.4,MAX(0,(0.9-M1861)*40)*0.95),0)</f>
        <v/>
      </c>
      <c r="K1861" s="12">
        <f>IF(I1861="V2H",MIN(MAX(0,H1861),7.4,MAX(0,(M1861-P1861)*40)*0.95),0)</f>
        <v/>
      </c>
      <c r="L1861" s="12">
        <f>IF(E1861=0,0,MAX(0,H1861-K1861))</f>
        <v/>
      </c>
      <c r="M1861" s="13">
        <f>M1860+J1860/40-IF(I1860="V2H",K1860/(0.95*40),0)-IF(E1861=0,IF(E1860=1,IF(D1861=1,30,40)*0.18/(2*40),0),0)-IF(E1861=1,IF(E1860=0,IF(D1861=1,30,40)*0.18/(2*40),0),0)</f>
        <v/>
      </c>
      <c r="N1861" s="14" t="n">
        <v>0.15</v>
      </c>
      <c r="O1861" s="15">
        <f>K1861*N1861</f>
        <v/>
      </c>
      <c r="P1861">
        <f>IF(E1861=0,0.3,IF(D1861=1,IF(C1861&gt;=Params!$B$13-3,IF(C1861&lt;Params!$B$13,Params!$B$20,0.3),0.3),IF(C1861&gt;=Params!$B$15-3,IF(C1861&lt;Params!$B$15,Params!$B$21,0.3),0.3)))</f>
        <v/>
      </c>
    </row>
    <row r="1862" ht="15" customHeight="1" s="1">
      <c r="A1862" s="9" t="n">
        <v>1859</v>
      </c>
      <c r="B1862" s="6" t="inlineStr">
        <is>
          <t>19/03</t>
        </is>
      </c>
      <c r="C1862" s="6" t="n">
        <v>10</v>
      </c>
      <c r="D1862" s="6" t="n">
        <v>0</v>
      </c>
      <c r="E1862" s="10">
        <f>IF(D1862=1, IF(OR(C1862&lt;10, C1862&gt;=15),1,0), IF(OR(C1862&lt;7, C1862&gt;=18),1,0))</f>
        <v/>
      </c>
      <c r="F1862" s="11" t="n">
        <v>1.537</v>
      </c>
      <c r="G1862" s="12">
        <f>0.58*8</f>
        <v/>
      </c>
      <c r="H1862" s="12">
        <f>F1862-G1862</f>
        <v/>
      </c>
      <c r="I1862" s="10">
        <f>IF(E1862=0,"Fora",IF(E1861=0,"Carg xar",IF(H1862&lt;0,IF(M1862&lt;0.9,"Carg FV","Stby"),IF(M1862&gt;P1862,"V2H",IF(M1862&lt;0.9,"Carg xar","Stby")))))</f>
        <v/>
      </c>
      <c r="J1862" s="12">
        <f>IF(OR(I1862="Carg FV",I1862="Carg xar"),MIN(IF(I1862="Carg FV",ABS(H1862),7.4),7.4,MAX(0,(0.9-M1862)*40)*0.95),0)</f>
        <v/>
      </c>
      <c r="K1862" s="12">
        <f>IF(I1862="V2H",MIN(MAX(0,H1862),7.4,MAX(0,(M1862-P1862)*40)*0.95),0)</f>
        <v/>
      </c>
      <c r="L1862" s="12">
        <f>IF(E1862=0,0,MAX(0,H1862-K1862))</f>
        <v/>
      </c>
      <c r="M1862" s="13">
        <f>M1861+J1861/40-IF(I1861="V2H",K1861/(0.95*40),0)-IF(E1862=0,IF(E1861=1,IF(D1862=1,30,40)*0.18/(2*40),0),0)-IF(E1862=1,IF(E1861=0,IF(D1862=1,30,40)*0.18/(2*40),0),0)</f>
        <v/>
      </c>
      <c r="N1862" s="14" t="n">
        <v>0.2</v>
      </c>
      <c r="O1862" s="15">
        <f>K1862*N1862</f>
        <v/>
      </c>
      <c r="P1862">
        <f>IF(E1862=0,0.3,IF(D1862=1,IF(C1862&gt;=Params!$B$13-3,IF(C1862&lt;Params!$B$13,Params!$B$20,0.3),0.3),IF(C1862&gt;=Params!$B$15-3,IF(C1862&lt;Params!$B$15,Params!$B$21,0.3),0.3)))</f>
        <v/>
      </c>
    </row>
    <row r="1863" ht="15" customHeight="1" s="1">
      <c r="A1863" s="9" t="n">
        <v>1860</v>
      </c>
      <c r="B1863" s="6" t="inlineStr">
        <is>
          <t>19/03</t>
        </is>
      </c>
      <c r="C1863" s="6" t="n">
        <v>11</v>
      </c>
      <c r="D1863" s="6" t="n">
        <v>0</v>
      </c>
      <c r="E1863" s="10">
        <f>IF(D1863=1, IF(OR(C1863&lt;10, C1863&gt;=15),1,0), IF(OR(C1863&lt;7, C1863&gt;=18),1,0))</f>
        <v/>
      </c>
      <c r="F1863" s="11" t="n">
        <v>1.559</v>
      </c>
      <c r="G1863" s="12">
        <f>0.72*8</f>
        <v/>
      </c>
      <c r="H1863" s="12">
        <f>F1863-G1863</f>
        <v/>
      </c>
      <c r="I1863" s="10">
        <f>IF(E1863=0,"Fora",IF(E1862=0,"Carg xar",IF(H1863&lt;0,IF(M1863&lt;0.9,"Carg FV","Stby"),IF(M1863&gt;P1863,"V2H",IF(M1863&lt;0.9,"Carg xar","Stby")))))</f>
        <v/>
      </c>
      <c r="J1863" s="12">
        <f>IF(OR(I1863="Carg FV",I1863="Carg xar"),MIN(IF(I1863="Carg FV",ABS(H1863),7.4),7.4,MAX(0,(0.9-M1863)*40)*0.95),0)</f>
        <v/>
      </c>
      <c r="K1863" s="12">
        <f>IF(I1863="V2H",MIN(MAX(0,H1863),7.4,MAX(0,(M1863-P1863)*40)*0.95),0)</f>
        <v/>
      </c>
      <c r="L1863" s="12">
        <f>IF(E1863=0,0,MAX(0,H1863-K1863))</f>
        <v/>
      </c>
      <c r="M1863" s="13">
        <f>M1862+J1862/40-IF(I1862="V2H",K1862/(0.95*40),0)-IF(E1863=0,IF(E1862=1,IF(D1863=1,30,40)*0.18/(2*40),0),0)-IF(E1863=1,IF(E1862=0,IF(D1863=1,30,40)*0.18/(2*40),0),0)</f>
        <v/>
      </c>
      <c r="N1863" s="14" t="n">
        <v>0.2</v>
      </c>
      <c r="O1863" s="15">
        <f>K1863*N1863</f>
        <v/>
      </c>
      <c r="P1863">
        <f>IF(E1863=0,0.3,IF(D1863=1,IF(C1863&gt;=Params!$B$13-3,IF(C1863&lt;Params!$B$13,Params!$B$20,0.3),0.3),IF(C1863&gt;=Params!$B$15-3,IF(C1863&lt;Params!$B$15,Params!$B$21,0.3),0.3)))</f>
        <v/>
      </c>
    </row>
    <row r="1864" ht="15" customHeight="1" s="1">
      <c r="A1864" s="9" t="n">
        <v>1861</v>
      </c>
      <c r="B1864" s="6" t="inlineStr">
        <is>
          <t>19/03</t>
        </is>
      </c>
      <c r="C1864" s="6" t="n">
        <v>12</v>
      </c>
      <c r="D1864" s="6" t="n">
        <v>0</v>
      </c>
      <c r="E1864" s="10">
        <f>IF(D1864=1, IF(OR(C1864&lt;10, C1864&gt;=15),1,0), IF(OR(C1864&lt;7, C1864&gt;=18),1,0))</f>
        <v/>
      </c>
      <c r="F1864" s="11" t="n">
        <v>1.948</v>
      </c>
      <c r="G1864" s="12">
        <f>0.78*8</f>
        <v/>
      </c>
      <c r="H1864" s="12">
        <f>F1864-G1864</f>
        <v/>
      </c>
      <c r="I1864" s="10">
        <f>IF(E1864=0,"Fora",IF(E1863=0,"Carg xar",IF(H1864&lt;0,IF(M1864&lt;0.9,"Carg FV","Stby"),IF(M1864&gt;P1864,"V2H",IF(M1864&lt;0.9,"Carg xar","Stby")))))</f>
        <v/>
      </c>
      <c r="J1864" s="12">
        <f>IF(OR(I1864="Carg FV",I1864="Carg xar"),MIN(IF(I1864="Carg FV",ABS(H1864),7.4),7.4,MAX(0,(0.9-M1864)*40)*0.95),0)</f>
        <v/>
      </c>
      <c r="K1864" s="12">
        <f>IF(I1864="V2H",MIN(MAX(0,H1864),7.4,MAX(0,(M1864-P1864)*40)*0.95),0)</f>
        <v/>
      </c>
      <c r="L1864" s="12">
        <f>IF(E1864=0,0,MAX(0,H1864-K1864))</f>
        <v/>
      </c>
      <c r="M1864" s="13">
        <f>M1863+J1863/40-IF(I1863="V2H",K1863/(0.95*40),0)-IF(E1864=0,IF(E1863=1,IF(D1864=1,30,40)*0.18/(2*40),0),0)-IF(E1864=1,IF(E1863=0,IF(D1864=1,30,40)*0.18/(2*40),0),0)</f>
        <v/>
      </c>
      <c r="N1864" s="14" t="n">
        <v>0.2</v>
      </c>
      <c r="O1864" s="15">
        <f>K1864*N1864</f>
        <v/>
      </c>
      <c r="P1864">
        <f>IF(E1864=0,0.3,IF(D1864=1,IF(C1864&gt;=Params!$B$13-3,IF(C1864&lt;Params!$B$13,Params!$B$20,0.3),0.3),IF(C1864&gt;=Params!$B$15-3,IF(C1864&lt;Params!$B$15,Params!$B$21,0.3),0.3)))</f>
        <v/>
      </c>
    </row>
    <row r="1865" ht="15" customHeight="1" s="1">
      <c r="A1865" s="9" t="n">
        <v>1862</v>
      </c>
      <c r="B1865" s="6" t="inlineStr">
        <is>
          <t>19/03</t>
        </is>
      </c>
      <c r="C1865" s="6" t="n">
        <v>13</v>
      </c>
      <c r="D1865" s="6" t="n">
        <v>0</v>
      </c>
      <c r="E1865" s="10">
        <f>IF(D1865=1, IF(OR(C1865&lt;10, C1865&gt;=15),1,0), IF(OR(C1865&lt;7, C1865&gt;=18),1,0))</f>
        <v/>
      </c>
      <c r="F1865" s="11" t="n">
        <v>1.861</v>
      </c>
      <c r="G1865" s="12">
        <f>0.75*8</f>
        <v/>
      </c>
      <c r="H1865" s="12">
        <f>F1865-G1865</f>
        <v/>
      </c>
      <c r="I1865" s="10">
        <f>IF(E1865=0,"Fora",IF(E1864=0,"Carg xar",IF(H1865&lt;0,IF(M1865&lt;0.9,"Carg FV","Stby"),IF(M1865&gt;P1865,"V2H",IF(M1865&lt;0.9,"Carg xar","Stby")))))</f>
        <v/>
      </c>
      <c r="J1865" s="12">
        <f>IF(OR(I1865="Carg FV",I1865="Carg xar"),MIN(IF(I1865="Carg FV",ABS(H1865),7.4),7.4,MAX(0,(0.9-M1865)*40)*0.95),0)</f>
        <v/>
      </c>
      <c r="K1865" s="12">
        <f>IF(I1865="V2H",MIN(MAX(0,H1865),7.4,MAX(0,(M1865-P1865)*40)*0.95),0)</f>
        <v/>
      </c>
      <c r="L1865" s="12">
        <f>IF(E1865=0,0,MAX(0,H1865-K1865))</f>
        <v/>
      </c>
      <c r="M1865" s="13">
        <f>M1864+J1864/40-IF(I1864="V2H",K1864/(0.95*40),0)-IF(E1865=0,IF(E1864=1,IF(D1865=1,30,40)*0.18/(2*40),0),0)-IF(E1865=1,IF(E1864=0,IF(D1865=1,30,40)*0.18/(2*40),0),0)</f>
        <v/>
      </c>
      <c r="N1865" s="14" t="n">
        <v>0.2</v>
      </c>
      <c r="O1865" s="15">
        <f>K1865*N1865</f>
        <v/>
      </c>
      <c r="P1865">
        <f>IF(E1865=0,0.3,IF(D1865=1,IF(C1865&gt;=Params!$B$13-3,IF(C1865&lt;Params!$B$13,Params!$B$20,0.3),0.3),IF(C1865&gt;=Params!$B$15-3,IF(C1865&lt;Params!$B$15,Params!$B$21,0.3),0.3)))</f>
        <v/>
      </c>
    </row>
    <row r="1866" ht="15" customHeight="1" s="1">
      <c r="A1866" s="9" t="n">
        <v>1863</v>
      </c>
      <c r="B1866" s="6" t="inlineStr">
        <is>
          <t>19/03</t>
        </is>
      </c>
      <c r="C1866" s="6" t="n">
        <v>14</v>
      </c>
      <c r="D1866" s="6" t="n">
        <v>0</v>
      </c>
      <c r="E1866" s="10">
        <f>IF(D1866=1, IF(OR(C1866&lt;10, C1866&gt;=15),1,0), IF(OR(C1866&lt;7, C1866&gt;=18),1,0))</f>
        <v/>
      </c>
      <c r="F1866" s="11" t="n">
        <v>1.519</v>
      </c>
      <c r="G1866" s="12">
        <f>0.62*8</f>
        <v/>
      </c>
      <c r="H1866" s="12">
        <f>F1866-G1866</f>
        <v/>
      </c>
      <c r="I1866" s="10">
        <f>IF(E1866=0,"Fora",IF(E1865=0,"Carg xar",IF(H1866&lt;0,IF(M1866&lt;0.9,"Carg FV","Stby"),IF(M1866&gt;P1866,"V2H",IF(M1866&lt;0.9,"Carg xar","Stby")))))</f>
        <v/>
      </c>
      <c r="J1866" s="12">
        <f>IF(OR(I1866="Carg FV",I1866="Carg xar"),MIN(IF(I1866="Carg FV",ABS(H1866),7.4),7.4,MAX(0,(0.9-M1866)*40)*0.95),0)</f>
        <v/>
      </c>
      <c r="K1866" s="12">
        <f>IF(I1866="V2H",MIN(MAX(0,H1866),7.4,MAX(0,(M1866-P1866)*40)*0.95),0)</f>
        <v/>
      </c>
      <c r="L1866" s="12">
        <f>IF(E1866=0,0,MAX(0,H1866-K1866))</f>
        <v/>
      </c>
      <c r="M1866" s="13">
        <f>M1865+J1865/40-IF(I1865="V2H",K1865/(0.95*40),0)-IF(E1866=0,IF(E1865=1,IF(D1866=1,30,40)*0.18/(2*40),0),0)-IF(E1866=1,IF(E1865=0,IF(D1866=1,30,40)*0.18/(2*40),0),0)</f>
        <v/>
      </c>
      <c r="N1866" s="14" t="n">
        <v>0.15</v>
      </c>
      <c r="O1866" s="15">
        <f>K1866*N1866</f>
        <v/>
      </c>
      <c r="P1866">
        <f>IF(E1866=0,0.3,IF(D1866=1,IF(C1866&gt;=Params!$B$13-3,IF(C1866&lt;Params!$B$13,Params!$B$20,0.3),0.3),IF(C1866&gt;=Params!$B$15-3,IF(C1866&lt;Params!$B$15,Params!$B$21,0.3),0.3)))</f>
        <v/>
      </c>
    </row>
    <row r="1867" ht="15" customHeight="1" s="1">
      <c r="A1867" s="9" t="n">
        <v>1864</v>
      </c>
      <c r="B1867" s="6" t="inlineStr">
        <is>
          <t>19/03</t>
        </is>
      </c>
      <c r="C1867" s="6" t="n">
        <v>15</v>
      </c>
      <c r="D1867" s="6" t="n">
        <v>0</v>
      </c>
      <c r="E1867" s="10">
        <f>IF(D1867=1, IF(OR(C1867&lt;10, C1867&gt;=15),1,0), IF(OR(C1867&lt;7, C1867&gt;=18),1,0))</f>
        <v/>
      </c>
      <c r="F1867" s="11" t="n">
        <v>2.615</v>
      </c>
      <c r="G1867" s="12">
        <f>0.45*8</f>
        <v/>
      </c>
      <c r="H1867" s="12">
        <f>F1867-G1867</f>
        <v/>
      </c>
      <c r="I1867" s="10">
        <f>IF(E1867=0,"Fora",IF(E1866=0,"Carg xar",IF(H1867&lt;0,IF(M1867&lt;0.9,"Carg FV","Stby"),IF(M1867&gt;P1867,"V2H",IF(M1867&lt;0.9,"Carg xar","Stby")))))</f>
        <v/>
      </c>
      <c r="J1867" s="12">
        <f>IF(OR(I1867="Carg FV",I1867="Carg xar"),MIN(IF(I1867="Carg FV",ABS(H1867),7.4),7.4,MAX(0,(0.9-M1867)*40)*0.95),0)</f>
        <v/>
      </c>
      <c r="K1867" s="12">
        <f>IF(I1867="V2H",MIN(MAX(0,H1867),7.4,MAX(0,(M1867-P1867)*40)*0.95),0)</f>
        <v/>
      </c>
      <c r="L1867" s="12">
        <f>IF(E1867=0,0,MAX(0,H1867-K1867))</f>
        <v/>
      </c>
      <c r="M1867" s="13">
        <f>M1866+J1866/40-IF(I1866="V2H",K1866/(0.95*40),0)-IF(E1867=0,IF(E1866=1,IF(D1867=1,30,40)*0.18/(2*40),0),0)-IF(E1867=1,IF(E1866=0,IF(D1867=1,30,40)*0.18/(2*40),0),0)</f>
        <v/>
      </c>
      <c r="N1867" s="14" t="n">
        <v>0.15</v>
      </c>
      <c r="O1867" s="15">
        <f>K1867*N1867</f>
        <v/>
      </c>
      <c r="P1867">
        <f>IF(E1867=0,0.3,IF(D1867=1,IF(C1867&gt;=Params!$B$13-3,IF(C1867&lt;Params!$B$13,Params!$B$20,0.3),0.3),IF(C1867&gt;=Params!$B$15-3,IF(C1867&lt;Params!$B$15,Params!$B$21,0.3),0.3)))</f>
        <v/>
      </c>
    </row>
    <row r="1868" ht="15" customHeight="1" s="1">
      <c r="A1868" s="9" t="n">
        <v>1865</v>
      </c>
      <c r="B1868" s="6" t="inlineStr">
        <is>
          <t>19/03</t>
        </is>
      </c>
      <c r="C1868" s="6" t="n">
        <v>16</v>
      </c>
      <c r="D1868" s="6" t="n">
        <v>0</v>
      </c>
      <c r="E1868" s="10">
        <f>IF(D1868=1, IF(OR(C1868&lt;10, C1868&gt;=15),1,0), IF(OR(C1868&lt;7, C1868&gt;=18),1,0))</f>
        <v/>
      </c>
      <c r="F1868" s="11" t="n">
        <v>1.258</v>
      </c>
      <c r="G1868" s="12">
        <f>0.25*8</f>
        <v/>
      </c>
      <c r="H1868" s="12">
        <f>F1868-G1868</f>
        <v/>
      </c>
      <c r="I1868" s="10">
        <f>IF(E1868=0,"Fora",IF(E1867=0,"Carg xar",IF(H1868&lt;0,IF(M1868&lt;0.9,"Carg FV","Stby"),IF(M1868&gt;P1868,"V2H",IF(M1868&lt;0.9,"Carg xar","Stby")))))</f>
        <v/>
      </c>
      <c r="J1868" s="12">
        <f>IF(OR(I1868="Carg FV",I1868="Carg xar"),MIN(IF(I1868="Carg FV",ABS(H1868),7.4),7.4,MAX(0,(0.9-M1868)*40)*0.95),0)</f>
        <v/>
      </c>
      <c r="K1868" s="12">
        <f>IF(I1868="V2H",MIN(MAX(0,H1868),7.4,MAX(0,(M1868-P1868)*40)*0.95),0)</f>
        <v/>
      </c>
      <c r="L1868" s="12">
        <f>IF(E1868=0,0,MAX(0,H1868-K1868))</f>
        <v/>
      </c>
      <c r="M1868" s="13">
        <f>M1867+J1867/40-IF(I1867="V2H",K1867/(0.95*40),0)-IF(E1868=0,IF(E1867=1,IF(D1868=1,30,40)*0.18/(2*40),0),0)-IF(E1868=1,IF(E1867=0,IF(D1868=1,30,40)*0.18/(2*40),0),0)</f>
        <v/>
      </c>
      <c r="N1868" s="14" t="n">
        <v>0.15</v>
      </c>
      <c r="O1868" s="15">
        <f>K1868*N1868</f>
        <v/>
      </c>
      <c r="P1868">
        <f>IF(E1868=0,0.3,IF(D1868=1,IF(C1868&gt;=Params!$B$13-3,IF(C1868&lt;Params!$B$13,Params!$B$20,0.3),0.3),IF(C1868&gt;=Params!$B$15-3,IF(C1868&lt;Params!$B$15,Params!$B$21,0.3),0.3)))</f>
        <v/>
      </c>
    </row>
    <row r="1869" ht="15" customHeight="1" s="1">
      <c r="A1869" s="9" t="n">
        <v>1866</v>
      </c>
      <c r="B1869" s="6" t="inlineStr">
        <is>
          <t>19/03</t>
        </is>
      </c>
      <c r="C1869" s="6" t="n">
        <v>17</v>
      </c>
      <c r="D1869" s="6" t="n">
        <v>0</v>
      </c>
      <c r="E1869" s="10">
        <f>IF(D1869=1, IF(OR(C1869&lt;10, C1869&gt;=15),1,0), IF(OR(C1869&lt;7, C1869&gt;=18),1,0))</f>
        <v/>
      </c>
      <c r="F1869" s="11" t="n">
        <v>1.446</v>
      </c>
      <c r="G1869" s="12">
        <f>0.08*8</f>
        <v/>
      </c>
      <c r="H1869" s="12">
        <f>F1869-G1869</f>
        <v/>
      </c>
      <c r="I1869" s="10">
        <f>IF(E1869=0,"Fora",IF(E1868=0,"Carg xar",IF(H1869&lt;0,IF(M1869&lt;0.9,"Carg FV","Stby"),IF(M1869&gt;P1869,"V2H",IF(M1869&lt;0.9,"Carg xar","Stby")))))</f>
        <v/>
      </c>
      <c r="J1869" s="12">
        <f>IF(OR(I1869="Carg FV",I1869="Carg xar"),MIN(IF(I1869="Carg FV",ABS(H1869),7.4),7.4,MAX(0,(0.9-M1869)*40)*0.95),0)</f>
        <v/>
      </c>
      <c r="K1869" s="12">
        <f>IF(I1869="V2H",MIN(MAX(0,H1869),7.4,MAX(0,(M1869-P1869)*40)*0.95),0)</f>
        <v/>
      </c>
      <c r="L1869" s="12">
        <f>IF(E1869=0,0,MAX(0,H1869-K1869))</f>
        <v/>
      </c>
      <c r="M1869" s="13">
        <f>M1868+J1868/40-IF(I1868="V2H",K1868/(0.95*40),0)-IF(E1869=0,IF(E1868=1,IF(D1869=1,30,40)*0.18/(2*40),0),0)-IF(E1869=1,IF(E1868=0,IF(D1869=1,30,40)*0.18/(2*40),0),0)</f>
        <v/>
      </c>
      <c r="N1869" s="14" t="n">
        <v>0.15</v>
      </c>
      <c r="O1869" s="15">
        <f>K1869*N1869</f>
        <v/>
      </c>
      <c r="P1869">
        <f>IF(E1869=0,0.3,IF(D1869=1,IF(C1869&gt;=Params!$B$13-3,IF(C1869&lt;Params!$B$13,Params!$B$20,0.3),0.3),IF(C1869&gt;=Params!$B$15-3,IF(C1869&lt;Params!$B$15,Params!$B$21,0.3),0.3)))</f>
        <v/>
      </c>
    </row>
    <row r="1870" ht="15" customHeight="1" s="1">
      <c r="A1870" s="9" t="n">
        <v>1867</v>
      </c>
      <c r="B1870" s="6" t="inlineStr">
        <is>
          <t>19/03</t>
        </is>
      </c>
      <c r="C1870" s="6" t="n">
        <v>18</v>
      </c>
      <c r="D1870" s="6" t="n">
        <v>0</v>
      </c>
      <c r="E1870" s="10">
        <f>IF(D1870=1, IF(OR(C1870&lt;10, C1870&gt;=15),1,0), IF(OR(C1870&lt;7, C1870&gt;=18),1,0))</f>
        <v/>
      </c>
      <c r="F1870" s="11" t="n">
        <v>1.57</v>
      </c>
      <c r="G1870" s="12">
        <f>0*8</f>
        <v/>
      </c>
      <c r="H1870" s="12">
        <f>F1870-G1870</f>
        <v/>
      </c>
      <c r="I1870" s="10">
        <f>IF(E1870=0,"Fora",IF(E1869=0,"Carg xar",IF(H1870&lt;0,IF(M1870&lt;0.9,"Carg FV","Stby"),IF(M1870&gt;P1870,"V2H",IF(M1870&lt;0.9,"Carg xar","Stby")))))</f>
        <v/>
      </c>
      <c r="J1870" s="12">
        <f>IF(OR(I1870="Carg FV",I1870="Carg xar"),MIN(IF(I1870="Carg FV",ABS(H1870),7.4),7.4,MAX(0,(0.9-M1870)*40)*0.95),0)</f>
        <v/>
      </c>
      <c r="K1870" s="12">
        <f>IF(I1870="V2H",MIN(MAX(0,H1870),7.4,MAX(0,(M1870-P1870)*40)*0.95),0)</f>
        <v/>
      </c>
      <c r="L1870" s="12">
        <f>IF(E1870=0,0,MAX(0,H1870-K1870))</f>
        <v/>
      </c>
      <c r="M1870" s="13">
        <f>M1869+J1869/40-IF(I1869="V2H",K1869/(0.95*40),0)-IF(E1870=0,IF(E1869=1,IF(D1870=1,30,40)*0.18/(2*40),0),0)-IF(E1870=1,IF(E1869=0,IF(D1870=1,30,40)*0.18/(2*40),0),0)</f>
        <v/>
      </c>
      <c r="N1870" s="14" t="n">
        <v>0.2</v>
      </c>
      <c r="O1870" s="15">
        <f>K1870*N1870</f>
        <v/>
      </c>
      <c r="P1870">
        <f>IF(E1870=0,0.3,IF(D1870=1,IF(C1870&gt;=Params!$B$13-3,IF(C1870&lt;Params!$B$13,Params!$B$20,0.3),0.3),IF(C1870&gt;=Params!$B$15-3,IF(C1870&lt;Params!$B$15,Params!$B$21,0.3),0.3)))</f>
        <v/>
      </c>
    </row>
    <row r="1871" ht="15" customHeight="1" s="1">
      <c r="A1871" s="9" t="n">
        <v>1868</v>
      </c>
      <c r="B1871" s="6" t="inlineStr">
        <is>
          <t>19/03</t>
        </is>
      </c>
      <c r="C1871" s="6" t="n">
        <v>19</v>
      </c>
      <c r="D1871" s="6" t="n">
        <v>0</v>
      </c>
      <c r="E1871" s="10">
        <f>IF(D1871=1, IF(OR(C1871&lt;10, C1871&gt;=15),1,0), IF(OR(C1871&lt;7, C1871&gt;=18),1,0))</f>
        <v/>
      </c>
      <c r="F1871" s="11" t="n">
        <v>2.259</v>
      </c>
      <c r="G1871" s="12">
        <f>0*8</f>
        <v/>
      </c>
      <c r="H1871" s="12">
        <f>F1871-G1871</f>
        <v/>
      </c>
      <c r="I1871" s="10">
        <f>IF(E1871=0,"Fora",IF(E1870=0,"Carg xar",IF(H1871&lt;0,IF(M1871&lt;0.9,"Carg FV","Stby"),IF(M1871&gt;P1871,"V2H",IF(M1871&lt;0.9,"Carg xar","Stby")))))</f>
        <v/>
      </c>
      <c r="J1871" s="12">
        <f>IF(OR(I1871="Carg FV",I1871="Carg xar"),MIN(IF(I1871="Carg FV",ABS(H1871),7.4),7.4,MAX(0,(0.9-M1871)*40)*0.95),0)</f>
        <v/>
      </c>
      <c r="K1871" s="12">
        <f>IF(I1871="V2H",MIN(MAX(0,H1871),7.4,MAX(0,(M1871-P1871)*40)*0.95),0)</f>
        <v/>
      </c>
      <c r="L1871" s="12">
        <f>IF(E1871=0,0,MAX(0,H1871-K1871))</f>
        <v/>
      </c>
      <c r="M1871" s="13">
        <f>M1870+J1870/40-IF(I1870="V2H",K1870/(0.95*40),0)-IF(E1871=0,IF(E1870=1,IF(D1871=1,30,40)*0.18/(2*40),0),0)-IF(E1871=1,IF(E1870=0,IF(D1871=1,30,40)*0.18/(2*40),0),0)</f>
        <v/>
      </c>
      <c r="N1871" s="14" t="n">
        <v>0.2</v>
      </c>
      <c r="O1871" s="15">
        <f>K1871*N1871</f>
        <v/>
      </c>
      <c r="P1871">
        <f>IF(E1871=0,0.3,IF(D1871=1,IF(C1871&gt;=Params!$B$13-3,IF(C1871&lt;Params!$B$13,Params!$B$20,0.3),0.3),IF(C1871&gt;=Params!$B$15-3,IF(C1871&lt;Params!$B$15,Params!$B$21,0.3),0.3)))</f>
        <v/>
      </c>
    </row>
    <row r="1872" ht="15" customHeight="1" s="1">
      <c r="A1872" s="9" t="n">
        <v>1869</v>
      </c>
      <c r="B1872" s="6" t="inlineStr">
        <is>
          <t>19/03</t>
        </is>
      </c>
      <c r="C1872" s="6" t="n">
        <v>20</v>
      </c>
      <c r="D1872" s="6" t="n">
        <v>0</v>
      </c>
      <c r="E1872" s="10">
        <f>IF(D1872=1, IF(OR(C1872&lt;10, C1872&gt;=15),1,0), IF(OR(C1872&lt;7, C1872&gt;=18),1,0))</f>
        <v/>
      </c>
      <c r="F1872" s="11" t="n">
        <v>0.993</v>
      </c>
      <c r="G1872" s="12">
        <f>0*8</f>
        <v/>
      </c>
      <c r="H1872" s="12">
        <f>F1872-G1872</f>
        <v/>
      </c>
      <c r="I1872" s="10">
        <f>IF(E1872=0,"Fora",IF(E1871=0,"Carg xar",IF(H1872&lt;0,IF(M1872&lt;0.9,"Carg FV","Stby"),IF(M1872&gt;P1872,"V2H",IF(M1872&lt;0.9,"Carg xar","Stby")))))</f>
        <v/>
      </c>
      <c r="J1872" s="12">
        <f>IF(OR(I1872="Carg FV",I1872="Carg xar"),MIN(IF(I1872="Carg FV",ABS(H1872),7.4),7.4,MAX(0,(0.9-M1872)*40)*0.95),0)</f>
        <v/>
      </c>
      <c r="K1872" s="12">
        <f>IF(I1872="V2H",MIN(MAX(0,H1872),7.4,MAX(0,(M1872-P1872)*40)*0.95),0)</f>
        <v/>
      </c>
      <c r="L1872" s="12">
        <f>IF(E1872=0,0,MAX(0,H1872-K1872))</f>
        <v/>
      </c>
      <c r="M1872" s="13">
        <f>M1871+J1871/40-IF(I1871="V2H",K1871/(0.95*40),0)-IF(E1872=0,IF(E1871=1,IF(D1872=1,30,40)*0.18/(2*40),0),0)-IF(E1872=1,IF(E1871=0,IF(D1872=1,30,40)*0.18/(2*40),0),0)</f>
        <v/>
      </c>
      <c r="N1872" s="14" t="n">
        <v>0.2</v>
      </c>
      <c r="O1872" s="15">
        <f>K1872*N1872</f>
        <v/>
      </c>
      <c r="P1872">
        <f>IF(E1872=0,0.3,IF(D1872=1,IF(C1872&gt;=Params!$B$13-3,IF(C1872&lt;Params!$B$13,Params!$B$20,0.3),0.3),IF(C1872&gt;=Params!$B$15-3,IF(C1872&lt;Params!$B$15,Params!$B$21,0.3),0.3)))</f>
        <v/>
      </c>
    </row>
    <row r="1873" ht="15" customHeight="1" s="1">
      <c r="A1873" s="9" t="n">
        <v>1870</v>
      </c>
      <c r="B1873" s="6" t="inlineStr">
        <is>
          <t>19/03</t>
        </is>
      </c>
      <c r="C1873" s="6" t="n">
        <v>21</v>
      </c>
      <c r="D1873" s="6" t="n">
        <v>0</v>
      </c>
      <c r="E1873" s="10">
        <f>IF(D1873=1, IF(OR(C1873&lt;10, C1873&gt;=15),1,0), IF(OR(C1873&lt;7, C1873&gt;=18),1,0))</f>
        <v/>
      </c>
      <c r="F1873" s="11" t="n">
        <v>0.421</v>
      </c>
      <c r="G1873" s="12">
        <f>0*8</f>
        <v/>
      </c>
      <c r="H1873" s="12">
        <f>F1873-G1873</f>
        <v/>
      </c>
      <c r="I1873" s="10">
        <f>IF(E1873=0,"Fora",IF(E1872=0,"Carg xar",IF(H1873&lt;0,IF(M1873&lt;0.9,"Carg FV","Stby"),IF(M1873&gt;P1873,"V2H",IF(M1873&lt;0.9,"Carg xar","Stby")))))</f>
        <v/>
      </c>
      <c r="J1873" s="12">
        <f>IF(OR(I1873="Carg FV",I1873="Carg xar"),MIN(IF(I1873="Carg FV",ABS(H1873),7.4),7.4,MAX(0,(0.9-M1873)*40)*0.95),0)</f>
        <v/>
      </c>
      <c r="K1873" s="12">
        <f>IF(I1873="V2H",MIN(MAX(0,H1873),7.4,MAX(0,(M1873-P1873)*40)*0.95),0)</f>
        <v/>
      </c>
      <c r="L1873" s="12">
        <f>IF(E1873=0,0,MAX(0,H1873-K1873))</f>
        <v/>
      </c>
      <c r="M1873" s="13">
        <f>M1872+J1872/40-IF(I1872="V2H",K1872/(0.95*40),0)-IF(E1873=0,IF(E1872=1,IF(D1873=1,30,40)*0.18/(2*40),0),0)-IF(E1873=1,IF(E1872=0,IF(D1873=1,30,40)*0.18/(2*40),0),0)</f>
        <v/>
      </c>
      <c r="N1873" s="14" t="n">
        <v>0.2</v>
      </c>
      <c r="O1873" s="15">
        <f>K1873*N1873</f>
        <v/>
      </c>
      <c r="P1873">
        <f>IF(E1873=0,0.3,IF(D1873=1,IF(C1873&gt;=Params!$B$13-3,IF(C1873&lt;Params!$B$13,Params!$B$20,0.3),0.3),IF(C1873&gt;=Params!$B$15-3,IF(C1873&lt;Params!$B$15,Params!$B$21,0.3),0.3)))</f>
        <v/>
      </c>
    </row>
    <row r="1874" ht="15" customHeight="1" s="1">
      <c r="A1874" s="9" t="n">
        <v>1871</v>
      </c>
      <c r="B1874" s="6" t="inlineStr">
        <is>
          <t>19/03</t>
        </is>
      </c>
      <c r="C1874" s="6" t="n">
        <v>22</v>
      </c>
      <c r="D1874" s="6" t="n">
        <v>0</v>
      </c>
      <c r="E1874" s="10">
        <f>IF(D1874=1, IF(OR(C1874&lt;10, C1874&gt;=15),1,0), IF(OR(C1874&lt;7, C1874&gt;=18),1,0))</f>
        <v/>
      </c>
      <c r="F1874" s="11" t="n">
        <v>0.248</v>
      </c>
      <c r="G1874" s="12">
        <f>0*8</f>
        <v/>
      </c>
      <c r="H1874" s="12">
        <f>F1874-G1874</f>
        <v/>
      </c>
      <c r="I1874" s="10">
        <f>IF(E1874=0,"Fora",IF(E1873=0,"Carg xar",IF(H1874&lt;0,IF(M1874&lt;0.9,"Carg FV","Stby"),IF(M1874&gt;P1874,"V2H",IF(M1874&lt;0.9,"Carg xar","Stby")))))</f>
        <v/>
      </c>
      <c r="J1874" s="12">
        <f>IF(OR(I1874="Carg FV",I1874="Carg xar"),MIN(IF(I1874="Carg FV",ABS(H1874),7.4),7.4,MAX(0,(0.9-M1874)*40)*0.95),0)</f>
        <v/>
      </c>
      <c r="K1874" s="12">
        <f>IF(I1874="V2H",MIN(MAX(0,H1874),7.4,MAX(0,(M1874-P1874)*40)*0.95),0)</f>
        <v/>
      </c>
      <c r="L1874" s="12">
        <f>IF(E1874=0,0,MAX(0,H1874-K1874))</f>
        <v/>
      </c>
      <c r="M1874" s="13">
        <f>M1873+J1873/40-IF(I1873="V2H",K1873/(0.95*40),0)-IF(E1874=0,IF(E1873=1,IF(D1874=1,30,40)*0.18/(2*40),0),0)-IF(E1874=1,IF(E1873=0,IF(D1874=1,30,40)*0.18/(2*40),0),0)</f>
        <v/>
      </c>
      <c r="N1874" s="14" t="n">
        <v>0.15</v>
      </c>
      <c r="O1874" s="15">
        <f>K1874*N1874</f>
        <v/>
      </c>
      <c r="P1874">
        <f>IF(E1874=0,0.3,IF(D1874=1,IF(C1874&gt;=Params!$B$13-3,IF(C1874&lt;Params!$B$13,Params!$B$20,0.3),0.3),IF(C1874&gt;=Params!$B$15-3,IF(C1874&lt;Params!$B$15,Params!$B$21,0.3),0.3)))</f>
        <v/>
      </c>
    </row>
    <row r="1875" ht="15" customHeight="1" s="1">
      <c r="A1875" s="9" t="n">
        <v>1872</v>
      </c>
      <c r="B1875" s="6" t="inlineStr">
        <is>
          <t>19/03</t>
        </is>
      </c>
      <c r="C1875" s="6" t="n">
        <v>23</v>
      </c>
      <c r="D1875" s="6" t="n">
        <v>0</v>
      </c>
      <c r="E1875" s="10">
        <f>IF(D1875=1, IF(OR(C1875&lt;10, C1875&gt;=15),1,0), IF(OR(C1875&lt;7, C1875&gt;=18),1,0))</f>
        <v/>
      </c>
      <c r="F1875" s="11" t="n">
        <v>0.153</v>
      </c>
      <c r="G1875" s="12">
        <f>0*8</f>
        <v/>
      </c>
      <c r="H1875" s="12">
        <f>F1875-G1875</f>
        <v/>
      </c>
      <c r="I1875" s="10">
        <f>IF(E1875=0,"Fora",IF(E1874=0,"Carg xar",IF(H1875&lt;0,IF(M1875&lt;0.9,"Carg FV","Stby"),IF(M1875&gt;P1875,"V2H",IF(M1875&lt;0.9,"Carg xar","Stby")))))</f>
        <v/>
      </c>
      <c r="J1875" s="12">
        <f>IF(OR(I1875="Carg FV",I1875="Carg xar"),MIN(IF(I1875="Carg FV",ABS(H1875),7.4),7.4,MAX(0,(0.9-M1875)*40)*0.95),0)</f>
        <v/>
      </c>
      <c r="K1875" s="12">
        <f>IF(I1875="V2H",MIN(MAX(0,H1875),7.4,MAX(0,(M1875-P1875)*40)*0.95),0)</f>
        <v/>
      </c>
      <c r="L1875" s="12">
        <f>IF(E1875=0,0,MAX(0,H1875-K1875))</f>
        <v/>
      </c>
      <c r="M1875" s="13">
        <f>M1874+J1874/40-IF(I1874="V2H",K1874/(0.95*40),0)-IF(E1875=0,IF(E1874=1,IF(D1875=1,30,40)*0.18/(2*40),0),0)-IF(E1875=1,IF(E1874=0,IF(D1875=1,30,40)*0.18/(2*40),0),0)</f>
        <v/>
      </c>
      <c r="N1875" s="14" t="n">
        <v>0.15</v>
      </c>
      <c r="O1875" s="15">
        <f>K1875*N1875</f>
        <v/>
      </c>
      <c r="P1875">
        <f>IF(E1875=0,0.3,IF(D1875=1,IF(C1875&gt;=Params!$B$13-3,IF(C1875&lt;Params!$B$13,Params!$B$20,0.3),0.3),IF(C1875&gt;=Params!$B$15-3,IF(C1875&lt;Params!$B$15,Params!$B$21,0.3),0.3)))</f>
        <v/>
      </c>
    </row>
    <row r="1876" ht="15" customHeight="1" s="1">
      <c r="A1876" s="9" t="n">
        <v>1873</v>
      </c>
      <c r="B1876" s="6" t="inlineStr">
        <is>
          <t>20/03</t>
        </is>
      </c>
      <c r="C1876" s="6" t="n">
        <v>0</v>
      </c>
      <c r="D1876" s="6" t="n">
        <v>0</v>
      </c>
      <c r="E1876" s="10">
        <f>IF(D1876=1, IF(OR(C1876&lt;10, C1876&gt;=15),1,0), IF(OR(C1876&lt;7, C1876&gt;=18),1,0))</f>
        <v/>
      </c>
      <c r="F1876" s="11" t="n">
        <v>0.22</v>
      </c>
      <c r="G1876" s="12">
        <f>0*8</f>
        <v/>
      </c>
      <c r="H1876" s="12">
        <f>F1876-G1876</f>
        <v/>
      </c>
      <c r="I1876" s="10">
        <f>IF(E1876=0,"Fora",IF(E1875=0,"Carg xar",IF(H1876&lt;0,IF(M1876&lt;0.9,"Carg FV","Stby"),IF(M1876&gt;P1876,"V2H",IF(M1876&lt;0.9,"Carg xar","Stby")))))</f>
        <v/>
      </c>
      <c r="J1876" s="12">
        <f>IF(OR(I1876="Carg FV",I1876="Carg xar"),MIN(IF(I1876="Carg FV",ABS(H1876),7.4),7.4,MAX(0,(0.9-M1876)*40)*0.95),0)</f>
        <v/>
      </c>
      <c r="K1876" s="12">
        <f>IF(I1876="V2H",MIN(MAX(0,H1876),7.4,MAX(0,(M1876-P1876)*40)*0.95),0)</f>
        <v/>
      </c>
      <c r="L1876" s="12">
        <f>IF(E1876=0,0,MAX(0,H1876-K1876))</f>
        <v/>
      </c>
      <c r="M1876" s="13">
        <f>M1875+J1875/40-IF(I1875="V2H",K1875/(0.95*40),0)-IF(E1876=0,IF(E1875=1,IF(D1876=1,30,40)*0.18/(2*40),0),0)-IF(E1876=1,IF(E1875=0,IF(D1876=1,30,40)*0.18/(2*40),0),0)</f>
        <v/>
      </c>
      <c r="N1876" s="14" t="n">
        <v>0.09</v>
      </c>
      <c r="O1876" s="15">
        <f>K1876*N1876</f>
        <v/>
      </c>
      <c r="P1876">
        <f>IF(E1876=0,0.3,IF(D1876=1,IF(C1876&gt;=Params!$B$13-3,IF(C1876&lt;Params!$B$13,Params!$B$20,0.3),0.3),IF(C1876&gt;=Params!$B$15-3,IF(C1876&lt;Params!$B$15,Params!$B$21,0.3),0.3)))</f>
        <v/>
      </c>
    </row>
    <row r="1877" ht="15" customHeight="1" s="1">
      <c r="A1877" s="9" t="n">
        <v>1874</v>
      </c>
      <c r="B1877" s="6" t="inlineStr">
        <is>
          <t>20/03</t>
        </is>
      </c>
      <c r="C1877" s="6" t="n">
        <v>1</v>
      </c>
      <c r="D1877" s="6" t="n">
        <v>0</v>
      </c>
      <c r="E1877" s="10">
        <f>IF(D1877=1, IF(OR(C1877&lt;10, C1877&gt;=15),1,0), IF(OR(C1877&lt;7, C1877&gt;=18),1,0))</f>
        <v/>
      </c>
      <c r="F1877" s="11" t="n">
        <v>0.122</v>
      </c>
      <c r="G1877" s="12">
        <f>0*8</f>
        <v/>
      </c>
      <c r="H1877" s="12">
        <f>F1877-G1877</f>
        <v/>
      </c>
      <c r="I1877" s="10">
        <f>IF(E1877=0,"Fora",IF(E1876=0,"Carg xar",IF(H1877&lt;0,IF(M1877&lt;0.9,"Carg FV","Stby"),IF(M1877&gt;P1877,"V2H",IF(M1877&lt;0.9,"Carg xar","Stby")))))</f>
        <v/>
      </c>
      <c r="J1877" s="12">
        <f>IF(OR(I1877="Carg FV",I1877="Carg xar"),MIN(IF(I1877="Carg FV",ABS(H1877),7.4),7.4,MAX(0,(0.9-M1877)*40)*0.95),0)</f>
        <v/>
      </c>
      <c r="K1877" s="12">
        <f>IF(I1877="V2H",MIN(MAX(0,H1877),7.4,MAX(0,(M1877-P1877)*40)*0.95),0)</f>
        <v/>
      </c>
      <c r="L1877" s="12">
        <f>IF(E1877=0,0,MAX(0,H1877-K1877))</f>
        <v/>
      </c>
      <c r="M1877" s="13">
        <f>M1876+J1876/40-IF(I1876="V2H",K1876/(0.95*40),0)-IF(E1877=0,IF(E1876=1,IF(D1877=1,30,40)*0.18/(2*40),0),0)-IF(E1877=1,IF(E1876=0,IF(D1877=1,30,40)*0.18/(2*40),0),0)</f>
        <v/>
      </c>
      <c r="N1877" s="14" t="n">
        <v>0.09</v>
      </c>
      <c r="O1877" s="15">
        <f>K1877*N1877</f>
        <v/>
      </c>
      <c r="P1877">
        <f>IF(E1877=0,0.3,IF(D1877=1,IF(C1877&gt;=Params!$B$13-3,IF(C1877&lt;Params!$B$13,Params!$B$20,0.3),0.3),IF(C1877&gt;=Params!$B$15-3,IF(C1877&lt;Params!$B$15,Params!$B$21,0.3),0.3)))</f>
        <v/>
      </c>
    </row>
    <row r="1878" ht="15" customHeight="1" s="1">
      <c r="A1878" s="9" t="n">
        <v>1875</v>
      </c>
      <c r="B1878" s="6" t="inlineStr">
        <is>
          <t>20/03</t>
        </is>
      </c>
      <c r="C1878" s="6" t="n">
        <v>2</v>
      </c>
      <c r="D1878" s="6" t="n">
        <v>0</v>
      </c>
      <c r="E1878" s="10">
        <f>IF(D1878=1, IF(OR(C1878&lt;10, C1878&gt;=15),1,0), IF(OR(C1878&lt;7, C1878&gt;=18),1,0))</f>
        <v/>
      </c>
      <c r="F1878" s="11" t="n">
        <v>0.105</v>
      </c>
      <c r="G1878" s="12">
        <f>0*8</f>
        <v/>
      </c>
      <c r="H1878" s="12">
        <f>F1878-G1878</f>
        <v/>
      </c>
      <c r="I1878" s="10">
        <f>IF(E1878=0,"Fora",IF(E1877=0,"Carg xar",IF(H1878&lt;0,IF(M1878&lt;0.9,"Carg FV","Stby"),IF(M1878&gt;P1878,"V2H",IF(M1878&lt;0.9,"Carg xar","Stby")))))</f>
        <v/>
      </c>
      <c r="J1878" s="12">
        <f>IF(OR(I1878="Carg FV",I1878="Carg xar"),MIN(IF(I1878="Carg FV",ABS(H1878),7.4),7.4,MAX(0,(0.9-M1878)*40)*0.95),0)</f>
        <v/>
      </c>
      <c r="K1878" s="12">
        <f>IF(I1878="V2H",MIN(MAX(0,H1878),7.4,MAX(0,(M1878-P1878)*40)*0.95),0)</f>
        <v/>
      </c>
      <c r="L1878" s="12">
        <f>IF(E1878=0,0,MAX(0,H1878-K1878))</f>
        <v/>
      </c>
      <c r="M1878" s="13">
        <f>M1877+J1877/40-IF(I1877="V2H",K1877/(0.95*40),0)-IF(E1878=0,IF(E1877=1,IF(D1878=1,30,40)*0.18/(2*40),0),0)-IF(E1878=1,IF(E1877=0,IF(D1878=1,30,40)*0.18/(2*40),0),0)</f>
        <v/>
      </c>
      <c r="N1878" s="14" t="n">
        <v>0.09</v>
      </c>
      <c r="O1878" s="15">
        <f>K1878*N1878</f>
        <v/>
      </c>
      <c r="P1878">
        <f>IF(E1878=0,0.3,IF(D1878=1,IF(C1878&gt;=Params!$B$13-3,IF(C1878&lt;Params!$B$13,Params!$B$20,0.3),0.3),IF(C1878&gt;=Params!$B$15-3,IF(C1878&lt;Params!$B$15,Params!$B$21,0.3),0.3)))</f>
        <v/>
      </c>
    </row>
    <row r="1879" ht="15" customHeight="1" s="1">
      <c r="A1879" s="9" t="n">
        <v>1876</v>
      </c>
      <c r="B1879" s="6" t="inlineStr">
        <is>
          <t>20/03</t>
        </is>
      </c>
      <c r="C1879" s="6" t="n">
        <v>3</v>
      </c>
      <c r="D1879" s="6" t="n">
        <v>0</v>
      </c>
      <c r="E1879" s="10">
        <f>IF(D1879=1, IF(OR(C1879&lt;10, C1879&gt;=15),1,0), IF(OR(C1879&lt;7, C1879&gt;=18),1,0))</f>
        <v/>
      </c>
      <c r="F1879" s="11" t="n">
        <v>0.17</v>
      </c>
      <c r="G1879" s="12">
        <f>0*8</f>
        <v/>
      </c>
      <c r="H1879" s="12">
        <f>F1879-G1879</f>
        <v/>
      </c>
      <c r="I1879" s="10">
        <f>IF(E1879=0,"Fora",IF(E1878=0,"Carg xar",IF(H1879&lt;0,IF(M1879&lt;0.9,"Carg FV","Stby"),IF(M1879&gt;P1879,"V2H",IF(M1879&lt;0.9,"Carg xar","Stby")))))</f>
        <v/>
      </c>
      <c r="J1879" s="12">
        <f>IF(OR(I1879="Carg FV",I1879="Carg xar"),MIN(IF(I1879="Carg FV",ABS(H1879),7.4),7.4,MAX(0,(0.9-M1879)*40)*0.95),0)</f>
        <v/>
      </c>
      <c r="K1879" s="12">
        <f>IF(I1879="V2H",MIN(MAX(0,H1879),7.4,MAX(0,(M1879-P1879)*40)*0.95),0)</f>
        <v/>
      </c>
      <c r="L1879" s="12">
        <f>IF(E1879=0,0,MAX(0,H1879-K1879))</f>
        <v/>
      </c>
      <c r="M1879" s="13">
        <f>M1878+J1878/40-IF(I1878="V2H",K1878/(0.95*40),0)-IF(E1879=0,IF(E1878=1,IF(D1879=1,30,40)*0.18/(2*40),0),0)-IF(E1879=1,IF(E1878=0,IF(D1879=1,30,40)*0.18/(2*40),0),0)</f>
        <v/>
      </c>
      <c r="N1879" s="14" t="n">
        <v>0.09</v>
      </c>
      <c r="O1879" s="15">
        <f>K1879*N1879</f>
        <v/>
      </c>
      <c r="P1879">
        <f>IF(E1879=0,0.3,IF(D1879=1,IF(C1879&gt;=Params!$B$13-3,IF(C1879&lt;Params!$B$13,Params!$B$20,0.3),0.3),IF(C1879&gt;=Params!$B$15-3,IF(C1879&lt;Params!$B$15,Params!$B$21,0.3),0.3)))</f>
        <v/>
      </c>
    </row>
    <row r="1880" ht="15" customHeight="1" s="1">
      <c r="A1880" s="9" t="n">
        <v>1877</v>
      </c>
      <c r="B1880" s="6" t="inlineStr">
        <is>
          <t>20/03</t>
        </is>
      </c>
      <c r="C1880" s="6" t="n">
        <v>4</v>
      </c>
      <c r="D1880" s="6" t="n">
        <v>0</v>
      </c>
      <c r="E1880" s="10">
        <f>IF(D1880=1, IF(OR(C1880&lt;10, C1880&gt;=15),1,0), IF(OR(C1880&lt;7, C1880&gt;=18),1,0))</f>
        <v/>
      </c>
      <c r="F1880" s="11" t="n">
        <v>2.255</v>
      </c>
      <c r="G1880" s="12">
        <f>0*8</f>
        <v/>
      </c>
      <c r="H1880" s="12">
        <f>F1880-G1880</f>
        <v/>
      </c>
      <c r="I1880" s="10">
        <f>IF(E1880=0,"Fora",IF(E1879=0,"Carg xar",IF(H1880&lt;0,IF(M1880&lt;0.9,"Carg FV","Stby"),IF(M1880&gt;P1880,"V2H",IF(M1880&lt;0.9,"Carg xar","Stby")))))</f>
        <v/>
      </c>
      <c r="J1880" s="12">
        <f>IF(OR(I1880="Carg FV",I1880="Carg xar"),MIN(IF(I1880="Carg FV",ABS(H1880),7.4),7.4,MAX(0,(0.9-M1880)*40)*0.95),0)</f>
        <v/>
      </c>
      <c r="K1880" s="12">
        <f>IF(I1880="V2H",MIN(MAX(0,H1880),7.4,MAX(0,(M1880-P1880)*40)*0.95),0)</f>
        <v/>
      </c>
      <c r="L1880" s="12">
        <f>IF(E1880=0,0,MAX(0,H1880-K1880))</f>
        <v/>
      </c>
      <c r="M1880" s="13">
        <f>M1879+J1879/40-IF(I1879="V2H",K1879/(0.95*40),0)-IF(E1880=0,IF(E1879=1,IF(D1880=1,30,40)*0.18/(2*40),0),0)-IF(E1880=1,IF(E1879=0,IF(D1880=1,30,40)*0.18/(2*40),0),0)</f>
        <v/>
      </c>
      <c r="N1880" s="14" t="n">
        <v>0.09</v>
      </c>
      <c r="O1880" s="15">
        <f>K1880*N1880</f>
        <v/>
      </c>
      <c r="P1880">
        <f>IF(E1880=0,0.3,IF(D1880=1,IF(C1880&gt;=Params!$B$13-3,IF(C1880&lt;Params!$B$13,Params!$B$20,0.3),0.3),IF(C1880&gt;=Params!$B$15-3,IF(C1880&lt;Params!$B$15,Params!$B$21,0.3),0.3)))</f>
        <v/>
      </c>
    </row>
    <row r="1881" ht="15" customHeight="1" s="1">
      <c r="A1881" s="9" t="n">
        <v>1878</v>
      </c>
      <c r="B1881" s="6" t="inlineStr">
        <is>
          <t>20/03</t>
        </is>
      </c>
      <c r="C1881" s="6" t="n">
        <v>5</v>
      </c>
      <c r="D1881" s="6" t="n">
        <v>0</v>
      </c>
      <c r="E1881" s="10">
        <f>IF(D1881=1, IF(OR(C1881&lt;10, C1881&gt;=15),1,0), IF(OR(C1881&lt;7, C1881&gt;=18),1,0))</f>
        <v/>
      </c>
      <c r="F1881" s="11" t="n">
        <v>2.067</v>
      </c>
      <c r="G1881" s="12">
        <f>0*8</f>
        <v/>
      </c>
      <c r="H1881" s="12">
        <f>F1881-G1881</f>
        <v/>
      </c>
      <c r="I1881" s="10">
        <f>IF(E1881=0,"Fora",IF(E1880=0,"Carg xar",IF(H1881&lt;0,IF(M1881&lt;0.9,"Carg FV","Stby"),IF(M1881&gt;P1881,"V2H",IF(M1881&lt;0.9,"Carg xar","Stby")))))</f>
        <v/>
      </c>
      <c r="J1881" s="12">
        <f>IF(OR(I1881="Carg FV",I1881="Carg xar"),MIN(IF(I1881="Carg FV",ABS(H1881),7.4),7.4,MAX(0,(0.9-M1881)*40)*0.95),0)</f>
        <v/>
      </c>
      <c r="K1881" s="12">
        <f>IF(I1881="V2H",MIN(MAX(0,H1881),7.4,MAX(0,(M1881-P1881)*40)*0.95),0)</f>
        <v/>
      </c>
      <c r="L1881" s="12">
        <f>IF(E1881=0,0,MAX(0,H1881-K1881))</f>
        <v/>
      </c>
      <c r="M1881" s="13">
        <f>M1880+J1880/40-IF(I1880="V2H",K1880/(0.95*40),0)-IF(E1881=0,IF(E1880=1,IF(D1881=1,30,40)*0.18/(2*40),0),0)-IF(E1881=1,IF(E1880=0,IF(D1881=1,30,40)*0.18/(2*40),0),0)</f>
        <v/>
      </c>
      <c r="N1881" s="14" t="n">
        <v>0.09</v>
      </c>
      <c r="O1881" s="15">
        <f>K1881*N1881</f>
        <v/>
      </c>
      <c r="P1881">
        <f>IF(E1881=0,0.3,IF(D1881=1,IF(C1881&gt;=Params!$B$13-3,IF(C1881&lt;Params!$B$13,Params!$B$20,0.3),0.3),IF(C1881&gt;=Params!$B$15-3,IF(C1881&lt;Params!$B$15,Params!$B$21,0.3),0.3)))</f>
        <v/>
      </c>
    </row>
    <row r="1882" ht="15" customHeight="1" s="1">
      <c r="A1882" s="9" t="n">
        <v>1879</v>
      </c>
      <c r="B1882" s="6" t="inlineStr">
        <is>
          <t>20/03</t>
        </is>
      </c>
      <c r="C1882" s="6" t="n">
        <v>6</v>
      </c>
      <c r="D1882" s="6" t="n">
        <v>0</v>
      </c>
      <c r="E1882" s="10">
        <f>IF(D1882=1, IF(OR(C1882&lt;10, C1882&gt;=15),1,0), IF(OR(C1882&lt;7, C1882&gt;=18),1,0))</f>
        <v/>
      </c>
      <c r="F1882" s="11" t="n">
        <v>1.692</v>
      </c>
      <c r="G1882" s="12">
        <f>0*8</f>
        <v/>
      </c>
      <c r="H1882" s="12">
        <f>F1882-G1882</f>
        <v/>
      </c>
      <c r="I1882" s="10">
        <f>IF(E1882=0,"Fora",IF(E1881=0,"Carg xar",IF(H1882&lt;0,IF(M1882&lt;0.9,"Carg FV","Stby"),IF(M1882&gt;P1882,"V2H",IF(M1882&lt;0.9,"Carg xar","Stby")))))</f>
        <v/>
      </c>
      <c r="J1882" s="12">
        <f>IF(OR(I1882="Carg FV",I1882="Carg xar"),MIN(IF(I1882="Carg FV",ABS(H1882),7.4),7.4,MAX(0,(0.9-M1882)*40)*0.95),0)</f>
        <v/>
      </c>
      <c r="K1882" s="12">
        <f>IF(I1882="V2H",MIN(MAX(0,H1882),7.4,MAX(0,(M1882-P1882)*40)*0.95),0)</f>
        <v/>
      </c>
      <c r="L1882" s="12">
        <f>IF(E1882=0,0,MAX(0,H1882-K1882))</f>
        <v/>
      </c>
      <c r="M1882" s="13">
        <f>M1881+J1881/40-IF(I1881="V2H",K1881/(0.95*40),0)-IF(E1882=0,IF(E1881=1,IF(D1882=1,30,40)*0.18/(2*40),0),0)-IF(E1882=1,IF(E1881=0,IF(D1882=1,30,40)*0.18/(2*40),0),0)</f>
        <v/>
      </c>
      <c r="N1882" s="14" t="n">
        <v>0.09</v>
      </c>
      <c r="O1882" s="15">
        <f>K1882*N1882</f>
        <v/>
      </c>
      <c r="P1882">
        <f>IF(E1882=0,0.3,IF(D1882=1,IF(C1882&gt;=Params!$B$13-3,IF(C1882&lt;Params!$B$13,Params!$B$20,0.3),0.3),IF(C1882&gt;=Params!$B$15-3,IF(C1882&lt;Params!$B$15,Params!$B$21,0.3),0.3)))</f>
        <v/>
      </c>
    </row>
    <row r="1883" ht="15" customHeight="1" s="1">
      <c r="A1883" s="9" t="n">
        <v>1880</v>
      </c>
      <c r="B1883" s="6" t="inlineStr">
        <is>
          <t>20/03</t>
        </is>
      </c>
      <c r="C1883" s="6" t="n">
        <v>7</v>
      </c>
      <c r="D1883" s="6" t="n">
        <v>0</v>
      </c>
      <c r="E1883" s="10">
        <f>IF(D1883=1, IF(OR(C1883&lt;10, C1883&gt;=15),1,0), IF(OR(C1883&lt;7, C1883&gt;=18),1,0))</f>
        <v/>
      </c>
      <c r="F1883" s="11" t="n">
        <v>2.008</v>
      </c>
      <c r="G1883" s="12">
        <f>0.05*8</f>
        <v/>
      </c>
      <c r="H1883" s="12">
        <f>F1883-G1883</f>
        <v/>
      </c>
      <c r="I1883" s="10">
        <f>IF(E1883=0,"Fora",IF(E1882=0,"Carg xar",IF(H1883&lt;0,IF(M1883&lt;0.9,"Carg FV","Stby"),IF(M1883&gt;P1883,"V2H",IF(M1883&lt;0.9,"Carg xar","Stby")))))</f>
        <v/>
      </c>
      <c r="J1883" s="12">
        <f>IF(OR(I1883="Carg FV",I1883="Carg xar"),MIN(IF(I1883="Carg FV",ABS(H1883),7.4),7.4,MAX(0,(0.9-M1883)*40)*0.95),0)</f>
        <v/>
      </c>
      <c r="K1883" s="12">
        <f>IF(I1883="V2H",MIN(MAX(0,H1883),7.4,MAX(0,(M1883-P1883)*40)*0.95),0)</f>
        <v/>
      </c>
      <c r="L1883" s="12">
        <f>IF(E1883=0,0,MAX(0,H1883-K1883))</f>
        <v/>
      </c>
      <c r="M1883" s="13">
        <f>M1882+J1882/40-IF(I1882="V2H",K1882/(0.95*40),0)-IF(E1883=0,IF(E1882=1,IF(D1883=1,30,40)*0.18/(2*40),0),0)-IF(E1883=1,IF(E1882=0,IF(D1883=1,30,40)*0.18/(2*40),0),0)</f>
        <v/>
      </c>
      <c r="N1883" s="14" t="n">
        <v>0.09</v>
      </c>
      <c r="O1883" s="15">
        <f>K1883*N1883</f>
        <v/>
      </c>
      <c r="P1883">
        <f>IF(E1883=0,0.3,IF(D1883=1,IF(C1883&gt;=Params!$B$13-3,IF(C1883&lt;Params!$B$13,Params!$B$20,0.3),0.3),IF(C1883&gt;=Params!$B$15-3,IF(C1883&lt;Params!$B$15,Params!$B$21,0.3),0.3)))</f>
        <v/>
      </c>
    </row>
    <row r="1884" ht="15" customHeight="1" s="1">
      <c r="A1884" s="9" t="n">
        <v>1881</v>
      </c>
      <c r="B1884" s="6" t="inlineStr">
        <is>
          <t>20/03</t>
        </is>
      </c>
      <c r="C1884" s="6" t="n">
        <v>8</v>
      </c>
      <c r="D1884" s="6" t="n">
        <v>0</v>
      </c>
      <c r="E1884" s="10">
        <f>IF(D1884=1, IF(OR(C1884&lt;10, C1884&gt;=15),1,0), IF(OR(C1884&lt;7, C1884&gt;=18),1,0))</f>
        <v/>
      </c>
      <c r="F1884" s="11" t="n">
        <v>1.479</v>
      </c>
      <c r="G1884" s="12">
        <f>0.18*8</f>
        <v/>
      </c>
      <c r="H1884" s="12">
        <f>F1884-G1884</f>
        <v/>
      </c>
      <c r="I1884" s="10">
        <f>IF(E1884=0,"Fora",IF(E1883=0,"Carg xar",IF(H1884&lt;0,IF(M1884&lt;0.9,"Carg FV","Stby"),IF(M1884&gt;P1884,"V2H",IF(M1884&lt;0.9,"Carg xar","Stby")))))</f>
        <v/>
      </c>
      <c r="J1884" s="12">
        <f>IF(OR(I1884="Carg FV",I1884="Carg xar"),MIN(IF(I1884="Carg FV",ABS(H1884),7.4),7.4,MAX(0,(0.9-M1884)*40)*0.95),0)</f>
        <v/>
      </c>
      <c r="K1884" s="12">
        <f>IF(I1884="V2H",MIN(MAX(0,H1884),7.4,MAX(0,(M1884-P1884)*40)*0.95),0)</f>
        <v/>
      </c>
      <c r="L1884" s="12">
        <f>IF(E1884=0,0,MAX(0,H1884-K1884))</f>
        <v/>
      </c>
      <c r="M1884" s="13">
        <f>M1883+J1883/40-IF(I1883="V2H",K1883/(0.95*40),0)-IF(E1884=0,IF(E1883=1,IF(D1884=1,30,40)*0.18/(2*40),0),0)-IF(E1884=1,IF(E1883=0,IF(D1884=1,30,40)*0.18/(2*40),0),0)</f>
        <v/>
      </c>
      <c r="N1884" s="14" t="n">
        <v>0.15</v>
      </c>
      <c r="O1884" s="15">
        <f>K1884*N1884</f>
        <v/>
      </c>
      <c r="P1884">
        <f>IF(E1884=0,0.3,IF(D1884=1,IF(C1884&gt;=Params!$B$13-3,IF(C1884&lt;Params!$B$13,Params!$B$20,0.3),0.3),IF(C1884&gt;=Params!$B$15-3,IF(C1884&lt;Params!$B$15,Params!$B$21,0.3),0.3)))</f>
        <v/>
      </c>
    </row>
    <row r="1885" ht="15" customHeight="1" s="1">
      <c r="A1885" s="9" t="n">
        <v>1882</v>
      </c>
      <c r="B1885" s="6" t="inlineStr">
        <is>
          <t>20/03</t>
        </is>
      </c>
      <c r="C1885" s="6" t="n">
        <v>9</v>
      </c>
      <c r="D1885" s="6" t="n">
        <v>0</v>
      </c>
      <c r="E1885" s="10">
        <f>IF(D1885=1, IF(OR(C1885&lt;10, C1885&gt;=15),1,0), IF(OR(C1885&lt;7, C1885&gt;=18),1,0))</f>
        <v/>
      </c>
      <c r="F1885" s="11" t="n">
        <v>1.224</v>
      </c>
      <c r="G1885" s="12">
        <f>0.38*8</f>
        <v/>
      </c>
      <c r="H1885" s="12">
        <f>F1885-G1885</f>
        <v/>
      </c>
      <c r="I1885" s="10">
        <f>IF(E1885=0,"Fora",IF(E1884=0,"Carg xar",IF(H1885&lt;0,IF(M1885&lt;0.9,"Carg FV","Stby"),IF(M1885&gt;P1885,"V2H",IF(M1885&lt;0.9,"Carg xar","Stby")))))</f>
        <v/>
      </c>
      <c r="J1885" s="12">
        <f>IF(OR(I1885="Carg FV",I1885="Carg xar"),MIN(IF(I1885="Carg FV",ABS(H1885),7.4),7.4,MAX(0,(0.9-M1885)*40)*0.95),0)</f>
        <v/>
      </c>
      <c r="K1885" s="12">
        <f>IF(I1885="V2H",MIN(MAX(0,H1885),7.4,MAX(0,(M1885-P1885)*40)*0.95),0)</f>
        <v/>
      </c>
      <c r="L1885" s="12">
        <f>IF(E1885=0,0,MAX(0,H1885-K1885))</f>
        <v/>
      </c>
      <c r="M1885" s="13">
        <f>M1884+J1884/40-IF(I1884="V2H",K1884/(0.95*40),0)-IF(E1885=0,IF(E1884=1,IF(D1885=1,30,40)*0.18/(2*40),0),0)-IF(E1885=1,IF(E1884=0,IF(D1885=1,30,40)*0.18/(2*40),0),0)</f>
        <v/>
      </c>
      <c r="N1885" s="14" t="n">
        <v>0.15</v>
      </c>
      <c r="O1885" s="15">
        <f>K1885*N1885</f>
        <v/>
      </c>
      <c r="P1885">
        <f>IF(E1885=0,0.3,IF(D1885=1,IF(C1885&gt;=Params!$B$13-3,IF(C1885&lt;Params!$B$13,Params!$B$20,0.3),0.3),IF(C1885&gt;=Params!$B$15-3,IF(C1885&lt;Params!$B$15,Params!$B$21,0.3),0.3)))</f>
        <v/>
      </c>
    </row>
    <row r="1886" ht="15" customHeight="1" s="1">
      <c r="A1886" s="9" t="n">
        <v>1883</v>
      </c>
      <c r="B1886" s="6" t="inlineStr">
        <is>
          <t>20/03</t>
        </is>
      </c>
      <c r="C1886" s="6" t="n">
        <v>10</v>
      </c>
      <c r="D1886" s="6" t="n">
        <v>0</v>
      </c>
      <c r="E1886" s="10">
        <f>IF(D1886=1, IF(OR(C1886&lt;10, C1886&gt;=15),1,0), IF(OR(C1886&lt;7, C1886&gt;=18),1,0))</f>
        <v/>
      </c>
      <c r="F1886" s="11" t="n">
        <v>0.739</v>
      </c>
      <c r="G1886" s="12">
        <f>0.58*8</f>
        <v/>
      </c>
      <c r="H1886" s="12">
        <f>F1886-G1886</f>
        <v/>
      </c>
      <c r="I1886" s="10">
        <f>IF(E1886=0,"Fora",IF(E1885=0,"Carg xar",IF(H1886&lt;0,IF(M1886&lt;0.9,"Carg FV","Stby"),IF(M1886&gt;P1886,"V2H",IF(M1886&lt;0.9,"Carg xar","Stby")))))</f>
        <v/>
      </c>
      <c r="J1886" s="12">
        <f>IF(OR(I1886="Carg FV",I1886="Carg xar"),MIN(IF(I1886="Carg FV",ABS(H1886),7.4),7.4,MAX(0,(0.9-M1886)*40)*0.95),0)</f>
        <v/>
      </c>
      <c r="K1886" s="12">
        <f>IF(I1886="V2H",MIN(MAX(0,H1886),7.4,MAX(0,(M1886-P1886)*40)*0.95),0)</f>
        <v/>
      </c>
      <c r="L1886" s="12">
        <f>IF(E1886=0,0,MAX(0,H1886-K1886))</f>
        <v/>
      </c>
      <c r="M1886" s="13">
        <f>M1885+J1885/40-IF(I1885="V2H",K1885/(0.95*40),0)-IF(E1886=0,IF(E1885=1,IF(D1886=1,30,40)*0.18/(2*40),0),0)-IF(E1886=1,IF(E1885=0,IF(D1886=1,30,40)*0.18/(2*40),0),0)</f>
        <v/>
      </c>
      <c r="N1886" s="14" t="n">
        <v>0.2</v>
      </c>
      <c r="O1886" s="15">
        <f>K1886*N1886</f>
        <v/>
      </c>
      <c r="P1886">
        <f>IF(E1886=0,0.3,IF(D1886=1,IF(C1886&gt;=Params!$B$13-3,IF(C1886&lt;Params!$B$13,Params!$B$20,0.3),0.3),IF(C1886&gt;=Params!$B$15-3,IF(C1886&lt;Params!$B$15,Params!$B$21,0.3),0.3)))</f>
        <v/>
      </c>
    </row>
    <row r="1887" ht="15" customHeight="1" s="1">
      <c r="A1887" s="9" t="n">
        <v>1884</v>
      </c>
      <c r="B1887" s="6" t="inlineStr">
        <is>
          <t>20/03</t>
        </is>
      </c>
      <c r="C1887" s="6" t="n">
        <v>11</v>
      </c>
      <c r="D1887" s="6" t="n">
        <v>0</v>
      </c>
      <c r="E1887" s="10">
        <f>IF(D1887=1, IF(OR(C1887&lt;10, C1887&gt;=15),1,0), IF(OR(C1887&lt;7, C1887&gt;=18),1,0))</f>
        <v/>
      </c>
      <c r="F1887" s="11" t="n">
        <v>0.795</v>
      </c>
      <c r="G1887" s="12">
        <f>0.72*8</f>
        <v/>
      </c>
      <c r="H1887" s="12">
        <f>F1887-G1887</f>
        <v/>
      </c>
      <c r="I1887" s="10">
        <f>IF(E1887=0,"Fora",IF(E1886=0,"Carg xar",IF(H1887&lt;0,IF(M1887&lt;0.9,"Carg FV","Stby"),IF(M1887&gt;P1887,"V2H",IF(M1887&lt;0.9,"Carg xar","Stby")))))</f>
        <v/>
      </c>
      <c r="J1887" s="12">
        <f>IF(OR(I1887="Carg FV",I1887="Carg xar"),MIN(IF(I1887="Carg FV",ABS(H1887),7.4),7.4,MAX(0,(0.9-M1887)*40)*0.95),0)</f>
        <v/>
      </c>
      <c r="K1887" s="12">
        <f>IF(I1887="V2H",MIN(MAX(0,H1887),7.4,MAX(0,(M1887-P1887)*40)*0.95),0)</f>
        <v/>
      </c>
      <c r="L1887" s="12">
        <f>IF(E1887=0,0,MAX(0,H1887-K1887))</f>
        <v/>
      </c>
      <c r="M1887" s="13">
        <f>M1886+J1886/40-IF(I1886="V2H",K1886/(0.95*40),0)-IF(E1887=0,IF(E1886=1,IF(D1887=1,30,40)*0.18/(2*40),0),0)-IF(E1887=1,IF(E1886=0,IF(D1887=1,30,40)*0.18/(2*40),0),0)</f>
        <v/>
      </c>
      <c r="N1887" s="14" t="n">
        <v>0.2</v>
      </c>
      <c r="O1887" s="15">
        <f>K1887*N1887</f>
        <v/>
      </c>
      <c r="P1887">
        <f>IF(E1887=0,0.3,IF(D1887=1,IF(C1887&gt;=Params!$B$13-3,IF(C1887&lt;Params!$B$13,Params!$B$20,0.3),0.3),IF(C1887&gt;=Params!$B$15-3,IF(C1887&lt;Params!$B$15,Params!$B$21,0.3),0.3)))</f>
        <v/>
      </c>
    </row>
    <row r="1888" ht="15" customHeight="1" s="1">
      <c r="A1888" s="9" t="n">
        <v>1885</v>
      </c>
      <c r="B1888" s="6" t="inlineStr">
        <is>
          <t>20/03</t>
        </is>
      </c>
      <c r="C1888" s="6" t="n">
        <v>12</v>
      </c>
      <c r="D1888" s="6" t="n">
        <v>0</v>
      </c>
      <c r="E1888" s="10">
        <f>IF(D1888=1, IF(OR(C1888&lt;10, C1888&gt;=15),1,0), IF(OR(C1888&lt;7, C1888&gt;=18),1,0))</f>
        <v/>
      </c>
      <c r="F1888" s="11" t="n">
        <v>2.127</v>
      </c>
      <c r="G1888" s="12">
        <f>0.78*8</f>
        <v/>
      </c>
      <c r="H1888" s="12">
        <f>F1888-G1888</f>
        <v/>
      </c>
      <c r="I1888" s="10">
        <f>IF(E1888=0,"Fora",IF(E1887=0,"Carg xar",IF(H1888&lt;0,IF(M1888&lt;0.9,"Carg FV","Stby"),IF(M1888&gt;P1888,"V2H",IF(M1888&lt;0.9,"Carg xar","Stby")))))</f>
        <v/>
      </c>
      <c r="J1888" s="12">
        <f>IF(OR(I1888="Carg FV",I1888="Carg xar"),MIN(IF(I1888="Carg FV",ABS(H1888),7.4),7.4,MAX(0,(0.9-M1888)*40)*0.95),0)</f>
        <v/>
      </c>
      <c r="K1888" s="12">
        <f>IF(I1888="V2H",MIN(MAX(0,H1888),7.4,MAX(0,(M1888-P1888)*40)*0.95),0)</f>
        <v/>
      </c>
      <c r="L1888" s="12">
        <f>IF(E1888=0,0,MAX(0,H1888-K1888))</f>
        <v/>
      </c>
      <c r="M1888" s="13">
        <f>M1887+J1887/40-IF(I1887="V2H",K1887/(0.95*40),0)-IF(E1888=0,IF(E1887=1,IF(D1888=1,30,40)*0.18/(2*40),0),0)-IF(E1888=1,IF(E1887=0,IF(D1888=1,30,40)*0.18/(2*40),0),0)</f>
        <v/>
      </c>
      <c r="N1888" s="14" t="n">
        <v>0.2</v>
      </c>
      <c r="O1888" s="15">
        <f>K1888*N1888</f>
        <v/>
      </c>
      <c r="P1888">
        <f>IF(E1888=0,0.3,IF(D1888=1,IF(C1888&gt;=Params!$B$13-3,IF(C1888&lt;Params!$B$13,Params!$B$20,0.3),0.3),IF(C1888&gt;=Params!$B$15-3,IF(C1888&lt;Params!$B$15,Params!$B$21,0.3),0.3)))</f>
        <v/>
      </c>
    </row>
    <row r="1889" ht="15" customHeight="1" s="1">
      <c r="A1889" s="9" t="n">
        <v>1886</v>
      </c>
      <c r="B1889" s="6" t="inlineStr">
        <is>
          <t>20/03</t>
        </is>
      </c>
      <c r="C1889" s="6" t="n">
        <v>13</v>
      </c>
      <c r="D1889" s="6" t="n">
        <v>0</v>
      </c>
      <c r="E1889" s="10">
        <f>IF(D1889=1, IF(OR(C1889&lt;10, C1889&gt;=15),1,0), IF(OR(C1889&lt;7, C1889&gt;=18),1,0))</f>
        <v/>
      </c>
      <c r="F1889" s="11" t="n">
        <v>0.722</v>
      </c>
      <c r="G1889" s="12">
        <f>0.75*8</f>
        <v/>
      </c>
      <c r="H1889" s="12">
        <f>F1889-G1889</f>
        <v/>
      </c>
      <c r="I1889" s="10">
        <f>IF(E1889=0,"Fora",IF(E1888=0,"Carg xar",IF(H1889&lt;0,IF(M1889&lt;0.9,"Carg FV","Stby"),IF(M1889&gt;P1889,"V2H",IF(M1889&lt;0.9,"Carg xar","Stby")))))</f>
        <v/>
      </c>
      <c r="J1889" s="12">
        <f>IF(OR(I1889="Carg FV",I1889="Carg xar"),MIN(IF(I1889="Carg FV",ABS(H1889),7.4),7.4,MAX(0,(0.9-M1889)*40)*0.95),0)</f>
        <v/>
      </c>
      <c r="K1889" s="12">
        <f>IF(I1889="V2H",MIN(MAX(0,H1889),7.4,MAX(0,(M1889-P1889)*40)*0.95),0)</f>
        <v/>
      </c>
      <c r="L1889" s="12">
        <f>IF(E1889=0,0,MAX(0,H1889-K1889))</f>
        <v/>
      </c>
      <c r="M1889" s="13">
        <f>M1888+J1888/40-IF(I1888="V2H",K1888/(0.95*40),0)-IF(E1889=0,IF(E1888=1,IF(D1889=1,30,40)*0.18/(2*40),0),0)-IF(E1889=1,IF(E1888=0,IF(D1889=1,30,40)*0.18/(2*40),0),0)</f>
        <v/>
      </c>
      <c r="N1889" s="14" t="n">
        <v>0.2</v>
      </c>
      <c r="O1889" s="15">
        <f>K1889*N1889</f>
        <v/>
      </c>
      <c r="P1889">
        <f>IF(E1889=0,0.3,IF(D1889=1,IF(C1889&gt;=Params!$B$13-3,IF(C1889&lt;Params!$B$13,Params!$B$20,0.3),0.3),IF(C1889&gt;=Params!$B$15-3,IF(C1889&lt;Params!$B$15,Params!$B$21,0.3),0.3)))</f>
        <v/>
      </c>
    </row>
    <row r="1890" ht="15" customHeight="1" s="1">
      <c r="A1890" s="9" t="n">
        <v>1887</v>
      </c>
      <c r="B1890" s="6" t="inlineStr">
        <is>
          <t>20/03</t>
        </is>
      </c>
      <c r="C1890" s="6" t="n">
        <v>14</v>
      </c>
      <c r="D1890" s="6" t="n">
        <v>0</v>
      </c>
      <c r="E1890" s="10">
        <f>IF(D1890=1, IF(OR(C1890&lt;10, C1890&gt;=15),1,0), IF(OR(C1890&lt;7, C1890&gt;=18),1,0))</f>
        <v/>
      </c>
      <c r="F1890" s="11" t="n">
        <v>0.506</v>
      </c>
      <c r="G1890" s="12">
        <f>0.62*8</f>
        <v/>
      </c>
      <c r="H1890" s="12">
        <f>F1890-G1890</f>
        <v/>
      </c>
      <c r="I1890" s="10">
        <f>IF(E1890=0,"Fora",IF(E1889=0,"Carg xar",IF(H1890&lt;0,IF(M1890&lt;0.9,"Carg FV","Stby"),IF(M1890&gt;P1890,"V2H",IF(M1890&lt;0.9,"Carg xar","Stby")))))</f>
        <v/>
      </c>
      <c r="J1890" s="12">
        <f>IF(OR(I1890="Carg FV",I1890="Carg xar"),MIN(IF(I1890="Carg FV",ABS(H1890),7.4),7.4,MAX(0,(0.9-M1890)*40)*0.95),0)</f>
        <v/>
      </c>
      <c r="K1890" s="12">
        <f>IF(I1890="V2H",MIN(MAX(0,H1890),7.4,MAX(0,(M1890-P1890)*40)*0.95),0)</f>
        <v/>
      </c>
      <c r="L1890" s="12">
        <f>IF(E1890=0,0,MAX(0,H1890-K1890))</f>
        <v/>
      </c>
      <c r="M1890" s="13">
        <f>M1889+J1889/40-IF(I1889="V2H",K1889/(0.95*40),0)-IF(E1890=0,IF(E1889=1,IF(D1890=1,30,40)*0.18/(2*40),0),0)-IF(E1890=1,IF(E1889=0,IF(D1890=1,30,40)*0.18/(2*40),0),0)</f>
        <v/>
      </c>
      <c r="N1890" s="14" t="n">
        <v>0.15</v>
      </c>
      <c r="O1890" s="15">
        <f>K1890*N1890</f>
        <v/>
      </c>
      <c r="P1890">
        <f>IF(E1890=0,0.3,IF(D1890=1,IF(C1890&gt;=Params!$B$13-3,IF(C1890&lt;Params!$B$13,Params!$B$20,0.3),0.3),IF(C1890&gt;=Params!$B$15-3,IF(C1890&lt;Params!$B$15,Params!$B$21,0.3),0.3)))</f>
        <v/>
      </c>
    </row>
    <row r="1891" ht="15" customHeight="1" s="1">
      <c r="A1891" s="9" t="n">
        <v>1888</v>
      </c>
      <c r="B1891" s="6" t="inlineStr">
        <is>
          <t>20/03</t>
        </is>
      </c>
      <c r="C1891" s="6" t="n">
        <v>15</v>
      </c>
      <c r="D1891" s="6" t="n">
        <v>0</v>
      </c>
      <c r="E1891" s="10">
        <f>IF(D1891=1, IF(OR(C1891&lt;10, C1891&gt;=15),1,0), IF(OR(C1891&lt;7, C1891&gt;=18),1,0))</f>
        <v/>
      </c>
      <c r="F1891" s="11" t="n">
        <v>0</v>
      </c>
      <c r="G1891" s="12">
        <f>0.45*8</f>
        <v/>
      </c>
      <c r="H1891" s="12">
        <f>F1891-G1891</f>
        <v/>
      </c>
      <c r="I1891" s="10">
        <f>IF(E1891=0,"Fora",IF(E1890=0,"Carg xar",IF(H1891&lt;0,IF(M1891&lt;0.9,"Carg FV","Stby"),IF(M1891&gt;P1891,"V2H",IF(M1891&lt;0.9,"Carg xar","Stby")))))</f>
        <v/>
      </c>
      <c r="J1891" s="12">
        <f>IF(OR(I1891="Carg FV",I1891="Carg xar"),MIN(IF(I1891="Carg FV",ABS(H1891),7.4),7.4,MAX(0,(0.9-M1891)*40)*0.95),0)</f>
        <v/>
      </c>
      <c r="K1891" s="12">
        <f>IF(I1891="V2H",MIN(MAX(0,H1891),7.4,MAX(0,(M1891-P1891)*40)*0.95),0)</f>
        <v/>
      </c>
      <c r="L1891" s="12">
        <f>IF(E1891=0,0,MAX(0,H1891-K1891))</f>
        <v/>
      </c>
      <c r="M1891" s="13">
        <f>M1890+J1890/40-IF(I1890="V2H",K1890/(0.95*40),0)-IF(E1891=0,IF(E1890=1,IF(D1891=1,30,40)*0.18/(2*40),0),0)-IF(E1891=1,IF(E1890=0,IF(D1891=1,30,40)*0.18/(2*40),0),0)</f>
        <v/>
      </c>
      <c r="N1891" s="14" t="n">
        <v>0.15</v>
      </c>
      <c r="O1891" s="15">
        <f>K1891*N1891</f>
        <v/>
      </c>
      <c r="P1891">
        <f>IF(E1891=0,0.3,IF(D1891=1,IF(C1891&gt;=Params!$B$13-3,IF(C1891&lt;Params!$B$13,Params!$B$20,0.3),0.3),IF(C1891&gt;=Params!$B$15-3,IF(C1891&lt;Params!$B$15,Params!$B$21,0.3),0.3)))</f>
        <v/>
      </c>
    </row>
    <row r="1892" ht="15" customHeight="1" s="1">
      <c r="A1892" s="9" t="n">
        <v>1889</v>
      </c>
      <c r="B1892" s="6" t="inlineStr">
        <is>
          <t>20/03</t>
        </is>
      </c>
      <c r="C1892" s="6" t="n">
        <v>16</v>
      </c>
      <c r="D1892" s="6" t="n">
        <v>0</v>
      </c>
      <c r="E1892" s="10">
        <f>IF(D1892=1, IF(OR(C1892&lt;10, C1892&gt;=15),1,0), IF(OR(C1892&lt;7, C1892&gt;=18),1,0))</f>
        <v/>
      </c>
      <c r="F1892" s="11" t="n">
        <v>1.454</v>
      </c>
      <c r="G1892" s="12">
        <f>0.25*8</f>
        <v/>
      </c>
      <c r="H1892" s="12">
        <f>F1892-G1892</f>
        <v/>
      </c>
      <c r="I1892" s="10">
        <f>IF(E1892=0,"Fora",IF(E1891=0,"Carg xar",IF(H1892&lt;0,IF(M1892&lt;0.9,"Carg FV","Stby"),IF(M1892&gt;P1892,"V2H",IF(M1892&lt;0.9,"Carg xar","Stby")))))</f>
        <v/>
      </c>
      <c r="J1892" s="12">
        <f>IF(OR(I1892="Carg FV",I1892="Carg xar"),MIN(IF(I1892="Carg FV",ABS(H1892),7.4),7.4,MAX(0,(0.9-M1892)*40)*0.95),0)</f>
        <v/>
      </c>
      <c r="K1892" s="12">
        <f>IF(I1892="V2H",MIN(MAX(0,H1892),7.4,MAX(0,(M1892-P1892)*40)*0.95),0)</f>
        <v/>
      </c>
      <c r="L1892" s="12">
        <f>IF(E1892=0,0,MAX(0,H1892-K1892))</f>
        <v/>
      </c>
      <c r="M1892" s="13">
        <f>M1891+J1891/40-IF(I1891="V2H",K1891/(0.95*40),0)-IF(E1892=0,IF(E1891=1,IF(D1892=1,30,40)*0.18/(2*40),0),0)-IF(E1892=1,IF(E1891=0,IF(D1892=1,30,40)*0.18/(2*40),0),0)</f>
        <v/>
      </c>
      <c r="N1892" s="14" t="n">
        <v>0.15</v>
      </c>
      <c r="O1892" s="15">
        <f>K1892*N1892</f>
        <v/>
      </c>
      <c r="P1892">
        <f>IF(E1892=0,0.3,IF(D1892=1,IF(C1892&gt;=Params!$B$13-3,IF(C1892&lt;Params!$B$13,Params!$B$20,0.3),0.3),IF(C1892&gt;=Params!$B$15-3,IF(C1892&lt;Params!$B$15,Params!$B$21,0.3),0.3)))</f>
        <v/>
      </c>
    </row>
    <row r="1893" ht="15" customHeight="1" s="1">
      <c r="A1893" s="9" t="n">
        <v>1890</v>
      </c>
      <c r="B1893" s="6" t="inlineStr">
        <is>
          <t>20/03</t>
        </is>
      </c>
      <c r="C1893" s="6" t="n">
        <v>17</v>
      </c>
      <c r="D1893" s="6" t="n">
        <v>0</v>
      </c>
      <c r="E1893" s="10">
        <f>IF(D1893=1, IF(OR(C1893&lt;10, C1893&gt;=15),1,0), IF(OR(C1893&lt;7, C1893&gt;=18),1,0))</f>
        <v/>
      </c>
      <c r="F1893" s="11" t="n">
        <v>0.929</v>
      </c>
      <c r="G1893" s="12">
        <f>0.08*8</f>
        <v/>
      </c>
      <c r="H1893" s="12">
        <f>F1893-G1893</f>
        <v/>
      </c>
      <c r="I1893" s="10">
        <f>IF(E1893=0,"Fora",IF(E1892=0,"Carg xar",IF(H1893&lt;0,IF(M1893&lt;0.9,"Carg FV","Stby"),IF(M1893&gt;P1893,"V2H",IF(M1893&lt;0.9,"Carg xar","Stby")))))</f>
        <v/>
      </c>
      <c r="J1893" s="12">
        <f>IF(OR(I1893="Carg FV",I1893="Carg xar"),MIN(IF(I1893="Carg FV",ABS(H1893),7.4),7.4,MAX(0,(0.9-M1893)*40)*0.95),0)</f>
        <v/>
      </c>
      <c r="K1893" s="12">
        <f>IF(I1893="V2H",MIN(MAX(0,H1893),7.4,MAX(0,(M1893-P1893)*40)*0.95),0)</f>
        <v/>
      </c>
      <c r="L1893" s="12">
        <f>IF(E1893=0,0,MAX(0,H1893-K1893))</f>
        <v/>
      </c>
      <c r="M1893" s="13">
        <f>M1892+J1892/40-IF(I1892="V2H",K1892/(0.95*40),0)-IF(E1893=0,IF(E1892=1,IF(D1893=1,30,40)*0.18/(2*40),0),0)-IF(E1893=1,IF(E1892=0,IF(D1893=1,30,40)*0.18/(2*40),0),0)</f>
        <v/>
      </c>
      <c r="N1893" s="14" t="n">
        <v>0.15</v>
      </c>
      <c r="O1893" s="15">
        <f>K1893*N1893</f>
        <v/>
      </c>
      <c r="P1893">
        <f>IF(E1893=0,0.3,IF(D1893=1,IF(C1893&gt;=Params!$B$13-3,IF(C1893&lt;Params!$B$13,Params!$B$20,0.3),0.3),IF(C1893&gt;=Params!$B$15-3,IF(C1893&lt;Params!$B$15,Params!$B$21,0.3),0.3)))</f>
        <v/>
      </c>
    </row>
    <row r="1894" ht="15" customHeight="1" s="1">
      <c r="A1894" s="9" t="n">
        <v>1891</v>
      </c>
      <c r="B1894" s="6" t="inlineStr">
        <is>
          <t>20/03</t>
        </is>
      </c>
      <c r="C1894" s="6" t="n">
        <v>18</v>
      </c>
      <c r="D1894" s="6" t="n">
        <v>0</v>
      </c>
      <c r="E1894" s="10">
        <f>IF(D1894=1, IF(OR(C1894&lt;10, C1894&gt;=15),1,0), IF(OR(C1894&lt;7, C1894&gt;=18),1,0))</f>
        <v/>
      </c>
      <c r="F1894" s="11" t="n">
        <v>1.391</v>
      </c>
      <c r="G1894" s="12">
        <f>0*8</f>
        <v/>
      </c>
      <c r="H1894" s="12">
        <f>F1894-G1894</f>
        <v/>
      </c>
      <c r="I1894" s="10">
        <f>IF(E1894=0,"Fora",IF(E1893=0,"Carg xar",IF(H1894&lt;0,IF(M1894&lt;0.9,"Carg FV","Stby"),IF(M1894&gt;P1894,"V2H",IF(M1894&lt;0.9,"Carg xar","Stby")))))</f>
        <v/>
      </c>
      <c r="J1894" s="12">
        <f>IF(OR(I1894="Carg FV",I1894="Carg xar"),MIN(IF(I1894="Carg FV",ABS(H1894),7.4),7.4,MAX(0,(0.9-M1894)*40)*0.95),0)</f>
        <v/>
      </c>
      <c r="K1894" s="12">
        <f>IF(I1894="V2H",MIN(MAX(0,H1894),7.4,MAX(0,(M1894-P1894)*40)*0.95),0)</f>
        <v/>
      </c>
      <c r="L1894" s="12">
        <f>IF(E1894=0,0,MAX(0,H1894-K1894))</f>
        <v/>
      </c>
      <c r="M1894" s="13">
        <f>M1893+J1893/40-IF(I1893="V2H",K1893/(0.95*40),0)-IF(E1894=0,IF(E1893=1,IF(D1894=1,30,40)*0.18/(2*40),0),0)-IF(E1894=1,IF(E1893=0,IF(D1894=1,30,40)*0.18/(2*40),0),0)</f>
        <v/>
      </c>
      <c r="N1894" s="14" t="n">
        <v>0.2</v>
      </c>
      <c r="O1894" s="15">
        <f>K1894*N1894</f>
        <v/>
      </c>
      <c r="P1894">
        <f>IF(E1894=0,0.3,IF(D1894=1,IF(C1894&gt;=Params!$B$13-3,IF(C1894&lt;Params!$B$13,Params!$B$20,0.3),0.3),IF(C1894&gt;=Params!$B$15-3,IF(C1894&lt;Params!$B$15,Params!$B$21,0.3),0.3)))</f>
        <v/>
      </c>
    </row>
    <row r="1895" ht="15" customHeight="1" s="1">
      <c r="A1895" s="9" t="n">
        <v>1892</v>
      </c>
      <c r="B1895" s="6" t="inlineStr">
        <is>
          <t>20/03</t>
        </is>
      </c>
      <c r="C1895" s="6" t="n">
        <v>19</v>
      </c>
      <c r="D1895" s="6" t="n">
        <v>0</v>
      </c>
      <c r="E1895" s="10">
        <f>IF(D1895=1, IF(OR(C1895&lt;10, C1895&gt;=15),1,0), IF(OR(C1895&lt;7, C1895&gt;=18),1,0))</f>
        <v/>
      </c>
      <c r="F1895" s="11" t="n">
        <v>2.26</v>
      </c>
      <c r="G1895" s="12">
        <f>0*8</f>
        <v/>
      </c>
      <c r="H1895" s="12">
        <f>F1895-G1895</f>
        <v/>
      </c>
      <c r="I1895" s="10">
        <f>IF(E1895=0,"Fora",IF(E1894=0,"Carg xar",IF(H1895&lt;0,IF(M1895&lt;0.9,"Carg FV","Stby"),IF(M1895&gt;P1895,"V2H",IF(M1895&lt;0.9,"Carg xar","Stby")))))</f>
        <v/>
      </c>
      <c r="J1895" s="12">
        <f>IF(OR(I1895="Carg FV",I1895="Carg xar"),MIN(IF(I1895="Carg FV",ABS(H1895),7.4),7.4,MAX(0,(0.9-M1895)*40)*0.95),0)</f>
        <v/>
      </c>
      <c r="K1895" s="12">
        <f>IF(I1895="V2H",MIN(MAX(0,H1895),7.4,MAX(0,(M1895-P1895)*40)*0.95),0)</f>
        <v/>
      </c>
      <c r="L1895" s="12">
        <f>IF(E1895=0,0,MAX(0,H1895-K1895))</f>
        <v/>
      </c>
      <c r="M1895" s="13">
        <f>M1894+J1894/40-IF(I1894="V2H",K1894/(0.95*40),0)-IF(E1895=0,IF(E1894=1,IF(D1895=1,30,40)*0.18/(2*40),0),0)-IF(E1895=1,IF(E1894=0,IF(D1895=1,30,40)*0.18/(2*40),0),0)</f>
        <v/>
      </c>
      <c r="N1895" s="14" t="n">
        <v>0.2</v>
      </c>
      <c r="O1895" s="15">
        <f>K1895*N1895</f>
        <v/>
      </c>
      <c r="P1895">
        <f>IF(E1895=0,0.3,IF(D1895=1,IF(C1895&gt;=Params!$B$13-3,IF(C1895&lt;Params!$B$13,Params!$B$20,0.3),0.3),IF(C1895&gt;=Params!$B$15-3,IF(C1895&lt;Params!$B$15,Params!$B$21,0.3),0.3)))</f>
        <v/>
      </c>
    </row>
    <row r="1896" ht="15" customHeight="1" s="1">
      <c r="A1896" s="9" t="n">
        <v>1893</v>
      </c>
      <c r="B1896" s="6" t="inlineStr">
        <is>
          <t>20/03</t>
        </is>
      </c>
      <c r="C1896" s="6" t="n">
        <v>20</v>
      </c>
      <c r="D1896" s="6" t="n">
        <v>0</v>
      </c>
      <c r="E1896" s="10">
        <f>IF(D1896=1, IF(OR(C1896&lt;10, C1896&gt;=15),1,0), IF(OR(C1896&lt;7, C1896&gt;=18),1,0))</f>
        <v/>
      </c>
      <c r="F1896" s="11" t="n">
        <v>2.401</v>
      </c>
      <c r="G1896" s="12">
        <f>0*8</f>
        <v/>
      </c>
      <c r="H1896" s="12">
        <f>F1896-G1896</f>
        <v/>
      </c>
      <c r="I1896" s="10">
        <f>IF(E1896=0,"Fora",IF(E1895=0,"Carg xar",IF(H1896&lt;0,IF(M1896&lt;0.9,"Carg FV","Stby"),IF(M1896&gt;P1896,"V2H",IF(M1896&lt;0.9,"Carg xar","Stby")))))</f>
        <v/>
      </c>
      <c r="J1896" s="12">
        <f>IF(OR(I1896="Carg FV",I1896="Carg xar"),MIN(IF(I1896="Carg FV",ABS(H1896),7.4),7.4,MAX(0,(0.9-M1896)*40)*0.95),0)</f>
        <v/>
      </c>
      <c r="K1896" s="12">
        <f>IF(I1896="V2H",MIN(MAX(0,H1896),7.4,MAX(0,(M1896-P1896)*40)*0.95),0)</f>
        <v/>
      </c>
      <c r="L1896" s="12">
        <f>IF(E1896=0,0,MAX(0,H1896-K1896))</f>
        <v/>
      </c>
      <c r="M1896" s="13">
        <f>M1895+J1895/40-IF(I1895="V2H",K1895/(0.95*40),0)-IF(E1896=0,IF(E1895=1,IF(D1896=1,30,40)*0.18/(2*40),0),0)-IF(E1896=1,IF(E1895=0,IF(D1896=1,30,40)*0.18/(2*40),0),0)</f>
        <v/>
      </c>
      <c r="N1896" s="14" t="n">
        <v>0.2</v>
      </c>
      <c r="O1896" s="15">
        <f>K1896*N1896</f>
        <v/>
      </c>
      <c r="P1896">
        <f>IF(E1896=0,0.3,IF(D1896=1,IF(C1896&gt;=Params!$B$13-3,IF(C1896&lt;Params!$B$13,Params!$B$20,0.3),0.3),IF(C1896&gt;=Params!$B$15-3,IF(C1896&lt;Params!$B$15,Params!$B$21,0.3),0.3)))</f>
        <v/>
      </c>
    </row>
    <row r="1897" ht="15" customHeight="1" s="1">
      <c r="A1897" s="9" t="n">
        <v>1894</v>
      </c>
      <c r="B1897" s="6" t="inlineStr">
        <is>
          <t>20/03</t>
        </is>
      </c>
      <c r="C1897" s="6" t="n">
        <v>21</v>
      </c>
      <c r="D1897" s="6" t="n">
        <v>0</v>
      </c>
      <c r="E1897" s="10">
        <f>IF(D1897=1, IF(OR(C1897&lt;10, C1897&gt;=15),1,0), IF(OR(C1897&lt;7, C1897&gt;=18),1,0))</f>
        <v/>
      </c>
      <c r="F1897" s="11" t="n">
        <v>2.651</v>
      </c>
      <c r="G1897" s="12">
        <f>0*8</f>
        <v/>
      </c>
      <c r="H1897" s="12">
        <f>F1897-G1897</f>
        <v/>
      </c>
      <c r="I1897" s="10">
        <f>IF(E1897=0,"Fora",IF(E1896=0,"Carg xar",IF(H1897&lt;0,IF(M1897&lt;0.9,"Carg FV","Stby"),IF(M1897&gt;P1897,"V2H",IF(M1897&lt;0.9,"Carg xar","Stby")))))</f>
        <v/>
      </c>
      <c r="J1897" s="12">
        <f>IF(OR(I1897="Carg FV",I1897="Carg xar"),MIN(IF(I1897="Carg FV",ABS(H1897),7.4),7.4,MAX(0,(0.9-M1897)*40)*0.95),0)</f>
        <v/>
      </c>
      <c r="K1897" s="12">
        <f>IF(I1897="V2H",MIN(MAX(0,H1897),7.4,MAX(0,(M1897-P1897)*40)*0.95),0)</f>
        <v/>
      </c>
      <c r="L1897" s="12">
        <f>IF(E1897=0,0,MAX(0,H1897-K1897))</f>
        <v/>
      </c>
      <c r="M1897" s="13">
        <f>M1896+J1896/40-IF(I1896="V2H",K1896/(0.95*40),0)-IF(E1897=0,IF(E1896=1,IF(D1897=1,30,40)*0.18/(2*40),0),0)-IF(E1897=1,IF(E1896=0,IF(D1897=1,30,40)*0.18/(2*40),0),0)</f>
        <v/>
      </c>
      <c r="N1897" s="14" t="n">
        <v>0.2</v>
      </c>
      <c r="O1897" s="15">
        <f>K1897*N1897</f>
        <v/>
      </c>
      <c r="P1897">
        <f>IF(E1897=0,0.3,IF(D1897=1,IF(C1897&gt;=Params!$B$13-3,IF(C1897&lt;Params!$B$13,Params!$B$20,0.3),0.3),IF(C1897&gt;=Params!$B$15-3,IF(C1897&lt;Params!$B$15,Params!$B$21,0.3),0.3)))</f>
        <v/>
      </c>
    </row>
    <row r="1898" ht="15" customHeight="1" s="1">
      <c r="A1898" s="9" t="n">
        <v>1895</v>
      </c>
      <c r="B1898" s="6" t="inlineStr">
        <is>
          <t>20/03</t>
        </is>
      </c>
      <c r="C1898" s="6" t="n">
        <v>22</v>
      </c>
      <c r="D1898" s="6" t="n">
        <v>0</v>
      </c>
      <c r="E1898" s="10">
        <f>IF(D1898=1, IF(OR(C1898&lt;10, C1898&gt;=15),1,0), IF(OR(C1898&lt;7, C1898&gt;=18),1,0))</f>
        <v/>
      </c>
      <c r="F1898" s="11" t="n">
        <v>1.712</v>
      </c>
      <c r="G1898" s="12">
        <f>0*8</f>
        <v/>
      </c>
      <c r="H1898" s="12">
        <f>F1898-G1898</f>
        <v/>
      </c>
      <c r="I1898" s="10">
        <f>IF(E1898=0,"Fora",IF(E1897=0,"Carg xar",IF(H1898&lt;0,IF(M1898&lt;0.9,"Carg FV","Stby"),IF(M1898&gt;P1898,"V2H",IF(M1898&lt;0.9,"Carg xar","Stby")))))</f>
        <v/>
      </c>
      <c r="J1898" s="12">
        <f>IF(OR(I1898="Carg FV",I1898="Carg xar"),MIN(IF(I1898="Carg FV",ABS(H1898),7.4),7.4,MAX(0,(0.9-M1898)*40)*0.95),0)</f>
        <v/>
      </c>
      <c r="K1898" s="12">
        <f>IF(I1898="V2H",MIN(MAX(0,H1898),7.4,MAX(0,(M1898-P1898)*40)*0.95),0)</f>
        <v/>
      </c>
      <c r="L1898" s="12">
        <f>IF(E1898=0,0,MAX(0,H1898-K1898))</f>
        <v/>
      </c>
      <c r="M1898" s="13">
        <f>M1897+J1897/40-IF(I1897="V2H",K1897/(0.95*40),0)-IF(E1898=0,IF(E1897=1,IF(D1898=1,30,40)*0.18/(2*40),0),0)-IF(E1898=1,IF(E1897=0,IF(D1898=1,30,40)*0.18/(2*40),0),0)</f>
        <v/>
      </c>
      <c r="N1898" s="14" t="n">
        <v>0.15</v>
      </c>
      <c r="O1898" s="15">
        <f>K1898*N1898</f>
        <v/>
      </c>
      <c r="P1898">
        <f>IF(E1898=0,0.3,IF(D1898=1,IF(C1898&gt;=Params!$B$13-3,IF(C1898&lt;Params!$B$13,Params!$B$20,0.3),0.3),IF(C1898&gt;=Params!$B$15-3,IF(C1898&lt;Params!$B$15,Params!$B$21,0.3),0.3)))</f>
        <v/>
      </c>
    </row>
    <row r="1899" ht="15" customHeight="1" s="1">
      <c r="A1899" s="9" t="n">
        <v>1896</v>
      </c>
      <c r="B1899" s="6" t="inlineStr">
        <is>
          <t>20/03</t>
        </is>
      </c>
      <c r="C1899" s="6" t="n">
        <v>23</v>
      </c>
      <c r="D1899" s="6" t="n">
        <v>0</v>
      </c>
      <c r="E1899" s="10">
        <f>IF(D1899=1, IF(OR(C1899&lt;10, C1899&gt;=15),1,0), IF(OR(C1899&lt;7, C1899&gt;=18),1,0))</f>
        <v/>
      </c>
      <c r="F1899" s="11" t="n">
        <v>1.664</v>
      </c>
      <c r="G1899" s="12">
        <f>0*8</f>
        <v/>
      </c>
      <c r="H1899" s="12">
        <f>F1899-G1899</f>
        <v/>
      </c>
      <c r="I1899" s="10">
        <f>IF(E1899=0,"Fora",IF(E1898=0,"Carg xar",IF(H1899&lt;0,IF(M1899&lt;0.9,"Carg FV","Stby"),IF(M1899&gt;P1899,"V2H",IF(M1899&lt;0.9,"Carg xar","Stby")))))</f>
        <v/>
      </c>
      <c r="J1899" s="12">
        <f>IF(OR(I1899="Carg FV",I1899="Carg xar"),MIN(IF(I1899="Carg FV",ABS(H1899),7.4),7.4,MAX(0,(0.9-M1899)*40)*0.95),0)</f>
        <v/>
      </c>
      <c r="K1899" s="12">
        <f>IF(I1899="V2H",MIN(MAX(0,H1899),7.4,MAX(0,(M1899-P1899)*40)*0.95),0)</f>
        <v/>
      </c>
      <c r="L1899" s="12">
        <f>IF(E1899=0,0,MAX(0,H1899-K1899))</f>
        <v/>
      </c>
      <c r="M1899" s="13">
        <f>M1898+J1898/40-IF(I1898="V2H",K1898/(0.95*40),0)-IF(E1899=0,IF(E1898=1,IF(D1899=1,30,40)*0.18/(2*40),0),0)-IF(E1899=1,IF(E1898=0,IF(D1899=1,30,40)*0.18/(2*40),0),0)</f>
        <v/>
      </c>
      <c r="N1899" s="14" t="n">
        <v>0.15</v>
      </c>
      <c r="O1899" s="15">
        <f>K1899*N1899</f>
        <v/>
      </c>
      <c r="P1899">
        <f>IF(E1899=0,0.3,IF(D1899=1,IF(C1899&gt;=Params!$B$13-3,IF(C1899&lt;Params!$B$13,Params!$B$20,0.3),0.3),IF(C1899&gt;=Params!$B$15-3,IF(C1899&lt;Params!$B$15,Params!$B$21,0.3),0.3)))</f>
        <v/>
      </c>
    </row>
    <row r="1900" ht="15" customHeight="1" s="1">
      <c r="A1900" s="9" t="n">
        <v>1897</v>
      </c>
      <c r="B1900" s="6" t="inlineStr">
        <is>
          <t>21/03</t>
        </is>
      </c>
      <c r="C1900" s="6" t="n">
        <v>0</v>
      </c>
      <c r="D1900" s="6" t="n">
        <v>0</v>
      </c>
      <c r="E1900" s="10">
        <f>IF(D1900=1, IF(OR(C1900&lt;10, C1900&gt;=15),1,0), IF(OR(C1900&lt;7, C1900&gt;=18),1,0))</f>
        <v/>
      </c>
      <c r="F1900" s="11" t="n">
        <v>1.431</v>
      </c>
      <c r="G1900" s="12">
        <f>0*8</f>
        <v/>
      </c>
      <c r="H1900" s="12">
        <f>F1900-G1900</f>
        <v/>
      </c>
      <c r="I1900" s="10">
        <f>IF(E1900=0,"Fora",IF(E1899=0,"Carg xar",IF(H1900&lt;0,IF(M1900&lt;0.9,"Carg FV","Stby"),IF(M1900&gt;P1900,"V2H",IF(M1900&lt;0.9,"Carg xar","Stby")))))</f>
        <v/>
      </c>
      <c r="J1900" s="12">
        <f>IF(OR(I1900="Carg FV",I1900="Carg xar"),MIN(IF(I1900="Carg FV",ABS(H1900),7.4),7.4,MAX(0,(0.9-M1900)*40)*0.95),0)</f>
        <v/>
      </c>
      <c r="K1900" s="12">
        <f>IF(I1900="V2H",MIN(MAX(0,H1900),7.4,MAX(0,(M1900-P1900)*40)*0.95),0)</f>
        <v/>
      </c>
      <c r="L1900" s="12">
        <f>IF(E1900=0,0,MAX(0,H1900-K1900))</f>
        <v/>
      </c>
      <c r="M1900" s="13">
        <f>M1899+J1899/40-IF(I1899="V2H",K1899/(0.95*40),0)-IF(E1900=0,IF(E1899=1,IF(D1900=1,30,40)*0.18/(2*40),0),0)-IF(E1900=1,IF(E1899=0,IF(D1900=1,30,40)*0.18/(2*40),0),0)</f>
        <v/>
      </c>
      <c r="N1900" s="14" t="n">
        <v>0.09</v>
      </c>
      <c r="O1900" s="15">
        <f>K1900*N1900</f>
        <v/>
      </c>
      <c r="P1900">
        <f>IF(E1900=0,0.3,IF(D1900=1,IF(C1900&gt;=Params!$B$13-3,IF(C1900&lt;Params!$B$13,Params!$B$20,0.3),0.3),IF(C1900&gt;=Params!$B$15-3,IF(C1900&lt;Params!$B$15,Params!$B$21,0.3),0.3)))</f>
        <v/>
      </c>
    </row>
    <row r="1901" ht="15" customHeight="1" s="1">
      <c r="A1901" s="9" t="n">
        <v>1898</v>
      </c>
      <c r="B1901" s="6" t="inlineStr">
        <is>
          <t>21/03</t>
        </is>
      </c>
      <c r="C1901" s="6" t="n">
        <v>1</v>
      </c>
      <c r="D1901" s="6" t="n">
        <v>0</v>
      </c>
      <c r="E1901" s="10">
        <f>IF(D1901=1, IF(OR(C1901&lt;10, C1901&gt;=15),1,0), IF(OR(C1901&lt;7, C1901&gt;=18),1,0))</f>
        <v/>
      </c>
      <c r="F1901" s="11" t="n">
        <v>1.357</v>
      </c>
      <c r="G1901" s="12">
        <f>0*8</f>
        <v/>
      </c>
      <c r="H1901" s="12">
        <f>F1901-G1901</f>
        <v/>
      </c>
      <c r="I1901" s="10">
        <f>IF(E1901=0,"Fora",IF(E1900=0,"Carg xar",IF(H1901&lt;0,IF(M1901&lt;0.9,"Carg FV","Stby"),IF(M1901&gt;P1901,"V2H",IF(M1901&lt;0.9,"Carg xar","Stby")))))</f>
        <v/>
      </c>
      <c r="J1901" s="12">
        <f>IF(OR(I1901="Carg FV",I1901="Carg xar"),MIN(IF(I1901="Carg FV",ABS(H1901),7.4),7.4,MAX(0,(0.9-M1901)*40)*0.95),0)</f>
        <v/>
      </c>
      <c r="K1901" s="12">
        <f>IF(I1901="V2H",MIN(MAX(0,H1901),7.4,MAX(0,(M1901-P1901)*40)*0.95),0)</f>
        <v/>
      </c>
      <c r="L1901" s="12">
        <f>IF(E1901=0,0,MAX(0,H1901-K1901))</f>
        <v/>
      </c>
      <c r="M1901" s="13">
        <f>M1900+J1900/40-IF(I1900="V2H",K1900/(0.95*40),0)-IF(E1901=0,IF(E1900=1,IF(D1901=1,30,40)*0.18/(2*40),0),0)-IF(E1901=1,IF(E1900=0,IF(D1901=1,30,40)*0.18/(2*40),0),0)</f>
        <v/>
      </c>
      <c r="N1901" s="14" t="n">
        <v>0.09</v>
      </c>
      <c r="O1901" s="15">
        <f>K1901*N1901</f>
        <v/>
      </c>
      <c r="P1901">
        <f>IF(E1901=0,0.3,IF(D1901=1,IF(C1901&gt;=Params!$B$13-3,IF(C1901&lt;Params!$B$13,Params!$B$20,0.3),0.3),IF(C1901&gt;=Params!$B$15-3,IF(C1901&lt;Params!$B$15,Params!$B$21,0.3),0.3)))</f>
        <v/>
      </c>
    </row>
    <row r="1902" ht="15" customHeight="1" s="1">
      <c r="A1902" s="9" t="n">
        <v>1899</v>
      </c>
      <c r="B1902" s="6" t="inlineStr">
        <is>
          <t>21/03</t>
        </is>
      </c>
      <c r="C1902" s="6" t="n">
        <v>2</v>
      </c>
      <c r="D1902" s="6" t="n">
        <v>0</v>
      </c>
      <c r="E1902" s="10">
        <f>IF(D1902=1, IF(OR(C1902&lt;10, C1902&gt;=15),1,0), IF(OR(C1902&lt;7, C1902&gt;=18),1,0))</f>
        <v/>
      </c>
      <c r="F1902" s="11" t="n">
        <v>1.364</v>
      </c>
      <c r="G1902" s="12">
        <f>0*8</f>
        <v/>
      </c>
      <c r="H1902" s="12">
        <f>F1902-G1902</f>
        <v/>
      </c>
      <c r="I1902" s="10">
        <f>IF(E1902=0,"Fora",IF(E1901=0,"Carg xar",IF(H1902&lt;0,IF(M1902&lt;0.9,"Carg FV","Stby"),IF(M1902&gt;P1902,"V2H",IF(M1902&lt;0.9,"Carg xar","Stby")))))</f>
        <v/>
      </c>
      <c r="J1902" s="12">
        <f>IF(OR(I1902="Carg FV",I1902="Carg xar"),MIN(IF(I1902="Carg FV",ABS(H1902),7.4),7.4,MAX(0,(0.9-M1902)*40)*0.95),0)</f>
        <v/>
      </c>
      <c r="K1902" s="12">
        <f>IF(I1902="V2H",MIN(MAX(0,H1902),7.4,MAX(0,(M1902-P1902)*40)*0.95),0)</f>
        <v/>
      </c>
      <c r="L1902" s="12">
        <f>IF(E1902=0,0,MAX(0,H1902-K1902))</f>
        <v/>
      </c>
      <c r="M1902" s="13">
        <f>M1901+J1901/40-IF(I1901="V2H",K1901/(0.95*40),0)-IF(E1902=0,IF(E1901=1,IF(D1902=1,30,40)*0.18/(2*40),0),0)-IF(E1902=1,IF(E1901=0,IF(D1902=1,30,40)*0.18/(2*40),0),0)</f>
        <v/>
      </c>
      <c r="N1902" s="14" t="n">
        <v>0.09</v>
      </c>
      <c r="O1902" s="15">
        <f>K1902*N1902</f>
        <v/>
      </c>
      <c r="P1902">
        <f>IF(E1902=0,0.3,IF(D1902=1,IF(C1902&gt;=Params!$B$13-3,IF(C1902&lt;Params!$B$13,Params!$B$20,0.3),0.3),IF(C1902&gt;=Params!$B$15-3,IF(C1902&lt;Params!$B$15,Params!$B$21,0.3),0.3)))</f>
        <v/>
      </c>
    </row>
    <row r="1903" ht="15" customHeight="1" s="1">
      <c r="A1903" s="9" t="n">
        <v>1900</v>
      </c>
      <c r="B1903" s="6" t="inlineStr">
        <is>
          <t>21/03</t>
        </is>
      </c>
      <c r="C1903" s="6" t="n">
        <v>3</v>
      </c>
      <c r="D1903" s="6" t="n">
        <v>0</v>
      </c>
      <c r="E1903" s="10">
        <f>IF(D1903=1, IF(OR(C1903&lt;10, C1903&gt;=15),1,0), IF(OR(C1903&lt;7, C1903&gt;=18),1,0))</f>
        <v/>
      </c>
      <c r="F1903" s="11" t="n">
        <v>1.441</v>
      </c>
      <c r="G1903" s="12">
        <f>0*8</f>
        <v/>
      </c>
      <c r="H1903" s="12">
        <f>F1903-G1903</f>
        <v/>
      </c>
      <c r="I1903" s="10">
        <f>IF(E1903=0,"Fora",IF(E1902=0,"Carg xar",IF(H1903&lt;0,IF(M1903&lt;0.9,"Carg FV","Stby"),IF(M1903&gt;P1903,"V2H",IF(M1903&lt;0.9,"Carg xar","Stby")))))</f>
        <v/>
      </c>
      <c r="J1903" s="12">
        <f>IF(OR(I1903="Carg FV",I1903="Carg xar"),MIN(IF(I1903="Carg FV",ABS(H1903),7.4),7.4,MAX(0,(0.9-M1903)*40)*0.95),0)</f>
        <v/>
      </c>
      <c r="K1903" s="12">
        <f>IF(I1903="V2H",MIN(MAX(0,H1903),7.4,MAX(0,(M1903-P1903)*40)*0.95),0)</f>
        <v/>
      </c>
      <c r="L1903" s="12">
        <f>IF(E1903=0,0,MAX(0,H1903-K1903))</f>
        <v/>
      </c>
      <c r="M1903" s="13">
        <f>M1902+J1902/40-IF(I1902="V2H",K1902/(0.95*40),0)-IF(E1903=0,IF(E1902=1,IF(D1903=1,30,40)*0.18/(2*40),0),0)-IF(E1903=1,IF(E1902=0,IF(D1903=1,30,40)*0.18/(2*40),0),0)</f>
        <v/>
      </c>
      <c r="N1903" s="14" t="n">
        <v>0.09</v>
      </c>
      <c r="O1903" s="15">
        <f>K1903*N1903</f>
        <v/>
      </c>
      <c r="P1903">
        <f>IF(E1903=0,0.3,IF(D1903=1,IF(C1903&gt;=Params!$B$13-3,IF(C1903&lt;Params!$B$13,Params!$B$20,0.3),0.3),IF(C1903&gt;=Params!$B$15-3,IF(C1903&lt;Params!$B$15,Params!$B$21,0.3),0.3)))</f>
        <v/>
      </c>
    </row>
    <row r="1904" ht="15" customHeight="1" s="1">
      <c r="A1904" s="9" t="n">
        <v>1901</v>
      </c>
      <c r="B1904" s="6" t="inlineStr">
        <is>
          <t>21/03</t>
        </is>
      </c>
      <c r="C1904" s="6" t="n">
        <v>4</v>
      </c>
      <c r="D1904" s="6" t="n">
        <v>0</v>
      </c>
      <c r="E1904" s="10">
        <f>IF(D1904=1, IF(OR(C1904&lt;10, C1904&gt;=15),1,0), IF(OR(C1904&lt;7, C1904&gt;=18),1,0))</f>
        <v/>
      </c>
      <c r="F1904" s="11" t="n">
        <v>1.418</v>
      </c>
      <c r="G1904" s="12">
        <f>0*8</f>
        <v/>
      </c>
      <c r="H1904" s="12">
        <f>F1904-G1904</f>
        <v/>
      </c>
      <c r="I1904" s="10">
        <f>IF(E1904=0,"Fora",IF(E1903=0,"Carg xar",IF(H1904&lt;0,IF(M1904&lt;0.9,"Carg FV","Stby"),IF(M1904&gt;P1904,"V2H",IF(M1904&lt;0.9,"Carg xar","Stby")))))</f>
        <v/>
      </c>
      <c r="J1904" s="12">
        <f>IF(OR(I1904="Carg FV",I1904="Carg xar"),MIN(IF(I1904="Carg FV",ABS(H1904),7.4),7.4,MAX(0,(0.9-M1904)*40)*0.95),0)</f>
        <v/>
      </c>
      <c r="K1904" s="12">
        <f>IF(I1904="V2H",MIN(MAX(0,H1904),7.4,MAX(0,(M1904-P1904)*40)*0.95),0)</f>
        <v/>
      </c>
      <c r="L1904" s="12">
        <f>IF(E1904=0,0,MAX(0,H1904-K1904))</f>
        <v/>
      </c>
      <c r="M1904" s="13">
        <f>M1903+J1903/40-IF(I1903="V2H",K1903/(0.95*40),0)-IF(E1904=0,IF(E1903=1,IF(D1904=1,30,40)*0.18/(2*40),0),0)-IF(E1904=1,IF(E1903=0,IF(D1904=1,30,40)*0.18/(2*40),0),0)</f>
        <v/>
      </c>
      <c r="N1904" s="14" t="n">
        <v>0.09</v>
      </c>
      <c r="O1904" s="15">
        <f>K1904*N1904</f>
        <v/>
      </c>
      <c r="P1904">
        <f>IF(E1904=0,0.3,IF(D1904=1,IF(C1904&gt;=Params!$B$13-3,IF(C1904&lt;Params!$B$13,Params!$B$20,0.3),0.3),IF(C1904&gt;=Params!$B$15-3,IF(C1904&lt;Params!$B$15,Params!$B$21,0.3),0.3)))</f>
        <v/>
      </c>
    </row>
    <row r="1905" ht="15" customHeight="1" s="1">
      <c r="A1905" s="9" t="n">
        <v>1902</v>
      </c>
      <c r="B1905" s="6" t="inlineStr">
        <is>
          <t>21/03</t>
        </is>
      </c>
      <c r="C1905" s="6" t="n">
        <v>5</v>
      </c>
      <c r="D1905" s="6" t="n">
        <v>0</v>
      </c>
      <c r="E1905" s="10">
        <f>IF(D1905=1, IF(OR(C1905&lt;10, C1905&gt;=15),1,0), IF(OR(C1905&lt;7, C1905&gt;=18),1,0))</f>
        <v/>
      </c>
      <c r="F1905" s="11" t="n">
        <v>1.382</v>
      </c>
      <c r="G1905" s="12">
        <f>0*8</f>
        <v/>
      </c>
      <c r="H1905" s="12">
        <f>F1905-G1905</f>
        <v/>
      </c>
      <c r="I1905" s="10">
        <f>IF(E1905=0,"Fora",IF(E1904=0,"Carg xar",IF(H1905&lt;0,IF(M1905&lt;0.9,"Carg FV","Stby"),IF(M1905&gt;P1905,"V2H",IF(M1905&lt;0.9,"Carg xar","Stby")))))</f>
        <v/>
      </c>
      <c r="J1905" s="12">
        <f>IF(OR(I1905="Carg FV",I1905="Carg xar"),MIN(IF(I1905="Carg FV",ABS(H1905),7.4),7.4,MAX(0,(0.9-M1905)*40)*0.95),0)</f>
        <v/>
      </c>
      <c r="K1905" s="12">
        <f>IF(I1905="V2H",MIN(MAX(0,H1905),7.4,MAX(0,(M1905-P1905)*40)*0.95),0)</f>
        <v/>
      </c>
      <c r="L1905" s="12">
        <f>IF(E1905=0,0,MAX(0,H1905-K1905))</f>
        <v/>
      </c>
      <c r="M1905" s="13">
        <f>M1904+J1904/40-IF(I1904="V2H",K1904/(0.95*40),0)-IF(E1905=0,IF(E1904=1,IF(D1905=1,30,40)*0.18/(2*40),0),0)-IF(E1905=1,IF(E1904=0,IF(D1905=1,30,40)*0.18/(2*40),0),0)</f>
        <v/>
      </c>
      <c r="N1905" s="14" t="n">
        <v>0.09</v>
      </c>
      <c r="O1905" s="15">
        <f>K1905*N1905</f>
        <v/>
      </c>
      <c r="P1905">
        <f>IF(E1905=0,0.3,IF(D1905=1,IF(C1905&gt;=Params!$B$13-3,IF(C1905&lt;Params!$B$13,Params!$B$20,0.3),0.3),IF(C1905&gt;=Params!$B$15-3,IF(C1905&lt;Params!$B$15,Params!$B$21,0.3),0.3)))</f>
        <v/>
      </c>
    </row>
    <row r="1906" ht="15" customHeight="1" s="1">
      <c r="A1906" s="9" t="n">
        <v>1903</v>
      </c>
      <c r="B1906" s="6" t="inlineStr">
        <is>
          <t>21/03</t>
        </is>
      </c>
      <c r="C1906" s="6" t="n">
        <v>6</v>
      </c>
      <c r="D1906" s="6" t="n">
        <v>0</v>
      </c>
      <c r="E1906" s="10">
        <f>IF(D1906=1, IF(OR(C1906&lt;10, C1906&gt;=15),1,0), IF(OR(C1906&lt;7, C1906&gt;=18),1,0))</f>
        <v/>
      </c>
      <c r="F1906" s="11" t="n">
        <v>1.372</v>
      </c>
      <c r="G1906" s="12">
        <f>0*8</f>
        <v/>
      </c>
      <c r="H1906" s="12">
        <f>F1906-G1906</f>
        <v/>
      </c>
      <c r="I1906" s="10">
        <f>IF(E1906=0,"Fora",IF(E1905=0,"Carg xar",IF(H1906&lt;0,IF(M1906&lt;0.9,"Carg FV","Stby"),IF(M1906&gt;P1906,"V2H",IF(M1906&lt;0.9,"Carg xar","Stby")))))</f>
        <v/>
      </c>
      <c r="J1906" s="12">
        <f>IF(OR(I1906="Carg FV",I1906="Carg xar"),MIN(IF(I1906="Carg FV",ABS(H1906),7.4),7.4,MAX(0,(0.9-M1906)*40)*0.95),0)</f>
        <v/>
      </c>
      <c r="K1906" s="12">
        <f>IF(I1906="V2H",MIN(MAX(0,H1906),7.4,MAX(0,(M1906-P1906)*40)*0.95),0)</f>
        <v/>
      </c>
      <c r="L1906" s="12">
        <f>IF(E1906=0,0,MAX(0,H1906-K1906))</f>
        <v/>
      </c>
      <c r="M1906" s="13">
        <f>M1905+J1905/40-IF(I1905="V2H",K1905/(0.95*40),0)-IF(E1906=0,IF(E1905=1,IF(D1906=1,30,40)*0.18/(2*40),0),0)-IF(E1906=1,IF(E1905=0,IF(D1906=1,30,40)*0.18/(2*40),0),0)</f>
        <v/>
      </c>
      <c r="N1906" s="14" t="n">
        <v>0.09</v>
      </c>
      <c r="O1906" s="15">
        <f>K1906*N1906</f>
        <v/>
      </c>
      <c r="P1906">
        <f>IF(E1906=0,0.3,IF(D1906=1,IF(C1906&gt;=Params!$B$13-3,IF(C1906&lt;Params!$B$13,Params!$B$20,0.3),0.3),IF(C1906&gt;=Params!$B$15-3,IF(C1906&lt;Params!$B$15,Params!$B$21,0.3),0.3)))</f>
        <v/>
      </c>
    </row>
    <row r="1907" ht="15" customHeight="1" s="1">
      <c r="A1907" s="9" t="n">
        <v>1904</v>
      </c>
      <c r="B1907" s="6" t="inlineStr">
        <is>
          <t>21/03</t>
        </is>
      </c>
      <c r="C1907" s="6" t="n">
        <v>7</v>
      </c>
      <c r="D1907" s="6" t="n">
        <v>0</v>
      </c>
      <c r="E1907" s="10">
        <f>IF(D1907=1, IF(OR(C1907&lt;10, C1907&gt;=15),1,0), IF(OR(C1907&lt;7, C1907&gt;=18),1,0))</f>
        <v/>
      </c>
      <c r="F1907" s="11" t="n">
        <v>1.093</v>
      </c>
      <c r="G1907" s="12">
        <f>0.05*8</f>
        <v/>
      </c>
      <c r="H1907" s="12">
        <f>F1907-G1907</f>
        <v/>
      </c>
      <c r="I1907" s="10">
        <f>IF(E1907=0,"Fora",IF(E1906=0,"Carg xar",IF(H1907&lt;0,IF(M1907&lt;0.9,"Carg FV","Stby"),IF(M1907&gt;P1907,"V2H",IF(M1907&lt;0.9,"Carg xar","Stby")))))</f>
        <v/>
      </c>
      <c r="J1907" s="12">
        <f>IF(OR(I1907="Carg FV",I1907="Carg xar"),MIN(IF(I1907="Carg FV",ABS(H1907),7.4),7.4,MAX(0,(0.9-M1907)*40)*0.95),0)</f>
        <v/>
      </c>
      <c r="K1907" s="12">
        <f>IF(I1907="V2H",MIN(MAX(0,H1907),7.4,MAX(0,(M1907-P1907)*40)*0.95),0)</f>
        <v/>
      </c>
      <c r="L1907" s="12">
        <f>IF(E1907=0,0,MAX(0,H1907-K1907))</f>
        <v/>
      </c>
      <c r="M1907" s="13">
        <f>M1906+J1906/40-IF(I1906="V2H",K1906/(0.95*40),0)-IF(E1907=0,IF(E1906=1,IF(D1907=1,30,40)*0.18/(2*40),0),0)-IF(E1907=1,IF(E1906=0,IF(D1907=1,30,40)*0.18/(2*40),0),0)</f>
        <v/>
      </c>
      <c r="N1907" s="14" t="n">
        <v>0.09</v>
      </c>
      <c r="O1907" s="15">
        <f>K1907*N1907</f>
        <v/>
      </c>
      <c r="P1907">
        <f>IF(E1907=0,0.3,IF(D1907=1,IF(C1907&gt;=Params!$B$13-3,IF(C1907&lt;Params!$B$13,Params!$B$20,0.3),0.3),IF(C1907&gt;=Params!$B$15-3,IF(C1907&lt;Params!$B$15,Params!$B$21,0.3),0.3)))</f>
        <v/>
      </c>
    </row>
    <row r="1908" ht="15" customHeight="1" s="1">
      <c r="A1908" s="9" t="n">
        <v>1905</v>
      </c>
      <c r="B1908" s="6" t="inlineStr">
        <is>
          <t>21/03</t>
        </is>
      </c>
      <c r="C1908" s="6" t="n">
        <v>8</v>
      </c>
      <c r="D1908" s="6" t="n">
        <v>0</v>
      </c>
      <c r="E1908" s="10">
        <f>IF(D1908=1, IF(OR(C1908&lt;10, C1908&gt;=15),1,0), IF(OR(C1908&lt;7, C1908&gt;=18),1,0))</f>
        <v/>
      </c>
      <c r="F1908" s="11" t="n">
        <v>2.825</v>
      </c>
      <c r="G1908" s="12">
        <f>0.18*8</f>
        <v/>
      </c>
      <c r="H1908" s="12">
        <f>F1908-G1908</f>
        <v/>
      </c>
      <c r="I1908" s="10">
        <f>IF(E1908=0,"Fora",IF(E1907=0,"Carg xar",IF(H1908&lt;0,IF(M1908&lt;0.9,"Carg FV","Stby"),IF(M1908&gt;P1908,"V2H",IF(M1908&lt;0.9,"Carg xar","Stby")))))</f>
        <v/>
      </c>
      <c r="J1908" s="12">
        <f>IF(OR(I1908="Carg FV",I1908="Carg xar"),MIN(IF(I1908="Carg FV",ABS(H1908),7.4),7.4,MAX(0,(0.9-M1908)*40)*0.95),0)</f>
        <v/>
      </c>
      <c r="K1908" s="12">
        <f>IF(I1908="V2H",MIN(MAX(0,H1908),7.4,MAX(0,(M1908-P1908)*40)*0.95),0)</f>
        <v/>
      </c>
      <c r="L1908" s="12">
        <f>IF(E1908=0,0,MAX(0,H1908-K1908))</f>
        <v/>
      </c>
      <c r="M1908" s="13">
        <f>M1907+J1907/40-IF(I1907="V2H",K1907/(0.95*40),0)-IF(E1908=0,IF(E1907=1,IF(D1908=1,30,40)*0.18/(2*40),0),0)-IF(E1908=1,IF(E1907=0,IF(D1908=1,30,40)*0.18/(2*40),0),0)</f>
        <v/>
      </c>
      <c r="N1908" s="14" t="n">
        <v>0.15</v>
      </c>
      <c r="O1908" s="15">
        <f>K1908*N1908</f>
        <v/>
      </c>
      <c r="P1908">
        <f>IF(E1908=0,0.3,IF(D1908=1,IF(C1908&gt;=Params!$B$13-3,IF(C1908&lt;Params!$B$13,Params!$B$20,0.3),0.3),IF(C1908&gt;=Params!$B$15-3,IF(C1908&lt;Params!$B$15,Params!$B$21,0.3),0.3)))</f>
        <v/>
      </c>
    </row>
    <row r="1909" ht="15" customHeight="1" s="1">
      <c r="A1909" s="9" t="n">
        <v>1906</v>
      </c>
      <c r="B1909" s="6" t="inlineStr">
        <is>
          <t>21/03</t>
        </is>
      </c>
      <c r="C1909" s="6" t="n">
        <v>9</v>
      </c>
      <c r="D1909" s="6" t="n">
        <v>0</v>
      </c>
      <c r="E1909" s="10">
        <f>IF(D1909=1, IF(OR(C1909&lt;10, C1909&gt;=15),1,0), IF(OR(C1909&lt;7, C1909&gt;=18),1,0))</f>
        <v/>
      </c>
      <c r="F1909" s="11" t="n">
        <v>1.127</v>
      </c>
      <c r="G1909" s="12">
        <f>0.38*8</f>
        <v/>
      </c>
      <c r="H1909" s="12">
        <f>F1909-G1909</f>
        <v/>
      </c>
      <c r="I1909" s="10">
        <f>IF(E1909=0,"Fora",IF(E1908=0,"Carg xar",IF(H1909&lt;0,IF(M1909&lt;0.9,"Carg FV","Stby"),IF(M1909&gt;P1909,"V2H",IF(M1909&lt;0.9,"Carg xar","Stby")))))</f>
        <v/>
      </c>
      <c r="J1909" s="12">
        <f>IF(OR(I1909="Carg FV",I1909="Carg xar"),MIN(IF(I1909="Carg FV",ABS(H1909),7.4),7.4,MAX(0,(0.9-M1909)*40)*0.95),0)</f>
        <v/>
      </c>
      <c r="K1909" s="12">
        <f>IF(I1909="V2H",MIN(MAX(0,H1909),7.4,MAX(0,(M1909-P1909)*40)*0.95),0)</f>
        <v/>
      </c>
      <c r="L1909" s="12">
        <f>IF(E1909=0,0,MAX(0,H1909-K1909))</f>
        <v/>
      </c>
      <c r="M1909" s="13">
        <f>M1908+J1908/40-IF(I1908="V2H",K1908/(0.95*40),0)-IF(E1909=0,IF(E1908=1,IF(D1909=1,30,40)*0.18/(2*40),0),0)-IF(E1909=1,IF(E1908=0,IF(D1909=1,30,40)*0.18/(2*40),0),0)</f>
        <v/>
      </c>
      <c r="N1909" s="14" t="n">
        <v>0.15</v>
      </c>
      <c r="O1909" s="15">
        <f>K1909*N1909</f>
        <v/>
      </c>
      <c r="P1909">
        <f>IF(E1909=0,0.3,IF(D1909=1,IF(C1909&gt;=Params!$B$13-3,IF(C1909&lt;Params!$B$13,Params!$B$20,0.3),0.3),IF(C1909&gt;=Params!$B$15-3,IF(C1909&lt;Params!$B$15,Params!$B$21,0.3),0.3)))</f>
        <v/>
      </c>
    </row>
    <row r="1910" ht="15" customHeight="1" s="1">
      <c r="A1910" s="9" t="n">
        <v>1907</v>
      </c>
      <c r="B1910" s="6" t="inlineStr">
        <is>
          <t>21/03</t>
        </is>
      </c>
      <c r="C1910" s="6" t="n">
        <v>10</v>
      </c>
      <c r="D1910" s="6" t="n">
        <v>0</v>
      </c>
      <c r="E1910" s="10">
        <f>IF(D1910=1, IF(OR(C1910&lt;10, C1910&gt;=15),1,0), IF(OR(C1910&lt;7, C1910&gt;=18),1,0))</f>
        <v/>
      </c>
      <c r="F1910" s="11" t="n">
        <v>1.648</v>
      </c>
      <c r="G1910" s="12">
        <f>0.58*8</f>
        <v/>
      </c>
      <c r="H1910" s="12">
        <f>F1910-G1910</f>
        <v/>
      </c>
      <c r="I1910" s="10">
        <f>IF(E1910=0,"Fora",IF(E1909=0,"Carg xar",IF(H1910&lt;0,IF(M1910&lt;0.9,"Carg FV","Stby"),IF(M1910&gt;P1910,"V2H",IF(M1910&lt;0.9,"Carg xar","Stby")))))</f>
        <v/>
      </c>
      <c r="J1910" s="12">
        <f>IF(OR(I1910="Carg FV",I1910="Carg xar"),MIN(IF(I1910="Carg FV",ABS(H1910),7.4),7.4,MAX(0,(0.9-M1910)*40)*0.95),0)</f>
        <v/>
      </c>
      <c r="K1910" s="12">
        <f>IF(I1910="V2H",MIN(MAX(0,H1910),7.4,MAX(0,(M1910-P1910)*40)*0.95),0)</f>
        <v/>
      </c>
      <c r="L1910" s="12">
        <f>IF(E1910=0,0,MAX(0,H1910-K1910))</f>
        <v/>
      </c>
      <c r="M1910" s="13">
        <f>M1909+J1909/40-IF(I1909="V2H",K1909/(0.95*40),0)-IF(E1910=0,IF(E1909=1,IF(D1910=1,30,40)*0.18/(2*40),0),0)-IF(E1910=1,IF(E1909=0,IF(D1910=1,30,40)*0.18/(2*40),0),0)</f>
        <v/>
      </c>
      <c r="N1910" s="14" t="n">
        <v>0.2</v>
      </c>
      <c r="O1910" s="15">
        <f>K1910*N1910</f>
        <v/>
      </c>
      <c r="P1910">
        <f>IF(E1910=0,0.3,IF(D1910=1,IF(C1910&gt;=Params!$B$13-3,IF(C1910&lt;Params!$B$13,Params!$B$20,0.3),0.3),IF(C1910&gt;=Params!$B$15-3,IF(C1910&lt;Params!$B$15,Params!$B$21,0.3),0.3)))</f>
        <v/>
      </c>
    </row>
    <row r="1911" ht="15" customHeight="1" s="1">
      <c r="A1911" s="9" t="n">
        <v>1908</v>
      </c>
      <c r="B1911" s="6" t="inlineStr">
        <is>
          <t>21/03</t>
        </is>
      </c>
      <c r="C1911" s="6" t="n">
        <v>11</v>
      </c>
      <c r="D1911" s="6" t="n">
        <v>0</v>
      </c>
      <c r="E1911" s="10">
        <f>IF(D1911=1, IF(OR(C1911&lt;10, C1911&gt;=15),1,0), IF(OR(C1911&lt;7, C1911&gt;=18),1,0))</f>
        <v/>
      </c>
      <c r="F1911" s="11" t="n">
        <v>2.122</v>
      </c>
      <c r="G1911" s="12">
        <f>0.72*8</f>
        <v/>
      </c>
      <c r="H1911" s="12">
        <f>F1911-G1911</f>
        <v/>
      </c>
      <c r="I1911" s="10">
        <f>IF(E1911=0,"Fora",IF(E1910=0,"Carg xar",IF(H1911&lt;0,IF(M1911&lt;0.9,"Carg FV","Stby"),IF(M1911&gt;P1911,"V2H",IF(M1911&lt;0.9,"Carg xar","Stby")))))</f>
        <v/>
      </c>
      <c r="J1911" s="12">
        <f>IF(OR(I1911="Carg FV",I1911="Carg xar"),MIN(IF(I1911="Carg FV",ABS(H1911),7.4),7.4,MAX(0,(0.9-M1911)*40)*0.95),0)</f>
        <v/>
      </c>
      <c r="K1911" s="12">
        <f>IF(I1911="V2H",MIN(MAX(0,H1911),7.4,MAX(0,(M1911-P1911)*40)*0.95),0)</f>
        <v/>
      </c>
      <c r="L1911" s="12">
        <f>IF(E1911=0,0,MAX(0,H1911-K1911))</f>
        <v/>
      </c>
      <c r="M1911" s="13">
        <f>M1910+J1910/40-IF(I1910="V2H",K1910/(0.95*40),0)-IF(E1911=0,IF(E1910=1,IF(D1911=1,30,40)*0.18/(2*40),0),0)-IF(E1911=1,IF(E1910=0,IF(D1911=1,30,40)*0.18/(2*40),0),0)</f>
        <v/>
      </c>
      <c r="N1911" s="14" t="n">
        <v>0.2</v>
      </c>
      <c r="O1911" s="15">
        <f>K1911*N1911</f>
        <v/>
      </c>
      <c r="P1911">
        <f>IF(E1911=0,0.3,IF(D1911=1,IF(C1911&gt;=Params!$B$13-3,IF(C1911&lt;Params!$B$13,Params!$B$20,0.3),0.3),IF(C1911&gt;=Params!$B$15-3,IF(C1911&lt;Params!$B$15,Params!$B$21,0.3),0.3)))</f>
        <v/>
      </c>
    </row>
    <row r="1912" ht="15" customHeight="1" s="1">
      <c r="A1912" s="9" t="n">
        <v>1909</v>
      </c>
      <c r="B1912" s="6" t="inlineStr">
        <is>
          <t>21/03</t>
        </is>
      </c>
      <c r="C1912" s="6" t="n">
        <v>12</v>
      </c>
      <c r="D1912" s="6" t="n">
        <v>0</v>
      </c>
      <c r="E1912" s="10">
        <f>IF(D1912=1, IF(OR(C1912&lt;10, C1912&gt;=15),1,0), IF(OR(C1912&lt;7, C1912&gt;=18),1,0))</f>
        <v/>
      </c>
      <c r="F1912" s="11" t="n">
        <v>2.418</v>
      </c>
      <c r="G1912" s="12">
        <f>0.78*8</f>
        <v/>
      </c>
      <c r="H1912" s="12">
        <f>F1912-G1912</f>
        <v/>
      </c>
      <c r="I1912" s="10">
        <f>IF(E1912=0,"Fora",IF(E1911=0,"Carg xar",IF(H1912&lt;0,IF(M1912&lt;0.9,"Carg FV","Stby"),IF(M1912&gt;P1912,"V2H",IF(M1912&lt;0.9,"Carg xar","Stby")))))</f>
        <v/>
      </c>
      <c r="J1912" s="12">
        <f>IF(OR(I1912="Carg FV",I1912="Carg xar"),MIN(IF(I1912="Carg FV",ABS(H1912),7.4),7.4,MAX(0,(0.9-M1912)*40)*0.95),0)</f>
        <v/>
      </c>
      <c r="K1912" s="12">
        <f>IF(I1912="V2H",MIN(MAX(0,H1912),7.4,MAX(0,(M1912-P1912)*40)*0.95),0)</f>
        <v/>
      </c>
      <c r="L1912" s="12">
        <f>IF(E1912=0,0,MAX(0,H1912-K1912))</f>
        <v/>
      </c>
      <c r="M1912" s="13">
        <f>M1911+J1911/40-IF(I1911="V2H",K1911/(0.95*40),0)-IF(E1912=0,IF(E1911=1,IF(D1912=1,30,40)*0.18/(2*40),0),0)-IF(E1912=1,IF(E1911=0,IF(D1912=1,30,40)*0.18/(2*40),0),0)</f>
        <v/>
      </c>
      <c r="N1912" s="14" t="n">
        <v>0.2</v>
      </c>
      <c r="O1912" s="15">
        <f>K1912*N1912</f>
        <v/>
      </c>
      <c r="P1912">
        <f>IF(E1912=0,0.3,IF(D1912=1,IF(C1912&gt;=Params!$B$13-3,IF(C1912&lt;Params!$B$13,Params!$B$20,0.3),0.3),IF(C1912&gt;=Params!$B$15-3,IF(C1912&lt;Params!$B$15,Params!$B$21,0.3),0.3)))</f>
        <v/>
      </c>
    </row>
    <row r="1913" ht="15" customHeight="1" s="1">
      <c r="A1913" s="9" t="n">
        <v>1910</v>
      </c>
      <c r="B1913" s="6" t="inlineStr">
        <is>
          <t>21/03</t>
        </is>
      </c>
      <c r="C1913" s="6" t="n">
        <v>13</v>
      </c>
      <c r="D1913" s="6" t="n">
        <v>0</v>
      </c>
      <c r="E1913" s="10">
        <f>IF(D1913=1, IF(OR(C1913&lt;10, C1913&gt;=15),1,0), IF(OR(C1913&lt;7, C1913&gt;=18),1,0))</f>
        <v/>
      </c>
      <c r="F1913" s="11" t="n">
        <v>2.811</v>
      </c>
      <c r="G1913" s="12">
        <f>0.75*8</f>
        <v/>
      </c>
      <c r="H1913" s="12">
        <f>F1913-G1913</f>
        <v/>
      </c>
      <c r="I1913" s="10">
        <f>IF(E1913=0,"Fora",IF(E1912=0,"Carg xar",IF(H1913&lt;0,IF(M1913&lt;0.9,"Carg FV","Stby"),IF(M1913&gt;P1913,"V2H",IF(M1913&lt;0.9,"Carg xar","Stby")))))</f>
        <v/>
      </c>
      <c r="J1913" s="12">
        <f>IF(OR(I1913="Carg FV",I1913="Carg xar"),MIN(IF(I1913="Carg FV",ABS(H1913),7.4),7.4,MAX(0,(0.9-M1913)*40)*0.95),0)</f>
        <v/>
      </c>
      <c r="K1913" s="12">
        <f>IF(I1913="V2H",MIN(MAX(0,H1913),7.4,MAX(0,(M1913-P1913)*40)*0.95),0)</f>
        <v/>
      </c>
      <c r="L1913" s="12">
        <f>IF(E1913=0,0,MAX(0,H1913-K1913))</f>
        <v/>
      </c>
      <c r="M1913" s="13">
        <f>M1912+J1912/40-IF(I1912="V2H",K1912/(0.95*40),0)-IF(E1913=0,IF(E1912=1,IF(D1913=1,30,40)*0.18/(2*40),0),0)-IF(E1913=1,IF(E1912=0,IF(D1913=1,30,40)*0.18/(2*40),0),0)</f>
        <v/>
      </c>
      <c r="N1913" s="14" t="n">
        <v>0.2</v>
      </c>
      <c r="O1913" s="15">
        <f>K1913*N1913</f>
        <v/>
      </c>
      <c r="P1913">
        <f>IF(E1913=0,0.3,IF(D1913=1,IF(C1913&gt;=Params!$B$13-3,IF(C1913&lt;Params!$B$13,Params!$B$20,0.3),0.3),IF(C1913&gt;=Params!$B$15-3,IF(C1913&lt;Params!$B$15,Params!$B$21,0.3),0.3)))</f>
        <v/>
      </c>
    </row>
    <row r="1914" ht="15" customHeight="1" s="1">
      <c r="A1914" s="9" t="n">
        <v>1911</v>
      </c>
      <c r="B1914" s="6" t="inlineStr">
        <is>
          <t>21/03</t>
        </is>
      </c>
      <c r="C1914" s="6" t="n">
        <v>14</v>
      </c>
      <c r="D1914" s="6" t="n">
        <v>0</v>
      </c>
      <c r="E1914" s="10">
        <f>IF(D1914=1, IF(OR(C1914&lt;10, C1914&gt;=15),1,0), IF(OR(C1914&lt;7, C1914&gt;=18),1,0))</f>
        <v/>
      </c>
      <c r="F1914" s="11" t="n">
        <v>1.813</v>
      </c>
      <c r="G1914" s="12">
        <f>0.62*8</f>
        <v/>
      </c>
      <c r="H1914" s="12">
        <f>F1914-G1914</f>
        <v/>
      </c>
      <c r="I1914" s="10">
        <f>IF(E1914=0,"Fora",IF(E1913=0,"Carg xar",IF(H1914&lt;0,IF(M1914&lt;0.9,"Carg FV","Stby"),IF(M1914&gt;P1914,"V2H",IF(M1914&lt;0.9,"Carg xar","Stby")))))</f>
        <v/>
      </c>
      <c r="J1914" s="12">
        <f>IF(OR(I1914="Carg FV",I1914="Carg xar"),MIN(IF(I1914="Carg FV",ABS(H1914),7.4),7.4,MAX(0,(0.9-M1914)*40)*0.95),0)</f>
        <v/>
      </c>
      <c r="K1914" s="12">
        <f>IF(I1914="V2H",MIN(MAX(0,H1914),7.4,MAX(0,(M1914-P1914)*40)*0.95),0)</f>
        <v/>
      </c>
      <c r="L1914" s="12">
        <f>IF(E1914=0,0,MAX(0,H1914-K1914))</f>
        <v/>
      </c>
      <c r="M1914" s="13">
        <f>M1913+J1913/40-IF(I1913="V2H",K1913/(0.95*40),0)-IF(E1914=0,IF(E1913=1,IF(D1914=1,30,40)*0.18/(2*40),0),0)-IF(E1914=1,IF(E1913=0,IF(D1914=1,30,40)*0.18/(2*40),0),0)</f>
        <v/>
      </c>
      <c r="N1914" s="14" t="n">
        <v>0.15</v>
      </c>
      <c r="O1914" s="15">
        <f>K1914*N1914</f>
        <v/>
      </c>
      <c r="P1914">
        <f>IF(E1914=0,0.3,IF(D1914=1,IF(C1914&gt;=Params!$B$13-3,IF(C1914&lt;Params!$B$13,Params!$B$20,0.3),0.3),IF(C1914&gt;=Params!$B$15-3,IF(C1914&lt;Params!$B$15,Params!$B$21,0.3),0.3)))</f>
        <v/>
      </c>
    </row>
    <row r="1915" ht="15" customHeight="1" s="1">
      <c r="A1915" s="9" t="n">
        <v>1912</v>
      </c>
      <c r="B1915" s="6" t="inlineStr">
        <is>
          <t>21/03</t>
        </is>
      </c>
      <c r="C1915" s="6" t="n">
        <v>15</v>
      </c>
      <c r="D1915" s="6" t="n">
        <v>0</v>
      </c>
      <c r="E1915" s="10">
        <f>IF(D1915=1, IF(OR(C1915&lt;10, C1915&gt;=15),1,0), IF(OR(C1915&lt;7, C1915&gt;=18),1,0))</f>
        <v/>
      </c>
      <c r="F1915" s="11" t="n">
        <v>1.516</v>
      </c>
      <c r="G1915" s="12">
        <f>0.45*8</f>
        <v/>
      </c>
      <c r="H1915" s="12">
        <f>F1915-G1915</f>
        <v/>
      </c>
      <c r="I1915" s="10">
        <f>IF(E1915=0,"Fora",IF(E1914=0,"Carg xar",IF(H1915&lt;0,IF(M1915&lt;0.9,"Carg FV","Stby"),IF(M1915&gt;P1915,"V2H",IF(M1915&lt;0.9,"Carg xar","Stby")))))</f>
        <v/>
      </c>
      <c r="J1915" s="12">
        <f>IF(OR(I1915="Carg FV",I1915="Carg xar"),MIN(IF(I1915="Carg FV",ABS(H1915),7.4),7.4,MAX(0,(0.9-M1915)*40)*0.95),0)</f>
        <v/>
      </c>
      <c r="K1915" s="12">
        <f>IF(I1915="V2H",MIN(MAX(0,H1915),7.4,MAX(0,(M1915-P1915)*40)*0.95),0)</f>
        <v/>
      </c>
      <c r="L1915" s="12">
        <f>IF(E1915=0,0,MAX(0,H1915-K1915))</f>
        <v/>
      </c>
      <c r="M1915" s="13">
        <f>M1914+J1914/40-IF(I1914="V2H",K1914/(0.95*40),0)-IF(E1915=0,IF(E1914=1,IF(D1915=1,30,40)*0.18/(2*40),0),0)-IF(E1915=1,IF(E1914=0,IF(D1915=1,30,40)*0.18/(2*40),0),0)</f>
        <v/>
      </c>
      <c r="N1915" s="14" t="n">
        <v>0.15</v>
      </c>
      <c r="O1915" s="15">
        <f>K1915*N1915</f>
        <v/>
      </c>
      <c r="P1915">
        <f>IF(E1915=0,0.3,IF(D1915=1,IF(C1915&gt;=Params!$B$13-3,IF(C1915&lt;Params!$B$13,Params!$B$20,0.3),0.3),IF(C1915&gt;=Params!$B$15-3,IF(C1915&lt;Params!$B$15,Params!$B$21,0.3),0.3)))</f>
        <v/>
      </c>
    </row>
    <row r="1916" ht="15" customHeight="1" s="1">
      <c r="A1916" s="9" t="n">
        <v>1913</v>
      </c>
      <c r="B1916" s="6" t="inlineStr">
        <is>
          <t>21/03</t>
        </is>
      </c>
      <c r="C1916" s="6" t="n">
        <v>16</v>
      </c>
      <c r="D1916" s="6" t="n">
        <v>0</v>
      </c>
      <c r="E1916" s="10">
        <f>IF(D1916=1, IF(OR(C1916&lt;10, C1916&gt;=15),1,0), IF(OR(C1916&lt;7, C1916&gt;=18),1,0))</f>
        <v/>
      </c>
      <c r="F1916" s="11" t="n">
        <v>1.53</v>
      </c>
      <c r="G1916" s="12">
        <f>0.25*8</f>
        <v/>
      </c>
      <c r="H1916" s="12">
        <f>F1916-G1916</f>
        <v/>
      </c>
      <c r="I1916" s="10">
        <f>IF(E1916=0,"Fora",IF(E1915=0,"Carg xar",IF(H1916&lt;0,IF(M1916&lt;0.9,"Carg FV","Stby"),IF(M1916&gt;P1916,"V2H",IF(M1916&lt;0.9,"Carg xar","Stby")))))</f>
        <v/>
      </c>
      <c r="J1916" s="12">
        <f>IF(OR(I1916="Carg FV",I1916="Carg xar"),MIN(IF(I1916="Carg FV",ABS(H1916),7.4),7.4,MAX(0,(0.9-M1916)*40)*0.95),0)</f>
        <v/>
      </c>
      <c r="K1916" s="12">
        <f>IF(I1916="V2H",MIN(MAX(0,H1916),7.4,MAX(0,(M1916-P1916)*40)*0.95),0)</f>
        <v/>
      </c>
      <c r="L1916" s="12">
        <f>IF(E1916=0,0,MAX(0,H1916-K1916))</f>
        <v/>
      </c>
      <c r="M1916" s="13">
        <f>M1915+J1915/40-IF(I1915="V2H",K1915/(0.95*40),0)-IF(E1916=0,IF(E1915=1,IF(D1916=1,30,40)*0.18/(2*40),0),0)-IF(E1916=1,IF(E1915=0,IF(D1916=1,30,40)*0.18/(2*40),0),0)</f>
        <v/>
      </c>
      <c r="N1916" s="14" t="n">
        <v>0.15</v>
      </c>
      <c r="O1916" s="15">
        <f>K1916*N1916</f>
        <v/>
      </c>
      <c r="P1916">
        <f>IF(E1916=0,0.3,IF(D1916=1,IF(C1916&gt;=Params!$B$13-3,IF(C1916&lt;Params!$B$13,Params!$B$20,0.3),0.3),IF(C1916&gt;=Params!$B$15-3,IF(C1916&lt;Params!$B$15,Params!$B$21,0.3),0.3)))</f>
        <v/>
      </c>
    </row>
    <row r="1917" ht="15" customHeight="1" s="1">
      <c r="A1917" s="9" t="n">
        <v>1914</v>
      </c>
      <c r="B1917" s="6" t="inlineStr">
        <is>
          <t>21/03</t>
        </is>
      </c>
      <c r="C1917" s="6" t="n">
        <v>17</v>
      </c>
      <c r="D1917" s="6" t="n">
        <v>0</v>
      </c>
      <c r="E1917" s="10">
        <f>IF(D1917=1, IF(OR(C1917&lt;10, C1917&gt;=15),1,0), IF(OR(C1917&lt;7, C1917&gt;=18),1,0))</f>
        <v/>
      </c>
      <c r="F1917" s="11" t="n">
        <v>1.514</v>
      </c>
      <c r="G1917" s="12">
        <f>0.08*8</f>
        <v/>
      </c>
      <c r="H1917" s="12">
        <f>F1917-G1917</f>
        <v/>
      </c>
      <c r="I1917" s="10">
        <f>IF(E1917=0,"Fora",IF(E1916=0,"Carg xar",IF(H1917&lt;0,IF(M1917&lt;0.9,"Carg FV","Stby"),IF(M1917&gt;P1917,"V2H",IF(M1917&lt;0.9,"Carg xar","Stby")))))</f>
        <v/>
      </c>
      <c r="J1917" s="12">
        <f>IF(OR(I1917="Carg FV",I1917="Carg xar"),MIN(IF(I1917="Carg FV",ABS(H1917),7.4),7.4,MAX(0,(0.9-M1917)*40)*0.95),0)</f>
        <v/>
      </c>
      <c r="K1917" s="12">
        <f>IF(I1917="V2H",MIN(MAX(0,H1917),7.4,MAX(0,(M1917-P1917)*40)*0.95),0)</f>
        <v/>
      </c>
      <c r="L1917" s="12">
        <f>IF(E1917=0,0,MAX(0,H1917-K1917))</f>
        <v/>
      </c>
      <c r="M1917" s="13">
        <f>M1916+J1916/40-IF(I1916="V2H",K1916/(0.95*40),0)-IF(E1917=0,IF(E1916=1,IF(D1917=1,30,40)*0.18/(2*40),0),0)-IF(E1917=1,IF(E1916=0,IF(D1917=1,30,40)*0.18/(2*40),0),0)</f>
        <v/>
      </c>
      <c r="N1917" s="14" t="n">
        <v>0.15</v>
      </c>
      <c r="O1917" s="15">
        <f>K1917*N1917</f>
        <v/>
      </c>
      <c r="P1917">
        <f>IF(E1917=0,0.3,IF(D1917=1,IF(C1917&gt;=Params!$B$13-3,IF(C1917&lt;Params!$B$13,Params!$B$20,0.3),0.3),IF(C1917&gt;=Params!$B$15-3,IF(C1917&lt;Params!$B$15,Params!$B$21,0.3),0.3)))</f>
        <v/>
      </c>
    </row>
    <row r="1918" ht="15" customHeight="1" s="1">
      <c r="A1918" s="9" t="n">
        <v>1915</v>
      </c>
      <c r="B1918" s="6" t="inlineStr">
        <is>
          <t>21/03</t>
        </is>
      </c>
      <c r="C1918" s="6" t="n">
        <v>18</v>
      </c>
      <c r="D1918" s="6" t="n">
        <v>0</v>
      </c>
      <c r="E1918" s="10">
        <f>IF(D1918=1, IF(OR(C1918&lt;10, C1918&gt;=15),1,0), IF(OR(C1918&lt;7, C1918&gt;=18),1,0))</f>
        <v/>
      </c>
      <c r="F1918" s="11" t="n">
        <v>1.589</v>
      </c>
      <c r="G1918" s="12">
        <f>0*8</f>
        <v/>
      </c>
      <c r="H1918" s="12">
        <f>F1918-G1918</f>
        <v/>
      </c>
      <c r="I1918" s="10">
        <f>IF(E1918=0,"Fora",IF(E1917=0,"Carg xar",IF(H1918&lt;0,IF(M1918&lt;0.9,"Carg FV","Stby"),IF(M1918&gt;P1918,"V2H",IF(M1918&lt;0.9,"Carg xar","Stby")))))</f>
        <v/>
      </c>
      <c r="J1918" s="12">
        <f>IF(OR(I1918="Carg FV",I1918="Carg xar"),MIN(IF(I1918="Carg FV",ABS(H1918),7.4),7.4,MAX(0,(0.9-M1918)*40)*0.95),0)</f>
        <v/>
      </c>
      <c r="K1918" s="12">
        <f>IF(I1918="V2H",MIN(MAX(0,H1918),7.4,MAX(0,(M1918-P1918)*40)*0.95),0)</f>
        <v/>
      </c>
      <c r="L1918" s="12">
        <f>IF(E1918=0,0,MAX(0,H1918-K1918))</f>
        <v/>
      </c>
      <c r="M1918" s="13">
        <f>M1917+J1917/40-IF(I1917="V2H",K1917/(0.95*40),0)-IF(E1918=0,IF(E1917=1,IF(D1918=1,30,40)*0.18/(2*40),0),0)-IF(E1918=1,IF(E1917=0,IF(D1918=1,30,40)*0.18/(2*40),0),0)</f>
        <v/>
      </c>
      <c r="N1918" s="14" t="n">
        <v>0.2</v>
      </c>
      <c r="O1918" s="15">
        <f>K1918*N1918</f>
        <v/>
      </c>
      <c r="P1918">
        <f>IF(E1918=0,0.3,IF(D1918=1,IF(C1918&gt;=Params!$B$13-3,IF(C1918&lt;Params!$B$13,Params!$B$20,0.3),0.3),IF(C1918&gt;=Params!$B$15-3,IF(C1918&lt;Params!$B$15,Params!$B$21,0.3),0.3)))</f>
        <v/>
      </c>
    </row>
    <row r="1919" ht="15" customHeight="1" s="1">
      <c r="A1919" s="9" t="n">
        <v>1916</v>
      </c>
      <c r="B1919" s="6" t="inlineStr">
        <is>
          <t>21/03</t>
        </is>
      </c>
      <c r="C1919" s="6" t="n">
        <v>19</v>
      </c>
      <c r="D1919" s="6" t="n">
        <v>0</v>
      </c>
      <c r="E1919" s="10">
        <f>IF(D1919=1, IF(OR(C1919&lt;10, C1919&gt;=15),1,0), IF(OR(C1919&lt;7, C1919&gt;=18),1,0))</f>
        <v/>
      </c>
      <c r="F1919" s="11" t="n">
        <v>1.744</v>
      </c>
      <c r="G1919" s="12">
        <f>0*8</f>
        <v/>
      </c>
      <c r="H1919" s="12">
        <f>F1919-G1919</f>
        <v/>
      </c>
      <c r="I1919" s="10">
        <f>IF(E1919=0,"Fora",IF(E1918=0,"Carg xar",IF(H1919&lt;0,IF(M1919&lt;0.9,"Carg FV","Stby"),IF(M1919&gt;P1919,"V2H",IF(M1919&lt;0.9,"Carg xar","Stby")))))</f>
        <v/>
      </c>
      <c r="J1919" s="12">
        <f>IF(OR(I1919="Carg FV",I1919="Carg xar"),MIN(IF(I1919="Carg FV",ABS(H1919),7.4),7.4,MAX(0,(0.9-M1919)*40)*0.95),0)</f>
        <v/>
      </c>
      <c r="K1919" s="12">
        <f>IF(I1919="V2H",MIN(MAX(0,H1919),7.4,MAX(0,(M1919-P1919)*40)*0.95),0)</f>
        <v/>
      </c>
      <c r="L1919" s="12">
        <f>IF(E1919=0,0,MAX(0,H1919-K1919))</f>
        <v/>
      </c>
      <c r="M1919" s="13">
        <f>M1918+J1918/40-IF(I1918="V2H",K1918/(0.95*40),0)-IF(E1919=0,IF(E1918=1,IF(D1919=1,30,40)*0.18/(2*40),0),0)-IF(E1919=1,IF(E1918=0,IF(D1919=1,30,40)*0.18/(2*40),0),0)</f>
        <v/>
      </c>
      <c r="N1919" s="14" t="n">
        <v>0.2</v>
      </c>
      <c r="O1919" s="15">
        <f>K1919*N1919</f>
        <v/>
      </c>
      <c r="P1919">
        <f>IF(E1919=0,0.3,IF(D1919=1,IF(C1919&gt;=Params!$B$13-3,IF(C1919&lt;Params!$B$13,Params!$B$20,0.3),0.3),IF(C1919&gt;=Params!$B$15-3,IF(C1919&lt;Params!$B$15,Params!$B$21,0.3),0.3)))</f>
        <v/>
      </c>
    </row>
    <row r="1920" ht="15" customHeight="1" s="1">
      <c r="A1920" s="9" t="n">
        <v>1917</v>
      </c>
      <c r="B1920" s="6" t="inlineStr">
        <is>
          <t>21/03</t>
        </is>
      </c>
      <c r="C1920" s="6" t="n">
        <v>20</v>
      </c>
      <c r="D1920" s="6" t="n">
        <v>0</v>
      </c>
      <c r="E1920" s="10">
        <f>IF(D1920=1, IF(OR(C1920&lt;10, C1920&gt;=15),1,0), IF(OR(C1920&lt;7, C1920&gt;=18),1,0))</f>
        <v/>
      </c>
      <c r="F1920" s="11" t="n">
        <v>2.012</v>
      </c>
      <c r="G1920" s="12">
        <f>0*8</f>
        <v/>
      </c>
      <c r="H1920" s="12">
        <f>F1920-G1920</f>
        <v/>
      </c>
      <c r="I1920" s="10">
        <f>IF(E1920=0,"Fora",IF(E1919=0,"Carg xar",IF(H1920&lt;0,IF(M1920&lt;0.9,"Carg FV","Stby"),IF(M1920&gt;P1920,"V2H",IF(M1920&lt;0.9,"Carg xar","Stby")))))</f>
        <v/>
      </c>
      <c r="J1920" s="12">
        <f>IF(OR(I1920="Carg FV",I1920="Carg xar"),MIN(IF(I1920="Carg FV",ABS(H1920),7.4),7.4,MAX(0,(0.9-M1920)*40)*0.95),0)</f>
        <v/>
      </c>
      <c r="K1920" s="12">
        <f>IF(I1920="V2H",MIN(MAX(0,H1920),7.4,MAX(0,(M1920-P1920)*40)*0.95),0)</f>
        <v/>
      </c>
      <c r="L1920" s="12">
        <f>IF(E1920=0,0,MAX(0,H1920-K1920))</f>
        <v/>
      </c>
      <c r="M1920" s="13">
        <f>M1919+J1919/40-IF(I1919="V2H",K1919/(0.95*40),0)-IF(E1920=0,IF(E1919=1,IF(D1920=1,30,40)*0.18/(2*40),0),0)-IF(E1920=1,IF(E1919=0,IF(D1920=1,30,40)*0.18/(2*40),0),0)</f>
        <v/>
      </c>
      <c r="N1920" s="14" t="n">
        <v>0.2</v>
      </c>
      <c r="O1920" s="15">
        <f>K1920*N1920</f>
        <v/>
      </c>
      <c r="P1920">
        <f>IF(E1920=0,0.3,IF(D1920=1,IF(C1920&gt;=Params!$B$13-3,IF(C1920&lt;Params!$B$13,Params!$B$20,0.3),0.3),IF(C1920&gt;=Params!$B$15-3,IF(C1920&lt;Params!$B$15,Params!$B$21,0.3),0.3)))</f>
        <v/>
      </c>
    </row>
    <row r="1921" ht="15" customHeight="1" s="1">
      <c r="A1921" s="9" t="n">
        <v>1918</v>
      </c>
      <c r="B1921" s="6" t="inlineStr">
        <is>
          <t>21/03</t>
        </is>
      </c>
      <c r="C1921" s="6" t="n">
        <v>21</v>
      </c>
      <c r="D1921" s="6" t="n">
        <v>0</v>
      </c>
      <c r="E1921" s="10">
        <f>IF(D1921=1, IF(OR(C1921&lt;10, C1921&gt;=15),1,0), IF(OR(C1921&lt;7, C1921&gt;=18),1,0))</f>
        <v/>
      </c>
      <c r="F1921" s="11" t="n">
        <v>2.485</v>
      </c>
      <c r="G1921" s="12">
        <f>0*8</f>
        <v/>
      </c>
      <c r="H1921" s="12">
        <f>F1921-G1921</f>
        <v/>
      </c>
      <c r="I1921" s="10">
        <f>IF(E1921=0,"Fora",IF(E1920=0,"Carg xar",IF(H1921&lt;0,IF(M1921&lt;0.9,"Carg FV","Stby"),IF(M1921&gt;P1921,"V2H",IF(M1921&lt;0.9,"Carg xar","Stby")))))</f>
        <v/>
      </c>
      <c r="J1921" s="12">
        <f>IF(OR(I1921="Carg FV",I1921="Carg xar"),MIN(IF(I1921="Carg FV",ABS(H1921),7.4),7.4,MAX(0,(0.9-M1921)*40)*0.95),0)</f>
        <v/>
      </c>
      <c r="K1921" s="12">
        <f>IF(I1921="V2H",MIN(MAX(0,H1921),7.4,MAX(0,(M1921-P1921)*40)*0.95),0)</f>
        <v/>
      </c>
      <c r="L1921" s="12">
        <f>IF(E1921=0,0,MAX(0,H1921-K1921))</f>
        <v/>
      </c>
      <c r="M1921" s="13">
        <f>M1920+J1920/40-IF(I1920="V2H",K1920/(0.95*40),0)-IF(E1921=0,IF(E1920=1,IF(D1921=1,30,40)*0.18/(2*40),0),0)-IF(E1921=1,IF(E1920=0,IF(D1921=1,30,40)*0.18/(2*40),0),0)</f>
        <v/>
      </c>
      <c r="N1921" s="14" t="n">
        <v>0.2</v>
      </c>
      <c r="O1921" s="15">
        <f>K1921*N1921</f>
        <v/>
      </c>
      <c r="P1921">
        <f>IF(E1921=0,0.3,IF(D1921=1,IF(C1921&gt;=Params!$B$13-3,IF(C1921&lt;Params!$B$13,Params!$B$20,0.3),0.3),IF(C1921&gt;=Params!$B$15-3,IF(C1921&lt;Params!$B$15,Params!$B$21,0.3),0.3)))</f>
        <v/>
      </c>
    </row>
    <row r="1922" ht="15" customHeight="1" s="1">
      <c r="A1922" s="9" t="n">
        <v>1919</v>
      </c>
      <c r="B1922" s="6" t="inlineStr">
        <is>
          <t>21/03</t>
        </is>
      </c>
      <c r="C1922" s="6" t="n">
        <v>22</v>
      </c>
      <c r="D1922" s="6" t="n">
        <v>0</v>
      </c>
      <c r="E1922" s="10">
        <f>IF(D1922=1, IF(OR(C1922&lt;10, C1922&gt;=15),1,0), IF(OR(C1922&lt;7, C1922&gt;=18),1,0))</f>
        <v/>
      </c>
      <c r="F1922" s="11" t="n">
        <v>2.399</v>
      </c>
      <c r="G1922" s="12">
        <f>0*8</f>
        <v/>
      </c>
      <c r="H1922" s="12">
        <f>F1922-G1922</f>
        <v/>
      </c>
      <c r="I1922" s="10">
        <f>IF(E1922=0,"Fora",IF(E1921=0,"Carg xar",IF(H1922&lt;0,IF(M1922&lt;0.9,"Carg FV","Stby"),IF(M1922&gt;P1922,"V2H",IF(M1922&lt;0.9,"Carg xar","Stby")))))</f>
        <v/>
      </c>
      <c r="J1922" s="12">
        <f>IF(OR(I1922="Carg FV",I1922="Carg xar"),MIN(IF(I1922="Carg FV",ABS(H1922),7.4),7.4,MAX(0,(0.9-M1922)*40)*0.95),0)</f>
        <v/>
      </c>
      <c r="K1922" s="12">
        <f>IF(I1922="V2H",MIN(MAX(0,H1922),7.4,MAX(0,(M1922-P1922)*40)*0.95),0)</f>
        <v/>
      </c>
      <c r="L1922" s="12">
        <f>IF(E1922=0,0,MAX(0,H1922-K1922))</f>
        <v/>
      </c>
      <c r="M1922" s="13">
        <f>M1921+J1921/40-IF(I1921="V2H",K1921/(0.95*40),0)-IF(E1922=0,IF(E1921=1,IF(D1922=1,30,40)*0.18/(2*40),0),0)-IF(E1922=1,IF(E1921=0,IF(D1922=1,30,40)*0.18/(2*40),0),0)</f>
        <v/>
      </c>
      <c r="N1922" s="14" t="n">
        <v>0.15</v>
      </c>
      <c r="O1922" s="15">
        <f>K1922*N1922</f>
        <v/>
      </c>
      <c r="P1922">
        <f>IF(E1922=0,0.3,IF(D1922=1,IF(C1922&gt;=Params!$B$13-3,IF(C1922&lt;Params!$B$13,Params!$B$20,0.3),0.3),IF(C1922&gt;=Params!$B$15-3,IF(C1922&lt;Params!$B$15,Params!$B$21,0.3),0.3)))</f>
        <v/>
      </c>
    </row>
    <row r="1923" ht="15" customHeight="1" s="1">
      <c r="A1923" s="9" t="n">
        <v>1920</v>
      </c>
      <c r="B1923" s="6" t="inlineStr">
        <is>
          <t>21/03</t>
        </is>
      </c>
      <c r="C1923" s="6" t="n">
        <v>23</v>
      </c>
      <c r="D1923" s="6" t="n">
        <v>0</v>
      </c>
      <c r="E1923" s="10">
        <f>IF(D1923=1, IF(OR(C1923&lt;10, C1923&gt;=15),1,0), IF(OR(C1923&lt;7, C1923&gt;=18),1,0))</f>
        <v/>
      </c>
      <c r="F1923" s="11" t="n">
        <v>2.08</v>
      </c>
      <c r="G1923" s="12">
        <f>0*8</f>
        <v/>
      </c>
      <c r="H1923" s="12">
        <f>F1923-G1923</f>
        <v/>
      </c>
      <c r="I1923" s="10">
        <f>IF(E1923=0,"Fora",IF(E1922=0,"Carg xar",IF(H1923&lt;0,IF(M1923&lt;0.9,"Carg FV","Stby"),IF(M1923&gt;P1923,"V2H",IF(M1923&lt;0.9,"Carg xar","Stby")))))</f>
        <v/>
      </c>
      <c r="J1923" s="12">
        <f>IF(OR(I1923="Carg FV",I1923="Carg xar"),MIN(IF(I1923="Carg FV",ABS(H1923),7.4),7.4,MAX(0,(0.9-M1923)*40)*0.95),0)</f>
        <v/>
      </c>
      <c r="K1923" s="12">
        <f>IF(I1923="V2H",MIN(MAX(0,H1923),7.4,MAX(0,(M1923-P1923)*40)*0.95),0)</f>
        <v/>
      </c>
      <c r="L1923" s="12">
        <f>IF(E1923=0,0,MAX(0,H1923-K1923))</f>
        <v/>
      </c>
      <c r="M1923" s="13">
        <f>M1922+J1922/40-IF(I1922="V2H",K1922/(0.95*40),0)-IF(E1923=0,IF(E1922=1,IF(D1923=1,30,40)*0.18/(2*40),0),0)-IF(E1923=1,IF(E1922=0,IF(D1923=1,30,40)*0.18/(2*40),0),0)</f>
        <v/>
      </c>
      <c r="N1923" s="14" t="n">
        <v>0.15</v>
      </c>
      <c r="O1923" s="15">
        <f>K1923*N1923</f>
        <v/>
      </c>
      <c r="P1923">
        <f>IF(E1923=0,0.3,IF(D1923=1,IF(C1923&gt;=Params!$B$13-3,IF(C1923&lt;Params!$B$13,Params!$B$20,0.3),0.3),IF(C1923&gt;=Params!$B$15-3,IF(C1923&lt;Params!$B$15,Params!$B$21,0.3),0.3)))</f>
        <v/>
      </c>
    </row>
    <row r="1924" ht="15" customHeight="1" s="1">
      <c r="A1924" s="9" t="n">
        <v>1921</v>
      </c>
      <c r="B1924" s="6" t="inlineStr">
        <is>
          <t>22/03</t>
        </is>
      </c>
      <c r="C1924" s="6" t="n">
        <v>0</v>
      </c>
      <c r="D1924" s="6" t="n">
        <v>1</v>
      </c>
      <c r="E1924" s="10">
        <f>IF(D1924=1, IF(OR(C1924&lt;10, C1924&gt;=15),1,0), IF(OR(C1924&lt;7, C1924&gt;=18),1,0))</f>
        <v/>
      </c>
      <c r="F1924" s="11" t="n">
        <v>1.482</v>
      </c>
      <c r="G1924" s="12">
        <f>0*8</f>
        <v/>
      </c>
      <c r="H1924" s="12">
        <f>F1924-G1924</f>
        <v/>
      </c>
      <c r="I1924" s="10">
        <f>IF(E1924=0,"Fora",IF(E1923=0,"Carg xar",IF(H1924&lt;0,IF(M1924&lt;0.9,"Carg FV","Stby"),IF(M1924&gt;P1924,"V2H",IF(M1924&lt;0.9,"Carg xar","Stby")))))</f>
        <v/>
      </c>
      <c r="J1924" s="12">
        <f>IF(OR(I1924="Carg FV",I1924="Carg xar"),MIN(IF(I1924="Carg FV",ABS(H1924),7.4),7.4,MAX(0,(0.9-M1924)*40)*0.95),0)</f>
        <v/>
      </c>
      <c r="K1924" s="12">
        <f>IF(I1924="V2H",MIN(MAX(0,H1924),7.4,MAX(0,(M1924-P1924)*40)*0.95),0)</f>
        <v/>
      </c>
      <c r="L1924" s="12">
        <f>IF(E1924=0,0,MAX(0,H1924-K1924))</f>
        <v/>
      </c>
      <c r="M1924" s="13">
        <f>M1923+J1923/40-IF(I1923="V2H",K1923/(0.95*40),0)-IF(E1924=0,IF(E1923=1,IF(D1924=1,30,40)*0.18/(2*40),0),0)-IF(E1924=1,IF(E1923=0,IF(D1924=1,30,40)*0.18/(2*40),0),0)</f>
        <v/>
      </c>
      <c r="N1924" s="14" t="n">
        <v>0.09</v>
      </c>
      <c r="O1924" s="15">
        <f>K1924*N1924</f>
        <v/>
      </c>
      <c r="P1924">
        <f>IF(E1924=0,0.3,IF(D1924=1,IF(C1924&gt;=Params!$B$13-3,IF(C1924&lt;Params!$B$13,Params!$B$20,0.3),0.3),IF(C1924&gt;=Params!$B$15-3,IF(C1924&lt;Params!$B$15,Params!$B$21,0.3),0.3)))</f>
        <v/>
      </c>
    </row>
    <row r="1925" ht="15" customHeight="1" s="1">
      <c r="A1925" s="9" t="n">
        <v>1922</v>
      </c>
      <c r="B1925" s="6" t="inlineStr">
        <is>
          <t>22/03</t>
        </is>
      </c>
      <c r="C1925" s="6" t="n">
        <v>1</v>
      </c>
      <c r="D1925" s="6" t="n">
        <v>1</v>
      </c>
      <c r="E1925" s="10">
        <f>IF(D1925=1, IF(OR(C1925&lt;10, C1925&gt;=15),1,0), IF(OR(C1925&lt;7, C1925&gt;=18),1,0))</f>
        <v/>
      </c>
      <c r="F1925" s="11" t="n">
        <v>1.481</v>
      </c>
      <c r="G1925" s="12">
        <f>0*8</f>
        <v/>
      </c>
      <c r="H1925" s="12">
        <f>F1925-G1925</f>
        <v/>
      </c>
      <c r="I1925" s="10">
        <f>IF(E1925=0,"Fora",IF(E1924=0,"Carg xar",IF(H1925&lt;0,IF(M1925&lt;0.9,"Carg FV","Stby"),IF(M1925&gt;P1925,"V2H",IF(M1925&lt;0.9,"Carg xar","Stby")))))</f>
        <v/>
      </c>
      <c r="J1925" s="12">
        <f>IF(OR(I1925="Carg FV",I1925="Carg xar"),MIN(IF(I1925="Carg FV",ABS(H1925),7.4),7.4,MAX(0,(0.9-M1925)*40)*0.95),0)</f>
        <v/>
      </c>
      <c r="K1925" s="12">
        <f>IF(I1925="V2H",MIN(MAX(0,H1925),7.4,MAX(0,(M1925-P1925)*40)*0.95),0)</f>
        <v/>
      </c>
      <c r="L1925" s="12">
        <f>IF(E1925=0,0,MAX(0,H1925-K1925))</f>
        <v/>
      </c>
      <c r="M1925" s="13">
        <f>M1924+J1924/40-IF(I1924="V2H",K1924/(0.95*40),0)-IF(E1925=0,IF(E1924=1,IF(D1925=1,30,40)*0.18/(2*40),0),0)-IF(E1925=1,IF(E1924=0,IF(D1925=1,30,40)*0.18/(2*40),0),0)</f>
        <v/>
      </c>
      <c r="N1925" s="14" t="n">
        <v>0.09</v>
      </c>
      <c r="O1925" s="15">
        <f>K1925*N1925</f>
        <v/>
      </c>
      <c r="P1925">
        <f>IF(E1925=0,0.3,IF(D1925=1,IF(C1925&gt;=Params!$B$13-3,IF(C1925&lt;Params!$B$13,Params!$B$20,0.3),0.3),IF(C1925&gt;=Params!$B$15-3,IF(C1925&lt;Params!$B$15,Params!$B$21,0.3),0.3)))</f>
        <v/>
      </c>
    </row>
    <row r="1926" ht="15" customHeight="1" s="1">
      <c r="A1926" s="9" t="n">
        <v>1923</v>
      </c>
      <c r="B1926" s="6" t="inlineStr">
        <is>
          <t>22/03</t>
        </is>
      </c>
      <c r="C1926" s="6" t="n">
        <v>2</v>
      </c>
      <c r="D1926" s="6" t="n">
        <v>1</v>
      </c>
      <c r="E1926" s="10">
        <f>IF(D1926=1, IF(OR(C1926&lt;10, C1926&gt;=15),1,0), IF(OR(C1926&lt;7, C1926&gt;=18),1,0))</f>
        <v/>
      </c>
      <c r="F1926" s="11" t="n">
        <v>1.617</v>
      </c>
      <c r="G1926" s="12">
        <f>0*8</f>
        <v/>
      </c>
      <c r="H1926" s="12">
        <f>F1926-G1926</f>
        <v/>
      </c>
      <c r="I1926" s="10">
        <f>IF(E1926=0,"Fora",IF(E1925=0,"Carg xar",IF(H1926&lt;0,IF(M1926&lt;0.9,"Carg FV","Stby"),IF(M1926&gt;P1926,"V2H",IF(M1926&lt;0.9,"Carg xar","Stby")))))</f>
        <v/>
      </c>
      <c r="J1926" s="12">
        <f>IF(OR(I1926="Carg FV",I1926="Carg xar"),MIN(IF(I1926="Carg FV",ABS(H1926),7.4),7.4,MAX(0,(0.9-M1926)*40)*0.95),0)</f>
        <v/>
      </c>
      <c r="K1926" s="12">
        <f>IF(I1926="V2H",MIN(MAX(0,H1926),7.4,MAX(0,(M1926-P1926)*40)*0.95),0)</f>
        <v/>
      </c>
      <c r="L1926" s="12">
        <f>IF(E1926=0,0,MAX(0,H1926-K1926))</f>
        <v/>
      </c>
      <c r="M1926" s="13">
        <f>M1925+J1925/40-IF(I1925="V2H",K1925/(0.95*40),0)-IF(E1926=0,IF(E1925=1,IF(D1926=1,30,40)*0.18/(2*40),0),0)-IF(E1926=1,IF(E1925=0,IF(D1926=1,30,40)*0.18/(2*40),0),0)</f>
        <v/>
      </c>
      <c r="N1926" s="14" t="n">
        <v>0.09</v>
      </c>
      <c r="O1926" s="15">
        <f>K1926*N1926</f>
        <v/>
      </c>
      <c r="P1926">
        <f>IF(E1926=0,0.3,IF(D1926=1,IF(C1926&gt;=Params!$B$13-3,IF(C1926&lt;Params!$B$13,Params!$B$20,0.3),0.3),IF(C1926&gt;=Params!$B$15-3,IF(C1926&lt;Params!$B$15,Params!$B$21,0.3),0.3)))</f>
        <v/>
      </c>
    </row>
    <row r="1927" ht="15" customHeight="1" s="1">
      <c r="A1927" s="9" t="n">
        <v>1924</v>
      </c>
      <c r="B1927" s="6" t="inlineStr">
        <is>
          <t>22/03</t>
        </is>
      </c>
      <c r="C1927" s="6" t="n">
        <v>3</v>
      </c>
      <c r="D1927" s="6" t="n">
        <v>1</v>
      </c>
      <c r="E1927" s="10">
        <f>IF(D1927=1, IF(OR(C1927&lt;10, C1927&gt;=15),1,0), IF(OR(C1927&lt;7, C1927&gt;=18),1,0))</f>
        <v/>
      </c>
      <c r="F1927" s="11" t="n">
        <v>1.383</v>
      </c>
      <c r="G1927" s="12">
        <f>0*8</f>
        <v/>
      </c>
      <c r="H1927" s="12">
        <f>F1927-G1927</f>
        <v/>
      </c>
      <c r="I1927" s="10">
        <f>IF(E1927=0,"Fora",IF(E1926=0,"Carg xar",IF(H1927&lt;0,IF(M1927&lt;0.9,"Carg FV","Stby"),IF(M1927&gt;P1927,"V2H",IF(M1927&lt;0.9,"Carg xar","Stby")))))</f>
        <v/>
      </c>
      <c r="J1927" s="12">
        <f>IF(OR(I1927="Carg FV",I1927="Carg xar"),MIN(IF(I1927="Carg FV",ABS(H1927),7.4),7.4,MAX(0,(0.9-M1927)*40)*0.95),0)</f>
        <v/>
      </c>
      <c r="K1927" s="12">
        <f>IF(I1927="V2H",MIN(MAX(0,H1927),7.4,MAX(0,(M1927-P1927)*40)*0.95),0)</f>
        <v/>
      </c>
      <c r="L1927" s="12">
        <f>IF(E1927=0,0,MAX(0,H1927-K1927))</f>
        <v/>
      </c>
      <c r="M1927" s="13">
        <f>M1926+J1926/40-IF(I1926="V2H",K1926/(0.95*40),0)-IF(E1927=0,IF(E1926=1,IF(D1927=1,30,40)*0.18/(2*40),0),0)-IF(E1927=1,IF(E1926=0,IF(D1927=1,30,40)*0.18/(2*40),0),0)</f>
        <v/>
      </c>
      <c r="N1927" s="14" t="n">
        <v>0.09</v>
      </c>
      <c r="O1927" s="15">
        <f>K1927*N1927</f>
        <v/>
      </c>
      <c r="P1927">
        <f>IF(E1927=0,0.3,IF(D1927=1,IF(C1927&gt;=Params!$B$13-3,IF(C1927&lt;Params!$B$13,Params!$B$20,0.3),0.3),IF(C1927&gt;=Params!$B$15-3,IF(C1927&lt;Params!$B$15,Params!$B$21,0.3),0.3)))</f>
        <v/>
      </c>
    </row>
    <row r="1928" ht="15" customHeight="1" s="1">
      <c r="A1928" s="9" t="n">
        <v>1925</v>
      </c>
      <c r="B1928" s="6" t="inlineStr">
        <is>
          <t>22/03</t>
        </is>
      </c>
      <c r="C1928" s="6" t="n">
        <v>4</v>
      </c>
      <c r="D1928" s="6" t="n">
        <v>1</v>
      </c>
      <c r="E1928" s="10">
        <f>IF(D1928=1, IF(OR(C1928&lt;10, C1928&gt;=15),1,0), IF(OR(C1928&lt;7, C1928&gt;=18),1,0))</f>
        <v/>
      </c>
      <c r="F1928" s="11" t="n">
        <v>1.489</v>
      </c>
      <c r="G1928" s="12">
        <f>0*8</f>
        <v/>
      </c>
      <c r="H1928" s="12">
        <f>F1928-G1928</f>
        <v/>
      </c>
      <c r="I1928" s="10">
        <f>IF(E1928=0,"Fora",IF(E1927=0,"Carg xar",IF(H1928&lt;0,IF(M1928&lt;0.9,"Carg FV","Stby"),IF(M1928&gt;P1928,"V2H",IF(M1928&lt;0.9,"Carg xar","Stby")))))</f>
        <v/>
      </c>
      <c r="J1928" s="12">
        <f>IF(OR(I1928="Carg FV",I1928="Carg xar"),MIN(IF(I1928="Carg FV",ABS(H1928),7.4),7.4,MAX(0,(0.9-M1928)*40)*0.95),0)</f>
        <v/>
      </c>
      <c r="K1928" s="12">
        <f>IF(I1928="V2H",MIN(MAX(0,H1928),7.4,MAX(0,(M1928-P1928)*40)*0.95),0)</f>
        <v/>
      </c>
      <c r="L1928" s="12">
        <f>IF(E1928=0,0,MAX(0,H1928-K1928))</f>
        <v/>
      </c>
      <c r="M1928" s="13">
        <f>M1927+J1927/40-IF(I1927="V2H",K1927/(0.95*40),0)-IF(E1928=0,IF(E1927=1,IF(D1928=1,30,40)*0.18/(2*40),0),0)-IF(E1928=1,IF(E1927=0,IF(D1928=1,30,40)*0.18/(2*40),0),0)</f>
        <v/>
      </c>
      <c r="N1928" s="14" t="n">
        <v>0.09</v>
      </c>
      <c r="O1928" s="15">
        <f>K1928*N1928</f>
        <v/>
      </c>
      <c r="P1928">
        <f>IF(E1928=0,0.3,IF(D1928=1,IF(C1928&gt;=Params!$B$13-3,IF(C1928&lt;Params!$B$13,Params!$B$20,0.3),0.3),IF(C1928&gt;=Params!$B$15-3,IF(C1928&lt;Params!$B$15,Params!$B$21,0.3),0.3)))</f>
        <v/>
      </c>
    </row>
    <row r="1929" ht="15" customHeight="1" s="1">
      <c r="A1929" s="9" t="n">
        <v>1926</v>
      </c>
      <c r="B1929" s="6" t="inlineStr">
        <is>
          <t>22/03</t>
        </is>
      </c>
      <c r="C1929" s="6" t="n">
        <v>5</v>
      </c>
      <c r="D1929" s="6" t="n">
        <v>1</v>
      </c>
      <c r="E1929" s="10">
        <f>IF(D1929=1, IF(OR(C1929&lt;10, C1929&gt;=15),1,0), IF(OR(C1929&lt;7, C1929&gt;=18),1,0))</f>
        <v/>
      </c>
      <c r="F1929" s="11" t="n">
        <v>2.444</v>
      </c>
      <c r="G1929" s="12">
        <f>0*8</f>
        <v/>
      </c>
      <c r="H1929" s="12">
        <f>F1929-G1929</f>
        <v/>
      </c>
      <c r="I1929" s="10">
        <f>IF(E1929=0,"Fora",IF(E1928=0,"Carg xar",IF(H1929&lt;0,IF(M1929&lt;0.9,"Carg FV","Stby"),IF(M1929&gt;P1929,"V2H",IF(M1929&lt;0.9,"Carg xar","Stby")))))</f>
        <v/>
      </c>
      <c r="J1929" s="12">
        <f>IF(OR(I1929="Carg FV",I1929="Carg xar"),MIN(IF(I1929="Carg FV",ABS(H1929),7.4),7.4,MAX(0,(0.9-M1929)*40)*0.95),0)</f>
        <v/>
      </c>
      <c r="K1929" s="12">
        <f>IF(I1929="V2H",MIN(MAX(0,H1929),7.4,MAX(0,(M1929-P1929)*40)*0.95),0)</f>
        <v/>
      </c>
      <c r="L1929" s="12">
        <f>IF(E1929=0,0,MAX(0,H1929-K1929))</f>
        <v/>
      </c>
      <c r="M1929" s="13">
        <f>M1928+J1928/40-IF(I1928="V2H",K1928/(0.95*40),0)-IF(E1929=0,IF(E1928=1,IF(D1929=1,30,40)*0.18/(2*40),0),0)-IF(E1929=1,IF(E1928=0,IF(D1929=1,30,40)*0.18/(2*40),0),0)</f>
        <v/>
      </c>
      <c r="N1929" s="14" t="n">
        <v>0.09</v>
      </c>
      <c r="O1929" s="15">
        <f>K1929*N1929</f>
        <v/>
      </c>
      <c r="P1929">
        <f>IF(E1929=0,0.3,IF(D1929=1,IF(C1929&gt;=Params!$B$13-3,IF(C1929&lt;Params!$B$13,Params!$B$20,0.3),0.3),IF(C1929&gt;=Params!$B$15-3,IF(C1929&lt;Params!$B$15,Params!$B$21,0.3),0.3)))</f>
        <v/>
      </c>
    </row>
    <row r="1930" ht="15" customHeight="1" s="1">
      <c r="A1930" s="9" t="n">
        <v>1927</v>
      </c>
      <c r="B1930" s="6" t="inlineStr">
        <is>
          <t>22/03</t>
        </is>
      </c>
      <c r="C1930" s="6" t="n">
        <v>6</v>
      </c>
      <c r="D1930" s="6" t="n">
        <v>1</v>
      </c>
      <c r="E1930" s="10">
        <f>IF(D1930=1, IF(OR(C1930&lt;10, C1930&gt;=15),1,0), IF(OR(C1930&lt;7, C1930&gt;=18),1,0))</f>
        <v/>
      </c>
      <c r="F1930" s="11" t="n">
        <v>1.677</v>
      </c>
      <c r="G1930" s="12">
        <f>0*8</f>
        <v/>
      </c>
      <c r="H1930" s="12">
        <f>F1930-G1930</f>
        <v/>
      </c>
      <c r="I1930" s="10">
        <f>IF(E1930=0,"Fora",IF(E1929=0,"Carg xar",IF(H1930&lt;0,IF(M1930&lt;0.9,"Carg FV","Stby"),IF(M1930&gt;P1930,"V2H",IF(M1930&lt;0.9,"Carg xar","Stby")))))</f>
        <v/>
      </c>
      <c r="J1930" s="12">
        <f>IF(OR(I1930="Carg FV",I1930="Carg xar"),MIN(IF(I1930="Carg FV",ABS(H1930),7.4),7.4,MAX(0,(0.9-M1930)*40)*0.95),0)</f>
        <v/>
      </c>
      <c r="K1930" s="12">
        <f>IF(I1930="V2H",MIN(MAX(0,H1930),7.4,MAX(0,(M1930-P1930)*40)*0.95),0)</f>
        <v/>
      </c>
      <c r="L1930" s="12">
        <f>IF(E1930=0,0,MAX(0,H1930-K1930))</f>
        <v/>
      </c>
      <c r="M1930" s="13">
        <f>M1929+J1929/40-IF(I1929="V2H",K1929/(0.95*40),0)-IF(E1930=0,IF(E1929=1,IF(D1930=1,30,40)*0.18/(2*40),0),0)-IF(E1930=1,IF(E1929=0,IF(D1930=1,30,40)*0.18/(2*40),0),0)</f>
        <v/>
      </c>
      <c r="N1930" s="14" t="n">
        <v>0.09</v>
      </c>
      <c r="O1930" s="15">
        <f>K1930*N1930</f>
        <v/>
      </c>
      <c r="P1930">
        <f>IF(E1930=0,0.3,IF(D1930=1,IF(C1930&gt;=Params!$B$13-3,IF(C1930&lt;Params!$B$13,Params!$B$20,0.3),0.3),IF(C1930&gt;=Params!$B$15-3,IF(C1930&lt;Params!$B$15,Params!$B$21,0.3),0.3)))</f>
        <v/>
      </c>
    </row>
    <row r="1931" ht="15" customHeight="1" s="1">
      <c r="A1931" s="9" t="n">
        <v>1928</v>
      </c>
      <c r="B1931" s="6" t="inlineStr">
        <is>
          <t>22/03</t>
        </is>
      </c>
      <c r="C1931" s="6" t="n">
        <v>7</v>
      </c>
      <c r="D1931" s="6" t="n">
        <v>1</v>
      </c>
      <c r="E1931" s="10">
        <f>IF(D1931=1, IF(OR(C1931&lt;10, C1931&gt;=15),1,0), IF(OR(C1931&lt;7, C1931&gt;=18),1,0))</f>
        <v/>
      </c>
      <c r="F1931" s="11" t="n">
        <v>1.409</v>
      </c>
      <c r="G1931" s="12">
        <f>0.05*8</f>
        <v/>
      </c>
      <c r="H1931" s="12">
        <f>F1931-G1931</f>
        <v/>
      </c>
      <c r="I1931" s="10">
        <f>IF(E1931=0,"Fora",IF(E1930=0,"Carg xar",IF(H1931&lt;0,IF(M1931&lt;0.9,"Carg FV","Stby"),IF(M1931&gt;P1931,"V2H",IF(M1931&lt;0.9,"Carg xar","Stby")))))</f>
        <v/>
      </c>
      <c r="J1931" s="12">
        <f>IF(OR(I1931="Carg FV",I1931="Carg xar"),MIN(IF(I1931="Carg FV",ABS(H1931),7.4),7.4,MAX(0,(0.9-M1931)*40)*0.95),0)</f>
        <v/>
      </c>
      <c r="K1931" s="12">
        <f>IF(I1931="V2H",MIN(MAX(0,H1931),7.4,MAX(0,(M1931-P1931)*40)*0.95),0)</f>
        <v/>
      </c>
      <c r="L1931" s="12">
        <f>IF(E1931=0,0,MAX(0,H1931-K1931))</f>
        <v/>
      </c>
      <c r="M1931" s="13">
        <f>M1930+J1930/40-IF(I1930="V2H",K1930/(0.95*40),0)-IF(E1931=0,IF(E1930=1,IF(D1931=1,30,40)*0.18/(2*40),0),0)-IF(E1931=1,IF(E1930=0,IF(D1931=1,30,40)*0.18/(2*40),0),0)</f>
        <v/>
      </c>
      <c r="N1931" s="14" t="n">
        <v>0.09</v>
      </c>
      <c r="O1931" s="15">
        <f>K1931*N1931</f>
        <v/>
      </c>
      <c r="P1931">
        <f>IF(E1931=0,0.3,IF(D1931=1,IF(C1931&gt;=Params!$B$13-3,IF(C1931&lt;Params!$B$13,Params!$B$20,0.3),0.3),IF(C1931&gt;=Params!$B$15-3,IF(C1931&lt;Params!$B$15,Params!$B$21,0.3),0.3)))</f>
        <v/>
      </c>
    </row>
    <row r="1932" ht="15" customHeight="1" s="1">
      <c r="A1932" s="9" t="n">
        <v>1929</v>
      </c>
      <c r="B1932" s="6" t="inlineStr">
        <is>
          <t>22/03</t>
        </is>
      </c>
      <c r="C1932" s="6" t="n">
        <v>8</v>
      </c>
      <c r="D1932" s="6" t="n">
        <v>1</v>
      </c>
      <c r="E1932" s="10">
        <f>IF(D1932=1, IF(OR(C1932&lt;10, C1932&gt;=15),1,0), IF(OR(C1932&lt;7, C1932&gt;=18),1,0))</f>
        <v/>
      </c>
      <c r="F1932" s="11" t="n">
        <v>1.544</v>
      </c>
      <c r="G1932" s="12">
        <f>0.18*8</f>
        <v/>
      </c>
      <c r="H1932" s="12">
        <f>F1932-G1932</f>
        <v/>
      </c>
      <c r="I1932" s="10">
        <f>IF(E1932=0,"Fora",IF(E1931=0,"Carg xar",IF(H1932&lt;0,IF(M1932&lt;0.9,"Carg FV","Stby"),IF(M1932&gt;P1932,"V2H",IF(M1932&lt;0.9,"Carg xar","Stby")))))</f>
        <v/>
      </c>
      <c r="J1932" s="12">
        <f>IF(OR(I1932="Carg FV",I1932="Carg xar"),MIN(IF(I1932="Carg FV",ABS(H1932),7.4),7.4,MAX(0,(0.9-M1932)*40)*0.95),0)</f>
        <v/>
      </c>
      <c r="K1932" s="12">
        <f>IF(I1932="V2H",MIN(MAX(0,H1932),7.4,MAX(0,(M1932-P1932)*40)*0.95),0)</f>
        <v/>
      </c>
      <c r="L1932" s="12">
        <f>IF(E1932=0,0,MAX(0,H1932-K1932))</f>
        <v/>
      </c>
      <c r="M1932" s="13">
        <f>M1931+J1931/40-IF(I1931="V2H",K1931/(0.95*40),0)-IF(E1932=0,IF(E1931=1,IF(D1932=1,30,40)*0.18/(2*40),0),0)-IF(E1932=1,IF(E1931=0,IF(D1932=1,30,40)*0.18/(2*40),0),0)</f>
        <v/>
      </c>
      <c r="N1932" s="14" t="n">
        <v>0.09</v>
      </c>
      <c r="O1932" s="15">
        <f>K1932*N1932</f>
        <v/>
      </c>
      <c r="P1932">
        <f>IF(E1932=0,0.3,IF(D1932=1,IF(C1932&gt;=Params!$B$13-3,IF(C1932&lt;Params!$B$13,Params!$B$20,0.3),0.3),IF(C1932&gt;=Params!$B$15-3,IF(C1932&lt;Params!$B$15,Params!$B$21,0.3),0.3)))</f>
        <v/>
      </c>
    </row>
    <row r="1933" ht="15" customHeight="1" s="1">
      <c r="A1933" s="9" t="n">
        <v>1930</v>
      </c>
      <c r="B1933" s="6" t="inlineStr">
        <is>
          <t>22/03</t>
        </is>
      </c>
      <c r="C1933" s="6" t="n">
        <v>9</v>
      </c>
      <c r="D1933" s="6" t="n">
        <v>1</v>
      </c>
      <c r="E1933" s="10">
        <f>IF(D1933=1, IF(OR(C1933&lt;10, C1933&gt;=15),1,0), IF(OR(C1933&lt;7, C1933&gt;=18),1,0))</f>
        <v/>
      </c>
      <c r="F1933" s="11" t="n">
        <v>1.356</v>
      </c>
      <c r="G1933" s="12">
        <f>0.38*8</f>
        <v/>
      </c>
      <c r="H1933" s="12">
        <f>F1933-G1933</f>
        <v/>
      </c>
      <c r="I1933" s="10">
        <f>IF(E1933=0,"Fora",IF(E1932=0,"Carg xar",IF(H1933&lt;0,IF(M1933&lt;0.9,"Carg FV","Stby"),IF(M1933&gt;P1933,"V2H",IF(M1933&lt;0.9,"Carg xar","Stby")))))</f>
        <v/>
      </c>
      <c r="J1933" s="12">
        <f>IF(OR(I1933="Carg FV",I1933="Carg xar"),MIN(IF(I1933="Carg FV",ABS(H1933),7.4),7.4,MAX(0,(0.9-M1933)*40)*0.95),0)</f>
        <v/>
      </c>
      <c r="K1933" s="12">
        <f>IF(I1933="V2H",MIN(MAX(0,H1933),7.4,MAX(0,(M1933-P1933)*40)*0.95),0)</f>
        <v/>
      </c>
      <c r="L1933" s="12">
        <f>IF(E1933=0,0,MAX(0,H1933-K1933))</f>
        <v/>
      </c>
      <c r="M1933" s="13">
        <f>M1932+J1932/40-IF(I1932="V2H",K1932/(0.95*40),0)-IF(E1933=0,IF(E1932=1,IF(D1933=1,30,40)*0.18/(2*40),0),0)-IF(E1933=1,IF(E1932=0,IF(D1933=1,30,40)*0.18/(2*40),0),0)</f>
        <v/>
      </c>
      <c r="N1933" s="14" t="n">
        <v>0.09</v>
      </c>
      <c r="O1933" s="15">
        <f>K1933*N1933</f>
        <v/>
      </c>
      <c r="P1933">
        <f>IF(E1933=0,0.3,IF(D1933=1,IF(C1933&gt;=Params!$B$13-3,IF(C1933&lt;Params!$B$13,Params!$B$20,0.3),0.3),IF(C1933&gt;=Params!$B$15-3,IF(C1933&lt;Params!$B$15,Params!$B$21,0.3),0.3)))</f>
        <v/>
      </c>
    </row>
    <row r="1934" ht="15" customHeight="1" s="1">
      <c r="A1934" s="9" t="n">
        <v>1931</v>
      </c>
      <c r="B1934" s="6" t="inlineStr">
        <is>
          <t>22/03</t>
        </is>
      </c>
      <c r="C1934" s="6" t="n">
        <v>10</v>
      </c>
      <c r="D1934" s="6" t="n">
        <v>1</v>
      </c>
      <c r="E1934" s="10">
        <f>IF(D1934=1, IF(OR(C1934&lt;10, C1934&gt;=15),1,0), IF(OR(C1934&lt;7, C1934&gt;=18),1,0))</f>
        <v/>
      </c>
      <c r="F1934" s="11" t="n">
        <v>1.654</v>
      </c>
      <c r="G1934" s="12">
        <f>0.58*8</f>
        <v/>
      </c>
      <c r="H1934" s="12">
        <f>F1934-G1934</f>
        <v/>
      </c>
      <c r="I1934" s="10">
        <f>IF(E1934=0,"Fora",IF(E1933=0,"Carg xar",IF(H1934&lt;0,IF(M1934&lt;0.9,"Carg FV","Stby"),IF(M1934&gt;P1934,"V2H",IF(M1934&lt;0.9,"Carg xar","Stby")))))</f>
        <v/>
      </c>
      <c r="J1934" s="12">
        <f>IF(OR(I1934="Carg FV",I1934="Carg xar"),MIN(IF(I1934="Carg FV",ABS(H1934),7.4),7.4,MAX(0,(0.9-M1934)*40)*0.95),0)</f>
        <v/>
      </c>
      <c r="K1934" s="12">
        <f>IF(I1934="V2H",MIN(MAX(0,H1934),7.4,MAX(0,(M1934-P1934)*40)*0.95),0)</f>
        <v/>
      </c>
      <c r="L1934" s="12">
        <f>IF(E1934=0,0,MAX(0,H1934-K1934))</f>
        <v/>
      </c>
      <c r="M1934" s="13">
        <f>M1933+J1933/40-IF(I1933="V2H",K1933/(0.95*40),0)-IF(E1934=0,IF(E1933=1,IF(D1934=1,30,40)*0.18/(2*40),0),0)-IF(E1934=1,IF(E1933=0,IF(D1934=1,30,40)*0.18/(2*40),0),0)</f>
        <v/>
      </c>
      <c r="N1934" s="14" t="n">
        <v>0.09</v>
      </c>
      <c r="O1934" s="15">
        <f>K1934*N1934</f>
        <v/>
      </c>
      <c r="P1934">
        <f>IF(E1934=0,0.3,IF(D1934=1,IF(C1934&gt;=Params!$B$13-3,IF(C1934&lt;Params!$B$13,Params!$B$20,0.3),0.3),IF(C1934&gt;=Params!$B$15-3,IF(C1934&lt;Params!$B$15,Params!$B$21,0.3),0.3)))</f>
        <v/>
      </c>
    </row>
    <row r="1935" ht="15" customHeight="1" s="1">
      <c r="A1935" s="9" t="n">
        <v>1932</v>
      </c>
      <c r="B1935" s="6" t="inlineStr">
        <is>
          <t>22/03</t>
        </is>
      </c>
      <c r="C1935" s="6" t="n">
        <v>11</v>
      </c>
      <c r="D1935" s="6" t="n">
        <v>1</v>
      </c>
      <c r="E1935" s="10">
        <f>IF(D1935=1, IF(OR(C1935&lt;10, C1935&gt;=15),1,0), IF(OR(C1935&lt;7, C1935&gt;=18),1,0))</f>
        <v/>
      </c>
      <c r="F1935" s="11" t="n">
        <v>2.388</v>
      </c>
      <c r="G1935" s="12">
        <f>0.72*8</f>
        <v/>
      </c>
      <c r="H1935" s="12">
        <f>F1935-G1935</f>
        <v/>
      </c>
      <c r="I1935" s="10">
        <f>IF(E1935=0,"Fora",IF(E1934=0,"Carg xar",IF(H1935&lt;0,IF(M1935&lt;0.9,"Carg FV","Stby"),IF(M1935&gt;P1935,"V2H",IF(M1935&lt;0.9,"Carg xar","Stby")))))</f>
        <v/>
      </c>
      <c r="J1935" s="12">
        <f>IF(OR(I1935="Carg FV",I1935="Carg xar"),MIN(IF(I1935="Carg FV",ABS(H1935),7.4),7.4,MAX(0,(0.9-M1935)*40)*0.95),0)</f>
        <v/>
      </c>
      <c r="K1935" s="12">
        <f>IF(I1935="V2H",MIN(MAX(0,H1935),7.4,MAX(0,(M1935-P1935)*40)*0.95),0)</f>
        <v/>
      </c>
      <c r="L1935" s="12">
        <f>IF(E1935=0,0,MAX(0,H1935-K1935))</f>
        <v/>
      </c>
      <c r="M1935" s="13">
        <f>M1934+J1934/40-IF(I1934="V2H",K1934/(0.95*40),0)-IF(E1935=0,IF(E1934=1,IF(D1935=1,30,40)*0.18/(2*40),0),0)-IF(E1935=1,IF(E1934=0,IF(D1935=1,30,40)*0.18/(2*40),0),0)</f>
        <v/>
      </c>
      <c r="N1935" s="14" t="n">
        <v>0.09</v>
      </c>
      <c r="O1935" s="15">
        <f>K1935*N1935</f>
        <v/>
      </c>
      <c r="P1935">
        <f>IF(E1935=0,0.3,IF(D1935=1,IF(C1935&gt;=Params!$B$13-3,IF(C1935&lt;Params!$B$13,Params!$B$20,0.3),0.3),IF(C1935&gt;=Params!$B$15-3,IF(C1935&lt;Params!$B$15,Params!$B$21,0.3),0.3)))</f>
        <v/>
      </c>
    </row>
    <row r="1936" ht="15" customHeight="1" s="1">
      <c r="A1936" s="9" t="n">
        <v>1933</v>
      </c>
      <c r="B1936" s="6" t="inlineStr">
        <is>
          <t>22/03</t>
        </is>
      </c>
      <c r="C1936" s="6" t="n">
        <v>12</v>
      </c>
      <c r="D1936" s="6" t="n">
        <v>1</v>
      </c>
      <c r="E1936" s="10">
        <f>IF(D1936=1, IF(OR(C1936&lt;10, C1936&gt;=15),1,0), IF(OR(C1936&lt;7, C1936&gt;=18),1,0))</f>
        <v/>
      </c>
      <c r="F1936" s="11" t="n">
        <v>1.464</v>
      </c>
      <c r="G1936" s="12">
        <f>0.78*8</f>
        <v/>
      </c>
      <c r="H1936" s="12">
        <f>F1936-G1936</f>
        <v/>
      </c>
      <c r="I1936" s="10">
        <f>IF(E1936=0,"Fora",IF(E1935=0,"Carg xar",IF(H1936&lt;0,IF(M1936&lt;0.9,"Carg FV","Stby"),IF(M1936&gt;P1936,"V2H",IF(M1936&lt;0.9,"Carg xar","Stby")))))</f>
        <v/>
      </c>
      <c r="J1936" s="12">
        <f>IF(OR(I1936="Carg FV",I1936="Carg xar"),MIN(IF(I1936="Carg FV",ABS(H1936),7.4),7.4,MAX(0,(0.9-M1936)*40)*0.95),0)</f>
        <v/>
      </c>
      <c r="K1936" s="12">
        <f>IF(I1936="V2H",MIN(MAX(0,H1936),7.4,MAX(0,(M1936-P1936)*40)*0.95),0)</f>
        <v/>
      </c>
      <c r="L1936" s="12">
        <f>IF(E1936=0,0,MAX(0,H1936-K1936))</f>
        <v/>
      </c>
      <c r="M1936" s="13">
        <f>M1935+J1935/40-IF(I1935="V2H",K1935/(0.95*40),0)-IF(E1936=0,IF(E1935=1,IF(D1936=1,30,40)*0.18/(2*40),0),0)-IF(E1936=1,IF(E1935=0,IF(D1936=1,30,40)*0.18/(2*40),0),0)</f>
        <v/>
      </c>
      <c r="N1936" s="14" t="n">
        <v>0.09</v>
      </c>
      <c r="O1936" s="15">
        <f>K1936*N1936</f>
        <v/>
      </c>
      <c r="P1936">
        <f>IF(E1936=0,0.3,IF(D1936=1,IF(C1936&gt;=Params!$B$13-3,IF(C1936&lt;Params!$B$13,Params!$B$20,0.3),0.3),IF(C1936&gt;=Params!$B$15-3,IF(C1936&lt;Params!$B$15,Params!$B$21,0.3),0.3)))</f>
        <v/>
      </c>
    </row>
    <row r="1937" ht="15" customHeight="1" s="1">
      <c r="A1937" s="9" t="n">
        <v>1934</v>
      </c>
      <c r="B1937" s="6" t="inlineStr">
        <is>
          <t>22/03</t>
        </is>
      </c>
      <c r="C1937" s="6" t="n">
        <v>13</v>
      </c>
      <c r="D1937" s="6" t="n">
        <v>1</v>
      </c>
      <c r="E1937" s="10">
        <f>IF(D1937=1, IF(OR(C1937&lt;10, C1937&gt;=15),1,0), IF(OR(C1937&lt;7, C1937&gt;=18),1,0))</f>
        <v/>
      </c>
      <c r="F1937" s="11" t="n">
        <v>3.282</v>
      </c>
      <c r="G1937" s="12">
        <f>0.75*8</f>
        <v/>
      </c>
      <c r="H1937" s="12">
        <f>F1937-G1937</f>
        <v/>
      </c>
      <c r="I1937" s="10">
        <f>IF(E1937=0,"Fora",IF(E1936=0,"Carg xar",IF(H1937&lt;0,IF(M1937&lt;0.9,"Carg FV","Stby"),IF(M1937&gt;P1937,"V2H",IF(M1937&lt;0.9,"Carg xar","Stby")))))</f>
        <v/>
      </c>
      <c r="J1937" s="12">
        <f>IF(OR(I1937="Carg FV",I1937="Carg xar"),MIN(IF(I1937="Carg FV",ABS(H1937),7.4),7.4,MAX(0,(0.9-M1937)*40)*0.95),0)</f>
        <v/>
      </c>
      <c r="K1937" s="12">
        <f>IF(I1937="V2H",MIN(MAX(0,H1937),7.4,MAX(0,(M1937-P1937)*40)*0.95),0)</f>
        <v/>
      </c>
      <c r="L1937" s="12">
        <f>IF(E1937=0,0,MAX(0,H1937-K1937))</f>
        <v/>
      </c>
      <c r="M1937" s="13">
        <f>M1936+J1936/40-IF(I1936="V2H",K1936/(0.95*40),0)-IF(E1937=0,IF(E1936=1,IF(D1937=1,30,40)*0.18/(2*40),0),0)-IF(E1937=1,IF(E1936=0,IF(D1937=1,30,40)*0.18/(2*40),0),0)</f>
        <v/>
      </c>
      <c r="N1937" s="14" t="n">
        <v>0.09</v>
      </c>
      <c r="O1937" s="15">
        <f>K1937*N1937</f>
        <v/>
      </c>
      <c r="P1937">
        <f>IF(E1937=0,0.3,IF(D1937=1,IF(C1937&gt;=Params!$B$13-3,IF(C1937&lt;Params!$B$13,Params!$B$20,0.3),0.3),IF(C1937&gt;=Params!$B$15-3,IF(C1937&lt;Params!$B$15,Params!$B$21,0.3),0.3)))</f>
        <v/>
      </c>
    </row>
    <row r="1938" ht="15" customHeight="1" s="1">
      <c r="A1938" s="9" t="n">
        <v>1935</v>
      </c>
      <c r="B1938" s="6" t="inlineStr">
        <is>
          <t>22/03</t>
        </is>
      </c>
      <c r="C1938" s="6" t="n">
        <v>14</v>
      </c>
      <c r="D1938" s="6" t="n">
        <v>1</v>
      </c>
      <c r="E1938" s="10">
        <f>IF(D1938=1, IF(OR(C1938&lt;10, C1938&gt;=15),1,0), IF(OR(C1938&lt;7, C1938&gt;=18),1,0))</f>
        <v/>
      </c>
      <c r="F1938" s="11" t="n">
        <v>4.938</v>
      </c>
      <c r="G1938" s="12">
        <f>0.62*8</f>
        <v/>
      </c>
      <c r="H1938" s="12">
        <f>F1938-G1938</f>
        <v/>
      </c>
      <c r="I1938" s="10">
        <f>IF(E1938=0,"Fora",IF(E1937=0,"Carg xar",IF(H1938&lt;0,IF(M1938&lt;0.9,"Carg FV","Stby"),IF(M1938&gt;P1938,"V2H",IF(M1938&lt;0.9,"Carg xar","Stby")))))</f>
        <v/>
      </c>
      <c r="J1938" s="12">
        <f>IF(OR(I1938="Carg FV",I1938="Carg xar"),MIN(IF(I1938="Carg FV",ABS(H1938),7.4),7.4,MAX(0,(0.9-M1938)*40)*0.95),0)</f>
        <v/>
      </c>
      <c r="K1938" s="12">
        <f>IF(I1938="V2H",MIN(MAX(0,H1938),7.4,MAX(0,(M1938-P1938)*40)*0.95),0)</f>
        <v/>
      </c>
      <c r="L1938" s="12">
        <f>IF(E1938=0,0,MAX(0,H1938-K1938))</f>
        <v/>
      </c>
      <c r="M1938" s="13">
        <f>M1937+J1937/40-IF(I1937="V2H",K1937/(0.95*40),0)-IF(E1938=0,IF(E1937=1,IF(D1938=1,30,40)*0.18/(2*40),0),0)-IF(E1938=1,IF(E1937=0,IF(D1938=1,30,40)*0.18/(2*40),0),0)</f>
        <v/>
      </c>
      <c r="N1938" s="14" t="n">
        <v>0.09</v>
      </c>
      <c r="O1938" s="15">
        <f>K1938*N1938</f>
        <v/>
      </c>
      <c r="P1938">
        <f>IF(E1938=0,0.3,IF(D1938=1,IF(C1938&gt;=Params!$B$13-3,IF(C1938&lt;Params!$B$13,Params!$B$20,0.3),0.3),IF(C1938&gt;=Params!$B$15-3,IF(C1938&lt;Params!$B$15,Params!$B$21,0.3),0.3)))</f>
        <v/>
      </c>
    </row>
    <row r="1939" ht="15" customHeight="1" s="1">
      <c r="A1939" s="9" t="n">
        <v>1936</v>
      </c>
      <c r="B1939" s="6" t="inlineStr">
        <is>
          <t>22/03</t>
        </is>
      </c>
      <c r="C1939" s="6" t="n">
        <v>15</v>
      </c>
      <c r="D1939" s="6" t="n">
        <v>1</v>
      </c>
      <c r="E1939" s="10">
        <f>IF(D1939=1, IF(OR(C1939&lt;10, C1939&gt;=15),1,0), IF(OR(C1939&lt;7, C1939&gt;=18),1,0))</f>
        <v/>
      </c>
      <c r="F1939" s="11" t="n">
        <v>6.168</v>
      </c>
      <c r="G1939" s="12">
        <f>0.45*8</f>
        <v/>
      </c>
      <c r="H1939" s="12">
        <f>F1939-G1939</f>
        <v/>
      </c>
      <c r="I1939" s="10">
        <f>IF(E1939=0,"Fora",IF(E1938=0,"Carg xar",IF(H1939&lt;0,IF(M1939&lt;0.9,"Carg FV","Stby"),IF(M1939&gt;P1939,"V2H",IF(M1939&lt;0.9,"Carg xar","Stby")))))</f>
        <v/>
      </c>
      <c r="J1939" s="12">
        <f>IF(OR(I1939="Carg FV",I1939="Carg xar"),MIN(IF(I1939="Carg FV",ABS(H1939),7.4),7.4,MAX(0,(0.9-M1939)*40)*0.95),0)</f>
        <v/>
      </c>
      <c r="K1939" s="12">
        <f>IF(I1939="V2H",MIN(MAX(0,H1939),7.4,MAX(0,(M1939-P1939)*40)*0.95),0)</f>
        <v/>
      </c>
      <c r="L1939" s="12">
        <f>IF(E1939=0,0,MAX(0,H1939-K1939))</f>
        <v/>
      </c>
      <c r="M1939" s="13">
        <f>M1938+J1938/40-IF(I1938="V2H",K1938/(0.95*40),0)-IF(E1939=0,IF(E1938=1,IF(D1939=1,30,40)*0.18/(2*40),0),0)-IF(E1939=1,IF(E1938=0,IF(D1939=1,30,40)*0.18/(2*40),0),0)</f>
        <v/>
      </c>
      <c r="N1939" s="14" t="n">
        <v>0.09</v>
      </c>
      <c r="O1939" s="15">
        <f>K1939*N1939</f>
        <v/>
      </c>
      <c r="P1939">
        <f>IF(E1939=0,0.3,IF(D1939=1,IF(C1939&gt;=Params!$B$13-3,IF(C1939&lt;Params!$B$13,Params!$B$20,0.3),0.3),IF(C1939&gt;=Params!$B$15-3,IF(C1939&lt;Params!$B$15,Params!$B$21,0.3),0.3)))</f>
        <v/>
      </c>
    </row>
    <row r="1940" ht="15" customHeight="1" s="1">
      <c r="A1940" s="9" t="n">
        <v>1937</v>
      </c>
      <c r="B1940" s="6" t="inlineStr">
        <is>
          <t>22/03</t>
        </is>
      </c>
      <c r="C1940" s="6" t="n">
        <v>16</v>
      </c>
      <c r="D1940" s="6" t="n">
        <v>1</v>
      </c>
      <c r="E1940" s="10">
        <f>IF(D1940=1, IF(OR(C1940&lt;10, C1940&gt;=15),1,0), IF(OR(C1940&lt;7, C1940&gt;=18),1,0))</f>
        <v/>
      </c>
      <c r="F1940" s="11" t="n">
        <v>3.304</v>
      </c>
      <c r="G1940" s="12">
        <f>0.25*8</f>
        <v/>
      </c>
      <c r="H1940" s="12">
        <f>F1940-G1940</f>
        <v/>
      </c>
      <c r="I1940" s="10">
        <f>IF(E1940=0,"Fora",IF(E1939=0,"Carg xar",IF(H1940&lt;0,IF(M1940&lt;0.9,"Carg FV","Stby"),IF(M1940&gt;P1940,"V2H",IF(M1940&lt;0.9,"Carg xar","Stby")))))</f>
        <v/>
      </c>
      <c r="J1940" s="12">
        <f>IF(OR(I1940="Carg FV",I1940="Carg xar"),MIN(IF(I1940="Carg FV",ABS(H1940),7.4),7.4,MAX(0,(0.9-M1940)*40)*0.95),0)</f>
        <v/>
      </c>
      <c r="K1940" s="12">
        <f>IF(I1940="V2H",MIN(MAX(0,H1940),7.4,MAX(0,(M1940-P1940)*40)*0.95),0)</f>
        <v/>
      </c>
      <c r="L1940" s="12">
        <f>IF(E1940=0,0,MAX(0,H1940-K1940))</f>
        <v/>
      </c>
      <c r="M1940" s="13">
        <f>M1939+J1939/40-IF(I1939="V2H",K1939/(0.95*40),0)-IF(E1940=0,IF(E1939=1,IF(D1940=1,30,40)*0.18/(2*40),0),0)-IF(E1940=1,IF(E1939=0,IF(D1940=1,30,40)*0.18/(2*40),0),0)</f>
        <v/>
      </c>
      <c r="N1940" s="14" t="n">
        <v>0.09</v>
      </c>
      <c r="O1940" s="15">
        <f>K1940*N1940</f>
        <v/>
      </c>
      <c r="P1940">
        <f>IF(E1940=0,0.3,IF(D1940=1,IF(C1940&gt;=Params!$B$13-3,IF(C1940&lt;Params!$B$13,Params!$B$20,0.3),0.3),IF(C1940&gt;=Params!$B$15-3,IF(C1940&lt;Params!$B$15,Params!$B$21,0.3),0.3)))</f>
        <v/>
      </c>
    </row>
    <row r="1941" ht="15" customHeight="1" s="1">
      <c r="A1941" s="9" t="n">
        <v>1938</v>
      </c>
      <c r="B1941" s="6" t="inlineStr">
        <is>
          <t>22/03</t>
        </is>
      </c>
      <c r="C1941" s="6" t="n">
        <v>17</v>
      </c>
      <c r="D1941" s="6" t="n">
        <v>1</v>
      </c>
      <c r="E1941" s="10">
        <f>IF(D1941=1, IF(OR(C1941&lt;10, C1941&gt;=15),1,0), IF(OR(C1941&lt;7, C1941&gt;=18),1,0))</f>
        <v/>
      </c>
      <c r="F1941" s="11" t="n">
        <v>1.039</v>
      </c>
      <c r="G1941" s="12">
        <f>0.08*8</f>
        <v/>
      </c>
      <c r="H1941" s="12">
        <f>F1941-G1941</f>
        <v/>
      </c>
      <c r="I1941" s="10">
        <f>IF(E1941=0,"Fora",IF(E1940=0,"Carg xar",IF(H1941&lt;0,IF(M1941&lt;0.9,"Carg FV","Stby"),IF(M1941&gt;P1941,"V2H",IF(M1941&lt;0.9,"Carg xar","Stby")))))</f>
        <v/>
      </c>
      <c r="J1941" s="12">
        <f>IF(OR(I1941="Carg FV",I1941="Carg xar"),MIN(IF(I1941="Carg FV",ABS(H1941),7.4),7.4,MAX(0,(0.9-M1941)*40)*0.95),0)</f>
        <v/>
      </c>
      <c r="K1941" s="12">
        <f>IF(I1941="V2H",MIN(MAX(0,H1941),7.4,MAX(0,(M1941-P1941)*40)*0.95),0)</f>
        <v/>
      </c>
      <c r="L1941" s="12">
        <f>IF(E1941=0,0,MAX(0,H1941-K1941))</f>
        <v/>
      </c>
      <c r="M1941" s="13">
        <f>M1940+J1940/40-IF(I1940="V2H",K1940/(0.95*40),0)-IF(E1941=0,IF(E1940=1,IF(D1941=1,30,40)*0.18/(2*40),0),0)-IF(E1941=1,IF(E1940=0,IF(D1941=1,30,40)*0.18/(2*40),0),0)</f>
        <v/>
      </c>
      <c r="N1941" s="14" t="n">
        <v>0.09</v>
      </c>
      <c r="O1941" s="15">
        <f>K1941*N1941</f>
        <v/>
      </c>
      <c r="P1941">
        <f>IF(E1941=0,0.3,IF(D1941=1,IF(C1941&gt;=Params!$B$13-3,IF(C1941&lt;Params!$B$13,Params!$B$20,0.3),0.3),IF(C1941&gt;=Params!$B$15-3,IF(C1941&lt;Params!$B$15,Params!$B$21,0.3),0.3)))</f>
        <v/>
      </c>
    </row>
    <row r="1942" ht="15" customHeight="1" s="1">
      <c r="A1942" s="9" t="n">
        <v>1939</v>
      </c>
      <c r="B1942" s="6" t="inlineStr">
        <is>
          <t>22/03</t>
        </is>
      </c>
      <c r="C1942" s="6" t="n">
        <v>18</v>
      </c>
      <c r="D1942" s="6" t="n">
        <v>1</v>
      </c>
      <c r="E1942" s="10">
        <f>IF(D1942=1, IF(OR(C1942&lt;10, C1942&gt;=15),1,0), IF(OR(C1942&lt;7, C1942&gt;=18),1,0))</f>
        <v/>
      </c>
      <c r="F1942" s="11" t="n">
        <v>0.544</v>
      </c>
      <c r="G1942" s="12">
        <f>0*8</f>
        <v/>
      </c>
      <c r="H1942" s="12">
        <f>F1942-G1942</f>
        <v/>
      </c>
      <c r="I1942" s="10">
        <f>IF(E1942=0,"Fora",IF(E1941=0,"Carg xar",IF(H1942&lt;0,IF(M1942&lt;0.9,"Carg FV","Stby"),IF(M1942&gt;P1942,"V2H",IF(M1942&lt;0.9,"Carg xar","Stby")))))</f>
        <v/>
      </c>
      <c r="J1942" s="12">
        <f>IF(OR(I1942="Carg FV",I1942="Carg xar"),MIN(IF(I1942="Carg FV",ABS(H1942),7.4),7.4,MAX(0,(0.9-M1942)*40)*0.95),0)</f>
        <v/>
      </c>
      <c r="K1942" s="12">
        <f>IF(I1942="V2H",MIN(MAX(0,H1942),7.4,MAX(0,(M1942-P1942)*40)*0.95),0)</f>
        <v/>
      </c>
      <c r="L1942" s="12">
        <f>IF(E1942=0,0,MAX(0,H1942-K1942))</f>
        <v/>
      </c>
      <c r="M1942" s="13">
        <f>M1941+J1941/40-IF(I1941="V2H",K1941/(0.95*40),0)-IF(E1942=0,IF(E1941=1,IF(D1942=1,30,40)*0.18/(2*40),0),0)-IF(E1942=1,IF(E1941=0,IF(D1942=1,30,40)*0.18/(2*40),0),0)</f>
        <v/>
      </c>
      <c r="N1942" s="14" t="n">
        <v>0.09</v>
      </c>
      <c r="O1942" s="15">
        <f>K1942*N1942</f>
        <v/>
      </c>
      <c r="P1942">
        <f>IF(E1942=0,0.3,IF(D1942=1,IF(C1942&gt;=Params!$B$13-3,IF(C1942&lt;Params!$B$13,Params!$B$20,0.3),0.3),IF(C1942&gt;=Params!$B$15-3,IF(C1942&lt;Params!$B$15,Params!$B$21,0.3),0.3)))</f>
        <v/>
      </c>
    </row>
    <row r="1943" ht="15" customHeight="1" s="1">
      <c r="A1943" s="9" t="n">
        <v>1940</v>
      </c>
      <c r="B1943" s="6" t="inlineStr">
        <is>
          <t>22/03</t>
        </is>
      </c>
      <c r="C1943" s="6" t="n">
        <v>19</v>
      </c>
      <c r="D1943" s="6" t="n">
        <v>1</v>
      </c>
      <c r="E1943" s="10">
        <f>IF(D1943=1, IF(OR(C1943&lt;10, C1943&gt;=15),1,0), IF(OR(C1943&lt;7, C1943&gt;=18),1,0))</f>
        <v/>
      </c>
      <c r="F1943" s="11" t="n">
        <v>3.296</v>
      </c>
      <c r="G1943" s="12">
        <f>0*8</f>
        <v/>
      </c>
      <c r="H1943" s="12">
        <f>F1943-G1943</f>
        <v/>
      </c>
      <c r="I1943" s="10">
        <f>IF(E1943=0,"Fora",IF(E1942=0,"Carg xar",IF(H1943&lt;0,IF(M1943&lt;0.9,"Carg FV","Stby"),IF(M1943&gt;P1943,"V2H",IF(M1943&lt;0.9,"Carg xar","Stby")))))</f>
        <v/>
      </c>
      <c r="J1943" s="12">
        <f>IF(OR(I1943="Carg FV",I1943="Carg xar"),MIN(IF(I1943="Carg FV",ABS(H1943),7.4),7.4,MAX(0,(0.9-M1943)*40)*0.95),0)</f>
        <v/>
      </c>
      <c r="K1943" s="12">
        <f>IF(I1943="V2H",MIN(MAX(0,H1943),7.4,MAX(0,(M1943-P1943)*40)*0.95),0)</f>
        <v/>
      </c>
      <c r="L1943" s="12">
        <f>IF(E1943=0,0,MAX(0,H1943-K1943))</f>
        <v/>
      </c>
      <c r="M1943" s="13">
        <f>M1942+J1942/40-IF(I1942="V2H",K1942/(0.95*40),0)-IF(E1943=0,IF(E1942=1,IF(D1943=1,30,40)*0.18/(2*40),0),0)-IF(E1943=1,IF(E1942=0,IF(D1943=1,30,40)*0.18/(2*40),0),0)</f>
        <v/>
      </c>
      <c r="N1943" s="14" t="n">
        <v>0.09</v>
      </c>
      <c r="O1943" s="15">
        <f>K1943*N1943</f>
        <v/>
      </c>
      <c r="P1943">
        <f>IF(E1943=0,0.3,IF(D1943=1,IF(C1943&gt;=Params!$B$13-3,IF(C1943&lt;Params!$B$13,Params!$B$20,0.3),0.3),IF(C1943&gt;=Params!$B$15-3,IF(C1943&lt;Params!$B$15,Params!$B$21,0.3),0.3)))</f>
        <v/>
      </c>
    </row>
    <row r="1944" ht="15" customHeight="1" s="1">
      <c r="A1944" s="9" t="n">
        <v>1941</v>
      </c>
      <c r="B1944" s="6" t="inlineStr">
        <is>
          <t>22/03</t>
        </is>
      </c>
      <c r="C1944" s="6" t="n">
        <v>20</v>
      </c>
      <c r="D1944" s="6" t="n">
        <v>1</v>
      </c>
      <c r="E1944" s="10">
        <f>IF(D1944=1, IF(OR(C1944&lt;10, C1944&gt;=15),1,0), IF(OR(C1944&lt;7, C1944&gt;=18),1,0))</f>
        <v/>
      </c>
      <c r="F1944" s="11" t="n">
        <v>2.398</v>
      </c>
      <c r="G1944" s="12">
        <f>0*8</f>
        <v/>
      </c>
      <c r="H1944" s="12">
        <f>F1944-G1944</f>
        <v/>
      </c>
      <c r="I1944" s="10">
        <f>IF(E1944=0,"Fora",IF(E1943=0,"Carg xar",IF(H1944&lt;0,IF(M1944&lt;0.9,"Carg FV","Stby"),IF(M1944&gt;P1944,"V2H",IF(M1944&lt;0.9,"Carg xar","Stby")))))</f>
        <v/>
      </c>
      <c r="J1944" s="12">
        <f>IF(OR(I1944="Carg FV",I1944="Carg xar"),MIN(IF(I1944="Carg FV",ABS(H1944),7.4),7.4,MAX(0,(0.9-M1944)*40)*0.95),0)</f>
        <v/>
      </c>
      <c r="K1944" s="12">
        <f>IF(I1944="V2H",MIN(MAX(0,H1944),7.4,MAX(0,(M1944-P1944)*40)*0.95),0)</f>
        <v/>
      </c>
      <c r="L1944" s="12">
        <f>IF(E1944=0,0,MAX(0,H1944-K1944))</f>
        <v/>
      </c>
      <c r="M1944" s="13">
        <f>M1943+J1943/40-IF(I1943="V2H",K1943/(0.95*40),0)-IF(E1944=0,IF(E1943=1,IF(D1944=1,30,40)*0.18/(2*40),0),0)-IF(E1944=1,IF(E1943=0,IF(D1944=1,30,40)*0.18/(2*40),0),0)</f>
        <v/>
      </c>
      <c r="N1944" s="14" t="n">
        <v>0.09</v>
      </c>
      <c r="O1944" s="15">
        <f>K1944*N1944</f>
        <v/>
      </c>
      <c r="P1944">
        <f>IF(E1944=0,0.3,IF(D1944=1,IF(C1944&gt;=Params!$B$13-3,IF(C1944&lt;Params!$B$13,Params!$B$20,0.3),0.3),IF(C1944&gt;=Params!$B$15-3,IF(C1944&lt;Params!$B$15,Params!$B$21,0.3),0.3)))</f>
        <v/>
      </c>
    </row>
    <row r="1945" ht="15" customHeight="1" s="1">
      <c r="A1945" s="9" t="n">
        <v>1942</v>
      </c>
      <c r="B1945" s="6" t="inlineStr">
        <is>
          <t>22/03</t>
        </is>
      </c>
      <c r="C1945" s="6" t="n">
        <v>21</v>
      </c>
      <c r="D1945" s="6" t="n">
        <v>1</v>
      </c>
      <c r="E1945" s="10">
        <f>IF(D1945=1, IF(OR(C1945&lt;10, C1945&gt;=15),1,0), IF(OR(C1945&lt;7, C1945&gt;=18),1,0))</f>
        <v/>
      </c>
      <c r="F1945" s="11" t="n">
        <v>0.465</v>
      </c>
      <c r="G1945" s="12">
        <f>0*8</f>
        <v/>
      </c>
      <c r="H1945" s="12">
        <f>F1945-G1945</f>
        <v/>
      </c>
      <c r="I1945" s="10">
        <f>IF(E1945=0,"Fora",IF(E1944=0,"Carg xar",IF(H1945&lt;0,IF(M1945&lt;0.9,"Carg FV","Stby"),IF(M1945&gt;P1945,"V2H",IF(M1945&lt;0.9,"Carg xar","Stby")))))</f>
        <v/>
      </c>
      <c r="J1945" s="12">
        <f>IF(OR(I1945="Carg FV",I1945="Carg xar"),MIN(IF(I1945="Carg FV",ABS(H1945),7.4),7.4,MAX(0,(0.9-M1945)*40)*0.95),0)</f>
        <v/>
      </c>
      <c r="K1945" s="12">
        <f>IF(I1945="V2H",MIN(MAX(0,H1945),7.4,MAX(0,(M1945-P1945)*40)*0.95),0)</f>
        <v/>
      </c>
      <c r="L1945" s="12">
        <f>IF(E1945=0,0,MAX(0,H1945-K1945))</f>
        <v/>
      </c>
      <c r="M1945" s="13">
        <f>M1944+J1944/40-IF(I1944="V2H",K1944/(0.95*40),0)-IF(E1945=0,IF(E1944=1,IF(D1945=1,30,40)*0.18/(2*40),0),0)-IF(E1945=1,IF(E1944=0,IF(D1945=1,30,40)*0.18/(2*40),0),0)</f>
        <v/>
      </c>
      <c r="N1945" s="14" t="n">
        <v>0.09</v>
      </c>
      <c r="O1945" s="15">
        <f>K1945*N1945</f>
        <v/>
      </c>
      <c r="P1945">
        <f>IF(E1945=0,0.3,IF(D1945=1,IF(C1945&gt;=Params!$B$13-3,IF(C1945&lt;Params!$B$13,Params!$B$20,0.3),0.3),IF(C1945&gt;=Params!$B$15-3,IF(C1945&lt;Params!$B$15,Params!$B$21,0.3),0.3)))</f>
        <v/>
      </c>
    </row>
    <row r="1946" ht="15" customHeight="1" s="1">
      <c r="A1946" s="9" t="n">
        <v>1943</v>
      </c>
      <c r="B1946" s="6" t="inlineStr">
        <is>
          <t>22/03</t>
        </is>
      </c>
      <c r="C1946" s="6" t="n">
        <v>22</v>
      </c>
      <c r="D1946" s="6" t="n">
        <v>1</v>
      </c>
      <c r="E1946" s="10">
        <f>IF(D1946=1, IF(OR(C1946&lt;10, C1946&gt;=15),1,0), IF(OR(C1946&lt;7, C1946&gt;=18),1,0))</f>
        <v/>
      </c>
      <c r="F1946" s="11" t="n">
        <v>0.787</v>
      </c>
      <c r="G1946" s="12">
        <f>0*8</f>
        <v/>
      </c>
      <c r="H1946" s="12">
        <f>F1946-G1946</f>
        <v/>
      </c>
      <c r="I1946" s="10">
        <f>IF(E1946=0,"Fora",IF(E1945=0,"Carg xar",IF(H1946&lt;0,IF(M1946&lt;0.9,"Carg FV","Stby"),IF(M1946&gt;P1946,"V2H",IF(M1946&lt;0.9,"Carg xar","Stby")))))</f>
        <v/>
      </c>
      <c r="J1946" s="12">
        <f>IF(OR(I1946="Carg FV",I1946="Carg xar"),MIN(IF(I1946="Carg FV",ABS(H1946),7.4),7.4,MAX(0,(0.9-M1946)*40)*0.95),0)</f>
        <v/>
      </c>
      <c r="K1946" s="12">
        <f>IF(I1946="V2H",MIN(MAX(0,H1946),7.4,MAX(0,(M1946-P1946)*40)*0.95),0)</f>
        <v/>
      </c>
      <c r="L1946" s="12">
        <f>IF(E1946=0,0,MAX(0,H1946-K1946))</f>
        <v/>
      </c>
      <c r="M1946" s="13">
        <f>M1945+J1945/40-IF(I1945="V2H",K1945/(0.95*40),0)-IF(E1946=0,IF(E1945=1,IF(D1946=1,30,40)*0.18/(2*40),0),0)-IF(E1946=1,IF(E1945=0,IF(D1946=1,30,40)*0.18/(2*40),0),0)</f>
        <v/>
      </c>
      <c r="N1946" s="14" t="n">
        <v>0.09</v>
      </c>
      <c r="O1946" s="15">
        <f>K1946*N1946</f>
        <v/>
      </c>
      <c r="P1946">
        <f>IF(E1946=0,0.3,IF(D1946=1,IF(C1946&gt;=Params!$B$13-3,IF(C1946&lt;Params!$B$13,Params!$B$20,0.3),0.3),IF(C1946&gt;=Params!$B$15-3,IF(C1946&lt;Params!$B$15,Params!$B$21,0.3),0.3)))</f>
        <v/>
      </c>
    </row>
    <row r="1947" ht="15" customHeight="1" s="1">
      <c r="A1947" s="9" t="n">
        <v>1944</v>
      </c>
      <c r="B1947" s="6" t="inlineStr">
        <is>
          <t>22/03</t>
        </is>
      </c>
      <c r="C1947" s="6" t="n">
        <v>23</v>
      </c>
      <c r="D1947" s="6" t="n">
        <v>1</v>
      </c>
      <c r="E1947" s="10">
        <f>IF(D1947=1, IF(OR(C1947&lt;10, C1947&gt;=15),1,0), IF(OR(C1947&lt;7, C1947&gt;=18),1,0))</f>
        <v/>
      </c>
      <c r="F1947" s="11" t="n">
        <v>1.866</v>
      </c>
      <c r="G1947" s="12">
        <f>0*8</f>
        <v/>
      </c>
      <c r="H1947" s="12">
        <f>F1947-G1947</f>
        <v/>
      </c>
      <c r="I1947" s="10">
        <f>IF(E1947=0,"Fora",IF(E1946=0,"Carg xar",IF(H1947&lt;0,IF(M1947&lt;0.9,"Carg FV","Stby"),IF(M1947&gt;P1947,"V2H",IF(M1947&lt;0.9,"Carg xar","Stby")))))</f>
        <v/>
      </c>
      <c r="J1947" s="12">
        <f>IF(OR(I1947="Carg FV",I1947="Carg xar"),MIN(IF(I1947="Carg FV",ABS(H1947),7.4),7.4,MAX(0,(0.9-M1947)*40)*0.95),0)</f>
        <v/>
      </c>
      <c r="K1947" s="12">
        <f>IF(I1947="V2H",MIN(MAX(0,H1947),7.4,MAX(0,(M1947-P1947)*40)*0.95),0)</f>
        <v/>
      </c>
      <c r="L1947" s="12">
        <f>IF(E1947=0,0,MAX(0,H1947-K1947))</f>
        <v/>
      </c>
      <c r="M1947" s="13">
        <f>M1946+J1946/40-IF(I1946="V2H",K1946/(0.95*40),0)-IF(E1947=0,IF(E1946=1,IF(D1947=1,30,40)*0.18/(2*40),0),0)-IF(E1947=1,IF(E1946=0,IF(D1947=1,30,40)*0.18/(2*40),0),0)</f>
        <v/>
      </c>
      <c r="N1947" s="14" t="n">
        <v>0.09</v>
      </c>
      <c r="O1947" s="15">
        <f>K1947*N1947</f>
        <v/>
      </c>
      <c r="P1947">
        <f>IF(E1947=0,0.3,IF(D1947=1,IF(C1947&gt;=Params!$B$13-3,IF(C1947&lt;Params!$B$13,Params!$B$20,0.3),0.3),IF(C1947&gt;=Params!$B$15-3,IF(C1947&lt;Params!$B$15,Params!$B$21,0.3),0.3)))</f>
        <v/>
      </c>
    </row>
    <row r="1948" ht="15" customHeight="1" s="1">
      <c r="A1948" s="9" t="n">
        <v>1945</v>
      </c>
      <c r="B1948" s="6" t="inlineStr">
        <is>
          <t>23/03</t>
        </is>
      </c>
      <c r="C1948" s="6" t="n">
        <v>0</v>
      </c>
      <c r="D1948" s="6" t="n">
        <v>1</v>
      </c>
      <c r="E1948" s="10">
        <f>IF(D1948=1, IF(OR(C1948&lt;10, C1948&gt;=15),1,0), IF(OR(C1948&lt;7, C1948&gt;=18),1,0))</f>
        <v/>
      </c>
      <c r="F1948" s="11" t="n">
        <v>0.32</v>
      </c>
      <c r="G1948" s="12">
        <f>0*8</f>
        <v/>
      </c>
      <c r="H1948" s="12">
        <f>F1948-G1948</f>
        <v/>
      </c>
      <c r="I1948" s="10">
        <f>IF(E1948=0,"Fora",IF(E1947=0,"Carg xar",IF(H1948&lt;0,IF(M1948&lt;0.9,"Carg FV","Stby"),IF(M1948&gt;P1948,"V2H",IF(M1948&lt;0.9,"Carg xar","Stby")))))</f>
        <v/>
      </c>
      <c r="J1948" s="12">
        <f>IF(OR(I1948="Carg FV",I1948="Carg xar"),MIN(IF(I1948="Carg FV",ABS(H1948),7.4),7.4,MAX(0,(0.9-M1948)*40)*0.95),0)</f>
        <v/>
      </c>
      <c r="K1948" s="12">
        <f>IF(I1948="V2H",MIN(MAX(0,H1948),7.4,MAX(0,(M1948-P1948)*40)*0.95),0)</f>
        <v/>
      </c>
      <c r="L1948" s="12">
        <f>IF(E1948=0,0,MAX(0,H1948-K1948))</f>
        <v/>
      </c>
      <c r="M1948" s="13">
        <f>M1947+J1947/40-IF(I1947="V2H",K1947/(0.95*40),0)-IF(E1948=0,IF(E1947=1,IF(D1948=1,30,40)*0.18/(2*40),0),0)-IF(E1948=1,IF(E1947=0,IF(D1948=1,30,40)*0.18/(2*40),0),0)</f>
        <v/>
      </c>
      <c r="N1948" s="14" t="n">
        <v>0.09</v>
      </c>
      <c r="O1948" s="15">
        <f>K1948*N1948</f>
        <v/>
      </c>
      <c r="P1948">
        <f>IF(E1948=0,0.3,IF(D1948=1,IF(C1948&gt;=Params!$B$13-3,IF(C1948&lt;Params!$B$13,Params!$B$20,0.3),0.3),IF(C1948&gt;=Params!$B$15-3,IF(C1948&lt;Params!$B$15,Params!$B$21,0.3),0.3)))</f>
        <v/>
      </c>
    </row>
    <row r="1949" ht="15" customHeight="1" s="1">
      <c r="A1949" s="9" t="n">
        <v>1946</v>
      </c>
      <c r="B1949" s="6" t="inlineStr">
        <is>
          <t>23/03</t>
        </is>
      </c>
      <c r="C1949" s="6" t="n">
        <v>1</v>
      </c>
      <c r="D1949" s="6" t="n">
        <v>1</v>
      </c>
      <c r="E1949" s="10">
        <f>IF(D1949=1, IF(OR(C1949&lt;10, C1949&gt;=15),1,0), IF(OR(C1949&lt;7, C1949&gt;=18),1,0))</f>
        <v/>
      </c>
      <c r="F1949" s="11" t="n">
        <v>0.187</v>
      </c>
      <c r="G1949" s="12">
        <f>0*8</f>
        <v/>
      </c>
      <c r="H1949" s="12">
        <f>F1949-G1949</f>
        <v/>
      </c>
      <c r="I1949" s="10">
        <f>IF(E1949=0,"Fora",IF(E1948=0,"Carg xar",IF(H1949&lt;0,IF(M1949&lt;0.9,"Carg FV","Stby"),IF(M1949&gt;P1949,"V2H",IF(M1949&lt;0.9,"Carg xar","Stby")))))</f>
        <v/>
      </c>
      <c r="J1949" s="12">
        <f>IF(OR(I1949="Carg FV",I1949="Carg xar"),MIN(IF(I1949="Carg FV",ABS(H1949),7.4),7.4,MAX(0,(0.9-M1949)*40)*0.95),0)</f>
        <v/>
      </c>
      <c r="K1949" s="12">
        <f>IF(I1949="V2H",MIN(MAX(0,H1949),7.4,MAX(0,(M1949-P1949)*40)*0.95),0)</f>
        <v/>
      </c>
      <c r="L1949" s="12">
        <f>IF(E1949=0,0,MAX(0,H1949-K1949))</f>
        <v/>
      </c>
      <c r="M1949" s="13">
        <f>M1948+J1948/40-IF(I1948="V2H",K1948/(0.95*40),0)-IF(E1949=0,IF(E1948=1,IF(D1949=1,30,40)*0.18/(2*40),0),0)-IF(E1949=1,IF(E1948=0,IF(D1949=1,30,40)*0.18/(2*40),0),0)</f>
        <v/>
      </c>
      <c r="N1949" s="14" t="n">
        <v>0.09</v>
      </c>
      <c r="O1949" s="15">
        <f>K1949*N1949</f>
        <v/>
      </c>
      <c r="P1949">
        <f>IF(E1949=0,0.3,IF(D1949=1,IF(C1949&gt;=Params!$B$13-3,IF(C1949&lt;Params!$B$13,Params!$B$20,0.3),0.3),IF(C1949&gt;=Params!$B$15-3,IF(C1949&lt;Params!$B$15,Params!$B$21,0.3),0.3)))</f>
        <v/>
      </c>
    </row>
    <row r="1950" ht="15" customHeight="1" s="1">
      <c r="A1950" s="9" t="n">
        <v>1947</v>
      </c>
      <c r="B1950" s="6" t="inlineStr">
        <is>
          <t>23/03</t>
        </is>
      </c>
      <c r="C1950" s="6" t="n">
        <v>2</v>
      </c>
      <c r="D1950" s="6" t="n">
        <v>1</v>
      </c>
      <c r="E1950" s="10">
        <f>IF(D1950=1, IF(OR(C1950&lt;10, C1950&gt;=15),1,0), IF(OR(C1950&lt;7, C1950&gt;=18),1,0))</f>
        <v/>
      </c>
      <c r="F1950" s="11" t="n">
        <v>0.31</v>
      </c>
      <c r="G1950" s="12">
        <f>0*8</f>
        <v/>
      </c>
      <c r="H1950" s="12">
        <f>F1950-G1950</f>
        <v/>
      </c>
      <c r="I1950" s="10">
        <f>IF(E1950=0,"Fora",IF(E1949=0,"Carg xar",IF(H1950&lt;0,IF(M1950&lt;0.9,"Carg FV","Stby"),IF(M1950&gt;P1950,"V2H",IF(M1950&lt;0.9,"Carg xar","Stby")))))</f>
        <v/>
      </c>
      <c r="J1950" s="12">
        <f>IF(OR(I1950="Carg FV",I1950="Carg xar"),MIN(IF(I1950="Carg FV",ABS(H1950),7.4),7.4,MAX(0,(0.9-M1950)*40)*0.95),0)</f>
        <v/>
      </c>
      <c r="K1950" s="12">
        <f>IF(I1950="V2H",MIN(MAX(0,H1950),7.4,MAX(0,(M1950-P1950)*40)*0.95),0)</f>
        <v/>
      </c>
      <c r="L1950" s="12">
        <f>IF(E1950=0,0,MAX(0,H1950-K1950))</f>
        <v/>
      </c>
      <c r="M1950" s="13">
        <f>M1949+J1949/40-IF(I1949="V2H",K1949/(0.95*40),0)-IF(E1950=0,IF(E1949=1,IF(D1950=1,30,40)*0.18/(2*40),0),0)-IF(E1950=1,IF(E1949=0,IF(D1950=1,30,40)*0.18/(2*40),0),0)</f>
        <v/>
      </c>
      <c r="N1950" s="14" t="n">
        <v>0.09</v>
      </c>
      <c r="O1950" s="15">
        <f>K1950*N1950</f>
        <v/>
      </c>
      <c r="P1950">
        <f>IF(E1950=0,0.3,IF(D1950=1,IF(C1950&gt;=Params!$B$13-3,IF(C1950&lt;Params!$B$13,Params!$B$20,0.3),0.3),IF(C1950&gt;=Params!$B$15-3,IF(C1950&lt;Params!$B$15,Params!$B$21,0.3),0.3)))</f>
        <v/>
      </c>
    </row>
    <row r="1951" ht="15" customHeight="1" s="1">
      <c r="A1951" s="9" t="n">
        <v>1948</v>
      </c>
      <c r="B1951" s="6" t="inlineStr">
        <is>
          <t>23/03</t>
        </is>
      </c>
      <c r="C1951" s="6" t="n">
        <v>3</v>
      </c>
      <c r="D1951" s="6" t="n">
        <v>1</v>
      </c>
      <c r="E1951" s="10">
        <f>IF(D1951=1, IF(OR(C1951&lt;10, C1951&gt;=15),1,0), IF(OR(C1951&lt;7, C1951&gt;=18),1,0))</f>
        <v/>
      </c>
      <c r="F1951" s="11" t="n">
        <v>0.21</v>
      </c>
      <c r="G1951" s="12">
        <f>0*8</f>
        <v/>
      </c>
      <c r="H1951" s="12">
        <f>F1951-G1951</f>
        <v/>
      </c>
      <c r="I1951" s="10">
        <f>IF(E1951=0,"Fora",IF(E1950=0,"Carg xar",IF(H1951&lt;0,IF(M1951&lt;0.9,"Carg FV","Stby"),IF(M1951&gt;P1951,"V2H",IF(M1951&lt;0.9,"Carg xar","Stby")))))</f>
        <v/>
      </c>
      <c r="J1951" s="12">
        <f>IF(OR(I1951="Carg FV",I1951="Carg xar"),MIN(IF(I1951="Carg FV",ABS(H1951),7.4),7.4,MAX(0,(0.9-M1951)*40)*0.95),0)</f>
        <v/>
      </c>
      <c r="K1951" s="12">
        <f>IF(I1951="V2H",MIN(MAX(0,H1951),7.4,MAX(0,(M1951-P1951)*40)*0.95),0)</f>
        <v/>
      </c>
      <c r="L1951" s="12">
        <f>IF(E1951=0,0,MAX(0,H1951-K1951))</f>
        <v/>
      </c>
      <c r="M1951" s="13">
        <f>M1950+J1950/40-IF(I1950="V2H",K1950/(0.95*40),0)-IF(E1951=0,IF(E1950=1,IF(D1951=1,30,40)*0.18/(2*40),0),0)-IF(E1951=1,IF(E1950=0,IF(D1951=1,30,40)*0.18/(2*40),0),0)</f>
        <v/>
      </c>
      <c r="N1951" s="14" t="n">
        <v>0.09</v>
      </c>
      <c r="O1951" s="15">
        <f>K1951*N1951</f>
        <v/>
      </c>
      <c r="P1951">
        <f>IF(E1951=0,0.3,IF(D1951=1,IF(C1951&gt;=Params!$B$13-3,IF(C1951&lt;Params!$B$13,Params!$B$20,0.3),0.3),IF(C1951&gt;=Params!$B$15-3,IF(C1951&lt;Params!$B$15,Params!$B$21,0.3),0.3)))</f>
        <v/>
      </c>
    </row>
    <row r="1952" ht="15" customHeight="1" s="1">
      <c r="A1952" s="9" t="n">
        <v>1949</v>
      </c>
      <c r="B1952" s="6" t="inlineStr">
        <is>
          <t>23/03</t>
        </is>
      </c>
      <c r="C1952" s="6" t="n">
        <v>4</v>
      </c>
      <c r="D1952" s="6" t="n">
        <v>1</v>
      </c>
      <c r="E1952" s="10">
        <f>IF(D1952=1, IF(OR(C1952&lt;10, C1952&gt;=15),1,0), IF(OR(C1952&lt;7, C1952&gt;=18),1,0))</f>
        <v/>
      </c>
      <c r="F1952" s="11" t="n">
        <v>0.172</v>
      </c>
      <c r="G1952" s="12">
        <f>0*8</f>
        <v/>
      </c>
      <c r="H1952" s="12">
        <f>F1952-G1952</f>
        <v/>
      </c>
      <c r="I1952" s="10">
        <f>IF(E1952=0,"Fora",IF(E1951=0,"Carg xar",IF(H1952&lt;0,IF(M1952&lt;0.9,"Carg FV","Stby"),IF(M1952&gt;P1952,"V2H",IF(M1952&lt;0.9,"Carg xar","Stby")))))</f>
        <v/>
      </c>
      <c r="J1952" s="12">
        <f>IF(OR(I1952="Carg FV",I1952="Carg xar"),MIN(IF(I1952="Carg FV",ABS(H1952),7.4),7.4,MAX(0,(0.9-M1952)*40)*0.95),0)</f>
        <v/>
      </c>
      <c r="K1952" s="12">
        <f>IF(I1952="V2H",MIN(MAX(0,H1952),7.4,MAX(0,(M1952-P1952)*40)*0.95),0)</f>
        <v/>
      </c>
      <c r="L1952" s="12">
        <f>IF(E1952=0,0,MAX(0,H1952-K1952))</f>
        <v/>
      </c>
      <c r="M1952" s="13">
        <f>M1951+J1951/40-IF(I1951="V2H",K1951/(0.95*40),0)-IF(E1952=0,IF(E1951=1,IF(D1952=1,30,40)*0.18/(2*40),0),0)-IF(E1952=1,IF(E1951=0,IF(D1952=1,30,40)*0.18/(2*40),0),0)</f>
        <v/>
      </c>
      <c r="N1952" s="14" t="n">
        <v>0.09</v>
      </c>
      <c r="O1952" s="15">
        <f>K1952*N1952</f>
        <v/>
      </c>
      <c r="P1952">
        <f>IF(E1952=0,0.3,IF(D1952=1,IF(C1952&gt;=Params!$B$13-3,IF(C1952&lt;Params!$B$13,Params!$B$20,0.3),0.3),IF(C1952&gt;=Params!$B$15-3,IF(C1952&lt;Params!$B$15,Params!$B$21,0.3),0.3)))</f>
        <v/>
      </c>
    </row>
    <row r="1953" ht="15" customHeight="1" s="1">
      <c r="A1953" s="9" t="n">
        <v>1950</v>
      </c>
      <c r="B1953" s="6" t="inlineStr">
        <is>
          <t>23/03</t>
        </is>
      </c>
      <c r="C1953" s="6" t="n">
        <v>5</v>
      </c>
      <c r="D1953" s="6" t="n">
        <v>1</v>
      </c>
      <c r="E1953" s="10">
        <f>IF(D1953=1, IF(OR(C1953&lt;10, C1953&gt;=15),1,0), IF(OR(C1953&lt;7, C1953&gt;=18),1,0))</f>
        <v/>
      </c>
      <c r="F1953" s="11" t="n">
        <v>0.109</v>
      </c>
      <c r="G1953" s="12">
        <f>0*8</f>
        <v/>
      </c>
      <c r="H1953" s="12">
        <f>F1953-G1953</f>
        <v/>
      </c>
      <c r="I1953" s="10">
        <f>IF(E1953=0,"Fora",IF(E1952=0,"Carg xar",IF(H1953&lt;0,IF(M1953&lt;0.9,"Carg FV","Stby"),IF(M1953&gt;P1953,"V2H",IF(M1953&lt;0.9,"Carg xar","Stby")))))</f>
        <v/>
      </c>
      <c r="J1953" s="12">
        <f>IF(OR(I1953="Carg FV",I1953="Carg xar"),MIN(IF(I1953="Carg FV",ABS(H1953),7.4),7.4,MAX(0,(0.9-M1953)*40)*0.95),0)</f>
        <v/>
      </c>
      <c r="K1953" s="12">
        <f>IF(I1953="V2H",MIN(MAX(0,H1953),7.4,MAX(0,(M1953-P1953)*40)*0.95),0)</f>
        <v/>
      </c>
      <c r="L1953" s="12">
        <f>IF(E1953=0,0,MAX(0,H1953-K1953))</f>
        <v/>
      </c>
      <c r="M1953" s="13">
        <f>M1952+J1952/40-IF(I1952="V2H",K1952/(0.95*40),0)-IF(E1953=0,IF(E1952=1,IF(D1953=1,30,40)*0.18/(2*40),0),0)-IF(E1953=1,IF(E1952=0,IF(D1953=1,30,40)*0.18/(2*40),0),0)</f>
        <v/>
      </c>
      <c r="N1953" s="14" t="n">
        <v>0.09</v>
      </c>
      <c r="O1953" s="15">
        <f>K1953*N1953</f>
        <v/>
      </c>
      <c r="P1953">
        <f>IF(E1953=0,0.3,IF(D1953=1,IF(C1953&gt;=Params!$B$13-3,IF(C1953&lt;Params!$B$13,Params!$B$20,0.3),0.3),IF(C1953&gt;=Params!$B$15-3,IF(C1953&lt;Params!$B$15,Params!$B$21,0.3),0.3)))</f>
        <v/>
      </c>
    </row>
    <row r="1954" ht="15" customHeight="1" s="1">
      <c r="A1954" s="9" t="n">
        <v>1951</v>
      </c>
      <c r="B1954" s="6" t="inlineStr">
        <is>
          <t>23/03</t>
        </is>
      </c>
      <c r="C1954" s="6" t="n">
        <v>6</v>
      </c>
      <c r="D1954" s="6" t="n">
        <v>1</v>
      </c>
      <c r="E1954" s="10">
        <f>IF(D1954=1, IF(OR(C1954&lt;10, C1954&gt;=15),1,0), IF(OR(C1954&lt;7, C1954&gt;=18),1,0))</f>
        <v/>
      </c>
      <c r="F1954" s="11" t="n">
        <v>1.527</v>
      </c>
      <c r="G1954" s="12">
        <f>0*8</f>
        <v/>
      </c>
      <c r="H1954" s="12">
        <f>F1954-G1954</f>
        <v/>
      </c>
      <c r="I1954" s="10">
        <f>IF(E1954=0,"Fora",IF(E1953=0,"Carg xar",IF(H1954&lt;0,IF(M1954&lt;0.9,"Carg FV","Stby"),IF(M1954&gt;P1954,"V2H",IF(M1954&lt;0.9,"Carg xar","Stby")))))</f>
        <v/>
      </c>
      <c r="J1954" s="12">
        <f>IF(OR(I1954="Carg FV",I1954="Carg xar"),MIN(IF(I1954="Carg FV",ABS(H1954),7.4),7.4,MAX(0,(0.9-M1954)*40)*0.95),0)</f>
        <v/>
      </c>
      <c r="K1954" s="12">
        <f>IF(I1954="V2H",MIN(MAX(0,H1954),7.4,MAX(0,(M1954-P1954)*40)*0.95),0)</f>
        <v/>
      </c>
      <c r="L1954" s="12">
        <f>IF(E1954=0,0,MAX(0,H1954-K1954))</f>
        <v/>
      </c>
      <c r="M1954" s="13">
        <f>M1953+J1953/40-IF(I1953="V2H",K1953/(0.95*40),0)-IF(E1954=0,IF(E1953=1,IF(D1954=1,30,40)*0.18/(2*40),0),0)-IF(E1954=1,IF(E1953=0,IF(D1954=1,30,40)*0.18/(2*40),0),0)</f>
        <v/>
      </c>
      <c r="N1954" s="14" t="n">
        <v>0.09</v>
      </c>
      <c r="O1954" s="15">
        <f>K1954*N1954</f>
        <v/>
      </c>
      <c r="P1954">
        <f>IF(E1954=0,0.3,IF(D1954=1,IF(C1954&gt;=Params!$B$13-3,IF(C1954&lt;Params!$B$13,Params!$B$20,0.3),0.3),IF(C1954&gt;=Params!$B$15-3,IF(C1954&lt;Params!$B$15,Params!$B$21,0.3),0.3)))</f>
        <v/>
      </c>
    </row>
    <row r="1955" ht="15" customHeight="1" s="1">
      <c r="A1955" s="9" t="n">
        <v>1952</v>
      </c>
      <c r="B1955" s="6" t="inlineStr">
        <is>
          <t>23/03</t>
        </is>
      </c>
      <c r="C1955" s="6" t="n">
        <v>7</v>
      </c>
      <c r="D1955" s="6" t="n">
        <v>1</v>
      </c>
      <c r="E1955" s="10">
        <f>IF(D1955=1, IF(OR(C1955&lt;10, C1955&gt;=15),1,0), IF(OR(C1955&lt;7, C1955&gt;=18),1,0))</f>
        <v/>
      </c>
      <c r="F1955" s="11" t="n">
        <v>2.949</v>
      </c>
      <c r="G1955" s="12">
        <f>0.05*8</f>
        <v/>
      </c>
      <c r="H1955" s="12">
        <f>F1955-G1955</f>
        <v/>
      </c>
      <c r="I1955" s="10">
        <f>IF(E1955=0,"Fora",IF(E1954=0,"Carg xar",IF(H1955&lt;0,IF(M1955&lt;0.9,"Carg FV","Stby"),IF(M1955&gt;P1955,"V2H",IF(M1955&lt;0.9,"Carg xar","Stby")))))</f>
        <v/>
      </c>
      <c r="J1955" s="12">
        <f>IF(OR(I1955="Carg FV",I1955="Carg xar"),MIN(IF(I1955="Carg FV",ABS(H1955),7.4),7.4,MAX(0,(0.9-M1955)*40)*0.95),0)</f>
        <v/>
      </c>
      <c r="K1955" s="12">
        <f>IF(I1955="V2H",MIN(MAX(0,H1955),7.4,MAX(0,(M1955-P1955)*40)*0.95),0)</f>
        <v/>
      </c>
      <c r="L1955" s="12">
        <f>IF(E1955=0,0,MAX(0,H1955-K1955))</f>
        <v/>
      </c>
      <c r="M1955" s="13">
        <f>M1954+J1954/40-IF(I1954="V2H",K1954/(0.95*40),0)-IF(E1955=0,IF(E1954=1,IF(D1955=1,30,40)*0.18/(2*40),0),0)-IF(E1955=1,IF(E1954=0,IF(D1955=1,30,40)*0.18/(2*40),0),0)</f>
        <v/>
      </c>
      <c r="N1955" s="14" t="n">
        <v>0.09</v>
      </c>
      <c r="O1955" s="15">
        <f>K1955*N1955</f>
        <v/>
      </c>
      <c r="P1955">
        <f>IF(E1955=0,0.3,IF(D1955=1,IF(C1955&gt;=Params!$B$13-3,IF(C1955&lt;Params!$B$13,Params!$B$20,0.3),0.3),IF(C1955&gt;=Params!$B$15-3,IF(C1955&lt;Params!$B$15,Params!$B$21,0.3),0.3)))</f>
        <v/>
      </c>
    </row>
    <row r="1956" ht="15" customHeight="1" s="1">
      <c r="A1956" s="9" t="n">
        <v>1953</v>
      </c>
      <c r="B1956" s="6" t="inlineStr">
        <is>
          <t>23/03</t>
        </is>
      </c>
      <c r="C1956" s="6" t="n">
        <v>8</v>
      </c>
      <c r="D1956" s="6" t="n">
        <v>1</v>
      </c>
      <c r="E1956" s="10">
        <f>IF(D1956=1, IF(OR(C1956&lt;10, C1956&gt;=15),1,0), IF(OR(C1956&lt;7, C1956&gt;=18),1,0))</f>
        <v/>
      </c>
      <c r="F1956" s="11" t="n">
        <v>2.505</v>
      </c>
      <c r="G1956" s="12">
        <f>0.18*8</f>
        <v/>
      </c>
      <c r="H1956" s="12">
        <f>F1956-G1956</f>
        <v/>
      </c>
      <c r="I1956" s="10">
        <f>IF(E1956=0,"Fora",IF(E1955=0,"Carg xar",IF(H1956&lt;0,IF(M1956&lt;0.9,"Carg FV","Stby"),IF(M1956&gt;P1956,"V2H",IF(M1956&lt;0.9,"Carg xar","Stby")))))</f>
        <v/>
      </c>
      <c r="J1956" s="12">
        <f>IF(OR(I1956="Carg FV",I1956="Carg xar"),MIN(IF(I1956="Carg FV",ABS(H1956),7.4),7.4,MAX(0,(0.9-M1956)*40)*0.95),0)</f>
        <v/>
      </c>
      <c r="K1956" s="12">
        <f>IF(I1956="V2H",MIN(MAX(0,H1956),7.4,MAX(0,(M1956-P1956)*40)*0.95),0)</f>
        <v/>
      </c>
      <c r="L1956" s="12">
        <f>IF(E1956=0,0,MAX(0,H1956-K1956))</f>
        <v/>
      </c>
      <c r="M1956" s="13">
        <f>M1955+J1955/40-IF(I1955="V2H",K1955/(0.95*40),0)-IF(E1956=0,IF(E1955=1,IF(D1956=1,30,40)*0.18/(2*40),0),0)-IF(E1956=1,IF(E1955=0,IF(D1956=1,30,40)*0.18/(2*40),0),0)</f>
        <v/>
      </c>
      <c r="N1956" s="14" t="n">
        <v>0.09</v>
      </c>
      <c r="O1956" s="15">
        <f>K1956*N1956</f>
        <v/>
      </c>
      <c r="P1956">
        <f>IF(E1956=0,0.3,IF(D1956=1,IF(C1956&gt;=Params!$B$13-3,IF(C1956&lt;Params!$B$13,Params!$B$20,0.3),0.3),IF(C1956&gt;=Params!$B$15-3,IF(C1956&lt;Params!$B$15,Params!$B$21,0.3),0.3)))</f>
        <v/>
      </c>
    </row>
    <row r="1957" ht="15" customHeight="1" s="1">
      <c r="A1957" s="9" t="n">
        <v>1954</v>
      </c>
      <c r="B1957" s="6" t="inlineStr">
        <is>
          <t>23/03</t>
        </is>
      </c>
      <c r="C1957" s="6" t="n">
        <v>9</v>
      </c>
      <c r="D1957" s="6" t="n">
        <v>1</v>
      </c>
      <c r="E1957" s="10">
        <f>IF(D1957=1, IF(OR(C1957&lt;10, C1957&gt;=15),1,0), IF(OR(C1957&lt;7, C1957&gt;=18),1,0))</f>
        <v/>
      </c>
      <c r="F1957" s="11" t="n">
        <v>2.695</v>
      </c>
      <c r="G1957" s="12">
        <f>0.38*8</f>
        <v/>
      </c>
      <c r="H1957" s="12">
        <f>F1957-G1957</f>
        <v/>
      </c>
      <c r="I1957" s="10">
        <f>IF(E1957=0,"Fora",IF(E1956=0,"Carg xar",IF(H1957&lt;0,IF(M1957&lt;0.9,"Carg FV","Stby"),IF(M1957&gt;P1957,"V2H",IF(M1957&lt;0.9,"Carg xar","Stby")))))</f>
        <v/>
      </c>
      <c r="J1957" s="12">
        <f>IF(OR(I1957="Carg FV",I1957="Carg xar"),MIN(IF(I1957="Carg FV",ABS(H1957),7.4),7.4,MAX(0,(0.9-M1957)*40)*0.95),0)</f>
        <v/>
      </c>
      <c r="K1957" s="12">
        <f>IF(I1957="V2H",MIN(MAX(0,H1957),7.4,MAX(0,(M1957-P1957)*40)*0.95),0)</f>
        <v/>
      </c>
      <c r="L1957" s="12">
        <f>IF(E1957=0,0,MAX(0,H1957-K1957))</f>
        <v/>
      </c>
      <c r="M1957" s="13">
        <f>M1956+J1956/40-IF(I1956="V2H",K1956/(0.95*40),0)-IF(E1957=0,IF(E1956=1,IF(D1957=1,30,40)*0.18/(2*40),0),0)-IF(E1957=1,IF(E1956=0,IF(D1957=1,30,40)*0.18/(2*40),0),0)</f>
        <v/>
      </c>
      <c r="N1957" s="14" t="n">
        <v>0.09</v>
      </c>
      <c r="O1957" s="15">
        <f>K1957*N1957</f>
        <v/>
      </c>
      <c r="P1957">
        <f>IF(E1957=0,0.3,IF(D1957=1,IF(C1957&gt;=Params!$B$13-3,IF(C1957&lt;Params!$B$13,Params!$B$20,0.3),0.3),IF(C1957&gt;=Params!$B$15-3,IF(C1957&lt;Params!$B$15,Params!$B$21,0.3),0.3)))</f>
        <v/>
      </c>
    </row>
    <row r="1958" ht="15" customHeight="1" s="1">
      <c r="A1958" s="9" t="n">
        <v>1955</v>
      </c>
      <c r="B1958" s="6" t="inlineStr">
        <is>
          <t>23/03</t>
        </is>
      </c>
      <c r="C1958" s="6" t="n">
        <v>10</v>
      </c>
      <c r="D1958" s="6" t="n">
        <v>1</v>
      </c>
      <c r="E1958" s="10">
        <f>IF(D1958=1, IF(OR(C1958&lt;10, C1958&gt;=15),1,0), IF(OR(C1958&lt;7, C1958&gt;=18),1,0))</f>
        <v/>
      </c>
      <c r="F1958" s="11" t="n">
        <v>2.703</v>
      </c>
      <c r="G1958" s="12">
        <f>0.58*8</f>
        <v/>
      </c>
      <c r="H1958" s="12">
        <f>F1958-G1958</f>
        <v/>
      </c>
      <c r="I1958" s="10">
        <f>IF(E1958=0,"Fora",IF(E1957=0,"Carg xar",IF(H1958&lt;0,IF(M1958&lt;0.9,"Carg FV","Stby"),IF(M1958&gt;P1958,"V2H",IF(M1958&lt;0.9,"Carg xar","Stby")))))</f>
        <v/>
      </c>
      <c r="J1958" s="12">
        <f>IF(OR(I1958="Carg FV",I1958="Carg xar"),MIN(IF(I1958="Carg FV",ABS(H1958),7.4),7.4,MAX(0,(0.9-M1958)*40)*0.95),0)</f>
        <v/>
      </c>
      <c r="K1958" s="12">
        <f>IF(I1958="V2H",MIN(MAX(0,H1958),7.4,MAX(0,(M1958-P1958)*40)*0.95),0)</f>
        <v/>
      </c>
      <c r="L1958" s="12">
        <f>IF(E1958=0,0,MAX(0,H1958-K1958))</f>
        <v/>
      </c>
      <c r="M1958" s="13">
        <f>M1957+J1957/40-IF(I1957="V2H",K1957/(0.95*40),0)-IF(E1958=0,IF(E1957=1,IF(D1958=1,30,40)*0.18/(2*40),0),0)-IF(E1958=1,IF(E1957=0,IF(D1958=1,30,40)*0.18/(2*40),0),0)</f>
        <v/>
      </c>
      <c r="N1958" s="14" t="n">
        <v>0.09</v>
      </c>
      <c r="O1958" s="15">
        <f>K1958*N1958</f>
        <v/>
      </c>
      <c r="P1958">
        <f>IF(E1958=0,0.3,IF(D1958=1,IF(C1958&gt;=Params!$B$13-3,IF(C1958&lt;Params!$B$13,Params!$B$20,0.3),0.3),IF(C1958&gt;=Params!$B$15-3,IF(C1958&lt;Params!$B$15,Params!$B$21,0.3),0.3)))</f>
        <v/>
      </c>
    </row>
    <row r="1959" ht="15" customHeight="1" s="1">
      <c r="A1959" s="9" t="n">
        <v>1956</v>
      </c>
      <c r="B1959" s="6" t="inlineStr">
        <is>
          <t>23/03</t>
        </is>
      </c>
      <c r="C1959" s="6" t="n">
        <v>11</v>
      </c>
      <c r="D1959" s="6" t="n">
        <v>1</v>
      </c>
      <c r="E1959" s="10">
        <f>IF(D1959=1, IF(OR(C1959&lt;10, C1959&gt;=15),1,0), IF(OR(C1959&lt;7, C1959&gt;=18),1,0))</f>
        <v/>
      </c>
      <c r="F1959" s="11" t="n">
        <v>2.992</v>
      </c>
      <c r="G1959" s="12">
        <f>0.72*8</f>
        <v/>
      </c>
      <c r="H1959" s="12">
        <f>F1959-G1959</f>
        <v/>
      </c>
      <c r="I1959" s="10">
        <f>IF(E1959=0,"Fora",IF(E1958=0,"Carg xar",IF(H1959&lt;0,IF(M1959&lt;0.9,"Carg FV","Stby"),IF(M1959&gt;P1959,"V2H",IF(M1959&lt;0.9,"Carg xar","Stby")))))</f>
        <v/>
      </c>
      <c r="J1959" s="12">
        <f>IF(OR(I1959="Carg FV",I1959="Carg xar"),MIN(IF(I1959="Carg FV",ABS(H1959),7.4),7.4,MAX(0,(0.9-M1959)*40)*0.95),0)</f>
        <v/>
      </c>
      <c r="K1959" s="12">
        <f>IF(I1959="V2H",MIN(MAX(0,H1959),7.4,MAX(0,(M1959-P1959)*40)*0.95),0)</f>
        <v/>
      </c>
      <c r="L1959" s="12">
        <f>IF(E1959=0,0,MAX(0,H1959-K1959))</f>
        <v/>
      </c>
      <c r="M1959" s="13">
        <f>M1958+J1958/40-IF(I1958="V2H",K1958/(0.95*40),0)-IF(E1959=0,IF(E1958=1,IF(D1959=1,30,40)*0.18/(2*40),0),0)-IF(E1959=1,IF(E1958=0,IF(D1959=1,30,40)*0.18/(2*40),0),0)</f>
        <v/>
      </c>
      <c r="N1959" s="14" t="n">
        <v>0.09</v>
      </c>
      <c r="O1959" s="15">
        <f>K1959*N1959</f>
        <v/>
      </c>
      <c r="P1959">
        <f>IF(E1959=0,0.3,IF(D1959=1,IF(C1959&gt;=Params!$B$13-3,IF(C1959&lt;Params!$B$13,Params!$B$20,0.3),0.3),IF(C1959&gt;=Params!$B$15-3,IF(C1959&lt;Params!$B$15,Params!$B$21,0.3),0.3)))</f>
        <v/>
      </c>
    </row>
    <row r="1960" ht="15" customHeight="1" s="1">
      <c r="A1960" s="9" t="n">
        <v>1957</v>
      </c>
      <c r="B1960" s="6" t="inlineStr">
        <is>
          <t>23/03</t>
        </is>
      </c>
      <c r="C1960" s="6" t="n">
        <v>12</v>
      </c>
      <c r="D1960" s="6" t="n">
        <v>1</v>
      </c>
      <c r="E1960" s="10">
        <f>IF(D1960=1, IF(OR(C1960&lt;10, C1960&gt;=15),1,0), IF(OR(C1960&lt;7, C1960&gt;=18),1,0))</f>
        <v/>
      </c>
      <c r="F1960" s="11" t="n">
        <v>5.237</v>
      </c>
      <c r="G1960" s="12">
        <f>0.78*8</f>
        <v/>
      </c>
      <c r="H1960" s="12">
        <f>F1960-G1960</f>
        <v/>
      </c>
      <c r="I1960" s="10">
        <f>IF(E1960=0,"Fora",IF(E1959=0,"Carg xar",IF(H1960&lt;0,IF(M1960&lt;0.9,"Carg FV","Stby"),IF(M1960&gt;P1960,"V2H",IF(M1960&lt;0.9,"Carg xar","Stby")))))</f>
        <v/>
      </c>
      <c r="J1960" s="12">
        <f>IF(OR(I1960="Carg FV",I1960="Carg xar"),MIN(IF(I1960="Carg FV",ABS(H1960),7.4),7.4,MAX(0,(0.9-M1960)*40)*0.95),0)</f>
        <v/>
      </c>
      <c r="K1960" s="12">
        <f>IF(I1960="V2H",MIN(MAX(0,H1960),7.4,MAX(0,(M1960-P1960)*40)*0.95),0)</f>
        <v/>
      </c>
      <c r="L1960" s="12">
        <f>IF(E1960=0,0,MAX(0,H1960-K1960))</f>
        <v/>
      </c>
      <c r="M1960" s="13">
        <f>M1959+J1959/40-IF(I1959="V2H",K1959/(0.95*40),0)-IF(E1960=0,IF(E1959=1,IF(D1960=1,30,40)*0.18/(2*40),0),0)-IF(E1960=1,IF(E1959=0,IF(D1960=1,30,40)*0.18/(2*40),0),0)</f>
        <v/>
      </c>
      <c r="N1960" s="14" t="n">
        <v>0.09</v>
      </c>
      <c r="O1960" s="15">
        <f>K1960*N1960</f>
        <v/>
      </c>
      <c r="P1960">
        <f>IF(E1960=0,0.3,IF(D1960=1,IF(C1960&gt;=Params!$B$13-3,IF(C1960&lt;Params!$B$13,Params!$B$20,0.3),0.3),IF(C1960&gt;=Params!$B$15-3,IF(C1960&lt;Params!$B$15,Params!$B$21,0.3),0.3)))</f>
        <v/>
      </c>
    </row>
    <row r="1961" ht="15" customHeight="1" s="1">
      <c r="A1961" s="9" t="n">
        <v>1958</v>
      </c>
      <c r="B1961" s="6" t="inlineStr">
        <is>
          <t>23/03</t>
        </is>
      </c>
      <c r="C1961" s="6" t="n">
        <v>13</v>
      </c>
      <c r="D1961" s="6" t="n">
        <v>1</v>
      </c>
      <c r="E1961" s="10">
        <f>IF(D1961=1, IF(OR(C1961&lt;10, C1961&gt;=15),1,0), IF(OR(C1961&lt;7, C1961&gt;=18),1,0))</f>
        <v/>
      </c>
      <c r="F1961" s="11" t="n">
        <v>4.235</v>
      </c>
      <c r="G1961" s="12">
        <f>0.75*8</f>
        <v/>
      </c>
      <c r="H1961" s="12">
        <f>F1961-G1961</f>
        <v/>
      </c>
      <c r="I1961" s="10">
        <f>IF(E1961=0,"Fora",IF(E1960=0,"Carg xar",IF(H1961&lt;0,IF(M1961&lt;0.9,"Carg FV","Stby"),IF(M1961&gt;P1961,"V2H",IF(M1961&lt;0.9,"Carg xar","Stby")))))</f>
        <v/>
      </c>
      <c r="J1961" s="12">
        <f>IF(OR(I1961="Carg FV",I1961="Carg xar"),MIN(IF(I1961="Carg FV",ABS(H1961),7.4),7.4,MAX(0,(0.9-M1961)*40)*0.95),0)</f>
        <v/>
      </c>
      <c r="K1961" s="12">
        <f>IF(I1961="V2H",MIN(MAX(0,H1961),7.4,MAX(0,(M1961-P1961)*40)*0.95),0)</f>
        <v/>
      </c>
      <c r="L1961" s="12">
        <f>IF(E1961=0,0,MAX(0,H1961-K1961))</f>
        <v/>
      </c>
      <c r="M1961" s="13">
        <f>M1960+J1960/40-IF(I1960="V2H",K1960/(0.95*40),0)-IF(E1961=0,IF(E1960=1,IF(D1961=1,30,40)*0.18/(2*40),0),0)-IF(E1961=1,IF(E1960=0,IF(D1961=1,30,40)*0.18/(2*40),0),0)</f>
        <v/>
      </c>
      <c r="N1961" s="14" t="n">
        <v>0.09</v>
      </c>
      <c r="O1961" s="15">
        <f>K1961*N1961</f>
        <v/>
      </c>
      <c r="P1961">
        <f>IF(E1961=0,0.3,IF(D1961=1,IF(C1961&gt;=Params!$B$13-3,IF(C1961&lt;Params!$B$13,Params!$B$20,0.3),0.3),IF(C1961&gt;=Params!$B$15-3,IF(C1961&lt;Params!$B$15,Params!$B$21,0.3),0.3)))</f>
        <v/>
      </c>
    </row>
    <row r="1962" ht="15" customHeight="1" s="1">
      <c r="A1962" s="9" t="n">
        <v>1959</v>
      </c>
      <c r="B1962" s="6" t="inlineStr">
        <is>
          <t>23/03</t>
        </is>
      </c>
      <c r="C1962" s="6" t="n">
        <v>14</v>
      </c>
      <c r="D1962" s="6" t="n">
        <v>1</v>
      </c>
      <c r="E1962" s="10">
        <f>IF(D1962=1, IF(OR(C1962&lt;10, C1962&gt;=15),1,0), IF(OR(C1962&lt;7, C1962&gt;=18),1,0))</f>
        <v/>
      </c>
      <c r="F1962" s="11" t="n">
        <v>3.122</v>
      </c>
      <c r="G1962" s="12">
        <f>0.62*8</f>
        <v/>
      </c>
      <c r="H1962" s="12">
        <f>F1962-G1962</f>
        <v/>
      </c>
      <c r="I1962" s="10">
        <f>IF(E1962=0,"Fora",IF(E1961=0,"Carg xar",IF(H1962&lt;0,IF(M1962&lt;0.9,"Carg FV","Stby"),IF(M1962&gt;P1962,"V2H",IF(M1962&lt;0.9,"Carg xar","Stby")))))</f>
        <v/>
      </c>
      <c r="J1962" s="12">
        <f>IF(OR(I1962="Carg FV",I1962="Carg xar"),MIN(IF(I1962="Carg FV",ABS(H1962),7.4),7.4,MAX(0,(0.9-M1962)*40)*0.95),0)</f>
        <v/>
      </c>
      <c r="K1962" s="12">
        <f>IF(I1962="V2H",MIN(MAX(0,H1962),7.4,MAX(0,(M1962-P1962)*40)*0.95),0)</f>
        <v/>
      </c>
      <c r="L1962" s="12">
        <f>IF(E1962=0,0,MAX(0,H1962-K1962))</f>
        <v/>
      </c>
      <c r="M1962" s="13">
        <f>M1961+J1961/40-IF(I1961="V2H",K1961/(0.95*40),0)-IF(E1962=0,IF(E1961=1,IF(D1962=1,30,40)*0.18/(2*40),0),0)-IF(E1962=1,IF(E1961=0,IF(D1962=1,30,40)*0.18/(2*40),0),0)</f>
        <v/>
      </c>
      <c r="N1962" s="14" t="n">
        <v>0.09</v>
      </c>
      <c r="O1962" s="15">
        <f>K1962*N1962</f>
        <v/>
      </c>
      <c r="P1962">
        <f>IF(E1962=0,0.3,IF(D1962=1,IF(C1962&gt;=Params!$B$13-3,IF(C1962&lt;Params!$B$13,Params!$B$20,0.3),0.3),IF(C1962&gt;=Params!$B$15-3,IF(C1962&lt;Params!$B$15,Params!$B$21,0.3),0.3)))</f>
        <v/>
      </c>
    </row>
    <row r="1963" ht="15" customHeight="1" s="1">
      <c r="A1963" s="9" t="n">
        <v>1960</v>
      </c>
      <c r="B1963" s="6" t="inlineStr">
        <is>
          <t>23/03</t>
        </is>
      </c>
      <c r="C1963" s="6" t="n">
        <v>15</v>
      </c>
      <c r="D1963" s="6" t="n">
        <v>1</v>
      </c>
      <c r="E1963" s="10">
        <f>IF(D1963=1, IF(OR(C1963&lt;10, C1963&gt;=15),1,0), IF(OR(C1963&lt;7, C1963&gt;=18),1,0))</f>
        <v/>
      </c>
      <c r="F1963" s="11" t="n">
        <v>3.452</v>
      </c>
      <c r="G1963" s="12">
        <f>0.45*8</f>
        <v/>
      </c>
      <c r="H1963" s="12">
        <f>F1963-G1963</f>
        <v/>
      </c>
      <c r="I1963" s="10">
        <f>IF(E1963=0,"Fora",IF(E1962=0,"Carg xar",IF(H1963&lt;0,IF(M1963&lt;0.9,"Carg FV","Stby"),IF(M1963&gt;P1963,"V2H",IF(M1963&lt;0.9,"Carg xar","Stby")))))</f>
        <v/>
      </c>
      <c r="J1963" s="12">
        <f>IF(OR(I1963="Carg FV",I1963="Carg xar"),MIN(IF(I1963="Carg FV",ABS(H1963),7.4),7.4,MAX(0,(0.9-M1963)*40)*0.95),0)</f>
        <v/>
      </c>
      <c r="K1963" s="12">
        <f>IF(I1963="V2H",MIN(MAX(0,H1963),7.4,MAX(0,(M1963-P1963)*40)*0.95),0)</f>
        <v/>
      </c>
      <c r="L1963" s="12">
        <f>IF(E1963=0,0,MAX(0,H1963-K1963))</f>
        <v/>
      </c>
      <c r="M1963" s="13">
        <f>M1962+J1962/40-IF(I1962="V2H",K1962/(0.95*40),0)-IF(E1963=0,IF(E1962=1,IF(D1963=1,30,40)*0.18/(2*40),0),0)-IF(E1963=1,IF(E1962=0,IF(D1963=1,30,40)*0.18/(2*40),0),0)</f>
        <v/>
      </c>
      <c r="N1963" s="14" t="n">
        <v>0.09</v>
      </c>
      <c r="O1963" s="15">
        <f>K1963*N1963</f>
        <v/>
      </c>
      <c r="P1963">
        <f>IF(E1963=0,0.3,IF(D1963=1,IF(C1963&gt;=Params!$B$13-3,IF(C1963&lt;Params!$B$13,Params!$B$20,0.3),0.3),IF(C1963&gt;=Params!$B$15-3,IF(C1963&lt;Params!$B$15,Params!$B$21,0.3),0.3)))</f>
        <v/>
      </c>
    </row>
    <row r="1964" ht="15" customHeight="1" s="1">
      <c r="A1964" s="9" t="n">
        <v>1961</v>
      </c>
      <c r="B1964" s="6" t="inlineStr">
        <is>
          <t>23/03</t>
        </is>
      </c>
      <c r="C1964" s="6" t="n">
        <v>16</v>
      </c>
      <c r="D1964" s="6" t="n">
        <v>1</v>
      </c>
      <c r="E1964" s="10">
        <f>IF(D1964=1, IF(OR(C1964&lt;10, C1964&gt;=15),1,0), IF(OR(C1964&lt;7, C1964&gt;=18),1,0))</f>
        <v/>
      </c>
      <c r="F1964" s="11" t="n">
        <v>2.465</v>
      </c>
      <c r="G1964" s="12">
        <f>0.25*8</f>
        <v/>
      </c>
      <c r="H1964" s="12">
        <f>F1964-G1964</f>
        <v/>
      </c>
      <c r="I1964" s="10">
        <f>IF(E1964=0,"Fora",IF(E1963=0,"Carg xar",IF(H1964&lt;0,IF(M1964&lt;0.9,"Carg FV","Stby"),IF(M1964&gt;P1964,"V2H",IF(M1964&lt;0.9,"Carg xar","Stby")))))</f>
        <v/>
      </c>
      <c r="J1964" s="12">
        <f>IF(OR(I1964="Carg FV",I1964="Carg xar"),MIN(IF(I1964="Carg FV",ABS(H1964),7.4),7.4,MAX(0,(0.9-M1964)*40)*0.95),0)</f>
        <v/>
      </c>
      <c r="K1964" s="12">
        <f>IF(I1964="V2H",MIN(MAX(0,H1964),7.4,MAX(0,(M1964-P1964)*40)*0.95),0)</f>
        <v/>
      </c>
      <c r="L1964" s="12">
        <f>IF(E1964=0,0,MAX(0,H1964-K1964))</f>
        <v/>
      </c>
      <c r="M1964" s="13">
        <f>M1963+J1963/40-IF(I1963="V2H",K1963/(0.95*40),0)-IF(E1964=0,IF(E1963=1,IF(D1964=1,30,40)*0.18/(2*40),0),0)-IF(E1964=1,IF(E1963=0,IF(D1964=1,30,40)*0.18/(2*40),0),0)</f>
        <v/>
      </c>
      <c r="N1964" s="14" t="n">
        <v>0.09</v>
      </c>
      <c r="O1964" s="15">
        <f>K1964*N1964</f>
        <v/>
      </c>
      <c r="P1964">
        <f>IF(E1964=0,0.3,IF(D1964=1,IF(C1964&gt;=Params!$B$13-3,IF(C1964&lt;Params!$B$13,Params!$B$20,0.3),0.3),IF(C1964&gt;=Params!$B$15-3,IF(C1964&lt;Params!$B$15,Params!$B$21,0.3),0.3)))</f>
        <v/>
      </c>
    </row>
    <row r="1965" ht="15" customHeight="1" s="1">
      <c r="A1965" s="9" t="n">
        <v>1962</v>
      </c>
      <c r="B1965" s="6" t="inlineStr">
        <is>
          <t>23/03</t>
        </is>
      </c>
      <c r="C1965" s="6" t="n">
        <v>17</v>
      </c>
      <c r="D1965" s="6" t="n">
        <v>1</v>
      </c>
      <c r="E1965" s="10">
        <f>IF(D1965=1, IF(OR(C1965&lt;10, C1965&gt;=15),1,0), IF(OR(C1965&lt;7, C1965&gt;=18),1,0))</f>
        <v/>
      </c>
      <c r="F1965" s="11" t="n">
        <v>1.893</v>
      </c>
      <c r="G1965" s="12">
        <f>0.08*8</f>
        <v/>
      </c>
      <c r="H1965" s="12">
        <f>F1965-G1965</f>
        <v/>
      </c>
      <c r="I1965" s="10">
        <f>IF(E1965=0,"Fora",IF(E1964=0,"Carg xar",IF(H1965&lt;0,IF(M1965&lt;0.9,"Carg FV","Stby"),IF(M1965&gt;P1965,"V2H",IF(M1965&lt;0.9,"Carg xar","Stby")))))</f>
        <v/>
      </c>
      <c r="J1965" s="12">
        <f>IF(OR(I1965="Carg FV",I1965="Carg xar"),MIN(IF(I1965="Carg FV",ABS(H1965),7.4),7.4,MAX(0,(0.9-M1965)*40)*0.95),0)</f>
        <v/>
      </c>
      <c r="K1965" s="12">
        <f>IF(I1965="V2H",MIN(MAX(0,H1965),7.4,MAX(0,(M1965-P1965)*40)*0.95),0)</f>
        <v/>
      </c>
      <c r="L1965" s="12">
        <f>IF(E1965=0,0,MAX(0,H1965-K1965))</f>
        <v/>
      </c>
      <c r="M1965" s="13">
        <f>M1964+J1964/40-IF(I1964="V2H",K1964/(0.95*40),0)-IF(E1965=0,IF(E1964=1,IF(D1965=1,30,40)*0.18/(2*40),0),0)-IF(E1965=1,IF(E1964=0,IF(D1965=1,30,40)*0.18/(2*40),0),0)</f>
        <v/>
      </c>
      <c r="N1965" s="14" t="n">
        <v>0.09</v>
      </c>
      <c r="O1965" s="15">
        <f>K1965*N1965</f>
        <v/>
      </c>
      <c r="P1965">
        <f>IF(E1965=0,0.3,IF(D1965=1,IF(C1965&gt;=Params!$B$13-3,IF(C1965&lt;Params!$B$13,Params!$B$20,0.3),0.3),IF(C1965&gt;=Params!$B$15-3,IF(C1965&lt;Params!$B$15,Params!$B$21,0.3),0.3)))</f>
        <v/>
      </c>
    </row>
    <row r="1966" ht="15" customHeight="1" s="1">
      <c r="A1966" s="9" t="n">
        <v>1963</v>
      </c>
      <c r="B1966" s="6" t="inlineStr">
        <is>
          <t>23/03</t>
        </is>
      </c>
      <c r="C1966" s="6" t="n">
        <v>18</v>
      </c>
      <c r="D1966" s="6" t="n">
        <v>1</v>
      </c>
      <c r="E1966" s="10">
        <f>IF(D1966=1, IF(OR(C1966&lt;10, C1966&gt;=15),1,0), IF(OR(C1966&lt;7, C1966&gt;=18),1,0))</f>
        <v/>
      </c>
      <c r="F1966" s="11" t="n">
        <v>3.189</v>
      </c>
      <c r="G1966" s="12">
        <f>0*8</f>
        <v/>
      </c>
      <c r="H1966" s="12">
        <f>F1966-G1966</f>
        <v/>
      </c>
      <c r="I1966" s="10">
        <f>IF(E1966=0,"Fora",IF(E1965=0,"Carg xar",IF(H1966&lt;0,IF(M1966&lt;0.9,"Carg FV","Stby"),IF(M1966&gt;P1966,"V2H",IF(M1966&lt;0.9,"Carg xar","Stby")))))</f>
        <v/>
      </c>
      <c r="J1966" s="12">
        <f>IF(OR(I1966="Carg FV",I1966="Carg xar"),MIN(IF(I1966="Carg FV",ABS(H1966),7.4),7.4,MAX(0,(0.9-M1966)*40)*0.95),0)</f>
        <v/>
      </c>
      <c r="K1966" s="12">
        <f>IF(I1966="V2H",MIN(MAX(0,H1966),7.4,MAX(0,(M1966-P1966)*40)*0.95),0)</f>
        <v/>
      </c>
      <c r="L1966" s="12">
        <f>IF(E1966=0,0,MAX(0,H1966-K1966))</f>
        <v/>
      </c>
      <c r="M1966" s="13">
        <f>M1965+J1965/40-IF(I1965="V2H",K1965/(0.95*40),0)-IF(E1966=0,IF(E1965=1,IF(D1966=1,30,40)*0.18/(2*40),0),0)-IF(E1966=1,IF(E1965=0,IF(D1966=1,30,40)*0.18/(2*40),0),0)</f>
        <v/>
      </c>
      <c r="N1966" s="14" t="n">
        <v>0.09</v>
      </c>
      <c r="O1966" s="15">
        <f>K1966*N1966</f>
        <v/>
      </c>
      <c r="P1966">
        <f>IF(E1966=0,0.3,IF(D1966=1,IF(C1966&gt;=Params!$B$13-3,IF(C1966&lt;Params!$B$13,Params!$B$20,0.3),0.3),IF(C1966&gt;=Params!$B$15-3,IF(C1966&lt;Params!$B$15,Params!$B$21,0.3),0.3)))</f>
        <v/>
      </c>
    </row>
    <row r="1967" ht="15" customHeight="1" s="1">
      <c r="A1967" s="9" t="n">
        <v>1964</v>
      </c>
      <c r="B1967" s="6" t="inlineStr">
        <is>
          <t>23/03</t>
        </is>
      </c>
      <c r="C1967" s="6" t="n">
        <v>19</v>
      </c>
      <c r="D1967" s="6" t="n">
        <v>1</v>
      </c>
      <c r="E1967" s="10">
        <f>IF(D1967=1, IF(OR(C1967&lt;10, C1967&gt;=15),1,0), IF(OR(C1967&lt;7, C1967&gt;=18),1,0))</f>
        <v/>
      </c>
      <c r="F1967" s="11" t="n">
        <v>2.851</v>
      </c>
      <c r="G1967" s="12">
        <f>0*8</f>
        <v/>
      </c>
      <c r="H1967" s="12">
        <f>F1967-G1967</f>
        <v/>
      </c>
      <c r="I1967" s="10">
        <f>IF(E1967=0,"Fora",IF(E1966=0,"Carg xar",IF(H1967&lt;0,IF(M1967&lt;0.9,"Carg FV","Stby"),IF(M1967&gt;P1967,"V2H",IF(M1967&lt;0.9,"Carg xar","Stby")))))</f>
        <v/>
      </c>
      <c r="J1967" s="12">
        <f>IF(OR(I1967="Carg FV",I1967="Carg xar"),MIN(IF(I1967="Carg FV",ABS(H1967),7.4),7.4,MAX(0,(0.9-M1967)*40)*0.95),0)</f>
        <v/>
      </c>
      <c r="K1967" s="12">
        <f>IF(I1967="V2H",MIN(MAX(0,H1967),7.4,MAX(0,(M1967-P1967)*40)*0.95),0)</f>
        <v/>
      </c>
      <c r="L1967" s="12">
        <f>IF(E1967=0,0,MAX(0,H1967-K1967))</f>
        <v/>
      </c>
      <c r="M1967" s="13">
        <f>M1966+J1966/40-IF(I1966="V2H",K1966/(0.95*40),0)-IF(E1967=0,IF(E1966=1,IF(D1967=1,30,40)*0.18/(2*40),0),0)-IF(E1967=1,IF(E1966=0,IF(D1967=1,30,40)*0.18/(2*40),0),0)</f>
        <v/>
      </c>
      <c r="N1967" s="14" t="n">
        <v>0.09</v>
      </c>
      <c r="O1967" s="15">
        <f>K1967*N1967</f>
        <v/>
      </c>
      <c r="P1967">
        <f>IF(E1967=0,0.3,IF(D1967=1,IF(C1967&gt;=Params!$B$13-3,IF(C1967&lt;Params!$B$13,Params!$B$20,0.3),0.3),IF(C1967&gt;=Params!$B$15-3,IF(C1967&lt;Params!$B$15,Params!$B$21,0.3),0.3)))</f>
        <v/>
      </c>
    </row>
    <row r="1968" ht="15" customHeight="1" s="1">
      <c r="A1968" s="9" t="n">
        <v>1965</v>
      </c>
      <c r="B1968" s="6" t="inlineStr">
        <is>
          <t>23/03</t>
        </is>
      </c>
      <c r="C1968" s="6" t="n">
        <v>20</v>
      </c>
      <c r="D1968" s="6" t="n">
        <v>1</v>
      </c>
      <c r="E1968" s="10">
        <f>IF(D1968=1, IF(OR(C1968&lt;10, C1968&gt;=15),1,0), IF(OR(C1968&lt;7, C1968&gt;=18),1,0))</f>
        <v/>
      </c>
      <c r="F1968" s="11" t="n">
        <v>2.942</v>
      </c>
      <c r="G1968" s="12">
        <f>0*8</f>
        <v/>
      </c>
      <c r="H1968" s="12">
        <f>F1968-G1968</f>
        <v/>
      </c>
      <c r="I1968" s="10">
        <f>IF(E1968=0,"Fora",IF(E1967=0,"Carg xar",IF(H1968&lt;0,IF(M1968&lt;0.9,"Carg FV","Stby"),IF(M1968&gt;P1968,"V2H",IF(M1968&lt;0.9,"Carg xar","Stby")))))</f>
        <v/>
      </c>
      <c r="J1968" s="12">
        <f>IF(OR(I1968="Carg FV",I1968="Carg xar"),MIN(IF(I1968="Carg FV",ABS(H1968),7.4),7.4,MAX(0,(0.9-M1968)*40)*0.95),0)</f>
        <v/>
      </c>
      <c r="K1968" s="12">
        <f>IF(I1968="V2H",MIN(MAX(0,H1968),7.4,MAX(0,(M1968-P1968)*40)*0.95),0)</f>
        <v/>
      </c>
      <c r="L1968" s="12">
        <f>IF(E1968=0,0,MAX(0,H1968-K1968))</f>
        <v/>
      </c>
      <c r="M1968" s="13">
        <f>M1967+J1967/40-IF(I1967="V2H",K1967/(0.95*40),0)-IF(E1968=0,IF(E1967=1,IF(D1968=1,30,40)*0.18/(2*40),0),0)-IF(E1968=1,IF(E1967=0,IF(D1968=1,30,40)*0.18/(2*40),0),0)</f>
        <v/>
      </c>
      <c r="N1968" s="14" t="n">
        <v>0.09</v>
      </c>
      <c r="O1968" s="15">
        <f>K1968*N1968</f>
        <v/>
      </c>
      <c r="P1968">
        <f>IF(E1968=0,0.3,IF(D1968=1,IF(C1968&gt;=Params!$B$13-3,IF(C1968&lt;Params!$B$13,Params!$B$20,0.3),0.3),IF(C1968&gt;=Params!$B$15-3,IF(C1968&lt;Params!$B$15,Params!$B$21,0.3),0.3)))</f>
        <v/>
      </c>
    </row>
    <row r="1969" ht="15" customHeight="1" s="1">
      <c r="A1969" s="9" t="n">
        <v>1966</v>
      </c>
      <c r="B1969" s="6" t="inlineStr">
        <is>
          <t>23/03</t>
        </is>
      </c>
      <c r="C1969" s="6" t="n">
        <v>21</v>
      </c>
      <c r="D1969" s="6" t="n">
        <v>1</v>
      </c>
      <c r="E1969" s="10">
        <f>IF(D1969=1, IF(OR(C1969&lt;10, C1969&gt;=15),1,0), IF(OR(C1969&lt;7, C1969&gt;=18),1,0))</f>
        <v/>
      </c>
      <c r="F1969" s="11" t="n">
        <v>3.972</v>
      </c>
      <c r="G1969" s="12">
        <f>0*8</f>
        <v/>
      </c>
      <c r="H1969" s="12">
        <f>F1969-G1969</f>
        <v/>
      </c>
      <c r="I1969" s="10">
        <f>IF(E1969=0,"Fora",IF(E1968=0,"Carg xar",IF(H1969&lt;0,IF(M1969&lt;0.9,"Carg FV","Stby"),IF(M1969&gt;P1969,"V2H",IF(M1969&lt;0.9,"Carg xar","Stby")))))</f>
        <v/>
      </c>
      <c r="J1969" s="12">
        <f>IF(OR(I1969="Carg FV",I1969="Carg xar"),MIN(IF(I1969="Carg FV",ABS(H1969),7.4),7.4,MAX(0,(0.9-M1969)*40)*0.95),0)</f>
        <v/>
      </c>
      <c r="K1969" s="12">
        <f>IF(I1969="V2H",MIN(MAX(0,H1969),7.4,MAX(0,(M1969-P1969)*40)*0.95),0)</f>
        <v/>
      </c>
      <c r="L1969" s="12">
        <f>IF(E1969=0,0,MAX(0,H1969-K1969))</f>
        <v/>
      </c>
      <c r="M1969" s="13">
        <f>M1968+J1968/40-IF(I1968="V2H",K1968/(0.95*40),0)-IF(E1969=0,IF(E1968=1,IF(D1969=1,30,40)*0.18/(2*40),0),0)-IF(E1969=1,IF(E1968=0,IF(D1969=1,30,40)*0.18/(2*40),0),0)</f>
        <v/>
      </c>
      <c r="N1969" s="14" t="n">
        <v>0.09</v>
      </c>
      <c r="O1969" s="15">
        <f>K1969*N1969</f>
        <v/>
      </c>
      <c r="P1969">
        <f>IF(E1969=0,0.3,IF(D1969=1,IF(C1969&gt;=Params!$B$13-3,IF(C1969&lt;Params!$B$13,Params!$B$20,0.3),0.3),IF(C1969&gt;=Params!$B$15-3,IF(C1969&lt;Params!$B$15,Params!$B$21,0.3),0.3)))</f>
        <v/>
      </c>
    </row>
    <row r="1970" ht="15" customHeight="1" s="1">
      <c r="A1970" s="9" t="n">
        <v>1967</v>
      </c>
      <c r="B1970" s="6" t="inlineStr">
        <is>
          <t>23/03</t>
        </is>
      </c>
      <c r="C1970" s="6" t="n">
        <v>22</v>
      </c>
      <c r="D1970" s="6" t="n">
        <v>1</v>
      </c>
      <c r="E1970" s="10">
        <f>IF(D1970=1, IF(OR(C1970&lt;10, C1970&gt;=15),1,0), IF(OR(C1970&lt;7, C1970&gt;=18),1,0))</f>
        <v/>
      </c>
      <c r="F1970" s="11" t="n">
        <v>2.737</v>
      </c>
      <c r="G1970" s="12">
        <f>0*8</f>
        <v/>
      </c>
      <c r="H1970" s="12">
        <f>F1970-G1970</f>
        <v/>
      </c>
      <c r="I1970" s="10">
        <f>IF(E1970=0,"Fora",IF(E1969=0,"Carg xar",IF(H1970&lt;0,IF(M1970&lt;0.9,"Carg FV","Stby"),IF(M1970&gt;P1970,"V2H",IF(M1970&lt;0.9,"Carg xar","Stby")))))</f>
        <v/>
      </c>
      <c r="J1970" s="12">
        <f>IF(OR(I1970="Carg FV",I1970="Carg xar"),MIN(IF(I1970="Carg FV",ABS(H1970),7.4),7.4,MAX(0,(0.9-M1970)*40)*0.95),0)</f>
        <v/>
      </c>
      <c r="K1970" s="12">
        <f>IF(I1970="V2H",MIN(MAX(0,H1970),7.4,MAX(0,(M1970-P1970)*40)*0.95),0)</f>
        <v/>
      </c>
      <c r="L1970" s="12">
        <f>IF(E1970=0,0,MAX(0,H1970-K1970))</f>
        <v/>
      </c>
      <c r="M1970" s="13">
        <f>M1969+J1969/40-IF(I1969="V2H",K1969/(0.95*40),0)-IF(E1970=0,IF(E1969=1,IF(D1970=1,30,40)*0.18/(2*40),0),0)-IF(E1970=1,IF(E1969=0,IF(D1970=1,30,40)*0.18/(2*40),0),0)</f>
        <v/>
      </c>
      <c r="N1970" s="14" t="n">
        <v>0.09</v>
      </c>
      <c r="O1970" s="15">
        <f>K1970*N1970</f>
        <v/>
      </c>
      <c r="P1970">
        <f>IF(E1970=0,0.3,IF(D1970=1,IF(C1970&gt;=Params!$B$13-3,IF(C1970&lt;Params!$B$13,Params!$B$20,0.3),0.3),IF(C1970&gt;=Params!$B$15-3,IF(C1970&lt;Params!$B$15,Params!$B$21,0.3),0.3)))</f>
        <v/>
      </c>
    </row>
    <row r="1971" ht="15" customHeight="1" s="1">
      <c r="A1971" s="9" t="n">
        <v>1968</v>
      </c>
      <c r="B1971" s="6" t="inlineStr">
        <is>
          <t>23/03</t>
        </is>
      </c>
      <c r="C1971" s="6" t="n">
        <v>23</v>
      </c>
      <c r="D1971" s="6" t="n">
        <v>1</v>
      </c>
      <c r="E1971" s="10">
        <f>IF(D1971=1, IF(OR(C1971&lt;10, C1971&gt;=15),1,0), IF(OR(C1971&lt;7, C1971&gt;=18),1,0))</f>
        <v/>
      </c>
      <c r="F1971" s="11" t="n">
        <v>2.784</v>
      </c>
      <c r="G1971" s="12">
        <f>0*8</f>
        <v/>
      </c>
      <c r="H1971" s="12">
        <f>F1971-G1971</f>
        <v/>
      </c>
      <c r="I1971" s="10">
        <f>IF(E1971=0,"Fora",IF(E1970=0,"Carg xar",IF(H1971&lt;0,IF(M1971&lt;0.9,"Carg FV","Stby"),IF(M1971&gt;P1971,"V2H",IF(M1971&lt;0.9,"Carg xar","Stby")))))</f>
        <v/>
      </c>
      <c r="J1971" s="12">
        <f>IF(OR(I1971="Carg FV",I1971="Carg xar"),MIN(IF(I1971="Carg FV",ABS(H1971),7.4),7.4,MAX(0,(0.9-M1971)*40)*0.95),0)</f>
        <v/>
      </c>
      <c r="K1971" s="12">
        <f>IF(I1971="V2H",MIN(MAX(0,H1971),7.4,MAX(0,(M1971-P1971)*40)*0.95),0)</f>
        <v/>
      </c>
      <c r="L1971" s="12">
        <f>IF(E1971=0,0,MAX(0,H1971-K1971))</f>
        <v/>
      </c>
      <c r="M1971" s="13">
        <f>M1970+J1970/40-IF(I1970="V2H",K1970/(0.95*40),0)-IF(E1971=0,IF(E1970=1,IF(D1971=1,30,40)*0.18/(2*40),0),0)-IF(E1971=1,IF(E1970=0,IF(D1971=1,30,40)*0.18/(2*40),0),0)</f>
        <v/>
      </c>
      <c r="N1971" s="14" t="n">
        <v>0.09</v>
      </c>
      <c r="O1971" s="15">
        <f>K1971*N1971</f>
        <v/>
      </c>
      <c r="P1971">
        <f>IF(E1971=0,0.3,IF(D1971=1,IF(C1971&gt;=Params!$B$13-3,IF(C1971&lt;Params!$B$13,Params!$B$20,0.3),0.3),IF(C1971&gt;=Params!$B$15-3,IF(C1971&lt;Params!$B$15,Params!$B$21,0.3),0.3)))</f>
        <v/>
      </c>
    </row>
    <row r="1972" ht="15" customHeight="1" s="1">
      <c r="A1972" s="9" t="n">
        <v>1969</v>
      </c>
      <c r="B1972" s="6" t="inlineStr">
        <is>
          <t>24/03</t>
        </is>
      </c>
      <c r="C1972" s="6" t="n">
        <v>0</v>
      </c>
      <c r="D1972" s="6" t="n">
        <v>0</v>
      </c>
      <c r="E1972" s="10">
        <f>IF(D1972=1, IF(OR(C1972&lt;10, C1972&gt;=15),1,0), IF(OR(C1972&lt;7, C1972&gt;=18),1,0))</f>
        <v/>
      </c>
      <c r="F1972" s="11" t="n">
        <v>2.839</v>
      </c>
      <c r="G1972" s="12">
        <f>0*8</f>
        <v/>
      </c>
      <c r="H1972" s="12">
        <f>F1972-G1972</f>
        <v/>
      </c>
      <c r="I1972" s="10">
        <f>IF(E1972=0,"Fora",IF(E1971=0,"Carg xar",IF(H1972&lt;0,IF(M1972&lt;0.9,"Carg FV","Stby"),IF(M1972&gt;P1972,"V2H",IF(M1972&lt;0.9,"Carg xar","Stby")))))</f>
        <v/>
      </c>
      <c r="J1972" s="12">
        <f>IF(OR(I1972="Carg FV",I1972="Carg xar"),MIN(IF(I1972="Carg FV",ABS(H1972),7.4),7.4,MAX(0,(0.9-M1972)*40)*0.95),0)</f>
        <v/>
      </c>
      <c r="K1972" s="12">
        <f>IF(I1972="V2H",MIN(MAX(0,H1972),7.4,MAX(0,(M1972-P1972)*40)*0.95),0)</f>
        <v/>
      </c>
      <c r="L1972" s="12">
        <f>IF(E1972=0,0,MAX(0,H1972-K1972))</f>
        <v/>
      </c>
      <c r="M1972" s="13">
        <f>M1971+J1971/40-IF(I1971="V2H",K1971/(0.95*40),0)-IF(E1972=0,IF(E1971=1,IF(D1972=1,30,40)*0.18/(2*40),0),0)-IF(E1972=1,IF(E1971=0,IF(D1972=1,30,40)*0.18/(2*40),0),0)</f>
        <v/>
      </c>
      <c r="N1972" s="14" t="n">
        <v>0.09</v>
      </c>
      <c r="O1972" s="15">
        <f>K1972*N1972</f>
        <v/>
      </c>
      <c r="P1972">
        <f>IF(E1972=0,0.3,IF(D1972=1,IF(C1972&gt;=Params!$B$13-3,IF(C1972&lt;Params!$B$13,Params!$B$20,0.3),0.3),IF(C1972&gt;=Params!$B$15-3,IF(C1972&lt;Params!$B$15,Params!$B$21,0.3),0.3)))</f>
        <v/>
      </c>
    </row>
    <row r="1973" ht="15" customHeight="1" s="1">
      <c r="A1973" s="9" t="n">
        <v>1970</v>
      </c>
      <c r="B1973" s="6" t="inlineStr">
        <is>
          <t>24/03</t>
        </is>
      </c>
      <c r="C1973" s="6" t="n">
        <v>1</v>
      </c>
      <c r="D1973" s="6" t="n">
        <v>0</v>
      </c>
      <c r="E1973" s="10">
        <f>IF(D1973=1, IF(OR(C1973&lt;10, C1973&gt;=15),1,0), IF(OR(C1973&lt;7, C1973&gt;=18),1,0))</f>
        <v/>
      </c>
      <c r="F1973" s="11" t="n">
        <v>2.34</v>
      </c>
      <c r="G1973" s="12">
        <f>0*8</f>
        <v/>
      </c>
      <c r="H1973" s="12">
        <f>F1973-G1973</f>
        <v/>
      </c>
      <c r="I1973" s="10">
        <f>IF(E1973=0,"Fora",IF(E1972=0,"Carg xar",IF(H1973&lt;0,IF(M1973&lt;0.9,"Carg FV","Stby"),IF(M1973&gt;P1973,"V2H",IF(M1973&lt;0.9,"Carg xar","Stby")))))</f>
        <v/>
      </c>
      <c r="J1973" s="12">
        <f>IF(OR(I1973="Carg FV",I1973="Carg xar"),MIN(IF(I1973="Carg FV",ABS(H1973),7.4),7.4,MAX(0,(0.9-M1973)*40)*0.95),0)</f>
        <v/>
      </c>
      <c r="K1973" s="12">
        <f>IF(I1973="V2H",MIN(MAX(0,H1973),7.4,MAX(0,(M1973-P1973)*40)*0.95),0)</f>
        <v/>
      </c>
      <c r="L1973" s="12">
        <f>IF(E1973=0,0,MAX(0,H1973-K1973))</f>
        <v/>
      </c>
      <c r="M1973" s="13">
        <f>M1972+J1972/40-IF(I1972="V2H",K1972/(0.95*40),0)-IF(E1973=0,IF(E1972=1,IF(D1973=1,30,40)*0.18/(2*40),0),0)-IF(E1973=1,IF(E1972=0,IF(D1973=1,30,40)*0.18/(2*40),0),0)</f>
        <v/>
      </c>
      <c r="N1973" s="14" t="n">
        <v>0.09</v>
      </c>
      <c r="O1973" s="15">
        <f>K1973*N1973</f>
        <v/>
      </c>
      <c r="P1973">
        <f>IF(E1973=0,0.3,IF(D1973=1,IF(C1973&gt;=Params!$B$13-3,IF(C1973&lt;Params!$B$13,Params!$B$20,0.3),0.3),IF(C1973&gt;=Params!$B$15-3,IF(C1973&lt;Params!$B$15,Params!$B$21,0.3),0.3)))</f>
        <v/>
      </c>
    </row>
    <row r="1974" ht="15" customHeight="1" s="1">
      <c r="A1974" s="9" t="n">
        <v>1971</v>
      </c>
      <c r="B1974" s="6" t="inlineStr">
        <is>
          <t>24/03</t>
        </is>
      </c>
      <c r="C1974" s="6" t="n">
        <v>2</v>
      </c>
      <c r="D1974" s="6" t="n">
        <v>0</v>
      </c>
      <c r="E1974" s="10">
        <f>IF(D1974=1, IF(OR(C1974&lt;10, C1974&gt;=15),1,0), IF(OR(C1974&lt;7, C1974&gt;=18),1,0))</f>
        <v/>
      </c>
      <c r="F1974" s="11" t="n">
        <v>1.913</v>
      </c>
      <c r="G1974" s="12">
        <f>0*8</f>
        <v/>
      </c>
      <c r="H1974" s="12">
        <f>F1974-G1974</f>
        <v/>
      </c>
      <c r="I1974" s="10">
        <f>IF(E1974=0,"Fora",IF(E1973=0,"Carg xar",IF(H1974&lt;0,IF(M1974&lt;0.9,"Carg FV","Stby"),IF(M1974&gt;P1974,"V2H",IF(M1974&lt;0.9,"Carg xar","Stby")))))</f>
        <v/>
      </c>
      <c r="J1974" s="12">
        <f>IF(OR(I1974="Carg FV",I1974="Carg xar"),MIN(IF(I1974="Carg FV",ABS(H1974),7.4),7.4,MAX(0,(0.9-M1974)*40)*0.95),0)</f>
        <v/>
      </c>
      <c r="K1974" s="12">
        <f>IF(I1974="V2H",MIN(MAX(0,H1974),7.4,MAX(0,(M1974-P1974)*40)*0.95),0)</f>
        <v/>
      </c>
      <c r="L1974" s="12">
        <f>IF(E1974=0,0,MAX(0,H1974-K1974))</f>
        <v/>
      </c>
      <c r="M1974" s="13">
        <f>M1973+J1973/40-IF(I1973="V2H",K1973/(0.95*40),0)-IF(E1974=0,IF(E1973=1,IF(D1974=1,30,40)*0.18/(2*40),0),0)-IF(E1974=1,IF(E1973=0,IF(D1974=1,30,40)*0.18/(2*40),0),0)</f>
        <v/>
      </c>
      <c r="N1974" s="14" t="n">
        <v>0.09</v>
      </c>
      <c r="O1974" s="15">
        <f>K1974*N1974</f>
        <v/>
      </c>
      <c r="P1974">
        <f>IF(E1974=0,0.3,IF(D1974=1,IF(C1974&gt;=Params!$B$13-3,IF(C1974&lt;Params!$B$13,Params!$B$20,0.3),0.3),IF(C1974&gt;=Params!$B$15-3,IF(C1974&lt;Params!$B$15,Params!$B$21,0.3),0.3)))</f>
        <v/>
      </c>
    </row>
    <row r="1975" ht="15" customHeight="1" s="1">
      <c r="A1975" s="9" t="n">
        <v>1972</v>
      </c>
      <c r="B1975" s="6" t="inlineStr">
        <is>
          <t>24/03</t>
        </is>
      </c>
      <c r="C1975" s="6" t="n">
        <v>3</v>
      </c>
      <c r="D1975" s="6" t="n">
        <v>0</v>
      </c>
      <c r="E1975" s="10">
        <f>IF(D1975=1, IF(OR(C1975&lt;10, C1975&gt;=15),1,0), IF(OR(C1975&lt;7, C1975&gt;=18),1,0))</f>
        <v/>
      </c>
      <c r="F1975" s="11" t="n">
        <v>1.941</v>
      </c>
      <c r="G1975" s="12">
        <f>0*8</f>
        <v/>
      </c>
      <c r="H1975" s="12">
        <f>F1975-G1975</f>
        <v/>
      </c>
      <c r="I1975" s="10">
        <f>IF(E1975=0,"Fora",IF(E1974=0,"Carg xar",IF(H1975&lt;0,IF(M1975&lt;0.9,"Carg FV","Stby"),IF(M1975&gt;P1975,"V2H",IF(M1975&lt;0.9,"Carg xar","Stby")))))</f>
        <v/>
      </c>
      <c r="J1975" s="12">
        <f>IF(OR(I1975="Carg FV",I1975="Carg xar"),MIN(IF(I1975="Carg FV",ABS(H1975),7.4),7.4,MAX(0,(0.9-M1975)*40)*0.95),0)</f>
        <v/>
      </c>
      <c r="K1975" s="12">
        <f>IF(I1975="V2H",MIN(MAX(0,H1975),7.4,MAX(0,(M1975-P1975)*40)*0.95),0)</f>
        <v/>
      </c>
      <c r="L1975" s="12">
        <f>IF(E1975=0,0,MAX(0,H1975-K1975))</f>
        <v/>
      </c>
      <c r="M1975" s="13">
        <f>M1974+J1974/40-IF(I1974="V2H",K1974/(0.95*40),0)-IF(E1975=0,IF(E1974=1,IF(D1975=1,30,40)*0.18/(2*40),0),0)-IF(E1975=1,IF(E1974=0,IF(D1975=1,30,40)*0.18/(2*40),0),0)</f>
        <v/>
      </c>
      <c r="N1975" s="14" t="n">
        <v>0.09</v>
      </c>
      <c r="O1975" s="15">
        <f>K1975*N1975</f>
        <v/>
      </c>
      <c r="P1975">
        <f>IF(E1975=0,0.3,IF(D1975=1,IF(C1975&gt;=Params!$B$13-3,IF(C1975&lt;Params!$B$13,Params!$B$20,0.3),0.3),IF(C1975&gt;=Params!$B$15-3,IF(C1975&lt;Params!$B$15,Params!$B$21,0.3),0.3)))</f>
        <v/>
      </c>
    </row>
    <row r="1976" ht="15" customHeight="1" s="1">
      <c r="A1976" s="9" t="n">
        <v>1973</v>
      </c>
      <c r="B1976" s="6" t="inlineStr">
        <is>
          <t>24/03</t>
        </is>
      </c>
      <c r="C1976" s="6" t="n">
        <v>4</v>
      </c>
      <c r="D1976" s="6" t="n">
        <v>0</v>
      </c>
      <c r="E1976" s="10">
        <f>IF(D1976=1, IF(OR(C1976&lt;10, C1976&gt;=15),1,0), IF(OR(C1976&lt;7, C1976&gt;=18),1,0))</f>
        <v/>
      </c>
      <c r="F1976" s="11" t="n">
        <v>1.967</v>
      </c>
      <c r="G1976" s="12">
        <f>0*8</f>
        <v/>
      </c>
      <c r="H1976" s="12">
        <f>F1976-G1976</f>
        <v/>
      </c>
      <c r="I1976" s="10">
        <f>IF(E1976=0,"Fora",IF(E1975=0,"Carg xar",IF(H1976&lt;0,IF(M1976&lt;0.9,"Carg FV","Stby"),IF(M1976&gt;P1976,"V2H",IF(M1976&lt;0.9,"Carg xar","Stby")))))</f>
        <v/>
      </c>
      <c r="J1976" s="12">
        <f>IF(OR(I1976="Carg FV",I1976="Carg xar"),MIN(IF(I1976="Carg FV",ABS(H1976),7.4),7.4,MAX(0,(0.9-M1976)*40)*0.95),0)</f>
        <v/>
      </c>
      <c r="K1976" s="12">
        <f>IF(I1976="V2H",MIN(MAX(0,H1976),7.4,MAX(0,(M1976-P1976)*40)*0.95),0)</f>
        <v/>
      </c>
      <c r="L1976" s="12">
        <f>IF(E1976=0,0,MAX(0,H1976-K1976))</f>
        <v/>
      </c>
      <c r="M1976" s="13">
        <f>M1975+J1975/40-IF(I1975="V2H",K1975/(0.95*40),0)-IF(E1976=0,IF(E1975=1,IF(D1976=1,30,40)*0.18/(2*40),0),0)-IF(E1976=1,IF(E1975=0,IF(D1976=1,30,40)*0.18/(2*40),0),0)</f>
        <v/>
      </c>
      <c r="N1976" s="14" t="n">
        <v>0.09</v>
      </c>
      <c r="O1976" s="15">
        <f>K1976*N1976</f>
        <v/>
      </c>
      <c r="P1976">
        <f>IF(E1976=0,0.3,IF(D1976=1,IF(C1976&gt;=Params!$B$13-3,IF(C1976&lt;Params!$B$13,Params!$B$20,0.3),0.3),IF(C1976&gt;=Params!$B$15-3,IF(C1976&lt;Params!$B$15,Params!$B$21,0.3),0.3)))</f>
        <v/>
      </c>
    </row>
    <row r="1977" ht="15" customHeight="1" s="1">
      <c r="A1977" s="9" t="n">
        <v>1974</v>
      </c>
      <c r="B1977" s="6" t="inlineStr">
        <is>
          <t>24/03</t>
        </is>
      </c>
      <c r="C1977" s="6" t="n">
        <v>5</v>
      </c>
      <c r="D1977" s="6" t="n">
        <v>0</v>
      </c>
      <c r="E1977" s="10">
        <f>IF(D1977=1, IF(OR(C1977&lt;10, C1977&gt;=15),1,0), IF(OR(C1977&lt;7, C1977&gt;=18),1,0))</f>
        <v/>
      </c>
      <c r="F1977" s="11" t="n">
        <v>1.913</v>
      </c>
      <c r="G1977" s="12">
        <f>0*8</f>
        <v/>
      </c>
      <c r="H1977" s="12">
        <f>F1977-G1977</f>
        <v/>
      </c>
      <c r="I1977" s="10">
        <f>IF(E1977=0,"Fora",IF(E1976=0,"Carg xar",IF(H1977&lt;0,IF(M1977&lt;0.9,"Carg FV","Stby"),IF(M1977&gt;P1977,"V2H",IF(M1977&lt;0.9,"Carg xar","Stby")))))</f>
        <v/>
      </c>
      <c r="J1977" s="12">
        <f>IF(OR(I1977="Carg FV",I1977="Carg xar"),MIN(IF(I1977="Carg FV",ABS(H1977),7.4),7.4,MAX(0,(0.9-M1977)*40)*0.95),0)</f>
        <v/>
      </c>
      <c r="K1977" s="12">
        <f>IF(I1977="V2H",MIN(MAX(0,H1977),7.4,MAX(0,(M1977-P1977)*40)*0.95),0)</f>
        <v/>
      </c>
      <c r="L1977" s="12">
        <f>IF(E1977=0,0,MAX(0,H1977-K1977))</f>
        <v/>
      </c>
      <c r="M1977" s="13">
        <f>M1976+J1976/40-IF(I1976="V2H",K1976/(0.95*40),0)-IF(E1977=0,IF(E1976=1,IF(D1977=1,30,40)*0.18/(2*40),0),0)-IF(E1977=1,IF(E1976=0,IF(D1977=1,30,40)*0.18/(2*40),0),0)</f>
        <v/>
      </c>
      <c r="N1977" s="14" t="n">
        <v>0.09</v>
      </c>
      <c r="O1977" s="15">
        <f>K1977*N1977</f>
        <v/>
      </c>
      <c r="P1977">
        <f>IF(E1977=0,0.3,IF(D1977=1,IF(C1977&gt;=Params!$B$13-3,IF(C1977&lt;Params!$B$13,Params!$B$20,0.3),0.3),IF(C1977&gt;=Params!$B$15-3,IF(C1977&lt;Params!$B$15,Params!$B$21,0.3),0.3)))</f>
        <v/>
      </c>
    </row>
    <row r="1978" ht="15" customHeight="1" s="1">
      <c r="A1978" s="9" t="n">
        <v>1975</v>
      </c>
      <c r="B1978" s="6" t="inlineStr">
        <is>
          <t>24/03</t>
        </is>
      </c>
      <c r="C1978" s="6" t="n">
        <v>6</v>
      </c>
      <c r="D1978" s="6" t="n">
        <v>0</v>
      </c>
      <c r="E1978" s="10">
        <f>IF(D1978=1, IF(OR(C1978&lt;10, C1978&gt;=15),1,0), IF(OR(C1978&lt;7, C1978&gt;=18),1,0))</f>
        <v/>
      </c>
      <c r="F1978" s="11" t="n">
        <v>3.03</v>
      </c>
      <c r="G1978" s="12">
        <f>0*8</f>
        <v/>
      </c>
      <c r="H1978" s="12">
        <f>F1978-G1978</f>
        <v/>
      </c>
      <c r="I1978" s="10">
        <f>IF(E1978=0,"Fora",IF(E1977=0,"Carg xar",IF(H1978&lt;0,IF(M1978&lt;0.9,"Carg FV","Stby"),IF(M1978&gt;P1978,"V2H",IF(M1978&lt;0.9,"Carg xar","Stby")))))</f>
        <v/>
      </c>
      <c r="J1978" s="12">
        <f>IF(OR(I1978="Carg FV",I1978="Carg xar"),MIN(IF(I1978="Carg FV",ABS(H1978),7.4),7.4,MAX(0,(0.9-M1978)*40)*0.95),0)</f>
        <v/>
      </c>
      <c r="K1978" s="12">
        <f>IF(I1978="V2H",MIN(MAX(0,H1978),7.4,MAX(0,(M1978-P1978)*40)*0.95),0)</f>
        <v/>
      </c>
      <c r="L1978" s="12">
        <f>IF(E1978=0,0,MAX(0,H1978-K1978))</f>
        <v/>
      </c>
      <c r="M1978" s="13">
        <f>M1977+J1977/40-IF(I1977="V2H",K1977/(0.95*40),0)-IF(E1978=0,IF(E1977=1,IF(D1978=1,30,40)*0.18/(2*40),0),0)-IF(E1978=1,IF(E1977=0,IF(D1978=1,30,40)*0.18/(2*40),0),0)</f>
        <v/>
      </c>
      <c r="N1978" s="14" t="n">
        <v>0.09</v>
      </c>
      <c r="O1978" s="15">
        <f>K1978*N1978</f>
        <v/>
      </c>
      <c r="P1978">
        <f>IF(E1978=0,0.3,IF(D1978=1,IF(C1978&gt;=Params!$B$13-3,IF(C1978&lt;Params!$B$13,Params!$B$20,0.3),0.3),IF(C1978&gt;=Params!$B$15-3,IF(C1978&lt;Params!$B$15,Params!$B$21,0.3),0.3)))</f>
        <v/>
      </c>
    </row>
    <row r="1979" ht="15" customHeight="1" s="1">
      <c r="A1979" s="9" t="n">
        <v>1976</v>
      </c>
      <c r="B1979" s="6" t="inlineStr">
        <is>
          <t>24/03</t>
        </is>
      </c>
      <c r="C1979" s="6" t="n">
        <v>7</v>
      </c>
      <c r="D1979" s="6" t="n">
        <v>0</v>
      </c>
      <c r="E1979" s="10">
        <f>IF(D1979=1, IF(OR(C1979&lt;10, C1979&gt;=15),1,0), IF(OR(C1979&lt;7, C1979&gt;=18),1,0))</f>
        <v/>
      </c>
      <c r="F1979" s="11" t="n">
        <v>3.203</v>
      </c>
      <c r="G1979" s="12">
        <f>0.05*8</f>
        <v/>
      </c>
      <c r="H1979" s="12">
        <f>F1979-G1979</f>
        <v/>
      </c>
      <c r="I1979" s="10">
        <f>IF(E1979=0,"Fora",IF(E1978=0,"Carg xar",IF(H1979&lt;0,IF(M1979&lt;0.9,"Carg FV","Stby"),IF(M1979&gt;P1979,"V2H",IF(M1979&lt;0.9,"Carg xar","Stby")))))</f>
        <v/>
      </c>
      <c r="J1979" s="12">
        <f>IF(OR(I1979="Carg FV",I1979="Carg xar"),MIN(IF(I1979="Carg FV",ABS(H1979),7.4),7.4,MAX(0,(0.9-M1979)*40)*0.95),0)</f>
        <v/>
      </c>
      <c r="K1979" s="12">
        <f>IF(I1979="V2H",MIN(MAX(0,H1979),7.4,MAX(0,(M1979-P1979)*40)*0.95),0)</f>
        <v/>
      </c>
      <c r="L1979" s="12">
        <f>IF(E1979=0,0,MAX(0,H1979-K1979))</f>
        <v/>
      </c>
      <c r="M1979" s="13">
        <f>M1978+J1978/40-IF(I1978="V2H",K1978/(0.95*40),0)-IF(E1979=0,IF(E1978=1,IF(D1979=1,30,40)*0.18/(2*40),0),0)-IF(E1979=1,IF(E1978=0,IF(D1979=1,30,40)*0.18/(2*40),0),0)</f>
        <v/>
      </c>
      <c r="N1979" s="14" t="n">
        <v>0.09</v>
      </c>
      <c r="O1979" s="15">
        <f>K1979*N1979</f>
        <v/>
      </c>
      <c r="P1979">
        <f>IF(E1979=0,0.3,IF(D1979=1,IF(C1979&gt;=Params!$B$13-3,IF(C1979&lt;Params!$B$13,Params!$B$20,0.3),0.3),IF(C1979&gt;=Params!$B$15-3,IF(C1979&lt;Params!$B$15,Params!$B$21,0.3),0.3)))</f>
        <v/>
      </c>
    </row>
    <row r="1980" ht="15" customHeight="1" s="1">
      <c r="A1980" s="9" t="n">
        <v>1977</v>
      </c>
      <c r="B1980" s="6" t="inlineStr">
        <is>
          <t>24/03</t>
        </is>
      </c>
      <c r="C1980" s="6" t="n">
        <v>8</v>
      </c>
      <c r="D1980" s="6" t="n">
        <v>0</v>
      </c>
      <c r="E1980" s="10">
        <f>IF(D1980=1, IF(OR(C1980&lt;10, C1980&gt;=15),1,0), IF(OR(C1980&lt;7, C1980&gt;=18),1,0))</f>
        <v/>
      </c>
      <c r="F1980" s="11" t="n">
        <v>0.717</v>
      </c>
      <c r="G1980" s="12">
        <f>0.18*8</f>
        <v/>
      </c>
      <c r="H1980" s="12">
        <f>F1980-G1980</f>
        <v/>
      </c>
      <c r="I1980" s="10">
        <f>IF(E1980=0,"Fora",IF(E1979=0,"Carg xar",IF(H1980&lt;0,IF(M1980&lt;0.9,"Carg FV","Stby"),IF(M1980&gt;P1980,"V2H",IF(M1980&lt;0.9,"Carg xar","Stby")))))</f>
        <v/>
      </c>
      <c r="J1980" s="12">
        <f>IF(OR(I1980="Carg FV",I1980="Carg xar"),MIN(IF(I1980="Carg FV",ABS(H1980),7.4),7.4,MAX(0,(0.9-M1980)*40)*0.95),0)</f>
        <v/>
      </c>
      <c r="K1980" s="12">
        <f>IF(I1980="V2H",MIN(MAX(0,H1980),7.4,MAX(0,(M1980-P1980)*40)*0.95),0)</f>
        <v/>
      </c>
      <c r="L1980" s="12">
        <f>IF(E1980=0,0,MAX(0,H1980-K1980))</f>
        <v/>
      </c>
      <c r="M1980" s="13">
        <f>M1979+J1979/40-IF(I1979="V2H",K1979/(0.95*40),0)-IF(E1980=0,IF(E1979=1,IF(D1980=1,30,40)*0.18/(2*40),0),0)-IF(E1980=1,IF(E1979=0,IF(D1980=1,30,40)*0.18/(2*40),0),0)</f>
        <v/>
      </c>
      <c r="N1980" s="14" t="n">
        <v>0.15</v>
      </c>
      <c r="O1980" s="15">
        <f>K1980*N1980</f>
        <v/>
      </c>
      <c r="P1980">
        <f>IF(E1980=0,0.3,IF(D1980=1,IF(C1980&gt;=Params!$B$13-3,IF(C1980&lt;Params!$B$13,Params!$B$20,0.3),0.3),IF(C1980&gt;=Params!$B$15-3,IF(C1980&lt;Params!$B$15,Params!$B$21,0.3),0.3)))</f>
        <v/>
      </c>
    </row>
    <row r="1981" ht="15" customHeight="1" s="1">
      <c r="A1981" s="9" t="n">
        <v>1978</v>
      </c>
      <c r="B1981" s="6" t="inlineStr">
        <is>
          <t>24/03</t>
        </is>
      </c>
      <c r="C1981" s="6" t="n">
        <v>9</v>
      </c>
      <c r="D1981" s="6" t="n">
        <v>0</v>
      </c>
      <c r="E1981" s="10">
        <f>IF(D1981=1, IF(OR(C1981&lt;10, C1981&gt;=15),1,0), IF(OR(C1981&lt;7, C1981&gt;=18),1,0))</f>
        <v/>
      </c>
      <c r="F1981" s="11" t="n">
        <v>0.581</v>
      </c>
      <c r="G1981" s="12">
        <f>0.38*8</f>
        <v/>
      </c>
      <c r="H1981" s="12">
        <f>F1981-G1981</f>
        <v/>
      </c>
      <c r="I1981" s="10">
        <f>IF(E1981=0,"Fora",IF(E1980=0,"Carg xar",IF(H1981&lt;0,IF(M1981&lt;0.9,"Carg FV","Stby"),IF(M1981&gt;P1981,"V2H",IF(M1981&lt;0.9,"Carg xar","Stby")))))</f>
        <v/>
      </c>
      <c r="J1981" s="12">
        <f>IF(OR(I1981="Carg FV",I1981="Carg xar"),MIN(IF(I1981="Carg FV",ABS(H1981),7.4),7.4,MAX(0,(0.9-M1981)*40)*0.95),0)</f>
        <v/>
      </c>
      <c r="K1981" s="12">
        <f>IF(I1981="V2H",MIN(MAX(0,H1981),7.4,MAX(0,(M1981-P1981)*40)*0.95),0)</f>
        <v/>
      </c>
      <c r="L1981" s="12">
        <f>IF(E1981=0,0,MAX(0,H1981-K1981))</f>
        <v/>
      </c>
      <c r="M1981" s="13">
        <f>M1980+J1980/40-IF(I1980="V2H",K1980/(0.95*40),0)-IF(E1981=0,IF(E1980=1,IF(D1981=1,30,40)*0.18/(2*40),0),0)-IF(E1981=1,IF(E1980=0,IF(D1981=1,30,40)*0.18/(2*40),0),0)</f>
        <v/>
      </c>
      <c r="N1981" s="14" t="n">
        <v>0.15</v>
      </c>
      <c r="O1981" s="15">
        <f>K1981*N1981</f>
        <v/>
      </c>
      <c r="P1981">
        <f>IF(E1981=0,0.3,IF(D1981=1,IF(C1981&gt;=Params!$B$13-3,IF(C1981&lt;Params!$B$13,Params!$B$20,0.3),0.3),IF(C1981&gt;=Params!$B$15-3,IF(C1981&lt;Params!$B$15,Params!$B$21,0.3),0.3)))</f>
        <v/>
      </c>
    </row>
    <row r="1982" ht="15" customHeight="1" s="1">
      <c r="A1982" s="9" t="n">
        <v>1979</v>
      </c>
      <c r="B1982" s="6" t="inlineStr">
        <is>
          <t>24/03</t>
        </is>
      </c>
      <c r="C1982" s="6" t="n">
        <v>10</v>
      </c>
      <c r="D1982" s="6" t="n">
        <v>0</v>
      </c>
      <c r="E1982" s="10">
        <f>IF(D1982=1, IF(OR(C1982&lt;10, C1982&gt;=15),1,0), IF(OR(C1982&lt;7, C1982&gt;=18),1,0))</f>
        <v/>
      </c>
      <c r="F1982" s="11" t="n">
        <v>0.628</v>
      </c>
      <c r="G1982" s="12">
        <f>0.58*8</f>
        <v/>
      </c>
      <c r="H1982" s="12">
        <f>F1982-G1982</f>
        <v/>
      </c>
      <c r="I1982" s="10">
        <f>IF(E1982=0,"Fora",IF(E1981=0,"Carg xar",IF(H1982&lt;0,IF(M1982&lt;0.9,"Carg FV","Stby"),IF(M1982&gt;P1982,"V2H",IF(M1982&lt;0.9,"Carg xar","Stby")))))</f>
        <v/>
      </c>
      <c r="J1982" s="12">
        <f>IF(OR(I1982="Carg FV",I1982="Carg xar"),MIN(IF(I1982="Carg FV",ABS(H1982),7.4),7.4,MAX(0,(0.9-M1982)*40)*0.95),0)</f>
        <v/>
      </c>
      <c r="K1982" s="12">
        <f>IF(I1982="V2H",MIN(MAX(0,H1982),7.4,MAX(0,(M1982-P1982)*40)*0.95),0)</f>
        <v/>
      </c>
      <c r="L1982" s="12">
        <f>IF(E1982=0,0,MAX(0,H1982-K1982))</f>
        <v/>
      </c>
      <c r="M1982" s="13">
        <f>M1981+J1981/40-IF(I1981="V2H",K1981/(0.95*40),0)-IF(E1982=0,IF(E1981=1,IF(D1982=1,30,40)*0.18/(2*40),0),0)-IF(E1982=1,IF(E1981=0,IF(D1982=1,30,40)*0.18/(2*40),0),0)</f>
        <v/>
      </c>
      <c r="N1982" s="14" t="n">
        <v>0.2</v>
      </c>
      <c r="O1982" s="15">
        <f>K1982*N1982</f>
        <v/>
      </c>
      <c r="P1982">
        <f>IF(E1982=0,0.3,IF(D1982=1,IF(C1982&gt;=Params!$B$13-3,IF(C1982&lt;Params!$B$13,Params!$B$20,0.3),0.3),IF(C1982&gt;=Params!$B$15-3,IF(C1982&lt;Params!$B$15,Params!$B$21,0.3),0.3)))</f>
        <v/>
      </c>
    </row>
    <row r="1983" ht="15" customHeight="1" s="1">
      <c r="A1983" s="9" t="n">
        <v>1980</v>
      </c>
      <c r="B1983" s="6" t="inlineStr">
        <is>
          <t>24/03</t>
        </is>
      </c>
      <c r="C1983" s="6" t="n">
        <v>11</v>
      </c>
      <c r="D1983" s="6" t="n">
        <v>0</v>
      </c>
      <c r="E1983" s="10">
        <f>IF(D1983=1, IF(OR(C1983&lt;10, C1983&gt;=15),1,0), IF(OR(C1983&lt;7, C1983&gt;=18),1,0))</f>
        <v/>
      </c>
      <c r="F1983" s="11" t="n">
        <v>0.5659999999999999</v>
      </c>
      <c r="G1983" s="12">
        <f>0.72*8</f>
        <v/>
      </c>
      <c r="H1983" s="12">
        <f>F1983-G1983</f>
        <v/>
      </c>
      <c r="I1983" s="10">
        <f>IF(E1983=0,"Fora",IF(E1982=0,"Carg xar",IF(H1983&lt;0,IF(M1983&lt;0.9,"Carg FV","Stby"),IF(M1983&gt;P1983,"V2H",IF(M1983&lt;0.9,"Carg xar","Stby")))))</f>
        <v/>
      </c>
      <c r="J1983" s="12">
        <f>IF(OR(I1983="Carg FV",I1983="Carg xar"),MIN(IF(I1983="Carg FV",ABS(H1983),7.4),7.4,MAX(0,(0.9-M1983)*40)*0.95),0)</f>
        <v/>
      </c>
      <c r="K1983" s="12">
        <f>IF(I1983="V2H",MIN(MAX(0,H1983),7.4,MAX(0,(M1983-P1983)*40)*0.95),0)</f>
        <v/>
      </c>
      <c r="L1983" s="12">
        <f>IF(E1983=0,0,MAX(0,H1983-K1983))</f>
        <v/>
      </c>
      <c r="M1983" s="13">
        <f>M1982+J1982/40-IF(I1982="V2H",K1982/(0.95*40),0)-IF(E1983=0,IF(E1982=1,IF(D1983=1,30,40)*0.18/(2*40),0),0)-IF(E1983=1,IF(E1982=0,IF(D1983=1,30,40)*0.18/(2*40),0),0)</f>
        <v/>
      </c>
      <c r="N1983" s="14" t="n">
        <v>0.2</v>
      </c>
      <c r="O1983" s="15">
        <f>K1983*N1983</f>
        <v/>
      </c>
      <c r="P1983">
        <f>IF(E1983=0,0.3,IF(D1983=1,IF(C1983&gt;=Params!$B$13-3,IF(C1983&lt;Params!$B$13,Params!$B$20,0.3),0.3),IF(C1983&gt;=Params!$B$15-3,IF(C1983&lt;Params!$B$15,Params!$B$21,0.3),0.3)))</f>
        <v/>
      </c>
    </row>
    <row r="1984" ht="15" customHeight="1" s="1">
      <c r="A1984" s="9" t="n">
        <v>1981</v>
      </c>
      <c r="B1984" s="6" t="inlineStr">
        <is>
          <t>24/03</t>
        </is>
      </c>
      <c r="C1984" s="6" t="n">
        <v>12</v>
      </c>
      <c r="D1984" s="6" t="n">
        <v>0</v>
      </c>
      <c r="E1984" s="10">
        <f>IF(D1984=1, IF(OR(C1984&lt;10, C1984&gt;=15),1,0), IF(OR(C1984&lt;7, C1984&gt;=18),1,0))</f>
        <v/>
      </c>
      <c r="F1984" s="11" t="n">
        <v>1.181</v>
      </c>
      <c r="G1984" s="12">
        <f>0.78*8</f>
        <v/>
      </c>
      <c r="H1984" s="12">
        <f>F1984-G1984</f>
        <v/>
      </c>
      <c r="I1984" s="10">
        <f>IF(E1984=0,"Fora",IF(E1983=0,"Carg xar",IF(H1984&lt;0,IF(M1984&lt;0.9,"Carg FV","Stby"),IF(M1984&gt;P1984,"V2H",IF(M1984&lt;0.9,"Carg xar","Stby")))))</f>
        <v/>
      </c>
      <c r="J1984" s="12">
        <f>IF(OR(I1984="Carg FV",I1984="Carg xar"),MIN(IF(I1984="Carg FV",ABS(H1984),7.4),7.4,MAX(0,(0.9-M1984)*40)*0.95),0)</f>
        <v/>
      </c>
      <c r="K1984" s="12">
        <f>IF(I1984="V2H",MIN(MAX(0,H1984),7.4,MAX(0,(M1984-P1984)*40)*0.95),0)</f>
        <v/>
      </c>
      <c r="L1984" s="12">
        <f>IF(E1984=0,0,MAX(0,H1984-K1984))</f>
        <v/>
      </c>
      <c r="M1984" s="13">
        <f>M1983+J1983/40-IF(I1983="V2H",K1983/(0.95*40),0)-IF(E1984=0,IF(E1983=1,IF(D1984=1,30,40)*0.18/(2*40),0),0)-IF(E1984=1,IF(E1983=0,IF(D1984=1,30,40)*0.18/(2*40),0),0)</f>
        <v/>
      </c>
      <c r="N1984" s="14" t="n">
        <v>0.2</v>
      </c>
      <c r="O1984" s="15">
        <f>K1984*N1984</f>
        <v/>
      </c>
      <c r="P1984">
        <f>IF(E1984=0,0.3,IF(D1984=1,IF(C1984&gt;=Params!$B$13-3,IF(C1984&lt;Params!$B$13,Params!$B$20,0.3),0.3),IF(C1984&gt;=Params!$B$15-3,IF(C1984&lt;Params!$B$15,Params!$B$21,0.3),0.3)))</f>
        <v/>
      </c>
    </row>
    <row r="1985" ht="15" customHeight="1" s="1">
      <c r="A1985" s="9" t="n">
        <v>1982</v>
      </c>
      <c r="B1985" s="6" t="inlineStr">
        <is>
          <t>24/03</t>
        </is>
      </c>
      <c r="C1985" s="6" t="n">
        <v>13</v>
      </c>
      <c r="D1985" s="6" t="n">
        <v>0</v>
      </c>
      <c r="E1985" s="10">
        <f>IF(D1985=1, IF(OR(C1985&lt;10, C1985&gt;=15),1,0), IF(OR(C1985&lt;7, C1985&gt;=18),1,0))</f>
        <v/>
      </c>
      <c r="F1985" s="11" t="n">
        <v>0.789</v>
      </c>
      <c r="G1985" s="12">
        <f>0.75*8</f>
        <v/>
      </c>
      <c r="H1985" s="12">
        <f>F1985-G1985</f>
        <v/>
      </c>
      <c r="I1985" s="10">
        <f>IF(E1985=0,"Fora",IF(E1984=0,"Carg xar",IF(H1985&lt;0,IF(M1985&lt;0.9,"Carg FV","Stby"),IF(M1985&gt;P1985,"V2H",IF(M1985&lt;0.9,"Carg xar","Stby")))))</f>
        <v/>
      </c>
      <c r="J1985" s="12">
        <f>IF(OR(I1985="Carg FV",I1985="Carg xar"),MIN(IF(I1985="Carg FV",ABS(H1985),7.4),7.4,MAX(0,(0.9-M1985)*40)*0.95),0)</f>
        <v/>
      </c>
      <c r="K1985" s="12">
        <f>IF(I1985="V2H",MIN(MAX(0,H1985),7.4,MAX(0,(M1985-P1985)*40)*0.95),0)</f>
        <v/>
      </c>
      <c r="L1985" s="12">
        <f>IF(E1985=0,0,MAX(0,H1985-K1985))</f>
        <v/>
      </c>
      <c r="M1985" s="13">
        <f>M1984+J1984/40-IF(I1984="V2H",K1984/(0.95*40),0)-IF(E1985=0,IF(E1984=1,IF(D1985=1,30,40)*0.18/(2*40),0),0)-IF(E1985=1,IF(E1984=0,IF(D1985=1,30,40)*0.18/(2*40),0),0)</f>
        <v/>
      </c>
      <c r="N1985" s="14" t="n">
        <v>0.2</v>
      </c>
      <c r="O1985" s="15">
        <f>K1985*N1985</f>
        <v/>
      </c>
      <c r="P1985">
        <f>IF(E1985=0,0.3,IF(D1985=1,IF(C1985&gt;=Params!$B$13-3,IF(C1985&lt;Params!$B$13,Params!$B$20,0.3),0.3),IF(C1985&gt;=Params!$B$15-3,IF(C1985&lt;Params!$B$15,Params!$B$21,0.3),0.3)))</f>
        <v/>
      </c>
    </row>
    <row r="1986" ht="15" customHeight="1" s="1">
      <c r="A1986" s="9" t="n">
        <v>1983</v>
      </c>
      <c r="B1986" s="6" t="inlineStr">
        <is>
          <t>24/03</t>
        </is>
      </c>
      <c r="C1986" s="6" t="n">
        <v>14</v>
      </c>
      <c r="D1986" s="6" t="n">
        <v>0</v>
      </c>
      <c r="E1986" s="10">
        <f>IF(D1986=1, IF(OR(C1986&lt;10, C1986&gt;=15),1,0), IF(OR(C1986&lt;7, C1986&gt;=18),1,0))</f>
        <v/>
      </c>
      <c r="F1986" s="11" t="n">
        <v>0.852</v>
      </c>
      <c r="G1986" s="12">
        <f>0.62*8</f>
        <v/>
      </c>
      <c r="H1986" s="12">
        <f>F1986-G1986</f>
        <v/>
      </c>
      <c r="I1986" s="10">
        <f>IF(E1986=0,"Fora",IF(E1985=0,"Carg xar",IF(H1986&lt;0,IF(M1986&lt;0.9,"Carg FV","Stby"),IF(M1986&gt;P1986,"V2H",IF(M1986&lt;0.9,"Carg xar","Stby")))))</f>
        <v/>
      </c>
      <c r="J1986" s="12">
        <f>IF(OR(I1986="Carg FV",I1986="Carg xar"),MIN(IF(I1986="Carg FV",ABS(H1986),7.4),7.4,MAX(0,(0.9-M1986)*40)*0.95),0)</f>
        <v/>
      </c>
      <c r="K1986" s="12">
        <f>IF(I1986="V2H",MIN(MAX(0,H1986),7.4,MAX(0,(M1986-P1986)*40)*0.95),0)</f>
        <v/>
      </c>
      <c r="L1986" s="12">
        <f>IF(E1986=0,0,MAX(0,H1986-K1986))</f>
        <v/>
      </c>
      <c r="M1986" s="13">
        <f>M1985+J1985/40-IF(I1985="V2H",K1985/(0.95*40),0)-IF(E1986=0,IF(E1985=1,IF(D1986=1,30,40)*0.18/(2*40),0),0)-IF(E1986=1,IF(E1985=0,IF(D1986=1,30,40)*0.18/(2*40),0),0)</f>
        <v/>
      </c>
      <c r="N1986" s="14" t="n">
        <v>0.15</v>
      </c>
      <c r="O1986" s="15">
        <f>K1986*N1986</f>
        <v/>
      </c>
      <c r="P1986">
        <f>IF(E1986=0,0.3,IF(D1986=1,IF(C1986&gt;=Params!$B$13-3,IF(C1986&lt;Params!$B$13,Params!$B$20,0.3),0.3),IF(C1986&gt;=Params!$B$15-3,IF(C1986&lt;Params!$B$15,Params!$B$21,0.3),0.3)))</f>
        <v/>
      </c>
    </row>
    <row r="1987" ht="15" customHeight="1" s="1">
      <c r="A1987" s="9" t="n">
        <v>1984</v>
      </c>
      <c r="B1987" s="6" t="inlineStr">
        <is>
          <t>24/03</t>
        </is>
      </c>
      <c r="C1987" s="6" t="n">
        <v>15</v>
      </c>
      <c r="D1987" s="6" t="n">
        <v>0</v>
      </c>
      <c r="E1987" s="10">
        <f>IF(D1987=1, IF(OR(C1987&lt;10, C1987&gt;=15),1,0), IF(OR(C1987&lt;7, C1987&gt;=18),1,0))</f>
        <v/>
      </c>
      <c r="F1987" s="11" t="n">
        <v>2.213</v>
      </c>
      <c r="G1987" s="12">
        <f>0.45*8</f>
        <v/>
      </c>
      <c r="H1987" s="12">
        <f>F1987-G1987</f>
        <v/>
      </c>
      <c r="I1987" s="10">
        <f>IF(E1987=0,"Fora",IF(E1986=0,"Carg xar",IF(H1987&lt;0,IF(M1987&lt;0.9,"Carg FV","Stby"),IF(M1987&gt;P1987,"V2H",IF(M1987&lt;0.9,"Carg xar","Stby")))))</f>
        <v/>
      </c>
      <c r="J1987" s="12">
        <f>IF(OR(I1987="Carg FV",I1987="Carg xar"),MIN(IF(I1987="Carg FV",ABS(H1987),7.4),7.4,MAX(0,(0.9-M1987)*40)*0.95),0)</f>
        <v/>
      </c>
      <c r="K1987" s="12">
        <f>IF(I1987="V2H",MIN(MAX(0,H1987),7.4,MAX(0,(M1987-P1987)*40)*0.95),0)</f>
        <v/>
      </c>
      <c r="L1987" s="12">
        <f>IF(E1987=0,0,MAX(0,H1987-K1987))</f>
        <v/>
      </c>
      <c r="M1987" s="13">
        <f>M1986+J1986/40-IF(I1986="V2H",K1986/(0.95*40),0)-IF(E1987=0,IF(E1986=1,IF(D1987=1,30,40)*0.18/(2*40),0),0)-IF(E1987=1,IF(E1986=0,IF(D1987=1,30,40)*0.18/(2*40),0),0)</f>
        <v/>
      </c>
      <c r="N1987" s="14" t="n">
        <v>0.15</v>
      </c>
      <c r="O1987" s="15">
        <f>K1987*N1987</f>
        <v/>
      </c>
      <c r="P1987">
        <f>IF(E1987=0,0.3,IF(D1987=1,IF(C1987&gt;=Params!$B$13-3,IF(C1987&lt;Params!$B$13,Params!$B$20,0.3),0.3),IF(C1987&gt;=Params!$B$15-3,IF(C1987&lt;Params!$B$15,Params!$B$21,0.3),0.3)))</f>
        <v/>
      </c>
    </row>
    <row r="1988" ht="15" customHeight="1" s="1">
      <c r="A1988" s="9" t="n">
        <v>1985</v>
      </c>
      <c r="B1988" s="6" t="inlineStr">
        <is>
          <t>24/03</t>
        </is>
      </c>
      <c r="C1988" s="6" t="n">
        <v>16</v>
      </c>
      <c r="D1988" s="6" t="n">
        <v>0</v>
      </c>
      <c r="E1988" s="10">
        <f>IF(D1988=1, IF(OR(C1988&lt;10, C1988&gt;=15),1,0), IF(OR(C1988&lt;7, C1988&gt;=18),1,0))</f>
        <v/>
      </c>
      <c r="F1988" s="11" t="n">
        <v>2.94</v>
      </c>
      <c r="G1988" s="12">
        <f>0.25*8</f>
        <v/>
      </c>
      <c r="H1988" s="12">
        <f>F1988-G1988</f>
        <v/>
      </c>
      <c r="I1988" s="10">
        <f>IF(E1988=0,"Fora",IF(E1987=0,"Carg xar",IF(H1988&lt;0,IF(M1988&lt;0.9,"Carg FV","Stby"),IF(M1988&gt;P1988,"V2H",IF(M1988&lt;0.9,"Carg xar","Stby")))))</f>
        <v/>
      </c>
      <c r="J1988" s="12">
        <f>IF(OR(I1988="Carg FV",I1988="Carg xar"),MIN(IF(I1988="Carg FV",ABS(H1988),7.4),7.4,MAX(0,(0.9-M1988)*40)*0.95),0)</f>
        <v/>
      </c>
      <c r="K1988" s="12">
        <f>IF(I1988="V2H",MIN(MAX(0,H1988),7.4,MAX(0,(M1988-P1988)*40)*0.95),0)</f>
        <v/>
      </c>
      <c r="L1988" s="12">
        <f>IF(E1988=0,0,MAX(0,H1988-K1988))</f>
        <v/>
      </c>
      <c r="M1988" s="13">
        <f>M1987+J1987/40-IF(I1987="V2H",K1987/(0.95*40),0)-IF(E1988=0,IF(E1987=1,IF(D1988=1,30,40)*0.18/(2*40),0),0)-IF(E1988=1,IF(E1987=0,IF(D1988=1,30,40)*0.18/(2*40),0),0)</f>
        <v/>
      </c>
      <c r="N1988" s="14" t="n">
        <v>0.15</v>
      </c>
      <c r="O1988" s="15">
        <f>K1988*N1988</f>
        <v/>
      </c>
      <c r="P1988">
        <f>IF(E1988=0,0.3,IF(D1988=1,IF(C1988&gt;=Params!$B$13-3,IF(C1988&lt;Params!$B$13,Params!$B$20,0.3),0.3),IF(C1988&gt;=Params!$B$15-3,IF(C1988&lt;Params!$B$15,Params!$B$21,0.3),0.3)))</f>
        <v/>
      </c>
    </row>
    <row r="1989" ht="15" customHeight="1" s="1">
      <c r="A1989" s="9" t="n">
        <v>1986</v>
      </c>
      <c r="B1989" s="6" t="inlineStr">
        <is>
          <t>24/03</t>
        </is>
      </c>
      <c r="C1989" s="6" t="n">
        <v>17</v>
      </c>
      <c r="D1989" s="6" t="n">
        <v>0</v>
      </c>
      <c r="E1989" s="10">
        <f>IF(D1989=1, IF(OR(C1989&lt;10, C1989&gt;=15),1,0), IF(OR(C1989&lt;7, C1989&gt;=18),1,0))</f>
        <v/>
      </c>
      <c r="F1989" s="11" t="n">
        <v>2.215</v>
      </c>
      <c r="G1989" s="12">
        <f>0.08*8</f>
        <v/>
      </c>
      <c r="H1989" s="12">
        <f>F1989-G1989</f>
        <v/>
      </c>
      <c r="I1989" s="10">
        <f>IF(E1989=0,"Fora",IF(E1988=0,"Carg xar",IF(H1989&lt;0,IF(M1989&lt;0.9,"Carg FV","Stby"),IF(M1989&gt;P1989,"V2H",IF(M1989&lt;0.9,"Carg xar","Stby")))))</f>
        <v/>
      </c>
      <c r="J1989" s="12">
        <f>IF(OR(I1989="Carg FV",I1989="Carg xar"),MIN(IF(I1989="Carg FV",ABS(H1989),7.4),7.4,MAX(0,(0.9-M1989)*40)*0.95),0)</f>
        <v/>
      </c>
      <c r="K1989" s="12">
        <f>IF(I1989="V2H",MIN(MAX(0,H1989),7.4,MAX(0,(M1989-P1989)*40)*0.95),0)</f>
        <v/>
      </c>
      <c r="L1989" s="12">
        <f>IF(E1989=0,0,MAX(0,H1989-K1989))</f>
        <v/>
      </c>
      <c r="M1989" s="13">
        <f>M1988+J1988/40-IF(I1988="V2H",K1988/(0.95*40),0)-IF(E1989=0,IF(E1988=1,IF(D1989=1,30,40)*0.18/(2*40),0),0)-IF(E1989=1,IF(E1988=0,IF(D1989=1,30,40)*0.18/(2*40),0),0)</f>
        <v/>
      </c>
      <c r="N1989" s="14" t="n">
        <v>0.15</v>
      </c>
      <c r="O1989" s="15">
        <f>K1989*N1989</f>
        <v/>
      </c>
      <c r="P1989">
        <f>IF(E1989=0,0.3,IF(D1989=1,IF(C1989&gt;=Params!$B$13-3,IF(C1989&lt;Params!$B$13,Params!$B$20,0.3),0.3),IF(C1989&gt;=Params!$B$15-3,IF(C1989&lt;Params!$B$15,Params!$B$21,0.3),0.3)))</f>
        <v/>
      </c>
    </row>
    <row r="1990" ht="15" customHeight="1" s="1">
      <c r="A1990" s="9" t="n">
        <v>1987</v>
      </c>
      <c r="B1990" s="6" t="inlineStr">
        <is>
          <t>24/03</t>
        </is>
      </c>
      <c r="C1990" s="6" t="n">
        <v>18</v>
      </c>
      <c r="D1990" s="6" t="n">
        <v>0</v>
      </c>
      <c r="E1990" s="10">
        <f>IF(D1990=1, IF(OR(C1990&lt;10, C1990&gt;=15),1,0), IF(OR(C1990&lt;7, C1990&gt;=18),1,0))</f>
        <v/>
      </c>
      <c r="F1990" s="11" t="n">
        <v>2.384</v>
      </c>
      <c r="G1990" s="12">
        <f>0*8</f>
        <v/>
      </c>
      <c r="H1990" s="12">
        <f>F1990-G1990</f>
        <v/>
      </c>
      <c r="I1990" s="10">
        <f>IF(E1990=0,"Fora",IF(E1989=0,"Carg xar",IF(H1990&lt;0,IF(M1990&lt;0.9,"Carg FV","Stby"),IF(M1990&gt;P1990,"V2H",IF(M1990&lt;0.9,"Carg xar","Stby")))))</f>
        <v/>
      </c>
      <c r="J1990" s="12">
        <f>IF(OR(I1990="Carg FV",I1990="Carg xar"),MIN(IF(I1990="Carg FV",ABS(H1990),7.4),7.4,MAX(0,(0.9-M1990)*40)*0.95),0)</f>
        <v/>
      </c>
      <c r="K1990" s="12">
        <f>IF(I1990="V2H",MIN(MAX(0,H1990),7.4,MAX(0,(M1990-P1990)*40)*0.95),0)</f>
        <v/>
      </c>
      <c r="L1990" s="12">
        <f>IF(E1990=0,0,MAX(0,H1990-K1990))</f>
        <v/>
      </c>
      <c r="M1990" s="13">
        <f>M1989+J1989/40-IF(I1989="V2H",K1989/(0.95*40),0)-IF(E1990=0,IF(E1989=1,IF(D1990=1,30,40)*0.18/(2*40),0),0)-IF(E1990=1,IF(E1989=0,IF(D1990=1,30,40)*0.18/(2*40),0),0)</f>
        <v/>
      </c>
      <c r="N1990" s="14" t="n">
        <v>0.2</v>
      </c>
      <c r="O1990" s="15">
        <f>K1990*N1990</f>
        <v/>
      </c>
      <c r="P1990">
        <f>IF(E1990=0,0.3,IF(D1990=1,IF(C1990&gt;=Params!$B$13-3,IF(C1990&lt;Params!$B$13,Params!$B$20,0.3),0.3),IF(C1990&gt;=Params!$B$15-3,IF(C1990&lt;Params!$B$15,Params!$B$21,0.3),0.3)))</f>
        <v/>
      </c>
    </row>
    <row r="1991" ht="15" customHeight="1" s="1">
      <c r="A1991" s="9" t="n">
        <v>1988</v>
      </c>
      <c r="B1991" s="6" t="inlineStr">
        <is>
          <t>24/03</t>
        </is>
      </c>
      <c r="C1991" s="6" t="n">
        <v>19</v>
      </c>
      <c r="D1991" s="6" t="n">
        <v>0</v>
      </c>
      <c r="E1991" s="10">
        <f>IF(D1991=1, IF(OR(C1991&lt;10, C1991&gt;=15),1,0), IF(OR(C1991&lt;7, C1991&gt;=18),1,0))</f>
        <v/>
      </c>
      <c r="F1991" s="11" t="n">
        <v>2.191</v>
      </c>
      <c r="G1991" s="12">
        <f>0*8</f>
        <v/>
      </c>
      <c r="H1991" s="12">
        <f>F1991-G1991</f>
        <v/>
      </c>
      <c r="I1991" s="10">
        <f>IF(E1991=0,"Fora",IF(E1990=0,"Carg xar",IF(H1991&lt;0,IF(M1991&lt;0.9,"Carg FV","Stby"),IF(M1991&gt;P1991,"V2H",IF(M1991&lt;0.9,"Carg xar","Stby")))))</f>
        <v/>
      </c>
      <c r="J1991" s="12">
        <f>IF(OR(I1991="Carg FV",I1991="Carg xar"),MIN(IF(I1991="Carg FV",ABS(H1991),7.4),7.4,MAX(0,(0.9-M1991)*40)*0.95),0)</f>
        <v/>
      </c>
      <c r="K1991" s="12">
        <f>IF(I1991="V2H",MIN(MAX(0,H1991),7.4,MAX(0,(M1991-P1991)*40)*0.95),0)</f>
        <v/>
      </c>
      <c r="L1991" s="12">
        <f>IF(E1991=0,0,MAX(0,H1991-K1991))</f>
        <v/>
      </c>
      <c r="M1991" s="13">
        <f>M1990+J1990/40-IF(I1990="V2H",K1990/(0.95*40),0)-IF(E1991=0,IF(E1990=1,IF(D1991=1,30,40)*0.18/(2*40),0),0)-IF(E1991=1,IF(E1990=0,IF(D1991=1,30,40)*0.18/(2*40),0),0)</f>
        <v/>
      </c>
      <c r="N1991" s="14" t="n">
        <v>0.2</v>
      </c>
      <c r="O1991" s="15">
        <f>K1991*N1991</f>
        <v/>
      </c>
      <c r="P1991">
        <f>IF(E1991=0,0.3,IF(D1991=1,IF(C1991&gt;=Params!$B$13-3,IF(C1991&lt;Params!$B$13,Params!$B$20,0.3),0.3),IF(C1991&gt;=Params!$B$15-3,IF(C1991&lt;Params!$B$15,Params!$B$21,0.3),0.3)))</f>
        <v/>
      </c>
    </row>
    <row r="1992" ht="15" customHeight="1" s="1">
      <c r="A1992" s="9" t="n">
        <v>1989</v>
      </c>
      <c r="B1992" s="6" t="inlineStr">
        <is>
          <t>24/03</t>
        </is>
      </c>
      <c r="C1992" s="6" t="n">
        <v>20</v>
      </c>
      <c r="D1992" s="6" t="n">
        <v>0</v>
      </c>
      <c r="E1992" s="10">
        <f>IF(D1992=1, IF(OR(C1992&lt;10, C1992&gt;=15),1,0), IF(OR(C1992&lt;7, C1992&gt;=18),1,0))</f>
        <v/>
      </c>
      <c r="F1992" s="11" t="n">
        <v>3.053</v>
      </c>
      <c r="G1992" s="12">
        <f>0*8</f>
        <v/>
      </c>
      <c r="H1992" s="12">
        <f>F1992-G1992</f>
        <v/>
      </c>
      <c r="I1992" s="10">
        <f>IF(E1992=0,"Fora",IF(E1991=0,"Carg xar",IF(H1992&lt;0,IF(M1992&lt;0.9,"Carg FV","Stby"),IF(M1992&gt;P1992,"V2H",IF(M1992&lt;0.9,"Carg xar","Stby")))))</f>
        <v/>
      </c>
      <c r="J1992" s="12">
        <f>IF(OR(I1992="Carg FV",I1992="Carg xar"),MIN(IF(I1992="Carg FV",ABS(H1992),7.4),7.4,MAX(0,(0.9-M1992)*40)*0.95),0)</f>
        <v/>
      </c>
      <c r="K1992" s="12">
        <f>IF(I1992="V2H",MIN(MAX(0,H1992),7.4,MAX(0,(M1992-P1992)*40)*0.95),0)</f>
        <v/>
      </c>
      <c r="L1992" s="12">
        <f>IF(E1992=0,0,MAX(0,H1992-K1992))</f>
        <v/>
      </c>
      <c r="M1992" s="13">
        <f>M1991+J1991/40-IF(I1991="V2H",K1991/(0.95*40),0)-IF(E1992=0,IF(E1991=1,IF(D1992=1,30,40)*0.18/(2*40),0),0)-IF(E1992=1,IF(E1991=0,IF(D1992=1,30,40)*0.18/(2*40),0),0)</f>
        <v/>
      </c>
      <c r="N1992" s="14" t="n">
        <v>0.2</v>
      </c>
      <c r="O1992" s="15">
        <f>K1992*N1992</f>
        <v/>
      </c>
      <c r="P1992">
        <f>IF(E1992=0,0.3,IF(D1992=1,IF(C1992&gt;=Params!$B$13-3,IF(C1992&lt;Params!$B$13,Params!$B$20,0.3),0.3),IF(C1992&gt;=Params!$B$15-3,IF(C1992&lt;Params!$B$15,Params!$B$21,0.3),0.3)))</f>
        <v/>
      </c>
    </row>
    <row r="1993" ht="15" customHeight="1" s="1">
      <c r="A1993" s="9" t="n">
        <v>1990</v>
      </c>
      <c r="B1993" s="6" t="inlineStr">
        <is>
          <t>24/03</t>
        </is>
      </c>
      <c r="C1993" s="6" t="n">
        <v>21</v>
      </c>
      <c r="D1993" s="6" t="n">
        <v>0</v>
      </c>
      <c r="E1993" s="10">
        <f>IF(D1993=1, IF(OR(C1993&lt;10, C1993&gt;=15),1,0), IF(OR(C1993&lt;7, C1993&gt;=18),1,0))</f>
        <v/>
      </c>
      <c r="F1993" s="11" t="n">
        <v>1.375</v>
      </c>
      <c r="G1993" s="12">
        <f>0*8</f>
        <v/>
      </c>
      <c r="H1993" s="12">
        <f>F1993-G1993</f>
        <v/>
      </c>
      <c r="I1993" s="10">
        <f>IF(E1993=0,"Fora",IF(E1992=0,"Carg xar",IF(H1993&lt;0,IF(M1993&lt;0.9,"Carg FV","Stby"),IF(M1993&gt;P1993,"V2H",IF(M1993&lt;0.9,"Carg xar","Stby")))))</f>
        <v/>
      </c>
      <c r="J1993" s="12">
        <f>IF(OR(I1993="Carg FV",I1993="Carg xar"),MIN(IF(I1993="Carg FV",ABS(H1993),7.4),7.4,MAX(0,(0.9-M1993)*40)*0.95),0)</f>
        <v/>
      </c>
      <c r="K1993" s="12">
        <f>IF(I1993="V2H",MIN(MAX(0,H1993),7.4,MAX(0,(M1993-P1993)*40)*0.95),0)</f>
        <v/>
      </c>
      <c r="L1993" s="12">
        <f>IF(E1993=0,0,MAX(0,H1993-K1993))</f>
        <v/>
      </c>
      <c r="M1993" s="13">
        <f>M1992+J1992/40-IF(I1992="V2H",K1992/(0.95*40),0)-IF(E1993=0,IF(E1992=1,IF(D1993=1,30,40)*0.18/(2*40),0),0)-IF(E1993=1,IF(E1992=0,IF(D1993=1,30,40)*0.18/(2*40),0),0)</f>
        <v/>
      </c>
      <c r="N1993" s="14" t="n">
        <v>0.2</v>
      </c>
      <c r="O1993" s="15">
        <f>K1993*N1993</f>
        <v/>
      </c>
      <c r="P1993">
        <f>IF(E1993=0,0.3,IF(D1993=1,IF(C1993&gt;=Params!$B$13-3,IF(C1993&lt;Params!$B$13,Params!$B$20,0.3),0.3),IF(C1993&gt;=Params!$B$15-3,IF(C1993&lt;Params!$B$15,Params!$B$21,0.3),0.3)))</f>
        <v/>
      </c>
    </row>
    <row r="1994" ht="15" customHeight="1" s="1">
      <c r="A1994" s="9" t="n">
        <v>1991</v>
      </c>
      <c r="B1994" s="6" t="inlineStr">
        <is>
          <t>24/03</t>
        </is>
      </c>
      <c r="C1994" s="6" t="n">
        <v>22</v>
      </c>
      <c r="D1994" s="6" t="n">
        <v>0</v>
      </c>
      <c r="E1994" s="10">
        <f>IF(D1994=1, IF(OR(C1994&lt;10, C1994&gt;=15),1,0), IF(OR(C1994&lt;7, C1994&gt;=18),1,0))</f>
        <v/>
      </c>
      <c r="F1994" s="11" t="n">
        <v>0.304</v>
      </c>
      <c r="G1994" s="12">
        <f>0*8</f>
        <v/>
      </c>
      <c r="H1994" s="12">
        <f>F1994-G1994</f>
        <v/>
      </c>
      <c r="I1994" s="10">
        <f>IF(E1994=0,"Fora",IF(E1993=0,"Carg xar",IF(H1994&lt;0,IF(M1994&lt;0.9,"Carg FV","Stby"),IF(M1994&gt;P1994,"V2H",IF(M1994&lt;0.9,"Carg xar","Stby")))))</f>
        <v/>
      </c>
      <c r="J1994" s="12">
        <f>IF(OR(I1994="Carg FV",I1994="Carg xar"),MIN(IF(I1994="Carg FV",ABS(H1994),7.4),7.4,MAX(0,(0.9-M1994)*40)*0.95),0)</f>
        <v/>
      </c>
      <c r="K1994" s="12">
        <f>IF(I1994="V2H",MIN(MAX(0,H1994),7.4,MAX(0,(M1994-P1994)*40)*0.95),0)</f>
        <v/>
      </c>
      <c r="L1994" s="12">
        <f>IF(E1994=0,0,MAX(0,H1994-K1994))</f>
        <v/>
      </c>
      <c r="M1994" s="13">
        <f>M1993+J1993/40-IF(I1993="V2H",K1993/(0.95*40),0)-IF(E1994=0,IF(E1993=1,IF(D1994=1,30,40)*0.18/(2*40),0),0)-IF(E1994=1,IF(E1993=0,IF(D1994=1,30,40)*0.18/(2*40),0),0)</f>
        <v/>
      </c>
      <c r="N1994" s="14" t="n">
        <v>0.15</v>
      </c>
      <c r="O1994" s="15">
        <f>K1994*N1994</f>
        <v/>
      </c>
      <c r="P1994">
        <f>IF(E1994=0,0.3,IF(D1994=1,IF(C1994&gt;=Params!$B$13-3,IF(C1994&lt;Params!$B$13,Params!$B$20,0.3),0.3),IF(C1994&gt;=Params!$B$15-3,IF(C1994&lt;Params!$B$15,Params!$B$21,0.3),0.3)))</f>
        <v/>
      </c>
    </row>
    <row r="1995" ht="15" customHeight="1" s="1">
      <c r="A1995" s="9" t="n">
        <v>1992</v>
      </c>
      <c r="B1995" s="6" t="inlineStr">
        <is>
          <t>24/03</t>
        </is>
      </c>
      <c r="C1995" s="6" t="n">
        <v>23</v>
      </c>
      <c r="D1995" s="6" t="n">
        <v>0</v>
      </c>
      <c r="E1995" s="10">
        <f>IF(D1995=1, IF(OR(C1995&lt;10, C1995&gt;=15),1,0), IF(OR(C1995&lt;7, C1995&gt;=18),1,0))</f>
        <v/>
      </c>
      <c r="F1995" s="11" t="n">
        <v>0.262</v>
      </c>
      <c r="G1995" s="12">
        <f>0*8</f>
        <v/>
      </c>
      <c r="H1995" s="12">
        <f>F1995-G1995</f>
        <v/>
      </c>
      <c r="I1995" s="10">
        <f>IF(E1995=0,"Fora",IF(E1994=0,"Carg xar",IF(H1995&lt;0,IF(M1995&lt;0.9,"Carg FV","Stby"),IF(M1995&gt;P1995,"V2H",IF(M1995&lt;0.9,"Carg xar","Stby")))))</f>
        <v/>
      </c>
      <c r="J1995" s="12">
        <f>IF(OR(I1995="Carg FV",I1995="Carg xar"),MIN(IF(I1995="Carg FV",ABS(H1995),7.4),7.4,MAX(0,(0.9-M1995)*40)*0.95),0)</f>
        <v/>
      </c>
      <c r="K1995" s="12">
        <f>IF(I1995="V2H",MIN(MAX(0,H1995),7.4,MAX(0,(M1995-P1995)*40)*0.95),0)</f>
        <v/>
      </c>
      <c r="L1995" s="12">
        <f>IF(E1995=0,0,MAX(0,H1995-K1995))</f>
        <v/>
      </c>
      <c r="M1995" s="13">
        <f>M1994+J1994/40-IF(I1994="V2H",K1994/(0.95*40),0)-IF(E1995=0,IF(E1994=1,IF(D1995=1,30,40)*0.18/(2*40),0),0)-IF(E1995=1,IF(E1994=0,IF(D1995=1,30,40)*0.18/(2*40),0),0)</f>
        <v/>
      </c>
      <c r="N1995" s="14" t="n">
        <v>0.15</v>
      </c>
      <c r="O1995" s="15">
        <f>K1995*N1995</f>
        <v/>
      </c>
      <c r="P1995">
        <f>IF(E1995=0,0.3,IF(D1995=1,IF(C1995&gt;=Params!$B$13-3,IF(C1995&lt;Params!$B$13,Params!$B$20,0.3),0.3),IF(C1995&gt;=Params!$B$15-3,IF(C1995&lt;Params!$B$15,Params!$B$21,0.3),0.3)))</f>
        <v/>
      </c>
    </row>
    <row r="1996" ht="15" customHeight="1" s="1">
      <c r="A1996" s="9" t="n">
        <v>1993</v>
      </c>
      <c r="B1996" s="6" t="inlineStr">
        <is>
          <t>25/03</t>
        </is>
      </c>
      <c r="C1996" s="6" t="n">
        <v>0</v>
      </c>
      <c r="D1996" s="6" t="n">
        <v>0</v>
      </c>
      <c r="E1996" s="10">
        <f>IF(D1996=1, IF(OR(C1996&lt;10, C1996&gt;=15),1,0), IF(OR(C1996&lt;7, C1996&gt;=18),1,0))</f>
        <v/>
      </c>
      <c r="F1996" s="11" t="n">
        <v>0.186</v>
      </c>
      <c r="G1996" s="12">
        <f>0*8</f>
        <v/>
      </c>
      <c r="H1996" s="12">
        <f>F1996-G1996</f>
        <v/>
      </c>
      <c r="I1996" s="10">
        <f>IF(E1996=0,"Fora",IF(E1995=0,"Carg xar",IF(H1996&lt;0,IF(M1996&lt;0.9,"Carg FV","Stby"),IF(M1996&gt;P1996,"V2H",IF(M1996&lt;0.9,"Carg xar","Stby")))))</f>
        <v/>
      </c>
      <c r="J1996" s="12">
        <f>IF(OR(I1996="Carg FV",I1996="Carg xar"),MIN(IF(I1996="Carg FV",ABS(H1996),7.4),7.4,MAX(0,(0.9-M1996)*40)*0.95),0)</f>
        <v/>
      </c>
      <c r="K1996" s="12">
        <f>IF(I1996="V2H",MIN(MAX(0,H1996),7.4,MAX(0,(M1996-P1996)*40)*0.95),0)</f>
        <v/>
      </c>
      <c r="L1996" s="12">
        <f>IF(E1996=0,0,MAX(0,H1996-K1996))</f>
        <v/>
      </c>
      <c r="M1996" s="13">
        <f>M1995+J1995/40-IF(I1995="V2H",K1995/(0.95*40),0)-IF(E1996=0,IF(E1995=1,IF(D1996=1,30,40)*0.18/(2*40),0),0)-IF(E1996=1,IF(E1995=0,IF(D1996=1,30,40)*0.18/(2*40),0),0)</f>
        <v/>
      </c>
      <c r="N1996" s="14" t="n">
        <v>0.09</v>
      </c>
      <c r="O1996" s="15">
        <f>K1996*N1996</f>
        <v/>
      </c>
      <c r="P1996">
        <f>IF(E1996=0,0.3,IF(D1996=1,IF(C1996&gt;=Params!$B$13-3,IF(C1996&lt;Params!$B$13,Params!$B$20,0.3),0.3),IF(C1996&gt;=Params!$B$15-3,IF(C1996&lt;Params!$B$15,Params!$B$21,0.3),0.3)))</f>
        <v/>
      </c>
    </row>
    <row r="1997" ht="15" customHeight="1" s="1">
      <c r="A1997" s="9" t="n">
        <v>1994</v>
      </c>
      <c r="B1997" s="6" t="inlineStr">
        <is>
          <t>25/03</t>
        </is>
      </c>
      <c r="C1997" s="6" t="n">
        <v>1</v>
      </c>
      <c r="D1997" s="6" t="n">
        <v>0</v>
      </c>
      <c r="E1997" s="10">
        <f>IF(D1997=1, IF(OR(C1997&lt;10, C1997&gt;=15),1,0), IF(OR(C1997&lt;7, C1997&gt;=18),1,0))</f>
        <v/>
      </c>
      <c r="F1997" s="11" t="n">
        <v>0.129</v>
      </c>
      <c r="G1997" s="12">
        <f>0*8</f>
        <v/>
      </c>
      <c r="H1997" s="12">
        <f>F1997-G1997</f>
        <v/>
      </c>
      <c r="I1997" s="10">
        <f>IF(E1997=0,"Fora",IF(E1996=0,"Carg xar",IF(H1997&lt;0,IF(M1997&lt;0.9,"Carg FV","Stby"),IF(M1997&gt;P1997,"V2H",IF(M1997&lt;0.9,"Carg xar","Stby")))))</f>
        <v/>
      </c>
      <c r="J1997" s="12">
        <f>IF(OR(I1997="Carg FV",I1997="Carg xar"),MIN(IF(I1997="Carg FV",ABS(H1997),7.4),7.4,MAX(0,(0.9-M1997)*40)*0.95),0)</f>
        <v/>
      </c>
      <c r="K1997" s="12">
        <f>IF(I1997="V2H",MIN(MAX(0,H1997),7.4,MAX(0,(M1997-P1997)*40)*0.95),0)</f>
        <v/>
      </c>
      <c r="L1997" s="12">
        <f>IF(E1997=0,0,MAX(0,H1997-K1997))</f>
        <v/>
      </c>
      <c r="M1997" s="13">
        <f>M1996+J1996/40-IF(I1996="V2H",K1996/(0.95*40),0)-IF(E1997=0,IF(E1996=1,IF(D1997=1,30,40)*0.18/(2*40),0),0)-IF(E1997=1,IF(E1996=0,IF(D1997=1,30,40)*0.18/(2*40),0),0)</f>
        <v/>
      </c>
      <c r="N1997" s="14" t="n">
        <v>0.09</v>
      </c>
      <c r="O1997" s="15">
        <f>K1997*N1997</f>
        <v/>
      </c>
      <c r="P1997">
        <f>IF(E1997=0,0.3,IF(D1997=1,IF(C1997&gt;=Params!$B$13-3,IF(C1997&lt;Params!$B$13,Params!$B$20,0.3),0.3),IF(C1997&gt;=Params!$B$15-3,IF(C1997&lt;Params!$B$15,Params!$B$21,0.3),0.3)))</f>
        <v/>
      </c>
    </row>
    <row r="1998" ht="15" customHeight="1" s="1">
      <c r="A1998" s="9" t="n">
        <v>1995</v>
      </c>
      <c r="B1998" s="6" t="inlineStr">
        <is>
          <t>25/03</t>
        </is>
      </c>
      <c r="C1998" s="6" t="n">
        <v>2</v>
      </c>
      <c r="D1998" s="6" t="n">
        <v>0</v>
      </c>
      <c r="E1998" s="10">
        <f>IF(D1998=1, IF(OR(C1998&lt;10, C1998&gt;=15),1,0), IF(OR(C1998&lt;7, C1998&gt;=18),1,0))</f>
        <v/>
      </c>
      <c r="F1998" s="11" t="n">
        <v>0.104</v>
      </c>
      <c r="G1998" s="12">
        <f>0*8</f>
        <v/>
      </c>
      <c r="H1998" s="12">
        <f>F1998-G1998</f>
        <v/>
      </c>
      <c r="I1998" s="10">
        <f>IF(E1998=0,"Fora",IF(E1997=0,"Carg xar",IF(H1998&lt;0,IF(M1998&lt;0.9,"Carg FV","Stby"),IF(M1998&gt;P1998,"V2H",IF(M1998&lt;0.9,"Carg xar","Stby")))))</f>
        <v/>
      </c>
      <c r="J1998" s="12">
        <f>IF(OR(I1998="Carg FV",I1998="Carg xar"),MIN(IF(I1998="Carg FV",ABS(H1998),7.4),7.4,MAX(0,(0.9-M1998)*40)*0.95),0)</f>
        <v/>
      </c>
      <c r="K1998" s="12">
        <f>IF(I1998="V2H",MIN(MAX(0,H1998),7.4,MAX(0,(M1998-P1998)*40)*0.95),0)</f>
        <v/>
      </c>
      <c r="L1998" s="12">
        <f>IF(E1998=0,0,MAX(0,H1998-K1998))</f>
        <v/>
      </c>
      <c r="M1998" s="13">
        <f>M1997+J1997/40-IF(I1997="V2H",K1997/(0.95*40),0)-IF(E1998=0,IF(E1997=1,IF(D1998=1,30,40)*0.18/(2*40),0),0)-IF(E1998=1,IF(E1997=0,IF(D1998=1,30,40)*0.18/(2*40),0),0)</f>
        <v/>
      </c>
      <c r="N1998" s="14" t="n">
        <v>0.09</v>
      </c>
      <c r="O1998" s="15">
        <f>K1998*N1998</f>
        <v/>
      </c>
      <c r="P1998">
        <f>IF(E1998=0,0.3,IF(D1998=1,IF(C1998&gt;=Params!$B$13-3,IF(C1998&lt;Params!$B$13,Params!$B$20,0.3),0.3),IF(C1998&gt;=Params!$B$15-3,IF(C1998&lt;Params!$B$15,Params!$B$21,0.3),0.3)))</f>
        <v/>
      </c>
    </row>
    <row r="1999" ht="15" customHeight="1" s="1">
      <c r="A1999" s="9" t="n">
        <v>1996</v>
      </c>
      <c r="B1999" s="6" t="inlineStr">
        <is>
          <t>25/03</t>
        </is>
      </c>
      <c r="C1999" s="6" t="n">
        <v>3</v>
      </c>
      <c r="D1999" s="6" t="n">
        <v>0</v>
      </c>
      <c r="E1999" s="10">
        <f>IF(D1999=1, IF(OR(C1999&lt;10, C1999&gt;=15),1,0), IF(OR(C1999&lt;7, C1999&gt;=18),1,0))</f>
        <v/>
      </c>
      <c r="F1999" s="11" t="n">
        <v>1.038</v>
      </c>
      <c r="G1999" s="12">
        <f>0*8</f>
        <v/>
      </c>
      <c r="H1999" s="12">
        <f>F1999-G1999</f>
        <v/>
      </c>
      <c r="I1999" s="10">
        <f>IF(E1999=0,"Fora",IF(E1998=0,"Carg xar",IF(H1999&lt;0,IF(M1999&lt;0.9,"Carg FV","Stby"),IF(M1999&gt;P1999,"V2H",IF(M1999&lt;0.9,"Carg xar","Stby")))))</f>
        <v/>
      </c>
      <c r="J1999" s="12">
        <f>IF(OR(I1999="Carg FV",I1999="Carg xar"),MIN(IF(I1999="Carg FV",ABS(H1999),7.4),7.4,MAX(0,(0.9-M1999)*40)*0.95),0)</f>
        <v/>
      </c>
      <c r="K1999" s="12">
        <f>IF(I1999="V2H",MIN(MAX(0,H1999),7.4,MAX(0,(M1999-P1999)*40)*0.95),0)</f>
        <v/>
      </c>
      <c r="L1999" s="12">
        <f>IF(E1999=0,0,MAX(0,H1999-K1999))</f>
        <v/>
      </c>
      <c r="M1999" s="13">
        <f>M1998+J1998/40-IF(I1998="V2H",K1998/(0.95*40),0)-IF(E1999=0,IF(E1998=1,IF(D1999=1,30,40)*0.18/(2*40),0),0)-IF(E1999=1,IF(E1998=0,IF(D1999=1,30,40)*0.18/(2*40),0),0)</f>
        <v/>
      </c>
      <c r="N1999" s="14" t="n">
        <v>0.09</v>
      </c>
      <c r="O1999" s="15">
        <f>K1999*N1999</f>
        <v/>
      </c>
      <c r="P1999">
        <f>IF(E1999=0,0.3,IF(D1999=1,IF(C1999&gt;=Params!$B$13-3,IF(C1999&lt;Params!$B$13,Params!$B$20,0.3),0.3),IF(C1999&gt;=Params!$B$15-3,IF(C1999&lt;Params!$B$15,Params!$B$21,0.3),0.3)))</f>
        <v/>
      </c>
    </row>
    <row r="2000" ht="15" customHeight="1" s="1">
      <c r="A2000" s="9" t="n">
        <v>1997</v>
      </c>
      <c r="B2000" s="6" t="inlineStr">
        <is>
          <t>25/03</t>
        </is>
      </c>
      <c r="C2000" s="6" t="n">
        <v>4</v>
      </c>
      <c r="D2000" s="6" t="n">
        <v>0</v>
      </c>
      <c r="E2000" s="10">
        <f>IF(D2000=1, IF(OR(C2000&lt;10, C2000&gt;=15),1,0), IF(OR(C2000&lt;7, C2000&gt;=18),1,0))</f>
        <v/>
      </c>
      <c r="F2000" s="11" t="n">
        <v>2.889</v>
      </c>
      <c r="G2000" s="12">
        <f>0*8</f>
        <v/>
      </c>
      <c r="H2000" s="12">
        <f>F2000-G2000</f>
        <v/>
      </c>
      <c r="I2000" s="10">
        <f>IF(E2000=0,"Fora",IF(E1999=0,"Carg xar",IF(H2000&lt;0,IF(M2000&lt;0.9,"Carg FV","Stby"),IF(M2000&gt;P2000,"V2H",IF(M2000&lt;0.9,"Carg xar","Stby")))))</f>
        <v/>
      </c>
      <c r="J2000" s="12">
        <f>IF(OR(I2000="Carg FV",I2000="Carg xar"),MIN(IF(I2000="Carg FV",ABS(H2000),7.4),7.4,MAX(0,(0.9-M2000)*40)*0.95),0)</f>
        <v/>
      </c>
      <c r="K2000" s="12">
        <f>IF(I2000="V2H",MIN(MAX(0,H2000),7.4,MAX(0,(M2000-P2000)*40)*0.95),0)</f>
        <v/>
      </c>
      <c r="L2000" s="12">
        <f>IF(E2000=0,0,MAX(0,H2000-K2000))</f>
        <v/>
      </c>
      <c r="M2000" s="13">
        <f>M1999+J1999/40-IF(I1999="V2H",K1999/(0.95*40),0)-IF(E2000=0,IF(E1999=1,IF(D2000=1,30,40)*0.18/(2*40),0),0)-IF(E2000=1,IF(E1999=0,IF(D2000=1,30,40)*0.18/(2*40),0),0)</f>
        <v/>
      </c>
      <c r="N2000" s="14" t="n">
        <v>0.09</v>
      </c>
      <c r="O2000" s="15">
        <f>K2000*N2000</f>
        <v/>
      </c>
      <c r="P2000">
        <f>IF(E2000=0,0.3,IF(D2000=1,IF(C2000&gt;=Params!$B$13-3,IF(C2000&lt;Params!$B$13,Params!$B$20,0.3),0.3),IF(C2000&gt;=Params!$B$15-3,IF(C2000&lt;Params!$B$15,Params!$B$21,0.3),0.3)))</f>
        <v/>
      </c>
    </row>
    <row r="2001" ht="15" customHeight="1" s="1">
      <c r="A2001" s="9" t="n">
        <v>1998</v>
      </c>
      <c r="B2001" s="6" t="inlineStr">
        <is>
          <t>25/03</t>
        </is>
      </c>
      <c r="C2001" s="6" t="n">
        <v>5</v>
      </c>
      <c r="D2001" s="6" t="n">
        <v>0</v>
      </c>
      <c r="E2001" s="10">
        <f>IF(D2001=1, IF(OR(C2001&lt;10, C2001&gt;=15),1,0), IF(OR(C2001&lt;7, C2001&gt;=18),1,0))</f>
        <v/>
      </c>
      <c r="F2001" s="11" t="n">
        <v>2.185</v>
      </c>
      <c r="G2001" s="12">
        <f>0*8</f>
        <v/>
      </c>
      <c r="H2001" s="12">
        <f>F2001-G2001</f>
        <v/>
      </c>
      <c r="I2001" s="10">
        <f>IF(E2001=0,"Fora",IF(E2000=0,"Carg xar",IF(H2001&lt;0,IF(M2001&lt;0.9,"Carg FV","Stby"),IF(M2001&gt;P2001,"V2H",IF(M2001&lt;0.9,"Carg xar","Stby")))))</f>
        <v/>
      </c>
      <c r="J2001" s="12">
        <f>IF(OR(I2001="Carg FV",I2001="Carg xar"),MIN(IF(I2001="Carg FV",ABS(H2001),7.4),7.4,MAX(0,(0.9-M2001)*40)*0.95),0)</f>
        <v/>
      </c>
      <c r="K2001" s="12">
        <f>IF(I2001="V2H",MIN(MAX(0,H2001),7.4,MAX(0,(M2001-P2001)*40)*0.95),0)</f>
        <v/>
      </c>
      <c r="L2001" s="12">
        <f>IF(E2001=0,0,MAX(0,H2001-K2001))</f>
        <v/>
      </c>
      <c r="M2001" s="13">
        <f>M2000+J2000/40-IF(I2000="V2H",K2000/(0.95*40),0)-IF(E2001=0,IF(E2000=1,IF(D2001=1,30,40)*0.18/(2*40),0),0)-IF(E2001=1,IF(E2000=0,IF(D2001=1,30,40)*0.18/(2*40),0),0)</f>
        <v/>
      </c>
      <c r="N2001" s="14" t="n">
        <v>0.09</v>
      </c>
      <c r="O2001" s="15">
        <f>K2001*N2001</f>
        <v/>
      </c>
      <c r="P2001">
        <f>IF(E2001=0,0.3,IF(D2001=1,IF(C2001&gt;=Params!$B$13-3,IF(C2001&lt;Params!$B$13,Params!$B$20,0.3),0.3),IF(C2001&gt;=Params!$B$15-3,IF(C2001&lt;Params!$B$15,Params!$B$21,0.3),0.3)))</f>
        <v/>
      </c>
    </row>
    <row r="2002" ht="15" customHeight="1" s="1">
      <c r="A2002" s="9" t="n">
        <v>1999</v>
      </c>
      <c r="B2002" s="6" t="inlineStr">
        <is>
          <t>25/03</t>
        </is>
      </c>
      <c r="C2002" s="6" t="n">
        <v>6</v>
      </c>
      <c r="D2002" s="6" t="n">
        <v>0</v>
      </c>
      <c r="E2002" s="10">
        <f>IF(D2002=1, IF(OR(C2002&lt;10, C2002&gt;=15),1,0), IF(OR(C2002&lt;7, C2002&gt;=18),1,0))</f>
        <v/>
      </c>
      <c r="F2002" s="11" t="n">
        <v>2.23</v>
      </c>
      <c r="G2002" s="12">
        <f>0*8</f>
        <v/>
      </c>
      <c r="H2002" s="12">
        <f>F2002-G2002</f>
        <v/>
      </c>
      <c r="I2002" s="10">
        <f>IF(E2002=0,"Fora",IF(E2001=0,"Carg xar",IF(H2002&lt;0,IF(M2002&lt;0.9,"Carg FV","Stby"),IF(M2002&gt;P2002,"V2H",IF(M2002&lt;0.9,"Carg xar","Stby")))))</f>
        <v/>
      </c>
      <c r="J2002" s="12">
        <f>IF(OR(I2002="Carg FV",I2002="Carg xar"),MIN(IF(I2002="Carg FV",ABS(H2002),7.4),7.4,MAX(0,(0.9-M2002)*40)*0.95),0)</f>
        <v/>
      </c>
      <c r="K2002" s="12">
        <f>IF(I2002="V2H",MIN(MAX(0,H2002),7.4,MAX(0,(M2002-P2002)*40)*0.95),0)</f>
        <v/>
      </c>
      <c r="L2002" s="12">
        <f>IF(E2002=0,0,MAX(0,H2002-K2002))</f>
        <v/>
      </c>
      <c r="M2002" s="13">
        <f>M2001+J2001/40-IF(I2001="V2H",K2001/(0.95*40),0)-IF(E2002=0,IF(E2001=1,IF(D2002=1,30,40)*0.18/(2*40),0),0)-IF(E2002=1,IF(E2001=0,IF(D2002=1,30,40)*0.18/(2*40),0),0)</f>
        <v/>
      </c>
      <c r="N2002" s="14" t="n">
        <v>0.09</v>
      </c>
      <c r="O2002" s="15">
        <f>K2002*N2002</f>
        <v/>
      </c>
      <c r="P2002">
        <f>IF(E2002=0,0.3,IF(D2002=1,IF(C2002&gt;=Params!$B$13-3,IF(C2002&lt;Params!$B$13,Params!$B$20,0.3),0.3),IF(C2002&gt;=Params!$B$15-3,IF(C2002&lt;Params!$B$15,Params!$B$21,0.3),0.3)))</f>
        <v/>
      </c>
    </row>
    <row r="2003" ht="15" customHeight="1" s="1">
      <c r="A2003" s="9" t="n">
        <v>2000</v>
      </c>
      <c r="B2003" s="6" t="inlineStr">
        <is>
          <t>25/03</t>
        </is>
      </c>
      <c r="C2003" s="6" t="n">
        <v>7</v>
      </c>
      <c r="D2003" s="6" t="n">
        <v>0</v>
      </c>
      <c r="E2003" s="10">
        <f>IF(D2003=1, IF(OR(C2003&lt;10, C2003&gt;=15),1,0), IF(OR(C2003&lt;7, C2003&gt;=18),1,0))</f>
        <v/>
      </c>
      <c r="F2003" s="11" t="n">
        <v>2.808</v>
      </c>
      <c r="G2003" s="12">
        <f>0.05*8</f>
        <v/>
      </c>
      <c r="H2003" s="12">
        <f>F2003-G2003</f>
        <v/>
      </c>
      <c r="I2003" s="10">
        <f>IF(E2003=0,"Fora",IF(E2002=0,"Carg xar",IF(H2003&lt;0,IF(M2003&lt;0.9,"Carg FV","Stby"),IF(M2003&gt;P2003,"V2H",IF(M2003&lt;0.9,"Carg xar","Stby")))))</f>
        <v/>
      </c>
      <c r="J2003" s="12">
        <f>IF(OR(I2003="Carg FV",I2003="Carg xar"),MIN(IF(I2003="Carg FV",ABS(H2003),7.4),7.4,MAX(0,(0.9-M2003)*40)*0.95),0)</f>
        <v/>
      </c>
      <c r="K2003" s="12">
        <f>IF(I2003="V2H",MIN(MAX(0,H2003),7.4,MAX(0,(M2003-P2003)*40)*0.95),0)</f>
        <v/>
      </c>
      <c r="L2003" s="12">
        <f>IF(E2003=0,0,MAX(0,H2003-K2003))</f>
        <v/>
      </c>
      <c r="M2003" s="13">
        <f>M2002+J2002/40-IF(I2002="V2H",K2002/(0.95*40),0)-IF(E2003=0,IF(E2002=1,IF(D2003=1,30,40)*0.18/(2*40),0),0)-IF(E2003=1,IF(E2002=0,IF(D2003=1,30,40)*0.18/(2*40),0),0)</f>
        <v/>
      </c>
      <c r="N2003" s="14" t="n">
        <v>0.09</v>
      </c>
      <c r="O2003" s="15">
        <f>K2003*N2003</f>
        <v/>
      </c>
      <c r="P2003">
        <f>IF(E2003=0,0.3,IF(D2003=1,IF(C2003&gt;=Params!$B$13-3,IF(C2003&lt;Params!$B$13,Params!$B$20,0.3),0.3),IF(C2003&gt;=Params!$B$15-3,IF(C2003&lt;Params!$B$15,Params!$B$21,0.3),0.3)))</f>
        <v/>
      </c>
    </row>
    <row r="2004" ht="15" customHeight="1" s="1">
      <c r="A2004" s="9" t="n">
        <v>2001</v>
      </c>
      <c r="B2004" s="6" t="inlineStr">
        <is>
          <t>25/03</t>
        </is>
      </c>
      <c r="C2004" s="6" t="n">
        <v>8</v>
      </c>
      <c r="D2004" s="6" t="n">
        <v>0</v>
      </c>
      <c r="E2004" s="10">
        <f>IF(D2004=1, IF(OR(C2004&lt;10, C2004&gt;=15),1,0), IF(OR(C2004&lt;7, C2004&gt;=18),1,0))</f>
        <v/>
      </c>
      <c r="F2004" s="11" t="n">
        <v>3.082</v>
      </c>
      <c r="G2004" s="12">
        <f>0.18*8</f>
        <v/>
      </c>
      <c r="H2004" s="12">
        <f>F2004-G2004</f>
        <v/>
      </c>
      <c r="I2004" s="10">
        <f>IF(E2004=0,"Fora",IF(E2003=0,"Carg xar",IF(H2004&lt;0,IF(M2004&lt;0.9,"Carg FV","Stby"),IF(M2004&gt;P2004,"V2H",IF(M2004&lt;0.9,"Carg xar","Stby")))))</f>
        <v/>
      </c>
      <c r="J2004" s="12">
        <f>IF(OR(I2004="Carg FV",I2004="Carg xar"),MIN(IF(I2004="Carg FV",ABS(H2004),7.4),7.4,MAX(0,(0.9-M2004)*40)*0.95),0)</f>
        <v/>
      </c>
      <c r="K2004" s="12">
        <f>IF(I2004="V2H",MIN(MAX(0,H2004),7.4,MAX(0,(M2004-P2004)*40)*0.95),0)</f>
        <v/>
      </c>
      <c r="L2004" s="12">
        <f>IF(E2004=0,0,MAX(0,H2004-K2004))</f>
        <v/>
      </c>
      <c r="M2004" s="13">
        <f>M2003+J2003/40-IF(I2003="V2H",K2003/(0.95*40),0)-IF(E2004=0,IF(E2003=1,IF(D2004=1,30,40)*0.18/(2*40),0),0)-IF(E2004=1,IF(E2003=0,IF(D2004=1,30,40)*0.18/(2*40),0),0)</f>
        <v/>
      </c>
      <c r="N2004" s="14" t="n">
        <v>0.15</v>
      </c>
      <c r="O2004" s="15">
        <f>K2004*N2004</f>
        <v/>
      </c>
      <c r="P2004">
        <f>IF(E2004=0,0.3,IF(D2004=1,IF(C2004&gt;=Params!$B$13-3,IF(C2004&lt;Params!$B$13,Params!$B$20,0.3),0.3),IF(C2004&gt;=Params!$B$15-3,IF(C2004&lt;Params!$B$15,Params!$B$21,0.3),0.3)))</f>
        <v/>
      </c>
    </row>
    <row r="2005" ht="15" customHeight="1" s="1">
      <c r="A2005" s="9" t="n">
        <v>2002</v>
      </c>
      <c r="B2005" s="6" t="inlineStr">
        <is>
          <t>25/03</t>
        </is>
      </c>
      <c r="C2005" s="6" t="n">
        <v>9</v>
      </c>
      <c r="D2005" s="6" t="n">
        <v>0</v>
      </c>
      <c r="E2005" s="10">
        <f>IF(D2005=1, IF(OR(C2005&lt;10, C2005&gt;=15),1,0), IF(OR(C2005&lt;7, C2005&gt;=18),1,0))</f>
        <v/>
      </c>
      <c r="F2005" s="11" t="n">
        <v>2.007</v>
      </c>
      <c r="G2005" s="12">
        <f>0.38*8</f>
        <v/>
      </c>
      <c r="H2005" s="12">
        <f>F2005-G2005</f>
        <v/>
      </c>
      <c r="I2005" s="10">
        <f>IF(E2005=0,"Fora",IF(E2004=0,"Carg xar",IF(H2005&lt;0,IF(M2005&lt;0.9,"Carg FV","Stby"),IF(M2005&gt;P2005,"V2H",IF(M2005&lt;0.9,"Carg xar","Stby")))))</f>
        <v/>
      </c>
      <c r="J2005" s="12">
        <f>IF(OR(I2005="Carg FV",I2005="Carg xar"),MIN(IF(I2005="Carg FV",ABS(H2005),7.4),7.4,MAX(0,(0.9-M2005)*40)*0.95),0)</f>
        <v/>
      </c>
      <c r="K2005" s="12">
        <f>IF(I2005="V2H",MIN(MAX(0,H2005),7.4,MAX(0,(M2005-P2005)*40)*0.95),0)</f>
        <v/>
      </c>
      <c r="L2005" s="12">
        <f>IF(E2005=0,0,MAX(0,H2005-K2005))</f>
        <v/>
      </c>
      <c r="M2005" s="13">
        <f>M2004+J2004/40-IF(I2004="V2H",K2004/(0.95*40),0)-IF(E2005=0,IF(E2004=1,IF(D2005=1,30,40)*0.18/(2*40),0),0)-IF(E2005=1,IF(E2004=0,IF(D2005=1,30,40)*0.18/(2*40),0),0)</f>
        <v/>
      </c>
      <c r="N2005" s="14" t="n">
        <v>0.15</v>
      </c>
      <c r="O2005" s="15">
        <f>K2005*N2005</f>
        <v/>
      </c>
      <c r="P2005">
        <f>IF(E2005=0,0.3,IF(D2005=1,IF(C2005&gt;=Params!$B$13-3,IF(C2005&lt;Params!$B$13,Params!$B$20,0.3),0.3),IF(C2005&gt;=Params!$B$15-3,IF(C2005&lt;Params!$B$15,Params!$B$21,0.3),0.3)))</f>
        <v/>
      </c>
    </row>
    <row r="2006" ht="15" customHeight="1" s="1">
      <c r="A2006" s="9" t="n">
        <v>2003</v>
      </c>
      <c r="B2006" s="6" t="inlineStr">
        <is>
          <t>25/03</t>
        </is>
      </c>
      <c r="C2006" s="6" t="n">
        <v>10</v>
      </c>
      <c r="D2006" s="6" t="n">
        <v>0</v>
      </c>
      <c r="E2006" s="10">
        <f>IF(D2006=1, IF(OR(C2006&lt;10, C2006&gt;=15),1,0), IF(OR(C2006&lt;7, C2006&gt;=18),1,0))</f>
        <v/>
      </c>
      <c r="F2006" s="11" t="n">
        <v>1.79</v>
      </c>
      <c r="G2006" s="12">
        <f>0.58*8</f>
        <v/>
      </c>
      <c r="H2006" s="12">
        <f>F2006-G2006</f>
        <v/>
      </c>
      <c r="I2006" s="10">
        <f>IF(E2006=0,"Fora",IF(E2005=0,"Carg xar",IF(H2006&lt;0,IF(M2006&lt;0.9,"Carg FV","Stby"),IF(M2006&gt;P2006,"V2H",IF(M2006&lt;0.9,"Carg xar","Stby")))))</f>
        <v/>
      </c>
      <c r="J2006" s="12">
        <f>IF(OR(I2006="Carg FV",I2006="Carg xar"),MIN(IF(I2006="Carg FV",ABS(H2006),7.4),7.4,MAX(0,(0.9-M2006)*40)*0.95),0)</f>
        <v/>
      </c>
      <c r="K2006" s="12">
        <f>IF(I2006="V2H",MIN(MAX(0,H2006),7.4,MAX(0,(M2006-P2006)*40)*0.95),0)</f>
        <v/>
      </c>
      <c r="L2006" s="12">
        <f>IF(E2006=0,0,MAX(0,H2006-K2006))</f>
        <v/>
      </c>
      <c r="M2006" s="13">
        <f>M2005+J2005/40-IF(I2005="V2H",K2005/(0.95*40),0)-IF(E2006=0,IF(E2005=1,IF(D2006=1,30,40)*0.18/(2*40),0),0)-IF(E2006=1,IF(E2005=0,IF(D2006=1,30,40)*0.18/(2*40),0),0)</f>
        <v/>
      </c>
      <c r="N2006" s="14" t="n">
        <v>0.2</v>
      </c>
      <c r="O2006" s="15">
        <f>K2006*N2006</f>
        <v/>
      </c>
      <c r="P2006">
        <f>IF(E2006=0,0.3,IF(D2006=1,IF(C2006&gt;=Params!$B$13-3,IF(C2006&lt;Params!$B$13,Params!$B$20,0.3),0.3),IF(C2006&gt;=Params!$B$15-3,IF(C2006&lt;Params!$B$15,Params!$B$21,0.3),0.3)))</f>
        <v/>
      </c>
    </row>
    <row r="2007" ht="15" customHeight="1" s="1">
      <c r="A2007" s="9" t="n">
        <v>2004</v>
      </c>
      <c r="B2007" s="6" t="inlineStr">
        <is>
          <t>25/03</t>
        </is>
      </c>
      <c r="C2007" s="6" t="n">
        <v>11</v>
      </c>
      <c r="D2007" s="6" t="n">
        <v>0</v>
      </c>
      <c r="E2007" s="10">
        <f>IF(D2007=1, IF(OR(C2007&lt;10, C2007&gt;=15),1,0), IF(OR(C2007&lt;7, C2007&gt;=18),1,0))</f>
        <v/>
      </c>
      <c r="F2007" s="11" t="n">
        <v>1.726</v>
      </c>
      <c r="G2007" s="12">
        <f>0.72*8</f>
        <v/>
      </c>
      <c r="H2007" s="12">
        <f>F2007-G2007</f>
        <v/>
      </c>
      <c r="I2007" s="10">
        <f>IF(E2007=0,"Fora",IF(E2006=0,"Carg xar",IF(H2007&lt;0,IF(M2007&lt;0.9,"Carg FV","Stby"),IF(M2007&gt;P2007,"V2H",IF(M2007&lt;0.9,"Carg xar","Stby")))))</f>
        <v/>
      </c>
      <c r="J2007" s="12">
        <f>IF(OR(I2007="Carg FV",I2007="Carg xar"),MIN(IF(I2007="Carg FV",ABS(H2007),7.4),7.4,MAX(0,(0.9-M2007)*40)*0.95),0)</f>
        <v/>
      </c>
      <c r="K2007" s="12">
        <f>IF(I2007="V2H",MIN(MAX(0,H2007),7.4,MAX(0,(M2007-P2007)*40)*0.95),0)</f>
        <v/>
      </c>
      <c r="L2007" s="12">
        <f>IF(E2007=0,0,MAX(0,H2007-K2007))</f>
        <v/>
      </c>
      <c r="M2007" s="13">
        <f>M2006+J2006/40-IF(I2006="V2H",K2006/(0.95*40),0)-IF(E2007=0,IF(E2006=1,IF(D2007=1,30,40)*0.18/(2*40),0),0)-IF(E2007=1,IF(E2006=0,IF(D2007=1,30,40)*0.18/(2*40),0),0)</f>
        <v/>
      </c>
      <c r="N2007" s="14" t="n">
        <v>0.2</v>
      </c>
      <c r="O2007" s="15">
        <f>K2007*N2007</f>
        <v/>
      </c>
      <c r="P2007">
        <f>IF(E2007=0,0.3,IF(D2007=1,IF(C2007&gt;=Params!$B$13-3,IF(C2007&lt;Params!$B$13,Params!$B$20,0.3),0.3),IF(C2007&gt;=Params!$B$15-3,IF(C2007&lt;Params!$B$15,Params!$B$21,0.3),0.3)))</f>
        <v/>
      </c>
    </row>
    <row r="2008" ht="15" customHeight="1" s="1">
      <c r="A2008" s="9" t="n">
        <v>2005</v>
      </c>
      <c r="B2008" s="6" t="inlineStr">
        <is>
          <t>25/03</t>
        </is>
      </c>
      <c r="C2008" s="6" t="n">
        <v>12</v>
      </c>
      <c r="D2008" s="6" t="n">
        <v>0</v>
      </c>
      <c r="E2008" s="10">
        <f>IF(D2008=1, IF(OR(C2008&lt;10, C2008&gt;=15),1,0), IF(OR(C2008&lt;7, C2008&gt;=18),1,0))</f>
        <v/>
      </c>
      <c r="F2008" s="11" t="n">
        <v>2.219</v>
      </c>
      <c r="G2008" s="12">
        <f>0.78*8</f>
        <v/>
      </c>
      <c r="H2008" s="12">
        <f>F2008-G2008</f>
        <v/>
      </c>
      <c r="I2008" s="10">
        <f>IF(E2008=0,"Fora",IF(E2007=0,"Carg xar",IF(H2008&lt;0,IF(M2008&lt;0.9,"Carg FV","Stby"),IF(M2008&gt;P2008,"V2H",IF(M2008&lt;0.9,"Carg xar","Stby")))))</f>
        <v/>
      </c>
      <c r="J2008" s="12">
        <f>IF(OR(I2008="Carg FV",I2008="Carg xar"),MIN(IF(I2008="Carg FV",ABS(H2008),7.4),7.4,MAX(0,(0.9-M2008)*40)*0.95),0)</f>
        <v/>
      </c>
      <c r="K2008" s="12">
        <f>IF(I2008="V2H",MIN(MAX(0,H2008),7.4,MAX(0,(M2008-P2008)*40)*0.95),0)</f>
        <v/>
      </c>
      <c r="L2008" s="12">
        <f>IF(E2008=0,0,MAX(0,H2008-K2008))</f>
        <v/>
      </c>
      <c r="M2008" s="13">
        <f>M2007+J2007/40-IF(I2007="V2H",K2007/(0.95*40),0)-IF(E2008=0,IF(E2007=1,IF(D2008=1,30,40)*0.18/(2*40),0),0)-IF(E2008=1,IF(E2007=0,IF(D2008=1,30,40)*0.18/(2*40),0),0)</f>
        <v/>
      </c>
      <c r="N2008" s="14" t="n">
        <v>0.2</v>
      </c>
      <c r="O2008" s="15">
        <f>K2008*N2008</f>
        <v/>
      </c>
      <c r="P2008">
        <f>IF(E2008=0,0.3,IF(D2008=1,IF(C2008&gt;=Params!$B$13-3,IF(C2008&lt;Params!$B$13,Params!$B$20,0.3),0.3),IF(C2008&gt;=Params!$B$15-3,IF(C2008&lt;Params!$B$15,Params!$B$21,0.3),0.3)))</f>
        <v/>
      </c>
    </row>
    <row r="2009" ht="15" customHeight="1" s="1">
      <c r="A2009" s="9" t="n">
        <v>2006</v>
      </c>
      <c r="B2009" s="6" t="inlineStr">
        <is>
          <t>25/03</t>
        </is>
      </c>
      <c r="C2009" s="6" t="n">
        <v>13</v>
      </c>
      <c r="D2009" s="6" t="n">
        <v>0</v>
      </c>
      <c r="E2009" s="10">
        <f>IF(D2009=1, IF(OR(C2009&lt;10, C2009&gt;=15),1,0), IF(OR(C2009&lt;7, C2009&gt;=18),1,0))</f>
        <v/>
      </c>
      <c r="F2009" s="11" t="n">
        <v>2.261</v>
      </c>
      <c r="G2009" s="12">
        <f>0.75*8</f>
        <v/>
      </c>
      <c r="H2009" s="12">
        <f>F2009-G2009</f>
        <v/>
      </c>
      <c r="I2009" s="10">
        <f>IF(E2009=0,"Fora",IF(E2008=0,"Carg xar",IF(H2009&lt;0,IF(M2009&lt;0.9,"Carg FV","Stby"),IF(M2009&gt;P2009,"V2H",IF(M2009&lt;0.9,"Carg xar","Stby")))))</f>
        <v/>
      </c>
      <c r="J2009" s="12">
        <f>IF(OR(I2009="Carg FV",I2009="Carg xar"),MIN(IF(I2009="Carg FV",ABS(H2009),7.4),7.4,MAX(0,(0.9-M2009)*40)*0.95),0)</f>
        <v/>
      </c>
      <c r="K2009" s="12">
        <f>IF(I2009="V2H",MIN(MAX(0,H2009),7.4,MAX(0,(M2009-P2009)*40)*0.95),0)</f>
        <v/>
      </c>
      <c r="L2009" s="12">
        <f>IF(E2009=0,0,MAX(0,H2009-K2009))</f>
        <v/>
      </c>
      <c r="M2009" s="13">
        <f>M2008+J2008/40-IF(I2008="V2H",K2008/(0.95*40),0)-IF(E2009=0,IF(E2008=1,IF(D2009=1,30,40)*0.18/(2*40),0),0)-IF(E2009=1,IF(E2008=0,IF(D2009=1,30,40)*0.18/(2*40),0),0)</f>
        <v/>
      </c>
      <c r="N2009" s="14" t="n">
        <v>0.2</v>
      </c>
      <c r="O2009" s="15">
        <f>K2009*N2009</f>
        <v/>
      </c>
      <c r="P2009">
        <f>IF(E2009=0,0.3,IF(D2009=1,IF(C2009&gt;=Params!$B$13-3,IF(C2009&lt;Params!$B$13,Params!$B$20,0.3),0.3),IF(C2009&gt;=Params!$B$15-3,IF(C2009&lt;Params!$B$15,Params!$B$21,0.3),0.3)))</f>
        <v/>
      </c>
    </row>
    <row r="2010" ht="15" customHeight="1" s="1">
      <c r="A2010" s="9" t="n">
        <v>2007</v>
      </c>
      <c r="B2010" s="6" t="inlineStr">
        <is>
          <t>25/03</t>
        </is>
      </c>
      <c r="C2010" s="6" t="n">
        <v>14</v>
      </c>
      <c r="D2010" s="6" t="n">
        <v>0</v>
      </c>
      <c r="E2010" s="10">
        <f>IF(D2010=1, IF(OR(C2010&lt;10, C2010&gt;=15),1,0), IF(OR(C2010&lt;7, C2010&gt;=18),1,0))</f>
        <v/>
      </c>
      <c r="F2010" s="11" t="n">
        <v>3.488</v>
      </c>
      <c r="G2010" s="12">
        <f>0.62*8</f>
        <v/>
      </c>
      <c r="H2010" s="12">
        <f>F2010-G2010</f>
        <v/>
      </c>
      <c r="I2010" s="10">
        <f>IF(E2010=0,"Fora",IF(E2009=0,"Carg xar",IF(H2010&lt;0,IF(M2010&lt;0.9,"Carg FV","Stby"),IF(M2010&gt;P2010,"V2H",IF(M2010&lt;0.9,"Carg xar","Stby")))))</f>
        <v/>
      </c>
      <c r="J2010" s="12">
        <f>IF(OR(I2010="Carg FV",I2010="Carg xar"),MIN(IF(I2010="Carg FV",ABS(H2010),7.4),7.4,MAX(0,(0.9-M2010)*40)*0.95),0)</f>
        <v/>
      </c>
      <c r="K2010" s="12">
        <f>IF(I2010="V2H",MIN(MAX(0,H2010),7.4,MAX(0,(M2010-P2010)*40)*0.95),0)</f>
        <v/>
      </c>
      <c r="L2010" s="12">
        <f>IF(E2010=0,0,MAX(0,H2010-K2010))</f>
        <v/>
      </c>
      <c r="M2010" s="13">
        <f>M2009+J2009/40-IF(I2009="V2H",K2009/(0.95*40),0)-IF(E2010=0,IF(E2009=1,IF(D2010=1,30,40)*0.18/(2*40),0),0)-IF(E2010=1,IF(E2009=0,IF(D2010=1,30,40)*0.18/(2*40),0),0)</f>
        <v/>
      </c>
      <c r="N2010" s="14" t="n">
        <v>0.15</v>
      </c>
      <c r="O2010" s="15">
        <f>K2010*N2010</f>
        <v/>
      </c>
      <c r="P2010">
        <f>IF(E2010=0,0.3,IF(D2010=1,IF(C2010&gt;=Params!$B$13-3,IF(C2010&lt;Params!$B$13,Params!$B$20,0.3),0.3),IF(C2010&gt;=Params!$B$15-3,IF(C2010&lt;Params!$B$15,Params!$B$21,0.3),0.3)))</f>
        <v/>
      </c>
    </row>
    <row r="2011" ht="15" customHeight="1" s="1">
      <c r="A2011" s="9" t="n">
        <v>2008</v>
      </c>
      <c r="B2011" s="6" t="inlineStr">
        <is>
          <t>25/03</t>
        </is>
      </c>
      <c r="C2011" s="6" t="n">
        <v>15</v>
      </c>
      <c r="D2011" s="6" t="n">
        <v>0</v>
      </c>
      <c r="E2011" s="10">
        <f>IF(D2011=1, IF(OR(C2011&lt;10, C2011&gt;=15),1,0), IF(OR(C2011&lt;7, C2011&gt;=18),1,0))</f>
        <v/>
      </c>
      <c r="F2011" s="11" t="n">
        <v>2.69</v>
      </c>
      <c r="G2011" s="12">
        <f>0.45*8</f>
        <v/>
      </c>
      <c r="H2011" s="12">
        <f>F2011-G2011</f>
        <v/>
      </c>
      <c r="I2011" s="10">
        <f>IF(E2011=0,"Fora",IF(E2010=0,"Carg xar",IF(H2011&lt;0,IF(M2011&lt;0.9,"Carg FV","Stby"),IF(M2011&gt;P2011,"V2H",IF(M2011&lt;0.9,"Carg xar","Stby")))))</f>
        <v/>
      </c>
      <c r="J2011" s="12">
        <f>IF(OR(I2011="Carg FV",I2011="Carg xar"),MIN(IF(I2011="Carg FV",ABS(H2011),7.4),7.4,MAX(0,(0.9-M2011)*40)*0.95),0)</f>
        <v/>
      </c>
      <c r="K2011" s="12">
        <f>IF(I2011="V2H",MIN(MAX(0,H2011),7.4,MAX(0,(M2011-P2011)*40)*0.95),0)</f>
        <v/>
      </c>
      <c r="L2011" s="12">
        <f>IF(E2011=0,0,MAX(0,H2011-K2011))</f>
        <v/>
      </c>
      <c r="M2011" s="13">
        <f>M2010+J2010/40-IF(I2010="V2H",K2010/(0.95*40),0)-IF(E2011=0,IF(E2010=1,IF(D2011=1,30,40)*0.18/(2*40),0),0)-IF(E2011=1,IF(E2010=0,IF(D2011=1,30,40)*0.18/(2*40),0),0)</f>
        <v/>
      </c>
      <c r="N2011" s="14" t="n">
        <v>0.15</v>
      </c>
      <c r="O2011" s="15">
        <f>K2011*N2011</f>
        <v/>
      </c>
      <c r="P2011">
        <f>IF(E2011=0,0.3,IF(D2011=1,IF(C2011&gt;=Params!$B$13-3,IF(C2011&lt;Params!$B$13,Params!$B$20,0.3),0.3),IF(C2011&gt;=Params!$B$15-3,IF(C2011&lt;Params!$B$15,Params!$B$21,0.3),0.3)))</f>
        <v/>
      </c>
    </row>
    <row r="2012" ht="15" customHeight="1" s="1">
      <c r="A2012" s="9" t="n">
        <v>2009</v>
      </c>
      <c r="B2012" s="6" t="inlineStr">
        <is>
          <t>25/03</t>
        </is>
      </c>
      <c r="C2012" s="6" t="n">
        <v>16</v>
      </c>
      <c r="D2012" s="6" t="n">
        <v>0</v>
      </c>
      <c r="E2012" s="10">
        <f>IF(D2012=1, IF(OR(C2012&lt;10, C2012&gt;=15),1,0), IF(OR(C2012&lt;7, C2012&gt;=18),1,0))</f>
        <v/>
      </c>
      <c r="F2012" s="11" t="n">
        <v>4.843</v>
      </c>
      <c r="G2012" s="12">
        <f>0.25*8</f>
        <v/>
      </c>
      <c r="H2012" s="12">
        <f>F2012-G2012</f>
        <v/>
      </c>
      <c r="I2012" s="10">
        <f>IF(E2012=0,"Fora",IF(E2011=0,"Carg xar",IF(H2012&lt;0,IF(M2012&lt;0.9,"Carg FV","Stby"),IF(M2012&gt;P2012,"V2H",IF(M2012&lt;0.9,"Carg xar","Stby")))))</f>
        <v/>
      </c>
      <c r="J2012" s="12">
        <f>IF(OR(I2012="Carg FV",I2012="Carg xar"),MIN(IF(I2012="Carg FV",ABS(H2012),7.4),7.4,MAX(0,(0.9-M2012)*40)*0.95),0)</f>
        <v/>
      </c>
      <c r="K2012" s="12">
        <f>IF(I2012="V2H",MIN(MAX(0,H2012),7.4,MAX(0,(M2012-P2012)*40)*0.95),0)</f>
        <v/>
      </c>
      <c r="L2012" s="12">
        <f>IF(E2012=0,0,MAX(0,H2012-K2012))</f>
        <v/>
      </c>
      <c r="M2012" s="13">
        <f>M2011+J2011/40-IF(I2011="V2H",K2011/(0.95*40),0)-IF(E2012=0,IF(E2011=1,IF(D2012=1,30,40)*0.18/(2*40),0),0)-IF(E2012=1,IF(E2011=0,IF(D2012=1,30,40)*0.18/(2*40),0),0)</f>
        <v/>
      </c>
      <c r="N2012" s="14" t="n">
        <v>0.15</v>
      </c>
      <c r="O2012" s="15">
        <f>K2012*N2012</f>
        <v/>
      </c>
      <c r="P2012">
        <f>IF(E2012=0,0.3,IF(D2012=1,IF(C2012&gt;=Params!$B$13-3,IF(C2012&lt;Params!$B$13,Params!$B$20,0.3),0.3),IF(C2012&gt;=Params!$B$15-3,IF(C2012&lt;Params!$B$15,Params!$B$21,0.3),0.3)))</f>
        <v/>
      </c>
    </row>
    <row r="2013" ht="15" customHeight="1" s="1">
      <c r="A2013" s="9" t="n">
        <v>2010</v>
      </c>
      <c r="B2013" s="6" t="inlineStr">
        <is>
          <t>25/03</t>
        </is>
      </c>
      <c r="C2013" s="6" t="n">
        <v>17</v>
      </c>
      <c r="D2013" s="6" t="n">
        <v>0</v>
      </c>
      <c r="E2013" s="10">
        <f>IF(D2013=1, IF(OR(C2013&lt;10, C2013&gt;=15),1,0), IF(OR(C2013&lt;7, C2013&gt;=18),1,0))</f>
        <v/>
      </c>
      <c r="F2013" s="11" t="n">
        <v>3.285</v>
      </c>
      <c r="G2013" s="12">
        <f>0.08*8</f>
        <v/>
      </c>
      <c r="H2013" s="12">
        <f>F2013-G2013</f>
        <v/>
      </c>
      <c r="I2013" s="10">
        <f>IF(E2013=0,"Fora",IF(E2012=0,"Carg xar",IF(H2013&lt;0,IF(M2013&lt;0.9,"Carg FV","Stby"),IF(M2013&gt;P2013,"V2H",IF(M2013&lt;0.9,"Carg xar","Stby")))))</f>
        <v/>
      </c>
      <c r="J2013" s="12">
        <f>IF(OR(I2013="Carg FV",I2013="Carg xar"),MIN(IF(I2013="Carg FV",ABS(H2013),7.4),7.4,MAX(0,(0.9-M2013)*40)*0.95),0)</f>
        <v/>
      </c>
      <c r="K2013" s="12">
        <f>IF(I2013="V2H",MIN(MAX(0,H2013),7.4,MAX(0,(M2013-P2013)*40)*0.95),0)</f>
        <v/>
      </c>
      <c r="L2013" s="12">
        <f>IF(E2013=0,0,MAX(0,H2013-K2013))</f>
        <v/>
      </c>
      <c r="M2013" s="13">
        <f>M2012+J2012/40-IF(I2012="V2H",K2012/(0.95*40),0)-IF(E2013=0,IF(E2012=1,IF(D2013=1,30,40)*0.18/(2*40),0),0)-IF(E2013=1,IF(E2012=0,IF(D2013=1,30,40)*0.18/(2*40),0),0)</f>
        <v/>
      </c>
      <c r="N2013" s="14" t="n">
        <v>0.15</v>
      </c>
      <c r="O2013" s="15">
        <f>K2013*N2013</f>
        <v/>
      </c>
      <c r="P2013">
        <f>IF(E2013=0,0.3,IF(D2013=1,IF(C2013&gt;=Params!$B$13-3,IF(C2013&lt;Params!$B$13,Params!$B$20,0.3),0.3),IF(C2013&gt;=Params!$B$15-3,IF(C2013&lt;Params!$B$15,Params!$B$21,0.3),0.3)))</f>
        <v/>
      </c>
    </row>
    <row r="2014" ht="15" customHeight="1" s="1">
      <c r="A2014" s="9" t="n">
        <v>2011</v>
      </c>
      <c r="B2014" s="6" t="inlineStr">
        <is>
          <t>25/03</t>
        </is>
      </c>
      <c r="C2014" s="6" t="n">
        <v>18</v>
      </c>
      <c r="D2014" s="6" t="n">
        <v>0</v>
      </c>
      <c r="E2014" s="10">
        <f>IF(D2014=1, IF(OR(C2014&lt;10, C2014&gt;=15),1,0), IF(OR(C2014&lt;7, C2014&gt;=18),1,0))</f>
        <v/>
      </c>
      <c r="F2014" s="11" t="n">
        <v>1.897</v>
      </c>
      <c r="G2014" s="12">
        <f>0*8</f>
        <v/>
      </c>
      <c r="H2014" s="12">
        <f>F2014-G2014</f>
        <v/>
      </c>
      <c r="I2014" s="10">
        <f>IF(E2014=0,"Fora",IF(E2013=0,"Carg xar",IF(H2014&lt;0,IF(M2014&lt;0.9,"Carg FV","Stby"),IF(M2014&gt;P2014,"V2H",IF(M2014&lt;0.9,"Carg xar","Stby")))))</f>
        <v/>
      </c>
      <c r="J2014" s="12">
        <f>IF(OR(I2014="Carg FV",I2014="Carg xar"),MIN(IF(I2014="Carg FV",ABS(H2014),7.4),7.4,MAX(0,(0.9-M2014)*40)*0.95),0)</f>
        <v/>
      </c>
      <c r="K2014" s="12">
        <f>IF(I2014="V2H",MIN(MAX(0,H2014),7.4,MAX(0,(M2014-P2014)*40)*0.95),0)</f>
        <v/>
      </c>
      <c r="L2014" s="12">
        <f>IF(E2014=0,0,MAX(0,H2014-K2014))</f>
        <v/>
      </c>
      <c r="M2014" s="13">
        <f>M2013+J2013/40-IF(I2013="V2H",K2013/(0.95*40),0)-IF(E2014=0,IF(E2013=1,IF(D2014=1,30,40)*0.18/(2*40),0),0)-IF(E2014=1,IF(E2013=0,IF(D2014=1,30,40)*0.18/(2*40),0),0)</f>
        <v/>
      </c>
      <c r="N2014" s="14" t="n">
        <v>0.2</v>
      </c>
      <c r="O2014" s="15">
        <f>K2014*N2014</f>
        <v/>
      </c>
      <c r="P2014">
        <f>IF(E2014=0,0.3,IF(D2014=1,IF(C2014&gt;=Params!$B$13-3,IF(C2014&lt;Params!$B$13,Params!$B$20,0.3),0.3),IF(C2014&gt;=Params!$B$15-3,IF(C2014&lt;Params!$B$15,Params!$B$21,0.3),0.3)))</f>
        <v/>
      </c>
    </row>
    <row r="2015" ht="15" customHeight="1" s="1">
      <c r="A2015" s="9" t="n">
        <v>2012</v>
      </c>
      <c r="B2015" s="6" t="inlineStr">
        <is>
          <t>25/03</t>
        </is>
      </c>
      <c r="C2015" s="6" t="n">
        <v>19</v>
      </c>
      <c r="D2015" s="6" t="n">
        <v>0</v>
      </c>
      <c r="E2015" s="10">
        <f>IF(D2015=1, IF(OR(C2015&lt;10, C2015&gt;=15),1,0), IF(OR(C2015&lt;7, C2015&gt;=18),1,0))</f>
        <v/>
      </c>
      <c r="F2015" s="11" t="n">
        <v>2.396</v>
      </c>
      <c r="G2015" s="12">
        <f>0*8</f>
        <v/>
      </c>
      <c r="H2015" s="12">
        <f>F2015-G2015</f>
        <v/>
      </c>
      <c r="I2015" s="10">
        <f>IF(E2015=0,"Fora",IF(E2014=0,"Carg xar",IF(H2015&lt;0,IF(M2015&lt;0.9,"Carg FV","Stby"),IF(M2015&gt;P2015,"V2H",IF(M2015&lt;0.9,"Carg xar","Stby")))))</f>
        <v/>
      </c>
      <c r="J2015" s="12">
        <f>IF(OR(I2015="Carg FV",I2015="Carg xar"),MIN(IF(I2015="Carg FV",ABS(H2015),7.4),7.4,MAX(0,(0.9-M2015)*40)*0.95),0)</f>
        <v/>
      </c>
      <c r="K2015" s="12">
        <f>IF(I2015="V2H",MIN(MAX(0,H2015),7.4,MAX(0,(M2015-P2015)*40)*0.95),0)</f>
        <v/>
      </c>
      <c r="L2015" s="12">
        <f>IF(E2015=0,0,MAX(0,H2015-K2015))</f>
        <v/>
      </c>
      <c r="M2015" s="13">
        <f>M2014+J2014/40-IF(I2014="V2H",K2014/(0.95*40),0)-IF(E2015=0,IF(E2014=1,IF(D2015=1,30,40)*0.18/(2*40),0),0)-IF(E2015=1,IF(E2014=0,IF(D2015=1,30,40)*0.18/(2*40),0),0)</f>
        <v/>
      </c>
      <c r="N2015" s="14" t="n">
        <v>0.2</v>
      </c>
      <c r="O2015" s="15">
        <f>K2015*N2015</f>
        <v/>
      </c>
      <c r="P2015">
        <f>IF(E2015=0,0.3,IF(D2015=1,IF(C2015&gt;=Params!$B$13-3,IF(C2015&lt;Params!$B$13,Params!$B$20,0.3),0.3),IF(C2015&gt;=Params!$B$15-3,IF(C2015&lt;Params!$B$15,Params!$B$21,0.3),0.3)))</f>
        <v/>
      </c>
    </row>
    <row r="2016" ht="15" customHeight="1" s="1">
      <c r="A2016" s="9" t="n">
        <v>2013</v>
      </c>
      <c r="B2016" s="6" t="inlineStr">
        <is>
          <t>25/03</t>
        </is>
      </c>
      <c r="C2016" s="6" t="n">
        <v>20</v>
      </c>
      <c r="D2016" s="6" t="n">
        <v>0</v>
      </c>
      <c r="E2016" s="10">
        <f>IF(D2016=1, IF(OR(C2016&lt;10, C2016&gt;=15),1,0), IF(OR(C2016&lt;7, C2016&gt;=18),1,0))</f>
        <v/>
      </c>
      <c r="F2016" s="11" t="n">
        <v>2.613</v>
      </c>
      <c r="G2016" s="12">
        <f>0*8</f>
        <v/>
      </c>
      <c r="H2016" s="12">
        <f>F2016-G2016</f>
        <v/>
      </c>
      <c r="I2016" s="10">
        <f>IF(E2016=0,"Fora",IF(E2015=0,"Carg xar",IF(H2016&lt;0,IF(M2016&lt;0.9,"Carg FV","Stby"),IF(M2016&gt;P2016,"V2H",IF(M2016&lt;0.9,"Carg xar","Stby")))))</f>
        <v/>
      </c>
      <c r="J2016" s="12">
        <f>IF(OR(I2016="Carg FV",I2016="Carg xar"),MIN(IF(I2016="Carg FV",ABS(H2016),7.4),7.4,MAX(0,(0.9-M2016)*40)*0.95),0)</f>
        <v/>
      </c>
      <c r="K2016" s="12">
        <f>IF(I2016="V2H",MIN(MAX(0,H2016),7.4,MAX(0,(M2016-P2016)*40)*0.95),0)</f>
        <v/>
      </c>
      <c r="L2016" s="12">
        <f>IF(E2016=0,0,MAX(0,H2016-K2016))</f>
        <v/>
      </c>
      <c r="M2016" s="13">
        <f>M2015+J2015/40-IF(I2015="V2H",K2015/(0.95*40),0)-IF(E2016=0,IF(E2015=1,IF(D2016=1,30,40)*0.18/(2*40),0),0)-IF(E2016=1,IF(E2015=0,IF(D2016=1,30,40)*0.18/(2*40),0),0)</f>
        <v/>
      </c>
      <c r="N2016" s="14" t="n">
        <v>0.2</v>
      </c>
      <c r="O2016" s="15">
        <f>K2016*N2016</f>
        <v/>
      </c>
      <c r="P2016">
        <f>IF(E2016=0,0.3,IF(D2016=1,IF(C2016&gt;=Params!$B$13-3,IF(C2016&lt;Params!$B$13,Params!$B$20,0.3),0.3),IF(C2016&gt;=Params!$B$15-3,IF(C2016&lt;Params!$B$15,Params!$B$21,0.3),0.3)))</f>
        <v/>
      </c>
    </row>
    <row r="2017" ht="15" customHeight="1" s="1">
      <c r="A2017" s="9" t="n">
        <v>2014</v>
      </c>
      <c r="B2017" s="6" t="inlineStr">
        <is>
          <t>25/03</t>
        </is>
      </c>
      <c r="C2017" s="6" t="n">
        <v>21</v>
      </c>
      <c r="D2017" s="6" t="n">
        <v>0</v>
      </c>
      <c r="E2017" s="10">
        <f>IF(D2017=1, IF(OR(C2017&lt;10, C2017&gt;=15),1,0), IF(OR(C2017&lt;7, C2017&gt;=18),1,0))</f>
        <v/>
      </c>
      <c r="F2017" s="11" t="n">
        <v>2.499</v>
      </c>
      <c r="G2017" s="12">
        <f>0*8</f>
        <v/>
      </c>
      <c r="H2017" s="12">
        <f>F2017-G2017</f>
        <v/>
      </c>
      <c r="I2017" s="10">
        <f>IF(E2017=0,"Fora",IF(E2016=0,"Carg xar",IF(H2017&lt;0,IF(M2017&lt;0.9,"Carg FV","Stby"),IF(M2017&gt;P2017,"V2H",IF(M2017&lt;0.9,"Carg xar","Stby")))))</f>
        <v/>
      </c>
      <c r="J2017" s="12">
        <f>IF(OR(I2017="Carg FV",I2017="Carg xar"),MIN(IF(I2017="Carg FV",ABS(H2017),7.4),7.4,MAX(0,(0.9-M2017)*40)*0.95),0)</f>
        <v/>
      </c>
      <c r="K2017" s="12">
        <f>IF(I2017="V2H",MIN(MAX(0,H2017),7.4,MAX(0,(M2017-P2017)*40)*0.95),0)</f>
        <v/>
      </c>
      <c r="L2017" s="12">
        <f>IF(E2017=0,0,MAX(0,H2017-K2017))</f>
        <v/>
      </c>
      <c r="M2017" s="13">
        <f>M2016+J2016/40-IF(I2016="V2H",K2016/(0.95*40),0)-IF(E2017=0,IF(E2016=1,IF(D2017=1,30,40)*0.18/(2*40),0),0)-IF(E2017=1,IF(E2016=0,IF(D2017=1,30,40)*0.18/(2*40),0),0)</f>
        <v/>
      </c>
      <c r="N2017" s="14" t="n">
        <v>0.2</v>
      </c>
      <c r="O2017" s="15">
        <f>K2017*N2017</f>
        <v/>
      </c>
      <c r="P2017">
        <f>IF(E2017=0,0.3,IF(D2017=1,IF(C2017&gt;=Params!$B$13-3,IF(C2017&lt;Params!$B$13,Params!$B$20,0.3),0.3),IF(C2017&gt;=Params!$B$15-3,IF(C2017&lt;Params!$B$15,Params!$B$21,0.3),0.3)))</f>
        <v/>
      </c>
    </row>
    <row r="2018" ht="15" customHeight="1" s="1">
      <c r="A2018" s="9" t="n">
        <v>2015</v>
      </c>
      <c r="B2018" s="6" t="inlineStr">
        <is>
          <t>25/03</t>
        </is>
      </c>
      <c r="C2018" s="6" t="n">
        <v>22</v>
      </c>
      <c r="D2018" s="6" t="n">
        <v>0</v>
      </c>
      <c r="E2018" s="10">
        <f>IF(D2018=1, IF(OR(C2018&lt;10, C2018&gt;=15),1,0), IF(OR(C2018&lt;7, C2018&gt;=18),1,0))</f>
        <v/>
      </c>
      <c r="F2018" s="11" t="n">
        <v>1.996</v>
      </c>
      <c r="G2018" s="12">
        <f>0*8</f>
        <v/>
      </c>
      <c r="H2018" s="12">
        <f>F2018-G2018</f>
        <v/>
      </c>
      <c r="I2018" s="10">
        <f>IF(E2018=0,"Fora",IF(E2017=0,"Carg xar",IF(H2018&lt;0,IF(M2018&lt;0.9,"Carg FV","Stby"),IF(M2018&gt;P2018,"V2H",IF(M2018&lt;0.9,"Carg xar","Stby")))))</f>
        <v/>
      </c>
      <c r="J2018" s="12">
        <f>IF(OR(I2018="Carg FV",I2018="Carg xar"),MIN(IF(I2018="Carg FV",ABS(H2018),7.4),7.4,MAX(0,(0.9-M2018)*40)*0.95),0)</f>
        <v/>
      </c>
      <c r="K2018" s="12">
        <f>IF(I2018="V2H",MIN(MAX(0,H2018),7.4,MAX(0,(M2018-P2018)*40)*0.95),0)</f>
        <v/>
      </c>
      <c r="L2018" s="12">
        <f>IF(E2018=0,0,MAX(0,H2018-K2018))</f>
        <v/>
      </c>
      <c r="M2018" s="13">
        <f>M2017+J2017/40-IF(I2017="V2H",K2017/(0.95*40),0)-IF(E2018=0,IF(E2017=1,IF(D2018=1,30,40)*0.18/(2*40),0),0)-IF(E2018=1,IF(E2017=0,IF(D2018=1,30,40)*0.18/(2*40),0),0)</f>
        <v/>
      </c>
      <c r="N2018" s="14" t="n">
        <v>0.15</v>
      </c>
      <c r="O2018" s="15">
        <f>K2018*N2018</f>
        <v/>
      </c>
      <c r="P2018">
        <f>IF(E2018=0,0.3,IF(D2018=1,IF(C2018&gt;=Params!$B$13-3,IF(C2018&lt;Params!$B$13,Params!$B$20,0.3),0.3),IF(C2018&gt;=Params!$B$15-3,IF(C2018&lt;Params!$B$15,Params!$B$21,0.3),0.3)))</f>
        <v/>
      </c>
    </row>
    <row r="2019" ht="15" customHeight="1" s="1">
      <c r="A2019" s="9" t="n">
        <v>2016</v>
      </c>
      <c r="B2019" s="6" t="inlineStr">
        <is>
          <t>25/03</t>
        </is>
      </c>
      <c r="C2019" s="6" t="n">
        <v>23</v>
      </c>
      <c r="D2019" s="6" t="n">
        <v>0</v>
      </c>
      <c r="E2019" s="10">
        <f>IF(D2019=1, IF(OR(C2019&lt;10, C2019&gt;=15),1,0), IF(OR(C2019&lt;7, C2019&gt;=18),1,0))</f>
        <v/>
      </c>
      <c r="F2019" s="11" t="n">
        <v>1.752</v>
      </c>
      <c r="G2019" s="12">
        <f>0*8</f>
        <v/>
      </c>
      <c r="H2019" s="12">
        <f>F2019-G2019</f>
        <v/>
      </c>
      <c r="I2019" s="10">
        <f>IF(E2019=0,"Fora",IF(E2018=0,"Carg xar",IF(H2019&lt;0,IF(M2019&lt;0.9,"Carg FV","Stby"),IF(M2019&gt;P2019,"V2H",IF(M2019&lt;0.9,"Carg xar","Stby")))))</f>
        <v/>
      </c>
      <c r="J2019" s="12">
        <f>IF(OR(I2019="Carg FV",I2019="Carg xar"),MIN(IF(I2019="Carg FV",ABS(H2019),7.4),7.4,MAX(0,(0.9-M2019)*40)*0.95),0)</f>
        <v/>
      </c>
      <c r="K2019" s="12">
        <f>IF(I2019="V2H",MIN(MAX(0,H2019),7.4,MAX(0,(M2019-P2019)*40)*0.95),0)</f>
        <v/>
      </c>
      <c r="L2019" s="12">
        <f>IF(E2019=0,0,MAX(0,H2019-K2019))</f>
        <v/>
      </c>
      <c r="M2019" s="13">
        <f>M2018+J2018/40-IF(I2018="V2H",K2018/(0.95*40),0)-IF(E2019=0,IF(E2018=1,IF(D2019=1,30,40)*0.18/(2*40),0),0)-IF(E2019=1,IF(E2018=0,IF(D2019=1,30,40)*0.18/(2*40),0),0)</f>
        <v/>
      </c>
      <c r="N2019" s="14" t="n">
        <v>0.15</v>
      </c>
      <c r="O2019" s="15">
        <f>K2019*N2019</f>
        <v/>
      </c>
      <c r="P2019">
        <f>IF(E2019=0,0.3,IF(D2019=1,IF(C2019&gt;=Params!$B$13-3,IF(C2019&lt;Params!$B$13,Params!$B$20,0.3),0.3),IF(C2019&gt;=Params!$B$15-3,IF(C2019&lt;Params!$B$15,Params!$B$21,0.3),0.3)))</f>
        <v/>
      </c>
    </row>
    <row r="2020" ht="15" customHeight="1" s="1">
      <c r="A2020" s="9" t="n">
        <v>2017</v>
      </c>
      <c r="B2020" s="6" t="inlineStr">
        <is>
          <t>26/03</t>
        </is>
      </c>
      <c r="C2020" s="6" t="n">
        <v>0</v>
      </c>
      <c r="D2020" s="6" t="n">
        <v>0</v>
      </c>
      <c r="E2020" s="10">
        <f>IF(D2020=1, IF(OR(C2020&lt;10, C2020&gt;=15),1,0), IF(OR(C2020&lt;7, C2020&gt;=18),1,0))</f>
        <v/>
      </c>
      <c r="F2020" s="11" t="n">
        <v>1.691</v>
      </c>
      <c r="G2020" s="12">
        <f>0*8</f>
        <v/>
      </c>
      <c r="H2020" s="12">
        <f>F2020-G2020</f>
        <v/>
      </c>
      <c r="I2020" s="10">
        <f>IF(E2020=0,"Fora",IF(E2019=0,"Carg xar",IF(H2020&lt;0,IF(M2020&lt;0.9,"Carg FV","Stby"),IF(M2020&gt;P2020,"V2H",IF(M2020&lt;0.9,"Carg xar","Stby")))))</f>
        <v/>
      </c>
      <c r="J2020" s="12">
        <f>IF(OR(I2020="Carg FV",I2020="Carg xar"),MIN(IF(I2020="Carg FV",ABS(H2020),7.4),7.4,MAX(0,(0.9-M2020)*40)*0.95),0)</f>
        <v/>
      </c>
      <c r="K2020" s="12">
        <f>IF(I2020="V2H",MIN(MAX(0,H2020),7.4,MAX(0,(M2020-P2020)*40)*0.95),0)</f>
        <v/>
      </c>
      <c r="L2020" s="12">
        <f>IF(E2020=0,0,MAX(0,H2020-K2020))</f>
        <v/>
      </c>
      <c r="M2020" s="13">
        <f>M2019+J2019/40-IF(I2019="V2H",K2019/(0.95*40),0)-IF(E2020=0,IF(E2019=1,IF(D2020=1,30,40)*0.18/(2*40),0),0)-IF(E2020=1,IF(E2019=0,IF(D2020=1,30,40)*0.18/(2*40),0),0)</f>
        <v/>
      </c>
      <c r="N2020" s="14" t="n">
        <v>0.09</v>
      </c>
      <c r="O2020" s="15">
        <f>K2020*N2020</f>
        <v/>
      </c>
      <c r="P2020">
        <f>IF(E2020=0,0.3,IF(D2020=1,IF(C2020&gt;=Params!$B$13-3,IF(C2020&lt;Params!$B$13,Params!$B$20,0.3),0.3),IF(C2020&gt;=Params!$B$15-3,IF(C2020&lt;Params!$B$15,Params!$B$21,0.3),0.3)))</f>
        <v/>
      </c>
    </row>
    <row r="2021" ht="15" customHeight="1" s="1">
      <c r="A2021" s="9" t="n">
        <v>2018</v>
      </c>
      <c r="B2021" s="6" t="inlineStr">
        <is>
          <t>26/03</t>
        </is>
      </c>
      <c r="C2021" s="6" t="n">
        <v>1</v>
      </c>
      <c r="D2021" s="6" t="n">
        <v>0</v>
      </c>
      <c r="E2021" s="10">
        <f>IF(D2021=1, IF(OR(C2021&lt;10, C2021&gt;=15),1,0), IF(OR(C2021&lt;7, C2021&gt;=18),1,0))</f>
        <v/>
      </c>
      <c r="F2021" s="11" t="n">
        <v>1.577</v>
      </c>
      <c r="G2021" s="12">
        <f>0*8</f>
        <v/>
      </c>
      <c r="H2021" s="12">
        <f>F2021-G2021</f>
        <v/>
      </c>
      <c r="I2021" s="10">
        <f>IF(E2021=0,"Fora",IF(E2020=0,"Carg xar",IF(H2021&lt;0,IF(M2021&lt;0.9,"Carg FV","Stby"),IF(M2021&gt;P2021,"V2H",IF(M2021&lt;0.9,"Carg xar","Stby")))))</f>
        <v/>
      </c>
      <c r="J2021" s="12">
        <f>IF(OR(I2021="Carg FV",I2021="Carg xar"),MIN(IF(I2021="Carg FV",ABS(H2021),7.4),7.4,MAX(0,(0.9-M2021)*40)*0.95),0)</f>
        <v/>
      </c>
      <c r="K2021" s="12">
        <f>IF(I2021="V2H",MIN(MAX(0,H2021),7.4,MAX(0,(M2021-P2021)*40)*0.95),0)</f>
        <v/>
      </c>
      <c r="L2021" s="12">
        <f>IF(E2021=0,0,MAX(0,H2021-K2021))</f>
        <v/>
      </c>
      <c r="M2021" s="13">
        <f>M2020+J2020/40-IF(I2020="V2H",K2020/(0.95*40),0)-IF(E2021=0,IF(E2020=1,IF(D2021=1,30,40)*0.18/(2*40),0),0)-IF(E2021=1,IF(E2020=0,IF(D2021=1,30,40)*0.18/(2*40),0),0)</f>
        <v/>
      </c>
      <c r="N2021" s="14" t="n">
        <v>0.09</v>
      </c>
      <c r="O2021" s="15">
        <f>K2021*N2021</f>
        <v/>
      </c>
      <c r="P2021">
        <f>IF(E2021=0,0.3,IF(D2021=1,IF(C2021&gt;=Params!$B$13-3,IF(C2021&lt;Params!$B$13,Params!$B$20,0.3),0.3),IF(C2021&gt;=Params!$B$15-3,IF(C2021&lt;Params!$B$15,Params!$B$21,0.3),0.3)))</f>
        <v/>
      </c>
    </row>
    <row r="2022" ht="15" customHeight="1" s="1">
      <c r="A2022" s="9" t="n">
        <v>2019</v>
      </c>
      <c r="B2022" s="6" t="inlineStr">
        <is>
          <t>26/03</t>
        </is>
      </c>
      <c r="C2022" s="6" t="n">
        <v>2</v>
      </c>
      <c r="D2022" s="6" t="n">
        <v>0</v>
      </c>
      <c r="E2022" s="10">
        <f>IF(D2022=1, IF(OR(C2022&lt;10, C2022&gt;=15),1,0), IF(OR(C2022&lt;7, C2022&gt;=18),1,0))</f>
        <v/>
      </c>
      <c r="F2022" s="11" t="n">
        <v>1.71</v>
      </c>
      <c r="G2022" s="12">
        <f>0*8</f>
        <v/>
      </c>
      <c r="H2022" s="12">
        <f>F2022-G2022</f>
        <v/>
      </c>
      <c r="I2022" s="10">
        <f>IF(E2022=0,"Fora",IF(E2021=0,"Carg xar",IF(H2022&lt;0,IF(M2022&lt;0.9,"Carg FV","Stby"),IF(M2022&gt;P2022,"V2H",IF(M2022&lt;0.9,"Carg xar","Stby")))))</f>
        <v/>
      </c>
      <c r="J2022" s="12">
        <f>IF(OR(I2022="Carg FV",I2022="Carg xar"),MIN(IF(I2022="Carg FV",ABS(H2022),7.4),7.4,MAX(0,(0.9-M2022)*40)*0.95),0)</f>
        <v/>
      </c>
      <c r="K2022" s="12">
        <f>IF(I2022="V2H",MIN(MAX(0,H2022),7.4,MAX(0,(M2022-P2022)*40)*0.95),0)</f>
        <v/>
      </c>
      <c r="L2022" s="12">
        <f>IF(E2022=0,0,MAX(0,H2022-K2022))</f>
        <v/>
      </c>
      <c r="M2022" s="13">
        <f>M2021+J2021/40-IF(I2021="V2H",K2021/(0.95*40),0)-IF(E2022=0,IF(E2021=1,IF(D2022=1,30,40)*0.18/(2*40),0),0)-IF(E2022=1,IF(E2021=0,IF(D2022=1,30,40)*0.18/(2*40),0),0)</f>
        <v/>
      </c>
      <c r="N2022" s="14" t="n">
        <v>0.09</v>
      </c>
      <c r="O2022" s="15">
        <f>K2022*N2022</f>
        <v/>
      </c>
      <c r="P2022">
        <f>IF(E2022=0,0.3,IF(D2022=1,IF(C2022&gt;=Params!$B$13-3,IF(C2022&lt;Params!$B$13,Params!$B$20,0.3),0.3),IF(C2022&gt;=Params!$B$15-3,IF(C2022&lt;Params!$B$15,Params!$B$21,0.3),0.3)))</f>
        <v/>
      </c>
    </row>
    <row r="2023" ht="15" customHeight="1" s="1">
      <c r="A2023" s="9" t="n">
        <v>2020</v>
      </c>
      <c r="B2023" s="6" t="inlineStr">
        <is>
          <t>26/03</t>
        </is>
      </c>
      <c r="C2023" s="6" t="n">
        <v>3</v>
      </c>
      <c r="D2023" s="6" t="n">
        <v>0</v>
      </c>
      <c r="E2023" s="10">
        <f>IF(D2023=1, IF(OR(C2023&lt;10, C2023&gt;=15),1,0), IF(OR(C2023&lt;7, C2023&gt;=18),1,0))</f>
        <v/>
      </c>
      <c r="F2023" s="11" t="n">
        <v>1.936</v>
      </c>
      <c r="G2023" s="12">
        <f>0*8</f>
        <v/>
      </c>
      <c r="H2023" s="12">
        <f>F2023-G2023</f>
        <v/>
      </c>
      <c r="I2023" s="10">
        <f>IF(E2023=0,"Fora",IF(E2022=0,"Carg xar",IF(H2023&lt;0,IF(M2023&lt;0.9,"Carg FV","Stby"),IF(M2023&gt;P2023,"V2H",IF(M2023&lt;0.9,"Carg xar","Stby")))))</f>
        <v/>
      </c>
      <c r="J2023" s="12">
        <f>IF(OR(I2023="Carg FV",I2023="Carg xar"),MIN(IF(I2023="Carg FV",ABS(H2023),7.4),7.4,MAX(0,(0.9-M2023)*40)*0.95),0)</f>
        <v/>
      </c>
      <c r="K2023" s="12">
        <f>IF(I2023="V2H",MIN(MAX(0,H2023),7.4,MAX(0,(M2023-P2023)*40)*0.95),0)</f>
        <v/>
      </c>
      <c r="L2023" s="12">
        <f>IF(E2023=0,0,MAX(0,H2023-K2023))</f>
        <v/>
      </c>
      <c r="M2023" s="13">
        <f>M2022+J2022/40-IF(I2022="V2H",K2022/(0.95*40),0)-IF(E2023=0,IF(E2022=1,IF(D2023=1,30,40)*0.18/(2*40),0),0)-IF(E2023=1,IF(E2022=0,IF(D2023=1,30,40)*0.18/(2*40),0),0)</f>
        <v/>
      </c>
      <c r="N2023" s="14" t="n">
        <v>0.09</v>
      </c>
      <c r="O2023" s="15">
        <f>K2023*N2023</f>
        <v/>
      </c>
      <c r="P2023">
        <f>IF(E2023=0,0.3,IF(D2023=1,IF(C2023&gt;=Params!$B$13-3,IF(C2023&lt;Params!$B$13,Params!$B$20,0.3),0.3),IF(C2023&gt;=Params!$B$15-3,IF(C2023&lt;Params!$B$15,Params!$B$21,0.3),0.3)))</f>
        <v/>
      </c>
    </row>
    <row r="2024" ht="15" customHeight="1" s="1">
      <c r="A2024" s="9" t="n">
        <v>2021</v>
      </c>
      <c r="B2024" s="6" t="inlineStr">
        <is>
          <t>26/03</t>
        </is>
      </c>
      <c r="C2024" s="6" t="n">
        <v>4</v>
      </c>
      <c r="D2024" s="6" t="n">
        <v>0</v>
      </c>
      <c r="E2024" s="10">
        <f>IF(D2024=1, IF(OR(C2024&lt;10, C2024&gt;=15),1,0), IF(OR(C2024&lt;7, C2024&gt;=18),1,0))</f>
        <v/>
      </c>
      <c r="F2024" s="11" t="n">
        <v>2.935</v>
      </c>
      <c r="G2024" s="12">
        <f>0*8</f>
        <v/>
      </c>
      <c r="H2024" s="12">
        <f>F2024-G2024</f>
        <v/>
      </c>
      <c r="I2024" s="10">
        <f>IF(E2024=0,"Fora",IF(E2023=0,"Carg xar",IF(H2024&lt;0,IF(M2024&lt;0.9,"Carg FV","Stby"),IF(M2024&gt;P2024,"V2H",IF(M2024&lt;0.9,"Carg xar","Stby")))))</f>
        <v/>
      </c>
      <c r="J2024" s="12">
        <f>IF(OR(I2024="Carg FV",I2024="Carg xar"),MIN(IF(I2024="Carg FV",ABS(H2024),7.4),7.4,MAX(0,(0.9-M2024)*40)*0.95),0)</f>
        <v/>
      </c>
      <c r="K2024" s="12">
        <f>IF(I2024="V2H",MIN(MAX(0,H2024),7.4,MAX(0,(M2024-P2024)*40)*0.95),0)</f>
        <v/>
      </c>
      <c r="L2024" s="12">
        <f>IF(E2024=0,0,MAX(0,H2024-K2024))</f>
        <v/>
      </c>
      <c r="M2024" s="13">
        <f>M2023+J2023/40-IF(I2023="V2H",K2023/(0.95*40),0)-IF(E2024=0,IF(E2023=1,IF(D2024=1,30,40)*0.18/(2*40),0),0)-IF(E2024=1,IF(E2023=0,IF(D2024=1,30,40)*0.18/(2*40),0),0)</f>
        <v/>
      </c>
      <c r="N2024" s="14" t="n">
        <v>0.09</v>
      </c>
      <c r="O2024" s="15">
        <f>K2024*N2024</f>
        <v/>
      </c>
      <c r="P2024">
        <f>IF(E2024=0,0.3,IF(D2024=1,IF(C2024&gt;=Params!$B$13-3,IF(C2024&lt;Params!$B$13,Params!$B$20,0.3),0.3),IF(C2024&gt;=Params!$B$15-3,IF(C2024&lt;Params!$B$15,Params!$B$21,0.3),0.3)))</f>
        <v/>
      </c>
    </row>
    <row r="2025" ht="15" customHeight="1" s="1">
      <c r="A2025" s="9" t="n">
        <v>2022</v>
      </c>
      <c r="B2025" s="6" t="inlineStr">
        <is>
          <t>26/03</t>
        </is>
      </c>
      <c r="C2025" s="6" t="n">
        <v>5</v>
      </c>
      <c r="D2025" s="6" t="n">
        <v>0</v>
      </c>
      <c r="E2025" s="10">
        <f>IF(D2025=1, IF(OR(C2025&lt;10, C2025&gt;=15),1,0), IF(OR(C2025&lt;7, C2025&gt;=18),1,0))</f>
        <v/>
      </c>
      <c r="F2025" s="11" t="n">
        <v>2.124</v>
      </c>
      <c r="G2025" s="12">
        <f>0*8</f>
        <v/>
      </c>
      <c r="H2025" s="12">
        <f>F2025-G2025</f>
        <v/>
      </c>
      <c r="I2025" s="10">
        <f>IF(E2025=0,"Fora",IF(E2024=0,"Carg xar",IF(H2025&lt;0,IF(M2025&lt;0.9,"Carg FV","Stby"),IF(M2025&gt;P2025,"V2H",IF(M2025&lt;0.9,"Carg xar","Stby")))))</f>
        <v/>
      </c>
      <c r="J2025" s="12">
        <f>IF(OR(I2025="Carg FV",I2025="Carg xar"),MIN(IF(I2025="Carg FV",ABS(H2025),7.4),7.4,MAX(0,(0.9-M2025)*40)*0.95),0)</f>
        <v/>
      </c>
      <c r="K2025" s="12">
        <f>IF(I2025="V2H",MIN(MAX(0,H2025),7.4,MAX(0,(M2025-P2025)*40)*0.95),0)</f>
        <v/>
      </c>
      <c r="L2025" s="12">
        <f>IF(E2025=0,0,MAX(0,H2025-K2025))</f>
        <v/>
      </c>
      <c r="M2025" s="13">
        <f>M2024+J2024/40-IF(I2024="V2H",K2024/(0.95*40),0)-IF(E2025=0,IF(E2024=1,IF(D2025=1,30,40)*0.18/(2*40),0),0)-IF(E2025=1,IF(E2024=0,IF(D2025=1,30,40)*0.18/(2*40),0),0)</f>
        <v/>
      </c>
      <c r="N2025" s="14" t="n">
        <v>0.09</v>
      </c>
      <c r="O2025" s="15">
        <f>K2025*N2025</f>
        <v/>
      </c>
      <c r="P2025">
        <f>IF(E2025=0,0.3,IF(D2025=1,IF(C2025&gt;=Params!$B$13-3,IF(C2025&lt;Params!$B$13,Params!$B$20,0.3),0.3),IF(C2025&gt;=Params!$B$15-3,IF(C2025&lt;Params!$B$15,Params!$B$21,0.3),0.3)))</f>
        <v/>
      </c>
    </row>
    <row r="2026" ht="15" customHeight="1" s="1">
      <c r="A2026" s="9" t="n">
        <v>2023</v>
      </c>
      <c r="B2026" s="6" t="inlineStr">
        <is>
          <t>26/03</t>
        </is>
      </c>
      <c r="C2026" s="6" t="n">
        <v>6</v>
      </c>
      <c r="D2026" s="6" t="n">
        <v>0</v>
      </c>
      <c r="E2026" s="10">
        <f>IF(D2026=1, IF(OR(C2026&lt;10, C2026&gt;=15),1,0), IF(OR(C2026&lt;7, C2026&gt;=18),1,0))</f>
        <v/>
      </c>
      <c r="F2026" s="11" t="n">
        <v>2.367</v>
      </c>
      <c r="G2026" s="12">
        <f>0*8</f>
        <v/>
      </c>
      <c r="H2026" s="12">
        <f>F2026-G2026</f>
        <v/>
      </c>
      <c r="I2026" s="10">
        <f>IF(E2026=0,"Fora",IF(E2025=0,"Carg xar",IF(H2026&lt;0,IF(M2026&lt;0.9,"Carg FV","Stby"),IF(M2026&gt;P2026,"V2H",IF(M2026&lt;0.9,"Carg xar","Stby")))))</f>
        <v/>
      </c>
      <c r="J2026" s="12">
        <f>IF(OR(I2026="Carg FV",I2026="Carg xar"),MIN(IF(I2026="Carg FV",ABS(H2026),7.4),7.4,MAX(0,(0.9-M2026)*40)*0.95),0)</f>
        <v/>
      </c>
      <c r="K2026" s="12">
        <f>IF(I2026="V2H",MIN(MAX(0,H2026),7.4,MAX(0,(M2026-P2026)*40)*0.95),0)</f>
        <v/>
      </c>
      <c r="L2026" s="12">
        <f>IF(E2026=0,0,MAX(0,H2026-K2026))</f>
        <v/>
      </c>
      <c r="M2026" s="13">
        <f>M2025+J2025/40-IF(I2025="V2H",K2025/(0.95*40),0)-IF(E2026=0,IF(E2025=1,IF(D2026=1,30,40)*0.18/(2*40),0),0)-IF(E2026=1,IF(E2025=0,IF(D2026=1,30,40)*0.18/(2*40),0),0)</f>
        <v/>
      </c>
      <c r="N2026" s="14" t="n">
        <v>0.09</v>
      </c>
      <c r="O2026" s="15">
        <f>K2026*N2026</f>
        <v/>
      </c>
      <c r="P2026">
        <f>IF(E2026=0,0.3,IF(D2026=1,IF(C2026&gt;=Params!$B$13-3,IF(C2026&lt;Params!$B$13,Params!$B$20,0.3),0.3),IF(C2026&gt;=Params!$B$15-3,IF(C2026&lt;Params!$B$15,Params!$B$21,0.3),0.3)))</f>
        <v/>
      </c>
    </row>
    <row r="2027" ht="15" customHeight="1" s="1">
      <c r="A2027" s="9" t="n">
        <v>2024</v>
      </c>
      <c r="B2027" s="6" t="inlineStr">
        <is>
          <t>26/03</t>
        </is>
      </c>
      <c r="C2027" s="6" t="n">
        <v>7</v>
      </c>
      <c r="D2027" s="6" t="n">
        <v>0</v>
      </c>
      <c r="E2027" s="10">
        <f>IF(D2027=1, IF(OR(C2027&lt;10, C2027&gt;=15),1,0), IF(OR(C2027&lt;7, C2027&gt;=18),1,0))</f>
        <v/>
      </c>
      <c r="F2027" s="11" t="n">
        <v>2.699</v>
      </c>
      <c r="G2027" s="12">
        <f>0.05*8</f>
        <v/>
      </c>
      <c r="H2027" s="12">
        <f>F2027-G2027</f>
        <v/>
      </c>
      <c r="I2027" s="10">
        <f>IF(E2027=0,"Fora",IF(E2026=0,"Carg xar",IF(H2027&lt;0,IF(M2027&lt;0.9,"Carg FV","Stby"),IF(M2027&gt;P2027,"V2H",IF(M2027&lt;0.9,"Carg xar","Stby")))))</f>
        <v/>
      </c>
      <c r="J2027" s="12">
        <f>IF(OR(I2027="Carg FV",I2027="Carg xar"),MIN(IF(I2027="Carg FV",ABS(H2027),7.4),7.4,MAX(0,(0.9-M2027)*40)*0.95),0)</f>
        <v/>
      </c>
      <c r="K2027" s="12">
        <f>IF(I2027="V2H",MIN(MAX(0,H2027),7.4,MAX(0,(M2027-P2027)*40)*0.95),0)</f>
        <v/>
      </c>
      <c r="L2027" s="12">
        <f>IF(E2027=0,0,MAX(0,H2027-K2027))</f>
        <v/>
      </c>
      <c r="M2027" s="13">
        <f>M2026+J2026/40-IF(I2026="V2H",K2026/(0.95*40),0)-IF(E2027=0,IF(E2026=1,IF(D2027=1,30,40)*0.18/(2*40),0),0)-IF(E2027=1,IF(E2026=0,IF(D2027=1,30,40)*0.18/(2*40),0),0)</f>
        <v/>
      </c>
      <c r="N2027" s="14" t="n">
        <v>0.09</v>
      </c>
      <c r="O2027" s="15">
        <f>K2027*N2027</f>
        <v/>
      </c>
      <c r="P2027">
        <f>IF(E2027=0,0.3,IF(D2027=1,IF(C2027&gt;=Params!$B$13-3,IF(C2027&lt;Params!$B$13,Params!$B$20,0.3),0.3),IF(C2027&gt;=Params!$B$15-3,IF(C2027&lt;Params!$B$15,Params!$B$21,0.3),0.3)))</f>
        <v/>
      </c>
    </row>
    <row r="2028" ht="15" customHeight="1" s="1">
      <c r="A2028" s="9" t="n">
        <v>2025</v>
      </c>
      <c r="B2028" s="6" t="inlineStr">
        <is>
          <t>26/03</t>
        </is>
      </c>
      <c r="C2028" s="6" t="n">
        <v>8</v>
      </c>
      <c r="D2028" s="6" t="n">
        <v>0</v>
      </c>
      <c r="E2028" s="10">
        <f>IF(D2028=1, IF(OR(C2028&lt;10, C2028&gt;=15),1,0), IF(OR(C2028&lt;7, C2028&gt;=18),1,0))</f>
        <v/>
      </c>
      <c r="F2028" s="11" t="n">
        <v>2.386</v>
      </c>
      <c r="G2028" s="12">
        <f>0.18*8</f>
        <v/>
      </c>
      <c r="H2028" s="12">
        <f>F2028-G2028</f>
        <v/>
      </c>
      <c r="I2028" s="10">
        <f>IF(E2028=0,"Fora",IF(E2027=0,"Carg xar",IF(H2028&lt;0,IF(M2028&lt;0.9,"Carg FV","Stby"),IF(M2028&gt;P2028,"V2H",IF(M2028&lt;0.9,"Carg xar","Stby")))))</f>
        <v/>
      </c>
      <c r="J2028" s="12">
        <f>IF(OR(I2028="Carg FV",I2028="Carg xar"),MIN(IF(I2028="Carg FV",ABS(H2028),7.4),7.4,MAX(0,(0.9-M2028)*40)*0.95),0)</f>
        <v/>
      </c>
      <c r="K2028" s="12">
        <f>IF(I2028="V2H",MIN(MAX(0,H2028),7.4,MAX(0,(M2028-P2028)*40)*0.95),0)</f>
        <v/>
      </c>
      <c r="L2028" s="12">
        <f>IF(E2028=0,0,MAX(0,H2028-K2028))</f>
        <v/>
      </c>
      <c r="M2028" s="13">
        <f>M2027+J2027/40-IF(I2027="V2H",K2027/(0.95*40),0)-IF(E2028=0,IF(E2027=1,IF(D2028=1,30,40)*0.18/(2*40),0),0)-IF(E2028=1,IF(E2027=0,IF(D2028=1,30,40)*0.18/(2*40),0),0)</f>
        <v/>
      </c>
      <c r="N2028" s="14" t="n">
        <v>0.15</v>
      </c>
      <c r="O2028" s="15">
        <f>K2028*N2028</f>
        <v/>
      </c>
      <c r="P2028">
        <f>IF(E2028=0,0.3,IF(D2028=1,IF(C2028&gt;=Params!$B$13-3,IF(C2028&lt;Params!$B$13,Params!$B$20,0.3),0.3),IF(C2028&gt;=Params!$B$15-3,IF(C2028&lt;Params!$B$15,Params!$B$21,0.3),0.3)))</f>
        <v/>
      </c>
    </row>
    <row r="2029" ht="15" customHeight="1" s="1">
      <c r="A2029" s="9" t="n">
        <v>2026</v>
      </c>
      <c r="B2029" s="6" t="inlineStr">
        <is>
          <t>26/03</t>
        </is>
      </c>
      <c r="C2029" s="6" t="n">
        <v>9</v>
      </c>
      <c r="D2029" s="6" t="n">
        <v>0</v>
      </c>
      <c r="E2029" s="10">
        <f>IF(D2029=1, IF(OR(C2029&lt;10, C2029&gt;=15),1,0), IF(OR(C2029&lt;7, C2029&gt;=18),1,0))</f>
        <v/>
      </c>
      <c r="F2029" s="11" t="n">
        <v>1.79</v>
      </c>
      <c r="G2029" s="12">
        <f>0.38*8</f>
        <v/>
      </c>
      <c r="H2029" s="12">
        <f>F2029-G2029</f>
        <v/>
      </c>
      <c r="I2029" s="10">
        <f>IF(E2029=0,"Fora",IF(E2028=0,"Carg xar",IF(H2029&lt;0,IF(M2029&lt;0.9,"Carg FV","Stby"),IF(M2029&gt;P2029,"V2H",IF(M2029&lt;0.9,"Carg xar","Stby")))))</f>
        <v/>
      </c>
      <c r="J2029" s="12">
        <f>IF(OR(I2029="Carg FV",I2029="Carg xar"),MIN(IF(I2029="Carg FV",ABS(H2029),7.4),7.4,MAX(0,(0.9-M2029)*40)*0.95),0)</f>
        <v/>
      </c>
      <c r="K2029" s="12">
        <f>IF(I2029="V2H",MIN(MAX(0,H2029),7.4,MAX(0,(M2029-P2029)*40)*0.95),0)</f>
        <v/>
      </c>
      <c r="L2029" s="12">
        <f>IF(E2029=0,0,MAX(0,H2029-K2029))</f>
        <v/>
      </c>
      <c r="M2029" s="13">
        <f>M2028+J2028/40-IF(I2028="V2H",K2028/(0.95*40),0)-IF(E2029=0,IF(E2028=1,IF(D2029=1,30,40)*0.18/(2*40),0),0)-IF(E2029=1,IF(E2028=0,IF(D2029=1,30,40)*0.18/(2*40),0),0)</f>
        <v/>
      </c>
      <c r="N2029" s="14" t="n">
        <v>0.15</v>
      </c>
      <c r="O2029" s="15">
        <f>K2029*N2029</f>
        <v/>
      </c>
      <c r="P2029">
        <f>IF(E2029=0,0.3,IF(D2029=1,IF(C2029&gt;=Params!$B$13-3,IF(C2029&lt;Params!$B$13,Params!$B$20,0.3),0.3),IF(C2029&gt;=Params!$B$15-3,IF(C2029&lt;Params!$B$15,Params!$B$21,0.3),0.3)))</f>
        <v/>
      </c>
    </row>
    <row r="2030" ht="15" customHeight="1" s="1">
      <c r="A2030" s="9" t="n">
        <v>2027</v>
      </c>
      <c r="B2030" s="6" t="inlineStr">
        <is>
          <t>26/03</t>
        </is>
      </c>
      <c r="C2030" s="6" t="n">
        <v>10</v>
      </c>
      <c r="D2030" s="6" t="n">
        <v>0</v>
      </c>
      <c r="E2030" s="10">
        <f>IF(D2030=1, IF(OR(C2030&lt;10, C2030&gt;=15),1,0), IF(OR(C2030&lt;7, C2030&gt;=18),1,0))</f>
        <v/>
      </c>
      <c r="F2030" s="11" t="n">
        <v>2.095</v>
      </c>
      <c r="G2030" s="12">
        <f>0.58*8</f>
        <v/>
      </c>
      <c r="H2030" s="12">
        <f>F2030-G2030</f>
        <v/>
      </c>
      <c r="I2030" s="10">
        <f>IF(E2030=0,"Fora",IF(E2029=0,"Carg xar",IF(H2030&lt;0,IF(M2030&lt;0.9,"Carg FV","Stby"),IF(M2030&gt;P2030,"V2H",IF(M2030&lt;0.9,"Carg xar","Stby")))))</f>
        <v/>
      </c>
      <c r="J2030" s="12">
        <f>IF(OR(I2030="Carg FV",I2030="Carg xar"),MIN(IF(I2030="Carg FV",ABS(H2030),7.4),7.4,MAX(0,(0.9-M2030)*40)*0.95),0)</f>
        <v/>
      </c>
      <c r="K2030" s="12">
        <f>IF(I2030="V2H",MIN(MAX(0,H2030),7.4,MAX(0,(M2030-P2030)*40)*0.95),0)</f>
        <v/>
      </c>
      <c r="L2030" s="12">
        <f>IF(E2030=0,0,MAX(0,H2030-K2030))</f>
        <v/>
      </c>
      <c r="M2030" s="13">
        <f>M2029+J2029/40-IF(I2029="V2H",K2029/(0.95*40),0)-IF(E2030=0,IF(E2029=1,IF(D2030=1,30,40)*0.18/(2*40),0),0)-IF(E2030=1,IF(E2029=0,IF(D2030=1,30,40)*0.18/(2*40),0),0)</f>
        <v/>
      </c>
      <c r="N2030" s="14" t="n">
        <v>0.2</v>
      </c>
      <c r="O2030" s="15">
        <f>K2030*N2030</f>
        <v/>
      </c>
      <c r="P2030">
        <f>IF(E2030=0,0.3,IF(D2030=1,IF(C2030&gt;=Params!$B$13-3,IF(C2030&lt;Params!$B$13,Params!$B$20,0.3),0.3),IF(C2030&gt;=Params!$B$15-3,IF(C2030&lt;Params!$B$15,Params!$B$21,0.3),0.3)))</f>
        <v/>
      </c>
    </row>
    <row r="2031" ht="15" customHeight="1" s="1">
      <c r="A2031" s="9" t="n">
        <v>2028</v>
      </c>
      <c r="B2031" s="6" t="inlineStr">
        <is>
          <t>26/03</t>
        </is>
      </c>
      <c r="C2031" s="6" t="n">
        <v>11</v>
      </c>
      <c r="D2031" s="6" t="n">
        <v>0</v>
      </c>
      <c r="E2031" s="10">
        <f>IF(D2031=1, IF(OR(C2031&lt;10, C2031&gt;=15),1,0), IF(OR(C2031&lt;7, C2031&gt;=18),1,0))</f>
        <v/>
      </c>
      <c r="F2031" s="11" t="n">
        <v>4.746</v>
      </c>
      <c r="G2031" s="12">
        <f>0.72*8</f>
        <v/>
      </c>
      <c r="H2031" s="12">
        <f>F2031-G2031</f>
        <v/>
      </c>
      <c r="I2031" s="10">
        <f>IF(E2031=0,"Fora",IF(E2030=0,"Carg xar",IF(H2031&lt;0,IF(M2031&lt;0.9,"Carg FV","Stby"),IF(M2031&gt;P2031,"V2H",IF(M2031&lt;0.9,"Carg xar","Stby")))))</f>
        <v/>
      </c>
      <c r="J2031" s="12">
        <f>IF(OR(I2031="Carg FV",I2031="Carg xar"),MIN(IF(I2031="Carg FV",ABS(H2031),7.4),7.4,MAX(0,(0.9-M2031)*40)*0.95),0)</f>
        <v/>
      </c>
      <c r="K2031" s="12">
        <f>IF(I2031="V2H",MIN(MAX(0,H2031),7.4,MAX(0,(M2031-P2031)*40)*0.95),0)</f>
        <v/>
      </c>
      <c r="L2031" s="12">
        <f>IF(E2031=0,0,MAX(0,H2031-K2031))</f>
        <v/>
      </c>
      <c r="M2031" s="13">
        <f>M2030+J2030/40-IF(I2030="V2H",K2030/(0.95*40),0)-IF(E2031=0,IF(E2030=1,IF(D2031=1,30,40)*0.18/(2*40),0),0)-IF(E2031=1,IF(E2030=0,IF(D2031=1,30,40)*0.18/(2*40),0),0)</f>
        <v/>
      </c>
      <c r="N2031" s="14" t="n">
        <v>0.2</v>
      </c>
      <c r="O2031" s="15">
        <f>K2031*N2031</f>
        <v/>
      </c>
      <c r="P2031">
        <f>IF(E2031=0,0.3,IF(D2031=1,IF(C2031&gt;=Params!$B$13-3,IF(C2031&lt;Params!$B$13,Params!$B$20,0.3),0.3),IF(C2031&gt;=Params!$B$15-3,IF(C2031&lt;Params!$B$15,Params!$B$21,0.3),0.3)))</f>
        <v/>
      </c>
    </row>
    <row r="2032" ht="15" customHeight="1" s="1">
      <c r="A2032" s="9" t="n">
        <v>2029</v>
      </c>
      <c r="B2032" s="6" t="inlineStr">
        <is>
          <t>26/03</t>
        </is>
      </c>
      <c r="C2032" s="6" t="n">
        <v>12</v>
      </c>
      <c r="D2032" s="6" t="n">
        <v>0</v>
      </c>
      <c r="E2032" s="10">
        <f>IF(D2032=1, IF(OR(C2032&lt;10, C2032&gt;=15),1,0), IF(OR(C2032&lt;7, C2032&gt;=18),1,0))</f>
        <v/>
      </c>
      <c r="F2032" s="11" t="n">
        <v>4.763</v>
      </c>
      <c r="G2032" s="12">
        <f>0.78*8</f>
        <v/>
      </c>
      <c r="H2032" s="12">
        <f>F2032-G2032</f>
        <v/>
      </c>
      <c r="I2032" s="10">
        <f>IF(E2032=0,"Fora",IF(E2031=0,"Carg xar",IF(H2032&lt;0,IF(M2032&lt;0.9,"Carg FV","Stby"),IF(M2032&gt;P2032,"V2H",IF(M2032&lt;0.9,"Carg xar","Stby")))))</f>
        <v/>
      </c>
      <c r="J2032" s="12">
        <f>IF(OR(I2032="Carg FV",I2032="Carg xar"),MIN(IF(I2032="Carg FV",ABS(H2032),7.4),7.4,MAX(0,(0.9-M2032)*40)*0.95),0)</f>
        <v/>
      </c>
      <c r="K2032" s="12">
        <f>IF(I2032="V2H",MIN(MAX(0,H2032),7.4,MAX(0,(M2032-P2032)*40)*0.95),0)</f>
        <v/>
      </c>
      <c r="L2032" s="12">
        <f>IF(E2032=0,0,MAX(0,H2032-K2032))</f>
        <v/>
      </c>
      <c r="M2032" s="13">
        <f>M2031+J2031/40-IF(I2031="V2H",K2031/(0.95*40),0)-IF(E2032=0,IF(E2031=1,IF(D2032=1,30,40)*0.18/(2*40),0),0)-IF(E2032=1,IF(E2031=0,IF(D2032=1,30,40)*0.18/(2*40),0),0)</f>
        <v/>
      </c>
      <c r="N2032" s="14" t="n">
        <v>0.2</v>
      </c>
      <c r="O2032" s="15">
        <f>K2032*N2032</f>
        <v/>
      </c>
      <c r="P2032">
        <f>IF(E2032=0,0.3,IF(D2032=1,IF(C2032&gt;=Params!$B$13-3,IF(C2032&lt;Params!$B$13,Params!$B$20,0.3),0.3),IF(C2032&gt;=Params!$B$15-3,IF(C2032&lt;Params!$B$15,Params!$B$21,0.3),0.3)))</f>
        <v/>
      </c>
    </row>
    <row r="2033" ht="15" customHeight="1" s="1">
      <c r="A2033" s="9" t="n">
        <v>2030</v>
      </c>
      <c r="B2033" s="6" t="inlineStr">
        <is>
          <t>26/03</t>
        </is>
      </c>
      <c r="C2033" s="6" t="n">
        <v>13</v>
      </c>
      <c r="D2033" s="6" t="n">
        <v>0</v>
      </c>
      <c r="E2033" s="10">
        <f>IF(D2033=1, IF(OR(C2033&lt;10, C2033&gt;=15),1,0), IF(OR(C2033&lt;7, C2033&gt;=18),1,0))</f>
        <v/>
      </c>
      <c r="F2033" s="11" t="n">
        <v>5.262</v>
      </c>
      <c r="G2033" s="12">
        <f>0.75*8</f>
        <v/>
      </c>
      <c r="H2033" s="12">
        <f>F2033-G2033</f>
        <v/>
      </c>
      <c r="I2033" s="10">
        <f>IF(E2033=0,"Fora",IF(E2032=0,"Carg xar",IF(H2033&lt;0,IF(M2033&lt;0.9,"Carg FV","Stby"),IF(M2033&gt;P2033,"V2H",IF(M2033&lt;0.9,"Carg xar","Stby")))))</f>
        <v/>
      </c>
      <c r="J2033" s="12">
        <f>IF(OR(I2033="Carg FV",I2033="Carg xar"),MIN(IF(I2033="Carg FV",ABS(H2033),7.4),7.4,MAX(0,(0.9-M2033)*40)*0.95),0)</f>
        <v/>
      </c>
      <c r="K2033" s="12">
        <f>IF(I2033="V2H",MIN(MAX(0,H2033),7.4,MAX(0,(M2033-P2033)*40)*0.95),0)</f>
        <v/>
      </c>
      <c r="L2033" s="12">
        <f>IF(E2033=0,0,MAX(0,H2033-K2033))</f>
        <v/>
      </c>
      <c r="M2033" s="13">
        <f>M2032+J2032/40-IF(I2032="V2H",K2032/(0.95*40),0)-IF(E2033=0,IF(E2032=1,IF(D2033=1,30,40)*0.18/(2*40),0),0)-IF(E2033=1,IF(E2032=0,IF(D2033=1,30,40)*0.18/(2*40),0),0)</f>
        <v/>
      </c>
      <c r="N2033" s="14" t="n">
        <v>0.2</v>
      </c>
      <c r="O2033" s="15">
        <f>K2033*N2033</f>
        <v/>
      </c>
      <c r="P2033">
        <f>IF(E2033=0,0.3,IF(D2033=1,IF(C2033&gt;=Params!$B$13-3,IF(C2033&lt;Params!$B$13,Params!$B$20,0.3),0.3),IF(C2033&gt;=Params!$B$15-3,IF(C2033&lt;Params!$B$15,Params!$B$21,0.3),0.3)))</f>
        <v/>
      </c>
    </row>
    <row r="2034" ht="15" customHeight="1" s="1">
      <c r="A2034" s="9" t="n">
        <v>2031</v>
      </c>
      <c r="B2034" s="6" t="inlineStr">
        <is>
          <t>26/03</t>
        </is>
      </c>
      <c r="C2034" s="6" t="n">
        <v>14</v>
      </c>
      <c r="D2034" s="6" t="n">
        <v>0</v>
      </c>
      <c r="E2034" s="10">
        <f>IF(D2034=1, IF(OR(C2034&lt;10, C2034&gt;=15),1,0), IF(OR(C2034&lt;7, C2034&gt;=18),1,0))</f>
        <v/>
      </c>
      <c r="F2034" s="11" t="n">
        <v>2.441</v>
      </c>
      <c r="G2034" s="12">
        <f>0.62*8</f>
        <v/>
      </c>
      <c r="H2034" s="12">
        <f>F2034-G2034</f>
        <v/>
      </c>
      <c r="I2034" s="10">
        <f>IF(E2034=0,"Fora",IF(E2033=0,"Carg xar",IF(H2034&lt;0,IF(M2034&lt;0.9,"Carg FV","Stby"),IF(M2034&gt;P2034,"V2H",IF(M2034&lt;0.9,"Carg xar","Stby")))))</f>
        <v/>
      </c>
      <c r="J2034" s="12">
        <f>IF(OR(I2034="Carg FV",I2034="Carg xar"),MIN(IF(I2034="Carg FV",ABS(H2034),7.4),7.4,MAX(0,(0.9-M2034)*40)*0.95),0)</f>
        <v/>
      </c>
      <c r="K2034" s="12">
        <f>IF(I2034="V2H",MIN(MAX(0,H2034),7.4,MAX(0,(M2034-P2034)*40)*0.95),0)</f>
        <v/>
      </c>
      <c r="L2034" s="12">
        <f>IF(E2034=0,0,MAX(0,H2034-K2034))</f>
        <v/>
      </c>
      <c r="M2034" s="13">
        <f>M2033+J2033/40-IF(I2033="V2H",K2033/(0.95*40),0)-IF(E2034=0,IF(E2033=1,IF(D2034=1,30,40)*0.18/(2*40),0),0)-IF(E2034=1,IF(E2033=0,IF(D2034=1,30,40)*0.18/(2*40),0),0)</f>
        <v/>
      </c>
      <c r="N2034" s="14" t="n">
        <v>0.15</v>
      </c>
      <c r="O2034" s="15">
        <f>K2034*N2034</f>
        <v/>
      </c>
      <c r="P2034">
        <f>IF(E2034=0,0.3,IF(D2034=1,IF(C2034&gt;=Params!$B$13-3,IF(C2034&lt;Params!$B$13,Params!$B$20,0.3),0.3),IF(C2034&gt;=Params!$B$15-3,IF(C2034&lt;Params!$B$15,Params!$B$21,0.3),0.3)))</f>
        <v/>
      </c>
    </row>
    <row r="2035" ht="15" customHeight="1" s="1">
      <c r="A2035" s="9" t="n">
        <v>2032</v>
      </c>
      <c r="B2035" s="6" t="inlineStr">
        <is>
          <t>26/03</t>
        </is>
      </c>
      <c r="C2035" s="6" t="n">
        <v>15</v>
      </c>
      <c r="D2035" s="6" t="n">
        <v>0</v>
      </c>
      <c r="E2035" s="10">
        <f>IF(D2035=1, IF(OR(C2035&lt;10, C2035&gt;=15),1,0), IF(OR(C2035&lt;7, C2035&gt;=18),1,0))</f>
        <v/>
      </c>
      <c r="F2035" s="11" t="n">
        <v>0.656</v>
      </c>
      <c r="G2035" s="12">
        <f>0.45*8</f>
        <v/>
      </c>
      <c r="H2035" s="12">
        <f>F2035-G2035</f>
        <v/>
      </c>
      <c r="I2035" s="10">
        <f>IF(E2035=0,"Fora",IF(E2034=0,"Carg xar",IF(H2035&lt;0,IF(M2035&lt;0.9,"Carg FV","Stby"),IF(M2035&gt;P2035,"V2H",IF(M2035&lt;0.9,"Carg xar","Stby")))))</f>
        <v/>
      </c>
      <c r="J2035" s="12">
        <f>IF(OR(I2035="Carg FV",I2035="Carg xar"),MIN(IF(I2035="Carg FV",ABS(H2035),7.4),7.4,MAX(0,(0.9-M2035)*40)*0.95),0)</f>
        <v/>
      </c>
      <c r="K2035" s="12">
        <f>IF(I2035="V2H",MIN(MAX(0,H2035),7.4,MAX(0,(M2035-P2035)*40)*0.95),0)</f>
        <v/>
      </c>
      <c r="L2035" s="12">
        <f>IF(E2035=0,0,MAX(0,H2035-K2035))</f>
        <v/>
      </c>
      <c r="M2035" s="13">
        <f>M2034+J2034/40-IF(I2034="V2H",K2034/(0.95*40),0)-IF(E2035=0,IF(E2034=1,IF(D2035=1,30,40)*0.18/(2*40),0),0)-IF(E2035=1,IF(E2034=0,IF(D2035=1,30,40)*0.18/(2*40),0),0)</f>
        <v/>
      </c>
      <c r="N2035" s="14" t="n">
        <v>0.15</v>
      </c>
      <c r="O2035" s="15">
        <f>K2035*N2035</f>
        <v/>
      </c>
      <c r="P2035">
        <f>IF(E2035=0,0.3,IF(D2035=1,IF(C2035&gt;=Params!$B$13-3,IF(C2035&lt;Params!$B$13,Params!$B$20,0.3),0.3),IF(C2035&gt;=Params!$B$15-3,IF(C2035&lt;Params!$B$15,Params!$B$21,0.3),0.3)))</f>
        <v/>
      </c>
    </row>
    <row r="2036" ht="15" customHeight="1" s="1">
      <c r="A2036" s="9" t="n">
        <v>2033</v>
      </c>
      <c r="B2036" s="6" t="inlineStr">
        <is>
          <t>26/03</t>
        </is>
      </c>
      <c r="C2036" s="6" t="n">
        <v>16</v>
      </c>
      <c r="D2036" s="6" t="n">
        <v>0</v>
      </c>
      <c r="E2036" s="10">
        <f>IF(D2036=1, IF(OR(C2036&lt;10, C2036&gt;=15),1,0), IF(OR(C2036&lt;7, C2036&gt;=18),1,0))</f>
        <v/>
      </c>
      <c r="F2036" s="11" t="n">
        <v>0.875</v>
      </c>
      <c r="G2036" s="12">
        <f>0.25*8</f>
        <v/>
      </c>
      <c r="H2036" s="12">
        <f>F2036-G2036</f>
        <v/>
      </c>
      <c r="I2036" s="10">
        <f>IF(E2036=0,"Fora",IF(E2035=0,"Carg xar",IF(H2036&lt;0,IF(M2036&lt;0.9,"Carg FV","Stby"),IF(M2036&gt;P2036,"V2H",IF(M2036&lt;0.9,"Carg xar","Stby")))))</f>
        <v/>
      </c>
      <c r="J2036" s="12">
        <f>IF(OR(I2036="Carg FV",I2036="Carg xar"),MIN(IF(I2036="Carg FV",ABS(H2036),7.4),7.4,MAX(0,(0.9-M2036)*40)*0.95),0)</f>
        <v/>
      </c>
      <c r="K2036" s="12">
        <f>IF(I2036="V2H",MIN(MAX(0,H2036),7.4,MAX(0,(M2036-P2036)*40)*0.95),0)</f>
        <v/>
      </c>
      <c r="L2036" s="12">
        <f>IF(E2036=0,0,MAX(0,H2036-K2036))</f>
        <v/>
      </c>
      <c r="M2036" s="13">
        <f>M2035+J2035/40-IF(I2035="V2H",K2035/(0.95*40),0)-IF(E2036=0,IF(E2035=1,IF(D2036=1,30,40)*0.18/(2*40),0),0)-IF(E2036=1,IF(E2035=0,IF(D2036=1,30,40)*0.18/(2*40),0),0)</f>
        <v/>
      </c>
      <c r="N2036" s="14" t="n">
        <v>0.15</v>
      </c>
      <c r="O2036" s="15">
        <f>K2036*N2036</f>
        <v/>
      </c>
      <c r="P2036">
        <f>IF(E2036=0,0.3,IF(D2036=1,IF(C2036&gt;=Params!$B$13-3,IF(C2036&lt;Params!$B$13,Params!$B$20,0.3),0.3),IF(C2036&gt;=Params!$B$15-3,IF(C2036&lt;Params!$B$15,Params!$B$21,0.3),0.3)))</f>
        <v/>
      </c>
    </row>
    <row r="2037" ht="15" customHeight="1" s="1">
      <c r="A2037" s="9" t="n">
        <v>2034</v>
      </c>
      <c r="B2037" s="6" t="inlineStr">
        <is>
          <t>26/03</t>
        </is>
      </c>
      <c r="C2037" s="6" t="n">
        <v>17</v>
      </c>
      <c r="D2037" s="6" t="n">
        <v>0</v>
      </c>
      <c r="E2037" s="10">
        <f>IF(D2037=1, IF(OR(C2037&lt;10, C2037&gt;=15),1,0), IF(OR(C2037&lt;7, C2037&gt;=18),1,0))</f>
        <v/>
      </c>
      <c r="F2037" s="11" t="n">
        <v>0.389</v>
      </c>
      <c r="G2037" s="12">
        <f>0.08*8</f>
        <v/>
      </c>
      <c r="H2037" s="12">
        <f>F2037-G2037</f>
        <v/>
      </c>
      <c r="I2037" s="10">
        <f>IF(E2037=0,"Fora",IF(E2036=0,"Carg xar",IF(H2037&lt;0,IF(M2037&lt;0.9,"Carg FV","Stby"),IF(M2037&gt;P2037,"V2H",IF(M2037&lt;0.9,"Carg xar","Stby")))))</f>
        <v/>
      </c>
      <c r="J2037" s="12">
        <f>IF(OR(I2037="Carg FV",I2037="Carg xar"),MIN(IF(I2037="Carg FV",ABS(H2037),7.4),7.4,MAX(0,(0.9-M2037)*40)*0.95),0)</f>
        <v/>
      </c>
      <c r="K2037" s="12">
        <f>IF(I2037="V2H",MIN(MAX(0,H2037),7.4,MAX(0,(M2037-P2037)*40)*0.95),0)</f>
        <v/>
      </c>
      <c r="L2037" s="12">
        <f>IF(E2037=0,0,MAX(0,H2037-K2037))</f>
        <v/>
      </c>
      <c r="M2037" s="13">
        <f>M2036+J2036/40-IF(I2036="V2H",K2036/(0.95*40),0)-IF(E2037=0,IF(E2036=1,IF(D2037=1,30,40)*0.18/(2*40),0),0)-IF(E2037=1,IF(E2036=0,IF(D2037=1,30,40)*0.18/(2*40),0),0)</f>
        <v/>
      </c>
      <c r="N2037" s="14" t="n">
        <v>0.15</v>
      </c>
      <c r="O2037" s="15">
        <f>K2037*N2037</f>
        <v/>
      </c>
      <c r="P2037">
        <f>IF(E2037=0,0.3,IF(D2037=1,IF(C2037&gt;=Params!$B$13-3,IF(C2037&lt;Params!$B$13,Params!$B$20,0.3),0.3),IF(C2037&gt;=Params!$B$15-3,IF(C2037&lt;Params!$B$15,Params!$B$21,0.3),0.3)))</f>
        <v/>
      </c>
    </row>
    <row r="2038" ht="15" customHeight="1" s="1">
      <c r="A2038" s="9" t="n">
        <v>2035</v>
      </c>
      <c r="B2038" s="6" t="inlineStr">
        <is>
          <t>26/03</t>
        </is>
      </c>
      <c r="C2038" s="6" t="n">
        <v>18</v>
      </c>
      <c r="D2038" s="6" t="n">
        <v>0</v>
      </c>
      <c r="E2038" s="10">
        <f>IF(D2038=1, IF(OR(C2038&lt;10, C2038&gt;=15),1,0), IF(OR(C2038&lt;7, C2038&gt;=18),1,0))</f>
        <v/>
      </c>
      <c r="F2038" s="11" t="n">
        <v>1.975</v>
      </c>
      <c r="G2038" s="12">
        <f>0*8</f>
        <v/>
      </c>
      <c r="H2038" s="12">
        <f>F2038-G2038</f>
        <v/>
      </c>
      <c r="I2038" s="10">
        <f>IF(E2038=0,"Fora",IF(E2037=0,"Carg xar",IF(H2038&lt;0,IF(M2038&lt;0.9,"Carg FV","Stby"),IF(M2038&gt;P2038,"V2H",IF(M2038&lt;0.9,"Carg xar","Stby")))))</f>
        <v/>
      </c>
      <c r="J2038" s="12">
        <f>IF(OR(I2038="Carg FV",I2038="Carg xar"),MIN(IF(I2038="Carg FV",ABS(H2038),7.4),7.4,MAX(0,(0.9-M2038)*40)*0.95),0)</f>
        <v/>
      </c>
      <c r="K2038" s="12">
        <f>IF(I2038="V2H",MIN(MAX(0,H2038),7.4,MAX(0,(M2038-P2038)*40)*0.95),0)</f>
        <v/>
      </c>
      <c r="L2038" s="12">
        <f>IF(E2038=0,0,MAX(0,H2038-K2038))</f>
        <v/>
      </c>
      <c r="M2038" s="13">
        <f>M2037+J2037/40-IF(I2037="V2H",K2037/(0.95*40),0)-IF(E2038=0,IF(E2037=1,IF(D2038=1,30,40)*0.18/(2*40),0),0)-IF(E2038=1,IF(E2037=0,IF(D2038=1,30,40)*0.18/(2*40),0),0)</f>
        <v/>
      </c>
      <c r="N2038" s="14" t="n">
        <v>0.2</v>
      </c>
      <c r="O2038" s="15">
        <f>K2038*N2038</f>
        <v/>
      </c>
      <c r="P2038">
        <f>IF(E2038=0,0.3,IF(D2038=1,IF(C2038&gt;=Params!$B$13-3,IF(C2038&lt;Params!$B$13,Params!$B$20,0.3),0.3),IF(C2038&gt;=Params!$B$15-3,IF(C2038&lt;Params!$B$15,Params!$B$21,0.3),0.3)))</f>
        <v/>
      </c>
    </row>
    <row r="2039" ht="15" customHeight="1" s="1">
      <c r="A2039" s="9" t="n">
        <v>2036</v>
      </c>
      <c r="B2039" s="6" t="inlineStr">
        <is>
          <t>26/03</t>
        </is>
      </c>
      <c r="C2039" s="6" t="n">
        <v>19</v>
      </c>
      <c r="D2039" s="6" t="n">
        <v>0</v>
      </c>
      <c r="E2039" s="10">
        <f>IF(D2039=1, IF(OR(C2039&lt;10, C2039&gt;=15),1,0), IF(OR(C2039&lt;7, C2039&gt;=18),1,0))</f>
        <v/>
      </c>
      <c r="F2039" s="11" t="n">
        <v>2.112</v>
      </c>
      <c r="G2039" s="12">
        <f>0*8</f>
        <v/>
      </c>
      <c r="H2039" s="12">
        <f>F2039-G2039</f>
        <v/>
      </c>
      <c r="I2039" s="10">
        <f>IF(E2039=0,"Fora",IF(E2038=0,"Carg xar",IF(H2039&lt;0,IF(M2039&lt;0.9,"Carg FV","Stby"),IF(M2039&gt;P2039,"V2H",IF(M2039&lt;0.9,"Carg xar","Stby")))))</f>
        <v/>
      </c>
      <c r="J2039" s="12">
        <f>IF(OR(I2039="Carg FV",I2039="Carg xar"),MIN(IF(I2039="Carg FV",ABS(H2039),7.4),7.4,MAX(0,(0.9-M2039)*40)*0.95),0)</f>
        <v/>
      </c>
      <c r="K2039" s="12">
        <f>IF(I2039="V2H",MIN(MAX(0,H2039),7.4,MAX(0,(M2039-P2039)*40)*0.95),0)</f>
        <v/>
      </c>
      <c r="L2039" s="12">
        <f>IF(E2039=0,0,MAX(0,H2039-K2039))</f>
        <v/>
      </c>
      <c r="M2039" s="13">
        <f>M2038+J2038/40-IF(I2038="V2H",K2038/(0.95*40),0)-IF(E2039=0,IF(E2038=1,IF(D2039=1,30,40)*0.18/(2*40),0),0)-IF(E2039=1,IF(E2038=0,IF(D2039=1,30,40)*0.18/(2*40),0),0)</f>
        <v/>
      </c>
      <c r="N2039" s="14" t="n">
        <v>0.2</v>
      </c>
      <c r="O2039" s="15">
        <f>K2039*N2039</f>
        <v/>
      </c>
      <c r="P2039">
        <f>IF(E2039=0,0.3,IF(D2039=1,IF(C2039&gt;=Params!$B$13-3,IF(C2039&lt;Params!$B$13,Params!$B$20,0.3),0.3),IF(C2039&gt;=Params!$B$15-3,IF(C2039&lt;Params!$B$15,Params!$B$21,0.3),0.3)))</f>
        <v/>
      </c>
    </row>
    <row r="2040" ht="15" customHeight="1" s="1">
      <c r="A2040" s="9" t="n">
        <v>2037</v>
      </c>
      <c r="B2040" s="6" t="inlineStr">
        <is>
          <t>26/03</t>
        </is>
      </c>
      <c r="C2040" s="6" t="n">
        <v>20</v>
      </c>
      <c r="D2040" s="6" t="n">
        <v>0</v>
      </c>
      <c r="E2040" s="10">
        <f>IF(D2040=1, IF(OR(C2040&lt;10, C2040&gt;=15),1,0), IF(OR(C2040&lt;7, C2040&gt;=18),1,0))</f>
        <v/>
      </c>
      <c r="F2040" s="11" t="n">
        <v>2.187</v>
      </c>
      <c r="G2040" s="12">
        <f>0*8</f>
        <v/>
      </c>
      <c r="H2040" s="12">
        <f>F2040-G2040</f>
        <v/>
      </c>
      <c r="I2040" s="10">
        <f>IF(E2040=0,"Fora",IF(E2039=0,"Carg xar",IF(H2040&lt;0,IF(M2040&lt;0.9,"Carg FV","Stby"),IF(M2040&gt;P2040,"V2H",IF(M2040&lt;0.9,"Carg xar","Stby")))))</f>
        <v/>
      </c>
      <c r="J2040" s="12">
        <f>IF(OR(I2040="Carg FV",I2040="Carg xar"),MIN(IF(I2040="Carg FV",ABS(H2040),7.4),7.4,MAX(0,(0.9-M2040)*40)*0.95),0)</f>
        <v/>
      </c>
      <c r="K2040" s="12">
        <f>IF(I2040="V2H",MIN(MAX(0,H2040),7.4,MAX(0,(M2040-P2040)*40)*0.95),0)</f>
        <v/>
      </c>
      <c r="L2040" s="12">
        <f>IF(E2040=0,0,MAX(0,H2040-K2040))</f>
        <v/>
      </c>
      <c r="M2040" s="13">
        <f>M2039+J2039/40-IF(I2039="V2H",K2039/(0.95*40),0)-IF(E2040=0,IF(E2039=1,IF(D2040=1,30,40)*0.18/(2*40),0),0)-IF(E2040=1,IF(E2039=0,IF(D2040=1,30,40)*0.18/(2*40),0),0)</f>
        <v/>
      </c>
      <c r="N2040" s="14" t="n">
        <v>0.2</v>
      </c>
      <c r="O2040" s="15">
        <f>K2040*N2040</f>
        <v/>
      </c>
      <c r="P2040">
        <f>IF(E2040=0,0.3,IF(D2040=1,IF(C2040&gt;=Params!$B$13-3,IF(C2040&lt;Params!$B$13,Params!$B$20,0.3),0.3),IF(C2040&gt;=Params!$B$15-3,IF(C2040&lt;Params!$B$15,Params!$B$21,0.3),0.3)))</f>
        <v/>
      </c>
    </row>
    <row r="2041" ht="15" customHeight="1" s="1">
      <c r="A2041" s="9" t="n">
        <v>2038</v>
      </c>
      <c r="B2041" s="6" t="inlineStr">
        <is>
          <t>26/03</t>
        </is>
      </c>
      <c r="C2041" s="6" t="n">
        <v>21</v>
      </c>
      <c r="D2041" s="6" t="n">
        <v>0</v>
      </c>
      <c r="E2041" s="10">
        <f>IF(D2041=1, IF(OR(C2041&lt;10, C2041&gt;=15),1,0), IF(OR(C2041&lt;7, C2041&gt;=18),1,0))</f>
        <v/>
      </c>
      <c r="F2041" s="11" t="n">
        <v>2.303</v>
      </c>
      <c r="G2041" s="12">
        <f>0*8</f>
        <v/>
      </c>
      <c r="H2041" s="12">
        <f>F2041-G2041</f>
        <v/>
      </c>
      <c r="I2041" s="10">
        <f>IF(E2041=0,"Fora",IF(E2040=0,"Carg xar",IF(H2041&lt;0,IF(M2041&lt;0.9,"Carg FV","Stby"),IF(M2041&gt;P2041,"V2H",IF(M2041&lt;0.9,"Carg xar","Stby")))))</f>
        <v/>
      </c>
      <c r="J2041" s="12">
        <f>IF(OR(I2041="Carg FV",I2041="Carg xar"),MIN(IF(I2041="Carg FV",ABS(H2041),7.4),7.4,MAX(0,(0.9-M2041)*40)*0.95),0)</f>
        <v/>
      </c>
      <c r="K2041" s="12">
        <f>IF(I2041="V2H",MIN(MAX(0,H2041),7.4,MAX(0,(M2041-P2041)*40)*0.95),0)</f>
        <v/>
      </c>
      <c r="L2041" s="12">
        <f>IF(E2041=0,0,MAX(0,H2041-K2041))</f>
        <v/>
      </c>
      <c r="M2041" s="13">
        <f>M2040+J2040/40-IF(I2040="V2H",K2040/(0.95*40),0)-IF(E2041=0,IF(E2040=1,IF(D2041=1,30,40)*0.18/(2*40),0),0)-IF(E2041=1,IF(E2040=0,IF(D2041=1,30,40)*0.18/(2*40),0),0)</f>
        <v/>
      </c>
      <c r="N2041" s="14" t="n">
        <v>0.2</v>
      </c>
      <c r="O2041" s="15">
        <f>K2041*N2041</f>
        <v/>
      </c>
      <c r="P2041">
        <f>IF(E2041=0,0.3,IF(D2041=1,IF(C2041&gt;=Params!$B$13-3,IF(C2041&lt;Params!$B$13,Params!$B$20,0.3),0.3),IF(C2041&gt;=Params!$B$15-3,IF(C2041&lt;Params!$B$15,Params!$B$21,0.3),0.3)))</f>
        <v/>
      </c>
    </row>
    <row r="2042" ht="15" customHeight="1" s="1">
      <c r="A2042" s="9" t="n">
        <v>2039</v>
      </c>
      <c r="B2042" s="6" t="inlineStr">
        <is>
          <t>26/03</t>
        </is>
      </c>
      <c r="C2042" s="6" t="n">
        <v>22</v>
      </c>
      <c r="D2042" s="6" t="n">
        <v>0</v>
      </c>
      <c r="E2042" s="10">
        <f>IF(D2042=1, IF(OR(C2042&lt;10, C2042&gt;=15),1,0), IF(OR(C2042&lt;7, C2042&gt;=18),1,0))</f>
        <v/>
      </c>
      <c r="F2042" s="11" t="n">
        <v>1.891</v>
      </c>
      <c r="G2042" s="12">
        <f>0*8</f>
        <v/>
      </c>
      <c r="H2042" s="12">
        <f>F2042-G2042</f>
        <v/>
      </c>
      <c r="I2042" s="10">
        <f>IF(E2042=0,"Fora",IF(E2041=0,"Carg xar",IF(H2042&lt;0,IF(M2042&lt;0.9,"Carg FV","Stby"),IF(M2042&gt;P2042,"V2H",IF(M2042&lt;0.9,"Carg xar","Stby")))))</f>
        <v/>
      </c>
      <c r="J2042" s="12">
        <f>IF(OR(I2042="Carg FV",I2042="Carg xar"),MIN(IF(I2042="Carg FV",ABS(H2042),7.4),7.4,MAX(0,(0.9-M2042)*40)*0.95),0)</f>
        <v/>
      </c>
      <c r="K2042" s="12">
        <f>IF(I2042="V2H",MIN(MAX(0,H2042),7.4,MAX(0,(M2042-P2042)*40)*0.95),0)</f>
        <v/>
      </c>
      <c r="L2042" s="12">
        <f>IF(E2042=0,0,MAX(0,H2042-K2042))</f>
        <v/>
      </c>
      <c r="M2042" s="13">
        <f>M2041+J2041/40-IF(I2041="V2H",K2041/(0.95*40),0)-IF(E2042=0,IF(E2041=1,IF(D2042=1,30,40)*0.18/(2*40),0),0)-IF(E2042=1,IF(E2041=0,IF(D2042=1,30,40)*0.18/(2*40),0),0)</f>
        <v/>
      </c>
      <c r="N2042" s="14" t="n">
        <v>0.15</v>
      </c>
      <c r="O2042" s="15">
        <f>K2042*N2042</f>
        <v/>
      </c>
      <c r="P2042">
        <f>IF(E2042=0,0.3,IF(D2042=1,IF(C2042&gt;=Params!$B$13-3,IF(C2042&lt;Params!$B$13,Params!$B$20,0.3),0.3),IF(C2042&gt;=Params!$B$15-3,IF(C2042&lt;Params!$B$15,Params!$B$21,0.3),0.3)))</f>
        <v/>
      </c>
    </row>
    <row r="2043" ht="15" customHeight="1" s="1">
      <c r="A2043" s="9" t="n">
        <v>2040</v>
      </c>
      <c r="B2043" s="6" t="inlineStr">
        <is>
          <t>26/03</t>
        </is>
      </c>
      <c r="C2043" s="6" t="n">
        <v>23</v>
      </c>
      <c r="D2043" s="6" t="n">
        <v>0</v>
      </c>
      <c r="E2043" s="10">
        <f>IF(D2043=1, IF(OR(C2043&lt;10, C2043&gt;=15),1,0), IF(OR(C2043&lt;7, C2043&gt;=18),1,0))</f>
        <v/>
      </c>
      <c r="F2043" s="11" t="n">
        <v>1.91</v>
      </c>
      <c r="G2043" s="12">
        <f>0*8</f>
        <v/>
      </c>
      <c r="H2043" s="12">
        <f>F2043-G2043</f>
        <v/>
      </c>
      <c r="I2043" s="10">
        <f>IF(E2043=0,"Fora",IF(E2042=0,"Carg xar",IF(H2043&lt;0,IF(M2043&lt;0.9,"Carg FV","Stby"),IF(M2043&gt;P2043,"V2H",IF(M2043&lt;0.9,"Carg xar","Stby")))))</f>
        <v/>
      </c>
      <c r="J2043" s="12">
        <f>IF(OR(I2043="Carg FV",I2043="Carg xar"),MIN(IF(I2043="Carg FV",ABS(H2043),7.4),7.4,MAX(0,(0.9-M2043)*40)*0.95),0)</f>
        <v/>
      </c>
      <c r="K2043" s="12">
        <f>IF(I2043="V2H",MIN(MAX(0,H2043),7.4,MAX(0,(M2043-P2043)*40)*0.95),0)</f>
        <v/>
      </c>
      <c r="L2043" s="12">
        <f>IF(E2043=0,0,MAX(0,H2043-K2043))</f>
        <v/>
      </c>
      <c r="M2043" s="13">
        <f>M2042+J2042/40-IF(I2042="V2H",K2042/(0.95*40),0)-IF(E2043=0,IF(E2042=1,IF(D2043=1,30,40)*0.18/(2*40),0),0)-IF(E2043=1,IF(E2042=0,IF(D2043=1,30,40)*0.18/(2*40),0),0)</f>
        <v/>
      </c>
      <c r="N2043" s="14" t="n">
        <v>0.15</v>
      </c>
      <c r="O2043" s="15">
        <f>K2043*N2043</f>
        <v/>
      </c>
      <c r="P2043">
        <f>IF(E2043=0,0.3,IF(D2043=1,IF(C2043&gt;=Params!$B$13-3,IF(C2043&lt;Params!$B$13,Params!$B$20,0.3),0.3),IF(C2043&gt;=Params!$B$15-3,IF(C2043&lt;Params!$B$15,Params!$B$21,0.3),0.3)))</f>
        <v/>
      </c>
    </row>
    <row r="2044" ht="15" customHeight="1" s="1">
      <c r="A2044" s="9" t="n">
        <v>2041</v>
      </c>
      <c r="B2044" s="6" t="inlineStr">
        <is>
          <t>27/03</t>
        </is>
      </c>
      <c r="C2044" s="6" t="n">
        <v>0</v>
      </c>
      <c r="D2044" s="6" t="n">
        <v>0</v>
      </c>
      <c r="E2044" s="10">
        <f>IF(D2044=1, IF(OR(C2044&lt;10, C2044&gt;=15),1,0), IF(OR(C2044&lt;7, C2044&gt;=18),1,0))</f>
        <v/>
      </c>
      <c r="F2044" s="11" t="n">
        <v>1.863</v>
      </c>
      <c r="G2044" s="12">
        <f>0*8</f>
        <v/>
      </c>
      <c r="H2044" s="12">
        <f>F2044-G2044</f>
        <v/>
      </c>
      <c r="I2044" s="10">
        <f>IF(E2044=0,"Fora",IF(E2043=0,"Carg xar",IF(H2044&lt;0,IF(M2044&lt;0.9,"Carg FV","Stby"),IF(M2044&gt;P2044,"V2H",IF(M2044&lt;0.9,"Carg xar","Stby")))))</f>
        <v/>
      </c>
      <c r="J2044" s="12">
        <f>IF(OR(I2044="Carg FV",I2044="Carg xar"),MIN(IF(I2044="Carg FV",ABS(H2044),7.4),7.4,MAX(0,(0.9-M2044)*40)*0.95),0)</f>
        <v/>
      </c>
      <c r="K2044" s="12">
        <f>IF(I2044="V2H",MIN(MAX(0,H2044),7.4,MAX(0,(M2044-P2044)*40)*0.95),0)</f>
        <v/>
      </c>
      <c r="L2044" s="12">
        <f>IF(E2044=0,0,MAX(0,H2044-K2044))</f>
        <v/>
      </c>
      <c r="M2044" s="13">
        <f>M2043+J2043/40-IF(I2043="V2H",K2043/(0.95*40),0)-IF(E2044=0,IF(E2043=1,IF(D2044=1,30,40)*0.18/(2*40),0),0)-IF(E2044=1,IF(E2043=0,IF(D2044=1,30,40)*0.18/(2*40),0),0)</f>
        <v/>
      </c>
      <c r="N2044" s="14" t="n">
        <v>0.09</v>
      </c>
      <c r="O2044" s="15">
        <f>K2044*N2044</f>
        <v/>
      </c>
      <c r="P2044">
        <f>IF(E2044=0,0.3,IF(D2044=1,IF(C2044&gt;=Params!$B$13-3,IF(C2044&lt;Params!$B$13,Params!$B$20,0.3),0.3),IF(C2044&gt;=Params!$B$15-3,IF(C2044&lt;Params!$B$15,Params!$B$21,0.3),0.3)))</f>
        <v/>
      </c>
    </row>
    <row r="2045" ht="15" customHeight="1" s="1">
      <c r="A2045" s="9" t="n">
        <v>2042</v>
      </c>
      <c r="B2045" s="6" t="inlineStr">
        <is>
          <t>27/03</t>
        </is>
      </c>
      <c r="C2045" s="6" t="n">
        <v>1</v>
      </c>
      <c r="D2045" s="6" t="n">
        <v>0</v>
      </c>
      <c r="E2045" s="10">
        <f>IF(D2045=1, IF(OR(C2045&lt;10, C2045&gt;=15),1,0), IF(OR(C2045&lt;7, C2045&gt;=18),1,0))</f>
        <v/>
      </c>
      <c r="F2045" s="11" t="n">
        <v>2.443</v>
      </c>
      <c r="G2045" s="12">
        <f>0*8</f>
        <v/>
      </c>
      <c r="H2045" s="12">
        <f>F2045-G2045</f>
        <v/>
      </c>
      <c r="I2045" s="10">
        <f>IF(E2045=0,"Fora",IF(E2044=0,"Carg xar",IF(H2045&lt;0,IF(M2045&lt;0.9,"Carg FV","Stby"),IF(M2045&gt;P2045,"V2H",IF(M2045&lt;0.9,"Carg xar","Stby")))))</f>
        <v/>
      </c>
      <c r="J2045" s="12">
        <f>IF(OR(I2045="Carg FV",I2045="Carg xar"),MIN(IF(I2045="Carg FV",ABS(H2045),7.4),7.4,MAX(0,(0.9-M2045)*40)*0.95),0)</f>
        <v/>
      </c>
      <c r="K2045" s="12">
        <f>IF(I2045="V2H",MIN(MAX(0,H2045),7.4,MAX(0,(M2045-P2045)*40)*0.95),0)</f>
        <v/>
      </c>
      <c r="L2045" s="12">
        <f>IF(E2045=0,0,MAX(0,H2045-K2045))</f>
        <v/>
      </c>
      <c r="M2045" s="13">
        <f>M2044+J2044/40-IF(I2044="V2H",K2044/(0.95*40),0)-IF(E2045=0,IF(E2044=1,IF(D2045=1,30,40)*0.18/(2*40),0),0)-IF(E2045=1,IF(E2044=0,IF(D2045=1,30,40)*0.18/(2*40),0),0)</f>
        <v/>
      </c>
      <c r="N2045" s="14" t="n">
        <v>0.09</v>
      </c>
      <c r="O2045" s="15">
        <f>K2045*N2045</f>
        <v/>
      </c>
      <c r="P2045">
        <f>IF(E2045=0,0.3,IF(D2045=1,IF(C2045&gt;=Params!$B$13-3,IF(C2045&lt;Params!$B$13,Params!$B$20,0.3),0.3),IF(C2045&gt;=Params!$B$15-3,IF(C2045&lt;Params!$B$15,Params!$B$21,0.3),0.3)))</f>
        <v/>
      </c>
    </row>
    <row r="2046" ht="15" customHeight="1" s="1">
      <c r="A2046" s="9" t="n">
        <v>2043</v>
      </c>
      <c r="B2046" s="6" t="inlineStr">
        <is>
          <t>27/03</t>
        </is>
      </c>
      <c r="C2046" s="6" t="n">
        <v>2</v>
      </c>
      <c r="D2046" s="6" t="n">
        <v>0</v>
      </c>
      <c r="E2046" s="10">
        <f>IF(D2046=1, IF(OR(C2046&lt;10, C2046&gt;=15),1,0), IF(OR(C2046&lt;7, C2046&gt;=18),1,0))</f>
        <v/>
      </c>
      <c r="F2046" s="11" t="n">
        <v>2.628</v>
      </c>
      <c r="G2046" s="12">
        <f>0*8</f>
        <v/>
      </c>
      <c r="H2046" s="12">
        <f>F2046-G2046</f>
        <v/>
      </c>
      <c r="I2046" s="10">
        <f>IF(E2046=0,"Fora",IF(E2045=0,"Carg xar",IF(H2046&lt;0,IF(M2046&lt;0.9,"Carg FV","Stby"),IF(M2046&gt;P2046,"V2H",IF(M2046&lt;0.9,"Carg xar","Stby")))))</f>
        <v/>
      </c>
      <c r="J2046" s="12">
        <f>IF(OR(I2046="Carg FV",I2046="Carg xar"),MIN(IF(I2046="Carg FV",ABS(H2046),7.4),7.4,MAX(0,(0.9-M2046)*40)*0.95),0)</f>
        <v/>
      </c>
      <c r="K2046" s="12">
        <f>IF(I2046="V2H",MIN(MAX(0,H2046),7.4,MAX(0,(M2046-P2046)*40)*0.95),0)</f>
        <v/>
      </c>
      <c r="L2046" s="12">
        <f>IF(E2046=0,0,MAX(0,H2046-K2046))</f>
        <v/>
      </c>
      <c r="M2046" s="13">
        <f>M2045+J2045/40-IF(I2045="V2H",K2045/(0.95*40),0)-IF(E2046=0,IF(E2045=1,IF(D2046=1,30,40)*0.18/(2*40),0),0)-IF(E2046=1,IF(E2045=0,IF(D2046=1,30,40)*0.18/(2*40),0),0)</f>
        <v/>
      </c>
      <c r="N2046" s="14" t="n">
        <v>0.09</v>
      </c>
      <c r="O2046" s="15">
        <f>K2046*N2046</f>
        <v/>
      </c>
      <c r="P2046">
        <f>IF(E2046=0,0.3,IF(D2046=1,IF(C2046&gt;=Params!$B$13-3,IF(C2046&lt;Params!$B$13,Params!$B$20,0.3),0.3),IF(C2046&gt;=Params!$B$15-3,IF(C2046&lt;Params!$B$15,Params!$B$21,0.3),0.3)))</f>
        <v/>
      </c>
    </row>
    <row r="2047" ht="15" customHeight="1" s="1">
      <c r="A2047" s="9" t="n">
        <v>2044</v>
      </c>
      <c r="B2047" s="6" t="inlineStr">
        <is>
          <t>27/03</t>
        </is>
      </c>
      <c r="C2047" s="6" t="n">
        <v>3</v>
      </c>
      <c r="D2047" s="6" t="n">
        <v>0</v>
      </c>
      <c r="E2047" s="10">
        <f>IF(D2047=1, IF(OR(C2047&lt;10, C2047&gt;=15),1,0), IF(OR(C2047&lt;7, C2047&gt;=18),1,0))</f>
        <v/>
      </c>
      <c r="F2047" s="11" t="n">
        <v>2.207</v>
      </c>
      <c r="G2047" s="12">
        <f>0*8</f>
        <v/>
      </c>
      <c r="H2047" s="12">
        <f>F2047-G2047</f>
        <v/>
      </c>
      <c r="I2047" s="10">
        <f>IF(E2047=0,"Fora",IF(E2046=0,"Carg xar",IF(H2047&lt;0,IF(M2047&lt;0.9,"Carg FV","Stby"),IF(M2047&gt;P2047,"V2H",IF(M2047&lt;0.9,"Carg xar","Stby")))))</f>
        <v/>
      </c>
      <c r="J2047" s="12">
        <f>IF(OR(I2047="Carg FV",I2047="Carg xar"),MIN(IF(I2047="Carg FV",ABS(H2047),7.4),7.4,MAX(0,(0.9-M2047)*40)*0.95),0)</f>
        <v/>
      </c>
      <c r="K2047" s="12">
        <f>IF(I2047="V2H",MIN(MAX(0,H2047),7.4,MAX(0,(M2047-P2047)*40)*0.95),0)</f>
        <v/>
      </c>
      <c r="L2047" s="12">
        <f>IF(E2047=0,0,MAX(0,H2047-K2047))</f>
        <v/>
      </c>
      <c r="M2047" s="13">
        <f>M2046+J2046/40-IF(I2046="V2H",K2046/(0.95*40),0)-IF(E2047=0,IF(E2046=1,IF(D2047=1,30,40)*0.18/(2*40),0),0)-IF(E2047=1,IF(E2046=0,IF(D2047=1,30,40)*0.18/(2*40),0),0)</f>
        <v/>
      </c>
      <c r="N2047" s="14" t="n">
        <v>0.09</v>
      </c>
      <c r="O2047" s="15">
        <f>K2047*N2047</f>
        <v/>
      </c>
      <c r="P2047">
        <f>IF(E2047=0,0.3,IF(D2047=1,IF(C2047&gt;=Params!$B$13-3,IF(C2047&lt;Params!$B$13,Params!$B$20,0.3),0.3),IF(C2047&gt;=Params!$B$15-3,IF(C2047&lt;Params!$B$15,Params!$B$21,0.3),0.3)))</f>
        <v/>
      </c>
    </row>
    <row r="2048" ht="15" customHeight="1" s="1">
      <c r="A2048" s="9" t="n">
        <v>2045</v>
      </c>
      <c r="B2048" s="6" t="inlineStr">
        <is>
          <t>27/03</t>
        </is>
      </c>
      <c r="C2048" s="6" t="n">
        <v>4</v>
      </c>
      <c r="D2048" s="6" t="n">
        <v>0</v>
      </c>
      <c r="E2048" s="10">
        <f>IF(D2048=1, IF(OR(C2048&lt;10, C2048&gt;=15),1,0), IF(OR(C2048&lt;7, C2048&gt;=18),1,0))</f>
        <v/>
      </c>
      <c r="F2048" s="11" t="n">
        <v>2.162</v>
      </c>
      <c r="G2048" s="12">
        <f>0*8</f>
        <v/>
      </c>
      <c r="H2048" s="12">
        <f>F2048-G2048</f>
        <v/>
      </c>
      <c r="I2048" s="10">
        <f>IF(E2048=0,"Fora",IF(E2047=0,"Carg xar",IF(H2048&lt;0,IF(M2048&lt;0.9,"Carg FV","Stby"),IF(M2048&gt;P2048,"V2H",IF(M2048&lt;0.9,"Carg xar","Stby")))))</f>
        <v/>
      </c>
      <c r="J2048" s="12">
        <f>IF(OR(I2048="Carg FV",I2048="Carg xar"),MIN(IF(I2048="Carg FV",ABS(H2048),7.4),7.4,MAX(0,(0.9-M2048)*40)*0.95),0)</f>
        <v/>
      </c>
      <c r="K2048" s="12">
        <f>IF(I2048="V2H",MIN(MAX(0,H2048),7.4,MAX(0,(M2048-P2048)*40)*0.95),0)</f>
        <v/>
      </c>
      <c r="L2048" s="12">
        <f>IF(E2048=0,0,MAX(0,H2048-K2048))</f>
        <v/>
      </c>
      <c r="M2048" s="13">
        <f>M2047+J2047/40-IF(I2047="V2H",K2047/(0.95*40),0)-IF(E2048=0,IF(E2047=1,IF(D2048=1,30,40)*0.18/(2*40),0),0)-IF(E2048=1,IF(E2047=0,IF(D2048=1,30,40)*0.18/(2*40),0),0)</f>
        <v/>
      </c>
      <c r="N2048" s="14" t="n">
        <v>0.09</v>
      </c>
      <c r="O2048" s="15">
        <f>K2048*N2048</f>
        <v/>
      </c>
      <c r="P2048">
        <f>IF(E2048=0,0.3,IF(D2048=1,IF(C2048&gt;=Params!$B$13-3,IF(C2048&lt;Params!$B$13,Params!$B$20,0.3),0.3),IF(C2048&gt;=Params!$B$15-3,IF(C2048&lt;Params!$B$15,Params!$B$21,0.3),0.3)))</f>
        <v/>
      </c>
    </row>
    <row r="2049" ht="15" customHeight="1" s="1">
      <c r="A2049" s="9" t="n">
        <v>2046</v>
      </c>
      <c r="B2049" s="6" t="inlineStr">
        <is>
          <t>27/03</t>
        </is>
      </c>
      <c r="C2049" s="6" t="n">
        <v>5</v>
      </c>
      <c r="D2049" s="6" t="n">
        <v>0</v>
      </c>
      <c r="E2049" s="10">
        <f>IF(D2049=1, IF(OR(C2049&lt;10, C2049&gt;=15),1,0), IF(OR(C2049&lt;7, C2049&gt;=18),1,0))</f>
        <v/>
      </c>
      <c r="F2049" s="11" t="n">
        <v>2.231</v>
      </c>
      <c r="G2049" s="12">
        <f>0*8</f>
        <v/>
      </c>
      <c r="H2049" s="12">
        <f>F2049-G2049</f>
        <v/>
      </c>
      <c r="I2049" s="10">
        <f>IF(E2049=0,"Fora",IF(E2048=0,"Carg xar",IF(H2049&lt;0,IF(M2049&lt;0.9,"Carg FV","Stby"),IF(M2049&gt;P2049,"V2H",IF(M2049&lt;0.9,"Carg xar","Stby")))))</f>
        <v/>
      </c>
      <c r="J2049" s="12">
        <f>IF(OR(I2049="Carg FV",I2049="Carg xar"),MIN(IF(I2049="Carg FV",ABS(H2049),7.4),7.4,MAX(0,(0.9-M2049)*40)*0.95),0)</f>
        <v/>
      </c>
      <c r="K2049" s="12">
        <f>IF(I2049="V2H",MIN(MAX(0,H2049),7.4,MAX(0,(M2049-P2049)*40)*0.95),0)</f>
        <v/>
      </c>
      <c r="L2049" s="12">
        <f>IF(E2049=0,0,MAX(0,H2049-K2049))</f>
        <v/>
      </c>
      <c r="M2049" s="13">
        <f>M2048+J2048/40-IF(I2048="V2H",K2048/(0.95*40),0)-IF(E2049=0,IF(E2048=1,IF(D2049=1,30,40)*0.18/(2*40),0),0)-IF(E2049=1,IF(E2048=0,IF(D2049=1,30,40)*0.18/(2*40),0),0)</f>
        <v/>
      </c>
      <c r="N2049" s="14" t="n">
        <v>0.09</v>
      </c>
      <c r="O2049" s="15">
        <f>K2049*N2049</f>
        <v/>
      </c>
      <c r="P2049">
        <f>IF(E2049=0,0.3,IF(D2049=1,IF(C2049&gt;=Params!$B$13-3,IF(C2049&lt;Params!$B$13,Params!$B$20,0.3),0.3),IF(C2049&gt;=Params!$B$15-3,IF(C2049&lt;Params!$B$15,Params!$B$21,0.3),0.3)))</f>
        <v/>
      </c>
    </row>
    <row r="2050" ht="15" customHeight="1" s="1">
      <c r="A2050" s="9" t="n">
        <v>2047</v>
      </c>
      <c r="B2050" s="6" t="inlineStr">
        <is>
          <t>27/03</t>
        </is>
      </c>
      <c r="C2050" s="6" t="n">
        <v>6</v>
      </c>
      <c r="D2050" s="6" t="n">
        <v>0</v>
      </c>
      <c r="E2050" s="10">
        <f>IF(D2050=1, IF(OR(C2050&lt;10, C2050&gt;=15),1,0), IF(OR(C2050&lt;7, C2050&gt;=18),1,0))</f>
        <v/>
      </c>
      <c r="F2050" s="11" t="n">
        <v>2.351</v>
      </c>
      <c r="G2050" s="12">
        <f>0*8</f>
        <v/>
      </c>
      <c r="H2050" s="12">
        <f>F2050-G2050</f>
        <v/>
      </c>
      <c r="I2050" s="10">
        <f>IF(E2050=0,"Fora",IF(E2049=0,"Carg xar",IF(H2050&lt;0,IF(M2050&lt;0.9,"Carg FV","Stby"),IF(M2050&gt;P2050,"V2H",IF(M2050&lt;0.9,"Carg xar","Stby")))))</f>
        <v/>
      </c>
      <c r="J2050" s="12">
        <f>IF(OR(I2050="Carg FV",I2050="Carg xar"),MIN(IF(I2050="Carg FV",ABS(H2050),7.4),7.4,MAX(0,(0.9-M2050)*40)*0.95),0)</f>
        <v/>
      </c>
      <c r="K2050" s="12">
        <f>IF(I2050="V2H",MIN(MAX(0,H2050),7.4,MAX(0,(M2050-P2050)*40)*0.95),0)</f>
        <v/>
      </c>
      <c r="L2050" s="12">
        <f>IF(E2050=0,0,MAX(0,H2050-K2050))</f>
        <v/>
      </c>
      <c r="M2050" s="13">
        <f>M2049+J2049/40-IF(I2049="V2H",K2049/(0.95*40),0)-IF(E2050=0,IF(E2049=1,IF(D2050=1,30,40)*0.18/(2*40),0),0)-IF(E2050=1,IF(E2049=0,IF(D2050=1,30,40)*0.18/(2*40),0),0)</f>
        <v/>
      </c>
      <c r="N2050" s="14" t="n">
        <v>0.09</v>
      </c>
      <c r="O2050" s="15">
        <f>K2050*N2050</f>
        <v/>
      </c>
      <c r="P2050">
        <f>IF(E2050=0,0.3,IF(D2050=1,IF(C2050&gt;=Params!$B$13-3,IF(C2050&lt;Params!$B$13,Params!$B$20,0.3),0.3),IF(C2050&gt;=Params!$B$15-3,IF(C2050&lt;Params!$B$15,Params!$B$21,0.3),0.3)))</f>
        <v/>
      </c>
    </row>
    <row r="2051" ht="15" customHeight="1" s="1">
      <c r="A2051" s="9" t="n">
        <v>2048</v>
      </c>
      <c r="B2051" s="6" t="inlineStr">
        <is>
          <t>27/03</t>
        </is>
      </c>
      <c r="C2051" s="6" t="n">
        <v>7</v>
      </c>
      <c r="D2051" s="6" t="n">
        <v>0</v>
      </c>
      <c r="E2051" s="10">
        <f>IF(D2051=1, IF(OR(C2051&lt;10, C2051&gt;=15),1,0), IF(OR(C2051&lt;7, C2051&gt;=18),1,0))</f>
        <v/>
      </c>
      <c r="F2051" s="11" t="n">
        <v>2.293</v>
      </c>
      <c r="G2051" s="12">
        <f>0.05*8</f>
        <v/>
      </c>
      <c r="H2051" s="12">
        <f>F2051-G2051</f>
        <v/>
      </c>
      <c r="I2051" s="10">
        <f>IF(E2051=0,"Fora",IF(E2050=0,"Carg xar",IF(H2051&lt;0,IF(M2051&lt;0.9,"Carg FV","Stby"),IF(M2051&gt;P2051,"V2H",IF(M2051&lt;0.9,"Carg xar","Stby")))))</f>
        <v/>
      </c>
      <c r="J2051" s="12">
        <f>IF(OR(I2051="Carg FV",I2051="Carg xar"),MIN(IF(I2051="Carg FV",ABS(H2051),7.4),7.4,MAX(0,(0.9-M2051)*40)*0.95),0)</f>
        <v/>
      </c>
      <c r="K2051" s="12">
        <f>IF(I2051="V2H",MIN(MAX(0,H2051),7.4,MAX(0,(M2051-P2051)*40)*0.95),0)</f>
        <v/>
      </c>
      <c r="L2051" s="12">
        <f>IF(E2051=0,0,MAX(0,H2051-K2051))</f>
        <v/>
      </c>
      <c r="M2051" s="13">
        <f>M2050+J2050/40-IF(I2050="V2H",K2050/(0.95*40),0)-IF(E2051=0,IF(E2050=1,IF(D2051=1,30,40)*0.18/(2*40),0),0)-IF(E2051=1,IF(E2050=0,IF(D2051=1,30,40)*0.18/(2*40),0),0)</f>
        <v/>
      </c>
      <c r="N2051" s="14" t="n">
        <v>0.09</v>
      </c>
      <c r="O2051" s="15">
        <f>K2051*N2051</f>
        <v/>
      </c>
      <c r="P2051">
        <f>IF(E2051=0,0.3,IF(D2051=1,IF(C2051&gt;=Params!$B$13-3,IF(C2051&lt;Params!$B$13,Params!$B$20,0.3),0.3),IF(C2051&gt;=Params!$B$15-3,IF(C2051&lt;Params!$B$15,Params!$B$21,0.3),0.3)))</f>
        <v/>
      </c>
    </row>
    <row r="2052" ht="15" customHeight="1" s="1">
      <c r="A2052" s="9" t="n">
        <v>2049</v>
      </c>
      <c r="B2052" s="6" t="inlineStr">
        <is>
          <t>27/03</t>
        </is>
      </c>
      <c r="C2052" s="6" t="n">
        <v>8</v>
      </c>
      <c r="D2052" s="6" t="n">
        <v>0</v>
      </c>
      <c r="E2052" s="10">
        <f>IF(D2052=1, IF(OR(C2052&lt;10, C2052&gt;=15),1,0), IF(OR(C2052&lt;7, C2052&gt;=18),1,0))</f>
        <v/>
      </c>
      <c r="F2052" s="11" t="n">
        <v>1.824</v>
      </c>
      <c r="G2052" s="12">
        <f>0.18*8</f>
        <v/>
      </c>
      <c r="H2052" s="12">
        <f>F2052-G2052</f>
        <v/>
      </c>
      <c r="I2052" s="10">
        <f>IF(E2052=0,"Fora",IF(E2051=0,"Carg xar",IF(H2052&lt;0,IF(M2052&lt;0.9,"Carg FV","Stby"),IF(M2052&gt;P2052,"V2H",IF(M2052&lt;0.9,"Carg xar","Stby")))))</f>
        <v/>
      </c>
      <c r="J2052" s="12">
        <f>IF(OR(I2052="Carg FV",I2052="Carg xar"),MIN(IF(I2052="Carg FV",ABS(H2052),7.4),7.4,MAX(0,(0.9-M2052)*40)*0.95),0)</f>
        <v/>
      </c>
      <c r="K2052" s="12">
        <f>IF(I2052="V2H",MIN(MAX(0,H2052),7.4,MAX(0,(M2052-P2052)*40)*0.95),0)</f>
        <v/>
      </c>
      <c r="L2052" s="12">
        <f>IF(E2052=0,0,MAX(0,H2052-K2052))</f>
        <v/>
      </c>
      <c r="M2052" s="13">
        <f>M2051+J2051/40-IF(I2051="V2H",K2051/(0.95*40),0)-IF(E2052=0,IF(E2051=1,IF(D2052=1,30,40)*0.18/(2*40),0),0)-IF(E2052=1,IF(E2051=0,IF(D2052=1,30,40)*0.18/(2*40),0),0)</f>
        <v/>
      </c>
      <c r="N2052" s="14" t="n">
        <v>0.15</v>
      </c>
      <c r="O2052" s="15">
        <f>K2052*N2052</f>
        <v/>
      </c>
      <c r="P2052">
        <f>IF(E2052=0,0.3,IF(D2052=1,IF(C2052&gt;=Params!$B$13-3,IF(C2052&lt;Params!$B$13,Params!$B$20,0.3),0.3),IF(C2052&gt;=Params!$B$15-3,IF(C2052&lt;Params!$B$15,Params!$B$21,0.3),0.3)))</f>
        <v/>
      </c>
    </row>
    <row r="2053" ht="15" customHeight="1" s="1">
      <c r="A2053" s="9" t="n">
        <v>2050</v>
      </c>
      <c r="B2053" s="6" t="inlineStr">
        <is>
          <t>27/03</t>
        </is>
      </c>
      <c r="C2053" s="6" t="n">
        <v>9</v>
      </c>
      <c r="D2053" s="6" t="n">
        <v>0</v>
      </c>
      <c r="E2053" s="10">
        <f>IF(D2053=1, IF(OR(C2053&lt;10, C2053&gt;=15),1,0), IF(OR(C2053&lt;7, C2053&gt;=18),1,0))</f>
        <v/>
      </c>
      <c r="F2053" s="11" t="n">
        <v>1.105</v>
      </c>
      <c r="G2053" s="12">
        <f>0.38*8</f>
        <v/>
      </c>
      <c r="H2053" s="12">
        <f>F2053-G2053</f>
        <v/>
      </c>
      <c r="I2053" s="10">
        <f>IF(E2053=0,"Fora",IF(E2052=0,"Carg xar",IF(H2053&lt;0,IF(M2053&lt;0.9,"Carg FV","Stby"),IF(M2053&gt;P2053,"V2H",IF(M2053&lt;0.9,"Carg xar","Stby")))))</f>
        <v/>
      </c>
      <c r="J2053" s="12">
        <f>IF(OR(I2053="Carg FV",I2053="Carg xar"),MIN(IF(I2053="Carg FV",ABS(H2053),7.4),7.4,MAX(0,(0.9-M2053)*40)*0.95),0)</f>
        <v/>
      </c>
      <c r="K2053" s="12">
        <f>IF(I2053="V2H",MIN(MAX(0,H2053),7.4,MAX(0,(M2053-P2053)*40)*0.95),0)</f>
        <v/>
      </c>
      <c r="L2053" s="12">
        <f>IF(E2053=0,0,MAX(0,H2053-K2053))</f>
        <v/>
      </c>
      <c r="M2053" s="13">
        <f>M2052+J2052/40-IF(I2052="V2H",K2052/(0.95*40),0)-IF(E2053=0,IF(E2052=1,IF(D2053=1,30,40)*0.18/(2*40),0),0)-IF(E2053=1,IF(E2052=0,IF(D2053=1,30,40)*0.18/(2*40),0),0)</f>
        <v/>
      </c>
      <c r="N2053" s="14" t="n">
        <v>0.15</v>
      </c>
      <c r="O2053" s="15">
        <f>K2053*N2053</f>
        <v/>
      </c>
      <c r="P2053">
        <f>IF(E2053=0,0.3,IF(D2053=1,IF(C2053&gt;=Params!$B$13-3,IF(C2053&lt;Params!$B$13,Params!$B$20,0.3),0.3),IF(C2053&gt;=Params!$B$15-3,IF(C2053&lt;Params!$B$15,Params!$B$21,0.3),0.3)))</f>
        <v/>
      </c>
    </row>
    <row r="2054" ht="15" customHeight="1" s="1">
      <c r="A2054" s="9" t="n">
        <v>2051</v>
      </c>
      <c r="B2054" s="6" t="inlineStr">
        <is>
          <t>27/03</t>
        </is>
      </c>
      <c r="C2054" s="6" t="n">
        <v>10</v>
      </c>
      <c r="D2054" s="6" t="n">
        <v>0</v>
      </c>
      <c r="E2054" s="10">
        <f>IF(D2054=1, IF(OR(C2054&lt;10, C2054&gt;=15),1,0), IF(OR(C2054&lt;7, C2054&gt;=18),1,0))</f>
        <v/>
      </c>
      <c r="F2054" s="11" t="n">
        <v>2.822</v>
      </c>
      <c r="G2054" s="12">
        <f>0.58*8</f>
        <v/>
      </c>
      <c r="H2054" s="12">
        <f>F2054-G2054</f>
        <v/>
      </c>
      <c r="I2054" s="10">
        <f>IF(E2054=0,"Fora",IF(E2053=0,"Carg xar",IF(H2054&lt;0,IF(M2054&lt;0.9,"Carg FV","Stby"),IF(M2054&gt;P2054,"V2H",IF(M2054&lt;0.9,"Carg xar","Stby")))))</f>
        <v/>
      </c>
      <c r="J2054" s="12">
        <f>IF(OR(I2054="Carg FV",I2054="Carg xar"),MIN(IF(I2054="Carg FV",ABS(H2054),7.4),7.4,MAX(0,(0.9-M2054)*40)*0.95),0)</f>
        <v/>
      </c>
      <c r="K2054" s="12">
        <f>IF(I2054="V2H",MIN(MAX(0,H2054),7.4,MAX(0,(M2054-P2054)*40)*0.95),0)</f>
        <v/>
      </c>
      <c r="L2054" s="12">
        <f>IF(E2054=0,0,MAX(0,H2054-K2054))</f>
        <v/>
      </c>
      <c r="M2054" s="13">
        <f>M2053+J2053/40-IF(I2053="V2H",K2053/(0.95*40),0)-IF(E2054=0,IF(E2053=1,IF(D2054=1,30,40)*0.18/(2*40),0),0)-IF(E2054=1,IF(E2053=0,IF(D2054=1,30,40)*0.18/(2*40),0),0)</f>
        <v/>
      </c>
      <c r="N2054" s="14" t="n">
        <v>0.2</v>
      </c>
      <c r="O2054" s="15">
        <f>K2054*N2054</f>
        <v/>
      </c>
      <c r="P2054">
        <f>IF(E2054=0,0.3,IF(D2054=1,IF(C2054&gt;=Params!$B$13-3,IF(C2054&lt;Params!$B$13,Params!$B$20,0.3),0.3),IF(C2054&gt;=Params!$B$15-3,IF(C2054&lt;Params!$B$15,Params!$B$21,0.3),0.3)))</f>
        <v/>
      </c>
    </row>
    <row r="2055" ht="15" customHeight="1" s="1">
      <c r="A2055" s="9" t="n">
        <v>2052</v>
      </c>
      <c r="B2055" s="6" t="inlineStr">
        <is>
          <t>27/03</t>
        </is>
      </c>
      <c r="C2055" s="6" t="n">
        <v>11</v>
      </c>
      <c r="D2055" s="6" t="n">
        <v>0</v>
      </c>
      <c r="E2055" s="10">
        <f>IF(D2055=1, IF(OR(C2055&lt;10, C2055&gt;=15),1,0), IF(OR(C2055&lt;7, C2055&gt;=18),1,0))</f>
        <v/>
      </c>
      <c r="F2055" s="11" t="n">
        <v>1.306</v>
      </c>
      <c r="G2055" s="12">
        <f>0.72*8</f>
        <v/>
      </c>
      <c r="H2055" s="12">
        <f>F2055-G2055</f>
        <v/>
      </c>
      <c r="I2055" s="10">
        <f>IF(E2055=0,"Fora",IF(E2054=0,"Carg xar",IF(H2055&lt;0,IF(M2055&lt;0.9,"Carg FV","Stby"),IF(M2055&gt;P2055,"V2H",IF(M2055&lt;0.9,"Carg xar","Stby")))))</f>
        <v/>
      </c>
      <c r="J2055" s="12">
        <f>IF(OR(I2055="Carg FV",I2055="Carg xar"),MIN(IF(I2055="Carg FV",ABS(H2055),7.4),7.4,MAX(0,(0.9-M2055)*40)*0.95),0)</f>
        <v/>
      </c>
      <c r="K2055" s="12">
        <f>IF(I2055="V2H",MIN(MAX(0,H2055),7.4,MAX(0,(M2055-P2055)*40)*0.95),0)</f>
        <v/>
      </c>
      <c r="L2055" s="12">
        <f>IF(E2055=0,0,MAX(0,H2055-K2055))</f>
        <v/>
      </c>
      <c r="M2055" s="13">
        <f>M2054+J2054/40-IF(I2054="V2H",K2054/(0.95*40),0)-IF(E2055=0,IF(E2054=1,IF(D2055=1,30,40)*0.18/(2*40),0),0)-IF(E2055=1,IF(E2054=0,IF(D2055=1,30,40)*0.18/(2*40),0),0)</f>
        <v/>
      </c>
      <c r="N2055" s="14" t="n">
        <v>0.2</v>
      </c>
      <c r="O2055" s="15">
        <f>K2055*N2055</f>
        <v/>
      </c>
      <c r="P2055">
        <f>IF(E2055=0,0.3,IF(D2055=1,IF(C2055&gt;=Params!$B$13-3,IF(C2055&lt;Params!$B$13,Params!$B$20,0.3),0.3),IF(C2055&gt;=Params!$B$15-3,IF(C2055&lt;Params!$B$15,Params!$B$21,0.3),0.3)))</f>
        <v/>
      </c>
    </row>
    <row r="2056" ht="15" customHeight="1" s="1">
      <c r="A2056" s="9" t="n">
        <v>2053</v>
      </c>
      <c r="B2056" s="6" t="inlineStr">
        <is>
          <t>27/03</t>
        </is>
      </c>
      <c r="C2056" s="6" t="n">
        <v>12</v>
      </c>
      <c r="D2056" s="6" t="n">
        <v>0</v>
      </c>
      <c r="E2056" s="10">
        <f>IF(D2056=1, IF(OR(C2056&lt;10, C2056&gt;=15),1,0), IF(OR(C2056&lt;7, C2056&gt;=18),1,0))</f>
        <v/>
      </c>
      <c r="F2056" s="11" t="n">
        <v>1.805</v>
      </c>
      <c r="G2056" s="12">
        <f>0.78*8</f>
        <v/>
      </c>
      <c r="H2056" s="12">
        <f>F2056-G2056</f>
        <v/>
      </c>
      <c r="I2056" s="10">
        <f>IF(E2056=0,"Fora",IF(E2055=0,"Carg xar",IF(H2056&lt;0,IF(M2056&lt;0.9,"Carg FV","Stby"),IF(M2056&gt;P2056,"V2H",IF(M2056&lt;0.9,"Carg xar","Stby")))))</f>
        <v/>
      </c>
      <c r="J2056" s="12">
        <f>IF(OR(I2056="Carg FV",I2056="Carg xar"),MIN(IF(I2056="Carg FV",ABS(H2056),7.4),7.4,MAX(0,(0.9-M2056)*40)*0.95),0)</f>
        <v/>
      </c>
      <c r="K2056" s="12">
        <f>IF(I2056="V2H",MIN(MAX(0,H2056),7.4,MAX(0,(M2056-P2056)*40)*0.95),0)</f>
        <v/>
      </c>
      <c r="L2056" s="12">
        <f>IF(E2056=0,0,MAX(0,H2056-K2056))</f>
        <v/>
      </c>
      <c r="M2056" s="13">
        <f>M2055+J2055/40-IF(I2055="V2H",K2055/(0.95*40),0)-IF(E2056=0,IF(E2055=1,IF(D2056=1,30,40)*0.18/(2*40),0),0)-IF(E2056=1,IF(E2055=0,IF(D2056=1,30,40)*0.18/(2*40),0),0)</f>
        <v/>
      </c>
      <c r="N2056" s="14" t="n">
        <v>0.2</v>
      </c>
      <c r="O2056" s="15">
        <f>K2056*N2056</f>
        <v/>
      </c>
      <c r="P2056">
        <f>IF(E2056=0,0.3,IF(D2056=1,IF(C2056&gt;=Params!$B$13-3,IF(C2056&lt;Params!$B$13,Params!$B$20,0.3),0.3),IF(C2056&gt;=Params!$B$15-3,IF(C2056&lt;Params!$B$15,Params!$B$21,0.3),0.3)))</f>
        <v/>
      </c>
    </row>
    <row r="2057" ht="15" customHeight="1" s="1">
      <c r="A2057" s="9" t="n">
        <v>2054</v>
      </c>
      <c r="B2057" s="6" t="inlineStr">
        <is>
          <t>27/03</t>
        </is>
      </c>
      <c r="C2057" s="6" t="n">
        <v>13</v>
      </c>
      <c r="D2057" s="6" t="n">
        <v>0</v>
      </c>
      <c r="E2057" s="10">
        <f>IF(D2057=1, IF(OR(C2057&lt;10, C2057&gt;=15),1,0), IF(OR(C2057&lt;7, C2057&gt;=18),1,0))</f>
        <v/>
      </c>
      <c r="F2057" s="11" t="n">
        <v>0.852</v>
      </c>
      <c r="G2057" s="12">
        <f>0.75*8</f>
        <v/>
      </c>
      <c r="H2057" s="12">
        <f>F2057-G2057</f>
        <v/>
      </c>
      <c r="I2057" s="10">
        <f>IF(E2057=0,"Fora",IF(E2056=0,"Carg xar",IF(H2057&lt;0,IF(M2057&lt;0.9,"Carg FV","Stby"),IF(M2057&gt;P2057,"V2H",IF(M2057&lt;0.9,"Carg xar","Stby")))))</f>
        <v/>
      </c>
      <c r="J2057" s="12">
        <f>IF(OR(I2057="Carg FV",I2057="Carg xar"),MIN(IF(I2057="Carg FV",ABS(H2057),7.4),7.4,MAX(0,(0.9-M2057)*40)*0.95),0)</f>
        <v/>
      </c>
      <c r="K2057" s="12">
        <f>IF(I2057="V2H",MIN(MAX(0,H2057),7.4,MAX(0,(M2057-P2057)*40)*0.95),0)</f>
        <v/>
      </c>
      <c r="L2057" s="12">
        <f>IF(E2057=0,0,MAX(0,H2057-K2057))</f>
        <v/>
      </c>
      <c r="M2057" s="13">
        <f>M2056+J2056/40-IF(I2056="V2H",K2056/(0.95*40),0)-IF(E2057=0,IF(E2056=1,IF(D2057=1,30,40)*0.18/(2*40),0),0)-IF(E2057=1,IF(E2056=0,IF(D2057=1,30,40)*0.18/(2*40),0),0)</f>
        <v/>
      </c>
      <c r="N2057" s="14" t="n">
        <v>0.2</v>
      </c>
      <c r="O2057" s="15">
        <f>K2057*N2057</f>
        <v/>
      </c>
      <c r="P2057">
        <f>IF(E2057=0,0.3,IF(D2057=1,IF(C2057&gt;=Params!$B$13-3,IF(C2057&lt;Params!$B$13,Params!$B$20,0.3),0.3),IF(C2057&gt;=Params!$B$15-3,IF(C2057&lt;Params!$B$15,Params!$B$21,0.3),0.3)))</f>
        <v/>
      </c>
    </row>
    <row r="2058" ht="15" customHeight="1" s="1">
      <c r="A2058" s="9" t="n">
        <v>2055</v>
      </c>
      <c r="B2058" s="6" t="inlineStr">
        <is>
          <t>27/03</t>
        </is>
      </c>
      <c r="C2058" s="6" t="n">
        <v>14</v>
      </c>
      <c r="D2058" s="6" t="n">
        <v>0</v>
      </c>
      <c r="E2058" s="10">
        <f>IF(D2058=1, IF(OR(C2058&lt;10, C2058&gt;=15),1,0), IF(OR(C2058&lt;7, C2058&gt;=18),1,0))</f>
        <v/>
      </c>
      <c r="F2058" s="11" t="n">
        <v>0.206</v>
      </c>
      <c r="G2058" s="12">
        <f>0.62*8</f>
        <v/>
      </c>
      <c r="H2058" s="12">
        <f>F2058-G2058</f>
        <v/>
      </c>
      <c r="I2058" s="10">
        <f>IF(E2058=0,"Fora",IF(E2057=0,"Carg xar",IF(H2058&lt;0,IF(M2058&lt;0.9,"Carg FV","Stby"),IF(M2058&gt;P2058,"V2H",IF(M2058&lt;0.9,"Carg xar","Stby")))))</f>
        <v/>
      </c>
      <c r="J2058" s="12">
        <f>IF(OR(I2058="Carg FV",I2058="Carg xar"),MIN(IF(I2058="Carg FV",ABS(H2058),7.4),7.4,MAX(0,(0.9-M2058)*40)*0.95),0)</f>
        <v/>
      </c>
      <c r="K2058" s="12">
        <f>IF(I2058="V2H",MIN(MAX(0,H2058),7.4,MAX(0,(M2058-P2058)*40)*0.95),0)</f>
        <v/>
      </c>
      <c r="L2058" s="12">
        <f>IF(E2058=0,0,MAX(0,H2058-K2058))</f>
        <v/>
      </c>
      <c r="M2058" s="13">
        <f>M2057+J2057/40-IF(I2057="V2H",K2057/(0.95*40),0)-IF(E2058=0,IF(E2057=1,IF(D2058=1,30,40)*0.18/(2*40),0),0)-IF(E2058=1,IF(E2057=0,IF(D2058=1,30,40)*0.18/(2*40),0),0)</f>
        <v/>
      </c>
      <c r="N2058" s="14" t="n">
        <v>0.15</v>
      </c>
      <c r="O2058" s="15">
        <f>K2058*N2058</f>
        <v/>
      </c>
      <c r="P2058">
        <f>IF(E2058=0,0.3,IF(D2058=1,IF(C2058&gt;=Params!$B$13-3,IF(C2058&lt;Params!$B$13,Params!$B$20,0.3),0.3),IF(C2058&gt;=Params!$B$15-3,IF(C2058&lt;Params!$B$15,Params!$B$21,0.3),0.3)))</f>
        <v/>
      </c>
    </row>
    <row r="2059" ht="15" customHeight="1" s="1">
      <c r="A2059" s="9" t="n">
        <v>2056</v>
      </c>
      <c r="B2059" s="6" t="inlineStr">
        <is>
          <t>27/03</t>
        </is>
      </c>
      <c r="C2059" s="6" t="n">
        <v>15</v>
      </c>
      <c r="D2059" s="6" t="n">
        <v>0</v>
      </c>
      <c r="E2059" s="10">
        <f>IF(D2059=1, IF(OR(C2059&lt;10, C2059&gt;=15),1,0), IF(OR(C2059&lt;7, C2059&gt;=18),1,0))</f>
        <v/>
      </c>
      <c r="F2059" s="11" t="n">
        <v>0</v>
      </c>
      <c r="G2059" s="12">
        <f>0.45*8</f>
        <v/>
      </c>
      <c r="H2059" s="12">
        <f>F2059-G2059</f>
        <v/>
      </c>
      <c r="I2059" s="10">
        <f>IF(E2059=0,"Fora",IF(E2058=0,"Carg xar",IF(H2059&lt;0,IF(M2059&lt;0.9,"Carg FV","Stby"),IF(M2059&gt;P2059,"V2H",IF(M2059&lt;0.9,"Carg xar","Stby")))))</f>
        <v/>
      </c>
      <c r="J2059" s="12">
        <f>IF(OR(I2059="Carg FV",I2059="Carg xar"),MIN(IF(I2059="Carg FV",ABS(H2059),7.4),7.4,MAX(0,(0.9-M2059)*40)*0.95),0)</f>
        <v/>
      </c>
      <c r="K2059" s="12">
        <f>IF(I2059="V2H",MIN(MAX(0,H2059),7.4,MAX(0,(M2059-P2059)*40)*0.95),0)</f>
        <v/>
      </c>
      <c r="L2059" s="12">
        <f>IF(E2059=0,0,MAX(0,H2059-K2059))</f>
        <v/>
      </c>
      <c r="M2059" s="13">
        <f>M2058+J2058/40-IF(I2058="V2H",K2058/(0.95*40),0)-IF(E2059=0,IF(E2058=1,IF(D2059=1,30,40)*0.18/(2*40),0),0)-IF(E2059=1,IF(E2058=0,IF(D2059=1,30,40)*0.18/(2*40),0),0)</f>
        <v/>
      </c>
      <c r="N2059" s="14" t="n">
        <v>0.15</v>
      </c>
      <c r="O2059" s="15">
        <f>K2059*N2059</f>
        <v/>
      </c>
      <c r="P2059">
        <f>IF(E2059=0,0.3,IF(D2059=1,IF(C2059&gt;=Params!$B$13-3,IF(C2059&lt;Params!$B$13,Params!$B$20,0.3),0.3),IF(C2059&gt;=Params!$B$15-3,IF(C2059&lt;Params!$B$15,Params!$B$21,0.3),0.3)))</f>
        <v/>
      </c>
    </row>
    <row r="2060" ht="15" customHeight="1" s="1">
      <c r="A2060" s="9" t="n">
        <v>2057</v>
      </c>
      <c r="B2060" s="6" t="inlineStr">
        <is>
          <t>27/03</t>
        </is>
      </c>
      <c r="C2060" s="6" t="n">
        <v>16</v>
      </c>
      <c r="D2060" s="6" t="n">
        <v>0</v>
      </c>
      <c r="E2060" s="10">
        <f>IF(D2060=1, IF(OR(C2060&lt;10, C2060&gt;=15),1,0), IF(OR(C2060&lt;7, C2060&gt;=18),1,0))</f>
        <v/>
      </c>
      <c r="F2060" s="11" t="n">
        <v>0</v>
      </c>
      <c r="G2060" s="12">
        <f>0.25*8</f>
        <v/>
      </c>
      <c r="H2060" s="12">
        <f>F2060-G2060</f>
        <v/>
      </c>
      <c r="I2060" s="10">
        <f>IF(E2060=0,"Fora",IF(E2059=0,"Carg xar",IF(H2060&lt;0,IF(M2060&lt;0.9,"Carg FV","Stby"),IF(M2060&gt;P2060,"V2H",IF(M2060&lt;0.9,"Carg xar","Stby")))))</f>
        <v/>
      </c>
      <c r="J2060" s="12">
        <f>IF(OR(I2060="Carg FV",I2060="Carg xar"),MIN(IF(I2060="Carg FV",ABS(H2060),7.4),7.4,MAX(0,(0.9-M2060)*40)*0.95),0)</f>
        <v/>
      </c>
      <c r="K2060" s="12">
        <f>IF(I2060="V2H",MIN(MAX(0,H2060),7.4,MAX(0,(M2060-P2060)*40)*0.95),0)</f>
        <v/>
      </c>
      <c r="L2060" s="12">
        <f>IF(E2060=0,0,MAX(0,H2060-K2060))</f>
        <v/>
      </c>
      <c r="M2060" s="13">
        <f>M2059+J2059/40-IF(I2059="V2H",K2059/(0.95*40),0)-IF(E2060=0,IF(E2059=1,IF(D2060=1,30,40)*0.18/(2*40),0),0)-IF(E2060=1,IF(E2059=0,IF(D2060=1,30,40)*0.18/(2*40),0),0)</f>
        <v/>
      </c>
      <c r="N2060" s="14" t="n">
        <v>0.15</v>
      </c>
      <c r="O2060" s="15">
        <f>K2060*N2060</f>
        <v/>
      </c>
      <c r="P2060">
        <f>IF(E2060=0,0.3,IF(D2060=1,IF(C2060&gt;=Params!$B$13-3,IF(C2060&lt;Params!$B$13,Params!$B$20,0.3),0.3),IF(C2060&gt;=Params!$B$15-3,IF(C2060&lt;Params!$B$15,Params!$B$21,0.3),0.3)))</f>
        <v/>
      </c>
    </row>
    <row r="2061" ht="15" customHeight="1" s="1">
      <c r="A2061" s="9" t="n">
        <v>2058</v>
      </c>
      <c r="B2061" s="6" t="inlineStr">
        <is>
          <t>27/03</t>
        </is>
      </c>
      <c r="C2061" s="6" t="n">
        <v>17</v>
      </c>
      <c r="D2061" s="6" t="n">
        <v>0</v>
      </c>
      <c r="E2061" s="10">
        <f>IF(D2061=1, IF(OR(C2061&lt;10, C2061&gt;=15),1,0), IF(OR(C2061&lt;7, C2061&gt;=18),1,0))</f>
        <v/>
      </c>
      <c r="F2061" s="11" t="n">
        <v>0.877</v>
      </c>
      <c r="G2061" s="12">
        <f>0.08*8</f>
        <v/>
      </c>
      <c r="H2061" s="12">
        <f>F2061-G2061</f>
        <v/>
      </c>
      <c r="I2061" s="10">
        <f>IF(E2061=0,"Fora",IF(E2060=0,"Carg xar",IF(H2061&lt;0,IF(M2061&lt;0.9,"Carg FV","Stby"),IF(M2061&gt;P2061,"V2H",IF(M2061&lt;0.9,"Carg xar","Stby")))))</f>
        <v/>
      </c>
      <c r="J2061" s="12">
        <f>IF(OR(I2061="Carg FV",I2061="Carg xar"),MIN(IF(I2061="Carg FV",ABS(H2061),7.4),7.4,MAX(0,(0.9-M2061)*40)*0.95),0)</f>
        <v/>
      </c>
      <c r="K2061" s="12">
        <f>IF(I2061="V2H",MIN(MAX(0,H2061),7.4,MAX(0,(M2061-P2061)*40)*0.95),0)</f>
        <v/>
      </c>
      <c r="L2061" s="12">
        <f>IF(E2061=0,0,MAX(0,H2061-K2061))</f>
        <v/>
      </c>
      <c r="M2061" s="13">
        <f>M2060+J2060/40-IF(I2060="V2H",K2060/(0.95*40),0)-IF(E2061=0,IF(E2060=1,IF(D2061=1,30,40)*0.18/(2*40),0),0)-IF(E2061=1,IF(E2060=0,IF(D2061=1,30,40)*0.18/(2*40),0),0)</f>
        <v/>
      </c>
      <c r="N2061" s="14" t="n">
        <v>0.15</v>
      </c>
      <c r="O2061" s="15">
        <f>K2061*N2061</f>
        <v/>
      </c>
      <c r="P2061">
        <f>IF(E2061=0,0.3,IF(D2061=1,IF(C2061&gt;=Params!$B$13-3,IF(C2061&lt;Params!$B$13,Params!$B$20,0.3),0.3),IF(C2061&gt;=Params!$B$15-3,IF(C2061&lt;Params!$B$15,Params!$B$21,0.3),0.3)))</f>
        <v/>
      </c>
    </row>
    <row r="2062" ht="15" customHeight="1" s="1">
      <c r="A2062" s="9" t="n">
        <v>2059</v>
      </c>
      <c r="B2062" s="6" t="inlineStr">
        <is>
          <t>27/03</t>
        </is>
      </c>
      <c r="C2062" s="6" t="n">
        <v>18</v>
      </c>
      <c r="D2062" s="6" t="n">
        <v>0</v>
      </c>
      <c r="E2062" s="10">
        <f>IF(D2062=1, IF(OR(C2062&lt;10, C2062&gt;=15),1,0), IF(OR(C2062&lt;7, C2062&gt;=18),1,0))</f>
        <v/>
      </c>
      <c r="F2062" s="11" t="n">
        <v>2.207</v>
      </c>
      <c r="G2062" s="12">
        <f>0*8</f>
        <v/>
      </c>
      <c r="H2062" s="12">
        <f>F2062-G2062</f>
        <v/>
      </c>
      <c r="I2062" s="10">
        <f>IF(E2062=0,"Fora",IF(E2061=0,"Carg xar",IF(H2062&lt;0,IF(M2062&lt;0.9,"Carg FV","Stby"),IF(M2062&gt;P2062,"V2H",IF(M2062&lt;0.9,"Carg xar","Stby")))))</f>
        <v/>
      </c>
      <c r="J2062" s="12">
        <f>IF(OR(I2062="Carg FV",I2062="Carg xar"),MIN(IF(I2062="Carg FV",ABS(H2062),7.4),7.4,MAX(0,(0.9-M2062)*40)*0.95),0)</f>
        <v/>
      </c>
      <c r="K2062" s="12">
        <f>IF(I2062="V2H",MIN(MAX(0,H2062),7.4,MAX(0,(M2062-P2062)*40)*0.95),0)</f>
        <v/>
      </c>
      <c r="L2062" s="12">
        <f>IF(E2062=0,0,MAX(0,H2062-K2062))</f>
        <v/>
      </c>
      <c r="M2062" s="13">
        <f>M2061+J2061/40-IF(I2061="V2H",K2061/(0.95*40),0)-IF(E2062=0,IF(E2061=1,IF(D2062=1,30,40)*0.18/(2*40),0),0)-IF(E2062=1,IF(E2061=0,IF(D2062=1,30,40)*0.18/(2*40),0),0)</f>
        <v/>
      </c>
      <c r="N2062" s="14" t="n">
        <v>0.2</v>
      </c>
      <c r="O2062" s="15">
        <f>K2062*N2062</f>
        <v/>
      </c>
      <c r="P2062">
        <f>IF(E2062=0,0.3,IF(D2062=1,IF(C2062&gt;=Params!$B$13-3,IF(C2062&lt;Params!$B$13,Params!$B$20,0.3),0.3),IF(C2062&gt;=Params!$B$15-3,IF(C2062&lt;Params!$B$15,Params!$B$21,0.3),0.3)))</f>
        <v/>
      </c>
    </row>
    <row r="2063" ht="15" customHeight="1" s="1">
      <c r="A2063" s="9" t="n">
        <v>2060</v>
      </c>
      <c r="B2063" s="6" t="inlineStr">
        <is>
          <t>27/03</t>
        </is>
      </c>
      <c r="C2063" s="6" t="n">
        <v>19</v>
      </c>
      <c r="D2063" s="6" t="n">
        <v>0</v>
      </c>
      <c r="E2063" s="10">
        <f>IF(D2063=1, IF(OR(C2063&lt;10, C2063&gt;=15),1,0), IF(OR(C2063&lt;7, C2063&gt;=18),1,0))</f>
        <v/>
      </c>
      <c r="F2063" s="11" t="n">
        <v>2.139</v>
      </c>
      <c r="G2063" s="12">
        <f>0*8</f>
        <v/>
      </c>
      <c r="H2063" s="12">
        <f>F2063-G2063</f>
        <v/>
      </c>
      <c r="I2063" s="10">
        <f>IF(E2063=0,"Fora",IF(E2062=0,"Carg xar",IF(H2063&lt;0,IF(M2063&lt;0.9,"Carg FV","Stby"),IF(M2063&gt;P2063,"V2H",IF(M2063&lt;0.9,"Carg xar","Stby")))))</f>
        <v/>
      </c>
      <c r="J2063" s="12">
        <f>IF(OR(I2063="Carg FV",I2063="Carg xar"),MIN(IF(I2063="Carg FV",ABS(H2063),7.4),7.4,MAX(0,(0.9-M2063)*40)*0.95),0)</f>
        <v/>
      </c>
      <c r="K2063" s="12">
        <f>IF(I2063="V2H",MIN(MAX(0,H2063),7.4,MAX(0,(M2063-P2063)*40)*0.95),0)</f>
        <v/>
      </c>
      <c r="L2063" s="12">
        <f>IF(E2063=0,0,MAX(0,H2063-K2063))</f>
        <v/>
      </c>
      <c r="M2063" s="13">
        <f>M2062+J2062/40-IF(I2062="V2H",K2062/(0.95*40),0)-IF(E2063=0,IF(E2062=1,IF(D2063=1,30,40)*0.18/(2*40),0),0)-IF(E2063=1,IF(E2062=0,IF(D2063=1,30,40)*0.18/(2*40),0),0)</f>
        <v/>
      </c>
      <c r="N2063" s="14" t="n">
        <v>0.2</v>
      </c>
      <c r="O2063" s="15">
        <f>K2063*N2063</f>
        <v/>
      </c>
      <c r="P2063">
        <f>IF(E2063=0,0.3,IF(D2063=1,IF(C2063&gt;=Params!$B$13-3,IF(C2063&lt;Params!$B$13,Params!$B$20,0.3),0.3),IF(C2063&gt;=Params!$B$15-3,IF(C2063&lt;Params!$B$15,Params!$B$21,0.3),0.3)))</f>
        <v/>
      </c>
    </row>
    <row r="2064" ht="15" customHeight="1" s="1">
      <c r="A2064" s="9" t="n">
        <v>2061</v>
      </c>
      <c r="B2064" s="6" t="inlineStr">
        <is>
          <t>27/03</t>
        </is>
      </c>
      <c r="C2064" s="6" t="n">
        <v>20</v>
      </c>
      <c r="D2064" s="6" t="n">
        <v>0</v>
      </c>
      <c r="E2064" s="10">
        <f>IF(D2064=1, IF(OR(C2064&lt;10, C2064&gt;=15),1,0), IF(OR(C2064&lt;7, C2064&gt;=18),1,0))</f>
        <v/>
      </c>
      <c r="F2064" s="11" t="n">
        <v>2.591</v>
      </c>
      <c r="G2064" s="12">
        <f>0*8</f>
        <v/>
      </c>
      <c r="H2064" s="12">
        <f>F2064-G2064</f>
        <v/>
      </c>
      <c r="I2064" s="10">
        <f>IF(E2064=0,"Fora",IF(E2063=0,"Carg xar",IF(H2064&lt;0,IF(M2064&lt;0.9,"Carg FV","Stby"),IF(M2064&gt;P2064,"V2H",IF(M2064&lt;0.9,"Carg xar","Stby")))))</f>
        <v/>
      </c>
      <c r="J2064" s="12">
        <f>IF(OR(I2064="Carg FV",I2064="Carg xar"),MIN(IF(I2064="Carg FV",ABS(H2064),7.4),7.4,MAX(0,(0.9-M2064)*40)*0.95),0)</f>
        <v/>
      </c>
      <c r="K2064" s="12">
        <f>IF(I2064="V2H",MIN(MAX(0,H2064),7.4,MAX(0,(M2064-P2064)*40)*0.95),0)</f>
        <v/>
      </c>
      <c r="L2064" s="12">
        <f>IF(E2064=0,0,MAX(0,H2064-K2064))</f>
        <v/>
      </c>
      <c r="M2064" s="13">
        <f>M2063+J2063/40-IF(I2063="V2H",K2063/(0.95*40),0)-IF(E2064=0,IF(E2063=1,IF(D2064=1,30,40)*0.18/(2*40),0),0)-IF(E2064=1,IF(E2063=0,IF(D2064=1,30,40)*0.18/(2*40),0),0)</f>
        <v/>
      </c>
      <c r="N2064" s="14" t="n">
        <v>0.2</v>
      </c>
      <c r="O2064" s="15">
        <f>K2064*N2064</f>
        <v/>
      </c>
      <c r="P2064">
        <f>IF(E2064=0,0.3,IF(D2064=1,IF(C2064&gt;=Params!$B$13-3,IF(C2064&lt;Params!$B$13,Params!$B$20,0.3),0.3),IF(C2064&gt;=Params!$B$15-3,IF(C2064&lt;Params!$B$15,Params!$B$21,0.3),0.3)))</f>
        <v/>
      </c>
    </row>
    <row r="2065" ht="15" customHeight="1" s="1">
      <c r="A2065" s="9" t="n">
        <v>2062</v>
      </c>
      <c r="B2065" s="6" t="inlineStr">
        <is>
          <t>27/03</t>
        </is>
      </c>
      <c r="C2065" s="6" t="n">
        <v>21</v>
      </c>
      <c r="D2065" s="6" t="n">
        <v>0</v>
      </c>
      <c r="E2065" s="10">
        <f>IF(D2065=1, IF(OR(C2065&lt;10, C2065&gt;=15),1,0), IF(OR(C2065&lt;7, C2065&gt;=18),1,0))</f>
        <v/>
      </c>
      <c r="F2065" s="11" t="n">
        <v>3.034</v>
      </c>
      <c r="G2065" s="12">
        <f>0*8</f>
        <v/>
      </c>
      <c r="H2065" s="12">
        <f>F2065-G2065</f>
        <v/>
      </c>
      <c r="I2065" s="10">
        <f>IF(E2065=0,"Fora",IF(E2064=0,"Carg xar",IF(H2065&lt;0,IF(M2065&lt;0.9,"Carg FV","Stby"),IF(M2065&gt;P2065,"V2H",IF(M2065&lt;0.9,"Carg xar","Stby")))))</f>
        <v/>
      </c>
      <c r="J2065" s="12">
        <f>IF(OR(I2065="Carg FV",I2065="Carg xar"),MIN(IF(I2065="Carg FV",ABS(H2065),7.4),7.4,MAX(0,(0.9-M2065)*40)*0.95),0)</f>
        <v/>
      </c>
      <c r="K2065" s="12">
        <f>IF(I2065="V2H",MIN(MAX(0,H2065),7.4,MAX(0,(M2065-P2065)*40)*0.95),0)</f>
        <v/>
      </c>
      <c r="L2065" s="12">
        <f>IF(E2065=0,0,MAX(0,H2065-K2065))</f>
        <v/>
      </c>
      <c r="M2065" s="13">
        <f>M2064+J2064/40-IF(I2064="V2H",K2064/(0.95*40),0)-IF(E2065=0,IF(E2064=1,IF(D2065=1,30,40)*0.18/(2*40),0),0)-IF(E2065=1,IF(E2064=0,IF(D2065=1,30,40)*0.18/(2*40),0),0)</f>
        <v/>
      </c>
      <c r="N2065" s="14" t="n">
        <v>0.2</v>
      </c>
      <c r="O2065" s="15">
        <f>K2065*N2065</f>
        <v/>
      </c>
      <c r="P2065">
        <f>IF(E2065=0,0.3,IF(D2065=1,IF(C2065&gt;=Params!$B$13-3,IF(C2065&lt;Params!$B$13,Params!$B$20,0.3),0.3),IF(C2065&gt;=Params!$B$15-3,IF(C2065&lt;Params!$B$15,Params!$B$21,0.3),0.3)))</f>
        <v/>
      </c>
    </row>
    <row r="2066" ht="15" customHeight="1" s="1">
      <c r="A2066" s="9" t="n">
        <v>2063</v>
      </c>
      <c r="B2066" s="6" t="inlineStr">
        <is>
          <t>27/03</t>
        </is>
      </c>
      <c r="C2066" s="6" t="n">
        <v>22</v>
      </c>
      <c r="D2066" s="6" t="n">
        <v>0</v>
      </c>
      <c r="E2066" s="10">
        <f>IF(D2066=1, IF(OR(C2066&lt;10, C2066&gt;=15),1,0), IF(OR(C2066&lt;7, C2066&gt;=18),1,0))</f>
        <v/>
      </c>
      <c r="F2066" s="11" t="n">
        <v>3.119</v>
      </c>
      <c r="G2066" s="12">
        <f>0*8</f>
        <v/>
      </c>
      <c r="H2066" s="12">
        <f>F2066-G2066</f>
        <v/>
      </c>
      <c r="I2066" s="10">
        <f>IF(E2066=0,"Fora",IF(E2065=0,"Carg xar",IF(H2066&lt;0,IF(M2066&lt;0.9,"Carg FV","Stby"),IF(M2066&gt;P2066,"V2H",IF(M2066&lt;0.9,"Carg xar","Stby")))))</f>
        <v/>
      </c>
      <c r="J2066" s="12">
        <f>IF(OR(I2066="Carg FV",I2066="Carg xar"),MIN(IF(I2066="Carg FV",ABS(H2066),7.4),7.4,MAX(0,(0.9-M2066)*40)*0.95),0)</f>
        <v/>
      </c>
      <c r="K2066" s="12">
        <f>IF(I2066="V2H",MIN(MAX(0,H2066),7.4,MAX(0,(M2066-P2066)*40)*0.95),0)</f>
        <v/>
      </c>
      <c r="L2066" s="12">
        <f>IF(E2066=0,0,MAX(0,H2066-K2066))</f>
        <v/>
      </c>
      <c r="M2066" s="13">
        <f>M2065+J2065/40-IF(I2065="V2H",K2065/(0.95*40),0)-IF(E2066=0,IF(E2065=1,IF(D2066=1,30,40)*0.18/(2*40),0),0)-IF(E2066=1,IF(E2065=0,IF(D2066=1,30,40)*0.18/(2*40),0),0)</f>
        <v/>
      </c>
      <c r="N2066" s="14" t="n">
        <v>0.15</v>
      </c>
      <c r="O2066" s="15">
        <f>K2066*N2066</f>
        <v/>
      </c>
      <c r="P2066">
        <f>IF(E2066=0,0.3,IF(D2066=1,IF(C2066&gt;=Params!$B$13-3,IF(C2066&lt;Params!$B$13,Params!$B$20,0.3),0.3),IF(C2066&gt;=Params!$B$15-3,IF(C2066&lt;Params!$B$15,Params!$B$21,0.3),0.3)))</f>
        <v/>
      </c>
    </row>
    <row r="2067" ht="15" customHeight="1" s="1">
      <c r="A2067" s="9" t="n">
        <v>2064</v>
      </c>
      <c r="B2067" s="6" t="inlineStr">
        <is>
          <t>27/03</t>
        </is>
      </c>
      <c r="C2067" s="6" t="n">
        <v>23</v>
      </c>
      <c r="D2067" s="6" t="n">
        <v>0</v>
      </c>
      <c r="E2067" s="10">
        <f>IF(D2067=1, IF(OR(C2067&lt;10, C2067&gt;=15),1,0), IF(OR(C2067&lt;7, C2067&gt;=18),1,0))</f>
        <v/>
      </c>
      <c r="F2067" s="11" t="n">
        <v>2.574</v>
      </c>
      <c r="G2067" s="12">
        <f>0*8</f>
        <v/>
      </c>
      <c r="H2067" s="12">
        <f>F2067-G2067</f>
        <v/>
      </c>
      <c r="I2067" s="10">
        <f>IF(E2067=0,"Fora",IF(E2066=0,"Carg xar",IF(H2067&lt;0,IF(M2067&lt;0.9,"Carg FV","Stby"),IF(M2067&gt;P2067,"V2H",IF(M2067&lt;0.9,"Carg xar","Stby")))))</f>
        <v/>
      </c>
      <c r="J2067" s="12">
        <f>IF(OR(I2067="Carg FV",I2067="Carg xar"),MIN(IF(I2067="Carg FV",ABS(H2067),7.4),7.4,MAX(0,(0.9-M2067)*40)*0.95),0)</f>
        <v/>
      </c>
      <c r="K2067" s="12">
        <f>IF(I2067="V2H",MIN(MAX(0,H2067),7.4,MAX(0,(M2067-P2067)*40)*0.95),0)</f>
        <v/>
      </c>
      <c r="L2067" s="12">
        <f>IF(E2067=0,0,MAX(0,H2067-K2067))</f>
        <v/>
      </c>
      <c r="M2067" s="13">
        <f>M2066+J2066/40-IF(I2066="V2H",K2066/(0.95*40),0)-IF(E2067=0,IF(E2066=1,IF(D2067=1,30,40)*0.18/(2*40),0),0)-IF(E2067=1,IF(E2066=0,IF(D2067=1,30,40)*0.18/(2*40),0),0)</f>
        <v/>
      </c>
      <c r="N2067" s="14" t="n">
        <v>0.15</v>
      </c>
      <c r="O2067" s="15">
        <f>K2067*N2067</f>
        <v/>
      </c>
      <c r="P2067">
        <f>IF(E2067=0,0.3,IF(D2067=1,IF(C2067&gt;=Params!$B$13-3,IF(C2067&lt;Params!$B$13,Params!$B$20,0.3),0.3),IF(C2067&gt;=Params!$B$15-3,IF(C2067&lt;Params!$B$15,Params!$B$21,0.3),0.3)))</f>
        <v/>
      </c>
    </row>
    <row r="2068" ht="15" customHeight="1" s="1">
      <c r="A2068" s="9" t="n">
        <v>2065</v>
      </c>
      <c r="B2068" s="6" t="inlineStr">
        <is>
          <t>28/03</t>
        </is>
      </c>
      <c r="C2068" s="6" t="n">
        <v>0</v>
      </c>
      <c r="D2068" s="6" t="n">
        <v>0</v>
      </c>
      <c r="E2068" s="10">
        <f>IF(D2068=1, IF(OR(C2068&lt;10, C2068&gt;=15),1,0), IF(OR(C2068&lt;7, C2068&gt;=18),1,0))</f>
        <v/>
      </c>
      <c r="F2068" s="11" t="n">
        <v>1.896</v>
      </c>
      <c r="G2068" s="12">
        <f>0*8</f>
        <v/>
      </c>
      <c r="H2068" s="12">
        <f>F2068-G2068</f>
        <v/>
      </c>
      <c r="I2068" s="10">
        <f>IF(E2068=0,"Fora",IF(E2067=0,"Carg xar",IF(H2068&lt;0,IF(M2068&lt;0.9,"Carg FV","Stby"),IF(M2068&gt;P2068,"V2H",IF(M2068&lt;0.9,"Carg xar","Stby")))))</f>
        <v/>
      </c>
      <c r="J2068" s="12">
        <f>IF(OR(I2068="Carg FV",I2068="Carg xar"),MIN(IF(I2068="Carg FV",ABS(H2068),7.4),7.4,MAX(0,(0.9-M2068)*40)*0.95),0)</f>
        <v/>
      </c>
      <c r="K2068" s="12">
        <f>IF(I2068="V2H",MIN(MAX(0,H2068),7.4,MAX(0,(M2068-P2068)*40)*0.95),0)</f>
        <v/>
      </c>
      <c r="L2068" s="12">
        <f>IF(E2068=0,0,MAX(0,H2068-K2068))</f>
        <v/>
      </c>
      <c r="M2068" s="13">
        <f>M2067+J2067/40-IF(I2067="V2H",K2067/(0.95*40),0)-IF(E2068=0,IF(E2067=1,IF(D2068=1,30,40)*0.18/(2*40),0),0)-IF(E2068=1,IF(E2067=0,IF(D2068=1,30,40)*0.18/(2*40),0),0)</f>
        <v/>
      </c>
      <c r="N2068" s="14" t="n">
        <v>0.09</v>
      </c>
      <c r="O2068" s="15">
        <f>K2068*N2068</f>
        <v/>
      </c>
      <c r="P2068">
        <f>IF(E2068=0,0.3,IF(D2068=1,IF(C2068&gt;=Params!$B$13-3,IF(C2068&lt;Params!$B$13,Params!$B$20,0.3),0.3),IF(C2068&gt;=Params!$B$15-3,IF(C2068&lt;Params!$B$15,Params!$B$21,0.3),0.3)))</f>
        <v/>
      </c>
    </row>
    <row r="2069" ht="15" customHeight="1" s="1">
      <c r="A2069" s="9" t="n">
        <v>2066</v>
      </c>
      <c r="B2069" s="6" t="inlineStr">
        <is>
          <t>28/03</t>
        </is>
      </c>
      <c r="C2069" s="6" t="n">
        <v>1</v>
      </c>
      <c r="D2069" s="6" t="n">
        <v>0</v>
      </c>
      <c r="E2069" s="10">
        <f>IF(D2069=1, IF(OR(C2069&lt;10, C2069&gt;=15),1,0), IF(OR(C2069&lt;7, C2069&gt;=18),1,0))</f>
        <v/>
      </c>
      <c r="F2069" s="11" t="n">
        <v>2.261</v>
      </c>
      <c r="G2069" s="12">
        <f>0*8</f>
        <v/>
      </c>
      <c r="H2069" s="12">
        <f>F2069-G2069</f>
        <v/>
      </c>
      <c r="I2069" s="10">
        <f>IF(E2069=0,"Fora",IF(E2068=0,"Carg xar",IF(H2069&lt;0,IF(M2069&lt;0.9,"Carg FV","Stby"),IF(M2069&gt;P2069,"V2H",IF(M2069&lt;0.9,"Carg xar","Stby")))))</f>
        <v/>
      </c>
      <c r="J2069" s="12">
        <f>IF(OR(I2069="Carg FV",I2069="Carg xar"),MIN(IF(I2069="Carg FV",ABS(H2069),7.4),7.4,MAX(0,(0.9-M2069)*40)*0.95),0)</f>
        <v/>
      </c>
      <c r="K2069" s="12">
        <f>IF(I2069="V2H",MIN(MAX(0,H2069),7.4,MAX(0,(M2069-P2069)*40)*0.95),0)</f>
        <v/>
      </c>
      <c r="L2069" s="12">
        <f>IF(E2069=0,0,MAX(0,H2069-K2069))</f>
        <v/>
      </c>
      <c r="M2069" s="13">
        <f>M2068+J2068/40-IF(I2068="V2H",K2068/(0.95*40),0)-IF(E2069=0,IF(E2068=1,IF(D2069=1,30,40)*0.18/(2*40),0),0)-IF(E2069=1,IF(E2068=0,IF(D2069=1,30,40)*0.18/(2*40),0),0)</f>
        <v/>
      </c>
      <c r="N2069" s="14" t="n">
        <v>0.09</v>
      </c>
      <c r="O2069" s="15">
        <f>K2069*N2069</f>
        <v/>
      </c>
      <c r="P2069">
        <f>IF(E2069=0,0.3,IF(D2069=1,IF(C2069&gt;=Params!$B$13-3,IF(C2069&lt;Params!$B$13,Params!$B$20,0.3),0.3),IF(C2069&gt;=Params!$B$15-3,IF(C2069&lt;Params!$B$15,Params!$B$21,0.3),0.3)))</f>
        <v/>
      </c>
    </row>
    <row r="2070" ht="15" customHeight="1" s="1">
      <c r="A2070" s="9" t="n">
        <v>2067</v>
      </c>
      <c r="B2070" s="6" t="inlineStr">
        <is>
          <t>28/03</t>
        </is>
      </c>
      <c r="C2070" s="6" t="n">
        <v>2</v>
      </c>
      <c r="D2070" s="6" t="n">
        <v>0</v>
      </c>
      <c r="E2070" s="10">
        <f>IF(D2070=1, IF(OR(C2070&lt;10, C2070&gt;=15),1,0), IF(OR(C2070&lt;7, C2070&gt;=18),1,0))</f>
        <v/>
      </c>
      <c r="F2070" s="11" t="n">
        <v>2.222</v>
      </c>
      <c r="G2070" s="12">
        <f>0*8</f>
        <v/>
      </c>
      <c r="H2070" s="12">
        <f>F2070-G2070</f>
        <v/>
      </c>
      <c r="I2070" s="10">
        <f>IF(E2070=0,"Fora",IF(E2069=0,"Carg xar",IF(H2070&lt;0,IF(M2070&lt;0.9,"Carg FV","Stby"),IF(M2070&gt;P2070,"V2H",IF(M2070&lt;0.9,"Carg xar","Stby")))))</f>
        <v/>
      </c>
      <c r="J2070" s="12">
        <f>IF(OR(I2070="Carg FV",I2070="Carg xar"),MIN(IF(I2070="Carg FV",ABS(H2070),7.4),7.4,MAX(0,(0.9-M2070)*40)*0.95),0)</f>
        <v/>
      </c>
      <c r="K2070" s="12">
        <f>IF(I2070="V2H",MIN(MAX(0,H2070),7.4,MAX(0,(M2070-P2070)*40)*0.95),0)</f>
        <v/>
      </c>
      <c r="L2070" s="12">
        <f>IF(E2070=0,0,MAX(0,H2070-K2070))</f>
        <v/>
      </c>
      <c r="M2070" s="13">
        <f>M2069+J2069/40-IF(I2069="V2H",K2069/(0.95*40),0)-IF(E2070=0,IF(E2069=1,IF(D2070=1,30,40)*0.18/(2*40),0),0)-IF(E2070=1,IF(E2069=0,IF(D2070=1,30,40)*0.18/(2*40),0),0)</f>
        <v/>
      </c>
      <c r="N2070" s="14" t="n">
        <v>0.09</v>
      </c>
      <c r="O2070" s="15">
        <f>K2070*N2070</f>
        <v/>
      </c>
      <c r="P2070">
        <f>IF(E2070=0,0.3,IF(D2070=1,IF(C2070&gt;=Params!$B$13-3,IF(C2070&lt;Params!$B$13,Params!$B$20,0.3),0.3),IF(C2070&gt;=Params!$B$15-3,IF(C2070&lt;Params!$B$15,Params!$B$21,0.3),0.3)))</f>
        <v/>
      </c>
    </row>
    <row r="2071" ht="15" customHeight="1" s="1">
      <c r="A2071" s="9" t="n">
        <v>2068</v>
      </c>
      <c r="B2071" s="6" t="inlineStr">
        <is>
          <t>28/03</t>
        </is>
      </c>
      <c r="C2071" s="6" t="n">
        <v>3</v>
      </c>
      <c r="D2071" s="6" t="n">
        <v>0</v>
      </c>
      <c r="E2071" s="10">
        <f>IF(D2071=1, IF(OR(C2071&lt;10, C2071&gt;=15),1,0), IF(OR(C2071&lt;7, C2071&gt;=18),1,0))</f>
        <v/>
      </c>
      <c r="F2071" s="11" t="n">
        <v>1.872</v>
      </c>
      <c r="G2071" s="12">
        <f>0*8</f>
        <v/>
      </c>
      <c r="H2071" s="12">
        <f>F2071-G2071</f>
        <v/>
      </c>
      <c r="I2071" s="10">
        <f>IF(E2071=0,"Fora",IF(E2070=0,"Carg xar",IF(H2071&lt;0,IF(M2071&lt;0.9,"Carg FV","Stby"),IF(M2071&gt;P2071,"V2H",IF(M2071&lt;0.9,"Carg xar","Stby")))))</f>
        <v/>
      </c>
      <c r="J2071" s="12">
        <f>IF(OR(I2071="Carg FV",I2071="Carg xar"),MIN(IF(I2071="Carg FV",ABS(H2071),7.4),7.4,MAX(0,(0.9-M2071)*40)*0.95),0)</f>
        <v/>
      </c>
      <c r="K2071" s="12">
        <f>IF(I2071="V2H",MIN(MAX(0,H2071),7.4,MAX(0,(M2071-P2071)*40)*0.95),0)</f>
        <v/>
      </c>
      <c r="L2071" s="12">
        <f>IF(E2071=0,0,MAX(0,H2071-K2071))</f>
        <v/>
      </c>
      <c r="M2071" s="13">
        <f>M2070+J2070/40-IF(I2070="V2H",K2070/(0.95*40),0)-IF(E2071=0,IF(E2070=1,IF(D2071=1,30,40)*0.18/(2*40),0),0)-IF(E2071=1,IF(E2070=0,IF(D2071=1,30,40)*0.18/(2*40),0),0)</f>
        <v/>
      </c>
      <c r="N2071" s="14" t="n">
        <v>0.09</v>
      </c>
      <c r="O2071" s="15">
        <f>K2071*N2071</f>
        <v/>
      </c>
      <c r="P2071">
        <f>IF(E2071=0,0.3,IF(D2071=1,IF(C2071&gt;=Params!$B$13-3,IF(C2071&lt;Params!$B$13,Params!$B$20,0.3),0.3),IF(C2071&gt;=Params!$B$15-3,IF(C2071&lt;Params!$B$15,Params!$B$21,0.3),0.3)))</f>
        <v/>
      </c>
    </row>
    <row r="2072" ht="15" customHeight="1" s="1">
      <c r="A2072" s="9" t="n">
        <v>2069</v>
      </c>
      <c r="B2072" s="6" t="inlineStr">
        <is>
          <t>28/03</t>
        </is>
      </c>
      <c r="C2072" s="6" t="n">
        <v>4</v>
      </c>
      <c r="D2072" s="6" t="n">
        <v>0</v>
      </c>
      <c r="E2072" s="10">
        <f>IF(D2072=1, IF(OR(C2072&lt;10, C2072&gt;=15),1,0), IF(OR(C2072&lt;7, C2072&gt;=18),1,0))</f>
        <v/>
      </c>
      <c r="F2072" s="11" t="n">
        <v>2.168</v>
      </c>
      <c r="G2072" s="12">
        <f>0*8</f>
        <v/>
      </c>
      <c r="H2072" s="12">
        <f>F2072-G2072</f>
        <v/>
      </c>
      <c r="I2072" s="10">
        <f>IF(E2072=0,"Fora",IF(E2071=0,"Carg xar",IF(H2072&lt;0,IF(M2072&lt;0.9,"Carg FV","Stby"),IF(M2072&gt;P2072,"V2H",IF(M2072&lt;0.9,"Carg xar","Stby")))))</f>
        <v/>
      </c>
      <c r="J2072" s="12">
        <f>IF(OR(I2072="Carg FV",I2072="Carg xar"),MIN(IF(I2072="Carg FV",ABS(H2072),7.4),7.4,MAX(0,(0.9-M2072)*40)*0.95),0)</f>
        <v/>
      </c>
      <c r="K2072" s="12">
        <f>IF(I2072="V2H",MIN(MAX(0,H2072),7.4,MAX(0,(M2072-P2072)*40)*0.95),0)</f>
        <v/>
      </c>
      <c r="L2072" s="12">
        <f>IF(E2072=0,0,MAX(0,H2072-K2072))</f>
        <v/>
      </c>
      <c r="M2072" s="13">
        <f>M2071+J2071/40-IF(I2071="V2H",K2071/(0.95*40),0)-IF(E2072=0,IF(E2071=1,IF(D2072=1,30,40)*0.18/(2*40),0),0)-IF(E2072=1,IF(E2071=0,IF(D2072=1,30,40)*0.18/(2*40),0),0)</f>
        <v/>
      </c>
      <c r="N2072" s="14" t="n">
        <v>0.09</v>
      </c>
      <c r="O2072" s="15">
        <f>K2072*N2072</f>
        <v/>
      </c>
      <c r="P2072">
        <f>IF(E2072=0,0.3,IF(D2072=1,IF(C2072&gt;=Params!$B$13-3,IF(C2072&lt;Params!$B$13,Params!$B$20,0.3),0.3),IF(C2072&gt;=Params!$B$15-3,IF(C2072&lt;Params!$B$15,Params!$B$21,0.3),0.3)))</f>
        <v/>
      </c>
    </row>
    <row r="2073" ht="15" customHeight="1" s="1">
      <c r="A2073" s="9" t="n">
        <v>2070</v>
      </c>
      <c r="B2073" s="6" t="inlineStr">
        <is>
          <t>28/03</t>
        </is>
      </c>
      <c r="C2073" s="6" t="n">
        <v>5</v>
      </c>
      <c r="D2073" s="6" t="n">
        <v>0</v>
      </c>
      <c r="E2073" s="10">
        <f>IF(D2073=1, IF(OR(C2073&lt;10, C2073&gt;=15),1,0), IF(OR(C2073&lt;7, C2073&gt;=18),1,0))</f>
        <v/>
      </c>
      <c r="F2073" s="11" t="n">
        <v>2.554</v>
      </c>
      <c r="G2073" s="12">
        <f>0*8</f>
        <v/>
      </c>
      <c r="H2073" s="12">
        <f>F2073-G2073</f>
        <v/>
      </c>
      <c r="I2073" s="10">
        <f>IF(E2073=0,"Fora",IF(E2072=0,"Carg xar",IF(H2073&lt;0,IF(M2073&lt;0.9,"Carg FV","Stby"),IF(M2073&gt;P2073,"V2H",IF(M2073&lt;0.9,"Carg xar","Stby")))))</f>
        <v/>
      </c>
      <c r="J2073" s="12">
        <f>IF(OR(I2073="Carg FV",I2073="Carg xar"),MIN(IF(I2073="Carg FV",ABS(H2073),7.4),7.4,MAX(0,(0.9-M2073)*40)*0.95),0)</f>
        <v/>
      </c>
      <c r="K2073" s="12">
        <f>IF(I2073="V2H",MIN(MAX(0,H2073),7.4,MAX(0,(M2073-P2073)*40)*0.95),0)</f>
        <v/>
      </c>
      <c r="L2073" s="12">
        <f>IF(E2073=0,0,MAX(0,H2073-K2073))</f>
        <v/>
      </c>
      <c r="M2073" s="13">
        <f>M2072+J2072/40-IF(I2072="V2H",K2072/(0.95*40),0)-IF(E2073=0,IF(E2072=1,IF(D2073=1,30,40)*0.18/(2*40),0),0)-IF(E2073=1,IF(E2072=0,IF(D2073=1,30,40)*0.18/(2*40),0),0)</f>
        <v/>
      </c>
      <c r="N2073" s="14" t="n">
        <v>0.09</v>
      </c>
      <c r="O2073" s="15">
        <f>K2073*N2073</f>
        <v/>
      </c>
      <c r="P2073">
        <f>IF(E2073=0,0.3,IF(D2073=1,IF(C2073&gt;=Params!$B$13-3,IF(C2073&lt;Params!$B$13,Params!$B$20,0.3),0.3),IF(C2073&gt;=Params!$B$15-3,IF(C2073&lt;Params!$B$15,Params!$B$21,0.3),0.3)))</f>
        <v/>
      </c>
    </row>
    <row r="2074" ht="15" customHeight="1" s="1">
      <c r="A2074" s="9" t="n">
        <v>2071</v>
      </c>
      <c r="B2074" s="6" t="inlineStr">
        <is>
          <t>28/03</t>
        </is>
      </c>
      <c r="C2074" s="6" t="n">
        <v>6</v>
      </c>
      <c r="D2074" s="6" t="n">
        <v>0</v>
      </c>
      <c r="E2074" s="10">
        <f>IF(D2074=1, IF(OR(C2074&lt;10, C2074&gt;=15),1,0), IF(OR(C2074&lt;7, C2074&gt;=18),1,0))</f>
        <v/>
      </c>
      <c r="F2074" s="11" t="n">
        <v>2.143</v>
      </c>
      <c r="G2074" s="12">
        <f>0*8</f>
        <v/>
      </c>
      <c r="H2074" s="12">
        <f>F2074-G2074</f>
        <v/>
      </c>
      <c r="I2074" s="10">
        <f>IF(E2074=0,"Fora",IF(E2073=0,"Carg xar",IF(H2074&lt;0,IF(M2074&lt;0.9,"Carg FV","Stby"),IF(M2074&gt;P2074,"V2H",IF(M2074&lt;0.9,"Carg xar","Stby")))))</f>
        <v/>
      </c>
      <c r="J2074" s="12">
        <f>IF(OR(I2074="Carg FV",I2074="Carg xar"),MIN(IF(I2074="Carg FV",ABS(H2074),7.4),7.4,MAX(0,(0.9-M2074)*40)*0.95),0)</f>
        <v/>
      </c>
      <c r="K2074" s="12">
        <f>IF(I2074="V2H",MIN(MAX(0,H2074),7.4,MAX(0,(M2074-P2074)*40)*0.95),0)</f>
        <v/>
      </c>
      <c r="L2074" s="12">
        <f>IF(E2074=0,0,MAX(0,H2074-K2074))</f>
        <v/>
      </c>
      <c r="M2074" s="13">
        <f>M2073+J2073/40-IF(I2073="V2H",K2073/(0.95*40),0)-IF(E2074=0,IF(E2073=1,IF(D2074=1,30,40)*0.18/(2*40),0),0)-IF(E2074=1,IF(E2073=0,IF(D2074=1,30,40)*0.18/(2*40),0),0)</f>
        <v/>
      </c>
      <c r="N2074" s="14" t="n">
        <v>0.09</v>
      </c>
      <c r="O2074" s="15">
        <f>K2074*N2074</f>
        <v/>
      </c>
      <c r="P2074">
        <f>IF(E2074=0,0.3,IF(D2074=1,IF(C2074&gt;=Params!$B$13-3,IF(C2074&lt;Params!$B$13,Params!$B$20,0.3),0.3),IF(C2074&gt;=Params!$B$15-3,IF(C2074&lt;Params!$B$15,Params!$B$21,0.3),0.3)))</f>
        <v/>
      </c>
    </row>
    <row r="2075" ht="15" customHeight="1" s="1">
      <c r="A2075" s="9" t="n">
        <v>2072</v>
      </c>
      <c r="B2075" s="6" t="inlineStr">
        <is>
          <t>28/03</t>
        </is>
      </c>
      <c r="C2075" s="6" t="n">
        <v>7</v>
      </c>
      <c r="D2075" s="6" t="n">
        <v>0</v>
      </c>
      <c r="E2075" s="10">
        <f>IF(D2075=1, IF(OR(C2075&lt;10, C2075&gt;=15),1,0), IF(OR(C2075&lt;7, C2075&gt;=18),1,0))</f>
        <v/>
      </c>
      <c r="F2075" s="11" t="n">
        <v>2.46</v>
      </c>
      <c r="G2075" s="12">
        <f>0.05*8</f>
        <v/>
      </c>
      <c r="H2075" s="12">
        <f>F2075-G2075</f>
        <v/>
      </c>
      <c r="I2075" s="10">
        <f>IF(E2075=0,"Fora",IF(E2074=0,"Carg xar",IF(H2075&lt;0,IF(M2075&lt;0.9,"Carg FV","Stby"),IF(M2075&gt;P2075,"V2H",IF(M2075&lt;0.9,"Carg xar","Stby")))))</f>
        <v/>
      </c>
      <c r="J2075" s="12">
        <f>IF(OR(I2075="Carg FV",I2075="Carg xar"),MIN(IF(I2075="Carg FV",ABS(H2075),7.4),7.4,MAX(0,(0.9-M2075)*40)*0.95),0)</f>
        <v/>
      </c>
      <c r="K2075" s="12">
        <f>IF(I2075="V2H",MIN(MAX(0,H2075),7.4,MAX(0,(M2075-P2075)*40)*0.95),0)</f>
        <v/>
      </c>
      <c r="L2075" s="12">
        <f>IF(E2075=0,0,MAX(0,H2075-K2075))</f>
        <v/>
      </c>
      <c r="M2075" s="13">
        <f>M2074+J2074/40-IF(I2074="V2H",K2074/(0.95*40),0)-IF(E2075=0,IF(E2074=1,IF(D2075=1,30,40)*0.18/(2*40),0),0)-IF(E2075=1,IF(E2074=0,IF(D2075=1,30,40)*0.18/(2*40),0),0)</f>
        <v/>
      </c>
      <c r="N2075" s="14" t="n">
        <v>0.09</v>
      </c>
      <c r="O2075" s="15">
        <f>K2075*N2075</f>
        <v/>
      </c>
      <c r="P2075">
        <f>IF(E2075=0,0.3,IF(D2075=1,IF(C2075&gt;=Params!$B$13-3,IF(C2075&lt;Params!$B$13,Params!$B$20,0.3),0.3),IF(C2075&gt;=Params!$B$15-3,IF(C2075&lt;Params!$B$15,Params!$B$21,0.3),0.3)))</f>
        <v/>
      </c>
    </row>
    <row r="2076" ht="15" customHeight="1" s="1">
      <c r="A2076" s="9" t="n">
        <v>2073</v>
      </c>
      <c r="B2076" s="6" t="inlineStr">
        <is>
          <t>28/03</t>
        </is>
      </c>
      <c r="C2076" s="6" t="n">
        <v>8</v>
      </c>
      <c r="D2076" s="6" t="n">
        <v>0</v>
      </c>
      <c r="E2076" s="10">
        <f>IF(D2076=1, IF(OR(C2076&lt;10, C2076&gt;=15),1,0), IF(OR(C2076&lt;7, C2076&gt;=18),1,0))</f>
        <v/>
      </c>
      <c r="F2076" s="11" t="n">
        <v>1.483</v>
      </c>
      <c r="G2076" s="12">
        <f>0.18*8</f>
        <v/>
      </c>
      <c r="H2076" s="12">
        <f>F2076-G2076</f>
        <v/>
      </c>
      <c r="I2076" s="10">
        <f>IF(E2076=0,"Fora",IF(E2075=0,"Carg xar",IF(H2076&lt;0,IF(M2076&lt;0.9,"Carg FV","Stby"),IF(M2076&gt;P2076,"V2H",IF(M2076&lt;0.9,"Carg xar","Stby")))))</f>
        <v/>
      </c>
      <c r="J2076" s="12">
        <f>IF(OR(I2076="Carg FV",I2076="Carg xar"),MIN(IF(I2076="Carg FV",ABS(H2076),7.4),7.4,MAX(0,(0.9-M2076)*40)*0.95),0)</f>
        <v/>
      </c>
      <c r="K2076" s="12">
        <f>IF(I2076="V2H",MIN(MAX(0,H2076),7.4,MAX(0,(M2076-P2076)*40)*0.95),0)</f>
        <v/>
      </c>
      <c r="L2076" s="12">
        <f>IF(E2076=0,0,MAX(0,H2076-K2076))</f>
        <v/>
      </c>
      <c r="M2076" s="13">
        <f>M2075+J2075/40-IF(I2075="V2H",K2075/(0.95*40),0)-IF(E2076=0,IF(E2075=1,IF(D2076=1,30,40)*0.18/(2*40),0),0)-IF(E2076=1,IF(E2075=0,IF(D2076=1,30,40)*0.18/(2*40),0),0)</f>
        <v/>
      </c>
      <c r="N2076" s="14" t="n">
        <v>0.15</v>
      </c>
      <c r="O2076" s="15">
        <f>K2076*N2076</f>
        <v/>
      </c>
      <c r="P2076">
        <f>IF(E2076=0,0.3,IF(D2076=1,IF(C2076&gt;=Params!$B$13-3,IF(C2076&lt;Params!$B$13,Params!$B$20,0.3),0.3),IF(C2076&gt;=Params!$B$15-3,IF(C2076&lt;Params!$B$15,Params!$B$21,0.3),0.3)))</f>
        <v/>
      </c>
    </row>
    <row r="2077" ht="15" customHeight="1" s="1">
      <c r="A2077" s="9" t="n">
        <v>2074</v>
      </c>
      <c r="B2077" s="6" t="inlineStr">
        <is>
          <t>28/03</t>
        </is>
      </c>
      <c r="C2077" s="6" t="n">
        <v>9</v>
      </c>
      <c r="D2077" s="6" t="n">
        <v>0</v>
      </c>
      <c r="E2077" s="10">
        <f>IF(D2077=1, IF(OR(C2077&lt;10, C2077&gt;=15),1,0), IF(OR(C2077&lt;7, C2077&gt;=18),1,0))</f>
        <v/>
      </c>
      <c r="F2077" s="11" t="n">
        <v>0.323</v>
      </c>
      <c r="G2077" s="12">
        <f>0.38*8</f>
        <v/>
      </c>
      <c r="H2077" s="12">
        <f>F2077-G2077</f>
        <v/>
      </c>
      <c r="I2077" s="10">
        <f>IF(E2077=0,"Fora",IF(E2076=0,"Carg xar",IF(H2077&lt;0,IF(M2077&lt;0.9,"Carg FV","Stby"),IF(M2077&gt;P2077,"V2H",IF(M2077&lt;0.9,"Carg xar","Stby")))))</f>
        <v/>
      </c>
      <c r="J2077" s="12">
        <f>IF(OR(I2077="Carg FV",I2077="Carg xar"),MIN(IF(I2077="Carg FV",ABS(H2077),7.4),7.4,MAX(0,(0.9-M2077)*40)*0.95),0)</f>
        <v/>
      </c>
      <c r="K2077" s="12">
        <f>IF(I2077="V2H",MIN(MAX(0,H2077),7.4,MAX(0,(M2077-P2077)*40)*0.95),0)</f>
        <v/>
      </c>
      <c r="L2077" s="12">
        <f>IF(E2077=0,0,MAX(0,H2077-K2077))</f>
        <v/>
      </c>
      <c r="M2077" s="13">
        <f>M2076+J2076/40-IF(I2076="V2H",K2076/(0.95*40),0)-IF(E2077=0,IF(E2076=1,IF(D2077=1,30,40)*0.18/(2*40),0),0)-IF(E2077=1,IF(E2076=0,IF(D2077=1,30,40)*0.18/(2*40),0),0)</f>
        <v/>
      </c>
      <c r="N2077" s="14" t="n">
        <v>0.15</v>
      </c>
      <c r="O2077" s="15">
        <f>K2077*N2077</f>
        <v/>
      </c>
      <c r="P2077">
        <f>IF(E2077=0,0.3,IF(D2077=1,IF(C2077&gt;=Params!$B$13-3,IF(C2077&lt;Params!$B$13,Params!$B$20,0.3),0.3),IF(C2077&gt;=Params!$B$15-3,IF(C2077&lt;Params!$B$15,Params!$B$21,0.3),0.3)))</f>
        <v/>
      </c>
    </row>
    <row r="2078" ht="15" customHeight="1" s="1">
      <c r="A2078" s="9" t="n">
        <v>2075</v>
      </c>
      <c r="B2078" s="6" t="inlineStr">
        <is>
          <t>28/03</t>
        </is>
      </c>
      <c r="C2078" s="6" t="n">
        <v>10</v>
      </c>
      <c r="D2078" s="6" t="n">
        <v>0</v>
      </c>
      <c r="E2078" s="10">
        <f>IF(D2078=1, IF(OR(C2078&lt;10, C2078&gt;=15),1,0), IF(OR(C2078&lt;7, C2078&gt;=18),1,0))</f>
        <v/>
      </c>
      <c r="F2078" s="11" t="n">
        <v>0</v>
      </c>
      <c r="G2078" s="12">
        <f>0.58*8</f>
        <v/>
      </c>
      <c r="H2078" s="12">
        <f>F2078-G2078</f>
        <v/>
      </c>
      <c r="I2078" s="10">
        <f>IF(E2078=0,"Fora",IF(E2077=0,"Carg xar",IF(H2078&lt;0,IF(M2078&lt;0.9,"Carg FV","Stby"),IF(M2078&gt;P2078,"V2H",IF(M2078&lt;0.9,"Carg xar","Stby")))))</f>
        <v/>
      </c>
      <c r="J2078" s="12">
        <f>IF(OR(I2078="Carg FV",I2078="Carg xar"),MIN(IF(I2078="Carg FV",ABS(H2078),7.4),7.4,MAX(0,(0.9-M2078)*40)*0.95),0)</f>
        <v/>
      </c>
      <c r="K2078" s="12">
        <f>IF(I2078="V2H",MIN(MAX(0,H2078),7.4,MAX(0,(M2078-P2078)*40)*0.95),0)</f>
        <v/>
      </c>
      <c r="L2078" s="12">
        <f>IF(E2078=0,0,MAX(0,H2078-K2078))</f>
        <v/>
      </c>
      <c r="M2078" s="13">
        <f>M2077+J2077/40-IF(I2077="V2H",K2077/(0.95*40),0)-IF(E2078=0,IF(E2077=1,IF(D2078=1,30,40)*0.18/(2*40),0),0)-IF(E2078=1,IF(E2077=0,IF(D2078=1,30,40)*0.18/(2*40),0),0)</f>
        <v/>
      </c>
      <c r="N2078" s="14" t="n">
        <v>0.2</v>
      </c>
      <c r="O2078" s="15">
        <f>K2078*N2078</f>
        <v/>
      </c>
      <c r="P2078">
        <f>IF(E2078=0,0.3,IF(D2078=1,IF(C2078&gt;=Params!$B$13-3,IF(C2078&lt;Params!$B$13,Params!$B$20,0.3),0.3),IF(C2078&gt;=Params!$B$15-3,IF(C2078&lt;Params!$B$15,Params!$B$21,0.3),0.3)))</f>
        <v/>
      </c>
    </row>
    <row r="2079" ht="15" customHeight="1" s="1">
      <c r="A2079" s="9" t="n">
        <v>2076</v>
      </c>
      <c r="B2079" s="6" t="inlineStr">
        <is>
          <t>28/03</t>
        </is>
      </c>
      <c r="C2079" s="6" t="n">
        <v>11</v>
      </c>
      <c r="D2079" s="6" t="n">
        <v>0</v>
      </c>
      <c r="E2079" s="10">
        <f>IF(D2079=1, IF(OR(C2079&lt;10, C2079&gt;=15),1,0), IF(OR(C2079&lt;7, C2079&gt;=18),1,0))</f>
        <v/>
      </c>
      <c r="F2079" s="11" t="n">
        <v>0</v>
      </c>
      <c r="G2079" s="12">
        <f>0.72*8</f>
        <v/>
      </c>
      <c r="H2079" s="12">
        <f>F2079-G2079</f>
        <v/>
      </c>
      <c r="I2079" s="10">
        <f>IF(E2079=0,"Fora",IF(E2078=0,"Carg xar",IF(H2079&lt;0,IF(M2079&lt;0.9,"Carg FV","Stby"),IF(M2079&gt;P2079,"V2H",IF(M2079&lt;0.9,"Carg xar","Stby")))))</f>
        <v/>
      </c>
      <c r="J2079" s="12">
        <f>IF(OR(I2079="Carg FV",I2079="Carg xar"),MIN(IF(I2079="Carg FV",ABS(H2079),7.4),7.4,MAX(0,(0.9-M2079)*40)*0.95),0)</f>
        <v/>
      </c>
      <c r="K2079" s="12">
        <f>IF(I2079="V2H",MIN(MAX(0,H2079),7.4,MAX(0,(M2079-P2079)*40)*0.95),0)</f>
        <v/>
      </c>
      <c r="L2079" s="12">
        <f>IF(E2079=0,0,MAX(0,H2079-K2079))</f>
        <v/>
      </c>
      <c r="M2079" s="13">
        <f>M2078+J2078/40-IF(I2078="V2H",K2078/(0.95*40),0)-IF(E2079=0,IF(E2078=1,IF(D2079=1,30,40)*0.18/(2*40),0),0)-IF(E2079=1,IF(E2078=0,IF(D2079=1,30,40)*0.18/(2*40),0),0)</f>
        <v/>
      </c>
      <c r="N2079" s="14" t="n">
        <v>0.2</v>
      </c>
      <c r="O2079" s="15">
        <f>K2079*N2079</f>
        <v/>
      </c>
      <c r="P2079">
        <f>IF(E2079=0,0.3,IF(D2079=1,IF(C2079&gt;=Params!$B$13-3,IF(C2079&lt;Params!$B$13,Params!$B$20,0.3),0.3),IF(C2079&gt;=Params!$B$15-3,IF(C2079&lt;Params!$B$15,Params!$B$21,0.3),0.3)))</f>
        <v/>
      </c>
    </row>
    <row r="2080" ht="15" customHeight="1" s="1">
      <c r="A2080" s="9" t="n">
        <v>2077</v>
      </c>
      <c r="B2080" s="6" t="inlineStr">
        <is>
          <t>28/03</t>
        </is>
      </c>
      <c r="C2080" s="6" t="n">
        <v>12</v>
      </c>
      <c r="D2080" s="6" t="n">
        <v>0</v>
      </c>
      <c r="E2080" s="10">
        <f>IF(D2080=1, IF(OR(C2080&lt;10, C2080&gt;=15),1,0), IF(OR(C2080&lt;7, C2080&gt;=18),1,0))</f>
        <v/>
      </c>
      <c r="F2080" s="11" t="n">
        <v>0.853</v>
      </c>
      <c r="G2080" s="12">
        <f>0.78*8</f>
        <v/>
      </c>
      <c r="H2080" s="12">
        <f>F2080-G2080</f>
        <v/>
      </c>
      <c r="I2080" s="10">
        <f>IF(E2080=0,"Fora",IF(E2079=0,"Carg xar",IF(H2080&lt;0,IF(M2080&lt;0.9,"Carg FV","Stby"),IF(M2080&gt;P2080,"V2H",IF(M2080&lt;0.9,"Carg xar","Stby")))))</f>
        <v/>
      </c>
      <c r="J2080" s="12">
        <f>IF(OR(I2080="Carg FV",I2080="Carg xar"),MIN(IF(I2080="Carg FV",ABS(H2080),7.4),7.4,MAX(0,(0.9-M2080)*40)*0.95),0)</f>
        <v/>
      </c>
      <c r="K2080" s="12">
        <f>IF(I2080="V2H",MIN(MAX(0,H2080),7.4,MAX(0,(M2080-P2080)*40)*0.95),0)</f>
        <v/>
      </c>
      <c r="L2080" s="12">
        <f>IF(E2080=0,0,MAX(0,H2080-K2080))</f>
        <v/>
      </c>
      <c r="M2080" s="13">
        <f>M2079+J2079/40-IF(I2079="V2H",K2079/(0.95*40),0)-IF(E2080=0,IF(E2079=1,IF(D2080=1,30,40)*0.18/(2*40),0),0)-IF(E2080=1,IF(E2079=0,IF(D2080=1,30,40)*0.18/(2*40),0),0)</f>
        <v/>
      </c>
      <c r="N2080" s="14" t="n">
        <v>0.2</v>
      </c>
      <c r="O2080" s="15">
        <f>K2080*N2080</f>
        <v/>
      </c>
      <c r="P2080">
        <f>IF(E2080=0,0.3,IF(D2080=1,IF(C2080&gt;=Params!$B$13-3,IF(C2080&lt;Params!$B$13,Params!$B$20,0.3),0.3),IF(C2080&gt;=Params!$B$15-3,IF(C2080&lt;Params!$B$15,Params!$B$21,0.3),0.3)))</f>
        <v/>
      </c>
    </row>
    <row r="2081" ht="15" customHeight="1" s="1">
      <c r="A2081" s="9" t="n">
        <v>2078</v>
      </c>
      <c r="B2081" s="6" t="inlineStr">
        <is>
          <t>28/03</t>
        </is>
      </c>
      <c r="C2081" s="6" t="n">
        <v>13</v>
      </c>
      <c r="D2081" s="6" t="n">
        <v>0</v>
      </c>
      <c r="E2081" s="10">
        <f>IF(D2081=1, IF(OR(C2081&lt;10, C2081&gt;=15),1,0), IF(OR(C2081&lt;7, C2081&gt;=18),1,0))</f>
        <v/>
      </c>
      <c r="F2081" s="11" t="n">
        <v>0.089</v>
      </c>
      <c r="G2081" s="12">
        <f>0.75*8</f>
        <v/>
      </c>
      <c r="H2081" s="12">
        <f>F2081-G2081</f>
        <v/>
      </c>
      <c r="I2081" s="10">
        <f>IF(E2081=0,"Fora",IF(E2080=0,"Carg xar",IF(H2081&lt;0,IF(M2081&lt;0.9,"Carg FV","Stby"),IF(M2081&gt;P2081,"V2H",IF(M2081&lt;0.9,"Carg xar","Stby")))))</f>
        <v/>
      </c>
      <c r="J2081" s="12">
        <f>IF(OR(I2081="Carg FV",I2081="Carg xar"),MIN(IF(I2081="Carg FV",ABS(H2081),7.4),7.4,MAX(0,(0.9-M2081)*40)*0.95),0)</f>
        <v/>
      </c>
      <c r="K2081" s="12">
        <f>IF(I2081="V2H",MIN(MAX(0,H2081),7.4,MAX(0,(M2081-P2081)*40)*0.95),0)</f>
        <v/>
      </c>
      <c r="L2081" s="12">
        <f>IF(E2081=0,0,MAX(0,H2081-K2081))</f>
        <v/>
      </c>
      <c r="M2081" s="13">
        <f>M2080+J2080/40-IF(I2080="V2H",K2080/(0.95*40),0)-IF(E2081=0,IF(E2080=1,IF(D2081=1,30,40)*0.18/(2*40),0),0)-IF(E2081=1,IF(E2080=0,IF(D2081=1,30,40)*0.18/(2*40),0),0)</f>
        <v/>
      </c>
      <c r="N2081" s="14" t="n">
        <v>0.2</v>
      </c>
      <c r="O2081" s="15">
        <f>K2081*N2081</f>
        <v/>
      </c>
      <c r="P2081">
        <f>IF(E2081=0,0.3,IF(D2081=1,IF(C2081&gt;=Params!$B$13-3,IF(C2081&lt;Params!$B$13,Params!$B$20,0.3),0.3),IF(C2081&gt;=Params!$B$15-3,IF(C2081&lt;Params!$B$15,Params!$B$21,0.3),0.3)))</f>
        <v/>
      </c>
    </row>
    <row r="2082" ht="15" customHeight="1" s="1">
      <c r="A2082" s="9" t="n">
        <v>2079</v>
      </c>
      <c r="B2082" s="6" t="inlineStr">
        <is>
          <t>28/03</t>
        </is>
      </c>
      <c r="C2082" s="6" t="n">
        <v>14</v>
      </c>
      <c r="D2082" s="6" t="n">
        <v>0</v>
      </c>
      <c r="E2082" s="10">
        <f>IF(D2082=1, IF(OR(C2082&lt;10, C2082&gt;=15),1,0), IF(OR(C2082&lt;7, C2082&gt;=18),1,0))</f>
        <v/>
      </c>
      <c r="F2082" s="11" t="n">
        <v>0</v>
      </c>
      <c r="G2082" s="12">
        <f>0.62*8</f>
        <v/>
      </c>
      <c r="H2082" s="12">
        <f>F2082-G2082</f>
        <v/>
      </c>
      <c r="I2082" s="10">
        <f>IF(E2082=0,"Fora",IF(E2081=0,"Carg xar",IF(H2082&lt;0,IF(M2082&lt;0.9,"Carg FV","Stby"),IF(M2082&gt;P2082,"V2H",IF(M2082&lt;0.9,"Carg xar","Stby")))))</f>
        <v/>
      </c>
      <c r="J2082" s="12">
        <f>IF(OR(I2082="Carg FV",I2082="Carg xar"),MIN(IF(I2082="Carg FV",ABS(H2082),7.4),7.4,MAX(0,(0.9-M2082)*40)*0.95),0)</f>
        <v/>
      </c>
      <c r="K2082" s="12">
        <f>IF(I2082="V2H",MIN(MAX(0,H2082),7.4,MAX(0,(M2082-P2082)*40)*0.95),0)</f>
        <v/>
      </c>
      <c r="L2082" s="12">
        <f>IF(E2082=0,0,MAX(0,H2082-K2082))</f>
        <v/>
      </c>
      <c r="M2082" s="13">
        <f>M2081+J2081/40-IF(I2081="V2H",K2081/(0.95*40),0)-IF(E2082=0,IF(E2081=1,IF(D2082=1,30,40)*0.18/(2*40),0),0)-IF(E2082=1,IF(E2081=0,IF(D2082=1,30,40)*0.18/(2*40),0),0)</f>
        <v/>
      </c>
      <c r="N2082" s="14" t="n">
        <v>0.15</v>
      </c>
      <c r="O2082" s="15">
        <f>K2082*N2082</f>
        <v/>
      </c>
      <c r="P2082">
        <f>IF(E2082=0,0.3,IF(D2082=1,IF(C2082&gt;=Params!$B$13-3,IF(C2082&lt;Params!$B$13,Params!$B$20,0.3),0.3),IF(C2082&gt;=Params!$B$15-3,IF(C2082&lt;Params!$B$15,Params!$B$21,0.3),0.3)))</f>
        <v/>
      </c>
    </row>
    <row r="2083" ht="15" customHeight="1" s="1">
      <c r="A2083" s="9" t="n">
        <v>2080</v>
      </c>
      <c r="B2083" s="6" t="inlineStr">
        <is>
          <t>28/03</t>
        </is>
      </c>
      <c r="C2083" s="6" t="n">
        <v>15</v>
      </c>
      <c r="D2083" s="6" t="n">
        <v>0</v>
      </c>
      <c r="E2083" s="10">
        <f>IF(D2083=1, IF(OR(C2083&lt;10, C2083&gt;=15),1,0), IF(OR(C2083&lt;7, C2083&gt;=18),1,0))</f>
        <v/>
      </c>
      <c r="F2083" s="11" t="n">
        <v>0</v>
      </c>
      <c r="G2083" s="12">
        <f>0.45*8</f>
        <v/>
      </c>
      <c r="H2083" s="12">
        <f>F2083-G2083</f>
        <v/>
      </c>
      <c r="I2083" s="10">
        <f>IF(E2083=0,"Fora",IF(E2082=0,"Carg xar",IF(H2083&lt;0,IF(M2083&lt;0.9,"Carg FV","Stby"),IF(M2083&gt;P2083,"V2H",IF(M2083&lt;0.9,"Carg xar","Stby")))))</f>
        <v/>
      </c>
      <c r="J2083" s="12">
        <f>IF(OR(I2083="Carg FV",I2083="Carg xar"),MIN(IF(I2083="Carg FV",ABS(H2083),7.4),7.4,MAX(0,(0.9-M2083)*40)*0.95),0)</f>
        <v/>
      </c>
      <c r="K2083" s="12">
        <f>IF(I2083="V2H",MIN(MAX(0,H2083),7.4,MAX(0,(M2083-P2083)*40)*0.95),0)</f>
        <v/>
      </c>
      <c r="L2083" s="12">
        <f>IF(E2083=0,0,MAX(0,H2083-K2083))</f>
        <v/>
      </c>
      <c r="M2083" s="13">
        <f>M2082+J2082/40-IF(I2082="V2H",K2082/(0.95*40),0)-IF(E2083=0,IF(E2082=1,IF(D2083=1,30,40)*0.18/(2*40),0),0)-IF(E2083=1,IF(E2082=0,IF(D2083=1,30,40)*0.18/(2*40),0),0)</f>
        <v/>
      </c>
      <c r="N2083" s="14" t="n">
        <v>0.15</v>
      </c>
      <c r="O2083" s="15">
        <f>K2083*N2083</f>
        <v/>
      </c>
      <c r="P2083">
        <f>IF(E2083=0,0.3,IF(D2083=1,IF(C2083&gt;=Params!$B$13-3,IF(C2083&lt;Params!$B$13,Params!$B$20,0.3),0.3),IF(C2083&gt;=Params!$B$15-3,IF(C2083&lt;Params!$B$15,Params!$B$21,0.3),0.3)))</f>
        <v/>
      </c>
    </row>
    <row r="2084" ht="15" customHeight="1" s="1">
      <c r="A2084" s="9" t="n">
        <v>2081</v>
      </c>
      <c r="B2084" s="6" t="inlineStr">
        <is>
          <t>28/03</t>
        </is>
      </c>
      <c r="C2084" s="6" t="n">
        <v>16</v>
      </c>
      <c r="D2084" s="6" t="n">
        <v>0</v>
      </c>
      <c r="E2084" s="10">
        <f>IF(D2084=1, IF(OR(C2084&lt;10, C2084&gt;=15),1,0), IF(OR(C2084&lt;7, C2084&gt;=18),1,0))</f>
        <v/>
      </c>
      <c r="F2084" s="11" t="n">
        <v>0</v>
      </c>
      <c r="G2084" s="12">
        <f>0.25*8</f>
        <v/>
      </c>
      <c r="H2084" s="12">
        <f>F2084-G2084</f>
        <v/>
      </c>
      <c r="I2084" s="10">
        <f>IF(E2084=0,"Fora",IF(E2083=0,"Carg xar",IF(H2084&lt;0,IF(M2084&lt;0.9,"Carg FV","Stby"),IF(M2084&gt;P2084,"V2H",IF(M2084&lt;0.9,"Carg xar","Stby")))))</f>
        <v/>
      </c>
      <c r="J2084" s="12">
        <f>IF(OR(I2084="Carg FV",I2084="Carg xar"),MIN(IF(I2084="Carg FV",ABS(H2084),7.4),7.4,MAX(0,(0.9-M2084)*40)*0.95),0)</f>
        <v/>
      </c>
      <c r="K2084" s="12">
        <f>IF(I2084="V2H",MIN(MAX(0,H2084),7.4,MAX(0,(M2084-P2084)*40)*0.95),0)</f>
        <v/>
      </c>
      <c r="L2084" s="12">
        <f>IF(E2084=0,0,MAX(0,H2084-K2084))</f>
        <v/>
      </c>
      <c r="M2084" s="13">
        <f>M2083+J2083/40-IF(I2083="V2H",K2083/(0.95*40),0)-IF(E2084=0,IF(E2083=1,IF(D2084=1,30,40)*0.18/(2*40),0),0)-IF(E2084=1,IF(E2083=0,IF(D2084=1,30,40)*0.18/(2*40),0),0)</f>
        <v/>
      </c>
      <c r="N2084" s="14" t="n">
        <v>0.15</v>
      </c>
      <c r="O2084" s="15">
        <f>K2084*N2084</f>
        <v/>
      </c>
      <c r="P2084">
        <f>IF(E2084=0,0.3,IF(D2084=1,IF(C2084&gt;=Params!$B$13-3,IF(C2084&lt;Params!$B$13,Params!$B$20,0.3),0.3),IF(C2084&gt;=Params!$B$15-3,IF(C2084&lt;Params!$B$15,Params!$B$21,0.3),0.3)))</f>
        <v/>
      </c>
    </row>
    <row r="2085" ht="15" customHeight="1" s="1">
      <c r="A2085" s="9" t="n">
        <v>2082</v>
      </c>
      <c r="B2085" s="6" t="inlineStr">
        <is>
          <t>28/03</t>
        </is>
      </c>
      <c r="C2085" s="6" t="n">
        <v>17</v>
      </c>
      <c r="D2085" s="6" t="n">
        <v>0</v>
      </c>
      <c r="E2085" s="10">
        <f>IF(D2085=1, IF(OR(C2085&lt;10, C2085&gt;=15),1,0), IF(OR(C2085&lt;7, C2085&gt;=18),1,0))</f>
        <v/>
      </c>
      <c r="F2085" s="11" t="n">
        <v>0</v>
      </c>
      <c r="G2085" s="12">
        <f>0.08*8</f>
        <v/>
      </c>
      <c r="H2085" s="12">
        <f>F2085-G2085</f>
        <v/>
      </c>
      <c r="I2085" s="10">
        <f>IF(E2085=0,"Fora",IF(E2084=0,"Carg xar",IF(H2085&lt;0,IF(M2085&lt;0.9,"Carg FV","Stby"),IF(M2085&gt;P2085,"V2H",IF(M2085&lt;0.9,"Carg xar","Stby")))))</f>
        <v/>
      </c>
      <c r="J2085" s="12">
        <f>IF(OR(I2085="Carg FV",I2085="Carg xar"),MIN(IF(I2085="Carg FV",ABS(H2085),7.4),7.4,MAX(0,(0.9-M2085)*40)*0.95),0)</f>
        <v/>
      </c>
      <c r="K2085" s="12">
        <f>IF(I2085="V2H",MIN(MAX(0,H2085),7.4,MAX(0,(M2085-P2085)*40)*0.95),0)</f>
        <v/>
      </c>
      <c r="L2085" s="12">
        <f>IF(E2085=0,0,MAX(0,H2085-K2085))</f>
        <v/>
      </c>
      <c r="M2085" s="13">
        <f>M2084+J2084/40-IF(I2084="V2H",K2084/(0.95*40),0)-IF(E2085=0,IF(E2084=1,IF(D2085=1,30,40)*0.18/(2*40),0),0)-IF(E2085=1,IF(E2084=0,IF(D2085=1,30,40)*0.18/(2*40),0),0)</f>
        <v/>
      </c>
      <c r="N2085" s="14" t="n">
        <v>0.15</v>
      </c>
      <c r="O2085" s="15">
        <f>K2085*N2085</f>
        <v/>
      </c>
      <c r="P2085">
        <f>IF(E2085=0,0.3,IF(D2085=1,IF(C2085&gt;=Params!$B$13-3,IF(C2085&lt;Params!$B$13,Params!$B$20,0.3),0.3),IF(C2085&gt;=Params!$B$15-3,IF(C2085&lt;Params!$B$15,Params!$B$21,0.3),0.3)))</f>
        <v/>
      </c>
    </row>
    <row r="2086" ht="15" customHeight="1" s="1">
      <c r="A2086" s="9" t="n">
        <v>2083</v>
      </c>
      <c r="B2086" s="6" t="inlineStr">
        <is>
          <t>28/03</t>
        </is>
      </c>
      <c r="C2086" s="6" t="n">
        <v>18</v>
      </c>
      <c r="D2086" s="6" t="n">
        <v>0</v>
      </c>
      <c r="E2086" s="10">
        <f>IF(D2086=1, IF(OR(C2086&lt;10, C2086&gt;=15),1,0), IF(OR(C2086&lt;7, C2086&gt;=18),1,0))</f>
        <v/>
      </c>
      <c r="F2086" s="11" t="n">
        <v>0.598</v>
      </c>
      <c r="G2086" s="12">
        <f>0*8</f>
        <v/>
      </c>
      <c r="H2086" s="12">
        <f>F2086-G2086</f>
        <v/>
      </c>
      <c r="I2086" s="10">
        <f>IF(E2086=0,"Fora",IF(E2085=0,"Carg xar",IF(H2086&lt;0,IF(M2086&lt;0.9,"Carg FV","Stby"),IF(M2086&gt;P2086,"V2H",IF(M2086&lt;0.9,"Carg xar","Stby")))))</f>
        <v/>
      </c>
      <c r="J2086" s="12">
        <f>IF(OR(I2086="Carg FV",I2086="Carg xar"),MIN(IF(I2086="Carg FV",ABS(H2086),7.4),7.4,MAX(0,(0.9-M2086)*40)*0.95),0)</f>
        <v/>
      </c>
      <c r="K2086" s="12">
        <f>IF(I2086="V2H",MIN(MAX(0,H2086),7.4,MAX(0,(M2086-P2086)*40)*0.95),0)</f>
        <v/>
      </c>
      <c r="L2086" s="12">
        <f>IF(E2086=0,0,MAX(0,H2086-K2086))</f>
        <v/>
      </c>
      <c r="M2086" s="13">
        <f>M2085+J2085/40-IF(I2085="V2H",K2085/(0.95*40),0)-IF(E2086=0,IF(E2085=1,IF(D2086=1,30,40)*0.18/(2*40),0),0)-IF(E2086=1,IF(E2085=0,IF(D2086=1,30,40)*0.18/(2*40),0),0)</f>
        <v/>
      </c>
      <c r="N2086" s="14" t="n">
        <v>0.2</v>
      </c>
      <c r="O2086" s="15">
        <f>K2086*N2086</f>
        <v/>
      </c>
      <c r="P2086">
        <f>IF(E2086=0,0.3,IF(D2086=1,IF(C2086&gt;=Params!$B$13-3,IF(C2086&lt;Params!$B$13,Params!$B$20,0.3),0.3),IF(C2086&gt;=Params!$B$15-3,IF(C2086&lt;Params!$B$15,Params!$B$21,0.3),0.3)))</f>
        <v/>
      </c>
    </row>
    <row r="2087" ht="15" customHeight="1" s="1">
      <c r="A2087" s="9" t="n">
        <v>2084</v>
      </c>
      <c r="B2087" s="6" t="inlineStr">
        <is>
          <t>28/03</t>
        </is>
      </c>
      <c r="C2087" s="6" t="n">
        <v>19</v>
      </c>
      <c r="D2087" s="6" t="n">
        <v>0</v>
      </c>
      <c r="E2087" s="10">
        <f>IF(D2087=1, IF(OR(C2087&lt;10, C2087&gt;=15),1,0), IF(OR(C2087&lt;7, C2087&gt;=18),1,0))</f>
        <v/>
      </c>
      <c r="F2087" s="11" t="n">
        <v>1.619</v>
      </c>
      <c r="G2087" s="12">
        <f>0*8</f>
        <v/>
      </c>
      <c r="H2087" s="12">
        <f>F2087-G2087</f>
        <v/>
      </c>
      <c r="I2087" s="10">
        <f>IF(E2087=0,"Fora",IF(E2086=0,"Carg xar",IF(H2087&lt;0,IF(M2087&lt;0.9,"Carg FV","Stby"),IF(M2087&gt;P2087,"V2H",IF(M2087&lt;0.9,"Carg xar","Stby")))))</f>
        <v/>
      </c>
      <c r="J2087" s="12">
        <f>IF(OR(I2087="Carg FV",I2087="Carg xar"),MIN(IF(I2087="Carg FV",ABS(H2087),7.4),7.4,MAX(0,(0.9-M2087)*40)*0.95),0)</f>
        <v/>
      </c>
      <c r="K2087" s="12">
        <f>IF(I2087="V2H",MIN(MAX(0,H2087),7.4,MAX(0,(M2087-P2087)*40)*0.95),0)</f>
        <v/>
      </c>
      <c r="L2087" s="12">
        <f>IF(E2087=0,0,MAX(0,H2087-K2087))</f>
        <v/>
      </c>
      <c r="M2087" s="13">
        <f>M2086+J2086/40-IF(I2086="V2H",K2086/(0.95*40),0)-IF(E2087=0,IF(E2086=1,IF(D2087=1,30,40)*0.18/(2*40),0),0)-IF(E2087=1,IF(E2086=0,IF(D2087=1,30,40)*0.18/(2*40),0),0)</f>
        <v/>
      </c>
      <c r="N2087" s="14" t="n">
        <v>0.2</v>
      </c>
      <c r="O2087" s="15">
        <f>K2087*N2087</f>
        <v/>
      </c>
      <c r="P2087">
        <f>IF(E2087=0,0.3,IF(D2087=1,IF(C2087&gt;=Params!$B$13-3,IF(C2087&lt;Params!$B$13,Params!$B$20,0.3),0.3),IF(C2087&gt;=Params!$B$15-3,IF(C2087&lt;Params!$B$15,Params!$B$21,0.3),0.3)))</f>
        <v/>
      </c>
    </row>
    <row r="2088" ht="15" customHeight="1" s="1">
      <c r="A2088" s="9" t="n">
        <v>2085</v>
      </c>
      <c r="B2088" s="6" t="inlineStr">
        <is>
          <t>28/03</t>
        </is>
      </c>
      <c r="C2088" s="6" t="n">
        <v>20</v>
      </c>
      <c r="D2088" s="6" t="n">
        <v>0</v>
      </c>
      <c r="E2088" s="10">
        <f>IF(D2088=1, IF(OR(C2088&lt;10, C2088&gt;=15),1,0), IF(OR(C2088&lt;7, C2088&gt;=18),1,0))</f>
        <v/>
      </c>
      <c r="F2088" s="11" t="n">
        <v>2.702</v>
      </c>
      <c r="G2088" s="12">
        <f>0*8</f>
        <v/>
      </c>
      <c r="H2088" s="12">
        <f>F2088-G2088</f>
        <v/>
      </c>
      <c r="I2088" s="10">
        <f>IF(E2088=0,"Fora",IF(E2087=0,"Carg xar",IF(H2088&lt;0,IF(M2088&lt;0.9,"Carg FV","Stby"),IF(M2088&gt;P2088,"V2H",IF(M2088&lt;0.9,"Carg xar","Stby")))))</f>
        <v/>
      </c>
      <c r="J2088" s="12">
        <f>IF(OR(I2088="Carg FV",I2088="Carg xar"),MIN(IF(I2088="Carg FV",ABS(H2088),7.4),7.4,MAX(0,(0.9-M2088)*40)*0.95),0)</f>
        <v/>
      </c>
      <c r="K2088" s="12">
        <f>IF(I2088="V2H",MIN(MAX(0,H2088),7.4,MAX(0,(M2088-P2088)*40)*0.95),0)</f>
        <v/>
      </c>
      <c r="L2088" s="12">
        <f>IF(E2088=0,0,MAX(0,H2088-K2088))</f>
        <v/>
      </c>
      <c r="M2088" s="13">
        <f>M2087+J2087/40-IF(I2087="V2H",K2087/(0.95*40),0)-IF(E2088=0,IF(E2087=1,IF(D2088=1,30,40)*0.18/(2*40),0),0)-IF(E2088=1,IF(E2087=0,IF(D2088=1,30,40)*0.18/(2*40),0),0)</f>
        <v/>
      </c>
      <c r="N2088" s="14" t="n">
        <v>0.2</v>
      </c>
      <c r="O2088" s="15">
        <f>K2088*N2088</f>
        <v/>
      </c>
      <c r="P2088">
        <f>IF(E2088=0,0.3,IF(D2088=1,IF(C2088&gt;=Params!$B$13-3,IF(C2088&lt;Params!$B$13,Params!$B$20,0.3),0.3),IF(C2088&gt;=Params!$B$15-3,IF(C2088&lt;Params!$B$15,Params!$B$21,0.3),0.3)))</f>
        <v/>
      </c>
    </row>
    <row r="2089" ht="15" customHeight="1" s="1">
      <c r="A2089" s="9" t="n">
        <v>2086</v>
      </c>
      <c r="B2089" s="6" t="inlineStr">
        <is>
          <t>28/03</t>
        </is>
      </c>
      <c r="C2089" s="6" t="n">
        <v>21</v>
      </c>
      <c r="D2089" s="6" t="n">
        <v>0</v>
      </c>
      <c r="E2089" s="10">
        <f>IF(D2089=1, IF(OR(C2089&lt;10, C2089&gt;=15),1,0), IF(OR(C2089&lt;7, C2089&gt;=18),1,0))</f>
        <v/>
      </c>
      <c r="F2089" s="11" t="n">
        <v>2.376</v>
      </c>
      <c r="G2089" s="12">
        <f>0*8</f>
        <v/>
      </c>
      <c r="H2089" s="12">
        <f>F2089-G2089</f>
        <v/>
      </c>
      <c r="I2089" s="10">
        <f>IF(E2089=0,"Fora",IF(E2088=0,"Carg xar",IF(H2089&lt;0,IF(M2089&lt;0.9,"Carg FV","Stby"),IF(M2089&gt;P2089,"V2H",IF(M2089&lt;0.9,"Carg xar","Stby")))))</f>
        <v/>
      </c>
      <c r="J2089" s="12">
        <f>IF(OR(I2089="Carg FV",I2089="Carg xar"),MIN(IF(I2089="Carg FV",ABS(H2089),7.4),7.4,MAX(0,(0.9-M2089)*40)*0.95),0)</f>
        <v/>
      </c>
      <c r="K2089" s="12">
        <f>IF(I2089="V2H",MIN(MAX(0,H2089),7.4,MAX(0,(M2089-P2089)*40)*0.95),0)</f>
        <v/>
      </c>
      <c r="L2089" s="12">
        <f>IF(E2089=0,0,MAX(0,H2089-K2089))</f>
        <v/>
      </c>
      <c r="M2089" s="13">
        <f>M2088+J2088/40-IF(I2088="V2H",K2088/(0.95*40),0)-IF(E2089=0,IF(E2088=1,IF(D2089=1,30,40)*0.18/(2*40),0),0)-IF(E2089=1,IF(E2088=0,IF(D2089=1,30,40)*0.18/(2*40),0),0)</f>
        <v/>
      </c>
      <c r="N2089" s="14" t="n">
        <v>0.2</v>
      </c>
      <c r="O2089" s="15">
        <f>K2089*N2089</f>
        <v/>
      </c>
      <c r="P2089">
        <f>IF(E2089=0,0.3,IF(D2089=1,IF(C2089&gt;=Params!$B$13-3,IF(C2089&lt;Params!$B$13,Params!$B$20,0.3),0.3),IF(C2089&gt;=Params!$B$15-3,IF(C2089&lt;Params!$B$15,Params!$B$21,0.3),0.3)))</f>
        <v/>
      </c>
    </row>
    <row r="2090" ht="15" customHeight="1" s="1">
      <c r="A2090" s="9" t="n">
        <v>2087</v>
      </c>
      <c r="B2090" s="6" t="inlineStr">
        <is>
          <t>28/03</t>
        </is>
      </c>
      <c r="C2090" s="6" t="n">
        <v>22</v>
      </c>
      <c r="D2090" s="6" t="n">
        <v>0</v>
      </c>
      <c r="E2090" s="10">
        <f>IF(D2090=1, IF(OR(C2090&lt;10, C2090&gt;=15),1,0), IF(OR(C2090&lt;7, C2090&gt;=18),1,0))</f>
        <v/>
      </c>
      <c r="F2090" s="11" t="n">
        <v>1.831</v>
      </c>
      <c r="G2090" s="12">
        <f>0*8</f>
        <v/>
      </c>
      <c r="H2090" s="12">
        <f>F2090-G2090</f>
        <v/>
      </c>
      <c r="I2090" s="10">
        <f>IF(E2090=0,"Fora",IF(E2089=0,"Carg xar",IF(H2090&lt;0,IF(M2090&lt;0.9,"Carg FV","Stby"),IF(M2090&gt;P2090,"V2H",IF(M2090&lt;0.9,"Carg xar","Stby")))))</f>
        <v/>
      </c>
      <c r="J2090" s="12">
        <f>IF(OR(I2090="Carg FV",I2090="Carg xar"),MIN(IF(I2090="Carg FV",ABS(H2090),7.4),7.4,MAX(0,(0.9-M2090)*40)*0.95),0)</f>
        <v/>
      </c>
      <c r="K2090" s="12">
        <f>IF(I2090="V2H",MIN(MAX(0,H2090),7.4,MAX(0,(M2090-P2090)*40)*0.95),0)</f>
        <v/>
      </c>
      <c r="L2090" s="12">
        <f>IF(E2090=0,0,MAX(0,H2090-K2090))</f>
        <v/>
      </c>
      <c r="M2090" s="13">
        <f>M2089+J2089/40-IF(I2089="V2H",K2089/(0.95*40),0)-IF(E2090=0,IF(E2089=1,IF(D2090=1,30,40)*0.18/(2*40),0),0)-IF(E2090=1,IF(E2089=0,IF(D2090=1,30,40)*0.18/(2*40),0),0)</f>
        <v/>
      </c>
      <c r="N2090" s="14" t="n">
        <v>0.15</v>
      </c>
      <c r="O2090" s="15">
        <f>K2090*N2090</f>
        <v/>
      </c>
      <c r="P2090">
        <f>IF(E2090=0,0.3,IF(D2090=1,IF(C2090&gt;=Params!$B$13-3,IF(C2090&lt;Params!$B$13,Params!$B$20,0.3),0.3),IF(C2090&gt;=Params!$B$15-3,IF(C2090&lt;Params!$B$15,Params!$B$21,0.3),0.3)))</f>
        <v/>
      </c>
    </row>
    <row r="2091" ht="15" customHeight="1" s="1">
      <c r="A2091" s="9" t="n">
        <v>2088</v>
      </c>
      <c r="B2091" s="6" t="inlineStr">
        <is>
          <t>28/03</t>
        </is>
      </c>
      <c r="C2091" s="6" t="n">
        <v>23</v>
      </c>
      <c r="D2091" s="6" t="n">
        <v>0</v>
      </c>
      <c r="E2091" s="10">
        <f>IF(D2091=1, IF(OR(C2091&lt;10, C2091&gt;=15),1,0), IF(OR(C2091&lt;7, C2091&gt;=18),1,0))</f>
        <v/>
      </c>
      <c r="F2091" s="11" t="n">
        <v>1.726</v>
      </c>
      <c r="G2091" s="12">
        <f>0*8</f>
        <v/>
      </c>
      <c r="H2091" s="12">
        <f>F2091-G2091</f>
        <v/>
      </c>
      <c r="I2091" s="10">
        <f>IF(E2091=0,"Fora",IF(E2090=0,"Carg xar",IF(H2091&lt;0,IF(M2091&lt;0.9,"Carg FV","Stby"),IF(M2091&gt;P2091,"V2H",IF(M2091&lt;0.9,"Carg xar","Stby")))))</f>
        <v/>
      </c>
      <c r="J2091" s="12">
        <f>IF(OR(I2091="Carg FV",I2091="Carg xar"),MIN(IF(I2091="Carg FV",ABS(H2091),7.4),7.4,MAX(0,(0.9-M2091)*40)*0.95),0)</f>
        <v/>
      </c>
      <c r="K2091" s="12">
        <f>IF(I2091="V2H",MIN(MAX(0,H2091),7.4,MAX(0,(M2091-P2091)*40)*0.95),0)</f>
        <v/>
      </c>
      <c r="L2091" s="12">
        <f>IF(E2091=0,0,MAX(0,H2091-K2091))</f>
        <v/>
      </c>
      <c r="M2091" s="13">
        <f>M2090+J2090/40-IF(I2090="V2H",K2090/(0.95*40),0)-IF(E2091=0,IF(E2090=1,IF(D2091=1,30,40)*0.18/(2*40),0),0)-IF(E2091=1,IF(E2090=0,IF(D2091=1,30,40)*0.18/(2*40),0),0)</f>
        <v/>
      </c>
      <c r="N2091" s="14" t="n">
        <v>0.15</v>
      </c>
      <c r="O2091" s="15">
        <f>K2091*N2091</f>
        <v/>
      </c>
      <c r="P2091">
        <f>IF(E2091=0,0.3,IF(D2091=1,IF(C2091&gt;=Params!$B$13-3,IF(C2091&lt;Params!$B$13,Params!$B$20,0.3),0.3),IF(C2091&gt;=Params!$B$15-3,IF(C2091&lt;Params!$B$15,Params!$B$21,0.3),0.3)))</f>
        <v/>
      </c>
    </row>
    <row r="2092" ht="15" customHeight="1" s="1">
      <c r="A2092" s="9" t="n">
        <v>2089</v>
      </c>
      <c r="B2092" s="6" t="inlineStr">
        <is>
          <t>29/03</t>
        </is>
      </c>
      <c r="C2092" s="6" t="n">
        <v>0</v>
      </c>
      <c r="D2092" s="6" t="n">
        <v>1</v>
      </c>
      <c r="E2092" s="10">
        <f>IF(D2092=1, IF(OR(C2092&lt;10, C2092&gt;=15),1,0), IF(OR(C2092&lt;7, C2092&gt;=18),1,0))</f>
        <v/>
      </c>
      <c r="F2092" s="11" t="n">
        <v>1.575</v>
      </c>
      <c r="G2092" s="12">
        <f>0*8</f>
        <v/>
      </c>
      <c r="H2092" s="12">
        <f>F2092-G2092</f>
        <v/>
      </c>
      <c r="I2092" s="10">
        <f>IF(E2092=0,"Fora",IF(E2091=0,"Carg xar",IF(H2092&lt;0,IF(M2092&lt;0.9,"Carg FV","Stby"),IF(M2092&gt;P2092,"V2H",IF(M2092&lt;0.9,"Carg xar","Stby")))))</f>
        <v/>
      </c>
      <c r="J2092" s="12">
        <f>IF(OR(I2092="Carg FV",I2092="Carg xar"),MIN(IF(I2092="Carg FV",ABS(H2092),7.4),7.4,MAX(0,(0.9-M2092)*40)*0.95),0)</f>
        <v/>
      </c>
      <c r="K2092" s="12">
        <f>IF(I2092="V2H",MIN(MAX(0,H2092),7.4,MAX(0,(M2092-P2092)*40)*0.95),0)</f>
        <v/>
      </c>
      <c r="L2092" s="12">
        <f>IF(E2092=0,0,MAX(0,H2092-K2092))</f>
        <v/>
      </c>
      <c r="M2092" s="13">
        <f>M2091+J2091/40-IF(I2091="V2H",K2091/(0.95*40),0)-IF(E2092=0,IF(E2091=1,IF(D2092=1,30,40)*0.18/(2*40),0),0)-IF(E2092=1,IF(E2091=0,IF(D2092=1,30,40)*0.18/(2*40),0),0)</f>
        <v/>
      </c>
      <c r="N2092" s="14" t="n">
        <v>0.09</v>
      </c>
      <c r="O2092" s="15">
        <f>K2092*N2092</f>
        <v/>
      </c>
      <c r="P2092">
        <f>IF(E2092=0,0.3,IF(D2092=1,IF(C2092&gt;=Params!$B$13-3,IF(C2092&lt;Params!$B$13,Params!$B$20,0.3),0.3),IF(C2092&gt;=Params!$B$15-3,IF(C2092&lt;Params!$B$15,Params!$B$21,0.3),0.3)))</f>
        <v/>
      </c>
    </row>
    <row r="2093" ht="15" customHeight="1" s="1">
      <c r="A2093" s="9" t="n">
        <v>2090</v>
      </c>
      <c r="B2093" s="6" t="inlineStr">
        <is>
          <t>29/03</t>
        </is>
      </c>
      <c r="C2093" s="6" t="n">
        <v>1</v>
      </c>
      <c r="D2093" s="6" t="n">
        <v>1</v>
      </c>
      <c r="E2093" s="10">
        <f>IF(D2093=1, IF(OR(C2093&lt;10, C2093&gt;=15),1,0), IF(OR(C2093&lt;7, C2093&gt;=18),1,0))</f>
        <v/>
      </c>
      <c r="F2093" s="11" t="n">
        <v>2.365</v>
      </c>
      <c r="G2093" s="12">
        <f>0*8</f>
        <v/>
      </c>
      <c r="H2093" s="12">
        <f>F2093-G2093</f>
        <v/>
      </c>
      <c r="I2093" s="10">
        <f>IF(E2093=0,"Fora",IF(E2092=0,"Carg xar",IF(H2093&lt;0,IF(M2093&lt;0.9,"Carg FV","Stby"),IF(M2093&gt;P2093,"V2H",IF(M2093&lt;0.9,"Carg xar","Stby")))))</f>
        <v/>
      </c>
      <c r="J2093" s="12">
        <f>IF(OR(I2093="Carg FV",I2093="Carg xar"),MIN(IF(I2093="Carg FV",ABS(H2093),7.4),7.4,MAX(0,(0.9-M2093)*40)*0.95),0)</f>
        <v/>
      </c>
      <c r="K2093" s="12">
        <f>IF(I2093="V2H",MIN(MAX(0,H2093),7.4,MAX(0,(M2093-P2093)*40)*0.95),0)</f>
        <v/>
      </c>
      <c r="L2093" s="12">
        <f>IF(E2093=0,0,MAX(0,H2093-K2093))</f>
        <v/>
      </c>
      <c r="M2093" s="13">
        <f>M2092+J2092/40-IF(I2092="V2H",K2092/(0.95*40),0)-IF(E2093=0,IF(E2092=1,IF(D2093=1,30,40)*0.18/(2*40),0),0)-IF(E2093=1,IF(E2092=0,IF(D2093=1,30,40)*0.18/(2*40),0),0)</f>
        <v/>
      </c>
      <c r="N2093" s="14" t="n">
        <v>0.09</v>
      </c>
      <c r="O2093" s="15">
        <f>K2093*N2093</f>
        <v/>
      </c>
      <c r="P2093">
        <f>IF(E2093=0,0.3,IF(D2093=1,IF(C2093&gt;=Params!$B$13-3,IF(C2093&lt;Params!$B$13,Params!$B$20,0.3),0.3),IF(C2093&gt;=Params!$B$15-3,IF(C2093&lt;Params!$B$15,Params!$B$21,0.3),0.3)))</f>
        <v/>
      </c>
    </row>
    <row r="2094" ht="15" customHeight="1" s="1">
      <c r="A2094" s="9" t="n">
        <v>2091</v>
      </c>
      <c r="B2094" s="6" t="inlineStr">
        <is>
          <t>29/03</t>
        </is>
      </c>
      <c r="C2094" s="6" t="n">
        <v>2</v>
      </c>
      <c r="D2094" s="6" t="n">
        <v>1</v>
      </c>
      <c r="E2094" s="10">
        <f>IF(D2094=1, IF(OR(C2094&lt;10, C2094&gt;=15),1,0), IF(OR(C2094&lt;7, C2094&gt;=18),1,0))</f>
        <v/>
      </c>
      <c r="F2094" s="11" t="n">
        <v>1.992</v>
      </c>
      <c r="G2094" s="12">
        <f>0*8</f>
        <v/>
      </c>
      <c r="H2094" s="12">
        <f>F2094-G2094</f>
        <v/>
      </c>
      <c r="I2094" s="10">
        <f>IF(E2094=0,"Fora",IF(E2093=0,"Carg xar",IF(H2094&lt;0,IF(M2094&lt;0.9,"Carg FV","Stby"),IF(M2094&gt;P2094,"V2H",IF(M2094&lt;0.9,"Carg xar","Stby")))))</f>
        <v/>
      </c>
      <c r="J2094" s="12">
        <f>IF(OR(I2094="Carg FV",I2094="Carg xar"),MIN(IF(I2094="Carg FV",ABS(H2094),7.4),7.4,MAX(0,(0.9-M2094)*40)*0.95),0)</f>
        <v/>
      </c>
      <c r="K2094" s="12">
        <f>IF(I2094="V2H",MIN(MAX(0,H2094),7.4,MAX(0,(M2094-P2094)*40)*0.95),0)</f>
        <v/>
      </c>
      <c r="L2094" s="12">
        <f>IF(E2094=0,0,MAX(0,H2094-K2094))</f>
        <v/>
      </c>
      <c r="M2094" s="13">
        <f>M2093+J2093/40-IF(I2093="V2H",K2093/(0.95*40),0)-IF(E2094=0,IF(E2093=1,IF(D2094=1,30,40)*0.18/(2*40),0),0)-IF(E2094=1,IF(E2093=0,IF(D2094=1,30,40)*0.18/(2*40),0),0)</f>
        <v/>
      </c>
      <c r="N2094" s="14" t="n">
        <v>0.09</v>
      </c>
      <c r="O2094" s="15">
        <f>K2094*N2094</f>
        <v/>
      </c>
      <c r="P2094">
        <f>IF(E2094=0,0.3,IF(D2094=1,IF(C2094&gt;=Params!$B$13-3,IF(C2094&lt;Params!$B$13,Params!$B$20,0.3),0.3),IF(C2094&gt;=Params!$B$15-3,IF(C2094&lt;Params!$B$15,Params!$B$21,0.3),0.3)))</f>
        <v/>
      </c>
    </row>
    <row r="2095" ht="15" customHeight="1" s="1">
      <c r="A2095" s="9" t="n">
        <v>2092</v>
      </c>
      <c r="B2095" s="6" t="inlineStr">
        <is>
          <t>29/03</t>
        </is>
      </c>
      <c r="C2095" s="6" t="n">
        <v>3</v>
      </c>
      <c r="D2095" s="6" t="n">
        <v>1</v>
      </c>
      <c r="E2095" s="10">
        <f>IF(D2095=1, IF(OR(C2095&lt;10, C2095&gt;=15),1,0), IF(OR(C2095&lt;7, C2095&gt;=18),1,0))</f>
        <v/>
      </c>
      <c r="F2095" s="11" t="n">
        <v>2.118</v>
      </c>
      <c r="G2095" s="12">
        <f>0*8</f>
        <v/>
      </c>
      <c r="H2095" s="12">
        <f>F2095-G2095</f>
        <v/>
      </c>
      <c r="I2095" s="10">
        <f>IF(E2095=0,"Fora",IF(E2094=0,"Carg xar",IF(H2095&lt;0,IF(M2095&lt;0.9,"Carg FV","Stby"),IF(M2095&gt;P2095,"V2H",IF(M2095&lt;0.9,"Carg xar","Stby")))))</f>
        <v/>
      </c>
      <c r="J2095" s="12">
        <f>IF(OR(I2095="Carg FV",I2095="Carg xar"),MIN(IF(I2095="Carg FV",ABS(H2095),7.4),7.4,MAX(0,(0.9-M2095)*40)*0.95),0)</f>
        <v/>
      </c>
      <c r="K2095" s="12">
        <f>IF(I2095="V2H",MIN(MAX(0,H2095),7.4,MAX(0,(M2095-P2095)*40)*0.95),0)</f>
        <v/>
      </c>
      <c r="L2095" s="12">
        <f>IF(E2095=0,0,MAX(0,H2095-K2095))</f>
        <v/>
      </c>
      <c r="M2095" s="13">
        <f>M2094+J2094/40-IF(I2094="V2H",K2094/(0.95*40),0)-IF(E2095=0,IF(E2094=1,IF(D2095=1,30,40)*0.18/(2*40),0),0)-IF(E2095=1,IF(E2094=0,IF(D2095=1,30,40)*0.18/(2*40),0),0)</f>
        <v/>
      </c>
      <c r="N2095" s="14" t="n">
        <v>0.09</v>
      </c>
      <c r="O2095" s="15">
        <f>K2095*N2095</f>
        <v/>
      </c>
      <c r="P2095">
        <f>IF(E2095=0,0.3,IF(D2095=1,IF(C2095&gt;=Params!$B$13-3,IF(C2095&lt;Params!$B$13,Params!$B$20,0.3),0.3),IF(C2095&gt;=Params!$B$15-3,IF(C2095&lt;Params!$B$15,Params!$B$21,0.3),0.3)))</f>
        <v/>
      </c>
    </row>
    <row r="2096" ht="15" customHeight="1" s="1">
      <c r="A2096" s="9" t="n">
        <v>2093</v>
      </c>
      <c r="B2096" s="6" t="inlineStr">
        <is>
          <t>29/03</t>
        </is>
      </c>
      <c r="C2096" s="6" t="n">
        <v>4</v>
      </c>
      <c r="D2096" s="6" t="n">
        <v>1</v>
      </c>
      <c r="E2096" s="10">
        <f>IF(D2096=1, IF(OR(C2096&lt;10, C2096&gt;=15),1,0), IF(OR(C2096&lt;7, C2096&gt;=18),1,0))</f>
        <v/>
      </c>
      <c r="F2096" s="11" t="n">
        <v>2.284</v>
      </c>
      <c r="G2096" s="12">
        <f>0*8</f>
        <v/>
      </c>
      <c r="H2096" s="12">
        <f>F2096-G2096</f>
        <v/>
      </c>
      <c r="I2096" s="10">
        <f>IF(E2096=0,"Fora",IF(E2095=0,"Carg xar",IF(H2096&lt;0,IF(M2096&lt;0.9,"Carg FV","Stby"),IF(M2096&gt;P2096,"V2H",IF(M2096&lt;0.9,"Carg xar","Stby")))))</f>
        <v/>
      </c>
      <c r="J2096" s="12">
        <f>IF(OR(I2096="Carg FV",I2096="Carg xar"),MIN(IF(I2096="Carg FV",ABS(H2096),7.4),7.4,MAX(0,(0.9-M2096)*40)*0.95),0)</f>
        <v/>
      </c>
      <c r="K2096" s="12">
        <f>IF(I2096="V2H",MIN(MAX(0,H2096),7.4,MAX(0,(M2096-P2096)*40)*0.95),0)</f>
        <v/>
      </c>
      <c r="L2096" s="12">
        <f>IF(E2096=0,0,MAX(0,H2096-K2096))</f>
        <v/>
      </c>
      <c r="M2096" s="13">
        <f>M2095+J2095/40-IF(I2095="V2H",K2095/(0.95*40),0)-IF(E2096=0,IF(E2095=1,IF(D2096=1,30,40)*0.18/(2*40),0),0)-IF(E2096=1,IF(E2095=0,IF(D2096=1,30,40)*0.18/(2*40),0),0)</f>
        <v/>
      </c>
      <c r="N2096" s="14" t="n">
        <v>0.09</v>
      </c>
      <c r="O2096" s="15">
        <f>K2096*N2096</f>
        <v/>
      </c>
      <c r="P2096">
        <f>IF(E2096=0,0.3,IF(D2096=1,IF(C2096&gt;=Params!$B$13-3,IF(C2096&lt;Params!$B$13,Params!$B$20,0.3),0.3),IF(C2096&gt;=Params!$B$15-3,IF(C2096&lt;Params!$B$15,Params!$B$21,0.3),0.3)))</f>
        <v/>
      </c>
    </row>
    <row r="2097" ht="15" customHeight="1" s="1">
      <c r="A2097" s="9" t="n">
        <v>2094</v>
      </c>
      <c r="B2097" s="6" t="inlineStr">
        <is>
          <t>29/03</t>
        </is>
      </c>
      <c r="C2097" s="6" t="n">
        <v>5</v>
      </c>
      <c r="D2097" s="6" t="n">
        <v>1</v>
      </c>
      <c r="E2097" s="10">
        <f>IF(D2097=1, IF(OR(C2097&lt;10, C2097&gt;=15),1,0), IF(OR(C2097&lt;7, C2097&gt;=18),1,0))</f>
        <v/>
      </c>
      <c r="F2097" s="11" t="n">
        <v>1.985</v>
      </c>
      <c r="G2097" s="12">
        <f>0*8</f>
        <v/>
      </c>
      <c r="H2097" s="12">
        <f>F2097-G2097</f>
        <v/>
      </c>
      <c r="I2097" s="10">
        <f>IF(E2097=0,"Fora",IF(E2096=0,"Carg xar",IF(H2097&lt;0,IF(M2097&lt;0.9,"Carg FV","Stby"),IF(M2097&gt;P2097,"V2H",IF(M2097&lt;0.9,"Carg xar","Stby")))))</f>
        <v/>
      </c>
      <c r="J2097" s="12">
        <f>IF(OR(I2097="Carg FV",I2097="Carg xar"),MIN(IF(I2097="Carg FV",ABS(H2097),7.4),7.4,MAX(0,(0.9-M2097)*40)*0.95),0)</f>
        <v/>
      </c>
      <c r="K2097" s="12">
        <f>IF(I2097="V2H",MIN(MAX(0,H2097),7.4,MAX(0,(M2097-P2097)*40)*0.95),0)</f>
        <v/>
      </c>
      <c r="L2097" s="12">
        <f>IF(E2097=0,0,MAX(0,H2097-K2097))</f>
        <v/>
      </c>
      <c r="M2097" s="13">
        <f>M2096+J2096/40-IF(I2096="V2H",K2096/(0.95*40),0)-IF(E2097=0,IF(E2096=1,IF(D2097=1,30,40)*0.18/(2*40),0),0)-IF(E2097=1,IF(E2096=0,IF(D2097=1,30,40)*0.18/(2*40),0),0)</f>
        <v/>
      </c>
      <c r="N2097" s="14" t="n">
        <v>0.09</v>
      </c>
      <c r="O2097" s="15">
        <f>K2097*N2097</f>
        <v/>
      </c>
      <c r="P2097">
        <f>IF(E2097=0,0.3,IF(D2097=1,IF(C2097&gt;=Params!$B$13-3,IF(C2097&lt;Params!$B$13,Params!$B$20,0.3),0.3),IF(C2097&gt;=Params!$B$15-3,IF(C2097&lt;Params!$B$15,Params!$B$21,0.3),0.3)))</f>
        <v/>
      </c>
    </row>
    <row r="2098" ht="15" customHeight="1" s="1">
      <c r="A2098" s="9" t="n">
        <v>2095</v>
      </c>
      <c r="B2098" s="6" t="inlineStr">
        <is>
          <t>29/03</t>
        </is>
      </c>
      <c r="C2098" s="6" t="n">
        <v>6</v>
      </c>
      <c r="D2098" s="6" t="n">
        <v>1</v>
      </c>
      <c r="E2098" s="10">
        <f>IF(D2098=1, IF(OR(C2098&lt;10, C2098&gt;=15),1,0), IF(OR(C2098&lt;7, C2098&gt;=18),1,0))</f>
        <v/>
      </c>
      <c r="F2098" s="11" t="n">
        <v>1.481</v>
      </c>
      <c r="G2098" s="12">
        <f>0*8</f>
        <v/>
      </c>
      <c r="H2098" s="12">
        <f>F2098-G2098</f>
        <v/>
      </c>
      <c r="I2098" s="10">
        <f>IF(E2098=0,"Fora",IF(E2097=0,"Carg xar",IF(H2098&lt;0,IF(M2098&lt;0.9,"Carg FV","Stby"),IF(M2098&gt;P2098,"V2H",IF(M2098&lt;0.9,"Carg xar","Stby")))))</f>
        <v/>
      </c>
      <c r="J2098" s="12">
        <f>IF(OR(I2098="Carg FV",I2098="Carg xar"),MIN(IF(I2098="Carg FV",ABS(H2098),7.4),7.4,MAX(0,(0.9-M2098)*40)*0.95),0)</f>
        <v/>
      </c>
      <c r="K2098" s="12">
        <f>IF(I2098="V2H",MIN(MAX(0,H2098),7.4,MAX(0,(M2098-P2098)*40)*0.95),0)</f>
        <v/>
      </c>
      <c r="L2098" s="12">
        <f>IF(E2098=0,0,MAX(0,H2098-K2098))</f>
        <v/>
      </c>
      <c r="M2098" s="13">
        <f>M2097+J2097/40-IF(I2097="V2H",K2097/(0.95*40),0)-IF(E2098=0,IF(E2097=1,IF(D2098=1,30,40)*0.18/(2*40),0),0)-IF(E2098=1,IF(E2097=0,IF(D2098=1,30,40)*0.18/(2*40),0),0)</f>
        <v/>
      </c>
      <c r="N2098" s="14" t="n">
        <v>0.09</v>
      </c>
      <c r="O2098" s="15">
        <f>K2098*N2098</f>
        <v/>
      </c>
      <c r="P2098">
        <f>IF(E2098=0,0.3,IF(D2098=1,IF(C2098&gt;=Params!$B$13-3,IF(C2098&lt;Params!$B$13,Params!$B$20,0.3),0.3),IF(C2098&gt;=Params!$B$15-3,IF(C2098&lt;Params!$B$15,Params!$B$21,0.3),0.3)))</f>
        <v/>
      </c>
    </row>
    <row r="2099" ht="15" customHeight="1" s="1">
      <c r="A2099" s="9" t="n">
        <v>2096</v>
      </c>
      <c r="B2099" s="6" t="inlineStr">
        <is>
          <t>29/03</t>
        </is>
      </c>
      <c r="C2099" s="6" t="n">
        <v>7</v>
      </c>
      <c r="D2099" s="6" t="n">
        <v>1</v>
      </c>
      <c r="E2099" s="10">
        <f>IF(D2099=1, IF(OR(C2099&lt;10, C2099&gt;=15),1,0), IF(OR(C2099&lt;7, C2099&gt;=18),1,0))</f>
        <v/>
      </c>
      <c r="F2099" s="11" t="n">
        <v>0.829</v>
      </c>
      <c r="G2099" s="12">
        <f>0.05*8</f>
        <v/>
      </c>
      <c r="H2099" s="12">
        <f>F2099-G2099</f>
        <v/>
      </c>
      <c r="I2099" s="10">
        <f>IF(E2099=0,"Fora",IF(E2098=0,"Carg xar",IF(H2099&lt;0,IF(M2099&lt;0.9,"Carg FV","Stby"),IF(M2099&gt;P2099,"V2H",IF(M2099&lt;0.9,"Carg xar","Stby")))))</f>
        <v/>
      </c>
      <c r="J2099" s="12">
        <f>IF(OR(I2099="Carg FV",I2099="Carg xar"),MIN(IF(I2099="Carg FV",ABS(H2099),7.4),7.4,MAX(0,(0.9-M2099)*40)*0.95),0)</f>
        <v/>
      </c>
      <c r="K2099" s="12">
        <f>IF(I2099="V2H",MIN(MAX(0,H2099),7.4,MAX(0,(M2099-P2099)*40)*0.95),0)</f>
        <v/>
      </c>
      <c r="L2099" s="12">
        <f>IF(E2099=0,0,MAX(0,H2099-K2099))</f>
        <v/>
      </c>
      <c r="M2099" s="13">
        <f>M2098+J2098/40-IF(I2098="V2H",K2098/(0.95*40),0)-IF(E2099=0,IF(E2098=1,IF(D2099=1,30,40)*0.18/(2*40),0),0)-IF(E2099=1,IF(E2098=0,IF(D2099=1,30,40)*0.18/(2*40),0),0)</f>
        <v/>
      </c>
      <c r="N2099" s="14" t="n">
        <v>0.09</v>
      </c>
      <c r="O2099" s="15">
        <f>K2099*N2099</f>
        <v/>
      </c>
      <c r="P2099">
        <f>IF(E2099=0,0.3,IF(D2099=1,IF(C2099&gt;=Params!$B$13-3,IF(C2099&lt;Params!$B$13,Params!$B$20,0.3),0.3),IF(C2099&gt;=Params!$B$15-3,IF(C2099&lt;Params!$B$15,Params!$B$21,0.3),0.3)))</f>
        <v/>
      </c>
    </row>
    <row r="2100" ht="15" customHeight="1" s="1">
      <c r="A2100" s="9" t="n">
        <v>2097</v>
      </c>
      <c r="B2100" s="6" t="inlineStr">
        <is>
          <t>29/03</t>
        </is>
      </c>
      <c r="C2100" s="6" t="n">
        <v>8</v>
      </c>
      <c r="D2100" s="6" t="n">
        <v>1</v>
      </c>
      <c r="E2100" s="10">
        <f>IF(D2100=1, IF(OR(C2100&lt;10, C2100&gt;=15),1,0), IF(OR(C2100&lt;7, C2100&gt;=18),1,0))</f>
        <v/>
      </c>
      <c r="F2100" s="11" t="n">
        <v>0</v>
      </c>
      <c r="G2100" s="12">
        <f>0.18*8</f>
        <v/>
      </c>
      <c r="H2100" s="12">
        <f>F2100-G2100</f>
        <v/>
      </c>
      <c r="I2100" s="10">
        <f>IF(E2100=0,"Fora",IF(E2099=0,"Carg xar",IF(H2100&lt;0,IF(M2100&lt;0.9,"Carg FV","Stby"),IF(M2100&gt;P2100,"V2H",IF(M2100&lt;0.9,"Carg xar","Stby")))))</f>
        <v/>
      </c>
      <c r="J2100" s="12">
        <f>IF(OR(I2100="Carg FV",I2100="Carg xar"),MIN(IF(I2100="Carg FV",ABS(H2100),7.4),7.4,MAX(0,(0.9-M2100)*40)*0.95),0)</f>
        <v/>
      </c>
      <c r="K2100" s="12">
        <f>IF(I2100="V2H",MIN(MAX(0,H2100),7.4,MAX(0,(M2100-P2100)*40)*0.95),0)</f>
        <v/>
      </c>
      <c r="L2100" s="12">
        <f>IF(E2100=0,0,MAX(0,H2100-K2100))</f>
        <v/>
      </c>
      <c r="M2100" s="13">
        <f>M2099+J2099/40-IF(I2099="V2H",K2099/(0.95*40),0)-IF(E2100=0,IF(E2099=1,IF(D2100=1,30,40)*0.18/(2*40),0),0)-IF(E2100=1,IF(E2099=0,IF(D2100=1,30,40)*0.18/(2*40),0),0)</f>
        <v/>
      </c>
      <c r="N2100" s="14" t="n">
        <v>0.09</v>
      </c>
      <c r="O2100" s="15">
        <f>K2100*N2100</f>
        <v/>
      </c>
      <c r="P2100">
        <f>IF(E2100=0,0.3,IF(D2100=1,IF(C2100&gt;=Params!$B$13-3,IF(C2100&lt;Params!$B$13,Params!$B$20,0.3),0.3),IF(C2100&gt;=Params!$B$15-3,IF(C2100&lt;Params!$B$15,Params!$B$21,0.3),0.3)))</f>
        <v/>
      </c>
    </row>
    <row r="2101" ht="15" customHeight="1" s="1">
      <c r="A2101" s="9" t="n">
        <v>2098</v>
      </c>
      <c r="B2101" s="6" t="inlineStr">
        <is>
          <t>29/03</t>
        </is>
      </c>
      <c r="C2101" s="6" t="n">
        <v>9</v>
      </c>
      <c r="D2101" s="6" t="n">
        <v>1</v>
      </c>
      <c r="E2101" s="10">
        <f>IF(D2101=1, IF(OR(C2101&lt;10, C2101&gt;=15),1,0), IF(OR(C2101&lt;7, C2101&gt;=18),1,0))</f>
        <v/>
      </c>
      <c r="F2101" s="11" t="n">
        <v>0</v>
      </c>
      <c r="G2101" s="12">
        <f>0.38*8</f>
        <v/>
      </c>
      <c r="H2101" s="12">
        <f>F2101-G2101</f>
        <v/>
      </c>
      <c r="I2101" s="10">
        <f>IF(E2101=0,"Fora",IF(E2100=0,"Carg xar",IF(H2101&lt;0,IF(M2101&lt;0.9,"Carg FV","Stby"),IF(M2101&gt;P2101,"V2H",IF(M2101&lt;0.9,"Carg xar","Stby")))))</f>
        <v/>
      </c>
      <c r="J2101" s="12">
        <f>IF(OR(I2101="Carg FV",I2101="Carg xar"),MIN(IF(I2101="Carg FV",ABS(H2101),7.4),7.4,MAX(0,(0.9-M2101)*40)*0.95),0)</f>
        <v/>
      </c>
      <c r="K2101" s="12">
        <f>IF(I2101="V2H",MIN(MAX(0,H2101),7.4,MAX(0,(M2101-P2101)*40)*0.95),0)</f>
        <v/>
      </c>
      <c r="L2101" s="12">
        <f>IF(E2101=0,0,MAX(0,H2101-K2101))</f>
        <v/>
      </c>
      <c r="M2101" s="13">
        <f>M2100+J2100/40-IF(I2100="V2H",K2100/(0.95*40),0)-IF(E2101=0,IF(E2100=1,IF(D2101=1,30,40)*0.18/(2*40),0),0)-IF(E2101=1,IF(E2100=0,IF(D2101=1,30,40)*0.18/(2*40),0),0)</f>
        <v/>
      </c>
      <c r="N2101" s="14" t="n">
        <v>0.09</v>
      </c>
      <c r="O2101" s="15">
        <f>K2101*N2101</f>
        <v/>
      </c>
      <c r="P2101">
        <f>IF(E2101=0,0.3,IF(D2101=1,IF(C2101&gt;=Params!$B$13-3,IF(C2101&lt;Params!$B$13,Params!$B$20,0.3),0.3),IF(C2101&gt;=Params!$B$15-3,IF(C2101&lt;Params!$B$15,Params!$B$21,0.3),0.3)))</f>
        <v/>
      </c>
    </row>
    <row r="2102" ht="15" customHeight="1" s="1">
      <c r="A2102" s="9" t="n">
        <v>2099</v>
      </c>
      <c r="B2102" s="6" t="inlineStr">
        <is>
          <t>29/03</t>
        </is>
      </c>
      <c r="C2102" s="6" t="n">
        <v>10</v>
      </c>
      <c r="D2102" s="6" t="n">
        <v>1</v>
      </c>
      <c r="E2102" s="10">
        <f>IF(D2102=1, IF(OR(C2102&lt;10, C2102&gt;=15),1,0), IF(OR(C2102&lt;7, C2102&gt;=18),1,0))</f>
        <v/>
      </c>
      <c r="F2102" s="11" t="n">
        <v>0</v>
      </c>
      <c r="G2102" s="12">
        <f>0.58*8</f>
        <v/>
      </c>
      <c r="H2102" s="12">
        <f>F2102-G2102</f>
        <v/>
      </c>
      <c r="I2102" s="10">
        <f>IF(E2102=0,"Fora",IF(E2101=0,"Carg xar",IF(H2102&lt;0,IF(M2102&lt;0.9,"Carg FV","Stby"),IF(M2102&gt;P2102,"V2H",IF(M2102&lt;0.9,"Carg xar","Stby")))))</f>
        <v/>
      </c>
      <c r="J2102" s="12">
        <f>IF(OR(I2102="Carg FV",I2102="Carg xar"),MIN(IF(I2102="Carg FV",ABS(H2102),7.4),7.4,MAX(0,(0.9-M2102)*40)*0.95),0)</f>
        <v/>
      </c>
      <c r="K2102" s="12">
        <f>IF(I2102="V2H",MIN(MAX(0,H2102),7.4,MAX(0,(M2102-P2102)*40)*0.95),0)</f>
        <v/>
      </c>
      <c r="L2102" s="12">
        <f>IF(E2102=0,0,MAX(0,H2102-K2102))</f>
        <v/>
      </c>
      <c r="M2102" s="13">
        <f>M2101+J2101/40-IF(I2101="V2H",K2101/(0.95*40),0)-IF(E2102=0,IF(E2101=1,IF(D2102=1,30,40)*0.18/(2*40),0),0)-IF(E2102=1,IF(E2101=0,IF(D2102=1,30,40)*0.18/(2*40),0),0)</f>
        <v/>
      </c>
      <c r="N2102" s="14" t="n">
        <v>0.09</v>
      </c>
      <c r="O2102" s="15">
        <f>K2102*N2102</f>
        <v/>
      </c>
      <c r="P2102">
        <f>IF(E2102=0,0.3,IF(D2102=1,IF(C2102&gt;=Params!$B$13-3,IF(C2102&lt;Params!$B$13,Params!$B$20,0.3),0.3),IF(C2102&gt;=Params!$B$15-3,IF(C2102&lt;Params!$B$15,Params!$B$21,0.3),0.3)))</f>
        <v/>
      </c>
    </row>
    <row r="2103" ht="15" customHeight="1" s="1">
      <c r="A2103" s="9" t="n">
        <v>2100</v>
      </c>
      <c r="B2103" s="6" t="inlineStr">
        <is>
          <t>29/03</t>
        </is>
      </c>
      <c r="C2103" s="6" t="n">
        <v>11</v>
      </c>
      <c r="D2103" s="6" t="n">
        <v>1</v>
      </c>
      <c r="E2103" s="10">
        <f>IF(D2103=1, IF(OR(C2103&lt;10, C2103&gt;=15),1,0), IF(OR(C2103&lt;7, C2103&gt;=18),1,0))</f>
        <v/>
      </c>
      <c r="F2103" s="11" t="n">
        <v>0</v>
      </c>
      <c r="G2103" s="12">
        <f>0.72*8</f>
        <v/>
      </c>
      <c r="H2103" s="12">
        <f>F2103-G2103</f>
        <v/>
      </c>
      <c r="I2103" s="10">
        <f>IF(E2103=0,"Fora",IF(E2102=0,"Carg xar",IF(H2103&lt;0,IF(M2103&lt;0.9,"Carg FV","Stby"),IF(M2103&gt;P2103,"V2H",IF(M2103&lt;0.9,"Carg xar","Stby")))))</f>
        <v/>
      </c>
      <c r="J2103" s="12">
        <f>IF(OR(I2103="Carg FV",I2103="Carg xar"),MIN(IF(I2103="Carg FV",ABS(H2103),7.4),7.4,MAX(0,(0.9-M2103)*40)*0.95),0)</f>
        <v/>
      </c>
      <c r="K2103" s="12">
        <f>IF(I2103="V2H",MIN(MAX(0,H2103),7.4,MAX(0,(M2103-P2103)*40)*0.95),0)</f>
        <v/>
      </c>
      <c r="L2103" s="12">
        <f>IF(E2103=0,0,MAX(0,H2103-K2103))</f>
        <v/>
      </c>
      <c r="M2103" s="13">
        <f>M2102+J2102/40-IF(I2102="V2H",K2102/(0.95*40),0)-IF(E2103=0,IF(E2102=1,IF(D2103=1,30,40)*0.18/(2*40),0),0)-IF(E2103=1,IF(E2102=0,IF(D2103=1,30,40)*0.18/(2*40),0),0)</f>
        <v/>
      </c>
      <c r="N2103" s="14" t="n">
        <v>0.09</v>
      </c>
      <c r="O2103" s="15">
        <f>K2103*N2103</f>
        <v/>
      </c>
      <c r="P2103">
        <f>IF(E2103=0,0.3,IF(D2103=1,IF(C2103&gt;=Params!$B$13-3,IF(C2103&lt;Params!$B$13,Params!$B$20,0.3),0.3),IF(C2103&gt;=Params!$B$15-3,IF(C2103&lt;Params!$B$15,Params!$B$21,0.3),0.3)))</f>
        <v/>
      </c>
    </row>
    <row r="2104" ht="15" customHeight="1" s="1">
      <c r="A2104" s="9" t="n">
        <v>2101</v>
      </c>
      <c r="B2104" s="6" t="inlineStr">
        <is>
          <t>29/03</t>
        </is>
      </c>
      <c r="C2104" s="6" t="n">
        <v>12</v>
      </c>
      <c r="D2104" s="6" t="n">
        <v>1</v>
      </c>
      <c r="E2104" s="10">
        <f>IF(D2104=1, IF(OR(C2104&lt;10, C2104&gt;=15),1,0), IF(OR(C2104&lt;7, C2104&gt;=18),1,0))</f>
        <v/>
      </c>
      <c r="F2104" s="11" t="n">
        <v>0</v>
      </c>
      <c r="G2104" s="12">
        <f>0.78*8</f>
        <v/>
      </c>
      <c r="H2104" s="12">
        <f>F2104-G2104</f>
        <v/>
      </c>
      <c r="I2104" s="10">
        <f>IF(E2104=0,"Fora",IF(E2103=0,"Carg xar",IF(H2104&lt;0,IF(M2104&lt;0.9,"Carg FV","Stby"),IF(M2104&gt;P2104,"V2H",IF(M2104&lt;0.9,"Carg xar","Stby")))))</f>
        <v/>
      </c>
      <c r="J2104" s="12">
        <f>IF(OR(I2104="Carg FV",I2104="Carg xar"),MIN(IF(I2104="Carg FV",ABS(H2104),7.4),7.4,MAX(0,(0.9-M2104)*40)*0.95),0)</f>
        <v/>
      </c>
      <c r="K2104" s="12">
        <f>IF(I2104="V2H",MIN(MAX(0,H2104),7.4,MAX(0,(M2104-P2104)*40)*0.95),0)</f>
        <v/>
      </c>
      <c r="L2104" s="12">
        <f>IF(E2104=0,0,MAX(0,H2104-K2104))</f>
        <v/>
      </c>
      <c r="M2104" s="13">
        <f>M2103+J2103/40-IF(I2103="V2H",K2103/(0.95*40),0)-IF(E2104=0,IF(E2103=1,IF(D2104=1,30,40)*0.18/(2*40),0),0)-IF(E2104=1,IF(E2103=0,IF(D2104=1,30,40)*0.18/(2*40),0),0)</f>
        <v/>
      </c>
      <c r="N2104" s="14" t="n">
        <v>0.09</v>
      </c>
      <c r="O2104" s="15">
        <f>K2104*N2104</f>
        <v/>
      </c>
      <c r="P2104">
        <f>IF(E2104=0,0.3,IF(D2104=1,IF(C2104&gt;=Params!$B$13-3,IF(C2104&lt;Params!$B$13,Params!$B$20,0.3),0.3),IF(C2104&gt;=Params!$B$15-3,IF(C2104&lt;Params!$B$15,Params!$B$21,0.3),0.3)))</f>
        <v/>
      </c>
    </row>
    <row r="2105" ht="15" customHeight="1" s="1">
      <c r="A2105" s="9" t="n">
        <v>2102</v>
      </c>
      <c r="B2105" s="6" t="inlineStr">
        <is>
          <t>29/03</t>
        </is>
      </c>
      <c r="C2105" s="6" t="n">
        <v>13</v>
      </c>
      <c r="D2105" s="6" t="n">
        <v>1</v>
      </c>
      <c r="E2105" s="10">
        <f>IF(D2105=1, IF(OR(C2105&lt;10, C2105&gt;=15),1,0), IF(OR(C2105&lt;7, C2105&gt;=18),1,0))</f>
        <v/>
      </c>
      <c r="F2105" s="11" t="n">
        <v>1.511</v>
      </c>
      <c r="G2105" s="12">
        <f>0.75*8</f>
        <v/>
      </c>
      <c r="H2105" s="12">
        <f>F2105-G2105</f>
        <v/>
      </c>
      <c r="I2105" s="10">
        <f>IF(E2105=0,"Fora",IF(E2104=0,"Carg xar",IF(H2105&lt;0,IF(M2105&lt;0.9,"Carg FV","Stby"),IF(M2105&gt;P2105,"V2H",IF(M2105&lt;0.9,"Carg xar","Stby")))))</f>
        <v/>
      </c>
      <c r="J2105" s="12">
        <f>IF(OR(I2105="Carg FV",I2105="Carg xar"),MIN(IF(I2105="Carg FV",ABS(H2105),7.4),7.4,MAX(0,(0.9-M2105)*40)*0.95),0)</f>
        <v/>
      </c>
      <c r="K2105" s="12">
        <f>IF(I2105="V2H",MIN(MAX(0,H2105),7.4,MAX(0,(M2105-P2105)*40)*0.95),0)</f>
        <v/>
      </c>
      <c r="L2105" s="12">
        <f>IF(E2105=0,0,MAX(0,H2105-K2105))</f>
        <v/>
      </c>
      <c r="M2105" s="13">
        <f>M2104+J2104/40-IF(I2104="V2H",K2104/(0.95*40),0)-IF(E2105=0,IF(E2104=1,IF(D2105=1,30,40)*0.18/(2*40),0),0)-IF(E2105=1,IF(E2104=0,IF(D2105=1,30,40)*0.18/(2*40),0),0)</f>
        <v/>
      </c>
      <c r="N2105" s="14" t="n">
        <v>0.09</v>
      </c>
      <c r="O2105" s="15">
        <f>K2105*N2105</f>
        <v/>
      </c>
      <c r="P2105">
        <f>IF(E2105=0,0.3,IF(D2105=1,IF(C2105&gt;=Params!$B$13-3,IF(C2105&lt;Params!$B$13,Params!$B$20,0.3),0.3),IF(C2105&gt;=Params!$B$15-3,IF(C2105&lt;Params!$B$15,Params!$B$21,0.3),0.3)))</f>
        <v/>
      </c>
    </row>
    <row r="2106" ht="15" customHeight="1" s="1">
      <c r="A2106" s="9" t="n">
        <v>2103</v>
      </c>
      <c r="B2106" s="6" t="inlineStr">
        <is>
          <t>29/03</t>
        </is>
      </c>
      <c r="C2106" s="6" t="n">
        <v>14</v>
      </c>
      <c r="D2106" s="6" t="n">
        <v>1</v>
      </c>
      <c r="E2106" s="10">
        <f>IF(D2106=1, IF(OR(C2106&lt;10, C2106&gt;=15),1,0), IF(OR(C2106&lt;7, C2106&gt;=18),1,0))</f>
        <v/>
      </c>
      <c r="F2106" s="11" t="n">
        <v>0</v>
      </c>
      <c r="G2106" s="12">
        <f>0.62*8</f>
        <v/>
      </c>
      <c r="H2106" s="12">
        <f>F2106-G2106</f>
        <v/>
      </c>
      <c r="I2106" s="10">
        <f>IF(E2106=0,"Fora",IF(E2105=0,"Carg xar",IF(H2106&lt;0,IF(M2106&lt;0.9,"Carg FV","Stby"),IF(M2106&gt;P2106,"V2H",IF(M2106&lt;0.9,"Carg xar","Stby")))))</f>
        <v/>
      </c>
      <c r="J2106" s="12">
        <f>IF(OR(I2106="Carg FV",I2106="Carg xar"),MIN(IF(I2106="Carg FV",ABS(H2106),7.4),7.4,MAX(0,(0.9-M2106)*40)*0.95),0)</f>
        <v/>
      </c>
      <c r="K2106" s="12">
        <f>IF(I2106="V2H",MIN(MAX(0,H2106),7.4,MAX(0,(M2106-P2106)*40)*0.95),0)</f>
        <v/>
      </c>
      <c r="L2106" s="12">
        <f>IF(E2106=0,0,MAX(0,H2106-K2106))</f>
        <v/>
      </c>
      <c r="M2106" s="13">
        <f>M2105+J2105/40-IF(I2105="V2H",K2105/(0.95*40),0)-IF(E2106=0,IF(E2105=1,IF(D2106=1,30,40)*0.18/(2*40),0),0)-IF(E2106=1,IF(E2105=0,IF(D2106=1,30,40)*0.18/(2*40),0),0)</f>
        <v/>
      </c>
      <c r="N2106" s="14" t="n">
        <v>0.09</v>
      </c>
      <c r="O2106" s="15">
        <f>K2106*N2106</f>
        <v/>
      </c>
      <c r="P2106">
        <f>IF(E2106=0,0.3,IF(D2106=1,IF(C2106&gt;=Params!$B$13-3,IF(C2106&lt;Params!$B$13,Params!$B$20,0.3),0.3),IF(C2106&gt;=Params!$B$15-3,IF(C2106&lt;Params!$B$15,Params!$B$21,0.3),0.3)))</f>
        <v/>
      </c>
    </row>
    <row r="2107" ht="15" customHeight="1" s="1">
      <c r="A2107" s="9" t="n">
        <v>2104</v>
      </c>
      <c r="B2107" s="6" t="inlineStr">
        <is>
          <t>29/03</t>
        </is>
      </c>
      <c r="C2107" s="6" t="n">
        <v>15</v>
      </c>
      <c r="D2107" s="6" t="n">
        <v>1</v>
      </c>
      <c r="E2107" s="10">
        <f>IF(D2107=1, IF(OR(C2107&lt;10, C2107&gt;=15),1,0), IF(OR(C2107&lt;7, C2107&gt;=18),1,0))</f>
        <v/>
      </c>
      <c r="F2107" s="11" t="n">
        <v>0</v>
      </c>
      <c r="G2107" s="12">
        <f>0.45*8</f>
        <v/>
      </c>
      <c r="H2107" s="12">
        <f>F2107-G2107</f>
        <v/>
      </c>
      <c r="I2107" s="10">
        <f>IF(E2107=0,"Fora",IF(E2106=0,"Carg xar",IF(H2107&lt;0,IF(M2107&lt;0.9,"Carg FV","Stby"),IF(M2107&gt;P2107,"V2H",IF(M2107&lt;0.9,"Carg xar","Stby")))))</f>
        <v/>
      </c>
      <c r="J2107" s="12">
        <f>IF(OR(I2107="Carg FV",I2107="Carg xar"),MIN(IF(I2107="Carg FV",ABS(H2107),7.4),7.4,MAX(0,(0.9-M2107)*40)*0.95),0)</f>
        <v/>
      </c>
      <c r="K2107" s="12">
        <f>IF(I2107="V2H",MIN(MAX(0,H2107),7.4,MAX(0,(M2107-P2107)*40)*0.95),0)</f>
        <v/>
      </c>
      <c r="L2107" s="12">
        <f>IF(E2107=0,0,MAX(0,H2107-K2107))</f>
        <v/>
      </c>
      <c r="M2107" s="13">
        <f>M2106+J2106/40-IF(I2106="V2H",K2106/(0.95*40),0)-IF(E2107=0,IF(E2106=1,IF(D2107=1,30,40)*0.18/(2*40),0),0)-IF(E2107=1,IF(E2106=0,IF(D2107=1,30,40)*0.18/(2*40),0),0)</f>
        <v/>
      </c>
      <c r="N2107" s="14" t="n">
        <v>0.09</v>
      </c>
      <c r="O2107" s="15">
        <f>K2107*N2107</f>
        <v/>
      </c>
      <c r="P2107">
        <f>IF(E2107=0,0.3,IF(D2107=1,IF(C2107&gt;=Params!$B$13-3,IF(C2107&lt;Params!$B$13,Params!$B$20,0.3),0.3),IF(C2107&gt;=Params!$B$15-3,IF(C2107&lt;Params!$B$15,Params!$B$21,0.3),0.3)))</f>
        <v/>
      </c>
    </row>
    <row r="2108" ht="15" customHeight="1" s="1">
      <c r="A2108" s="9" t="n">
        <v>2105</v>
      </c>
      <c r="B2108" s="6" t="inlineStr">
        <is>
          <t>29/03</t>
        </is>
      </c>
      <c r="C2108" s="6" t="n">
        <v>16</v>
      </c>
      <c r="D2108" s="6" t="n">
        <v>1</v>
      </c>
      <c r="E2108" s="10">
        <f>IF(D2108=1, IF(OR(C2108&lt;10, C2108&gt;=15),1,0), IF(OR(C2108&lt;7, C2108&gt;=18),1,0))</f>
        <v/>
      </c>
      <c r="F2108" s="11" t="n">
        <v>0</v>
      </c>
      <c r="G2108" s="12">
        <f>0.25*8</f>
        <v/>
      </c>
      <c r="H2108" s="12">
        <f>F2108-G2108</f>
        <v/>
      </c>
      <c r="I2108" s="10">
        <f>IF(E2108=0,"Fora",IF(E2107=0,"Carg xar",IF(H2108&lt;0,IF(M2108&lt;0.9,"Carg FV","Stby"),IF(M2108&gt;P2108,"V2H",IF(M2108&lt;0.9,"Carg xar","Stby")))))</f>
        <v/>
      </c>
      <c r="J2108" s="12">
        <f>IF(OR(I2108="Carg FV",I2108="Carg xar"),MIN(IF(I2108="Carg FV",ABS(H2108),7.4),7.4,MAX(0,(0.9-M2108)*40)*0.95),0)</f>
        <v/>
      </c>
      <c r="K2108" s="12">
        <f>IF(I2108="V2H",MIN(MAX(0,H2108),7.4,MAX(0,(M2108-P2108)*40)*0.95),0)</f>
        <v/>
      </c>
      <c r="L2108" s="12">
        <f>IF(E2108=0,0,MAX(0,H2108-K2108))</f>
        <v/>
      </c>
      <c r="M2108" s="13">
        <f>M2107+J2107/40-IF(I2107="V2H",K2107/(0.95*40),0)-IF(E2108=0,IF(E2107=1,IF(D2108=1,30,40)*0.18/(2*40),0),0)-IF(E2108=1,IF(E2107=0,IF(D2108=1,30,40)*0.18/(2*40),0),0)</f>
        <v/>
      </c>
      <c r="N2108" s="14" t="n">
        <v>0.09</v>
      </c>
      <c r="O2108" s="15">
        <f>K2108*N2108</f>
        <v/>
      </c>
      <c r="P2108">
        <f>IF(E2108=0,0.3,IF(D2108=1,IF(C2108&gt;=Params!$B$13-3,IF(C2108&lt;Params!$B$13,Params!$B$20,0.3),0.3),IF(C2108&gt;=Params!$B$15-3,IF(C2108&lt;Params!$B$15,Params!$B$21,0.3),0.3)))</f>
        <v/>
      </c>
    </row>
    <row r="2109" ht="15" customHeight="1" s="1">
      <c r="A2109" s="9" t="n">
        <v>2106</v>
      </c>
      <c r="B2109" s="6" t="inlineStr">
        <is>
          <t>29/03</t>
        </is>
      </c>
      <c r="C2109" s="6" t="n">
        <v>17</v>
      </c>
      <c r="D2109" s="6" t="n">
        <v>1</v>
      </c>
      <c r="E2109" s="10">
        <f>IF(D2109=1, IF(OR(C2109&lt;10, C2109&gt;=15),1,0), IF(OR(C2109&lt;7, C2109&gt;=18),1,0))</f>
        <v/>
      </c>
      <c r="F2109" s="11" t="n">
        <v>0</v>
      </c>
      <c r="G2109" s="12">
        <f>0.08*8</f>
        <v/>
      </c>
      <c r="H2109" s="12">
        <f>F2109-G2109</f>
        <v/>
      </c>
      <c r="I2109" s="10">
        <f>IF(E2109=0,"Fora",IF(E2108=0,"Carg xar",IF(H2109&lt;0,IF(M2109&lt;0.9,"Carg FV","Stby"),IF(M2109&gt;P2109,"V2H",IF(M2109&lt;0.9,"Carg xar","Stby")))))</f>
        <v/>
      </c>
      <c r="J2109" s="12">
        <f>IF(OR(I2109="Carg FV",I2109="Carg xar"),MIN(IF(I2109="Carg FV",ABS(H2109),7.4),7.4,MAX(0,(0.9-M2109)*40)*0.95),0)</f>
        <v/>
      </c>
      <c r="K2109" s="12">
        <f>IF(I2109="V2H",MIN(MAX(0,H2109),7.4,MAX(0,(M2109-P2109)*40)*0.95),0)</f>
        <v/>
      </c>
      <c r="L2109" s="12">
        <f>IF(E2109=0,0,MAX(0,H2109-K2109))</f>
        <v/>
      </c>
      <c r="M2109" s="13">
        <f>M2108+J2108/40-IF(I2108="V2H",K2108/(0.95*40),0)-IF(E2109=0,IF(E2108=1,IF(D2109=1,30,40)*0.18/(2*40),0),0)-IF(E2109=1,IF(E2108=0,IF(D2109=1,30,40)*0.18/(2*40),0),0)</f>
        <v/>
      </c>
      <c r="N2109" s="14" t="n">
        <v>0.09</v>
      </c>
      <c r="O2109" s="15">
        <f>K2109*N2109</f>
        <v/>
      </c>
      <c r="P2109">
        <f>IF(E2109=0,0.3,IF(D2109=1,IF(C2109&gt;=Params!$B$13-3,IF(C2109&lt;Params!$B$13,Params!$B$20,0.3),0.3),IF(C2109&gt;=Params!$B$15-3,IF(C2109&lt;Params!$B$15,Params!$B$21,0.3),0.3)))</f>
        <v/>
      </c>
    </row>
    <row r="2110" ht="15" customHeight="1" s="1">
      <c r="A2110" s="9" t="n">
        <v>2107</v>
      </c>
      <c r="B2110" s="6" t="inlineStr">
        <is>
          <t>29/03</t>
        </is>
      </c>
      <c r="C2110" s="6" t="n">
        <v>18</v>
      </c>
      <c r="D2110" s="6" t="n">
        <v>1</v>
      </c>
      <c r="E2110" s="10">
        <f>IF(D2110=1, IF(OR(C2110&lt;10, C2110&gt;=15),1,0), IF(OR(C2110&lt;7, C2110&gt;=18),1,0))</f>
        <v/>
      </c>
      <c r="F2110" s="11" t="n">
        <v>0.027</v>
      </c>
      <c r="G2110" s="12">
        <f>0*8</f>
        <v/>
      </c>
      <c r="H2110" s="12">
        <f>F2110-G2110</f>
        <v/>
      </c>
      <c r="I2110" s="10">
        <f>IF(E2110=0,"Fora",IF(E2109=0,"Carg xar",IF(H2110&lt;0,IF(M2110&lt;0.9,"Carg FV","Stby"),IF(M2110&gt;P2110,"V2H",IF(M2110&lt;0.9,"Carg xar","Stby")))))</f>
        <v/>
      </c>
      <c r="J2110" s="12">
        <f>IF(OR(I2110="Carg FV",I2110="Carg xar"),MIN(IF(I2110="Carg FV",ABS(H2110),7.4),7.4,MAX(0,(0.9-M2110)*40)*0.95),0)</f>
        <v/>
      </c>
      <c r="K2110" s="12">
        <f>IF(I2110="V2H",MIN(MAX(0,H2110),7.4,MAX(0,(M2110-P2110)*40)*0.95),0)</f>
        <v/>
      </c>
      <c r="L2110" s="12">
        <f>IF(E2110=0,0,MAX(0,H2110-K2110))</f>
        <v/>
      </c>
      <c r="M2110" s="13">
        <f>M2109+J2109/40-IF(I2109="V2H",K2109/(0.95*40),0)-IF(E2110=0,IF(E2109=1,IF(D2110=1,30,40)*0.18/(2*40),0),0)-IF(E2110=1,IF(E2109=0,IF(D2110=1,30,40)*0.18/(2*40),0),0)</f>
        <v/>
      </c>
      <c r="N2110" s="14" t="n">
        <v>0.09</v>
      </c>
      <c r="O2110" s="15">
        <f>K2110*N2110</f>
        <v/>
      </c>
      <c r="P2110">
        <f>IF(E2110=0,0.3,IF(D2110=1,IF(C2110&gt;=Params!$B$13-3,IF(C2110&lt;Params!$B$13,Params!$B$20,0.3),0.3),IF(C2110&gt;=Params!$B$15-3,IF(C2110&lt;Params!$B$15,Params!$B$21,0.3),0.3)))</f>
        <v/>
      </c>
    </row>
    <row r="2111" ht="15" customHeight="1" s="1">
      <c r="A2111" s="9" t="n">
        <v>2108</v>
      </c>
      <c r="B2111" s="6" t="inlineStr">
        <is>
          <t>29/03</t>
        </is>
      </c>
      <c r="C2111" s="6" t="n">
        <v>19</v>
      </c>
      <c r="D2111" s="6" t="n">
        <v>1</v>
      </c>
      <c r="E2111" s="10">
        <f>IF(D2111=1, IF(OR(C2111&lt;10, C2111&gt;=15),1,0), IF(OR(C2111&lt;7, C2111&gt;=18),1,0))</f>
        <v/>
      </c>
      <c r="F2111" s="11" t="n">
        <v>0.103</v>
      </c>
      <c r="G2111" s="12">
        <f>0*8</f>
        <v/>
      </c>
      <c r="H2111" s="12">
        <f>F2111-G2111</f>
        <v/>
      </c>
      <c r="I2111" s="10">
        <f>IF(E2111=0,"Fora",IF(E2110=0,"Carg xar",IF(H2111&lt;0,IF(M2111&lt;0.9,"Carg FV","Stby"),IF(M2111&gt;P2111,"V2H",IF(M2111&lt;0.9,"Carg xar","Stby")))))</f>
        <v/>
      </c>
      <c r="J2111" s="12">
        <f>IF(OR(I2111="Carg FV",I2111="Carg xar"),MIN(IF(I2111="Carg FV",ABS(H2111),7.4),7.4,MAX(0,(0.9-M2111)*40)*0.95),0)</f>
        <v/>
      </c>
      <c r="K2111" s="12">
        <f>IF(I2111="V2H",MIN(MAX(0,H2111),7.4,MAX(0,(M2111-P2111)*40)*0.95),0)</f>
        <v/>
      </c>
      <c r="L2111" s="12">
        <f>IF(E2111=0,0,MAX(0,H2111-K2111))</f>
        <v/>
      </c>
      <c r="M2111" s="13">
        <f>M2110+J2110/40-IF(I2110="V2H",K2110/(0.95*40),0)-IF(E2111=0,IF(E2110=1,IF(D2111=1,30,40)*0.18/(2*40),0),0)-IF(E2111=1,IF(E2110=0,IF(D2111=1,30,40)*0.18/(2*40),0),0)</f>
        <v/>
      </c>
      <c r="N2111" s="14" t="n">
        <v>0.09</v>
      </c>
      <c r="O2111" s="15">
        <f>K2111*N2111</f>
        <v/>
      </c>
      <c r="P2111">
        <f>IF(E2111=0,0.3,IF(D2111=1,IF(C2111&gt;=Params!$B$13-3,IF(C2111&lt;Params!$B$13,Params!$B$20,0.3),0.3),IF(C2111&gt;=Params!$B$15-3,IF(C2111&lt;Params!$B$15,Params!$B$21,0.3),0.3)))</f>
        <v/>
      </c>
    </row>
    <row r="2112" ht="15" customHeight="1" s="1">
      <c r="A2112" s="9" t="n">
        <v>2109</v>
      </c>
      <c r="B2112" s="6" t="inlineStr">
        <is>
          <t>29/03</t>
        </is>
      </c>
      <c r="C2112" s="6" t="n">
        <v>20</v>
      </c>
      <c r="D2112" s="6" t="n">
        <v>1</v>
      </c>
      <c r="E2112" s="10">
        <f>IF(D2112=1, IF(OR(C2112&lt;10, C2112&gt;=15),1,0), IF(OR(C2112&lt;7, C2112&gt;=18),1,0))</f>
        <v/>
      </c>
      <c r="F2112" s="11" t="n">
        <v>1.475</v>
      </c>
      <c r="G2112" s="12">
        <f>0*8</f>
        <v/>
      </c>
      <c r="H2112" s="12">
        <f>F2112-G2112</f>
        <v/>
      </c>
      <c r="I2112" s="10">
        <f>IF(E2112=0,"Fora",IF(E2111=0,"Carg xar",IF(H2112&lt;0,IF(M2112&lt;0.9,"Carg FV","Stby"),IF(M2112&gt;P2112,"V2H",IF(M2112&lt;0.9,"Carg xar","Stby")))))</f>
        <v/>
      </c>
      <c r="J2112" s="12">
        <f>IF(OR(I2112="Carg FV",I2112="Carg xar"),MIN(IF(I2112="Carg FV",ABS(H2112),7.4),7.4,MAX(0,(0.9-M2112)*40)*0.95),0)</f>
        <v/>
      </c>
      <c r="K2112" s="12">
        <f>IF(I2112="V2H",MIN(MAX(0,H2112),7.4,MAX(0,(M2112-P2112)*40)*0.95),0)</f>
        <v/>
      </c>
      <c r="L2112" s="12">
        <f>IF(E2112=0,0,MAX(0,H2112-K2112))</f>
        <v/>
      </c>
      <c r="M2112" s="13">
        <f>M2111+J2111/40-IF(I2111="V2H",K2111/(0.95*40),0)-IF(E2112=0,IF(E2111=1,IF(D2112=1,30,40)*0.18/(2*40),0),0)-IF(E2112=1,IF(E2111=0,IF(D2112=1,30,40)*0.18/(2*40),0),0)</f>
        <v/>
      </c>
      <c r="N2112" s="14" t="n">
        <v>0.09</v>
      </c>
      <c r="O2112" s="15">
        <f>K2112*N2112</f>
        <v/>
      </c>
      <c r="P2112">
        <f>IF(E2112=0,0.3,IF(D2112=1,IF(C2112&gt;=Params!$B$13-3,IF(C2112&lt;Params!$B$13,Params!$B$20,0.3),0.3),IF(C2112&gt;=Params!$B$15-3,IF(C2112&lt;Params!$B$15,Params!$B$21,0.3),0.3)))</f>
        <v/>
      </c>
    </row>
    <row r="2113" ht="15" customHeight="1" s="1">
      <c r="A2113" s="9" t="n">
        <v>2110</v>
      </c>
      <c r="B2113" s="6" t="inlineStr">
        <is>
          <t>29/03</t>
        </is>
      </c>
      <c r="C2113" s="6" t="n">
        <v>21</v>
      </c>
      <c r="D2113" s="6" t="n">
        <v>1</v>
      </c>
      <c r="E2113" s="10">
        <f>IF(D2113=1, IF(OR(C2113&lt;10, C2113&gt;=15),1,0), IF(OR(C2113&lt;7, C2113&gt;=18),1,0))</f>
        <v/>
      </c>
      <c r="F2113" s="11" t="n">
        <v>2.13</v>
      </c>
      <c r="G2113" s="12">
        <f>0*8</f>
        <v/>
      </c>
      <c r="H2113" s="12">
        <f>F2113-G2113</f>
        <v/>
      </c>
      <c r="I2113" s="10">
        <f>IF(E2113=0,"Fora",IF(E2112=0,"Carg xar",IF(H2113&lt;0,IF(M2113&lt;0.9,"Carg FV","Stby"),IF(M2113&gt;P2113,"V2H",IF(M2113&lt;0.9,"Carg xar","Stby")))))</f>
        <v/>
      </c>
      <c r="J2113" s="12">
        <f>IF(OR(I2113="Carg FV",I2113="Carg xar"),MIN(IF(I2113="Carg FV",ABS(H2113),7.4),7.4,MAX(0,(0.9-M2113)*40)*0.95),0)</f>
        <v/>
      </c>
      <c r="K2113" s="12">
        <f>IF(I2113="V2H",MIN(MAX(0,H2113),7.4,MAX(0,(M2113-P2113)*40)*0.95),0)</f>
        <v/>
      </c>
      <c r="L2113" s="12">
        <f>IF(E2113=0,0,MAX(0,H2113-K2113))</f>
        <v/>
      </c>
      <c r="M2113" s="13">
        <f>M2112+J2112/40-IF(I2112="V2H",K2112/(0.95*40),0)-IF(E2113=0,IF(E2112=1,IF(D2113=1,30,40)*0.18/(2*40),0),0)-IF(E2113=1,IF(E2112=0,IF(D2113=1,30,40)*0.18/(2*40),0),0)</f>
        <v/>
      </c>
      <c r="N2113" s="14" t="n">
        <v>0.09</v>
      </c>
      <c r="O2113" s="15">
        <f>K2113*N2113</f>
        <v/>
      </c>
      <c r="P2113">
        <f>IF(E2113=0,0.3,IF(D2113=1,IF(C2113&gt;=Params!$B$13-3,IF(C2113&lt;Params!$B$13,Params!$B$20,0.3),0.3),IF(C2113&gt;=Params!$B$15-3,IF(C2113&lt;Params!$B$15,Params!$B$21,0.3),0.3)))</f>
        <v/>
      </c>
    </row>
    <row r="2114" ht="15" customHeight="1" s="1">
      <c r="A2114" s="9" t="n">
        <v>2111</v>
      </c>
      <c r="B2114" s="6" t="inlineStr">
        <is>
          <t>29/03</t>
        </is>
      </c>
      <c r="C2114" s="6" t="n">
        <v>22</v>
      </c>
      <c r="D2114" s="6" t="n">
        <v>1</v>
      </c>
      <c r="E2114" s="10">
        <f>IF(D2114=1, IF(OR(C2114&lt;10, C2114&gt;=15),1,0), IF(OR(C2114&lt;7, C2114&gt;=18),1,0))</f>
        <v/>
      </c>
      <c r="F2114" s="11" t="n">
        <v>2.093</v>
      </c>
      <c r="G2114" s="12">
        <f>0*8</f>
        <v/>
      </c>
      <c r="H2114" s="12">
        <f>F2114-G2114</f>
        <v/>
      </c>
      <c r="I2114" s="10">
        <f>IF(E2114=0,"Fora",IF(E2113=0,"Carg xar",IF(H2114&lt;0,IF(M2114&lt;0.9,"Carg FV","Stby"),IF(M2114&gt;P2114,"V2H",IF(M2114&lt;0.9,"Carg xar","Stby")))))</f>
        <v/>
      </c>
      <c r="J2114" s="12">
        <f>IF(OR(I2114="Carg FV",I2114="Carg xar"),MIN(IF(I2114="Carg FV",ABS(H2114),7.4),7.4,MAX(0,(0.9-M2114)*40)*0.95),0)</f>
        <v/>
      </c>
      <c r="K2114" s="12">
        <f>IF(I2114="V2H",MIN(MAX(0,H2114),7.4,MAX(0,(M2114-P2114)*40)*0.95),0)</f>
        <v/>
      </c>
      <c r="L2114" s="12">
        <f>IF(E2114=0,0,MAX(0,H2114-K2114))</f>
        <v/>
      </c>
      <c r="M2114" s="13">
        <f>M2113+J2113/40-IF(I2113="V2H",K2113/(0.95*40),0)-IF(E2114=0,IF(E2113=1,IF(D2114=1,30,40)*0.18/(2*40),0),0)-IF(E2114=1,IF(E2113=0,IF(D2114=1,30,40)*0.18/(2*40),0),0)</f>
        <v/>
      </c>
      <c r="N2114" s="14" t="n">
        <v>0.09</v>
      </c>
      <c r="O2114" s="15">
        <f>K2114*N2114</f>
        <v/>
      </c>
      <c r="P2114">
        <f>IF(E2114=0,0.3,IF(D2114=1,IF(C2114&gt;=Params!$B$13-3,IF(C2114&lt;Params!$B$13,Params!$B$20,0.3),0.3),IF(C2114&gt;=Params!$B$15-3,IF(C2114&lt;Params!$B$15,Params!$B$21,0.3),0.3)))</f>
        <v/>
      </c>
    </row>
    <row r="2115" ht="15" customHeight="1" s="1">
      <c r="A2115" s="9" t="n">
        <v>2112</v>
      </c>
      <c r="B2115" s="6" t="inlineStr">
        <is>
          <t>29/03</t>
        </is>
      </c>
      <c r="C2115" s="6" t="n">
        <v>23</v>
      </c>
      <c r="D2115" s="6" t="n">
        <v>1</v>
      </c>
      <c r="E2115" s="10">
        <f>IF(D2115=1, IF(OR(C2115&lt;10, C2115&gt;=15),1,0), IF(OR(C2115&lt;7, C2115&gt;=18),1,0))</f>
        <v/>
      </c>
      <c r="F2115" s="11" t="n">
        <v>2.075</v>
      </c>
      <c r="G2115" s="12">
        <f>0*8</f>
        <v/>
      </c>
      <c r="H2115" s="12">
        <f>F2115-G2115</f>
        <v/>
      </c>
      <c r="I2115" s="10">
        <f>IF(E2115=0,"Fora",IF(E2114=0,"Carg xar",IF(H2115&lt;0,IF(M2115&lt;0.9,"Carg FV","Stby"),IF(M2115&gt;P2115,"V2H",IF(M2115&lt;0.9,"Carg xar","Stby")))))</f>
        <v/>
      </c>
      <c r="J2115" s="12">
        <f>IF(OR(I2115="Carg FV",I2115="Carg xar"),MIN(IF(I2115="Carg FV",ABS(H2115),7.4),7.4,MAX(0,(0.9-M2115)*40)*0.95),0)</f>
        <v/>
      </c>
      <c r="K2115" s="12">
        <f>IF(I2115="V2H",MIN(MAX(0,H2115),7.4,MAX(0,(M2115-P2115)*40)*0.95),0)</f>
        <v/>
      </c>
      <c r="L2115" s="12">
        <f>IF(E2115=0,0,MAX(0,H2115-K2115))</f>
        <v/>
      </c>
      <c r="M2115" s="13">
        <f>M2114+J2114/40-IF(I2114="V2H",K2114/(0.95*40),0)-IF(E2115=0,IF(E2114=1,IF(D2115=1,30,40)*0.18/(2*40),0),0)-IF(E2115=1,IF(E2114=0,IF(D2115=1,30,40)*0.18/(2*40),0),0)</f>
        <v/>
      </c>
      <c r="N2115" s="14" t="n">
        <v>0.09</v>
      </c>
      <c r="O2115" s="15">
        <f>K2115*N2115</f>
        <v/>
      </c>
      <c r="P2115">
        <f>IF(E2115=0,0.3,IF(D2115=1,IF(C2115&gt;=Params!$B$13-3,IF(C2115&lt;Params!$B$13,Params!$B$20,0.3),0.3),IF(C2115&gt;=Params!$B$15-3,IF(C2115&lt;Params!$B$15,Params!$B$21,0.3),0.3)))</f>
        <v/>
      </c>
    </row>
    <row r="2116" ht="15" customHeight="1" s="1">
      <c r="A2116" s="9" t="n">
        <v>2113</v>
      </c>
      <c r="B2116" s="6" t="inlineStr">
        <is>
          <t>30/03</t>
        </is>
      </c>
      <c r="C2116" s="6" t="n">
        <v>0</v>
      </c>
      <c r="D2116" s="6" t="n">
        <v>1</v>
      </c>
      <c r="E2116" s="10">
        <f>IF(D2116=1, IF(OR(C2116&lt;10, C2116&gt;=15),1,0), IF(OR(C2116&lt;7, C2116&gt;=18),1,0))</f>
        <v/>
      </c>
      <c r="F2116" s="11" t="n">
        <v>2.78</v>
      </c>
      <c r="G2116" s="12">
        <f>0*8</f>
        <v/>
      </c>
      <c r="H2116" s="12">
        <f>F2116-G2116</f>
        <v/>
      </c>
      <c r="I2116" s="10">
        <f>IF(E2116=0,"Fora",IF(E2115=0,"Carg xar",IF(H2116&lt;0,IF(M2116&lt;0.9,"Carg FV","Stby"),IF(M2116&gt;P2116,"V2H",IF(M2116&lt;0.9,"Carg xar","Stby")))))</f>
        <v/>
      </c>
      <c r="J2116" s="12">
        <f>IF(OR(I2116="Carg FV",I2116="Carg xar"),MIN(IF(I2116="Carg FV",ABS(H2116),7.4),7.4,MAX(0,(0.9-M2116)*40)*0.95),0)</f>
        <v/>
      </c>
      <c r="K2116" s="12">
        <f>IF(I2116="V2H",MIN(MAX(0,H2116),7.4,MAX(0,(M2116-P2116)*40)*0.95),0)</f>
        <v/>
      </c>
      <c r="L2116" s="12">
        <f>IF(E2116=0,0,MAX(0,H2116-K2116))</f>
        <v/>
      </c>
      <c r="M2116" s="13">
        <f>M2115+J2115/40-IF(I2115="V2H",K2115/(0.95*40),0)-IF(E2116=0,IF(E2115=1,IF(D2116=1,30,40)*0.18/(2*40),0),0)-IF(E2116=1,IF(E2115=0,IF(D2116=1,30,40)*0.18/(2*40),0),0)</f>
        <v/>
      </c>
      <c r="N2116" s="14" t="n">
        <v>0.09</v>
      </c>
      <c r="O2116" s="15">
        <f>K2116*N2116</f>
        <v/>
      </c>
      <c r="P2116">
        <f>IF(E2116=0,0.3,IF(D2116=1,IF(C2116&gt;=Params!$B$13-3,IF(C2116&lt;Params!$B$13,Params!$B$20,0.3),0.3),IF(C2116&gt;=Params!$B$15-3,IF(C2116&lt;Params!$B$15,Params!$B$21,0.3),0.3)))</f>
        <v/>
      </c>
    </row>
    <row r="2117" ht="15" customHeight="1" s="1">
      <c r="A2117" s="9" t="n">
        <v>2114</v>
      </c>
      <c r="B2117" s="6" t="inlineStr">
        <is>
          <t>30/03</t>
        </is>
      </c>
      <c r="C2117" s="6" t="n">
        <v>1</v>
      </c>
      <c r="D2117" s="6" t="n">
        <v>1</v>
      </c>
      <c r="E2117" s="10">
        <f>IF(D2117=1, IF(OR(C2117&lt;10, C2117&gt;=15),1,0), IF(OR(C2117&lt;7, C2117&gt;=18),1,0))</f>
        <v/>
      </c>
      <c r="F2117" s="11" t="n">
        <v>2.845</v>
      </c>
      <c r="G2117" s="12">
        <f>0*8</f>
        <v/>
      </c>
      <c r="H2117" s="12">
        <f>F2117-G2117</f>
        <v/>
      </c>
      <c r="I2117" s="10">
        <f>IF(E2117=0,"Fora",IF(E2116=0,"Carg xar",IF(H2117&lt;0,IF(M2117&lt;0.9,"Carg FV","Stby"),IF(M2117&gt;P2117,"V2H",IF(M2117&lt;0.9,"Carg xar","Stby")))))</f>
        <v/>
      </c>
      <c r="J2117" s="12">
        <f>IF(OR(I2117="Carg FV",I2117="Carg xar"),MIN(IF(I2117="Carg FV",ABS(H2117),7.4),7.4,MAX(0,(0.9-M2117)*40)*0.95),0)</f>
        <v/>
      </c>
      <c r="K2117" s="12">
        <f>IF(I2117="V2H",MIN(MAX(0,H2117),7.4,MAX(0,(M2117-P2117)*40)*0.95),0)</f>
        <v/>
      </c>
      <c r="L2117" s="12">
        <f>IF(E2117=0,0,MAX(0,H2117-K2117))</f>
        <v/>
      </c>
      <c r="M2117" s="13">
        <f>M2116+J2116/40-IF(I2116="V2H",K2116/(0.95*40),0)-IF(E2117=0,IF(E2116=1,IF(D2117=1,30,40)*0.18/(2*40),0),0)-IF(E2117=1,IF(E2116=0,IF(D2117=1,30,40)*0.18/(2*40),0),0)</f>
        <v/>
      </c>
      <c r="N2117" s="14" t="n">
        <v>0.09</v>
      </c>
      <c r="O2117" s="15">
        <f>K2117*N2117</f>
        <v/>
      </c>
      <c r="P2117">
        <f>IF(E2117=0,0.3,IF(D2117=1,IF(C2117&gt;=Params!$B$13-3,IF(C2117&lt;Params!$B$13,Params!$B$20,0.3),0.3),IF(C2117&gt;=Params!$B$15-3,IF(C2117&lt;Params!$B$15,Params!$B$21,0.3),0.3)))</f>
        <v/>
      </c>
    </row>
    <row r="2118" ht="15" customHeight="1" s="1">
      <c r="A2118" s="9" t="n">
        <v>2115</v>
      </c>
      <c r="B2118" s="6" t="inlineStr">
        <is>
          <t>30/03</t>
        </is>
      </c>
      <c r="C2118" s="6" t="n">
        <v>2</v>
      </c>
      <c r="D2118" s="6" t="n">
        <v>1</v>
      </c>
      <c r="E2118" s="10">
        <f>IF(D2118=1, IF(OR(C2118&lt;10, C2118&gt;=15),1,0), IF(OR(C2118&lt;7, C2118&gt;=18),1,0))</f>
        <v/>
      </c>
      <c r="F2118" s="11" t="n">
        <v>2.943</v>
      </c>
      <c r="G2118" s="12">
        <f>0*8</f>
        <v/>
      </c>
      <c r="H2118" s="12">
        <f>F2118-G2118</f>
        <v/>
      </c>
      <c r="I2118" s="10">
        <f>IF(E2118=0,"Fora",IF(E2117=0,"Carg xar",IF(H2118&lt;0,IF(M2118&lt;0.9,"Carg FV","Stby"),IF(M2118&gt;P2118,"V2H",IF(M2118&lt;0.9,"Carg xar","Stby")))))</f>
        <v/>
      </c>
      <c r="J2118" s="12">
        <f>IF(OR(I2118="Carg FV",I2118="Carg xar"),MIN(IF(I2118="Carg FV",ABS(H2118),7.4),7.4,MAX(0,(0.9-M2118)*40)*0.95),0)</f>
        <v/>
      </c>
      <c r="K2118" s="12">
        <f>IF(I2118="V2H",MIN(MAX(0,H2118),7.4,MAX(0,(M2118-P2118)*40)*0.95),0)</f>
        <v/>
      </c>
      <c r="L2118" s="12">
        <f>IF(E2118=0,0,MAX(0,H2118-K2118))</f>
        <v/>
      </c>
      <c r="M2118" s="13">
        <f>M2117+J2117/40-IF(I2117="V2H",K2117/(0.95*40),0)-IF(E2118=0,IF(E2117=1,IF(D2118=1,30,40)*0.18/(2*40),0),0)-IF(E2118=1,IF(E2117=0,IF(D2118=1,30,40)*0.18/(2*40),0),0)</f>
        <v/>
      </c>
      <c r="N2118" s="14" t="n">
        <v>0.09</v>
      </c>
      <c r="O2118" s="15">
        <f>K2118*N2118</f>
        <v/>
      </c>
      <c r="P2118">
        <f>IF(E2118=0,0.3,IF(D2118=1,IF(C2118&gt;=Params!$B$13-3,IF(C2118&lt;Params!$B$13,Params!$B$20,0.3),0.3),IF(C2118&gt;=Params!$B$15-3,IF(C2118&lt;Params!$B$15,Params!$B$21,0.3),0.3)))</f>
        <v/>
      </c>
    </row>
    <row r="2119" ht="15" customHeight="1" s="1">
      <c r="A2119" s="9" t="n">
        <v>2116</v>
      </c>
      <c r="B2119" s="6" t="inlineStr">
        <is>
          <t>30/03</t>
        </is>
      </c>
      <c r="C2119" s="6" t="n">
        <v>3</v>
      </c>
      <c r="D2119" s="6" t="n">
        <v>1</v>
      </c>
      <c r="E2119" s="10">
        <f>IF(D2119=1, IF(OR(C2119&lt;10, C2119&gt;=15),1,0), IF(OR(C2119&lt;7, C2119&gt;=18),1,0))</f>
        <v/>
      </c>
      <c r="F2119" s="11" t="n">
        <v>2.76</v>
      </c>
      <c r="G2119" s="12">
        <f>0*8</f>
        <v/>
      </c>
      <c r="H2119" s="12">
        <f>F2119-G2119</f>
        <v/>
      </c>
      <c r="I2119" s="10">
        <f>IF(E2119=0,"Fora",IF(E2118=0,"Carg xar",IF(H2119&lt;0,IF(M2119&lt;0.9,"Carg FV","Stby"),IF(M2119&gt;P2119,"V2H",IF(M2119&lt;0.9,"Carg xar","Stby")))))</f>
        <v/>
      </c>
      <c r="J2119" s="12">
        <f>IF(OR(I2119="Carg FV",I2119="Carg xar"),MIN(IF(I2119="Carg FV",ABS(H2119),7.4),7.4,MAX(0,(0.9-M2119)*40)*0.95),0)</f>
        <v/>
      </c>
      <c r="K2119" s="12">
        <f>IF(I2119="V2H",MIN(MAX(0,H2119),7.4,MAX(0,(M2119-P2119)*40)*0.95),0)</f>
        <v/>
      </c>
      <c r="L2119" s="12">
        <f>IF(E2119=0,0,MAX(0,H2119-K2119))</f>
        <v/>
      </c>
      <c r="M2119" s="13">
        <f>M2118+J2118/40-IF(I2118="V2H",K2118/(0.95*40),0)-IF(E2119=0,IF(E2118=1,IF(D2119=1,30,40)*0.18/(2*40),0),0)-IF(E2119=1,IF(E2118=0,IF(D2119=1,30,40)*0.18/(2*40),0),0)</f>
        <v/>
      </c>
      <c r="N2119" s="14" t="n">
        <v>0.09</v>
      </c>
      <c r="O2119" s="15">
        <f>K2119*N2119</f>
        <v/>
      </c>
      <c r="P2119">
        <f>IF(E2119=0,0.3,IF(D2119=1,IF(C2119&gt;=Params!$B$13-3,IF(C2119&lt;Params!$B$13,Params!$B$20,0.3),0.3),IF(C2119&gt;=Params!$B$15-3,IF(C2119&lt;Params!$B$15,Params!$B$21,0.3),0.3)))</f>
        <v/>
      </c>
    </row>
    <row r="2120" ht="15" customHeight="1" s="1">
      <c r="A2120" s="9" t="n">
        <v>2117</v>
      </c>
      <c r="B2120" s="6" t="inlineStr">
        <is>
          <t>30/03</t>
        </is>
      </c>
      <c r="C2120" s="6" t="n">
        <v>4</v>
      </c>
      <c r="D2120" s="6" t="n">
        <v>1</v>
      </c>
      <c r="E2120" s="10">
        <f>IF(D2120=1, IF(OR(C2120&lt;10, C2120&gt;=15),1,0), IF(OR(C2120&lt;7, C2120&gt;=18),1,0))</f>
        <v/>
      </c>
      <c r="F2120" s="11" t="n">
        <v>3.038</v>
      </c>
      <c r="G2120" s="12">
        <f>0*8</f>
        <v/>
      </c>
      <c r="H2120" s="12">
        <f>F2120-G2120</f>
        <v/>
      </c>
      <c r="I2120" s="10">
        <f>IF(E2120=0,"Fora",IF(E2119=0,"Carg xar",IF(H2120&lt;0,IF(M2120&lt;0.9,"Carg FV","Stby"),IF(M2120&gt;P2120,"V2H",IF(M2120&lt;0.9,"Carg xar","Stby")))))</f>
        <v/>
      </c>
      <c r="J2120" s="12">
        <f>IF(OR(I2120="Carg FV",I2120="Carg xar"),MIN(IF(I2120="Carg FV",ABS(H2120),7.4),7.4,MAX(0,(0.9-M2120)*40)*0.95),0)</f>
        <v/>
      </c>
      <c r="K2120" s="12">
        <f>IF(I2120="V2H",MIN(MAX(0,H2120),7.4,MAX(0,(M2120-P2120)*40)*0.95),0)</f>
        <v/>
      </c>
      <c r="L2120" s="12">
        <f>IF(E2120=0,0,MAX(0,H2120-K2120))</f>
        <v/>
      </c>
      <c r="M2120" s="13">
        <f>M2119+J2119/40-IF(I2119="V2H",K2119/(0.95*40),0)-IF(E2120=0,IF(E2119=1,IF(D2120=1,30,40)*0.18/(2*40),0),0)-IF(E2120=1,IF(E2119=0,IF(D2120=1,30,40)*0.18/(2*40),0),0)</f>
        <v/>
      </c>
      <c r="N2120" s="14" t="n">
        <v>0.09</v>
      </c>
      <c r="O2120" s="15">
        <f>K2120*N2120</f>
        <v/>
      </c>
      <c r="P2120">
        <f>IF(E2120=0,0.3,IF(D2120=1,IF(C2120&gt;=Params!$B$13-3,IF(C2120&lt;Params!$B$13,Params!$B$20,0.3),0.3),IF(C2120&gt;=Params!$B$15-3,IF(C2120&lt;Params!$B$15,Params!$B$21,0.3),0.3)))</f>
        <v/>
      </c>
    </row>
    <row r="2121" ht="15" customHeight="1" s="1">
      <c r="A2121" s="9" t="n">
        <v>2118</v>
      </c>
      <c r="B2121" s="6" t="inlineStr">
        <is>
          <t>30/03</t>
        </is>
      </c>
      <c r="C2121" s="6" t="n">
        <v>5</v>
      </c>
      <c r="D2121" s="6" t="n">
        <v>1</v>
      </c>
      <c r="E2121" s="10">
        <f>IF(D2121=1, IF(OR(C2121&lt;10, C2121&gt;=15),1,0), IF(OR(C2121&lt;7, C2121&gt;=18),1,0))</f>
        <v/>
      </c>
      <c r="F2121" s="11" t="n">
        <v>2.795</v>
      </c>
      <c r="G2121" s="12">
        <f>0*8</f>
        <v/>
      </c>
      <c r="H2121" s="12">
        <f>F2121-G2121</f>
        <v/>
      </c>
      <c r="I2121" s="10">
        <f>IF(E2121=0,"Fora",IF(E2120=0,"Carg xar",IF(H2121&lt;0,IF(M2121&lt;0.9,"Carg FV","Stby"),IF(M2121&gt;P2121,"V2H",IF(M2121&lt;0.9,"Carg xar","Stby")))))</f>
        <v/>
      </c>
      <c r="J2121" s="12">
        <f>IF(OR(I2121="Carg FV",I2121="Carg xar"),MIN(IF(I2121="Carg FV",ABS(H2121),7.4),7.4,MAX(0,(0.9-M2121)*40)*0.95),0)</f>
        <v/>
      </c>
      <c r="K2121" s="12">
        <f>IF(I2121="V2H",MIN(MAX(0,H2121),7.4,MAX(0,(M2121-P2121)*40)*0.95),0)</f>
        <v/>
      </c>
      <c r="L2121" s="12">
        <f>IF(E2121=0,0,MAX(0,H2121-K2121))</f>
        <v/>
      </c>
      <c r="M2121" s="13">
        <f>M2120+J2120/40-IF(I2120="V2H",K2120/(0.95*40),0)-IF(E2121=0,IF(E2120=1,IF(D2121=1,30,40)*0.18/(2*40),0),0)-IF(E2121=1,IF(E2120=0,IF(D2121=1,30,40)*0.18/(2*40),0),0)</f>
        <v/>
      </c>
      <c r="N2121" s="14" t="n">
        <v>0.09</v>
      </c>
      <c r="O2121" s="15">
        <f>K2121*N2121</f>
        <v/>
      </c>
      <c r="P2121">
        <f>IF(E2121=0,0.3,IF(D2121=1,IF(C2121&gt;=Params!$B$13-3,IF(C2121&lt;Params!$B$13,Params!$B$20,0.3),0.3),IF(C2121&gt;=Params!$B$15-3,IF(C2121&lt;Params!$B$15,Params!$B$21,0.3),0.3)))</f>
        <v/>
      </c>
    </row>
    <row r="2122" ht="15" customHeight="1" s="1">
      <c r="A2122" s="9" t="n">
        <v>2119</v>
      </c>
      <c r="B2122" s="6" t="inlineStr">
        <is>
          <t>30/03</t>
        </is>
      </c>
      <c r="C2122" s="6" t="n">
        <v>6</v>
      </c>
      <c r="D2122" s="6" t="n">
        <v>1</v>
      </c>
      <c r="E2122" s="10">
        <f>IF(D2122=1, IF(OR(C2122&lt;10, C2122&gt;=15),1,0), IF(OR(C2122&lt;7, C2122&gt;=18),1,0))</f>
        <v/>
      </c>
      <c r="F2122" s="11" t="n">
        <v>2.697</v>
      </c>
      <c r="G2122" s="12">
        <f>0*8</f>
        <v/>
      </c>
      <c r="H2122" s="12">
        <f>F2122-G2122</f>
        <v/>
      </c>
      <c r="I2122" s="10">
        <f>IF(E2122=0,"Fora",IF(E2121=0,"Carg xar",IF(H2122&lt;0,IF(M2122&lt;0.9,"Carg FV","Stby"),IF(M2122&gt;P2122,"V2H",IF(M2122&lt;0.9,"Carg xar","Stby")))))</f>
        <v/>
      </c>
      <c r="J2122" s="12">
        <f>IF(OR(I2122="Carg FV",I2122="Carg xar"),MIN(IF(I2122="Carg FV",ABS(H2122),7.4),7.4,MAX(0,(0.9-M2122)*40)*0.95),0)</f>
        <v/>
      </c>
      <c r="K2122" s="12">
        <f>IF(I2122="V2H",MIN(MAX(0,H2122),7.4,MAX(0,(M2122-P2122)*40)*0.95),0)</f>
        <v/>
      </c>
      <c r="L2122" s="12">
        <f>IF(E2122=0,0,MAX(0,H2122-K2122))</f>
        <v/>
      </c>
      <c r="M2122" s="13">
        <f>M2121+J2121/40-IF(I2121="V2H",K2121/(0.95*40),0)-IF(E2122=0,IF(E2121=1,IF(D2122=1,30,40)*0.18/(2*40),0),0)-IF(E2122=1,IF(E2121=0,IF(D2122=1,30,40)*0.18/(2*40),0),0)</f>
        <v/>
      </c>
      <c r="N2122" s="14" t="n">
        <v>0.09</v>
      </c>
      <c r="O2122" s="15">
        <f>K2122*N2122</f>
        <v/>
      </c>
      <c r="P2122">
        <f>IF(E2122=0,0.3,IF(D2122=1,IF(C2122&gt;=Params!$B$13-3,IF(C2122&lt;Params!$B$13,Params!$B$20,0.3),0.3),IF(C2122&gt;=Params!$B$15-3,IF(C2122&lt;Params!$B$15,Params!$B$21,0.3),0.3)))</f>
        <v/>
      </c>
    </row>
    <row r="2123" ht="15" customHeight="1" s="1">
      <c r="A2123" s="9" t="n">
        <v>2120</v>
      </c>
      <c r="B2123" s="6" t="inlineStr">
        <is>
          <t>30/03</t>
        </is>
      </c>
      <c r="C2123" s="6" t="n">
        <v>7</v>
      </c>
      <c r="D2123" s="6" t="n">
        <v>1</v>
      </c>
      <c r="E2123" s="10">
        <f>IF(D2123=1, IF(OR(C2123&lt;10, C2123&gt;=15),1,0), IF(OR(C2123&lt;7, C2123&gt;=18),1,0))</f>
        <v/>
      </c>
      <c r="F2123" s="11" t="n">
        <v>1.123</v>
      </c>
      <c r="G2123" s="12">
        <f>0.05*8</f>
        <v/>
      </c>
      <c r="H2123" s="12">
        <f>F2123-G2123</f>
        <v/>
      </c>
      <c r="I2123" s="10">
        <f>IF(E2123=0,"Fora",IF(E2122=0,"Carg xar",IF(H2123&lt;0,IF(M2123&lt;0.9,"Carg FV","Stby"),IF(M2123&gt;P2123,"V2H",IF(M2123&lt;0.9,"Carg xar","Stby")))))</f>
        <v/>
      </c>
      <c r="J2123" s="12">
        <f>IF(OR(I2123="Carg FV",I2123="Carg xar"),MIN(IF(I2123="Carg FV",ABS(H2123),7.4),7.4,MAX(0,(0.9-M2123)*40)*0.95),0)</f>
        <v/>
      </c>
      <c r="K2123" s="12">
        <f>IF(I2123="V2H",MIN(MAX(0,H2123),7.4,MAX(0,(M2123-P2123)*40)*0.95),0)</f>
        <v/>
      </c>
      <c r="L2123" s="12">
        <f>IF(E2123=0,0,MAX(0,H2123-K2123))</f>
        <v/>
      </c>
      <c r="M2123" s="13">
        <f>M2122+J2122/40-IF(I2122="V2H",K2122/(0.95*40),0)-IF(E2123=0,IF(E2122=1,IF(D2123=1,30,40)*0.18/(2*40),0),0)-IF(E2123=1,IF(E2122=0,IF(D2123=1,30,40)*0.18/(2*40),0),0)</f>
        <v/>
      </c>
      <c r="N2123" s="14" t="n">
        <v>0.09</v>
      </c>
      <c r="O2123" s="15">
        <f>K2123*N2123</f>
        <v/>
      </c>
      <c r="P2123">
        <f>IF(E2123=0,0.3,IF(D2123=1,IF(C2123&gt;=Params!$B$13-3,IF(C2123&lt;Params!$B$13,Params!$B$20,0.3),0.3),IF(C2123&gt;=Params!$B$15-3,IF(C2123&lt;Params!$B$15,Params!$B$21,0.3),0.3)))</f>
        <v/>
      </c>
    </row>
    <row r="2124" ht="15" customHeight="1" s="1">
      <c r="A2124" s="9" t="n">
        <v>2121</v>
      </c>
      <c r="B2124" s="6" t="inlineStr">
        <is>
          <t>30/03</t>
        </is>
      </c>
      <c r="C2124" s="6" t="n">
        <v>8</v>
      </c>
      <c r="D2124" s="6" t="n">
        <v>1</v>
      </c>
      <c r="E2124" s="10">
        <f>IF(D2124=1, IF(OR(C2124&lt;10, C2124&gt;=15),1,0), IF(OR(C2124&lt;7, C2124&gt;=18),1,0))</f>
        <v/>
      </c>
      <c r="F2124" s="11" t="n">
        <v>0</v>
      </c>
      <c r="G2124" s="12">
        <f>0.18*8</f>
        <v/>
      </c>
      <c r="H2124" s="12">
        <f>F2124-G2124</f>
        <v/>
      </c>
      <c r="I2124" s="10">
        <f>IF(E2124=0,"Fora",IF(E2123=0,"Carg xar",IF(H2124&lt;0,IF(M2124&lt;0.9,"Carg FV","Stby"),IF(M2124&gt;P2124,"V2H",IF(M2124&lt;0.9,"Carg xar","Stby")))))</f>
        <v/>
      </c>
      <c r="J2124" s="12">
        <f>IF(OR(I2124="Carg FV",I2124="Carg xar"),MIN(IF(I2124="Carg FV",ABS(H2124),7.4),7.4,MAX(0,(0.9-M2124)*40)*0.95),0)</f>
        <v/>
      </c>
      <c r="K2124" s="12">
        <f>IF(I2124="V2H",MIN(MAX(0,H2124),7.4,MAX(0,(M2124-P2124)*40)*0.95),0)</f>
        <v/>
      </c>
      <c r="L2124" s="12">
        <f>IF(E2124=0,0,MAX(0,H2124-K2124))</f>
        <v/>
      </c>
      <c r="M2124" s="13">
        <f>M2123+J2123/40-IF(I2123="V2H",K2123/(0.95*40),0)-IF(E2124=0,IF(E2123=1,IF(D2124=1,30,40)*0.18/(2*40),0),0)-IF(E2124=1,IF(E2123=0,IF(D2124=1,30,40)*0.18/(2*40),0),0)</f>
        <v/>
      </c>
      <c r="N2124" s="14" t="n">
        <v>0.09</v>
      </c>
      <c r="O2124" s="15">
        <f>K2124*N2124</f>
        <v/>
      </c>
      <c r="P2124">
        <f>IF(E2124=0,0.3,IF(D2124=1,IF(C2124&gt;=Params!$B$13-3,IF(C2124&lt;Params!$B$13,Params!$B$20,0.3),0.3),IF(C2124&gt;=Params!$B$15-3,IF(C2124&lt;Params!$B$15,Params!$B$21,0.3),0.3)))</f>
        <v/>
      </c>
    </row>
    <row r="2125" ht="15" customHeight="1" s="1">
      <c r="A2125" s="9" t="n">
        <v>2122</v>
      </c>
      <c r="B2125" s="6" t="inlineStr">
        <is>
          <t>30/03</t>
        </is>
      </c>
      <c r="C2125" s="6" t="n">
        <v>9</v>
      </c>
      <c r="D2125" s="6" t="n">
        <v>1</v>
      </c>
      <c r="E2125" s="10">
        <f>IF(D2125=1, IF(OR(C2125&lt;10, C2125&gt;=15),1,0), IF(OR(C2125&lt;7, C2125&gt;=18),1,0))</f>
        <v/>
      </c>
      <c r="F2125" s="11" t="n">
        <v>0</v>
      </c>
      <c r="G2125" s="12">
        <f>0.38*8</f>
        <v/>
      </c>
      <c r="H2125" s="12">
        <f>F2125-G2125</f>
        <v/>
      </c>
      <c r="I2125" s="10">
        <f>IF(E2125=0,"Fora",IF(E2124=0,"Carg xar",IF(H2125&lt;0,IF(M2125&lt;0.9,"Carg FV","Stby"),IF(M2125&gt;P2125,"V2H",IF(M2125&lt;0.9,"Carg xar","Stby")))))</f>
        <v/>
      </c>
      <c r="J2125" s="12">
        <f>IF(OR(I2125="Carg FV",I2125="Carg xar"),MIN(IF(I2125="Carg FV",ABS(H2125),7.4),7.4,MAX(0,(0.9-M2125)*40)*0.95),0)</f>
        <v/>
      </c>
      <c r="K2125" s="12">
        <f>IF(I2125="V2H",MIN(MAX(0,H2125),7.4,MAX(0,(M2125-P2125)*40)*0.95),0)</f>
        <v/>
      </c>
      <c r="L2125" s="12">
        <f>IF(E2125=0,0,MAX(0,H2125-K2125))</f>
        <v/>
      </c>
      <c r="M2125" s="13">
        <f>M2124+J2124/40-IF(I2124="V2H",K2124/(0.95*40),0)-IF(E2125=0,IF(E2124=1,IF(D2125=1,30,40)*0.18/(2*40),0),0)-IF(E2125=1,IF(E2124=0,IF(D2125=1,30,40)*0.18/(2*40),0),0)</f>
        <v/>
      </c>
      <c r="N2125" s="14" t="n">
        <v>0.09</v>
      </c>
      <c r="O2125" s="15">
        <f>K2125*N2125</f>
        <v/>
      </c>
      <c r="P2125">
        <f>IF(E2125=0,0.3,IF(D2125=1,IF(C2125&gt;=Params!$B$13-3,IF(C2125&lt;Params!$B$13,Params!$B$20,0.3),0.3),IF(C2125&gt;=Params!$B$15-3,IF(C2125&lt;Params!$B$15,Params!$B$21,0.3),0.3)))</f>
        <v/>
      </c>
    </row>
    <row r="2126" ht="15" customHeight="1" s="1">
      <c r="A2126" s="9" t="n">
        <v>2123</v>
      </c>
      <c r="B2126" s="6" t="inlineStr">
        <is>
          <t>30/03</t>
        </is>
      </c>
      <c r="C2126" s="6" t="n">
        <v>10</v>
      </c>
      <c r="D2126" s="6" t="n">
        <v>1</v>
      </c>
      <c r="E2126" s="10">
        <f>IF(D2126=1, IF(OR(C2126&lt;10, C2126&gt;=15),1,0), IF(OR(C2126&lt;7, C2126&gt;=18),1,0))</f>
        <v/>
      </c>
      <c r="F2126" s="11" t="n">
        <v>0</v>
      </c>
      <c r="G2126" s="12">
        <f>0.58*8</f>
        <v/>
      </c>
      <c r="H2126" s="12">
        <f>F2126-G2126</f>
        <v/>
      </c>
      <c r="I2126" s="10">
        <f>IF(E2126=0,"Fora",IF(E2125=0,"Carg xar",IF(H2126&lt;0,IF(M2126&lt;0.9,"Carg FV","Stby"),IF(M2126&gt;P2126,"V2H",IF(M2126&lt;0.9,"Carg xar","Stby")))))</f>
        <v/>
      </c>
      <c r="J2126" s="12">
        <f>IF(OR(I2126="Carg FV",I2126="Carg xar"),MIN(IF(I2126="Carg FV",ABS(H2126),7.4),7.4,MAX(0,(0.9-M2126)*40)*0.95),0)</f>
        <v/>
      </c>
      <c r="K2126" s="12">
        <f>IF(I2126="V2H",MIN(MAX(0,H2126),7.4,MAX(0,(M2126-P2126)*40)*0.95),0)</f>
        <v/>
      </c>
      <c r="L2126" s="12">
        <f>IF(E2126=0,0,MAX(0,H2126-K2126))</f>
        <v/>
      </c>
      <c r="M2126" s="13">
        <f>M2125+J2125/40-IF(I2125="V2H",K2125/(0.95*40),0)-IF(E2126=0,IF(E2125=1,IF(D2126=1,30,40)*0.18/(2*40),0),0)-IF(E2126=1,IF(E2125=0,IF(D2126=1,30,40)*0.18/(2*40),0),0)</f>
        <v/>
      </c>
      <c r="N2126" s="14" t="n">
        <v>0.09</v>
      </c>
      <c r="O2126" s="15">
        <f>K2126*N2126</f>
        <v/>
      </c>
      <c r="P2126">
        <f>IF(E2126=0,0.3,IF(D2126=1,IF(C2126&gt;=Params!$B$13-3,IF(C2126&lt;Params!$B$13,Params!$B$20,0.3),0.3),IF(C2126&gt;=Params!$B$15-3,IF(C2126&lt;Params!$B$15,Params!$B$21,0.3),0.3)))</f>
        <v/>
      </c>
    </row>
    <row r="2127" ht="15" customHeight="1" s="1">
      <c r="A2127" s="9" t="n">
        <v>2124</v>
      </c>
      <c r="B2127" s="6" t="inlineStr">
        <is>
          <t>30/03</t>
        </is>
      </c>
      <c r="C2127" s="6" t="n">
        <v>11</v>
      </c>
      <c r="D2127" s="6" t="n">
        <v>1</v>
      </c>
      <c r="E2127" s="10">
        <f>IF(D2127=1, IF(OR(C2127&lt;10, C2127&gt;=15),1,0), IF(OR(C2127&lt;7, C2127&gt;=18),1,0))</f>
        <v/>
      </c>
      <c r="F2127" s="11" t="n">
        <v>0</v>
      </c>
      <c r="G2127" s="12">
        <f>0.72*8</f>
        <v/>
      </c>
      <c r="H2127" s="12">
        <f>F2127-G2127</f>
        <v/>
      </c>
      <c r="I2127" s="10">
        <f>IF(E2127=0,"Fora",IF(E2126=0,"Carg xar",IF(H2127&lt;0,IF(M2127&lt;0.9,"Carg FV","Stby"),IF(M2127&gt;P2127,"V2H",IF(M2127&lt;0.9,"Carg xar","Stby")))))</f>
        <v/>
      </c>
      <c r="J2127" s="12">
        <f>IF(OR(I2127="Carg FV",I2127="Carg xar"),MIN(IF(I2127="Carg FV",ABS(H2127),7.4),7.4,MAX(0,(0.9-M2127)*40)*0.95),0)</f>
        <v/>
      </c>
      <c r="K2127" s="12">
        <f>IF(I2127="V2H",MIN(MAX(0,H2127),7.4,MAX(0,(M2127-P2127)*40)*0.95),0)</f>
        <v/>
      </c>
      <c r="L2127" s="12">
        <f>IF(E2127=0,0,MAX(0,H2127-K2127))</f>
        <v/>
      </c>
      <c r="M2127" s="13">
        <f>M2126+J2126/40-IF(I2126="V2H",K2126/(0.95*40),0)-IF(E2127=0,IF(E2126=1,IF(D2127=1,30,40)*0.18/(2*40),0),0)-IF(E2127=1,IF(E2126=0,IF(D2127=1,30,40)*0.18/(2*40),0),0)</f>
        <v/>
      </c>
      <c r="N2127" s="14" t="n">
        <v>0.09</v>
      </c>
      <c r="O2127" s="15">
        <f>K2127*N2127</f>
        <v/>
      </c>
      <c r="P2127">
        <f>IF(E2127=0,0.3,IF(D2127=1,IF(C2127&gt;=Params!$B$13-3,IF(C2127&lt;Params!$B$13,Params!$B$20,0.3),0.3),IF(C2127&gt;=Params!$B$15-3,IF(C2127&lt;Params!$B$15,Params!$B$21,0.3),0.3)))</f>
        <v/>
      </c>
    </row>
    <row r="2128" ht="15" customHeight="1" s="1">
      <c r="A2128" s="9" t="n">
        <v>2125</v>
      </c>
      <c r="B2128" s="6" t="inlineStr">
        <is>
          <t>30/03</t>
        </is>
      </c>
      <c r="C2128" s="6" t="n">
        <v>12</v>
      </c>
      <c r="D2128" s="6" t="n">
        <v>1</v>
      </c>
      <c r="E2128" s="10">
        <f>IF(D2128=1, IF(OR(C2128&lt;10, C2128&gt;=15),1,0), IF(OR(C2128&lt;7, C2128&gt;=18),1,0))</f>
        <v/>
      </c>
      <c r="F2128" s="11" t="n">
        <v>0.207</v>
      </c>
      <c r="G2128" s="12">
        <f>0.78*8</f>
        <v/>
      </c>
      <c r="H2128" s="12">
        <f>F2128-G2128</f>
        <v/>
      </c>
      <c r="I2128" s="10">
        <f>IF(E2128=0,"Fora",IF(E2127=0,"Carg xar",IF(H2128&lt;0,IF(M2128&lt;0.9,"Carg FV","Stby"),IF(M2128&gt;P2128,"V2H",IF(M2128&lt;0.9,"Carg xar","Stby")))))</f>
        <v/>
      </c>
      <c r="J2128" s="12">
        <f>IF(OR(I2128="Carg FV",I2128="Carg xar"),MIN(IF(I2128="Carg FV",ABS(H2128),7.4),7.4,MAX(0,(0.9-M2128)*40)*0.95),0)</f>
        <v/>
      </c>
      <c r="K2128" s="12">
        <f>IF(I2128="V2H",MIN(MAX(0,H2128),7.4,MAX(0,(M2128-P2128)*40)*0.95),0)</f>
        <v/>
      </c>
      <c r="L2128" s="12">
        <f>IF(E2128=0,0,MAX(0,H2128-K2128))</f>
        <v/>
      </c>
      <c r="M2128" s="13">
        <f>M2127+J2127/40-IF(I2127="V2H",K2127/(0.95*40),0)-IF(E2128=0,IF(E2127=1,IF(D2128=1,30,40)*0.18/(2*40),0),0)-IF(E2128=1,IF(E2127=0,IF(D2128=1,30,40)*0.18/(2*40),0),0)</f>
        <v/>
      </c>
      <c r="N2128" s="14" t="n">
        <v>0.09</v>
      </c>
      <c r="O2128" s="15">
        <f>K2128*N2128</f>
        <v/>
      </c>
      <c r="P2128">
        <f>IF(E2128=0,0.3,IF(D2128=1,IF(C2128&gt;=Params!$B$13-3,IF(C2128&lt;Params!$B$13,Params!$B$20,0.3),0.3),IF(C2128&gt;=Params!$B$15-3,IF(C2128&lt;Params!$B$15,Params!$B$21,0.3),0.3)))</f>
        <v/>
      </c>
    </row>
    <row r="2129" ht="15" customHeight="1" s="1">
      <c r="A2129" s="9" t="n">
        <v>2126</v>
      </c>
      <c r="B2129" s="6" t="inlineStr">
        <is>
          <t>30/03</t>
        </is>
      </c>
      <c r="C2129" s="6" t="n">
        <v>13</v>
      </c>
      <c r="D2129" s="6" t="n">
        <v>1</v>
      </c>
      <c r="E2129" s="10">
        <f>IF(D2129=1, IF(OR(C2129&lt;10, C2129&gt;=15),1,0), IF(OR(C2129&lt;7, C2129&gt;=18),1,0))</f>
        <v/>
      </c>
      <c r="F2129" s="11" t="n">
        <v>0.1</v>
      </c>
      <c r="G2129" s="12">
        <f>0.75*8</f>
        <v/>
      </c>
      <c r="H2129" s="12">
        <f>F2129-G2129</f>
        <v/>
      </c>
      <c r="I2129" s="10">
        <f>IF(E2129=0,"Fora",IF(E2128=0,"Carg xar",IF(H2129&lt;0,IF(M2129&lt;0.9,"Carg FV","Stby"),IF(M2129&gt;P2129,"V2H",IF(M2129&lt;0.9,"Carg xar","Stby")))))</f>
        <v/>
      </c>
      <c r="J2129" s="12">
        <f>IF(OR(I2129="Carg FV",I2129="Carg xar"),MIN(IF(I2129="Carg FV",ABS(H2129),7.4),7.4,MAX(0,(0.9-M2129)*40)*0.95),0)</f>
        <v/>
      </c>
      <c r="K2129" s="12">
        <f>IF(I2129="V2H",MIN(MAX(0,H2129),7.4,MAX(0,(M2129-P2129)*40)*0.95),0)</f>
        <v/>
      </c>
      <c r="L2129" s="12">
        <f>IF(E2129=0,0,MAX(0,H2129-K2129))</f>
        <v/>
      </c>
      <c r="M2129" s="13">
        <f>M2128+J2128/40-IF(I2128="V2H",K2128/(0.95*40),0)-IF(E2129=0,IF(E2128=1,IF(D2129=1,30,40)*0.18/(2*40),0),0)-IF(E2129=1,IF(E2128=0,IF(D2129=1,30,40)*0.18/(2*40),0),0)</f>
        <v/>
      </c>
      <c r="N2129" s="14" t="n">
        <v>0.09</v>
      </c>
      <c r="O2129" s="15">
        <f>K2129*N2129</f>
        <v/>
      </c>
      <c r="P2129">
        <f>IF(E2129=0,0.3,IF(D2129=1,IF(C2129&gt;=Params!$B$13-3,IF(C2129&lt;Params!$B$13,Params!$B$20,0.3),0.3),IF(C2129&gt;=Params!$B$15-3,IF(C2129&lt;Params!$B$15,Params!$B$21,0.3),0.3)))</f>
        <v/>
      </c>
    </row>
    <row r="2130" ht="15" customHeight="1" s="1">
      <c r="A2130" s="9" t="n">
        <v>2127</v>
      </c>
      <c r="B2130" s="6" t="inlineStr">
        <is>
          <t>30/03</t>
        </is>
      </c>
      <c r="C2130" s="6" t="n">
        <v>14</v>
      </c>
      <c r="D2130" s="6" t="n">
        <v>1</v>
      </c>
      <c r="E2130" s="10">
        <f>IF(D2130=1, IF(OR(C2130&lt;10, C2130&gt;=15),1,0), IF(OR(C2130&lt;7, C2130&gt;=18),1,0))</f>
        <v/>
      </c>
      <c r="F2130" s="11" t="n">
        <v>0</v>
      </c>
      <c r="G2130" s="12">
        <f>0.62*8</f>
        <v/>
      </c>
      <c r="H2130" s="12">
        <f>F2130-G2130</f>
        <v/>
      </c>
      <c r="I2130" s="10">
        <f>IF(E2130=0,"Fora",IF(E2129=0,"Carg xar",IF(H2130&lt;0,IF(M2130&lt;0.9,"Carg FV","Stby"),IF(M2130&gt;P2130,"V2H",IF(M2130&lt;0.9,"Carg xar","Stby")))))</f>
        <v/>
      </c>
      <c r="J2130" s="12">
        <f>IF(OR(I2130="Carg FV",I2130="Carg xar"),MIN(IF(I2130="Carg FV",ABS(H2130),7.4),7.4,MAX(0,(0.9-M2130)*40)*0.95),0)</f>
        <v/>
      </c>
      <c r="K2130" s="12">
        <f>IF(I2130="V2H",MIN(MAX(0,H2130),7.4,MAX(0,(M2130-P2130)*40)*0.95),0)</f>
        <v/>
      </c>
      <c r="L2130" s="12">
        <f>IF(E2130=0,0,MAX(0,H2130-K2130))</f>
        <v/>
      </c>
      <c r="M2130" s="13">
        <f>M2129+J2129/40-IF(I2129="V2H",K2129/(0.95*40),0)-IF(E2130=0,IF(E2129=1,IF(D2130=1,30,40)*0.18/(2*40),0),0)-IF(E2130=1,IF(E2129=0,IF(D2130=1,30,40)*0.18/(2*40),0),0)</f>
        <v/>
      </c>
      <c r="N2130" s="14" t="n">
        <v>0.09</v>
      </c>
      <c r="O2130" s="15">
        <f>K2130*N2130</f>
        <v/>
      </c>
      <c r="P2130">
        <f>IF(E2130=0,0.3,IF(D2130=1,IF(C2130&gt;=Params!$B$13-3,IF(C2130&lt;Params!$B$13,Params!$B$20,0.3),0.3),IF(C2130&gt;=Params!$B$15-3,IF(C2130&lt;Params!$B$15,Params!$B$21,0.3),0.3)))</f>
        <v/>
      </c>
    </row>
    <row r="2131" ht="15" customHeight="1" s="1">
      <c r="A2131" s="9" t="n">
        <v>2128</v>
      </c>
      <c r="B2131" s="6" t="inlineStr">
        <is>
          <t>30/03</t>
        </is>
      </c>
      <c r="C2131" s="6" t="n">
        <v>15</v>
      </c>
      <c r="D2131" s="6" t="n">
        <v>1</v>
      </c>
      <c r="E2131" s="10">
        <f>IF(D2131=1, IF(OR(C2131&lt;10, C2131&gt;=15),1,0), IF(OR(C2131&lt;7, C2131&gt;=18),1,0))</f>
        <v/>
      </c>
      <c r="F2131" s="11" t="n">
        <v>0</v>
      </c>
      <c r="G2131" s="12">
        <f>0.45*8</f>
        <v/>
      </c>
      <c r="H2131" s="12">
        <f>F2131-G2131</f>
        <v/>
      </c>
      <c r="I2131" s="10">
        <f>IF(E2131=0,"Fora",IF(E2130=0,"Carg xar",IF(H2131&lt;0,IF(M2131&lt;0.9,"Carg FV","Stby"),IF(M2131&gt;P2131,"V2H",IF(M2131&lt;0.9,"Carg xar","Stby")))))</f>
        <v/>
      </c>
      <c r="J2131" s="12">
        <f>IF(OR(I2131="Carg FV",I2131="Carg xar"),MIN(IF(I2131="Carg FV",ABS(H2131),7.4),7.4,MAX(0,(0.9-M2131)*40)*0.95),0)</f>
        <v/>
      </c>
      <c r="K2131" s="12">
        <f>IF(I2131="V2H",MIN(MAX(0,H2131),7.4,MAX(0,(M2131-P2131)*40)*0.95),0)</f>
        <v/>
      </c>
      <c r="L2131" s="12">
        <f>IF(E2131=0,0,MAX(0,H2131-K2131))</f>
        <v/>
      </c>
      <c r="M2131" s="13">
        <f>M2130+J2130/40-IF(I2130="V2H",K2130/(0.95*40),0)-IF(E2131=0,IF(E2130=1,IF(D2131=1,30,40)*0.18/(2*40),0),0)-IF(E2131=1,IF(E2130=0,IF(D2131=1,30,40)*0.18/(2*40),0),0)</f>
        <v/>
      </c>
      <c r="N2131" s="14" t="n">
        <v>0.09</v>
      </c>
      <c r="O2131" s="15">
        <f>K2131*N2131</f>
        <v/>
      </c>
      <c r="P2131">
        <f>IF(E2131=0,0.3,IF(D2131=1,IF(C2131&gt;=Params!$B$13-3,IF(C2131&lt;Params!$B$13,Params!$B$20,0.3),0.3),IF(C2131&gt;=Params!$B$15-3,IF(C2131&lt;Params!$B$15,Params!$B$21,0.3),0.3)))</f>
        <v/>
      </c>
    </row>
    <row r="2132" ht="15" customHeight="1" s="1">
      <c r="A2132" s="9" t="n">
        <v>2129</v>
      </c>
      <c r="B2132" s="6" t="inlineStr">
        <is>
          <t>30/03</t>
        </is>
      </c>
      <c r="C2132" s="6" t="n">
        <v>16</v>
      </c>
      <c r="D2132" s="6" t="n">
        <v>1</v>
      </c>
      <c r="E2132" s="10">
        <f>IF(D2132=1, IF(OR(C2132&lt;10, C2132&gt;=15),1,0), IF(OR(C2132&lt;7, C2132&gt;=18),1,0))</f>
        <v/>
      </c>
      <c r="F2132" s="11" t="n">
        <v>0</v>
      </c>
      <c r="G2132" s="12">
        <f>0.25*8</f>
        <v/>
      </c>
      <c r="H2132" s="12">
        <f>F2132-G2132</f>
        <v/>
      </c>
      <c r="I2132" s="10">
        <f>IF(E2132=0,"Fora",IF(E2131=0,"Carg xar",IF(H2132&lt;0,IF(M2132&lt;0.9,"Carg FV","Stby"),IF(M2132&gt;P2132,"V2H",IF(M2132&lt;0.9,"Carg xar","Stby")))))</f>
        <v/>
      </c>
      <c r="J2132" s="12">
        <f>IF(OR(I2132="Carg FV",I2132="Carg xar"),MIN(IF(I2132="Carg FV",ABS(H2132),7.4),7.4,MAX(0,(0.9-M2132)*40)*0.95),0)</f>
        <v/>
      </c>
      <c r="K2132" s="12">
        <f>IF(I2132="V2H",MIN(MAX(0,H2132),7.4,MAX(0,(M2132-P2132)*40)*0.95),0)</f>
        <v/>
      </c>
      <c r="L2132" s="12">
        <f>IF(E2132=0,0,MAX(0,H2132-K2132))</f>
        <v/>
      </c>
      <c r="M2132" s="13">
        <f>M2131+J2131/40-IF(I2131="V2H",K2131/(0.95*40),0)-IF(E2132=0,IF(E2131=1,IF(D2132=1,30,40)*0.18/(2*40),0),0)-IF(E2132=1,IF(E2131=0,IF(D2132=1,30,40)*0.18/(2*40),0),0)</f>
        <v/>
      </c>
      <c r="N2132" s="14" t="n">
        <v>0.09</v>
      </c>
      <c r="O2132" s="15">
        <f>K2132*N2132</f>
        <v/>
      </c>
      <c r="P2132">
        <f>IF(E2132=0,0.3,IF(D2132=1,IF(C2132&gt;=Params!$B$13-3,IF(C2132&lt;Params!$B$13,Params!$B$20,0.3),0.3),IF(C2132&gt;=Params!$B$15-3,IF(C2132&lt;Params!$B$15,Params!$B$21,0.3),0.3)))</f>
        <v/>
      </c>
    </row>
    <row r="2133" ht="15" customHeight="1" s="1">
      <c r="A2133" s="9" t="n">
        <v>2130</v>
      </c>
      <c r="B2133" s="6" t="inlineStr">
        <is>
          <t>30/03</t>
        </is>
      </c>
      <c r="C2133" s="6" t="n">
        <v>17</v>
      </c>
      <c r="D2133" s="6" t="n">
        <v>1</v>
      </c>
      <c r="E2133" s="10">
        <f>IF(D2133=1, IF(OR(C2133&lt;10, C2133&gt;=15),1,0), IF(OR(C2133&lt;7, C2133&gt;=18),1,0))</f>
        <v/>
      </c>
      <c r="F2133" s="11" t="n">
        <v>0</v>
      </c>
      <c r="G2133" s="12">
        <f>0.08*8</f>
        <v/>
      </c>
      <c r="H2133" s="12">
        <f>F2133-G2133</f>
        <v/>
      </c>
      <c r="I2133" s="10">
        <f>IF(E2133=0,"Fora",IF(E2132=0,"Carg xar",IF(H2133&lt;0,IF(M2133&lt;0.9,"Carg FV","Stby"),IF(M2133&gt;P2133,"V2H",IF(M2133&lt;0.9,"Carg xar","Stby")))))</f>
        <v/>
      </c>
      <c r="J2133" s="12">
        <f>IF(OR(I2133="Carg FV",I2133="Carg xar"),MIN(IF(I2133="Carg FV",ABS(H2133),7.4),7.4,MAX(0,(0.9-M2133)*40)*0.95),0)</f>
        <v/>
      </c>
      <c r="K2133" s="12">
        <f>IF(I2133="V2H",MIN(MAX(0,H2133),7.4,MAX(0,(M2133-P2133)*40)*0.95),0)</f>
        <v/>
      </c>
      <c r="L2133" s="12">
        <f>IF(E2133=0,0,MAX(0,H2133-K2133))</f>
        <v/>
      </c>
      <c r="M2133" s="13">
        <f>M2132+J2132/40-IF(I2132="V2H",K2132/(0.95*40),0)-IF(E2133=0,IF(E2132=1,IF(D2133=1,30,40)*0.18/(2*40),0),0)-IF(E2133=1,IF(E2132=0,IF(D2133=1,30,40)*0.18/(2*40),0),0)</f>
        <v/>
      </c>
      <c r="N2133" s="14" t="n">
        <v>0.09</v>
      </c>
      <c r="O2133" s="15">
        <f>K2133*N2133</f>
        <v/>
      </c>
      <c r="P2133">
        <f>IF(E2133=0,0.3,IF(D2133=1,IF(C2133&gt;=Params!$B$13-3,IF(C2133&lt;Params!$B$13,Params!$B$20,0.3),0.3),IF(C2133&gt;=Params!$B$15-3,IF(C2133&lt;Params!$B$15,Params!$B$21,0.3),0.3)))</f>
        <v/>
      </c>
    </row>
    <row r="2134" ht="15" customHeight="1" s="1">
      <c r="A2134" s="9" t="n">
        <v>2131</v>
      </c>
      <c r="B2134" s="6" t="inlineStr">
        <is>
          <t>30/03</t>
        </is>
      </c>
      <c r="C2134" s="6" t="n">
        <v>18</v>
      </c>
      <c r="D2134" s="6" t="n">
        <v>1</v>
      </c>
      <c r="E2134" s="10">
        <f>IF(D2134=1, IF(OR(C2134&lt;10, C2134&gt;=15),1,0), IF(OR(C2134&lt;7, C2134&gt;=18),1,0))</f>
        <v/>
      </c>
      <c r="F2134" s="11" t="n">
        <v>0.344</v>
      </c>
      <c r="G2134" s="12">
        <f>0*8</f>
        <v/>
      </c>
      <c r="H2134" s="12">
        <f>F2134-G2134</f>
        <v/>
      </c>
      <c r="I2134" s="10">
        <f>IF(E2134=0,"Fora",IF(E2133=0,"Carg xar",IF(H2134&lt;0,IF(M2134&lt;0.9,"Carg FV","Stby"),IF(M2134&gt;P2134,"V2H",IF(M2134&lt;0.9,"Carg xar","Stby")))))</f>
        <v/>
      </c>
      <c r="J2134" s="12">
        <f>IF(OR(I2134="Carg FV",I2134="Carg xar"),MIN(IF(I2134="Carg FV",ABS(H2134),7.4),7.4,MAX(0,(0.9-M2134)*40)*0.95),0)</f>
        <v/>
      </c>
      <c r="K2134" s="12">
        <f>IF(I2134="V2H",MIN(MAX(0,H2134),7.4,MAX(0,(M2134-P2134)*40)*0.95),0)</f>
        <v/>
      </c>
      <c r="L2134" s="12">
        <f>IF(E2134=0,0,MAX(0,H2134-K2134))</f>
        <v/>
      </c>
      <c r="M2134" s="13">
        <f>M2133+J2133/40-IF(I2133="V2H",K2133/(0.95*40),0)-IF(E2134=0,IF(E2133=1,IF(D2134=1,30,40)*0.18/(2*40),0),0)-IF(E2134=1,IF(E2133=0,IF(D2134=1,30,40)*0.18/(2*40),0),0)</f>
        <v/>
      </c>
      <c r="N2134" s="14" t="n">
        <v>0.09</v>
      </c>
      <c r="O2134" s="15">
        <f>K2134*N2134</f>
        <v/>
      </c>
      <c r="P2134">
        <f>IF(E2134=0,0.3,IF(D2134=1,IF(C2134&gt;=Params!$B$13-3,IF(C2134&lt;Params!$B$13,Params!$B$20,0.3),0.3),IF(C2134&gt;=Params!$B$15-3,IF(C2134&lt;Params!$B$15,Params!$B$21,0.3),0.3)))</f>
        <v/>
      </c>
    </row>
    <row r="2135" ht="15" customHeight="1" s="1">
      <c r="A2135" s="9" t="n">
        <v>2132</v>
      </c>
      <c r="B2135" s="6" t="inlineStr">
        <is>
          <t>30/03</t>
        </is>
      </c>
      <c r="C2135" s="6" t="n">
        <v>19</v>
      </c>
      <c r="D2135" s="6" t="n">
        <v>1</v>
      </c>
      <c r="E2135" s="10">
        <f>IF(D2135=1, IF(OR(C2135&lt;10, C2135&gt;=15),1,0), IF(OR(C2135&lt;7, C2135&gt;=18),1,0))</f>
        <v/>
      </c>
      <c r="F2135" s="11" t="n">
        <v>0.622</v>
      </c>
      <c r="G2135" s="12">
        <f>0*8</f>
        <v/>
      </c>
      <c r="H2135" s="12">
        <f>F2135-G2135</f>
        <v/>
      </c>
      <c r="I2135" s="10">
        <f>IF(E2135=0,"Fora",IF(E2134=0,"Carg xar",IF(H2135&lt;0,IF(M2135&lt;0.9,"Carg FV","Stby"),IF(M2135&gt;P2135,"V2H",IF(M2135&lt;0.9,"Carg xar","Stby")))))</f>
        <v/>
      </c>
      <c r="J2135" s="12">
        <f>IF(OR(I2135="Carg FV",I2135="Carg xar"),MIN(IF(I2135="Carg FV",ABS(H2135),7.4),7.4,MAX(0,(0.9-M2135)*40)*0.95),0)</f>
        <v/>
      </c>
      <c r="K2135" s="12">
        <f>IF(I2135="V2H",MIN(MAX(0,H2135),7.4,MAX(0,(M2135-P2135)*40)*0.95),0)</f>
        <v/>
      </c>
      <c r="L2135" s="12">
        <f>IF(E2135=0,0,MAX(0,H2135-K2135))</f>
        <v/>
      </c>
      <c r="M2135" s="13">
        <f>M2134+J2134/40-IF(I2134="V2H",K2134/(0.95*40),0)-IF(E2135=0,IF(E2134=1,IF(D2135=1,30,40)*0.18/(2*40),0),0)-IF(E2135=1,IF(E2134=0,IF(D2135=1,30,40)*0.18/(2*40),0),0)</f>
        <v/>
      </c>
      <c r="N2135" s="14" t="n">
        <v>0.09</v>
      </c>
      <c r="O2135" s="15">
        <f>K2135*N2135</f>
        <v/>
      </c>
      <c r="P2135">
        <f>IF(E2135=0,0.3,IF(D2135=1,IF(C2135&gt;=Params!$B$13-3,IF(C2135&lt;Params!$B$13,Params!$B$20,0.3),0.3),IF(C2135&gt;=Params!$B$15-3,IF(C2135&lt;Params!$B$15,Params!$B$21,0.3),0.3)))</f>
        <v/>
      </c>
    </row>
    <row r="2136" ht="15" customHeight="1" s="1">
      <c r="A2136" s="9" t="n">
        <v>2133</v>
      </c>
      <c r="B2136" s="6" t="inlineStr">
        <is>
          <t>30/03</t>
        </is>
      </c>
      <c r="C2136" s="6" t="n">
        <v>20</v>
      </c>
      <c r="D2136" s="6" t="n">
        <v>1</v>
      </c>
      <c r="E2136" s="10">
        <f>IF(D2136=1, IF(OR(C2136&lt;10, C2136&gt;=15),1,0), IF(OR(C2136&lt;7, C2136&gt;=18),1,0))</f>
        <v/>
      </c>
      <c r="F2136" s="11" t="n">
        <v>1.454</v>
      </c>
      <c r="G2136" s="12">
        <f>0*8</f>
        <v/>
      </c>
      <c r="H2136" s="12">
        <f>F2136-G2136</f>
        <v/>
      </c>
      <c r="I2136" s="10">
        <f>IF(E2136=0,"Fora",IF(E2135=0,"Carg xar",IF(H2136&lt;0,IF(M2136&lt;0.9,"Carg FV","Stby"),IF(M2136&gt;P2136,"V2H",IF(M2136&lt;0.9,"Carg xar","Stby")))))</f>
        <v/>
      </c>
      <c r="J2136" s="12">
        <f>IF(OR(I2136="Carg FV",I2136="Carg xar"),MIN(IF(I2136="Carg FV",ABS(H2136),7.4),7.4,MAX(0,(0.9-M2136)*40)*0.95),0)</f>
        <v/>
      </c>
      <c r="K2136" s="12">
        <f>IF(I2136="V2H",MIN(MAX(0,H2136),7.4,MAX(0,(M2136-P2136)*40)*0.95),0)</f>
        <v/>
      </c>
      <c r="L2136" s="12">
        <f>IF(E2136=0,0,MAX(0,H2136-K2136))</f>
        <v/>
      </c>
      <c r="M2136" s="13">
        <f>M2135+J2135/40-IF(I2135="V2H",K2135/(0.95*40),0)-IF(E2136=0,IF(E2135=1,IF(D2136=1,30,40)*0.18/(2*40),0),0)-IF(E2136=1,IF(E2135=0,IF(D2136=1,30,40)*0.18/(2*40),0),0)</f>
        <v/>
      </c>
      <c r="N2136" s="14" t="n">
        <v>0.09</v>
      </c>
      <c r="O2136" s="15">
        <f>K2136*N2136</f>
        <v/>
      </c>
      <c r="P2136">
        <f>IF(E2136=0,0.3,IF(D2136=1,IF(C2136&gt;=Params!$B$13-3,IF(C2136&lt;Params!$B$13,Params!$B$20,0.3),0.3),IF(C2136&gt;=Params!$B$15-3,IF(C2136&lt;Params!$B$15,Params!$B$21,0.3),0.3)))</f>
        <v/>
      </c>
    </row>
    <row r="2137" ht="15" customHeight="1" s="1">
      <c r="A2137" s="9" t="n">
        <v>2134</v>
      </c>
      <c r="B2137" s="6" t="inlineStr">
        <is>
          <t>30/03</t>
        </is>
      </c>
      <c r="C2137" s="6" t="n">
        <v>21</v>
      </c>
      <c r="D2137" s="6" t="n">
        <v>1</v>
      </c>
      <c r="E2137" s="10">
        <f>IF(D2137=1, IF(OR(C2137&lt;10, C2137&gt;=15),1,0), IF(OR(C2137&lt;7, C2137&gt;=18),1,0))</f>
        <v/>
      </c>
      <c r="F2137" s="11" t="n">
        <v>0.407</v>
      </c>
      <c r="G2137" s="12">
        <f>0*8</f>
        <v/>
      </c>
      <c r="H2137" s="12">
        <f>F2137-G2137</f>
        <v/>
      </c>
      <c r="I2137" s="10">
        <f>IF(E2137=0,"Fora",IF(E2136=0,"Carg xar",IF(H2137&lt;0,IF(M2137&lt;0.9,"Carg FV","Stby"),IF(M2137&gt;P2137,"V2H",IF(M2137&lt;0.9,"Carg xar","Stby")))))</f>
        <v/>
      </c>
      <c r="J2137" s="12">
        <f>IF(OR(I2137="Carg FV",I2137="Carg xar"),MIN(IF(I2137="Carg FV",ABS(H2137),7.4),7.4,MAX(0,(0.9-M2137)*40)*0.95),0)</f>
        <v/>
      </c>
      <c r="K2137" s="12">
        <f>IF(I2137="V2H",MIN(MAX(0,H2137),7.4,MAX(0,(M2137-P2137)*40)*0.95),0)</f>
        <v/>
      </c>
      <c r="L2137" s="12">
        <f>IF(E2137=0,0,MAX(0,H2137-K2137))</f>
        <v/>
      </c>
      <c r="M2137" s="13">
        <f>M2136+J2136/40-IF(I2136="V2H",K2136/(0.95*40),0)-IF(E2137=0,IF(E2136=1,IF(D2137=1,30,40)*0.18/(2*40),0),0)-IF(E2137=1,IF(E2136=0,IF(D2137=1,30,40)*0.18/(2*40),0),0)</f>
        <v/>
      </c>
      <c r="N2137" s="14" t="n">
        <v>0.09</v>
      </c>
      <c r="O2137" s="15">
        <f>K2137*N2137</f>
        <v/>
      </c>
      <c r="P2137">
        <f>IF(E2137=0,0.3,IF(D2137=1,IF(C2137&gt;=Params!$B$13-3,IF(C2137&lt;Params!$B$13,Params!$B$20,0.3),0.3),IF(C2137&gt;=Params!$B$15-3,IF(C2137&lt;Params!$B$15,Params!$B$21,0.3),0.3)))</f>
        <v/>
      </c>
    </row>
    <row r="2138" ht="15" customHeight="1" s="1">
      <c r="A2138" s="9" t="n">
        <v>2135</v>
      </c>
      <c r="B2138" s="6" t="inlineStr">
        <is>
          <t>30/03</t>
        </is>
      </c>
      <c r="C2138" s="6" t="n">
        <v>22</v>
      </c>
      <c r="D2138" s="6" t="n">
        <v>1</v>
      </c>
      <c r="E2138" s="10">
        <f>IF(D2138=1, IF(OR(C2138&lt;10, C2138&gt;=15),1,0), IF(OR(C2138&lt;7, C2138&gt;=18),1,0))</f>
        <v/>
      </c>
      <c r="F2138" s="11" t="n">
        <v>0.201</v>
      </c>
      <c r="G2138" s="12">
        <f>0*8</f>
        <v/>
      </c>
      <c r="H2138" s="12">
        <f>F2138-G2138</f>
        <v/>
      </c>
      <c r="I2138" s="10">
        <f>IF(E2138=0,"Fora",IF(E2137=0,"Carg xar",IF(H2138&lt;0,IF(M2138&lt;0.9,"Carg FV","Stby"),IF(M2138&gt;P2138,"V2H",IF(M2138&lt;0.9,"Carg xar","Stby")))))</f>
        <v/>
      </c>
      <c r="J2138" s="12">
        <f>IF(OR(I2138="Carg FV",I2138="Carg xar"),MIN(IF(I2138="Carg FV",ABS(H2138),7.4),7.4,MAX(0,(0.9-M2138)*40)*0.95),0)</f>
        <v/>
      </c>
      <c r="K2138" s="12">
        <f>IF(I2138="V2H",MIN(MAX(0,H2138),7.4,MAX(0,(M2138-P2138)*40)*0.95),0)</f>
        <v/>
      </c>
      <c r="L2138" s="12">
        <f>IF(E2138=0,0,MAX(0,H2138-K2138))</f>
        <v/>
      </c>
      <c r="M2138" s="13">
        <f>M2137+J2137/40-IF(I2137="V2H",K2137/(0.95*40),0)-IF(E2138=0,IF(E2137=1,IF(D2138=1,30,40)*0.18/(2*40),0),0)-IF(E2138=1,IF(E2137=0,IF(D2138=1,30,40)*0.18/(2*40),0),0)</f>
        <v/>
      </c>
      <c r="N2138" s="14" t="n">
        <v>0.09</v>
      </c>
      <c r="O2138" s="15">
        <f>K2138*N2138</f>
        <v/>
      </c>
      <c r="P2138">
        <f>IF(E2138=0,0.3,IF(D2138=1,IF(C2138&gt;=Params!$B$13-3,IF(C2138&lt;Params!$B$13,Params!$B$20,0.3),0.3),IF(C2138&gt;=Params!$B$15-3,IF(C2138&lt;Params!$B$15,Params!$B$21,0.3),0.3)))</f>
        <v/>
      </c>
    </row>
    <row r="2139" ht="15" customHeight="1" s="1">
      <c r="A2139" s="9" t="n">
        <v>2136</v>
      </c>
      <c r="B2139" s="6" t="inlineStr">
        <is>
          <t>30/03</t>
        </is>
      </c>
      <c r="C2139" s="6" t="n">
        <v>23</v>
      </c>
      <c r="D2139" s="6" t="n">
        <v>1</v>
      </c>
      <c r="E2139" s="10">
        <f>IF(D2139=1, IF(OR(C2139&lt;10, C2139&gt;=15),1,0), IF(OR(C2139&lt;7, C2139&gt;=18),1,0))</f>
        <v/>
      </c>
      <c r="F2139" s="11" t="n">
        <v>0</v>
      </c>
      <c r="G2139" s="12">
        <f>0*8</f>
        <v/>
      </c>
      <c r="H2139" s="12">
        <f>F2139-G2139</f>
        <v/>
      </c>
      <c r="I2139" s="10">
        <f>IF(E2139=0,"Fora",IF(E2138=0,"Carg xar",IF(H2139&lt;0,IF(M2139&lt;0.9,"Carg FV","Stby"),IF(M2139&gt;P2139,"V2H",IF(M2139&lt;0.9,"Carg xar","Stby")))))</f>
        <v/>
      </c>
      <c r="J2139" s="12">
        <f>IF(OR(I2139="Carg FV",I2139="Carg xar"),MIN(IF(I2139="Carg FV",ABS(H2139),7.4),7.4,MAX(0,(0.9-M2139)*40)*0.95),0)</f>
        <v/>
      </c>
      <c r="K2139" s="12">
        <f>IF(I2139="V2H",MIN(MAX(0,H2139),7.4,MAX(0,(M2139-P2139)*40)*0.95),0)</f>
        <v/>
      </c>
      <c r="L2139" s="12">
        <f>IF(E2139=0,0,MAX(0,H2139-K2139))</f>
        <v/>
      </c>
      <c r="M2139" s="13">
        <f>M2138+J2138/40-IF(I2138="V2H",K2138/(0.95*40),0)-IF(E2139=0,IF(E2138=1,IF(D2139=1,30,40)*0.18/(2*40),0),0)-IF(E2139=1,IF(E2138=0,IF(D2139=1,30,40)*0.18/(2*40),0),0)</f>
        <v/>
      </c>
      <c r="N2139" s="14" t="n">
        <v>0.09</v>
      </c>
      <c r="O2139" s="15">
        <f>K2139*N2139</f>
        <v/>
      </c>
      <c r="P2139">
        <f>IF(E2139=0,0.3,IF(D2139=1,IF(C2139&gt;=Params!$B$13-3,IF(C2139&lt;Params!$B$13,Params!$B$20,0.3),0.3),IF(C2139&gt;=Params!$B$15-3,IF(C2139&lt;Params!$B$15,Params!$B$21,0.3),0.3)))</f>
        <v/>
      </c>
    </row>
    <row r="2140" ht="15" customHeight="1" s="1">
      <c r="A2140" s="9" t="n">
        <v>2137</v>
      </c>
      <c r="B2140" s="6" t="inlineStr">
        <is>
          <t>31/03</t>
        </is>
      </c>
      <c r="C2140" s="6" t="n">
        <v>0</v>
      </c>
      <c r="D2140" s="6" t="n">
        <v>0</v>
      </c>
      <c r="E2140" s="10">
        <f>IF(D2140=1, IF(OR(C2140&lt;10, C2140&gt;=15),1,0), IF(OR(C2140&lt;7, C2140&gt;=18),1,0))</f>
        <v/>
      </c>
      <c r="F2140" s="11" t="n">
        <v>2.128</v>
      </c>
      <c r="G2140" s="12">
        <f>0*8</f>
        <v/>
      </c>
      <c r="H2140" s="12">
        <f>F2140-G2140</f>
        <v/>
      </c>
      <c r="I2140" s="10">
        <f>IF(E2140=0,"Fora",IF(E2139=0,"Carg xar",IF(H2140&lt;0,IF(M2140&lt;0.9,"Carg FV","Stby"),IF(M2140&gt;P2140,"V2H",IF(M2140&lt;0.9,"Carg xar","Stby")))))</f>
        <v/>
      </c>
      <c r="J2140" s="12">
        <f>IF(OR(I2140="Carg FV",I2140="Carg xar"),MIN(IF(I2140="Carg FV",ABS(H2140),7.4),7.4,MAX(0,(0.9-M2140)*40)*0.95),0)</f>
        <v/>
      </c>
      <c r="K2140" s="12">
        <f>IF(I2140="V2H",MIN(MAX(0,H2140),7.4,MAX(0,(M2140-P2140)*40)*0.95),0)</f>
        <v/>
      </c>
      <c r="L2140" s="12">
        <f>IF(E2140=0,0,MAX(0,H2140-K2140))</f>
        <v/>
      </c>
      <c r="M2140" s="13">
        <f>M2139+J2139/40-IF(I2139="V2H",K2139/(0.95*40),0)-IF(E2140=0,IF(E2139=1,IF(D2140=1,30,40)*0.18/(2*40),0),0)-IF(E2140=1,IF(E2139=0,IF(D2140=1,30,40)*0.18/(2*40),0),0)</f>
        <v/>
      </c>
      <c r="N2140" s="14" t="n">
        <v>0.09</v>
      </c>
      <c r="O2140" s="15">
        <f>K2140*N2140</f>
        <v/>
      </c>
      <c r="P2140">
        <f>IF(E2140=0,0.3,IF(D2140=1,IF(C2140&gt;=Params!$B$13-3,IF(C2140&lt;Params!$B$13,Params!$B$20,0.3),0.3),IF(C2140&gt;=Params!$B$15-3,IF(C2140&lt;Params!$B$15,Params!$B$21,0.3),0.3)))</f>
        <v/>
      </c>
    </row>
    <row r="2141" ht="15" customHeight="1" s="1">
      <c r="A2141" s="9" t="n">
        <v>2138</v>
      </c>
      <c r="B2141" s="6" t="inlineStr">
        <is>
          <t>31/03</t>
        </is>
      </c>
      <c r="C2141" s="6" t="n">
        <v>1</v>
      </c>
      <c r="D2141" s="6" t="n">
        <v>0</v>
      </c>
      <c r="E2141" s="10">
        <f>IF(D2141=1, IF(OR(C2141&lt;10, C2141&gt;=15),1,0), IF(OR(C2141&lt;7, C2141&gt;=18),1,0))</f>
        <v/>
      </c>
      <c r="F2141" s="11" t="n">
        <v>1.627</v>
      </c>
      <c r="G2141" s="12">
        <f>0*8</f>
        <v/>
      </c>
      <c r="H2141" s="12">
        <f>F2141-G2141</f>
        <v/>
      </c>
      <c r="I2141" s="10">
        <f>IF(E2141=0,"Fora",IF(E2140=0,"Carg xar",IF(H2141&lt;0,IF(M2141&lt;0.9,"Carg FV","Stby"),IF(M2141&gt;P2141,"V2H",IF(M2141&lt;0.9,"Carg xar","Stby")))))</f>
        <v/>
      </c>
      <c r="J2141" s="12">
        <f>IF(OR(I2141="Carg FV",I2141="Carg xar"),MIN(IF(I2141="Carg FV",ABS(H2141),7.4),7.4,MAX(0,(0.9-M2141)*40)*0.95),0)</f>
        <v/>
      </c>
      <c r="K2141" s="12">
        <f>IF(I2141="V2H",MIN(MAX(0,H2141),7.4,MAX(0,(M2141-P2141)*40)*0.95),0)</f>
        <v/>
      </c>
      <c r="L2141" s="12">
        <f>IF(E2141=0,0,MAX(0,H2141-K2141))</f>
        <v/>
      </c>
      <c r="M2141" s="13">
        <f>M2140+J2140/40-IF(I2140="V2H",K2140/(0.95*40),0)-IF(E2141=0,IF(E2140=1,IF(D2141=1,30,40)*0.18/(2*40),0),0)-IF(E2141=1,IF(E2140=0,IF(D2141=1,30,40)*0.18/(2*40),0),0)</f>
        <v/>
      </c>
      <c r="N2141" s="14" t="n">
        <v>0.09</v>
      </c>
      <c r="O2141" s="15">
        <f>K2141*N2141</f>
        <v/>
      </c>
      <c r="P2141">
        <f>IF(E2141=0,0.3,IF(D2141=1,IF(C2141&gt;=Params!$B$13-3,IF(C2141&lt;Params!$B$13,Params!$B$20,0.3),0.3),IF(C2141&gt;=Params!$B$15-3,IF(C2141&lt;Params!$B$15,Params!$B$21,0.3),0.3)))</f>
        <v/>
      </c>
    </row>
    <row r="2142" ht="15" customHeight="1" s="1">
      <c r="A2142" s="9" t="n">
        <v>2139</v>
      </c>
      <c r="B2142" s="6" t="inlineStr">
        <is>
          <t>31/03</t>
        </is>
      </c>
      <c r="C2142" s="6" t="n">
        <v>2</v>
      </c>
      <c r="D2142" s="6" t="n">
        <v>0</v>
      </c>
      <c r="E2142" s="10">
        <f>IF(D2142=1, IF(OR(C2142&lt;10, C2142&gt;=15),1,0), IF(OR(C2142&lt;7, C2142&gt;=18),1,0))</f>
        <v/>
      </c>
      <c r="F2142" s="11" t="n">
        <v>1.606</v>
      </c>
      <c r="G2142" s="12">
        <f>0*8</f>
        <v/>
      </c>
      <c r="H2142" s="12">
        <f>F2142-G2142</f>
        <v/>
      </c>
      <c r="I2142" s="10">
        <f>IF(E2142=0,"Fora",IF(E2141=0,"Carg xar",IF(H2142&lt;0,IF(M2142&lt;0.9,"Carg FV","Stby"),IF(M2142&gt;P2142,"V2H",IF(M2142&lt;0.9,"Carg xar","Stby")))))</f>
        <v/>
      </c>
      <c r="J2142" s="12">
        <f>IF(OR(I2142="Carg FV",I2142="Carg xar"),MIN(IF(I2142="Carg FV",ABS(H2142),7.4),7.4,MAX(0,(0.9-M2142)*40)*0.95),0)</f>
        <v/>
      </c>
      <c r="K2142" s="12">
        <f>IF(I2142="V2H",MIN(MAX(0,H2142),7.4,MAX(0,(M2142-P2142)*40)*0.95),0)</f>
        <v/>
      </c>
      <c r="L2142" s="12">
        <f>IF(E2142=0,0,MAX(0,H2142-K2142))</f>
        <v/>
      </c>
      <c r="M2142" s="13">
        <f>M2141+J2141/40-IF(I2141="V2H",K2141/(0.95*40),0)-IF(E2142=0,IF(E2141=1,IF(D2142=1,30,40)*0.18/(2*40),0),0)-IF(E2142=1,IF(E2141=0,IF(D2142=1,30,40)*0.18/(2*40),0),0)</f>
        <v/>
      </c>
      <c r="N2142" s="14" t="n">
        <v>0.09</v>
      </c>
      <c r="O2142" s="15">
        <f>K2142*N2142</f>
        <v/>
      </c>
      <c r="P2142">
        <f>IF(E2142=0,0.3,IF(D2142=1,IF(C2142&gt;=Params!$B$13-3,IF(C2142&lt;Params!$B$13,Params!$B$20,0.3),0.3),IF(C2142&gt;=Params!$B$15-3,IF(C2142&lt;Params!$B$15,Params!$B$21,0.3),0.3)))</f>
        <v/>
      </c>
    </row>
    <row r="2143" ht="15" customHeight="1" s="1">
      <c r="A2143" s="9" t="n">
        <v>2140</v>
      </c>
      <c r="B2143" s="6" t="inlineStr">
        <is>
          <t>31/03</t>
        </is>
      </c>
      <c r="C2143" s="6" t="n">
        <v>3</v>
      </c>
      <c r="D2143" s="6" t="n">
        <v>0</v>
      </c>
      <c r="E2143" s="10">
        <f>IF(D2143=1, IF(OR(C2143&lt;10, C2143&gt;=15),1,0), IF(OR(C2143&lt;7, C2143&gt;=18),1,0))</f>
        <v/>
      </c>
      <c r="F2143" s="11" t="n">
        <v>1.656</v>
      </c>
      <c r="G2143" s="12">
        <f>0*8</f>
        <v/>
      </c>
      <c r="H2143" s="12">
        <f>F2143-G2143</f>
        <v/>
      </c>
      <c r="I2143" s="10">
        <f>IF(E2143=0,"Fora",IF(E2142=0,"Carg xar",IF(H2143&lt;0,IF(M2143&lt;0.9,"Carg FV","Stby"),IF(M2143&gt;P2143,"V2H",IF(M2143&lt;0.9,"Carg xar","Stby")))))</f>
        <v/>
      </c>
      <c r="J2143" s="12">
        <f>IF(OR(I2143="Carg FV",I2143="Carg xar"),MIN(IF(I2143="Carg FV",ABS(H2143),7.4),7.4,MAX(0,(0.9-M2143)*40)*0.95),0)</f>
        <v/>
      </c>
      <c r="K2143" s="12">
        <f>IF(I2143="V2H",MIN(MAX(0,H2143),7.4,MAX(0,(M2143-P2143)*40)*0.95),0)</f>
        <v/>
      </c>
      <c r="L2143" s="12">
        <f>IF(E2143=0,0,MAX(0,H2143-K2143))</f>
        <v/>
      </c>
      <c r="M2143" s="13">
        <f>M2142+J2142/40-IF(I2142="V2H",K2142/(0.95*40),0)-IF(E2143=0,IF(E2142=1,IF(D2143=1,30,40)*0.18/(2*40),0),0)-IF(E2143=1,IF(E2142=0,IF(D2143=1,30,40)*0.18/(2*40),0),0)</f>
        <v/>
      </c>
      <c r="N2143" s="14" t="n">
        <v>0.09</v>
      </c>
      <c r="O2143" s="15">
        <f>K2143*N2143</f>
        <v/>
      </c>
      <c r="P2143">
        <f>IF(E2143=0,0.3,IF(D2143=1,IF(C2143&gt;=Params!$B$13-3,IF(C2143&lt;Params!$B$13,Params!$B$20,0.3),0.3),IF(C2143&gt;=Params!$B$15-3,IF(C2143&lt;Params!$B$15,Params!$B$21,0.3),0.3)))</f>
        <v/>
      </c>
    </row>
    <row r="2144" ht="15" customHeight="1" s="1">
      <c r="A2144" s="9" t="n">
        <v>2141</v>
      </c>
      <c r="B2144" s="6" t="inlineStr">
        <is>
          <t>31/03</t>
        </is>
      </c>
      <c r="C2144" s="6" t="n">
        <v>4</v>
      </c>
      <c r="D2144" s="6" t="n">
        <v>0</v>
      </c>
      <c r="E2144" s="10">
        <f>IF(D2144=1, IF(OR(C2144&lt;10, C2144&gt;=15),1,0), IF(OR(C2144&lt;7, C2144&gt;=18),1,0))</f>
        <v/>
      </c>
      <c r="F2144" s="11" t="n">
        <v>2.583</v>
      </c>
      <c r="G2144" s="12">
        <f>0*8</f>
        <v/>
      </c>
      <c r="H2144" s="12">
        <f>F2144-G2144</f>
        <v/>
      </c>
      <c r="I2144" s="10">
        <f>IF(E2144=0,"Fora",IF(E2143=0,"Carg xar",IF(H2144&lt;0,IF(M2144&lt;0.9,"Carg FV","Stby"),IF(M2144&gt;P2144,"V2H",IF(M2144&lt;0.9,"Carg xar","Stby")))))</f>
        <v/>
      </c>
      <c r="J2144" s="12">
        <f>IF(OR(I2144="Carg FV",I2144="Carg xar"),MIN(IF(I2144="Carg FV",ABS(H2144),7.4),7.4,MAX(0,(0.9-M2144)*40)*0.95),0)</f>
        <v/>
      </c>
      <c r="K2144" s="12">
        <f>IF(I2144="V2H",MIN(MAX(0,H2144),7.4,MAX(0,(M2144-P2144)*40)*0.95),0)</f>
        <v/>
      </c>
      <c r="L2144" s="12">
        <f>IF(E2144=0,0,MAX(0,H2144-K2144))</f>
        <v/>
      </c>
      <c r="M2144" s="13">
        <f>M2143+J2143/40-IF(I2143="V2H",K2143/(0.95*40),0)-IF(E2144=0,IF(E2143=1,IF(D2144=1,30,40)*0.18/(2*40),0),0)-IF(E2144=1,IF(E2143=0,IF(D2144=1,30,40)*0.18/(2*40),0),0)</f>
        <v/>
      </c>
      <c r="N2144" s="14" t="n">
        <v>0.09</v>
      </c>
      <c r="O2144" s="15">
        <f>K2144*N2144</f>
        <v/>
      </c>
      <c r="P2144">
        <f>IF(E2144=0,0.3,IF(D2144=1,IF(C2144&gt;=Params!$B$13-3,IF(C2144&lt;Params!$B$13,Params!$B$20,0.3),0.3),IF(C2144&gt;=Params!$B$15-3,IF(C2144&lt;Params!$B$15,Params!$B$21,0.3),0.3)))</f>
        <v/>
      </c>
    </row>
    <row r="2145" ht="15" customHeight="1" s="1">
      <c r="A2145" s="9" t="n">
        <v>2142</v>
      </c>
      <c r="B2145" s="6" t="inlineStr">
        <is>
          <t>31/03</t>
        </is>
      </c>
      <c r="C2145" s="6" t="n">
        <v>5</v>
      </c>
      <c r="D2145" s="6" t="n">
        <v>0</v>
      </c>
      <c r="E2145" s="10">
        <f>IF(D2145=1, IF(OR(C2145&lt;10, C2145&gt;=15),1,0), IF(OR(C2145&lt;7, C2145&gt;=18),1,0))</f>
        <v/>
      </c>
      <c r="F2145" s="11" t="n">
        <v>2.471</v>
      </c>
      <c r="G2145" s="12">
        <f>0*8</f>
        <v/>
      </c>
      <c r="H2145" s="12">
        <f>F2145-G2145</f>
        <v/>
      </c>
      <c r="I2145" s="10">
        <f>IF(E2145=0,"Fora",IF(E2144=0,"Carg xar",IF(H2145&lt;0,IF(M2145&lt;0.9,"Carg FV","Stby"),IF(M2145&gt;P2145,"V2H",IF(M2145&lt;0.9,"Carg xar","Stby")))))</f>
        <v/>
      </c>
      <c r="J2145" s="12">
        <f>IF(OR(I2145="Carg FV",I2145="Carg xar"),MIN(IF(I2145="Carg FV",ABS(H2145),7.4),7.4,MAX(0,(0.9-M2145)*40)*0.95),0)</f>
        <v/>
      </c>
      <c r="K2145" s="12">
        <f>IF(I2145="V2H",MIN(MAX(0,H2145),7.4,MAX(0,(M2145-P2145)*40)*0.95),0)</f>
        <v/>
      </c>
      <c r="L2145" s="12">
        <f>IF(E2145=0,0,MAX(0,H2145-K2145))</f>
        <v/>
      </c>
      <c r="M2145" s="13">
        <f>M2144+J2144/40-IF(I2144="V2H",K2144/(0.95*40),0)-IF(E2145=0,IF(E2144=1,IF(D2145=1,30,40)*0.18/(2*40),0),0)-IF(E2145=1,IF(E2144=0,IF(D2145=1,30,40)*0.18/(2*40),0),0)</f>
        <v/>
      </c>
      <c r="N2145" s="14" t="n">
        <v>0.09</v>
      </c>
      <c r="O2145" s="15">
        <f>K2145*N2145</f>
        <v/>
      </c>
      <c r="P2145">
        <f>IF(E2145=0,0.3,IF(D2145=1,IF(C2145&gt;=Params!$B$13-3,IF(C2145&lt;Params!$B$13,Params!$B$20,0.3),0.3),IF(C2145&gt;=Params!$B$15-3,IF(C2145&lt;Params!$B$15,Params!$B$21,0.3),0.3)))</f>
        <v/>
      </c>
    </row>
    <row r="2146" ht="15" customHeight="1" s="1">
      <c r="A2146" s="9" t="n">
        <v>2143</v>
      </c>
      <c r="B2146" s="6" t="inlineStr">
        <is>
          <t>31/03</t>
        </is>
      </c>
      <c r="C2146" s="6" t="n">
        <v>6</v>
      </c>
      <c r="D2146" s="6" t="n">
        <v>0</v>
      </c>
      <c r="E2146" s="10">
        <f>IF(D2146=1, IF(OR(C2146&lt;10, C2146&gt;=15),1,0), IF(OR(C2146&lt;7, C2146&gt;=18),1,0))</f>
        <v/>
      </c>
      <c r="F2146" s="11" t="n">
        <v>2.66</v>
      </c>
      <c r="G2146" s="12">
        <f>0*8</f>
        <v/>
      </c>
      <c r="H2146" s="12">
        <f>F2146-G2146</f>
        <v/>
      </c>
      <c r="I2146" s="10">
        <f>IF(E2146=0,"Fora",IF(E2145=0,"Carg xar",IF(H2146&lt;0,IF(M2146&lt;0.9,"Carg FV","Stby"),IF(M2146&gt;P2146,"V2H",IF(M2146&lt;0.9,"Carg xar","Stby")))))</f>
        <v/>
      </c>
      <c r="J2146" s="12">
        <f>IF(OR(I2146="Carg FV",I2146="Carg xar"),MIN(IF(I2146="Carg FV",ABS(H2146),7.4),7.4,MAX(0,(0.9-M2146)*40)*0.95),0)</f>
        <v/>
      </c>
      <c r="K2146" s="12">
        <f>IF(I2146="V2H",MIN(MAX(0,H2146),7.4,MAX(0,(M2146-P2146)*40)*0.95),0)</f>
        <v/>
      </c>
      <c r="L2146" s="12">
        <f>IF(E2146=0,0,MAX(0,H2146-K2146))</f>
        <v/>
      </c>
      <c r="M2146" s="13">
        <f>M2145+J2145/40-IF(I2145="V2H",K2145/(0.95*40),0)-IF(E2146=0,IF(E2145=1,IF(D2146=1,30,40)*0.18/(2*40),0),0)-IF(E2146=1,IF(E2145=0,IF(D2146=1,30,40)*0.18/(2*40),0),0)</f>
        <v/>
      </c>
      <c r="N2146" s="14" t="n">
        <v>0.09</v>
      </c>
      <c r="O2146" s="15">
        <f>K2146*N2146</f>
        <v/>
      </c>
      <c r="P2146">
        <f>IF(E2146=0,0.3,IF(D2146=1,IF(C2146&gt;=Params!$B$13-3,IF(C2146&lt;Params!$B$13,Params!$B$20,0.3),0.3),IF(C2146&gt;=Params!$B$15-3,IF(C2146&lt;Params!$B$15,Params!$B$21,0.3),0.3)))</f>
        <v/>
      </c>
    </row>
    <row r="2147" ht="15" customHeight="1" s="1">
      <c r="A2147" s="9" t="n">
        <v>2144</v>
      </c>
      <c r="B2147" s="6" t="inlineStr">
        <is>
          <t>31/03</t>
        </is>
      </c>
      <c r="C2147" s="6" t="n">
        <v>7</v>
      </c>
      <c r="D2147" s="6" t="n">
        <v>0</v>
      </c>
      <c r="E2147" s="10">
        <f>IF(D2147=1, IF(OR(C2147&lt;10, C2147&gt;=15),1,0), IF(OR(C2147&lt;7, C2147&gt;=18),1,0))</f>
        <v/>
      </c>
      <c r="F2147" s="11" t="n">
        <v>2.981</v>
      </c>
      <c r="G2147" s="12">
        <f>0.05*8</f>
        <v/>
      </c>
      <c r="H2147" s="12">
        <f>F2147-G2147</f>
        <v/>
      </c>
      <c r="I2147" s="10">
        <f>IF(E2147=0,"Fora",IF(E2146=0,"Carg xar",IF(H2147&lt;0,IF(M2147&lt;0.9,"Carg FV","Stby"),IF(M2147&gt;P2147,"V2H",IF(M2147&lt;0.9,"Carg xar","Stby")))))</f>
        <v/>
      </c>
      <c r="J2147" s="12">
        <f>IF(OR(I2147="Carg FV",I2147="Carg xar"),MIN(IF(I2147="Carg FV",ABS(H2147),7.4),7.4,MAX(0,(0.9-M2147)*40)*0.95),0)</f>
        <v/>
      </c>
      <c r="K2147" s="12">
        <f>IF(I2147="V2H",MIN(MAX(0,H2147),7.4,MAX(0,(M2147-P2147)*40)*0.95),0)</f>
        <v/>
      </c>
      <c r="L2147" s="12">
        <f>IF(E2147=0,0,MAX(0,H2147-K2147))</f>
        <v/>
      </c>
      <c r="M2147" s="13">
        <f>M2146+J2146/40-IF(I2146="V2H",K2146/(0.95*40),0)-IF(E2147=0,IF(E2146=1,IF(D2147=1,30,40)*0.18/(2*40),0),0)-IF(E2147=1,IF(E2146=0,IF(D2147=1,30,40)*0.18/(2*40),0),0)</f>
        <v/>
      </c>
      <c r="N2147" s="14" t="n">
        <v>0.09</v>
      </c>
      <c r="O2147" s="15">
        <f>K2147*N2147</f>
        <v/>
      </c>
      <c r="P2147">
        <f>IF(E2147=0,0.3,IF(D2147=1,IF(C2147&gt;=Params!$B$13-3,IF(C2147&lt;Params!$B$13,Params!$B$20,0.3),0.3),IF(C2147&gt;=Params!$B$15-3,IF(C2147&lt;Params!$B$15,Params!$B$21,0.3),0.3)))</f>
        <v/>
      </c>
    </row>
    <row r="2148" ht="15" customHeight="1" s="1">
      <c r="A2148" s="9" t="n">
        <v>2145</v>
      </c>
      <c r="B2148" s="6" t="inlineStr">
        <is>
          <t>31/03</t>
        </is>
      </c>
      <c r="C2148" s="6" t="n">
        <v>8</v>
      </c>
      <c r="D2148" s="6" t="n">
        <v>0</v>
      </c>
      <c r="E2148" s="10">
        <f>IF(D2148=1, IF(OR(C2148&lt;10, C2148&gt;=15),1,0), IF(OR(C2148&lt;7, C2148&gt;=18),1,0))</f>
        <v/>
      </c>
      <c r="F2148" s="11" t="n">
        <v>1.954</v>
      </c>
      <c r="G2148" s="12">
        <f>0.18*8</f>
        <v/>
      </c>
      <c r="H2148" s="12">
        <f>F2148-G2148</f>
        <v/>
      </c>
      <c r="I2148" s="10">
        <f>IF(E2148=0,"Fora",IF(E2147=0,"Carg xar",IF(H2148&lt;0,IF(M2148&lt;0.9,"Carg FV","Stby"),IF(M2148&gt;P2148,"V2H",IF(M2148&lt;0.9,"Carg xar","Stby")))))</f>
        <v/>
      </c>
      <c r="J2148" s="12">
        <f>IF(OR(I2148="Carg FV",I2148="Carg xar"),MIN(IF(I2148="Carg FV",ABS(H2148),7.4),7.4,MAX(0,(0.9-M2148)*40)*0.95),0)</f>
        <v/>
      </c>
      <c r="K2148" s="12">
        <f>IF(I2148="V2H",MIN(MAX(0,H2148),7.4,MAX(0,(M2148-P2148)*40)*0.95),0)</f>
        <v/>
      </c>
      <c r="L2148" s="12">
        <f>IF(E2148=0,0,MAX(0,H2148-K2148))</f>
        <v/>
      </c>
      <c r="M2148" s="13">
        <f>M2147+J2147/40-IF(I2147="V2H",K2147/(0.95*40),0)-IF(E2148=0,IF(E2147=1,IF(D2148=1,30,40)*0.18/(2*40),0),0)-IF(E2148=1,IF(E2147=0,IF(D2148=1,30,40)*0.18/(2*40),0),0)</f>
        <v/>
      </c>
      <c r="N2148" s="14" t="n">
        <v>0.15</v>
      </c>
      <c r="O2148" s="15">
        <f>K2148*N2148</f>
        <v/>
      </c>
      <c r="P2148">
        <f>IF(E2148=0,0.3,IF(D2148=1,IF(C2148&gt;=Params!$B$13-3,IF(C2148&lt;Params!$B$13,Params!$B$20,0.3),0.3),IF(C2148&gt;=Params!$B$15-3,IF(C2148&lt;Params!$B$15,Params!$B$21,0.3),0.3)))</f>
        <v/>
      </c>
    </row>
    <row r="2149" ht="15" customHeight="1" s="1">
      <c r="A2149" s="9" t="n">
        <v>2146</v>
      </c>
      <c r="B2149" s="6" t="inlineStr">
        <is>
          <t>31/03</t>
        </is>
      </c>
      <c r="C2149" s="6" t="n">
        <v>9</v>
      </c>
      <c r="D2149" s="6" t="n">
        <v>0</v>
      </c>
      <c r="E2149" s="10">
        <f>IF(D2149=1, IF(OR(C2149&lt;10, C2149&gt;=15),1,0), IF(OR(C2149&lt;7, C2149&gt;=18),1,0))</f>
        <v/>
      </c>
      <c r="F2149" s="11" t="n">
        <v>0.132</v>
      </c>
      <c r="G2149" s="12">
        <f>0.38*8</f>
        <v/>
      </c>
      <c r="H2149" s="12">
        <f>F2149-G2149</f>
        <v/>
      </c>
      <c r="I2149" s="10">
        <f>IF(E2149=0,"Fora",IF(E2148=0,"Carg xar",IF(H2149&lt;0,IF(M2149&lt;0.9,"Carg FV","Stby"),IF(M2149&gt;P2149,"V2H",IF(M2149&lt;0.9,"Carg xar","Stby")))))</f>
        <v/>
      </c>
      <c r="J2149" s="12">
        <f>IF(OR(I2149="Carg FV",I2149="Carg xar"),MIN(IF(I2149="Carg FV",ABS(H2149),7.4),7.4,MAX(0,(0.9-M2149)*40)*0.95),0)</f>
        <v/>
      </c>
      <c r="K2149" s="12">
        <f>IF(I2149="V2H",MIN(MAX(0,H2149),7.4,MAX(0,(M2149-P2149)*40)*0.95),0)</f>
        <v/>
      </c>
      <c r="L2149" s="12">
        <f>IF(E2149=0,0,MAX(0,H2149-K2149))</f>
        <v/>
      </c>
      <c r="M2149" s="13">
        <f>M2148+J2148/40-IF(I2148="V2H",K2148/(0.95*40),0)-IF(E2149=0,IF(E2148=1,IF(D2149=1,30,40)*0.18/(2*40),0),0)-IF(E2149=1,IF(E2148=0,IF(D2149=1,30,40)*0.18/(2*40),0),0)</f>
        <v/>
      </c>
      <c r="N2149" s="14" t="n">
        <v>0.15</v>
      </c>
      <c r="O2149" s="15">
        <f>K2149*N2149</f>
        <v/>
      </c>
      <c r="P2149">
        <f>IF(E2149=0,0.3,IF(D2149=1,IF(C2149&gt;=Params!$B$13-3,IF(C2149&lt;Params!$B$13,Params!$B$20,0.3),0.3),IF(C2149&gt;=Params!$B$15-3,IF(C2149&lt;Params!$B$15,Params!$B$21,0.3),0.3)))</f>
        <v/>
      </c>
    </row>
    <row r="2150" ht="15" customHeight="1" s="1">
      <c r="A2150" s="9" t="n">
        <v>2147</v>
      </c>
      <c r="B2150" s="6" t="inlineStr">
        <is>
          <t>31/03</t>
        </is>
      </c>
      <c r="C2150" s="6" t="n">
        <v>10</v>
      </c>
      <c r="D2150" s="6" t="n">
        <v>0</v>
      </c>
      <c r="E2150" s="10">
        <f>IF(D2150=1, IF(OR(C2150&lt;10, C2150&gt;=15),1,0), IF(OR(C2150&lt;7, C2150&gt;=18),1,0))</f>
        <v/>
      </c>
      <c r="F2150" s="11" t="n">
        <v>0</v>
      </c>
      <c r="G2150" s="12">
        <f>0.58*8</f>
        <v/>
      </c>
      <c r="H2150" s="12">
        <f>F2150-G2150</f>
        <v/>
      </c>
      <c r="I2150" s="10">
        <f>IF(E2150=0,"Fora",IF(E2149=0,"Carg xar",IF(H2150&lt;0,IF(M2150&lt;0.9,"Carg FV","Stby"),IF(M2150&gt;P2150,"V2H",IF(M2150&lt;0.9,"Carg xar","Stby")))))</f>
        <v/>
      </c>
      <c r="J2150" s="12">
        <f>IF(OR(I2150="Carg FV",I2150="Carg xar"),MIN(IF(I2150="Carg FV",ABS(H2150),7.4),7.4,MAX(0,(0.9-M2150)*40)*0.95),0)</f>
        <v/>
      </c>
      <c r="K2150" s="12">
        <f>IF(I2150="V2H",MIN(MAX(0,H2150),7.4,MAX(0,(M2150-P2150)*40)*0.95),0)</f>
        <v/>
      </c>
      <c r="L2150" s="12">
        <f>IF(E2150=0,0,MAX(0,H2150-K2150))</f>
        <v/>
      </c>
      <c r="M2150" s="13">
        <f>M2149+J2149/40-IF(I2149="V2H",K2149/(0.95*40),0)-IF(E2150=0,IF(E2149=1,IF(D2150=1,30,40)*0.18/(2*40),0),0)-IF(E2150=1,IF(E2149=0,IF(D2150=1,30,40)*0.18/(2*40),0),0)</f>
        <v/>
      </c>
      <c r="N2150" s="14" t="n">
        <v>0.2</v>
      </c>
      <c r="O2150" s="15">
        <f>K2150*N2150</f>
        <v/>
      </c>
      <c r="P2150">
        <f>IF(E2150=0,0.3,IF(D2150=1,IF(C2150&gt;=Params!$B$13-3,IF(C2150&lt;Params!$B$13,Params!$B$20,0.3),0.3),IF(C2150&gt;=Params!$B$15-3,IF(C2150&lt;Params!$B$15,Params!$B$21,0.3),0.3)))</f>
        <v/>
      </c>
    </row>
    <row r="2151" ht="15" customHeight="1" s="1">
      <c r="A2151" s="9" t="n">
        <v>2148</v>
      </c>
      <c r="B2151" s="6" t="inlineStr">
        <is>
          <t>31/03</t>
        </is>
      </c>
      <c r="C2151" s="6" t="n">
        <v>11</v>
      </c>
      <c r="D2151" s="6" t="n">
        <v>0</v>
      </c>
      <c r="E2151" s="10">
        <f>IF(D2151=1, IF(OR(C2151&lt;10, C2151&gt;=15),1,0), IF(OR(C2151&lt;7, C2151&gt;=18),1,0))</f>
        <v/>
      </c>
      <c r="F2151" s="11" t="n">
        <v>0</v>
      </c>
      <c r="G2151" s="12">
        <f>0.72*8</f>
        <v/>
      </c>
      <c r="H2151" s="12">
        <f>F2151-G2151</f>
        <v/>
      </c>
      <c r="I2151" s="10">
        <f>IF(E2151=0,"Fora",IF(E2150=0,"Carg xar",IF(H2151&lt;0,IF(M2151&lt;0.9,"Carg FV","Stby"),IF(M2151&gt;P2151,"V2H",IF(M2151&lt;0.9,"Carg xar","Stby")))))</f>
        <v/>
      </c>
      <c r="J2151" s="12">
        <f>IF(OR(I2151="Carg FV",I2151="Carg xar"),MIN(IF(I2151="Carg FV",ABS(H2151),7.4),7.4,MAX(0,(0.9-M2151)*40)*0.95),0)</f>
        <v/>
      </c>
      <c r="K2151" s="12">
        <f>IF(I2151="V2H",MIN(MAX(0,H2151),7.4,MAX(0,(M2151-P2151)*40)*0.95),0)</f>
        <v/>
      </c>
      <c r="L2151" s="12">
        <f>IF(E2151=0,0,MAX(0,H2151-K2151))</f>
        <v/>
      </c>
      <c r="M2151" s="13">
        <f>M2150+J2150/40-IF(I2150="V2H",K2150/(0.95*40),0)-IF(E2151=0,IF(E2150=1,IF(D2151=1,30,40)*0.18/(2*40),0),0)-IF(E2151=1,IF(E2150=0,IF(D2151=1,30,40)*0.18/(2*40),0),0)</f>
        <v/>
      </c>
      <c r="N2151" s="14" t="n">
        <v>0.2</v>
      </c>
      <c r="O2151" s="15">
        <f>K2151*N2151</f>
        <v/>
      </c>
      <c r="P2151">
        <f>IF(E2151=0,0.3,IF(D2151=1,IF(C2151&gt;=Params!$B$13-3,IF(C2151&lt;Params!$B$13,Params!$B$20,0.3),0.3),IF(C2151&gt;=Params!$B$15-3,IF(C2151&lt;Params!$B$15,Params!$B$21,0.3),0.3)))</f>
        <v/>
      </c>
    </row>
    <row r="2152" ht="15" customHeight="1" s="1">
      <c r="A2152" s="9" t="n">
        <v>2149</v>
      </c>
      <c r="B2152" s="6" t="inlineStr">
        <is>
          <t>31/03</t>
        </is>
      </c>
      <c r="C2152" s="6" t="n">
        <v>12</v>
      </c>
      <c r="D2152" s="6" t="n">
        <v>0</v>
      </c>
      <c r="E2152" s="10">
        <f>IF(D2152=1, IF(OR(C2152&lt;10, C2152&gt;=15),1,0), IF(OR(C2152&lt;7, C2152&gt;=18),1,0))</f>
        <v/>
      </c>
      <c r="F2152" s="11" t="n">
        <v>0</v>
      </c>
      <c r="G2152" s="12">
        <f>0.78*8</f>
        <v/>
      </c>
      <c r="H2152" s="12">
        <f>F2152-G2152</f>
        <v/>
      </c>
      <c r="I2152" s="10">
        <f>IF(E2152=0,"Fora",IF(E2151=0,"Carg xar",IF(H2152&lt;0,IF(M2152&lt;0.9,"Carg FV","Stby"),IF(M2152&gt;P2152,"V2H",IF(M2152&lt;0.9,"Carg xar","Stby")))))</f>
        <v/>
      </c>
      <c r="J2152" s="12">
        <f>IF(OR(I2152="Carg FV",I2152="Carg xar"),MIN(IF(I2152="Carg FV",ABS(H2152),7.4),7.4,MAX(0,(0.9-M2152)*40)*0.95),0)</f>
        <v/>
      </c>
      <c r="K2152" s="12">
        <f>IF(I2152="V2H",MIN(MAX(0,H2152),7.4,MAX(0,(M2152-P2152)*40)*0.95),0)</f>
        <v/>
      </c>
      <c r="L2152" s="12">
        <f>IF(E2152=0,0,MAX(0,H2152-K2152))</f>
        <v/>
      </c>
      <c r="M2152" s="13">
        <f>M2151+J2151/40-IF(I2151="V2H",K2151/(0.95*40),0)-IF(E2152=0,IF(E2151=1,IF(D2152=1,30,40)*0.18/(2*40),0),0)-IF(E2152=1,IF(E2151=0,IF(D2152=1,30,40)*0.18/(2*40),0),0)</f>
        <v/>
      </c>
      <c r="N2152" s="14" t="n">
        <v>0.2</v>
      </c>
      <c r="O2152" s="15">
        <f>K2152*N2152</f>
        <v/>
      </c>
      <c r="P2152">
        <f>IF(E2152=0,0.3,IF(D2152=1,IF(C2152&gt;=Params!$B$13-3,IF(C2152&lt;Params!$B$13,Params!$B$20,0.3),0.3),IF(C2152&gt;=Params!$B$15-3,IF(C2152&lt;Params!$B$15,Params!$B$21,0.3),0.3)))</f>
        <v/>
      </c>
    </row>
    <row r="2153" ht="15" customHeight="1" s="1">
      <c r="A2153" s="9" t="n">
        <v>2150</v>
      </c>
      <c r="B2153" s="6" t="inlineStr">
        <is>
          <t>31/03</t>
        </is>
      </c>
      <c r="C2153" s="6" t="n">
        <v>13</v>
      </c>
      <c r="D2153" s="6" t="n">
        <v>0</v>
      </c>
      <c r="E2153" s="10">
        <f>IF(D2153=1, IF(OR(C2153&lt;10, C2153&gt;=15),1,0), IF(OR(C2153&lt;7, C2153&gt;=18),1,0))</f>
        <v/>
      </c>
      <c r="F2153" s="11" t="n">
        <v>0</v>
      </c>
      <c r="G2153" s="12">
        <f>0.75*8</f>
        <v/>
      </c>
      <c r="H2153" s="12">
        <f>F2153-G2153</f>
        <v/>
      </c>
      <c r="I2153" s="10">
        <f>IF(E2153=0,"Fora",IF(E2152=0,"Carg xar",IF(H2153&lt;0,IF(M2153&lt;0.9,"Carg FV","Stby"),IF(M2153&gt;P2153,"V2H",IF(M2153&lt;0.9,"Carg xar","Stby")))))</f>
        <v/>
      </c>
      <c r="J2153" s="12">
        <f>IF(OR(I2153="Carg FV",I2153="Carg xar"),MIN(IF(I2153="Carg FV",ABS(H2153),7.4),7.4,MAX(0,(0.9-M2153)*40)*0.95),0)</f>
        <v/>
      </c>
      <c r="K2153" s="12">
        <f>IF(I2153="V2H",MIN(MAX(0,H2153),7.4,MAX(0,(M2153-P2153)*40)*0.95),0)</f>
        <v/>
      </c>
      <c r="L2153" s="12">
        <f>IF(E2153=0,0,MAX(0,H2153-K2153))</f>
        <v/>
      </c>
      <c r="M2153" s="13">
        <f>M2152+J2152/40-IF(I2152="V2H",K2152/(0.95*40),0)-IF(E2153=0,IF(E2152=1,IF(D2153=1,30,40)*0.18/(2*40),0),0)-IF(E2153=1,IF(E2152=0,IF(D2153=1,30,40)*0.18/(2*40),0),0)</f>
        <v/>
      </c>
      <c r="N2153" s="14" t="n">
        <v>0.2</v>
      </c>
      <c r="O2153" s="15">
        <f>K2153*N2153</f>
        <v/>
      </c>
      <c r="P2153">
        <f>IF(E2153=0,0.3,IF(D2153=1,IF(C2153&gt;=Params!$B$13-3,IF(C2153&lt;Params!$B$13,Params!$B$20,0.3),0.3),IF(C2153&gt;=Params!$B$15-3,IF(C2153&lt;Params!$B$15,Params!$B$21,0.3),0.3)))</f>
        <v/>
      </c>
    </row>
    <row r="2154" ht="15" customHeight="1" s="1">
      <c r="A2154" s="9" t="n">
        <v>2151</v>
      </c>
      <c r="B2154" s="6" t="inlineStr">
        <is>
          <t>31/03</t>
        </is>
      </c>
      <c r="C2154" s="6" t="n">
        <v>14</v>
      </c>
      <c r="D2154" s="6" t="n">
        <v>0</v>
      </c>
      <c r="E2154" s="10">
        <f>IF(D2154=1, IF(OR(C2154&lt;10, C2154&gt;=15),1,0), IF(OR(C2154&lt;7, C2154&gt;=18),1,0))</f>
        <v/>
      </c>
      <c r="F2154" s="11" t="n">
        <v>0</v>
      </c>
      <c r="G2154" s="12">
        <f>0.62*8</f>
        <v/>
      </c>
      <c r="H2154" s="12">
        <f>F2154-G2154</f>
        <v/>
      </c>
      <c r="I2154" s="10">
        <f>IF(E2154=0,"Fora",IF(E2153=0,"Carg xar",IF(H2154&lt;0,IF(M2154&lt;0.9,"Carg FV","Stby"),IF(M2154&gt;P2154,"V2H",IF(M2154&lt;0.9,"Carg xar","Stby")))))</f>
        <v/>
      </c>
      <c r="J2154" s="12">
        <f>IF(OR(I2154="Carg FV",I2154="Carg xar"),MIN(IF(I2154="Carg FV",ABS(H2154),7.4),7.4,MAX(0,(0.9-M2154)*40)*0.95),0)</f>
        <v/>
      </c>
      <c r="K2154" s="12">
        <f>IF(I2154="V2H",MIN(MAX(0,H2154),7.4,MAX(0,(M2154-P2154)*40)*0.95),0)</f>
        <v/>
      </c>
      <c r="L2154" s="12">
        <f>IF(E2154=0,0,MAX(0,H2154-K2154))</f>
        <v/>
      </c>
      <c r="M2154" s="13">
        <f>M2153+J2153/40-IF(I2153="V2H",K2153/(0.95*40),0)-IF(E2154=0,IF(E2153=1,IF(D2154=1,30,40)*0.18/(2*40),0),0)-IF(E2154=1,IF(E2153=0,IF(D2154=1,30,40)*0.18/(2*40),0),0)</f>
        <v/>
      </c>
      <c r="N2154" s="14" t="n">
        <v>0.15</v>
      </c>
      <c r="O2154" s="15">
        <f>K2154*N2154</f>
        <v/>
      </c>
      <c r="P2154">
        <f>IF(E2154=0,0.3,IF(D2154=1,IF(C2154&gt;=Params!$B$13-3,IF(C2154&lt;Params!$B$13,Params!$B$20,0.3),0.3),IF(C2154&gt;=Params!$B$15-3,IF(C2154&lt;Params!$B$15,Params!$B$21,0.3),0.3)))</f>
        <v/>
      </c>
    </row>
    <row r="2155" ht="15" customHeight="1" s="1">
      <c r="A2155" s="9" t="n">
        <v>2152</v>
      </c>
      <c r="B2155" s="6" t="inlineStr">
        <is>
          <t>31/03</t>
        </is>
      </c>
      <c r="C2155" s="6" t="n">
        <v>15</v>
      </c>
      <c r="D2155" s="6" t="n">
        <v>0</v>
      </c>
      <c r="E2155" s="10">
        <f>IF(D2155=1, IF(OR(C2155&lt;10, C2155&gt;=15),1,0), IF(OR(C2155&lt;7, C2155&gt;=18),1,0))</f>
        <v/>
      </c>
      <c r="F2155" s="11" t="n">
        <v>0</v>
      </c>
      <c r="G2155" s="12">
        <f>0.45*8</f>
        <v/>
      </c>
      <c r="H2155" s="12">
        <f>F2155-G2155</f>
        <v/>
      </c>
      <c r="I2155" s="10">
        <f>IF(E2155=0,"Fora",IF(E2154=0,"Carg xar",IF(H2155&lt;0,IF(M2155&lt;0.9,"Carg FV","Stby"),IF(M2155&gt;P2155,"V2H",IF(M2155&lt;0.9,"Carg xar","Stby")))))</f>
        <v/>
      </c>
      <c r="J2155" s="12">
        <f>IF(OR(I2155="Carg FV",I2155="Carg xar"),MIN(IF(I2155="Carg FV",ABS(H2155),7.4),7.4,MAX(0,(0.9-M2155)*40)*0.95),0)</f>
        <v/>
      </c>
      <c r="K2155" s="12">
        <f>IF(I2155="V2H",MIN(MAX(0,H2155),7.4,MAX(0,(M2155-P2155)*40)*0.95),0)</f>
        <v/>
      </c>
      <c r="L2155" s="12">
        <f>IF(E2155=0,0,MAX(0,H2155-K2155))</f>
        <v/>
      </c>
      <c r="M2155" s="13">
        <f>M2154+J2154/40-IF(I2154="V2H",K2154/(0.95*40),0)-IF(E2155=0,IF(E2154=1,IF(D2155=1,30,40)*0.18/(2*40),0),0)-IF(E2155=1,IF(E2154=0,IF(D2155=1,30,40)*0.18/(2*40),0),0)</f>
        <v/>
      </c>
      <c r="N2155" s="14" t="n">
        <v>0.15</v>
      </c>
      <c r="O2155" s="15">
        <f>K2155*N2155</f>
        <v/>
      </c>
      <c r="P2155">
        <f>IF(E2155=0,0.3,IF(D2155=1,IF(C2155&gt;=Params!$B$13-3,IF(C2155&lt;Params!$B$13,Params!$B$20,0.3),0.3),IF(C2155&gt;=Params!$B$15-3,IF(C2155&lt;Params!$B$15,Params!$B$21,0.3),0.3)))</f>
        <v/>
      </c>
    </row>
    <row r="2156" ht="15" customHeight="1" s="1">
      <c r="A2156" s="9" t="n">
        <v>2153</v>
      </c>
      <c r="B2156" s="6" t="inlineStr">
        <is>
          <t>31/03</t>
        </is>
      </c>
      <c r="C2156" s="6" t="n">
        <v>16</v>
      </c>
      <c r="D2156" s="6" t="n">
        <v>0</v>
      </c>
      <c r="E2156" s="10">
        <f>IF(D2156=1, IF(OR(C2156&lt;10, C2156&gt;=15),1,0), IF(OR(C2156&lt;7, C2156&gt;=18),1,0))</f>
        <v/>
      </c>
      <c r="F2156" s="11" t="n">
        <v>0</v>
      </c>
      <c r="G2156" s="12">
        <f>0.25*8</f>
        <v/>
      </c>
      <c r="H2156" s="12">
        <f>F2156-G2156</f>
        <v/>
      </c>
      <c r="I2156" s="10">
        <f>IF(E2156=0,"Fora",IF(E2155=0,"Carg xar",IF(H2156&lt;0,IF(M2156&lt;0.9,"Carg FV","Stby"),IF(M2156&gt;P2156,"V2H",IF(M2156&lt;0.9,"Carg xar","Stby")))))</f>
        <v/>
      </c>
      <c r="J2156" s="12">
        <f>IF(OR(I2156="Carg FV",I2156="Carg xar"),MIN(IF(I2156="Carg FV",ABS(H2156),7.4),7.4,MAX(0,(0.9-M2156)*40)*0.95),0)</f>
        <v/>
      </c>
      <c r="K2156" s="12">
        <f>IF(I2156="V2H",MIN(MAX(0,H2156),7.4,MAX(0,(M2156-P2156)*40)*0.95),0)</f>
        <v/>
      </c>
      <c r="L2156" s="12">
        <f>IF(E2156=0,0,MAX(0,H2156-K2156))</f>
        <v/>
      </c>
      <c r="M2156" s="13">
        <f>M2155+J2155/40-IF(I2155="V2H",K2155/(0.95*40),0)-IF(E2156=0,IF(E2155=1,IF(D2156=1,30,40)*0.18/(2*40),0),0)-IF(E2156=1,IF(E2155=0,IF(D2156=1,30,40)*0.18/(2*40),0),0)</f>
        <v/>
      </c>
      <c r="N2156" s="14" t="n">
        <v>0.15</v>
      </c>
      <c r="O2156" s="15">
        <f>K2156*N2156</f>
        <v/>
      </c>
      <c r="P2156">
        <f>IF(E2156=0,0.3,IF(D2156=1,IF(C2156&gt;=Params!$B$13-3,IF(C2156&lt;Params!$B$13,Params!$B$20,0.3),0.3),IF(C2156&gt;=Params!$B$15-3,IF(C2156&lt;Params!$B$15,Params!$B$21,0.3),0.3)))</f>
        <v/>
      </c>
    </row>
    <row r="2157" ht="15" customHeight="1" s="1">
      <c r="A2157" s="9" t="n">
        <v>2154</v>
      </c>
      <c r="B2157" s="6" t="inlineStr">
        <is>
          <t>31/03</t>
        </is>
      </c>
      <c r="C2157" s="6" t="n">
        <v>17</v>
      </c>
      <c r="D2157" s="6" t="n">
        <v>0</v>
      </c>
      <c r="E2157" s="10">
        <f>IF(D2157=1, IF(OR(C2157&lt;10, C2157&gt;=15),1,0), IF(OR(C2157&lt;7, C2157&gt;=18),1,0))</f>
        <v/>
      </c>
      <c r="F2157" s="11" t="n">
        <v>0</v>
      </c>
      <c r="G2157" s="12">
        <f>0.08*8</f>
        <v/>
      </c>
      <c r="H2157" s="12">
        <f>F2157-G2157</f>
        <v/>
      </c>
      <c r="I2157" s="10">
        <f>IF(E2157=0,"Fora",IF(E2156=0,"Carg xar",IF(H2157&lt;0,IF(M2157&lt;0.9,"Carg FV","Stby"),IF(M2157&gt;P2157,"V2H",IF(M2157&lt;0.9,"Carg xar","Stby")))))</f>
        <v/>
      </c>
      <c r="J2157" s="12">
        <f>IF(OR(I2157="Carg FV",I2157="Carg xar"),MIN(IF(I2157="Carg FV",ABS(H2157),7.4),7.4,MAX(0,(0.9-M2157)*40)*0.95),0)</f>
        <v/>
      </c>
      <c r="K2157" s="12">
        <f>IF(I2157="V2H",MIN(MAX(0,H2157),7.4,MAX(0,(M2157-P2157)*40)*0.95),0)</f>
        <v/>
      </c>
      <c r="L2157" s="12">
        <f>IF(E2157=0,0,MAX(0,H2157-K2157))</f>
        <v/>
      </c>
      <c r="M2157" s="13">
        <f>M2156+J2156/40-IF(I2156="V2H",K2156/(0.95*40),0)-IF(E2157=0,IF(E2156=1,IF(D2157=1,30,40)*0.18/(2*40),0),0)-IF(E2157=1,IF(E2156=0,IF(D2157=1,30,40)*0.18/(2*40),0),0)</f>
        <v/>
      </c>
      <c r="N2157" s="14" t="n">
        <v>0.15</v>
      </c>
      <c r="O2157" s="15">
        <f>K2157*N2157</f>
        <v/>
      </c>
      <c r="P2157">
        <f>IF(E2157=0,0.3,IF(D2157=1,IF(C2157&gt;=Params!$B$13-3,IF(C2157&lt;Params!$B$13,Params!$B$20,0.3),0.3),IF(C2157&gt;=Params!$B$15-3,IF(C2157&lt;Params!$B$15,Params!$B$21,0.3),0.3)))</f>
        <v/>
      </c>
    </row>
    <row r="2158" ht="15" customHeight="1" s="1">
      <c r="A2158" s="9" t="n">
        <v>2155</v>
      </c>
      <c r="B2158" s="6" t="inlineStr">
        <is>
          <t>31/03</t>
        </is>
      </c>
      <c r="C2158" s="6" t="n">
        <v>18</v>
      </c>
      <c r="D2158" s="6" t="n">
        <v>0</v>
      </c>
      <c r="E2158" s="10">
        <f>IF(D2158=1, IF(OR(C2158&lt;10, C2158&gt;=15),1,0), IF(OR(C2158&lt;7, C2158&gt;=18),1,0))</f>
        <v/>
      </c>
      <c r="F2158" s="11" t="n">
        <v>0</v>
      </c>
      <c r="G2158" s="12">
        <f>0*8</f>
        <v/>
      </c>
      <c r="H2158" s="12">
        <f>F2158-G2158</f>
        <v/>
      </c>
      <c r="I2158" s="10">
        <f>IF(E2158=0,"Fora",IF(E2157=0,"Carg xar",IF(H2158&lt;0,IF(M2158&lt;0.9,"Carg FV","Stby"),IF(M2158&gt;P2158,"V2H",IF(M2158&lt;0.9,"Carg xar","Stby")))))</f>
        <v/>
      </c>
      <c r="J2158" s="12">
        <f>IF(OR(I2158="Carg FV",I2158="Carg xar"),MIN(IF(I2158="Carg FV",ABS(H2158),7.4),7.4,MAX(0,(0.9-M2158)*40)*0.95),0)</f>
        <v/>
      </c>
      <c r="K2158" s="12">
        <f>IF(I2158="V2H",MIN(MAX(0,H2158),7.4,MAX(0,(M2158-P2158)*40)*0.95),0)</f>
        <v/>
      </c>
      <c r="L2158" s="12">
        <f>IF(E2158=0,0,MAX(0,H2158-K2158))</f>
        <v/>
      </c>
      <c r="M2158" s="13">
        <f>M2157+J2157/40-IF(I2157="V2H",K2157/(0.95*40),0)-IF(E2158=0,IF(E2157=1,IF(D2158=1,30,40)*0.18/(2*40),0),0)-IF(E2158=1,IF(E2157=0,IF(D2158=1,30,40)*0.18/(2*40),0),0)</f>
        <v/>
      </c>
      <c r="N2158" s="14" t="n">
        <v>0.2</v>
      </c>
      <c r="O2158" s="15">
        <f>K2158*N2158</f>
        <v/>
      </c>
      <c r="P2158">
        <f>IF(E2158=0,0.3,IF(D2158=1,IF(C2158&gt;=Params!$B$13-3,IF(C2158&lt;Params!$B$13,Params!$B$20,0.3),0.3),IF(C2158&gt;=Params!$B$15-3,IF(C2158&lt;Params!$B$15,Params!$B$21,0.3),0.3)))</f>
        <v/>
      </c>
    </row>
    <row r="2159" ht="15" customHeight="1" s="1">
      <c r="A2159" s="9" t="n">
        <v>2156</v>
      </c>
      <c r="B2159" s="6" t="inlineStr">
        <is>
          <t>31/03</t>
        </is>
      </c>
      <c r="C2159" s="6" t="n">
        <v>19</v>
      </c>
      <c r="D2159" s="6" t="n">
        <v>0</v>
      </c>
      <c r="E2159" s="10">
        <f>IF(D2159=1, IF(OR(C2159&lt;10, C2159&gt;=15),1,0), IF(OR(C2159&lt;7, C2159&gt;=18),1,0))</f>
        <v/>
      </c>
      <c r="F2159" s="11" t="n">
        <v>0.105</v>
      </c>
      <c r="G2159" s="12">
        <f>0*8</f>
        <v/>
      </c>
      <c r="H2159" s="12">
        <f>F2159-G2159</f>
        <v/>
      </c>
      <c r="I2159" s="10">
        <f>IF(E2159=0,"Fora",IF(E2158=0,"Carg xar",IF(H2159&lt;0,IF(M2159&lt;0.9,"Carg FV","Stby"),IF(M2159&gt;P2159,"V2H",IF(M2159&lt;0.9,"Carg xar","Stby")))))</f>
        <v/>
      </c>
      <c r="J2159" s="12">
        <f>IF(OR(I2159="Carg FV",I2159="Carg xar"),MIN(IF(I2159="Carg FV",ABS(H2159),7.4),7.4,MAX(0,(0.9-M2159)*40)*0.95),0)</f>
        <v/>
      </c>
      <c r="K2159" s="12">
        <f>IF(I2159="V2H",MIN(MAX(0,H2159),7.4,MAX(0,(M2159-P2159)*40)*0.95),0)</f>
        <v/>
      </c>
      <c r="L2159" s="12">
        <f>IF(E2159=0,0,MAX(0,H2159-K2159))</f>
        <v/>
      </c>
      <c r="M2159" s="13">
        <f>M2158+J2158/40-IF(I2158="V2H",K2158/(0.95*40),0)-IF(E2159=0,IF(E2158=1,IF(D2159=1,30,40)*0.18/(2*40),0),0)-IF(E2159=1,IF(E2158=0,IF(D2159=1,30,40)*0.18/(2*40),0),0)</f>
        <v/>
      </c>
      <c r="N2159" s="14" t="n">
        <v>0.2</v>
      </c>
      <c r="O2159" s="15">
        <f>K2159*N2159</f>
        <v/>
      </c>
      <c r="P2159">
        <f>IF(E2159=0,0.3,IF(D2159=1,IF(C2159&gt;=Params!$B$13-3,IF(C2159&lt;Params!$B$13,Params!$B$20,0.3),0.3),IF(C2159&gt;=Params!$B$15-3,IF(C2159&lt;Params!$B$15,Params!$B$21,0.3),0.3)))</f>
        <v/>
      </c>
    </row>
    <row r="2160" ht="15" customHeight="1" s="1">
      <c r="A2160" s="9" t="n">
        <v>2157</v>
      </c>
      <c r="B2160" s="6" t="inlineStr">
        <is>
          <t>31/03</t>
        </is>
      </c>
      <c r="C2160" s="6" t="n">
        <v>20</v>
      </c>
      <c r="D2160" s="6" t="n">
        <v>0</v>
      </c>
      <c r="E2160" s="10">
        <f>IF(D2160=1, IF(OR(C2160&lt;10, C2160&gt;=15),1,0), IF(OR(C2160&lt;7, C2160&gt;=18),1,0))</f>
        <v/>
      </c>
      <c r="F2160" s="11" t="n">
        <v>0.418</v>
      </c>
      <c r="G2160" s="12">
        <f>0*8</f>
        <v/>
      </c>
      <c r="H2160" s="12">
        <f>F2160-G2160</f>
        <v/>
      </c>
      <c r="I2160" s="10">
        <f>IF(E2160=0,"Fora",IF(E2159=0,"Carg xar",IF(H2160&lt;0,IF(M2160&lt;0.9,"Carg FV","Stby"),IF(M2160&gt;P2160,"V2H",IF(M2160&lt;0.9,"Carg xar","Stby")))))</f>
        <v/>
      </c>
      <c r="J2160" s="12">
        <f>IF(OR(I2160="Carg FV",I2160="Carg xar"),MIN(IF(I2160="Carg FV",ABS(H2160),7.4),7.4,MAX(0,(0.9-M2160)*40)*0.95),0)</f>
        <v/>
      </c>
      <c r="K2160" s="12">
        <f>IF(I2160="V2H",MIN(MAX(0,H2160),7.4,MAX(0,(M2160-P2160)*40)*0.95),0)</f>
        <v/>
      </c>
      <c r="L2160" s="12">
        <f>IF(E2160=0,0,MAX(0,H2160-K2160))</f>
        <v/>
      </c>
      <c r="M2160" s="13">
        <f>M2159+J2159/40-IF(I2159="V2H",K2159/(0.95*40),0)-IF(E2160=0,IF(E2159=1,IF(D2160=1,30,40)*0.18/(2*40),0),0)-IF(E2160=1,IF(E2159=0,IF(D2160=1,30,40)*0.18/(2*40),0),0)</f>
        <v/>
      </c>
      <c r="N2160" s="14" t="n">
        <v>0.2</v>
      </c>
      <c r="O2160" s="15">
        <f>K2160*N2160</f>
        <v/>
      </c>
      <c r="P2160">
        <f>IF(E2160=0,0.3,IF(D2160=1,IF(C2160&gt;=Params!$B$13-3,IF(C2160&lt;Params!$B$13,Params!$B$20,0.3),0.3),IF(C2160&gt;=Params!$B$15-3,IF(C2160&lt;Params!$B$15,Params!$B$21,0.3),0.3)))</f>
        <v/>
      </c>
    </row>
    <row r="2161" ht="15" customHeight="1" s="1">
      <c r="A2161" s="9" t="n">
        <v>2158</v>
      </c>
      <c r="B2161" s="6" t="inlineStr">
        <is>
          <t>31/03</t>
        </is>
      </c>
      <c r="C2161" s="6" t="n">
        <v>21</v>
      </c>
      <c r="D2161" s="6" t="n">
        <v>0</v>
      </c>
      <c r="E2161" s="10">
        <f>IF(D2161=1, IF(OR(C2161&lt;10, C2161&gt;=15),1,0), IF(OR(C2161&lt;7, C2161&gt;=18),1,0))</f>
        <v/>
      </c>
      <c r="F2161" s="11" t="n">
        <v>0.844</v>
      </c>
      <c r="G2161" s="12">
        <f>0*8</f>
        <v/>
      </c>
      <c r="H2161" s="12">
        <f>F2161-G2161</f>
        <v/>
      </c>
      <c r="I2161" s="10">
        <f>IF(E2161=0,"Fora",IF(E2160=0,"Carg xar",IF(H2161&lt;0,IF(M2161&lt;0.9,"Carg FV","Stby"),IF(M2161&gt;P2161,"V2H",IF(M2161&lt;0.9,"Carg xar","Stby")))))</f>
        <v/>
      </c>
      <c r="J2161" s="12">
        <f>IF(OR(I2161="Carg FV",I2161="Carg xar"),MIN(IF(I2161="Carg FV",ABS(H2161),7.4),7.4,MAX(0,(0.9-M2161)*40)*0.95),0)</f>
        <v/>
      </c>
      <c r="K2161" s="12">
        <f>IF(I2161="V2H",MIN(MAX(0,H2161),7.4,MAX(0,(M2161-P2161)*40)*0.95),0)</f>
        <v/>
      </c>
      <c r="L2161" s="12">
        <f>IF(E2161=0,0,MAX(0,H2161-K2161))</f>
        <v/>
      </c>
      <c r="M2161" s="13">
        <f>M2160+J2160/40-IF(I2160="V2H",K2160/(0.95*40),0)-IF(E2161=0,IF(E2160=1,IF(D2161=1,30,40)*0.18/(2*40),0),0)-IF(E2161=1,IF(E2160=0,IF(D2161=1,30,40)*0.18/(2*40),0),0)</f>
        <v/>
      </c>
      <c r="N2161" s="14" t="n">
        <v>0.2</v>
      </c>
      <c r="O2161" s="15">
        <f>K2161*N2161</f>
        <v/>
      </c>
      <c r="P2161">
        <f>IF(E2161=0,0.3,IF(D2161=1,IF(C2161&gt;=Params!$B$13-3,IF(C2161&lt;Params!$B$13,Params!$B$20,0.3),0.3),IF(C2161&gt;=Params!$B$15-3,IF(C2161&lt;Params!$B$15,Params!$B$21,0.3),0.3)))</f>
        <v/>
      </c>
    </row>
    <row r="2162" ht="15" customHeight="1" s="1">
      <c r="A2162" s="9" t="n">
        <v>2159</v>
      </c>
      <c r="B2162" s="6" t="inlineStr">
        <is>
          <t>31/03</t>
        </is>
      </c>
      <c r="C2162" s="6" t="n">
        <v>22</v>
      </c>
      <c r="D2162" s="6" t="n">
        <v>0</v>
      </c>
      <c r="E2162" s="10">
        <f>IF(D2162=1, IF(OR(C2162&lt;10, C2162&gt;=15),1,0), IF(OR(C2162&lt;7, C2162&gt;=18),1,0))</f>
        <v/>
      </c>
      <c r="F2162" s="11" t="n">
        <v>0.268</v>
      </c>
      <c r="G2162" s="12">
        <f>0*8</f>
        <v/>
      </c>
      <c r="H2162" s="12">
        <f>F2162-G2162</f>
        <v/>
      </c>
      <c r="I2162" s="10">
        <f>IF(E2162=0,"Fora",IF(E2161=0,"Carg xar",IF(H2162&lt;0,IF(M2162&lt;0.9,"Carg FV","Stby"),IF(M2162&gt;P2162,"V2H",IF(M2162&lt;0.9,"Carg xar","Stby")))))</f>
        <v/>
      </c>
      <c r="J2162" s="12">
        <f>IF(OR(I2162="Carg FV",I2162="Carg xar"),MIN(IF(I2162="Carg FV",ABS(H2162),7.4),7.4,MAX(0,(0.9-M2162)*40)*0.95),0)</f>
        <v/>
      </c>
      <c r="K2162" s="12">
        <f>IF(I2162="V2H",MIN(MAX(0,H2162),7.4,MAX(0,(M2162-P2162)*40)*0.95),0)</f>
        <v/>
      </c>
      <c r="L2162" s="12">
        <f>IF(E2162=0,0,MAX(0,H2162-K2162))</f>
        <v/>
      </c>
      <c r="M2162" s="13">
        <f>M2161+J2161/40-IF(I2161="V2H",K2161/(0.95*40),0)-IF(E2162=0,IF(E2161=1,IF(D2162=1,30,40)*0.18/(2*40),0),0)-IF(E2162=1,IF(E2161=0,IF(D2162=1,30,40)*0.18/(2*40),0),0)</f>
        <v/>
      </c>
      <c r="N2162" s="14" t="n">
        <v>0.15</v>
      </c>
      <c r="O2162" s="15">
        <f>K2162*N2162</f>
        <v/>
      </c>
      <c r="P2162">
        <f>IF(E2162=0,0.3,IF(D2162=1,IF(C2162&gt;=Params!$B$13-3,IF(C2162&lt;Params!$B$13,Params!$B$20,0.3),0.3),IF(C2162&gt;=Params!$B$15-3,IF(C2162&lt;Params!$B$15,Params!$B$21,0.3),0.3)))</f>
        <v/>
      </c>
    </row>
    <row r="2163" ht="15" customHeight="1" s="1">
      <c r="A2163" s="9" t="n">
        <v>2160</v>
      </c>
      <c r="B2163" s="6" t="inlineStr">
        <is>
          <t>31/03</t>
        </is>
      </c>
      <c r="C2163" s="6" t="n">
        <v>23</v>
      </c>
      <c r="D2163" s="6" t="n">
        <v>0</v>
      </c>
      <c r="E2163" s="10">
        <f>IF(D2163=1, IF(OR(C2163&lt;10, C2163&gt;=15),1,0), IF(OR(C2163&lt;7, C2163&gt;=18),1,0))</f>
        <v/>
      </c>
      <c r="F2163" s="11" t="n">
        <v>0.262</v>
      </c>
      <c r="G2163" s="12">
        <f>0*8</f>
        <v/>
      </c>
      <c r="H2163" s="12">
        <f>F2163-G2163</f>
        <v/>
      </c>
      <c r="I2163" s="10">
        <f>IF(E2163=0,"Fora",IF(E2162=0,"Carg xar",IF(H2163&lt;0,IF(M2163&lt;0.9,"Carg FV","Stby"),IF(M2163&gt;P2163,"V2H",IF(M2163&lt;0.9,"Carg xar","Stby")))))</f>
        <v/>
      </c>
      <c r="J2163" s="12">
        <f>IF(OR(I2163="Carg FV",I2163="Carg xar"),MIN(IF(I2163="Carg FV",ABS(H2163),7.4),7.4,MAX(0,(0.9-M2163)*40)*0.95),0)</f>
        <v/>
      </c>
      <c r="K2163" s="12">
        <f>IF(I2163="V2H",MIN(MAX(0,H2163),7.4,MAX(0,(M2163-P2163)*40)*0.95),0)</f>
        <v/>
      </c>
      <c r="L2163" s="12">
        <f>IF(E2163=0,0,MAX(0,H2163-K2163))</f>
        <v/>
      </c>
      <c r="M2163" s="13">
        <f>M2162+J2162/40-IF(I2162="V2H",K2162/(0.95*40),0)-IF(E2163=0,IF(E2162=1,IF(D2163=1,30,40)*0.18/(2*40),0),0)-IF(E2163=1,IF(E2162=0,IF(D2163=1,30,40)*0.18/(2*40),0),0)</f>
        <v/>
      </c>
      <c r="N2163" s="14" t="n">
        <v>0.15</v>
      </c>
      <c r="O2163" s="15">
        <f>K2163*N2163</f>
        <v/>
      </c>
      <c r="P2163">
        <f>IF(E2163=0,0.3,IF(D2163=1,IF(C2163&gt;=Params!$B$13-3,IF(C2163&lt;Params!$B$13,Params!$B$20,0.3),0.3),IF(C2163&gt;=Params!$B$15-3,IF(C2163&lt;Params!$B$15,Params!$B$21,0.3),0.3)))</f>
        <v/>
      </c>
    </row>
    <row r="2164" ht="15" customHeight="1" s="1">
      <c r="A2164" s="9" t="n">
        <v>2161</v>
      </c>
      <c r="B2164" s="6" t="inlineStr">
        <is>
          <t>01/04</t>
        </is>
      </c>
      <c r="C2164" s="6" t="n">
        <v>0</v>
      </c>
      <c r="D2164" s="6" t="n">
        <v>0</v>
      </c>
      <c r="E2164" s="10">
        <f>IF(D2164=1, IF(OR(C2164&lt;10, C2164&gt;=15),1,0), IF(OR(C2164&lt;7, C2164&gt;=18),1,0))</f>
        <v/>
      </c>
      <c r="F2164" s="11" t="n">
        <v>0.195</v>
      </c>
      <c r="G2164" s="12">
        <f>0*8</f>
        <v/>
      </c>
      <c r="H2164" s="12">
        <f>F2164-G2164</f>
        <v/>
      </c>
      <c r="I2164" s="10">
        <f>IF(E2164=0,"Fora",IF(E2163=0,"Carg xar",IF(H2164&lt;0,IF(M2164&lt;0.9,"Carg FV","Stby"),IF(M2164&gt;P2164,"V2H",IF(M2164&lt;0.9,"Carg xar","Stby")))))</f>
        <v/>
      </c>
      <c r="J2164" s="12">
        <f>IF(OR(I2164="Carg FV",I2164="Carg xar"),MIN(IF(I2164="Carg FV",ABS(H2164),7.4),7.4,MAX(0,(0.9-M2164)*40)*0.95),0)</f>
        <v/>
      </c>
      <c r="K2164" s="12">
        <f>IF(I2164="V2H",MIN(MAX(0,H2164),7.4,MAX(0,(M2164-P2164)*40)*0.95),0)</f>
        <v/>
      </c>
      <c r="L2164" s="12">
        <f>IF(E2164=0,0,MAX(0,H2164-K2164))</f>
        <v/>
      </c>
      <c r="M2164" s="13">
        <f>M2163+J2163/40-IF(I2163="V2H",K2163/(0.95*40),0)-IF(E2164=0,IF(E2163=1,IF(D2164=1,30,40)*0.18/(2*40),0),0)-IF(E2164=1,IF(E2163=0,IF(D2164=1,30,40)*0.18/(2*40),0),0)</f>
        <v/>
      </c>
      <c r="N2164" s="14" t="n">
        <v>0.09</v>
      </c>
      <c r="O2164" s="15">
        <f>K2164*N2164</f>
        <v/>
      </c>
      <c r="P2164">
        <f>IF(E2164=0,0.3,IF(D2164=1,IF(C2164&gt;=Params!$B$13-3,IF(C2164&lt;Params!$B$13,Params!$B$20,0.3),0.3),IF(C2164&gt;=Params!$B$15-3,IF(C2164&lt;Params!$B$15,Params!$B$21,0.3),0.3)))</f>
        <v/>
      </c>
    </row>
    <row r="2165" ht="15" customHeight="1" s="1">
      <c r="A2165" s="9" t="n">
        <v>2162</v>
      </c>
      <c r="B2165" s="6" t="inlineStr">
        <is>
          <t>01/04</t>
        </is>
      </c>
      <c r="C2165" s="6" t="n">
        <v>1</v>
      </c>
      <c r="D2165" s="6" t="n">
        <v>0</v>
      </c>
      <c r="E2165" s="10">
        <f>IF(D2165=1, IF(OR(C2165&lt;10, C2165&gt;=15),1,0), IF(OR(C2165&lt;7, C2165&gt;=18),1,0))</f>
        <v/>
      </c>
      <c r="F2165" s="11" t="n">
        <v>0.114</v>
      </c>
      <c r="G2165" s="12">
        <f>0*8</f>
        <v/>
      </c>
      <c r="H2165" s="12">
        <f>F2165-G2165</f>
        <v/>
      </c>
      <c r="I2165" s="10">
        <f>IF(E2165=0,"Fora",IF(E2164=0,"Carg xar",IF(H2165&lt;0,IF(M2165&lt;0.9,"Carg FV","Stby"),IF(M2165&gt;P2165,"V2H",IF(M2165&lt;0.9,"Carg xar","Stby")))))</f>
        <v/>
      </c>
      <c r="J2165" s="12">
        <f>IF(OR(I2165="Carg FV",I2165="Carg xar"),MIN(IF(I2165="Carg FV",ABS(H2165),7.4),7.4,MAX(0,(0.9-M2165)*40)*0.95),0)</f>
        <v/>
      </c>
      <c r="K2165" s="12">
        <f>IF(I2165="V2H",MIN(MAX(0,H2165),7.4,MAX(0,(M2165-P2165)*40)*0.95),0)</f>
        <v/>
      </c>
      <c r="L2165" s="12">
        <f>IF(E2165=0,0,MAX(0,H2165-K2165))</f>
        <v/>
      </c>
      <c r="M2165" s="13">
        <f>M2164+J2164/40-IF(I2164="V2H",K2164/(0.95*40),0)-IF(E2165=0,IF(E2164=1,IF(D2165=1,30,40)*0.18/(2*40),0),0)-IF(E2165=1,IF(E2164=0,IF(D2165=1,30,40)*0.18/(2*40),0),0)</f>
        <v/>
      </c>
      <c r="N2165" s="14" t="n">
        <v>0.09</v>
      </c>
      <c r="O2165" s="15">
        <f>K2165*N2165</f>
        <v/>
      </c>
      <c r="P2165">
        <f>IF(E2165=0,0.3,IF(D2165=1,IF(C2165&gt;=Params!$B$13-3,IF(C2165&lt;Params!$B$13,Params!$B$20,0.3),0.3),IF(C2165&gt;=Params!$B$15-3,IF(C2165&lt;Params!$B$15,Params!$B$21,0.3),0.3)))</f>
        <v/>
      </c>
    </row>
    <row r="2166" ht="15" customHeight="1" s="1">
      <c r="A2166" s="9" t="n">
        <v>2163</v>
      </c>
      <c r="B2166" s="6" t="inlineStr">
        <is>
          <t>01/04</t>
        </is>
      </c>
      <c r="C2166" s="6" t="n">
        <v>2</v>
      </c>
      <c r="D2166" s="6" t="n">
        <v>0</v>
      </c>
      <c r="E2166" s="10">
        <f>IF(D2166=1, IF(OR(C2166&lt;10, C2166&gt;=15),1,0), IF(OR(C2166&lt;7, C2166&gt;=18),1,0))</f>
        <v/>
      </c>
      <c r="F2166" s="11" t="n">
        <v>2.263</v>
      </c>
      <c r="G2166" s="12">
        <f>0*8</f>
        <v/>
      </c>
      <c r="H2166" s="12">
        <f>F2166-G2166</f>
        <v/>
      </c>
      <c r="I2166" s="10">
        <f>IF(E2166=0,"Fora",IF(E2165=0,"Carg xar",IF(H2166&lt;0,IF(M2166&lt;0.9,"Carg FV","Stby"),IF(M2166&gt;P2166,"V2H",IF(M2166&lt;0.9,"Carg xar","Stby")))))</f>
        <v/>
      </c>
      <c r="J2166" s="12">
        <f>IF(OR(I2166="Carg FV",I2166="Carg xar"),MIN(IF(I2166="Carg FV",ABS(H2166),7.4),7.4,MAX(0,(0.9-M2166)*40)*0.95),0)</f>
        <v/>
      </c>
      <c r="K2166" s="12">
        <f>IF(I2166="V2H",MIN(MAX(0,H2166),7.4,MAX(0,(M2166-P2166)*40)*0.95),0)</f>
        <v/>
      </c>
      <c r="L2166" s="12">
        <f>IF(E2166=0,0,MAX(0,H2166-K2166))</f>
        <v/>
      </c>
      <c r="M2166" s="13">
        <f>M2165+J2165/40-IF(I2165="V2H",K2165/(0.95*40),0)-IF(E2166=0,IF(E2165=1,IF(D2166=1,30,40)*0.18/(2*40),0),0)-IF(E2166=1,IF(E2165=0,IF(D2166=1,30,40)*0.18/(2*40),0),0)</f>
        <v/>
      </c>
      <c r="N2166" s="14" t="n">
        <v>0.09</v>
      </c>
      <c r="O2166" s="15">
        <f>K2166*N2166</f>
        <v/>
      </c>
      <c r="P2166">
        <f>IF(E2166=0,0.3,IF(D2166=1,IF(C2166&gt;=Params!$B$13-3,IF(C2166&lt;Params!$B$13,Params!$B$20,0.3),0.3),IF(C2166&gt;=Params!$B$15-3,IF(C2166&lt;Params!$B$15,Params!$B$21,0.3),0.3)))</f>
        <v/>
      </c>
    </row>
    <row r="2167" ht="15" customHeight="1" s="1">
      <c r="A2167" s="9" t="n">
        <v>2164</v>
      </c>
      <c r="B2167" s="6" t="inlineStr">
        <is>
          <t>01/04</t>
        </is>
      </c>
      <c r="C2167" s="6" t="n">
        <v>3</v>
      </c>
      <c r="D2167" s="6" t="n">
        <v>0</v>
      </c>
      <c r="E2167" s="10">
        <f>IF(D2167=1, IF(OR(C2167&lt;10, C2167&gt;=15),1,0), IF(OR(C2167&lt;7, C2167&gt;=18),1,0))</f>
        <v/>
      </c>
      <c r="F2167" s="11" t="n">
        <v>1.74</v>
      </c>
      <c r="G2167" s="12">
        <f>0*8</f>
        <v/>
      </c>
      <c r="H2167" s="12">
        <f>F2167-G2167</f>
        <v/>
      </c>
      <c r="I2167" s="10">
        <f>IF(E2167=0,"Fora",IF(E2166=0,"Carg xar",IF(H2167&lt;0,IF(M2167&lt;0.9,"Carg FV","Stby"),IF(M2167&gt;P2167,"V2H",IF(M2167&lt;0.9,"Carg xar","Stby")))))</f>
        <v/>
      </c>
      <c r="J2167" s="12">
        <f>IF(OR(I2167="Carg FV",I2167="Carg xar"),MIN(IF(I2167="Carg FV",ABS(H2167),7.4),7.4,MAX(0,(0.9-M2167)*40)*0.95),0)</f>
        <v/>
      </c>
      <c r="K2167" s="12">
        <f>IF(I2167="V2H",MIN(MAX(0,H2167),7.4,MAX(0,(M2167-P2167)*40)*0.95),0)</f>
        <v/>
      </c>
      <c r="L2167" s="12">
        <f>IF(E2167=0,0,MAX(0,H2167-K2167))</f>
        <v/>
      </c>
      <c r="M2167" s="13">
        <f>M2166+J2166/40-IF(I2166="V2H",K2166/(0.95*40),0)-IF(E2167=0,IF(E2166=1,IF(D2167=1,30,40)*0.18/(2*40),0),0)-IF(E2167=1,IF(E2166=0,IF(D2167=1,30,40)*0.18/(2*40),0),0)</f>
        <v/>
      </c>
      <c r="N2167" s="14" t="n">
        <v>0.09</v>
      </c>
      <c r="O2167" s="15">
        <f>K2167*N2167</f>
        <v/>
      </c>
      <c r="P2167">
        <f>IF(E2167=0,0.3,IF(D2167=1,IF(C2167&gt;=Params!$B$13-3,IF(C2167&lt;Params!$B$13,Params!$B$20,0.3),0.3),IF(C2167&gt;=Params!$B$15-3,IF(C2167&lt;Params!$B$15,Params!$B$21,0.3),0.3)))</f>
        <v/>
      </c>
    </row>
    <row r="2168" ht="15" customHeight="1" s="1">
      <c r="A2168" s="9" t="n">
        <v>2165</v>
      </c>
      <c r="B2168" s="6" t="inlineStr">
        <is>
          <t>01/04</t>
        </is>
      </c>
      <c r="C2168" s="6" t="n">
        <v>4</v>
      </c>
      <c r="D2168" s="6" t="n">
        <v>0</v>
      </c>
      <c r="E2168" s="10">
        <f>IF(D2168=1, IF(OR(C2168&lt;10, C2168&gt;=15),1,0), IF(OR(C2168&lt;7, C2168&gt;=18),1,0))</f>
        <v/>
      </c>
      <c r="F2168" s="11" t="n">
        <v>1.524</v>
      </c>
      <c r="G2168" s="12">
        <f>0*8</f>
        <v/>
      </c>
      <c r="H2168" s="12">
        <f>F2168-G2168</f>
        <v/>
      </c>
      <c r="I2168" s="10">
        <f>IF(E2168=0,"Fora",IF(E2167=0,"Carg xar",IF(H2168&lt;0,IF(M2168&lt;0.9,"Carg FV","Stby"),IF(M2168&gt;P2168,"V2H",IF(M2168&lt;0.9,"Carg xar","Stby")))))</f>
        <v/>
      </c>
      <c r="J2168" s="12">
        <f>IF(OR(I2168="Carg FV",I2168="Carg xar"),MIN(IF(I2168="Carg FV",ABS(H2168),7.4),7.4,MAX(0,(0.9-M2168)*40)*0.95),0)</f>
        <v/>
      </c>
      <c r="K2168" s="12">
        <f>IF(I2168="V2H",MIN(MAX(0,H2168),7.4,MAX(0,(M2168-P2168)*40)*0.95),0)</f>
        <v/>
      </c>
      <c r="L2168" s="12">
        <f>IF(E2168=0,0,MAX(0,H2168-K2168))</f>
        <v/>
      </c>
      <c r="M2168" s="13">
        <f>M2167+J2167/40-IF(I2167="V2H",K2167/(0.95*40),0)-IF(E2168=0,IF(E2167=1,IF(D2168=1,30,40)*0.18/(2*40),0),0)-IF(E2168=1,IF(E2167=0,IF(D2168=1,30,40)*0.18/(2*40),0),0)</f>
        <v/>
      </c>
      <c r="N2168" s="14" t="n">
        <v>0.09</v>
      </c>
      <c r="O2168" s="15">
        <f>K2168*N2168</f>
        <v/>
      </c>
      <c r="P2168">
        <f>IF(E2168=0,0.3,IF(D2168=1,IF(C2168&gt;=Params!$B$13-3,IF(C2168&lt;Params!$B$13,Params!$B$20,0.3),0.3),IF(C2168&gt;=Params!$B$15-3,IF(C2168&lt;Params!$B$15,Params!$B$21,0.3),0.3)))</f>
        <v/>
      </c>
    </row>
    <row r="2169" ht="15" customHeight="1" s="1">
      <c r="A2169" s="9" t="n">
        <v>2166</v>
      </c>
      <c r="B2169" s="6" t="inlineStr">
        <is>
          <t>01/04</t>
        </is>
      </c>
      <c r="C2169" s="6" t="n">
        <v>5</v>
      </c>
      <c r="D2169" s="6" t="n">
        <v>0</v>
      </c>
      <c r="E2169" s="10">
        <f>IF(D2169=1, IF(OR(C2169&lt;10, C2169&gt;=15),1,0), IF(OR(C2169&lt;7, C2169&gt;=18),1,0))</f>
        <v/>
      </c>
      <c r="F2169" s="11" t="n">
        <v>1.529</v>
      </c>
      <c r="G2169" s="12">
        <f>0*8</f>
        <v/>
      </c>
      <c r="H2169" s="12">
        <f>F2169-G2169</f>
        <v/>
      </c>
      <c r="I2169" s="10">
        <f>IF(E2169=0,"Fora",IF(E2168=0,"Carg xar",IF(H2169&lt;0,IF(M2169&lt;0.9,"Carg FV","Stby"),IF(M2169&gt;P2169,"V2H",IF(M2169&lt;0.9,"Carg xar","Stby")))))</f>
        <v/>
      </c>
      <c r="J2169" s="12">
        <f>IF(OR(I2169="Carg FV",I2169="Carg xar"),MIN(IF(I2169="Carg FV",ABS(H2169),7.4),7.4,MAX(0,(0.9-M2169)*40)*0.95),0)</f>
        <v/>
      </c>
      <c r="K2169" s="12">
        <f>IF(I2169="V2H",MIN(MAX(0,H2169),7.4,MAX(0,(M2169-P2169)*40)*0.95),0)</f>
        <v/>
      </c>
      <c r="L2169" s="12">
        <f>IF(E2169=0,0,MAX(0,H2169-K2169))</f>
        <v/>
      </c>
      <c r="M2169" s="13">
        <f>M2168+J2168/40-IF(I2168="V2H",K2168/(0.95*40),0)-IF(E2169=0,IF(E2168=1,IF(D2169=1,30,40)*0.18/(2*40),0),0)-IF(E2169=1,IF(E2168=0,IF(D2169=1,30,40)*0.18/(2*40),0),0)</f>
        <v/>
      </c>
      <c r="N2169" s="14" t="n">
        <v>0.09</v>
      </c>
      <c r="O2169" s="15">
        <f>K2169*N2169</f>
        <v/>
      </c>
      <c r="P2169">
        <f>IF(E2169=0,0.3,IF(D2169=1,IF(C2169&gt;=Params!$B$13-3,IF(C2169&lt;Params!$B$13,Params!$B$20,0.3),0.3),IF(C2169&gt;=Params!$B$15-3,IF(C2169&lt;Params!$B$15,Params!$B$21,0.3),0.3)))</f>
        <v/>
      </c>
    </row>
    <row r="2170" ht="15" customHeight="1" s="1">
      <c r="A2170" s="9" t="n">
        <v>2167</v>
      </c>
      <c r="B2170" s="6" t="inlineStr">
        <is>
          <t>01/04</t>
        </is>
      </c>
      <c r="C2170" s="6" t="n">
        <v>6</v>
      </c>
      <c r="D2170" s="6" t="n">
        <v>0</v>
      </c>
      <c r="E2170" s="10">
        <f>IF(D2170=1, IF(OR(C2170&lt;10, C2170&gt;=15),1,0), IF(OR(C2170&lt;7, C2170&gt;=18),1,0))</f>
        <v/>
      </c>
      <c r="F2170" s="11" t="n">
        <v>1.655</v>
      </c>
      <c r="G2170" s="12">
        <f>0*8</f>
        <v/>
      </c>
      <c r="H2170" s="12">
        <f>F2170-G2170</f>
        <v/>
      </c>
      <c r="I2170" s="10">
        <f>IF(E2170=0,"Fora",IF(E2169=0,"Carg xar",IF(H2170&lt;0,IF(M2170&lt;0.9,"Carg FV","Stby"),IF(M2170&gt;P2170,"V2H",IF(M2170&lt;0.9,"Carg xar","Stby")))))</f>
        <v/>
      </c>
      <c r="J2170" s="12">
        <f>IF(OR(I2170="Carg FV",I2170="Carg xar"),MIN(IF(I2170="Carg FV",ABS(H2170),7.4),7.4,MAX(0,(0.9-M2170)*40)*0.95),0)</f>
        <v/>
      </c>
      <c r="K2170" s="12">
        <f>IF(I2170="V2H",MIN(MAX(0,H2170),7.4,MAX(0,(M2170-P2170)*40)*0.95),0)</f>
        <v/>
      </c>
      <c r="L2170" s="12">
        <f>IF(E2170=0,0,MAX(0,H2170-K2170))</f>
        <v/>
      </c>
      <c r="M2170" s="13">
        <f>M2169+J2169/40-IF(I2169="V2H",K2169/(0.95*40),0)-IF(E2170=0,IF(E2169=1,IF(D2170=1,30,40)*0.18/(2*40),0),0)-IF(E2170=1,IF(E2169=0,IF(D2170=1,30,40)*0.18/(2*40),0),0)</f>
        <v/>
      </c>
      <c r="N2170" s="14" t="n">
        <v>0.09</v>
      </c>
      <c r="O2170" s="15">
        <f>K2170*N2170</f>
        <v/>
      </c>
      <c r="P2170">
        <f>IF(E2170=0,0.3,IF(D2170=1,IF(C2170&gt;=Params!$B$13-3,IF(C2170&lt;Params!$B$13,Params!$B$20,0.3),0.3),IF(C2170&gt;=Params!$B$15-3,IF(C2170&lt;Params!$B$15,Params!$B$21,0.3),0.3)))</f>
        <v/>
      </c>
    </row>
    <row r="2171" ht="15" customHeight="1" s="1">
      <c r="A2171" s="9" t="n">
        <v>2168</v>
      </c>
      <c r="B2171" s="6" t="inlineStr">
        <is>
          <t>01/04</t>
        </is>
      </c>
      <c r="C2171" s="6" t="n">
        <v>7</v>
      </c>
      <c r="D2171" s="6" t="n">
        <v>0</v>
      </c>
      <c r="E2171" s="10">
        <f>IF(D2171=1, IF(OR(C2171&lt;10, C2171&gt;=15),1,0), IF(OR(C2171&lt;7, C2171&gt;=18),1,0))</f>
        <v/>
      </c>
      <c r="F2171" s="11" t="n">
        <v>1.938</v>
      </c>
      <c r="G2171" s="12">
        <f>0.08*8</f>
        <v/>
      </c>
      <c r="H2171" s="12">
        <f>F2171-G2171</f>
        <v/>
      </c>
      <c r="I2171" s="10">
        <f>IF(E2171=0,"Fora",IF(E2170=0,"Carg xar",IF(H2171&lt;0,IF(M2171&lt;0.9,"Carg FV","Stby"),IF(M2171&gt;P2171,"V2H",IF(M2171&lt;0.9,"Carg xar","Stby")))))</f>
        <v/>
      </c>
      <c r="J2171" s="12">
        <f>IF(OR(I2171="Carg FV",I2171="Carg xar"),MIN(IF(I2171="Carg FV",ABS(H2171),7.4),7.4,MAX(0,(0.9-M2171)*40)*0.95),0)</f>
        <v/>
      </c>
      <c r="K2171" s="12">
        <f>IF(I2171="V2H",MIN(MAX(0,H2171),7.4,MAX(0,(M2171-P2171)*40)*0.95),0)</f>
        <v/>
      </c>
      <c r="L2171" s="12">
        <f>IF(E2171=0,0,MAX(0,H2171-K2171))</f>
        <v/>
      </c>
      <c r="M2171" s="13">
        <f>M2170+J2170/40-IF(I2170="V2H",K2170/(0.95*40),0)-IF(E2171=0,IF(E2170=1,IF(D2171=1,30,40)*0.18/(2*40),0),0)-IF(E2171=1,IF(E2170=0,IF(D2171=1,30,40)*0.18/(2*40),0),0)</f>
        <v/>
      </c>
      <c r="N2171" s="14" t="n">
        <v>0.09</v>
      </c>
      <c r="O2171" s="15">
        <f>K2171*N2171</f>
        <v/>
      </c>
      <c r="P2171">
        <f>IF(E2171=0,0.3,IF(D2171=1,IF(C2171&gt;=Params!$B$13-3,IF(C2171&lt;Params!$B$13,Params!$B$20,0.3),0.3),IF(C2171&gt;=Params!$B$15-3,IF(C2171&lt;Params!$B$15,Params!$B$21,0.3),0.3)))</f>
        <v/>
      </c>
    </row>
    <row r="2172" ht="15" customHeight="1" s="1">
      <c r="A2172" s="9" t="n">
        <v>2169</v>
      </c>
      <c r="B2172" s="6" t="inlineStr">
        <is>
          <t>01/04</t>
        </is>
      </c>
      <c r="C2172" s="6" t="n">
        <v>8</v>
      </c>
      <c r="D2172" s="6" t="n">
        <v>0</v>
      </c>
      <c r="E2172" s="10">
        <f>IF(D2172=1, IF(OR(C2172&lt;10, C2172&gt;=15),1,0), IF(OR(C2172&lt;7, C2172&gt;=18),1,0))</f>
        <v/>
      </c>
      <c r="F2172" s="11" t="n">
        <v>0.912</v>
      </c>
      <c r="G2172" s="12">
        <f>0.22*8</f>
        <v/>
      </c>
      <c r="H2172" s="12">
        <f>F2172-G2172</f>
        <v/>
      </c>
      <c r="I2172" s="10">
        <f>IF(E2172=0,"Fora",IF(E2171=0,"Carg xar",IF(H2172&lt;0,IF(M2172&lt;0.9,"Carg FV","Stby"),IF(M2172&gt;P2172,"V2H",IF(M2172&lt;0.9,"Carg xar","Stby")))))</f>
        <v/>
      </c>
      <c r="J2172" s="12">
        <f>IF(OR(I2172="Carg FV",I2172="Carg xar"),MIN(IF(I2172="Carg FV",ABS(H2172),7.4),7.4,MAX(0,(0.9-M2172)*40)*0.95),0)</f>
        <v/>
      </c>
      <c r="K2172" s="12">
        <f>IF(I2172="V2H",MIN(MAX(0,H2172),7.4,MAX(0,(M2172-P2172)*40)*0.95),0)</f>
        <v/>
      </c>
      <c r="L2172" s="12">
        <f>IF(E2172=0,0,MAX(0,H2172-K2172))</f>
        <v/>
      </c>
      <c r="M2172" s="13">
        <f>M2171+J2171/40-IF(I2171="V2H",K2171/(0.95*40),0)-IF(E2172=0,IF(E2171=1,IF(D2172=1,30,40)*0.18/(2*40),0),0)-IF(E2172=1,IF(E2171=0,IF(D2172=1,30,40)*0.18/(2*40),0),0)</f>
        <v/>
      </c>
      <c r="N2172" s="14" t="n">
        <v>0.15</v>
      </c>
      <c r="O2172" s="15">
        <f>K2172*N2172</f>
        <v/>
      </c>
      <c r="P2172">
        <f>IF(E2172=0,0.3,IF(D2172=1,IF(C2172&gt;=Params!$B$13-3,IF(C2172&lt;Params!$B$13,Params!$B$20,0.3),0.3),IF(C2172&gt;=Params!$B$15-3,IF(C2172&lt;Params!$B$15,Params!$B$21,0.3),0.3)))</f>
        <v/>
      </c>
    </row>
    <row r="2173" ht="15" customHeight="1" s="1">
      <c r="A2173" s="9" t="n">
        <v>2170</v>
      </c>
      <c r="B2173" s="6" t="inlineStr">
        <is>
          <t>01/04</t>
        </is>
      </c>
      <c r="C2173" s="6" t="n">
        <v>9</v>
      </c>
      <c r="D2173" s="6" t="n">
        <v>0</v>
      </c>
      <c r="E2173" s="10">
        <f>IF(D2173=1, IF(OR(C2173&lt;10, C2173&gt;=15),1,0), IF(OR(C2173&lt;7, C2173&gt;=18),1,0))</f>
        <v/>
      </c>
      <c r="F2173" s="11" t="n">
        <v>0</v>
      </c>
      <c r="G2173" s="12">
        <f>0.42*8</f>
        <v/>
      </c>
      <c r="H2173" s="12">
        <f>F2173-G2173</f>
        <v/>
      </c>
      <c r="I2173" s="10">
        <f>IF(E2173=0,"Fora",IF(E2172=0,"Carg xar",IF(H2173&lt;0,IF(M2173&lt;0.9,"Carg FV","Stby"),IF(M2173&gt;P2173,"V2H",IF(M2173&lt;0.9,"Carg xar","Stby")))))</f>
        <v/>
      </c>
      <c r="J2173" s="12">
        <f>IF(OR(I2173="Carg FV",I2173="Carg xar"),MIN(IF(I2173="Carg FV",ABS(H2173),7.4),7.4,MAX(0,(0.9-M2173)*40)*0.95),0)</f>
        <v/>
      </c>
      <c r="K2173" s="12">
        <f>IF(I2173="V2H",MIN(MAX(0,H2173),7.4,MAX(0,(M2173-P2173)*40)*0.95),0)</f>
        <v/>
      </c>
      <c r="L2173" s="12">
        <f>IF(E2173=0,0,MAX(0,H2173-K2173))</f>
        <v/>
      </c>
      <c r="M2173" s="13">
        <f>M2172+J2172/40-IF(I2172="V2H",K2172/(0.95*40),0)-IF(E2173=0,IF(E2172=1,IF(D2173=1,30,40)*0.18/(2*40),0),0)-IF(E2173=1,IF(E2172=0,IF(D2173=1,30,40)*0.18/(2*40),0),0)</f>
        <v/>
      </c>
      <c r="N2173" s="14" t="n">
        <v>0.15</v>
      </c>
      <c r="O2173" s="15">
        <f>K2173*N2173</f>
        <v/>
      </c>
      <c r="P2173">
        <f>IF(E2173=0,0.3,IF(D2173=1,IF(C2173&gt;=Params!$B$13-3,IF(C2173&lt;Params!$B$13,Params!$B$20,0.3),0.3),IF(C2173&gt;=Params!$B$15-3,IF(C2173&lt;Params!$B$15,Params!$B$21,0.3),0.3)))</f>
        <v/>
      </c>
    </row>
    <row r="2174" ht="15" customHeight="1" s="1">
      <c r="A2174" s="9" t="n">
        <v>2171</v>
      </c>
      <c r="B2174" s="6" t="inlineStr">
        <is>
          <t>01/04</t>
        </is>
      </c>
      <c r="C2174" s="6" t="n">
        <v>10</v>
      </c>
      <c r="D2174" s="6" t="n">
        <v>0</v>
      </c>
      <c r="E2174" s="10">
        <f>IF(D2174=1, IF(OR(C2174&lt;10, C2174&gt;=15),1,0), IF(OR(C2174&lt;7, C2174&gt;=18),1,0))</f>
        <v/>
      </c>
      <c r="F2174" s="11" t="n">
        <v>0</v>
      </c>
      <c r="G2174" s="12">
        <f>0.62*8</f>
        <v/>
      </c>
      <c r="H2174" s="12">
        <f>F2174-G2174</f>
        <v/>
      </c>
      <c r="I2174" s="10">
        <f>IF(E2174=0,"Fora",IF(E2173=0,"Carg xar",IF(H2174&lt;0,IF(M2174&lt;0.9,"Carg FV","Stby"),IF(M2174&gt;P2174,"V2H",IF(M2174&lt;0.9,"Carg xar","Stby")))))</f>
        <v/>
      </c>
      <c r="J2174" s="12">
        <f>IF(OR(I2174="Carg FV",I2174="Carg xar"),MIN(IF(I2174="Carg FV",ABS(H2174),7.4),7.4,MAX(0,(0.9-M2174)*40)*0.95),0)</f>
        <v/>
      </c>
      <c r="K2174" s="12">
        <f>IF(I2174="V2H",MIN(MAX(0,H2174),7.4,MAX(0,(M2174-P2174)*40)*0.95),0)</f>
        <v/>
      </c>
      <c r="L2174" s="12">
        <f>IF(E2174=0,0,MAX(0,H2174-K2174))</f>
        <v/>
      </c>
      <c r="M2174" s="13">
        <f>M2173+J2173/40-IF(I2173="V2H",K2173/(0.95*40),0)-IF(E2174=0,IF(E2173=1,IF(D2174=1,30,40)*0.18/(2*40),0),0)-IF(E2174=1,IF(E2173=0,IF(D2174=1,30,40)*0.18/(2*40),0),0)</f>
        <v/>
      </c>
      <c r="N2174" s="14" t="n">
        <v>0.2</v>
      </c>
      <c r="O2174" s="15">
        <f>K2174*N2174</f>
        <v/>
      </c>
      <c r="P2174">
        <f>IF(E2174=0,0.3,IF(D2174=1,IF(C2174&gt;=Params!$B$13-3,IF(C2174&lt;Params!$B$13,Params!$B$20,0.3),0.3),IF(C2174&gt;=Params!$B$15-3,IF(C2174&lt;Params!$B$15,Params!$B$21,0.3),0.3)))</f>
        <v/>
      </c>
    </row>
    <row r="2175" ht="15" customHeight="1" s="1">
      <c r="A2175" s="9" t="n">
        <v>2172</v>
      </c>
      <c r="B2175" s="6" t="inlineStr">
        <is>
          <t>01/04</t>
        </is>
      </c>
      <c r="C2175" s="6" t="n">
        <v>11</v>
      </c>
      <c r="D2175" s="6" t="n">
        <v>0</v>
      </c>
      <c r="E2175" s="10">
        <f>IF(D2175=1, IF(OR(C2175&lt;10, C2175&gt;=15),1,0), IF(OR(C2175&lt;7, C2175&gt;=18),1,0))</f>
        <v/>
      </c>
      <c r="F2175" s="11" t="n">
        <v>0</v>
      </c>
      <c r="G2175" s="12">
        <f>0.78*8</f>
        <v/>
      </c>
      <c r="H2175" s="12">
        <f>F2175-G2175</f>
        <v/>
      </c>
      <c r="I2175" s="10">
        <f>IF(E2175=0,"Fora",IF(E2174=0,"Carg xar",IF(H2175&lt;0,IF(M2175&lt;0.9,"Carg FV","Stby"),IF(M2175&gt;P2175,"V2H",IF(M2175&lt;0.9,"Carg xar","Stby")))))</f>
        <v/>
      </c>
      <c r="J2175" s="12">
        <f>IF(OR(I2175="Carg FV",I2175="Carg xar"),MIN(IF(I2175="Carg FV",ABS(H2175),7.4),7.4,MAX(0,(0.9-M2175)*40)*0.95),0)</f>
        <v/>
      </c>
      <c r="K2175" s="12">
        <f>IF(I2175="V2H",MIN(MAX(0,H2175),7.4,MAX(0,(M2175-P2175)*40)*0.95),0)</f>
        <v/>
      </c>
      <c r="L2175" s="12">
        <f>IF(E2175=0,0,MAX(0,H2175-K2175))</f>
        <v/>
      </c>
      <c r="M2175" s="13">
        <f>M2174+J2174/40-IF(I2174="V2H",K2174/(0.95*40),0)-IF(E2175=0,IF(E2174=1,IF(D2175=1,30,40)*0.18/(2*40),0),0)-IF(E2175=1,IF(E2174=0,IF(D2175=1,30,40)*0.18/(2*40),0),0)</f>
        <v/>
      </c>
      <c r="N2175" s="14" t="n">
        <v>0.2</v>
      </c>
      <c r="O2175" s="15">
        <f>K2175*N2175</f>
        <v/>
      </c>
      <c r="P2175">
        <f>IF(E2175=0,0.3,IF(D2175=1,IF(C2175&gt;=Params!$B$13-3,IF(C2175&lt;Params!$B$13,Params!$B$20,0.3),0.3),IF(C2175&gt;=Params!$B$15-3,IF(C2175&lt;Params!$B$15,Params!$B$21,0.3),0.3)))</f>
        <v/>
      </c>
    </row>
    <row r="2176" ht="15" customHeight="1" s="1">
      <c r="A2176" s="9" t="n">
        <v>2173</v>
      </c>
      <c r="B2176" s="6" t="inlineStr">
        <is>
          <t>01/04</t>
        </is>
      </c>
      <c r="C2176" s="6" t="n">
        <v>12</v>
      </c>
      <c r="D2176" s="6" t="n">
        <v>0</v>
      </c>
      <c r="E2176" s="10">
        <f>IF(D2176=1, IF(OR(C2176&lt;10, C2176&gt;=15),1,0), IF(OR(C2176&lt;7, C2176&gt;=18),1,0))</f>
        <v/>
      </c>
      <c r="F2176" s="11" t="n">
        <v>0</v>
      </c>
      <c r="G2176" s="12">
        <f>0.85*8</f>
        <v/>
      </c>
      <c r="H2176" s="12">
        <f>F2176-G2176</f>
        <v/>
      </c>
      <c r="I2176" s="10">
        <f>IF(E2176=0,"Fora",IF(E2175=0,"Carg xar",IF(H2176&lt;0,IF(M2176&lt;0.9,"Carg FV","Stby"),IF(M2176&gt;P2176,"V2H",IF(M2176&lt;0.9,"Carg xar","Stby")))))</f>
        <v/>
      </c>
      <c r="J2176" s="12">
        <f>IF(OR(I2176="Carg FV",I2176="Carg xar"),MIN(IF(I2176="Carg FV",ABS(H2176),7.4),7.4,MAX(0,(0.9-M2176)*40)*0.95),0)</f>
        <v/>
      </c>
      <c r="K2176" s="12">
        <f>IF(I2176="V2H",MIN(MAX(0,H2176),7.4,MAX(0,(M2176-P2176)*40)*0.95),0)</f>
        <v/>
      </c>
      <c r="L2176" s="12">
        <f>IF(E2176=0,0,MAX(0,H2176-K2176))</f>
        <v/>
      </c>
      <c r="M2176" s="13">
        <f>M2175+J2175/40-IF(I2175="V2H",K2175/(0.95*40),0)-IF(E2176=0,IF(E2175=1,IF(D2176=1,30,40)*0.18/(2*40),0),0)-IF(E2176=1,IF(E2175=0,IF(D2176=1,30,40)*0.18/(2*40),0),0)</f>
        <v/>
      </c>
      <c r="N2176" s="14" t="n">
        <v>0.2</v>
      </c>
      <c r="O2176" s="15">
        <f>K2176*N2176</f>
        <v/>
      </c>
      <c r="P2176">
        <f>IF(E2176=0,0.3,IF(D2176=1,IF(C2176&gt;=Params!$B$13-3,IF(C2176&lt;Params!$B$13,Params!$B$20,0.3),0.3),IF(C2176&gt;=Params!$B$15-3,IF(C2176&lt;Params!$B$15,Params!$B$21,0.3),0.3)))</f>
        <v/>
      </c>
    </row>
    <row r="2177" ht="15" customHeight="1" s="1">
      <c r="A2177" s="9" t="n">
        <v>2174</v>
      </c>
      <c r="B2177" s="6" t="inlineStr">
        <is>
          <t>01/04</t>
        </is>
      </c>
      <c r="C2177" s="6" t="n">
        <v>13</v>
      </c>
      <c r="D2177" s="6" t="n">
        <v>0</v>
      </c>
      <c r="E2177" s="10">
        <f>IF(D2177=1, IF(OR(C2177&lt;10, C2177&gt;=15),1,0), IF(OR(C2177&lt;7, C2177&gt;=18),1,0))</f>
        <v/>
      </c>
      <c r="F2177" s="11" t="n">
        <v>0</v>
      </c>
      <c r="G2177" s="12">
        <f>0.82*8</f>
        <v/>
      </c>
      <c r="H2177" s="12">
        <f>F2177-G2177</f>
        <v/>
      </c>
      <c r="I2177" s="10">
        <f>IF(E2177=0,"Fora",IF(E2176=0,"Carg xar",IF(H2177&lt;0,IF(M2177&lt;0.9,"Carg FV","Stby"),IF(M2177&gt;P2177,"V2H",IF(M2177&lt;0.9,"Carg xar","Stby")))))</f>
        <v/>
      </c>
      <c r="J2177" s="12">
        <f>IF(OR(I2177="Carg FV",I2177="Carg xar"),MIN(IF(I2177="Carg FV",ABS(H2177),7.4),7.4,MAX(0,(0.9-M2177)*40)*0.95),0)</f>
        <v/>
      </c>
      <c r="K2177" s="12">
        <f>IF(I2177="V2H",MIN(MAX(0,H2177),7.4,MAX(0,(M2177-P2177)*40)*0.95),0)</f>
        <v/>
      </c>
      <c r="L2177" s="12">
        <f>IF(E2177=0,0,MAX(0,H2177-K2177))</f>
        <v/>
      </c>
      <c r="M2177" s="13">
        <f>M2176+J2176/40-IF(I2176="V2H",K2176/(0.95*40),0)-IF(E2177=0,IF(E2176=1,IF(D2177=1,30,40)*0.18/(2*40),0),0)-IF(E2177=1,IF(E2176=0,IF(D2177=1,30,40)*0.18/(2*40),0),0)</f>
        <v/>
      </c>
      <c r="N2177" s="14" t="n">
        <v>0.2</v>
      </c>
      <c r="O2177" s="15">
        <f>K2177*N2177</f>
        <v/>
      </c>
      <c r="P2177">
        <f>IF(E2177=0,0.3,IF(D2177=1,IF(C2177&gt;=Params!$B$13-3,IF(C2177&lt;Params!$B$13,Params!$B$20,0.3),0.3),IF(C2177&gt;=Params!$B$15-3,IF(C2177&lt;Params!$B$15,Params!$B$21,0.3),0.3)))</f>
        <v/>
      </c>
    </row>
    <row r="2178" ht="15" customHeight="1" s="1">
      <c r="A2178" s="9" t="n">
        <v>2175</v>
      </c>
      <c r="B2178" s="6" t="inlineStr">
        <is>
          <t>01/04</t>
        </is>
      </c>
      <c r="C2178" s="6" t="n">
        <v>14</v>
      </c>
      <c r="D2178" s="6" t="n">
        <v>0</v>
      </c>
      <c r="E2178" s="10">
        <f>IF(D2178=1, IF(OR(C2178&lt;10, C2178&gt;=15),1,0), IF(OR(C2178&lt;7, C2178&gt;=18),1,0))</f>
        <v/>
      </c>
      <c r="F2178" s="11" t="n">
        <v>0</v>
      </c>
      <c r="G2178" s="12">
        <f>0.72*8</f>
        <v/>
      </c>
      <c r="H2178" s="12">
        <f>F2178-G2178</f>
        <v/>
      </c>
      <c r="I2178" s="10">
        <f>IF(E2178=0,"Fora",IF(E2177=0,"Carg xar",IF(H2178&lt;0,IF(M2178&lt;0.9,"Carg FV","Stby"),IF(M2178&gt;P2178,"V2H",IF(M2178&lt;0.9,"Carg xar","Stby")))))</f>
        <v/>
      </c>
      <c r="J2178" s="12">
        <f>IF(OR(I2178="Carg FV",I2178="Carg xar"),MIN(IF(I2178="Carg FV",ABS(H2178),7.4),7.4,MAX(0,(0.9-M2178)*40)*0.95),0)</f>
        <v/>
      </c>
      <c r="K2178" s="12">
        <f>IF(I2178="V2H",MIN(MAX(0,H2178),7.4,MAX(0,(M2178-P2178)*40)*0.95),0)</f>
        <v/>
      </c>
      <c r="L2178" s="12">
        <f>IF(E2178=0,0,MAX(0,H2178-K2178))</f>
        <v/>
      </c>
      <c r="M2178" s="13">
        <f>M2177+J2177/40-IF(I2177="V2H",K2177/(0.95*40),0)-IF(E2178=0,IF(E2177=1,IF(D2178=1,30,40)*0.18/(2*40),0),0)-IF(E2178=1,IF(E2177=0,IF(D2178=1,30,40)*0.18/(2*40),0),0)</f>
        <v/>
      </c>
      <c r="N2178" s="14" t="n">
        <v>0.15</v>
      </c>
      <c r="O2178" s="15">
        <f>K2178*N2178</f>
        <v/>
      </c>
      <c r="P2178">
        <f>IF(E2178=0,0.3,IF(D2178=1,IF(C2178&gt;=Params!$B$13-3,IF(C2178&lt;Params!$B$13,Params!$B$20,0.3),0.3),IF(C2178&gt;=Params!$B$15-3,IF(C2178&lt;Params!$B$15,Params!$B$21,0.3),0.3)))</f>
        <v/>
      </c>
    </row>
    <row r="2179" ht="15" customHeight="1" s="1">
      <c r="A2179" s="9" t="n">
        <v>2176</v>
      </c>
      <c r="B2179" s="6" t="inlineStr">
        <is>
          <t>01/04</t>
        </is>
      </c>
      <c r="C2179" s="6" t="n">
        <v>15</v>
      </c>
      <c r="D2179" s="6" t="n">
        <v>0</v>
      </c>
      <c r="E2179" s="10">
        <f>IF(D2179=1, IF(OR(C2179&lt;10, C2179&gt;=15),1,0), IF(OR(C2179&lt;7, C2179&gt;=18),1,0))</f>
        <v/>
      </c>
      <c r="F2179" s="11" t="n">
        <v>0</v>
      </c>
      <c r="G2179" s="12">
        <f>0.55*8</f>
        <v/>
      </c>
      <c r="H2179" s="12">
        <f>F2179-G2179</f>
        <v/>
      </c>
      <c r="I2179" s="10">
        <f>IF(E2179=0,"Fora",IF(E2178=0,"Carg xar",IF(H2179&lt;0,IF(M2179&lt;0.9,"Carg FV","Stby"),IF(M2179&gt;P2179,"V2H",IF(M2179&lt;0.9,"Carg xar","Stby")))))</f>
        <v/>
      </c>
      <c r="J2179" s="12">
        <f>IF(OR(I2179="Carg FV",I2179="Carg xar"),MIN(IF(I2179="Carg FV",ABS(H2179),7.4),7.4,MAX(0,(0.9-M2179)*40)*0.95),0)</f>
        <v/>
      </c>
      <c r="K2179" s="12">
        <f>IF(I2179="V2H",MIN(MAX(0,H2179),7.4,MAX(0,(M2179-P2179)*40)*0.95),0)</f>
        <v/>
      </c>
      <c r="L2179" s="12">
        <f>IF(E2179=0,0,MAX(0,H2179-K2179))</f>
        <v/>
      </c>
      <c r="M2179" s="13">
        <f>M2178+J2178/40-IF(I2178="V2H",K2178/(0.95*40),0)-IF(E2179=0,IF(E2178=1,IF(D2179=1,30,40)*0.18/(2*40),0),0)-IF(E2179=1,IF(E2178=0,IF(D2179=1,30,40)*0.18/(2*40),0),0)</f>
        <v/>
      </c>
      <c r="N2179" s="14" t="n">
        <v>0.15</v>
      </c>
      <c r="O2179" s="15">
        <f>K2179*N2179</f>
        <v/>
      </c>
      <c r="P2179">
        <f>IF(E2179=0,0.3,IF(D2179=1,IF(C2179&gt;=Params!$B$13-3,IF(C2179&lt;Params!$B$13,Params!$B$20,0.3),0.3),IF(C2179&gt;=Params!$B$15-3,IF(C2179&lt;Params!$B$15,Params!$B$21,0.3),0.3)))</f>
        <v/>
      </c>
    </row>
    <row r="2180" ht="15" customHeight="1" s="1">
      <c r="A2180" s="9" t="n">
        <v>2177</v>
      </c>
      <c r="B2180" s="6" t="inlineStr">
        <is>
          <t>01/04</t>
        </is>
      </c>
      <c r="C2180" s="6" t="n">
        <v>16</v>
      </c>
      <c r="D2180" s="6" t="n">
        <v>0</v>
      </c>
      <c r="E2180" s="10">
        <f>IF(D2180=1, IF(OR(C2180&lt;10, C2180&gt;=15),1,0), IF(OR(C2180&lt;7, C2180&gt;=18),1,0))</f>
        <v/>
      </c>
      <c r="F2180" s="11" t="n">
        <v>0</v>
      </c>
      <c r="G2180" s="12">
        <f>0.35*8</f>
        <v/>
      </c>
      <c r="H2180" s="12">
        <f>F2180-G2180</f>
        <v/>
      </c>
      <c r="I2180" s="10">
        <f>IF(E2180=0,"Fora",IF(E2179=0,"Carg xar",IF(H2180&lt;0,IF(M2180&lt;0.9,"Carg FV","Stby"),IF(M2180&gt;P2180,"V2H",IF(M2180&lt;0.9,"Carg xar","Stby")))))</f>
        <v/>
      </c>
      <c r="J2180" s="12">
        <f>IF(OR(I2180="Carg FV",I2180="Carg xar"),MIN(IF(I2180="Carg FV",ABS(H2180),7.4),7.4,MAX(0,(0.9-M2180)*40)*0.95),0)</f>
        <v/>
      </c>
      <c r="K2180" s="12">
        <f>IF(I2180="V2H",MIN(MAX(0,H2180),7.4,MAX(0,(M2180-P2180)*40)*0.95),0)</f>
        <v/>
      </c>
      <c r="L2180" s="12">
        <f>IF(E2180=0,0,MAX(0,H2180-K2180))</f>
        <v/>
      </c>
      <c r="M2180" s="13">
        <f>M2179+J2179/40-IF(I2179="V2H",K2179/(0.95*40),0)-IF(E2180=0,IF(E2179=1,IF(D2180=1,30,40)*0.18/(2*40),0),0)-IF(E2180=1,IF(E2179=0,IF(D2180=1,30,40)*0.18/(2*40),0),0)</f>
        <v/>
      </c>
      <c r="N2180" s="14" t="n">
        <v>0.15</v>
      </c>
      <c r="O2180" s="15">
        <f>K2180*N2180</f>
        <v/>
      </c>
      <c r="P2180">
        <f>IF(E2180=0,0.3,IF(D2180=1,IF(C2180&gt;=Params!$B$13-3,IF(C2180&lt;Params!$B$13,Params!$B$20,0.3),0.3),IF(C2180&gt;=Params!$B$15-3,IF(C2180&lt;Params!$B$15,Params!$B$21,0.3),0.3)))</f>
        <v/>
      </c>
    </row>
    <row r="2181" ht="15" customHeight="1" s="1">
      <c r="A2181" s="9" t="n">
        <v>2178</v>
      </c>
      <c r="B2181" s="6" t="inlineStr">
        <is>
          <t>01/04</t>
        </is>
      </c>
      <c r="C2181" s="6" t="n">
        <v>17</v>
      </c>
      <c r="D2181" s="6" t="n">
        <v>0</v>
      </c>
      <c r="E2181" s="10">
        <f>IF(D2181=1, IF(OR(C2181&lt;10, C2181&gt;=15),1,0), IF(OR(C2181&lt;7, C2181&gt;=18),1,0))</f>
        <v/>
      </c>
      <c r="F2181" s="11" t="n">
        <v>0</v>
      </c>
      <c r="G2181" s="12">
        <f>0.15*8</f>
        <v/>
      </c>
      <c r="H2181" s="12">
        <f>F2181-G2181</f>
        <v/>
      </c>
      <c r="I2181" s="10">
        <f>IF(E2181=0,"Fora",IF(E2180=0,"Carg xar",IF(H2181&lt;0,IF(M2181&lt;0.9,"Carg FV","Stby"),IF(M2181&gt;P2181,"V2H",IF(M2181&lt;0.9,"Carg xar","Stby")))))</f>
        <v/>
      </c>
      <c r="J2181" s="12">
        <f>IF(OR(I2181="Carg FV",I2181="Carg xar"),MIN(IF(I2181="Carg FV",ABS(H2181),7.4),7.4,MAX(0,(0.9-M2181)*40)*0.95),0)</f>
        <v/>
      </c>
      <c r="K2181" s="12">
        <f>IF(I2181="V2H",MIN(MAX(0,H2181),7.4,MAX(0,(M2181-P2181)*40)*0.95),0)</f>
        <v/>
      </c>
      <c r="L2181" s="12">
        <f>IF(E2181=0,0,MAX(0,H2181-K2181))</f>
        <v/>
      </c>
      <c r="M2181" s="13">
        <f>M2180+J2180/40-IF(I2180="V2H",K2180/(0.95*40),0)-IF(E2181=0,IF(E2180=1,IF(D2181=1,30,40)*0.18/(2*40),0),0)-IF(E2181=1,IF(E2180=0,IF(D2181=1,30,40)*0.18/(2*40),0),0)</f>
        <v/>
      </c>
      <c r="N2181" s="14" t="n">
        <v>0.15</v>
      </c>
      <c r="O2181" s="15">
        <f>K2181*N2181</f>
        <v/>
      </c>
      <c r="P2181">
        <f>IF(E2181=0,0.3,IF(D2181=1,IF(C2181&gt;=Params!$B$13-3,IF(C2181&lt;Params!$B$13,Params!$B$20,0.3),0.3),IF(C2181&gt;=Params!$B$15-3,IF(C2181&lt;Params!$B$15,Params!$B$21,0.3),0.3)))</f>
        <v/>
      </c>
    </row>
    <row r="2182" ht="15" customHeight="1" s="1">
      <c r="A2182" s="9" t="n">
        <v>2179</v>
      </c>
      <c r="B2182" s="6" t="inlineStr">
        <is>
          <t>01/04</t>
        </is>
      </c>
      <c r="C2182" s="6" t="n">
        <v>18</v>
      </c>
      <c r="D2182" s="6" t="n">
        <v>0</v>
      </c>
      <c r="E2182" s="10">
        <f>IF(D2182=1, IF(OR(C2182&lt;10, C2182&gt;=15),1,0), IF(OR(C2182&lt;7, C2182&gt;=18),1,0))</f>
        <v/>
      </c>
      <c r="F2182" s="11" t="n">
        <v>0</v>
      </c>
      <c r="G2182" s="12">
        <f>0.03*8</f>
        <v/>
      </c>
      <c r="H2182" s="12">
        <f>F2182-G2182</f>
        <v/>
      </c>
      <c r="I2182" s="10">
        <f>IF(E2182=0,"Fora",IF(E2181=0,"Carg xar",IF(H2182&lt;0,IF(M2182&lt;0.9,"Carg FV","Stby"),IF(M2182&gt;P2182,"V2H",IF(M2182&lt;0.9,"Carg xar","Stby")))))</f>
        <v/>
      </c>
      <c r="J2182" s="12">
        <f>IF(OR(I2182="Carg FV",I2182="Carg xar"),MIN(IF(I2182="Carg FV",ABS(H2182),7.4),7.4,MAX(0,(0.9-M2182)*40)*0.95),0)</f>
        <v/>
      </c>
      <c r="K2182" s="12">
        <f>IF(I2182="V2H",MIN(MAX(0,H2182),7.4,MAX(0,(M2182-P2182)*40)*0.95),0)</f>
        <v/>
      </c>
      <c r="L2182" s="12">
        <f>IF(E2182=0,0,MAX(0,H2182-K2182))</f>
        <v/>
      </c>
      <c r="M2182" s="13">
        <f>M2181+J2181/40-IF(I2181="V2H",K2181/(0.95*40),0)-IF(E2182=0,IF(E2181=1,IF(D2182=1,30,40)*0.18/(2*40),0),0)-IF(E2182=1,IF(E2181=0,IF(D2182=1,30,40)*0.18/(2*40),0),0)</f>
        <v/>
      </c>
      <c r="N2182" s="14" t="n">
        <v>0.2</v>
      </c>
      <c r="O2182" s="15">
        <f>K2182*N2182</f>
        <v/>
      </c>
      <c r="P2182">
        <f>IF(E2182=0,0.3,IF(D2182=1,IF(C2182&gt;=Params!$B$13-3,IF(C2182&lt;Params!$B$13,Params!$B$20,0.3),0.3),IF(C2182&gt;=Params!$B$15-3,IF(C2182&lt;Params!$B$15,Params!$B$21,0.3),0.3)))</f>
        <v/>
      </c>
    </row>
    <row r="2183" ht="15" customHeight="1" s="1">
      <c r="A2183" s="9" t="n">
        <v>2180</v>
      </c>
      <c r="B2183" s="6" t="inlineStr">
        <is>
          <t>01/04</t>
        </is>
      </c>
      <c r="C2183" s="6" t="n">
        <v>19</v>
      </c>
      <c r="D2183" s="6" t="n">
        <v>0</v>
      </c>
      <c r="E2183" s="10">
        <f>IF(D2183=1, IF(OR(C2183&lt;10, C2183&gt;=15),1,0), IF(OR(C2183&lt;7, C2183&gt;=18),1,0))</f>
        <v/>
      </c>
      <c r="F2183" s="11" t="n">
        <v>0.012</v>
      </c>
      <c r="G2183" s="12">
        <f>0*8</f>
        <v/>
      </c>
      <c r="H2183" s="12">
        <f>F2183-G2183</f>
        <v/>
      </c>
      <c r="I2183" s="10">
        <f>IF(E2183=0,"Fora",IF(E2182=0,"Carg xar",IF(H2183&lt;0,IF(M2183&lt;0.9,"Carg FV","Stby"),IF(M2183&gt;P2183,"V2H",IF(M2183&lt;0.9,"Carg xar","Stby")))))</f>
        <v/>
      </c>
      <c r="J2183" s="12">
        <f>IF(OR(I2183="Carg FV",I2183="Carg xar"),MIN(IF(I2183="Carg FV",ABS(H2183),7.4),7.4,MAX(0,(0.9-M2183)*40)*0.95),0)</f>
        <v/>
      </c>
      <c r="K2183" s="12">
        <f>IF(I2183="V2H",MIN(MAX(0,H2183),7.4,MAX(0,(M2183-P2183)*40)*0.95),0)</f>
        <v/>
      </c>
      <c r="L2183" s="12">
        <f>IF(E2183=0,0,MAX(0,H2183-K2183))</f>
        <v/>
      </c>
      <c r="M2183" s="13">
        <f>M2182+J2182/40-IF(I2182="V2H",K2182/(0.95*40),0)-IF(E2183=0,IF(E2182=1,IF(D2183=1,30,40)*0.18/(2*40),0),0)-IF(E2183=1,IF(E2182=0,IF(D2183=1,30,40)*0.18/(2*40),0),0)</f>
        <v/>
      </c>
      <c r="N2183" s="14" t="n">
        <v>0.2</v>
      </c>
      <c r="O2183" s="15">
        <f>K2183*N2183</f>
        <v/>
      </c>
      <c r="P2183">
        <f>IF(E2183=0,0.3,IF(D2183=1,IF(C2183&gt;=Params!$B$13-3,IF(C2183&lt;Params!$B$13,Params!$B$20,0.3),0.3),IF(C2183&gt;=Params!$B$15-3,IF(C2183&lt;Params!$B$15,Params!$B$21,0.3),0.3)))</f>
        <v/>
      </c>
    </row>
    <row r="2184" ht="15" customHeight="1" s="1">
      <c r="A2184" s="9" t="n">
        <v>2181</v>
      </c>
      <c r="B2184" s="6" t="inlineStr">
        <is>
          <t>01/04</t>
        </is>
      </c>
      <c r="C2184" s="6" t="n">
        <v>20</v>
      </c>
      <c r="D2184" s="6" t="n">
        <v>0</v>
      </c>
      <c r="E2184" s="10">
        <f>IF(D2184=1, IF(OR(C2184&lt;10, C2184&gt;=15),1,0), IF(OR(C2184&lt;7, C2184&gt;=18),1,0))</f>
        <v/>
      </c>
      <c r="F2184" s="11" t="n">
        <v>1.514</v>
      </c>
      <c r="G2184" s="12">
        <f>0*8</f>
        <v/>
      </c>
      <c r="H2184" s="12">
        <f>F2184-G2184</f>
        <v/>
      </c>
      <c r="I2184" s="10">
        <f>IF(E2184=0,"Fora",IF(E2183=0,"Carg xar",IF(H2184&lt;0,IF(M2184&lt;0.9,"Carg FV","Stby"),IF(M2184&gt;P2184,"V2H",IF(M2184&lt;0.9,"Carg xar","Stby")))))</f>
        <v/>
      </c>
      <c r="J2184" s="12">
        <f>IF(OR(I2184="Carg FV",I2184="Carg xar"),MIN(IF(I2184="Carg FV",ABS(H2184),7.4),7.4,MAX(0,(0.9-M2184)*40)*0.95),0)</f>
        <v/>
      </c>
      <c r="K2184" s="12">
        <f>IF(I2184="V2H",MIN(MAX(0,H2184),7.4,MAX(0,(M2184-P2184)*40)*0.95),0)</f>
        <v/>
      </c>
      <c r="L2184" s="12">
        <f>IF(E2184=0,0,MAX(0,H2184-K2184))</f>
        <v/>
      </c>
      <c r="M2184" s="13">
        <f>M2183+J2183/40-IF(I2183="V2H",K2183/(0.95*40),0)-IF(E2184=0,IF(E2183=1,IF(D2184=1,30,40)*0.18/(2*40),0),0)-IF(E2184=1,IF(E2183=0,IF(D2184=1,30,40)*0.18/(2*40),0),0)</f>
        <v/>
      </c>
      <c r="N2184" s="14" t="n">
        <v>0.2</v>
      </c>
      <c r="O2184" s="15">
        <f>K2184*N2184</f>
        <v/>
      </c>
      <c r="P2184">
        <f>IF(E2184=0,0.3,IF(D2184=1,IF(C2184&gt;=Params!$B$13-3,IF(C2184&lt;Params!$B$13,Params!$B$20,0.3),0.3),IF(C2184&gt;=Params!$B$15-3,IF(C2184&lt;Params!$B$15,Params!$B$21,0.3),0.3)))</f>
        <v/>
      </c>
    </row>
    <row r="2185" ht="15" customHeight="1" s="1">
      <c r="A2185" s="9" t="n">
        <v>2182</v>
      </c>
      <c r="B2185" s="6" t="inlineStr">
        <is>
          <t>01/04</t>
        </is>
      </c>
      <c r="C2185" s="6" t="n">
        <v>21</v>
      </c>
      <c r="D2185" s="6" t="n">
        <v>0</v>
      </c>
      <c r="E2185" s="10">
        <f>IF(D2185=1, IF(OR(C2185&lt;10, C2185&gt;=15),1,0), IF(OR(C2185&lt;7, C2185&gt;=18),1,0))</f>
        <v/>
      </c>
      <c r="F2185" s="11" t="n">
        <v>2.429</v>
      </c>
      <c r="G2185" s="12">
        <f>0*8</f>
        <v/>
      </c>
      <c r="H2185" s="12">
        <f>F2185-G2185</f>
        <v/>
      </c>
      <c r="I2185" s="10">
        <f>IF(E2185=0,"Fora",IF(E2184=0,"Carg xar",IF(H2185&lt;0,IF(M2185&lt;0.9,"Carg FV","Stby"),IF(M2185&gt;P2185,"V2H",IF(M2185&lt;0.9,"Carg xar","Stby")))))</f>
        <v/>
      </c>
      <c r="J2185" s="12">
        <f>IF(OR(I2185="Carg FV",I2185="Carg xar"),MIN(IF(I2185="Carg FV",ABS(H2185),7.4),7.4,MAX(0,(0.9-M2185)*40)*0.95),0)</f>
        <v/>
      </c>
      <c r="K2185" s="12">
        <f>IF(I2185="V2H",MIN(MAX(0,H2185),7.4,MAX(0,(M2185-P2185)*40)*0.95),0)</f>
        <v/>
      </c>
      <c r="L2185" s="12">
        <f>IF(E2185=0,0,MAX(0,H2185-K2185))</f>
        <v/>
      </c>
      <c r="M2185" s="13">
        <f>M2184+J2184/40-IF(I2184="V2H",K2184/(0.95*40),0)-IF(E2185=0,IF(E2184=1,IF(D2185=1,30,40)*0.18/(2*40),0),0)-IF(E2185=1,IF(E2184=0,IF(D2185=1,30,40)*0.18/(2*40),0),0)</f>
        <v/>
      </c>
      <c r="N2185" s="14" t="n">
        <v>0.2</v>
      </c>
      <c r="O2185" s="15">
        <f>K2185*N2185</f>
        <v/>
      </c>
      <c r="P2185">
        <f>IF(E2185=0,0.3,IF(D2185=1,IF(C2185&gt;=Params!$B$13-3,IF(C2185&lt;Params!$B$13,Params!$B$20,0.3),0.3),IF(C2185&gt;=Params!$B$15-3,IF(C2185&lt;Params!$B$15,Params!$B$21,0.3),0.3)))</f>
        <v/>
      </c>
    </row>
    <row r="2186" ht="15" customHeight="1" s="1">
      <c r="A2186" s="9" t="n">
        <v>2183</v>
      </c>
      <c r="B2186" s="6" t="inlineStr">
        <is>
          <t>01/04</t>
        </is>
      </c>
      <c r="C2186" s="6" t="n">
        <v>22</v>
      </c>
      <c r="D2186" s="6" t="n">
        <v>0</v>
      </c>
      <c r="E2186" s="10">
        <f>IF(D2186=1, IF(OR(C2186&lt;10, C2186&gt;=15),1,0), IF(OR(C2186&lt;7, C2186&gt;=18),1,0))</f>
        <v/>
      </c>
      <c r="F2186" s="11" t="n">
        <v>0.279</v>
      </c>
      <c r="G2186" s="12">
        <f>0*8</f>
        <v/>
      </c>
      <c r="H2186" s="12">
        <f>F2186-G2186</f>
        <v/>
      </c>
      <c r="I2186" s="10">
        <f>IF(E2186=0,"Fora",IF(E2185=0,"Carg xar",IF(H2186&lt;0,IF(M2186&lt;0.9,"Carg FV","Stby"),IF(M2186&gt;P2186,"V2H",IF(M2186&lt;0.9,"Carg xar","Stby")))))</f>
        <v/>
      </c>
      <c r="J2186" s="12">
        <f>IF(OR(I2186="Carg FV",I2186="Carg xar"),MIN(IF(I2186="Carg FV",ABS(H2186),7.4),7.4,MAX(0,(0.9-M2186)*40)*0.95),0)</f>
        <v/>
      </c>
      <c r="K2186" s="12">
        <f>IF(I2186="V2H",MIN(MAX(0,H2186),7.4,MAX(0,(M2186-P2186)*40)*0.95),0)</f>
        <v/>
      </c>
      <c r="L2186" s="12">
        <f>IF(E2186=0,0,MAX(0,H2186-K2186))</f>
        <v/>
      </c>
      <c r="M2186" s="13">
        <f>M2185+J2185/40-IF(I2185="V2H",K2185/(0.95*40),0)-IF(E2186=0,IF(E2185=1,IF(D2186=1,30,40)*0.18/(2*40),0),0)-IF(E2186=1,IF(E2185=0,IF(D2186=1,30,40)*0.18/(2*40),0),0)</f>
        <v/>
      </c>
      <c r="N2186" s="14" t="n">
        <v>0.15</v>
      </c>
      <c r="O2186" s="15">
        <f>K2186*N2186</f>
        <v/>
      </c>
      <c r="P2186">
        <f>IF(E2186=0,0.3,IF(D2186=1,IF(C2186&gt;=Params!$B$13-3,IF(C2186&lt;Params!$B$13,Params!$B$20,0.3),0.3),IF(C2186&gt;=Params!$B$15-3,IF(C2186&lt;Params!$B$15,Params!$B$21,0.3),0.3)))</f>
        <v/>
      </c>
    </row>
    <row r="2187" ht="15" customHeight="1" s="1">
      <c r="A2187" s="9" t="n">
        <v>2184</v>
      </c>
      <c r="B2187" s="6" t="inlineStr">
        <is>
          <t>01/04</t>
        </is>
      </c>
      <c r="C2187" s="6" t="n">
        <v>23</v>
      </c>
      <c r="D2187" s="6" t="n">
        <v>0</v>
      </c>
      <c r="E2187" s="10">
        <f>IF(D2187=1, IF(OR(C2187&lt;10, C2187&gt;=15),1,0), IF(OR(C2187&lt;7, C2187&gt;=18),1,0))</f>
        <v/>
      </c>
      <c r="F2187" s="11" t="n">
        <v>1.9</v>
      </c>
      <c r="G2187" s="12">
        <f>0*8</f>
        <v/>
      </c>
      <c r="H2187" s="12">
        <f>F2187-G2187</f>
        <v/>
      </c>
      <c r="I2187" s="10">
        <f>IF(E2187=0,"Fora",IF(E2186=0,"Carg xar",IF(H2187&lt;0,IF(M2187&lt;0.9,"Carg FV","Stby"),IF(M2187&gt;P2187,"V2H",IF(M2187&lt;0.9,"Carg xar","Stby")))))</f>
        <v/>
      </c>
      <c r="J2187" s="12">
        <f>IF(OR(I2187="Carg FV",I2187="Carg xar"),MIN(IF(I2187="Carg FV",ABS(H2187),7.4),7.4,MAX(0,(0.9-M2187)*40)*0.95),0)</f>
        <v/>
      </c>
      <c r="K2187" s="12">
        <f>IF(I2187="V2H",MIN(MAX(0,H2187),7.4,MAX(0,(M2187-P2187)*40)*0.95),0)</f>
        <v/>
      </c>
      <c r="L2187" s="12">
        <f>IF(E2187=0,0,MAX(0,H2187-K2187))</f>
        <v/>
      </c>
      <c r="M2187" s="13">
        <f>M2186+J2186/40-IF(I2186="V2H",K2186/(0.95*40),0)-IF(E2187=0,IF(E2186=1,IF(D2187=1,30,40)*0.18/(2*40),0),0)-IF(E2187=1,IF(E2186=0,IF(D2187=1,30,40)*0.18/(2*40),0),0)</f>
        <v/>
      </c>
      <c r="N2187" s="14" t="n">
        <v>0.15</v>
      </c>
      <c r="O2187" s="15">
        <f>K2187*N2187</f>
        <v/>
      </c>
      <c r="P2187">
        <f>IF(E2187=0,0.3,IF(D2187=1,IF(C2187&gt;=Params!$B$13-3,IF(C2187&lt;Params!$B$13,Params!$B$20,0.3),0.3),IF(C2187&gt;=Params!$B$15-3,IF(C2187&lt;Params!$B$15,Params!$B$21,0.3),0.3)))</f>
        <v/>
      </c>
    </row>
    <row r="2188" ht="15" customHeight="1" s="1">
      <c r="A2188" s="9" t="n">
        <v>2185</v>
      </c>
      <c r="B2188" s="6" t="inlineStr">
        <is>
          <t>02/04</t>
        </is>
      </c>
      <c r="C2188" s="6" t="n">
        <v>0</v>
      </c>
      <c r="D2188" s="6" t="n">
        <v>0</v>
      </c>
      <c r="E2188" s="10">
        <f>IF(D2188=1, IF(OR(C2188&lt;10, C2188&gt;=15),1,0), IF(OR(C2188&lt;7, C2188&gt;=18),1,0))</f>
        <v/>
      </c>
      <c r="F2188" s="11" t="n">
        <v>2.624</v>
      </c>
      <c r="G2188" s="12">
        <f>0*8</f>
        <v/>
      </c>
      <c r="H2188" s="12">
        <f>F2188-G2188</f>
        <v/>
      </c>
      <c r="I2188" s="10">
        <f>IF(E2188=0,"Fora",IF(E2187=0,"Carg xar",IF(H2188&lt;0,IF(M2188&lt;0.9,"Carg FV","Stby"),IF(M2188&gt;P2188,"V2H",IF(M2188&lt;0.9,"Carg xar","Stby")))))</f>
        <v/>
      </c>
      <c r="J2188" s="12">
        <f>IF(OR(I2188="Carg FV",I2188="Carg xar"),MIN(IF(I2188="Carg FV",ABS(H2188),7.4),7.4,MAX(0,(0.9-M2188)*40)*0.95),0)</f>
        <v/>
      </c>
      <c r="K2188" s="12">
        <f>IF(I2188="V2H",MIN(MAX(0,H2188),7.4,MAX(0,(M2188-P2188)*40)*0.95),0)</f>
        <v/>
      </c>
      <c r="L2188" s="12">
        <f>IF(E2188=0,0,MAX(0,H2188-K2188))</f>
        <v/>
      </c>
      <c r="M2188" s="13">
        <f>M2187+J2187/40-IF(I2187="V2H",K2187/(0.95*40),0)-IF(E2188=0,IF(E2187=1,IF(D2188=1,30,40)*0.18/(2*40),0),0)-IF(E2188=1,IF(E2187=0,IF(D2188=1,30,40)*0.18/(2*40),0),0)</f>
        <v/>
      </c>
      <c r="N2188" s="14" t="n">
        <v>0.09</v>
      </c>
      <c r="O2188" s="15">
        <f>K2188*N2188</f>
        <v/>
      </c>
      <c r="P2188">
        <f>IF(E2188=0,0.3,IF(D2188=1,IF(C2188&gt;=Params!$B$13-3,IF(C2188&lt;Params!$B$13,Params!$B$20,0.3),0.3),IF(C2188&gt;=Params!$B$15-3,IF(C2188&lt;Params!$B$15,Params!$B$21,0.3),0.3)))</f>
        <v/>
      </c>
    </row>
    <row r="2189" ht="15" customHeight="1" s="1">
      <c r="A2189" s="9" t="n">
        <v>2186</v>
      </c>
      <c r="B2189" s="6" t="inlineStr">
        <is>
          <t>02/04</t>
        </is>
      </c>
      <c r="C2189" s="6" t="n">
        <v>1</v>
      </c>
      <c r="D2189" s="6" t="n">
        <v>0</v>
      </c>
      <c r="E2189" s="10">
        <f>IF(D2189=1, IF(OR(C2189&lt;10, C2189&gt;=15),1,0), IF(OR(C2189&lt;7, C2189&gt;=18),1,0))</f>
        <v/>
      </c>
      <c r="F2189" s="11" t="n">
        <v>1.962</v>
      </c>
      <c r="G2189" s="12">
        <f>0*8</f>
        <v/>
      </c>
      <c r="H2189" s="12">
        <f>F2189-G2189</f>
        <v/>
      </c>
      <c r="I2189" s="10">
        <f>IF(E2189=0,"Fora",IF(E2188=0,"Carg xar",IF(H2189&lt;0,IF(M2189&lt;0.9,"Carg FV","Stby"),IF(M2189&gt;P2189,"V2H",IF(M2189&lt;0.9,"Carg xar","Stby")))))</f>
        <v/>
      </c>
      <c r="J2189" s="12">
        <f>IF(OR(I2189="Carg FV",I2189="Carg xar"),MIN(IF(I2189="Carg FV",ABS(H2189),7.4),7.4,MAX(0,(0.9-M2189)*40)*0.95),0)</f>
        <v/>
      </c>
      <c r="K2189" s="12">
        <f>IF(I2189="V2H",MIN(MAX(0,H2189),7.4,MAX(0,(M2189-P2189)*40)*0.95),0)</f>
        <v/>
      </c>
      <c r="L2189" s="12">
        <f>IF(E2189=0,0,MAX(0,H2189-K2189))</f>
        <v/>
      </c>
      <c r="M2189" s="13">
        <f>M2188+J2188/40-IF(I2188="V2H",K2188/(0.95*40),0)-IF(E2189=0,IF(E2188=1,IF(D2189=1,30,40)*0.18/(2*40),0),0)-IF(E2189=1,IF(E2188=0,IF(D2189=1,30,40)*0.18/(2*40),0),0)</f>
        <v/>
      </c>
      <c r="N2189" s="14" t="n">
        <v>0.09</v>
      </c>
      <c r="O2189" s="15">
        <f>K2189*N2189</f>
        <v/>
      </c>
      <c r="P2189">
        <f>IF(E2189=0,0.3,IF(D2189=1,IF(C2189&gt;=Params!$B$13-3,IF(C2189&lt;Params!$B$13,Params!$B$20,0.3),0.3),IF(C2189&gt;=Params!$B$15-3,IF(C2189&lt;Params!$B$15,Params!$B$21,0.3),0.3)))</f>
        <v/>
      </c>
    </row>
    <row r="2190" ht="15" customHeight="1" s="1">
      <c r="A2190" s="9" t="n">
        <v>2187</v>
      </c>
      <c r="B2190" s="6" t="inlineStr">
        <is>
          <t>02/04</t>
        </is>
      </c>
      <c r="C2190" s="6" t="n">
        <v>2</v>
      </c>
      <c r="D2190" s="6" t="n">
        <v>0</v>
      </c>
      <c r="E2190" s="10">
        <f>IF(D2190=1, IF(OR(C2190&lt;10, C2190&gt;=15),1,0), IF(OR(C2190&lt;7, C2190&gt;=18),1,0))</f>
        <v/>
      </c>
      <c r="F2190" s="11" t="n">
        <v>1.922</v>
      </c>
      <c r="G2190" s="12">
        <f>0*8</f>
        <v/>
      </c>
      <c r="H2190" s="12">
        <f>F2190-G2190</f>
        <v/>
      </c>
      <c r="I2190" s="10">
        <f>IF(E2190=0,"Fora",IF(E2189=0,"Carg xar",IF(H2190&lt;0,IF(M2190&lt;0.9,"Carg FV","Stby"),IF(M2190&gt;P2190,"V2H",IF(M2190&lt;0.9,"Carg xar","Stby")))))</f>
        <v/>
      </c>
      <c r="J2190" s="12">
        <f>IF(OR(I2190="Carg FV",I2190="Carg xar"),MIN(IF(I2190="Carg FV",ABS(H2190),7.4),7.4,MAX(0,(0.9-M2190)*40)*0.95),0)</f>
        <v/>
      </c>
      <c r="K2190" s="12">
        <f>IF(I2190="V2H",MIN(MAX(0,H2190),7.4,MAX(0,(M2190-P2190)*40)*0.95),0)</f>
        <v/>
      </c>
      <c r="L2190" s="12">
        <f>IF(E2190=0,0,MAX(0,H2190-K2190))</f>
        <v/>
      </c>
      <c r="M2190" s="13">
        <f>M2189+J2189/40-IF(I2189="V2H",K2189/(0.95*40),0)-IF(E2190=0,IF(E2189=1,IF(D2190=1,30,40)*0.18/(2*40),0),0)-IF(E2190=1,IF(E2189=0,IF(D2190=1,30,40)*0.18/(2*40),0),0)</f>
        <v/>
      </c>
      <c r="N2190" s="14" t="n">
        <v>0.09</v>
      </c>
      <c r="O2190" s="15">
        <f>K2190*N2190</f>
        <v/>
      </c>
      <c r="P2190">
        <f>IF(E2190=0,0.3,IF(D2190=1,IF(C2190&gt;=Params!$B$13-3,IF(C2190&lt;Params!$B$13,Params!$B$20,0.3),0.3),IF(C2190&gt;=Params!$B$15-3,IF(C2190&lt;Params!$B$15,Params!$B$21,0.3),0.3)))</f>
        <v/>
      </c>
    </row>
    <row r="2191" ht="15" customHeight="1" s="1">
      <c r="A2191" s="9" t="n">
        <v>2188</v>
      </c>
      <c r="B2191" s="6" t="inlineStr">
        <is>
          <t>02/04</t>
        </is>
      </c>
      <c r="C2191" s="6" t="n">
        <v>3</v>
      </c>
      <c r="D2191" s="6" t="n">
        <v>0</v>
      </c>
      <c r="E2191" s="10">
        <f>IF(D2191=1, IF(OR(C2191&lt;10, C2191&gt;=15),1,0), IF(OR(C2191&lt;7, C2191&gt;=18),1,0))</f>
        <v/>
      </c>
      <c r="F2191" s="11" t="n">
        <v>1.769</v>
      </c>
      <c r="G2191" s="12">
        <f>0*8</f>
        <v/>
      </c>
      <c r="H2191" s="12">
        <f>F2191-G2191</f>
        <v/>
      </c>
      <c r="I2191" s="10">
        <f>IF(E2191=0,"Fora",IF(E2190=0,"Carg xar",IF(H2191&lt;0,IF(M2191&lt;0.9,"Carg FV","Stby"),IF(M2191&gt;P2191,"V2H",IF(M2191&lt;0.9,"Carg xar","Stby")))))</f>
        <v/>
      </c>
      <c r="J2191" s="12">
        <f>IF(OR(I2191="Carg FV",I2191="Carg xar"),MIN(IF(I2191="Carg FV",ABS(H2191),7.4),7.4,MAX(0,(0.9-M2191)*40)*0.95),0)</f>
        <v/>
      </c>
      <c r="K2191" s="12">
        <f>IF(I2191="V2H",MIN(MAX(0,H2191),7.4,MAX(0,(M2191-P2191)*40)*0.95),0)</f>
        <v/>
      </c>
      <c r="L2191" s="12">
        <f>IF(E2191=0,0,MAX(0,H2191-K2191))</f>
        <v/>
      </c>
      <c r="M2191" s="13">
        <f>M2190+J2190/40-IF(I2190="V2H",K2190/(0.95*40),0)-IF(E2191=0,IF(E2190=1,IF(D2191=1,30,40)*0.18/(2*40),0),0)-IF(E2191=1,IF(E2190=0,IF(D2191=1,30,40)*0.18/(2*40),0),0)</f>
        <v/>
      </c>
      <c r="N2191" s="14" t="n">
        <v>0.09</v>
      </c>
      <c r="O2191" s="15">
        <f>K2191*N2191</f>
        <v/>
      </c>
      <c r="P2191">
        <f>IF(E2191=0,0.3,IF(D2191=1,IF(C2191&gt;=Params!$B$13-3,IF(C2191&lt;Params!$B$13,Params!$B$20,0.3),0.3),IF(C2191&gt;=Params!$B$15-3,IF(C2191&lt;Params!$B$15,Params!$B$21,0.3),0.3)))</f>
        <v/>
      </c>
    </row>
    <row r="2192" ht="15" customHeight="1" s="1">
      <c r="A2192" s="9" t="n">
        <v>2189</v>
      </c>
      <c r="B2192" s="6" t="inlineStr">
        <is>
          <t>02/04</t>
        </is>
      </c>
      <c r="C2192" s="6" t="n">
        <v>4</v>
      </c>
      <c r="D2192" s="6" t="n">
        <v>0</v>
      </c>
      <c r="E2192" s="10">
        <f>IF(D2192=1, IF(OR(C2192&lt;10, C2192&gt;=15),1,0), IF(OR(C2192&lt;7, C2192&gt;=18),1,0))</f>
        <v/>
      </c>
      <c r="F2192" s="11" t="n">
        <v>1.625</v>
      </c>
      <c r="G2192" s="12">
        <f>0*8</f>
        <v/>
      </c>
      <c r="H2192" s="12">
        <f>F2192-G2192</f>
        <v/>
      </c>
      <c r="I2192" s="10">
        <f>IF(E2192=0,"Fora",IF(E2191=0,"Carg xar",IF(H2192&lt;0,IF(M2192&lt;0.9,"Carg FV","Stby"),IF(M2192&gt;P2192,"V2H",IF(M2192&lt;0.9,"Carg xar","Stby")))))</f>
        <v/>
      </c>
      <c r="J2192" s="12">
        <f>IF(OR(I2192="Carg FV",I2192="Carg xar"),MIN(IF(I2192="Carg FV",ABS(H2192),7.4),7.4,MAX(0,(0.9-M2192)*40)*0.95),0)</f>
        <v/>
      </c>
      <c r="K2192" s="12">
        <f>IF(I2192="V2H",MIN(MAX(0,H2192),7.4,MAX(0,(M2192-P2192)*40)*0.95),0)</f>
        <v/>
      </c>
      <c r="L2192" s="12">
        <f>IF(E2192=0,0,MAX(0,H2192-K2192))</f>
        <v/>
      </c>
      <c r="M2192" s="13">
        <f>M2191+J2191/40-IF(I2191="V2H",K2191/(0.95*40),0)-IF(E2192=0,IF(E2191=1,IF(D2192=1,30,40)*0.18/(2*40),0),0)-IF(E2192=1,IF(E2191=0,IF(D2192=1,30,40)*0.18/(2*40),0),0)</f>
        <v/>
      </c>
      <c r="N2192" s="14" t="n">
        <v>0.09</v>
      </c>
      <c r="O2192" s="15">
        <f>K2192*N2192</f>
        <v/>
      </c>
      <c r="P2192">
        <f>IF(E2192=0,0.3,IF(D2192=1,IF(C2192&gt;=Params!$B$13-3,IF(C2192&lt;Params!$B$13,Params!$B$20,0.3),0.3),IF(C2192&gt;=Params!$B$15-3,IF(C2192&lt;Params!$B$15,Params!$B$21,0.3),0.3)))</f>
        <v/>
      </c>
    </row>
    <row r="2193" ht="15" customHeight="1" s="1">
      <c r="A2193" s="9" t="n">
        <v>2190</v>
      </c>
      <c r="B2193" s="6" t="inlineStr">
        <is>
          <t>02/04</t>
        </is>
      </c>
      <c r="C2193" s="6" t="n">
        <v>5</v>
      </c>
      <c r="D2193" s="6" t="n">
        <v>0</v>
      </c>
      <c r="E2193" s="10">
        <f>IF(D2193=1, IF(OR(C2193&lt;10, C2193&gt;=15),1,0), IF(OR(C2193&lt;7, C2193&gt;=18),1,0))</f>
        <v/>
      </c>
      <c r="F2193" s="11" t="n">
        <v>1.646</v>
      </c>
      <c r="G2193" s="12">
        <f>0*8</f>
        <v/>
      </c>
      <c r="H2193" s="12">
        <f>F2193-G2193</f>
        <v/>
      </c>
      <c r="I2193" s="10">
        <f>IF(E2193=0,"Fora",IF(E2192=0,"Carg xar",IF(H2193&lt;0,IF(M2193&lt;0.9,"Carg FV","Stby"),IF(M2193&gt;P2193,"V2H",IF(M2193&lt;0.9,"Carg xar","Stby")))))</f>
        <v/>
      </c>
      <c r="J2193" s="12">
        <f>IF(OR(I2193="Carg FV",I2193="Carg xar"),MIN(IF(I2193="Carg FV",ABS(H2193),7.4),7.4,MAX(0,(0.9-M2193)*40)*0.95),0)</f>
        <v/>
      </c>
      <c r="K2193" s="12">
        <f>IF(I2193="V2H",MIN(MAX(0,H2193),7.4,MAX(0,(M2193-P2193)*40)*0.95),0)</f>
        <v/>
      </c>
      <c r="L2193" s="12">
        <f>IF(E2193=0,0,MAX(0,H2193-K2193))</f>
        <v/>
      </c>
      <c r="M2193" s="13">
        <f>M2192+J2192/40-IF(I2192="V2H",K2192/(0.95*40),0)-IF(E2193=0,IF(E2192=1,IF(D2193=1,30,40)*0.18/(2*40),0),0)-IF(E2193=1,IF(E2192=0,IF(D2193=1,30,40)*0.18/(2*40),0),0)</f>
        <v/>
      </c>
      <c r="N2193" s="14" t="n">
        <v>0.09</v>
      </c>
      <c r="O2193" s="15">
        <f>K2193*N2193</f>
        <v/>
      </c>
      <c r="P2193">
        <f>IF(E2193=0,0.3,IF(D2193=1,IF(C2193&gt;=Params!$B$13-3,IF(C2193&lt;Params!$B$13,Params!$B$20,0.3),0.3),IF(C2193&gt;=Params!$B$15-3,IF(C2193&lt;Params!$B$15,Params!$B$21,0.3),0.3)))</f>
        <v/>
      </c>
    </row>
    <row r="2194" ht="15" customHeight="1" s="1">
      <c r="A2194" s="9" t="n">
        <v>2191</v>
      </c>
      <c r="B2194" s="6" t="inlineStr">
        <is>
          <t>02/04</t>
        </is>
      </c>
      <c r="C2194" s="6" t="n">
        <v>6</v>
      </c>
      <c r="D2194" s="6" t="n">
        <v>0</v>
      </c>
      <c r="E2194" s="10">
        <f>IF(D2194=1, IF(OR(C2194&lt;10, C2194&gt;=15),1,0), IF(OR(C2194&lt;7, C2194&gt;=18),1,0))</f>
        <v/>
      </c>
      <c r="F2194" s="11" t="n">
        <v>1.305</v>
      </c>
      <c r="G2194" s="12">
        <f>0*8</f>
        <v/>
      </c>
      <c r="H2194" s="12">
        <f>F2194-G2194</f>
        <v/>
      </c>
      <c r="I2194" s="10">
        <f>IF(E2194=0,"Fora",IF(E2193=0,"Carg xar",IF(H2194&lt;0,IF(M2194&lt;0.9,"Carg FV","Stby"),IF(M2194&gt;P2194,"V2H",IF(M2194&lt;0.9,"Carg xar","Stby")))))</f>
        <v/>
      </c>
      <c r="J2194" s="12">
        <f>IF(OR(I2194="Carg FV",I2194="Carg xar"),MIN(IF(I2194="Carg FV",ABS(H2194),7.4),7.4,MAX(0,(0.9-M2194)*40)*0.95),0)</f>
        <v/>
      </c>
      <c r="K2194" s="12">
        <f>IF(I2194="V2H",MIN(MAX(0,H2194),7.4,MAX(0,(M2194-P2194)*40)*0.95),0)</f>
        <v/>
      </c>
      <c r="L2194" s="12">
        <f>IF(E2194=0,0,MAX(0,H2194-K2194))</f>
        <v/>
      </c>
      <c r="M2194" s="13">
        <f>M2193+J2193/40-IF(I2193="V2H",K2193/(0.95*40),0)-IF(E2194=0,IF(E2193=1,IF(D2194=1,30,40)*0.18/(2*40),0),0)-IF(E2194=1,IF(E2193=0,IF(D2194=1,30,40)*0.18/(2*40),0),0)</f>
        <v/>
      </c>
      <c r="N2194" s="14" t="n">
        <v>0.09</v>
      </c>
      <c r="O2194" s="15">
        <f>K2194*N2194</f>
        <v/>
      </c>
      <c r="P2194">
        <f>IF(E2194=0,0.3,IF(D2194=1,IF(C2194&gt;=Params!$B$13-3,IF(C2194&lt;Params!$B$13,Params!$B$20,0.3),0.3),IF(C2194&gt;=Params!$B$15-3,IF(C2194&lt;Params!$B$15,Params!$B$21,0.3),0.3)))</f>
        <v/>
      </c>
    </row>
    <row r="2195" ht="15" customHeight="1" s="1">
      <c r="A2195" s="9" t="n">
        <v>2192</v>
      </c>
      <c r="B2195" s="6" t="inlineStr">
        <is>
          <t>02/04</t>
        </is>
      </c>
      <c r="C2195" s="6" t="n">
        <v>7</v>
      </c>
      <c r="D2195" s="6" t="n">
        <v>0</v>
      </c>
      <c r="E2195" s="10">
        <f>IF(D2195=1, IF(OR(C2195&lt;10, C2195&gt;=15),1,0), IF(OR(C2195&lt;7, C2195&gt;=18),1,0))</f>
        <v/>
      </c>
      <c r="F2195" s="11" t="n">
        <v>2.327</v>
      </c>
      <c r="G2195" s="12">
        <f>0.08*8</f>
        <v/>
      </c>
      <c r="H2195" s="12">
        <f>F2195-G2195</f>
        <v/>
      </c>
      <c r="I2195" s="10">
        <f>IF(E2195=0,"Fora",IF(E2194=0,"Carg xar",IF(H2195&lt;0,IF(M2195&lt;0.9,"Carg FV","Stby"),IF(M2195&gt;P2195,"V2H",IF(M2195&lt;0.9,"Carg xar","Stby")))))</f>
        <v/>
      </c>
      <c r="J2195" s="12">
        <f>IF(OR(I2195="Carg FV",I2195="Carg xar"),MIN(IF(I2195="Carg FV",ABS(H2195),7.4),7.4,MAX(0,(0.9-M2195)*40)*0.95),0)</f>
        <v/>
      </c>
      <c r="K2195" s="12">
        <f>IF(I2195="V2H",MIN(MAX(0,H2195),7.4,MAX(0,(M2195-P2195)*40)*0.95),0)</f>
        <v/>
      </c>
      <c r="L2195" s="12">
        <f>IF(E2195=0,0,MAX(0,H2195-K2195))</f>
        <v/>
      </c>
      <c r="M2195" s="13">
        <f>M2194+J2194/40-IF(I2194="V2H",K2194/(0.95*40),0)-IF(E2195=0,IF(E2194=1,IF(D2195=1,30,40)*0.18/(2*40),0),0)-IF(E2195=1,IF(E2194=0,IF(D2195=1,30,40)*0.18/(2*40),0),0)</f>
        <v/>
      </c>
      <c r="N2195" s="14" t="n">
        <v>0.09</v>
      </c>
      <c r="O2195" s="15">
        <f>K2195*N2195</f>
        <v/>
      </c>
      <c r="P2195">
        <f>IF(E2195=0,0.3,IF(D2195=1,IF(C2195&gt;=Params!$B$13-3,IF(C2195&lt;Params!$B$13,Params!$B$20,0.3),0.3),IF(C2195&gt;=Params!$B$15-3,IF(C2195&lt;Params!$B$15,Params!$B$21,0.3),0.3)))</f>
        <v/>
      </c>
    </row>
    <row r="2196" ht="15" customHeight="1" s="1">
      <c r="A2196" s="9" t="n">
        <v>2193</v>
      </c>
      <c r="B2196" s="6" t="inlineStr">
        <is>
          <t>02/04</t>
        </is>
      </c>
      <c r="C2196" s="6" t="n">
        <v>8</v>
      </c>
      <c r="D2196" s="6" t="n">
        <v>0</v>
      </c>
      <c r="E2196" s="10">
        <f>IF(D2196=1, IF(OR(C2196&lt;10, C2196&gt;=15),1,0), IF(OR(C2196&lt;7, C2196&gt;=18),1,0))</f>
        <v/>
      </c>
      <c r="F2196" s="11" t="n">
        <v>2.255</v>
      </c>
      <c r="G2196" s="12">
        <f>0.22*8</f>
        <v/>
      </c>
      <c r="H2196" s="12">
        <f>F2196-G2196</f>
        <v/>
      </c>
      <c r="I2196" s="10">
        <f>IF(E2196=0,"Fora",IF(E2195=0,"Carg xar",IF(H2196&lt;0,IF(M2196&lt;0.9,"Carg FV","Stby"),IF(M2196&gt;P2196,"V2H",IF(M2196&lt;0.9,"Carg xar","Stby")))))</f>
        <v/>
      </c>
      <c r="J2196" s="12">
        <f>IF(OR(I2196="Carg FV",I2196="Carg xar"),MIN(IF(I2196="Carg FV",ABS(H2196),7.4),7.4,MAX(0,(0.9-M2196)*40)*0.95),0)</f>
        <v/>
      </c>
      <c r="K2196" s="12">
        <f>IF(I2196="V2H",MIN(MAX(0,H2196),7.4,MAX(0,(M2196-P2196)*40)*0.95),0)</f>
        <v/>
      </c>
      <c r="L2196" s="12">
        <f>IF(E2196=0,0,MAX(0,H2196-K2196))</f>
        <v/>
      </c>
      <c r="M2196" s="13">
        <f>M2195+J2195/40-IF(I2195="V2H",K2195/(0.95*40),0)-IF(E2196=0,IF(E2195=1,IF(D2196=1,30,40)*0.18/(2*40),0),0)-IF(E2196=1,IF(E2195=0,IF(D2196=1,30,40)*0.18/(2*40),0),0)</f>
        <v/>
      </c>
      <c r="N2196" s="14" t="n">
        <v>0.15</v>
      </c>
      <c r="O2196" s="15">
        <f>K2196*N2196</f>
        <v/>
      </c>
      <c r="P2196">
        <f>IF(E2196=0,0.3,IF(D2196=1,IF(C2196&gt;=Params!$B$13-3,IF(C2196&lt;Params!$B$13,Params!$B$20,0.3),0.3),IF(C2196&gt;=Params!$B$15-3,IF(C2196&lt;Params!$B$15,Params!$B$21,0.3),0.3)))</f>
        <v/>
      </c>
    </row>
    <row r="2197" ht="15" customHeight="1" s="1">
      <c r="A2197" s="9" t="n">
        <v>2194</v>
      </c>
      <c r="B2197" s="6" t="inlineStr">
        <is>
          <t>02/04</t>
        </is>
      </c>
      <c r="C2197" s="6" t="n">
        <v>9</v>
      </c>
      <c r="D2197" s="6" t="n">
        <v>0</v>
      </c>
      <c r="E2197" s="10">
        <f>IF(D2197=1, IF(OR(C2197&lt;10, C2197&gt;=15),1,0), IF(OR(C2197&lt;7, C2197&gt;=18),1,0))</f>
        <v/>
      </c>
      <c r="F2197" s="11" t="n">
        <v>2.438</v>
      </c>
      <c r="G2197" s="12">
        <f>0.42*8</f>
        <v/>
      </c>
      <c r="H2197" s="12">
        <f>F2197-G2197</f>
        <v/>
      </c>
      <c r="I2197" s="10">
        <f>IF(E2197=0,"Fora",IF(E2196=0,"Carg xar",IF(H2197&lt;0,IF(M2197&lt;0.9,"Carg FV","Stby"),IF(M2197&gt;P2197,"V2H",IF(M2197&lt;0.9,"Carg xar","Stby")))))</f>
        <v/>
      </c>
      <c r="J2197" s="12">
        <f>IF(OR(I2197="Carg FV",I2197="Carg xar"),MIN(IF(I2197="Carg FV",ABS(H2197),7.4),7.4,MAX(0,(0.9-M2197)*40)*0.95),0)</f>
        <v/>
      </c>
      <c r="K2197" s="12">
        <f>IF(I2197="V2H",MIN(MAX(0,H2197),7.4,MAX(0,(M2197-P2197)*40)*0.95),0)</f>
        <v/>
      </c>
      <c r="L2197" s="12">
        <f>IF(E2197=0,0,MAX(0,H2197-K2197))</f>
        <v/>
      </c>
      <c r="M2197" s="13">
        <f>M2196+J2196/40-IF(I2196="V2H",K2196/(0.95*40),0)-IF(E2197=0,IF(E2196=1,IF(D2197=1,30,40)*0.18/(2*40),0),0)-IF(E2197=1,IF(E2196=0,IF(D2197=1,30,40)*0.18/(2*40),0),0)</f>
        <v/>
      </c>
      <c r="N2197" s="14" t="n">
        <v>0.15</v>
      </c>
      <c r="O2197" s="15">
        <f>K2197*N2197</f>
        <v/>
      </c>
      <c r="P2197">
        <f>IF(E2197=0,0.3,IF(D2197=1,IF(C2197&gt;=Params!$B$13-3,IF(C2197&lt;Params!$B$13,Params!$B$20,0.3),0.3),IF(C2197&gt;=Params!$B$15-3,IF(C2197&lt;Params!$B$15,Params!$B$21,0.3),0.3)))</f>
        <v/>
      </c>
    </row>
    <row r="2198" ht="15" customHeight="1" s="1">
      <c r="A2198" s="9" t="n">
        <v>2195</v>
      </c>
      <c r="B2198" s="6" t="inlineStr">
        <is>
          <t>02/04</t>
        </is>
      </c>
      <c r="C2198" s="6" t="n">
        <v>10</v>
      </c>
      <c r="D2198" s="6" t="n">
        <v>0</v>
      </c>
      <c r="E2198" s="10">
        <f>IF(D2198=1, IF(OR(C2198&lt;10, C2198&gt;=15),1,0), IF(OR(C2198&lt;7, C2198&gt;=18),1,0))</f>
        <v/>
      </c>
      <c r="F2198" s="11" t="n">
        <v>2.541</v>
      </c>
      <c r="G2198" s="12">
        <f>0.62*8</f>
        <v/>
      </c>
      <c r="H2198" s="12">
        <f>F2198-G2198</f>
        <v/>
      </c>
      <c r="I2198" s="10">
        <f>IF(E2198=0,"Fora",IF(E2197=0,"Carg xar",IF(H2198&lt;0,IF(M2198&lt;0.9,"Carg FV","Stby"),IF(M2198&gt;P2198,"V2H",IF(M2198&lt;0.9,"Carg xar","Stby")))))</f>
        <v/>
      </c>
      <c r="J2198" s="12">
        <f>IF(OR(I2198="Carg FV",I2198="Carg xar"),MIN(IF(I2198="Carg FV",ABS(H2198),7.4),7.4,MAX(0,(0.9-M2198)*40)*0.95),0)</f>
        <v/>
      </c>
      <c r="K2198" s="12">
        <f>IF(I2198="V2H",MIN(MAX(0,H2198),7.4,MAX(0,(M2198-P2198)*40)*0.95),0)</f>
        <v/>
      </c>
      <c r="L2198" s="12">
        <f>IF(E2198=0,0,MAX(0,H2198-K2198))</f>
        <v/>
      </c>
      <c r="M2198" s="13">
        <f>M2197+J2197/40-IF(I2197="V2H",K2197/(0.95*40),0)-IF(E2198=0,IF(E2197=1,IF(D2198=1,30,40)*0.18/(2*40),0),0)-IF(E2198=1,IF(E2197=0,IF(D2198=1,30,40)*0.18/(2*40),0),0)</f>
        <v/>
      </c>
      <c r="N2198" s="14" t="n">
        <v>0.2</v>
      </c>
      <c r="O2198" s="15">
        <f>K2198*N2198</f>
        <v/>
      </c>
      <c r="P2198">
        <f>IF(E2198=0,0.3,IF(D2198=1,IF(C2198&gt;=Params!$B$13-3,IF(C2198&lt;Params!$B$13,Params!$B$20,0.3),0.3),IF(C2198&gt;=Params!$B$15-3,IF(C2198&lt;Params!$B$15,Params!$B$21,0.3),0.3)))</f>
        <v/>
      </c>
    </row>
    <row r="2199" ht="15" customHeight="1" s="1">
      <c r="A2199" s="9" t="n">
        <v>2196</v>
      </c>
      <c r="B2199" s="6" t="inlineStr">
        <is>
          <t>02/04</t>
        </is>
      </c>
      <c r="C2199" s="6" t="n">
        <v>11</v>
      </c>
      <c r="D2199" s="6" t="n">
        <v>0</v>
      </c>
      <c r="E2199" s="10">
        <f>IF(D2199=1, IF(OR(C2199&lt;10, C2199&gt;=15),1,0), IF(OR(C2199&lt;7, C2199&gt;=18),1,0))</f>
        <v/>
      </c>
      <c r="F2199" s="11" t="n">
        <v>0.923</v>
      </c>
      <c r="G2199" s="12">
        <f>0.78*8</f>
        <v/>
      </c>
      <c r="H2199" s="12">
        <f>F2199-G2199</f>
        <v/>
      </c>
      <c r="I2199" s="10">
        <f>IF(E2199=0,"Fora",IF(E2198=0,"Carg xar",IF(H2199&lt;0,IF(M2199&lt;0.9,"Carg FV","Stby"),IF(M2199&gt;P2199,"V2H",IF(M2199&lt;0.9,"Carg xar","Stby")))))</f>
        <v/>
      </c>
      <c r="J2199" s="12">
        <f>IF(OR(I2199="Carg FV",I2199="Carg xar"),MIN(IF(I2199="Carg FV",ABS(H2199),7.4),7.4,MAX(0,(0.9-M2199)*40)*0.95),0)</f>
        <v/>
      </c>
      <c r="K2199" s="12">
        <f>IF(I2199="V2H",MIN(MAX(0,H2199),7.4,MAX(0,(M2199-P2199)*40)*0.95),0)</f>
        <v/>
      </c>
      <c r="L2199" s="12">
        <f>IF(E2199=0,0,MAX(0,H2199-K2199))</f>
        <v/>
      </c>
      <c r="M2199" s="13">
        <f>M2198+J2198/40-IF(I2198="V2H",K2198/(0.95*40),0)-IF(E2199=0,IF(E2198=1,IF(D2199=1,30,40)*0.18/(2*40),0),0)-IF(E2199=1,IF(E2198=0,IF(D2199=1,30,40)*0.18/(2*40),0),0)</f>
        <v/>
      </c>
      <c r="N2199" s="14" t="n">
        <v>0.2</v>
      </c>
      <c r="O2199" s="15">
        <f>K2199*N2199</f>
        <v/>
      </c>
      <c r="P2199">
        <f>IF(E2199=0,0.3,IF(D2199=1,IF(C2199&gt;=Params!$B$13-3,IF(C2199&lt;Params!$B$13,Params!$B$20,0.3),0.3),IF(C2199&gt;=Params!$B$15-3,IF(C2199&lt;Params!$B$15,Params!$B$21,0.3),0.3)))</f>
        <v/>
      </c>
    </row>
    <row r="2200" ht="15" customHeight="1" s="1">
      <c r="A2200" s="9" t="n">
        <v>2197</v>
      </c>
      <c r="B2200" s="6" t="inlineStr">
        <is>
          <t>02/04</t>
        </is>
      </c>
      <c r="C2200" s="6" t="n">
        <v>12</v>
      </c>
      <c r="D2200" s="6" t="n">
        <v>0</v>
      </c>
      <c r="E2200" s="10">
        <f>IF(D2200=1, IF(OR(C2200&lt;10, C2200&gt;=15),1,0), IF(OR(C2200&lt;7, C2200&gt;=18),1,0))</f>
        <v/>
      </c>
      <c r="F2200" s="11" t="n">
        <v>0.695</v>
      </c>
      <c r="G2200" s="12">
        <f>0.85*8</f>
        <v/>
      </c>
      <c r="H2200" s="12">
        <f>F2200-G2200</f>
        <v/>
      </c>
      <c r="I2200" s="10">
        <f>IF(E2200=0,"Fora",IF(E2199=0,"Carg xar",IF(H2200&lt;0,IF(M2200&lt;0.9,"Carg FV","Stby"),IF(M2200&gt;P2200,"V2H",IF(M2200&lt;0.9,"Carg xar","Stby")))))</f>
        <v/>
      </c>
      <c r="J2200" s="12">
        <f>IF(OR(I2200="Carg FV",I2200="Carg xar"),MIN(IF(I2200="Carg FV",ABS(H2200),7.4),7.4,MAX(0,(0.9-M2200)*40)*0.95),0)</f>
        <v/>
      </c>
      <c r="K2200" s="12">
        <f>IF(I2200="V2H",MIN(MAX(0,H2200),7.4,MAX(0,(M2200-P2200)*40)*0.95),0)</f>
        <v/>
      </c>
      <c r="L2200" s="12">
        <f>IF(E2200=0,0,MAX(0,H2200-K2200))</f>
        <v/>
      </c>
      <c r="M2200" s="13">
        <f>M2199+J2199/40-IF(I2199="V2H",K2199/(0.95*40),0)-IF(E2200=0,IF(E2199=1,IF(D2200=1,30,40)*0.18/(2*40),0),0)-IF(E2200=1,IF(E2199=0,IF(D2200=1,30,40)*0.18/(2*40),0),0)</f>
        <v/>
      </c>
      <c r="N2200" s="14" t="n">
        <v>0.2</v>
      </c>
      <c r="O2200" s="15">
        <f>K2200*N2200</f>
        <v/>
      </c>
      <c r="P2200">
        <f>IF(E2200=0,0.3,IF(D2200=1,IF(C2200&gt;=Params!$B$13-3,IF(C2200&lt;Params!$B$13,Params!$B$20,0.3),0.3),IF(C2200&gt;=Params!$B$15-3,IF(C2200&lt;Params!$B$15,Params!$B$21,0.3),0.3)))</f>
        <v/>
      </c>
    </row>
    <row r="2201" ht="15" customHeight="1" s="1">
      <c r="A2201" s="9" t="n">
        <v>2198</v>
      </c>
      <c r="B2201" s="6" t="inlineStr">
        <is>
          <t>02/04</t>
        </is>
      </c>
      <c r="C2201" s="6" t="n">
        <v>13</v>
      </c>
      <c r="D2201" s="6" t="n">
        <v>0</v>
      </c>
      <c r="E2201" s="10">
        <f>IF(D2201=1, IF(OR(C2201&lt;10, C2201&gt;=15),1,0), IF(OR(C2201&lt;7, C2201&gt;=18),1,0))</f>
        <v/>
      </c>
      <c r="F2201" s="11" t="n">
        <v>1.802</v>
      </c>
      <c r="G2201" s="12">
        <f>0.82*8</f>
        <v/>
      </c>
      <c r="H2201" s="12">
        <f>F2201-G2201</f>
        <v/>
      </c>
      <c r="I2201" s="10">
        <f>IF(E2201=0,"Fora",IF(E2200=0,"Carg xar",IF(H2201&lt;0,IF(M2201&lt;0.9,"Carg FV","Stby"),IF(M2201&gt;P2201,"V2H",IF(M2201&lt;0.9,"Carg xar","Stby")))))</f>
        <v/>
      </c>
      <c r="J2201" s="12">
        <f>IF(OR(I2201="Carg FV",I2201="Carg xar"),MIN(IF(I2201="Carg FV",ABS(H2201),7.4),7.4,MAX(0,(0.9-M2201)*40)*0.95),0)</f>
        <v/>
      </c>
      <c r="K2201" s="12">
        <f>IF(I2201="V2H",MIN(MAX(0,H2201),7.4,MAX(0,(M2201-P2201)*40)*0.95),0)</f>
        <v/>
      </c>
      <c r="L2201" s="12">
        <f>IF(E2201=0,0,MAX(0,H2201-K2201))</f>
        <v/>
      </c>
      <c r="M2201" s="13">
        <f>M2200+J2200/40-IF(I2200="V2H",K2200/(0.95*40),0)-IF(E2201=0,IF(E2200=1,IF(D2201=1,30,40)*0.18/(2*40),0),0)-IF(E2201=1,IF(E2200=0,IF(D2201=1,30,40)*0.18/(2*40),0),0)</f>
        <v/>
      </c>
      <c r="N2201" s="14" t="n">
        <v>0.2</v>
      </c>
      <c r="O2201" s="15">
        <f>K2201*N2201</f>
        <v/>
      </c>
      <c r="P2201">
        <f>IF(E2201=0,0.3,IF(D2201=1,IF(C2201&gt;=Params!$B$13-3,IF(C2201&lt;Params!$B$13,Params!$B$20,0.3),0.3),IF(C2201&gt;=Params!$B$15-3,IF(C2201&lt;Params!$B$15,Params!$B$21,0.3),0.3)))</f>
        <v/>
      </c>
    </row>
    <row r="2202" ht="15" customHeight="1" s="1">
      <c r="A2202" s="9" t="n">
        <v>2199</v>
      </c>
      <c r="B2202" s="6" t="inlineStr">
        <is>
          <t>02/04</t>
        </is>
      </c>
      <c r="C2202" s="6" t="n">
        <v>14</v>
      </c>
      <c r="D2202" s="6" t="n">
        <v>0</v>
      </c>
      <c r="E2202" s="10">
        <f>IF(D2202=1, IF(OR(C2202&lt;10, C2202&gt;=15),1,0), IF(OR(C2202&lt;7, C2202&gt;=18),1,0))</f>
        <v/>
      </c>
      <c r="F2202" s="11" t="n">
        <v>1.963</v>
      </c>
      <c r="G2202" s="12">
        <f>0.72*8</f>
        <v/>
      </c>
      <c r="H2202" s="12">
        <f>F2202-G2202</f>
        <v/>
      </c>
      <c r="I2202" s="10">
        <f>IF(E2202=0,"Fora",IF(E2201=0,"Carg xar",IF(H2202&lt;0,IF(M2202&lt;0.9,"Carg FV","Stby"),IF(M2202&gt;P2202,"V2H",IF(M2202&lt;0.9,"Carg xar","Stby")))))</f>
        <v/>
      </c>
      <c r="J2202" s="12">
        <f>IF(OR(I2202="Carg FV",I2202="Carg xar"),MIN(IF(I2202="Carg FV",ABS(H2202),7.4),7.4,MAX(0,(0.9-M2202)*40)*0.95),0)</f>
        <v/>
      </c>
      <c r="K2202" s="12">
        <f>IF(I2202="V2H",MIN(MAX(0,H2202),7.4,MAX(0,(M2202-P2202)*40)*0.95),0)</f>
        <v/>
      </c>
      <c r="L2202" s="12">
        <f>IF(E2202=0,0,MAX(0,H2202-K2202))</f>
        <v/>
      </c>
      <c r="M2202" s="13">
        <f>M2201+J2201/40-IF(I2201="V2H",K2201/(0.95*40),0)-IF(E2202=0,IF(E2201=1,IF(D2202=1,30,40)*0.18/(2*40),0),0)-IF(E2202=1,IF(E2201=0,IF(D2202=1,30,40)*0.18/(2*40),0),0)</f>
        <v/>
      </c>
      <c r="N2202" s="14" t="n">
        <v>0.15</v>
      </c>
      <c r="O2202" s="15">
        <f>K2202*N2202</f>
        <v/>
      </c>
      <c r="P2202">
        <f>IF(E2202=0,0.3,IF(D2202=1,IF(C2202&gt;=Params!$B$13-3,IF(C2202&lt;Params!$B$13,Params!$B$20,0.3),0.3),IF(C2202&gt;=Params!$B$15-3,IF(C2202&lt;Params!$B$15,Params!$B$21,0.3),0.3)))</f>
        <v/>
      </c>
    </row>
    <row r="2203" ht="15" customHeight="1" s="1">
      <c r="A2203" s="9" t="n">
        <v>2200</v>
      </c>
      <c r="B2203" s="6" t="inlineStr">
        <is>
          <t>02/04</t>
        </is>
      </c>
      <c r="C2203" s="6" t="n">
        <v>15</v>
      </c>
      <c r="D2203" s="6" t="n">
        <v>0</v>
      </c>
      <c r="E2203" s="10">
        <f>IF(D2203=1, IF(OR(C2203&lt;10, C2203&gt;=15),1,0), IF(OR(C2203&lt;7, C2203&gt;=18),1,0))</f>
        <v/>
      </c>
      <c r="F2203" s="11" t="n">
        <v>1.879</v>
      </c>
      <c r="G2203" s="12">
        <f>0.55*8</f>
        <v/>
      </c>
      <c r="H2203" s="12">
        <f>F2203-G2203</f>
        <v/>
      </c>
      <c r="I2203" s="10">
        <f>IF(E2203=0,"Fora",IF(E2202=0,"Carg xar",IF(H2203&lt;0,IF(M2203&lt;0.9,"Carg FV","Stby"),IF(M2203&gt;P2203,"V2H",IF(M2203&lt;0.9,"Carg xar","Stby")))))</f>
        <v/>
      </c>
      <c r="J2203" s="12">
        <f>IF(OR(I2203="Carg FV",I2203="Carg xar"),MIN(IF(I2203="Carg FV",ABS(H2203),7.4),7.4,MAX(0,(0.9-M2203)*40)*0.95),0)</f>
        <v/>
      </c>
      <c r="K2203" s="12">
        <f>IF(I2203="V2H",MIN(MAX(0,H2203),7.4,MAX(0,(M2203-P2203)*40)*0.95),0)</f>
        <v/>
      </c>
      <c r="L2203" s="12">
        <f>IF(E2203=0,0,MAX(0,H2203-K2203))</f>
        <v/>
      </c>
      <c r="M2203" s="13">
        <f>M2202+J2202/40-IF(I2202="V2H",K2202/(0.95*40),0)-IF(E2203=0,IF(E2202=1,IF(D2203=1,30,40)*0.18/(2*40),0),0)-IF(E2203=1,IF(E2202=0,IF(D2203=1,30,40)*0.18/(2*40),0),0)</f>
        <v/>
      </c>
      <c r="N2203" s="14" t="n">
        <v>0.15</v>
      </c>
      <c r="O2203" s="15">
        <f>K2203*N2203</f>
        <v/>
      </c>
      <c r="P2203">
        <f>IF(E2203=0,0.3,IF(D2203=1,IF(C2203&gt;=Params!$B$13-3,IF(C2203&lt;Params!$B$13,Params!$B$20,0.3),0.3),IF(C2203&gt;=Params!$B$15-3,IF(C2203&lt;Params!$B$15,Params!$B$21,0.3),0.3)))</f>
        <v/>
      </c>
    </row>
    <row r="2204" ht="15" customHeight="1" s="1">
      <c r="A2204" s="9" t="n">
        <v>2201</v>
      </c>
      <c r="B2204" s="6" t="inlineStr">
        <is>
          <t>02/04</t>
        </is>
      </c>
      <c r="C2204" s="6" t="n">
        <v>16</v>
      </c>
      <c r="D2204" s="6" t="n">
        <v>0</v>
      </c>
      <c r="E2204" s="10">
        <f>IF(D2204=1, IF(OR(C2204&lt;10, C2204&gt;=15),1,0), IF(OR(C2204&lt;7, C2204&gt;=18),1,0))</f>
        <v/>
      </c>
      <c r="F2204" s="11" t="n">
        <v>2.133</v>
      </c>
      <c r="G2204" s="12">
        <f>0.35*8</f>
        <v/>
      </c>
      <c r="H2204" s="12">
        <f>F2204-G2204</f>
        <v/>
      </c>
      <c r="I2204" s="10">
        <f>IF(E2204=0,"Fora",IF(E2203=0,"Carg xar",IF(H2204&lt;0,IF(M2204&lt;0.9,"Carg FV","Stby"),IF(M2204&gt;P2204,"V2H",IF(M2204&lt;0.9,"Carg xar","Stby")))))</f>
        <v/>
      </c>
      <c r="J2204" s="12">
        <f>IF(OR(I2204="Carg FV",I2204="Carg xar"),MIN(IF(I2204="Carg FV",ABS(H2204),7.4),7.4,MAX(0,(0.9-M2204)*40)*0.95),0)</f>
        <v/>
      </c>
      <c r="K2204" s="12">
        <f>IF(I2204="V2H",MIN(MAX(0,H2204),7.4,MAX(0,(M2204-P2204)*40)*0.95),0)</f>
        <v/>
      </c>
      <c r="L2204" s="12">
        <f>IF(E2204=0,0,MAX(0,H2204-K2204))</f>
        <v/>
      </c>
      <c r="M2204" s="13">
        <f>M2203+J2203/40-IF(I2203="V2H",K2203/(0.95*40),0)-IF(E2204=0,IF(E2203=1,IF(D2204=1,30,40)*0.18/(2*40),0),0)-IF(E2204=1,IF(E2203=0,IF(D2204=1,30,40)*0.18/(2*40),0),0)</f>
        <v/>
      </c>
      <c r="N2204" s="14" t="n">
        <v>0.15</v>
      </c>
      <c r="O2204" s="15">
        <f>K2204*N2204</f>
        <v/>
      </c>
      <c r="P2204">
        <f>IF(E2204=0,0.3,IF(D2204=1,IF(C2204&gt;=Params!$B$13-3,IF(C2204&lt;Params!$B$13,Params!$B$20,0.3),0.3),IF(C2204&gt;=Params!$B$15-3,IF(C2204&lt;Params!$B$15,Params!$B$21,0.3),0.3)))</f>
        <v/>
      </c>
    </row>
    <row r="2205" ht="15" customHeight="1" s="1">
      <c r="A2205" s="9" t="n">
        <v>2202</v>
      </c>
      <c r="B2205" s="6" t="inlineStr">
        <is>
          <t>02/04</t>
        </is>
      </c>
      <c r="C2205" s="6" t="n">
        <v>17</v>
      </c>
      <c r="D2205" s="6" t="n">
        <v>0</v>
      </c>
      <c r="E2205" s="10">
        <f>IF(D2205=1, IF(OR(C2205&lt;10, C2205&gt;=15),1,0), IF(OR(C2205&lt;7, C2205&gt;=18),1,0))</f>
        <v/>
      </c>
      <c r="F2205" s="11" t="n">
        <v>1.501</v>
      </c>
      <c r="G2205" s="12">
        <f>0.15*8</f>
        <v/>
      </c>
      <c r="H2205" s="12">
        <f>F2205-G2205</f>
        <v/>
      </c>
      <c r="I2205" s="10">
        <f>IF(E2205=0,"Fora",IF(E2204=0,"Carg xar",IF(H2205&lt;0,IF(M2205&lt;0.9,"Carg FV","Stby"),IF(M2205&gt;P2205,"V2H",IF(M2205&lt;0.9,"Carg xar","Stby")))))</f>
        <v/>
      </c>
      <c r="J2205" s="12">
        <f>IF(OR(I2205="Carg FV",I2205="Carg xar"),MIN(IF(I2205="Carg FV",ABS(H2205),7.4),7.4,MAX(0,(0.9-M2205)*40)*0.95),0)</f>
        <v/>
      </c>
      <c r="K2205" s="12">
        <f>IF(I2205="V2H",MIN(MAX(0,H2205),7.4,MAX(0,(M2205-P2205)*40)*0.95),0)</f>
        <v/>
      </c>
      <c r="L2205" s="12">
        <f>IF(E2205=0,0,MAX(0,H2205-K2205))</f>
        <v/>
      </c>
      <c r="M2205" s="13">
        <f>M2204+J2204/40-IF(I2204="V2H",K2204/(0.95*40),0)-IF(E2205=0,IF(E2204=1,IF(D2205=1,30,40)*0.18/(2*40),0),0)-IF(E2205=1,IF(E2204=0,IF(D2205=1,30,40)*0.18/(2*40),0),0)</f>
        <v/>
      </c>
      <c r="N2205" s="14" t="n">
        <v>0.15</v>
      </c>
      <c r="O2205" s="15">
        <f>K2205*N2205</f>
        <v/>
      </c>
      <c r="P2205">
        <f>IF(E2205=0,0.3,IF(D2205=1,IF(C2205&gt;=Params!$B$13-3,IF(C2205&lt;Params!$B$13,Params!$B$20,0.3),0.3),IF(C2205&gt;=Params!$B$15-3,IF(C2205&lt;Params!$B$15,Params!$B$21,0.3),0.3)))</f>
        <v/>
      </c>
    </row>
    <row r="2206" ht="15" customHeight="1" s="1">
      <c r="A2206" s="9" t="n">
        <v>2203</v>
      </c>
      <c r="B2206" s="6" t="inlineStr">
        <is>
          <t>02/04</t>
        </is>
      </c>
      <c r="C2206" s="6" t="n">
        <v>18</v>
      </c>
      <c r="D2206" s="6" t="n">
        <v>0</v>
      </c>
      <c r="E2206" s="10">
        <f>IF(D2206=1, IF(OR(C2206&lt;10, C2206&gt;=15),1,0), IF(OR(C2206&lt;7, C2206&gt;=18),1,0))</f>
        <v/>
      </c>
      <c r="F2206" s="11" t="n">
        <v>1.47</v>
      </c>
      <c r="G2206" s="12">
        <f>0.03*8</f>
        <v/>
      </c>
      <c r="H2206" s="12">
        <f>F2206-G2206</f>
        <v/>
      </c>
      <c r="I2206" s="10">
        <f>IF(E2206=0,"Fora",IF(E2205=0,"Carg xar",IF(H2206&lt;0,IF(M2206&lt;0.9,"Carg FV","Stby"),IF(M2206&gt;P2206,"V2H",IF(M2206&lt;0.9,"Carg xar","Stby")))))</f>
        <v/>
      </c>
      <c r="J2206" s="12">
        <f>IF(OR(I2206="Carg FV",I2206="Carg xar"),MIN(IF(I2206="Carg FV",ABS(H2206),7.4),7.4,MAX(0,(0.9-M2206)*40)*0.95),0)</f>
        <v/>
      </c>
      <c r="K2206" s="12">
        <f>IF(I2206="V2H",MIN(MAX(0,H2206),7.4,MAX(0,(M2206-P2206)*40)*0.95),0)</f>
        <v/>
      </c>
      <c r="L2206" s="12">
        <f>IF(E2206=0,0,MAX(0,H2206-K2206))</f>
        <v/>
      </c>
      <c r="M2206" s="13">
        <f>M2205+J2205/40-IF(I2205="V2H",K2205/(0.95*40),0)-IF(E2206=0,IF(E2205=1,IF(D2206=1,30,40)*0.18/(2*40),0),0)-IF(E2206=1,IF(E2205=0,IF(D2206=1,30,40)*0.18/(2*40),0),0)</f>
        <v/>
      </c>
      <c r="N2206" s="14" t="n">
        <v>0.2</v>
      </c>
      <c r="O2206" s="15">
        <f>K2206*N2206</f>
        <v/>
      </c>
      <c r="P2206">
        <f>IF(E2206=0,0.3,IF(D2206=1,IF(C2206&gt;=Params!$B$13-3,IF(C2206&lt;Params!$B$13,Params!$B$20,0.3),0.3),IF(C2206&gt;=Params!$B$15-3,IF(C2206&lt;Params!$B$15,Params!$B$21,0.3),0.3)))</f>
        <v/>
      </c>
    </row>
    <row r="2207" ht="15" customHeight="1" s="1">
      <c r="A2207" s="9" t="n">
        <v>2204</v>
      </c>
      <c r="B2207" s="6" t="inlineStr">
        <is>
          <t>02/04</t>
        </is>
      </c>
      <c r="C2207" s="6" t="n">
        <v>19</v>
      </c>
      <c r="D2207" s="6" t="n">
        <v>0</v>
      </c>
      <c r="E2207" s="10">
        <f>IF(D2207=1, IF(OR(C2207&lt;10, C2207&gt;=15),1,0), IF(OR(C2207&lt;7, C2207&gt;=18),1,0))</f>
        <v/>
      </c>
      <c r="F2207" s="11" t="n">
        <v>1.877</v>
      </c>
      <c r="G2207" s="12">
        <f>0*8</f>
        <v/>
      </c>
      <c r="H2207" s="12">
        <f>F2207-G2207</f>
        <v/>
      </c>
      <c r="I2207" s="10">
        <f>IF(E2207=0,"Fora",IF(E2206=0,"Carg xar",IF(H2207&lt;0,IF(M2207&lt;0.9,"Carg FV","Stby"),IF(M2207&gt;P2207,"V2H",IF(M2207&lt;0.9,"Carg xar","Stby")))))</f>
        <v/>
      </c>
      <c r="J2207" s="12">
        <f>IF(OR(I2207="Carg FV",I2207="Carg xar"),MIN(IF(I2207="Carg FV",ABS(H2207),7.4),7.4,MAX(0,(0.9-M2207)*40)*0.95),0)</f>
        <v/>
      </c>
      <c r="K2207" s="12">
        <f>IF(I2207="V2H",MIN(MAX(0,H2207),7.4,MAX(0,(M2207-P2207)*40)*0.95),0)</f>
        <v/>
      </c>
      <c r="L2207" s="12">
        <f>IF(E2207=0,0,MAX(0,H2207-K2207))</f>
        <v/>
      </c>
      <c r="M2207" s="13">
        <f>M2206+J2206/40-IF(I2206="V2H",K2206/(0.95*40),0)-IF(E2207=0,IF(E2206=1,IF(D2207=1,30,40)*0.18/(2*40),0),0)-IF(E2207=1,IF(E2206=0,IF(D2207=1,30,40)*0.18/(2*40),0),0)</f>
        <v/>
      </c>
      <c r="N2207" s="14" t="n">
        <v>0.2</v>
      </c>
      <c r="O2207" s="15">
        <f>K2207*N2207</f>
        <v/>
      </c>
      <c r="P2207">
        <f>IF(E2207=0,0.3,IF(D2207=1,IF(C2207&gt;=Params!$B$13-3,IF(C2207&lt;Params!$B$13,Params!$B$20,0.3),0.3),IF(C2207&gt;=Params!$B$15-3,IF(C2207&lt;Params!$B$15,Params!$B$21,0.3),0.3)))</f>
        <v/>
      </c>
    </row>
    <row r="2208" ht="15" customHeight="1" s="1">
      <c r="A2208" s="9" t="n">
        <v>2205</v>
      </c>
      <c r="B2208" s="6" t="inlineStr">
        <is>
          <t>02/04</t>
        </is>
      </c>
      <c r="C2208" s="6" t="n">
        <v>20</v>
      </c>
      <c r="D2208" s="6" t="n">
        <v>0</v>
      </c>
      <c r="E2208" s="10">
        <f>IF(D2208=1, IF(OR(C2208&lt;10, C2208&gt;=15),1,0), IF(OR(C2208&lt;7, C2208&gt;=18),1,0))</f>
        <v/>
      </c>
      <c r="F2208" s="11" t="n">
        <v>2.166</v>
      </c>
      <c r="G2208" s="12">
        <f>0*8</f>
        <v/>
      </c>
      <c r="H2208" s="12">
        <f>F2208-G2208</f>
        <v/>
      </c>
      <c r="I2208" s="10">
        <f>IF(E2208=0,"Fora",IF(E2207=0,"Carg xar",IF(H2208&lt;0,IF(M2208&lt;0.9,"Carg FV","Stby"),IF(M2208&gt;P2208,"V2H",IF(M2208&lt;0.9,"Carg xar","Stby")))))</f>
        <v/>
      </c>
      <c r="J2208" s="12">
        <f>IF(OR(I2208="Carg FV",I2208="Carg xar"),MIN(IF(I2208="Carg FV",ABS(H2208),7.4),7.4,MAX(0,(0.9-M2208)*40)*0.95),0)</f>
        <v/>
      </c>
      <c r="K2208" s="12">
        <f>IF(I2208="V2H",MIN(MAX(0,H2208),7.4,MAX(0,(M2208-P2208)*40)*0.95),0)</f>
        <v/>
      </c>
      <c r="L2208" s="12">
        <f>IF(E2208=0,0,MAX(0,H2208-K2208))</f>
        <v/>
      </c>
      <c r="M2208" s="13">
        <f>M2207+J2207/40-IF(I2207="V2H",K2207/(0.95*40),0)-IF(E2208=0,IF(E2207=1,IF(D2208=1,30,40)*0.18/(2*40),0),0)-IF(E2208=1,IF(E2207=0,IF(D2208=1,30,40)*0.18/(2*40),0),0)</f>
        <v/>
      </c>
      <c r="N2208" s="14" t="n">
        <v>0.2</v>
      </c>
      <c r="O2208" s="15">
        <f>K2208*N2208</f>
        <v/>
      </c>
      <c r="P2208">
        <f>IF(E2208=0,0.3,IF(D2208=1,IF(C2208&gt;=Params!$B$13-3,IF(C2208&lt;Params!$B$13,Params!$B$20,0.3),0.3),IF(C2208&gt;=Params!$B$15-3,IF(C2208&lt;Params!$B$15,Params!$B$21,0.3),0.3)))</f>
        <v/>
      </c>
    </row>
    <row r="2209" ht="15" customHeight="1" s="1">
      <c r="A2209" s="9" t="n">
        <v>2206</v>
      </c>
      <c r="B2209" s="6" t="inlineStr">
        <is>
          <t>02/04</t>
        </is>
      </c>
      <c r="C2209" s="6" t="n">
        <v>21</v>
      </c>
      <c r="D2209" s="6" t="n">
        <v>0</v>
      </c>
      <c r="E2209" s="10">
        <f>IF(D2209=1, IF(OR(C2209&lt;10, C2209&gt;=15),1,0), IF(OR(C2209&lt;7, C2209&gt;=18),1,0))</f>
        <v/>
      </c>
      <c r="F2209" s="11" t="n">
        <v>2.015</v>
      </c>
      <c r="G2209" s="12">
        <f>0*8</f>
        <v/>
      </c>
      <c r="H2209" s="12">
        <f>F2209-G2209</f>
        <v/>
      </c>
      <c r="I2209" s="10">
        <f>IF(E2209=0,"Fora",IF(E2208=0,"Carg xar",IF(H2209&lt;0,IF(M2209&lt;0.9,"Carg FV","Stby"),IF(M2209&gt;P2209,"V2H",IF(M2209&lt;0.9,"Carg xar","Stby")))))</f>
        <v/>
      </c>
      <c r="J2209" s="12">
        <f>IF(OR(I2209="Carg FV",I2209="Carg xar"),MIN(IF(I2209="Carg FV",ABS(H2209),7.4),7.4,MAX(0,(0.9-M2209)*40)*0.95),0)</f>
        <v/>
      </c>
      <c r="K2209" s="12">
        <f>IF(I2209="V2H",MIN(MAX(0,H2209),7.4,MAX(0,(M2209-P2209)*40)*0.95),0)</f>
        <v/>
      </c>
      <c r="L2209" s="12">
        <f>IF(E2209=0,0,MAX(0,H2209-K2209))</f>
        <v/>
      </c>
      <c r="M2209" s="13">
        <f>M2208+J2208/40-IF(I2208="V2H",K2208/(0.95*40),0)-IF(E2209=0,IF(E2208=1,IF(D2209=1,30,40)*0.18/(2*40),0),0)-IF(E2209=1,IF(E2208=0,IF(D2209=1,30,40)*0.18/(2*40),0),0)</f>
        <v/>
      </c>
      <c r="N2209" s="14" t="n">
        <v>0.2</v>
      </c>
      <c r="O2209" s="15">
        <f>K2209*N2209</f>
        <v/>
      </c>
      <c r="P2209">
        <f>IF(E2209=0,0.3,IF(D2209=1,IF(C2209&gt;=Params!$B$13-3,IF(C2209&lt;Params!$B$13,Params!$B$20,0.3),0.3),IF(C2209&gt;=Params!$B$15-3,IF(C2209&lt;Params!$B$15,Params!$B$21,0.3),0.3)))</f>
        <v/>
      </c>
    </row>
    <row r="2210" ht="15" customHeight="1" s="1">
      <c r="A2210" s="9" t="n">
        <v>2207</v>
      </c>
      <c r="B2210" s="6" t="inlineStr">
        <is>
          <t>02/04</t>
        </is>
      </c>
      <c r="C2210" s="6" t="n">
        <v>22</v>
      </c>
      <c r="D2210" s="6" t="n">
        <v>0</v>
      </c>
      <c r="E2210" s="10">
        <f>IF(D2210=1, IF(OR(C2210&lt;10, C2210&gt;=15),1,0), IF(OR(C2210&lt;7, C2210&gt;=18),1,0))</f>
        <v/>
      </c>
      <c r="F2210" s="11" t="n">
        <v>1.814</v>
      </c>
      <c r="G2210" s="12">
        <f>0*8</f>
        <v/>
      </c>
      <c r="H2210" s="12">
        <f>F2210-G2210</f>
        <v/>
      </c>
      <c r="I2210" s="10">
        <f>IF(E2210=0,"Fora",IF(E2209=0,"Carg xar",IF(H2210&lt;0,IF(M2210&lt;0.9,"Carg FV","Stby"),IF(M2210&gt;P2210,"V2H",IF(M2210&lt;0.9,"Carg xar","Stby")))))</f>
        <v/>
      </c>
      <c r="J2210" s="12">
        <f>IF(OR(I2210="Carg FV",I2210="Carg xar"),MIN(IF(I2210="Carg FV",ABS(H2210),7.4),7.4,MAX(0,(0.9-M2210)*40)*0.95),0)</f>
        <v/>
      </c>
      <c r="K2210" s="12">
        <f>IF(I2210="V2H",MIN(MAX(0,H2210),7.4,MAX(0,(M2210-P2210)*40)*0.95),0)</f>
        <v/>
      </c>
      <c r="L2210" s="12">
        <f>IF(E2210=0,0,MAX(0,H2210-K2210))</f>
        <v/>
      </c>
      <c r="M2210" s="13">
        <f>M2209+J2209/40-IF(I2209="V2H",K2209/(0.95*40),0)-IF(E2210=0,IF(E2209=1,IF(D2210=1,30,40)*0.18/(2*40),0),0)-IF(E2210=1,IF(E2209=0,IF(D2210=1,30,40)*0.18/(2*40),0),0)</f>
        <v/>
      </c>
      <c r="N2210" s="14" t="n">
        <v>0.15</v>
      </c>
      <c r="O2210" s="15">
        <f>K2210*N2210</f>
        <v/>
      </c>
      <c r="P2210">
        <f>IF(E2210=0,0.3,IF(D2210=1,IF(C2210&gt;=Params!$B$13-3,IF(C2210&lt;Params!$B$13,Params!$B$20,0.3),0.3),IF(C2210&gt;=Params!$B$15-3,IF(C2210&lt;Params!$B$15,Params!$B$21,0.3),0.3)))</f>
        <v/>
      </c>
    </row>
    <row r="2211" ht="15" customHeight="1" s="1">
      <c r="A2211" s="9" t="n">
        <v>2208</v>
      </c>
      <c r="B2211" s="6" t="inlineStr">
        <is>
          <t>02/04</t>
        </is>
      </c>
      <c r="C2211" s="6" t="n">
        <v>23</v>
      </c>
      <c r="D2211" s="6" t="n">
        <v>0</v>
      </c>
      <c r="E2211" s="10">
        <f>IF(D2211=1, IF(OR(C2211&lt;10, C2211&gt;=15),1,0), IF(OR(C2211&lt;7, C2211&gt;=18),1,0))</f>
        <v/>
      </c>
      <c r="F2211" s="11" t="n">
        <v>1.837</v>
      </c>
      <c r="G2211" s="12">
        <f>0*8</f>
        <v/>
      </c>
      <c r="H2211" s="12">
        <f>F2211-G2211</f>
        <v/>
      </c>
      <c r="I2211" s="10">
        <f>IF(E2211=0,"Fora",IF(E2210=0,"Carg xar",IF(H2211&lt;0,IF(M2211&lt;0.9,"Carg FV","Stby"),IF(M2211&gt;P2211,"V2H",IF(M2211&lt;0.9,"Carg xar","Stby")))))</f>
        <v/>
      </c>
      <c r="J2211" s="12">
        <f>IF(OR(I2211="Carg FV",I2211="Carg xar"),MIN(IF(I2211="Carg FV",ABS(H2211),7.4),7.4,MAX(0,(0.9-M2211)*40)*0.95),0)</f>
        <v/>
      </c>
      <c r="K2211" s="12">
        <f>IF(I2211="V2H",MIN(MAX(0,H2211),7.4,MAX(0,(M2211-P2211)*40)*0.95),0)</f>
        <v/>
      </c>
      <c r="L2211" s="12">
        <f>IF(E2211=0,0,MAX(0,H2211-K2211))</f>
        <v/>
      </c>
      <c r="M2211" s="13">
        <f>M2210+J2210/40-IF(I2210="V2H",K2210/(0.95*40),0)-IF(E2211=0,IF(E2210=1,IF(D2211=1,30,40)*0.18/(2*40),0),0)-IF(E2211=1,IF(E2210=0,IF(D2211=1,30,40)*0.18/(2*40),0),0)</f>
        <v/>
      </c>
      <c r="N2211" s="14" t="n">
        <v>0.15</v>
      </c>
      <c r="O2211" s="15">
        <f>K2211*N2211</f>
        <v/>
      </c>
      <c r="P2211">
        <f>IF(E2211=0,0.3,IF(D2211=1,IF(C2211&gt;=Params!$B$13-3,IF(C2211&lt;Params!$B$13,Params!$B$20,0.3),0.3),IF(C2211&gt;=Params!$B$15-3,IF(C2211&lt;Params!$B$15,Params!$B$21,0.3),0.3)))</f>
        <v/>
      </c>
    </row>
    <row r="2212" ht="15" customHeight="1" s="1">
      <c r="A2212" s="9" t="n">
        <v>2209</v>
      </c>
      <c r="B2212" s="6" t="inlineStr">
        <is>
          <t>03/04</t>
        </is>
      </c>
      <c r="C2212" s="6" t="n">
        <v>0</v>
      </c>
      <c r="D2212" s="6" t="n">
        <v>0</v>
      </c>
      <c r="E2212" s="10">
        <f>IF(D2212=1, IF(OR(C2212&lt;10, C2212&gt;=15),1,0), IF(OR(C2212&lt;7, C2212&gt;=18),1,0))</f>
        <v/>
      </c>
      <c r="F2212" s="11" t="n">
        <v>2.343</v>
      </c>
      <c r="G2212" s="12">
        <f>0*8</f>
        <v/>
      </c>
      <c r="H2212" s="12">
        <f>F2212-G2212</f>
        <v/>
      </c>
      <c r="I2212" s="10">
        <f>IF(E2212=0,"Fora",IF(E2211=0,"Carg xar",IF(H2212&lt;0,IF(M2212&lt;0.9,"Carg FV","Stby"),IF(M2212&gt;P2212,"V2H",IF(M2212&lt;0.9,"Carg xar","Stby")))))</f>
        <v/>
      </c>
      <c r="J2212" s="12">
        <f>IF(OR(I2212="Carg FV",I2212="Carg xar"),MIN(IF(I2212="Carg FV",ABS(H2212),7.4),7.4,MAX(0,(0.9-M2212)*40)*0.95),0)</f>
        <v/>
      </c>
      <c r="K2212" s="12">
        <f>IF(I2212="V2H",MIN(MAX(0,H2212),7.4,MAX(0,(M2212-P2212)*40)*0.95),0)</f>
        <v/>
      </c>
      <c r="L2212" s="12">
        <f>IF(E2212=0,0,MAX(0,H2212-K2212))</f>
        <v/>
      </c>
      <c r="M2212" s="13">
        <f>M2211+J2211/40-IF(I2211="V2H",K2211/(0.95*40),0)-IF(E2212=0,IF(E2211=1,IF(D2212=1,30,40)*0.18/(2*40),0),0)-IF(E2212=1,IF(E2211=0,IF(D2212=1,30,40)*0.18/(2*40),0),0)</f>
        <v/>
      </c>
      <c r="N2212" s="14" t="n">
        <v>0.09</v>
      </c>
      <c r="O2212" s="15">
        <f>K2212*N2212</f>
        <v/>
      </c>
      <c r="P2212">
        <f>IF(E2212=0,0.3,IF(D2212=1,IF(C2212&gt;=Params!$B$13-3,IF(C2212&lt;Params!$B$13,Params!$B$20,0.3),0.3),IF(C2212&gt;=Params!$B$15-3,IF(C2212&lt;Params!$B$15,Params!$B$21,0.3),0.3)))</f>
        <v/>
      </c>
    </row>
    <row r="2213" ht="15" customHeight="1" s="1">
      <c r="A2213" s="9" t="n">
        <v>2210</v>
      </c>
      <c r="B2213" s="6" t="inlineStr">
        <is>
          <t>03/04</t>
        </is>
      </c>
      <c r="C2213" s="6" t="n">
        <v>1</v>
      </c>
      <c r="D2213" s="6" t="n">
        <v>0</v>
      </c>
      <c r="E2213" s="10">
        <f>IF(D2213=1, IF(OR(C2213&lt;10, C2213&gt;=15),1,0), IF(OR(C2213&lt;7, C2213&gt;=18),1,0))</f>
        <v/>
      </c>
      <c r="F2213" s="11" t="n">
        <v>2.018</v>
      </c>
      <c r="G2213" s="12">
        <f>0*8</f>
        <v/>
      </c>
      <c r="H2213" s="12">
        <f>F2213-G2213</f>
        <v/>
      </c>
      <c r="I2213" s="10">
        <f>IF(E2213=0,"Fora",IF(E2212=0,"Carg xar",IF(H2213&lt;0,IF(M2213&lt;0.9,"Carg FV","Stby"),IF(M2213&gt;P2213,"V2H",IF(M2213&lt;0.9,"Carg xar","Stby")))))</f>
        <v/>
      </c>
      <c r="J2213" s="12">
        <f>IF(OR(I2213="Carg FV",I2213="Carg xar"),MIN(IF(I2213="Carg FV",ABS(H2213),7.4),7.4,MAX(0,(0.9-M2213)*40)*0.95),0)</f>
        <v/>
      </c>
      <c r="K2213" s="12">
        <f>IF(I2213="V2H",MIN(MAX(0,H2213),7.4,MAX(0,(M2213-P2213)*40)*0.95),0)</f>
        <v/>
      </c>
      <c r="L2213" s="12">
        <f>IF(E2213=0,0,MAX(0,H2213-K2213))</f>
        <v/>
      </c>
      <c r="M2213" s="13">
        <f>M2212+J2212/40-IF(I2212="V2H",K2212/(0.95*40),0)-IF(E2213=0,IF(E2212=1,IF(D2213=1,30,40)*0.18/(2*40),0),0)-IF(E2213=1,IF(E2212=0,IF(D2213=1,30,40)*0.18/(2*40),0),0)</f>
        <v/>
      </c>
      <c r="N2213" s="14" t="n">
        <v>0.09</v>
      </c>
      <c r="O2213" s="15">
        <f>K2213*N2213</f>
        <v/>
      </c>
      <c r="P2213">
        <f>IF(E2213=0,0.3,IF(D2213=1,IF(C2213&gt;=Params!$B$13-3,IF(C2213&lt;Params!$B$13,Params!$B$20,0.3),0.3),IF(C2213&gt;=Params!$B$15-3,IF(C2213&lt;Params!$B$15,Params!$B$21,0.3),0.3)))</f>
        <v/>
      </c>
    </row>
    <row r="2214" ht="15" customHeight="1" s="1">
      <c r="A2214" s="9" t="n">
        <v>2211</v>
      </c>
      <c r="B2214" s="6" t="inlineStr">
        <is>
          <t>03/04</t>
        </is>
      </c>
      <c r="C2214" s="6" t="n">
        <v>2</v>
      </c>
      <c r="D2214" s="6" t="n">
        <v>0</v>
      </c>
      <c r="E2214" s="10">
        <f>IF(D2214=1, IF(OR(C2214&lt;10, C2214&gt;=15),1,0), IF(OR(C2214&lt;7, C2214&gt;=18),1,0))</f>
        <v/>
      </c>
      <c r="F2214" s="11" t="n">
        <v>1.701</v>
      </c>
      <c r="G2214" s="12">
        <f>0*8</f>
        <v/>
      </c>
      <c r="H2214" s="12">
        <f>F2214-G2214</f>
        <v/>
      </c>
      <c r="I2214" s="10">
        <f>IF(E2214=0,"Fora",IF(E2213=0,"Carg xar",IF(H2214&lt;0,IF(M2214&lt;0.9,"Carg FV","Stby"),IF(M2214&gt;P2214,"V2H",IF(M2214&lt;0.9,"Carg xar","Stby")))))</f>
        <v/>
      </c>
      <c r="J2214" s="12">
        <f>IF(OR(I2214="Carg FV",I2214="Carg xar"),MIN(IF(I2214="Carg FV",ABS(H2214),7.4),7.4,MAX(0,(0.9-M2214)*40)*0.95),0)</f>
        <v/>
      </c>
      <c r="K2214" s="12">
        <f>IF(I2214="V2H",MIN(MAX(0,H2214),7.4,MAX(0,(M2214-P2214)*40)*0.95),0)</f>
        <v/>
      </c>
      <c r="L2214" s="12">
        <f>IF(E2214=0,0,MAX(0,H2214-K2214))</f>
        <v/>
      </c>
      <c r="M2214" s="13">
        <f>M2213+J2213/40-IF(I2213="V2H",K2213/(0.95*40),0)-IF(E2214=0,IF(E2213=1,IF(D2214=1,30,40)*0.18/(2*40),0),0)-IF(E2214=1,IF(E2213=0,IF(D2214=1,30,40)*0.18/(2*40),0),0)</f>
        <v/>
      </c>
      <c r="N2214" s="14" t="n">
        <v>0.09</v>
      </c>
      <c r="O2214" s="15">
        <f>K2214*N2214</f>
        <v/>
      </c>
      <c r="P2214">
        <f>IF(E2214=0,0.3,IF(D2214=1,IF(C2214&gt;=Params!$B$13-3,IF(C2214&lt;Params!$B$13,Params!$B$20,0.3),0.3),IF(C2214&gt;=Params!$B$15-3,IF(C2214&lt;Params!$B$15,Params!$B$21,0.3),0.3)))</f>
        <v/>
      </c>
    </row>
    <row r="2215" ht="15" customHeight="1" s="1">
      <c r="A2215" s="9" t="n">
        <v>2212</v>
      </c>
      <c r="B2215" s="6" t="inlineStr">
        <is>
          <t>03/04</t>
        </is>
      </c>
      <c r="C2215" s="6" t="n">
        <v>3</v>
      </c>
      <c r="D2215" s="6" t="n">
        <v>0</v>
      </c>
      <c r="E2215" s="10">
        <f>IF(D2215=1, IF(OR(C2215&lt;10, C2215&gt;=15),1,0), IF(OR(C2215&lt;7, C2215&gt;=18),1,0))</f>
        <v/>
      </c>
      <c r="F2215" s="11" t="n">
        <v>1.891</v>
      </c>
      <c r="G2215" s="12">
        <f>0*8</f>
        <v/>
      </c>
      <c r="H2215" s="12">
        <f>F2215-G2215</f>
        <v/>
      </c>
      <c r="I2215" s="10">
        <f>IF(E2215=0,"Fora",IF(E2214=0,"Carg xar",IF(H2215&lt;0,IF(M2215&lt;0.9,"Carg FV","Stby"),IF(M2215&gt;P2215,"V2H",IF(M2215&lt;0.9,"Carg xar","Stby")))))</f>
        <v/>
      </c>
      <c r="J2215" s="12">
        <f>IF(OR(I2215="Carg FV",I2215="Carg xar"),MIN(IF(I2215="Carg FV",ABS(H2215),7.4),7.4,MAX(0,(0.9-M2215)*40)*0.95),0)</f>
        <v/>
      </c>
      <c r="K2215" s="12">
        <f>IF(I2215="V2H",MIN(MAX(0,H2215),7.4,MAX(0,(M2215-P2215)*40)*0.95),0)</f>
        <v/>
      </c>
      <c r="L2215" s="12">
        <f>IF(E2215=0,0,MAX(0,H2215-K2215))</f>
        <v/>
      </c>
      <c r="M2215" s="13">
        <f>M2214+J2214/40-IF(I2214="V2H",K2214/(0.95*40),0)-IF(E2215=0,IF(E2214=1,IF(D2215=1,30,40)*0.18/(2*40),0),0)-IF(E2215=1,IF(E2214=0,IF(D2215=1,30,40)*0.18/(2*40),0),0)</f>
        <v/>
      </c>
      <c r="N2215" s="14" t="n">
        <v>0.09</v>
      </c>
      <c r="O2215" s="15">
        <f>K2215*N2215</f>
        <v/>
      </c>
      <c r="P2215">
        <f>IF(E2215=0,0.3,IF(D2215=1,IF(C2215&gt;=Params!$B$13-3,IF(C2215&lt;Params!$B$13,Params!$B$20,0.3),0.3),IF(C2215&gt;=Params!$B$15-3,IF(C2215&lt;Params!$B$15,Params!$B$21,0.3),0.3)))</f>
        <v/>
      </c>
    </row>
    <row r="2216" ht="15" customHeight="1" s="1">
      <c r="A2216" s="9" t="n">
        <v>2213</v>
      </c>
      <c r="B2216" s="6" t="inlineStr">
        <is>
          <t>03/04</t>
        </is>
      </c>
      <c r="C2216" s="6" t="n">
        <v>4</v>
      </c>
      <c r="D2216" s="6" t="n">
        <v>0</v>
      </c>
      <c r="E2216" s="10">
        <f>IF(D2216=1, IF(OR(C2216&lt;10, C2216&gt;=15),1,0), IF(OR(C2216&lt;7, C2216&gt;=18),1,0))</f>
        <v/>
      </c>
      <c r="F2216" s="11" t="n">
        <v>2.01</v>
      </c>
      <c r="G2216" s="12">
        <f>0*8</f>
        <v/>
      </c>
      <c r="H2216" s="12">
        <f>F2216-G2216</f>
        <v/>
      </c>
      <c r="I2216" s="10">
        <f>IF(E2216=0,"Fora",IF(E2215=0,"Carg xar",IF(H2216&lt;0,IF(M2216&lt;0.9,"Carg FV","Stby"),IF(M2216&gt;P2216,"V2H",IF(M2216&lt;0.9,"Carg xar","Stby")))))</f>
        <v/>
      </c>
      <c r="J2216" s="12">
        <f>IF(OR(I2216="Carg FV",I2216="Carg xar"),MIN(IF(I2216="Carg FV",ABS(H2216),7.4),7.4,MAX(0,(0.9-M2216)*40)*0.95),0)</f>
        <v/>
      </c>
      <c r="K2216" s="12">
        <f>IF(I2216="V2H",MIN(MAX(0,H2216),7.4,MAX(0,(M2216-P2216)*40)*0.95),0)</f>
        <v/>
      </c>
      <c r="L2216" s="12">
        <f>IF(E2216=0,0,MAX(0,H2216-K2216))</f>
        <v/>
      </c>
      <c r="M2216" s="13">
        <f>M2215+J2215/40-IF(I2215="V2H",K2215/(0.95*40),0)-IF(E2216=0,IF(E2215=1,IF(D2216=1,30,40)*0.18/(2*40),0),0)-IF(E2216=1,IF(E2215=0,IF(D2216=1,30,40)*0.18/(2*40),0),0)</f>
        <v/>
      </c>
      <c r="N2216" s="14" t="n">
        <v>0.09</v>
      </c>
      <c r="O2216" s="15">
        <f>K2216*N2216</f>
        <v/>
      </c>
      <c r="P2216">
        <f>IF(E2216=0,0.3,IF(D2216=1,IF(C2216&gt;=Params!$B$13-3,IF(C2216&lt;Params!$B$13,Params!$B$20,0.3),0.3),IF(C2216&gt;=Params!$B$15-3,IF(C2216&lt;Params!$B$15,Params!$B$21,0.3),0.3)))</f>
        <v/>
      </c>
    </row>
    <row r="2217" ht="15" customHeight="1" s="1">
      <c r="A2217" s="9" t="n">
        <v>2214</v>
      </c>
      <c r="B2217" s="6" t="inlineStr">
        <is>
          <t>03/04</t>
        </is>
      </c>
      <c r="C2217" s="6" t="n">
        <v>5</v>
      </c>
      <c r="D2217" s="6" t="n">
        <v>0</v>
      </c>
      <c r="E2217" s="10">
        <f>IF(D2217=1, IF(OR(C2217&lt;10, C2217&gt;=15),1,0), IF(OR(C2217&lt;7, C2217&gt;=18),1,0))</f>
        <v/>
      </c>
      <c r="F2217" s="11" t="n">
        <v>1.906</v>
      </c>
      <c r="G2217" s="12">
        <f>0*8</f>
        <v/>
      </c>
      <c r="H2217" s="12">
        <f>F2217-G2217</f>
        <v/>
      </c>
      <c r="I2217" s="10">
        <f>IF(E2217=0,"Fora",IF(E2216=0,"Carg xar",IF(H2217&lt;0,IF(M2217&lt;0.9,"Carg FV","Stby"),IF(M2217&gt;P2217,"V2H",IF(M2217&lt;0.9,"Carg xar","Stby")))))</f>
        <v/>
      </c>
      <c r="J2217" s="12">
        <f>IF(OR(I2217="Carg FV",I2217="Carg xar"),MIN(IF(I2217="Carg FV",ABS(H2217),7.4),7.4,MAX(0,(0.9-M2217)*40)*0.95),0)</f>
        <v/>
      </c>
      <c r="K2217" s="12">
        <f>IF(I2217="V2H",MIN(MAX(0,H2217),7.4,MAX(0,(M2217-P2217)*40)*0.95),0)</f>
        <v/>
      </c>
      <c r="L2217" s="12">
        <f>IF(E2217=0,0,MAX(0,H2217-K2217))</f>
        <v/>
      </c>
      <c r="M2217" s="13">
        <f>M2216+J2216/40-IF(I2216="V2H",K2216/(0.95*40),0)-IF(E2217=0,IF(E2216=1,IF(D2217=1,30,40)*0.18/(2*40),0),0)-IF(E2217=1,IF(E2216=0,IF(D2217=1,30,40)*0.18/(2*40),0),0)</f>
        <v/>
      </c>
      <c r="N2217" s="14" t="n">
        <v>0.09</v>
      </c>
      <c r="O2217" s="15">
        <f>K2217*N2217</f>
        <v/>
      </c>
      <c r="P2217">
        <f>IF(E2217=0,0.3,IF(D2217=1,IF(C2217&gt;=Params!$B$13-3,IF(C2217&lt;Params!$B$13,Params!$B$20,0.3),0.3),IF(C2217&gt;=Params!$B$15-3,IF(C2217&lt;Params!$B$15,Params!$B$21,0.3),0.3)))</f>
        <v/>
      </c>
    </row>
    <row r="2218" ht="15" customHeight="1" s="1">
      <c r="A2218" s="9" t="n">
        <v>2215</v>
      </c>
      <c r="B2218" s="6" t="inlineStr">
        <is>
          <t>03/04</t>
        </is>
      </c>
      <c r="C2218" s="6" t="n">
        <v>6</v>
      </c>
      <c r="D2218" s="6" t="n">
        <v>0</v>
      </c>
      <c r="E2218" s="10">
        <f>IF(D2218=1, IF(OR(C2218&lt;10, C2218&gt;=15),1,0), IF(OR(C2218&lt;7, C2218&gt;=18),1,0))</f>
        <v/>
      </c>
      <c r="F2218" s="11" t="n">
        <v>2.12</v>
      </c>
      <c r="G2218" s="12">
        <f>0*8</f>
        <v/>
      </c>
      <c r="H2218" s="12">
        <f>F2218-G2218</f>
        <v/>
      </c>
      <c r="I2218" s="10">
        <f>IF(E2218=0,"Fora",IF(E2217=0,"Carg xar",IF(H2218&lt;0,IF(M2218&lt;0.9,"Carg FV","Stby"),IF(M2218&gt;P2218,"V2H",IF(M2218&lt;0.9,"Carg xar","Stby")))))</f>
        <v/>
      </c>
      <c r="J2218" s="12">
        <f>IF(OR(I2218="Carg FV",I2218="Carg xar"),MIN(IF(I2218="Carg FV",ABS(H2218),7.4),7.4,MAX(0,(0.9-M2218)*40)*0.95),0)</f>
        <v/>
      </c>
      <c r="K2218" s="12">
        <f>IF(I2218="V2H",MIN(MAX(0,H2218),7.4,MAX(0,(M2218-P2218)*40)*0.95),0)</f>
        <v/>
      </c>
      <c r="L2218" s="12">
        <f>IF(E2218=0,0,MAX(0,H2218-K2218))</f>
        <v/>
      </c>
      <c r="M2218" s="13">
        <f>M2217+J2217/40-IF(I2217="V2H",K2217/(0.95*40),0)-IF(E2218=0,IF(E2217=1,IF(D2218=1,30,40)*0.18/(2*40),0),0)-IF(E2218=1,IF(E2217=0,IF(D2218=1,30,40)*0.18/(2*40),0),0)</f>
        <v/>
      </c>
      <c r="N2218" s="14" t="n">
        <v>0.09</v>
      </c>
      <c r="O2218" s="15">
        <f>K2218*N2218</f>
        <v/>
      </c>
      <c r="P2218">
        <f>IF(E2218=0,0.3,IF(D2218=1,IF(C2218&gt;=Params!$B$13-3,IF(C2218&lt;Params!$B$13,Params!$B$20,0.3),0.3),IF(C2218&gt;=Params!$B$15-3,IF(C2218&lt;Params!$B$15,Params!$B$21,0.3),0.3)))</f>
        <v/>
      </c>
    </row>
    <row r="2219" ht="15" customHeight="1" s="1">
      <c r="A2219" s="9" t="n">
        <v>2216</v>
      </c>
      <c r="B2219" s="6" t="inlineStr">
        <is>
          <t>03/04</t>
        </is>
      </c>
      <c r="C2219" s="6" t="n">
        <v>7</v>
      </c>
      <c r="D2219" s="6" t="n">
        <v>0</v>
      </c>
      <c r="E2219" s="10">
        <f>IF(D2219=1, IF(OR(C2219&lt;10, C2219&gt;=15),1,0), IF(OR(C2219&lt;7, C2219&gt;=18),1,0))</f>
        <v/>
      </c>
      <c r="F2219" s="11" t="n">
        <v>2.8</v>
      </c>
      <c r="G2219" s="12">
        <f>0.08*8</f>
        <v/>
      </c>
      <c r="H2219" s="12">
        <f>F2219-G2219</f>
        <v/>
      </c>
      <c r="I2219" s="10">
        <f>IF(E2219=0,"Fora",IF(E2218=0,"Carg xar",IF(H2219&lt;0,IF(M2219&lt;0.9,"Carg FV","Stby"),IF(M2219&gt;P2219,"V2H",IF(M2219&lt;0.9,"Carg xar","Stby")))))</f>
        <v/>
      </c>
      <c r="J2219" s="12">
        <f>IF(OR(I2219="Carg FV",I2219="Carg xar"),MIN(IF(I2219="Carg FV",ABS(H2219),7.4),7.4,MAX(0,(0.9-M2219)*40)*0.95),0)</f>
        <v/>
      </c>
      <c r="K2219" s="12">
        <f>IF(I2219="V2H",MIN(MAX(0,H2219),7.4,MAX(0,(M2219-P2219)*40)*0.95),0)</f>
        <v/>
      </c>
      <c r="L2219" s="12">
        <f>IF(E2219=0,0,MAX(0,H2219-K2219))</f>
        <v/>
      </c>
      <c r="M2219" s="13">
        <f>M2218+J2218/40-IF(I2218="V2H",K2218/(0.95*40),0)-IF(E2219=0,IF(E2218=1,IF(D2219=1,30,40)*0.18/(2*40),0),0)-IF(E2219=1,IF(E2218=0,IF(D2219=1,30,40)*0.18/(2*40),0),0)</f>
        <v/>
      </c>
      <c r="N2219" s="14" t="n">
        <v>0.09</v>
      </c>
      <c r="O2219" s="15">
        <f>K2219*N2219</f>
        <v/>
      </c>
      <c r="P2219">
        <f>IF(E2219=0,0.3,IF(D2219=1,IF(C2219&gt;=Params!$B$13-3,IF(C2219&lt;Params!$B$13,Params!$B$20,0.3),0.3),IF(C2219&gt;=Params!$B$15-3,IF(C2219&lt;Params!$B$15,Params!$B$21,0.3),0.3)))</f>
        <v/>
      </c>
    </row>
    <row r="2220" ht="15" customHeight="1" s="1">
      <c r="A2220" s="9" t="n">
        <v>2217</v>
      </c>
      <c r="B2220" s="6" t="inlineStr">
        <is>
          <t>03/04</t>
        </is>
      </c>
      <c r="C2220" s="6" t="n">
        <v>8</v>
      </c>
      <c r="D2220" s="6" t="n">
        <v>0</v>
      </c>
      <c r="E2220" s="10">
        <f>IF(D2220=1, IF(OR(C2220&lt;10, C2220&gt;=15),1,0), IF(OR(C2220&lt;7, C2220&gt;=18),1,0))</f>
        <v/>
      </c>
      <c r="F2220" s="11" t="n">
        <v>1.449</v>
      </c>
      <c r="G2220" s="12">
        <f>0.22*8</f>
        <v/>
      </c>
      <c r="H2220" s="12">
        <f>F2220-G2220</f>
        <v/>
      </c>
      <c r="I2220" s="10">
        <f>IF(E2220=0,"Fora",IF(E2219=0,"Carg xar",IF(H2220&lt;0,IF(M2220&lt;0.9,"Carg FV","Stby"),IF(M2220&gt;P2220,"V2H",IF(M2220&lt;0.9,"Carg xar","Stby")))))</f>
        <v/>
      </c>
      <c r="J2220" s="12">
        <f>IF(OR(I2220="Carg FV",I2220="Carg xar"),MIN(IF(I2220="Carg FV",ABS(H2220),7.4),7.4,MAX(0,(0.9-M2220)*40)*0.95),0)</f>
        <v/>
      </c>
      <c r="K2220" s="12">
        <f>IF(I2220="V2H",MIN(MAX(0,H2220),7.4,MAX(0,(M2220-P2220)*40)*0.95),0)</f>
        <v/>
      </c>
      <c r="L2220" s="12">
        <f>IF(E2220=0,0,MAX(0,H2220-K2220))</f>
        <v/>
      </c>
      <c r="M2220" s="13">
        <f>M2219+J2219/40-IF(I2219="V2H",K2219/(0.95*40),0)-IF(E2220=0,IF(E2219=1,IF(D2220=1,30,40)*0.18/(2*40),0),0)-IF(E2220=1,IF(E2219=0,IF(D2220=1,30,40)*0.18/(2*40),0),0)</f>
        <v/>
      </c>
      <c r="N2220" s="14" t="n">
        <v>0.15</v>
      </c>
      <c r="O2220" s="15">
        <f>K2220*N2220</f>
        <v/>
      </c>
      <c r="P2220">
        <f>IF(E2220=0,0.3,IF(D2220=1,IF(C2220&gt;=Params!$B$13-3,IF(C2220&lt;Params!$B$13,Params!$B$20,0.3),0.3),IF(C2220&gt;=Params!$B$15-3,IF(C2220&lt;Params!$B$15,Params!$B$21,0.3),0.3)))</f>
        <v/>
      </c>
    </row>
    <row r="2221" ht="15" customHeight="1" s="1">
      <c r="A2221" s="9" t="n">
        <v>2218</v>
      </c>
      <c r="B2221" s="6" t="inlineStr">
        <is>
          <t>03/04</t>
        </is>
      </c>
      <c r="C2221" s="6" t="n">
        <v>9</v>
      </c>
      <c r="D2221" s="6" t="n">
        <v>0</v>
      </c>
      <c r="E2221" s="10">
        <f>IF(D2221=1, IF(OR(C2221&lt;10, C2221&gt;=15),1,0), IF(OR(C2221&lt;7, C2221&gt;=18),1,0))</f>
        <v/>
      </c>
      <c r="F2221" s="11" t="n">
        <v>0</v>
      </c>
      <c r="G2221" s="12">
        <f>0.42*8</f>
        <v/>
      </c>
      <c r="H2221" s="12">
        <f>F2221-G2221</f>
        <v/>
      </c>
      <c r="I2221" s="10">
        <f>IF(E2221=0,"Fora",IF(E2220=0,"Carg xar",IF(H2221&lt;0,IF(M2221&lt;0.9,"Carg FV","Stby"),IF(M2221&gt;P2221,"V2H",IF(M2221&lt;0.9,"Carg xar","Stby")))))</f>
        <v/>
      </c>
      <c r="J2221" s="12">
        <f>IF(OR(I2221="Carg FV",I2221="Carg xar"),MIN(IF(I2221="Carg FV",ABS(H2221),7.4),7.4,MAX(0,(0.9-M2221)*40)*0.95),0)</f>
        <v/>
      </c>
      <c r="K2221" s="12">
        <f>IF(I2221="V2H",MIN(MAX(0,H2221),7.4,MAX(0,(M2221-P2221)*40)*0.95),0)</f>
        <v/>
      </c>
      <c r="L2221" s="12">
        <f>IF(E2221=0,0,MAX(0,H2221-K2221))</f>
        <v/>
      </c>
      <c r="M2221" s="13">
        <f>M2220+J2220/40-IF(I2220="V2H",K2220/(0.95*40),0)-IF(E2221=0,IF(E2220=1,IF(D2221=1,30,40)*0.18/(2*40),0),0)-IF(E2221=1,IF(E2220=0,IF(D2221=1,30,40)*0.18/(2*40),0),0)</f>
        <v/>
      </c>
      <c r="N2221" s="14" t="n">
        <v>0.15</v>
      </c>
      <c r="O2221" s="15">
        <f>K2221*N2221</f>
        <v/>
      </c>
      <c r="P2221">
        <f>IF(E2221=0,0.3,IF(D2221=1,IF(C2221&gt;=Params!$B$13-3,IF(C2221&lt;Params!$B$13,Params!$B$20,0.3),0.3),IF(C2221&gt;=Params!$B$15-3,IF(C2221&lt;Params!$B$15,Params!$B$21,0.3),0.3)))</f>
        <v/>
      </c>
    </row>
    <row r="2222" ht="15" customHeight="1" s="1">
      <c r="A2222" s="9" t="n">
        <v>2219</v>
      </c>
      <c r="B2222" s="6" t="inlineStr">
        <is>
          <t>03/04</t>
        </is>
      </c>
      <c r="C2222" s="6" t="n">
        <v>10</v>
      </c>
      <c r="D2222" s="6" t="n">
        <v>0</v>
      </c>
      <c r="E2222" s="10">
        <f>IF(D2222=1, IF(OR(C2222&lt;10, C2222&gt;=15),1,0), IF(OR(C2222&lt;7, C2222&gt;=18),1,0))</f>
        <v/>
      </c>
      <c r="F2222" s="11" t="n">
        <v>0</v>
      </c>
      <c r="G2222" s="12">
        <f>0.62*8</f>
        <v/>
      </c>
      <c r="H2222" s="12">
        <f>F2222-G2222</f>
        <v/>
      </c>
      <c r="I2222" s="10">
        <f>IF(E2222=0,"Fora",IF(E2221=0,"Carg xar",IF(H2222&lt;0,IF(M2222&lt;0.9,"Carg FV","Stby"),IF(M2222&gt;P2222,"V2H",IF(M2222&lt;0.9,"Carg xar","Stby")))))</f>
        <v/>
      </c>
      <c r="J2222" s="12">
        <f>IF(OR(I2222="Carg FV",I2222="Carg xar"),MIN(IF(I2222="Carg FV",ABS(H2222),7.4),7.4,MAX(0,(0.9-M2222)*40)*0.95),0)</f>
        <v/>
      </c>
      <c r="K2222" s="12">
        <f>IF(I2222="V2H",MIN(MAX(0,H2222),7.4,MAX(0,(M2222-P2222)*40)*0.95),0)</f>
        <v/>
      </c>
      <c r="L2222" s="12">
        <f>IF(E2222=0,0,MAX(0,H2222-K2222))</f>
        <v/>
      </c>
      <c r="M2222" s="13">
        <f>M2221+J2221/40-IF(I2221="V2H",K2221/(0.95*40),0)-IF(E2222=0,IF(E2221=1,IF(D2222=1,30,40)*0.18/(2*40),0),0)-IF(E2222=1,IF(E2221=0,IF(D2222=1,30,40)*0.18/(2*40),0),0)</f>
        <v/>
      </c>
      <c r="N2222" s="14" t="n">
        <v>0.2</v>
      </c>
      <c r="O2222" s="15">
        <f>K2222*N2222</f>
        <v/>
      </c>
      <c r="P2222">
        <f>IF(E2222=0,0.3,IF(D2222=1,IF(C2222&gt;=Params!$B$13-3,IF(C2222&lt;Params!$B$13,Params!$B$20,0.3),0.3),IF(C2222&gt;=Params!$B$15-3,IF(C2222&lt;Params!$B$15,Params!$B$21,0.3),0.3)))</f>
        <v/>
      </c>
    </row>
    <row r="2223" ht="15" customHeight="1" s="1">
      <c r="A2223" s="9" t="n">
        <v>2220</v>
      </c>
      <c r="B2223" s="6" t="inlineStr">
        <is>
          <t>03/04</t>
        </is>
      </c>
      <c r="C2223" s="6" t="n">
        <v>11</v>
      </c>
      <c r="D2223" s="6" t="n">
        <v>0</v>
      </c>
      <c r="E2223" s="10">
        <f>IF(D2223=1, IF(OR(C2223&lt;10, C2223&gt;=15),1,0), IF(OR(C2223&lt;7, C2223&gt;=18),1,0))</f>
        <v/>
      </c>
      <c r="F2223" s="11" t="n">
        <v>0</v>
      </c>
      <c r="G2223" s="12">
        <f>0.78*8</f>
        <v/>
      </c>
      <c r="H2223" s="12">
        <f>F2223-G2223</f>
        <v/>
      </c>
      <c r="I2223" s="10">
        <f>IF(E2223=0,"Fora",IF(E2222=0,"Carg xar",IF(H2223&lt;0,IF(M2223&lt;0.9,"Carg FV","Stby"),IF(M2223&gt;P2223,"V2H",IF(M2223&lt;0.9,"Carg xar","Stby")))))</f>
        <v/>
      </c>
      <c r="J2223" s="12">
        <f>IF(OR(I2223="Carg FV",I2223="Carg xar"),MIN(IF(I2223="Carg FV",ABS(H2223),7.4),7.4,MAX(0,(0.9-M2223)*40)*0.95),0)</f>
        <v/>
      </c>
      <c r="K2223" s="12">
        <f>IF(I2223="V2H",MIN(MAX(0,H2223),7.4,MAX(0,(M2223-P2223)*40)*0.95),0)</f>
        <v/>
      </c>
      <c r="L2223" s="12">
        <f>IF(E2223=0,0,MAX(0,H2223-K2223))</f>
        <v/>
      </c>
      <c r="M2223" s="13">
        <f>M2222+J2222/40-IF(I2222="V2H",K2222/(0.95*40),0)-IF(E2223=0,IF(E2222=1,IF(D2223=1,30,40)*0.18/(2*40),0),0)-IF(E2223=1,IF(E2222=0,IF(D2223=1,30,40)*0.18/(2*40),0),0)</f>
        <v/>
      </c>
      <c r="N2223" s="14" t="n">
        <v>0.2</v>
      </c>
      <c r="O2223" s="15">
        <f>K2223*N2223</f>
        <v/>
      </c>
      <c r="P2223">
        <f>IF(E2223=0,0.3,IF(D2223=1,IF(C2223&gt;=Params!$B$13-3,IF(C2223&lt;Params!$B$13,Params!$B$20,0.3),0.3),IF(C2223&gt;=Params!$B$15-3,IF(C2223&lt;Params!$B$15,Params!$B$21,0.3),0.3)))</f>
        <v/>
      </c>
    </row>
    <row r="2224" ht="15" customHeight="1" s="1">
      <c r="A2224" s="9" t="n">
        <v>2221</v>
      </c>
      <c r="B2224" s="6" t="inlineStr">
        <is>
          <t>03/04</t>
        </is>
      </c>
      <c r="C2224" s="6" t="n">
        <v>12</v>
      </c>
      <c r="D2224" s="6" t="n">
        <v>0</v>
      </c>
      <c r="E2224" s="10">
        <f>IF(D2224=1, IF(OR(C2224&lt;10, C2224&gt;=15),1,0), IF(OR(C2224&lt;7, C2224&gt;=18),1,0))</f>
        <v/>
      </c>
      <c r="F2224" s="11" t="n">
        <v>0</v>
      </c>
      <c r="G2224" s="12">
        <f>0.85*8</f>
        <v/>
      </c>
      <c r="H2224" s="12">
        <f>F2224-G2224</f>
        <v/>
      </c>
      <c r="I2224" s="10">
        <f>IF(E2224=0,"Fora",IF(E2223=0,"Carg xar",IF(H2224&lt;0,IF(M2224&lt;0.9,"Carg FV","Stby"),IF(M2224&gt;P2224,"V2H",IF(M2224&lt;0.9,"Carg xar","Stby")))))</f>
        <v/>
      </c>
      <c r="J2224" s="12">
        <f>IF(OR(I2224="Carg FV",I2224="Carg xar"),MIN(IF(I2224="Carg FV",ABS(H2224),7.4),7.4,MAX(0,(0.9-M2224)*40)*0.95),0)</f>
        <v/>
      </c>
      <c r="K2224" s="12">
        <f>IF(I2224="V2H",MIN(MAX(0,H2224),7.4,MAX(0,(M2224-P2224)*40)*0.95),0)</f>
        <v/>
      </c>
      <c r="L2224" s="12">
        <f>IF(E2224=0,0,MAX(0,H2224-K2224))</f>
        <v/>
      </c>
      <c r="M2224" s="13">
        <f>M2223+J2223/40-IF(I2223="V2H",K2223/(0.95*40),0)-IF(E2224=0,IF(E2223=1,IF(D2224=1,30,40)*0.18/(2*40),0),0)-IF(E2224=1,IF(E2223=0,IF(D2224=1,30,40)*0.18/(2*40),0),0)</f>
        <v/>
      </c>
      <c r="N2224" s="14" t="n">
        <v>0.2</v>
      </c>
      <c r="O2224" s="15">
        <f>K2224*N2224</f>
        <v/>
      </c>
      <c r="P2224">
        <f>IF(E2224=0,0.3,IF(D2224=1,IF(C2224&gt;=Params!$B$13-3,IF(C2224&lt;Params!$B$13,Params!$B$20,0.3),0.3),IF(C2224&gt;=Params!$B$15-3,IF(C2224&lt;Params!$B$15,Params!$B$21,0.3),0.3)))</f>
        <v/>
      </c>
    </row>
    <row r="2225" ht="15" customHeight="1" s="1">
      <c r="A2225" s="9" t="n">
        <v>2222</v>
      </c>
      <c r="B2225" s="6" t="inlineStr">
        <is>
          <t>03/04</t>
        </is>
      </c>
      <c r="C2225" s="6" t="n">
        <v>13</v>
      </c>
      <c r="D2225" s="6" t="n">
        <v>0</v>
      </c>
      <c r="E2225" s="10">
        <f>IF(D2225=1, IF(OR(C2225&lt;10, C2225&gt;=15),1,0), IF(OR(C2225&lt;7, C2225&gt;=18),1,0))</f>
        <v/>
      </c>
      <c r="F2225" s="11" t="n">
        <v>0</v>
      </c>
      <c r="G2225" s="12">
        <f>0.82*8</f>
        <v/>
      </c>
      <c r="H2225" s="12">
        <f>F2225-G2225</f>
        <v/>
      </c>
      <c r="I2225" s="10">
        <f>IF(E2225=0,"Fora",IF(E2224=0,"Carg xar",IF(H2225&lt;0,IF(M2225&lt;0.9,"Carg FV","Stby"),IF(M2225&gt;P2225,"V2H",IF(M2225&lt;0.9,"Carg xar","Stby")))))</f>
        <v/>
      </c>
      <c r="J2225" s="12">
        <f>IF(OR(I2225="Carg FV",I2225="Carg xar"),MIN(IF(I2225="Carg FV",ABS(H2225),7.4),7.4,MAX(0,(0.9-M2225)*40)*0.95),0)</f>
        <v/>
      </c>
      <c r="K2225" s="12">
        <f>IF(I2225="V2H",MIN(MAX(0,H2225),7.4,MAX(0,(M2225-P2225)*40)*0.95),0)</f>
        <v/>
      </c>
      <c r="L2225" s="12">
        <f>IF(E2225=0,0,MAX(0,H2225-K2225))</f>
        <v/>
      </c>
      <c r="M2225" s="13">
        <f>M2224+J2224/40-IF(I2224="V2H",K2224/(0.95*40),0)-IF(E2225=0,IF(E2224=1,IF(D2225=1,30,40)*0.18/(2*40),0),0)-IF(E2225=1,IF(E2224=0,IF(D2225=1,30,40)*0.18/(2*40),0),0)</f>
        <v/>
      </c>
      <c r="N2225" s="14" t="n">
        <v>0.2</v>
      </c>
      <c r="O2225" s="15">
        <f>K2225*N2225</f>
        <v/>
      </c>
      <c r="P2225">
        <f>IF(E2225=0,0.3,IF(D2225=1,IF(C2225&gt;=Params!$B$13-3,IF(C2225&lt;Params!$B$13,Params!$B$20,0.3),0.3),IF(C2225&gt;=Params!$B$15-3,IF(C2225&lt;Params!$B$15,Params!$B$21,0.3),0.3)))</f>
        <v/>
      </c>
    </row>
    <row r="2226" ht="15" customHeight="1" s="1">
      <c r="A2226" s="9" t="n">
        <v>2223</v>
      </c>
      <c r="B2226" s="6" t="inlineStr">
        <is>
          <t>03/04</t>
        </is>
      </c>
      <c r="C2226" s="6" t="n">
        <v>14</v>
      </c>
      <c r="D2226" s="6" t="n">
        <v>0</v>
      </c>
      <c r="E2226" s="10">
        <f>IF(D2226=1, IF(OR(C2226&lt;10, C2226&gt;=15),1,0), IF(OR(C2226&lt;7, C2226&gt;=18),1,0))</f>
        <v/>
      </c>
      <c r="F2226" s="11" t="n">
        <v>0.719</v>
      </c>
      <c r="G2226" s="12">
        <f>0.72*8</f>
        <v/>
      </c>
      <c r="H2226" s="12">
        <f>F2226-G2226</f>
        <v/>
      </c>
      <c r="I2226" s="10">
        <f>IF(E2226=0,"Fora",IF(E2225=0,"Carg xar",IF(H2226&lt;0,IF(M2226&lt;0.9,"Carg FV","Stby"),IF(M2226&gt;P2226,"V2H",IF(M2226&lt;0.9,"Carg xar","Stby")))))</f>
        <v/>
      </c>
      <c r="J2226" s="12">
        <f>IF(OR(I2226="Carg FV",I2226="Carg xar"),MIN(IF(I2226="Carg FV",ABS(H2226),7.4),7.4,MAX(0,(0.9-M2226)*40)*0.95),0)</f>
        <v/>
      </c>
      <c r="K2226" s="12">
        <f>IF(I2226="V2H",MIN(MAX(0,H2226),7.4,MAX(0,(M2226-P2226)*40)*0.95),0)</f>
        <v/>
      </c>
      <c r="L2226" s="12">
        <f>IF(E2226=0,0,MAX(0,H2226-K2226))</f>
        <v/>
      </c>
      <c r="M2226" s="13">
        <f>M2225+J2225/40-IF(I2225="V2H",K2225/(0.95*40),0)-IF(E2226=0,IF(E2225=1,IF(D2226=1,30,40)*0.18/(2*40),0),0)-IF(E2226=1,IF(E2225=0,IF(D2226=1,30,40)*0.18/(2*40),0),0)</f>
        <v/>
      </c>
      <c r="N2226" s="14" t="n">
        <v>0.15</v>
      </c>
      <c r="O2226" s="15">
        <f>K2226*N2226</f>
        <v/>
      </c>
      <c r="P2226">
        <f>IF(E2226=0,0.3,IF(D2226=1,IF(C2226&gt;=Params!$B$13-3,IF(C2226&lt;Params!$B$13,Params!$B$20,0.3),0.3),IF(C2226&gt;=Params!$B$15-3,IF(C2226&lt;Params!$B$15,Params!$B$21,0.3),0.3)))</f>
        <v/>
      </c>
    </row>
    <row r="2227" ht="15" customHeight="1" s="1">
      <c r="A2227" s="9" t="n">
        <v>2224</v>
      </c>
      <c r="B2227" s="6" t="inlineStr">
        <is>
          <t>03/04</t>
        </is>
      </c>
      <c r="C2227" s="6" t="n">
        <v>15</v>
      </c>
      <c r="D2227" s="6" t="n">
        <v>0</v>
      </c>
      <c r="E2227" s="10">
        <f>IF(D2227=1, IF(OR(C2227&lt;10, C2227&gt;=15),1,0), IF(OR(C2227&lt;7, C2227&gt;=18),1,0))</f>
        <v/>
      </c>
      <c r="F2227" s="11" t="n">
        <v>0.255</v>
      </c>
      <c r="G2227" s="12">
        <f>0.55*8</f>
        <v/>
      </c>
      <c r="H2227" s="12">
        <f>F2227-G2227</f>
        <v/>
      </c>
      <c r="I2227" s="10">
        <f>IF(E2227=0,"Fora",IF(E2226=0,"Carg xar",IF(H2227&lt;0,IF(M2227&lt;0.9,"Carg FV","Stby"),IF(M2227&gt;P2227,"V2H",IF(M2227&lt;0.9,"Carg xar","Stby")))))</f>
        <v/>
      </c>
      <c r="J2227" s="12">
        <f>IF(OR(I2227="Carg FV",I2227="Carg xar"),MIN(IF(I2227="Carg FV",ABS(H2227),7.4),7.4,MAX(0,(0.9-M2227)*40)*0.95),0)</f>
        <v/>
      </c>
      <c r="K2227" s="12">
        <f>IF(I2227="V2H",MIN(MAX(0,H2227),7.4,MAX(0,(M2227-P2227)*40)*0.95),0)</f>
        <v/>
      </c>
      <c r="L2227" s="12">
        <f>IF(E2227=0,0,MAX(0,H2227-K2227))</f>
        <v/>
      </c>
      <c r="M2227" s="13">
        <f>M2226+J2226/40-IF(I2226="V2H",K2226/(0.95*40),0)-IF(E2227=0,IF(E2226=1,IF(D2227=1,30,40)*0.18/(2*40),0),0)-IF(E2227=1,IF(E2226=0,IF(D2227=1,30,40)*0.18/(2*40),0),0)</f>
        <v/>
      </c>
      <c r="N2227" s="14" t="n">
        <v>0.15</v>
      </c>
      <c r="O2227" s="15">
        <f>K2227*N2227</f>
        <v/>
      </c>
      <c r="P2227">
        <f>IF(E2227=0,0.3,IF(D2227=1,IF(C2227&gt;=Params!$B$13-3,IF(C2227&lt;Params!$B$13,Params!$B$20,0.3),0.3),IF(C2227&gt;=Params!$B$15-3,IF(C2227&lt;Params!$B$15,Params!$B$21,0.3),0.3)))</f>
        <v/>
      </c>
    </row>
    <row r="2228" ht="15" customHeight="1" s="1">
      <c r="A2228" s="9" t="n">
        <v>2225</v>
      </c>
      <c r="B2228" s="6" t="inlineStr">
        <is>
          <t>03/04</t>
        </is>
      </c>
      <c r="C2228" s="6" t="n">
        <v>16</v>
      </c>
      <c r="D2228" s="6" t="n">
        <v>0</v>
      </c>
      <c r="E2228" s="10">
        <f>IF(D2228=1, IF(OR(C2228&lt;10, C2228&gt;=15),1,0), IF(OR(C2228&lt;7, C2228&gt;=18),1,0))</f>
        <v/>
      </c>
      <c r="F2228" s="11" t="n">
        <v>0.306</v>
      </c>
      <c r="G2228" s="12">
        <f>0.35*8</f>
        <v/>
      </c>
      <c r="H2228" s="12">
        <f>F2228-G2228</f>
        <v/>
      </c>
      <c r="I2228" s="10">
        <f>IF(E2228=0,"Fora",IF(E2227=0,"Carg xar",IF(H2228&lt;0,IF(M2228&lt;0.9,"Carg FV","Stby"),IF(M2228&gt;P2228,"V2H",IF(M2228&lt;0.9,"Carg xar","Stby")))))</f>
        <v/>
      </c>
      <c r="J2228" s="12">
        <f>IF(OR(I2228="Carg FV",I2228="Carg xar"),MIN(IF(I2228="Carg FV",ABS(H2228),7.4),7.4,MAX(0,(0.9-M2228)*40)*0.95),0)</f>
        <v/>
      </c>
      <c r="K2228" s="12">
        <f>IF(I2228="V2H",MIN(MAX(0,H2228),7.4,MAX(0,(M2228-P2228)*40)*0.95),0)</f>
        <v/>
      </c>
      <c r="L2228" s="12">
        <f>IF(E2228=0,0,MAX(0,H2228-K2228))</f>
        <v/>
      </c>
      <c r="M2228" s="13">
        <f>M2227+J2227/40-IF(I2227="V2H",K2227/(0.95*40),0)-IF(E2228=0,IF(E2227=1,IF(D2228=1,30,40)*0.18/(2*40),0),0)-IF(E2228=1,IF(E2227=0,IF(D2228=1,30,40)*0.18/(2*40),0),0)</f>
        <v/>
      </c>
      <c r="N2228" s="14" t="n">
        <v>0.15</v>
      </c>
      <c r="O2228" s="15">
        <f>K2228*N2228</f>
        <v/>
      </c>
      <c r="P2228">
        <f>IF(E2228=0,0.3,IF(D2228=1,IF(C2228&gt;=Params!$B$13-3,IF(C2228&lt;Params!$B$13,Params!$B$20,0.3),0.3),IF(C2228&gt;=Params!$B$15-3,IF(C2228&lt;Params!$B$15,Params!$B$21,0.3),0.3)))</f>
        <v/>
      </c>
    </row>
    <row r="2229" ht="15" customHeight="1" s="1">
      <c r="A2229" s="9" t="n">
        <v>2226</v>
      </c>
      <c r="B2229" s="6" t="inlineStr">
        <is>
          <t>03/04</t>
        </is>
      </c>
      <c r="C2229" s="6" t="n">
        <v>17</v>
      </c>
      <c r="D2229" s="6" t="n">
        <v>0</v>
      </c>
      <c r="E2229" s="10">
        <f>IF(D2229=1, IF(OR(C2229&lt;10, C2229&gt;=15),1,0), IF(OR(C2229&lt;7, C2229&gt;=18),1,0))</f>
        <v/>
      </c>
      <c r="F2229" s="11" t="n">
        <v>0</v>
      </c>
      <c r="G2229" s="12">
        <f>0.15*8</f>
        <v/>
      </c>
      <c r="H2229" s="12">
        <f>F2229-G2229</f>
        <v/>
      </c>
      <c r="I2229" s="10">
        <f>IF(E2229=0,"Fora",IF(E2228=0,"Carg xar",IF(H2229&lt;0,IF(M2229&lt;0.9,"Carg FV","Stby"),IF(M2229&gt;P2229,"V2H",IF(M2229&lt;0.9,"Carg xar","Stby")))))</f>
        <v/>
      </c>
      <c r="J2229" s="12">
        <f>IF(OR(I2229="Carg FV",I2229="Carg xar"),MIN(IF(I2229="Carg FV",ABS(H2229),7.4),7.4,MAX(0,(0.9-M2229)*40)*0.95),0)</f>
        <v/>
      </c>
      <c r="K2229" s="12">
        <f>IF(I2229="V2H",MIN(MAX(0,H2229),7.4,MAX(0,(M2229-P2229)*40)*0.95),0)</f>
        <v/>
      </c>
      <c r="L2229" s="12">
        <f>IF(E2229=0,0,MAX(0,H2229-K2229))</f>
        <v/>
      </c>
      <c r="M2229" s="13">
        <f>M2228+J2228/40-IF(I2228="V2H",K2228/(0.95*40),0)-IF(E2229=0,IF(E2228=1,IF(D2229=1,30,40)*0.18/(2*40),0),0)-IF(E2229=1,IF(E2228=0,IF(D2229=1,30,40)*0.18/(2*40),0),0)</f>
        <v/>
      </c>
      <c r="N2229" s="14" t="n">
        <v>0.15</v>
      </c>
      <c r="O2229" s="15">
        <f>K2229*N2229</f>
        <v/>
      </c>
      <c r="P2229">
        <f>IF(E2229=0,0.3,IF(D2229=1,IF(C2229&gt;=Params!$B$13-3,IF(C2229&lt;Params!$B$13,Params!$B$20,0.3),0.3),IF(C2229&gt;=Params!$B$15-3,IF(C2229&lt;Params!$B$15,Params!$B$21,0.3),0.3)))</f>
        <v/>
      </c>
    </row>
    <row r="2230" ht="15" customHeight="1" s="1">
      <c r="A2230" s="9" t="n">
        <v>2227</v>
      </c>
      <c r="B2230" s="6" t="inlineStr">
        <is>
          <t>03/04</t>
        </is>
      </c>
      <c r="C2230" s="6" t="n">
        <v>18</v>
      </c>
      <c r="D2230" s="6" t="n">
        <v>0</v>
      </c>
      <c r="E2230" s="10">
        <f>IF(D2230=1, IF(OR(C2230&lt;10, C2230&gt;=15),1,0), IF(OR(C2230&lt;7, C2230&gt;=18),1,0))</f>
        <v/>
      </c>
      <c r="F2230" s="11" t="n">
        <v>0</v>
      </c>
      <c r="G2230" s="12">
        <f>0.03*8</f>
        <v/>
      </c>
      <c r="H2230" s="12">
        <f>F2230-G2230</f>
        <v/>
      </c>
      <c r="I2230" s="10">
        <f>IF(E2230=0,"Fora",IF(E2229=0,"Carg xar",IF(H2230&lt;0,IF(M2230&lt;0.9,"Carg FV","Stby"),IF(M2230&gt;P2230,"V2H",IF(M2230&lt;0.9,"Carg xar","Stby")))))</f>
        <v/>
      </c>
      <c r="J2230" s="12">
        <f>IF(OR(I2230="Carg FV",I2230="Carg xar"),MIN(IF(I2230="Carg FV",ABS(H2230),7.4),7.4,MAX(0,(0.9-M2230)*40)*0.95),0)</f>
        <v/>
      </c>
      <c r="K2230" s="12">
        <f>IF(I2230="V2H",MIN(MAX(0,H2230),7.4,MAX(0,(M2230-P2230)*40)*0.95),0)</f>
        <v/>
      </c>
      <c r="L2230" s="12">
        <f>IF(E2230=0,0,MAX(0,H2230-K2230))</f>
        <v/>
      </c>
      <c r="M2230" s="13">
        <f>M2229+J2229/40-IF(I2229="V2H",K2229/(0.95*40),0)-IF(E2230=0,IF(E2229=1,IF(D2230=1,30,40)*0.18/(2*40),0),0)-IF(E2230=1,IF(E2229=0,IF(D2230=1,30,40)*0.18/(2*40),0),0)</f>
        <v/>
      </c>
      <c r="N2230" s="14" t="n">
        <v>0.2</v>
      </c>
      <c r="O2230" s="15">
        <f>K2230*N2230</f>
        <v/>
      </c>
      <c r="P2230">
        <f>IF(E2230=0,0.3,IF(D2230=1,IF(C2230&gt;=Params!$B$13-3,IF(C2230&lt;Params!$B$13,Params!$B$20,0.3),0.3),IF(C2230&gt;=Params!$B$15-3,IF(C2230&lt;Params!$B$15,Params!$B$21,0.3),0.3)))</f>
        <v/>
      </c>
    </row>
    <row r="2231" ht="15" customHeight="1" s="1">
      <c r="A2231" s="9" t="n">
        <v>2228</v>
      </c>
      <c r="B2231" s="6" t="inlineStr">
        <is>
          <t>03/04</t>
        </is>
      </c>
      <c r="C2231" s="6" t="n">
        <v>19</v>
      </c>
      <c r="D2231" s="6" t="n">
        <v>0</v>
      </c>
      <c r="E2231" s="10">
        <f>IF(D2231=1, IF(OR(C2231&lt;10, C2231&gt;=15),1,0), IF(OR(C2231&lt;7, C2231&gt;=18),1,0))</f>
        <v/>
      </c>
      <c r="F2231" s="11" t="n">
        <v>0.266</v>
      </c>
      <c r="G2231" s="12">
        <f>0*8</f>
        <v/>
      </c>
      <c r="H2231" s="12">
        <f>F2231-G2231</f>
        <v/>
      </c>
      <c r="I2231" s="10">
        <f>IF(E2231=0,"Fora",IF(E2230=0,"Carg xar",IF(H2231&lt;0,IF(M2231&lt;0.9,"Carg FV","Stby"),IF(M2231&gt;P2231,"V2H",IF(M2231&lt;0.9,"Carg xar","Stby")))))</f>
        <v/>
      </c>
      <c r="J2231" s="12">
        <f>IF(OR(I2231="Carg FV",I2231="Carg xar"),MIN(IF(I2231="Carg FV",ABS(H2231),7.4),7.4,MAX(0,(0.9-M2231)*40)*0.95),0)</f>
        <v/>
      </c>
      <c r="K2231" s="12">
        <f>IF(I2231="V2H",MIN(MAX(0,H2231),7.4,MAX(0,(M2231-P2231)*40)*0.95),0)</f>
        <v/>
      </c>
      <c r="L2231" s="12">
        <f>IF(E2231=0,0,MAX(0,H2231-K2231))</f>
        <v/>
      </c>
      <c r="M2231" s="13">
        <f>M2230+J2230/40-IF(I2230="V2H",K2230/(0.95*40),0)-IF(E2231=0,IF(E2230=1,IF(D2231=1,30,40)*0.18/(2*40),0),0)-IF(E2231=1,IF(E2230=0,IF(D2231=1,30,40)*0.18/(2*40),0),0)</f>
        <v/>
      </c>
      <c r="N2231" s="14" t="n">
        <v>0.2</v>
      </c>
      <c r="O2231" s="15">
        <f>K2231*N2231</f>
        <v/>
      </c>
      <c r="P2231">
        <f>IF(E2231=0,0.3,IF(D2231=1,IF(C2231&gt;=Params!$B$13-3,IF(C2231&lt;Params!$B$13,Params!$B$20,0.3),0.3),IF(C2231&gt;=Params!$B$15-3,IF(C2231&lt;Params!$B$15,Params!$B$21,0.3),0.3)))</f>
        <v/>
      </c>
    </row>
    <row r="2232" ht="15" customHeight="1" s="1">
      <c r="A2232" s="9" t="n">
        <v>2229</v>
      </c>
      <c r="B2232" s="6" t="inlineStr">
        <is>
          <t>03/04</t>
        </is>
      </c>
      <c r="C2232" s="6" t="n">
        <v>20</v>
      </c>
      <c r="D2232" s="6" t="n">
        <v>0</v>
      </c>
      <c r="E2232" s="10">
        <f>IF(D2232=1, IF(OR(C2232&lt;10, C2232&gt;=15),1,0), IF(OR(C2232&lt;7, C2232&gt;=18),1,0))</f>
        <v/>
      </c>
      <c r="F2232" s="11" t="n">
        <v>0.89</v>
      </c>
      <c r="G2232" s="12">
        <f>0*8</f>
        <v/>
      </c>
      <c r="H2232" s="12">
        <f>F2232-G2232</f>
        <v/>
      </c>
      <c r="I2232" s="10">
        <f>IF(E2232=0,"Fora",IF(E2231=0,"Carg xar",IF(H2232&lt;0,IF(M2232&lt;0.9,"Carg FV","Stby"),IF(M2232&gt;P2232,"V2H",IF(M2232&lt;0.9,"Carg xar","Stby")))))</f>
        <v/>
      </c>
      <c r="J2232" s="12">
        <f>IF(OR(I2232="Carg FV",I2232="Carg xar"),MIN(IF(I2232="Carg FV",ABS(H2232),7.4),7.4,MAX(0,(0.9-M2232)*40)*0.95),0)</f>
        <v/>
      </c>
      <c r="K2232" s="12">
        <f>IF(I2232="V2H",MIN(MAX(0,H2232),7.4,MAX(0,(M2232-P2232)*40)*0.95),0)</f>
        <v/>
      </c>
      <c r="L2232" s="12">
        <f>IF(E2232=0,0,MAX(0,H2232-K2232))</f>
        <v/>
      </c>
      <c r="M2232" s="13">
        <f>M2231+J2231/40-IF(I2231="V2H",K2231/(0.95*40),0)-IF(E2232=0,IF(E2231=1,IF(D2232=1,30,40)*0.18/(2*40),0),0)-IF(E2232=1,IF(E2231=0,IF(D2232=1,30,40)*0.18/(2*40),0),0)</f>
        <v/>
      </c>
      <c r="N2232" s="14" t="n">
        <v>0.2</v>
      </c>
      <c r="O2232" s="15">
        <f>K2232*N2232</f>
        <v/>
      </c>
      <c r="P2232">
        <f>IF(E2232=0,0.3,IF(D2232=1,IF(C2232&gt;=Params!$B$13-3,IF(C2232&lt;Params!$B$13,Params!$B$20,0.3),0.3),IF(C2232&gt;=Params!$B$15-3,IF(C2232&lt;Params!$B$15,Params!$B$21,0.3),0.3)))</f>
        <v/>
      </c>
    </row>
    <row r="2233" ht="15" customHeight="1" s="1">
      <c r="A2233" s="9" t="n">
        <v>2230</v>
      </c>
      <c r="B2233" s="6" t="inlineStr">
        <is>
          <t>03/04</t>
        </is>
      </c>
      <c r="C2233" s="6" t="n">
        <v>21</v>
      </c>
      <c r="D2233" s="6" t="n">
        <v>0</v>
      </c>
      <c r="E2233" s="10">
        <f>IF(D2233=1, IF(OR(C2233&lt;10, C2233&gt;=15),1,0), IF(OR(C2233&lt;7, C2233&gt;=18),1,0))</f>
        <v/>
      </c>
      <c r="F2233" s="11" t="n">
        <v>2.171</v>
      </c>
      <c r="G2233" s="12">
        <f>0*8</f>
        <v/>
      </c>
      <c r="H2233" s="12">
        <f>F2233-G2233</f>
        <v/>
      </c>
      <c r="I2233" s="10">
        <f>IF(E2233=0,"Fora",IF(E2232=0,"Carg xar",IF(H2233&lt;0,IF(M2233&lt;0.9,"Carg FV","Stby"),IF(M2233&gt;P2233,"V2H",IF(M2233&lt;0.9,"Carg xar","Stby")))))</f>
        <v/>
      </c>
      <c r="J2233" s="12">
        <f>IF(OR(I2233="Carg FV",I2233="Carg xar"),MIN(IF(I2233="Carg FV",ABS(H2233),7.4),7.4,MAX(0,(0.9-M2233)*40)*0.95),0)</f>
        <v/>
      </c>
      <c r="K2233" s="12">
        <f>IF(I2233="V2H",MIN(MAX(0,H2233),7.4,MAX(0,(M2233-P2233)*40)*0.95),0)</f>
        <v/>
      </c>
      <c r="L2233" s="12">
        <f>IF(E2233=0,0,MAX(0,H2233-K2233))</f>
        <v/>
      </c>
      <c r="M2233" s="13">
        <f>M2232+J2232/40-IF(I2232="V2H",K2232/(0.95*40),0)-IF(E2233=0,IF(E2232=1,IF(D2233=1,30,40)*0.18/(2*40),0),0)-IF(E2233=1,IF(E2232=0,IF(D2233=1,30,40)*0.18/(2*40),0),0)</f>
        <v/>
      </c>
      <c r="N2233" s="14" t="n">
        <v>0.2</v>
      </c>
      <c r="O2233" s="15">
        <f>K2233*N2233</f>
        <v/>
      </c>
      <c r="P2233">
        <f>IF(E2233=0,0.3,IF(D2233=1,IF(C2233&gt;=Params!$B$13-3,IF(C2233&lt;Params!$B$13,Params!$B$20,0.3),0.3),IF(C2233&gt;=Params!$B$15-3,IF(C2233&lt;Params!$B$15,Params!$B$21,0.3),0.3)))</f>
        <v/>
      </c>
    </row>
    <row r="2234" ht="15" customHeight="1" s="1">
      <c r="A2234" s="9" t="n">
        <v>2231</v>
      </c>
      <c r="B2234" s="6" t="inlineStr">
        <is>
          <t>03/04</t>
        </is>
      </c>
      <c r="C2234" s="6" t="n">
        <v>22</v>
      </c>
      <c r="D2234" s="6" t="n">
        <v>0</v>
      </c>
      <c r="E2234" s="10">
        <f>IF(D2234=1, IF(OR(C2234&lt;10, C2234&gt;=15),1,0), IF(OR(C2234&lt;7, C2234&gt;=18),1,0))</f>
        <v/>
      </c>
      <c r="F2234" s="11" t="n">
        <v>2.258</v>
      </c>
      <c r="G2234" s="12">
        <f>0*8</f>
        <v/>
      </c>
      <c r="H2234" s="12">
        <f>F2234-G2234</f>
        <v/>
      </c>
      <c r="I2234" s="10">
        <f>IF(E2234=0,"Fora",IF(E2233=0,"Carg xar",IF(H2234&lt;0,IF(M2234&lt;0.9,"Carg FV","Stby"),IF(M2234&gt;P2234,"V2H",IF(M2234&lt;0.9,"Carg xar","Stby")))))</f>
        <v/>
      </c>
      <c r="J2234" s="12">
        <f>IF(OR(I2234="Carg FV",I2234="Carg xar"),MIN(IF(I2234="Carg FV",ABS(H2234),7.4),7.4,MAX(0,(0.9-M2234)*40)*0.95),0)</f>
        <v/>
      </c>
      <c r="K2234" s="12">
        <f>IF(I2234="V2H",MIN(MAX(0,H2234),7.4,MAX(0,(M2234-P2234)*40)*0.95),0)</f>
        <v/>
      </c>
      <c r="L2234" s="12">
        <f>IF(E2234=0,0,MAX(0,H2234-K2234))</f>
        <v/>
      </c>
      <c r="M2234" s="13">
        <f>M2233+J2233/40-IF(I2233="V2H",K2233/(0.95*40),0)-IF(E2234=0,IF(E2233=1,IF(D2234=1,30,40)*0.18/(2*40),0),0)-IF(E2234=1,IF(E2233=0,IF(D2234=1,30,40)*0.18/(2*40),0),0)</f>
        <v/>
      </c>
      <c r="N2234" s="14" t="n">
        <v>0.15</v>
      </c>
      <c r="O2234" s="15">
        <f>K2234*N2234</f>
        <v/>
      </c>
      <c r="P2234">
        <f>IF(E2234=0,0.3,IF(D2234=1,IF(C2234&gt;=Params!$B$13-3,IF(C2234&lt;Params!$B$13,Params!$B$20,0.3),0.3),IF(C2234&gt;=Params!$B$15-3,IF(C2234&lt;Params!$B$15,Params!$B$21,0.3),0.3)))</f>
        <v/>
      </c>
    </row>
    <row r="2235" ht="15" customHeight="1" s="1">
      <c r="A2235" s="9" t="n">
        <v>2232</v>
      </c>
      <c r="B2235" s="6" t="inlineStr">
        <is>
          <t>03/04</t>
        </is>
      </c>
      <c r="C2235" s="6" t="n">
        <v>23</v>
      </c>
      <c r="D2235" s="6" t="n">
        <v>0</v>
      </c>
      <c r="E2235" s="10">
        <f>IF(D2235=1, IF(OR(C2235&lt;10, C2235&gt;=15),1,0), IF(OR(C2235&lt;7, C2235&gt;=18),1,0))</f>
        <v/>
      </c>
      <c r="F2235" s="11" t="n">
        <v>1.864</v>
      </c>
      <c r="G2235" s="12">
        <f>0*8</f>
        <v/>
      </c>
      <c r="H2235" s="12">
        <f>F2235-G2235</f>
        <v/>
      </c>
      <c r="I2235" s="10">
        <f>IF(E2235=0,"Fora",IF(E2234=0,"Carg xar",IF(H2235&lt;0,IF(M2235&lt;0.9,"Carg FV","Stby"),IF(M2235&gt;P2235,"V2H",IF(M2235&lt;0.9,"Carg xar","Stby")))))</f>
        <v/>
      </c>
      <c r="J2235" s="12">
        <f>IF(OR(I2235="Carg FV",I2235="Carg xar"),MIN(IF(I2235="Carg FV",ABS(H2235),7.4),7.4,MAX(0,(0.9-M2235)*40)*0.95),0)</f>
        <v/>
      </c>
      <c r="K2235" s="12">
        <f>IF(I2235="V2H",MIN(MAX(0,H2235),7.4,MAX(0,(M2235-P2235)*40)*0.95),0)</f>
        <v/>
      </c>
      <c r="L2235" s="12">
        <f>IF(E2235=0,0,MAX(0,H2235-K2235))</f>
        <v/>
      </c>
      <c r="M2235" s="13">
        <f>M2234+J2234/40-IF(I2234="V2H",K2234/(0.95*40),0)-IF(E2235=0,IF(E2234=1,IF(D2235=1,30,40)*0.18/(2*40),0),0)-IF(E2235=1,IF(E2234=0,IF(D2235=1,30,40)*0.18/(2*40),0),0)</f>
        <v/>
      </c>
      <c r="N2235" s="14" t="n">
        <v>0.15</v>
      </c>
      <c r="O2235" s="15">
        <f>K2235*N2235</f>
        <v/>
      </c>
      <c r="P2235">
        <f>IF(E2235=0,0.3,IF(D2235=1,IF(C2235&gt;=Params!$B$13-3,IF(C2235&lt;Params!$B$13,Params!$B$20,0.3),0.3),IF(C2235&gt;=Params!$B$15-3,IF(C2235&lt;Params!$B$15,Params!$B$21,0.3),0.3)))</f>
        <v/>
      </c>
    </row>
    <row r="2236" ht="15" customHeight="1" s="1">
      <c r="A2236" s="9" t="n">
        <v>2233</v>
      </c>
      <c r="B2236" s="6" t="inlineStr">
        <is>
          <t>04/04</t>
        </is>
      </c>
      <c r="C2236" s="6" t="n">
        <v>0</v>
      </c>
      <c r="D2236" s="6" t="n">
        <v>0</v>
      </c>
      <c r="E2236" s="10">
        <f>IF(D2236=1, IF(OR(C2236&lt;10, C2236&gt;=15),1,0), IF(OR(C2236&lt;7, C2236&gt;=18),1,0))</f>
        <v/>
      </c>
      <c r="F2236" s="11" t="n">
        <v>2.263</v>
      </c>
      <c r="G2236" s="12">
        <f>0*8</f>
        <v/>
      </c>
      <c r="H2236" s="12">
        <f>F2236-G2236</f>
        <v/>
      </c>
      <c r="I2236" s="10">
        <f>IF(E2236=0,"Fora",IF(E2235=0,"Carg xar",IF(H2236&lt;0,IF(M2236&lt;0.9,"Carg FV","Stby"),IF(M2236&gt;P2236,"V2H",IF(M2236&lt;0.9,"Carg xar","Stby")))))</f>
        <v/>
      </c>
      <c r="J2236" s="12">
        <f>IF(OR(I2236="Carg FV",I2236="Carg xar"),MIN(IF(I2236="Carg FV",ABS(H2236),7.4),7.4,MAX(0,(0.9-M2236)*40)*0.95),0)</f>
        <v/>
      </c>
      <c r="K2236" s="12">
        <f>IF(I2236="V2H",MIN(MAX(0,H2236),7.4,MAX(0,(M2236-P2236)*40)*0.95),0)</f>
        <v/>
      </c>
      <c r="L2236" s="12">
        <f>IF(E2236=0,0,MAX(0,H2236-K2236))</f>
        <v/>
      </c>
      <c r="M2236" s="13">
        <f>M2235+J2235/40-IF(I2235="V2H",K2235/(0.95*40),0)-IF(E2236=0,IF(E2235=1,IF(D2236=1,30,40)*0.18/(2*40),0),0)-IF(E2236=1,IF(E2235=0,IF(D2236=1,30,40)*0.18/(2*40),0),0)</f>
        <v/>
      </c>
      <c r="N2236" s="14" t="n">
        <v>0.09</v>
      </c>
      <c r="O2236" s="15">
        <f>K2236*N2236</f>
        <v/>
      </c>
      <c r="P2236">
        <f>IF(E2236=0,0.3,IF(D2236=1,IF(C2236&gt;=Params!$B$13-3,IF(C2236&lt;Params!$B$13,Params!$B$20,0.3),0.3),IF(C2236&gt;=Params!$B$15-3,IF(C2236&lt;Params!$B$15,Params!$B$21,0.3),0.3)))</f>
        <v/>
      </c>
    </row>
    <row r="2237" ht="15" customHeight="1" s="1">
      <c r="A2237" s="9" t="n">
        <v>2234</v>
      </c>
      <c r="B2237" s="6" t="inlineStr">
        <is>
          <t>04/04</t>
        </is>
      </c>
      <c r="C2237" s="6" t="n">
        <v>1</v>
      </c>
      <c r="D2237" s="6" t="n">
        <v>0</v>
      </c>
      <c r="E2237" s="10">
        <f>IF(D2237=1, IF(OR(C2237&lt;10, C2237&gt;=15),1,0), IF(OR(C2237&lt;7, C2237&gt;=18),1,0))</f>
        <v/>
      </c>
      <c r="F2237" s="11" t="n">
        <v>1.92</v>
      </c>
      <c r="G2237" s="12">
        <f>0*8</f>
        <v/>
      </c>
      <c r="H2237" s="12">
        <f>F2237-G2237</f>
        <v/>
      </c>
      <c r="I2237" s="10">
        <f>IF(E2237=0,"Fora",IF(E2236=0,"Carg xar",IF(H2237&lt;0,IF(M2237&lt;0.9,"Carg FV","Stby"),IF(M2237&gt;P2237,"V2H",IF(M2237&lt;0.9,"Carg xar","Stby")))))</f>
        <v/>
      </c>
      <c r="J2237" s="12">
        <f>IF(OR(I2237="Carg FV",I2237="Carg xar"),MIN(IF(I2237="Carg FV",ABS(H2237),7.4),7.4,MAX(0,(0.9-M2237)*40)*0.95),0)</f>
        <v/>
      </c>
      <c r="K2237" s="12">
        <f>IF(I2237="V2H",MIN(MAX(0,H2237),7.4,MAX(0,(M2237-P2237)*40)*0.95),0)</f>
        <v/>
      </c>
      <c r="L2237" s="12">
        <f>IF(E2237=0,0,MAX(0,H2237-K2237))</f>
        <v/>
      </c>
      <c r="M2237" s="13">
        <f>M2236+J2236/40-IF(I2236="V2H",K2236/(0.95*40),0)-IF(E2237=0,IF(E2236=1,IF(D2237=1,30,40)*0.18/(2*40),0),0)-IF(E2237=1,IF(E2236=0,IF(D2237=1,30,40)*0.18/(2*40),0),0)</f>
        <v/>
      </c>
      <c r="N2237" s="14" t="n">
        <v>0.09</v>
      </c>
      <c r="O2237" s="15">
        <f>K2237*N2237</f>
        <v/>
      </c>
      <c r="P2237">
        <f>IF(E2237=0,0.3,IF(D2237=1,IF(C2237&gt;=Params!$B$13-3,IF(C2237&lt;Params!$B$13,Params!$B$20,0.3),0.3),IF(C2237&gt;=Params!$B$15-3,IF(C2237&lt;Params!$B$15,Params!$B$21,0.3),0.3)))</f>
        <v/>
      </c>
    </row>
    <row r="2238" ht="15" customHeight="1" s="1">
      <c r="A2238" s="9" t="n">
        <v>2235</v>
      </c>
      <c r="B2238" s="6" t="inlineStr">
        <is>
          <t>04/04</t>
        </is>
      </c>
      <c r="C2238" s="6" t="n">
        <v>2</v>
      </c>
      <c r="D2238" s="6" t="n">
        <v>0</v>
      </c>
      <c r="E2238" s="10">
        <f>IF(D2238=1, IF(OR(C2238&lt;10, C2238&gt;=15),1,0), IF(OR(C2238&lt;7, C2238&gt;=18),1,0))</f>
        <v/>
      </c>
      <c r="F2238" s="11" t="n">
        <v>1.485</v>
      </c>
      <c r="G2238" s="12">
        <f>0*8</f>
        <v/>
      </c>
      <c r="H2238" s="12">
        <f>F2238-G2238</f>
        <v/>
      </c>
      <c r="I2238" s="10">
        <f>IF(E2238=0,"Fora",IF(E2237=0,"Carg xar",IF(H2238&lt;0,IF(M2238&lt;0.9,"Carg FV","Stby"),IF(M2238&gt;P2238,"V2H",IF(M2238&lt;0.9,"Carg xar","Stby")))))</f>
        <v/>
      </c>
      <c r="J2238" s="12">
        <f>IF(OR(I2238="Carg FV",I2238="Carg xar"),MIN(IF(I2238="Carg FV",ABS(H2238),7.4),7.4,MAX(0,(0.9-M2238)*40)*0.95),0)</f>
        <v/>
      </c>
      <c r="K2238" s="12">
        <f>IF(I2238="V2H",MIN(MAX(0,H2238),7.4,MAX(0,(M2238-P2238)*40)*0.95),0)</f>
        <v/>
      </c>
      <c r="L2238" s="12">
        <f>IF(E2238=0,0,MAX(0,H2238-K2238))</f>
        <v/>
      </c>
      <c r="M2238" s="13">
        <f>M2237+J2237/40-IF(I2237="V2H",K2237/(0.95*40),0)-IF(E2238=0,IF(E2237=1,IF(D2238=1,30,40)*0.18/(2*40),0),0)-IF(E2238=1,IF(E2237=0,IF(D2238=1,30,40)*0.18/(2*40),0),0)</f>
        <v/>
      </c>
      <c r="N2238" s="14" t="n">
        <v>0.09</v>
      </c>
      <c r="O2238" s="15">
        <f>K2238*N2238</f>
        <v/>
      </c>
      <c r="P2238">
        <f>IF(E2238=0,0.3,IF(D2238=1,IF(C2238&gt;=Params!$B$13-3,IF(C2238&lt;Params!$B$13,Params!$B$20,0.3),0.3),IF(C2238&gt;=Params!$B$15-3,IF(C2238&lt;Params!$B$15,Params!$B$21,0.3),0.3)))</f>
        <v/>
      </c>
    </row>
    <row r="2239" ht="15" customHeight="1" s="1">
      <c r="A2239" s="9" t="n">
        <v>2236</v>
      </c>
      <c r="B2239" s="6" t="inlineStr">
        <is>
          <t>04/04</t>
        </is>
      </c>
      <c r="C2239" s="6" t="n">
        <v>3</v>
      </c>
      <c r="D2239" s="6" t="n">
        <v>0</v>
      </c>
      <c r="E2239" s="10">
        <f>IF(D2239=1, IF(OR(C2239&lt;10, C2239&gt;=15),1,0), IF(OR(C2239&lt;7, C2239&gt;=18),1,0))</f>
        <v/>
      </c>
      <c r="F2239" s="11" t="n">
        <v>1.479</v>
      </c>
      <c r="G2239" s="12">
        <f>0*8</f>
        <v/>
      </c>
      <c r="H2239" s="12">
        <f>F2239-G2239</f>
        <v/>
      </c>
      <c r="I2239" s="10">
        <f>IF(E2239=0,"Fora",IF(E2238=0,"Carg xar",IF(H2239&lt;0,IF(M2239&lt;0.9,"Carg FV","Stby"),IF(M2239&gt;P2239,"V2H",IF(M2239&lt;0.9,"Carg xar","Stby")))))</f>
        <v/>
      </c>
      <c r="J2239" s="12">
        <f>IF(OR(I2239="Carg FV",I2239="Carg xar"),MIN(IF(I2239="Carg FV",ABS(H2239),7.4),7.4,MAX(0,(0.9-M2239)*40)*0.95),0)</f>
        <v/>
      </c>
      <c r="K2239" s="12">
        <f>IF(I2239="V2H",MIN(MAX(0,H2239),7.4,MAX(0,(M2239-P2239)*40)*0.95),0)</f>
        <v/>
      </c>
      <c r="L2239" s="12">
        <f>IF(E2239=0,0,MAX(0,H2239-K2239))</f>
        <v/>
      </c>
      <c r="M2239" s="13">
        <f>M2238+J2238/40-IF(I2238="V2H",K2238/(0.95*40),0)-IF(E2239=0,IF(E2238=1,IF(D2239=1,30,40)*0.18/(2*40),0),0)-IF(E2239=1,IF(E2238=0,IF(D2239=1,30,40)*0.18/(2*40),0),0)</f>
        <v/>
      </c>
      <c r="N2239" s="14" t="n">
        <v>0.09</v>
      </c>
      <c r="O2239" s="15">
        <f>K2239*N2239</f>
        <v/>
      </c>
      <c r="P2239">
        <f>IF(E2239=0,0.3,IF(D2239=1,IF(C2239&gt;=Params!$B$13-3,IF(C2239&lt;Params!$B$13,Params!$B$20,0.3),0.3),IF(C2239&gt;=Params!$B$15-3,IF(C2239&lt;Params!$B$15,Params!$B$21,0.3),0.3)))</f>
        <v/>
      </c>
    </row>
    <row r="2240" ht="15" customHeight="1" s="1">
      <c r="A2240" s="9" t="n">
        <v>2237</v>
      </c>
      <c r="B2240" s="6" t="inlineStr">
        <is>
          <t>04/04</t>
        </is>
      </c>
      <c r="C2240" s="6" t="n">
        <v>4</v>
      </c>
      <c r="D2240" s="6" t="n">
        <v>0</v>
      </c>
      <c r="E2240" s="10">
        <f>IF(D2240=1, IF(OR(C2240&lt;10, C2240&gt;=15),1,0), IF(OR(C2240&lt;7, C2240&gt;=18),1,0))</f>
        <v/>
      </c>
      <c r="F2240" s="11" t="n">
        <v>1.545</v>
      </c>
      <c r="G2240" s="12">
        <f>0*8</f>
        <v/>
      </c>
      <c r="H2240" s="12">
        <f>F2240-G2240</f>
        <v/>
      </c>
      <c r="I2240" s="10">
        <f>IF(E2240=0,"Fora",IF(E2239=0,"Carg xar",IF(H2240&lt;0,IF(M2240&lt;0.9,"Carg FV","Stby"),IF(M2240&gt;P2240,"V2H",IF(M2240&lt;0.9,"Carg xar","Stby")))))</f>
        <v/>
      </c>
      <c r="J2240" s="12">
        <f>IF(OR(I2240="Carg FV",I2240="Carg xar"),MIN(IF(I2240="Carg FV",ABS(H2240),7.4),7.4,MAX(0,(0.9-M2240)*40)*0.95),0)</f>
        <v/>
      </c>
      <c r="K2240" s="12">
        <f>IF(I2240="V2H",MIN(MAX(0,H2240),7.4,MAX(0,(M2240-P2240)*40)*0.95),0)</f>
        <v/>
      </c>
      <c r="L2240" s="12">
        <f>IF(E2240=0,0,MAX(0,H2240-K2240))</f>
        <v/>
      </c>
      <c r="M2240" s="13">
        <f>M2239+J2239/40-IF(I2239="V2H",K2239/(0.95*40),0)-IF(E2240=0,IF(E2239=1,IF(D2240=1,30,40)*0.18/(2*40),0),0)-IF(E2240=1,IF(E2239=0,IF(D2240=1,30,40)*0.18/(2*40),0),0)</f>
        <v/>
      </c>
      <c r="N2240" s="14" t="n">
        <v>0.09</v>
      </c>
      <c r="O2240" s="15">
        <f>K2240*N2240</f>
        <v/>
      </c>
      <c r="P2240">
        <f>IF(E2240=0,0.3,IF(D2240=1,IF(C2240&gt;=Params!$B$13-3,IF(C2240&lt;Params!$B$13,Params!$B$20,0.3),0.3),IF(C2240&gt;=Params!$B$15-3,IF(C2240&lt;Params!$B$15,Params!$B$21,0.3),0.3)))</f>
        <v/>
      </c>
    </row>
    <row r="2241" ht="15" customHeight="1" s="1">
      <c r="A2241" s="9" t="n">
        <v>2238</v>
      </c>
      <c r="B2241" s="6" t="inlineStr">
        <is>
          <t>04/04</t>
        </is>
      </c>
      <c r="C2241" s="6" t="n">
        <v>5</v>
      </c>
      <c r="D2241" s="6" t="n">
        <v>0</v>
      </c>
      <c r="E2241" s="10">
        <f>IF(D2241=1, IF(OR(C2241&lt;10, C2241&gt;=15),1,0), IF(OR(C2241&lt;7, C2241&gt;=18),1,0))</f>
        <v/>
      </c>
      <c r="F2241" s="11" t="n">
        <v>1.525</v>
      </c>
      <c r="G2241" s="12">
        <f>0*8</f>
        <v/>
      </c>
      <c r="H2241" s="12">
        <f>F2241-G2241</f>
        <v/>
      </c>
      <c r="I2241" s="10">
        <f>IF(E2241=0,"Fora",IF(E2240=0,"Carg xar",IF(H2241&lt;0,IF(M2241&lt;0.9,"Carg FV","Stby"),IF(M2241&gt;P2241,"V2H",IF(M2241&lt;0.9,"Carg xar","Stby")))))</f>
        <v/>
      </c>
      <c r="J2241" s="12">
        <f>IF(OR(I2241="Carg FV",I2241="Carg xar"),MIN(IF(I2241="Carg FV",ABS(H2241),7.4),7.4,MAX(0,(0.9-M2241)*40)*0.95),0)</f>
        <v/>
      </c>
      <c r="K2241" s="12">
        <f>IF(I2241="V2H",MIN(MAX(0,H2241),7.4,MAX(0,(M2241-P2241)*40)*0.95),0)</f>
        <v/>
      </c>
      <c r="L2241" s="12">
        <f>IF(E2241=0,0,MAX(0,H2241-K2241))</f>
        <v/>
      </c>
      <c r="M2241" s="13">
        <f>M2240+J2240/40-IF(I2240="V2H",K2240/(0.95*40),0)-IF(E2241=0,IF(E2240=1,IF(D2241=1,30,40)*0.18/(2*40),0),0)-IF(E2241=1,IF(E2240=0,IF(D2241=1,30,40)*0.18/(2*40),0),0)</f>
        <v/>
      </c>
      <c r="N2241" s="14" t="n">
        <v>0.09</v>
      </c>
      <c r="O2241" s="15">
        <f>K2241*N2241</f>
        <v/>
      </c>
      <c r="P2241">
        <f>IF(E2241=0,0.3,IF(D2241=1,IF(C2241&gt;=Params!$B$13-3,IF(C2241&lt;Params!$B$13,Params!$B$20,0.3),0.3),IF(C2241&gt;=Params!$B$15-3,IF(C2241&lt;Params!$B$15,Params!$B$21,0.3),0.3)))</f>
        <v/>
      </c>
    </row>
    <row r="2242" ht="15" customHeight="1" s="1">
      <c r="A2242" s="9" t="n">
        <v>2239</v>
      </c>
      <c r="B2242" s="6" t="inlineStr">
        <is>
          <t>04/04</t>
        </is>
      </c>
      <c r="C2242" s="6" t="n">
        <v>6</v>
      </c>
      <c r="D2242" s="6" t="n">
        <v>0</v>
      </c>
      <c r="E2242" s="10">
        <f>IF(D2242=1, IF(OR(C2242&lt;10, C2242&gt;=15),1,0), IF(OR(C2242&lt;7, C2242&gt;=18),1,0))</f>
        <v/>
      </c>
      <c r="F2242" s="11" t="n">
        <v>1.535</v>
      </c>
      <c r="G2242" s="12">
        <f>0*8</f>
        <v/>
      </c>
      <c r="H2242" s="12">
        <f>F2242-G2242</f>
        <v/>
      </c>
      <c r="I2242" s="10">
        <f>IF(E2242=0,"Fora",IF(E2241=0,"Carg xar",IF(H2242&lt;0,IF(M2242&lt;0.9,"Carg FV","Stby"),IF(M2242&gt;P2242,"V2H",IF(M2242&lt;0.9,"Carg xar","Stby")))))</f>
        <v/>
      </c>
      <c r="J2242" s="12">
        <f>IF(OR(I2242="Carg FV",I2242="Carg xar"),MIN(IF(I2242="Carg FV",ABS(H2242),7.4),7.4,MAX(0,(0.9-M2242)*40)*0.95),0)</f>
        <v/>
      </c>
      <c r="K2242" s="12">
        <f>IF(I2242="V2H",MIN(MAX(0,H2242),7.4,MAX(0,(M2242-P2242)*40)*0.95),0)</f>
        <v/>
      </c>
      <c r="L2242" s="12">
        <f>IF(E2242=0,0,MAX(0,H2242-K2242))</f>
        <v/>
      </c>
      <c r="M2242" s="13">
        <f>M2241+J2241/40-IF(I2241="V2H",K2241/(0.95*40),0)-IF(E2242=0,IF(E2241=1,IF(D2242=1,30,40)*0.18/(2*40),0),0)-IF(E2242=1,IF(E2241=0,IF(D2242=1,30,40)*0.18/(2*40),0),0)</f>
        <v/>
      </c>
      <c r="N2242" s="14" t="n">
        <v>0.09</v>
      </c>
      <c r="O2242" s="15">
        <f>K2242*N2242</f>
        <v/>
      </c>
      <c r="P2242">
        <f>IF(E2242=0,0.3,IF(D2242=1,IF(C2242&gt;=Params!$B$13-3,IF(C2242&lt;Params!$B$13,Params!$B$20,0.3),0.3),IF(C2242&gt;=Params!$B$15-3,IF(C2242&lt;Params!$B$15,Params!$B$21,0.3),0.3)))</f>
        <v/>
      </c>
    </row>
    <row r="2243" ht="15" customHeight="1" s="1">
      <c r="A2243" s="9" t="n">
        <v>2240</v>
      </c>
      <c r="B2243" s="6" t="inlineStr">
        <is>
          <t>04/04</t>
        </is>
      </c>
      <c r="C2243" s="6" t="n">
        <v>7</v>
      </c>
      <c r="D2243" s="6" t="n">
        <v>0</v>
      </c>
      <c r="E2243" s="10">
        <f>IF(D2243=1, IF(OR(C2243&lt;10, C2243&gt;=15),1,0), IF(OR(C2243&lt;7, C2243&gt;=18),1,0))</f>
        <v/>
      </c>
      <c r="F2243" s="11" t="n">
        <v>1.711</v>
      </c>
      <c r="G2243" s="12">
        <f>0.08*8</f>
        <v/>
      </c>
      <c r="H2243" s="12">
        <f>F2243-G2243</f>
        <v/>
      </c>
      <c r="I2243" s="10">
        <f>IF(E2243=0,"Fora",IF(E2242=0,"Carg xar",IF(H2243&lt;0,IF(M2243&lt;0.9,"Carg FV","Stby"),IF(M2243&gt;P2243,"V2H",IF(M2243&lt;0.9,"Carg xar","Stby")))))</f>
        <v/>
      </c>
      <c r="J2243" s="12">
        <f>IF(OR(I2243="Carg FV",I2243="Carg xar"),MIN(IF(I2243="Carg FV",ABS(H2243),7.4),7.4,MAX(0,(0.9-M2243)*40)*0.95),0)</f>
        <v/>
      </c>
      <c r="K2243" s="12">
        <f>IF(I2243="V2H",MIN(MAX(0,H2243),7.4,MAX(0,(M2243-P2243)*40)*0.95),0)</f>
        <v/>
      </c>
      <c r="L2243" s="12">
        <f>IF(E2243=0,0,MAX(0,H2243-K2243))</f>
        <v/>
      </c>
      <c r="M2243" s="13">
        <f>M2242+J2242/40-IF(I2242="V2H",K2242/(0.95*40),0)-IF(E2243=0,IF(E2242=1,IF(D2243=1,30,40)*0.18/(2*40),0),0)-IF(E2243=1,IF(E2242=0,IF(D2243=1,30,40)*0.18/(2*40),0),0)</f>
        <v/>
      </c>
      <c r="N2243" s="14" t="n">
        <v>0.09</v>
      </c>
      <c r="O2243" s="15">
        <f>K2243*N2243</f>
        <v/>
      </c>
      <c r="P2243">
        <f>IF(E2243=0,0.3,IF(D2243=1,IF(C2243&gt;=Params!$B$13-3,IF(C2243&lt;Params!$B$13,Params!$B$20,0.3),0.3),IF(C2243&gt;=Params!$B$15-3,IF(C2243&lt;Params!$B$15,Params!$B$21,0.3),0.3)))</f>
        <v/>
      </c>
    </row>
    <row r="2244" ht="15" customHeight="1" s="1">
      <c r="A2244" s="9" t="n">
        <v>2241</v>
      </c>
      <c r="B2244" s="6" t="inlineStr">
        <is>
          <t>04/04</t>
        </is>
      </c>
      <c r="C2244" s="6" t="n">
        <v>8</v>
      </c>
      <c r="D2244" s="6" t="n">
        <v>0</v>
      </c>
      <c r="E2244" s="10">
        <f>IF(D2244=1, IF(OR(C2244&lt;10, C2244&gt;=15),1,0), IF(OR(C2244&lt;7, C2244&gt;=18),1,0))</f>
        <v/>
      </c>
      <c r="F2244" s="11" t="n">
        <v>1.535</v>
      </c>
      <c r="G2244" s="12">
        <f>0.22*8</f>
        <v/>
      </c>
      <c r="H2244" s="12">
        <f>F2244-G2244</f>
        <v/>
      </c>
      <c r="I2244" s="10">
        <f>IF(E2244=0,"Fora",IF(E2243=0,"Carg xar",IF(H2244&lt;0,IF(M2244&lt;0.9,"Carg FV","Stby"),IF(M2244&gt;P2244,"V2H",IF(M2244&lt;0.9,"Carg xar","Stby")))))</f>
        <v/>
      </c>
      <c r="J2244" s="12">
        <f>IF(OR(I2244="Carg FV",I2244="Carg xar"),MIN(IF(I2244="Carg FV",ABS(H2244),7.4),7.4,MAX(0,(0.9-M2244)*40)*0.95),0)</f>
        <v/>
      </c>
      <c r="K2244" s="12">
        <f>IF(I2244="V2H",MIN(MAX(0,H2244),7.4,MAX(0,(M2244-P2244)*40)*0.95),0)</f>
        <v/>
      </c>
      <c r="L2244" s="12">
        <f>IF(E2244=0,0,MAX(0,H2244-K2244))</f>
        <v/>
      </c>
      <c r="M2244" s="13">
        <f>M2243+J2243/40-IF(I2243="V2H",K2243/(0.95*40),0)-IF(E2244=0,IF(E2243=1,IF(D2244=1,30,40)*0.18/(2*40),0),0)-IF(E2244=1,IF(E2243=0,IF(D2244=1,30,40)*0.18/(2*40),0),0)</f>
        <v/>
      </c>
      <c r="N2244" s="14" t="n">
        <v>0.15</v>
      </c>
      <c r="O2244" s="15">
        <f>K2244*N2244</f>
        <v/>
      </c>
      <c r="P2244">
        <f>IF(E2244=0,0.3,IF(D2244=1,IF(C2244&gt;=Params!$B$13-3,IF(C2244&lt;Params!$B$13,Params!$B$20,0.3),0.3),IF(C2244&gt;=Params!$B$15-3,IF(C2244&lt;Params!$B$15,Params!$B$21,0.3),0.3)))</f>
        <v/>
      </c>
    </row>
    <row r="2245" ht="15" customHeight="1" s="1">
      <c r="A2245" s="9" t="n">
        <v>2242</v>
      </c>
      <c r="B2245" s="6" t="inlineStr">
        <is>
          <t>04/04</t>
        </is>
      </c>
      <c r="C2245" s="6" t="n">
        <v>9</v>
      </c>
      <c r="D2245" s="6" t="n">
        <v>0</v>
      </c>
      <c r="E2245" s="10">
        <f>IF(D2245=1, IF(OR(C2245&lt;10, C2245&gt;=15),1,0), IF(OR(C2245&lt;7, C2245&gt;=18),1,0))</f>
        <v/>
      </c>
      <c r="F2245" s="11" t="n">
        <v>1.14</v>
      </c>
      <c r="G2245" s="12">
        <f>0.42*8</f>
        <v/>
      </c>
      <c r="H2245" s="12">
        <f>F2245-G2245</f>
        <v/>
      </c>
      <c r="I2245" s="10">
        <f>IF(E2245=0,"Fora",IF(E2244=0,"Carg xar",IF(H2245&lt;0,IF(M2245&lt;0.9,"Carg FV","Stby"),IF(M2245&gt;P2245,"V2H",IF(M2245&lt;0.9,"Carg xar","Stby")))))</f>
        <v/>
      </c>
      <c r="J2245" s="12">
        <f>IF(OR(I2245="Carg FV",I2245="Carg xar"),MIN(IF(I2245="Carg FV",ABS(H2245),7.4),7.4,MAX(0,(0.9-M2245)*40)*0.95),0)</f>
        <v/>
      </c>
      <c r="K2245" s="12">
        <f>IF(I2245="V2H",MIN(MAX(0,H2245),7.4,MAX(0,(M2245-P2245)*40)*0.95),0)</f>
        <v/>
      </c>
      <c r="L2245" s="12">
        <f>IF(E2245=0,0,MAX(0,H2245-K2245))</f>
        <v/>
      </c>
      <c r="M2245" s="13">
        <f>M2244+J2244/40-IF(I2244="V2H",K2244/(0.95*40),0)-IF(E2245=0,IF(E2244=1,IF(D2245=1,30,40)*0.18/(2*40),0),0)-IF(E2245=1,IF(E2244=0,IF(D2245=1,30,40)*0.18/(2*40),0),0)</f>
        <v/>
      </c>
      <c r="N2245" s="14" t="n">
        <v>0.15</v>
      </c>
      <c r="O2245" s="15">
        <f>K2245*N2245</f>
        <v/>
      </c>
      <c r="P2245">
        <f>IF(E2245=0,0.3,IF(D2245=1,IF(C2245&gt;=Params!$B$13-3,IF(C2245&lt;Params!$B$13,Params!$B$20,0.3),0.3),IF(C2245&gt;=Params!$B$15-3,IF(C2245&lt;Params!$B$15,Params!$B$21,0.3),0.3)))</f>
        <v/>
      </c>
    </row>
    <row r="2246" ht="15" customHeight="1" s="1">
      <c r="A2246" s="9" t="n">
        <v>2243</v>
      </c>
      <c r="B2246" s="6" t="inlineStr">
        <is>
          <t>04/04</t>
        </is>
      </c>
      <c r="C2246" s="6" t="n">
        <v>10</v>
      </c>
      <c r="D2246" s="6" t="n">
        <v>0</v>
      </c>
      <c r="E2246" s="10">
        <f>IF(D2246=1, IF(OR(C2246&lt;10, C2246&gt;=15),1,0), IF(OR(C2246&lt;7, C2246&gt;=18),1,0))</f>
        <v/>
      </c>
      <c r="F2246" s="11" t="n">
        <v>0</v>
      </c>
      <c r="G2246" s="12">
        <f>0.62*8</f>
        <v/>
      </c>
      <c r="H2246" s="12">
        <f>F2246-G2246</f>
        <v/>
      </c>
      <c r="I2246" s="10">
        <f>IF(E2246=0,"Fora",IF(E2245=0,"Carg xar",IF(H2246&lt;0,IF(M2246&lt;0.9,"Carg FV","Stby"),IF(M2246&gt;P2246,"V2H",IF(M2246&lt;0.9,"Carg xar","Stby")))))</f>
        <v/>
      </c>
      <c r="J2246" s="12">
        <f>IF(OR(I2246="Carg FV",I2246="Carg xar"),MIN(IF(I2246="Carg FV",ABS(H2246),7.4),7.4,MAX(0,(0.9-M2246)*40)*0.95),0)</f>
        <v/>
      </c>
      <c r="K2246" s="12">
        <f>IF(I2246="V2H",MIN(MAX(0,H2246),7.4,MAX(0,(M2246-P2246)*40)*0.95),0)</f>
        <v/>
      </c>
      <c r="L2246" s="12">
        <f>IF(E2246=0,0,MAX(0,H2246-K2246))</f>
        <v/>
      </c>
      <c r="M2246" s="13">
        <f>M2245+J2245/40-IF(I2245="V2H",K2245/(0.95*40),0)-IF(E2246=0,IF(E2245=1,IF(D2246=1,30,40)*0.18/(2*40),0),0)-IF(E2246=1,IF(E2245=0,IF(D2246=1,30,40)*0.18/(2*40),0),0)</f>
        <v/>
      </c>
      <c r="N2246" s="14" t="n">
        <v>0.2</v>
      </c>
      <c r="O2246" s="15">
        <f>K2246*N2246</f>
        <v/>
      </c>
      <c r="P2246">
        <f>IF(E2246=0,0.3,IF(D2246=1,IF(C2246&gt;=Params!$B$13-3,IF(C2246&lt;Params!$B$13,Params!$B$20,0.3),0.3),IF(C2246&gt;=Params!$B$15-3,IF(C2246&lt;Params!$B$15,Params!$B$21,0.3),0.3)))</f>
        <v/>
      </c>
    </row>
    <row r="2247" ht="15" customHeight="1" s="1">
      <c r="A2247" s="9" t="n">
        <v>2244</v>
      </c>
      <c r="B2247" s="6" t="inlineStr">
        <is>
          <t>04/04</t>
        </is>
      </c>
      <c r="C2247" s="6" t="n">
        <v>11</v>
      </c>
      <c r="D2247" s="6" t="n">
        <v>0</v>
      </c>
      <c r="E2247" s="10">
        <f>IF(D2247=1, IF(OR(C2247&lt;10, C2247&gt;=15),1,0), IF(OR(C2247&lt;7, C2247&gt;=18),1,0))</f>
        <v/>
      </c>
      <c r="F2247" s="11" t="n">
        <v>0</v>
      </c>
      <c r="G2247" s="12">
        <f>0.78*8</f>
        <v/>
      </c>
      <c r="H2247" s="12">
        <f>F2247-G2247</f>
        <v/>
      </c>
      <c r="I2247" s="10">
        <f>IF(E2247=0,"Fora",IF(E2246=0,"Carg xar",IF(H2247&lt;0,IF(M2247&lt;0.9,"Carg FV","Stby"),IF(M2247&gt;P2247,"V2H",IF(M2247&lt;0.9,"Carg xar","Stby")))))</f>
        <v/>
      </c>
      <c r="J2247" s="12">
        <f>IF(OR(I2247="Carg FV",I2247="Carg xar"),MIN(IF(I2247="Carg FV",ABS(H2247),7.4),7.4,MAX(0,(0.9-M2247)*40)*0.95),0)</f>
        <v/>
      </c>
      <c r="K2247" s="12">
        <f>IF(I2247="V2H",MIN(MAX(0,H2247),7.4,MAX(0,(M2247-P2247)*40)*0.95),0)</f>
        <v/>
      </c>
      <c r="L2247" s="12">
        <f>IF(E2247=0,0,MAX(0,H2247-K2247))</f>
        <v/>
      </c>
      <c r="M2247" s="13">
        <f>M2246+J2246/40-IF(I2246="V2H",K2246/(0.95*40),0)-IF(E2247=0,IF(E2246=1,IF(D2247=1,30,40)*0.18/(2*40),0),0)-IF(E2247=1,IF(E2246=0,IF(D2247=1,30,40)*0.18/(2*40),0),0)</f>
        <v/>
      </c>
      <c r="N2247" s="14" t="n">
        <v>0.2</v>
      </c>
      <c r="O2247" s="15">
        <f>K2247*N2247</f>
        <v/>
      </c>
      <c r="P2247">
        <f>IF(E2247=0,0.3,IF(D2247=1,IF(C2247&gt;=Params!$B$13-3,IF(C2247&lt;Params!$B$13,Params!$B$20,0.3),0.3),IF(C2247&gt;=Params!$B$15-3,IF(C2247&lt;Params!$B$15,Params!$B$21,0.3),0.3)))</f>
        <v/>
      </c>
    </row>
    <row r="2248" ht="15" customHeight="1" s="1">
      <c r="A2248" s="9" t="n">
        <v>2245</v>
      </c>
      <c r="B2248" s="6" t="inlineStr">
        <is>
          <t>04/04</t>
        </is>
      </c>
      <c r="C2248" s="6" t="n">
        <v>12</v>
      </c>
      <c r="D2248" s="6" t="n">
        <v>0</v>
      </c>
      <c r="E2248" s="10">
        <f>IF(D2248=1, IF(OR(C2248&lt;10, C2248&gt;=15),1,0), IF(OR(C2248&lt;7, C2248&gt;=18),1,0))</f>
        <v/>
      </c>
      <c r="F2248" s="11" t="n">
        <v>1.21</v>
      </c>
      <c r="G2248" s="12">
        <f>0.85*8</f>
        <v/>
      </c>
      <c r="H2248" s="12">
        <f>F2248-G2248</f>
        <v/>
      </c>
      <c r="I2248" s="10">
        <f>IF(E2248=0,"Fora",IF(E2247=0,"Carg xar",IF(H2248&lt;0,IF(M2248&lt;0.9,"Carg FV","Stby"),IF(M2248&gt;P2248,"V2H",IF(M2248&lt;0.9,"Carg xar","Stby")))))</f>
        <v/>
      </c>
      <c r="J2248" s="12">
        <f>IF(OR(I2248="Carg FV",I2248="Carg xar"),MIN(IF(I2248="Carg FV",ABS(H2248),7.4),7.4,MAX(0,(0.9-M2248)*40)*0.95),0)</f>
        <v/>
      </c>
      <c r="K2248" s="12">
        <f>IF(I2248="V2H",MIN(MAX(0,H2248),7.4,MAX(0,(M2248-P2248)*40)*0.95),0)</f>
        <v/>
      </c>
      <c r="L2248" s="12">
        <f>IF(E2248=0,0,MAX(0,H2248-K2248))</f>
        <v/>
      </c>
      <c r="M2248" s="13">
        <f>M2247+J2247/40-IF(I2247="V2H",K2247/(0.95*40),0)-IF(E2248=0,IF(E2247=1,IF(D2248=1,30,40)*0.18/(2*40),0),0)-IF(E2248=1,IF(E2247=0,IF(D2248=1,30,40)*0.18/(2*40),0),0)</f>
        <v/>
      </c>
      <c r="N2248" s="14" t="n">
        <v>0.2</v>
      </c>
      <c r="O2248" s="15">
        <f>K2248*N2248</f>
        <v/>
      </c>
      <c r="P2248">
        <f>IF(E2248=0,0.3,IF(D2248=1,IF(C2248&gt;=Params!$B$13-3,IF(C2248&lt;Params!$B$13,Params!$B$20,0.3),0.3),IF(C2248&gt;=Params!$B$15-3,IF(C2248&lt;Params!$B$15,Params!$B$21,0.3),0.3)))</f>
        <v/>
      </c>
    </row>
    <row r="2249" ht="15" customHeight="1" s="1">
      <c r="A2249" s="9" t="n">
        <v>2246</v>
      </c>
      <c r="B2249" s="6" t="inlineStr">
        <is>
          <t>04/04</t>
        </is>
      </c>
      <c r="C2249" s="6" t="n">
        <v>13</v>
      </c>
      <c r="D2249" s="6" t="n">
        <v>0</v>
      </c>
      <c r="E2249" s="10">
        <f>IF(D2249=1, IF(OR(C2249&lt;10, C2249&gt;=15),1,0), IF(OR(C2249&lt;7, C2249&gt;=18),1,0))</f>
        <v/>
      </c>
      <c r="F2249" s="11" t="n">
        <v>4.69</v>
      </c>
      <c r="G2249" s="12">
        <f>0.82*8</f>
        <v/>
      </c>
      <c r="H2249" s="12">
        <f>F2249-G2249</f>
        <v/>
      </c>
      <c r="I2249" s="10">
        <f>IF(E2249=0,"Fora",IF(E2248=0,"Carg xar",IF(H2249&lt;0,IF(M2249&lt;0.9,"Carg FV","Stby"),IF(M2249&gt;P2249,"V2H",IF(M2249&lt;0.9,"Carg xar","Stby")))))</f>
        <v/>
      </c>
      <c r="J2249" s="12">
        <f>IF(OR(I2249="Carg FV",I2249="Carg xar"),MIN(IF(I2249="Carg FV",ABS(H2249),7.4),7.4,MAX(0,(0.9-M2249)*40)*0.95),0)</f>
        <v/>
      </c>
      <c r="K2249" s="12">
        <f>IF(I2249="V2H",MIN(MAX(0,H2249),7.4,MAX(0,(M2249-P2249)*40)*0.95),0)</f>
        <v/>
      </c>
      <c r="L2249" s="12">
        <f>IF(E2249=0,0,MAX(0,H2249-K2249))</f>
        <v/>
      </c>
      <c r="M2249" s="13">
        <f>M2248+J2248/40-IF(I2248="V2H",K2248/(0.95*40),0)-IF(E2249=0,IF(E2248=1,IF(D2249=1,30,40)*0.18/(2*40),0),0)-IF(E2249=1,IF(E2248=0,IF(D2249=1,30,40)*0.18/(2*40),0),0)</f>
        <v/>
      </c>
      <c r="N2249" s="14" t="n">
        <v>0.2</v>
      </c>
      <c r="O2249" s="15">
        <f>K2249*N2249</f>
        <v/>
      </c>
      <c r="P2249">
        <f>IF(E2249=0,0.3,IF(D2249=1,IF(C2249&gt;=Params!$B$13-3,IF(C2249&lt;Params!$B$13,Params!$B$20,0.3),0.3),IF(C2249&gt;=Params!$B$15-3,IF(C2249&lt;Params!$B$15,Params!$B$21,0.3),0.3)))</f>
        <v/>
      </c>
    </row>
    <row r="2250" ht="15" customHeight="1" s="1">
      <c r="A2250" s="9" t="n">
        <v>2247</v>
      </c>
      <c r="B2250" s="6" t="inlineStr">
        <is>
          <t>04/04</t>
        </is>
      </c>
      <c r="C2250" s="6" t="n">
        <v>14</v>
      </c>
      <c r="D2250" s="6" t="n">
        <v>0</v>
      </c>
      <c r="E2250" s="10">
        <f>IF(D2250=1, IF(OR(C2250&lt;10, C2250&gt;=15),1,0), IF(OR(C2250&lt;7, C2250&gt;=18),1,0))</f>
        <v/>
      </c>
      <c r="F2250" s="11" t="n">
        <v>3.169</v>
      </c>
      <c r="G2250" s="12">
        <f>0.72*8</f>
        <v/>
      </c>
      <c r="H2250" s="12">
        <f>F2250-G2250</f>
        <v/>
      </c>
      <c r="I2250" s="10">
        <f>IF(E2250=0,"Fora",IF(E2249=0,"Carg xar",IF(H2250&lt;0,IF(M2250&lt;0.9,"Carg FV","Stby"),IF(M2250&gt;P2250,"V2H",IF(M2250&lt;0.9,"Carg xar","Stby")))))</f>
        <v/>
      </c>
      <c r="J2250" s="12">
        <f>IF(OR(I2250="Carg FV",I2250="Carg xar"),MIN(IF(I2250="Carg FV",ABS(H2250),7.4),7.4,MAX(0,(0.9-M2250)*40)*0.95),0)</f>
        <v/>
      </c>
      <c r="K2250" s="12">
        <f>IF(I2250="V2H",MIN(MAX(0,H2250),7.4,MAX(0,(M2250-P2250)*40)*0.95),0)</f>
        <v/>
      </c>
      <c r="L2250" s="12">
        <f>IF(E2250=0,0,MAX(0,H2250-K2250))</f>
        <v/>
      </c>
      <c r="M2250" s="13">
        <f>M2249+J2249/40-IF(I2249="V2H",K2249/(0.95*40),0)-IF(E2250=0,IF(E2249=1,IF(D2250=1,30,40)*0.18/(2*40),0),0)-IF(E2250=1,IF(E2249=0,IF(D2250=1,30,40)*0.18/(2*40),0),0)</f>
        <v/>
      </c>
      <c r="N2250" s="14" t="n">
        <v>0.15</v>
      </c>
      <c r="O2250" s="15">
        <f>K2250*N2250</f>
        <v/>
      </c>
      <c r="P2250">
        <f>IF(E2250=0,0.3,IF(D2250=1,IF(C2250&gt;=Params!$B$13-3,IF(C2250&lt;Params!$B$13,Params!$B$20,0.3),0.3),IF(C2250&gt;=Params!$B$15-3,IF(C2250&lt;Params!$B$15,Params!$B$21,0.3),0.3)))</f>
        <v/>
      </c>
    </row>
    <row r="2251" ht="15" customHeight="1" s="1">
      <c r="A2251" s="9" t="n">
        <v>2248</v>
      </c>
      <c r="B2251" s="6" t="inlineStr">
        <is>
          <t>04/04</t>
        </is>
      </c>
      <c r="C2251" s="6" t="n">
        <v>15</v>
      </c>
      <c r="D2251" s="6" t="n">
        <v>0</v>
      </c>
      <c r="E2251" s="10">
        <f>IF(D2251=1, IF(OR(C2251&lt;10, C2251&gt;=15),1,0), IF(OR(C2251&lt;7, C2251&gt;=18),1,0))</f>
        <v/>
      </c>
      <c r="F2251" s="11" t="n">
        <v>0</v>
      </c>
      <c r="G2251" s="12">
        <f>0.55*8</f>
        <v/>
      </c>
      <c r="H2251" s="12">
        <f>F2251-G2251</f>
        <v/>
      </c>
      <c r="I2251" s="10">
        <f>IF(E2251=0,"Fora",IF(E2250=0,"Carg xar",IF(H2251&lt;0,IF(M2251&lt;0.9,"Carg FV","Stby"),IF(M2251&gt;P2251,"V2H",IF(M2251&lt;0.9,"Carg xar","Stby")))))</f>
        <v/>
      </c>
      <c r="J2251" s="12">
        <f>IF(OR(I2251="Carg FV",I2251="Carg xar"),MIN(IF(I2251="Carg FV",ABS(H2251),7.4),7.4,MAX(0,(0.9-M2251)*40)*0.95),0)</f>
        <v/>
      </c>
      <c r="K2251" s="12">
        <f>IF(I2251="V2H",MIN(MAX(0,H2251),7.4,MAX(0,(M2251-P2251)*40)*0.95),0)</f>
        <v/>
      </c>
      <c r="L2251" s="12">
        <f>IF(E2251=0,0,MAX(0,H2251-K2251))</f>
        <v/>
      </c>
      <c r="M2251" s="13">
        <f>M2250+J2250/40-IF(I2250="V2H",K2250/(0.95*40),0)-IF(E2251=0,IF(E2250=1,IF(D2251=1,30,40)*0.18/(2*40),0),0)-IF(E2251=1,IF(E2250=0,IF(D2251=1,30,40)*0.18/(2*40),0),0)</f>
        <v/>
      </c>
      <c r="N2251" s="14" t="n">
        <v>0.15</v>
      </c>
      <c r="O2251" s="15">
        <f>K2251*N2251</f>
        <v/>
      </c>
      <c r="P2251">
        <f>IF(E2251=0,0.3,IF(D2251=1,IF(C2251&gt;=Params!$B$13-3,IF(C2251&lt;Params!$B$13,Params!$B$20,0.3),0.3),IF(C2251&gt;=Params!$B$15-3,IF(C2251&lt;Params!$B$15,Params!$B$21,0.3),0.3)))</f>
        <v/>
      </c>
    </row>
    <row r="2252" ht="15" customHeight="1" s="1">
      <c r="A2252" s="9" t="n">
        <v>2249</v>
      </c>
      <c r="B2252" s="6" t="inlineStr">
        <is>
          <t>04/04</t>
        </is>
      </c>
      <c r="C2252" s="6" t="n">
        <v>16</v>
      </c>
      <c r="D2252" s="6" t="n">
        <v>0</v>
      </c>
      <c r="E2252" s="10">
        <f>IF(D2252=1, IF(OR(C2252&lt;10, C2252&gt;=15),1,0), IF(OR(C2252&lt;7, C2252&gt;=18),1,0))</f>
        <v/>
      </c>
      <c r="F2252" s="11" t="n">
        <v>0</v>
      </c>
      <c r="G2252" s="12">
        <f>0.35*8</f>
        <v/>
      </c>
      <c r="H2252" s="12">
        <f>F2252-G2252</f>
        <v/>
      </c>
      <c r="I2252" s="10">
        <f>IF(E2252=0,"Fora",IF(E2251=0,"Carg xar",IF(H2252&lt;0,IF(M2252&lt;0.9,"Carg FV","Stby"),IF(M2252&gt;P2252,"V2H",IF(M2252&lt;0.9,"Carg xar","Stby")))))</f>
        <v/>
      </c>
      <c r="J2252" s="12">
        <f>IF(OR(I2252="Carg FV",I2252="Carg xar"),MIN(IF(I2252="Carg FV",ABS(H2252),7.4),7.4,MAX(0,(0.9-M2252)*40)*0.95),0)</f>
        <v/>
      </c>
      <c r="K2252" s="12">
        <f>IF(I2252="V2H",MIN(MAX(0,H2252),7.4,MAX(0,(M2252-P2252)*40)*0.95),0)</f>
        <v/>
      </c>
      <c r="L2252" s="12">
        <f>IF(E2252=0,0,MAX(0,H2252-K2252))</f>
        <v/>
      </c>
      <c r="M2252" s="13">
        <f>M2251+J2251/40-IF(I2251="V2H",K2251/(0.95*40),0)-IF(E2252=0,IF(E2251=1,IF(D2252=1,30,40)*0.18/(2*40),0),0)-IF(E2252=1,IF(E2251=0,IF(D2252=1,30,40)*0.18/(2*40),0),0)</f>
        <v/>
      </c>
      <c r="N2252" s="14" t="n">
        <v>0.15</v>
      </c>
      <c r="O2252" s="15">
        <f>K2252*N2252</f>
        <v/>
      </c>
      <c r="P2252">
        <f>IF(E2252=0,0.3,IF(D2252=1,IF(C2252&gt;=Params!$B$13-3,IF(C2252&lt;Params!$B$13,Params!$B$20,0.3),0.3),IF(C2252&gt;=Params!$B$15-3,IF(C2252&lt;Params!$B$15,Params!$B$21,0.3),0.3)))</f>
        <v/>
      </c>
    </row>
    <row r="2253" ht="15" customHeight="1" s="1">
      <c r="A2253" s="9" t="n">
        <v>2250</v>
      </c>
      <c r="B2253" s="6" t="inlineStr">
        <is>
          <t>04/04</t>
        </is>
      </c>
      <c r="C2253" s="6" t="n">
        <v>17</v>
      </c>
      <c r="D2253" s="6" t="n">
        <v>0</v>
      </c>
      <c r="E2253" s="10">
        <f>IF(D2253=1, IF(OR(C2253&lt;10, C2253&gt;=15),1,0), IF(OR(C2253&lt;7, C2253&gt;=18),1,0))</f>
        <v/>
      </c>
      <c r="F2253" s="11" t="n">
        <v>0</v>
      </c>
      <c r="G2253" s="12">
        <f>0.15*8</f>
        <v/>
      </c>
      <c r="H2253" s="12">
        <f>F2253-G2253</f>
        <v/>
      </c>
      <c r="I2253" s="10">
        <f>IF(E2253=0,"Fora",IF(E2252=0,"Carg xar",IF(H2253&lt;0,IF(M2253&lt;0.9,"Carg FV","Stby"),IF(M2253&gt;P2253,"V2H",IF(M2253&lt;0.9,"Carg xar","Stby")))))</f>
        <v/>
      </c>
      <c r="J2253" s="12">
        <f>IF(OR(I2253="Carg FV",I2253="Carg xar"),MIN(IF(I2253="Carg FV",ABS(H2253),7.4),7.4,MAX(0,(0.9-M2253)*40)*0.95),0)</f>
        <v/>
      </c>
      <c r="K2253" s="12">
        <f>IF(I2253="V2H",MIN(MAX(0,H2253),7.4,MAX(0,(M2253-P2253)*40)*0.95),0)</f>
        <v/>
      </c>
      <c r="L2253" s="12">
        <f>IF(E2253=0,0,MAX(0,H2253-K2253))</f>
        <v/>
      </c>
      <c r="M2253" s="13">
        <f>M2252+J2252/40-IF(I2252="V2H",K2252/(0.95*40),0)-IF(E2253=0,IF(E2252=1,IF(D2253=1,30,40)*0.18/(2*40),0),0)-IF(E2253=1,IF(E2252=0,IF(D2253=1,30,40)*0.18/(2*40),0),0)</f>
        <v/>
      </c>
      <c r="N2253" s="14" t="n">
        <v>0.15</v>
      </c>
      <c r="O2253" s="15">
        <f>K2253*N2253</f>
        <v/>
      </c>
      <c r="P2253">
        <f>IF(E2253=0,0.3,IF(D2253=1,IF(C2253&gt;=Params!$B$13-3,IF(C2253&lt;Params!$B$13,Params!$B$20,0.3),0.3),IF(C2253&gt;=Params!$B$15-3,IF(C2253&lt;Params!$B$15,Params!$B$21,0.3),0.3)))</f>
        <v/>
      </c>
    </row>
    <row r="2254" ht="15" customHeight="1" s="1">
      <c r="A2254" s="9" t="n">
        <v>2251</v>
      </c>
      <c r="B2254" s="6" t="inlineStr">
        <is>
          <t>04/04</t>
        </is>
      </c>
      <c r="C2254" s="6" t="n">
        <v>18</v>
      </c>
      <c r="D2254" s="6" t="n">
        <v>0</v>
      </c>
      <c r="E2254" s="10">
        <f>IF(D2254=1, IF(OR(C2254&lt;10, C2254&gt;=15),1,0), IF(OR(C2254&lt;7, C2254&gt;=18),1,0))</f>
        <v/>
      </c>
      <c r="F2254" s="11" t="n">
        <v>0</v>
      </c>
      <c r="G2254" s="12">
        <f>0.03*8</f>
        <v/>
      </c>
      <c r="H2254" s="12">
        <f>F2254-G2254</f>
        <v/>
      </c>
      <c r="I2254" s="10">
        <f>IF(E2254=0,"Fora",IF(E2253=0,"Carg xar",IF(H2254&lt;0,IF(M2254&lt;0.9,"Carg FV","Stby"),IF(M2254&gt;P2254,"V2H",IF(M2254&lt;0.9,"Carg xar","Stby")))))</f>
        <v/>
      </c>
      <c r="J2254" s="12">
        <f>IF(OR(I2254="Carg FV",I2254="Carg xar"),MIN(IF(I2254="Carg FV",ABS(H2254),7.4),7.4,MAX(0,(0.9-M2254)*40)*0.95),0)</f>
        <v/>
      </c>
      <c r="K2254" s="12">
        <f>IF(I2254="V2H",MIN(MAX(0,H2254),7.4,MAX(0,(M2254-P2254)*40)*0.95),0)</f>
        <v/>
      </c>
      <c r="L2254" s="12">
        <f>IF(E2254=0,0,MAX(0,H2254-K2254))</f>
        <v/>
      </c>
      <c r="M2254" s="13">
        <f>M2253+J2253/40-IF(I2253="V2H",K2253/(0.95*40),0)-IF(E2254=0,IF(E2253=1,IF(D2254=1,30,40)*0.18/(2*40),0),0)-IF(E2254=1,IF(E2253=0,IF(D2254=1,30,40)*0.18/(2*40),0),0)</f>
        <v/>
      </c>
      <c r="N2254" s="14" t="n">
        <v>0.2</v>
      </c>
      <c r="O2254" s="15">
        <f>K2254*N2254</f>
        <v/>
      </c>
      <c r="P2254">
        <f>IF(E2254=0,0.3,IF(D2254=1,IF(C2254&gt;=Params!$B$13-3,IF(C2254&lt;Params!$B$13,Params!$B$20,0.3),0.3),IF(C2254&gt;=Params!$B$15-3,IF(C2254&lt;Params!$B$15,Params!$B$21,0.3),0.3)))</f>
        <v/>
      </c>
    </row>
    <row r="2255" ht="15" customHeight="1" s="1">
      <c r="A2255" s="9" t="n">
        <v>2252</v>
      </c>
      <c r="B2255" s="6" t="inlineStr">
        <is>
          <t>04/04</t>
        </is>
      </c>
      <c r="C2255" s="6" t="n">
        <v>19</v>
      </c>
      <c r="D2255" s="6" t="n">
        <v>0</v>
      </c>
      <c r="E2255" s="10">
        <f>IF(D2255=1, IF(OR(C2255&lt;10, C2255&gt;=15),1,0), IF(OR(C2255&lt;7, C2255&gt;=18),1,0))</f>
        <v/>
      </c>
      <c r="F2255" s="11" t="n">
        <v>0.747</v>
      </c>
      <c r="G2255" s="12">
        <f>0*8</f>
        <v/>
      </c>
      <c r="H2255" s="12">
        <f>F2255-G2255</f>
        <v/>
      </c>
      <c r="I2255" s="10">
        <f>IF(E2255=0,"Fora",IF(E2254=0,"Carg xar",IF(H2255&lt;0,IF(M2255&lt;0.9,"Carg FV","Stby"),IF(M2255&gt;P2255,"V2H",IF(M2255&lt;0.9,"Carg xar","Stby")))))</f>
        <v/>
      </c>
      <c r="J2255" s="12">
        <f>IF(OR(I2255="Carg FV",I2255="Carg xar"),MIN(IF(I2255="Carg FV",ABS(H2255),7.4),7.4,MAX(0,(0.9-M2255)*40)*0.95),0)</f>
        <v/>
      </c>
      <c r="K2255" s="12">
        <f>IF(I2255="V2H",MIN(MAX(0,H2255),7.4,MAX(0,(M2255-P2255)*40)*0.95),0)</f>
        <v/>
      </c>
      <c r="L2255" s="12">
        <f>IF(E2255=0,0,MAX(0,H2255-K2255))</f>
        <v/>
      </c>
      <c r="M2255" s="13">
        <f>M2254+J2254/40-IF(I2254="V2H",K2254/(0.95*40),0)-IF(E2255=0,IF(E2254=1,IF(D2255=1,30,40)*0.18/(2*40),0),0)-IF(E2255=1,IF(E2254=0,IF(D2255=1,30,40)*0.18/(2*40),0),0)</f>
        <v/>
      </c>
      <c r="N2255" s="14" t="n">
        <v>0.2</v>
      </c>
      <c r="O2255" s="15">
        <f>K2255*N2255</f>
        <v/>
      </c>
      <c r="P2255">
        <f>IF(E2255=0,0.3,IF(D2255=1,IF(C2255&gt;=Params!$B$13-3,IF(C2255&lt;Params!$B$13,Params!$B$20,0.3),0.3),IF(C2255&gt;=Params!$B$15-3,IF(C2255&lt;Params!$B$15,Params!$B$21,0.3),0.3)))</f>
        <v/>
      </c>
    </row>
    <row r="2256" ht="15" customHeight="1" s="1">
      <c r="A2256" s="9" t="n">
        <v>2253</v>
      </c>
      <c r="B2256" s="6" t="inlineStr">
        <is>
          <t>04/04</t>
        </is>
      </c>
      <c r="C2256" s="6" t="n">
        <v>20</v>
      </c>
      <c r="D2256" s="6" t="n">
        <v>0</v>
      </c>
      <c r="E2256" s="10">
        <f>IF(D2256=1, IF(OR(C2256&lt;10, C2256&gt;=15),1,0), IF(OR(C2256&lt;7, C2256&gt;=18),1,0))</f>
        <v/>
      </c>
      <c r="F2256" s="11" t="n">
        <v>1.124</v>
      </c>
      <c r="G2256" s="12">
        <f>0*8</f>
        <v/>
      </c>
      <c r="H2256" s="12">
        <f>F2256-G2256</f>
        <v/>
      </c>
      <c r="I2256" s="10">
        <f>IF(E2256=0,"Fora",IF(E2255=0,"Carg xar",IF(H2256&lt;0,IF(M2256&lt;0.9,"Carg FV","Stby"),IF(M2256&gt;P2256,"V2H",IF(M2256&lt;0.9,"Carg xar","Stby")))))</f>
        <v/>
      </c>
      <c r="J2256" s="12">
        <f>IF(OR(I2256="Carg FV",I2256="Carg xar"),MIN(IF(I2256="Carg FV",ABS(H2256),7.4),7.4,MAX(0,(0.9-M2256)*40)*0.95),0)</f>
        <v/>
      </c>
      <c r="K2256" s="12">
        <f>IF(I2256="V2H",MIN(MAX(0,H2256),7.4,MAX(0,(M2256-P2256)*40)*0.95),0)</f>
        <v/>
      </c>
      <c r="L2256" s="12">
        <f>IF(E2256=0,0,MAX(0,H2256-K2256))</f>
        <v/>
      </c>
      <c r="M2256" s="13">
        <f>M2255+J2255/40-IF(I2255="V2H",K2255/(0.95*40),0)-IF(E2256=0,IF(E2255=1,IF(D2256=1,30,40)*0.18/(2*40),0),0)-IF(E2256=1,IF(E2255=0,IF(D2256=1,30,40)*0.18/(2*40),0),0)</f>
        <v/>
      </c>
      <c r="N2256" s="14" t="n">
        <v>0.2</v>
      </c>
      <c r="O2256" s="15">
        <f>K2256*N2256</f>
        <v/>
      </c>
      <c r="P2256">
        <f>IF(E2256=0,0.3,IF(D2256=1,IF(C2256&gt;=Params!$B$13-3,IF(C2256&lt;Params!$B$13,Params!$B$20,0.3),0.3),IF(C2256&gt;=Params!$B$15-3,IF(C2256&lt;Params!$B$15,Params!$B$21,0.3),0.3)))</f>
        <v/>
      </c>
    </row>
    <row r="2257" ht="15" customHeight="1" s="1">
      <c r="A2257" s="9" t="n">
        <v>2254</v>
      </c>
      <c r="B2257" s="6" t="inlineStr">
        <is>
          <t>04/04</t>
        </is>
      </c>
      <c r="C2257" s="6" t="n">
        <v>21</v>
      </c>
      <c r="D2257" s="6" t="n">
        <v>0</v>
      </c>
      <c r="E2257" s="10">
        <f>IF(D2257=1, IF(OR(C2257&lt;10, C2257&gt;=15),1,0), IF(OR(C2257&lt;7, C2257&gt;=18),1,0))</f>
        <v/>
      </c>
      <c r="F2257" s="11" t="n">
        <v>1.859</v>
      </c>
      <c r="G2257" s="12">
        <f>0*8</f>
        <v/>
      </c>
      <c r="H2257" s="12">
        <f>F2257-G2257</f>
        <v/>
      </c>
      <c r="I2257" s="10">
        <f>IF(E2257=0,"Fora",IF(E2256=0,"Carg xar",IF(H2257&lt;0,IF(M2257&lt;0.9,"Carg FV","Stby"),IF(M2257&gt;P2257,"V2H",IF(M2257&lt;0.9,"Carg xar","Stby")))))</f>
        <v/>
      </c>
      <c r="J2257" s="12">
        <f>IF(OR(I2257="Carg FV",I2257="Carg xar"),MIN(IF(I2257="Carg FV",ABS(H2257),7.4),7.4,MAX(0,(0.9-M2257)*40)*0.95),0)</f>
        <v/>
      </c>
      <c r="K2257" s="12">
        <f>IF(I2257="V2H",MIN(MAX(0,H2257),7.4,MAX(0,(M2257-P2257)*40)*0.95),0)</f>
        <v/>
      </c>
      <c r="L2257" s="12">
        <f>IF(E2257=0,0,MAX(0,H2257-K2257))</f>
        <v/>
      </c>
      <c r="M2257" s="13">
        <f>M2256+J2256/40-IF(I2256="V2H",K2256/(0.95*40),0)-IF(E2257=0,IF(E2256=1,IF(D2257=1,30,40)*0.18/(2*40),0),0)-IF(E2257=1,IF(E2256=0,IF(D2257=1,30,40)*0.18/(2*40),0),0)</f>
        <v/>
      </c>
      <c r="N2257" s="14" t="n">
        <v>0.2</v>
      </c>
      <c r="O2257" s="15">
        <f>K2257*N2257</f>
        <v/>
      </c>
      <c r="P2257">
        <f>IF(E2257=0,0.3,IF(D2257=1,IF(C2257&gt;=Params!$B$13-3,IF(C2257&lt;Params!$B$13,Params!$B$20,0.3),0.3),IF(C2257&gt;=Params!$B$15-3,IF(C2257&lt;Params!$B$15,Params!$B$21,0.3),0.3)))</f>
        <v/>
      </c>
    </row>
    <row r="2258" ht="15" customHeight="1" s="1">
      <c r="A2258" s="9" t="n">
        <v>2255</v>
      </c>
      <c r="B2258" s="6" t="inlineStr">
        <is>
          <t>04/04</t>
        </is>
      </c>
      <c r="C2258" s="6" t="n">
        <v>22</v>
      </c>
      <c r="D2258" s="6" t="n">
        <v>0</v>
      </c>
      <c r="E2258" s="10">
        <f>IF(D2258=1, IF(OR(C2258&lt;10, C2258&gt;=15),1,0), IF(OR(C2258&lt;7, C2258&gt;=18),1,0))</f>
        <v/>
      </c>
      <c r="F2258" s="11" t="n">
        <v>1.629</v>
      </c>
      <c r="G2258" s="12">
        <f>0*8</f>
        <v/>
      </c>
      <c r="H2258" s="12">
        <f>F2258-G2258</f>
        <v/>
      </c>
      <c r="I2258" s="10">
        <f>IF(E2258=0,"Fora",IF(E2257=0,"Carg xar",IF(H2258&lt;0,IF(M2258&lt;0.9,"Carg FV","Stby"),IF(M2258&gt;P2258,"V2H",IF(M2258&lt;0.9,"Carg xar","Stby")))))</f>
        <v/>
      </c>
      <c r="J2258" s="12">
        <f>IF(OR(I2258="Carg FV",I2258="Carg xar"),MIN(IF(I2258="Carg FV",ABS(H2258),7.4),7.4,MAX(0,(0.9-M2258)*40)*0.95),0)</f>
        <v/>
      </c>
      <c r="K2258" s="12">
        <f>IF(I2258="V2H",MIN(MAX(0,H2258),7.4,MAX(0,(M2258-P2258)*40)*0.95),0)</f>
        <v/>
      </c>
      <c r="L2258" s="12">
        <f>IF(E2258=0,0,MAX(0,H2258-K2258))</f>
        <v/>
      </c>
      <c r="M2258" s="13">
        <f>M2257+J2257/40-IF(I2257="V2H",K2257/(0.95*40),0)-IF(E2258=0,IF(E2257=1,IF(D2258=1,30,40)*0.18/(2*40),0),0)-IF(E2258=1,IF(E2257=0,IF(D2258=1,30,40)*0.18/(2*40),0),0)</f>
        <v/>
      </c>
      <c r="N2258" s="14" t="n">
        <v>0.15</v>
      </c>
      <c r="O2258" s="15">
        <f>K2258*N2258</f>
        <v/>
      </c>
      <c r="P2258">
        <f>IF(E2258=0,0.3,IF(D2258=1,IF(C2258&gt;=Params!$B$13-3,IF(C2258&lt;Params!$B$13,Params!$B$20,0.3),0.3),IF(C2258&gt;=Params!$B$15-3,IF(C2258&lt;Params!$B$15,Params!$B$21,0.3),0.3)))</f>
        <v/>
      </c>
    </row>
    <row r="2259" ht="15" customHeight="1" s="1">
      <c r="A2259" s="9" t="n">
        <v>2256</v>
      </c>
      <c r="B2259" s="6" t="inlineStr">
        <is>
          <t>04/04</t>
        </is>
      </c>
      <c r="C2259" s="6" t="n">
        <v>23</v>
      </c>
      <c r="D2259" s="6" t="n">
        <v>0</v>
      </c>
      <c r="E2259" s="10">
        <f>IF(D2259=1, IF(OR(C2259&lt;10, C2259&gt;=15),1,0), IF(OR(C2259&lt;7, C2259&gt;=18),1,0))</f>
        <v/>
      </c>
      <c r="F2259" s="11" t="n">
        <v>0.95</v>
      </c>
      <c r="G2259" s="12">
        <f>0*8</f>
        <v/>
      </c>
      <c r="H2259" s="12">
        <f>F2259-G2259</f>
        <v/>
      </c>
      <c r="I2259" s="10">
        <f>IF(E2259=0,"Fora",IF(E2258=0,"Carg xar",IF(H2259&lt;0,IF(M2259&lt;0.9,"Carg FV","Stby"),IF(M2259&gt;P2259,"V2H",IF(M2259&lt;0.9,"Carg xar","Stby")))))</f>
        <v/>
      </c>
      <c r="J2259" s="12">
        <f>IF(OR(I2259="Carg FV",I2259="Carg xar"),MIN(IF(I2259="Carg FV",ABS(H2259),7.4),7.4,MAX(0,(0.9-M2259)*40)*0.95),0)</f>
        <v/>
      </c>
      <c r="K2259" s="12">
        <f>IF(I2259="V2H",MIN(MAX(0,H2259),7.4,MAX(0,(M2259-P2259)*40)*0.95),0)</f>
        <v/>
      </c>
      <c r="L2259" s="12">
        <f>IF(E2259=0,0,MAX(0,H2259-K2259))</f>
        <v/>
      </c>
      <c r="M2259" s="13">
        <f>M2258+J2258/40-IF(I2258="V2H",K2258/(0.95*40),0)-IF(E2259=0,IF(E2258=1,IF(D2259=1,30,40)*0.18/(2*40),0),0)-IF(E2259=1,IF(E2258=0,IF(D2259=1,30,40)*0.18/(2*40),0),0)</f>
        <v/>
      </c>
      <c r="N2259" s="14" t="n">
        <v>0.15</v>
      </c>
      <c r="O2259" s="15">
        <f>K2259*N2259</f>
        <v/>
      </c>
      <c r="P2259">
        <f>IF(E2259=0,0.3,IF(D2259=1,IF(C2259&gt;=Params!$B$13-3,IF(C2259&lt;Params!$B$13,Params!$B$20,0.3),0.3),IF(C2259&gt;=Params!$B$15-3,IF(C2259&lt;Params!$B$15,Params!$B$21,0.3),0.3)))</f>
        <v/>
      </c>
    </row>
    <row r="2260" ht="15" customHeight="1" s="1">
      <c r="A2260" s="9" t="n">
        <v>2257</v>
      </c>
      <c r="B2260" s="6" t="inlineStr">
        <is>
          <t>05/04</t>
        </is>
      </c>
      <c r="C2260" s="6" t="n">
        <v>0</v>
      </c>
      <c r="D2260" s="6" t="n">
        <v>1</v>
      </c>
      <c r="E2260" s="10">
        <f>IF(D2260=1, IF(OR(C2260&lt;10, C2260&gt;=15),1,0), IF(OR(C2260&lt;7, C2260&gt;=18),1,0))</f>
        <v/>
      </c>
      <c r="F2260" s="11" t="n">
        <v>1.146</v>
      </c>
      <c r="G2260" s="12">
        <f>0*8</f>
        <v/>
      </c>
      <c r="H2260" s="12">
        <f>F2260-G2260</f>
        <v/>
      </c>
      <c r="I2260" s="10">
        <f>IF(E2260=0,"Fora",IF(E2259=0,"Carg xar",IF(H2260&lt;0,IF(M2260&lt;0.9,"Carg FV","Stby"),IF(M2260&gt;P2260,"V2H",IF(M2260&lt;0.9,"Carg xar","Stby")))))</f>
        <v/>
      </c>
      <c r="J2260" s="12">
        <f>IF(OR(I2260="Carg FV",I2260="Carg xar"),MIN(IF(I2260="Carg FV",ABS(H2260),7.4),7.4,MAX(0,(0.9-M2260)*40)*0.95),0)</f>
        <v/>
      </c>
      <c r="K2260" s="12">
        <f>IF(I2260="V2H",MIN(MAX(0,H2260),7.4,MAX(0,(M2260-P2260)*40)*0.95),0)</f>
        <v/>
      </c>
      <c r="L2260" s="12">
        <f>IF(E2260=0,0,MAX(0,H2260-K2260))</f>
        <v/>
      </c>
      <c r="M2260" s="13">
        <f>M2259+J2259/40-IF(I2259="V2H",K2259/(0.95*40),0)-IF(E2260=0,IF(E2259=1,IF(D2260=1,30,40)*0.18/(2*40),0),0)-IF(E2260=1,IF(E2259=0,IF(D2260=1,30,40)*0.18/(2*40),0),0)</f>
        <v/>
      </c>
      <c r="N2260" s="14" t="n">
        <v>0.09</v>
      </c>
      <c r="O2260" s="15">
        <f>K2260*N2260</f>
        <v/>
      </c>
      <c r="P2260">
        <f>IF(E2260=0,0.3,IF(D2260=1,IF(C2260&gt;=Params!$B$13-3,IF(C2260&lt;Params!$B$13,Params!$B$20,0.3),0.3),IF(C2260&gt;=Params!$B$15-3,IF(C2260&lt;Params!$B$15,Params!$B$21,0.3),0.3)))</f>
        <v/>
      </c>
    </row>
    <row r="2261" ht="15" customHeight="1" s="1">
      <c r="A2261" s="9" t="n">
        <v>2258</v>
      </c>
      <c r="B2261" s="6" t="inlineStr">
        <is>
          <t>05/04</t>
        </is>
      </c>
      <c r="C2261" s="6" t="n">
        <v>1</v>
      </c>
      <c r="D2261" s="6" t="n">
        <v>1</v>
      </c>
      <c r="E2261" s="10">
        <f>IF(D2261=1, IF(OR(C2261&lt;10, C2261&gt;=15),1,0), IF(OR(C2261&lt;7, C2261&gt;=18),1,0))</f>
        <v/>
      </c>
      <c r="F2261" s="11" t="n">
        <v>1.189</v>
      </c>
      <c r="G2261" s="12">
        <f>0*8</f>
        <v/>
      </c>
      <c r="H2261" s="12">
        <f>F2261-G2261</f>
        <v/>
      </c>
      <c r="I2261" s="10">
        <f>IF(E2261=0,"Fora",IF(E2260=0,"Carg xar",IF(H2261&lt;0,IF(M2261&lt;0.9,"Carg FV","Stby"),IF(M2261&gt;P2261,"V2H",IF(M2261&lt;0.9,"Carg xar","Stby")))))</f>
        <v/>
      </c>
      <c r="J2261" s="12">
        <f>IF(OR(I2261="Carg FV",I2261="Carg xar"),MIN(IF(I2261="Carg FV",ABS(H2261),7.4),7.4,MAX(0,(0.9-M2261)*40)*0.95),0)</f>
        <v/>
      </c>
      <c r="K2261" s="12">
        <f>IF(I2261="V2H",MIN(MAX(0,H2261),7.4,MAX(0,(M2261-P2261)*40)*0.95),0)</f>
        <v/>
      </c>
      <c r="L2261" s="12">
        <f>IF(E2261=0,0,MAX(0,H2261-K2261))</f>
        <v/>
      </c>
      <c r="M2261" s="13">
        <f>M2260+J2260/40-IF(I2260="V2H",K2260/(0.95*40),0)-IF(E2261=0,IF(E2260=1,IF(D2261=1,30,40)*0.18/(2*40),0),0)-IF(E2261=1,IF(E2260=0,IF(D2261=1,30,40)*0.18/(2*40),0),0)</f>
        <v/>
      </c>
      <c r="N2261" s="14" t="n">
        <v>0.09</v>
      </c>
      <c r="O2261" s="15">
        <f>K2261*N2261</f>
        <v/>
      </c>
      <c r="P2261">
        <f>IF(E2261=0,0.3,IF(D2261=1,IF(C2261&gt;=Params!$B$13-3,IF(C2261&lt;Params!$B$13,Params!$B$20,0.3),0.3),IF(C2261&gt;=Params!$B$15-3,IF(C2261&lt;Params!$B$15,Params!$B$21,0.3),0.3)))</f>
        <v/>
      </c>
    </row>
    <row r="2262" ht="15" customHeight="1" s="1">
      <c r="A2262" s="9" t="n">
        <v>2259</v>
      </c>
      <c r="B2262" s="6" t="inlineStr">
        <is>
          <t>05/04</t>
        </is>
      </c>
      <c r="C2262" s="6" t="n">
        <v>2</v>
      </c>
      <c r="D2262" s="6" t="n">
        <v>1</v>
      </c>
      <c r="E2262" s="10">
        <f>IF(D2262=1, IF(OR(C2262&lt;10, C2262&gt;=15),1,0), IF(OR(C2262&lt;7, C2262&gt;=18),1,0))</f>
        <v/>
      </c>
      <c r="F2262" s="11" t="n">
        <v>1.146</v>
      </c>
      <c r="G2262" s="12">
        <f>0*8</f>
        <v/>
      </c>
      <c r="H2262" s="12">
        <f>F2262-G2262</f>
        <v/>
      </c>
      <c r="I2262" s="10">
        <f>IF(E2262=0,"Fora",IF(E2261=0,"Carg xar",IF(H2262&lt;0,IF(M2262&lt;0.9,"Carg FV","Stby"),IF(M2262&gt;P2262,"V2H",IF(M2262&lt;0.9,"Carg xar","Stby")))))</f>
        <v/>
      </c>
      <c r="J2262" s="12">
        <f>IF(OR(I2262="Carg FV",I2262="Carg xar"),MIN(IF(I2262="Carg FV",ABS(H2262),7.4),7.4,MAX(0,(0.9-M2262)*40)*0.95),0)</f>
        <v/>
      </c>
      <c r="K2262" s="12">
        <f>IF(I2262="V2H",MIN(MAX(0,H2262),7.4,MAX(0,(M2262-P2262)*40)*0.95),0)</f>
        <v/>
      </c>
      <c r="L2262" s="12">
        <f>IF(E2262=0,0,MAX(0,H2262-K2262))</f>
        <v/>
      </c>
      <c r="M2262" s="13">
        <f>M2261+J2261/40-IF(I2261="V2H",K2261/(0.95*40),0)-IF(E2262=0,IF(E2261=1,IF(D2262=1,30,40)*0.18/(2*40),0),0)-IF(E2262=1,IF(E2261=0,IF(D2262=1,30,40)*0.18/(2*40),0),0)</f>
        <v/>
      </c>
      <c r="N2262" s="14" t="n">
        <v>0.09</v>
      </c>
      <c r="O2262" s="15">
        <f>K2262*N2262</f>
        <v/>
      </c>
      <c r="P2262">
        <f>IF(E2262=0,0.3,IF(D2262=1,IF(C2262&gt;=Params!$B$13-3,IF(C2262&lt;Params!$B$13,Params!$B$20,0.3),0.3),IF(C2262&gt;=Params!$B$15-3,IF(C2262&lt;Params!$B$15,Params!$B$21,0.3),0.3)))</f>
        <v/>
      </c>
    </row>
    <row r="2263" ht="15" customHeight="1" s="1">
      <c r="A2263" s="9" t="n">
        <v>2260</v>
      </c>
      <c r="B2263" s="6" t="inlineStr">
        <is>
          <t>05/04</t>
        </is>
      </c>
      <c r="C2263" s="6" t="n">
        <v>3</v>
      </c>
      <c r="D2263" s="6" t="n">
        <v>1</v>
      </c>
      <c r="E2263" s="10">
        <f>IF(D2263=1, IF(OR(C2263&lt;10, C2263&gt;=15),1,0), IF(OR(C2263&lt;7, C2263&gt;=18),1,0))</f>
        <v/>
      </c>
      <c r="F2263" s="11" t="n">
        <v>1.974</v>
      </c>
      <c r="G2263" s="12">
        <f>0*8</f>
        <v/>
      </c>
      <c r="H2263" s="12">
        <f>F2263-G2263</f>
        <v/>
      </c>
      <c r="I2263" s="10">
        <f>IF(E2263=0,"Fora",IF(E2262=0,"Carg xar",IF(H2263&lt;0,IF(M2263&lt;0.9,"Carg FV","Stby"),IF(M2263&gt;P2263,"V2H",IF(M2263&lt;0.9,"Carg xar","Stby")))))</f>
        <v/>
      </c>
      <c r="J2263" s="12">
        <f>IF(OR(I2263="Carg FV",I2263="Carg xar"),MIN(IF(I2263="Carg FV",ABS(H2263),7.4),7.4,MAX(0,(0.9-M2263)*40)*0.95),0)</f>
        <v/>
      </c>
      <c r="K2263" s="12">
        <f>IF(I2263="V2H",MIN(MAX(0,H2263),7.4,MAX(0,(M2263-P2263)*40)*0.95),0)</f>
        <v/>
      </c>
      <c r="L2263" s="12">
        <f>IF(E2263=0,0,MAX(0,H2263-K2263))</f>
        <v/>
      </c>
      <c r="M2263" s="13">
        <f>M2262+J2262/40-IF(I2262="V2H",K2262/(0.95*40),0)-IF(E2263=0,IF(E2262=1,IF(D2263=1,30,40)*0.18/(2*40),0),0)-IF(E2263=1,IF(E2262=0,IF(D2263=1,30,40)*0.18/(2*40),0),0)</f>
        <v/>
      </c>
      <c r="N2263" s="14" t="n">
        <v>0.09</v>
      </c>
      <c r="O2263" s="15">
        <f>K2263*N2263</f>
        <v/>
      </c>
      <c r="P2263">
        <f>IF(E2263=0,0.3,IF(D2263=1,IF(C2263&gt;=Params!$B$13-3,IF(C2263&lt;Params!$B$13,Params!$B$20,0.3),0.3),IF(C2263&gt;=Params!$B$15-3,IF(C2263&lt;Params!$B$15,Params!$B$21,0.3),0.3)))</f>
        <v/>
      </c>
    </row>
    <row r="2264" ht="15" customHeight="1" s="1">
      <c r="A2264" s="9" t="n">
        <v>2261</v>
      </c>
      <c r="B2264" s="6" t="inlineStr">
        <is>
          <t>05/04</t>
        </is>
      </c>
      <c r="C2264" s="6" t="n">
        <v>4</v>
      </c>
      <c r="D2264" s="6" t="n">
        <v>1</v>
      </c>
      <c r="E2264" s="10">
        <f>IF(D2264=1, IF(OR(C2264&lt;10, C2264&gt;=15),1,0), IF(OR(C2264&lt;7, C2264&gt;=18),1,0))</f>
        <v/>
      </c>
      <c r="F2264" s="11" t="n">
        <v>1.646</v>
      </c>
      <c r="G2264" s="12">
        <f>0*8</f>
        <v/>
      </c>
      <c r="H2264" s="12">
        <f>F2264-G2264</f>
        <v/>
      </c>
      <c r="I2264" s="10">
        <f>IF(E2264=0,"Fora",IF(E2263=0,"Carg xar",IF(H2264&lt;0,IF(M2264&lt;0.9,"Carg FV","Stby"),IF(M2264&gt;P2264,"V2H",IF(M2264&lt;0.9,"Carg xar","Stby")))))</f>
        <v/>
      </c>
      <c r="J2264" s="12">
        <f>IF(OR(I2264="Carg FV",I2264="Carg xar"),MIN(IF(I2264="Carg FV",ABS(H2264),7.4),7.4,MAX(0,(0.9-M2264)*40)*0.95),0)</f>
        <v/>
      </c>
      <c r="K2264" s="12">
        <f>IF(I2264="V2H",MIN(MAX(0,H2264),7.4,MAX(0,(M2264-P2264)*40)*0.95),0)</f>
        <v/>
      </c>
      <c r="L2264" s="12">
        <f>IF(E2264=0,0,MAX(0,H2264-K2264))</f>
        <v/>
      </c>
      <c r="M2264" s="13">
        <f>M2263+J2263/40-IF(I2263="V2H",K2263/(0.95*40),0)-IF(E2264=0,IF(E2263=1,IF(D2264=1,30,40)*0.18/(2*40),0),0)-IF(E2264=1,IF(E2263=0,IF(D2264=1,30,40)*0.18/(2*40),0),0)</f>
        <v/>
      </c>
      <c r="N2264" s="14" t="n">
        <v>0.09</v>
      </c>
      <c r="O2264" s="15">
        <f>K2264*N2264</f>
        <v/>
      </c>
      <c r="P2264">
        <f>IF(E2264=0,0.3,IF(D2264=1,IF(C2264&gt;=Params!$B$13-3,IF(C2264&lt;Params!$B$13,Params!$B$20,0.3),0.3),IF(C2264&gt;=Params!$B$15-3,IF(C2264&lt;Params!$B$15,Params!$B$21,0.3),0.3)))</f>
        <v/>
      </c>
    </row>
    <row r="2265" ht="15" customHeight="1" s="1">
      <c r="A2265" s="9" t="n">
        <v>2262</v>
      </c>
      <c r="B2265" s="6" t="inlineStr">
        <is>
          <t>05/04</t>
        </is>
      </c>
      <c r="C2265" s="6" t="n">
        <v>5</v>
      </c>
      <c r="D2265" s="6" t="n">
        <v>1</v>
      </c>
      <c r="E2265" s="10">
        <f>IF(D2265=1, IF(OR(C2265&lt;10, C2265&gt;=15),1,0), IF(OR(C2265&lt;7, C2265&gt;=18),1,0))</f>
        <v/>
      </c>
      <c r="F2265" s="11" t="n">
        <v>1.555</v>
      </c>
      <c r="G2265" s="12">
        <f>0*8</f>
        <v/>
      </c>
      <c r="H2265" s="12">
        <f>F2265-G2265</f>
        <v/>
      </c>
      <c r="I2265" s="10">
        <f>IF(E2265=0,"Fora",IF(E2264=0,"Carg xar",IF(H2265&lt;0,IF(M2265&lt;0.9,"Carg FV","Stby"),IF(M2265&gt;P2265,"V2H",IF(M2265&lt;0.9,"Carg xar","Stby")))))</f>
        <v/>
      </c>
      <c r="J2265" s="12">
        <f>IF(OR(I2265="Carg FV",I2265="Carg xar"),MIN(IF(I2265="Carg FV",ABS(H2265),7.4),7.4,MAX(0,(0.9-M2265)*40)*0.95),0)</f>
        <v/>
      </c>
      <c r="K2265" s="12">
        <f>IF(I2265="V2H",MIN(MAX(0,H2265),7.4,MAX(0,(M2265-P2265)*40)*0.95),0)</f>
        <v/>
      </c>
      <c r="L2265" s="12">
        <f>IF(E2265=0,0,MAX(0,H2265-K2265))</f>
        <v/>
      </c>
      <c r="M2265" s="13">
        <f>M2264+J2264/40-IF(I2264="V2H",K2264/(0.95*40),0)-IF(E2265=0,IF(E2264=1,IF(D2265=1,30,40)*0.18/(2*40),0),0)-IF(E2265=1,IF(E2264=0,IF(D2265=1,30,40)*0.18/(2*40),0),0)</f>
        <v/>
      </c>
      <c r="N2265" s="14" t="n">
        <v>0.09</v>
      </c>
      <c r="O2265" s="15">
        <f>K2265*N2265</f>
        <v/>
      </c>
      <c r="P2265">
        <f>IF(E2265=0,0.3,IF(D2265=1,IF(C2265&gt;=Params!$B$13-3,IF(C2265&lt;Params!$B$13,Params!$B$20,0.3),0.3),IF(C2265&gt;=Params!$B$15-3,IF(C2265&lt;Params!$B$15,Params!$B$21,0.3),0.3)))</f>
        <v/>
      </c>
    </row>
    <row r="2266" ht="15" customHeight="1" s="1">
      <c r="A2266" s="9" t="n">
        <v>2263</v>
      </c>
      <c r="B2266" s="6" t="inlineStr">
        <is>
          <t>05/04</t>
        </is>
      </c>
      <c r="C2266" s="6" t="n">
        <v>6</v>
      </c>
      <c r="D2266" s="6" t="n">
        <v>1</v>
      </c>
      <c r="E2266" s="10">
        <f>IF(D2266=1, IF(OR(C2266&lt;10, C2266&gt;=15),1,0), IF(OR(C2266&lt;7, C2266&gt;=18),1,0))</f>
        <v/>
      </c>
      <c r="F2266" s="11" t="n">
        <v>1.487</v>
      </c>
      <c r="G2266" s="12">
        <f>0*8</f>
        <v/>
      </c>
      <c r="H2266" s="12">
        <f>F2266-G2266</f>
        <v/>
      </c>
      <c r="I2266" s="10">
        <f>IF(E2266=0,"Fora",IF(E2265=0,"Carg xar",IF(H2266&lt;0,IF(M2266&lt;0.9,"Carg FV","Stby"),IF(M2266&gt;P2266,"V2H",IF(M2266&lt;0.9,"Carg xar","Stby")))))</f>
        <v/>
      </c>
      <c r="J2266" s="12">
        <f>IF(OR(I2266="Carg FV",I2266="Carg xar"),MIN(IF(I2266="Carg FV",ABS(H2266),7.4),7.4,MAX(0,(0.9-M2266)*40)*0.95),0)</f>
        <v/>
      </c>
      <c r="K2266" s="12">
        <f>IF(I2266="V2H",MIN(MAX(0,H2266),7.4,MAX(0,(M2266-P2266)*40)*0.95),0)</f>
        <v/>
      </c>
      <c r="L2266" s="12">
        <f>IF(E2266=0,0,MAX(0,H2266-K2266))</f>
        <v/>
      </c>
      <c r="M2266" s="13">
        <f>M2265+J2265/40-IF(I2265="V2H",K2265/(0.95*40),0)-IF(E2266=0,IF(E2265=1,IF(D2266=1,30,40)*0.18/(2*40),0),0)-IF(E2266=1,IF(E2265=0,IF(D2266=1,30,40)*0.18/(2*40),0),0)</f>
        <v/>
      </c>
      <c r="N2266" s="14" t="n">
        <v>0.09</v>
      </c>
      <c r="O2266" s="15">
        <f>K2266*N2266</f>
        <v/>
      </c>
      <c r="P2266">
        <f>IF(E2266=0,0.3,IF(D2266=1,IF(C2266&gt;=Params!$B$13-3,IF(C2266&lt;Params!$B$13,Params!$B$20,0.3),0.3),IF(C2266&gt;=Params!$B$15-3,IF(C2266&lt;Params!$B$15,Params!$B$21,0.3),0.3)))</f>
        <v/>
      </c>
    </row>
    <row r="2267" ht="15" customHeight="1" s="1">
      <c r="A2267" s="9" t="n">
        <v>2264</v>
      </c>
      <c r="B2267" s="6" t="inlineStr">
        <is>
          <t>05/04</t>
        </is>
      </c>
      <c r="C2267" s="6" t="n">
        <v>7</v>
      </c>
      <c r="D2267" s="6" t="n">
        <v>1</v>
      </c>
      <c r="E2267" s="10">
        <f>IF(D2267=1, IF(OR(C2267&lt;10, C2267&gt;=15),1,0), IF(OR(C2267&lt;7, C2267&gt;=18),1,0))</f>
        <v/>
      </c>
      <c r="F2267" s="11" t="n">
        <v>1.571</v>
      </c>
      <c r="G2267" s="12">
        <f>0.08*8</f>
        <v/>
      </c>
      <c r="H2267" s="12">
        <f>F2267-G2267</f>
        <v/>
      </c>
      <c r="I2267" s="10">
        <f>IF(E2267=0,"Fora",IF(E2266=0,"Carg xar",IF(H2267&lt;0,IF(M2267&lt;0.9,"Carg FV","Stby"),IF(M2267&gt;P2267,"V2H",IF(M2267&lt;0.9,"Carg xar","Stby")))))</f>
        <v/>
      </c>
      <c r="J2267" s="12">
        <f>IF(OR(I2267="Carg FV",I2267="Carg xar"),MIN(IF(I2267="Carg FV",ABS(H2267),7.4),7.4,MAX(0,(0.9-M2267)*40)*0.95),0)</f>
        <v/>
      </c>
      <c r="K2267" s="12">
        <f>IF(I2267="V2H",MIN(MAX(0,H2267),7.4,MAX(0,(M2267-P2267)*40)*0.95),0)</f>
        <v/>
      </c>
      <c r="L2267" s="12">
        <f>IF(E2267=0,0,MAX(0,H2267-K2267))</f>
        <v/>
      </c>
      <c r="M2267" s="13">
        <f>M2266+J2266/40-IF(I2266="V2H",K2266/(0.95*40),0)-IF(E2267=0,IF(E2266=1,IF(D2267=1,30,40)*0.18/(2*40),0),0)-IF(E2267=1,IF(E2266=0,IF(D2267=1,30,40)*0.18/(2*40),0),0)</f>
        <v/>
      </c>
      <c r="N2267" s="14" t="n">
        <v>0.09</v>
      </c>
      <c r="O2267" s="15">
        <f>K2267*N2267</f>
        <v/>
      </c>
      <c r="P2267">
        <f>IF(E2267=0,0.3,IF(D2267=1,IF(C2267&gt;=Params!$B$13-3,IF(C2267&lt;Params!$B$13,Params!$B$20,0.3),0.3),IF(C2267&gt;=Params!$B$15-3,IF(C2267&lt;Params!$B$15,Params!$B$21,0.3),0.3)))</f>
        <v/>
      </c>
    </row>
    <row r="2268" ht="15" customHeight="1" s="1">
      <c r="A2268" s="9" t="n">
        <v>2265</v>
      </c>
      <c r="B2268" s="6" t="inlineStr">
        <is>
          <t>05/04</t>
        </is>
      </c>
      <c r="C2268" s="6" t="n">
        <v>8</v>
      </c>
      <c r="D2268" s="6" t="n">
        <v>1</v>
      </c>
      <c r="E2268" s="10">
        <f>IF(D2268=1, IF(OR(C2268&lt;10, C2268&gt;=15),1,0), IF(OR(C2268&lt;7, C2268&gt;=18),1,0))</f>
        <v/>
      </c>
      <c r="F2268" s="11" t="n">
        <v>1.344</v>
      </c>
      <c r="G2268" s="12">
        <f>0.22*8</f>
        <v/>
      </c>
      <c r="H2268" s="12">
        <f>F2268-G2268</f>
        <v/>
      </c>
      <c r="I2268" s="10">
        <f>IF(E2268=0,"Fora",IF(E2267=0,"Carg xar",IF(H2268&lt;0,IF(M2268&lt;0.9,"Carg FV","Stby"),IF(M2268&gt;P2268,"V2H",IF(M2268&lt;0.9,"Carg xar","Stby")))))</f>
        <v/>
      </c>
      <c r="J2268" s="12">
        <f>IF(OR(I2268="Carg FV",I2268="Carg xar"),MIN(IF(I2268="Carg FV",ABS(H2268),7.4),7.4,MAX(0,(0.9-M2268)*40)*0.95),0)</f>
        <v/>
      </c>
      <c r="K2268" s="12">
        <f>IF(I2268="V2H",MIN(MAX(0,H2268),7.4,MAX(0,(M2268-P2268)*40)*0.95),0)</f>
        <v/>
      </c>
      <c r="L2268" s="12">
        <f>IF(E2268=0,0,MAX(0,H2268-K2268))</f>
        <v/>
      </c>
      <c r="M2268" s="13">
        <f>M2267+J2267/40-IF(I2267="V2H",K2267/(0.95*40),0)-IF(E2268=0,IF(E2267=1,IF(D2268=1,30,40)*0.18/(2*40),0),0)-IF(E2268=1,IF(E2267=0,IF(D2268=1,30,40)*0.18/(2*40),0),0)</f>
        <v/>
      </c>
      <c r="N2268" s="14" t="n">
        <v>0.09</v>
      </c>
      <c r="O2268" s="15">
        <f>K2268*N2268</f>
        <v/>
      </c>
      <c r="P2268">
        <f>IF(E2268=0,0.3,IF(D2268=1,IF(C2268&gt;=Params!$B$13-3,IF(C2268&lt;Params!$B$13,Params!$B$20,0.3),0.3),IF(C2268&gt;=Params!$B$15-3,IF(C2268&lt;Params!$B$15,Params!$B$21,0.3),0.3)))</f>
        <v/>
      </c>
    </row>
    <row r="2269" ht="15" customHeight="1" s="1">
      <c r="A2269" s="9" t="n">
        <v>2266</v>
      </c>
      <c r="B2269" s="6" t="inlineStr">
        <is>
          <t>05/04</t>
        </is>
      </c>
      <c r="C2269" s="6" t="n">
        <v>9</v>
      </c>
      <c r="D2269" s="6" t="n">
        <v>1</v>
      </c>
      <c r="E2269" s="10">
        <f>IF(D2269=1, IF(OR(C2269&lt;10, C2269&gt;=15),1,0), IF(OR(C2269&lt;7, C2269&gt;=18),1,0))</f>
        <v/>
      </c>
      <c r="F2269" s="11" t="n">
        <v>0</v>
      </c>
      <c r="G2269" s="12">
        <f>0.42*8</f>
        <v/>
      </c>
      <c r="H2269" s="12">
        <f>F2269-G2269</f>
        <v/>
      </c>
      <c r="I2269" s="10">
        <f>IF(E2269=0,"Fora",IF(E2268=0,"Carg xar",IF(H2269&lt;0,IF(M2269&lt;0.9,"Carg FV","Stby"),IF(M2269&gt;P2269,"V2H",IF(M2269&lt;0.9,"Carg xar","Stby")))))</f>
        <v/>
      </c>
      <c r="J2269" s="12">
        <f>IF(OR(I2269="Carg FV",I2269="Carg xar"),MIN(IF(I2269="Carg FV",ABS(H2269),7.4),7.4,MAX(0,(0.9-M2269)*40)*0.95),0)</f>
        <v/>
      </c>
      <c r="K2269" s="12">
        <f>IF(I2269="V2H",MIN(MAX(0,H2269),7.4,MAX(0,(M2269-P2269)*40)*0.95),0)</f>
        <v/>
      </c>
      <c r="L2269" s="12">
        <f>IF(E2269=0,0,MAX(0,H2269-K2269))</f>
        <v/>
      </c>
      <c r="M2269" s="13">
        <f>M2268+J2268/40-IF(I2268="V2H",K2268/(0.95*40),0)-IF(E2269=0,IF(E2268=1,IF(D2269=1,30,40)*0.18/(2*40),0),0)-IF(E2269=1,IF(E2268=0,IF(D2269=1,30,40)*0.18/(2*40),0),0)</f>
        <v/>
      </c>
      <c r="N2269" s="14" t="n">
        <v>0.09</v>
      </c>
      <c r="O2269" s="15">
        <f>K2269*N2269</f>
        <v/>
      </c>
      <c r="P2269">
        <f>IF(E2269=0,0.3,IF(D2269=1,IF(C2269&gt;=Params!$B$13-3,IF(C2269&lt;Params!$B$13,Params!$B$20,0.3),0.3),IF(C2269&gt;=Params!$B$15-3,IF(C2269&lt;Params!$B$15,Params!$B$21,0.3),0.3)))</f>
        <v/>
      </c>
    </row>
    <row r="2270" ht="15" customHeight="1" s="1">
      <c r="A2270" s="9" t="n">
        <v>2267</v>
      </c>
      <c r="B2270" s="6" t="inlineStr">
        <is>
          <t>05/04</t>
        </is>
      </c>
      <c r="C2270" s="6" t="n">
        <v>10</v>
      </c>
      <c r="D2270" s="6" t="n">
        <v>1</v>
      </c>
      <c r="E2270" s="10">
        <f>IF(D2270=1, IF(OR(C2270&lt;10, C2270&gt;=15),1,0), IF(OR(C2270&lt;7, C2270&gt;=18),1,0))</f>
        <v/>
      </c>
      <c r="F2270" s="11" t="n">
        <v>0</v>
      </c>
      <c r="G2270" s="12">
        <f>0.62*8</f>
        <v/>
      </c>
      <c r="H2270" s="12">
        <f>F2270-G2270</f>
        <v/>
      </c>
      <c r="I2270" s="10">
        <f>IF(E2270=0,"Fora",IF(E2269=0,"Carg xar",IF(H2270&lt;0,IF(M2270&lt;0.9,"Carg FV","Stby"),IF(M2270&gt;P2270,"V2H",IF(M2270&lt;0.9,"Carg xar","Stby")))))</f>
        <v/>
      </c>
      <c r="J2270" s="12">
        <f>IF(OR(I2270="Carg FV",I2270="Carg xar"),MIN(IF(I2270="Carg FV",ABS(H2270),7.4),7.4,MAX(0,(0.9-M2270)*40)*0.95),0)</f>
        <v/>
      </c>
      <c r="K2270" s="12">
        <f>IF(I2270="V2H",MIN(MAX(0,H2270),7.4,MAX(0,(M2270-P2270)*40)*0.95),0)</f>
        <v/>
      </c>
      <c r="L2270" s="12">
        <f>IF(E2270=0,0,MAX(0,H2270-K2270))</f>
        <v/>
      </c>
      <c r="M2270" s="13">
        <f>M2269+J2269/40-IF(I2269="V2H",K2269/(0.95*40),0)-IF(E2270=0,IF(E2269=1,IF(D2270=1,30,40)*0.18/(2*40),0),0)-IF(E2270=1,IF(E2269=0,IF(D2270=1,30,40)*0.18/(2*40),0),0)</f>
        <v/>
      </c>
      <c r="N2270" s="14" t="n">
        <v>0.09</v>
      </c>
      <c r="O2270" s="15">
        <f>K2270*N2270</f>
        <v/>
      </c>
      <c r="P2270">
        <f>IF(E2270=0,0.3,IF(D2270=1,IF(C2270&gt;=Params!$B$13-3,IF(C2270&lt;Params!$B$13,Params!$B$20,0.3),0.3),IF(C2270&gt;=Params!$B$15-3,IF(C2270&lt;Params!$B$15,Params!$B$21,0.3),0.3)))</f>
        <v/>
      </c>
    </row>
    <row r="2271" ht="15" customHeight="1" s="1">
      <c r="A2271" s="9" t="n">
        <v>2268</v>
      </c>
      <c r="B2271" s="6" t="inlineStr">
        <is>
          <t>05/04</t>
        </is>
      </c>
      <c r="C2271" s="6" t="n">
        <v>11</v>
      </c>
      <c r="D2271" s="6" t="n">
        <v>1</v>
      </c>
      <c r="E2271" s="10">
        <f>IF(D2271=1, IF(OR(C2271&lt;10, C2271&gt;=15),1,0), IF(OR(C2271&lt;7, C2271&gt;=18),1,0))</f>
        <v/>
      </c>
      <c r="F2271" s="11" t="n">
        <v>0</v>
      </c>
      <c r="G2271" s="12">
        <f>0.78*8</f>
        <v/>
      </c>
      <c r="H2271" s="12">
        <f>F2271-G2271</f>
        <v/>
      </c>
      <c r="I2271" s="10">
        <f>IF(E2271=0,"Fora",IF(E2270=0,"Carg xar",IF(H2271&lt;0,IF(M2271&lt;0.9,"Carg FV","Stby"),IF(M2271&gt;P2271,"V2H",IF(M2271&lt;0.9,"Carg xar","Stby")))))</f>
        <v/>
      </c>
      <c r="J2271" s="12">
        <f>IF(OR(I2271="Carg FV",I2271="Carg xar"),MIN(IF(I2271="Carg FV",ABS(H2271),7.4),7.4,MAX(0,(0.9-M2271)*40)*0.95),0)</f>
        <v/>
      </c>
      <c r="K2271" s="12">
        <f>IF(I2271="V2H",MIN(MAX(0,H2271),7.4,MAX(0,(M2271-P2271)*40)*0.95),0)</f>
        <v/>
      </c>
      <c r="L2271" s="12">
        <f>IF(E2271=0,0,MAX(0,H2271-K2271))</f>
        <v/>
      </c>
      <c r="M2271" s="13">
        <f>M2270+J2270/40-IF(I2270="V2H",K2270/(0.95*40),0)-IF(E2271=0,IF(E2270=1,IF(D2271=1,30,40)*0.18/(2*40),0),0)-IF(E2271=1,IF(E2270=0,IF(D2271=1,30,40)*0.18/(2*40),0),0)</f>
        <v/>
      </c>
      <c r="N2271" s="14" t="n">
        <v>0.09</v>
      </c>
      <c r="O2271" s="15">
        <f>K2271*N2271</f>
        <v/>
      </c>
      <c r="P2271">
        <f>IF(E2271=0,0.3,IF(D2271=1,IF(C2271&gt;=Params!$B$13-3,IF(C2271&lt;Params!$B$13,Params!$B$20,0.3),0.3),IF(C2271&gt;=Params!$B$15-3,IF(C2271&lt;Params!$B$15,Params!$B$21,0.3),0.3)))</f>
        <v/>
      </c>
    </row>
    <row r="2272" ht="15" customHeight="1" s="1">
      <c r="A2272" s="9" t="n">
        <v>2269</v>
      </c>
      <c r="B2272" s="6" t="inlineStr">
        <is>
          <t>05/04</t>
        </is>
      </c>
      <c r="C2272" s="6" t="n">
        <v>12</v>
      </c>
      <c r="D2272" s="6" t="n">
        <v>1</v>
      </c>
      <c r="E2272" s="10">
        <f>IF(D2272=1, IF(OR(C2272&lt;10, C2272&gt;=15),1,0), IF(OR(C2272&lt;7, C2272&gt;=18),1,0))</f>
        <v/>
      </c>
      <c r="F2272" s="11" t="n">
        <v>0</v>
      </c>
      <c r="G2272" s="12">
        <f>0.85*8</f>
        <v/>
      </c>
      <c r="H2272" s="12">
        <f>F2272-G2272</f>
        <v/>
      </c>
      <c r="I2272" s="10">
        <f>IF(E2272=0,"Fora",IF(E2271=0,"Carg xar",IF(H2272&lt;0,IF(M2272&lt;0.9,"Carg FV","Stby"),IF(M2272&gt;P2272,"V2H",IF(M2272&lt;0.9,"Carg xar","Stby")))))</f>
        <v/>
      </c>
      <c r="J2272" s="12">
        <f>IF(OR(I2272="Carg FV",I2272="Carg xar"),MIN(IF(I2272="Carg FV",ABS(H2272),7.4),7.4,MAX(0,(0.9-M2272)*40)*0.95),0)</f>
        <v/>
      </c>
      <c r="K2272" s="12">
        <f>IF(I2272="V2H",MIN(MAX(0,H2272),7.4,MAX(0,(M2272-P2272)*40)*0.95),0)</f>
        <v/>
      </c>
      <c r="L2272" s="12">
        <f>IF(E2272=0,0,MAX(0,H2272-K2272))</f>
        <v/>
      </c>
      <c r="M2272" s="13">
        <f>M2271+J2271/40-IF(I2271="V2H",K2271/(0.95*40),0)-IF(E2272=0,IF(E2271=1,IF(D2272=1,30,40)*0.18/(2*40),0),0)-IF(E2272=1,IF(E2271=0,IF(D2272=1,30,40)*0.18/(2*40),0),0)</f>
        <v/>
      </c>
      <c r="N2272" s="14" t="n">
        <v>0.09</v>
      </c>
      <c r="O2272" s="15">
        <f>K2272*N2272</f>
        <v/>
      </c>
      <c r="P2272">
        <f>IF(E2272=0,0.3,IF(D2272=1,IF(C2272&gt;=Params!$B$13-3,IF(C2272&lt;Params!$B$13,Params!$B$20,0.3),0.3),IF(C2272&gt;=Params!$B$15-3,IF(C2272&lt;Params!$B$15,Params!$B$21,0.3),0.3)))</f>
        <v/>
      </c>
    </row>
    <row r="2273" ht="15" customHeight="1" s="1">
      <c r="A2273" s="9" t="n">
        <v>2270</v>
      </c>
      <c r="B2273" s="6" t="inlineStr">
        <is>
          <t>05/04</t>
        </is>
      </c>
      <c r="C2273" s="6" t="n">
        <v>13</v>
      </c>
      <c r="D2273" s="6" t="n">
        <v>1</v>
      </c>
      <c r="E2273" s="10">
        <f>IF(D2273=1, IF(OR(C2273&lt;10, C2273&gt;=15),1,0), IF(OR(C2273&lt;7, C2273&gt;=18),1,0))</f>
        <v/>
      </c>
      <c r="F2273" s="11" t="n">
        <v>2.709</v>
      </c>
      <c r="G2273" s="12">
        <f>0.82*8</f>
        <v/>
      </c>
      <c r="H2273" s="12">
        <f>F2273-G2273</f>
        <v/>
      </c>
      <c r="I2273" s="10">
        <f>IF(E2273=0,"Fora",IF(E2272=0,"Carg xar",IF(H2273&lt;0,IF(M2273&lt;0.9,"Carg FV","Stby"),IF(M2273&gt;P2273,"V2H",IF(M2273&lt;0.9,"Carg xar","Stby")))))</f>
        <v/>
      </c>
      <c r="J2273" s="12">
        <f>IF(OR(I2273="Carg FV",I2273="Carg xar"),MIN(IF(I2273="Carg FV",ABS(H2273),7.4),7.4,MAX(0,(0.9-M2273)*40)*0.95),0)</f>
        <v/>
      </c>
      <c r="K2273" s="12">
        <f>IF(I2273="V2H",MIN(MAX(0,H2273),7.4,MAX(0,(M2273-P2273)*40)*0.95),0)</f>
        <v/>
      </c>
      <c r="L2273" s="12">
        <f>IF(E2273=0,0,MAX(0,H2273-K2273))</f>
        <v/>
      </c>
      <c r="M2273" s="13">
        <f>M2272+J2272/40-IF(I2272="V2H",K2272/(0.95*40),0)-IF(E2273=0,IF(E2272=1,IF(D2273=1,30,40)*0.18/(2*40),0),0)-IF(E2273=1,IF(E2272=0,IF(D2273=1,30,40)*0.18/(2*40),0),0)</f>
        <v/>
      </c>
      <c r="N2273" s="14" t="n">
        <v>0.09</v>
      </c>
      <c r="O2273" s="15">
        <f>K2273*N2273</f>
        <v/>
      </c>
      <c r="P2273">
        <f>IF(E2273=0,0.3,IF(D2273=1,IF(C2273&gt;=Params!$B$13-3,IF(C2273&lt;Params!$B$13,Params!$B$20,0.3),0.3),IF(C2273&gt;=Params!$B$15-3,IF(C2273&lt;Params!$B$15,Params!$B$21,0.3),0.3)))</f>
        <v/>
      </c>
    </row>
    <row r="2274" ht="15" customHeight="1" s="1">
      <c r="A2274" s="9" t="n">
        <v>2271</v>
      </c>
      <c r="B2274" s="6" t="inlineStr">
        <is>
          <t>05/04</t>
        </is>
      </c>
      <c r="C2274" s="6" t="n">
        <v>14</v>
      </c>
      <c r="D2274" s="6" t="n">
        <v>1</v>
      </c>
      <c r="E2274" s="10">
        <f>IF(D2274=1, IF(OR(C2274&lt;10, C2274&gt;=15),1,0), IF(OR(C2274&lt;7, C2274&gt;=18),1,0))</f>
        <v/>
      </c>
      <c r="F2274" s="11" t="n">
        <v>2.217</v>
      </c>
      <c r="G2274" s="12">
        <f>0.72*8</f>
        <v/>
      </c>
      <c r="H2274" s="12">
        <f>F2274-G2274</f>
        <v/>
      </c>
      <c r="I2274" s="10">
        <f>IF(E2274=0,"Fora",IF(E2273=0,"Carg xar",IF(H2274&lt;0,IF(M2274&lt;0.9,"Carg FV","Stby"),IF(M2274&gt;P2274,"V2H",IF(M2274&lt;0.9,"Carg xar","Stby")))))</f>
        <v/>
      </c>
      <c r="J2274" s="12">
        <f>IF(OR(I2274="Carg FV",I2274="Carg xar"),MIN(IF(I2274="Carg FV",ABS(H2274),7.4),7.4,MAX(0,(0.9-M2274)*40)*0.95),0)</f>
        <v/>
      </c>
      <c r="K2274" s="12">
        <f>IF(I2274="V2H",MIN(MAX(0,H2274),7.4,MAX(0,(M2274-P2274)*40)*0.95),0)</f>
        <v/>
      </c>
      <c r="L2274" s="12">
        <f>IF(E2274=0,0,MAX(0,H2274-K2274))</f>
        <v/>
      </c>
      <c r="M2274" s="13">
        <f>M2273+J2273/40-IF(I2273="V2H",K2273/(0.95*40),0)-IF(E2274=0,IF(E2273=1,IF(D2274=1,30,40)*0.18/(2*40),0),0)-IF(E2274=1,IF(E2273=0,IF(D2274=1,30,40)*0.18/(2*40),0),0)</f>
        <v/>
      </c>
      <c r="N2274" s="14" t="n">
        <v>0.09</v>
      </c>
      <c r="O2274" s="15">
        <f>K2274*N2274</f>
        <v/>
      </c>
      <c r="P2274">
        <f>IF(E2274=0,0.3,IF(D2274=1,IF(C2274&gt;=Params!$B$13-3,IF(C2274&lt;Params!$B$13,Params!$B$20,0.3),0.3),IF(C2274&gt;=Params!$B$15-3,IF(C2274&lt;Params!$B$15,Params!$B$21,0.3),0.3)))</f>
        <v/>
      </c>
    </row>
    <row r="2275" ht="15" customHeight="1" s="1">
      <c r="A2275" s="9" t="n">
        <v>2272</v>
      </c>
      <c r="B2275" s="6" t="inlineStr">
        <is>
          <t>05/04</t>
        </is>
      </c>
      <c r="C2275" s="6" t="n">
        <v>15</v>
      </c>
      <c r="D2275" s="6" t="n">
        <v>1</v>
      </c>
      <c r="E2275" s="10">
        <f>IF(D2275=1, IF(OR(C2275&lt;10, C2275&gt;=15),1,0), IF(OR(C2275&lt;7, C2275&gt;=18),1,0))</f>
        <v/>
      </c>
      <c r="F2275" s="11" t="n">
        <v>0</v>
      </c>
      <c r="G2275" s="12">
        <f>0.55*8</f>
        <v/>
      </c>
      <c r="H2275" s="12">
        <f>F2275-G2275</f>
        <v/>
      </c>
      <c r="I2275" s="10">
        <f>IF(E2275=0,"Fora",IF(E2274=0,"Carg xar",IF(H2275&lt;0,IF(M2275&lt;0.9,"Carg FV","Stby"),IF(M2275&gt;P2275,"V2H",IF(M2275&lt;0.9,"Carg xar","Stby")))))</f>
        <v/>
      </c>
      <c r="J2275" s="12">
        <f>IF(OR(I2275="Carg FV",I2275="Carg xar"),MIN(IF(I2275="Carg FV",ABS(H2275),7.4),7.4,MAX(0,(0.9-M2275)*40)*0.95),0)</f>
        <v/>
      </c>
      <c r="K2275" s="12">
        <f>IF(I2275="V2H",MIN(MAX(0,H2275),7.4,MAX(0,(M2275-P2275)*40)*0.95),0)</f>
        <v/>
      </c>
      <c r="L2275" s="12">
        <f>IF(E2275=0,0,MAX(0,H2275-K2275))</f>
        <v/>
      </c>
      <c r="M2275" s="13">
        <f>M2274+J2274/40-IF(I2274="V2H",K2274/(0.95*40),0)-IF(E2275=0,IF(E2274=1,IF(D2275=1,30,40)*0.18/(2*40),0),0)-IF(E2275=1,IF(E2274=0,IF(D2275=1,30,40)*0.18/(2*40),0),0)</f>
        <v/>
      </c>
      <c r="N2275" s="14" t="n">
        <v>0.09</v>
      </c>
      <c r="O2275" s="15">
        <f>K2275*N2275</f>
        <v/>
      </c>
      <c r="P2275">
        <f>IF(E2275=0,0.3,IF(D2275=1,IF(C2275&gt;=Params!$B$13-3,IF(C2275&lt;Params!$B$13,Params!$B$20,0.3),0.3),IF(C2275&gt;=Params!$B$15-3,IF(C2275&lt;Params!$B$15,Params!$B$21,0.3),0.3)))</f>
        <v/>
      </c>
    </row>
    <row r="2276" ht="15" customHeight="1" s="1">
      <c r="A2276" s="9" t="n">
        <v>2273</v>
      </c>
      <c r="B2276" s="6" t="inlineStr">
        <is>
          <t>05/04</t>
        </is>
      </c>
      <c r="C2276" s="6" t="n">
        <v>16</v>
      </c>
      <c r="D2276" s="6" t="n">
        <v>1</v>
      </c>
      <c r="E2276" s="10">
        <f>IF(D2276=1, IF(OR(C2276&lt;10, C2276&gt;=15),1,0), IF(OR(C2276&lt;7, C2276&gt;=18),1,0))</f>
        <v/>
      </c>
      <c r="F2276" s="11" t="n">
        <v>0</v>
      </c>
      <c r="G2276" s="12">
        <f>0.35*8</f>
        <v/>
      </c>
      <c r="H2276" s="12">
        <f>F2276-G2276</f>
        <v/>
      </c>
      <c r="I2276" s="10">
        <f>IF(E2276=0,"Fora",IF(E2275=0,"Carg xar",IF(H2276&lt;0,IF(M2276&lt;0.9,"Carg FV","Stby"),IF(M2276&gt;P2276,"V2H",IF(M2276&lt;0.9,"Carg xar","Stby")))))</f>
        <v/>
      </c>
      <c r="J2276" s="12">
        <f>IF(OR(I2276="Carg FV",I2276="Carg xar"),MIN(IF(I2276="Carg FV",ABS(H2276),7.4),7.4,MAX(0,(0.9-M2276)*40)*0.95),0)</f>
        <v/>
      </c>
      <c r="K2276" s="12">
        <f>IF(I2276="V2H",MIN(MAX(0,H2276),7.4,MAX(0,(M2276-P2276)*40)*0.95),0)</f>
        <v/>
      </c>
      <c r="L2276" s="12">
        <f>IF(E2276=0,0,MAX(0,H2276-K2276))</f>
        <v/>
      </c>
      <c r="M2276" s="13">
        <f>M2275+J2275/40-IF(I2275="V2H",K2275/(0.95*40),0)-IF(E2276=0,IF(E2275=1,IF(D2276=1,30,40)*0.18/(2*40),0),0)-IF(E2276=1,IF(E2275=0,IF(D2276=1,30,40)*0.18/(2*40),0),0)</f>
        <v/>
      </c>
      <c r="N2276" s="14" t="n">
        <v>0.09</v>
      </c>
      <c r="O2276" s="15">
        <f>K2276*N2276</f>
        <v/>
      </c>
      <c r="P2276">
        <f>IF(E2276=0,0.3,IF(D2276=1,IF(C2276&gt;=Params!$B$13-3,IF(C2276&lt;Params!$B$13,Params!$B$20,0.3),0.3),IF(C2276&gt;=Params!$B$15-3,IF(C2276&lt;Params!$B$15,Params!$B$21,0.3),0.3)))</f>
        <v/>
      </c>
    </row>
    <row r="2277" ht="15" customHeight="1" s="1">
      <c r="A2277" s="9" t="n">
        <v>2274</v>
      </c>
      <c r="B2277" s="6" t="inlineStr">
        <is>
          <t>05/04</t>
        </is>
      </c>
      <c r="C2277" s="6" t="n">
        <v>17</v>
      </c>
      <c r="D2277" s="6" t="n">
        <v>1</v>
      </c>
      <c r="E2277" s="10">
        <f>IF(D2277=1, IF(OR(C2277&lt;10, C2277&gt;=15),1,0), IF(OR(C2277&lt;7, C2277&gt;=18),1,0))</f>
        <v/>
      </c>
      <c r="F2277" s="11" t="n">
        <v>0</v>
      </c>
      <c r="G2277" s="12">
        <f>0.15*8</f>
        <v/>
      </c>
      <c r="H2277" s="12">
        <f>F2277-G2277</f>
        <v/>
      </c>
      <c r="I2277" s="10">
        <f>IF(E2277=0,"Fora",IF(E2276=0,"Carg xar",IF(H2277&lt;0,IF(M2277&lt;0.9,"Carg FV","Stby"),IF(M2277&gt;P2277,"V2H",IF(M2277&lt;0.9,"Carg xar","Stby")))))</f>
        <v/>
      </c>
      <c r="J2277" s="12">
        <f>IF(OR(I2277="Carg FV",I2277="Carg xar"),MIN(IF(I2277="Carg FV",ABS(H2277),7.4),7.4,MAX(0,(0.9-M2277)*40)*0.95),0)</f>
        <v/>
      </c>
      <c r="K2277" s="12">
        <f>IF(I2277="V2H",MIN(MAX(0,H2277),7.4,MAX(0,(M2277-P2277)*40)*0.95),0)</f>
        <v/>
      </c>
      <c r="L2277" s="12">
        <f>IF(E2277=0,0,MAX(0,H2277-K2277))</f>
        <v/>
      </c>
      <c r="M2277" s="13">
        <f>M2276+J2276/40-IF(I2276="V2H",K2276/(0.95*40),0)-IF(E2277=0,IF(E2276=1,IF(D2277=1,30,40)*0.18/(2*40),0),0)-IF(E2277=1,IF(E2276=0,IF(D2277=1,30,40)*0.18/(2*40),0),0)</f>
        <v/>
      </c>
      <c r="N2277" s="14" t="n">
        <v>0.09</v>
      </c>
      <c r="O2277" s="15">
        <f>K2277*N2277</f>
        <v/>
      </c>
      <c r="P2277">
        <f>IF(E2277=0,0.3,IF(D2277=1,IF(C2277&gt;=Params!$B$13-3,IF(C2277&lt;Params!$B$13,Params!$B$20,0.3),0.3),IF(C2277&gt;=Params!$B$15-3,IF(C2277&lt;Params!$B$15,Params!$B$21,0.3),0.3)))</f>
        <v/>
      </c>
    </row>
    <row r="2278" ht="15" customHeight="1" s="1">
      <c r="A2278" s="9" t="n">
        <v>2275</v>
      </c>
      <c r="B2278" s="6" t="inlineStr">
        <is>
          <t>05/04</t>
        </is>
      </c>
      <c r="C2278" s="6" t="n">
        <v>18</v>
      </c>
      <c r="D2278" s="6" t="n">
        <v>1</v>
      </c>
      <c r="E2278" s="10">
        <f>IF(D2278=1, IF(OR(C2278&lt;10, C2278&gt;=15),1,0), IF(OR(C2278&lt;7, C2278&gt;=18),1,0))</f>
        <v/>
      </c>
      <c r="F2278" s="11" t="n">
        <v>0</v>
      </c>
      <c r="G2278" s="12">
        <f>0.03*8</f>
        <v/>
      </c>
      <c r="H2278" s="12">
        <f>F2278-G2278</f>
        <v/>
      </c>
      <c r="I2278" s="10">
        <f>IF(E2278=0,"Fora",IF(E2277=0,"Carg xar",IF(H2278&lt;0,IF(M2278&lt;0.9,"Carg FV","Stby"),IF(M2278&gt;P2278,"V2H",IF(M2278&lt;0.9,"Carg xar","Stby")))))</f>
        <v/>
      </c>
      <c r="J2278" s="12">
        <f>IF(OR(I2278="Carg FV",I2278="Carg xar"),MIN(IF(I2278="Carg FV",ABS(H2278),7.4),7.4,MAX(0,(0.9-M2278)*40)*0.95),0)</f>
        <v/>
      </c>
      <c r="K2278" s="12">
        <f>IF(I2278="V2H",MIN(MAX(0,H2278),7.4,MAX(0,(M2278-P2278)*40)*0.95),0)</f>
        <v/>
      </c>
      <c r="L2278" s="12">
        <f>IF(E2278=0,0,MAX(0,H2278-K2278))</f>
        <v/>
      </c>
      <c r="M2278" s="13">
        <f>M2277+J2277/40-IF(I2277="V2H",K2277/(0.95*40),0)-IF(E2278=0,IF(E2277=1,IF(D2278=1,30,40)*0.18/(2*40),0),0)-IF(E2278=1,IF(E2277=0,IF(D2278=1,30,40)*0.18/(2*40),0),0)</f>
        <v/>
      </c>
      <c r="N2278" s="14" t="n">
        <v>0.09</v>
      </c>
      <c r="O2278" s="15">
        <f>K2278*N2278</f>
        <v/>
      </c>
      <c r="P2278">
        <f>IF(E2278=0,0.3,IF(D2278=1,IF(C2278&gt;=Params!$B$13-3,IF(C2278&lt;Params!$B$13,Params!$B$20,0.3),0.3),IF(C2278&gt;=Params!$B$15-3,IF(C2278&lt;Params!$B$15,Params!$B$21,0.3),0.3)))</f>
        <v/>
      </c>
    </row>
    <row r="2279" ht="15" customHeight="1" s="1">
      <c r="A2279" s="9" t="n">
        <v>2276</v>
      </c>
      <c r="B2279" s="6" t="inlineStr">
        <is>
          <t>05/04</t>
        </is>
      </c>
      <c r="C2279" s="6" t="n">
        <v>19</v>
      </c>
      <c r="D2279" s="6" t="n">
        <v>1</v>
      </c>
      <c r="E2279" s="10">
        <f>IF(D2279=1, IF(OR(C2279&lt;10, C2279&gt;=15),1,0), IF(OR(C2279&lt;7, C2279&gt;=18),1,0))</f>
        <v/>
      </c>
      <c r="F2279" s="11" t="n">
        <v>0.029</v>
      </c>
      <c r="G2279" s="12">
        <f>0*8</f>
        <v/>
      </c>
      <c r="H2279" s="12">
        <f>F2279-G2279</f>
        <v/>
      </c>
      <c r="I2279" s="10">
        <f>IF(E2279=0,"Fora",IF(E2278=0,"Carg xar",IF(H2279&lt;0,IF(M2279&lt;0.9,"Carg FV","Stby"),IF(M2279&gt;P2279,"V2H",IF(M2279&lt;0.9,"Carg xar","Stby")))))</f>
        <v/>
      </c>
      <c r="J2279" s="12">
        <f>IF(OR(I2279="Carg FV",I2279="Carg xar"),MIN(IF(I2279="Carg FV",ABS(H2279),7.4),7.4,MAX(0,(0.9-M2279)*40)*0.95),0)</f>
        <v/>
      </c>
      <c r="K2279" s="12">
        <f>IF(I2279="V2H",MIN(MAX(0,H2279),7.4,MAX(0,(M2279-P2279)*40)*0.95),0)</f>
        <v/>
      </c>
      <c r="L2279" s="12">
        <f>IF(E2279=0,0,MAX(0,H2279-K2279))</f>
        <v/>
      </c>
      <c r="M2279" s="13">
        <f>M2278+J2278/40-IF(I2278="V2H",K2278/(0.95*40),0)-IF(E2279=0,IF(E2278=1,IF(D2279=1,30,40)*0.18/(2*40),0),0)-IF(E2279=1,IF(E2278=0,IF(D2279=1,30,40)*0.18/(2*40),0),0)</f>
        <v/>
      </c>
      <c r="N2279" s="14" t="n">
        <v>0.09</v>
      </c>
      <c r="O2279" s="15">
        <f>K2279*N2279</f>
        <v/>
      </c>
      <c r="P2279">
        <f>IF(E2279=0,0.3,IF(D2279=1,IF(C2279&gt;=Params!$B$13-3,IF(C2279&lt;Params!$B$13,Params!$B$20,0.3),0.3),IF(C2279&gt;=Params!$B$15-3,IF(C2279&lt;Params!$B$15,Params!$B$21,0.3),0.3)))</f>
        <v/>
      </c>
    </row>
    <row r="2280" ht="15" customHeight="1" s="1">
      <c r="A2280" s="9" t="n">
        <v>2277</v>
      </c>
      <c r="B2280" s="6" t="inlineStr">
        <is>
          <t>05/04</t>
        </is>
      </c>
      <c r="C2280" s="6" t="n">
        <v>20</v>
      </c>
      <c r="D2280" s="6" t="n">
        <v>1</v>
      </c>
      <c r="E2280" s="10">
        <f>IF(D2280=1, IF(OR(C2280&lt;10, C2280&gt;=15),1,0), IF(OR(C2280&lt;7, C2280&gt;=18),1,0))</f>
        <v/>
      </c>
      <c r="F2280" s="11" t="n">
        <v>1.018</v>
      </c>
      <c r="G2280" s="12">
        <f>0*8</f>
        <v/>
      </c>
      <c r="H2280" s="12">
        <f>F2280-G2280</f>
        <v/>
      </c>
      <c r="I2280" s="10">
        <f>IF(E2280=0,"Fora",IF(E2279=0,"Carg xar",IF(H2280&lt;0,IF(M2280&lt;0.9,"Carg FV","Stby"),IF(M2280&gt;P2280,"V2H",IF(M2280&lt;0.9,"Carg xar","Stby")))))</f>
        <v/>
      </c>
      <c r="J2280" s="12">
        <f>IF(OR(I2280="Carg FV",I2280="Carg xar"),MIN(IF(I2280="Carg FV",ABS(H2280),7.4),7.4,MAX(0,(0.9-M2280)*40)*0.95),0)</f>
        <v/>
      </c>
      <c r="K2280" s="12">
        <f>IF(I2280="V2H",MIN(MAX(0,H2280),7.4,MAX(0,(M2280-P2280)*40)*0.95),0)</f>
        <v/>
      </c>
      <c r="L2280" s="12">
        <f>IF(E2280=0,0,MAX(0,H2280-K2280))</f>
        <v/>
      </c>
      <c r="M2280" s="13">
        <f>M2279+J2279/40-IF(I2279="V2H",K2279/(0.95*40),0)-IF(E2280=0,IF(E2279=1,IF(D2280=1,30,40)*0.18/(2*40),0),0)-IF(E2280=1,IF(E2279=0,IF(D2280=1,30,40)*0.18/(2*40),0),0)</f>
        <v/>
      </c>
      <c r="N2280" s="14" t="n">
        <v>0.09</v>
      </c>
      <c r="O2280" s="15">
        <f>K2280*N2280</f>
        <v/>
      </c>
      <c r="P2280">
        <f>IF(E2280=0,0.3,IF(D2280=1,IF(C2280&gt;=Params!$B$13-3,IF(C2280&lt;Params!$B$13,Params!$B$20,0.3),0.3),IF(C2280&gt;=Params!$B$15-3,IF(C2280&lt;Params!$B$15,Params!$B$21,0.3),0.3)))</f>
        <v/>
      </c>
    </row>
    <row r="2281" ht="15" customHeight="1" s="1">
      <c r="A2281" s="9" t="n">
        <v>2278</v>
      </c>
      <c r="B2281" s="6" t="inlineStr">
        <is>
          <t>05/04</t>
        </is>
      </c>
      <c r="C2281" s="6" t="n">
        <v>21</v>
      </c>
      <c r="D2281" s="6" t="n">
        <v>1</v>
      </c>
      <c r="E2281" s="10">
        <f>IF(D2281=1, IF(OR(C2281&lt;10, C2281&gt;=15),1,0), IF(OR(C2281&lt;7, C2281&gt;=18),1,0))</f>
        <v/>
      </c>
      <c r="F2281" s="11" t="n">
        <v>0.668</v>
      </c>
      <c r="G2281" s="12">
        <f>0*8</f>
        <v/>
      </c>
      <c r="H2281" s="12">
        <f>F2281-G2281</f>
        <v/>
      </c>
      <c r="I2281" s="10">
        <f>IF(E2281=0,"Fora",IF(E2280=0,"Carg xar",IF(H2281&lt;0,IF(M2281&lt;0.9,"Carg FV","Stby"),IF(M2281&gt;P2281,"V2H",IF(M2281&lt;0.9,"Carg xar","Stby")))))</f>
        <v/>
      </c>
      <c r="J2281" s="12">
        <f>IF(OR(I2281="Carg FV",I2281="Carg xar"),MIN(IF(I2281="Carg FV",ABS(H2281),7.4),7.4,MAX(0,(0.9-M2281)*40)*0.95),0)</f>
        <v/>
      </c>
      <c r="K2281" s="12">
        <f>IF(I2281="V2H",MIN(MAX(0,H2281),7.4,MAX(0,(M2281-P2281)*40)*0.95),0)</f>
        <v/>
      </c>
      <c r="L2281" s="12">
        <f>IF(E2281=0,0,MAX(0,H2281-K2281))</f>
        <v/>
      </c>
      <c r="M2281" s="13">
        <f>M2280+J2280/40-IF(I2280="V2H",K2280/(0.95*40),0)-IF(E2281=0,IF(E2280=1,IF(D2281=1,30,40)*0.18/(2*40),0),0)-IF(E2281=1,IF(E2280=0,IF(D2281=1,30,40)*0.18/(2*40),0),0)</f>
        <v/>
      </c>
      <c r="N2281" s="14" t="n">
        <v>0.09</v>
      </c>
      <c r="O2281" s="15">
        <f>K2281*N2281</f>
        <v/>
      </c>
      <c r="P2281">
        <f>IF(E2281=0,0.3,IF(D2281=1,IF(C2281&gt;=Params!$B$13-3,IF(C2281&lt;Params!$B$13,Params!$B$20,0.3),0.3),IF(C2281&gt;=Params!$B$15-3,IF(C2281&lt;Params!$B$15,Params!$B$21,0.3),0.3)))</f>
        <v/>
      </c>
    </row>
    <row r="2282" ht="15" customHeight="1" s="1">
      <c r="A2282" s="9" t="n">
        <v>2279</v>
      </c>
      <c r="B2282" s="6" t="inlineStr">
        <is>
          <t>05/04</t>
        </is>
      </c>
      <c r="C2282" s="6" t="n">
        <v>22</v>
      </c>
      <c r="D2282" s="6" t="n">
        <v>1</v>
      </c>
      <c r="E2282" s="10">
        <f>IF(D2282=1, IF(OR(C2282&lt;10, C2282&gt;=15),1,0), IF(OR(C2282&lt;7, C2282&gt;=18),1,0))</f>
        <v/>
      </c>
      <c r="F2282" s="11" t="n">
        <v>0.455</v>
      </c>
      <c r="G2282" s="12">
        <f>0*8</f>
        <v/>
      </c>
      <c r="H2282" s="12">
        <f>F2282-G2282</f>
        <v/>
      </c>
      <c r="I2282" s="10">
        <f>IF(E2282=0,"Fora",IF(E2281=0,"Carg xar",IF(H2282&lt;0,IF(M2282&lt;0.9,"Carg FV","Stby"),IF(M2282&gt;P2282,"V2H",IF(M2282&lt;0.9,"Carg xar","Stby")))))</f>
        <v/>
      </c>
      <c r="J2282" s="12">
        <f>IF(OR(I2282="Carg FV",I2282="Carg xar"),MIN(IF(I2282="Carg FV",ABS(H2282),7.4),7.4,MAX(0,(0.9-M2282)*40)*0.95),0)</f>
        <v/>
      </c>
      <c r="K2282" s="12">
        <f>IF(I2282="V2H",MIN(MAX(0,H2282),7.4,MAX(0,(M2282-P2282)*40)*0.95),0)</f>
        <v/>
      </c>
      <c r="L2282" s="12">
        <f>IF(E2282=0,0,MAX(0,H2282-K2282))</f>
        <v/>
      </c>
      <c r="M2282" s="13">
        <f>M2281+J2281/40-IF(I2281="V2H",K2281/(0.95*40),0)-IF(E2282=0,IF(E2281=1,IF(D2282=1,30,40)*0.18/(2*40),0),0)-IF(E2282=1,IF(E2281=0,IF(D2282=1,30,40)*0.18/(2*40),0),0)</f>
        <v/>
      </c>
      <c r="N2282" s="14" t="n">
        <v>0.09</v>
      </c>
      <c r="O2282" s="15">
        <f>K2282*N2282</f>
        <v/>
      </c>
      <c r="P2282">
        <f>IF(E2282=0,0.3,IF(D2282=1,IF(C2282&gt;=Params!$B$13-3,IF(C2282&lt;Params!$B$13,Params!$B$20,0.3),0.3),IF(C2282&gt;=Params!$B$15-3,IF(C2282&lt;Params!$B$15,Params!$B$21,0.3),0.3)))</f>
        <v/>
      </c>
    </row>
    <row r="2283" ht="15" customHeight="1" s="1">
      <c r="A2283" s="9" t="n">
        <v>2280</v>
      </c>
      <c r="B2283" s="6" t="inlineStr">
        <is>
          <t>05/04</t>
        </is>
      </c>
      <c r="C2283" s="6" t="n">
        <v>23</v>
      </c>
      <c r="D2283" s="6" t="n">
        <v>1</v>
      </c>
      <c r="E2283" s="10">
        <f>IF(D2283=1, IF(OR(C2283&lt;10, C2283&gt;=15),1,0), IF(OR(C2283&lt;7, C2283&gt;=18),1,0))</f>
        <v/>
      </c>
      <c r="F2283" s="11" t="n">
        <v>0.292</v>
      </c>
      <c r="G2283" s="12">
        <f>0*8</f>
        <v/>
      </c>
      <c r="H2283" s="12">
        <f>F2283-G2283</f>
        <v/>
      </c>
      <c r="I2283" s="10">
        <f>IF(E2283=0,"Fora",IF(E2282=0,"Carg xar",IF(H2283&lt;0,IF(M2283&lt;0.9,"Carg FV","Stby"),IF(M2283&gt;P2283,"V2H",IF(M2283&lt;0.9,"Carg xar","Stby")))))</f>
        <v/>
      </c>
      <c r="J2283" s="12">
        <f>IF(OR(I2283="Carg FV",I2283="Carg xar"),MIN(IF(I2283="Carg FV",ABS(H2283),7.4),7.4,MAX(0,(0.9-M2283)*40)*0.95),0)</f>
        <v/>
      </c>
      <c r="K2283" s="12">
        <f>IF(I2283="V2H",MIN(MAX(0,H2283),7.4,MAX(0,(M2283-P2283)*40)*0.95),0)</f>
        <v/>
      </c>
      <c r="L2283" s="12">
        <f>IF(E2283=0,0,MAX(0,H2283-K2283))</f>
        <v/>
      </c>
      <c r="M2283" s="13">
        <f>M2282+J2282/40-IF(I2282="V2H",K2282/(0.95*40),0)-IF(E2283=0,IF(E2282=1,IF(D2283=1,30,40)*0.18/(2*40),0),0)-IF(E2283=1,IF(E2282=0,IF(D2283=1,30,40)*0.18/(2*40),0),0)</f>
        <v/>
      </c>
      <c r="N2283" s="14" t="n">
        <v>0.09</v>
      </c>
      <c r="O2283" s="15">
        <f>K2283*N2283</f>
        <v/>
      </c>
      <c r="P2283">
        <f>IF(E2283=0,0.3,IF(D2283=1,IF(C2283&gt;=Params!$B$13-3,IF(C2283&lt;Params!$B$13,Params!$B$20,0.3),0.3),IF(C2283&gt;=Params!$B$15-3,IF(C2283&lt;Params!$B$15,Params!$B$21,0.3),0.3)))</f>
        <v/>
      </c>
    </row>
    <row r="2284" ht="15" customHeight="1" s="1">
      <c r="A2284" s="9" t="n">
        <v>2281</v>
      </c>
      <c r="B2284" s="6" t="inlineStr">
        <is>
          <t>06/04</t>
        </is>
      </c>
      <c r="C2284" s="6" t="n">
        <v>0</v>
      </c>
      <c r="D2284" s="6" t="n">
        <v>1</v>
      </c>
      <c r="E2284" s="10">
        <f>IF(D2284=1, IF(OR(C2284&lt;10, C2284&gt;=15),1,0), IF(OR(C2284&lt;7, C2284&gt;=18),1,0))</f>
        <v/>
      </c>
      <c r="F2284" s="11" t="n">
        <v>1.8</v>
      </c>
      <c r="G2284" s="12">
        <f>0*8</f>
        <v/>
      </c>
      <c r="H2284" s="12">
        <f>F2284-G2284</f>
        <v/>
      </c>
      <c r="I2284" s="10">
        <f>IF(E2284=0,"Fora",IF(E2283=0,"Carg xar",IF(H2284&lt;0,IF(M2284&lt;0.9,"Carg FV","Stby"),IF(M2284&gt;P2284,"V2H",IF(M2284&lt;0.9,"Carg xar","Stby")))))</f>
        <v/>
      </c>
      <c r="J2284" s="12">
        <f>IF(OR(I2284="Carg FV",I2284="Carg xar"),MIN(IF(I2284="Carg FV",ABS(H2284),7.4),7.4,MAX(0,(0.9-M2284)*40)*0.95),0)</f>
        <v/>
      </c>
      <c r="K2284" s="12">
        <f>IF(I2284="V2H",MIN(MAX(0,H2284),7.4,MAX(0,(M2284-P2284)*40)*0.95),0)</f>
        <v/>
      </c>
      <c r="L2284" s="12">
        <f>IF(E2284=0,0,MAX(0,H2284-K2284))</f>
        <v/>
      </c>
      <c r="M2284" s="13">
        <f>M2283+J2283/40-IF(I2283="V2H",K2283/(0.95*40),0)-IF(E2284=0,IF(E2283=1,IF(D2284=1,30,40)*0.18/(2*40),0),0)-IF(E2284=1,IF(E2283=0,IF(D2284=1,30,40)*0.18/(2*40),0),0)</f>
        <v/>
      </c>
      <c r="N2284" s="14" t="n">
        <v>0.09</v>
      </c>
      <c r="O2284" s="15">
        <f>K2284*N2284</f>
        <v/>
      </c>
      <c r="P2284">
        <f>IF(E2284=0,0.3,IF(D2284=1,IF(C2284&gt;=Params!$B$13-3,IF(C2284&lt;Params!$B$13,Params!$B$20,0.3),0.3),IF(C2284&gt;=Params!$B$15-3,IF(C2284&lt;Params!$B$15,Params!$B$21,0.3),0.3)))</f>
        <v/>
      </c>
    </row>
    <row r="2285" ht="15" customHeight="1" s="1">
      <c r="A2285" s="9" t="n">
        <v>2282</v>
      </c>
      <c r="B2285" s="6" t="inlineStr">
        <is>
          <t>06/04</t>
        </is>
      </c>
      <c r="C2285" s="6" t="n">
        <v>1</v>
      </c>
      <c r="D2285" s="6" t="n">
        <v>1</v>
      </c>
      <c r="E2285" s="10">
        <f>IF(D2285=1, IF(OR(C2285&lt;10, C2285&gt;=15),1,0), IF(OR(C2285&lt;7, C2285&gt;=18),1,0))</f>
        <v/>
      </c>
      <c r="F2285" s="11" t="n">
        <v>1.541</v>
      </c>
      <c r="G2285" s="12">
        <f>0*8</f>
        <v/>
      </c>
      <c r="H2285" s="12">
        <f>F2285-G2285</f>
        <v/>
      </c>
      <c r="I2285" s="10">
        <f>IF(E2285=0,"Fora",IF(E2284=0,"Carg xar",IF(H2285&lt;0,IF(M2285&lt;0.9,"Carg FV","Stby"),IF(M2285&gt;P2285,"V2H",IF(M2285&lt;0.9,"Carg xar","Stby")))))</f>
        <v/>
      </c>
      <c r="J2285" s="12">
        <f>IF(OR(I2285="Carg FV",I2285="Carg xar"),MIN(IF(I2285="Carg FV",ABS(H2285),7.4),7.4,MAX(0,(0.9-M2285)*40)*0.95),0)</f>
        <v/>
      </c>
      <c r="K2285" s="12">
        <f>IF(I2285="V2H",MIN(MAX(0,H2285),7.4,MAX(0,(M2285-P2285)*40)*0.95),0)</f>
        <v/>
      </c>
      <c r="L2285" s="12">
        <f>IF(E2285=0,0,MAX(0,H2285-K2285))</f>
        <v/>
      </c>
      <c r="M2285" s="13">
        <f>M2284+J2284/40-IF(I2284="V2H",K2284/(0.95*40),0)-IF(E2285=0,IF(E2284=1,IF(D2285=1,30,40)*0.18/(2*40),0),0)-IF(E2285=1,IF(E2284=0,IF(D2285=1,30,40)*0.18/(2*40),0),0)</f>
        <v/>
      </c>
      <c r="N2285" s="14" t="n">
        <v>0.09</v>
      </c>
      <c r="O2285" s="15">
        <f>K2285*N2285</f>
        <v/>
      </c>
      <c r="P2285">
        <f>IF(E2285=0,0.3,IF(D2285=1,IF(C2285&gt;=Params!$B$13-3,IF(C2285&lt;Params!$B$13,Params!$B$20,0.3),0.3),IF(C2285&gt;=Params!$B$15-3,IF(C2285&lt;Params!$B$15,Params!$B$21,0.3),0.3)))</f>
        <v/>
      </c>
    </row>
    <row r="2286" ht="15" customHeight="1" s="1">
      <c r="A2286" s="9" t="n">
        <v>2283</v>
      </c>
      <c r="B2286" s="6" t="inlineStr">
        <is>
          <t>06/04</t>
        </is>
      </c>
      <c r="C2286" s="6" t="n">
        <v>2</v>
      </c>
      <c r="D2286" s="6" t="n">
        <v>1</v>
      </c>
      <c r="E2286" s="10">
        <f>IF(D2286=1, IF(OR(C2286&lt;10, C2286&gt;=15),1,0), IF(OR(C2286&lt;7, C2286&gt;=18),1,0))</f>
        <v/>
      </c>
      <c r="F2286" s="11" t="n">
        <v>1.138</v>
      </c>
      <c r="G2286" s="12">
        <f>0*8</f>
        <v/>
      </c>
      <c r="H2286" s="12">
        <f>F2286-G2286</f>
        <v/>
      </c>
      <c r="I2286" s="10">
        <f>IF(E2286=0,"Fora",IF(E2285=0,"Carg xar",IF(H2286&lt;0,IF(M2286&lt;0.9,"Carg FV","Stby"),IF(M2286&gt;P2286,"V2H",IF(M2286&lt;0.9,"Carg xar","Stby")))))</f>
        <v/>
      </c>
      <c r="J2286" s="12">
        <f>IF(OR(I2286="Carg FV",I2286="Carg xar"),MIN(IF(I2286="Carg FV",ABS(H2286),7.4),7.4,MAX(0,(0.9-M2286)*40)*0.95),0)</f>
        <v/>
      </c>
      <c r="K2286" s="12">
        <f>IF(I2286="V2H",MIN(MAX(0,H2286),7.4,MAX(0,(M2286-P2286)*40)*0.95),0)</f>
        <v/>
      </c>
      <c r="L2286" s="12">
        <f>IF(E2286=0,0,MAX(0,H2286-K2286))</f>
        <v/>
      </c>
      <c r="M2286" s="13">
        <f>M2285+J2285/40-IF(I2285="V2H",K2285/(0.95*40),0)-IF(E2286=0,IF(E2285=1,IF(D2286=1,30,40)*0.18/(2*40),0),0)-IF(E2286=1,IF(E2285=0,IF(D2286=1,30,40)*0.18/(2*40),0),0)</f>
        <v/>
      </c>
      <c r="N2286" s="14" t="n">
        <v>0.09</v>
      </c>
      <c r="O2286" s="15">
        <f>K2286*N2286</f>
        <v/>
      </c>
      <c r="P2286">
        <f>IF(E2286=0,0.3,IF(D2286=1,IF(C2286&gt;=Params!$B$13-3,IF(C2286&lt;Params!$B$13,Params!$B$20,0.3),0.3),IF(C2286&gt;=Params!$B$15-3,IF(C2286&lt;Params!$B$15,Params!$B$21,0.3),0.3)))</f>
        <v/>
      </c>
    </row>
    <row r="2287" ht="15" customHeight="1" s="1">
      <c r="A2287" s="9" t="n">
        <v>2284</v>
      </c>
      <c r="B2287" s="6" t="inlineStr">
        <is>
          <t>06/04</t>
        </is>
      </c>
      <c r="C2287" s="6" t="n">
        <v>3</v>
      </c>
      <c r="D2287" s="6" t="n">
        <v>1</v>
      </c>
      <c r="E2287" s="10">
        <f>IF(D2287=1, IF(OR(C2287&lt;10, C2287&gt;=15),1,0), IF(OR(C2287&lt;7, C2287&gt;=18),1,0))</f>
        <v/>
      </c>
      <c r="F2287" s="11" t="n">
        <v>1.5</v>
      </c>
      <c r="G2287" s="12">
        <f>0*8</f>
        <v/>
      </c>
      <c r="H2287" s="12">
        <f>F2287-G2287</f>
        <v/>
      </c>
      <c r="I2287" s="10">
        <f>IF(E2287=0,"Fora",IF(E2286=0,"Carg xar",IF(H2287&lt;0,IF(M2287&lt;0.9,"Carg FV","Stby"),IF(M2287&gt;P2287,"V2H",IF(M2287&lt;0.9,"Carg xar","Stby")))))</f>
        <v/>
      </c>
      <c r="J2287" s="12">
        <f>IF(OR(I2287="Carg FV",I2287="Carg xar"),MIN(IF(I2287="Carg FV",ABS(H2287),7.4),7.4,MAX(0,(0.9-M2287)*40)*0.95),0)</f>
        <v/>
      </c>
      <c r="K2287" s="12">
        <f>IF(I2287="V2H",MIN(MAX(0,H2287),7.4,MAX(0,(M2287-P2287)*40)*0.95),0)</f>
        <v/>
      </c>
      <c r="L2287" s="12">
        <f>IF(E2287=0,0,MAX(0,H2287-K2287))</f>
        <v/>
      </c>
      <c r="M2287" s="13">
        <f>M2286+J2286/40-IF(I2286="V2H",K2286/(0.95*40),0)-IF(E2287=0,IF(E2286=1,IF(D2287=1,30,40)*0.18/(2*40),0),0)-IF(E2287=1,IF(E2286=0,IF(D2287=1,30,40)*0.18/(2*40),0),0)</f>
        <v/>
      </c>
      <c r="N2287" s="14" t="n">
        <v>0.09</v>
      </c>
      <c r="O2287" s="15">
        <f>K2287*N2287</f>
        <v/>
      </c>
      <c r="P2287">
        <f>IF(E2287=0,0.3,IF(D2287=1,IF(C2287&gt;=Params!$B$13-3,IF(C2287&lt;Params!$B$13,Params!$B$20,0.3),0.3),IF(C2287&gt;=Params!$B$15-3,IF(C2287&lt;Params!$B$15,Params!$B$21,0.3),0.3)))</f>
        <v/>
      </c>
    </row>
    <row r="2288" ht="15" customHeight="1" s="1">
      <c r="A2288" s="9" t="n">
        <v>2285</v>
      </c>
      <c r="B2288" s="6" t="inlineStr">
        <is>
          <t>06/04</t>
        </is>
      </c>
      <c r="C2288" s="6" t="n">
        <v>4</v>
      </c>
      <c r="D2288" s="6" t="n">
        <v>1</v>
      </c>
      <c r="E2288" s="10">
        <f>IF(D2288=1, IF(OR(C2288&lt;10, C2288&gt;=15),1,0), IF(OR(C2288&lt;7, C2288&gt;=18),1,0))</f>
        <v/>
      </c>
      <c r="F2288" s="11" t="n">
        <v>1.39</v>
      </c>
      <c r="G2288" s="12">
        <f>0*8</f>
        <v/>
      </c>
      <c r="H2288" s="12">
        <f>F2288-G2288</f>
        <v/>
      </c>
      <c r="I2288" s="10">
        <f>IF(E2288=0,"Fora",IF(E2287=0,"Carg xar",IF(H2288&lt;0,IF(M2288&lt;0.9,"Carg FV","Stby"),IF(M2288&gt;P2288,"V2H",IF(M2288&lt;0.9,"Carg xar","Stby")))))</f>
        <v/>
      </c>
      <c r="J2288" s="12">
        <f>IF(OR(I2288="Carg FV",I2288="Carg xar"),MIN(IF(I2288="Carg FV",ABS(H2288),7.4),7.4,MAX(0,(0.9-M2288)*40)*0.95),0)</f>
        <v/>
      </c>
      <c r="K2288" s="12">
        <f>IF(I2288="V2H",MIN(MAX(0,H2288),7.4,MAX(0,(M2288-P2288)*40)*0.95),0)</f>
        <v/>
      </c>
      <c r="L2288" s="12">
        <f>IF(E2288=0,0,MAX(0,H2288-K2288))</f>
        <v/>
      </c>
      <c r="M2288" s="13">
        <f>M2287+J2287/40-IF(I2287="V2H",K2287/(0.95*40),0)-IF(E2288=0,IF(E2287=1,IF(D2288=1,30,40)*0.18/(2*40),0),0)-IF(E2288=1,IF(E2287=0,IF(D2288=1,30,40)*0.18/(2*40),0),0)</f>
        <v/>
      </c>
      <c r="N2288" s="14" t="n">
        <v>0.09</v>
      </c>
      <c r="O2288" s="15">
        <f>K2288*N2288</f>
        <v/>
      </c>
      <c r="P2288">
        <f>IF(E2288=0,0.3,IF(D2288=1,IF(C2288&gt;=Params!$B$13-3,IF(C2288&lt;Params!$B$13,Params!$B$20,0.3),0.3),IF(C2288&gt;=Params!$B$15-3,IF(C2288&lt;Params!$B$15,Params!$B$21,0.3),0.3)))</f>
        <v/>
      </c>
    </row>
    <row r="2289" ht="15" customHeight="1" s="1">
      <c r="A2289" s="9" t="n">
        <v>2286</v>
      </c>
      <c r="B2289" s="6" t="inlineStr">
        <is>
          <t>06/04</t>
        </is>
      </c>
      <c r="C2289" s="6" t="n">
        <v>5</v>
      </c>
      <c r="D2289" s="6" t="n">
        <v>1</v>
      </c>
      <c r="E2289" s="10">
        <f>IF(D2289=1, IF(OR(C2289&lt;10, C2289&gt;=15),1,0), IF(OR(C2289&lt;7, C2289&gt;=18),1,0))</f>
        <v/>
      </c>
      <c r="F2289" s="11" t="n">
        <v>1.447</v>
      </c>
      <c r="G2289" s="12">
        <f>0*8</f>
        <v/>
      </c>
      <c r="H2289" s="12">
        <f>F2289-G2289</f>
        <v/>
      </c>
      <c r="I2289" s="10">
        <f>IF(E2289=0,"Fora",IF(E2288=0,"Carg xar",IF(H2289&lt;0,IF(M2289&lt;0.9,"Carg FV","Stby"),IF(M2289&gt;P2289,"V2H",IF(M2289&lt;0.9,"Carg xar","Stby")))))</f>
        <v/>
      </c>
      <c r="J2289" s="12">
        <f>IF(OR(I2289="Carg FV",I2289="Carg xar"),MIN(IF(I2289="Carg FV",ABS(H2289),7.4),7.4,MAX(0,(0.9-M2289)*40)*0.95),0)</f>
        <v/>
      </c>
      <c r="K2289" s="12">
        <f>IF(I2289="V2H",MIN(MAX(0,H2289),7.4,MAX(0,(M2289-P2289)*40)*0.95),0)</f>
        <v/>
      </c>
      <c r="L2289" s="12">
        <f>IF(E2289=0,0,MAX(0,H2289-K2289))</f>
        <v/>
      </c>
      <c r="M2289" s="13">
        <f>M2288+J2288/40-IF(I2288="V2H",K2288/(0.95*40),0)-IF(E2289=0,IF(E2288=1,IF(D2289=1,30,40)*0.18/(2*40),0),0)-IF(E2289=1,IF(E2288=0,IF(D2289=1,30,40)*0.18/(2*40),0),0)</f>
        <v/>
      </c>
      <c r="N2289" s="14" t="n">
        <v>0.09</v>
      </c>
      <c r="O2289" s="15">
        <f>K2289*N2289</f>
        <v/>
      </c>
      <c r="P2289">
        <f>IF(E2289=0,0.3,IF(D2289=1,IF(C2289&gt;=Params!$B$13-3,IF(C2289&lt;Params!$B$13,Params!$B$20,0.3),0.3),IF(C2289&gt;=Params!$B$15-3,IF(C2289&lt;Params!$B$15,Params!$B$21,0.3),0.3)))</f>
        <v/>
      </c>
    </row>
    <row r="2290" ht="15" customHeight="1" s="1">
      <c r="A2290" s="9" t="n">
        <v>2287</v>
      </c>
      <c r="B2290" s="6" t="inlineStr">
        <is>
          <t>06/04</t>
        </is>
      </c>
      <c r="C2290" s="6" t="n">
        <v>6</v>
      </c>
      <c r="D2290" s="6" t="n">
        <v>1</v>
      </c>
      <c r="E2290" s="10">
        <f>IF(D2290=1, IF(OR(C2290&lt;10, C2290&gt;=15),1,0), IF(OR(C2290&lt;7, C2290&gt;=18),1,0))</f>
        <v/>
      </c>
      <c r="F2290" s="11" t="n">
        <v>1.501</v>
      </c>
      <c r="G2290" s="12">
        <f>0*8</f>
        <v/>
      </c>
      <c r="H2290" s="12">
        <f>F2290-G2290</f>
        <v/>
      </c>
      <c r="I2290" s="10">
        <f>IF(E2290=0,"Fora",IF(E2289=0,"Carg xar",IF(H2290&lt;0,IF(M2290&lt;0.9,"Carg FV","Stby"),IF(M2290&gt;P2290,"V2H",IF(M2290&lt;0.9,"Carg xar","Stby")))))</f>
        <v/>
      </c>
      <c r="J2290" s="12">
        <f>IF(OR(I2290="Carg FV",I2290="Carg xar"),MIN(IF(I2290="Carg FV",ABS(H2290),7.4),7.4,MAX(0,(0.9-M2290)*40)*0.95),0)</f>
        <v/>
      </c>
      <c r="K2290" s="12">
        <f>IF(I2290="V2H",MIN(MAX(0,H2290),7.4,MAX(0,(M2290-P2290)*40)*0.95),0)</f>
        <v/>
      </c>
      <c r="L2290" s="12">
        <f>IF(E2290=0,0,MAX(0,H2290-K2290))</f>
        <v/>
      </c>
      <c r="M2290" s="13">
        <f>M2289+J2289/40-IF(I2289="V2H",K2289/(0.95*40),0)-IF(E2290=0,IF(E2289=1,IF(D2290=1,30,40)*0.18/(2*40),0),0)-IF(E2290=1,IF(E2289=0,IF(D2290=1,30,40)*0.18/(2*40),0),0)</f>
        <v/>
      </c>
      <c r="N2290" s="14" t="n">
        <v>0.09</v>
      </c>
      <c r="O2290" s="15">
        <f>K2290*N2290</f>
        <v/>
      </c>
      <c r="P2290">
        <f>IF(E2290=0,0.3,IF(D2290=1,IF(C2290&gt;=Params!$B$13-3,IF(C2290&lt;Params!$B$13,Params!$B$20,0.3),0.3),IF(C2290&gt;=Params!$B$15-3,IF(C2290&lt;Params!$B$15,Params!$B$21,0.3),0.3)))</f>
        <v/>
      </c>
    </row>
    <row r="2291" ht="15" customHeight="1" s="1">
      <c r="A2291" s="9" t="n">
        <v>2288</v>
      </c>
      <c r="B2291" s="6" t="inlineStr">
        <is>
          <t>06/04</t>
        </is>
      </c>
      <c r="C2291" s="6" t="n">
        <v>7</v>
      </c>
      <c r="D2291" s="6" t="n">
        <v>1</v>
      </c>
      <c r="E2291" s="10">
        <f>IF(D2291=1, IF(OR(C2291&lt;10, C2291&gt;=15),1,0), IF(OR(C2291&lt;7, C2291&gt;=18),1,0))</f>
        <v/>
      </c>
      <c r="F2291" s="11" t="n">
        <v>1.502</v>
      </c>
      <c r="G2291" s="12">
        <f>0.08*8</f>
        <v/>
      </c>
      <c r="H2291" s="12">
        <f>F2291-G2291</f>
        <v/>
      </c>
      <c r="I2291" s="10">
        <f>IF(E2291=0,"Fora",IF(E2290=0,"Carg xar",IF(H2291&lt;0,IF(M2291&lt;0.9,"Carg FV","Stby"),IF(M2291&gt;P2291,"V2H",IF(M2291&lt;0.9,"Carg xar","Stby")))))</f>
        <v/>
      </c>
      <c r="J2291" s="12">
        <f>IF(OR(I2291="Carg FV",I2291="Carg xar"),MIN(IF(I2291="Carg FV",ABS(H2291),7.4),7.4,MAX(0,(0.9-M2291)*40)*0.95),0)</f>
        <v/>
      </c>
      <c r="K2291" s="12">
        <f>IF(I2291="V2H",MIN(MAX(0,H2291),7.4,MAX(0,(M2291-P2291)*40)*0.95),0)</f>
        <v/>
      </c>
      <c r="L2291" s="12">
        <f>IF(E2291=0,0,MAX(0,H2291-K2291))</f>
        <v/>
      </c>
      <c r="M2291" s="13">
        <f>M2290+J2290/40-IF(I2290="V2H",K2290/(0.95*40),0)-IF(E2291=0,IF(E2290=1,IF(D2291=1,30,40)*0.18/(2*40),0),0)-IF(E2291=1,IF(E2290=0,IF(D2291=1,30,40)*0.18/(2*40),0),0)</f>
        <v/>
      </c>
      <c r="N2291" s="14" t="n">
        <v>0.09</v>
      </c>
      <c r="O2291" s="15">
        <f>K2291*N2291</f>
        <v/>
      </c>
      <c r="P2291">
        <f>IF(E2291=0,0.3,IF(D2291=1,IF(C2291&gt;=Params!$B$13-3,IF(C2291&lt;Params!$B$13,Params!$B$20,0.3),0.3),IF(C2291&gt;=Params!$B$15-3,IF(C2291&lt;Params!$B$15,Params!$B$21,0.3),0.3)))</f>
        <v/>
      </c>
    </row>
    <row r="2292" ht="15" customHeight="1" s="1">
      <c r="A2292" s="9" t="n">
        <v>2289</v>
      </c>
      <c r="B2292" s="6" t="inlineStr">
        <is>
          <t>06/04</t>
        </is>
      </c>
      <c r="C2292" s="6" t="n">
        <v>8</v>
      </c>
      <c r="D2292" s="6" t="n">
        <v>1</v>
      </c>
      <c r="E2292" s="10">
        <f>IF(D2292=1, IF(OR(C2292&lt;10, C2292&gt;=15),1,0), IF(OR(C2292&lt;7, C2292&gt;=18),1,0))</f>
        <v/>
      </c>
      <c r="F2292" s="11" t="n">
        <v>0.602</v>
      </c>
      <c r="G2292" s="12">
        <f>0.22*8</f>
        <v/>
      </c>
      <c r="H2292" s="12">
        <f>F2292-G2292</f>
        <v/>
      </c>
      <c r="I2292" s="10">
        <f>IF(E2292=0,"Fora",IF(E2291=0,"Carg xar",IF(H2292&lt;0,IF(M2292&lt;0.9,"Carg FV","Stby"),IF(M2292&gt;P2292,"V2H",IF(M2292&lt;0.9,"Carg xar","Stby")))))</f>
        <v/>
      </c>
      <c r="J2292" s="12">
        <f>IF(OR(I2292="Carg FV",I2292="Carg xar"),MIN(IF(I2292="Carg FV",ABS(H2292),7.4),7.4,MAX(0,(0.9-M2292)*40)*0.95),0)</f>
        <v/>
      </c>
      <c r="K2292" s="12">
        <f>IF(I2292="V2H",MIN(MAX(0,H2292),7.4,MAX(0,(M2292-P2292)*40)*0.95),0)</f>
        <v/>
      </c>
      <c r="L2292" s="12">
        <f>IF(E2292=0,0,MAX(0,H2292-K2292))</f>
        <v/>
      </c>
      <c r="M2292" s="13">
        <f>M2291+J2291/40-IF(I2291="V2H",K2291/(0.95*40),0)-IF(E2292=0,IF(E2291=1,IF(D2292=1,30,40)*0.18/(2*40),0),0)-IF(E2292=1,IF(E2291=0,IF(D2292=1,30,40)*0.18/(2*40),0),0)</f>
        <v/>
      </c>
      <c r="N2292" s="14" t="n">
        <v>0.09</v>
      </c>
      <c r="O2292" s="15">
        <f>K2292*N2292</f>
        <v/>
      </c>
      <c r="P2292">
        <f>IF(E2292=0,0.3,IF(D2292=1,IF(C2292&gt;=Params!$B$13-3,IF(C2292&lt;Params!$B$13,Params!$B$20,0.3),0.3),IF(C2292&gt;=Params!$B$15-3,IF(C2292&lt;Params!$B$15,Params!$B$21,0.3),0.3)))</f>
        <v/>
      </c>
    </row>
    <row r="2293" ht="15" customHeight="1" s="1">
      <c r="A2293" s="9" t="n">
        <v>2290</v>
      </c>
      <c r="B2293" s="6" t="inlineStr">
        <is>
          <t>06/04</t>
        </is>
      </c>
      <c r="C2293" s="6" t="n">
        <v>9</v>
      </c>
      <c r="D2293" s="6" t="n">
        <v>1</v>
      </c>
      <c r="E2293" s="10">
        <f>IF(D2293=1, IF(OR(C2293&lt;10, C2293&gt;=15),1,0), IF(OR(C2293&lt;7, C2293&gt;=18),1,0))</f>
        <v/>
      </c>
      <c r="F2293" s="11" t="n">
        <v>0</v>
      </c>
      <c r="G2293" s="12">
        <f>0.42*8</f>
        <v/>
      </c>
      <c r="H2293" s="12">
        <f>F2293-G2293</f>
        <v/>
      </c>
      <c r="I2293" s="10">
        <f>IF(E2293=0,"Fora",IF(E2292=0,"Carg xar",IF(H2293&lt;0,IF(M2293&lt;0.9,"Carg FV","Stby"),IF(M2293&gt;P2293,"V2H",IF(M2293&lt;0.9,"Carg xar","Stby")))))</f>
        <v/>
      </c>
      <c r="J2293" s="12">
        <f>IF(OR(I2293="Carg FV",I2293="Carg xar"),MIN(IF(I2293="Carg FV",ABS(H2293),7.4),7.4,MAX(0,(0.9-M2293)*40)*0.95),0)</f>
        <v/>
      </c>
      <c r="K2293" s="12">
        <f>IF(I2293="V2H",MIN(MAX(0,H2293),7.4,MAX(0,(M2293-P2293)*40)*0.95),0)</f>
        <v/>
      </c>
      <c r="L2293" s="12">
        <f>IF(E2293=0,0,MAX(0,H2293-K2293))</f>
        <v/>
      </c>
      <c r="M2293" s="13">
        <f>M2292+J2292/40-IF(I2292="V2H",K2292/(0.95*40),0)-IF(E2293=0,IF(E2292=1,IF(D2293=1,30,40)*0.18/(2*40),0),0)-IF(E2293=1,IF(E2292=0,IF(D2293=1,30,40)*0.18/(2*40),0),0)</f>
        <v/>
      </c>
      <c r="N2293" s="14" t="n">
        <v>0.09</v>
      </c>
      <c r="O2293" s="15">
        <f>K2293*N2293</f>
        <v/>
      </c>
      <c r="P2293">
        <f>IF(E2293=0,0.3,IF(D2293=1,IF(C2293&gt;=Params!$B$13-3,IF(C2293&lt;Params!$B$13,Params!$B$20,0.3),0.3),IF(C2293&gt;=Params!$B$15-3,IF(C2293&lt;Params!$B$15,Params!$B$21,0.3),0.3)))</f>
        <v/>
      </c>
    </row>
    <row r="2294" ht="15" customHeight="1" s="1">
      <c r="A2294" s="9" t="n">
        <v>2291</v>
      </c>
      <c r="B2294" s="6" t="inlineStr">
        <is>
          <t>06/04</t>
        </is>
      </c>
      <c r="C2294" s="6" t="n">
        <v>10</v>
      </c>
      <c r="D2294" s="6" t="n">
        <v>1</v>
      </c>
      <c r="E2294" s="10">
        <f>IF(D2294=1, IF(OR(C2294&lt;10, C2294&gt;=15),1,0), IF(OR(C2294&lt;7, C2294&gt;=18),1,0))</f>
        <v/>
      </c>
      <c r="F2294" s="11" t="n">
        <v>0</v>
      </c>
      <c r="G2294" s="12">
        <f>0.62*8</f>
        <v/>
      </c>
      <c r="H2294" s="12">
        <f>F2294-G2294</f>
        <v/>
      </c>
      <c r="I2294" s="10">
        <f>IF(E2294=0,"Fora",IF(E2293=0,"Carg xar",IF(H2294&lt;0,IF(M2294&lt;0.9,"Carg FV","Stby"),IF(M2294&gt;P2294,"V2H",IF(M2294&lt;0.9,"Carg xar","Stby")))))</f>
        <v/>
      </c>
      <c r="J2294" s="12">
        <f>IF(OR(I2294="Carg FV",I2294="Carg xar"),MIN(IF(I2294="Carg FV",ABS(H2294),7.4),7.4,MAX(0,(0.9-M2294)*40)*0.95),0)</f>
        <v/>
      </c>
      <c r="K2294" s="12">
        <f>IF(I2294="V2H",MIN(MAX(0,H2294),7.4,MAX(0,(M2294-P2294)*40)*0.95),0)</f>
        <v/>
      </c>
      <c r="L2294" s="12">
        <f>IF(E2294=0,0,MAX(0,H2294-K2294))</f>
        <v/>
      </c>
      <c r="M2294" s="13">
        <f>M2293+J2293/40-IF(I2293="V2H",K2293/(0.95*40),0)-IF(E2294=0,IF(E2293=1,IF(D2294=1,30,40)*0.18/(2*40),0),0)-IF(E2294=1,IF(E2293=0,IF(D2294=1,30,40)*0.18/(2*40),0),0)</f>
        <v/>
      </c>
      <c r="N2294" s="14" t="n">
        <v>0.09</v>
      </c>
      <c r="O2294" s="15">
        <f>K2294*N2294</f>
        <v/>
      </c>
      <c r="P2294">
        <f>IF(E2294=0,0.3,IF(D2294=1,IF(C2294&gt;=Params!$B$13-3,IF(C2294&lt;Params!$B$13,Params!$B$20,0.3),0.3),IF(C2294&gt;=Params!$B$15-3,IF(C2294&lt;Params!$B$15,Params!$B$21,0.3),0.3)))</f>
        <v/>
      </c>
    </row>
    <row r="2295" ht="15" customHeight="1" s="1">
      <c r="A2295" s="9" t="n">
        <v>2292</v>
      </c>
      <c r="B2295" s="6" t="inlineStr">
        <is>
          <t>06/04</t>
        </is>
      </c>
      <c r="C2295" s="6" t="n">
        <v>11</v>
      </c>
      <c r="D2295" s="6" t="n">
        <v>1</v>
      </c>
      <c r="E2295" s="10">
        <f>IF(D2295=1, IF(OR(C2295&lt;10, C2295&gt;=15),1,0), IF(OR(C2295&lt;7, C2295&gt;=18),1,0))</f>
        <v/>
      </c>
      <c r="F2295" s="11" t="n">
        <v>0</v>
      </c>
      <c r="G2295" s="12">
        <f>0.78*8</f>
        <v/>
      </c>
      <c r="H2295" s="12">
        <f>F2295-G2295</f>
        <v/>
      </c>
      <c r="I2295" s="10">
        <f>IF(E2295=0,"Fora",IF(E2294=0,"Carg xar",IF(H2295&lt;0,IF(M2295&lt;0.9,"Carg FV","Stby"),IF(M2295&gt;P2295,"V2H",IF(M2295&lt;0.9,"Carg xar","Stby")))))</f>
        <v/>
      </c>
      <c r="J2295" s="12">
        <f>IF(OR(I2295="Carg FV",I2295="Carg xar"),MIN(IF(I2295="Carg FV",ABS(H2295),7.4),7.4,MAX(0,(0.9-M2295)*40)*0.95),0)</f>
        <v/>
      </c>
      <c r="K2295" s="12">
        <f>IF(I2295="V2H",MIN(MAX(0,H2295),7.4,MAX(0,(M2295-P2295)*40)*0.95),0)</f>
        <v/>
      </c>
      <c r="L2295" s="12">
        <f>IF(E2295=0,0,MAX(0,H2295-K2295))</f>
        <v/>
      </c>
      <c r="M2295" s="13">
        <f>M2294+J2294/40-IF(I2294="V2H",K2294/(0.95*40),0)-IF(E2295=0,IF(E2294=1,IF(D2295=1,30,40)*0.18/(2*40),0),0)-IF(E2295=1,IF(E2294=0,IF(D2295=1,30,40)*0.18/(2*40),0),0)</f>
        <v/>
      </c>
      <c r="N2295" s="14" t="n">
        <v>0.09</v>
      </c>
      <c r="O2295" s="15">
        <f>K2295*N2295</f>
        <v/>
      </c>
      <c r="P2295">
        <f>IF(E2295=0,0.3,IF(D2295=1,IF(C2295&gt;=Params!$B$13-3,IF(C2295&lt;Params!$B$13,Params!$B$20,0.3),0.3),IF(C2295&gt;=Params!$B$15-3,IF(C2295&lt;Params!$B$15,Params!$B$21,0.3),0.3)))</f>
        <v/>
      </c>
    </row>
    <row r="2296" ht="15" customHeight="1" s="1">
      <c r="A2296" s="9" t="n">
        <v>2293</v>
      </c>
      <c r="B2296" s="6" t="inlineStr">
        <is>
          <t>06/04</t>
        </is>
      </c>
      <c r="C2296" s="6" t="n">
        <v>12</v>
      </c>
      <c r="D2296" s="6" t="n">
        <v>1</v>
      </c>
      <c r="E2296" s="10">
        <f>IF(D2296=1, IF(OR(C2296&lt;10, C2296&gt;=15),1,0), IF(OR(C2296&lt;7, C2296&gt;=18),1,0))</f>
        <v/>
      </c>
      <c r="F2296" s="11" t="n">
        <v>0</v>
      </c>
      <c r="G2296" s="12">
        <f>0.85*8</f>
        <v/>
      </c>
      <c r="H2296" s="12">
        <f>F2296-G2296</f>
        <v/>
      </c>
      <c r="I2296" s="10">
        <f>IF(E2296=0,"Fora",IF(E2295=0,"Carg xar",IF(H2296&lt;0,IF(M2296&lt;0.9,"Carg FV","Stby"),IF(M2296&gt;P2296,"V2H",IF(M2296&lt;0.9,"Carg xar","Stby")))))</f>
        <v/>
      </c>
      <c r="J2296" s="12">
        <f>IF(OR(I2296="Carg FV",I2296="Carg xar"),MIN(IF(I2296="Carg FV",ABS(H2296),7.4),7.4,MAX(0,(0.9-M2296)*40)*0.95),0)</f>
        <v/>
      </c>
      <c r="K2296" s="12">
        <f>IF(I2296="V2H",MIN(MAX(0,H2296),7.4,MAX(0,(M2296-P2296)*40)*0.95),0)</f>
        <v/>
      </c>
      <c r="L2296" s="12">
        <f>IF(E2296=0,0,MAX(0,H2296-K2296))</f>
        <v/>
      </c>
      <c r="M2296" s="13">
        <f>M2295+J2295/40-IF(I2295="V2H",K2295/(0.95*40),0)-IF(E2296=0,IF(E2295=1,IF(D2296=1,30,40)*0.18/(2*40),0),0)-IF(E2296=1,IF(E2295=0,IF(D2296=1,30,40)*0.18/(2*40),0),0)</f>
        <v/>
      </c>
      <c r="N2296" s="14" t="n">
        <v>0.09</v>
      </c>
      <c r="O2296" s="15">
        <f>K2296*N2296</f>
        <v/>
      </c>
      <c r="P2296">
        <f>IF(E2296=0,0.3,IF(D2296=1,IF(C2296&gt;=Params!$B$13-3,IF(C2296&lt;Params!$B$13,Params!$B$20,0.3),0.3),IF(C2296&gt;=Params!$B$15-3,IF(C2296&lt;Params!$B$15,Params!$B$21,0.3),0.3)))</f>
        <v/>
      </c>
    </row>
    <row r="2297" ht="15" customHeight="1" s="1">
      <c r="A2297" s="9" t="n">
        <v>2294</v>
      </c>
      <c r="B2297" s="6" t="inlineStr">
        <is>
          <t>06/04</t>
        </is>
      </c>
      <c r="C2297" s="6" t="n">
        <v>13</v>
      </c>
      <c r="D2297" s="6" t="n">
        <v>1</v>
      </c>
      <c r="E2297" s="10">
        <f>IF(D2297=1, IF(OR(C2297&lt;10, C2297&gt;=15),1,0), IF(OR(C2297&lt;7, C2297&gt;=18),1,0))</f>
        <v/>
      </c>
      <c r="F2297" s="11" t="n">
        <v>0</v>
      </c>
      <c r="G2297" s="12">
        <f>0.82*8</f>
        <v/>
      </c>
      <c r="H2297" s="12">
        <f>F2297-G2297</f>
        <v/>
      </c>
      <c r="I2297" s="10">
        <f>IF(E2297=0,"Fora",IF(E2296=0,"Carg xar",IF(H2297&lt;0,IF(M2297&lt;0.9,"Carg FV","Stby"),IF(M2297&gt;P2297,"V2H",IF(M2297&lt;0.9,"Carg xar","Stby")))))</f>
        <v/>
      </c>
      <c r="J2297" s="12">
        <f>IF(OR(I2297="Carg FV",I2297="Carg xar"),MIN(IF(I2297="Carg FV",ABS(H2297),7.4),7.4,MAX(0,(0.9-M2297)*40)*0.95),0)</f>
        <v/>
      </c>
      <c r="K2297" s="12">
        <f>IF(I2297="V2H",MIN(MAX(0,H2297),7.4,MAX(0,(M2297-P2297)*40)*0.95),0)</f>
        <v/>
      </c>
      <c r="L2297" s="12">
        <f>IF(E2297=0,0,MAX(0,H2297-K2297))</f>
        <v/>
      </c>
      <c r="M2297" s="13">
        <f>M2296+J2296/40-IF(I2296="V2H",K2296/(0.95*40),0)-IF(E2297=0,IF(E2296=1,IF(D2297=1,30,40)*0.18/(2*40),0),0)-IF(E2297=1,IF(E2296=0,IF(D2297=1,30,40)*0.18/(2*40),0),0)</f>
        <v/>
      </c>
      <c r="N2297" s="14" t="n">
        <v>0.09</v>
      </c>
      <c r="O2297" s="15">
        <f>K2297*N2297</f>
        <v/>
      </c>
      <c r="P2297">
        <f>IF(E2297=0,0.3,IF(D2297=1,IF(C2297&gt;=Params!$B$13-3,IF(C2297&lt;Params!$B$13,Params!$B$20,0.3),0.3),IF(C2297&gt;=Params!$B$15-3,IF(C2297&lt;Params!$B$15,Params!$B$21,0.3),0.3)))</f>
        <v/>
      </c>
    </row>
    <row r="2298" ht="15" customHeight="1" s="1">
      <c r="A2298" s="9" t="n">
        <v>2295</v>
      </c>
      <c r="B2298" s="6" t="inlineStr">
        <is>
          <t>06/04</t>
        </is>
      </c>
      <c r="C2298" s="6" t="n">
        <v>14</v>
      </c>
      <c r="D2298" s="6" t="n">
        <v>1</v>
      </c>
      <c r="E2298" s="10">
        <f>IF(D2298=1, IF(OR(C2298&lt;10, C2298&gt;=15),1,0), IF(OR(C2298&lt;7, C2298&gt;=18),1,0))</f>
        <v/>
      </c>
      <c r="F2298" s="11" t="n">
        <v>1.537</v>
      </c>
      <c r="G2298" s="12">
        <f>0.72*8</f>
        <v/>
      </c>
      <c r="H2298" s="12">
        <f>F2298-G2298</f>
        <v/>
      </c>
      <c r="I2298" s="10">
        <f>IF(E2298=0,"Fora",IF(E2297=0,"Carg xar",IF(H2298&lt;0,IF(M2298&lt;0.9,"Carg FV","Stby"),IF(M2298&gt;P2298,"V2H",IF(M2298&lt;0.9,"Carg xar","Stby")))))</f>
        <v/>
      </c>
      <c r="J2298" s="12">
        <f>IF(OR(I2298="Carg FV",I2298="Carg xar"),MIN(IF(I2298="Carg FV",ABS(H2298),7.4),7.4,MAX(0,(0.9-M2298)*40)*0.95),0)</f>
        <v/>
      </c>
      <c r="K2298" s="12">
        <f>IF(I2298="V2H",MIN(MAX(0,H2298),7.4,MAX(0,(M2298-P2298)*40)*0.95),0)</f>
        <v/>
      </c>
      <c r="L2298" s="12">
        <f>IF(E2298=0,0,MAX(0,H2298-K2298))</f>
        <v/>
      </c>
      <c r="M2298" s="13">
        <f>M2297+J2297/40-IF(I2297="V2H",K2297/(0.95*40),0)-IF(E2298=0,IF(E2297=1,IF(D2298=1,30,40)*0.18/(2*40),0),0)-IF(E2298=1,IF(E2297=0,IF(D2298=1,30,40)*0.18/(2*40),0),0)</f>
        <v/>
      </c>
      <c r="N2298" s="14" t="n">
        <v>0.09</v>
      </c>
      <c r="O2298" s="15">
        <f>K2298*N2298</f>
        <v/>
      </c>
      <c r="P2298">
        <f>IF(E2298=0,0.3,IF(D2298=1,IF(C2298&gt;=Params!$B$13-3,IF(C2298&lt;Params!$B$13,Params!$B$20,0.3),0.3),IF(C2298&gt;=Params!$B$15-3,IF(C2298&lt;Params!$B$15,Params!$B$21,0.3),0.3)))</f>
        <v/>
      </c>
    </row>
    <row r="2299" ht="15" customHeight="1" s="1">
      <c r="A2299" s="9" t="n">
        <v>2296</v>
      </c>
      <c r="B2299" s="6" t="inlineStr">
        <is>
          <t>06/04</t>
        </is>
      </c>
      <c r="C2299" s="6" t="n">
        <v>15</v>
      </c>
      <c r="D2299" s="6" t="n">
        <v>1</v>
      </c>
      <c r="E2299" s="10">
        <f>IF(D2299=1, IF(OR(C2299&lt;10, C2299&gt;=15),1,0), IF(OR(C2299&lt;7, C2299&gt;=18),1,0))</f>
        <v/>
      </c>
      <c r="F2299" s="11" t="n">
        <v>0</v>
      </c>
      <c r="G2299" s="12">
        <f>0.55*8</f>
        <v/>
      </c>
      <c r="H2299" s="12">
        <f>F2299-G2299</f>
        <v/>
      </c>
      <c r="I2299" s="10">
        <f>IF(E2299=0,"Fora",IF(E2298=0,"Carg xar",IF(H2299&lt;0,IF(M2299&lt;0.9,"Carg FV","Stby"),IF(M2299&gt;P2299,"V2H",IF(M2299&lt;0.9,"Carg xar","Stby")))))</f>
        <v/>
      </c>
      <c r="J2299" s="12">
        <f>IF(OR(I2299="Carg FV",I2299="Carg xar"),MIN(IF(I2299="Carg FV",ABS(H2299),7.4),7.4,MAX(0,(0.9-M2299)*40)*0.95),0)</f>
        <v/>
      </c>
      <c r="K2299" s="12">
        <f>IF(I2299="V2H",MIN(MAX(0,H2299),7.4,MAX(0,(M2299-P2299)*40)*0.95),0)</f>
        <v/>
      </c>
      <c r="L2299" s="12">
        <f>IF(E2299=0,0,MAX(0,H2299-K2299))</f>
        <v/>
      </c>
      <c r="M2299" s="13">
        <f>M2298+J2298/40-IF(I2298="V2H",K2298/(0.95*40),0)-IF(E2299=0,IF(E2298=1,IF(D2299=1,30,40)*0.18/(2*40),0),0)-IF(E2299=1,IF(E2298=0,IF(D2299=1,30,40)*0.18/(2*40),0),0)</f>
        <v/>
      </c>
      <c r="N2299" s="14" t="n">
        <v>0.09</v>
      </c>
      <c r="O2299" s="15">
        <f>K2299*N2299</f>
        <v/>
      </c>
      <c r="P2299">
        <f>IF(E2299=0,0.3,IF(D2299=1,IF(C2299&gt;=Params!$B$13-3,IF(C2299&lt;Params!$B$13,Params!$B$20,0.3),0.3),IF(C2299&gt;=Params!$B$15-3,IF(C2299&lt;Params!$B$15,Params!$B$21,0.3),0.3)))</f>
        <v/>
      </c>
    </row>
    <row r="2300" ht="15" customHeight="1" s="1">
      <c r="A2300" s="9" t="n">
        <v>2297</v>
      </c>
      <c r="B2300" s="6" t="inlineStr">
        <is>
          <t>06/04</t>
        </is>
      </c>
      <c r="C2300" s="6" t="n">
        <v>16</v>
      </c>
      <c r="D2300" s="6" t="n">
        <v>1</v>
      </c>
      <c r="E2300" s="10">
        <f>IF(D2300=1, IF(OR(C2300&lt;10, C2300&gt;=15),1,0), IF(OR(C2300&lt;7, C2300&gt;=18),1,0))</f>
        <v/>
      </c>
      <c r="F2300" s="11" t="n">
        <v>0</v>
      </c>
      <c r="G2300" s="12">
        <f>0.35*8</f>
        <v/>
      </c>
      <c r="H2300" s="12">
        <f>F2300-G2300</f>
        <v/>
      </c>
      <c r="I2300" s="10">
        <f>IF(E2300=0,"Fora",IF(E2299=0,"Carg xar",IF(H2300&lt;0,IF(M2300&lt;0.9,"Carg FV","Stby"),IF(M2300&gt;P2300,"V2H",IF(M2300&lt;0.9,"Carg xar","Stby")))))</f>
        <v/>
      </c>
      <c r="J2300" s="12">
        <f>IF(OR(I2300="Carg FV",I2300="Carg xar"),MIN(IF(I2300="Carg FV",ABS(H2300),7.4),7.4,MAX(0,(0.9-M2300)*40)*0.95),0)</f>
        <v/>
      </c>
      <c r="K2300" s="12">
        <f>IF(I2300="V2H",MIN(MAX(0,H2300),7.4,MAX(0,(M2300-P2300)*40)*0.95),0)</f>
        <v/>
      </c>
      <c r="L2300" s="12">
        <f>IF(E2300=0,0,MAX(0,H2300-K2300))</f>
        <v/>
      </c>
      <c r="M2300" s="13">
        <f>M2299+J2299/40-IF(I2299="V2H",K2299/(0.95*40),0)-IF(E2300=0,IF(E2299=1,IF(D2300=1,30,40)*0.18/(2*40),0),0)-IF(E2300=1,IF(E2299=0,IF(D2300=1,30,40)*0.18/(2*40),0),0)</f>
        <v/>
      </c>
      <c r="N2300" s="14" t="n">
        <v>0.09</v>
      </c>
      <c r="O2300" s="15">
        <f>K2300*N2300</f>
        <v/>
      </c>
      <c r="P2300">
        <f>IF(E2300=0,0.3,IF(D2300=1,IF(C2300&gt;=Params!$B$13-3,IF(C2300&lt;Params!$B$13,Params!$B$20,0.3),0.3),IF(C2300&gt;=Params!$B$15-3,IF(C2300&lt;Params!$B$15,Params!$B$21,0.3),0.3)))</f>
        <v/>
      </c>
    </row>
    <row r="2301" ht="15" customHeight="1" s="1">
      <c r="A2301" s="9" t="n">
        <v>2298</v>
      </c>
      <c r="B2301" s="6" t="inlineStr">
        <is>
          <t>06/04</t>
        </is>
      </c>
      <c r="C2301" s="6" t="n">
        <v>17</v>
      </c>
      <c r="D2301" s="6" t="n">
        <v>1</v>
      </c>
      <c r="E2301" s="10">
        <f>IF(D2301=1, IF(OR(C2301&lt;10, C2301&gt;=15),1,0), IF(OR(C2301&lt;7, C2301&gt;=18),1,0))</f>
        <v/>
      </c>
      <c r="F2301" s="11" t="n">
        <v>0</v>
      </c>
      <c r="G2301" s="12">
        <f>0.15*8</f>
        <v/>
      </c>
      <c r="H2301" s="12">
        <f>F2301-G2301</f>
        <v/>
      </c>
      <c r="I2301" s="10">
        <f>IF(E2301=0,"Fora",IF(E2300=0,"Carg xar",IF(H2301&lt;0,IF(M2301&lt;0.9,"Carg FV","Stby"),IF(M2301&gt;P2301,"V2H",IF(M2301&lt;0.9,"Carg xar","Stby")))))</f>
        <v/>
      </c>
      <c r="J2301" s="12">
        <f>IF(OR(I2301="Carg FV",I2301="Carg xar"),MIN(IF(I2301="Carg FV",ABS(H2301),7.4),7.4,MAX(0,(0.9-M2301)*40)*0.95),0)</f>
        <v/>
      </c>
      <c r="K2301" s="12">
        <f>IF(I2301="V2H",MIN(MAX(0,H2301),7.4,MAX(0,(M2301-P2301)*40)*0.95),0)</f>
        <v/>
      </c>
      <c r="L2301" s="12">
        <f>IF(E2301=0,0,MAX(0,H2301-K2301))</f>
        <v/>
      </c>
      <c r="M2301" s="13">
        <f>M2300+J2300/40-IF(I2300="V2H",K2300/(0.95*40),0)-IF(E2301=0,IF(E2300=1,IF(D2301=1,30,40)*0.18/(2*40),0),0)-IF(E2301=1,IF(E2300=0,IF(D2301=1,30,40)*0.18/(2*40),0),0)</f>
        <v/>
      </c>
      <c r="N2301" s="14" t="n">
        <v>0.09</v>
      </c>
      <c r="O2301" s="15">
        <f>K2301*N2301</f>
        <v/>
      </c>
      <c r="P2301">
        <f>IF(E2301=0,0.3,IF(D2301=1,IF(C2301&gt;=Params!$B$13-3,IF(C2301&lt;Params!$B$13,Params!$B$20,0.3),0.3),IF(C2301&gt;=Params!$B$15-3,IF(C2301&lt;Params!$B$15,Params!$B$21,0.3),0.3)))</f>
        <v/>
      </c>
    </row>
    <row r="2302" ht="15" customHeight="1" s="1">
      <c r="A2302" s="9" t="n">
        <v>2299</v>
      </c>
      <c r="B2302" s="6" t="inlineStr">
        <is>
          <t>06/04</t>
        </is>
      </c>
      <c r="C2302" s="6" t="n">
        <v>18</v>
      </c>
      <c r="D2302" s="6" t="n">
        <v>1</v>
      </c>
      <c r="E2302" s="10">
        <f>IF(D2302=1, IF(OR(C2302&lt;10, C2302&gt;=15),1,0), IF(OR(C2302&lt;7, C2302&gt;=18),1,0))</f>
        <v/>
      </c>
      <c r="F2302" s="11" t="n">
        <v>0.244</v>
      </c>
      <c r="G2302" s="12">
        <f>0.03*8</f>
        <v/>
      </c>
      <c r="H2302" s="12">
        <f>F2302-G2302</f>
        <v/>
      </c>
      <c r="I2302" s="10">
        <f>IF(E2302=0,"Fora",IF(E2301=0,"Carg xar",IF(H2302&lt;0,IF(M2302&lt;0.9,"Carg FV","Stby"),IF(M2302&gt;P2302,"V2H",IF(M2302&lt;0.9,"Carg xar","Stby")))))</f>
        <v/>
      </c>
      <c r="J2302" s="12">
        <f>IF(OR(I2302="Carg FV",I2302="Carg xar"),MIN(IF(I2302="Carg FV",ABS(H2302),7.4),7.4,MAX(0,(0.9-M2302)*40)*0.95),0)</f>
        <v/>
      </c>
      <c r="K2302" s="12">
        <f>IF(I2302="V2H",MIN(MAX(0,H2302),7.4,MAX(0,(M2302-P2302)*40)*0.95),0)</f>
        <v/>
      </c>
      <c r="L2302" s="12">
        <f>IF(E2302=0,0,MAX(0,H2302-K2302))</f>
        <v/>
      </c>
      <c r="M2302" s="13">
        <f>M2301+J2301/40-IF(I2301="V2H",K2301/(0.95*40),0)-IF(E2302=0,IF(E2301=1,IF(D2302=1,30,40)*0.18/(2*40),0),0)-IF(E2302=1,IF(E2301=0,IF(D2302=1,30,40)*0.18/(2*40),0),0)</f>
        <v/>
      </c>
      <c r="N2302" s="14" t="n">
        <v>0.09</v>
      </c>
      <c r="O2302" s="15">
        <f>K2302*N2302</f>
        <v/>
      </c>
      <c r="P2302">
        <f>IF(E2302=0,0.3,IF(D2302=1,IF(C2302&gt;=Params!$B$13-3,IF(C2302&lt;Params!$B$13,Params!$B$20,0.3),0.3),IF(C2302&gt;=Params!$B$15-3,IF(C2302&lt;Params!$B$15,Params!$B$21,0.3),0.3)))</f>
        <v/>
      </c>
    </row>
    <row r="2303" ht="15" customHeight="1" s="1">
      <c r="A2303" s="9" t="n">
        <v>2300</v>
      </c>
      <c r="B2303" s="6" t="inlineStr">
        <is>
          <t>06/04</t>
        </is>
      </c>
      <c r="C2303" s="6" t="n">
        <v>19</v>
      </c>
      <c r="D2303" s="6" t="n">
        <v>1</v>
      </c>
      <c r="E2303" s="10">
        <f>IF(D2303=1, IF(OR(C2303&lt;10, C2303&gt;=15),1,0), IF(OR(C2303&lt;7, C2303&gt;=18),1,0))</f>
        <v/>
      </c>
      <c r="F2303" s="11" t="n">
        <v>0.664</v>
      </c>
      <c r="G2303" s="12">
        <f>0*8</f>
        <v/>
      </c>
      <c r="H2303" s="12">
        <f>F2303-G2303</f>
        <v/>
      </c>
      <c r="I2303" s="10">
        <f>IF(E2303=0,"Fora",IF(E2302=0,"Carg xar",IF(H2303&lt;0,IF(M2303&lt;0.9,"Carg FV","Stby"),IF(M2303&gt;P2303,"V2H",IF(M2303&lt;0.9,"Carg xar","Stby")))))</f>
        <v/>
      </c>
      <c r="J2303" s="12">
        <f>IF(OR(I2303="Carg FV",I2303="Carg xar"),MIN(IF(I2303="Carg FV",ABS(H2303),7.4),7.4,MAX(0,(0.9-M2303)*40)*0.95),0)</f>
        <v/>
      </c>
      <c r="K2303" s="12">
        <f>IF(I2303="V2H",MIN(MAX(0,H2303),7.4,MAX(0,(M2303-P2303)*40)*0.95),0)</f>
        <v/>
      </c>
      <c r="L2303" s="12">
        <f>IF(E2303=0,0,MAX(0,H2303-K2303))</f>
        <v/>
      </c>
      <c r="M2303" s="13">
        <f>M2302+J2302/40-IF(I2302="V2H",K2302/(0.95*40),0)-IF(E2303=0,IF(E2302=1,IF(D2303=1,30,40)*0.18/(2*40),0),0)-IF(E2303=1,IF(E2302=0,IF(D2303=1,30,40)*0.18/(2*40),0),0)</f>
        <v/>
      </c>
      <c r="N2303" s="14" t="n">
        <v>0.09</v>
      </c>
      <c r="O2303" s="15">
        <f>K2303*N2303</f>
        <v/>
      </c>
      <c r="P2303">
        <f>IF(E2303=0,0.3,IF(D2303=1,IF(C2303&gt;=Params!$B$13-3,IF(C2303&lt;Params!$B$13,Params!$B$20,0.3),0.3),IF(C2303&gt;=Params!$B$15-3,IF(C2303&lt;Params!$B$15,Params!$B$21,0.3),0.3)))</f>
        <v/>
      </c>
    </row>
    <row r="2304" ht="15" customHeight="1" s="1">
      <c r="A2304" s="9" t="n">
        <v>2301</v>
      </c>
      <c r="B2304" s="6" t="inlineStr">
        <is>
          <t>06/04</t>
        </is>
      </c>
      <c r="C2304" s="6" t="n">
        <v>20</v>
      </c>
      <c r="D2304" s="6" t="n">
        <v>1</v>
      </c>
      <c r="E2304" s="10">
        <f>IF(D2304=1, IF(OR(C2304&lt;10, C2304&gt;=15),1,0), IF(OR(C2304&lt;7, C2304&gt;=18),1,0))</f>
        <v/>
      </c>
      <c r="F2304" s="11" t="n">
        <v>0.834</v>
      </c>
      <c r="G2304" s="12">
        <f>0*8</f>
        <v/>
      </c>
      <c r="H2304" s="12">
        <f>F2304-G2304</f>
        <v/>
      </c>
      <c r="I2304" s="10">
        <f>IF(E2304=0,"Fora",IF(E2303=0,"Carg xar",IF(H2304&lt;0,IF(M2304&lt;0.9,"Carg FV","Stby"),IF(M2304&gt;P2304,"V2H",IF(M2304&lt;0.9,"Carg xar","Stby")))))</f>
        <v/>
      </c>
      <c r="J2304" s="12">
        <f>IF(OR(I2304="Carg FV",I2304="Carg xar"),MIN(IF(I2304="Carg FV",ABS(H2304),7.4),7.4,MAX(0,(0.9-M2304)*40)*0.95),0)</f>
        <v/>
      </c>
      <c r="K2304" s="12">
        <f>IF(I2304="V2H",MIN(MAX(0,H2304),7.4,MAX(0,(M2304-P2304)*40)*0.95),0)</f>
        <v/>
      </c>
      <c r="L2304" s="12">
        <f>IF(E2304=0,0,MAX(0,H2304-K2304))</f>
        <v/>
      </c>
      <c r="M2304" s="13">
        <f>M2303+J2303/40-IF(I2303="V2H",K2303/(0.95*40),0)-IF(E2304=0,IF(E2303=1,IF(D2304=1,30,40)*0.18/(2*40),0),0)-IF(E2304=1,IF(E2303=0,IF(D2304=1,30,40)*0.18/(2*40),0),0)</f>
        <v/>
      </c>
      <c r="N2304" s="14" t="n">
        <v>0.09</v>
      </c>
      <c r="O2304" s="15">
        <f>K2304*N2304</f>
        <v/>
      </c>
      <c r="P2304">
        <f>IF(E2304=0,0.3,IF(D2304=1,IF(C2304&gt;=Params!$B$13-3,IF(C2304&lt;Params!$B$13,Params!$B$20,0.3),0.3),IF(C2304&gt;=Params!$B$15-3,IF(C2304&lt;Params!$B$15,Params!$B$21,0.3),0.3)))</f>
        <v/>
      </c>
    </row>
    <row r="2305" ht="15" customHeight="1" s="1">
      <c r="A2305" s="9" t="n">
        <v>2302</v>
      </c>
      <c r="B2305" s="6" t="inlineStr">
        <is>
          <t>06/04</t>
        </is>
      </c>
      <c r="C2305" s="6" t="n">
        <v>21</v>
      </c>
      <c r="D2305" s="6" t="n">
        <v>1</v>
      </c>
      <c r="E2305" s="10">
        <f>IF(D2305=1, IF(OR(C2305&lt;10, C2305&gt;=15),1,0), IF(OR(C2305&lt;7, C2305&gt;=18),1,0))</f>
        <v/>
      </c>
      <c r="F2305" s="11" t="n">
        <v>1.334</v>
      </c>
      <c r="G2305" s="12">
        <f>0*8</f>
        <v/>
      </c>
      <c r="H2305" s="12">
        <f>F2305-G2305</f>
        <v/>
      </c>
      <c r="I2305" s="10">
        <f>IF(E2305=0,"Fora",IF(E2304=0,"Carg xar",IF(H2305&lt;0,IF(M2305&lt;0.9,"Carg FV","Stby"),IF(M2305&gt;P2305,"V2H",IF(M2305&lt;0.9,"Carg xar","Stby")))))</f>
        <v/>
      </c>
      <c r="J2305" s="12">
        <f>IF(OR(I2305="Carg FV",I2305="Carg xar"),MIN(IF(I2305="Carg FV",ABS(H2305),7.4),7.4,MAX(0,(0.9-M2305)*40)*0.95),0)</f>
        <v/>
      </c>
      <c r="K2305" s="12">
        <f>IF(I2305="V2H",MIN(MAX(0,H2305),7.4,MAX(0,(M2305-P2305)*40)*0.95),0)</f>
        <v/>
      </c>
      <c r="L2305" s="12">
        <f>IF(E2305=0,0,MAX(0,H2305-K2305))</f>
        <v/>
      </c>
      <c r="M2305" s="13">
        <f>M2304+J2304/40-IF(I2304="V2H",K2304/(0.95*40),0)-IF(E2305=0,IF(E2304=1,IF(D2305=1,30,40)*0.18/(2*40),0),0)-IF(E2305=1,IF(E2304=0,IF(D2305=1,30,40)*0.18/(2*40),0),0)</f>
        <v/>
      </c>
      <c r="N2305" s="14" t="n">
        <v>0.09</v>
      </c>
      <c r="O2305" s="15">
        <f>K2305*N2305</f>
        <v/>
      </c>
      <c r="P2305">
        <f>IF(E2305=0,0.3,IF(D2305=1,IF(C2305&gt;=Params!$B$13-3,IF(C2305&lt;Params!$B$13,Params!$B$20,0.3),0.3),IF(C2305&gt;=Params!$B$15-3,IF(C2305&lt;Params!$B$15,Params!$B$21,0.3),0.3)))</f>
        <v/>
      </c>
    </row>
    <row r="2306" ht="15" customHeight="1" s="1">
      <c r="A2306" s="9" t="n">
        <v>2303</v>
      </c>
      <c r="B2306" s="6" t="inlineStr">
        <is>
          <t>06/04</t>
        </is>
      </c>
      <c r="C2306" s="6" t="n">
        <v>22</v>
      </c>
      <c r="D2306" s="6" t="n">
        <v>1</v>
      </c>
      <c r="E2306" s="10">
        <f>IF(D2306=1, IF(OR(C2306&lt;10, C2306&gt;=15),1,0), IF(OR(C2306&lt;7, C2306&gt;=18),1,0))</f>
        <v/>
      </c>
      <c r="F2306" s="11" t="n">
        <v>1.729</v>
      </c>
      <c r="G2306" s="12">
        <f>0*8</f>
        <v/>
      </c>
      <c r="H2306" s="12">
        <f>F2306-G2306</f>
        <v/>
      </c>
      <c r="I2306" s="10">
        <f>IF(E2306=0,"Fora",IF(E2305=0,"Carg xar",IF(H2306&lt;0,IF(M2306&lt;0.9,"Carg FV","Stby"),IF(M2306&gt;P2306,"V2H",IF(M2306&lt;0.9,"Carg xar","Stby")))))</f>
        <v/>
      </c>
      <c r="J2306" s="12">
        <f>IF(OR(I2306="Carg FV",I2306="Carg xar"),MIN(IF(I2306="Carg FV",ABS(H2306),7.4),7.4,MAX(0,(0.9-M2306)*40)*0.95),0)</f>
        <v/>
      </c>
      <c r="K2306" s="12">
        <f>IF(I2306="V2H",MIN(MAX(0,H2306),7.4,MAX(0,(M2306-P2306)*40)*0.95),0)</f>
        <v/>
      </c>
      <c r="L2306" s="12">
        <f>IF(E2306=0,0,MAX(0,H2306-K2306))</f>
        <v/>
      </c>
      <c r="M2306" s="13">
        <f>M2305+J2305/40-IF(I2305="V2H",K2305/(0.95*40),0)-IF(E2306=0,IF(E2305=1,IF(D2306=1,30,40)*0.18/(2*40),0),0)-IF(E2306=1,IF(E2305=0,IF(D2306=1,30,40)*0.18/(2*40),0),0)</f>
        <v/>
      </c>
      <c r="N2306" s="14" t="n">
        <v>0.09</v>
      </c>
      <c r="O2306" s="15">
        <f>K2306*N2306</f>
        <v/>
      </c>
      <c r="P2306">
        <f>IF(E2306=0,0.3,IF(D2306=1,IF(C2306&gt;=Params!$B$13-3,IF(C2306&lt;Params!$B$13,Params!$B$20,0.3),0.3),IF(C2306&gt;=Params!$B$15-3,IF(C2306&lt;Params!$B$15,Params!$B$21,0.3),0.3)))</f>
        <v/>
      </c>
    </row>
    <row r="2307" ht="15" customHeight="1" s="1">
      <c r="A2307" s="9" t="n">
        <v>2304</v>
      </c>
      <c r="B2307" s="6" t="inlineStr">
        <is>
          <t>06/04</t>
        </is>
      </c>
      <c r="C2307" s="6" t="n">
        <v>23</v>
      </c>
      <c r="D2307" s="6" t="n">
        <v>1</v>
      </c>
      <c r="E2307" s="10">
        <f>IF(D2307=1, IF(OR(C2307&lt;10, C2307&gt;=15),1,0), IF(OR(C2307&lt;7, C2307&gt;=18),1,0))</f>
        <v/>
      </c>
      <c r="F2307" s="11" t="n">
        <v>0.345</v>
      </c>
      <c r="G2307" s="12">
        <f>0*8</f>
        <v/>
      </c>
      <c r="H2307" s="12">
        <f>F2307-G2307</f>
        <v/>
      </c>
      <c r="I2307" s="10">
        <f>IF(E2307=0,"Fora",IF(E2306=0,"Carg xar",IF(H2307&lt;0,IF(M2307&lt;0.9,"Carg FV","Stby"),IF(M2307&gt;P2307,"V2H",IF(M2307&lt;0.9,"Carg xar","Stby")))))</f>
        <v/>
      </c>
      <c r="J2307" s="12">
        <f>IF(OR(I2307="Carg FV",I2307="Carg xar"),MIN(IF(I2307="Carg FV",ABS(H2307),7.4),7.4,MAX(0,(0.9-M2307)*40)*0.95),0)</f>
        <v/>
      </c>
      <c r="K2307" s="12">
        <f>IF(I2307="V2H",MIN(MAX(0,H2307),7.4,MAX(0,(M2307-P2307)*40)*0.95),0)</f>
        <v/>
      </c>
      <c r="L2307" s="12">
        <f>IF(E2307=0,0,MAX(0,H2307-K2307))</f>
        <v/>
      </c>
      <c r="M2307" s="13">
        <f>M2306+J2306/40-IF(I2306="V2H",K2306/(0.95*40),0)-IF(E2307=0,IF(E2306=1,IF(D2307=1,30,40)*0.18/(2*40),0),0)-IF(E2307=1,IF(E2306=0,IF(D2307=1,30,40)*0.18/(2*40),0),0)</f>
        <v/>
      </c>
      <c r="N2307" s="14" t="n">
        <v>0.09</v>
      </c>
      <c r="O2307" s="15">
        <f>K2307*N2307</f>
        <v/>
      </c>
      <c r="P2307">
        <f>IF(E2307=0,0.3,IF(D2307=1,IF(C2307&gt;=Params!$B$13-3,IF(C2307&lt;Params!$B$13,Params!$B$20,0.3),0.3),IF(C2307&gt;=Params!$B$15-3,IF(C2307&lt;Params!$B$15,Params!$B$21,0.3),0.3)))</f>
        <v/>
      </c>
    </row>
    <row r="2308" ht="15" customHeight="1" s="1">
      <c r="A2308" s="9" t="n">
        <v>2305</v>
      </c>
      <c r="B2308" s="6" t="inlineStr">
        <is>
          <t>07/04</t>
        </is>
      </c>
      <c r="C2308" s="6" t="n">
        <v>0</v>
      </c>
      <c r="D2308" s="6" t="n">
        <v>0</v>
      </c>
      <c r="E2308" s="10">
        <f>IF(D2308=1, IF(OR(C2308&lt;10, C2308&gt;=15),1,0), IF(OR(C2308&lt;7, C2308&gt;=18),1,0))</f>
        <v/>
      </c>
      <c r="F2308" s="11" t="n">
        <v>0.171</v>
      </c>
      <c r="G2308" s="12">
        <f>0*8</f>
        <v/>
      </c>
      <c r="H2308" s="12">
        <f>F2308-G2308</f>
        <v/>
      </c>
      <c r="I2308" s="10">
        <f>IF(E2308=0,"Fora",IF(E2307=0,"Carg xar",IF(H2308&lt;0,IF(M2308&lt;0.9,"Carg FV","Stby"),IF(M2308&gt;P2308,"V2H",IF(M2308&lt;0.9,"Carg xar","Stby")))))</f>
        <v/>
      </c>
      <c r="J2308" s="12">
        <f>IF(OR(I2308="Carg FV",I2308="Carg xar"),MIN(IF(I2308="Carg FV",ABS(H2308),7.4),7.4,MAX(0,(0.9-M2308)*40)*0.95),0)</f>
        <v/>
      </c>
      <c r="K2308" s="12">
        <f>IF(I2308="V2H",MIN(MAX(0,H2308),7.4,MAX(0,(M2308-P2308)*40)*0.95),0)</f>
        <v/>
      </c>
      <c r="L2308" s="12">
        <f>IF(E2308=0,0,MAX(0,H2308-K2308))</f>
        <v/>
      </c>
      <c r="M2308" s="13">
        <f>M2307+J2307/40-IF(I2307="V2H",K2307/(0.95*40),0)-IF(E2308=0,IF(E2307=1,IF(D2308=1,30,40)*0.18/(2*40),0),0)-IF(E2308=1,IF(E2307=0,IF(D2308=1,30,40)*0.18/(2*40),0),0)</f>
        <v/>
      </c>
      <c r="N2308" s="14" t="n">
        <v>0.09</v>
      </c>
      <c r="O2308" s="15">
        <f>K2308*N2308</f>
        <v/>
      </c>
      <c r="P2308">
        <f>IF(E2308=0,0.3,IF(D2308=1,IF(C2308&gt;=Params!$B$13-3,IF(C2308&lt;Params!$B$13,Params!$B$20,0.3),0.3),IF(C2308&gt;=Params!$B$15-3,IF(C2308&lt;Params!$B$15,Params!$B$21,0.3),0.3)))</f>
        <v/>
      </c>
    </row>
    <row r="2309" ht="15" customHeight="1" s="1">
      <c r="A2309" s="9" t="n">
        <v>2306</v>
      </c>
      <c r="B2309" s="6" t="inlineStr">
        <is>
          <t>07/04</t>
        </is>
      </c>
      <c r="C2309" s="6" t="n">
        <v>1</v>
      </c>
      <c r="D2309" s="6" t="n">
        <v>0</v>
      </c>
      <c r="E2309" s="10">
        <f>IF(D2309=1, IF(OR(C2309&lt;10, C2309&gt;=15),1,0), IF(OR(C2309&lt;7, C2309&gt;=18),1,0))</f>
        <v/>
      </c>
      <c r="F2309" s="11" t="n">
        <v>0.143</v>
      </c>
      <c r="G2309" s="12">
        <f>0*8</f>
        <v/>
      </c>
      <c r="H2309" s="12">
        <f>F2309-G2309</f>
        <v/>
      </c>
      <c r="I2309" s="10">
        <f>IF(E2309=0,"Fora",IF(E2308=0,"Carg xar",IF(H2309&lt;0,IF(M2309&lt;0.9,"Carg FV","Stby"),IF(M2309&gt;P2309,"V2H",IF(M2309&lt;0.9,"Carg xar","Stby")))))</f>
        <v/>
      </c>
      <c r="J2309" s="12">
        <f>IF(OR(I2309="Carg FV",I2309="Carg xar"),MIN(IF(I2309="Carg FV",ABS(H2309),7.4),7.4,MAX(0,(0.9-M2309)*40)*0.95),0)</f>
        <v/>
      </c>
      <c r="K2309" s="12">
        <f>IF(I2309="V2H",MIN(MAX(0,H2309),7.4,MAX(0,(M2309-P2309)*40)*0.95),0)</f>
        <v/>
      </c>
      <c r="L2309" s="12">
        <f>IF(E2309=0,0,MAX(0,H2309-K2309))</f>
        <v/>
      </c>
      <c r="M2309" s="13">
        <f>M2308+J2308/40-IF(I2308="V2H",K2308/(0.95*40),0)-IF(E2309=0,IF(E2308=1,IF(D2309=1,30,40)*0.18/(2*40),0),0)-IF(E2309=1,IF(E2308=0,IF(D2309=1,30,40)*0.18/(2*40),0),0)</f>
        <v/>
      </c>
      <c r="N2309" s="14" t="n">
        <v>0.09</v>
      </c>
      <c r="O2309" s="15">
        <f>K2309*N2309</f>
        <v/>
      </c>
      <c r="P2309">
        <f>IF(E2309=0,0.3,IF(D2309=1,IF(C2309&gt;=Params!$B$13-3,IF(C2309&lt;Params!$B$13,Params!$B$20,0.3),0.3),IF(C2309&gt;=Params!$B$15-3,IF(C2309&lt;Params!$B$15,Params!$B$21,0.3),0.3)))</f>
        <v/>
      </c>
    </row>
    <row r="2310" ht="15" customHeight="1" s="1">
      <c r="A2310" s="9" t="n">
        <v>2307</v>
      </c>
      <c r="B2310" s="6" t="inlineStr">
        <is>
          <t>07/04</t>
        </is>
      </c>
      <c r="C2310" s="6" t="n">
        <v>2</v>
      </c>
      <c r="D2310" s="6" t="n">
        <v>0</v>
      </c>
      <c r="E2310" s="10">
        <f>IF(D2310=1, IF(OR(C2310&lt;10, C2310&gt;=15),1,0), IF(OR(C2310&lt;7, C2310&gt;=18),1,0))</f>
        <v/>
      </c>
      <c r="F2310" s="11" t="n">
        <v>0.297</v>
      </c>
      <c r="G2310" s="12">
        <f>0*8</f>
        <v/>
      </c>
      <c r="H2310" s="12">
        <f>F2310-G2310</f>
        <v/>
      </c>
      <c r="I2310" s="10">
        <f>IF(E2310=0,"Fora",IF(E2309=0,"Carg xar",IF(H2310&lt;0,IF(M2310&lt;0.9,"Carg FV","Stby"),IF(M2310&gt;P2310,"V2H",IF(M2310&lt;0.9,"Carg xar","Stby")))))</f>
        <v/>
      </c>
      <c r="J2310" s="12">
        <f>IF(OR(I2310="Carg FV",I2310="Carg xar"),MIN(IF(I2310="Carg FV",ABS(H2310),7.4),7.4,MAX(0,(0.9-M2310)*40)*0.95),0)</f>
        <v/>
      </c>
      <c r="K2310" s="12">
        <f>IF(I2310="V2H",MIN(MAX(0,H2310),7.4,MAX(0,(M2310-P2310)*40)*0.95),0)</f>
        <v/>
      </c>
      <c r="L2310" s="12">
        <f>IF(E2310=0,0,MAX(0,H2310-K2310))</f>
        <v/>
      </c>
      <c r="M2310" s="13">
        <f>M2309+J2309/40-IF(I2309="V2H",K2309/(0.95*40),0)-IF(E2310=0,IF(E2309=1,IF(D2310=1,30,40)*0.18/(2*40),0),0)-IF(E2310=1,IF(E2309=0,IF(D2310=1,30,40)*0.18/(2*40),0),0)</f>
        <v/>
      </c>
      <c r="N2310" s="14" t="n">
        <v>0.09</v>
      </c>
      <c r="O2310" s="15">
        <f>K2310*N2310</f>
        <v/>
      </c>
      <c r="P2310">
        <f>IF(E2310=0,0.3,IF(D2310=1,IF(C2310&gt;=Params!$B$13-3,IF(C2310&lt;Params!$B$13,Params!$B$20,0.3),0.3),IF(C2310&gt;=Params!$B$15-3,IF(C2310&lt;Params!$B$15,Params!$B$21,0.3),0.3)))</f>
        <v/>
      </c>
    </row>
    <row r="2311" ht="15" customHeight="1" s="1">
      <c r="A2311" s="9" t="n">
        <v>2308</v>
      </c>
      <c r="B2311" s="6" t="inlineStr">
        <is>
          <t>07/04</t>
        </is>
      </c>
      <c r="C2311" s="6" t="n">
        <v>3</v>
      </c>
      <c r="D2311" s="6" t="n">
        <v>0</v>
      </c>
      <c r="E2311" s="10">
        <f>IF(D2311=1, IF(OR(C2311&lt;10, C2311&gt;=15),1,0), IF(OR(C2311&lt;7, C2311&gt;=18),1,0))</f>
        <v/>
      </c>
      <c r="F2311" s="11" t="n">
        <v>0.279</v>
      </c>
      <c r="G2311" s="12">
        <f>0*8</f>
        <v/>
      </c>
      <c r="H2311" s="12">
        <f>F2311-G2311</f>
        <v/>
      </c>
      <c r="I2311" s="10">
        <f>IF(E2311=0,"Fora",IF(E2310=0,"Carg xar",IF(H2311&lt;0,IF(M2311&lt;0.9,"Carg FV","Stby"),IF(M2311&gt;P2311,"V2H",IF(M2311&lt;0.9,"Carg xar","Stby")))))</f>
        <v/>
      </c>
      <c r="J2311" s="12">
        <f>IF(OR(I2311="Carg FV",I2311="Carg xar"),MIN(IF(I2311="Carg FV",ABS(H2311),7.4),7.4,MAX(0,(0.9-M2311)*40)*0.95),0)</f>
        <v/>
      </c>
      <c r="K2311" s="12">
        <f>IF(I2311="V2H",MIN(MAX(0,H2311),7.4,MAX(0,(M2311-P2311)*40)*0.95),0)</f>
        <v/>
      </c>
      <c r="L2311" s="12">
        <f>IF(E2311=0,0,MAX(0,H2311-K2311))</f>
        <v/>
      </c>
      <c r="M2311" s="13">
        <f>M2310+J2310/40-IF(I2310="V2H",K2310/(0.95*40),0)-IF(E2311=0,IF(E2310=1,IF(D2311=1,30,40)*0.18/(2*40),0),0)-IF(E2311=1,IF(E2310=0,IF(D2311=1,30,40)*0.18/(2*40),0),0)</f>
        <v/>
      </c>
      <c r="N2311" s="14" t="n">
        <v>0.09</v>
      </c>
      <c r="O2311" s="15">
        <f>K2311*N2311</f>
        <v/>
      </c>
      <c r="P2311">
        <f>IF(E2311=0,0.3,IF(D2311=1,IF(C2311&gt;=Params!$B$13-3,IF(C2311&lt;Params!$B$13,Params!$B$20,0.3),0.3),IF(C2311&gt;=Params!$B$15-3,IF(C2311&lt;Params!$B$15,Params!$B$21,0.3),0.3)))</f>
        <v/>
      </c>
    </row>
    <row r="2312" ht="15" customHeight="1" s="1">
      <c r="A2312" s="9" t="n">
        <v>2309</v>
      </c>
      <c r="B2312" s="6" t="inlineStr">
        <is>
          <t>07/04</t>
        </is>
      </c>
      <c r="C2312" s="6" t="n">
        <v>4</v>
      </c>
      <c r="D2312" s="6" t="n">
        <v>0</v>
      </c>
      <c r="E2312" s="10">
        <f>IF(D2312=1, IF(OR(C2312&lt;10, C2312&gt;=15),1,0), IF(OR(C2312&lt;7, C2312&gt;=18),1,0))</f>
        <v/>
      </c>
      <c r="F2312" s="11" t="n">
        <v>0.109</v>
      </c>
      <c r="G2312" s="12">
        <f>0*8</f>
        <v/>
      </c>
      <c r="H2312" s="12">
        <f>F2312-G2312</f>
        <v/>
      </c>
      <c r="I2312" s="10">
        <f>IF(E2312=0,"Fora",IF(E2311=0,"Carg xar",IF(H2312&lt;0,IF(M2312&lt;0.9,"Carg FV","Stby"),IF(M2312&gt;P2312,"V2H",IF(M2312&lt;0.9,"Carg xar","Stby")))))</f>
        <v/>
      </c>
      <c r="J2312" s="12">
        <f>IF(OR(I2312="Carg FV",I2312="Carg xar"),MIN(IF(I2312="Carg FV",ABS(H2312),7.4),7.4,MAX(0,(0.9-M2312)*40)*0.95),0)</f>
        <v/>
      </c>
      <c r="K2312" s="12">
        <f>IF(I2312="V2H",MIN(MAX(0,H2312),7.4,MAX(0,(M2312-P2312)*40)*0.95),0)</f>
        <v/>
      </c>
      <c r="L2312" s="12">
        <f>IF(E2312=0,0,MAX(0,H2312-K2312))</f>
        <v/>
      </c>
      <c r="M2312" s="13">
        <f>M2311+J2311/40-IF(I2311="V2H",K2311/(0.95*40),0)-IF(E2312=0,IF(E2311=1,IF(D2312=1,30,40)*0.18/(2*40),0),0)-IF(E2312=1,IF(E2311=0,IF(D2312=1,30,40)*0.18/(2*40),0),0)</f>
        <v/>
      </c>
      <c r="N2312" s="14" t="n">
        <v>0.09</v>
      </c>
      <c r="O2312" s="15">
        <f>K2312*N2312</f>
        <v/>
      </c>
      <c r="P2312">
        <f>IF(E2312=0,0.3,IF(D2312=1,IF(C2312&gt;=Params!$B$13-3,IF(C2312&lt;Params!$B$13,Params!$B$20,0.3),0.3),IF(C2312&gt;=Params!$B$15-3,IF(C2312&lt;Params!$B$15,Params!$B$21,0.3),0.3)))</f>
        <v/>
      </c>
    </row>
    <row r="2313" ht="15" customHeight="1" s="1">
      <c r="A2313" s="9" t="n">
        <v>2310</v>
      </c>
      <c r="B2313" s="6" t="inlineStr">
        <is>
          <t>07/04</t>
        </is>
      </c>
      <c r="C2313" s="6" t="n">
        <v>5</v>
      </c>
      <c r="D2313" s="6" t="n">
        <v>0</v>
      </c>
      <c r="E2313" s="10">
        <f>IF(D2313=1, IF(OR(C2313&lt;10, C2313&gt;=15),1,0), IF(OR(C2313&lt;7, C2313&gt;=18),1,0))</f>
        <v/>
      </c>
      <c r="F2313" s="11" t="n">
        <v>2.051</v>
      </c>
      <c r="G2313" s="12">
        <f>0*8</f>
        <v/>
      </c>
      <c r="H2313" s="12">
        <f>F2313-G2313</f>
        <v/>
      </c>
      <c r="I2313" s="10">
        <f>IF(E2313=0,"Fora",IF(E2312=0,"Carg xar",IF(H2313&lt;0,IF(M2313&lt;0.9,"Carg FV","Stby"),IF(M2313&gt;P2313,"V2H",IF(M2313&lt;0.9,"Carg xar","Stby")))))</f>
        <v/>
      </c>
      <c r="J2313" s="12">
        <f>IF(OR(I2313="Carg FV",I2313="Carg xar"),MIN(IF(I2313="Carg FV",ABS(H2313),7.4),7.4,MAX(0,(0.9-M2313)*40)*0.95),0)</f>
        <v/>
      </c>
      <c r="K2313" s="12">
        <f>IF(I2313="V2H",MIN(MAX(0,H2313),7.4,MAX(0,(M2313-P2313)*40)*0.95),0)</f>
        <v/>
      </c>
      <c r="L2313" s="12">
        <f>IF(E2313=0,0,MAX(0,H2313-K2313))</f>
        <v/>
      </c>
      <c r="M2313" s="13">
        <f>M2312+J2312/40-IF(I2312="V2H",K2312/(0.95*40),0)-IF(E2313=0,IF(E2312=1,IF(D2313=1,30,40)*0.18/(2*40),0),0)-IF(E2313=1,IF(E2312=0,IF(D2313=1,30,40)*0.18/(2*40),0),0)</f>
        <v/>
      </c>
      <c r="N2313" s="14" t="n">
        <v>0.09</v>
      </c>
      <c r="O2313" s="15">
        <f>K2313*N2313</f>
        <v/>
      </c>
      <c r="P2313">
        <f>IF(E2313=0,0.3,IF(D2313=1,IF(C2313&gt;=Params!$B$13-3,IF(C2313&lt;Params!$B$13,Params!$B$20,0.3),0.3),IF(C2313&gt;=Params!$B$15-3,IF(C2313&lt;Params!$B$15,Params!$B$21,0.3),0.3)))</f>
        <v/>
      </c>
    </row>
    <row r="2314" ht="15" customHeight="1" s="1">
      <c r="A2314" s="9" t="n">
        <v>2311</v>
      </c>
      <c r="B2314" s="6" t="inlineStr">
        <is>
          <t>07/04</t>
        </is>
      </c>
      <c r="C2314" s="6" t="n">
        <v>6</v>
      </c>
      <c r="D2314" s="6" t="n">
        <v>0</v>
      </c>
      <c r="E2314" s="10">
        <f>IF(D2314=1, IF(OR(C2314&lt;10, C2314&gt;=15),1,0), IF(OR(C2314&lt;7, C2314&gt;=18),1,0))</f>
        <v/>
      </c>
      <c r="F2314" s="11" t="n">
        <v>1.738</v>
      </c>
      <c r="G2314" s="12">
        <f>0*8</f>
        <v/>
      </c>
      <c r="H2314" s="12">
        <f>F2314-G2314</f>
        <v/>
      </c>
      <c r="I2314" s="10">
        <f>IF(E2314=0,"Fora",IF(E2313=0,"Carg xar",IF(H2314&lt;0,IF(M2314&lt;0.9,"Carg FV","Stby"),IF(M2314&gt;P2314,"V2H",IF(M2314&lt;0.9,"Carg xar","Stby")))))</f>
        <v/>
      </c>
      <c r="J2314" s="12">
        <f>IF(OR(I2314="Carg FV",I2314="Carg xar"),MIN(IF(I2314="Carg FV",ABS(H2314),7.4),7.4,MAX(0,(0.9-M2314)*40)*0.95),0)</f>
        <v/>
      </c>
      <c r="K2314" s="12">
        <f>IF(I2314="V2H",MIN(MAX(0,H2314),7.4,MAX(0,(M2314-P2314)*40)*0.95),0)</f>
        <v/>
      </c>
      <c r="L2314" s="12">
        <f>IF(E2314=0,0,MAX(0,H2314-K2314))</f>
        <v/>
      </c>
      <c r="M2314" s="13">
        <f>M2313+J2313/40-IF(I2313="V2H",K2313/(0.95*40),0)-IF(E2314=0,IF(E2313=1,IF(D2314=1,30,40)*0.18/(2*40),0),0)-IF(E2314=1,IF(E2313=0,IF(D2314=1,30,40)*0.18/(2*40),0),0)</f>
        <v/>
      </c>
      <c r="N2314" s="14" t="n">
        <v>0.09</v>
      </c>
      <c r="O2314" s="15">
        <f>K2314*N2314</f>
        <v/>
      </c>
      <c r="P2314">
        <f>IF(E2314=0,0.3,IF(D2314=1,IF(C2314&gt;=Params!$B$13-3,IF(C2314&lt;Params!$B$13,Params!$B$20,0.3),0.3),IF(C2314&gt;=Params!$B$15-3,IF(C2314&lt;Params!$B$15,Params!$B$21,0.3),0.3)))</f>
        <v/>
      </c>
    </row>
    <row r="2315" ht="15" customHeight="1" s="1">
      <c r="A2315" s="9" t="n">
        <v>2312</v>
      </c>
      <c r="B2315" s="6" t="inlineStr">
        <is>
          <t>07/04</t>
        </is>
      </c>
      <c r="C2315" s="6" t="n">
        <v>7</v>
      </c>
      <c r="D2315" s="6" t="n">
        <v>0</v>
      </c>
      <c r="E2315" s="10">
        <f>IF(D2315=1, IF(OR(C2315&lt;10, C2315&gt;=15),1,0), IF(OR(C2315&lt;7, C2315&gt;=18),1,0))</f>
        <v/>
      </c>
      <c r="F2315" s="11" t="n">
        <v>1.519</v>
      </c>
      <c r="G2315" s="12">
        <f>0.08*8</f>
        <v/>
      </c>
      <c r="H2315" s="12">
        <f>F2315-G2315</f>
        <v/>
      </c>
      <c r="I2315" s="10">
        <f>IF(E2315=0,"Fora",IF(E2314=0,"Carg xar",IF(H2315&lt;0,IF(M2315&lt;0.9,"Carg FV","Stby"),IF(M2315&gt;P2315,"V2H",IF(M2315&lt;0.9,"Carg xar","Stby")))))</f>
        <v/>
      </c>
      <c r="J2315" s="12">
        <f>IF(OR(I2315="Carg FV",I2315="Carg xar"),MIN(IF(I2315="Carg FV",ABS(H2315),7.4),7.4,MAX(0,(0.9-M2315)*40)*0.95),0)</f>
        <v/>
      </c>
      <c r="K2315" s="12">
        <f>IF(I2315="V2H",MIN(MAX(0,H2315),7.4,MAX(0,(M2315-P2315)*40)*0.95),0)</f>
        <v/>
      </c>
      <c r="L2315" s="12">
        <f>IF(E2315=0,0,MAX(0,H2315-K2315))</f>
        <v/>
      </c>
      <c r="M2315" s="13">
        <f>M2314+J2314/40-IF(I2314="V2H",K2314/(0.95*40),0)-IF(E2315=0,IF(E2314=1,IF(D2315=1,30,40)*0.18/(2*40),0),0)-IF(E2315=1,IF(E2314=0,IF(D2315=1,30,40)*0.18/(2*40),0),0)</f>
        <v/>
      </c>
      <c r="N2315" s="14" t="n">
        <v>0.09</v>
      </c>
      <c r="O2315" s="15">
        <f>K2315*N2315</f>
        <v/>
      </c>
      <c r="P2315">
        <f>IF(E2315=0,0.3,IF(D2315=1,IF(C2315&gt;=Params!$B$13-3,IF(C2315&lt;Params!$B$13,Params!$B$20,0.3),0.3),IF(C2315&gt;=Params!$B$15-3,IF(C2315&lt;Params!$B$15,Params!$B$21,0.3),0.3)))</f>
        <v/>
      </c>
    </row>
    <row r="2316" ht="15" customHeight="1" s="1">
      <c r="A2316" s="9" t="n">
        <v>2313</v>
      </c>
      <c r="B2316" s="6" t="inlineStr">
        <is>
          <t>07/04</t>
        </is>
      </c>
      <c r="C2316" s="6" t="n">
        <v>8</v>
      </c>
      <c r="D2316" s="6" t="n">
        <v>0</v>
      </c>
      <c r="E2316" s="10">
        <f>IF(D2316=1, IF(OR(C2316&lt;10, C2316&gt;=15),1,0), IF(OR(C2316&lt;7, C2316&gt;=18),1,0))</f>
        <v/>
      </c>
      <c r="F2316" s="11" t="n">
        <v>0.422</v>
      </c>
      <c r="G2316" s="12">
        <f>0.22*8</f>
        <v/>
      </c>
      <c r="H2316" s="12">
        <f>F2316-G2316</f>
        <v/>
      </c>
      <c r="I2316" s="10">
        <f>IF(E2316=0,"Fora",IF(E2315=0,"Carg xar",IF(H2316&lt;0,IF(M2316&lt;0.9,"Carg FV","Stby"),IF(M2316&gt;P2316,"V2H",IF(M2316&lt;0.9,"Carg xar","Stby")))))</f>
        <v/>
      </c>
      <c r="J2316" s="12">
        <f>IF(OR(I2316="Carg FV",I2316="Carg xar"),MIN(IF(I2316="Carg FV",ABS(H2316),7.4),7.4,MAX(0,(0.9-M2316)*40)*0.95),0)</f>
        <v/>
      </c>
      <c r="K2316" s="12">
        <f>IF(I2316="V2H",MIN(MAX(0,H2316),7.4,MAX(0,(M2316-P2316)*40)*0.95),0)</f>
        <v/>
      </c>
      <c r="L2316" s="12">
        <f>IF(E2316=0,0,MAX(0,H2316-K2316))</f>
        <v/>
      </c>
      <c r="M2316" s="13">
        <f>M2315+J2315/40-IF(I2315="V2H",K2315/(0.95*40),0)-IF(E2316=0,IF(E2315=1,IF(D2316=1,30,40)*0.18/(2*40),0),0)-IF(E2316=1,IF(E2315=0,IF(D2316=1,30,40)*0.18/(2*40),0),0)</f>
        <v/>
      </c>
      <c r="N2316" s="14" t="n">
        <v>0.15</v>
      </c>
      <c r="O2316" s="15">
        <f>K2316*N2316</f>
        <v/>
      </c>
      <c r="P2316">
        <f>IF(E2316=0,0.3,IF(D2316=1,IF(C2316&gt;=Params!$B$13-3,IF(C2316&lt;Params!$B$13,Params!$B$20,0.3),0.3),IF(C2316&gt;=Params!$B$15-3,IF(C2316&lt;Params!$B$15,Params!$B$21,0.3),0.3)))</f>
        <v/>
      </c>
    </row>
    <row r="2317" ht="15" customHeight="1" s="1">
      <c r="A2317" s="9" t="n">
        <v>2314</v>
      </c>
      <c r="B2317" s="6" t="inlineStr">
        <is>
          <t>07/04</t>
        </is>
      </c>
      <c r="C2317" s="6" t="n">
        <v>9</v>
      </c>
      <c r="D2317" s="6" t="n">
        <v>0</v>
      </c>
      <c r="E2317" s="10">
        <f>IF(D2317=1, IF(OR(C2317&lt;10, C2317&gt;=15),1,0), IF(OR(C2317&lt;7, C2317&gt;=18),1,0))</f>
        <v/>
      </c>
      <c r="F2317" s="11" t="n">
        <v>0.5620000000000001</v>
      </c>
      <c r="G2317" s="12">
        <f>0.42*8</f>
        <v/>
      </c>
      <c r="H2317" s="12">
        <f>F2317-G2317</f>
        <v/>
      </c>
      <c r="I2317" s="10">
        <f>IF(E2317=0,"Fora",IF(E2316=0,"Carg xar",IF(H2317&lt;0,IF(M2317&lt;0.9,"Carg FV","Stby"),IF(M2317&gt;P2317,"V2H",IF(M2317&lt;0.9,"Carg xar","Stby")))))</f>
        <v/>
      </c>
      <c r="J2317" s="12">
        <f>IF(OR(I2317="Carg FV",I2317="Carg xar"),MIN(IF(I2317="Carg FV",ABS(H2317),7.4),7.4,MAX(0,(0.9-M2317)*40)*0.95),0)</f>
        <v/>
      </c>
      <c r="K2317" s="12">
        <f>IF(I2317="V2H",MIN(MAX(0,H2317),7.4,MAX(0,(M2317-P2317)*40)*0.95),0)</f>
        <v/>
      </c>
      <c r="L2317" s="12">
        <f>IF(E2317=0,0,MAX(0,H2317-K2317))</f>
        <v/>
      </c>
      <c r="M2317" s="13">
        <f>M2316+J2316/40-IF(I2316="V2H",K2316/(0.95*40),0)-IF(E2317=0,IF(E2316=1,IF(D2317=1,30,40)*0.18/(2*40),0),0)-IF(E2317=1,IF(E2316=0,IF(D2317=1,30,40)*0.18/(2*40),0),0)</f>
        <v/>
      </c>
      <c r="N2317" s="14" t="n">
        <v>0.15</v>
      </c>
      <c r="O2317" s="15">
        <f>K2317*N2317</f>
        <v/>
      </c>
      <c r="P2317">
        <f>IF(E2317=0,0.3,IF(D2317=1,IF(C2317&gt;=Params!$B$13-3,IF(C2317&lt;Params!$B$13,Params!$B$20,0.3),0.3),IF(C2317&gt;=Params!$B$15-3,IF(C2317&lt;Params!$B$15,Params!$B$21,0.3),0.3)))</f>
        <v/>
      </c>
    </row>
    <row r="2318" ht="15" customHeight="1" s="1">
      <c r="A2318" s="9" t="n">
        <v>2315</v>
      </c>
      <c r="B2318" s="6" t="inlineStr">
        <is>
          <t>07/04</t>
        </is>
      </c>
      <c r="C2318" s="6" t="n">
        <v>10</v>
      </c>
      <c r="D2318" s="6" t="n">
        <v>0</v>
      </c>
      <c r="E2318" s="10">
        <f>IF(D2318=1, IF(OR(C2318&lt;10, C2318&gt;=15),1,0), IF(OR(C2318&lt;7, C2318&gt;=18),1,0))</f>
        <v/>
      </c>
      <c r="F2318" s="11" t="n">
        <v>1.845</v>
      </c>
      <c r="G2318" s="12">
        <f>0.62*8</f>
        <v/>
      </c>
      <c r="H2318" s="12">
        <f>F2318-G2318</f>
        <v/>
      </c>
      <c r="I2318" s="10">
        <f>IF(E2318=0,"Fora",IF(E2317=0,"Carg xar",IF(H2318&lt;0,IF(M2318&lt;0.9,"Carg FV","Stby"),IF(M2318&gt;P2318,"V2H",IF(M2318&lt;0.9,"Carg xar","Stby")))))</f>
        <v/>
      </c>
      <c r="J2318" s="12">
        <f>IF(OR(I2318="Carg FV",I2318="Carg xar"),MIN(IF(I2318="Carg FV",ABS(H2318),7.4),7.4,MAX(0,(0.9-M2318)*40)*0.95),0)</f>
        <v/>
      </c>
      <c r="K2318" s="12">
        <f>IF(I2318="V2H",MIN(MAX(0,H2318),7.4,MAX(0,(M2318-P2318)*40)*0.95),0)</f>
        <v/>
      </c>
      <c r="L2318" s="12">
        <f>IF(E2318=0,0,MAX(0,H2318-K2318))</f>
        <v/>
      </c>
      <c r="M2318" s="13">
        <f>M2317+J2317/40-IF(I2317="V2H",K2317/(0.95*40),0)-IF(E2318=0,IF(E2317=1,IF(D2318=1,30,40)*0.18/(2*40),0),0)-IF(E2318=1,IF(E2317=0,IF(D2318=1,30,40)*0.18/(2*40),0),0)</f>
        <v/>
      </c>
      <c r="N2318" s="14" t="n">
        <v>0.2</v>
      </c>
      <c r="O2318" s="15">
        <f>K2318*N2318</f>
        <v/>
      </c>
      <c r="P2318">
        <f>IF(E2318=0,0.3,IF(D2318=1,IF(C2318&gt;=Params!$B$13-3,IF(C2318&lt;Params!$B$13,Params!$B$20,0.3),0.3),IF(C2318&gt;=Params!$B$15-3,IF(C2318&lt;Params!$B$15,Params!$B$21,0.3),0.3)))</f>
        <v/>
      </c>
    </row>
    <row r="2319" ht="15" customHeight="1" s="1">
      <c r="A2319" s="9" t="n">
        <v>2316</v>
      </c>
      <c r="B2319" s="6" t="inlineStr">
        <is>
          <t>07/04</t>
        </is>
      </c>
      <c r="C2319" s="6" t="n">
        <v>11</v>
      </c>
      <c r="D2319" s="6" t="n">
        <v>0</v>
      </c>
      <c r="E2319" s="10">
        <f>IF(D2319=1, IF(OR(C2319&lt;10, C2319&gt;=15),1,0), IF(OR(C2319&lt;7, C2319&gt;=18),1,0))</f>
        <v/>
      </c>
      <c r="F2319" s="11" t="n">
        <v>0.139</v>
      </c>
      <c r="G2319" s="12">
        <f>0.78*8</f>
        <v/>
      </c>
      <c r="H2319" s="12">
        <f>F2319-G2319</f>
        <v/>
      </c>
      <c r="I2319" s="10">
        <f>IF(E2319=0,"Fora",IF(E2318=0,"Carg xar",IF(H2319&lt;0,IF(M2319&lt;0.9,"Carg FV","Stby"),IF(M2319&gt;P2319,"V2H",IF(M2319&lt;0.9,"Carg xar","Stby")))))</f>
        <v/>
      </c>
      <c r="J2319" s="12">
        <f>IF(OR(I2319="Carg FV",I2319="Carg xar"),MIN(IF(I2319="Carg FV",ABS(H2319),7.4),7.4,MAX(0,(0.9-M2319)*40)*0.95),0)</f>
        <v/>
      </c>
      <c r="K2319" s="12">
        <f>IF(I2319="V2H",MIN(MAX(0,H2319),7.4,MAX(0,(M2319-P2319)*40)*0.95),0)</f>
        <v/>
      </c>
      <c r="L2319" s="12">
        <f>IF(E2319=0,0,MAX(0,H2319-K2319))</f>
        <v/>
      </c>
      <c r="M2319" s="13">
        <f>M2318+J2318/40-IF(I2318="V2H",K2318/(0.95*40),0)-IF(E2319=0,IF(E2318=1,IF(D2319=1,30,40)*0.18/(2*40),0),0)-IF(E2319=1,IF(E2318=0,IF(D2319=1,30,40)*0.18/(2*40),0),0)</f>
        <v/>
      </c>
      <c r="N2319" s="14" t="n">
        <v>0.2</v>
      </c>
      <c r="O2319" s="15">
        <f>K2319*N2319</f>
        <v/>
      </c>
      <c r="P2319">
        <f>IF(E2319=0,0.3,IF(D2319=1,IF(C2319&gt;=Params!$B$13-3,IF(C2319&lt;Params!$B$13,Params!$B$20,0.3),0.3),IF(C2319&gt;=Params!$B$15-3,IF(C2319&lt;Params!$B$15,Params!$B$21,0.3),0.3)))</f>
        <v/>
      </c>
    </row>
    <row r="2320" ht="15" customHeight="1" s="1">
      <c r="A2320" s="9" t="n">
        <v>2317</v>
      </c>
      <c r="B2320" s="6" t="inlineStr">
        <is>
          <t>07/04</t>
        </is>
      </c>
      <c r="C2320" s="6" t="n">
        <v>12</v>
      </c>
      <c r="D2320" s="6" t="n">
        <v>0</v>
      </c>
      <c r="E2320" s="10">
        <f>IF(D2320=1, IF(OR(C2320&lt;10, C2320&gt;=15),1,0), IF(OR(C2320&lt;7, C2320&gt;=18),1,0))</f>
        <v/>
      </c>
      <c r="F2320" s="11" t="n">
        <v>0</v>
      </c>
      <c r="G2320" s="12">
        <f>0.85*8</f>
        <v/>
      </c>
      <c r="H2320" s="12">
        <f>F2320-G2320</f>
        <v/>
      </c>
      <c r="I2320" s="10">
        <f>IF(E2320=0,"Fora",IF(E2319=0,"Carg xar",IF(H2320&lt;0,IF(M2320&lt;0.9,"Carg FV","Stby"),IF(M2320&gt;P2320,"V2H",IF(M2320&lt;0.9,"Carg xar","Stby")))))</f>
        <v/>
      </c>
      <c r="J2320" s="12">
        <f>IF(OR(I2320="Carg FV",I2320="Carg xar"),MIN(IF(I2320="Carg FV",ABS(H2320),7.4),7.4,MAX(0,(0.9-M2320)*40)*0.95),0)</f>
        <v/>
      </c>
      <c r="K2320" s="12">
        <f>IF(I2320="V2H",MIN(MAX(0,H2320),7.4,MAX(0,(M2320-P2320)*40)*0.95),0)</f>
        <v/>
      </c>
      <c r="L2320" s="12">
        <f>IF(E2320=0,0,MAX(0,H2320-K2320))</f>
        <v/>
      </c>
      <c r="M2320" s="13">
        <f>M2319+J2319/40-IF(I2319="V2H",K2319/(0.95*40),0)-IF(E2320=0,IF(E2319=1,IF(D2320=1,30,40)*0.18/(2*40),0),0)-IF(E2320=1,IF(E2319=0,IF(D2320=1,30,40)*0.18/(2*40),0),0)</f>
        <v/>
      </c>
      <c r="N2320" s="14" t="n">
        <v>0.2</v>
      </c>
      <c r="O2320" s="15">
        <f>K2320*N2320</f>
        <v/>
      </c>
      <c r="P2320">
        <f>IF(E2320=0,0.3,IF(D2320=1,IF(C2320&gt;=Params!$B$13-3,IF(C2320&lt;Params!$B$13,Params!$B$20,0.3),0.3),IF(C2320&gt;=Params!$B$15-3,IF(C2320&lt;Params!$B$15,Params!$B$21,0.3),0.3)))</f>
        <v/>
      </c>
    </row>
    <row r="2321" ht="15" customHeight="1" s="1">
      <c r="A2321" s="9" t="n">
        <v>2318</v>
      </c>
      <c r="B2321" s="6" t="inlineStr">
        <is>
          <t>07/04</t>
        </is>
      </c>
      <c r="C2321" s="6" t="n">
        <v>13</v>
      </c>
      <c r="D2321" s="6" t="n">
        <v>0</v>
      </c>
      <c r="E2321" s="10">
        <f>IF(D2321=1, IF(OR(C2321&lt;10, C2321&gt;=15),1,0), IF(OR(C2321&lt;7, C2321&gt;=18),1,0))</f>
        <v/>
      </c>
      <c r="F2321" s="11" t="n">
        <v>0</v>
      </c>
      <c r="G2321" s="12">
        <f>0.82*8</f>
        <v/>
      </c>
      <c r="H2321" s="12">
        <f>F2321-G2321</f>
        <v/>
      </c>
      <c r="I2321" s="10">
        <f>IF(E2321=0,"Fora",IF(E2320=0,"Carg xar",IF(H2321&lt;0,IF(M2321&lt;0.9,"Carg FV","Stby"),IF(M2321&gt;P2321,"V2H",IF(M2321&lt;0.9,"Carg xar","Stby")))))</f>
        <v/>
      </c>
      <c r="J2321" s="12">
        <f>IF(OR(I2321="Carg FV",I2321="Carg xar"),MIN(IF(I2321="Carg FV",ABS(H2321),7.4),7.4,MAX(0,(0.9-M2321)*40)*0.95),0)</f>
        <v/>
      </c>
      <c r="K2321" s="12">
        <f>IF(I2321="V2H",MIN(MAX(0,H2321),7.4,MAX(0,(M2321-P2321)*40)*0.95),0)</f>
        <v/>
      </c>
      <c r="L2321" s="12">
        <f>IF(E2321=0,0,MAX(0,H2321-K2321))</f>
        <v/>
      </c>
      <c r="M2321" s="13">
        <f>M2320+J2320/40-IF(I2320="V2H",K2320/(0.95*40),0)-IF(E2321=0,IF(E2320=1,IF(D2321=1,30,40)*0.18/(2*40),0),0)-IF(E2321=1,IF(E2320=0,IF(D2321=1,30,40)*0.18/(2*40),0),0)</f>
        <v/>
      </c>
      <c r="N2321" s="14" t="n">
        <v>0.2</v>
      </c>
      <c r="O2321" s="15">
        <f>K2321*N2321</f>
        <v/>
      </c>
      <c r="P2321">
        <f>IF(E2321=0,0.3,IF(D2321=1,IF(C2321&gt;=Params!$B$13-3,IF(C2321&lt;Params!$B$13,Params!$B$20,0.3),0.3),IF(C2321&gt;=Params!$B$15-3,IF(C2321&lt;Params!$B$15,Params!$B$21,0.3),0.3)))</f>
        <v/>
      </c>
    </row>
    <row r="2322" ht="15" customHeight="1" s="1">
      <c r="A2322" s="9" t="n">
        <v>2319</v>
      </c>
      <c r="B2322" s="6" t="inlineStr">
        <is>
          <t>07/04</t>
        </is>
      </c>
      <c r="C2322" s="6" t="n">
        <v>14</v>
      </c>
      <c r="D2322" s="6" t="n">
        <v>0</v>
      </c>
      <c r="E2322" s="10">
        <f>IF(D2322=1, IF(OR(C2322&lt;10, C2322&gt;=15),1,0), IF(OR(C2322&lt;7, C2322&gt;=18),1,0))</f>
        <v/>
      </c>
      <c r="F2322" s="11" t="n">
        <v>0</v>
      </c>
      <c r="G2322" s="12">
        <f>0.72*8</f>
        <v/>
      </c>
      <c r="H2322" s="12">
        <f>F2322-G2322</f>
        <v/>
      </c>
      <c r="I2322" s="10">
        <f>IF(E2322=0,"Fora",IF(E2321=0,"Carg xar",IF(H2322&lt;0,IF(M2322&lt;0.9,"Carg FV","Stby"),IF(M2322&gt;P2322,"V2H",IF(M2322&lt;0.9,"Carg xar","Stby")))))</f>
        <v/>
      </c>
      <c r="J2322" s="12">
        <f>IF(OR(I2322="Carg FV",I2322="Carg xar"),MIN(IF(I2322="Carg FV",ABS(H2322),7.4),7.4,MAX(0,(0.9-M2322)*40)*0.95),0)</f>
        <v/>
      </c>
      <c r="K2322" s="12">
        <f>IF(I2322="V2H",MIN(MAX(0,H2322),7.4,MAX(0,(M2322-P2322)*40)*0.95),0)</f>
        <v/>
      </c>
      <c r="L2322" s="12">
        <f>IF(E2322=0,0,MAX(0,H2322-K2322))</f>
        <v/>
      </c>
      <c r="M2322" s="13">
        <f>M2321+J2321/40-IF(I2321="V2H",K2321/(0.95*40),0)-IF(E2322=0,IF(E2321=1,IF(D2322=1,30,40)*0.18/(2*40),0),0)-IF(E2322=1,IF(E2321=0,IF(D2322=1,30,40)*0.18/(2*40),0),0)</f>
        <v/>
      </c>
      <c r="N2322" s="14" t="n">
        <v>0.15</v>
      </c>
      <c r="O2322" s="15">
        <f>K2322*N2322</f>
        <v/>
      </c>
      <c r="P2322">
        <f>IF(E2322=0,0.3,IF(D2322=1,IF(C2322&gt;=Params!$B$13-3,IF(C2322&lt;Params!$B$13,Params!$B$20,0.3),0.3),IF(C2322&gt;=Params!$B$15-3,IF(C2322&lt;Params!$B$15,Params!$B$21,0.3),0.3)))</f>
        <v/>
      </c>
    </row>
    <row r="2323" ht="15" customHeight="1" s="1">
      <c r="A2323" s="9" t="n">
        <v>2320</v>
      </c>
      <c r="B2323" s="6" t="inlineStr">
        <is>
          <t>07/04</t>
        </is>
      </c>
      <c r="C2323" s="6" t="n">
        <v>15</v>
      </c>
      <c r="D2323" s="6" t="n">
        <v>0</v>
      </c>
      <c r="E2323" s="10">
        <f>IF(D2323=1, IF(OR(C2323&lt;10, C2323&gt;=15),1,0), IF(OR(C2323&lt;7, C2323&gt;=18),1,0))</f>
        <v/>
      </c>
      <c r="F2323" s="11" t="n">
        <v>0</v>
      </c>
      <c r="G2323" s="12">
        <f>0.55*8</f>
        <v/>
      </c>
      <c r="H2323" s="12">
        <f>F2323-G2323</f>
        <v/>
      </c>
      <c r="I2323" s="10">
        <f>IF(E2323=0,"Fora",IF(E2322=0,"Carg xar",IF(H2323&lt;0,IF(M2323&lt;0.9,"Carg FV","Stby"),IF(M2323&gt;P2323,"V2H",IF(M2323&lt;0.9,"Carg xar","Stby")))))</f>
        <v/>
      </c>
      <c r="J2323" s="12">
        <f>IF(OR(I2323="Carg FV",I2323="Carg xar"),MIN(IF(I2323="Carg FV",ABS(H2323),7.4),7.4,MAX(0,(0.9-M2323)*40)*0.95),0)</f>
        <v/>
      </c>
      <c r="K2323" s="12">
        <f>IF(I2323="V2H",MIN(MAX(0,H2323),7.4,MAX(0,(M2323-P2323)*40)*0.95),0)</f>
        <v/>
      </c>
      <c r="L2323" s="12">
        <f>IF(E2323=0,0,MAX(0,H2323-K2323))</f>
        <v/>
      </c>
      <c r="M2323" s="13">
        <f>M2322+J2322/40-IF(I2322="V2H",K2322/(0.95*40),0)-IF(E2323=0,IF(E2322=1,IF(D2323=1,30,40)*0.18/(2*40),0),0)-IF(E2323=1,IF(E2322=0,IF(D2323=1,30,40)*0.18/(2*40),0),0)</f>
        <v/>
      </c>
      <c r="N2323" s="14" t="n">
        <v>0.15</v>
      </c>
      <c r="O2323" s="15">
        <f>K2323*N2323</f>
        <v/>
      </c>
      <c r="P2323">
        <f>IF(E2323=0,0.3,IF(D2323=1,IF(C2323&gt;=Params!$B$13-3,IF(C2323&lt;Params!$B$13,Params!$B$20,0.3),0.3),IF(C2323&gt;=Params!$B$15-3,IF(C2323&lt;Params!$B$15,Params!$B$21,0.3),0.3)))</f>
        <v/>
      </c>
    </row>
    <row r="2324" ht="15" customHeight="1" s="1">
      <c r="A2324" s="9" t="n">
        <v>2321</v>
      </c>
      <c r="B2324" s="6" t="inlineStr">
        <is>
          <t>07/04</t>
        </is>
      </c>
      <c r="C2324" s="6" t="n">
        <v>16</v>
      </c>
      <c r="D2324" s="6" t="n">
        <v>0</v>
      </c>
      <c r="E2324" s="10">
        <f>IF(D2324=1, IF(OR(C2324&lt;10, C2324&gt;=15),1,0), IF(OR(C2324&lt;7, C2324&gt;=18),1,0))</f>
        <v/>
      </c>
      <c r="F2324" s="11" t="n">
        <v>0</v>
      </c>
      <c r="G2324" s="12">
        <f>0.35*8</f>
        <v/>
      </c>
      <c r="H2324" s="12">
        <f>F2324-G2324</f>
        <v/>
      </c>
      <c r="I2324" s="10">
        <f>IF(E2324=0,"Fora",IF(E2323=0,"Carg xar",IF(H2324&lt;0,IF(M2324&lt;0.9,"Carg FV","Stby"),IF(M2324&gt;P2324,"V2H",IF(M2324&lt;0.9,"Carg xar","Stby")))))</f>
        <v/>
      </c>
      <c r="J2324" s="12">
        <f>IF(OR(I2324="Carg FV",I2324="Carg xar"),MIN(IF(I2324="Carg FV",ABS(H2324),7.4),7.4,MAX(0,(0.9-M2324)*40)*0.95),0)</f>
        <v/>
      </c>
      <c r="K2324" s="12">
        <f>IF(I2324="V2H",MIN(MAX(0,H2324),7.4,MAX(0,(M2324-P2324)*40)*0.95),0)</f>
        <v/>
      </c>
      <c r="L2324" s="12">
        <f>IF(E2324=0,0,MAX(0,H2324-K2324))</f>
        <v/>
      </c>
      <c r="M2324" s="13">
        <f>M2323+J2323/40-IF(I2323="V2H",K2323/(0.95*40),0)-IF(E2324=0,IF(E2323=1,IF(D2324=1,30,40)*0.18/(2*40),0),0)-IF(E2324=1,IF(E2323=0,IF(D2324=1,30,40)*0.18/(2*40),0),0)</f>
        <v/>
      </c>
      <c r="N2324" s="14" t="n">
        <v>0.15</v>
      </c>
      <c r="O2324" s="15">
        <f>K2324*N2324</f>
        <v/>
      </c>
      <c r="P2324">
        <f>IF(E2324=0,0.3,IF(D2324=1,IF(C2324&gt;=Params!$B$13-3,IF(C2324&lt;Params!$B$13,Params!$B$20,0.3),0.3),IF(C2324&gt;=Params!$B$15-3,IF(C2324&lt;Params!$B$15,Params!$B$21,0.3),0.3)))</f>
        <v/>
      </c>
    </row>
    <row r="2325" ht="15" customHeight="1" s="1">
      <c r="A2325" s="9" t="n">
        <v>2322</v>
      </c>
      <c r="B2325" s="6" t="inlineStr">
        <is>
          <t>07/04</t>
        </is>
      </c>
      <c r="C2325" s="6" t="n">
        <v>17</v>
      </c>
      <c r="D2325" s="6" t="n">
        <v>0</v>
      </c>
      <c r="E2325" s="10">
        <f>IF(D2325=1, IF(OR(C2325&lt;10, C2325&gt;=15),1,0), IF(OR(C2325&lt;7, C2325&gt;=18),1,0))</f>
        <v/>
      </c>
      <c r="F2325" s="11" t="n">
        <v>0</v>
      </c>
      <c r="G2325" s="12">
        <f>0.15*8</f>
        <v/>
      </c>
      <c r="H2325" s="12">
        <f>F2325-G2325</f>
        <v/>
      </c>
      <c r="I2325" s="10">
        <f>IF(E2325=0,"Fora",IF(E2324=0,"Carg xar",IF(H2325&lt;0,IF(M2325&lt;0.9,"Carg FV","Stby"),IF(M2325&gt;P2325,"V2H",IF(M2325&lt;0.9,"Carg xar","Stby")))))</f>
        <v/>
      </c>
      <c r="J2325" s="12">
        <f>IF(OR(I2325="Carg FV",I2325="Carg xar"),MIN(IF(I2325="Carg FV",ABS(H2325),7.4),7.4,MAX(0,(0.9-M2325)*40)*0.95),0)</f>
        <v/>
      </c>
      <c r="K2325" s="12">
        <f>IF(I2325="V2H",MIN(MAX(0,H2325),7.4,MAX(0,(M2325-P2325)*40)*0.95),0)</f>
        <v/>
      </c>
      <c r="L2325" s="12">
        <f>IF(E2325=0,0,MAX(0,H2325-K2325))</f>
        <v/>
      </c>
      <c r="M2325" s="13">
        <f>M2324+J2324/40-IF(I2324="V2H",K2324/(0.95*40),0)-IF(E2325=0,IF(E2324=1,IF(D2325=1,30,40)*0.18/(2*40),0),0)-IF(E2325=1,IF(E2324=0,IF(D2325=1,30,40)*0.18/(2*40),0),0)</f>
        <v/>
      </c>
      <c r="N2325" s="14" t="n">
        <v>0.15</v>
      </c>
      <c r="O2325" s="15">
        <f>K2325*N2325</f>
        <v/>
      </c>
      <c r="P2325">
        <f>IF(E2325=0,0.3,IF(D2325=1,IF(C2325&gt;=Params!$B$13-3,IF(C2325&lt;Params!$B$13,Params!$B$20,0.3),0.3),IF(C2325&gt;=Params!$B$15-3,IF(C2325&lt;Params!$B$15,Params!$B$21,0.3),0.3)))</f>
        <v/>
      </c>
    </row>
    <row r="2326" ht="15" customHeight="1" s="1">
      <c r="A2326" s="9" t="n">
        <v>2323</v>
      </c>
      <c r="B2326" s="6" t="inlineStr">
        <is>
          <t>07/04</t>
        </is>
      </c>
      <c r="C2326" s="6" t="n">
        <v>18</v>
      </c>
      <c r="D2326" s="6" t="n">
        <v>0</v>
      </c>
      <c r="E2326" s="10">
        <f>IF(D2326=1, IF(OR(C2326&lt;10, C2326&gt;=15),1,0), IF(OR(C2326&lt;7, C2326&gt;=18),1,0))</f>
        <v/>
      </c>
      <c r="F2326" s="11" t="n">
        <v>0</v>
      </c>
      <c r="G2326" s="12">
        <f>0.03*8</f>
        <v/>
      </c>
      <c r="H2326" s="12">
        <f>F2326-G2326</f>
        <v/>
      </c>
      <c r="I2326" s="10">
        <f>IF(E2326=0,"Fora",IF(E2325=0,"Carg xar",IF(H2326&lt;0,IF(M2326&lt;0.9,"Carg FV","Stby"),IF(M2326&gt;P2326,"V2H",IF(M2326&lt;0.9,"Carg xar","Stby")))))</f>
        <v/>
      </c>
      <c r="J2326" s="12">
        <f>IF(OR(I2326="Carg FV",I2326="Carg xar"),MIN(IF(I2326="Carg FV",ABS(H2326),7.4),7.4,MAX(0,(0.9-M2326)*40)*0.95),0)</f>
        <v/>
      </c>
      <c r="K2326" s="12">
        <f>IF(I2326="V2H",MIN(MAX(0,H2326),7.4,MAX(0,(M2326-P2326)*40)*0.95),0)</f>
        <v/>
      </c>
      <c r="L2326" s="12">
        <f>IF(E2326=0,0,MAX(0,H2326-K2326))</f>
        <v/>
      </c>
      <c r="M2326" s="13">
        <f>M2325+J2325/40-IF(I2325="V2H",K2325/(0.95*40),0)-IF(E2326=0,IF(E2325=1,IF(D2326=1,30,40)*0.18/(2*40),0),0)-IF(E2326=1,IF(E2325=0,IF(D2326=1,30,40)*0.18/(2*40),0),0)</f>
        <v/>
      </c>
      <c r="N2326" s="14" t="n">
        <v>0.2</v>
      </c>
      <c r="O2326" s="15">
        <f>K2326*N2326</f>
        <v/>
      </c>
      <c r="P2326">
        <f>IF(E2326=0,0.3,IF(D2326=1,IF(C2326&gt;=Params!$B$13-3,IF(C2326&lt;Params!$B$13,Params!$B$20,0.3),0.3),IF(C2326&gt;=Params!$B$15-3,IF(C2326&lt;Params!$B$15,Params!$B$21,0.3),0.3)))</f>
        <v/>
      </c>
    </row>
    <row r="2327" ht="15" customHeight="1" s="1">
      <c r="A2327" s="9" t="n">
        <v>2324</v>
      </c>
      <c r="B2327" s="6" t="inlineStr">
        <is>
          <t>07/04</t>
        </is>
      </c>
      <c r="C2327" s="6" t="n">
        <v>19</v>
      </c>
      <c r="D2327" s="6" t="n">
        <v>0</v>
      </c>
      <c r="E2327" s="10">
        <f>IF(D2327=1, IF(OR(C2327&lt;10, C2327&gt;=15),1,0), IF(OR(C2327&lt;7, C2327&gt;=18),1,0))</f>
        <v/>
      </c>
      <c r="F2327" s="11" t="n">
        <v>0</v>
      </c>
      <c r="G2327" s="12">
        <f>0*8</f>
        <v/>
      </c>
      <c r="H2327" s="12">
        <f>F2327-G2327</f>
        <v/>
      </c>
      <c r="I2327" s="10">
        <f>IF(E2327=0,"Fora",IF(E2326=0,"Carg xar",IF(H2327&lt;0,IF(M2327&lt;0.9,"Carg FV","Stby"),IF(M2327&gt;P2327,"V2H",IF(M2327&lt;0.9,"Carg xar","Stby")))))</f>
        <v/>
      </c>
      <c r="J2327" s="12">
        <f>IF(OR(I2327="Carg FV",I2327="Carg xar"),MIN(IF(I2327="Carg FV",ABS(H2327),7.4),7.4,MAX(0,(0.9-M2327)*40)*0.95),0)</f>
        <v/>
      </c>
      <c r="K2327" s="12">
        <f>IF(I2327="V2H",MIN(MAX(0,H2327),7.4,MAX(0,(M2327-P2327)*40)*0.95),0)</f>
        <v/>
      </c>
      <c r="L2327" s="12">
        <f>IF(E2327=0,0,MAX(0,H2327-K2327))</f>
        <v/>
      </c>
      <c r="M2327" s="13">
        <f>M2326+J2326/40-IF(I2326="V2H",K2326/(0.95*40),0)-IF(E2327=0,IF(E2326=1,IF(D2327=1,30,40)*0.18/(2*40),0),0)-IF(E2327=1,IF(E2326=0,IF(D2327=1,30,40)*0.18/(2*40),0),0)</f>
        <v/>
      </c>
      <c r="N2327" s="14" t="n">
        <v>0.2</v>
      </c>
      <c r="O2327" s="15">
        <f>K2327*N2327</f>
        <v/>
      </c>
      <c r="P2327">
        <f>IF(E2327=0,0.3,IF(D2327=1,IF(C2327&gt;=Params!$B$13-3,IF(C2327&lt;Params!$B$13,Params!$B$20,0.3),0.3),IF(C2327&gt;=Params!$B$15-3,IF(C2327&lt;Params!$B$15,Params!$B$21,0.3),0.3)))</f>
        <v/>
      </c>
    </row>
    <row r="2328" ht="15" customHeight="1" s="1">
      <c r="A2328" s="9" t="n">
        <v>2325</v>
      </c>
      <c r="B2328" s="6" t="inlineStr">
        <is>
          <t>07/04</t>
        </is>
      </c>
      <c r="C2328" s="6" t="n">
        <v>20</v>
      </c>
      <c r="D2328" s="6" t="n">
        <v>0</v>
      </c>
      <c r="E2328" s="10">
        <f>IF(D2328=1, IF(OR(C2328&lt;10, C2328&gt;=15),1,0), IF(OR(C2328&lt;7, C2328&gt;=18),1,0))</f>
        <v/>
      </c>
      <c r="F2328" s="11" t="n">
        <v>0.38</v>
      </c>
      <c r="G2328" s="12">
        <f>0*8</f>
        <v/>
      </c>
      <c r="H2328" s="12">
        <f>F2328-G2328</f>
        <v/>
      </c>
      <c r="I2328" s="10">
        <f>IF(E2328=0,"Fora",IF(E2327=0,"Carg xar",IF(H2328&lt;0,IF(M2328&lt;0.9,"Carg FV","Stby"),IF(M2328&gt;P2328,"V2H",IF(M2328&lt;0.9,"Carg xar","Stby")))))</f>
        <v/>
      </c>
      <c r="J2328" s="12">
        <f>IF(OR(I2328="Carg FV",I2328="Carg xar"),MIN(IF(I2328="Carg FV",ABS(H2328),7.4),7.4,MAX(0,(0.9-M2328)*40)*0.95),0)</f>
        <v/>
      </c>
      <c r="K2328" s="12">
        <f>IF(I2328="V2H",MIN(MAX(0,H2328),7.4,MAX(0,(M2328-P2328)*40)*0.95),0)</f>
        <v/>
      </c>
      <c r="L2328" s="12">
        <f>IF(E2328=0,0,MAX(0,H2328-K2328))</f>
        <v/>
      </c>
      <c r="M2328" s="13">
        <f>M2327+J2327/40-IF(I2327="V2H",K2327/(0.95*40),0)-IF(E2328=0,IF(E2327=1,IF(D2328=1,30,40)*0.18/(2*40),0),0)-IF(E2328=1,IF(E2327=0,IF(D2328=1,30,40)*0.18/(2*40),0),0)</f>
        <v/>
      </c>
      <c r="N2328" s="14" t="n">
        <v>0.2</v>
      </c>
      <c r="O2328" s="15">
        <f>K2328*N2328</f>
        <v/>
      </c>
      <c r="P2328">
        <f>IF(E2328=0,0.3,IF(D2328=1,IF(C2328&gt;=Params!$B$13-3,IF(C2328&lt;Params!$B$13,Params!$B$20,0.3),0.3),IF(C2328&gt;=Params!$B$15-3,IF(C2328&lt;Params!$B$15,Params!$B$21,0.3),0.3)))</f>
        <v/>
      </c>
    </row>
    <row r="2329" ht="15" customHeight="1" s="1">
      <c r="A2329" s="9" t="n">
        <v>2326</v>
      </c>
      <c r="B2329" s="6" t="inlineStr">
        <is>
          <t>07/04</t>
        </is>
      </c>
      <c r="C2329" s="6" t="n">
        <v>21</v>
      </c>
      <c r="D2329" s="6" t="n">
        <v>0</v>
      </c>
      <c r="E2329" s="10">
        <f>IF(D2329=1, IF(OR(C2329&lt;10, C2329&gt;=15),1,0), IF(OR(C2329&lt;7, C2329&gt;=18),1,0))</f>
        <v/>
      </c>
      <c r="F2329" s="11" t="n">
        <v>0.463</v>
      </c>
      <c r="G2329" s="12">
        <f>0*8</f>
        <v/>
      </c>
      <c r="H2329" s="12">
        <f>F2329-G2329</f>
        <v/>
      </c>
      <c r="I2329" s="10">
        <f>IF(E2329=0,"Fora",IF(E2328=0,"Carg xar",IF(H2329&lt;0,IF(M2329&lt;0.9,"Carg FV","Stby"),IF(M2329&gt;P2329,"V2H",IF(M2329&lt;0.9,"Carg xar","Stby")))))</f>
        <v/>
      </c>
      <c r="J2329" s="12">
        <f>IF(OR(I2329="Carg FV",I2329="Carg xar"),MIN(IF(I2329="Carg FV",ABS(H2329),7.4),7.4,MAX(0,(0.9-M2329)*40)*0.95),0)</f>
        <v/>
      </c>
      <c r="K2329" s="12">
        <f>IF(I2329="V2H",MIN(MAX(0,H2329),7.4,MAX(0,(M2329-P2329)*40)*0.95),0)</f>
        <v/>
      </c>
      <c r="L2329" s="12">
        <f>IF(E2329=0,0,MAX(0,H2329-K2329))</f>
        <v/>
      </c>
      <c r="M2329" s="13">
        <f>M2328+J2328/40-IF(I2328="V2H",K2328/(0.95*40),0)-IF(E2329=0,IF(E2328=1,IF(D2329=1,30,40)*0.18/(2*40),0),0)-IF(E2329=1,IF(E2328=0,IF(D2329=1,30,40)*0.18/(2*40),0),0)</f>
        <v/>
      </c>
      <c r="N2329" s="14" t="n">
        <v>0.2</v>
      </c>
      <c r="O2329" s="15">
        <f>K2329*N2329</f>
        <v/>
      </c>
      <c r="P2329">
        <f>IF(E2329=0,0.3,IF(D2329=1,IF(C2329&gt;=Params!$B$13-3,IF(C2329&lt;Params!$B$13,Params!$B$20,0.3),0.3),IF(C2329&gt;=Params!$B$15-3,IF(C2329&lt;Params!$B$15,Params!$B$21,0.3),0.3)))</f>
        <v/>
      </c>
    </row>
    <row r="2330" ht="15" customHeight="1" s="1">
      <c r="A2330" s="9" t="n">
        <v>2327</v>
      </c>
      <c r="B2330" s="6" t="inlineStr">
        <is>
          <t>07/04</t>
        </is>
      </c>
      <c r="C2330" s="6" t="n">
        <v>22</v>
      </c>
      <c r="D2330" s="6" t="n">
        <v>0</v>
      </c>
      <c r="E2330" s="10">
        <f>IF(D2330=1, IF(OR(C2330&lt;10, C2330&gt;=15),1,0), IF(OR(C2330&lt;7, C2330&gt;=18),1,0))</f>
        <v/>
      </c>
      <c r="F2330" s="11" t="n">
        <v>0.289</v>
      </c>
      <c r="G2330" s="12">
        <f>0*8</f>
        <v/>
      </c>
      <c r="H2330" s="12">
        <f>F2330-G2330</f>
        <v/>
      </c>
      <c r="I2330" s="10">
        <f>IF(E2330=0,"Fora",IF(E2329=0,"Carg xar",IF(H2330&lt;0,IF(M2330&lt;0.9,"Carg FV","Stby"),IF(M2330&gt;P2330,"V2H",IF(M2330&lt;0.9,"Carg xar","Stby")))))</f>
        <v/>
      </c>
      <c r="J2330" s="12">
        <f>IF(OR(I2330="Carg FV",I2330="Carg xar"),MIN(IF(I2330="Carg FV",ABS(H2330),7.4),7.4,MAX(0,(0.9-M2330)*40)*0.95),0)</f>
        <v/>
      </c>
      <c r="K2330" s="12">
        <f>IF(I2330="V2H",MIN(MAX(0,H2330),7.4,MAX(0,(M2330-P2330)*40)*0.95),0)</f>
        <v/>
      </c>
      <c r="L2330" s="12">
        <f>IF(E2330=0,0,MAX(0,H2330-K2330))</f>
        <v/>
      </c>
      <c r="M2330" s="13">
        <f>M2329+J2329/40-IF(I2329="V2H",K2329/(0.95*40),0)-IF(E2330=0,IF(E2329=1,IF(D2330=1,30,40)*0.18/(2*40),0),0)-IF(E2330=1,IF(E2329=0,IF(D2330=1,30,40)*0.18/(2*40),0),0)</f>
        <v/>
      </c>
      <c r="N2330" s="14" t="n">
        <v>0.15</v>
      </c>
      <c r="O2330" s="15">
        <f>K2330*N2330</f>
        <v/>
      </c>
      <c r="P2330">
        <f>IF(E2330=0,0.3,IF(D2330=1,IF(C2330&gt;=Params!$B$13-3,IF(C2330&lt;Params!$B$13,Params!$B$20,0.3),0.3),IF(C2330&gt;=Params!$B$15-3,IF(C2330&lt;Params!$B$15,Params!$B$21,0.3),0.3)))</f>
        <v/>
      </c>
    </row>
    <row r="2331" ht="15" customHeight="1" s="1">
      <c r="A2331" s="9" t="n">
        <v>2328</v>
      </c>
      <c r="B2331" s="6" t="inlineStr">
        <is>
          <t>07/04</t>
        </is>
      </c>
      <c r="C2331" s="6" t="n">
        <v>23</v>
      </c>
      <c r="D2331" s="6" t="n">
        <v>0</v>
      </c>
      <c r="E2331" s="10">
        <f>IF(D2331=1, IF(OR(C2331&lt;10, C2331&gt;=15),1,0), IF(OR(C2331&lt;7, C2331&gt;=18),1,0))</f>
        <v/>
      </c>
      <c r="F2331" s="11" t="n">
        <v>0.213</v>
      </c>
      <c r="G2331" s="12">
        <f>0*8</f>
        <v/>
      </c>
      <c r="H2331" s="12">
        <f>F2331-G2331</f>
        <v/>
      </c>
      <c r="I2331" s="10">
        <f>IF(E2331=0,"Fora",IF(E2330=0,"Carg xar",IF(H2331&lt;0,IF(M2331&lt;0.9,"Carg FV","Stby"),IF(M2331&gt;P2331,"V2H",IF(M2331&lt;0.9,"Carg xar","Stby")))))</f>
        <v/>
      </c>
      <c r="J2331" s="12">
        <f>IF(OR(I2331="Carg FV",I2331="Carg xar"),MIN(IF(I2331="Carg FV",ABS(H2331),7.4),7.4,MAX(0,(0.9-M2331)*40)*0.95),0)</f>
        <v/>
      </c>
      <c r="K2331" s="12">
        <f>IF(I2331="V2H",MIN(MAX(0,H2331),7.4,MAX(0,(M2331-P2331)*40)*0.95),0)</f>
        <v/>
      </c>
      <c r="L2331" s="12">
        <f>IF(E2331=0,0,MAX(0,H2331-K2331))</f>
        <v/>
      </c>
      <c r="M2331" s="13">
        <f>M2330+J2330/40-IF(I2330="V2H",K2330/(0.95*40),0)-IF(E2331=0,IF(E2330=1,IF(D2331=1,30,40)*0.18/(2*40),0),0)-IF(E2331=1,IF(E2330=0,IF(D2331=1,30,40)*0.18/(2*40),0),0)</f>
        <v/>
      </c>
      <c r="N2331" s="14" t="n">
        <v>0.15</v>
      </c>
      <c r="O2331" s="15">
        <f>K2331*N2331</f>
        <v/>
      </c>
      <c r="P2331">
        <f>IF(E2331=0,0.3,IF(D2331=1,IF(C2331&gt;=Params!$B$13-3,IF(C2331&lt;Params!$B$13,Params!$B$20,0.3),0.3),IF(C2331&gt;=Params!$B$15-3,IF(C2331&lt;Params!$B$15,Params!$B$21,0.3),0.3)))</f>
        <v/>
      </c>
    </row>
    <row r="2332" ht="15" customHeight="1" s="1">
      <c r="A2332" s="9" t="n">
        <v>2329</v>
      </c>
      <c r="B2332" s="6" t="inlineStr">
        <is>
          <t>08/04</t>
        </is>
      </c>
      <c r="C2332" s="6" t="n">
        <v>0</v>
      </c>
      <c r="D2332" s="6" t="n">
        <v>0</v>
      </c>
      <c r="E2332" s="10">
        <f>IF(D2332=1, IF(OR(C2332&lt;10, C2332&gt;=15),1,0), IF(OR(C2332&lt;7, C2332&gt;=18),1,0))</f>
        <v/>
      </c>
      <c r="F2332" s="11" t="n">
        <v>0.135</v>
      </c>
      <c r="G2332" s="12">
        <f>0*8</f>
        <v/>
      </c>
      <c r="H2332" s="12">
        <f>F2332-G2332</f>
        <v/>
      </c>
      <c r="I2332" s="10">
        <f>IF(E2332=0,"Fora",IF(E2331=0,"Carg xar",IF(H2332&lt;0,IF(M2332&lt;0.9,"Carg FV","Stby"),IF(M2332&gt;P2332,"V2H",IF(M2332&lt;0.9,"Carg xar","Stby")))))</f>
        <v/>
      </c>
      <c r="J2332" s="12">
        <f>IF(OR(I2332="Carg FV",I2332="Carg xar"),MIN(IF(I2332="Carg FV",ABS(H2332),7.4),7.4,MAX(0,(0.9-M2332)*40)*0.95),0)</f>
        <v/>
      </c>
      <c r="K2332" s="12">
        <f>IF(I2332="V2H",MIN(MAX(0,H2332),7.4,MAX(0,(M2332-P2332)*40)*0.95),0)</f>
        <v/>
      </c>
      <c r="L2332" s="12">
        <f>IF(E2332=0,0,MAX(0,H2332-K2332))</f>
        <v/>
      </c>
      <c r="M2332" s="13">
        <f>M2331+J2331/40-IF(I2331="V2H",K2331/(0.95*40),0)-IF(E2332=0,IF(E2331=1,IF(D2332=1,30,40)*0.18/(2*40),0),0)-IF(E2332=1,IF(E2331=0,IF(D2332=1,30,40)*0.18/(2*40),0),0)</f>
        <v/>
      </c>
      <c r="N2332" s="14" t="n">
        <v>0.09</v>
      </c>
      <c r="O2332" s="15">
        <f>K2332*N2332</f>
        <v/>
      </c>
      <c r="P2332">
        <f>IF(E2332=0,0.3,IF(D2332=1,IF(C2332&gt;=Params!$B$13-3,IF(C2332&lt;Params!$B$13,Params!$B$20,0.3),0.3),IF(C2332&gt;=Params!$B$15-3,IF(C2332&lt;Params!$B$15,Params!$B$21,0.3),0.3)))</f>
        <v/>
      </c>
    </row>
    <row r="2333" ht="15" customHeight="1" s="1">
      <c r="A2333" s="9" t="n">
        <v>2330</v>
      </c>
      <c r="B2333" s="6" t="inlineStr">
        <is>
          <t>08/04</t>
        </is>
      </c>
      <c r="C2333" s="6" t="n">
        <v>1</v>
      </c>
      <c r="D2333" s="6" t="n">
        <v>0</v>
      </c>
      <c r="E2333" s="10">
        <f>IF(D2333=1, IF(OR(C2333&lt;10, C2333&gt;=15),1,0), IF(OR(C2333&lt;7, C2333&gt;=18),1,0))</f>
        <v/>
      </c>
      <c r="F2333" s="11" t="n">
        <v>1.356</v>
      </c>
      <c r="G2333" s="12">
        <f>0*8</f>
        <v/>
      </c>
      <c r="H2333" s="12">
        <f>F2333-G2333</f>
        <v/>
      </c>
      <c r="I2333" s="10">
        <f>IF(E2333=0,"Fora",IF(E2332=0,"Carg xar",IF(H2333&lt;0,IF(M2333&lt;0.9,"Carg FV","Stby"),IF(M2333&gt;P2333,"V2H",IF(M2333&lt;0.9,"Carg xar","Stby")))))</f>
        <v/>
      </c>
      <c r="J2333" s="12">
        <f>IF(OR(I2333="Carg FV",I2333="Carg xar"),MIN(IF(I2333="Carg FV",ABS(H2333),7.4),7.4,MAX(0,(0.9-M2333)*40)*0.95),0)</f>
        <v/>
      </c>
      <c r="K2333" s="12">
        <f>IF(I2333="V2H",MIN(MAX(0,H2333),7.4,MAX(0,(M2333-P2333)*40)*0.95),0)</f>
        <v/>
      </c>
      <c r="L2333" s="12">
        <f>IF(E2333=0,0,MAX(0,H2333-K2333))</f>
        <v/>
      </c>
      <c r="M2333" s="13">
        <f>M2332+J2332/40-IF(I2332="V2H",K2332/(0.95*40),0)-IF(E2333=0,IF(E2332=1,IF(D2333=1,30,40)*0.18/(2*40),0),0)-IF(E2333=1,IF(E2332=0,IF(D2333=1,30,40)*0.18/(2*40),0),0)</f>
        <v/>
      </c>
      <c r="N2333" s="14" t="n">
        <v>0.09</v>
      </c>
      <c r="O2333" s="15">
        <f>K2333*N2333</f>
        <v/>
      </c>
      <c r="P2333">
        <f>IF(E2333=0,0.3,IF(D2333=1,IF(C2333&gt;=Params!$B$13-3,IF(C2333&lt;Params!$B$13,Params!$B$20,0.3),0.3),IF(C2333&gt;=Params!$B$15-3,IF(C2333&lt;Params!$B$15,Params!$B$21,0.3),0.3)))</f>
        <v/>
      </c>
    </row>
    <row r="2334" ht="15" customHeight="1" s="1">
      <c r="A2334" s="9" t="n">
        <v>2331</v>
      </c>
      <c r="B2334" s="6" t="inlineStr">
        <is>
          <t>08/04</t>
        </is>
      </c>
      <c r="C2334" s="6" t="n">
        <v>2</v>
      </c>
      <c r="D2334" s="6" t="n">
        <v>0</v>
      </c>
      <c r="E2334" s="10">
        <f>IF(D2334=1, IF(OR(C2334&lt;10, C2334&gt;=15),1,0), IF(OR(C2334&lt;7, C2334&gt;=18),1,0))</f>
        <v/>
      </c>
      <c r="F2334" s="11" t="n">
        <v>1.652</v>
      </c>
      <c r="G2334" s="12">
        <f>0*8</f>
        <v/>
      </c>
      <c r="H2334" s="12">
        <f>F2334-G2334</f>
        <v/>
      </c>
      <c r="I2334" s="10">
        <f>IF(E2334=0,"Fora",IF(E2333=0,"Carg xar",IF(H2334&lt;0,IF(M2334&lt;0.9,"Carg FV","Stby"),IF(M2334&gt;P2334,"V2H",IF(M2334&lt;0.9,"Carg xar","Stby")))))</f>
        <v/>
      </c>
      <c r="J2334" s="12">
        <f>IF(OR(I2334="Carg FV",I2334="Carg xar"),MIN(IF(I2334="Carg FV",ABS(H2334),7.4),7.4,MAX(0,(0.9-M2334)*40)*0.95),0)</f>
        <v/>
      </c>
      <c r="K2334" s="12">
        <f>IF(I2334="V2H",MIN(MAX(0,H2334),7.4,MAX(0,(M2334-P2334)*40)*0.95),0)</f>
        <v/>
      </c>
      <c r="L2334" s="12">
        <f>IF(E2334=0,0,MAX(0,H2334-K2334))</f>
        <v/>
      </c>
      <c r="M2334" s="13">
        <f>M2333+J2333/40-IF(I2333="V2H",K2333/(0.95*40),0)-IF(E2334=0,IF(E2333=1,IF(D2334=1,30,40)*0.18/(2*40),0),0)-IF(E2334=1,IF(E2333=0,IF(D2334=1,30,40)*0.18/(2*40),0),0)</f>
        <v/>
      </c>
      <c r="N2334" s="14" t="n">
        <v>0.09</v>
      </c>
      <c r="O2334" s="15">
        <f>K2334*N2334</f>
        <v/>
      </c>
      <c r="P2334">
        <f>IF(E2334=0,0.3,IF(D2334=1,IF(C2334&gt;=Params!$B$13-3,IF(C2334&lt;Params!$B$13,Params!$B$20,0.3),0.3),IF(C2334&gt;=Params!$B$15-3,IF(C2334&lt;Params!$B$15,Params!$B$21,0.3),0.3)))</f>
        <v/>
      </c>
    </row>
    <row r="2335" ht="15" customHeight="1" s="1">
      <c r="A2335" s="9" t="n">
        <v>2332</v>
      </c>
      <c r="B2335" s="6" t="inlineStr">
        <is>
          <t>08/04</t>
        </is>
      </c>
      <c r="C2335" s="6" t="n">
        <v>3</v>
      </c>
      <c r="D2335" s="6" t="n">
        <v>0</v>
      </c>
      <c r="E2335" s="10">
        <f>IF(D2335=1, IF(OR(C2335&lt;10, C2335&gt;=15),1,0), IF(OR(C2335&lt;7, C2335&gt;=18),1,0))</f>
        <v/>
      </c>
      <c r="F2335" s="11" t="n">
        <v>1.509</v>
      </c>
      <c r="G2335" s="12">
        <f>0*8</f>
        <v/>
      </c>
      <c r="H2335" s="12">
        <f>F2335-G2335</f>
        <v/>
      </c>
      <c r="I2335" s="10">
        <f>IF(E2335=0,"Fora",IF(E2334=0,"Carg xar",IF(H2335&lt;0,IF(M2335&lt;0.9,"Carg FV","Stby"),IF(M2335&gt;P2335,"V2H",IF(M2335&lt;0.9,"Carg xar","Stby")))))</f>
        <v/>
      </c>
      <c r="J2335" s="12">
        <f>IF(OR(I2335="Carg FV",I2335="Carg xar"),MIN(IF(I2335="Carg FV",ABS(H2335),7.4),7.4,MAX(0,(0.9-M2335)*40)*0.95),0)</f>
        <v/>
      </c>
      <c r="K2335" s="12">
        <f>IF(I2335="V2H",MIN(MAX(0,H2335),7.4,MAX(0,(M2335-P2335)*40)*0.95),0)</f>
        <v/>
      </c>
      <c r="L2335" s="12">
        <f>IF(E2335=0,0,MAX(0,H2335-K2335))</f>
        <v/>
      </c>
      <c r="M2335" s="13">
        <f>M2334+J2334/40-IF(I2334="V2H",K2334/(0.95*40),0)-IF(E2335=0,IF(E2334=1,IF(D2335=1,30,40)*0.18/(2*40),0),0)-IF(E2335=1,IF(E2334=0,IF(D2335=1,30,40)*0.18/(2*40),0),0)</f>
        <v/>
      </c>
      <c r="N2335" s="14" t="n">
        <v>0.09</v>
      </c>
      <c r="O2335" s="15">
        <f>K2335*N2335</f>
        <v/>
      </c>
      <c r="P2335">
        <f>IF(E2335=0,0.3,IF(D2335=1,IF(C2335&gt;=Params!$B$13-3,IF(C2335&lt;Params!$B$13,Params!$B$20,0.3),0.3),IF(C2335&gt;=Params!$B$15-3,IF(C2335&lt;Params!$B$15,Params!$B$21,0.3),0.3)))</f>
        <v/>
      </c>
    </row>
    <row r="2336" ht="15" customHeight="1" s="1">
      <c r="A2336" s="9" t="n">
        <v>2333</v>
      </c>
      <c r="B2336" s="6" t="inlineStr">
        <is>
          <t>08/04</t>
        </is>
      </c>
      <c r="C2336" s="6" t="n">
        <v>4</v>
      </c>
      <c r="D2336" s="6" t="n">
        <v>0</v>
      </c>
      <c r="E2336" s="10">
        <f>IF(D2336=1, IF(OR(C2336&lt;10, C2336&gt;=15),1,0), IF(OR(C2336&lt;7, C2336&gt;=18),1,0))</f>
        <v/>
      </c>
      <c r="F2336" s="11" t="n">
        <v>1.466</v>
      </c>
      <c r="G2336" s="12">
        <f>0*8</f>
        <v/>
      </c>
      <c r="H2336" s="12">
        <f>F2336-G2336</f>
        <v/>
      </c>
      <c r="I2336" s="10">
        <f>IF(E2336=0,"Fora",IF(E2335=0,"Carg xar",IF(H2336&lt;0,IF(M2336&lt;0.9,"Carg FV","Stby"),IF(M2336&gt;P2336,"V2H",IF(M2336&lt;0.9,"Carg xar","Stby")))))</f>
        <v/>
      </c>
      <c r="J2336" s="12">
        <f>IF(OR(I2336="Carg FV",I2336="Carg xar"),MIN(IF(I2336="Carg FV",ABS(H2336),7.4),7.4,MAX(0,(0.9-M2336)*40)*0.95),0)</f>
        <v/>
      </c>
      <c r="K2336" s="12">
        <f>IF(I2336="V2H",MIN(MAX(0,H2336),7.4,MAX(0,(M2336-P2336)*40)*0.95),0)</f>
        <v/>
      </c>
      <c r="L2336" s="12">
        <f>IF(E2336=0,0,MAX(0,H2336-K2336))</f>
        <v/>
      </c>
      <c r="M2336" s="13">
        <f>M2335+J2335/40-IF(I2335="V2H",K2335/(0.95*40),0)-IF(E2336=0,IF(E2335=1,IF(D2336=1,30,40)*0.18/(2*40),0),0)-IF(E2336=1,IF(E2335=0,IF(D2336=1,30,40)*0.18/(2*40),0),0)</f>
        <v/>
      </c>
      <c r="N2336" s="14" t="n">
        <v>0.09</v>
      </c>
      <c r="O2336" s="15">
        <f>K2336*N2336</f>
        <v/>
      </c>
      <c r="P2336">
        <f>IF(E2336=0,0.3,IF(D2336=1,IF(C2336&gt;=Params!$B$13-3,IF(C2336&lt;Params!$B$13,Params!$B$20,0.3),0.3),IF(C2336&gt;=Params!$B$15-3,IF(C2336&lt;Params!$B$15,Params!$B$21,0.3),0.3)))</f>
        <v/>
      </c>
    </row>
    <row r="2337" ht="15" customHeight="1" s="1">
      <c r="A2337" s="9" t="n">
        <v>2334</v>
      </c>
      <c r="B2337" s="6" t="inlineStr">
        <is>
          <t>08/04</t>
        </is>
      </c>
      <c r="C2337" s="6" t="n">
        <v>5</v>
      </c>
      <c r="D2337" s="6" t="n">
        <v>0</v>
      </c>
      <c r="E2337" s="10">
        <f>IF(D2337=1, IF(OR(C2337&lt;10, C2337&gt;=15),1,0), IF(OR(C2337&lt;7, C2337&gt;=18),1,0))</f>
        <v/>
      </c>
      <c r="F2337" s="11" t="n">
        <v>1.423</v>
      </c>
      <c r="G2337" s="12">
        <f>0*8</f>
        <v/>
      </c>
      <c r="H2337" s="12">
        <f>F2337-G2337</f>
        <v/>
      </c>
      <c r="I2337" s="10">
        <f>IF(E2337=0,"Fora",IF(E2336=0,"Carg xar",IF(H2337&lt;0,IF(M2337&lt;0.9,"Carg FV","Stby"),IF(M2337&gt;P2337,"V2H",IF(M2337&lt;0.9,"Carg xar","Stby")))))</f>
        <v/>
      </c>
      <c r="J2337" s="12">
        <f>IF(OR(I2337="Carg FV",I2337="Carg xar"),MIN(IF(I2337="Carg FV",ABS(H2337),7.4),7.4,MAX(0,(0.9-M2337)*40)*0.95),0)</f>
        <v/>
      </c>
      <c r="K2337" s="12">
        <f>IF(I2337="V2H",MIN(MAX(0,H2337),7.4,MAX(0,(M2337-P2337)*40)*0.95),0)</f>
        <v/>
      </c>
      <c r="L2337" s="12">
        <f>IF(E2337=0,0,MAX(0,H2337-K2337))</f>
        <v/>
      </c>
      <c r="M2337" s="13">
        <f>M2336+J2336/40-IF(I2336="V2H",K2336/(0.95*40),0)-IF(E2337=0,IF(E2336=1,IF(D2337=1,30,40)*0.18/(2*40),0),0)-IF(E2337=1,IF(E2336=0,IF(D2337=1,30,40)*0.18/(2*40),0),0)</f>
        <v/>
      </c>
      <c r="N2337" s="14" t="n">
        <v>0.09</v>
      </c>
      <c r="O2337" s="15">
        <f>K2337*N2337</f>
        <v/>
      </c>
      <c r="P2337">
        <f>IF(E2337=0,0.3,IF(D2337=1,IF(C2337&gt;=Params!$B$13-3,IF(C2337&lt;Params!$B$13,Params!$B$20,0.3),0.3),IF(C2337&gt;=Params!$B$15-3,IF(C2337&lt;Params!$B$15,Params!$B$21,0.3),0.3)))</f>
        <v/>
      </c>
    </row>
    <row r="2338" ht="15" customHeight="1" s="1">
      <c r="A2338" s="9" t="n">
        <v>2335</v>
      </c>
      <c r="B2338" s="6" t="inlineStr">
        <is>
          <t>08/04</t>
        </is>
      </c>
      <c r="C2338" s="6" t="n">
        <v>6</v>
      </c>
      <c r="D2338" s="6" t="n">
        <v>0</v>
      </c>
      <c r="E2338" s="10">
        <f>IF(D2338=1, IF(OR(C2338&lt;10, C2338&gt;=15),1,0), IF(OR(C2338&lt;7, C2338&gt;=18),1,0))</f>
        <v/>
      </c>
      <c r="F2338" s="11" t="n">
        <v>1.774</v>
      </c>
      <c r="G2338" s="12">
        <f>0*8</f>
        <v/>
      </c>
      <c r="H2338" s="12">
        <f>F2338-G2338</f>
        <v/>
      </c>
      <c r="I2338" s="10">
        <f>IF(E2338=0,"Fora",IF(E2337=0,"Carg xar",IF(H2338&lt;0,IF(M2338&lt;0.9,"Carg FV","Stby"),IF(M2338&gt;P2338,"V2H",IF(M2338&lt;0.9,"Carg xar","Stby")))))</f>
        <v/>
      </c>
      <c r="J2338" s="12">
        <f>IF(OR(I2338="Carg FV",I2338="Carg xar"),MIN(IF(I2338="Carg FV",ABS(H2338),7.4),7.4,MAX(0,(0.9-M2338)*40)*0.95),0)</f>
        <v/>
      </c>
      <c r="K2338" s="12">
        <f>IF(I2338="V2H",MIN(MAX(0,H2338),7.4,MAX(0,(M2338-P2338)*40)*0.95),0)</f>
        <v/>
      </c>
      <c r="L2338" s="12">
        <f>IF(E2338=0,0,MAX(0,H2338-K2338))</f>
        <v/>
      </c>
      <c r="M2338" s="13">
        <f>M2337+J2337/40-IF(I2337="V2H",K2337/(0.95*40),0)-IF(E2338=0,IF(E2337=1,IF(D2338=1,30,40)*0.18/(2*40),0),0)-IF(E2338=1,IF(E2337=0,IF(D2338=1,30,40)*0.18/(2*40),0),0)</f>
        <v/>
      </c>
      <c r="N2338" s="14" t="n">
        <v>0.09</v>
      </c>
      <c r="O2338" s="15">
        <f>K2338*N2338</f>
        <v/>
      </c>
      <c r="P2338">
        <f>IF(E2338=0,0.3,IF(D2338=1,IF(C2338&gt;=Params!$B$13-3,IF(C2338&lt;Params!$B$13,Params!$B$20,0.3),0.3),IF(C2338&gt;=Params!$B$15-3,IF(C2338&lt;Params!$B$15,Params!$B$21,0.3),0.3)))</f>
        <v/>
      </c>
    </row>
    <row r="2339" ht="15" customHeight="1" s="1">
      <c r="A2339" s="9" t="n">
        <v>2336</v>
      </c>
      <c r="B2339" s="6" t="inlineStr">
        <is>
          <t>08/04</t>
        </is>
      </c>
      <c r="C2339" s="6" t="n">
        <v>7</v>
      </c>
      <c r="D2339" s="6" t="n">
        <v>0</v>
      </c>
      <c r="E2339" s="10">
        <f>IF(D2339=1, IF(OR(C2339&lt;10, C2339&gt;=15),1,0), IF(OR(C2339&lt;7, C2339&gt;=18),1,0))</f>
        <v/>
      </c>
      <c r="F2339" s="11" t="n">
        <v>2.803</v>
      </c>
      <c r="G2339" s="12">
        <f>0.08*8</f>
        <v/>
      </c>
      <c r="H2339" s="12">
        <f>F2339-G2339</f>
        <v/>
      </c>
      <c r="I2339" s="10">
        <f>IF(E2339=0,"Fora",IF(E2338=0,"Carg xar",IF(H2339&lt;0,IF(M2339&lt;0.9,"Carg FV","Stby"),IF(M2339&gt;P2339,"V2H",IF(M2339&lt;0.9,"Carg xar","Stby")))))</f>
        <v/>
      </c>
      <c r="J2339" s="12">
        <f>IF(OR(I2339="Carg FV",I2339="Carg xar"),MIN(IF(I2339="Carg FV",ABS(H2339),7.4),7.4,MAX(0,(0.9-M2339)*40)*0.95),0)</f>
        <v/>
      </c>
      <c r="K2339" s="12">
        <f>IF(I2339="V2H",MIN(MAX(0,H2339),7.4,MAX(0,(M2339-P2339)*40)*0.95),0)</f>
        <v/>
      </c>
      <c r="L2339" s="12">
        <f>IF(E2339=0,0,MAX(0,H2339-K2339))</f>
        <v/>
      </c>
      <c r="M2339" s="13">
        <f>M2338+J2338/40-IF(I2338="V2H",K2338/(0.95*40),0)-IF(E2339=0,IF(E2338=1,IF(D2339=1,30,40)*0.18/(2*40),0),0)-IF(E2339=1,IF(E2338=0,IF(D2339=1,30,40)*0.18/(2*40),0),0)</f>
        <v/>
      </c>
      <c r="N2339" s="14" t="n">
        <v>0.09</v>
      </c>
      <c r="O2339" s="15">
        <f>K2339*N2339</f>
        <v/>
      </c>
      <c r="P2339">
        <f>IF(E2339=0,0.3,IF(D2339=1,IF(C2339&gt;=Params!$B$13-3,IF(C2339&lt;Params!$B$13,Params!$B$20,0.3),0.3),IF(C2339&gt;=Params!$B$15-3,IF(C2339&lt;Params!$B$15,Params!$B$21,0.3),0.3)))</f>
        <v/>
      </c>
    </row>
    <row r="2340" ht="15" customHeight="1" s="1">
      <c r="A2340" s="9" t="n">
        <v>2337</v>
      </c>
      <c r="B2340" s="6" t="inlineStr">
        <is>
          <t>08/04</t>
        </is>
      </c>
      <c r="C2340" s="6" t="n">
        <v>8</v>
      </c>
      <c r="D2340" s="6" t="n">
        <v>0</v>
      </c>
      <c r="E2340" s="10">
        <f>IF(D2340=1, IF(OR(C2340&lt;10, C2340&gt;=15),1,0), IF(OR(C2340&lt;7, C2340&gt;=18),1,0))</f>
        <v/>
      </c>
      <c r="F2340" s="11" t="n">
        <v>1.422</v>
      </c>
      <c r="G2340" s="12">
        <f>0.22*8</f>
        <v/>
      </c>
      <c r="H2340" s="12">
        <f>F2340-G2340</f>
        <v/>
      </c>
      <c r="I2340" s="10">
        <f>IF(E2340=0,"Fora",IF(E2339=0,"Carg xar",IF(H2340&lt;0,IF(M2340&lt;0.9,"Carg FV","Stby"),IF(M2340&gt;P2340,"V2H",IF(M2340&lt;0.9,"Carg xar","Stby")))))</f>
        <v/>
      </c>
      <c r="J2340" s="12">
        <f>IF(OR(I2340="Carg FV",I2340="Carg xar"),MIN(IF(I2340="Carg FV",ABS(H2340),7.4),7.4,MAX(0,(0.9-M2340)*40)*0.95),0)</f>
        <v/>
      </c>
      <c r="K2340" s="12">
        <f>IF(I2340="V2H",MIN(MAX(0,H2340),7.4,MAX(0,(M2340-P2340)*40)*0.95),0)</f>
        <v/>
      </c>
      <c r="L2340" s="12">
        <f>IF(E2340=0,0,MAX(0,H2340-K2340))</f>
        <v/>
      </c>
      <c r="M2340" s="13">
        <f>M2339+J2339/40-IF(I2339="V2H",K2339/(0.95*40),0)-IF(E2340=0,IF(E2339=1,IF(D2340=1,30,40)*0.18/(2*40),0),0)-IF(E2340=1,IF(E2339=0,IF(D2340=1,30,40)*0.18/(2*40),0),0)</f>
        <v/>
      </c>
      <c r="N2340" s="14" t="n">
        <v>0.15</v>
      </c>
      <c r="O2340" s="15">
        <f>K2340*N2340</f>
        <v/>
      </c>
      <c r="P2340">
        <f>IF(E2340=0,0.3,IF(D2340=1,IF(C2340&gt;=Params!$B$13-3,IF(C2340&lt;Params!$B$13,Params!$B$20,0.3),0.3),IF(C2340&gt;=Params!$B$15-3,IF(C2340&lt;Params!$B$15,Params!$B$21,0.3),0.3)))</f>
        <v/>
      </c>
    </row>
    <row r="2341" ht="15" customHeight="1" s="1">
      <c r="A2341" s="9" t="n">
        <v>2338</v>
      </c>
      <c r="B2341" s="6" t="inlineStr">
        <is>
          <t>08/04</t>
        </is>
      </c>
      <c r="C2341" s="6" t="n">
        <v>9</v>
      </c>
      <c r="D2341" s="6" t="n">
        <v>0</v>
      </c>
      <c r="E2341" s="10">
        <f>IF(D2341=1, IF(OR(C2341&lt;10, C2341&gt;=15),1,0), IF(OR(C2341&lt;7, C2341&gt;=18),1,0))</f>
        <v/>
      </c>
      <c r="F2341" s="11" t="n">
        <v>1.308</v>
      </c>
      <c r="G2341" s="12">
        <f>0.42*8</f>
        <v/>
      </c>
      <c r="H2341" s="12">
        <f>F2341-G2341</f>
        <v/>
      </c>
      <c r="I2341" s="10">
        <f>IF(E2341=0,"Fora",IF(E2340=0,"Carg xar",IF(H2341&lt;0,IF(M2341&lt;0.9,"Carg FV","Stby"),IF(M2341&gt;P2341,"V2H",IF(M2341&lt;0.9,"Carg xar","Stby")))))</f>
        <v/>
      </c>
      <c r="J2341" s="12">
        <f>IF(OR(I2341="Carg FV",I2341="Carg xar"),MIN(IF(I2341="Carg FV",ABS(H2341),7.4),7.4,MAX(0,(0.9-M2341)*40)*0.95),0)</f>
        <v/>
      </c>
      <c r="K2341" s="12">
        <f>IF(I2341="V2H",MIN(MAX(0,H2341),7.4,MAX(0,(M2341-P2341)*40)*0.95),0)</f>
        <v/>
      </c>
      <c r="L2341" s="12">
        <f>IF(E2341=0,0,MAX(0,H2341-K2341))</f>
        <v/>
      </c>
      <c r="M2341" s="13">
        <f>M2340+J2340/40-IF(I2340="V2H",K2340/(0.95*40),0)-IF(E2341=0,IF(E2340=1,IF(D2341=1,30,40)*0.18/(2*40),0),0)-IF(E2341=1,IF(E2340=0,IF(D2341=1,30,40)*0.18/(2*40),0),0)</f>
        <v/>
      </c>
      <c r="N2341" s="14" t="n">
        <v>0.15</v>
      </c>
      <c r="O2341" s="15">
        <f>K2341*N2341</f>
        <v/>
      </c>
      <c r="P2341">
        <f>IF(E2341=0,0.3,IF(D2341=1,IF(C2341&gt;=Params!$B$13-3,IF(C2341&lt;Params!$B$13,Params!$B$20,0.3),0.3),IF(C2341&gt;=Params!$B$15-3,IF(C2341&lt;Params!$B$15,Params!$B$21,0.3),0.3)))</f>
        <v/>
      </c>
    </row>
    <row r="2342" ht="15" customHeight="1" s="1">
      <c r="A2342" s="9" t="n">
        <v>2339</v>
      </c>
      <c r="B2342" s="6" t="inlineStr">
        <is>
          <t>08/04</t>
        </is>
      </c>
      <c r="C2342" s="6" t="n">
        <v>10</v>
      </c>
      <c r="D2342" s="6" t="n">
        <v>0</v>
      </c>
      <c r="E2342" s="10">
        <f>IF(D2342=1, IF(OR(C2342&lt;10, C2342&gt;=15),1,0), IF(OR(C2342&lt;7, C2342&gt;=18),1,0))</f>
        <v/>
      </c>
      <c r="F2342" s="11" t="n">
        <v>1.9</v>
      </c>
      <c r="G2342" s="12">
        <f>0.62*8</f>
        <v/>
      </c>
      <c r="H2342" s="12">
        <f>F2342-G2342</f>
        <v/>
      </c>
      <c r="I2342" s="10">
        <f>IF(E2342=0,"Fora",IF(E2341=0,"Carg xar",IF(H2342&lt;0,IF(M2342&lt;0.9,"Carg FV","Stby"),IF(M2342&gt;P2342,"V2H",IF(M2342&lt;0.9,"Carg xar","Stby")))))</f>
        <v/>
      </c>
      <c r="J2342" s="12">
        <f>IF(OR(I2342="Carg FV",I2342="Carg xar"),MIN(IF(I2342="Carg FV",ABS(H2342),7.4),7.4,MAX(0,(0.9-M2342)*40)*0.95),0)</f>
        <v/>
      </c>
      <c r="K2342" s="12">
        <f>IF(I2342="V2H",MIN(MAX(0,H2342),7.4,MAX(0,(M2342-P2342)*40)*0.95),0)</f>
        <v/>
      </c>
      <c r="L2342" s="12">
        <f>IF(E2342=0,0,MAX(0,H2342-K2342))</f>
        <v/>
      </c>
      <c r="M2342" s="13">
        <f>M2341+J2341/40-IF(I2341="V2H",K2341/(0.95*40),0)-IF(E2342=0,IF(E2341=1,IF(D2342=1,30,40)*0.18/(2*40),0),0)-IF(E2342=1,IF(E2341=0,IF(D2342=1,30,40)*0.18/(2*40),0),0)</f>
        <v/>
      </c>
      <c r="N2342" s="14" t="n">
        <v>0.2</v>
      </c>
      <c r="O2342" s="15">
        <f>K2342*N2342</f>
        <v/>
      </c>
      <c r="P2342">
        <f>IF(E2342=0,0.3,IF(D2342=1,IF(C2342&gt;=Params!$B$13-3,IF(C2342&lt;Params!$B$13,Params!$B$20,0.3),0.3),IF(C2342&gt;=Params!$B$15-3,IF(C2342&lt;Params!$B$15,Params!$B$21,0.3),0.3)))</f>
        <v/>
      </c>
    </row>
    <row r="2343" ht="15" customHeight="1" s="1">
      <c r="A2343" s="9" t="n">
        <v>2340</v>
      </c>
      <c r="B2343" s="6" t="inlineStr">
        <is>
          <t>08/04</t>
        </is>
      </c>
      <c r="C2343" s="6" t="n">
        <v>11</v>
      </c>
      <c r="D2343" s="6" t="n">
        <v>0</v>
      </c>
      <c r="E2343" s="10">
        <f>IF(D2343=1, IF(OR(C2343&lt;10, C2343&gt;=15),1,0), IF(OR(C2343&lt;7, C2343&gt;=18),1,0))</f>
        <v/>
      </c>
      <c r="F2343" s="11" t="n">
        <v>1.116</v>
      </c>
      <c r="G2343" s="12">
        <f>0.78*8</f>
        <v/>
      </c>
      <c r="H2343" s="12">
        <f>F2343-G2343</f>
        <v/>
      </c>
      <c r="I2343" s="10">
        <f>IF(E2343=0,"Fora",IF(E2342=0,"Carg xar",IF(H2343&lt;0,IF(M2343&lt;0.9,"Carg FV","Stby"),IF(M2343&gt;P2343,"V2H",IF(M2343&lt;0.9,"Carg xar","Stby")))))</f>
        <v/>
      </c>
      <c r="J2343" s="12">
        <f>IF(OR(I2343="Carg FV",I2343="Carg xar"),MIN(IF(I2343="Carg FV",ABS(H2343),7.4),7.4,MAX(0,(0.9-M2343)*40)*0.95),0)</f>
        <v/>
      </c>
      <c r="K2343" s="12">
        <f>IF(I2343="V2H",MIN(MAX(0,H2343),7.4,MAX(0,(M2343-P2343)*40)*0.95),0)</f>
        <v/>
      </c>
      <c r="L2343" s="12">
        <f>IF(E2343=0,0,MAX(0,H2343-K2343))</f>
        <v/>
      </c>
      <c r="M2343" s="13">
        <f>M2342+J2342/40-IF(I2342="V2H",K2342/(0.95*40),0)-IF(E2343=0,IF(E2342=1,IF(D2343=1,30,40)*0.18/(2*40),0),0)-IF(E2343=1,IF(E2342=0,IF(D2343=1,30,40)*0.18/(2*40),0),0)</f>
        <v/>
      </c>
      <c r="N2343" s="14" t="n">
        <v>0.2</v>
      </c>
      <c r="O2343" s="15">
        <f>K2343*N2343</f>
        <v/>
      </c>
      <c r="P2343">
        <f>IF(E2343=0,0.3,IF(D2343=1,IF(C2343&gt;=Params!$B$13-3,IF(C2343&lt;Params!$B$13,Params!$B$20,0.3),0.3),IF(C2343&gt;=Params!$B$15-3,IF(C2343&lt;Params!$B$15,Params!$B$21,0.3),0.3)))</f>
        <v/>
      </c>
    </row>
    <row r="2344" ht="15" customHeight="1" s="1">
      <c r="A2344" s="9" t="n">
        <v>2341</v>
      </c>
      <c r="B2344" s="6" t="inlineStr">
        <is>
          <t>08/04</t>
        </is>
      </c>
      <c r="C2344" s="6" t="n">
        <v>12</v>
      </c>
      <c r="D2344" s="6" t="n">
        <v>0</v>
      </c>
      <c r="E2344" s="10">
        <f>IF(D2344=1, IF(OR(C2344&lt;10, C2344&gt;=15),1,0), IF(OR(C2344&lt;7, C2344&gt;=18),1,0))</f>
        <v/>
      </c>
      <c r="F2344" s="11" t="n">
        <v>0</v>
      </c>
      <c r="G2344" s="12">
        <f>0.85*8</f>
        <v/>
      </c>
      <c r="H2344" s="12">
        <f>F2344-G2344</f>
        <v/>
      </c>
      <c r="I2344" s="10">
        <f>IF(E2344=0,"Fora",IF(E2343=0,"Carg xar",IF(H2344&lt;0,IF(M2344&lt;0.9,"Carg FV","Stby"),IF(M2344&gt;P2344,"V2H",IF(M2344&lt;0.9,"Carg xar","Stby")))))</f>
        <v/>
      </c>
      <c r="J2344" s="12">
        <f>IF(OR(I2344="Carg FV",I2344="Carg xar"),MIN(IF(I2344="Carg FV",ABS(H2344),7.4),7.4,MAX(0,(0.9-M2344)*40)*0.95),0)</f>
        <v/>
      </c>
      <c r="K2344" s="12">
        <f>IF(I2344="V2H",MIN(MAX(0,H2344),7.4,MAX(0,(M2344-P2344)*40)*0.95),0)</f>
        <v/>
      </c>
      <c r="L2344" s="12">
        <f>IF(E2344=0,0,MAX(0,H2344-K2344))</f>
        <v/>
      </c>
      <c r="M2344" s="13">
        <f>M2343+J2343/40-IF(I2343="V2H",K2343/(0.95*40),0)-IF(E2344=0,IF(E2343=1,IF(D2344=1,30,40)*0.18/(2*40),0),0)-IF(E2344=1,IF(E2343=0,IF(D2344=1,30,40)*0.18/(2*40),0),0)</f>
        <v/>
      </c>
      <c r="N2344" s="14" t="n">
        <v>0.2</v>
      </c>
      <c r="O2344" s="15">
        <f>K2344*N2344</f>
        <v/>
      </c>
      <c r="P2344">
        <f>IF(E2344=0,0.3,IF(D2344=1,IF(C2344&gt;=Params!$B$13-3,IF(C2344&lt;Params!$B$13,Params!$B$20,0.3),0.3),IF(C2344&gt;=Params!$B$15-3,IF(C2344&lt;Params!$B$15,Params!$B$21,0.3),0.3)))</f>
        <v/>
      </c>
    </row>
    <row r="2345" ht="15" customHeight="1" s="1">
      <c r="A2345" s="9" t="n">
        <v>2342</v>
      </c>
      <c r="B2345" s="6" t="inlineStr">
        <is>
          <t>08/04</t>
        </is>
      </c>
      <c r="C2345" s="6" t="n">
        <v>13</v>
      </c>
      <c r="D2345" s="6" t="n">
        <v>0</v>
      </c>
      <c r="E2345" s="10">
        <f>IF(D2345=1, IF(OR(C2345&lt;10, C2345&gt;=15),1,0), IF(OR(C2345&lt;7, C2345&gt;=18),1,0))</f>
        <v/>
      </c>
      <c r="F2345" s="11" t="n">
        <v>0</v>
      </c>
      <c r="G2345" s="12">
        <f>0.82*8</f>
        <v/>
      </c>
      <c r="H2345" s="12">
        <f>F2345-G2345</f>
        <v/>
      </c>
      <c r="I2345" s="10">
        <f>IF(E2345=0,"Fora",IF(E2344=0,"Carg xar",IF(H2345&lt;0,IF(M2345&lt;0.9,"Carg FV","Stby"),IF(M2345&gt;P2345,"V2H",IF(M2345&lt;0.9,"Carg xar","Stby")))))</f>
        <v/>
      </c>
      <c r="J2345" s="12">
        <f>IF(OR(I2345="Carg FV",I2345="Carg xar"),MIN(IF(I2345="Carg FV",ABS(H2345),7.4),7.4,MAX(0,(0.9-M2345)*40)*0.95),0)</f>
        <v/>
      </c>
      <c r="K2345" s="12">
        <f>IF(I2345="V2H",MIN(MAX(0,H2345),7.4,MAX(0,(M2345-P2345)*40)*0.95),0)</f>
        <v/>
      </c>
      <c r="L2345" s="12">
        <f>IF(E2345=0,0,MAX(0,H2345-K2345))</f>
        <v/>
      </c>
      <c r="M2345" s="13">
        <f>M2344+J2344/40-IF(I2344="V2H",K2344/(0.95*40),0)-IF(E2345=0,IF(E2344=1,IF(D2345=1,30,40)*0.18/(2*40),0),0)-IF(E2345=1,IF(E2344=0,IF(D2345=1,30,40)*0.18/(2*40),0),0)</f>
        <v/>
      </c>
      <c r="N2345" s="14" t="n">
        <v>0.2</v>
      </c>
      <c r="O2345" s="15">
        <f>K2345*N2345</f>
        <v/>
      </c>
      <c r="P2345">
        <f>IF(E2345=0,0.3,IF(D2345=1,IF(C2345&gt;=Params!$B$13-3,IF(C2345&lt;Params!$B$13,Params!$B$20,0.3),0.3),IF(C2345&gt;=Params!$B$15-3,IF(C2345&lt;Params!$B$15,Params!$B$21,0.3),0.3)))</f>
        <v/>
      </c>
    </row>
    <row r="2346" ht="15" customHeight="1" s="1">
      <c r="A2346" s="9" t="n">
        <v>2343</v>
      </c>
      <c r="B2346" s="6" t="inlineStr">
        <is>
          <t>08/04</t>
        </is>
      </c>
      <c r="C2346" s="6" t="n">
        <v>14</v>
      </c>
      <c r="D2346" s="6" t="n">
        <v>0</v>
      </c>
      <c r="E2346" s="10">
        <f>IF(D2346=1, IF(OR(C2346&lt;10, C2346&gt;=15),1,0), IF(OR(C2346&lt;7, C2346&gt;=18),1,0))</f>
        <v/>
      </c>
      <c r="F2346" s="11" t="n">
        <v>0.07000000000000001</v>
      </c>
      <c r="G2346" s="12">
        <f>0.72*8</f>
        <v/>
      </c>
      <c r="H2346" s="12">
        <f>F2346-G2346</f>
        <v/>
      </c>
      <c r="I2346" s="10">
        <f>IF(E2346=0,"Fora",IF(E2345=0,"Carg xar",IF(H2346&lt;0,IF(M2346&lt;0.9,"Carg FV","Stby"),IF(M2346&gt;P2346,"V2H",IF(M2346&lt;0.9,"Carg xar","Stby")))))</f>
        <v/>
      </c>
      <c r="J2346" s="12">
        <f>IF(OR(I2346="Carg FV",I2346="Carg xar"),MIN(IF(I2346="Carg FV",ABS(H2346),7.4),7.4,MAX(0,(0.9-M2346)*40)*0.95),0)</f>
        <v/>
      </c>
      <c r="K2346" s="12">
        <f>IF(I2346="V2H",MIN(MAX(0,H2346),7.4,MAX(0,(M2346-P2346)*40)*0.95),0)</f>
        <v/>
      </c>
      <c r="L2346" s="12">
        <f>IF(E2346=0,0,MAX(0,H2346-K2346))</f>
        <v/>
      </c>
      <c r="M2346" s="13">
        <f>M2345+J2345/40-IF(I2345="V2H",K2345/(0.95*40),0)-IF(E2346=0,IF(E2345=1,IF(D2346=1,30,40)*0.18/(2*40),0),0)-IF(E2346=1,IF(E2345=0,IF(D2346=1,30,40)*0.18/(2*40),0),0)</f>
        <v/>
      </c>
      <c r="N2346" s="14" t="n">
        <v>0.15</v>
      </c>
      <c r="O2346" s="15">
        <f>K2346*N2346</f>
        <v/>
      </c>
      <c r="P2346">
        <f>IF(E2346=0,0.3,IF(D2346=1,IF(C2346&gt;=Params!$B$13-3,IF(C2346&lt;Params!$B$13,Params!$B$20,0.3),0.3),IF(C2346&gt;=Params!$B$15-3,IF(C2346&lt;Params!$B$15,Params!$B$21,0.3),0.3)))</f>
        <v/>
      </c>
    </row>
    <row r="2347" ht="15" customHeight="1" s="1">
      <c r="A2347" s="9" t="n">
        <v>2344</v>
      </c>
      <c r="B2347" s="6" t="inlineStr">
        <is>
          <t>08/04</t>
        </is>
      </c>
      <c r="C2347" s="6" t="n">
        <v>15</v>
      </c>
      <c r="D2347" s="6" t="n">
        <v>0</v>
      </c>
      <c r="E2347" s="10">
        <f>IF(D2347=1, IF(OR(C2347&lt;10, C2347&gt;=15),1,0), IF(OR(C2347&lt;7, C2347&gt;=18),1,0))</f>
        <v/>
      </c>
      <c r="F2347" s="11" t="n">
        <v>0</v>
      </c>
      <c r="G2347" s="12">
        <f>0.55*8</f>
        <v/>
      </c>
      <c r="H2347" s="12">
        <f>F2347-G2347</f>
        <v/>
      </c>
      <c r="I2347" s="10">
        <f>IF(E2347=0,"Fora",IF(E2346=0,"Carg xar",IF(H2347&lt;0,IF(M2347&lt;0.9,"Carg FV","Stby"),IF(M2347&gt;P2347,"V2H",IF(M2347&lt;0.9,"Carg xar","Stby")))))</f>
        <v/>
      </c>
      <c r="J2347" s="12">
        <f>IF(OR(I2347="Carg FV",I2347="Carg xar"),MIN(IF(I2347="Carg FV",ABS(H2347),7.4),7.4,MAX(0,(0.9-M2347)*40)*0.95),0)</f>
        <v/>
      </c>
      <c r="K2347" s="12">
        <f>IF(I2347="V2H",MIN(MAX(0,H2347),7.4,MAX(0,(M2347-P2347)*40)*0.95),0)</f>
        <v/>
      </c>
      <c r="L2347" s="12">
        <f>IF(E2347=0,0,MAX(0,H2347-K2347))</f>
        <v/>
      </c>
      <c r="M2347" s="13">
        <f>M2346+J2346/40-IF(I2346="V2H",K2346/(0.95*40),0)-IF(E2347=0,IF(E2346=1,IF(D2347=1,30,40)*0.18/(2*40),0),0)-IF(E2347=1,IF(E2346=0,IF(D2347=1,30,40)*0.18/(2*40),0),0)</f>
        <v/>
      </c>
      <c r="N2347" s="14" t="n">
        <v>0.15</v>
      </c>
      <c r="O2347" s="15">
        <f>K2347*N2347</f>
        <v/>
      </c>
      <c r="P2347">
        <f>IF(E2347=0,0.3,IF(D2347=1,IF(C2347&gt;=Params!$B$13-3,IF(C2347&lt;Params!$B$13,Params!$B$20,0.3),0.3),IF(C2347&gt;=Params!$B$15-3,IF(C2347&lt;Params!$B$15,Params!$B$21,0.3),0.3)))</f>
        <v/>
      </c>
    </row>
    <row r="2348" ht="15" customHeight="1" s="1">
      <c r="A2348" s="9" t="n">
        <v>2345</v>
      </c>
      <c r="B2348" s="6" t="inlineStr">
        <is>
          <t>08/04</t>
        </is>
      </c>
      <c r="C2348" s="6" t="n">
        <v>16</v>
      </c>
      <c r="D2348" s="6" t="n">
        <v>0</v>
      </c>
      <c r="E2348" s="10">
        <f>IF(D2348=1, IF(OR(C2348&lt;10, C2348&gt;=15),1,0), IF(OR(C2348&lt;7, C2348&gt;=18),1,0))</f>
        <v/>
      </c>
      <c r="F2348" s="11" t="n">
        <v>0</v>
      </c>
      <c r="G2348" s="12">
        <f>0.35*8</f>
        <v/>
      </c>
      <c r="H2348" s="12">
        <f>F2348-G2348</f>
        <v/>
      </c>
      <c r="I2348" s="10">
        <f>IF(E2348=0,"Fora",IF(E2347=0,"Carg xar",IF(H2348&lt;0,IF(M2348&lt;0.9,"Carg FV","Stby"),IF(M2348&gt;P2348,"V2H",IF(M2348&lt;0.9,"Carg xar","Stby")))))</f>
        <v/>
      </c>
      <c r="J2348" s="12">
        <f>IF(OR(I2348="Carg FV",I2348="Carg xar"),MIN(IF(I2348="Carg FV",ABS(H2348),7.4),7.4,MAX(0,(0.9-M2348)*40)*0.95),0)</f>
        <v/>
      </c>
      <c r="K2348" s="12">
        <f>IF(I2348="V2H",MIN(MAX(0,H2348),7.4,MAX(0,(M2348-P2348)*40)*0.95),0)</f>
        <v/>
      </c>
      <c r="L2348" s="12">
        <f>IF(E2348=0,0,MAX(0,H2348-K2348))</f>
        <v/>
      </c>
      <c r="M2348" s="13">
        <f>M2347+J2347/40-IF(I2347="V2H",K2347/(0.95*40),0)-IF(E2348=0,IF(E2347=1,IF(D2348=1,30,40)*0.18/(2*40),0),0)-IF(E2348=1,IF(E2347=0,IF(D2348=1,30,40)*0.18/(2*40),0),0)</f>
        <v/>
      </c>
      <c r="N2348" s="14" t="n">
        <v>0.15</v>
      </c>
      <c r="O2348" s="15">
        <f>K2348*N2348</f>
        <v/>
      </c>
      <c r="P2348">
        <f>IF(E2348=0,0.3,IF(D2348=1,IF(C2348&gt;=Params!$B$13-3,IF(C2348&lt;Params!$B$13,Params!$B$20,0.3),0.3),IF(C2348&gt;=Params!$B$15-3,IF(C2348&lt;Params!$B$15,Params!$B$21,0.3),0.3)))</f>
        <v/>
      </c>
    </row>
    <row r="2349" ht="15" customHeight="1" s="1">
      <c r="A2349" s="9" t="n">
        <v>2346</v>
      </c>
      <c r="B2349" s="6" t="inlineStr">
        <is>
          <t>08/04</t>
        </is>
      </c>
      <c r="C2349" s="6" t="n">
        <v>17</v>
      </c>
      <c r="D2349" s="6" t="n">
        <v>0</v>
      </c>
      <c r="E2349" s="10">
        <f>IF(D2349=1, IF(OR(C2349&lt;10, C2349&gt;=15),1,0), IF(OR(C2349&lt;7, C2349&gt;=18),1,0))</f>
        <v/>
      </c>
      <c r="F2349" s="11" t="n">
        <v>0</v>
      </c>
      <c r="G2349" s="12">
        <f>0.15*8</f>
        <v/>
      </c>
      <c r="H2349" s="12">
        <f>F2349-G2349</f>
        <v/>
      </c>
      <c r="I2349" s="10">
        <f>IF(E2349=0,"Fora",IF(E2348=0,"Carg xar",IF(H2349&lt;0,IF(M2349&lt;0.9,"Carg FV","Stby"),IF(M2349&gt;P2349,"V2H",IF(M2349&lt;0.9,"Carg xar","Stby")))))</f>
        <v/>
      </c>
      <c r="J2349" s="12">
        <f>IF(OR(I2349="Carg FV",I2349="Carg xar"),MIN(IF(I2349="Carg FV",ABS(H2349),7.4),7.4,MAX(0,(0.9-M2349)*40)*0.95),0)</f>
        <v/>
      </c>
      <c r="K2349" s="12">
        <f>IF(I2349="V2H",MIN(MAX(0,H2349),7.4,MAX(0,(M2349-P2349)*40)*0.95),0)</f>
        <v/>
      </c>
      <c r="L2349" s="12">
        <f>IF(E2349=0,0,MAX(0,H2349-K2349))</f>
        <v/>
      </c>
      <c r="M2349" s="13">
        <f>M2348+J2348/40-IF(I2348="V2H",K2348/(0.95*40),0)-IF(E2349=0,IF(E2348=1,IF(D2349=1,30,40)*0.18/(2*40),0),0)-IF(E2349=1,IF(E2348=0,IF(D2349=1,30,40)*0.18/(2*40),0),0)</f>
        <v/>
      </c>
      <c r="N2349" s="14" t="n">
        <v>0.15</v>
      </c>
      <c r="O2349" s="15">
        <f>K2349*N2349</f>
        <v/>
      </c>
      <c r="P2349">
        <f>IF(E2349=0,0.3,IF(D2349=1,IF(C2349&gt;=Params!$B$13-3,IF(C2349&lt;Params!$B$13,Params!$B$20,0.3),0.3),IF(C2349&gt;=Params!$B$15-3,IF(C2349&lt;Params!$B$15,Params!$B$21,0.3),0.3)))</f>
        <v/>
      </c>
    </row>
    <row r="2350" ht="15" customHeight="1" s="1">
      <c r="A2350" s="9" t="n">
        <v>2347</v>
      </c>
      <c r="B2350" s="6" t="inlineStr">
        <is>
          <t>08/04</t>
        </is>
      </c>
      <c r="C2350" s="6" t="n">
        <v>18</v>
      </c>
      <c r="D2350" s="6" t="n">
        <v>0</v>
      </c>
      <c r="E2350" s="10">
        <f>IF(D2350=1, IF(OR(C2350&lt;10, C2350&gt;=15),1,0), IF(OR(C2350&lt;7, C2350&gt;=18),1,0))</f>
        <v/>
      </c>
      <c r="F2350" s="11" t="n">
        <v>0.116</v>
      </c>
      <c r="G2350" s="12">
        <f>0.03*8</f>
        <v/>
      </c>
      <c r="H2350" s="12">
        <f>F2350-G2350</f>
        <v/>
      </c>
      <c r="I2350" s="10">
        <f>IF(E2350=0,"Fora",IF(E2349=0,"Carg xar",IF(H2350&lt;0,IF(M2350&lt;0.9,"Carg FV","Stby"),IF(M2350&gt;P2350,"V2H",IF(M2350&lt;0.9,"Carg xar","Stby")))))</f>
        <v/>
      </c>
      <c r="J2350" s="12">
        <f>IF(OR(I2350="Carg FV",I2350="Carg xar"),MIN(IF(I2350="Carg FV",ABS(H2350),7.4),7.4,MAX(0,(0.9-M2350)*40)*0.95),0)</f>
        <v/>
      </c>
      <c r="K2350" s="12">
        <f>IF(I2350="V2H",MIN(MAX(0,H2350),7.4,MAX(0,(M2350-P2350)*40)*0.95),0)</f>
        <v/>
      </c>
      <c r="L2350" s="12">
        <f>IF(E2350=0,0,MAX(0,H2350-K2350))</f>
        <v/>
      </c>
      <c r="M2350" s="13">
        <f>M2349+J2349/40-IF(I2349="V2H",K2349/(0.95*40),0)-IF(E2350=0,IF(E2349=1,IF(D2350=1,30,40)*0.18/(2*40),0),0)-IF(E2350=1,IF(E2349=0,IF(D2350=1,30,40)*0.18/(2*40),0),0)</f>
        <v/>
      </c>
      <c r="N2350" s="14" t="n">
        <v>0.2</v>
      </c>
      <c r="O2350" s="15">
        <f>K2350*N2350</f>
        <v/>
      </c>
      <c r="P2350">
        <f>IF(E2350=0,0.3,IF(D2350=1,IF(C2350&gt;=Params!$B$13-3,IF(C2350&lt;Params!$B$13,Params!$B$20,0.3),0.3),IF(C2350&gt;=Params!$B$15-3,IF(C2350&lt;Params!$B$15,Params!$B$21,0.3),0.3)))</f>
        <v/>
      </c>
    </row>
    <row r="2351" ht="15" customHeight="1" s="1">
      <c r="A2351" s="9" t="n">
        <v>2348</v>
      </c>
      <c r="B2351" s="6" t="inlineStr">
        <is>
          <t>08/04</t>
        </is>
      </c>
      <c r="C2351" s="6" t="n">
        <v>19</v>
      </c>
      <c r="D2351" s="6" t="n">
        <v>0</v>
      </c>
      <c r="E2351" s="10">
        <f>IF(D2351=1, IF(OR(C2351&lt;10, C2351&gt;=15),1,0), IF(OR(C2351&lt;7, C2351&gt;=18),1,0))</f>
        <v/>
      </c>
      <c r="F2351" s="11" t="n">
        <v>0.455</v>
      </c>
      <c r="G2351" s="12">
        <f>0*8</f>
        <v/>
      </c>
      <c r="H2351" s="12">
        <f>F2351-G2351</f>
        <v/>
      </c>
      <c r="I2351" s="10">
        <f>IF(E2351=0,"Fora",IF(E2350=0,"Carg xar",IF(H2351&lt;0,IF(M2351&lt;0.9,"Carg FV","Stby"),IF(M2351&gt;P2351,"V2H",IF(M2351&lt;0.9,"Carg xar","Stby")))))</f>
        <v/>
      </c>
      <c r="J2351" s="12">
        <f>IF(OR(I2351="Carg FV",I2351="Carg xar"),MIN(IF(I2351="Carg FV",ABS(H2351),7.4),7.4,MAX(0,(0.9-M2351)*40)*0.95),0)</f>
        <v/>
      </c>
      <c r="K2351" s="12">
        <f>IF(I2351="V2H",MIN(MAX(0,H2351),7.4,MAX(0,(M2351-P2351)*40)*0.95),0)</f>
        <v/>
      </c>
      <c r="L2351" s="12">
        <f>IF(E2351=0,0,MAX(0,H2351-K2351))</f>
        <v/>
      </c>
      <c r="M2351" s="13">
        <f>M2350+J2350/40-IF(I2350="V2H",K2350/(0.95*40),0)-IF(E2351=0,IF(E2350=1,IF(D2351=1,30,40)*0.18/(2*40),0),0)-IF(E2351=1,IF(E2350=0,IF(D2351=1,30,40)*0.18/(2*40),0),0)</f>
        <v/>
      </c>
      <c r="N2351" s="14" t="n">
        <v>0.2</v>
      </c>
      <c r="O2351" s="15">
        <f>K2351*N2351</f>
        <v/>
      </c>
      <c r="P2351">
        <f>IF(E2351=0,0.3,IF(D2351=1,IF(C2351&gt;=Params!$B$13-3,IF(C2351&lt;Params!$B$13,Params!$B$20,0.3),0.3),IF(C2351&gt;=Params!$B$15-3,IF(C2351&lt;Params!$B$15,Params!$B$21,0.3),0.3)))</f>
        <v/>
      </c>
    </row>
    <row r="2352" ht="15" customHeight="1" s="1">
      <c r="A2352" s="9" t="n">
        <v>2349</v>
      </c>
      <c r="B2352" s="6" t="inlineStr">
        <is>
          <t>08/04</t>
        </is>
      </c>
      <c r="C2352" s="6" t="n">
        <v>20</v>
      </c>
      <c r="D2352" s="6" t="n">
        <v>0</v>
      </c>
      <c r="E2352" s="10">
        <f>IF(D2352=1, IF(OR(C2352&lt;10, C2352&gt;=15),1,0), IF(OR(C2352&lt;7, C2352&gt;=18),1,0))</f>
        <v/>
      </c>
      <c r="F2352" s="11" t="n">
        <v>0.171</v>
      </c>
      <c r="G2352" s="12">
        <f>0*8</f>
        <v/>
      </c>
      <c r="H2352" s="12">
        <f>F2352-G2352</f>
        <v/>
      </c>
      <c r="I2352" s="10">
        <f>IF(E2352=0,"Fora",IF(E2351=0,"Carg xar",IF(H2352&lt;0,IF(M2352&lt;0.9,"Carg FV","Stby"),IF(M2352&gt;P2352,"V2H",IF(M2352&lt;0.9,"Carg xar","Stby")))))</f>
        <v/>
      </c>
      <c r="J2352" s="12">
        <f>IF(OR(I2352="Carg FV",I2352="Carg xar"),MIN(IF(I2352="Carg FV",ABS(H2352),7.4),7.4,MAX(0,(0.9-M2352)*40)*0.95),0)</f>
        <v/>
      </c>
      <c r="K2352" s="12">
        <f>IF(I2352="V2H",MIN(MAX(0,H2352),7.4,MAX(0,(M2352-P2352)*40)*0.95),0)</f>
        <v/>
      </c>
      <c r="L2352" s="12">
        <f>IF(E2352=0,0,MAX(0,H2352-K2352))</f>
        <v/>
      </c>
      <c r="M2352" s="13">
        <f>M2351+J2351/40-IF(I2351="V2H",K2351/(0.95*40),0)-IF(E2352=0,IF(E2351=1,IF(D2352=1,30,40)*0.18/(2*40),0),0)-IF(E2352=1,IF(E2351=0,IF(D2352=1,30,40)*0.18/(2*40),0),0)</f>
        <v/>
      </c>
      <c r="N2352" s="14" t="n">
        <v>0.2</v>
      </c>
      <c r="O2352" s="15">
        <f>K2352*N2352</f>
        <v/>
      </c>
      <c r="P2352">
        <f>IF(E2352=0,0.3,IF(D2352=1,IF(C2352&gt;=Params!$B$13-3,IF(C2352&lt;Params!$B$13,Params!$B$20,0.3),0.3),IF(C2352&gt;=Params!$B$15-3,IF(C2352&lt;Params!$B$15,Params!$B$21,0.3),0.3)))</f>
        <v/>
      </c>
    </row>
    <row r="2353" ht="15" customHeight="1" s="1">
      <c r="A2353" s="9" t="n">
        <v>2350</v>
      </c>
      <c r="B2353" s="6" t="inlineStr">
        <is>
          <t>08/04</t>
        </is>
      </c>
      <c r="C2353" s="6" t="n">
        <v>21</v>
      </c>
      <c r="D2353" s="6" t="n">
        <v>0</v>
      </c>
      <c r="E2353" s="10">
        <f>IF(D2353=1, IF(OR(C2353&lt;10, C2353&gt;=15),1,0), IF(OR(C2353&lt;7, C2353&gt;=18),1,0))</f>
        <v/>
      </c>
      <c r="F2353" s="11" t="n">
        <v>0.189</v>
      </c>
      <c r="G2353" s="12">
        <f>0*8</f>
        <v/>
      </c>
      <c r="H2353" s="12">
        <f>F2353-G2353</f>
        <v/>
      </c>
      <c r="I2353" s="10">
        <f>IF(E2353=0,"Fora",IF(E2352=0,"Carg xar",IF(H2353&lt;0,IF(M2353&lt;0.9,"Carg FV","Stby"),IF(M2353&gt;P2353,"V2H",IF(M2353&lt;0.9,"Carg xar","Stby")))))</f>
        <v/>
      </c>
      <c r="J2353" s="12">
        <f>IF(OR(I2353="Carg FV",I2353="Carg xar"),MIN(IF(I2353="Carg FV",ABS(H2353),7.4),7.4,MAX(0,(0.9-M2353)*40)*0.95),0)</f>
        <v/>
      </c>
      <c r="K2353" s="12">
        <f>IF(I2353="V2H",MIN(MAX(0,H2353),7.4,MAX(0,(M2353-P2353)*40)*0.95),0)</f>
        <v/>
      </c>
      <c r="L2353" s="12">
        <f>IF(E2353=0,0,MAX(0,H2353-K2353))</f>
        <v/>
      </c>
      <c r="M2353" s="13">
        <f>M2352+J2352/40-IF(I2352="V2H",K2352/(0.95*40),0)-IF(E2353=0,IF(E2352=1,IF(D2353=1,30,40)*0.18/(2*40),0),0)-IF(E2353=1,IF(E2352=0,IF(D2353=1,30,40)*0.18/(2*40),0),0)</f>
        <v/>
      </c>
      <c r="N2353" s="14" t="n">
        <v>0.2</v>
      </c>
      <c r="O2353" s="15">
        <f>K2353*N2353</f>
        <v/>
      </c>
      <c r="P2353">
        <f>IF(E2353=0,0.3,IF(D2353=1,IF(C2353&gt;=Params!$B$13-3,IF(C2353&lt;Params!$B$13,Params!$B$20,0.3),0.3),IF(C2353&gt;=Params!$B$15-3,IF(C2353&lt;Params!$B$15,Params!$B$21,0.3),0.3)))</f>
        <v/>
      </c>
    </row>
    <row r="2354" ht="15" customHeight="1" s="1">
      <c r="A2354" s="9" t="n">
        <v>2351</v>
      </c>
      <c r="B2354" s="6" t="inlineStr">
        <is>
          <t>08/04</t>
        </is>
      </c>
      <c r="C2354" s="6" t="n">
        <v>22</v>
      </c>
      <c r="D2354" s="6" t="n">
        <v>0</v>
      </c>
      <c r="E2354" s="10">
        <f>IF(D2354=1, IF(OR(C2354&lt;10, C2354&gt;=15),1,0), IF(OR(C2354&lt;7, C2354&gt;=18),1,0))</f>
        <v/>
      </c>
      <c r="F2354" s="11" t="n">
        <v>0.338</v>
      </c>
      <c r="G2354" s="12">
        <f>0*8</f>
        <v/>
      </c>
      <c r="H2354" s="12">
        <f>F2354-G2354</f>
        <v/>
      </c>
      <c r="I2354" s="10">
        <f>IF(E2354=0,"Fora",IF(E2353=0,"Carg xar",IF(H2354&lt;0,IF(M2354&lt;0.9,"Carg FV","Stby"),IF(M2354&gt;P2354,"V2H",IF(M2354&lt;0.9,"Carg xar","Stby")))))</f>
        <v/>
      </c>
      <c r="J2354" s="12">
        <f>IF(OR(I2354="Carg FV",I2354="Carg xar"),MIN(IF(I2354="Carg FV",ABS(H2354),7.4),7.4,MAX(0,(0.9-M2354)*40)*0.95),0)</f>
        <v/>
      </c>
      <c r="K2354" s="12">
        <f>IF(I2354="V2H",MIN(MAX(0,H2354),7.4,MAX(0,(M2354-P2354)*40)*0.95),0)</f>
        <v/>
      </c>
      <c r="L2354" s="12">
        <f>IF(E2354=0,0,MAX(0,H2354-K2354))</f>
        <v/>
      </c>
      <c r="M2354" s="13">
        <f>M2353+J2353/40-IF(I2353="V2H",K2353/(0.95*40),0)-IF(E2354=0,IF(E2353=1,IF(D2354=1,30,40)*0.18/(2*40),0),0)-IF(E2354=1,IF(E2353=0,IF(D2354=1,30,40)*0.18/(2*40),0),0)</f>
        <v/>
      </c>
      <c r="N2354" s="14" t="n">
        <v>0.15</v>
      </c>
      <c r="O2354" s="15">
        <f>K2354*N2354</f>
        <v/>
      </c>
      <c r="P2354">
        <f>IF(E2354=0,0.3,IF(D2354=1,IF(C2354&gt;=Params!$B$13-3,IF(C2354&lt;Params!$B$13,Params!$B$20,0.3),0.3),IF(C2354&gt;=Params!$B$15-3,IF(C2354&lt;Params!$B$15,Params!$B$21,0.3),0.3)))</f>
        <v/>
      </c>
    </row>
    <row r="2355" ht="15" customHeight="1" s="1">
      <c r="A2355" s="9" t="n">
        <v>2352</v>
      </c>
      <c r="B2355" s="6" t="inlineStr">
        <is>
          <t>08/04</t>
        </is>
      </c>
      <c r="C2355" s="6" t="n">
        <v>23</v>
      </c>
      <c r="D2355" s="6" t="n">
        <v>0</v>
      </c>
      <c r="E2355" s="10">
        <f>IF(D2355=1, IF(OR(C2355&lt;10, C2355&gt;=15),1,0), IF(OR(C2355&lt;7, C2355&gt;=18),1,0))</f>
        <v/>
      </c>
      <c r="F2355" s="11" t="n">
        <v>0.42</v>
      </c>
      <c r="G2355" s="12">
        <f>0*8</f>
        <v/>
      </c>
      <c r="H2355" s="12">
        <f>F2355-G2355</f>
        <v/>
      </c>
      <c r="I2355" s="10">
        <f>IF(E2355=0,"Fora",IF(E2354=0,"Carg xar",IF(H2355&lt;0,IF(M2355&lt;0.9,"Carg FV","Stby"),IF(M2355&gt;P2355,"V2H",IF(M2355&lt;0.9,"Carg xar","Stby")))))</f>
        <v/>
      </c>
      <c r="J2355" s="12">
        <f>IF(OR(I2355="Carg FV",I2355="Carg xar"),MIN(IF(I2355="Carg FV",ABS(H2355),7.4),7.4,MAX(0,(0.9-M2355)*40)*0.95),0)</f>
        <v/>
      </c>
      <c r="K2355" s="12">
        <f>IF(I2355="V2H",MIN(MAX(0,H2355),7.4,MAX(0,(M2355-P2355)*40)*0.95),0)</f>
        <v/>
      </c>
      <c r="L2355" s="12">
        <f>IF(E2355=0,0,MAX(0,H2355-K2355))</f>
        <v/>
      </c>
      <c r="M2355" s="13">
        <f>M2354+J2354/40-IF(I2354="V2H",K2354/(0.95*40),0)-IF(E2355=0,IF(E2354=1,IF(D2355=1,30,40)*0.18/(2*40),0),0)-IF(E2355=1,IF(E2354=0,IF(D2355=1,30,40)*0.18/(2*40),0),0)</f>
        <v/>
      </c>
      <c r="N2355" s="14" t="n">
        <v>0.15</v>
      </c>
      <c r="O2355" s="15">
        <f>K2355*N2355</f>
        <v/>
      </c>
      <c r="P2355">
        <f>IF(E2355=0,0.3,IF(D2355=1,IF(C2355&gt;=Params!$B$13-3,IF(C2355&lt;Params!$B$13,Params!$B$20,0.3),0.3),IF(C2355&gt;=Params!$B$15-3,IF(C2355&lt;Params!$B$15,Params!$B$21,0.3),0.3)))</f>
        <v/>
      </c>
    </row>
    <row r="2356" ht="15" customHeight="1" s="1">
      <c r="A2356" s="9" t="n">
        <v>2353</v>
      </c>
      <c r="B2356" s="6" t="inlineStr">
        <is>
          <t>09/04</t>
        </is>
      </c>
      <c r="C2356" s="6" t="n">
        <v>0</v>
      </c>
      <c r="D2356" s="6" t="n">
        <v>0</v>
      </c>
      <c r="E2356" s="10">
        <f>IF(D2356=1, IF(OR(C2356&lt;10, C2356&gt;=15),1,0), IF(OR(C2356&lt;7, C2356&gt;=18),1,0))</f>
        <v/>
      </c>
      <c r="F2356" s="11" t="n">
        <v>0.86</v>
      </c>
      <c r="G2356" s="12">
        <f>0*8</f>
        <v/>
      </c>
      <c r="H2356" s="12">
        <f>F2356-G2356</f>
        <v/>
      </c>
      <c r="I2356" s="10">
        <f>IF(E2356=0,"Fora",IF(E2355=0,"Carg xar",IF(H2356&lt;0,IF(M2356&lt;0.9,"Carg FV","Stby"),IF(M2356&gt;P2356,"V2H",IF(M2356&lt;0.9,"Carg xar","Stby")))))</f>
        <v/>
      </c>
      <c r="J2356" s="12">
        <f>IF(OR(I2356="Carg FV",I2356="Carg xar"),MIN(IF(I2356="Carg FV",ABS(H2356),7.4),7.4,MAX(0,(0.9-M2356)*40)*0.95),0)</f>
        <v/>
      </c>
      <c r="K2356" s="12">
        <f>IF(I2356="V2H",MIN(MAX(0,H2356),7.4,MAX(0,(M2356-P2356)*40)*0.95),0)</f>
        <v/>
      </c>
      <c r="L2356" s="12">
        <f>IF(E2356=0,0,MAX(0,H2356-K2356))</f>
        <v/>
      </c>
      <c r="M2356" s="13">
        <f>M2355+J2355/40-IF(I2355="V2H",K2355/(0.95*40),0)-IF(E2356=0,IF(E2355=1,IF(D2356=1,30,40)*0.18/(2*40),0),0)-IF(E2356=1,IF(E2355=0,IF(D2356=1,30,40)*0.18/(2*40),0),0)</f>
        <v/>
      </c>
      <c r="N2356" s="14" t="n">
        <v>0.09</v>
      </c>
      <c r="O2356" s="15">
        <f>K2356*N2356</f>
        <v/>
      </c>
      <c r="P2356">
        <f>IF(E2356=0,0.3,IF(D2356=1,IF(C2356&gt;=Params!$B$13-3,IF(C2356&lt;Params!$B$13,Params!$B$20,0.3),0.3),IF(C2356&gt;=Params!$B$15-3,IF(C2356&lt;Params!$B$15,Params!$B$21,0.3),0.3)))</f>
        <v/>
      </c>
    </row>
    <row r="2357" ht="15" customHeight="1" s="1">
      <c r="A2357" s="9" t="n">
        <v>2354</v>
      </c>
      <c r="B2357" s="6" t="inlineStr">
        <is>
          <t>09/04</t>
        </is>
      </c>
      <c r="C2357" s="6" t="n">
        <v>1</v>
      </c>
      <c r="D2357" s="6" t="n">
        <v>0</v>
      </c>
      <c r="E2357" s="10">
        <f>IF(D2357=1, IF(OR(C2357&lt;10, C2357&gt;=15),1,0), IF(OR(C2357&lt;7, C2357&gt;=18),1,0))</f>
        <v/>
      </c>
      <c r="F2357" s="11" t="n">
        <v>2.405</v>
      </c>
      <c r="G2357" s="12">
        <f>0*8</f>
        <v/>
      </c>
      <c r="H2357" s="12">
        <f>F2357-G2357</f>
        <v/>
      </c>
      <c r="I2357" s="10">
        <f>IF(E2357=0,"Fora",IF(E2356=0,"Carg xar",IF(H2357&lt;0,IF(M2357&lt;0.9,"Carg FV","Stby"),IF(M2357&gt;P2357,"V2H",IF(M2357&lt;0.9,"Carg xar","Stby")))))</f>
        <v/>
      </c>
      <c r="J2357" s="12">
        <f>IF(OR(I2357="Carg FV",I2357="Carg xar"),MIN(IF(I2357="Carg FV",ABS(H2357),7.4),7.4,MAX(0,(0.9-M2357)*40)*0.95),0)</f>
        <v/>
      </c>
      <c r="K2357" s="12">
        <f>IF(I2357="V2H",MIN(MAX(0,H2357),7.4,MAX(0,(M2357-P2357)*40)*0.95),0)</f>
        <v/>
      </c>
      <c r="L2357" s="12">
        <f>IF(E2357=0,0,MAX(0,H2357-K2357))</f>
        <v/>
      </c>
      <c r="M2357" s="13">
        <f>M2356+J2356/40-IF(I2356="V2H",K2356/(0.95*40),0)-IF(E2357=0,IF(E2356=1,IF(D2357=1,30,40)*0.18/(2*40),0),0)-IF(E2357=1,IF(E2356=0,IF(D2357=1,30,40)*0.18/(2*40),0),0)</f>
        <v/>
      </c>
      <c r="N2357" s="14" t="n">
        <v>0.09</v>
      </c>
      <c r="O2357" s="15">
        <f>K2357*N2357</f>
        <v/>
      </c>
      <c r="P2357">
        <f>IF(E2357=0,0.3,IF(D2357=1,IF(C2357&gt;=Params!$B$13-3,IF(C2357&lt;Params!$B$13,Params!$B$20,0.3),0.3),IF(C2357&gt;=Params!$B$15-3,IF(C2357&lt;Params!$B$15,Params!$B$21,0.3),0.3)))</f>
        <v/>
      </c>
    </row>
    <row r="2358" ht="15" customHeight="1" s="1">
      <c r="A2358" s="9" t="n">
        <v>2355</v>
      </c>
      <c r="B2358" s="6" t="inlineStr">
        <is>
          <t>09/04</t>
        </is>
      </c>
      <c r="C2358" s="6" t="n">
        <v>2</v>
      </c>
      <c r="D2358" s="6" t="n">
        <v>0</v>
      </c>
      <c r="E2358" s="10">
        <f>IF(D2358=1, IF(OR(C2358&lt;10, C2358&gt;=15),1,0), IF(OR(C2358&lt;7, C2358&gt;=18),1,0))</f>
        <v/>
      </c>
      <c r="F2358" s="11" t="n">
        <v>2.329</v>
      </c>
      <c r="G2358" s="12">
        <f>0*8</f>
        <v/>
      </c>
      <c r="H2358" s="12">
        <f>F2358-G2358</f>
        <v/>
      </c>
      <c r="I2358" s="10">
        <f>IF(E2358=0,"Fora",IF(E2357=0,"Carg xar",IF(H2358&lt;0,IF(M2358&lt;0.9,"Carg FV","Stby"),IF(M2358&gt;P2358,"V2H",IF(M2358&lt;0.9,"Carg xar","Stby")))))</f>
        <v/>
      </c>
      <c r="J2358" s="12">
        <f>IF(OR(I2358="Carg FV",I2358="Carg xar"),MIN(IF(I2358="Carg FV",ABS(H2358),7.4),7.4,MAX(0,(0.9-M2358)*40)*0.95),0)</f>
        <v/>
      </c>
      <c r="K2358" s="12">
        <f>IF(I2358="V2H",MIN(MAX(0,H2358),7.4,MAX(0,(M2358-P2358)*40)*0.95),0)</f>
        <v/>
      </c>
      <c r="L2358" s="12">
        <f>IF(E2358=0,0,MAX(0,H2358-K2358))</f>
        <v/>
      </c>
      <c r="M2358" s="13">
        <f>M2357+J2357/40-IF(I2357="V2H",K2357/(0.95*40),0)-IF(E2358=0,IF(E2357=1,IF(D2358=1,30,40)*0.18/(2*40),0),0)-IF(E2358=1,IF(E2357=0,IF(D2358=1,30,40)*0.18/(2*40),0),0)</f>
        <v/>
      </c>
      <c r="N2358" s="14" t="n">
        <v>0.09</v>
      </c>
      <c r="O2358" s="15">
        <f>K2358*N2358</f>
        <v/>
      </c>
      <c r="P2358">
        <f>IF(E2358=0,0.3,IF(D2358=1,IF(C2358&gt;=Params!$B$13-3,IF(C2358&lt;Params!$B$13,Params!$B$20,0.3),0.3),IF(C2358&gt;=Params!$B$15-3,IF(C2358&lt;Params!$B$15,Params!$B$21,0.3),0.3)))</f>
        <v/>
      </c>
    </row>
    <row r="2359" ht="15" customHeight="1" s="1">
      <c r="A2359" s="9" t="n">
        <v>2356</v>
      </c>
      <c r="B2359" s="6" t="inlineStr">
        <is>
          <t>09/04</t>
        </is>
      </c>
      <c r="C2359" s="6" t="n">
        <v>3</v>
      </c>
      <c r="D2359" s="6" t="n">
        <v>0</v>
      </c>
      <c r="E2359" s="10">
        <f>IF(D2359=1, IF(OR(C2359&lt;10, C2359&gt;=15),1,0), IF(OR(C2359&lt;7, C2359&gt;=18),1,0))</f>
        <v/>
      </c>
      <c r="F2359" s="11" t="n">
        <v>1.809</v>
      </c>
      <c r="G2359" s="12">
        <f>0*8</f>
        <v/>
      </c>
      <c r="H2359" s="12">
        <f>F2359-G2359</f>
        <v/>
      </c>
      <c r="I2359" s="10">
        <f>IF(E2359=0,"Fora",IF(E2358=0,"Carg xar",IF(H2359&lt;0,IF(M2359&lt;0.9,"Carg FV","Stby"),IF(M2359&gt;P2359,"V2H",IF(M2359&lt;0.9,"Carg xar","Stby")))))</f>
        <v/>
      </c>
      <c r="J2359" s="12">
        <f>IF(OR(I2359="Carg FV",I2359="Carg xar"),MIN(IF(I2359="Carg FV",ABS(H2359),7.4),7.4,MAX(0,(0.9-M2359)*40)*0.95),0)</f>
        <v/>
      </c>
      <c r="K2359" s="12">
        <f>IF(I2359="V2H",MIN(MAX(0,H2359),7.4,MAX(0,(M2359-P2359)*40)*0.95),0)</f>
        <v/>
      </c>
      <c r="L2359" s="12">
        <f>IF(E2359=0,0,MAX(0,H2359-K2359))</f>
        <v/>
      </c>
      <c r="M2359" s="13">
        <f>M2358+J2358/40-IF(I2358="V2H",K2358/(0.95*40),0)-IF(E2359=0,IF(E2358=1,IF(D2359=1,30,40)*0.18/(2*40),0),0)-IF(E2359=1,IF(E2358=0,IF(D2359=1,30,40)*0.18/(2*40),0),0)</f>
        <v/>
      </c>
      <c r="N2359" s="14" t="n">
        <v>0.09</v>
      </c>
      <c r="O2359" s="15">
        <f>K2359*N2359</f>
        <v/>
      </c>
      <c r="P2359">
        <f>IF(E2359=0,0.3,IF(D2359=1,IF(C2359&gt;=Params!$B$13-3,IF(C2359&lt;Params!$B$13,Params!$B$20,0.3),0.3),IF(C2359&gt;=Params!$B$15-3,IF(C2359&lt;Params!$B$15,Params!$B$21,0.3),0.3)))</f>
        <v/>
      </c>
    </row>
    <row r="2360" ht="15" customHeight="1" s="1">
      <c r="A2360" s="9" t="n">
        <v>2357</v>
      </c>
      <c r="B2360" s="6" t="inlineStr">
        <is>
          <t>09/04</t>
        </is>
      </c>
      <c r="C2360" s="6" t="n">
        <v>4</v>
      </c>
      <c r="D2360" s="6" t="n">
        <v>0</v>
      </c>
      <c r="E2360" s="10">
        <f>IF(D2360=1, IF(OR(C2360&lt;10, C2360&gt;=15),1,0), IF(OR(C2360&lt;7, C2360&gt;=18),1,0))</f>
        <v/>
      </c>
      <c r="F2360" s="11" t="n">
        <v>1.617</v>
      </c>
      <c r="G2360" s="12">
        <f>0*8</f>
        <v/>
      </c>
      <c r="H2360" s="12">
        <f>F2360-G2360</f>
        <v/>
      </c>
      <c r="I2360" s="10">
        <f>IF(E2360=0,"Fora",IF(E2359=0,"Carg xar",IF(H2360&lt;0,IF(M2360&lt;0.9,"Carg FV","Stby"),IF(M2360&gt;P2360,"V2H",IF(M2360&lt;0.9,"Carg xar","Stby")))))</f>
        <v/>
      </c>
      <c r="J2360" s="12">
        <f>IF(OR(I2360="Carg FV",I2360="Carg xar"),MIN(IF(I2360="Carg FV",ABS(H2360),7.4),7.4,MAX(0,(0.9-M2360)*40)*0.95),0)</f>
        <v/>
      </c>
      <c r="K2360" s="12">
        <f>IF(I2360="V2H",MIN(MAX(0,H2360),7.4,MAX(0,(M2360-P2360)*40)*0.95),0)</f>
        <v/>
      </c>
      <c r="L2360" s="12">
        <f>IF(E2360=0,0,MAX(0,H2360-K2360))</f>
        <v/>
      </c>
      <c r="M2360" s="13">
        <f>M2359+J2359/40-IF(I2359="V2H",K2359/(0.95*40),0)-IF(E2360=0,IF(E2359=1,IF(D2360=1,30,40)*0.18/(2*40),0),0)-IF(E2360=1,IF(E2359=0,IF(D2360=1,30,40)*0.18/(2*40),0),0)</f>
        <v/>
      </c>
      <c r="N2360" s="14" t="n">
        <v>0.09</v>
      </c>
      <c r="O2360" s="15">
        <f>K2360*N2360</f>
        <v/>
      </c>
      <c r="P2360">
        <f>IF(E2360=0,0.3,IF(D2360=1,IF(C2360&gt;=Params!$B$13-3,IF(C2360&lt;Params!$B$13,Params!$B$20,0.3),0.3),IF(C2360&gt;=Params!$B$15-3,IF(C2360&lt;Params!$B$15,Params!$B$21,0.3),0.3)))</f>
        <v/>
      </c>
    </row>
    <row r="2361" ht="15" customHeight="1" s="1">
      <c r="A2361" s="9" t="n">
        <v>2358</v>
      </c>
      <c r="B2361" s="6" t="inlineStr">
        <is>
          <t>09/04</t>
        </is>
      </c>
      <c r="C2361" s="6" t="n">
        <v>5</v>
      </c>
      <c r="D2361" s="6" t="n">
        <v>0</v>
      </c>
      <c r="E2361" s="10">
        <f>IF(D2361=1, IF(OR(C2361&lt;10, C2361&gt;=15),1,0), IF(OR(C2361&lt;7, C2361&gt;=18),1,0))</f>
        <v/>
      </c>
      <c r="F2361" s="11" t="n">
        <v>1.583</v>
      </c>
      <c r="G2361" s="12">
        <f>0*8</f>
        <v/>
      </c>
      <c r="H2361" s="12">
        <f>F2361-G2361</f>
        <v/>
      </c>
      <c r="I2361" s="10">
        <f>IF(E2361=0,"Fora",IF(E2360=0,"Carg xar",IF(H2361&lt;0,IF(M2361&lt;0.9,"Carg FV","Stby"),IF(M2361&gt;P2361,"V2H",IF(M2361&lt;0.9,"Carg xar","Stby")))))</f>
        <v/>
      </c>
      <c r="J2361" s="12">
        <f>IF(OR(I2361="Carg FV",I2361="Carg xar"),MIN(IF(I2361="Carg FV",ABS(H2361),7.4),7.4,MAX(0,(0.9-M2361)*40)*0.95),0)</f>
        <v/>
      </c>
      <c r="K2361" s="12">
        <f>IF(I2361="V2H",MIN(MAX(0,H2361),7.4,MAX(0,(M2361-P2361)*40)*0.95),0)</f>
        <v/>
      </c>
      <c r="L2361" s="12">
        <f>IF(E2361=0,0,MAX(0,H2361-K2361))</f>
        <v/>
      </c>
      <c r="M2361" s="13">
        <f>M2360+J2360/40-IF(I2360="V2H",K2360/(0.95*40),0)-IF(E2361=0,IF(E2360=1,IF(D2361=1,30,40)*0.18/(2*40),0),0)-IF(E2361=1,IF(E2360=0,IF(D2361=1,30,40)*0.18/(2*40),0),0)</f>
        <v/>
      </c>
      <c r="N2361" s="14" t="n">
        <v>0.09</v>
      </c>
      <c r="O2361" s="15">
        <f>K2361*N2361</f>
        <v/>
      </c>
      <c r="P2361">
        <f>IF(E2361=0,0.3,IF(D2361=1,IF(C2361&gt;=Params!$B$13-3,IF(C2361&lt;Params!$B$13,Params!$B$20,0.3),0.3),IF(C2361&gt;=Params!$B$15-3,IF(C2361&lt;Params!$B$15,Params!$B$21,0.3),0.3)))</f>
        <v/>
      </c>
    </row>
    <row r="2362" ht="15" customHeight="1" s="1">
      <c r="A2362" s="9" t="n">
        <v>2359</v>
      </c>
      <c r="B2362" s="6" t="inlineStr">
        <is>
          <t>09/04</t>
        </is>
      </c>
      <c r="C2362" s="6" t="n">
        <v>6</v>
      </c>
      <c r="D2362" s="6" t="n">
        <v>0</v>
      </c>
      <c r="E2362" s="10">
        <f>IF(D2362=1, IF(OR(C2362&lt;10, C2362&gt;=15),1,0), IF(OR(C2362&lt;7, C2362&gt;=18),1,0))</f>
        <v/>
      </c>
      <c r="F2362" s="11" t="n">
        <v>1.582</v>
      </c>
      <c r="G2362" s="12">
        <f>0*8</f>
        <v/>
      </c>
      <c r="H2362" s="12">
        <f>F2362-G2362</f>
        <v/>
      </c>
      <c r="I2362" s="10">
        <f>IF(E2362=0,"Fora",IF(E2361=0,"Carg xar",IF(H2362&lt;0,IF(M2362&lt;0.9,"Carg FV","Stby"),IF(M2362&gt;P2362,"V2H",IF(M2362&lt;0.9,"Carg xar","Stby")))))</f>
        <v/>
      </c>
      <c r="J2362" s="12">
        <f>IF(OR(I2362="Carg FV",I2362="Carg xar"),MIN(IF(I2362="Carg FV",ABS(H2362),7.4),7.4,MAX(0,(0.9-M2362)*40)*0.95),0)</f>
        <v/>
      </c>
      <c r="K2362" s="12">
        <f>IF(I2362="V2H",MIN(MAX(0,H2362),7.4,MAX(0,(M2362-P2362)*40)*0.95),0)</f>
        <v/>
      </c>
      <c r="L2362" s="12">
        <f>IF(E2362=0,0,MAX(0,H2362-K2362))</f>
        <v/>
      </c>
      <c r="M2362" s="13">
        <f>M2361+J2361/40-IF(I2361="V2H",K2361/(0.95*40),0)-IF(E2362=0,IF(E2361=1,IF(D2362=1,30,40)*0.18/(2*40),0),0)-IF(E2362=1,IF(E2361=0,IF(D2362=1,30,40)*0.18/(2*40),0),0)</f>
        <v/>
      </c>
      <c r="N2362" s="14" t="n">
        <v>0.09</v>
      </c>
      <c r="O2362" s="15">
        <f>K2362*N2362</f>
        <v/>
      </c>
      <c r="P2362">
        <f>IF(E2362=0,0.3,IF(D2362=1,IF(C2362&gt;=Params!$B$13-3,IF(C2362&lt;Params!$B$13,Params!$B$20,0.3),0.3),IF(C2362&gt;=Params!$B$15-3,IF(C2362&lt;Params!$B$15,Params!$B$21,0.3),0.3)))</f>
        <v/>
      </c>
    </row>
    <row r="2363" ht="15" customHeight="1" s="1">
      <c r="A2363" s="9" t="n">
        <v>2360</v>
      </c>
      <c r="B2363" s="6" t="inlineStr">
        <is>
          <t>09/04</t>
        </is>
      </c>
      <c r="C2363" s="6" t="n">
        <v>7</v>
      </c>
      <c r="D2363" s="6" t="n">
        <v>0</v>
      </c>
      <c r="E2363" s="10">
        <f>IF(D2363=1, IF(OR(C2363&lt;10, C2363&gt;=15),1,0), IF(OR(C2363&lt;7, C2363&gt;=18),1,0))</f>
        <v/>
      </c>
      <c r="F2363" s="11" t="n">
        <v>2.14</v>
      </c>
      <c r="G2363" s="12">
        <f>0.08*8</f>
        <v/>
      </c>
      <c r="H2363" s="12">
        <f>F2363-G2363</f>
        <v/>
      </c>
      <c r="I2363" s="10">
        <f>IF(E2363=0,"Fora",IF(E2362=0,"Carg xar",IF(H2363&lt;0,IF(M2363&lt;0.9,"Carg FV","Stby"),IF(M2363&gt;P2363,"V2H",IF(M2363&lt;0.9,"Carg xar","Stby")))))</f>
        <v/>
      </c>
      <c r="J2363" s="12">
        <f>IF(OR(I2363="Carg FV",I2363="Carg xar"),MIN(IF(I2363="Carg FV",ABS(H2363),7.4),7.4,MAX(0,(0.9-M2363)*40)*0.95),0)</f>
        <v/>
      </c>
      <c r="K2363" s="12">
        <f>IF(I2363="V2H",MIN(MAX(0,H2363),7.4,MAX(0,(M2363-P2363)*40)*0.95),0)</f>
        <v/>
      </c>
      <c r="L2363" s="12">
        <f>IF(E2363=0,0,MAX(0,H2363-K2363))</f>
        <v/>
      </c>
      <c r="M2363" s="13">
        <f>M2362+J2362/40-IF(I2362="V2H",K2362/(0.95*40),0)-IF(E2363=0,IF(E2362=1,IF(D2363=1,30,40)*0.18/(2*40),0),0)-IF(E2363=1,IF(E2362=0,IF(D2363=1,30,40)*0.18/(2*40),0),0)</f>
        <v/>
      </c>
      <c r="N2363" s="14" t="n">
        <v>0.09</v>
      </c>
      <c r="O2363" s="15">
        <f>K2363*N2363</f>
        <v/>
      </c>
      <c r="P2363">
        <f>IF(E2363=0,0.3,IF(D2363=1,IF(C2363&gt;=Params!$B$13-3,IF(C2363&lt;Params!$B$13,Params!$B$20,0.3),0.3),IF(C2363&gt;=Params!$B$15-3,IF(C2363&lt;Params!$B$15,Params!$B$21,0.3),0.3)))</f>
        <v/>
      </c>
    </row>
    <row r="2364" ht="15" customHeight="1" s="1">
      <c r="A2364" s="9" t="n">
        <v>2361</v>
      </c>
      <c r="B2364" s="6" t="inlineStr">
        <is>
          <t>09/04</t>
        </is>
      </c>
      <c r="C2364" s="6" t="n">
        <v>8</v>
      </c>
      <c r="D2364" s="6" t="n">
        <v>0</v>
      </c>
      <c r="E2364" s="10">
        <f>IF(D2364=1, IF(OR(C2364&lt;10, C2364&gt;=15),1,0), IF(OR(C2364&lt;7, C2364&gt;=18),1,0))</f>
        <v/>
      </c>
      <c r="F2364" s="11" t="n">
        <v>1.996</v>
      </c>
      <c r="G2364" s="12">
        <f>0.22*8</f>
        <v/>
      </c>
      <c r="H2364" s="12">
        <f>F2364-G2364</f>
        <v/>
      </c>
      <c r="I2364" s="10">
        <f>IF(E2364=0,"Fora",IF(E2363=0,"Carg xar",IF(H2364&lt;0,IF(M2364&lt;0.9,"Carg FV","Stby"),IF(M2364&gt;P2364,"V2H",IF(M2364&lt;0.9,"Carg xar","Stby")))))</f>
        <v/>
      </c>
      <c r="J2364" s="12">
        <f>IF(OR(I2364="Carg FV",I2364="Carg xar"),MIN(IF(I2364="Carg FV",ABS(H2364),7.4),7.4,MAX(0,(0.9-M2364)*40)*0.95),0)</f>
        <v/>
      </c>
      <c r="K2364" s="12">
        <f>IF(I2364="V2H",MIN(MAX(0,H2364),7.4,MAX(0,(M2364-P2364)*40)*0.95),0)</f>
        <v/>
      </c>
      <c r="L2364" s="12">
        <f>IF(E2364=0,0,MAX(0,H2364-K2364))</f>
        <v/>
      </c>
      <c r="M2364" s="13">
        <f>M2363+J2363/40-IF(I2363="V2H",K2363/(0.95*40),0)-IF(E2364=0,IF(E2363=1,IF(D2364=1,30,40)*0.18/(2*40),0),0)-IF(E2364=1,IF(E2363=0,IF(D2364=1,30,40)*0.18/(2*40),0),0)</f>
        <v/>
      </c>
      <c r="N2364" s="14" t="n">
        <v>0.15</v>
      </c>
      <c r="O2364" s="15">
        <f>K2364*N2364</f>
        <v/>
      </c>
      <c r="P2364">
        <f>IF(E2364=0,0.3,IF(D2364=1,IF(C2364&gt;=Params!$B$13-3,IF(C2364&lt;Params!$B$13,Params!$B$20,0.3),0.3),IF(C2364&gt;=Params!$B$15-3,IF(C2364&lt;Params!$B$15,Params!$B$21,0.3),0.3)))</f>
        <v/>
      </c>
    </row>
    <row r="2365" ht="15" customHeight="1" s="1">
      <c r="A2365" s="9" t="n">
        <v>2362</v>
      </c>
      <c r="B2365" s="6" t="inlineStr">
        <is>
          <t>09/04</t>
        </is>
      </c>
      <c r="C2365" s="6" t="n">
        <v>9</v>
      </c>
      <c r="D2365" s="6" t="n">
        <v>0</v>
      </c>
      <c r="E2365" s="10">
        <f>IF(D2365=1, IF(OR(C2365&lt;10, C2365&gt;=15),1,0), IF(OR(C2365&lt;7, C2365&gt;=18),1,0))</f>
        <v/>
      </c>
      <c r="F2365" s="11" t="n">
        <v>0</v>
      </c>
      <c r="G2365" s="12">
        <f>0.42*8</f>
        <v/>
      </c>
      <c r="H2365" s="12">
        <f>F2365-G2365</f>
        <v/>
      </c>
      <c r="I2365" s="10">
        <f>IF(E2365=0,"Fora",IF(E2364=0,"Carg xar",IF(H2365&lt;0,IF(M2365&lt;0.9,"Carg FV","Stby"),IF(M2365&gt;P2365,"V2H",IF(M2365&lt;0.9,"Carg xar","Stby")))))</f>
        <v/>
      </c>
      <c r="J2365" s="12">
        <f>IF(OR(I2365="Carg FV",I2365="Carg xar"),MIN(IF(I2365="Carg FV",ABS(H2365),7.4),7.4,MAX(0,(0.9-M2365)*40)*0.95),0)</f>
        <v/>
      </c>
      <c r="K2365" s="12">
        <f>IF(I2365="V2H",MIN(MAX(0,H2365),7.4,MAX(0,(M2365-P2365)*40)*0.95),0)</f>
        <v/>
      </c>
      <c r="L2365" s="12">
        <f>IF(E2365=0,0,MAX(0,H2365-K2365))</f>
        <v/>
      </c>
      <c r="M2365" s="13">
        <f>M2364+J2364/40-IF(I2364="V2H",K2364/(0.95*40),0)-IF(E2365=0,IF(E2364=1,IF(D2365=1,30,40)*0.18/(2*40),0),0)-IF(E2365=1,IF(E2364=0,IF(D2365=1,30,40)*0.18/(2*40),0),0)</f>
        <v/>
      </c>
      <c r="N2365" s="14" t="n">
        <v>0.15</v>
      </c>
      <c r="O2365" s="15">
        <f>K2365*N2365</f>
        <v/>
      </c>
      <c r="P2365">
        <f>IF(E2365=0,0.3,IF(D2365=1,IF(C2365&gt;=Params!$B$13-3,IF(C2365&lt;Params!$B$13,Params!$B$20,0.3),0.3),IF(C2365&gt;=Params!$B$15-3,IF(C2365&lt;Params!$B$15,Params!$B$21,0.3),0.3)))</f>
        <v/>
      </c>
    </row>
    <row r="2366" ht="15" customHeight="1" s="1">
      <c r="A2366" s="9" t="n">
        <v>2363</v>
      </c>
      <c r="B2366" s="6" t="inlineStr">
        <is>
          <t>09/04</t>
        </is>
      </c>
      <c r="C2366" s="6" t="n">
        <v>10</v>
      </c>
      <c r="D2366" s="6" t="n">
        <v>0</v>
      </c>
      <c r="E2366" s="10">
        <f>IF(D2366=1, IF(OR(C2366&lt;10, C2366&gt;=15),1,0), IF(OR(C2366&lt;7, C2366&gt;=18),1,0))</f>
        <v/>
      </c>
      <c r="F2366" s="11" t="n">
        <v>0</v>
      </c>
      <c r="G2366" s="12">
        <f>0.62*8</f>
        <v/>
      </c>
      <c r="H2366" s="12">
        <f>F2366-G2366</f>
        <v/>
      </c>
      <c r="I2366" s="10">
        <f>IF(E2366=0,"Fora",IF(E2365=0,"Carg xar",IF(H2366&lt;0,IF(M2366&lt;0.9,"Carg FV","Stby"),IF(M2366&gt;P2366,"V2H",IF(M2366&lt;0.9,"Carg xar","Stby")))))</f>
        <v/>
      </c>
      <c r="J2366" s="12">
        <f>IF(OR(I2366="Carg FV",I2366="Carg xar"),MIN(IF(I2366="Carg FV",ABS(H2366),7.4),7.4,MAX(0,(0.9-M2366)*40)*0.95),0)</f>
        <v/>
      </c>
      <c r="K2366" s="12">
        <f>IF(I2366="V2H",MIN(MAX(0,H2366),7.4,MAX(0,(M2366-P2366)*40)*0.95),0)</f>
        <v/>
      </c>
      <c r="L2366" s="12">
        <f>IF(E2366=0,0,MAX(0,H2366-K2366))</f>
        <v/>
      </c>
      <c r="M2366" s="13">
        <f>M2365+J2365/40-IF(I2365="V2H",K2365/(0.95*40),0)-IF(E2366=0,IF(E2365=1,IF(D2366=1,30,40)*0.18/(2*40),0),0)-IF(E2366=1,IF(E2365=0,IF(D2366=1,30,40)*0.18/(2*40),0),0)</f>
        <v/>
      </c>
      <c r="N2366" s="14" t="n">
        <v>0.2</v>
      </c>
      <c r="O2366" s="15">
        <f>K2366*N2366</f>
        <v/>
      </c>
      <c r="P2366">
        <f>IF(E2366=0,0.3,IF(D2366=1,IF(C2366&gt;=Params!$B$13-3,IF(C2366&lt;Params!$B$13,Params!$B$20,0.3),0.3),IF(C2366&gt;=Params!$B$15-3,IF(C2366&lt;Params!$B$15,Params!$B$21,0.3),0.3)))</f>
        <v/>
      </c>
    </row>
    <row r="2367" ht="15" customHeight="1" s="1">
      <c r="A2367" s="9" t="n">
        <v>2364</v>
      </c>
      <c r="B2367" s="6" t="inlineStr">
        <is>
          <t>09/04</t>
        </is>
      </c>
      <c r="C2367" s="6" t="n">
        <v>11</v>
      </c>
      <c r="D2367" s="6" t="n">
        <v>0</v>
      </c>
      <c r="E2367" s="10">
        <f>IF(D2367=1, IF(OR(C2367&lt;10, C2367&gt;=15),1,0), IF(OR(C2367&lt;7, C2367&gt;=18),1,0))</f>
        <v/>
      </c>
      <c r="F2367" s="11" t="n">
        <v>0</v>
      </c>
      <c r="G2367" s="12">
        <f>0.78*8</f>
        <v/>
      </c>
      <c r="H2367" s="12">
        <f>F2367-G2367</f>
        <v/>
      </c>
      <c r="I2367" s="10">
        <f>IF(E2367=0,"Fora",IF(E2366=0,"Carg xar",IF(H2367&lt;0,IF(M2367&lt;0.9,"Carg FV","Stby"),IF(M2367&gt;P2367,"V2H",IF(M2367&lt;0.9,"Carg xar","Stby")))))</f>
        <v/>
      </c>
      <c r="J2367" s="12">
        <f>IF(OR(I2367="Carg FV",I2367="Carg xar"),MIN(IF(I2367="Carg FV",ABS(H2367),7.4),7.4,MAX(0,(0.9-M2367)*40)*0.95),0)</f>
        <v/>
      </c>
      <c r="K2367" s="12">
        <f>IF(I2367="V2H",MIN(MAX(0,H2367),7.4,MAX(0,(M2367-P2367)*40)*0.95),0)</f>
        <v/>
      </c>
      <c r="L2367" s="12">
        <f>IF(E2367=0,0,MAX(0,H2367-K2367))</f>
        <v/>
      </c>
      <c r="M2367" s="13">
        <f>M2366+J2366/40-IF(I2366="V2H",K2366/(0.95*40),0)-IF(E2367=0,IF(E2366=1,IF(D2367=1,30,40)*0.18/(2*40),0),0)-IF(E2367=1,IF(E2366=0,IF(D2367=1,30,40)*0.18/(2*40),0),0)</f>
        <v/>
      </c>
      <c r="N2367" s="14" t="n">
        <v>0.2</v>
      </c>
      <c r="O2367" s="15">
        <f>K2367*N2367</f>
        <v/>
      </c>
      <c r="P2367">
        <f>IF(E2367=0,0.3,IF(D2367=1,IF(C2367&gt;=Params!$B$13-3,IF(C2367&lt;Params!$B$13,Params!$B$20,0.3),0.3),IF(C2367&gt;=Params!$B$15-3,IF(C2367&lt;Params!$B$15,Params!$B$21,0.3),0.3)))</f>
        <v/>
      </c>
    </row>
    <row r="2368" ht="15" customHeight="1" s="1">
      <c r="A2368" s="9" t="n">
        <v>2365</v>
      </c>
      <c r="B2368" s="6" t="inlineStr">
        <is>
          <t>09/04</t>
        </is>
      </c>
      <c r="C2368" s="6" t="n">
        <v>12</v>
      </c>
      <c r="D2368" s="6" t="n">
        <v>0</v>
      </c>
      <c r="E2368" s="10">
        <f>IF(D2368=1, IF(OR(C2368&lt;10, C2368&gt;=15),1,0), IF(OR(C2368&lt;7, C2368&gt;=18),1,0))</f>
        <v/>
      </c>
      <c r="F2368" s="11" t="n">
        <v>0.158</v>
      </c>
      <c r="G2368" s="12">
        <f>0.85*8</f>
        <v/>
      </c>
      <c r="H2368" s="12">
        <f>F2368-G2368</f>
        <v/>
      </c>
      <c r="I2368" s="10">
        <f>IF(E2368=0,"Fora",IF(E2367=0,"Carg xar",IF(H2368&lt;0,IF(M2368&lt;0.9,"Carg FV","Stby"),IF(M2368&gt;P2368,"V2H",IF(M2368&lt;0.9,"Carg xar","Stby")))))</f>
        <v/>
      </c>
      <c r="J2368" s="12">
        <f>IF(OR(I2368="Carg FV",I2368="Carg xar"),MIN(IF(I2368="Carg FV",ABS(H2368),7.4),7.4,MAX(0,(0.9-M2368)*40)*0.95),0)</f>
        <v/>
      </c>
      <c r="K2368" s="12">
        <f>IF(I2368="V2H",MIN(MAX(0,H2368),7.4,MAX(0,(M2368-P2368)*40)*0.95),0)</f>
        <v/>
      </c>
      <c r="L2368" s="12">
        <f>IF(E2368=0,0,MAX(0,H2368-K2368))</f>
        <v/>
      </c>
      <c r="M2368" s="13">
        <f>M2367+J2367/40-IF(I2367="V2H",K2367/(0.95*40),0)-IF(E2368=0,IF(E2367=1,IF(D2368=1,30,40)*0.18/(2*40),0),0)-IF(E2368=1,IF(E2367=0,IF(D2368=1,30,40)*0.18/(2*40),0),0)</f>
        <v/>
      </c>
      <c r="N2368" s="14" t="n">
        <v>0.2</v>
      </c>
      <c r="O2368" s="15">
        <f>K2368*N2368</f>
        <v/>
      </c>
      <c r="P2368">
        <f>IF(E2368=0,0.3,IF(D2368=1,IF(C2368&gt;=Params!$B$13-3,IF(C2368&lt;Params!$B$13,Params!$B$20,0.3),0.3),IF(C2368&gt;=Params!$B$15-3,IF(C2368&lt;Params!$B$15,Params!$B$21,0.3),0.3)))</f>
        <v/>
      </c>
    </row>
    <row r="2369" ht="15" customHeight="1" s="1">
      <c r="A2369" s="9" t="n">
        <v>2366</v>
      </c>
      <c r="B2369" s="6" t="inlineStr">
        <is>
          <t>09/04</t>
        </is>
      </c>
      <c r="C2369" s="6" t="n">
        <v>13</v>
      </c>
      <c r="D2369" s="6" t="n">
        <v>0</v>
      </c>
      <c r="E2369" s="10">
        <f>IF(D2369=1, IF(OR(C2369&lt;10, C2369&gt;=15),1,0), IF(OR(C2369&lt;7, C2369&gt;=18),1,0))</f>
        <v/>
      </c>
      <c r="F2369" s="11" t="n">
        <v>0.919</v>
      </c>
      <c r="G2369" s="12">
        <f>0.82*8</f>
        <v/>
      </c>
      <c r="H2369" s="12">
        <f>F2369-G2369</f>
        <v/>
      </c>
      <c r="I2369" s="10">
        <f>IF(E2369=0,"Fora",IF(E2368=0,"Carg xar",IF(H2369&lt;0,IF(M2369&lt;0.9,"Carg FV","Stby"),IF(M2369&gt;P2369,"V2H",IF(M2369&lt;0.9,"Carg xar","Stby")))))</f>
        <v/>
      </c>
      <c r="J2369" s="12">
        <f>IF(OR(I2369="Carg FV",I2369="Carg xar"),MIN(IF(I2369="Carg FV",ABS(H2369),7.4),7.4,MAX(0,(0.9-M2369)*40)*0.95),0)</f>
        <v/>
      </c>
      <c r="K2369" s="12">
        <f>IF(I2369="V2H",MIN(MAX(0,H2369),7.4,MAX(0,(M2369-P2369)*40)*0.95),0)</f>
        <v/>
      </c>
      <c r="L2369" s="12">
        <f>IF(E2369=0,0,MAX(0,H2369-K2369))</f>
        <v/>
      </c>
      <c r="M2369" s="13">
        <f>M2368+J2368/40-IF(I2368="V2H",K2368/(0.95*40),0)-IF(E2369=0,IF(E2368=1,IF(D2369=1,30,40)*0.18/(2*40),0),0)-IF(E2369=1,IF(E2368=0,IF(D2369=1,30,40)*0.18/(2*40),0),0)</f>
        <v/>
      </c>
      <c r="N2369" s="14" t="n">
        <v>0.2</v>
      </c>
      <c r="O2369" s="15">
        <f>K2369*N2369</f>
        <v/>
      </c>
      <c r="P2369">
        <f>IF(E2369=0,0.3,IF(D2369=1,IF(C2369&gt;=Params!$B$13-3,IF(C2369&lt;Params!$B$13,Params!$B$20,0.3),0.3),IF(C2369&gt;=Params!$B$15-3,IF(C2369&lt;Params!$B$15,Params!$B$21,0.3),0.3)))</f>
        <v/>
      </c>
    </row>
    <row r="2370" ht="15" customHeight="1" s="1">
      <c r="A2370" s="9" t="n">
        <v>2367</v>
      </c>
      <c r="B2370" s="6" t="inlineStr">
        <is>
          <t>09/04</t>
        </is>
      </c>
      <c r="C2370" s="6" t="n">
        <v>14</v>
      </c>
      <c r="D2370" s="6" t="n">
        <v>0</v>
      </c>
      <c r="E2370" s="10">
        <f>IF(D2370=1, IF(OR(C2370&lt;10, C2370&gt;=15),1,0), IF(OR(C2370&lt;7, C2370&gt;=18),1,0))</f>
        <v/>
      </c>
      <c r="F2370" s="11" t="n">
        <v>0.442</v>
      </c>
      <c r="G2370" s="12">
        <f>0.72*8</f>
        <v/>
      </c>
      <c r="H2370" s="12">
        <f>F2370-G2370</f>
        <v/>
      </c>
      <c r="I2370" s="10">
        <f>IF(E2370=0,"Fora",IF(E2369=0,"Carg xar",IF(H2370&lt;0,IF(M2370&lt;0.9,"Carg FV","Stby"),IF(M2370&gt;P2370,"V2H",IF(M2370&lt;0.9,"Carg xar","Stby")))))</f>
        <v/>
      </c>
      <c r="J2370" s="12">
        <f>IF(OR(I2370="Carg FV",I2370="Carg xar"),MIN(IF(I2370="Carg FV",ABS(H2370),7.4),7.4,MAX(0,(0.9-M2370)*40)*0.95),0)</f>
        <v/>
      </c>
      <c r="K2370" s="12">
        <f>IF(I2370="V2H",MIN(MAX(0,H2370),7.4,MAX(0,(M2370-P2370)*40)*0.95),0)</f>
        <v/>
      </c>
      <c r="L2370" s="12">
        <f>IF(E2370=0,0,MAX(0,H2370-K2370))</f>
        <v/>
      </c>
      <c r="M2370" s="13">
        <f>M2369+J2369/40-IF(I2369="V2H",K2369/(0.95*40),0)-IF(E2370=0,IF(E2369=1,IF(D2370=1,30,40)*0.18/(2*40),0),0)-IF(E2370=1,IF(E2369=0,IF(D2370=1,30,40)*0.18/(2*40),0),0)</f>
        <v/>
      </c>
      <c r="N2370" s="14" t="n">
        <v>0.15</v>
      </c>
      <c r="O2370" s="15">
        <f>K2370*N2370</f>
        <v/>
      </c>
      <c r="P2370">
        <f>IF(E2370=0,0.3,IF(D2370=1,IF(C2370&gt;=Params!$B$13-3,IF(C2370&lt;Params!$B$13,Params!$B$20,0.3),0.3),IF(C2370&gt;=Params!$B$15-3,IF(C2370&lt;Params!$B$15,Params!$B$21,0.3),0.3)))</f>
        <v/>
      </c>
    </row>
    <row r="2371" ht="15" customHeight="1" s="1">
      <c r="A2371" s="9" t="n">
        <v>2368</v>
      </c>
      <c r="B2371" s="6" t="inlineStr">
        <is>
          <t>09/04</t>
        </is>
      </c>
      <c r="C2371" s="6" t="n">
        <v>15</v>
      </c>
      <c r="D2371" s="6" t="n">
        <v>0</v>
      </c>
      <c r="E2371" s="10">
        <f>IF(D2371=1, IF(OR(C2371&lt;10, C2371&gt;=15),1,0), IF(OR(C2371&lt;7, C2371&gt;=18),1,0))</f>
        <v/>
      </c>
      <c r="F2371" s="11" t="n">
        <v>0</v>
      </c>
      <c r="G2371" s="12">
        <f>0.55*8</f>
        <v/>
      </c>
      <c r="H2371" s="12">
        <f>F2371-G2371</f>
        <v/>
      </c>
      <c r="I2371" s="10">
        <f>IF(E2371=0,"Fora",IF(E2370=0,"Carg xar",IF(H2371&lt;0,IF(M2371&lt;0.9,"Carg FV","Stby"),IF(M2371&gt;P2371,"V2H",IF(M2371&lt;0.9,"Carg xar","Stby")))))</f>
        <v/>
      </c>
      <c r="J2371" s="12">
        <f>IF(OR(I2371="Carg FV",I2371="Carg xar"),MIN(IF(I2371="Carg FV",ABS(H2371),7.4),7.4,MAX(0,(0.9-M2371)*40)*0.95),0)</f>
        <v/>
      </c>
      <c r="K2371" s="12">
        <f>IF(I2371="V2H",MIN(MAX(0,H2371),7.4,MAX(0,(M2371-P2371)*40)*0.95),0)</f>
        <v/>
      </c>
      <c r="L2371" s="12">
        <f>IF(E2371=0,0,MAX(0,H2371-K2371))</f>
        <v/>
      </c>
      <c r="M2371" s="13">
        <f>M2370+J2370/40-IF(I2370="V2H",K2370/(0.95*40),0)-IF(E2371=0,IF(E2370=1,IF(D2371=1,30,40)*0.18/(2*40),0),0)-IF(E2371=1,IF(E2370=0,IF(D2371=1,30,40)*0.18/(2*40),0),0)</f>
        <v/>
      </c>
      <c r="N2371" s="14" t="n">
        <v>0.15</v>
      </c>
      <c r="O2371" s="15">
        <f>K2371*N2371</f>
        <v/>
      </c>
      <c r="P2371">
        <f>IF(E2371=0,0.3,IF(D2371=1,IF(C2371&gt;=Params!$B$13-3,IF(C2371&lt;Params!$B$13,Params!$B$20,0.3),0.3),IF(C2371&gt;=Params!$B$15-3,IF(C2371&lt;Params!$B$15,Params!$B$21,0.3),0.3)))</f>
        <v/>
      </c>
    </row>
    <row r="2372" ht="15" customHeight="1" s="1">
      <c r="A2372" s="9" t="n">
        <v>2369</v>
      </c>
      <c r="B2372" s="6" t="inlineStr">
        <is>
          <t>09/04</t>
        </is>
      </c>
      <c r="C2372" s="6" t="n">
        <v>16</v>
      </c>
      <c r="D2372" s="6" t="n">
        <v>0</v>
      </c>
      <c r="E2372" s="10">
        <f>IF(D2372=1, IF(OR(C2372&lt;10, C2372&gt;=15),1,0), IF(OR(C2372&lt;7, C2372&gt;=18),1,0))</f>
        <v/>
      </c>
      <c r="F2372" s="11" t="n">
        <v>0</v>
      </c>
      <c r="G2372" s="12">
        <f>0.35*8</f>
        <v/>
      </c>
      <c r="H2372" s="12">
        <f>F2372-G2372</f>
        <v/>
      </c>
      <c r="I2372" s="10">
        <f>IF(E2372=0,"Fora",IF(E2371=0,"Carg xar",IF(H2372&lt;0,IF(M2372&lt;0.9,"Carg FV","Stby"),IF(M2372&gt;P2372,"V2H",IF(M2372&lt;0.9,"Carg xar","Stby")))))</f>
        <v/>
      </c>
      <c r="J2372" s="12">
        <f>IF(OR(I2372="Carg FV",I2372="Carg xar"),MIN(IF(I2372="Carg FV",ABS(H2372),7.4),7.4,MAX(0,(0.9-M2372)*40)*0.95),0)</f>
        <v/>
      </c>
      <c r="K2372" s="12">
        <f>IF(I2372="V2H",MIN(MAX(0,H2372),7.4,MAX(0,(M2372-P2372)*40)*0.95),0)</f>
        <v/>
      </c>
      <c r="L2372" s="12">
        <f>IF(E2372=0,0,MAX(0,H2372-K2372))</f>
        <v/>
      </c>
      <c r="M2372" s="13">
        <f>M2371+J2371/40-IF(I2371="V2H",K2371/(0.95*40),0)-IF(E2372=0,IF(E2371=1,IF(D2372=1,30,40)*0.18/(2*40),0),0)-IF(E2372=1,IF(E2371=0,IF(D2372=1,30,40)*0.18/(2*40),0),0)</f>
        <v/>
      </c>
      <c r="N2372" s="14" t="n">
        <v>0.15</v>
      </c>
      <c r="O2372" s="15">
        <f>K2372*N2372</f>
        <v/>
      </c>
      <c r="P2372">
        <f>IF(E2372=0,0.3,IF(D2372=1,IF(C2372&gt;=Params!$B$13-3,IF(C2372&lt;Params!$B$13,Params!$B$20,0.3),0.3),IF(C2372&gt;=Params!$B$15-3,IF(C2372&lt;Params!$B$15,Params!$B$21,0.3),0.3)))</f>
        <v/>
      </c>
    </row>
    <row r="2373" ht="15" customHeight="1" s="1">
      <c r="A2373" s="9" t="n">
        <v>2370</v>
      </c>
      <c r="B2373" s="6" t="inlineStr">
        <is>
          <t>09/04</t>
        </is>
      </c>
      <c r="C2373" s="6" t="n">
        <v>17</v>
      </c>
      <c r="D2373" s="6" t="n">
        <v>0</v>
      </c>
      <c r="E2373" s="10">
        <f>IF(D2373=1, IF(OR(C2373&lt;10, C2373&gt;=15),1,0), IF(OR(C2373&lt;7, C2373&gt;=18),1,0))</f>
        <v/>
      </c>
      <c r="F2373" s="11" t="n">
        <v>0</v>
      </c>
      <c r="G2373" s="12">
        <f>0.15*8</f>
        <v/>
      </c>
      <c r="H2373" s="12">
        <f>F2373-G2373</f>
        <v/>
      </c>
      <c r="I2373" s="10">
        <f>IF(E2373=0,"Fora",IF(E2372=0,"Carg xar",IF(H2373&lt;0,IF(M2373&lt;0.9,"Carg FV","Stby"),IF(M2373&gt;P2373,"V2H",IF(M2373&lt;0.9,"Carg xar","Stby")))))</f>
        <v/>
      </c>
      <c r="J2373" s="12">
        <f>IF(OR(I2373="Carg FV",I2373="Carg xar"),MIN(IF(I2373="Carg FV",ABS(H2373),7.4),7.4,MAX(0,(0.9-M2373)*40)*0.95),0)</f>
        <v/>
      </c>
      <c r="K2373" s="12">
        <f>IF(I2373="V2H",MIN(MAX(0,H2373),7.4,MAX(0,(M2373-P2373)*40)*0.95),0)</f>
        <v/>
      </c>
      <c r="L2373" s="12">
        <f>IF(E2373=0,0,MAX(0,H2373-K2373))</f>
        <v/>
      </c>
      <c r="M2373" s="13">
        <f>M2372+J2372/40-IF(I2372="V2H",K2372/(0.95*40),0)-IF(E2373=0,IF(E2372=1,IF(D2373=1,30,40)*0.18/(2*40),0),0)-IF(E2373=1,IF(E2372=0,IF(D2373=1,30,40)*0.18/(2*40),0),0)</f>
        <v/>
      </c>
      <c r="N2373" s="14" t="n">
        <v>0.15</v>
      </c>
      <c r="O2373" s="15">
        <f>K2373*N2373</f>
        <v/>
      </c>
      <c r="P2373">
        <f>IF(E2373=0,0.3,IF(D2373=1,IF(C2373&gt;=Params!$B$13-3,IF(C2373&lt;Params!$B$13,Params!$B$20,0.3),0.3),IF(C2373&gt;=Params!$B$15-3,IF(C2373&lt;Params!$B$15,Params!$B$21,0.3),0.3)))</f>
        <v/>
      </c>
    </row>
    <row r="2374" ht="15" customHeight="1" s="1">
      <c r="A2374" s="9" t="n">
        <v>2371</v>
      </c>
      <c r="B2374" s="6" t="inlineStr">
        <is>
          <t>09/04</t>
        </is>
      </c>
      <c r="C2374" s="6" t="n">
        <v>18</v>
      </c>
      <c r="D2374" s="6" t="n">
        <v>0</v>
      </c>
      <c r="E2374" s="10">
        <f>IF(D2374=1, IF(OR(C2374&lt;10, C2374&gt;=15),1,0), IF(OR(C2374&lt;7, C2374&gt;=18),1,0))</f>
        <v/>
      </c>
      <c r="F2374" s="11" t="n">
        <v>0.531</v>
      </c>
      <c r="G2374" s="12">
        <f>0.03*8</f>
        <v/>
      </c>
      <c r="H2374" s="12">
        <f>F2374-G2374</f>
        <v/>
      </c>
      <c r="I2374" s="10">
        <f>IF(E2374=0,"Fora",IF(E2373=0,"Carg xar",IF(H2374&lt;0,IF(M2374&lt;0.9,"Carg FV","Stby"),IF(M2374&gt;P2374,"V2H",IF(M2374&lt;0.9,"Carg xar","Stby")))))</f>
        <v/>
      </c>
      <c r="J2374" s="12">
        <f>IF(OR(I2374="Carg FV",I2374="Carg xar"),MIN(IF(I2374="Carg FV",ABS(H2374),7.4),7.4,MAX(0,(0.9-M2374)*40)*0.95),0)</f>
        <v/>
      </c>
      <c r="K2374" s="12">
        <f>IF(I2374="V2H",MIN(MAX(0,H2374),7.4,MAX(0,(M2374-P2374)*40)*0.95),0)</f>
        <v/>
      </c>
      <c r="L2374" s="12">
        <f>IF(E2374=0,0,MAX(0,H2374-K2374))</f>
        <v/>
      </c>
      <c r="M2374" s="13">
        <f>M2373+J2373/40-IF(I2373="V2H",K2373/(0.95*40),0)-IF(E2374=0,IF(E2373=1,IF(D2374=1,30,40)*0.18/(2*40),0),0)-IF(E2374=1,IF(E2373=0,IF(D2374=1,30,40)*0.18/(2*40),0),0)</f>
        <v/>
      </c>
      <c r="N2374" s="14" t="n">
        <v>0.2</v>
      </c>
      <c r="O2374" s="15">
        <f>K2374*N2374</f>
        <v/>
      </c>
      <c r="P2374">
        <f>IF(E2374=0,0.3,IF(D2374=1,IF(C2374&gt;=Params!$B$13-3,IF(C2374&lt;Params!$B$13,Params!$B$20,0.3),0.3),IF(C2374&gt;=Params!$B$15-3,IF(C2374&lt;Params!$B$15,Params!$B$21,0.3),0.3)))</f>
        <v/>
      </c>
    </row>
    <row r="2375" ht="15" customHeight="1" s="1">
      <c r="A2375" s="9" t="n">
        <v>2372</v>
      </c>
      <c r="B2375" s="6" t="inlineStr">
        <is>
          <t>09/04</t>
        </is>
      </c>
      <c r="C2375" s="6" t="n">
        <v>19</v>
      </c>
      <c r="D2375" s="6" t="n">
        <v>0</v>
      </c>
      <c r="E2375" s="10">
        <f>IF(D2375=1, IF(OR(C2375&lt;10, C2375&gt;=15),1,0), IF(OR(C2375&lt;7, C2375&gt;=18),1,0))</f>
        <v/>
      </c>
      <c r="F2375" s="11" t="n">
        <v>0.543</v>
      </c>
      <c r="G2375" s="12">
        <f>0*8</f>
        <v/>
      </c>
      <c r="H2375" s="12">
        <f>F2375-G2375</f>
        <v/>
      </c>
      <c r="I2375" s="10">
        <f>IF(E2375=0,"Fora",IF(E2374=0,"Carg xar",IF(H2375&lt;0,IF(M2375&lt;0.9,"Carg FV","Stby"),IF(M2375&gt;P2375,"V2H",IF(M2375&lt;0.9,"Carg xar","Stby")))))</f>
        <v/>
      </c>
      <c r="J2375" s="12">
        <f>IF(OR(I2375="Carg FV",I2375="Carg xar"),MIN(IF(I2375="Carg FV",ABS(H2375),7.4),7.4,MAX(0,(0.9-M2375)*40)*0.95),0)</f>
        <v/>
      </c>
      <c r="K2375" s="12">
        <f>IF(I2375="V2H",MIN(MAX(0,H2375),7.4,MAX(0,(M2375-P2375)*40)*0.95),0)</f>
        <v/>
      </c>
      <c r="L2375" s="12">
        <f>IF(E2375=0,0,MAX(0,H2375-K2375))</f>
        <v/>
      </c>
      <c r="M2375" s="13">
        <f>M2374+J2374/40-IF(I2374="V2H",K2374/(0.95*40),0)-IF(E2375=0,IF(E2374=1,IF(D2375=1,30,40)*0.18/(2*40),0),0)-IF(E2375=1,IF(E2374=0,IF(D2375=1,30,40)*0.18/(2*40),0),0)</f>
        <v/>
      </c>
      <c r="N2375" s="14" t="n">
        <v>0.2</v>
      </c>
      <c r="O2375" s="15">
        <f>K2375*N2375</f>
        <v/>
      </c>
      <c r="P2375">
        <f>IF(E2375=0,0.3,IF(D2375=1,IF(C2375&gt;=Params!$B$13-3,IF(C2375&lt;Params!$B$13,Params!$B$20,0.3),0.3),IF(C2375&gt;=Params!$B$15-3,IF(C2375&lt;Params!$B$15,Params!$B$21,0.3),0.3)))</f>
        <v/>
      </c>
    </row>
    <row r="2376" ht="15" customHeight="1" s="1">
      <c r="A2376" s="9" t="n">
        <v>2373</v>
      </c>
      <c r="B2376" s="6" t="inlineStr">
        <is>
          <t>09/04</t>
        </is>
      </c>
      <c r="C2376" s="6" t="n">
        <v>20</v>
      </c>
      <c r="D2376" s="6" t="n">
        <v>0</v>
      </c>
      <c r="E2376" s="10">
        <f>IF(D2376=1, IF(OR(C2376&lt;10, C2376&gt;=15),1,0), IF(OR(C2376&lt;7, C2376&gt;=18),1,0))</f>
        <v/>
      </c>
      <c r="F2376" s="11" t="n">
        <v>0.66</v>
      </c>
      <c r="G2376" s="12">
        <f>0*8</f>
        <v/>
      </c>
      <c r="H2376" s="12">
        <f>F2376-G2376</f>
        <v/>
      </c>
      <c r="I2376" s="10">
        <f>IF(E2376=0,"Fora",IF(E2375=0,"Carg xar",IF(H2376&lt;0,IF(M2376&lt;0.9,"Carg FV","Stby"),IF(M2376&gt;P2376,"V2H",IF(M2376&lt;0.9,"Carg xar","Stby")))))</f>
        <v/>
      </c>
      <c r="J2376" s="12">
        <f>IF(OR(I2376="Carg FV",I2376="Carg xar"),MIN(IF(I2376="Carg FV",ABS(H2376),7.4),7.4,MAX(0,(0.9-M2376)*40)*0.95),0)</f>
        <v/>
      </c>
      <c r="K2376" s="12">
        <f>IF(I2376="V2H",MIN(MAX(0,H2376),7.4,MAX(0,(M2376-P2376)*40)*0.95),0)</f>
        <v/>
      </c>
      <c r="L2376" s="12">
        <f>IF(E2376=0,0,MAX(0,H2376-K2376))</f>
        <v/>
      </c>
      <c r="M2376" s="13">
        <f>M2375+J2375/40-IF(I2375="V2H",K2375/(0.95*40),0)-IF(E2376=0,IF(E2375=1,IF(D2376=1,30,40)*0.18/(2*40),0),0)-IF(E2376=1,IF(E2375=0,IF(D2376=1,30,40)*0.18/(2*40),0),0)</f>
        <v/>
      </c>
      <c r="N2376" s="14" t="n">
        <v>0.2</v>
      </c>
      <c r="O2376" s="15">
        <f>K2376*N2376</f>
        <v/>
      </c>
      <c r="P2376">
        <f>IF(E2376=0,0.3,IF(D2376=1,IF(C2376&gt;=Params!$B$13-3,IF(C2376&lt;Params!$B$13,Params!$B$20,0.3),0.3),IF(C2376&gt;=Params!$B$15-3,IF(C2376&lt;Params!$B$15,Params!$B$21,0.3),0.3)))</f>
        <v/>
      </c>
    </row>
    <row r="2377" ht="15" customHeight="1" s="1">
      <c r="A2377" s="9" t="n">
        <v>2374</v>
      </c>
      <c r="B2377" s="6" t="inlineStr">
        <is>
          <t>09/04</t>
        </is>
      </c>
      <c r="C2377" s="6" t="n">
        <v>21</v>
      </c>
      <c r="D2377" s="6" t="n">
        <v>0</v>
      </c>
      <c r="E2377" s="10">
        <f>IF(D2377=1, IF(OR(C2377&lt;10, C2377&gt;=15),1,0), IF(OR(C2377&lt;7, C2377&gt;=18),1,0))</f>
        <v/>
      </c>
      <c r="F2377" s="11" t="n">
        <v>0.461</v>
      </c>
      <c r="G2377" s="12">
        <f>0*8</f>
        <v/>
      </c>
      <c r="H2377" s="12">
        <f>F2377-G2377</f>
        <v/>
      </c>
      <c r="I2377" s="10">
        <f>IF(E2377=0,"Fora",IF(E2376=0,"Carg xar",IF(H2377&lt;0,IF(M2377&lt;0.9,"Carg FV","Stby"),IF(M2377&gt;P2377,"V2H",IF(M2377&lt;0.9,"Carg xar","Stby")))))</f>
        <v/>
      </c>
      <c r="J2377" s="12">
        <f>IF(OR(I2377="Carg FV",I2377="Carg xar"),MIN(IF(I2377="Carg FV",ABS(H2377),7.4),7.4,MAX(0,(0.9-M2377)*40)*0.95),0)</f>
        <v/>
      </c>
      <c r="K2377" s="12">
        <f>IF(I2377="V2H",MIN(MAX(0,H2377),7.4,MAX(0,(M2377-P2377)*40)*0.95),0)</f>
        <v/>
      </c>
      <c r="L2377" s="12">
        <f>IF(E2377=0,0,MAX(0,H2377-K2377))</f>
        <v/>
      </c>
      <c r="M2377" s="13">
        <f>M2376+J2376/40-IF(I2376="V2H",K2376/(0.95*40),0)-IF(E2377=0,IF(E2376=1,IF(D2377=1,30,40)*0.18/(2*40),0),0)-IF(E2377=1,IF(E2376=0,IF(D2377=1,30,40)*0.18/(2*40),0),0)</f>
        <v/>
      </c>
      <c r="N2377" s="14" t="n">
        <v>0.2</v>
      </c>
      <c r="O2377" s="15">
        <f>K2377*N2377</f>
        <v/>
      </c>
      <c r="P2377">
        <f>IF(E2377=0,0.3,IF(D2377=1,IF(C2377&gt;=Params!$B$13-3,IF(C2377&lt;Params!$B$13,Params!$B$20,0.3),0.3),IF(C2377&gt;=Params!$B$15-3,IF(C2377&lt;Params!$B$15,Params!$B$21,0.3),0.3)))</f>
        <v/>
      </c>
    </row>
    <row r="2378" ht="15" customHeight="1" s="1">
      <c r="A2378" s="9" t="n">
        <v>2375</v>
      </c>
      <c r="B2378" s="6" t="inlineStr">
        <is>
          <t>09/04</t>
        </is>
      </c>
      <c r="C2378" s="6" t="n">
        <v>22</v>
      </c>
      <c r="D2378" s="6" t="n">
        <v>0</v>
      </c>
      <c r="E2378" s="10">
        <f>IF(D2378=1, IF(OR(C2378&lt;10, C2378&gt;=15),1,0), IF(OR(C2378&lt;7, C2378&gt;=18),1,0))</f>
        <v/>
      </c>
      <c r="F2378" s="11" t="n">
        <v>0.324</v>
      </c>
      <c r="G2378" s="12">
        <f>0*8</f>
        <v/>
      </c>
      <c r="H2378" s="12">
        <f>F2378-G2378</f>
        <v/>
      </c>
      <c r="I2378" s="10">
        <f>IF(E2378=0,"Fora",IF(E2377=0,"Carg xar",IF(H2378&lt;0,IF(M2378&lt;0.9,"Carg FV","Stby"),IF(M2378&gt;P2378,"V2H",IF(M2378&lt;0.9,"Carg xar","Stby")))))</f>
        <v/>
      </c>
      <c r="J2378" s="12">
        <f>IF(OR(I2378="Carg FV",I2378="Carg xar"),MIN(IF(I2378="Carg FV",ABS(H2378),7.4),7.4,MAX(0,(0.9-M2378)*40)*0.95),0)</f>
        <v/>
      </c>
      <c r="K2378" s="12">
        <f>IF(I2378="V2H",MIN(MAX(0,H2378),7.4,MAX(0,(M2378-P2378)*40)*0.95),0)</f>
        <v/>
      </c>
      <c r="L2378" s="12">
        <f>IF(E2378=0,0,MAX(0,H2378-K2378))</f>
        <v/>
      </c>
      <c r="M2378" s="13">
        <f>M2377+J2377/40-IF(I2377="V2H",K2377/(0.95*40),0)-IF(E2378=0,IF(E2377=1,IF(D2378=1,30,40)*0.18/(2*40),0),0)-IF(E2378=1,IF(E2377=0,IF(D2378=1,30,40)*0.18/(2*40),0),0)</f>
        <v/>
      </c>
      <c r="N2378" s="14" t="n">
        <v>0.15</v>
      </c>
      <c r="O2378" s="15">
        <f>K2378*N2378</f>
        <v/>
      </c>
      <c r="P2378">
        <f>IF(E2378=0,0.3,IF(D2378=1,IF(C2378&gt;=Params!$B$13-3,IF(C2378&lt;Params!$B$13,Params!$B$20,0.3),0.3),IF(C2378&gt;=Params!$B$15-3,IF(C2378&lt;Params!$B$15,Params!$B$21,0.3),0.3)))</f>
        <v/>
      </c>
    </row>
    <row r="2379" ht="15" customHeight="1" s="1">
      <c r="A2379" s="9" t="n">
        <v>2376</v>
      </c>
      <c r="B2379" s="6" t="inlineStr">
        <is>
          <t>09/04</t>
        </is>
      </c>
      <c r="C2379" s="6" t="n">
        <v>23</v>
      </c>
      <c r="D2379" s="6" t="n">
        <v>0</v>
      </c>
      <c r="E2379" s="10">
        <f>IF(D2379=1, IF(OR(C2379&lt;10, C2379&gt;=15),1,0), IF(OR(C2379&lt;7, C2379&gt;=18),1,0))</f>
        <v/>
      </c>
      <c r="F2379" s="11" t="n">
        <v>0.195</v>
      </c>
      <c r="G2379" s="12">
        <f>0*8</f>
        <v/>
      </c>
      <c r="H2379" s="12">
        <f>F2379-G2379</f>
        <v/>
      </c>
      <c r="I2379" s="10">
        <f>IF(E2379=0,"Fora",IF(E2378=0,"Carg xar",IF(H2379&lt;0,IF(M2379&lt;0.9,"Carg FV","Stby"),IF(M2379&gt;P2379,"V2H",IF(M2379&lt;0.9,"Carg xar","Stby")))))</f>
        <v/>
      </c>
      <c r="J2379" s="12">
        <f>IF(OR(I2379="Carg FV",I2379="Carg xar"),MIN(IF(I2379="Carg FV",ABS(H2379),7.4),7.4,MAX(0,(0.9-M2379)*40)*0.95),0)</f>
        <v/>
      </c>
      <c r="K2379" s="12">
        <f>IF(I2379="V2H",MIN(MAX(0,H2379),7.4,MAX(0,(M2379-P2379)*40)*0.95),0)</f>
        <v/>
      </c>
      <c r="L2379" s="12">
        <f>IF(E2379=0,0,MAX(0,H2379-K2379))</f>
        <v/>
      </c>
      <c r="M2379" s="13">
        <f>M2378+J2378/40-IF(I2378="V2H",K2378/(0.95*40),0)-IF(E2379=0,IF(E2378=1,IF(D2379=1,30,40)*0.18/(2*40),0),0)-IF(E2379=1,IF(E2378=0,IF(D2379=1,30,40)*0.18/(2*40),0),0)</f>
        <v/>
      </c>
      <c r="N2379" s="14" t="n">
        <v>0.15</v>
      </c>
      <c r="O2379" s="15">
        <f>K2379*N2379</f>
        <v/>
      </c>
      <c r="P2379">
        <f>IF(E2379=0,0.3,IF(D2379=1,IF(C2379&gt;=Params!$B$13-3,IF(C2379&lt;Params!$B$13,Params!$B$20,0.3),0.3),IF(C2379&gt;=Params!$B$15-3,IF(C2379&lt;Params!$B$15,Params!$B$21,0.3),0.3)))</f>
        <v/>
      </c>
    </row>
    <row r="2380" ht="15" customHeight="1" s="1">
      <c r="A2380" s="9" t="n">
        <v>2377</v>
      </c>
      <c r="B2380" s="6" t="inlineStr">
        <is>
          <t>10/04</t>
        </is>
      </c>
      <c r="C2380" s="6" t="n">
        <v>0</v>
      </c>
      <c r="D2380" s="6" t="n">
        <v>0</v>
      </c>
      <c r="E2380" s="10">
        <f>IF(D2380=1, IF(OR(C2380&lt;10, C2380&gt;=15),1,0), IF(OR(C2380&lt;7, C2380&gt;=18),1,0))</f>
        <v/>
      </c>
      <c r="F2380" s="11" t="n">
        <v>0.184</v>
      </c>
      <c r="G2380" s="12">
        <f>0*8</f>
        <v/>
      </c>
      <c r="H2380" s="12">
        <f>F2380-G2380</f>
        <v/>
      </c>
      <c r="I2380" s="10">
        <f>IF(E2380=0,"Fora",IF(E2379=0,"Carg xar",IF(H2380&lt;0,IF(M2380&lt;0.9,"Carg FV","Stby"),IF(M2380&gt;P2380,"V2H",IF(M2380&lt;0.9,"Carg xar","Stby")))))</f>
        <v/>
      </c>
      <c r="J2380" s="12">
        <f>IF(OR(I2380="Carg FV",I2380="Carg xar"),MIN(IF(I2380="Carg FV",ABS(H2380),7.4),7.4,MAX(0,(0.9-M2380)*40)*0.95),0)</f>
        <v/>
      </c>
      <c r="K2380" s="12">
        <f>IF(I2380="V2H",MIN(MAX(0,H2380),7.4,MAX(0,(M2380-P2380)*40)*0.95),0)</f>
        <v/>
      </c>
      <c r="L2380" s="12">
        <f>IF(E2380=0,0,MAX(0,H2380-K2380))</f>
        <v/>
      </c>
      <c r="M2380" s="13">
        <f>M2379+J2379/40-IF(I2379="V2H",K2379/(0.95*40),0)-IF(E2380=0,IF(E2379=1,IF(D2380=1,30,40)*0.18/(2*40),0),0)-IF(E2380=1,IF(E2379=0,IF(D2380=1,30,40)*0.18/(2*40),0),0)</f>
        <v/>
      </c>
      <c r="N2380" s="14" t="n">
        <v>0.09</v>
      </c>
      <c r="O2380" s="15">
        <f>K2380*N2380</f>
        <v/>
      </c>
      <c r="P2380">
        <f>IF(E2380=0,0.3,IF(D2380=1,IF(C2380&gt;=Params!$B$13-3,IF(C2380&lt;Params!$B$13,Params!$B$20,0.3),0.3),IF(C2380&gt;=Params!$B$15-3,IF(C2380&lt;Params!$B$15,Params!$B$21,0.3),0.3)))</f>
        <v/>
      </c>
    </row>
    <row r="2381" ht="15" customHeight="1" s="1">
      <c r="A2381" s="9" t="n">
        <v>2378</v>
      </c>
      <c r="B2381" s="6" t="inlineStr">
        <is>
          <t>10/04</t>
        </is>
      </c>
      <c r="C2381" s="6" t="n">
        <v>1</v>
      </c>
      <c r="D2381" s="6" t="n">
        <v>0</v>
      </c>
      <c r="E2381" s="10">
        <f>IF(D2381=1, IF(OR(C2381&lt;10, C2381&gt;=15),1,0), IF(OR(C2381&lt;7, C2381&gt;=18),1,0))</f>
        <v/>
      </c>
      <c r="F2381" s="11" t="n">
        <v>1.047</v>
      </c>
      <c r="G2381" s="12">
        <f>0*8</f>
        <v/>
      </c>
      <c r="H2381" s="12">
        <f>F2381-G2381</f>
        <v/>
      </c>
      <c r="I2381" s="10">
        <f>IF(E2381=0,"Fora",IF(E2380=0,"Carg xar",IF(H2381&lt;0,IF(M2381&lt;0.9,"Carg FV","Stby"),IF(M2381&gt;P2381,"V2H",IF(M2381&lt;0.9,"Carg xar","Stby")))))</f>
        <v/>
      </c>
      <c r="J2381" s="12">
        <f>IF(OR(I2381="Carg FV",I2381="Carg xar"),MIN(IF(I2381="Carg FV",ABS(H2381),7.4),7.4,MAX(0,(0.9-M2381)*40)*0.95),0)</f>
        <v/>
      </c>
      <c r="K2381" s="12">
        <f>IF(I2381="V2H",MIN(MAX(0,H2381),7.4,MAX(0,(M2381-P2381)*40)*0.95),0)</f>
        <v/>
      </c>
      <c r="L2381" s="12">
        <f>IF(E2381=0,0,MAX(0,H2381-K2381))</f>
        <v/>
      </c>
      <c r="M2381" s="13">
        <f>M2380+J2380/40-IF(I2380="V2H",K2380/(0.95*40),0)-IF(E2381=0,IF(E2380=1,IF(D2381=1,30,40)*0.18/(2*40),0),0)-IF(E2381=1,IF(E2380=0,IF(D2381=1,30,40)*0.18/(2*40),0),0)</f>
        <v/>
      </c>
      <c r="N2381" s="14" t="n">
        <v>0.09</v>
      </c>
      <c r="O2381" s="15">
        <f>K2381*N2381</f>
        <v/>
      </c>
      <c r="P2381">
        <f>IF(E2381=0,0.3,IF(D2381=1,IF(C2381&gt;=Params!$B$13-3,IF(C2381&lt;Params!$B$13,Params!$B$20,0.3),0.3),IF(C2381&gt;=Params!$B$15-3,IF(C2381&lt;Params!$B$15,Params!$B$21,0.3),0.3)))</f>
        <v/>
      </c>
    </row>
    <row r="2382" ht="15" customHeight="1" s="1">
      <c r="A2382" s="9" t="n">
        <v>2379</v>
      </c>
      <c r="B2382" s="6" t="inlineStr">
        <is>
          <t>10/04</t>
        </is>
      </c>
      <c r="C2382" s="6" t="n">
        <v>2</v>
      </c>
      <c r="D2382" s="6" t="n">
        <v>0</v>
      </c>
      <c r="E2382" s="10">
        <f>IF(D2382=1, IF(OR(C2382&lt;10, C2382&gt;=15),1,0), IF(OR(C2382&lt;7, C2382&gt;=18),1,0))</f>
        <v/>
      </c>
      <c r="F2382" s="11" t="n">
        <v>1.31</v>
      </c>
      <c r="G2382" s="12">
        <f>0*8</f>
        <v/>
      </c>
      <c r="H2382" s="12">
        <f>F2382-G2382</f>
        <v/>
      </c>
      <c r="I2382" s="10">
        <f>IF(E2382=0,"Fora",IF(E2381=0,"Carg xar",IF(H2382&lt;0,IF(M2382&lt;0.9,"Carg FV","Stby"),IF(M2382&gt;P2382,"V2H",IF(M2382&lt;0.9,"Carg xar","Stby")))))</f>
        <v/>
      </c>
      <c r="J2382" s="12">
        <f>IF(OR(I2382="Carg FV",I2382="Carg xar"),MIN(IF(I2382="Carg FV",ABS(H2382),7.4),7.4,MAX(0,(0.9-M2382)*40)*0.95),0)</f>
        <v/>
      </c>
      <c r="K2382" s="12">
        <f>IF(I2382="V2H",MIN(MAX(0,H2382),7.4,MAX(0,(M2382-P2382)*40)*0.95),0)</f>
        <v/>
      </c>
      <c r="L2382" s="12">
        <f>IF(E2382=0,0,MAX(0,H2382-K2382))</f>
        <v/>
      </c>
      <c r="M2382" s="13">
        <f>M2381+J2381/40-IF(I2381="V2H",K2381/(0.95*40),0)-IF(E2382=0,IF(E2381=1,IF(D2382=1,30,40)*0.18/(2*40),0),0)-IF(E2382=1,IF(E2381=0,IF(D2382=1,30,40)*0.18/(2*40),0),0)</f>
        <v/>
      </c>
      <c r="N2382" s="14" t="n">
        <v>0.09</v>
      </c>
      <c r="O2382" s="15">
        <f>K2382*N2382</f>
        <v/>
      </c>
      <c r="P2382">
        <f>IF(E2382=0,0.3,IF(D2382=1,IF(C2382&gt;=Params!$B$13-3,IF(C2382&lt;Params!$B$13,Params!$B$20,0.3),0.3),IF(C2382&gt;=Params!$B$15-3,IF(C2382&lt;Params!$B$15,Params!$B$21,0.3),0.3)))</f>
        <v/>
      </c>
    </row>
    <row r="2383" ht="15" customHeight="1" s="1">
      <c r="A2383" s="9" t="n">
        <v>2380</v>
      </c>
      <c r="B2383" s="6" t="inlineStr">
        <is>
          <t>10/04</t>
        </is>
      </c>
      <c r="C2383" s="6" t="n">
        <v>3</v>
      </c>
      <c r="D2383" s="6" t="n">
        <v>0</v>
      </c>
      <c r="E2383" s="10">
        <f>IF(D2383=1, IF(OR(C2383&lt;10, C2383&gt;=15),1,0), IF(OR(C2383&lt;7, C2383&gt;=18),1,0))</f>
        <v/>
      </c>
      <c r="F2383" s="11" t="n">
        <v>1.235</v>
      </c>
      <c r="G2383" s="12">
        <f>0*8</f>
        <v/>
      </c>
      <c r="H2383" s="12">
        <f>F2383-G2383</f>
        <v/>
      </c>
      <c r="I2383" s="10">
        <f>IF(E2383=0,"Fora",IF(E2382=0,"Carg xar",IF(H2383&lt;0,IF(M2383&lt;0.9,"Carg FV","Stby"),IF(M2383&gt;P2383,"V2H",IF(M2383&lt;0.9,"Carg xar","Stby")))))</f>
        <v/>
      </c>
      <c r="J2383" s="12">
        <f>IF(OR(I2383="Carg FV",I2383="Carg xar"),MIN(IF(I2383="Carg FV",ABS(H2383),7.4),7.4,MAX(0,(0.9-M2383)*40)*0.95),0)</f>
        <v/>
      </c>
      <c r="K2383" s="12">
        <f>IF(I2383="V2H",MIN(MAX(0,H2383),7.4,MAX(0,(M2383-P2383)*40)*0.95),0)</f>
        <v/>
      </c>
      <c r="L2383" s="12">
        <f>IF(E2383=0,0,MAX(0,H2383-K2383))</f>
        <v/>
      </c>
      <c r="M2383" s="13">
        <f>M2382+J2382/40-IF(I2382="V2H",K2382/(0.95*40),0)-IF(E2383=0,IF(E2382=1,IF(D2383=1,30,40)*0.18/(2*40),0),0)-IF(E2383=1,IF(E2382=0,IF(D2383=1,30,40)*0.18/(2*40),0),0)</f>
        <v/>
      </c>
      <c r="N2383" s="14" t="n">
        <v>0.09</v>
      </c>
      <c r="O2383" s="15">
        <f>K2383*N2383</f>
        <v/>
      </c>
      <c r="P2383">
        <f>IF(E2383=0,0.3,IF(D2383=1,IF(C2383&gt;=Params!$B$13-3,IF(C2383&lt;Params!$B$13,Params!$B$20,0.3),0.3),IF(C2383&gt;=Params!$B$15-3,IF(C2383&lt;Params!$B$15,Params!$B$21,0.3),0.3)))</f>
        <v/>
      </c>
    </row>
    <row r="2384" ht="15" customHeight="1" s="1">
      <c r="A2384" s="9" t="n">
        <v>2381</v>
      </c>
      <c r="B2384" s="6" t="inlineStr">
        <is>
          <t>10/04</t>
        </is>
      </c>
      <c r="C2384" s="6" t="n">
        <v>4</v>
      </c>
      <c r="D2384" s="6" t="n">
        <v>0</v>
      </c>
      <c r="E2384" s="10">
        <f>IF(D2384=1, IF(OR(C2384&lt;10, C2384&gt;=15),1,0), IF(OR(C2384&lt;7, C2384&gt;=18),1,0))</f>
        <v/>
      </c>
      <c r="F2384" s="11" t="n">
        <v>0.913</v>
      </c>
      <c r="G2384" s="12">
        <f>0*8</f>
        <v/>
      </c>
      <c r="H2384" s="12">
        <f>F2384-G2384</f>
        <v/>
      </c>
      <c r="I2384" s="10">
        <f>IF(E2384=0,"Fora",IF(E2383=0,"Carg xar",IF(H2384&lt;0,IF(M2384&lt;0.9,"Carg FV","Stby"),IF(M2384&gt;P2384,"V2H",IF(M2384&lt;0.9,"Carg xar","Stby")))))</f>
        <v/>
      </c>
      <c r="J2384" s="12">
        <f>IF(OR(I2384="Carg FV",I2384="Carg xar"),MIN(IF(I2384="Carg FV",ABS(H2384),7.4),7.4,MAX(0,(0.9-M2384)*40)*0.95),0)</f>
        <v/>
      </c>
      <c r="K2384" s="12">
        <f>IF(I2384="V2H",MIN(MAX(0,H2384),7.4,MAX(0,(M2384-P2384)*40)*0.95),0)</f>
        <v/>
      </c>
      <c r="L2384" s="12">
        <f>IF(E2384=0,0,MAX(0,H2384-K2384))</f>
        <v/>
      </c>
      <c r="M2384" s="13">
        <f>M2383+J2383/40-IF(I2383="V2H",K2383/(0.95*40),0)-IF(E2384=0,IF(E2383=1,IF(D2384=1,30,40)*0.18/(2*40),0),0)-IF(E2384=1,IF(E2383=0,IF(D2384=1,30,40)*0.18/(2*40),0),0)</f>
        <v/>
      </c>
      <c r="N2384" s="14" t="n">
        <v>0.09</v>
      </c>
      <c r="O2384" s="15">
        <f>K2384*N2384</f>
        <v/>
      </c>
      <c r="P2384">
        <f>IF(E2384=0,0.3,IF(D2384=1,IF(C2384&gt;=Params!$B$13-3,IF(C2384&lt;Params!$B$13,Params!$B$20,0.3),0.3),IF(C2384&gt;=Params!$B$15-3,IF(C2384&lt;Params!$B$15,Params!$B$21,0.3),0.3)))</f>
        <v/>
      </c>
    </row>
    <row r="2385" ht="15" customHeight="1" s="1">
      <c r="A2385" s="9" t="n">
        <v>2382</v>
      </c>
      <c r="B2385" s="6" t="inlineStr">
        <is>
          <t>10/04</t>
        </is>
      </c>
      <c r="C2385" s="6" t="n">
        <v>5</v>
      </c>
      <c r="D2385" s="6" t="n">
        <v>0</v>
      </c>
      <c r="E2385" s="10">
        <f>IF(D2385=1, IF(OR(C2385&lt;10, C2385&gt;=15),1,0), IF(OR(C2385&lt;7, C2385&gt;=18),1,0))</f>
        <v/>
      </c>
      <c r="F2385" s="11" t="n">
        <v>1.138</v>
      </c>
      <c r="G2385" s="12">
        <f>0*8</f>
        <v/>
      </c>
      <c r="H2385" s="12">
        <f>F2385-G2385</f>
        <v/>
      </c>
      <c r="I2385" s="10">
        <f>IF(E2385=0,"Fora",IF(E2384=0,"Carg xar",IF(H2385&lt;0,IF(M2385&lt;0.9,"Carg FV","Stby"),IF(M2385&gt;P2385,"V2H",IF(M2385&lt;0.9,"Carg xar","Stby")))))</f>
        <v/>
      </c>
      <c r="J2385" s="12">
        <f>IF(OR(I2385="Carg FV",I2385="Carg xar"),MIN(IF(I2385="Carg FV",ABS(H2385),7.4),7.4,MAX(0,(0.9-M2385)*40)*0.95),0)</f>
        <v/>
      </c>
      <c r="K2385" s="12">
        <f>IF(I2385="V2H",MIN(MAX(0,H2385),7.4,MAX(0,(M2385-P2385)*40)*0.95),0)</f>
        <v/>
      </c>
      <c r="L2385" s="12">
        <f>IF(E2385=0,0,MAX(0,H2385-K2385))</f>
        <v/>
      </c>
      <c r="M2385" s="13">
        <f>M2384+J2384/40-IF(I2384="V2H",K2384/(0.95*40),0)-IF(E2385=0,IF(E2384=1,IF(D2385=1,30,40)*0.18/(2*40),0),0)-IF(E2385=1,IF(E2384=0,IF(D2385=1,30,40)*0.18/(2*40),0),0)</f>
        <v/>
      </c>
      <c r="N2385" s="14" t="n">
        <v>0.09</v>
      </c>
      <c r="O2385" s="15">
        <f>K2385*N2385</f>
        <v/>
      </c>
      <c r="P2385">
        <f>IF(E2385=0,0.3,IF(D2385=1,IF(C2385&gt;=Params!$B$13-3,IF(C2385&lt;Params!$B$13,Params!$B$20,0.3),0.3),IF(C2385&gt;=Params!$B$15-3,IF(C2385&lt;Params!$B$15,Params!$B$21,0.3),0.3)))</f>
        <v/>
      </c>
    </row>
    <row r="2386" ht="15" customHeight="1" s="1">
      <c r="A2386" s="9" t="n">
        <v>2383</v>
      </c>
      <c r="B2386" s="6" t="inlineStr">
        <is>
          <t>10/04</t>
        </is>
      </c>
      <c r="C2386" s="6" t="n">
        <v>6</v>
      </c>
      <c r="D2386" s="6" t="n">
        <v>0</v>
      </c>
      <c r="E2386" s="10">
        <f>IF(D2386=1, IF(OR(C2386&lt;10, C2386&gt;=15),1,0), IF(OR(C2386&lt;7, C2386&gt;=18),1,0))</f>
        <v/>
      </c>
      <c r="F2386" s="11" t="n">
        <v>1.05</v>
      </c>
      <c r="G2386" s="12">
        <f>0*8</f>
        <v/>
      </c>
      <c r="H2386" s="12">
        <f>F2386-G2386</f>
        <v/>
      </c>
      <c r="I2386" s="10">
        <f>IF(E2386=0,"Fora",IF(E2385=0,"Carg xar",IF(H2386&lt;0,IF(M2386&lt;0.9,"Carg FV","Stby"),IF(M2386&gt;P2386,"V2H",IF(M2386&lt;0.9,"Carg xar","Stby")))))</f>
        <v/>
      </c>
      <c r="J2386" s="12">
        <f>IF(OR(I2386="Carg FV",I2386="Carg xar"),MIN(IF(I2386="Carg FV",ABS(H2386),7.4),7.4,MAX(0,(0.9-M2386)*40)*0.95),0)</f>
        <v/>
      </c>
      <c r="K2386" s="12">
        <f>IF(I2386="V2H",MIN(MAX(0,H2386),7.4,MAX(0,(M2386-P2386)*40)*0.95),0)</f>
        <v/>
      </c>
      <c r="L2386" s="12">
        <f>IF(E2386=0,0,MAX(0,H2386-K2386))</f>
        <v/>
      </c>
      <c r="M2386" s="13">
        <f>M2385+J2385/40-IF(I2385="V2H",K2385/(0.95*40),0)-IF(E2386=0,IF(E2385=1,IF(D2386=1,30,40)*0.18/(2*40),0),0)-IF(E2386=1,IF(E2385=0,IF(D2386=1,30,40)*0.18/(2*40),0),0)</f>
        <v/>
      </c>
      <c r="N2386" s="14" t="n">
        <v>0.09</v>
      </c>
      <c r="O2386" s="15">
        <f>K2386*N2386</f>
        <v/>
      </c>
      <c r="P2386">
        <f>IF(E2386=0,0.3,IF(D2386=1,IF(C2386&gt;=Params!$B$13-3,IF(C2386&lt;Params!$B$13,Params!$B$20,0.3),0.3),IF(C2386&gt;=Params!$B$15-3,IF(C2386&lt;Params!$B$15,Params!$B$21,0.3),0.3)))</f>
        <v/>
      </c>
    </row>
    <row r="2387" ht="15" customHeight="1" s="1">
      <c r="A2387" s="9" t="n">
        <v>2384</v>
      </c>
      <c r="B2387" s="6" t="inlineStr">
        <is>
          <t>10/04</t>
        </is>
      </c>
      <c r="C2387" s="6" t="n">
        <v>7</v>
      </c>
      <c r="D2387" s="6" t="n">
        <v>0</v>
      </c>
      <c r="E2387" s="10">
        <f>IF(D2387=1, IF(OR(C2387&lt;10, C2387&gt;=15),1,0), IF(OR(C2387&lt;7, C2387&gt;=18),1,0))</f>
        <v/>
      </c>
      <c r="F2387" s="11" t="n">
        <v>1.115</v>
      </c>
      <c r="G2387" s="12">
        <f>0.08*8</f>
        <v/>
      </c>
      <c r="H2387" s="12">
        <f>F2387-G2387</f>
        <v/>
      </c>
      <c r="I2387" s="10">
        <f>IF(E2387=0,"Fora",IF(E2386=0,"Carg xar",IF(H2387&lt;0,IF(M2387&lt;0.9,"Carg FV","Stby"),IF(M2387&gt;P2387,"V2H",IF(M2387&lt;0.9,"Carg xar","Stby")))))</f>
        <v/>
      </c>
      <c r="J2387" s="12">
        <f>IF(OR(I2387="Carg FV",I2387="Carg xar"),MIN(IF(I2387="Carg FV",ABS(H2387),7.4),7.4,MAX(0,(0.9-M2387)*40)*0.95),0)</f>
        <v/>
      </c>
      <c r="K2387" s="12">
        <f>IF(I2387="V2H",MIN(MAX(0,H2387),7.4,MAX(0,(M2387-P2387)*40)*0.95),0)</f>
        <v/>
      </c>
      <c r="L2387" s="12">
        <f>IF(E2387=0,0,MAX(0,H2387-K2387))</f>
        <v/>
      </c>
      <c r="M2387" s="13">
        <f>M2386+J2386/40-IF(I2386="V2H",K2386/(0.95*40),0)-IF(E2387=0,IF(E2386=1,IF(D2387=1,30,40)*0.18/(2*40),0),0)-IF(E2387=1,IF(E2386=0,IF(D2387=1,30,40)*0.18/(2*40),0),0)</f>
        <v/>
      </c>
      <c r="N2387" s="14" t="n">
        <v>0.09</v>
      </c>
      <c r="O2387" s="15">
        <f>K2387*N2387</f>
        <v/>
      </c>
      <c r="P2387">
        <f>IF(E2387=0,0.3,IF(D2387=1,IF(C2387&gt;=Params!$B$13-3,IF(C2387&lt;Params!$B$13,Params!$B$20,0.3),0.3),IF(C2387&gt;=Params!$B$15-3,IF(C2387&lt;Params!$B$15,Params!$B$21,0.3),0.3)))</f>
        <v/>
      </c>
    </row>
    <row r="2388" ht="15" customHeight="1" s="1">
      <c r="A2388" s="9" t="n">
        <v>2385</v>
      </c>
      <c r="B2388" s="6" t="inlineStr">
        <is>
          <t>10/04</t>
        </is>
      </c>
      <c r="C2388" s="6" t="n">
        <v>8</v>
      </c>
      <c r="D2388" s="6" t="n">
        <v>0</v>
      </c>
      <c r="E2388" s="10">
        <f>IF(D2388=1, IF(OR(C2388&lt;10, C2388&gt;=15),1,0), IF(OR(C2388&lt;7, C2388&gt;=18),1,0))</f>
        <v/>
      </c>
      <c r="F2388" s="11" t="n">
        <v>1.73</v>
      </c>
      <c r="G2388" s="12">
        <f>0.22*8</f>
        <v/>
      </c>
      <c r="H2388" s="12">
        <f>F2388-G2388</f>
        <v/>
      </c>
      <c r="I2388" s="10">
        <f>IF(E2388=0,"Fora",IF(E2387=0,"Carg xar",IF(H2388&lt;0,IF(M2388&lt;0.9,"Carg FV","Stby"),IF(M2388&gt;P2388,"V2H",IF(M2388&lt;0.9,"Carg xar","Stby")))))</f>
        <v/>
      </c>
      <c r="J2388" s="12">
        <f>IF(OR(I2388="Carg FV",I2388="Carg xar"),MIN(IF(I2388="Carg FV",ABS(H2388),7.4),7.4,MAX(0,(0.9-M2388)*40)*0.95),0)</f>
        <v/>
      </c>
      <c r="K2388" s="12">
        <f>IF(I2388="V2H",MIN(MAX(0,H2388),7.4,MAX(0,(M2388-P2388)*40)*0.95),0)</f>
        <v/>
      </c>
      <c r="L2388" s="12">
        <f>IF(E2388=0,0,MAX(0,H2388-K2388))</f>
        <v/>
      </c>
      <c r="M2388" s="13">
        <f>M2387+J2387/40-IF(I2387="V2H",K2387/(0.95*40),0)-IF(E2388=0,IF(E2387=1,IF(D2388=1,30,40)*0.18/(2*40),0),0)-IF(E2388=1,IF(E2387=0,IF(D2388=1,30,40)*0.18/(2*40),0),0)</f>
        <v/>
      </c>
      <c r="N2388" s="14" t="n">
        <v>0.15</v>
      </c>
      <c r="O2388" s="15">
        <f>K2388*N2388</f>
        <v/>
      </c>
      <c r="P2388">
        <f>IF(E2388=0,0.3,IF(D2388=1,IF(C2388&gt;=Params!$B$13-3,IF(C2388&lt;Params!$B$13,Params!$B$20,0.3),0.3),IF(C2388&gt;=Params!$B$15-3,IF(C2388&lt;Params!$B$15,Params!$B$21,0.3),0.3)))</f>
        <v/>
      </c>
    </row>
    <row r="2389" ht="15" customHeight="1" s="1">
      <c r="A2389" s="9" t="n">
        <v>2386</v>
      </c>
      <c r="B2389" s="6" t="inlineStr">
        <is>
          <t>10/04</t>
        </is>
      </c>
      <c r="C2389" s="6" t="n">
        <v>9</v>
      </c>
      <c r="D2389" s="6" t="n">
        <v>0</v>
      </c>
      <c r="E2389" s="10">
        <f>IF(D2389=1, IF(OR(C2389&lt;10, C2389&gt;=15),1,0), IF(OR(C2389&lt;7, C2389&gt;=18),1,0))</f>
        <v/>
      </c>
      <c r="F2389" s="11" t="n">
        <v>1.653</v>
      </c>
      <c r="G2389" s="12">
        <f>0.42*8</f>
        <v/>
      </c>
      <c r="H2389" s="12">
        <f>F2389-G2389</f>
        <v/>
      </c>
      <c r="I2389" s="10">
        <f>IF(E2389=0,"Fora",IF(E2388=0,"Carg xar",IF(H2389&lt;0,IF(M2389&lt;0.9,"Carg FV","Stby"),IF(M2389&gt;P2389,"V2H",IF(M2389&lt;0.9,"Carg xar","Stby")))))</f>
        <v/>
      </c>
      <c r="J2389" s="12">
        <f>IF(OR(I2389="Carg FV",I2389="Carg xar"),MIN(IF(I2389="Carg FV",ABS(H2389),7.4),7.4,MAX(0,(0.9-M2389)*40)*0.95),0)</f>
        <v/>
      </c>
      <c r="K2389" s="12">
        <f>IF(I2389="V2H",MIN(MAX(0,H2389),7.4,MAX(0,(M2389-P2389)*40)*0.95),0)</f>
        <v/>
      </c>
      <c r="L2389" s="12">
        <f>IF(E2389=0,0,MAX(0,H2389-K2389))</f>
        <v/>
      </c>
      <c r="M2389" s="13">
        <f>M2388+J2388/40-IF(I2388="V2H",K2388/(0.95*40),0)-IF(E2389=0,IF(E2388=1,IF(D2389=1,30,40)*0.18/(2*40),0),0)-IF(E2389=1,IF(E2388=0,IF(D2389=1,30,40)*0.18/(2*40),0),0)</f>
        <v/>
      </c>
      <c r="N2389" s="14" t="n">
        <v>0.15</v>
      </c>
      <c r="O2389" s="15">
        <f>K2389*N2389</f>
        <v/>
      </c>
      <c r="P2389">
        <f>IF(E2389=0,0.3,IF(D2389=1,IF(C2389&gt;=Params!$B$13-3,IF(C2389&lt;Params!$B$13,Params!$B$20,0.3),0.3),IF(C2389&gt;=Params!$B$15-3,IF(C2389&lt;Params!$B$15,Params!$B$21,0.3),0.3)))</f>
        <v/>
      </c>
    </row>
    <row r="2390" ht="15" customHeight="1" s="1">
      <c r="A2390" s="9" t="n">
        <v>2387</v>
      </c>
      <c r="B2390" s="6" t="inlineStr">
        <is>
          <t>10/04</t>
        </is>
      </c>
      <c r="C2390" s="6" t="n">
        <v>10</v>
      </c>
      <c r="D2390" s="6" t="n">
        <v>0</v>
      </c>
      <c r="E2390" s="10">
        <f>IF(D2390=1, IF(OR(C2390&lt;10, C2390&gt;=15),1,0), IF(OR(C2390&lt;7, C2390&gt;=18),1,0))</f>
        <v/>
      </c>
      <c r="F2390" s="11" t="n">
        <v>0</v>
      </c>
      <c r="G2390" s="12">
        <f>0.62*8</f>
        <v/>
      </c>
      <c r="H2390" s="12">
        <f>F2390-G2390</f>
        <v/>
      </c>
      <c r="I2390" s="10">
        <f>IF(E2390=0,"Fora",IF(E2389=0,"Carg xar",IF(H2390&lt;0,IF(M2390&lt;0.9,"Carg FV","Stby"),IF(M2390&gt;P2390,"V2H",IF(M2390&lt;0.9,"Carg xar","Stby")))))</f>
        <v/>
      </c>
      <c r="J2390" s="12">
        <f>IF(OR(I2390="Carg FV",I2390="Carg xar"),MIN(IF(I2390="Carg FV",ABS(H2390),7.4),7.4,MAX(0,(0.9-M2390)*40)*0.95),0)</f>
        <v/>
      </c>
      <c r="K2390" s="12">
        <f>IF(I2390="V2H",MIN(MAX(0,H2390),7.4,MAX(0,(M2390-P2390)*40)*0.95),0)</f>
        <v/>
      </c>
      <c r="L2390" s="12">
        <f>IF(E2390=0,0,MAX(0,H2390-K2390))</f>
        <v/>
      </c>
      <c r="M2390" s="13">
        <f>M2389+J2389/40-IF(I2389="V2H",K2389/(0.95*40),0)-IF(E2390=0,IF(E2389=1,IF(D2390=1,30,40)*0.18/(2*40),0),0)-IF(E2390=1,IF(E2389=0,IF(D2390=1,30,40)*0.18/(2*40),0),0)</f>
        <v/>
      </c>
      <c r="N2390" s="14" t="n">
        <v>0.2</v>
      </c>
      <c r="O2390" s="15">
        <f>K2390*N2390</f>
        <v/>
      </c>
      <c r="P2390">
        <f>IF(E2390=0,0.3,IF(D2390=1,IF(C2390&gt;=Params!$B$13-3,IF(C2390&lt;Params!$B$13,Params!$B$20,0.3),0.3),IF(C2390&gt;=Params!$B$15-3,IF(C2390&lt;Params!$B$15,Params!$B$21,0.3),0.3)))</f>
        <v/>
      </c>
    </row>
    <row r="2391" ht="15" customHeight="1" s="1">
      <c r="A2391" s="9" t="n">
        <v>2388</v>
      </c>
      <c r="B2391" s="6" t="inlineStr">
        <is>
          <t>10/04</t>
        </is>
      </c>
      <c r="C2391" s="6" t="n">
        <v>11</v>
      </c>
      <c r="D2391" s="6" t="n">
        <v>0</v>
      </c>
      <c r="E2391" s="10">
        <f>IF(D2391=1, IF(OR(C2391&lt;10, C2391&gt;=15),1,0), IF(OR(C2391&lt;7, C2391&gt;=18),1,0))</f>
        <v/>
      </c>
      <c r="F2391" s="11" t="n">
        <v>0</v>
      </c>
      <c r="G2391" s="12">
        <f>0.78*8</f>
        <v/>
      </c>
      <c r="H2391" s="12">
        <f>F2391-G2391</f>
        <v/>
      </c>
      <c r="I2391" s="10">
        <f>IF(E2391=0,"Fora",IF(E2390=0,"Carg xar",IF(H2391&lt;0,IF(M2391&lt;0.9,"Carg FV","Stby"),IF(M2391&gt;P2391,"V2H",IF(M2391&lt;0.9,"Carg xar","Stby")))))</f>
        <v/>
      </c>
      <c r="J2391" s="12">
        <f>IF(OR(I2391="Carg FV",I2391="Carg xar"),MIN(IF(I2391="Carg FV",ABS(H2391),7.4),7.4,MAX(0,(0.9-M2391)*40)*0.95),0)</f>
        <v/>
      </c>
      <c r="K2391" s="12">
        <f>IF(I2391="V2H",MIN(MAX(0,H2391),7.4,MAX(0,(M2391-P2391)*40)*0.95),0)</f>
        <v/>
      </c>
      <c r="L2391" s="12">
        <f>IF(E2391=0,0,MAX(0,H2391-K2391))</f>
        <v/>
      </c>
      <c r="M2391" s="13">
        <f>M2390+J2390/40-IF(I2390="V2H",K2390/(0.95*40),0)-IF(E2391=0,IF(E2390=1,IF(D2391=1,30,40)*0.18/(2*40),0),0)-IF(E2391=1,IF(E2390=0,IF(D2391=1,30,40)*0.18/(2*40),0),0)</f>
        <v/>
      </c>
      <c r="N2391" s="14" t="n">
        <v>0.2</v>
      </c>
      <c r="O2391" s="15">
        <f>K2391*N2391</f>
        <v/>
      </c>
      <c r="P2391">
        <f>IF(E2391=0,0.3,IF(D2391=1,IF(C2391&gt;=Params!$B$13-3,IF(C2391&lt;Params!$B$13,Params!$B$20,0.3),0.3),IF(C2391&gt;=Params!$B$15-3,IF(C2391&lt;Params!$B$15,Params!$B$21,0.3),0.3)))</f>
        <v/>
      </c>
    </row>
    <row r="2392" ht="15" customHeight="1" s="1">
      <c r="A2392" s="9" t="n">
        <v>2389</v>
      </c>
      <c r="B2392" s="6" t="inlineStr">
        <is>
          <t>10/04</t>
        </is>
      </c>
      <c r="C2392" s="6" t="n">
        <v>12</v>
      </c>
      <c r="D2392" s="6" t="n">
        <v>0</v>
      </c>
      <c r="E2392" s="10">
        <f>IF(D2392=1, IF(OR(C2392&lt;10, C2392&gt;=15),1,0), IF(OR(C2392&lt;7, C2392&gt;=18),1,0))</f>
        <v/>
      </c>
      <c r="F2392" s="11" t="n">
        <v>0</v>
      </c>
      <c r="G2392" s="12">
        <f>0.85*8</f>
        <v/>
      </c>
      <c r="H2392" s="12">
        <f>F2392-G2392</f>
        <v/>
      </c>
      <c r="I2392" s="10">
        <f>IF(E2392=0,"Fora",IF(E2391=0,"Carg xar",IF(H2392&lt;0,IF(M2392&lt;0.9,"Carg FV","Stby"),IF(M2392&gt;P2392,"V2H",IF(M2392&lt;0.9,"Carg xar","Stby")))))</f>
        <v/>
      </c>
      <c r="J2392" s="12">
        <f>IF(OR(I2392="Carg FV",I2392="Carg xar"),MIN(IF(I2392="Carg FV",ABS(H2392),7.4),7.4,MAX(0,(0.9-M2392)*40)*0.95),0)</f>
        <v/>
      </c>
      <c r="K2392" s="12">
        <f>IF(I2392="V2H",MIN(MAX(0,H2392),7.4,MAX(0,(M2392-P2392)*40)*0.95),0)</f>
        <v/>
      </c>
      <c r="L2392" s="12">
        <f>IF(E2392=0,0,MAX(0,H2392-K2392))</f>
        <v/>
      </c>
      <c r="M2392" s="13">
        <f>M2391+J2391/40-IF(I2391="V2H",K2391/(0.95*40),0)-IF(E2392=0,IF(E2391=1,IF(D2392=1,30,40)*0.18/(2*40),0),0)-IF(E2392=1,IF(E2391=0,IF(D2392=1,30,40)*0.18/(2*40),0),0)</f>
        <v/>
      </c>
      <c r="N2392" s="14" t="n">
        <v>0.2</v>
      </c>
      <c r="O2392" s="15">
        <f>K2392*N2392</f>
        <v/>
      </c>
      <c r="P2392">
        <f>IF(E2392=0,0.3,IF(D2392=1,IF(C2392&gt;=Params!$B$13-3,IF(C2392&lt;Params!$B$13,Params!$B$20,0.3),0.3),IF(C2392&gt;=Params!$B$15-3,IF(C2392&lt;Params!$B$15,Params!$B$21,0.3),0.3)))</f>
        <v/>
      </c>
    </row>
    <row r="2393" ht="15" customHeight="1" s="1">
      <c r="A2393" s="9" t="n">
        <v>2390</v>
      </c>
      <c r="B2393" s="6" t="inlineStr">
        <is>
          <t>10/04</t>
        </is>
      </c>
      <c r="C2393" s="6" t="n">
        <v>13</v>
      </c>
      <c r="D2393" s="6" t="n">
        <v>0</v>
      </c>
      <c r="E2393" s="10">
        <f>IF(D2393=1, IF(OR(C2393&lt;10, C2393&gt;=15),1,0), IF(OR(C2393&lt;7, C2393&gt;=18),1,0))</f>
        <v/>
      </c>
      <c r="F2393" s="11" t="n">
        <v>0</v>
      </c>
      <c r="G2393" s="12">
        <f>0.82*8</f>
        <v/>
      </c>
      <c r="H2393" s="12">
        <f>F2393-G2393</f>
        <v/>
      </c>
      <c r="I2393" s="10">
        <f>IF(E2393=0,"Fora",IF(E2392=0,"Carg xar",IF(H2393&lt;0,IF(M2393&lt;0.9,"Carg FV","Stby"),IF(M2393&gt;P2393,"V2H",IF(M2393&lt;0.9,"Carg xar","Stby")))))</f>
        <v/>
      </c>
      <c r="J2393" s="12">
        <f>IF(OR(I2393="Carg FV",I2393="Carg xar"),MIN(IF(I2393="Carg FV",ABS(H2393),7.4),7.4,MAX(0,(0.9-M2393)*40)*0.95),0)</f>
        <v/>
      </c>
      <c r="K2393" s="12">
        <f>IF(I2393="V2H",MIN(MAX(0,H2393),7.4,MAX(0,(M2393-P2393)*40)*0.95),0)</f>
        <v/>
      </c>
      <c r="L2393" s="12">
        <f>IF(E2393=0,0,MAX(0,H2393-K2393))</f>
        <v/>
      </c>
      <c r="M2393" s="13">
        <f>M2392+J2392/40-IF(I2392="V2H",K2392/(0.95*40),0)-IF(E2393=0,IF(E2392=1,IF(D2393=1,30,40)*0.18/(2*40),0),0)-IF(E2393=1,IF(E2392=0,IF(D2393=1,30,40)*0.18/(2*40),0),0)</f>
        <v/>
      </c>
      <c r="N2393" s="14" t="n">
        <v>0.2</v>
      </c>
      <c r="O2393" s="15">
        <f>K2393*N2393</f>
        <v/>
      </c>
      <c r="P2393">
        <f>IF(E2393=0,0.3,IF(D2393=1,IF(C2393&gt;=Params!$B$13-3,IF(C2393&lt;Params!$B$13,Params!$B$20,0.3),0.3),IF(C2393&gt;=Params!$B$15-3,IF(C2393&lt;Params!$B$15,Params!$B$21,0.3),0.3)))</f>
        <v/>
      </c>
    </row>
    <row r="2394" ht="15" customHeight="1" s="1">
      <c r="A2394" s="9" t="n">
        <v>2391</v>
      </c>
      <c r="B2394" s="6" t="inlineStr">
        <is>
          <t>10/04</t>
        </is>
      </c>
      <c r="C2394" s="6" t="n">
        <v>14</v>
      </c>
      <c r="D2394" s="6" t="n">
        <v>0</v>
      </c>
      <c r="E2394" s="10">
        <f>IF(D2394=1, IF(OR(C2394&lt;10, C2394&gt;=15),1,0), IF(OR(C2394&lt;7, C2394&gt;=18),1,0))</f>
        <v/>
      </c>
      <c r="F2394" s="11" t="n">
        <v>0</v>
      </c>
      <c r="G2394" s="12">
        <f>0.72*8</f>
        <v/>
      </c>
      <c r="H2394" s="12">
        <f>F2394-G2394</f>
        <v/>
      </c>
      <c r="I2394" s="10">
        <f>IF(E2394=0,"Fora",IF(E2393=0,"Carg xar",IF(H2394&lt;0,IF(M2394&lt;0.9,"Carg FV","Stby"),IF(M2394&gt;P2394,"V2H",IF(M2394&lt;0.9,"Carg xar","Stby")))))</f>
        <v/>
      </c>
      <c r="J2394" s="12">
        <f>IF(OR(I2394="Carg FV",I2394="Carg xar"),MIN(IF(I2394="Carg FV",ABS(H2394),7.4),7.4,MAX(0,(0.9-M2394)*40)*0.95),0)</f>
        <v/>
      </c>
      <c r="K2394" s="12">
        <f>IF(I2394="V2H",MIN(MAX(0,H2394),7.4,MAX(0,(M2394-P2394)*40)*0.95),0)</f>
        <v/>
      </c>
      <c r="L2394" s="12">
        <f>IF(E2394=0,0,MAX(0,H2394-K2394))</f>
        <v/>
      </c>
      <c r="M2394" s="13">
        <f>M2393+J2393/40-IF(I2393="V2H",K2393/(0.95*40),0)-IF(E2394=0,IF(E2393=1,IF(D2394=1,30,40)*0.18/(2*40),0),0)-IF(E2394=1,IF(E2393=0,IF(D2394=1,30,40)*0.18/(2*40),0),0)</f>
        <v/>
      </c>
      <c r="N2394" s="14" t="n">
        <v>0.15</v>
      </c>
      <c r="O2394" s="15">
        <f>K2394*N2394</f>
        <v/>
      </c>
      <c r="P2394">
        <f>IF(E2394=0,0.3,IF(D2394=1,IF(C2394&gt;=Params!$B$13-3,IF(C2394&lt;Params!$B$13,Params!$B$20,0.3),0.3),IF(C2394&gt;=Params!$B$15-3,IF(C2394&lt;Params!$B$15,Params!$B$21,0.3),0.3)))</f>
        <v/>
      </c>
    </row>
    <row r="2395" ht="15" customHeight="1" s="1">
      <c r="A2395" s="9" t="n">
        <v>2392</v>
      </c>
      <c r="B2395" s="6" t="inlineStr">
        <is>
          <t>10/04</t>
        </is>
      </c>
      <c r="C2395" s="6" t="n">
        <v>15</v>
      </c>
      <c r="D2395" s="6" t="n">
        <v>0</v>
      </c>
      <c r="E2395" s="10">
        <f>IF(D2395=1, IF(OR(C2395&lt;10, C2395&gt;=15),1,0), IF(OR(C2395&lt;7, C2395&gt;=18),1,0))</f>
        <v/>
      </c>
      <c r="F2395" s="11" t="n">
        <v>0</v>
      </c>
      <c r="G2395" s="12">
        <f>0.55*8</f>
        <v/>
      </c>
      <c r="H2395" s="12">
        <f>F2395-G2395</f>
        <v/>
      </c>
      <c r="I2395" s="10">
        <f>IF(E2395=0,"Fora",IF(E2394=0,"Carg xar",IF(H2395&lt;0,IF(M2395&lt;0.9,"Carg FV","Stby"),IF(M2395&gt;P2395,"V2H",IF(M2395&lt;0.9,"Carg xar","Stby")))))</f>
        <v/>
      </c>
      <c r="J2395" s="12">
        <f>IF(OR(I2395="Carg FV",I2395="Carg xar"),MIN(IF(I2395="Carg FV",ABS(H2395),7.4),7.4,MAX(0,(0.9-M2395)*40)*0.95),0)</f>
        <v/>
      </c>
      <c r="K2395" s="12">
        <f>IF(I2395="V2H",MIN(MAX(0,H2395),7.4,MAX(0,(M2395-P2395)*40)*0.95),0)</f>
        <v/>
      </c>
      <c r="L2395" s="12">
        <f>IF(E2395=0,0,MAX(0,H2395-K2395))</f>
        <v/>
      </c>
      <c r="M2395" s="13">
        <f>M2394+J2394/40-IF(I2394="V2H",K2394/(0.95*40),0)-IF(E2395=0,IF(E2394=1,IF(D2395=1,30,40)*0.18/(2*40),0),0)-IF(E2395=1,IF(E2394=0,IF(D2395=1,30,40)*0.18/(2*40),0),0)</f>
        <v/>
      </c>
      <c r="N2395" s="14" t="n">
        <v>0.15</v>
      </c>
      <c r="O2395" s="15">
        <f>K2395*N2395</f>
        <v/>
      </c>
      <c r="P2395">
        <f>IF(E2395=0,0.3,IF(D2395=1,IF(C2395&gt;=Params!$B$13-3,IF(C2395&lt;Params!$B$13,Params!$B$20,0.3),0.3),IF(C2395&gt;=Params!$B$15-3,IF(C2395&lt;Params!$B$15,Params!$B$21,0.3),0.3)))</f>
        <v/>
      </c>
    </row>
    <row r="2396" ht="15" customHeight="1" s="1">
      <c r="A2396" s="9" t="n">
        <v>2393</v>
      </c>
      <c r="B2396" s="6" t="inlineStr">
        <is>
          <t>10/04</t>
        </is>
      </c>
      <c r="C2396" s="6" t="n">
        <v>16</v>
      </c>
      <c r="D2396" s="6" t="n">
        <v>0</v>
      </c>
      <c r="E2396" s="10">
        <f>IF(D2396=1, IF(OR(C2396&lt;10, C2396&gt;=15),1,0), IF(OR(C2396&lt;7, C2396&gt;=18),1,0))</f>
        <v/>
      </c>
      <c r="F2396" s="11" t="n">
        <v>0</v>
      </c>
      <c r="G2396" s="12">
        <f>0.35*8</f>
        <v/>
      </c>
      <c r="H2396" s="12">
        <f>F2396-G2396</f>
        <v/>
      </c>
      <c r="I2396" s="10">
        <f>IF(E2396=0,"Fora",IF(E2395=0,"Carg xar",IF(H2396&lt;0,IF(M2396&lt;0.9,"Carg FV","Stby"),IF(M2396&gt;P2396,"V2H",IF(M2396&lt;0.9,"Carg xar","Stby")))))</f>
        <v/>
      </c>
      <c r="J2396" s="12">
        <f>IF(OR(I2396="Carg FV",I2396="Carg xar"),MIN(IF(I2396="Carg FV",ABS(H2396),7.4),7.4,MAX(0,(0.9-M2396)*40)*0.95),0)</f>
        <v/>
      </c>
      <c r="K2396" s="12">
        <f>IF(I2396="V2H",MIN(MAX(0,H2396),7.4,MAX(0,(M2396-P2396)*40)*0.95),0)</f>
        <v/>
      </c>
      <c r="L2396" s="12">
        <f>IF(E2396=0,0,MAX(0,H2396-K2396))</f>
        <v/>
      </c>
      <c r="M2396" s="13">
        <f>M2395+J2395/40-IF(I2395="V2H",K2395/(0.95*40),0)-IF(E2396=0,IF(E2395=1,IF(D2396=1,30,40)*0.18/(2*40),0),0)-IF(E2396=1,IF(E2395=0,IF(D2396=1,30,40)*0.18/(2*40),0),0)</f>
        <v/>
      </c>
      <c r="N2396" s="14" t="n">
        <v>0.15</v>
      </c>
      <c r="O2396" s="15">
        <f>K2396*N2396</f>
        <v/>
      </c>
      <c r="P2396">
        <f>IF(E2396=0,0.3,IF(D2396=1,IF(C2396&gt;=Params!$B$13-3,IF(C2396&lt;Params!$B$13,Params!$B$20,0.3),0.3),IF(C2396&gt;=Params!$B$15-3,IF(C2396&lt;Params!$B$15,Params!$B$21,0.3),0.3)))</f>
        <v/>
      </c>
    </row>
    <row r="2397" ht="15" customHeight="1" s="1">
      <c r="A2397" s="9" t="n">
        <v>2394</v>
      </c>
      <c r="B2397" s="6" t="inlineStr">
        <is>
          <t>10/04</t>
        </is>
      </c>
      <c r="C2397" s="6" t="n">
        <v>17</v>
      </c>
      <c r="D2397" s="6" t="n">
        <v>0</v>
      </c>
      <c r="E2397" s="10">
        <f>IF(D2397=1, IF(OR(C2397&lt;10, C2397&gt;=15),1,0), IF(OR(C2397&lt;7, C2397&gt;=18),1,0))</f>
        <v/>
      </c>
      <c r="F2397" s="11" t="n">
        <v>0</v>
      </c>
      <c r="G2397" s="12">
        <f>0.15*8</f>
        <v/>
      </c>
      <c r="H2397" s="12">
        <f>F2397-G2397</f>
        <v/>
      </c>
      <c r="I2397" s="10">
        <f>IF(E2397=0,"Fora",IF(E2396=0,"Carg xar",IF(H2397&lt;0,IF(M2397&lt;0.9,"Carg FV","Stby"),IF(M2397&gt;P2397,"V2H",IF(M2397&lt;0.9,"Carg xar","Stby")))))</f>
        <v/>
      </c>
      <c r="J2397" s="12">
        <f>IF(OR(I2397="Carg FV",I2397="Carg xar"),MIN(IF(I2397="Carg FV",ABS(H2397),7.4),7.4,MAX(0,(0.9-M2397)*40)*0.95),0)</f>
        <v/>
      </c>
      <c r="K2397" s="12">
        <f>IF(I2397="V2H",MIN(MAX(0,H2397),7.4,MAX(0,(M2397-P2397)*40)*0.95),0)</f>
        <v/>
      </c>
      <c r="L2397" s="12">
        <f>IF(E2397=0,0,MAX(0,H2397-K2397))</f>
        <v/>
      </c>
      <c r="M2397" s="13">
        <f>M2396+J2396/40-IF(I2396="V2H",K2396/(0.95*40),0)-IF(E2397=0,IF(E2396=1,IF(D2397=1,30,40)*0.18/(2*40),0),0)-IF(E2397=1,IF(E2396=0,IF(D2397=1,30,40)*0.18/(2*40),0),0)</f>
        <v/>
      </c>
      <c r="N2397" s="14" t="n">
        <v>0.15</v>
      </c>
      <c r="O2397" s="15">
        <f>K2397*N2397</f>
        <v/>
      </c>
      <c r="P2397">
        <f>IF(E2397=0,0.3,IF(D2397=1,IF(C2397&gt;=Params!$B$13-3,IF(C2397&lt;Params!$B$13,Params!$B$20,0.3),0.3),IF(C2397&gt;=Params!$B$15-3,IF(C2397&lt;Params!$B$15,Params!$B$21,0.3),0.3)))</f>
        <v/>
      </c>
    </row>
    <row r="2398" ht="15" customHeight="1" s="1">
      <c r="A2398" s="9" t="n">
        <v>2395</v>
      </c>
      <c r="B2398" s="6" t="inlineStr">
        <is>
          <t>10/04</t>
        </is>
      </c>
      <c r="C2398" s="6" t="n">
        <v>18</v>
      </c>
      <c r="D2398" s="6" t="n">
        <v>0</v>
      </c>
      <c r="E2398" s="10">
        <f>IF(D2398=1, IF(OR(C2398&lt;10, C2398&gt;=15),1,0), IF(OR(C2398&lt;7, C2398&gt;=18),1,0))</f>
        <v/>
      </c>
      <c r="F2398" s="11" t="n">
        <v>0</v>
      </c>
      <c r="G2398" s="12">
        <f>0.03*8</f>
        <v/>
      </c>
      <c r="H2398" s="12">
        <f>F2398-G2398</f>
        <v/>
      </c>
      <c r="I2398" s="10">
        <f>IF(E2398=0,"Fora",IF(E2397=0,"Carg xar",IF(H2398&lt;0,IF(M2398&lt;0.9,"Carg FV","Stby"),IF(M2398&gt;P2398,"V2H",IF(M2398&lt;0.9,"Carg xar","Stby")))))</f>
        <v/>
      </c>
      <c r="J2398" s="12">
        <f>IF(OR(I2398="Carg FV",I2398="Carg xar"),MIN(IF(I2398="Carg FV",ABS(H2398),7.4),7.4,MAX(0,(0.9-M2398)*40)*0.95),0)</f>
        <v/>
      </c>
      <c r="K2398" s="12">
        <f>IF(I2398="V2H",MIN(MAX(0,H2398),7.4,MAX(0,(M2398-P2398)*40)*0.95),0)</f>
        <v/>
      </c>
      <c r="L2398" s="12">
        <f>IF(E2398=0,0,MAX(0,H2398-K2398))</f>
        <v/>
      </c>
      <c r="M2398" s="13">
        <f>M2397+J2397/40-IF(I2397="V2H",K2397/(0.95*40),0)-IF(E2398=0,IF(E2397=1,IF(D2398=1,30,40)*0.18/(2*40),0),0)-IF(E2398=1,IF(E2397=0,IF(D2398=1,30,40)*0.18/(2*40),0),0)</f>
        <v/>
      </c>
      <c r="N2398" s="14" t="n">
        <v>0.2</v>
      </c>
      <c r="O2398" s="15">
        <f>K2398*N2398</f>
        <v/>
      </c>
      <c r="P2398">
        <f>IF(E2398=0,0.3,IF(D2398=1,IF(C2398&gt;=Params!$B$13-3,IF(C2398&lt;Params!$B$13,Params!$B$20,0.3),0.3),IF(C2398&gt;=Params!$B$15-3,IF(C2398&lt;Params!$B$15,Params!$B$21,0.3),0.3)))</f>
        <v/>
      </c>
    </row>
    <row r="2399" ht="15" customHeight="1" s="1">
      <c r="A2399" s="9" t="n">
        <v>2396</v>
      </c>
      <c r="B2399" s="6" t="inlineStr">
        <is>
          <t>10/04</t>
        </is>
      </c>
      <c r="C2399" s="6" t="n">
        <v>19</v>
      </c>
      <c r="D2399" s="6" t="n">
        <v>0</v>
      </c>
      <c r="E2399" s="10">
        <f>IF(D2399=1, IF(OR(C2399&lt;10, C2399&gt;=15),1,0), IF(OR(C2399&lt;7, C2399&gt;=18),1,0))</f>
        <v/>
      </c>
      <c r="F2399" s="11" t="n">
        <v>0</v>
      </c>
      <c r="G2399" s="12">
        <f>0*8</f>
        <v/>
      </c>
      <c r="H2399" s="12">
        <f>F2399-G2399</f>
        <v/>
      </c>
      <c r="I2399" s="10">
        <f>IF(E2399=0,"Fora",IF(E2398=0,"Carg xar",IF(H2399&lt;0,IF(M2399&lt;0.9,"Carg FV","Stby"),IF(M2399&gt;P2399,"V2H",IF(M2399&lt;0.9,"Carg xar","Stby")))))</f>
        <v/>
      </c>
      <c r="J2399" s="12">
        <f>IF(OR(I2399="Carg FV",I2399="Carg xar"),MIN(IF(I2399="Carg FV",ABS(H2399),7.4),7.4,MAX(0,(0.9-M2399)*40)*0.95),0)</f>
        <v/>
      </c>
      <c r="K2399" s="12">
        <f>IF(I2399="V2H",MIN(MAX(0,H2399),7.4,MAX(0,(M2399-P2399)*40)*0.95),0)</f>
        <v/>
      </c>
      <c r="L2399" s="12">
        <f>IF(E2399=0,0,MAX(0,H2399-K2399))</f>
        <v/>
      </c>
      <c r="M2399" s="13">
        <f>M2398+J2398/40-IF(I2398="V2H",K2398/(0.95*40),0)-IF(E2399=0,IF(E2398=1,IF(D2399=1,30,40)*0.18/(2*40),0),0)-IF(E2399=1,IF(E2398=0,IF(D2399=1,30,40)*0.18/(2*40),0),0)</f>
        <v/>
      </c>
      <c r="N2399" s="14" t="n">
        <v>0.2</v>
      </c>
      <c r="O2399" s="15">
        <f>K2399*N2399</f>
        <v/>
      </c>
      <c r="P2399">
        <f>IF(E2399=0,0.3,IF(D2399=1,IF(C2399&gt;=Params!$B$13-3,IF(C2399&lt;Params!$B$13,Params!$B$20,0.3),0.3),IF(C2399&gt;=Params!$B$15-3,IF(C2399&lt;Params!$B$15,Params!$B$21,0.3),0.3)))</f>
        <v/>
      </c>
    </row>
    <row r="2400" ht="15" customHeight="1" s="1">
      <c r="A2400" s="9" t="n">
        <v>2397</v>
      </c>
      <c r="B2400" s="6" t="inlineStr">
        <is>
          <t>10/04</t>
        </is>
      </c>
      <c r="C2400" s="6" t="n">
        <v>20</v>
      </c>
      <c r="D2400" s="6" t="n">
        <v>0</v>
      </c>
      <c r="E2400" s="10">
        <f>IF(D2400=1, IF(OR(C2400&lt;10, C2400&gt;=15),1,0), IF(OR(C2400&lt;7, C2400&gt;=18),1,0))</f>
        <v/>
      </c>
      <c r="F2400" s="11" t="n">
        <v>0.315</v>
      </c>
      <c r="G2400" s="12">
        <f>0*8</f>
        <v/>
      </c>
      <c r="H2400" s="12">
        <f>F2400-G2400</f>
        <v/>
      </c>
      <c r="I2400" s="10">
        <f>IF(E2400=0,"Fora",IF(E2399=0,"Carg xar",IF(H2400&lt;0,IF(M2400&lt;0.9,"Carg FV","Stby"),IF(M2400&gt;P2400,"V2H",IF(M2400&lt;0.9,"Carg xar","Stby")))))</f>
        <v/>
      </c>
      <c r="J2400" s="12">
        <f>IF(OR(I2400="Carg FV",I2400="Carg xar"),MIN(IF(I2400="Carg FV",ABS(H2400),7.4),7.4,MAX(0,(0.9-M2400)*40)*0.95),0)</f>
        <v/>
      </c>
      <c r="K2400" s="12">
        <f>IF(I2400="V2H",MIN(MAX(0,H2400),7.4,MAX(0,(M2400-P2400)*40)*0.95),0)</f>
        <v/>
      </c>
      <c r="L2400" s="12">
        <f>IF(E2400=0,0,MAX(0,H2400-K2400))</f>
        <v/>
      </c>
      <c r="M2400" s="13">
        <f>M2399+J2399/40-IF(I2399="V2H",K2399/(0.95*40),0)-IF(E2400=0,IF(E2399=1,IF(D2400=1,30,40)*0.18/(2*40),0),0)-IF(E2400=1,IF(E2399=0,IF(D2400=1,30,40)*0.18/(2*40),0),0)</f>
        <v/>
      </c>
      <c r="N2400" s="14" t="n">
        <v>0.2</v>
      </c>
      <c r="O2400" s="15">
        <f>K2400*N2400</f>
        <v/>
      </c>
      <c r="P2400">
        <f>IF(E2400=0,0.3,IF(D2400=1,IF(C2400&gt;=Params!$B$13-3,IF(C2400&lt;Params!$B$13,Params!$B$20,0.3),0.3),IF(C2400&gt;=Params!$B$15-3,IF(C2400&lt;Params!$B$15,Params!$B$21,0.3),0.3)))</f>
        <v/>
      </c>
    </row>
    <row r="2401" ht="15" customHeight="1" s="1">
      <c r="A2401" s="9" t="n">
        <v>2398</v>
      </c>
      <c r="B2401" s="6" t="inlineStr">
        <is>
          <t>10/04</t>
        </is>
      </c>
      <c r="C2401" s="6" t="n">
        <v>21</v>
      </c>
      <c r="D2401" s="6" t="n">
        <v>0</v>
      </c>
      <c r="E2401" s="10">
        <f>IF(D2401=1, IF(OR(C2401&lt;10, C2401&gt;=15),1,0), IF(OR(C2401&lt;7, C2401&gt;=18),1,0))</f>
        <v/>
      </c>
      <c r="F2401" s="11" t="n">
        <v>0.176</v>
      </c>
      <c r="G2401" s="12">
        <f>0*8</f>
        <v/>
      </c>
      <c r="H2401" s="12">
        <f>F2401-G2401</f>
        <v/>
      </c>
      <c r="I2401" s="10">
        <f>IF(E2401=0,"Fora",IF(E2400=0,"Carg xar",IF(H2401&lt;0,IF(M2401&lt;0.9,"Carg FV","Stby"),IF(M2401&gt;P2401,"V2H",IF(M2401&lt;0.9,"Carg xar","Stby")))))</f>
        <v/>
      </c>
      <c r="J2401" s="12">
        <f>IF(OR(I2401="Carg FV",I2401="Carg xar"),MIN(IF(I2401="Carg FV",ABS(H2401),7.4),7.4,MAX(0,(0.9-M2401)*40)*0.95),0)</f>
        <v/>
      </c>
      <c r="K2401" s="12">
        <f>IF(I2401="V2H",MIN(MAX(0,H2401),7.4,MAX(0,(M2401-P2401)*40)*0.95),0)</f>
        <v/>
      </c>
      <c r="L2401" s="12">
        <f>IF(E2401=0,0,MAX(0,H2401-K2401))</f>
        <v/>
      </c>
      <c r="M2401" s="13">
        <f>M2400+J2400/40-IF(I2400="V2H",K2400/(0.95*40),0)-IF(E2401=0,IF(E2400=1,IF(D2401=1,30,40)*0.18/(2*40),0),0)-IF(E2401=1,IF(E2400=0,IF(D2401=1,30,40)*0.18/(2*40),0),0)</f>
        <v/>
      </c>
      <c r="N2401" s="14" t="n">
        <v>0.2</v>
      </c>
      <c r="O2401" s="15">
        <f>K2401*N2401</f>
        <v/>
      </c>
      <c r="P2401">
        <f>IF(E2401=0,0.3,IF(D2401=1,IF(C2401&gt;=Params!$B$13-3,IF(C2401&lt;Params!$B$13,Params!$B$20,0.3),0.3),IF(C2401&gt;=Params!$B$15-3,IF(C2401&lt;Params!$B$15,Params!$B$21,0.3),0.3)))</f>
        <v/>
      </c>
    </row>
    <row r="2402" ht="15" customHeight="1" s="1">
      <c r="A2402" s="9" t="n">
        <v>2399</v>
      </c>
      <c r="B2402" s="6" t="inlineStr">
        <is>
          <t>10/04</t>
        </is>
      </c>
      <c r="C2402" s="6" t="n">
        <v>22</v>
      </c>
      <c r="D2402" s="6" t="n">
        <v>0</v>
      </c>
      <c r="E2402" s="10">
        <f>IF(D2402=1, IF(OR(C2402&lt;10, C2402&gt;=15),1,0), IF(OR(C2402&lt;7, C2402&gt;=18),1,0))</f>
        <v/>
      </c>
      <c r="F2402" s="11" t="n">
        <v>0.285</v>
      </c>
      <c r="G2402" s="12">
        <f>0*8</f>
        <v/>
      </c>
      <c r="H2402" s="12">
        <f>F2402-G2402</f>
        <v/>
      </c>
      <c r="I2402" s="10">
        <f>IF(E2402=0,"Fora",IF(E2401=0,"Carg xar",IF(H2402&lt;0,IF(M2402&lt;0.9,"Carg FV","Stby"),IF(M2402&gt;P2402,"V2H",IF(M2402&lt;0.9,"Carg xar","Stby")))))</f>
        <v/>
      </c>
      <c r="J2402" s="12">
        <f>IF(OR(I2402="Carg FV",I2402="Carg xar"),MIN(IF(I2402="Carg FV",ABS(H2402),7.4),7.4,MAX(0,(0.9-M2402)*40)*0.95),0)</f>
        <v/>
      </c>
      <c r="K2402" s="12">
        <f>IF(I2402="V2H",MIN(MAX(0,H2402),7.4,MAX(0,(M2402-P2402)*40)*0.95),0)</f>
        <v/>
      </c>
      <c r="L2402" s="12">
        <f>IF(E2402=0,0,MAX(0,H2402-K2402))</f>
        <v/>
      </c>
      <c r="M2402" s="13">
        <f>M2401+J2401/40-IF(I2401="V2H",K2401/(0.95*40),0)-IF(E2402=0,IF(E2401=1,IF(D2402=1,30,40)*0.18/(2*40),0),0)-IF(E2402=1,IF(E2401=0,IF(D2402=1,30,40)*0.18/(2*40),0),0)</f>
        <v/>
      </c>
      <c r="N2402" s="14" t="n">
        <v>0.15</v>
      </c>
      <c r="O2402" s="15">
        <f>K2402*N2402</f>
        <v/>
      </c>
      <c r="P2402">
        <f>IF(E2402=0,0.3,IF(D2402=1,IF(C2402&gt;=Params!$B$13-3,IF(C2402&lt;Params!$B$13,Params!$B$20,0.3),0.3),IF(C2402&gt;=Params!$B$15-3,IF(C2402&lt;Params!$B$15,Params!$B$21,0.3),0.3)))</f>
        <v/>
      </c>
    </row>
    <row r="2403" ht="15" customHeight="1" s="1">
      <c r="A2403" s="9" t="n">
        <v>2400</v>
      </c>
      <c r="B2403" s="6" t="inlineStr">
        <is>
          <t>10/04</t>
        </is>
      </c>
      <c r="C2403" s="6" t="n">
        <v>23</v>
      </c>
      <c r="D2403" s="6" t="n">
        <v>0</v>
      </c>
      <c r="E2403" s="10">
        <f>IF(D2403=1, IF(OR(C2403&lt;10, C2403&gt;=15),1,0), IF(OR(C2403&lt;7, C2403&gt;=18),1,0))</f>
        <v/>
      </c>
      <c r="F2403" s="11" t="n">
        <v>0.357</v>
      </c>
      <c r="G2403" s="12">
        <f>0*8</f>
        <v/>
      </c>
      <c r="H2403" s="12">
        <f>F2403-G2403</f>
        <v/>
      </c>
      <c r="I2403" s="10">
        <f>IF(E2403=0,"Fora",IF(E2402=0,"Carg xar",IF(H2403&lt;0,IF(M2403&lt;0.9,"Carg FV","Stby"),IF(M2403&gt;P2403,"V2H",IF(M2403&lt;0.9,"Carg xar","Stby")))))</f>
        <v/>
      </c>
      <c r="J2403" s="12">
        <f>IF(OR(I2403="Carg FV",I2403="Carg xar"),MIN(IF(I2403="Carg FV",ABS(H2403),7.4),7.4,MAX(0,(0.9-M2403)*40)*0.95),0)</f>
        <v/>
      </c>
      <c r="K2403" s="12">
        <f>IF(I2403="V2H",MIN(MAX(0,H2403),7.4,MAX(0,(M2403-P2403)*40)*0.95),0)</f>
        <v/>
      </c>
      <c r="L2403" s="12">
        <f>IF(E2403=0,0,MAX(0,H2403-K2403))</f>
        <v/>
      </c>
      <c r="M2403" s="13">
        <f>M2402+J2402/40-IF(I2402="V2H",K2402/(0.95*40),0)-IF(E2403=0,IF(E2402=1,IF(D2403=1,30,40)*0.18/(2*40),0),0)-IF(E2403=1,IF(E2402=0,IF(D2403=1,30,40)*0.18/(2*40),0),0)</f>
        <v/>
      </c>
      <c r="N2403" s="14" t="n">
        <v>0.15</v>
      </c>
      <c r="O2403" s="15">
        <f>K2403*N2403</f>
        <v/>
      </c>
      <c r="P2403">
        <f>IF(E2403=0,0.3,IF(D2403=1,IF(C2403&gt;=Params!$B$13-3,IF(C2403&lt;Params!$B$13,Params!$B$20,0.3),0.3),IF(C2403&gt;=Params!$B$15-3,IF(C2403&lt;Params!$B$15,Params!$B$21,0.3),0.3)))</f>
        <v/>
      </c>
    </row>
    <row r="2404" ht="15" customHeight="1" s="1">
      <c r="A2404" s="9" t="n">
        <v>2401</v>
      </c>
      <c r="B2404" s="6" t="inlineStr">
        <is>
          <t>11/04</t>
        </is>
      </c>
      <c r="C2404" s="6" t="n">
        <v>0</v>
      </c>
      <c r="D2404" s="6" t="n">
        <v>0</v>
      </c>
      <c r="E2404" s="10">
        <f>IF(D2404=1, IF(OR(C2404&lt;10, C2404&gt;=15),1,0), IF(OR(C2404&lt;7, C2404&gt;=18),1,0))</f>
        <v/>
      </c>
      <c r="F2404" s="11" t="n">
        <v>1.389</v>
      </c>
      <c r="G2404" s="12">
        <f>0*8</f>
        <v/>
      </c>
      <c r="H2404" s="12">
        <f>F2404-G2404</f>
        <v/>
      </c>
      <c r="I2404" s="10">
        <f>IF(E2404=0,"Fora",IF(E2403=0,"Carg xar",IF(H2404&lt;0,IF(M2404&lt;0.9,"Carg FV","Stby"),IF(M2404&gt;P2404,"V2H",IF(M2404&lt;0.9,"Carg xar","Stby")))))</f>
        <v/>
      </c>
      <c r="J2404" s="12">
        <f>IF(OR(I2404="Carg FV",I2404="Carg xar"),MIN(IF(I2404="Carg FV",ABS(H2404),7.4),7.4,MAX(0,(0.9-M2404)*40)*0.95),0)</f>
        <v/>
      </c>
      <c r="K2404" s="12">
        <f>IF(I2404="V2H",MIN(MAX(0,H2404),7.4,MAX(0,(M2404-P2404)*40)*0.95),0)</f>
        <v/>
      </c>
      <c r="L2404" s="12">
        <f>IF(E2404=0,0,MAX(0,H2404-K2404))</f>
        <v/>
      </c>
      <c r="M2404" s="13">
        <f>M2403+J2403/40-IF(I2403="V2H",K2403/(0.95*40),0)-IF(E2404=0,IF(E2403=1,IF(D2404=1,30,40)*0.18/(2*40),0),0)-IF(E2404=1,IF(E2403=0,IF(D2404=1,30,40)*0.18/(2*40),0),0)</f>
        <v/>
      </c>
      <c r="N2404" s="14" t="n">
        <v>0.09</v>
      </c>
      <c r="O2404" s="15">
        <f>K2404*N2404</f>
        <v/>
      </c>
      <c r="P2404">
        <f>IF(E2404=0,0.3,IF(D2404=1,IF(C2404&gt;=Params!$B$13-3,IF(C2404&lt;Params!$B$13,Params!$B$20,0.3),0.3),IF(C2404&gt;=Params!$B$15-3,IF(C2404&lt;Params!$B$15,Params!$B$21,0.3),0.3)))</f>
        <v/>
      </c>
    </row>
    <row r="2405" ht="15" customHeight="1" s="1">
      <c r="A2405" s="9" t="n">
        <v>2402</v>
      </c>
      <c r="B2405" s="6" t="inlineStr">
        <is>
          <t>11/04</t>
        </is>
      </c>
      <c r="C2405" s="6" t="n">
        <v>1</v>
      </c>
      <c r="D2405" s="6" t="n">
        <v>0</v>
      </c>
      <c r="E2405" s="10">
        <f>IF(D2405=1, IF(OR(C2405&lt;10, C2405&gt;=15),1,0), IF(OR(C2405&lt;7, C2405&gt;=18),1,0))</f>
        <v/>
      </c>
      <c r="F2405" s="11" t="n">
        <v>1.508</v>
      </c>
      <c r="G2405" s="12">
        <f>0*8</f>
        <v/>
      </c>
      <c r="H2405" s="12">
        <f>F2405-G2405</f>
        <v/>
      </c>
      <c r="I2405" s="10">
        <f>IF(E2405=0,"Fora",IF(E2404=0,"Carg xar",IF(H2405&lt;0,IF(M2405&lt;0.9,"Carg FV","Stby"),IF(M2405&gt;P2405,"V2H",IF(M2405&lt;0.9,"Carg xar","Stby")))))</f>
        <v/>
      </c>
      <c r="J2405" s="12">
        <f>IF(OR(I2405="Carg FV",I2405="Carg xar"),MIN(IF(I2405="Carg FV",ABS(H2405),7.4),7.4,MAX(0,(0.9-M2405)*40)*0.95),0)</f>
        <v/>
      </c>
      <c r="K2405" s="12">
        <f>IF(I2405="V2H",MIN(MAX(0,H2405),7.4,MAX(0,(M2405-P2405)*40)*0.95),0)</f>
        <v/>
      </c>
      <c r="L2405" s="12">
        <f>IF(E2405=0,0,MAX(0,H2405-K2405))</f>
        <v/>
      </c>
      <c r="M2405" s="13">
        <f>M2404+J2404/40-IF(I2404="V2H",K2404/(0.95*40),0)-IF(E2405=0,IF(E2404=1,IF(D2405=1,30,40)*0.18/(2*40),0),0)-IF(E2405=1,IF(E2404=0,IF(D2405=1,30,40)*0.18/(2*40),0),0)</f>
        <v/>
      </c>
      <c r="N2405" s="14" t="n">
        <v>0.09</v>
      </c>
      <c r="O2405" s="15">
        <f>K2405*N2405</f>
        <v/>
      </c>
      <c r="P2405">
        <f>IF(E2405=0,0.3,IF(D2405=1,IF(C2405&gt;=Params!$B$13-3,IF(C2405&lt;Params!$B$13,Params!$B$20,0.3),0.3),IF(C2405&gt;=Params!$B$15-3,IF(C2405&lt;Params!$B$15,Params!$B$21,0.3),0.3)))</f>
        <v/>
      </c>
    </row>
    <row r="2406" ht="15" customHeight="1" s="1">
      <c r="A2406" s="9" t="n">
        <v>2403</v>
      </c>
      <c r="B2406" s="6" t="inlineStr">
        <is>
          <t>11/04</t>
        </is>
      </c>
      <c r="C2406" s="6" t="n">
        <v>2</v>
      </c>
      <c r="D2406" s="6" t="n">
        <v>0</v>
      </c>
      <c r="E2406" s="10">
        <f>IF(D2406=1, IF(OR(C2406&lt;10, C2406&gt;=15),1,0), IF(OR(C2406&lt;7, C2406&gt;=18),1,0))</f>
        <v/>
      </c>
      <c r="F2406" s="11" t="n">
        <v>1.465</v>
      </c>
      <c r="G2406" s="12">
        <f>0*8</f>
        <v/>
      </c>
      <c r="H2406" s="12">
        <f>F2406-G2406</f>
        <v/>
      </c>
      <c r="I2406" s="10">
        <f>IF(E2406=0,"Fora",IF(E2405=0,"Carg xar",IF(H2406&lt;0,IF(M2406&lt;0.9,"Carg FV","Stby"),IF(M2406&gt;P2406,"V2H",IF(M2406&lt;0.9,"Carg xar","Stby")))))</f>
        <v/>
      </c>
      <c r="J2406" s="12">
        <f>IF(OR(I2406="Carg FV",I2406="Carg xar"),MIN(IF(I2406="Carg FV",ABS(H2406),7.4),7.4,MAX(0,(0.9-M2406)*40)*0.95),0)</f>
        <v/>
      </c>
      <c r="K2406" s="12">
        <f>IF(I2406="V2H",MIN(MAX(0,H2406),7.4,MAX(0,(M2406-P2406)*40)*0.95),0)</f>
        <v/>
      </c>
      <c r="L2406" s="12">
        <f>IF(E2406=0,0,MAX(0,H2406-K2406))</f>
        <v/>
      </c>
      <c r="M2406" s="13">
        <f>M2405+J2405/40-IF(I2405="V2H",K2405/(0.95*40),0)-IF(E2406=0,IF(E2405=1,IF(D2406=1,30,40)*0.18/(2*40),0),0)-IF(E2406=1,IF(E2405=0,IF(D2406=1,30,40)*0.18/(2*40),0),0)</f>
        <v/>
      </c>
      <c r="N2406" s="14" t="n">
        <v>0.09</v>
      </c>
      <c r="O2406" s="15">
        <f>K2406*N2406</f>
        <v/>
      </c>
      <c r="P2406">
        <f>IF(E2406=0,0.3,IF(D2406=1,IF(C2406&gt;=Params!$B$13-3,IF(C2406&lt;Params!$B$13,Params!$B$20,0.3),0.3),IF(C2406&gt;=Params!$B$15-3,IF(C2406&lt;Params!$B$15,Params!$B$21,0.3),0.3)))</f>
        <v/>
      </c>
    </row>
    <row r="2407" ht="15" customHeight="1" s="1">
      <c r="A2407" s="9" t="n">
        <v>2404</v>
      </c>
      <c r="B2407" s="6" t="inlineStr">
        <is>
          <t>11/04</t>
        </is>
      </c>
      <c r="C2407" s="6" t="n">
        <v>3</v>
      </c>
      <c r="D2407" s="6" t="n">
        <v>0</v>
      </c>
      <c r="E2407" s="10">
        <f>IF(D2407=1, IF(OR(C2407&lt;10, C2407&gt;=15),1,0), IF(OR(C2407&lt;7, C2407&gt;=18),1,0))</f>
        <v/>
      </c>
      <c r="F2407" s="11" t="n">
        <v>1.231</v>
      </c>
      <c r="G2407" s="12">
        <f>0*8</f>
        <v/>
      </c>
      <c r="H2407" s="12">
        <f>F2407-G2407</f>
        <v/>
      </c>
      <c r="I2407" s="10">
        <f>IF(E2407=0,"Fora",IF(E2406=0,"Carg xar",IF(H2407&lt;0,IF(M2407&lt;0.9,"Carg FV","Stby"),IF(M2407&gt;P2407,"V2H",IF(M2407&lt;0.9,"Carg xar","Stby")))))</f>
        <v/>
      </c>
      <c r="J2407" s="12">
        <f>IF(OR(I2407="Carg FV",I2407="Carg xar"),MIN(IF(I2407="Carg FV",ABS(H2407),7.4),7.4,MAX(0,(0.9-M2407)*40)*0.95),0)</f>
        <v/>
      </c>
      <c r="K2407" s="12">
        <f>IF(I2407="V2H",MIN(MAX(0,H2407),7.4,MAX(0,(M2407-P2407)*40)*0.95),0)</f>
        <v/>
      </c>
      <c r="L2407" s="12">
        <f>IF(E2407=0,0,MAX(0,H2407-K2407))</f>
        <v/>
      </c>
      <c r="M2407" s="13">
        <f>M2406+J2406/40-IF(I2406="V2H",K2406/(0.95*40),0)-IF(E2407=0,IF(E2406=1,IF(D2407=1,30,40)*0.18/(2*40),0),0)-IF(E2407=1,IF(E2406=0,IF(D2407=1,30,40)*0.18/(2*40),0),0)</f>
        <v/>
      </c>
      <c r="N2407" s="14" t="n">
        <v>0.09</v>
      </c>
      <c r="O2407" s="15">
        <f>K2407*N2407</f>
        <v/>
      </c>
      <c r="P2407">
        <f>IF(E2407=0,0.3,IF(D2407=1,IF(C2407&gt;=Params!$B$13-3,IF(C2407&lt;Params!$B$13,Params!$B$20,0.3),0.3),IF(C2407&gt;=Params!$B$15-3,IF(C2407&lt;Params!$B$15,Params!$B$21,0.3),0.3)))</f>
        <v/>
      </c>
    </row>
    <row r="2408" ht="15" customHeight="1" s="1">
      <c r="A2408" s="9" t="n">
        <v>2405</v>
      </c>
      <c r="B2408" s="6" t="inlineStr">
        <is>
          <t>11/04</t>
        </is>
      </c>
      <c r="C2408" s="6" t="n">
        <v>4</v>
      </c>
      <c r="D2408" s="6" t="n">
        <v>0</v>
      </c>
      <c r="E2408" s="10">
        <f>IF(D2408=1, IF(OR(C2408&lt;10, C2408&gt;=15),1,0), IF(OR(C2408&lt;7, C2408&gt;=18),1,0))</f>
        <v/>
      </c>
      <c r="F2408" s="11" t="n">
        <v>1.14</v>
      </c>
      <c r="G2408" s="12">
        <f>0*8</f>
        <v/>
      </c>
      <c r="H2408" s="12">
        <f>F2408-G2408</f>
        <v/>
      </c>
      <c r="I2408" s="10">
        <f>IF(E2408=0,"Fora",IF(E2407=0,"Carg xar",IF(H2408&lt;0,IF(M2408&lt;0.9,"Carg FV","Stby"),IF(M2408&gt;P2408,"V2H",IF(M2408&lt;0.9,"Carg xar","Stby")))))</f>
        <v/>
      </c>
      <c r="J2408" s="12">
        <f>IF(OR(I2408="Carg FV",I2408="Carg xar"),MIN(IF(I2408="Carg FV",ABS(H2408),7.4),7.4,MAX(0,(0.9-M2408)*40)*0.95),0)</f>
        <v/>
      </c>
      <c r="K2408" s="12">
        <f>IF(I2408="V2H",MIN(MAX(0,H2408),7.4,MAX(0,(M2408-P2408)*40)*0.95),0)</f>
        <v/>
      </c>
      <c r="L2408" s="12">
        <f>IF(E2408=0,0,MAX(0,H2408-K2408))</f>
        <v/>
      </c>
      <c r="M2408" s="13">
        <f>M2407+J2407/40-IF(I2407="V2H",K2407/(0.95*40),0)-IF(E2408=0,IF(E2407=1,IF(D2408=1,30,40)*0.18/(2*40),0),0)-IF(E2408=1,IF(E2407=0,IF(D2408=1,30,40)*0.18/(2*40),0),0)</f>
        <v/>
      </c>
      <c r="N2408" s="14" t="n">
        <v>0.09</v>
      </c>
      <c r="O2408" s="15">
        <f>K2408*N2408</f>
        <v/>
      </c>
      <c r="P2408">
        <f>IF(E2408=0,0.3,IF(D2408=1,IF(C2408&gt;=Params!$B$13-3,IF(C2408&lt;Params!$B$13,Params!$B$20,0.3),0.3),IF(C2408&gt;=Params!$B$15-3,IF(C2408&lt;Params!$B$15,Params!$B$21,0.3),0.3)))</f>
        <v/>
      </c>
    </row>
    <row r="2409" ht="15" customHeight="1" s="1">
      <c r="A2409" s="9" t="n">
        <v>2406</v>
      </c>
      <c r="B2409" s="6" t="inlineStr">
        <is>
          <t>11/04</t>
        </is>
      </c>
      <c r="C2409" s="6" t="n">
        <v>5</v>
      </c>
      <c r="D2409" s="6" t="n">
        <v>0</v>
      </c>
      <c r="E2409" s="10">
        <f>IF(D2409=1, IF(OR(C2409&lt;10, C2409&gt;=15),1,0), IF(OR(C2409&lt;7, C2409&gt;=18),1,0))</f>
        <v/>
      </c>
      <c r="F2409" s="11" t="n">
        <v>1.634</v>
      </c>
      <c r="G2409" s="12">
        <f>0*8</f>
        <v/>
      </c>
      <c r="H2409" s="12">
        <f>F2409-G2409</f>
        <v/>
      </c>
      <c r="I2409" s="10">
        <f>IF(E2409=0,"Fora",IF(E2408=0,"Carg xar",IF(H2409&lt;0,IF(M2409&lt;0.9,"Carg FV","Stby"),IF(M2409&gt;P2409,"V2H",IF(M2409&lt;0.9,"Carg xar","Stby")))))</f>
        <v/>
      </c>
      <c r="J2409" s="12">
        <f>IF(OR(I2409="Carg FV",I2409="Carg xar"),MIN(IF(I2409="Carg FV",ABS(H2409),7.4),7.4,MAX(0,(0.9-M2409)*40)*0.95),0)</f>
        <v/>
      </c>
      <c r="K2409" s="12">
        <f>IF(I2409="V2H",MIN(MAX(0,H2409),7.4,MAX(0,(M2409-P2409)*40)*0.95),0)</f>
        <v/>
      </c>
      <c r="L2409" s="12">
        <f>IF(E2409=0,0,MAX(0,H2409-K2409))</f>
        <v/>
      </c>
      <c r="M2409" s="13">
        <f>M2408+J2408/40-IF(I2408="V2H",K2408/(0.95*40),0)-IF(E2409=0,IF(E2408=1,IF(D2409=1,30,40)*0.18/(2*40),0),0)-IF(E2409=1,IF(E2408=0,IF(D2409=1,30,40)*0.18/(2*40),0),0)</f>
        <v/>
      </c>
      <c r="N2409" s="14" t="n">
        <v>0.09</v>
      </c>
      <c r="O2409" s="15">
        <f>K2409*N2409</f>
        <v/>
      </c>
      <c r="P2409">
        <f>IF(E2409=0,0.3,IF(D2409=1,IF(C2409&gt;=Params!$B$13-3,IF(C2409&lt;Params!$B$13,Params!$B$20,0.3),0.3),IF(C2409&gt;=Params!$B$15-3,IF(C2409&lt;Params!$B$15,Params!$B$21,0.3),0.3)))</f>
        <v/>
      </c>
    </row>
    <row r="2410" ht="15" customHeight="1" s="1">
      <c r="A2410" s="9" t="n">
        <v>2407</v>
      </c>
      <c r="B2410" s="6" t="inlineStr">
        <is>
          <t>11/04</t>
        </is>
      </c>
      <c r="C2410" s="6" t="n">
        <v>6</v>
      </c>
      <c r="D2410" s="6" t="n">
        <v>0</v>
      </c>
      <c r="E2410" s="10">
        <f>IF(D2410=1, IF(OR(C2410&lt;10, C2410&gt;=15),1,0), IF(OR(C2410&lt;7, C2410&gt;=18),1,0))</f>
        <v/>
      </c>
      <c r="F2410" s="11" t="n">
        <v>1.652</v>
      </c>
      <c r="G2410" s="12">
        <f>0*8</f>
        <v/>
      </c>
      <c r="H2410" s="12">
        <f>F2410-G2410</f>
        <v/>
      </c>
      <c r="I2410" s="10">
        <f>IF(E2410=0,"Fora",IF(E2409=0,"Carg xar",IF(H2410&lt;0,IF(M2410&lt;0.9,"Carg FV","Stby"),IF(M2410&gt;P2410,"V2H",IF(M2410&lt;0.9,"Carg xar","Stby")))))</f>
        <v/>
      </c>
      <c r="J2410" s="12">
        <f>IF(OR(I2410="Carg FV",I2410="Carg xar"),MIN(IF(I2410="Carg FV",ABS(H2410),7.4),7.4,MAX(0,(0.9-M2410)*40)*0.95),0)</f>
        <v/>
      </c>
      <c r="K2410" s="12">
        <f>IF(I2410="V2H",MIN(MAX(0,H2410),7.4,MAX(0,(M2410-P2410)*40)*0.95),0)</f>
        <v/>
      </c>
      <c r="L2410" s="12">
        <f>IF(E2410=0,0,MAX(0,H2410-K2410))</f>
        <v/>
      </c>
      <c r="M2410" s="13">
        <f>M2409+J2409/40-IF(I2409="V2H",K2409/(0.95*40),0)-IF(E2410=0,IF(E2409=1,IF(D2410=1,30,40)*0.18/(2*40),0),0)-IF(E2410=1,IF(E2409=0,IF(D2410=1,30,40)*0.18/(2*40),0),0)</f>
        <v/>
      </c>
      <c r="N2410" s="14" t="n">
        <v>0.09</v>
      </c>
      <c r="O2410" s="15">
        <f>K2410*N2410</f>
        <v/>
      </c>
      <c r="P2410">
        <f>IF(E2410=0,0.3,IF(D2410=1,IF(C2410&gt;=Params!$B$13-3,IF(C2410&lt;Params!$B$13,Params!$B$20,0.3),0.3),IF(C2410&gt;=Params!$B$15-3,IF(C2410&lt;Params!$B$15,Params!$B$21,0.3),0.3)))</f>
        <v/>
      </c>
    </row>
    <row r="2411" ht="15" customHeight="1" s="1">
      <c r="A2411" s="9" t="n">
        <v>2408</v>
      </c>
      <c r="B2411" s="6" t="inlineStr">
        <is>
          <t>11/04</t>
        </is>
      </c>
      <c r="C2411" s="6" t="n">
        <v>7</v>
      </c>
      <c r="D2411" s="6" t="n">
        <v>0</v>
      </c>
      <c r="E2411" s="10">
        <f>IF(D2411=1, IF(OR(C2411&lt;10, C2411&gt;=15),1,0), IF(OR(C2411&lt;7, C2411&gt;=18),1,0))</f>
        <v/>
      </c>
      <c r="F2411" s="11" t="n">
        <v>1.861</v>
      </c>
      <c r="G2411" s="12">
        <f>0.08*8</f>
        <v/>
      </c>
      <c r="H2411" s="12">
        <f>F2411-G2411</f>
        <v/>
      </c>
      <c r="I2411" s="10">
        <f>IF(E2411=0,"Fora",IF(E2410=0,"Carg xar",IF(H2411&lt;0,IF(M2411&lt;0.9,"Carg FV","Stby"),IF(M2411&gt;P2411,"V2H",IF(M2411&lt;0.9,"Carg xar","Stby")))))</f>
        <v/>
      </c>
      <c r="J2411" s="12">
        <f>IF(OR(I2411="Carg FV",I2411="Carg xar"),MIN(IF(I2411="Carg FV",ABS(H2411),7.4),7.4,MAX(0,(0.9-M2411)*40)*0.95),0)</f>
        <v/>
      </c>
      <c r="K2411" s="12">
        <f>IF(I2411="V2H",MIN(MAX(0,H2411),7.4,MAX(0,(M2411-P2411)*40)*0.95),0)</f>
        <v/>
      </c>
      <c r="L2411" s="12">
        <f>IF(E2411=0,0,MAX(0,H2411-K2411))</f>
        <v/>
      </c>
      <c r="M2411" s="13">
        <f>M2410+J2410/40-IF(I2410="V2H",K2410/(0.95*40),0)-IF(E2411=0,IF(E2410=1,IF(D2411=1,30,40)*0.18/(2*40),0),0)-IF(E2411=1,IF(E2410=0,IF(D2411=1,30,40)*0.18/(2*40),0),0)</f>
        <v/>
      </c>
      <c r="N2411" s="14" t="n">
        <v>0.09</v>
      </c>
      <c r="O2411" s="15">
        <f>K2411*N2411</f>
        <v/>
      </c>
      <c r="P2411">
        <f>IF(E2411=0,0.3,IF(D2411=1,IF(C2411&gt;=Params!$B$13-3,IF(C2411&lt;Params!$B$13,Params!$B$20,0.3),0.3),IF(C2411&gt;=Params!$B$15-3,IF(C2411&lt;Params!$B$15,Params!$B$21,0.3),0.3)))</f>
        <v/>
      </c>
    </row>
    <row r="2412" ht="15" customHeight="1" s="1">
      <c r="A2412" s="9" t="n">
        <v>2409</v>
      </c>
      <c r="B2412" s="6" t="inlineStr">
        <is>
          <t>11/04</t>
        </is>
      </c>
      <c r="C2412" s="6" t="n">
        <v>8</v>
      </c>
      <c r="D2412" s="6" t="n">
        <v>0</v>
      </c>
      <c r="E2412" s="10">
        <f>IF(D2412=1, IF(OR(C2412&lt;10, C2412&gt;=15),1,0), IF(OR(C2412&lt;7, C2412&gt;=18),1,0))</f>
        <v/>
      </c>
      <c r="F2412" s="11" t="n">
        <v>1.446</v>
      </c>
      <c r="G2412" s="12">
        <f>0.22*8</f>
        <v/>
      </c>
      <c r="H2412" s="12">
        <f>F2412-G2412</f>
        <v/>
      </c>
      <c r="I2412" s="10">
        <f>IF(E2412=0,"Fora",IF(E2411=0,"Carg xar",IF(H2412&lt;0,IF(M2412&lt;0.9,"Carg FV","Stby"),IF(M2412&gt;P2412,"V2H",IF(M2412&lt;0.9,"Carg xar","Stby")))))</f>
        <v/>
      </c>
      <c r="J2412" s="12">
        <f>IF(OR(I2412="Carg FV",I2412="Carg xar"),MIN(IF(I2412="Carg FV",ABS(H2412),7.4),7.4,MAX(0,(0.9-M2412)*40)*0.95),0)</f>
        <v/>
      </c>
      <c r="K2412" s="12">
        <f>IF(I2412="V2H",MIN(MAX(0,H2412),7.4,MAX(0,(M2412-P2412)*40)*0.95),0)</f>
        <v/>
      </c>
      <c r="L2412" s="12">
        <f>IF(E2412=0,0,MAX(0,H2412-K2412))</f>
        <v/>
      </c>
      <c r="M2412" s="13">
        <f>M2411+J2411/40-IF(I2411="V2H",K2411/(0.95*40),0)-IF(E2412=0,IF(E2411=1,IF(D2412=1,30,40)*0.18/(2*40),0),0)-IF(E2412=1,IF(E2411=0,IF(D2412=1,30,40)*0.18/(2*40),0),0)</f>
        <v/>
      </c>
      <c r="N2412" s="14" t="n">
        <v>0.15</v>
      </c>
      <c r="O2412" s="15">
        <f>K2412*N2412</f>
        <v/>
      </c>
      <c r="P2412">
        <f>IF(E2412=0,0.3,IF(D2412=1,IF(C2412&gt;=Params!$B$13-3,IF(C2412&lt;Params!$B$13,Params!$B$20,0.3),0.3),IF(C2412&gt;=Params!$B$15-3,IF(C2412&lt;Params!$B$15,Params!$B$21,0.3),0.3)))</f>
        <v/>
      </c>
    </row>
    <row r="2413" ht="15" customHeight="1" s="1">
      <c r="A2413" s="9" t="n">
        <v>2410</v>
      </c>
      <c r="B2413" s="6" t="inlineStr">
        <is>
          <t>11/04</t>
        </is>
      </c>
      <c r="C2413" s="6" t="n">
        <v>9</v>
      </c>
      <c r="D2413" s="6" t="n">
        <v>0</v>
      </c>
      <c r="E2413" s="10">
        <f>IF(D2413=1, IF(OR(C2413&lt;10, C2413&gt;=15),1,0), IF(OR(C2413&lt;7, C2413&gt;=18),1,0))</f>
        <v/>
      </c>
      <c r="F2413" s="11" t="n">
        <v>0.83</v>
      </c>
      <c r="G2413" s="12">
        <f>0.42*8</f>
        <v/>
      </c>
      <c r="H2413" s="12">
        <f>F2413-G2413</f>
        <v/>
      </c>
      <c r="I2413" s="10">
        <f>IF(E2413=0,"Fora",IF(E2412=0,"Carg xar",IF(H2413&lt;0,IF(M2413&lt;0.9,"Carg FV","Stby"),IF(M2413&gt;P2413,"V2H",IF(M2413&lt;0.9,"Carg xar","Stby")))))</f>
        <v/>
      </c>
      <c r="J2413" s="12">
        <f>IF(OR(I2413="Carg FV",I2413="Carg xar"),MIN(IF(I2413="Carg FV",ABS(H2413),7.4),7.4,MAX(0,(0.9-M2413)*40)*0.95),0)</f>
        <v/>
      </c>
      <c r="K2413" s="12">
        <f>IF(I2413="V2H",MIN(MAX(0,H2413),7.4,MAX(0,(M2413-P2413)*40)*0.95),0)</f>
        <v/>
      </c>
      <c r="L2413" s="12">
        <f>IF(E2413=0,0,MAX(0,H2413-K2413))</f>
        <v/>
      </c>
      <c r="M2413" s="13">
        <f>M2412+J2412/40-IF(I2412="V2H",K2412/(0.95*40),0)-IF(E2413=0,IF(E2412=1,IF(D2413=1,30,40)*0.18/(2*40),0),0)-IF(E2413=1,IF(E2412=0,IF(D2413=1,30,40)*0.18/(2*40),0),0)</f>
        <v/>
      </c>
      <c r="N2413" s="14" t="n">
        <v>0.15</v>
      </c>
      <c r="O2413" s="15">
        <f>K2413*N2413</f>
        <v/>
      </c>
      <c r="P2413">
        <f>IF(E2413=0,0.3,IF(D2413=1,IF(C2413&gt;=Params!$B$13-3,IF(C2413&lt;Params!$B$13,Params!$B$20,0.3),0.3),IF(C2413&gt;=Params!$B$15-3,IF(C2413&lt;Params!$B$15,Params!$B$21,0.3),0.3)))</f>
        <v/>
      </c>
    </row>
    <row r="2414" ht="15" customHeight="1" s="1">
      <c r="A2414" s="9" t="n">
        <v>2411</v>
      </c>
      <c r="B2414" s="6" t="inlineStr">
        <is>
          <t>11/04</t>
        </is>
      </c>
      <c r="C2414" s="6" t="n">
        <v>10</v>
      </c>
      <c r="D2414" s="6" t="n">
        <v>0</v>
      </c>
      <c r="E2414" s="10">
        <f>IF(D2414=1, IF(OR(C2414&lt;10, C2414&gt;=15),1,0), IF(OR(C2414&lt;7, C2414&gt;=18),1,0))</f>
        <v/>
      </c>
      <c r="F2414" s="11" t="n">
        <v>0</v>
      </c>
      <c r="G2414" s="12">
        <f>0.62*8</f>
        <v/>
      </c>
      <c r="H2414" s="12">
        <f>F2414-G2414</f>
        <v/>
      </c>
      <c r="I2414" s="10">
        <f>IF(E2414=0,"Fora",IF(E2413=0,"Carg xar",IF(H2414&lt;0,IF(M2414&lt;0.9,"Carg FV","Stby"),IF(M2414&gt;P2414,"V2H",IF(M2414&lt;0.9,"Carg xar","Stby")))))</f>
        <v/>
      </c>
      <c r="J2414" s="12">
        <f>IF(OR(I2414="Carg FV",I2414="Carg xar"),MIN(IF(I2414="Carg FV",ABS(H2414),7.4),7.4,MAX(0,(0.9-M2414)*40)*0.95),0)</f>
        <v/>
      </c>
      <c r="K2414" s="12">
        <f>IF(I2414="V2H",MIN(MAX(0,H2414),7.4,MAX(0,(M2414-P2414)*40)*0.95),0)</f>
        <v/>
      </c>
      <c r="L2414" s="12">
        <f>IF(E2414=0,0,MAX(0,H2414-K2414))</f>
        <v/>
      </c>
      <c r="M2414" s="13">
        <f>M2413+J2413/40-IF(I2413="V2H",K2413/(0.95*40),0)-IF(E2414=0,IF(E2413=1,IF(D2414=1,30,40)*0.18/(2*40),0),0)-IF(E2414=1,IF(E2413=0,IF(D2414=1,30,40)*0.18/(2*40),0),0)</f>
        <v/>
      </c>
      <c r="N2414" s="14" t="n">
        <v>0.2</v>
      </c>
      <c r="O2414" s="15">
        <f>K2414*N2414</f>
        <v/>
      </c>
      <c r="P2414">
        <f>IF(E2414=0,0.3,IF(D2414=1,IF(C2414&gt;=Params!$B$13-3,IF(C2414&lt;Params!$B$13,Params!$B$20,0.3),0.3),IF(C2414&gt;=Params!$B$15-3,IF(C2414&lt;Params!$B$15,Params!$B$21,0.3),0.3)))</f>
        <v/>
      </c>
    </row>
    <row r="2415" ht="15" customHeight="1" s="1">
      <c r="A2415" s="9" t="n">
        <v>2412</v>
      </c>
      <c r="B2415" s="6" t="inlineStr">
        <is>
          <t>11/04</t>
        </is>
      </c>
      <c r="C2415" s="6" t="n">
        <v>11</v>
      </c>
      <c r="D2415" s="6" t="n">
        <v>0</v>
      </c>
      <c r="E2415" s="10">
        <f>IF(D2415=1, IF(OR(C2415&lt;10, C2415&gt;=15),1,0), IF(OR(C2415&lt;7, C2415&gt;=18),1,0))</f>
        <v/>
      </c>
      <c r="F2415" s="11" t="n">
        <v>0</v>
      </c>
      <c r="G2415" s="12">
        <f>0.78*8</f>
        <v/>
      </c>
      <c r="H2415" s="12">
        <f>F2415-G2415</f>
        <v/>
      </c>
      <c r="I2415" s="10">
        <f>IF(E2415=0,"Fora",IF(E2414=0,"Carg xar",IF(H2415&lt;0,IF(M2415&lt;0.9,"Carg FV","Stby"),IF(M2415&gt;P2415,"V2H",IF(M2415&lt;0.9,"Carg xar","Stby")))))</f>
        <v/>
      </c>
      <c r="J2415" s="12">
        <f>IF(OR(I2415="Carg FV",I2415="Carg xar"),MIN(IF(I2415="Carg FV",ABS(H2415),7.4),7.4,MAX(0,(0.9-M2415)*40)*0.95),0)</f>
        <v/>
      </c>
      <c r="K2415" s="12">
        <f>IF(I2415="V2H",MIN(MAX(0,H2415),7.4,MAX(0,(M2415-P2415)*40)*0.95),0)</f>
        <v/>
      </c>
      <c r="L2415" s="12">
        <f>IF(E2415=0,0,MAX(0,H2415-K2415))</f>
        <v/>
      </c>
      <c r="M2415" s="13">
        <f>M2414+J2414/40-IF(I2414="V2H",K2414/(0.95*40),0)-IF(E2415=0,IF(E2414=1,IF(D2415=1,30,40)*0.18/(2*40),0),0)-IF(E2415=1,IF(E2414=0,IF(D2415=1,30,40)*0.18/(2*40),0),0)</f>
        <v/>
      </c>
      <c r="N2415" s="14" t="n">
        <v>0.2</v>
      </c>
      <c r="O2415" s="15">
        <f>K2415*N2415</f>
        <v/>
      </c>
      <c r="P2415">
        <f>IF(E2415=0,0.3,IF(D2415=1,IF(C2415&gt;=Params!$B$13-3,IF(C2415&lt;Params!$B$13,Params!$B$20,0.3),0.3),IF(C2415&gt;=Params!$B$15-3,IF(C2415&lt;Params!$B$15,Params!$B$21,0.3),0.3)))</f>
        <v/>
      </c>
    </row>
    <row r="2416" ht="15" customHeight="1" s="1">
      <c r="A2416" s="9" t="n">
        <v>2413</v>
      </c>
      <c r="B2416" s="6" t="inlineStr">
        <is>
          <t>11/04</t>
        </is>
      </c>
      <c r="C2416" s="6" t="n">
        <v>12</v>
      </c>
      <c r="D2416" s="6" t="n">
        <v>0</v>
      </c>
      <c r="E2416" s="10">
        <f>IF(D2416=1, IF(OR(C2416&lt;10, C2416&gt;=15),1,0), IF(OR(C2416&lt;7, C2416&gt;=18),1,0))</f>
        <v/>
      </c>
      <c r="F2416" s="11" t="n">
        <v>0</v>
      </c>
      <c r="G2416" s="12">
        <f>0.85*8</f>
        <v/>
      </c>
      <c r="H2416" s="12">
        <f>F2416-G2416</f>
        <v/>
      </c>
      <c r="I2416" s="10">
        <f>IF(E2416=0,"Fora",IF(E2415=0,"Carg xar",IF(H2416&lt;0,IF(M2416&lt;0.9,"Carg FV","Stby"),IF(M2416&gt;P2416,"V2H",IF(M2416&lt;0.9,"Carg xar","Stby")))))</f>
        <v/>
      </c>
      <c r="J2416" s="12">
        <f>IF(OR(I2416="Carg FV",I2416="Carg xar"),MIN(IF(I2416="Carg FV",ABS(H2416),7.4),7.4,MAX(0,(0.9-M2416)*40)*0.95),0)</f>
        <v/>
      </c>
      <c r="K2416" s="12">
        <f>IF(I2416="V2H",MIN(MAX(0,H2416),7.4,MAX(0,(M2416-P2416)*40)*0.95),0)</f>
        <v/>
      </c>
      <c r="L2416" s="12">
        <f>IF(E2416=0,0,MAX(0,H2416-K2416))</f>
        <v/>
      </c>
      <c r="M2416" s="13">
        <f>M2415+J2415/40-IF(I2415="V2H",K2415/(0.95*40),0)-IF(E2416=0,IF(E2415=1,IF(D2416=1,30,40)*0.18/(2*40),0),0)-IF(E2416=1,IF(E2415=0,IF(D2416=1,30,40)*0.18/(2*40),0),0)</f>
        <v/>
      </c>
      <c r="N2416" s="14" t="n">
        <v>0.2</v>
      </c>
      <c r="O2416" s="15">
        <f>K2416*N2416</f>
        <v/>
      </c>
      <c r="P2416">
        <f>IF(E2416=0,0.3,IF(D2416=1,IF(C2416&gt;=Params!$B$13-3,IF(C2416&lt;Params!$B$13,Params!$B$20,0.3),0.3),IF(C2416&gt;=Params!$B$15-3,IF(C2416&lt;Params!$B$15,Params!$B$21,0.3),0.3)))</f>
        <v/>
      </c>
    </row>
    <row r="2417" ht="15" customHeight="1" s="1">
      <c r="A2417" s="9" t="n">
        <v>2414</v>
      </c>
      <c r="B2417" s="6" t="inlineStr">
        <is>
          <t>11/04</t>
        </is>
      </c>
      <c r="C2417" s="6" t="n">
        <v>13</v>
      </c>
      <c r="D2417" s="6" t="n">
        <v>0</v>
      </c>
      <c r="E2417" s="10">
        <f>IF(D2417=1, IF(OR(C2417&lt;10, C2417&gt;=15),1,0), IF(OR(C2417&lt;7, C2417&gt;=18),1,0))</f>
        <v/>
      </c>
      <c r="F2417" s="11" t="n">
        <v>0</v>
      </c>
      <c r="G2417" s="12">
        <f>0.82*8</f>
        <v/>
      </c>
      <c r="H2417" s="12">
        <f>F2417-G2417</f>
        <v/>
      </c>
      <c r="I2417" s="10">
        <f>IF(E2417=0,"Fora",IF(E2416=0,"Carg xar",IF(H2417&lt;0,IF(M2417&lt;0.9,"Carg FV","Stby"),IF(M2417&gt;P2417,"V2H",IF(M2417&lt;0.9,"Carg xar","Stby")))))</f>
        <v/>
      </c>
      <c r="J2417" s="12">
        <f>IF(OR(I2417="Carg FV",I2417="Carg xar"),MIN(IF(I2417="Carg FV",ABS(H2417),7.4),7.4,MAX(0,(0.9-M2417)*40)*0.95),0)</f>
        <v/>
      </c>
      <c r="K2417" s="12">
        <f>IF(I2417="V2H",MIN(MAX(0,H2417),7.4,MAX(0,(M2417-P2417)*40)*0.95),0)</f>
        <v/>
      </c>
      <c r="L2417" s="12">
        <f>IF(E2417=0,0,MAX(0,H2417-K2417))</f>
        <v/>
      </c>
      <c r="M2417" s="13">
        <f>M2416+J2416/40-IF(I2416="V2H",K2416/(0.95*40),0)-IF(E2417=0,IF(E2416=1,IF(D2417=1,30,40)*0.18/(2*40),0),0)-IF(E2417=1,IF(E2416=0,IF(D2417=1,30,40)*0.18/(2*40),0),0)</f>
        <v/>
      </c>
      <c r="N2417" s="14" t="n">
        <v>0.2</v>
      </c>
      <c r="O2417" s="15">
        <f>K2417*N2417</f>
        <v/>
      </c>
      <c r="P2417">
        <f>IF(E2417=0,0.3,IF(D2417=1,IF(C2417&gt;=Params!$B$13-3,IF(C2417&lt;Params!$B$13,Params!$B$20,0.3),0.3),IF(C2417&gt;=Params!$B$15-3,IF(C2417&lt;Params!$B$15,Params!$B$21,0.3),0.3)))</f>
        <v/>
      </c>
    </row>
    <row r="2418" ht="15" customHeight="1" s="1">
      <c r="A2418" s="9" t="n">
        <v>2415</v>
      </c>
      <c r="B2418" s="6" t="inlineStr">
        <is>
          <t>11/04</t>
        </is>
      </c>
      <c r="C2418" s="6" t="n">
        <v>14</v>
      </c>
      <c r="D2418" s="6" t="n">
        <v>0</v>
      </c>
      <c r="E2418" s="10">
        <f>IF(D2418=1, IF(OR(C2418&lt;10, C2418&gt;=15),1,0), IF(OR(C2418&lt;7, C2418&gt;=18),1,0))</f>
        <v/>
      </c>
      <c r="F2418" s="11" t="n">
        <v>0.922</v>
      </c>
      <c r="G2418" s="12">
        <f>0.72*8</f>
        <v/>
      </c>
      <c r="H2418" s="12">
        <f>F2418-G2418</f>
        <v/>
      </c>
      <c r="I2418" s="10">
        <f>IF(E2418=0,"Fora",IF(E2417=0,"Carg xar",IF(H2418&lt;0,IF(M2418&lt;0.9,"Carg FV","Stby"),IF(M2418&gt;P2418,"V2H",IF(M2418&lt;0.9,"Carg xar","Stby")))))</f>
        <v/>
      </c>
      <c r="J2418" s="12">
        <f>IF(OR(I2418="Carg FV",I2418="Carg xar"),MIN(IF(I2418="Carg FV",ABS(H2418),7.4),7.4,MAX(0,(0.9-M2418)*40)*0.95),0)</f>
        <v/>
      </c>
      <c r="K2418" s="12">
        <f>IF(I2418="V2H",MIN(MAX(0,H2418),7.4,MAX(0,(M2418-P2418)*40)*0.95),0)</f>
        <v/>
      </c>
      <c r="L2418" s="12">
        <f>IF(E2418=0,0,MAX(0,H2418-K2418))</f>
        <v/>
      </c>
      <c r="M2418" s="13">
        <f>M2417+J2417/40-IF(I2417="V2H",K2417/(0.95*40),0)-IF(E2418=0,IF(E2417=1,IF(D2418=1,30,40)*0.18/(2*40),0),0)-IF(E2418=1,IF(E2417=0,IF(D2418=1,30,40)*0.18/(2*40),0),0)</f>
        <v/>
      </c>
      <c r="N2418" s="14" t="n">
        <v>0.15</v>
      </c>
      <c r="O2418" s="15">
        <f>K2418*N2418</f>
        <v/>
      </c>
      <c r="P2418">
        <f>IF(E2418=0,0.3,IF(D2418=1,IF(C2418&gt;=Params!$B$13-3,IF(C2418&lt;Params!$B$13,Params!$B$20,0.3),0.3),IF(C2418&gt;=Params!$B$15-3,IF(C2418&lt;Params!$B$15,Params!$B$21,0.3),0.3)))</f>
        <v/>
      </c>
    </row>
    <row r="2419" ht="15" customHeight="1" s="1">
      <c r="A2419" s="9" t="n">
        <v>2416</v>
      </c>
      <c r="B2419" s="6" t="inlineStr">
        <is>
          <t>11/04</t>
        </is>
      </c>
      <c r="C2419" s="6" t="n">
        <v>15</v>
      </c>
      <c r="D2419" s="6" t="n">
        <v>0</v>
      </c>
      <c r="E2419" s="10">
        <f>IF(D2419=1, IF(OR(C2419&lt;10, C2419&gt;=15),1,0), IF(OR(C2419&lt;7, C2419&gt;=18),1,0))</f>
        <v/>
      </c>
      <c r="F2419" s="11" t="n">
        <v>2.32</v>
      </c>
      <c r="G2419" s="12">
        <f>0.55*8</f>
        <v/>
      </c>
      <c r="H2419" s="12">
        <f>F2419-G2419</f>
        <v/>
      </c>
      <c r="I2419" s="10">
        <f>IF(E2419=0,"Fora",IF(E2418=0,"Carg xar",IF(H2419&lt;0,IF(M2419&lt;0.9,"Carg FV","Stby"),IF(M2419&gt;P2419,"V2H",IF(M2419&lt;0.9,"Carg xar","Stby")))))</f>
        <v/>
      </c>
      <c r="J2419" s="12">
        <f>IF(OR(I2419="Carg FV",I2419="Carg xar"),MIN(IF(I2419="Carg FV",ABS(H2419),7.4),7.4,MAX(0,(0.9-M2419)*40)*0.95),0)</f>
        <v/>
      </c>
      <c r="K2419" s="12">
        <f>IF(I2419="V2H",MIN(MAX(0,H2419),7.4,MAX(0,(M2419-P2419)*40)*0.95),0)</f>
        <v/>
      </c>
      <c r="L2419" s="12">
        <f>IF(E2419=0,0,MAX(0,H2419-K2419))</f>
        <v/>
      </c>
      <c r="M2419" s="13">
        <f>M2418+J2418/40-IF(I2418="V2H",K2418/(0.95*40),0)-IF(E2419=0,IF(E2418=1,IF(D2419=1,30,40)*0.18/(2*40),0),0)-IF(E2419=1,IF(E2418=0,IF(D2419=1,30,40)*0.18/(2*40),0),0)</f>
        <v/>
      </c>
      <c r="N2419" s="14" t="n">
        <v>0.15</v>
      </c>
      <c r="O2419" s="15">
        <f>K2419*N2419</f>
        <v/>
      </c>
      <c r="P2419">
        <f>IF(E2419=0,0.3,IF(D2419=1,IF(C2419&gt;=Params!$B$13-3,IF(C2419&lt;Params!$B$13,Params!$B$20,0.3),0.3),IF(C2419&gt;=Params!$B$15-3,IF(C2419&lt;Params!$B$15,Params!$B$21,0.3),0.3)))</f>
        <v/>
      </c>
    </row>
    <row r="2420" ht="15" customHeight="1" s="1">
      <c r="A2420" s="9" t="n">
        <v>2417</v>
      </c>
      <c r="B2420" s="6" t="inlineStr">
        <is>
          <t>11/04</t>
        </is>
      </c>
      <c r="C2420" s="6" t="n">
        <v>16</v>
      </c>
      <c r="D2420" s="6" t="n">
        <v>0</v>
      </c>
      <c r="E2420" s="10">
        <f>IF(D2420=1, IF(OR(C2420&lt;10, C2420&gt;=15),1,0), IF(OR(C2420&lt;7, C2420&gt;=18),1,0))</f>
        <v/>
      </c>
      <c r="F2420" s="11" t="n">
        <v>3.647</v>
      </c>
      <c r="G2420" s="12">
        <f>0.35*8</f>
        <v/>
      </c>
      <c r="H2420" s="12">
        <f>F2420-G2420</f>
        <v/>
      </c>
      <c r="I2420" s="10">
        <f>IF(E2420=0,"Fora",IF(E2419=0,"Carg xar",IF(H2420&lt;0,IF(M2420&lt;0.9,"Carg FV","Stby"),IF(M2420&gt;P2420,"V2H",IF(M2420&lt;0.9,"Carg xar","Stby")))))</f>
        <v/>
      </c>
      <c r="J2420" s="12">
        <f>IF(OR(I2420="Carg FV",I2420="Carg xar"),MIN(IF(I2420="Carg FV",ABS(H2420),7.4),7.4,MAX(0,(0.9-M2420)*40)*0.95),0)</f>
        <v/>
      </c>
      <c r="K2420" s="12">
        <f>IF(I2420="V2H",MIN(MAX(0,H2420),7.4,MAX(0,(M2420-P2420)*40)*0.95),0)</f>
        <v/>
      </c>
      <c r="L2420" s="12">
        <f>IF(E2420=0,0,MAX(0,H2420-K2420))</f>
        <v/>
      </c>
      <c r="M2420" s="13">
        <f>M2419+J2419/40-IF(I2419="V2H",K2419/(0.95*40),0)-IF(E2420=0,IF(E2419=1,IF(D2420=1,30,40)*0.18/(2*40),0),0)-IF(E2420=1,IF(E2419=0,IF(D2420=1,30,40)*0.18/(2*40),0),0)</f>
        <v/>
      </c>
      <c r="N2420" s="14" t="n">
        <v>0.15</v>
      </c>
      <c r="O2420" s="15">
        <f>K2420*N2420</f>
        <v/>
      </c>
      <c r="P2420">
        <f>IF(E2420=0,0.3,IF(D2420=1,IF(C2420&gt;=Params!$B$13-3,IF(C2420&lt;Params!$B$13,Params!$B$20,0.3),0.3),IF(C2420&gt;=Params!$B$15-3,IF(C2420&lt;Params!$B$15,Params!$B$21,0.3),0.3)))</f>
        <v/>
      </c>
    </row>
    <row r="2421" ht="15" customHeight="1" s="1">
      <c r="A2421" s="9" t="n">
        <v>2418</v>
      </c>
      <c r="B2421" s="6" t="inlineStr">
        <is>
          <t>11/04</t>
        </is>
      </c>
      <c r="C2421" s="6" t="n">
        <v>17</v>
      </c>
      <c r="D2421" s="6" t="n">
        <v>0</v>
      </c>
      <c r="E2421" s="10">
        <f>IF(D2421=1, IF(OR(C2421&lt;10, C2421&gt;=15),1,0), IF(OR(C2421&lt;7, C2421&gt;=18),1,0))</f>
        <v/>
      </c>
      <c r="F2421" s="11" t="n">
        <v>0</v>
      </c>
      <c r="G2421" s="12">
        <f>0.15*8</f>
        <v/>
      </c>
      <c r="H2421" s="12">
        <f>F2421-G2421</f>
        <v/>
      </c>
      <c r="I2421" s="10">
        <f>IF(E2421=0,"Fora",IF(E2420=0,"Carg xar",IF(H2421&lt;0,IF(M2421&lt;0.9,"Carg FV","Stby"),IF(M2421&gt;P2421,"V2H",IF(M2421&lt;0.9,"Carg xar","Stby")))))</f>
        <v/>
      </c>
      <c r="J2421" s="12">
        <f>IF(OR(I2421="Carg FV",I2421="Carg xar"),MIN(IF(I2421="Carg FV",ABS(H2421),7.4),7.4,MAX(0,(0.9-M2421)*40)*0.95),0)</f>
        <v/>
      </c>
      <c r="K2421" s="12">
        <f>IF(I2421="V2H",MIN(MAX(0,H2421),7.4,MAX(0,(M2421-P2421)*40)*0.95),0)</f>
        <v/>
      </c>
      <c r="L2421" s="12">
        <f>IF(E2421=0,0,MAX(0,H2421-K2421))</f>
        <v/>
      </c>
      <c r="M2421" s="13">
        <f>M2420+J2420/40-IF(I2420="V2H",K2420/(0.95*40),0)-IF(E2421=0,IF(E2420=1,IF(D2421=1,30,40)*0.18/(2*40),0),0)-IF(E2421=1,IF(E2420=0,IF(D2421=1,30,40)*0.18/(2*40),0),0)</f>
        <v/>
      </c>
      <c r="N2421" s="14" t="n">
        <v>0.15</v>
      </c>
      <c r="O2421" s="15">
        <f>K2421*N2421</f>
        <v/>
      </c>
      <c r="P2421">
        <f>IF(E2421=0,0.3,IF(D2421=1,IF(C2421&gt;=Params!$B$13-3,IF(C2421&lt;Params!$B$13,Params!$B$20,0.3),0.3),IF(C2421&gt;=Params!$B$15-3,IF(C2421&lt;Params!$B$15,Params!$B$21,0.3),0.3)))</f>
        <v/>
      </c>
    </row>
    <row r="2422" ht="15" customHeight="1" s="1">
      <c r="A2422" s="9" t="n">
        <v>2419</v>
      </c>
      <c r="B2422" s="6" t="inlineStr">
        <is>
          <t>11/04</t>
        </is>
      </c>
      <c r="C2422" s="6" t="n">
        <v>18</v>
      </c>
      <c r="D2422" s="6" t="n">
        <v>0</v>
      </c>
      <c r="E2422" s="10">
        <f>IF(D2422=1, IF(OR(C2422&lt;10, C2422&gt;=15),1,0), IF(OR(C2422&lt;7, C2422&gt;=18),1,0))</f>
        <v/>
      </c>
      <c r="F2422" s="11" t="n">
        <v>0.268</v>
      </c>
      <c r="G2422" s="12">
        <f>0.03*8</f>
        <v/>
      </c>
      <c r="H2422" s="12">
        <f>F2422-G2422</f>
        <v/>
      </c>
      <c r="I2422" s="10">
        <f>IF(E2422=0,"Fora",IF(E2421=0,"Carg xar",IF(H2422&lt;0,IF(M2422&lt;0.9,"Carg FV","Stby"),IF(M2422&gt;P2422,"V2H",IF(M2422&lt;0.9,"Carg xar","Stby")))))</f>
        <v/>
      </c>
      <c r="J2422" s="12">
        <f>IF(OR(I2422="Carg FV",I2422="Carg xar"),MIN(IF(I2422="Carg FV",ABS(H2422),7.4),7.4,MAX(0,(0.9-M2422)*40)*0.95),0)</f>
        <v/>
      </c>
      <c r="K2422" s="12">
        <f>IF(I2422="V2H",MIN(MAX(0,H2422),7.4,MAX(0,(M2422-P2422)*40)*0.95),0)</f>
        <v/>
      </c>
      <c r="L2422" s="12">
        <f>IF(E2422=0,0,MAX(0,H2422-K2422))</f>
        <v/>
      </c>
      <c r="M2422" s="13">
        <f>M2421+J2421/40-IF(I2421="V2H",K2421/(0.95*40),0)-IF(E2422=0,IF(E2421=1,IF(D2422=1,30,40)*0.18/(2*40),0),0)-IF(E2422=1,IF(E2421=0,IF(D2422=1,30,40)*0.18/(2*40),0),0)</f>
        <v/>
      </c>
      <c r="N2422" s="14" t="n">
        <v>0.2</v>
      </c>
      <c r="O2422" s="15">
        <f>K2422*N2422</f>
        <v/>
      </c>
      <c r="P2422">
        <f>IF(E2422=0,0.3,IF(D2422=1,IF(C2422&gt;=Params!$B$13-3,IF(C2422&lt;Params!$B$13,Params!$B$20,0.3),0.3),IF(C2422&gt;=Params!$B$15-3,IF(C2422&lt;Params!$B$15,Params!$B$21,0.3),0.3)))</f>
        <v/>
      </c>
    </row>
    <row r="2423" ht="15" customHeight="1" s="1">
      <c r="A2423" s="9" t="n">
        <v>2420</v>
      </c>
      <c r="B2423" s="6" t="inlineStr">
        <is>
          <t>11/04</t>
        </is>
      </c>
      <c r="C2423" s="6" t="n">
        <v>19</v>
      </c>
      <c r="D2423" s="6" t="n">
        <v>0</v>
      </c>
      <c r="E2423" s="10">
        <f>IF(D2423=1, IF(OR(C2423&lt;10, C2423&gt;=15),1,0), IF(OR(C2423&lt;7, C2423&gt;=18),1,0))</f>
        <v/>
      </c>
      <c r="F2423" s="11" t="n">
        <v>0.269</v>
      </c>
      <c r="G2423" s="12">
        <f>0*8</f>
        <v/>
      </c>
      <c r="H2423" s="12">
        <f>F2423-G2423</f>
        <v/>
      </c>
      <c r="I2423" s="10">
        <f>IF(E2423=0,"Fora",IF(E2422=0,"Carg xar",IF(H2423&lt;0,IF(M2423&lt;0.9,"Carg FV","Stby"),IF(M2423&gt;P2423,"V2H",IF(M2423&lt;0.9,"Carg xar","Stby")))))</f>
        <v/>
      </c>
      <c r="J2423" s="12">
        <f>IF(OR(I2423="Carg FV",I2423="Carg xar"),MIN(IF(I2423="Carg FV",ABS(H2423),7.4),7.4,MAX(0,(0.9-M2423)*40)*0.95),0)</f>
        <v/>
      </c>
      <c r="K2423" s="12">
        <f>IF(I2423="V2H",MIN(MAX(0,H2423),7.4,MAX(0,(M2423-P2423)*40)*0.95),0)</f>
        <v/>
      </c>
      <c r="L2423" s="12">
        <f>IF(E2423=0,0,MAX(0,H2423-K2423))</f>
        <v/>
      </c>
      <c r="M2423" s="13">
        <f>M2422+J2422/40-IF(I2422="V2H",K2422/(0.95*40),0)-IF(E2423=0,IF(E2422=1,IF(D2423=1,30,40)*0.18/(2*40),0),0)-IF(E2423=1,IF(E2422=0,IF(D2423=1,30,40)*0.18/(2*40),0),0)</f>
        <v/>
      </c>
      <c r="N2423" s="14" t="n">
        <v>0.2</v>
      </c>
      <c r="O2423" s="15">
        <f>K2423*N2423</f>
        <v/>
      </c>
      <c r="P2423">
        <f>IF(E2423=0,0.3,IF(D2423=1,IF(C2423&gt;=Params!$B$13-3,IF(C2423&lt;Params!$B$13,Params!$B$20,0.3),0.3),IF(C2423&gt;=Params!$B$15-3,IF(C2423&lt;Params!$B$15,Params!$B$21,0.3),0.3)))</f>
        <v/>
      </c>
    </row>
    <row r="2424" ht="15" customHeight="1" s="1">
      <c r="A2424" s="9" t="n">
        <v>2421</v>
      </c>
      <c r="B2424" s="6" t="inlineStr">
        <is>
          <t>11/04</t>
        </is>
      </c>
      <c r="C2424" s="6" t="n">
        <v>20</v>
      </c>
      <c r="D2424" s="6" t="n">
        <v>0</v>
      </c>
      <c r="E2424" s="10">
        <f>IF(D2424=1, IF(OR(C2424&lt;10, C2424&gt;=15),1,0), IF(OR(C2424&lt;7, C2424&gt;=18),1,0))</f>
        <v/>
      </c>
      <c r="F2424" s="11" t="n">
        <v>0.23</v>
      </c>
      <c r="G2424" s="12">
        <f>0*8</f>
        <v/>
      </c>
      <c r="H2424" s="12">
        <f>F2424-G2424</f>
        <v/>
      </c>
      <c r="I2424" s="10">
        <f>IF(E2424=0,"Fora",IF(E2423=0,"Carg xar",IF(H2424&lt;0,IF(M2424&lt;0.9,"Carg FV","Stby"),IF(M2424&gt;P2424,"V2H",IF(M2424&lt;0.9,"Carg xar","Stby")))))</f>
        <v/>
      </c>
      <c r="J2424" s="12">
        <f>IF(OR(I2424="Carg FV",I2424="Carg xar"),MIN(IF(I2424="Carg FV",ABS(H2424),7.4),7.4,MAX(0,(0.9-M2424)*40)*0.95),0)</f>
        <v/>
      </c>
      <c r="K2424" s="12">
        <f>IF(I2424="V2H",MIN(MAX(0,H2424),7.4,MAX(0,(M2424-P2424)*40)*0.95),0)</f>
        <v/>
      </c>
      <c r="L2424" s="12">
        <f>IF(E2424=0,0,MAX(0,H2424-K2424))</f>
        <v/>
      </c>
      <c r="M2424" s="13">
        <f>M2423+J2423/40-IF(I2423="V2H",K2423/(0.95*40),0)-IF(E2424=0,IF(E2423=1,IF(D2424=1,30,40)*0.18/(2*40),0),0)-IF(E2424=1,IF(E2423=0,IF(D2424=1,30,40)*0.18/(2*40),0),0)</f>
        <v/>
      </c>
      <c r="N2424" s="14" t="n">
        <v>0.2</v>
      </c>
      <c r="O2424" s="15">
        <f>K2424*N2424</f>
        <v/>
      </c>
      <c r="P2424">
        <f>IF(E2424=0,0.3,IF(D2424=1,IF(C2424&gt;=Params!$B$13-3,IF(C2424&lt;Params!$B$13,Params!$B$20,0.3),0.3),IF(C2424&gt;=Params!$B$15-3,IF(C2424&lt;Params!$B$15,Params!$B$21,0.3),0.3)))</f>
        <v/>
      </c>
    </row>
    <row r="2425" ht="15" customHeight="1" s="1">
      <c r="A2425" s="9" t="n">
        <v>2422</v>
      </c>
      <c r="B2425" s="6" t="inlineStr">
        <is>
          <t>11/04</t>
        </is>
      </c>
      <c r="C2425" s="6" t="n">
        <v>21</v>
      </c>
      <c r="D2425" s="6" t="n">
        <v>0</v>
      </c>
      <c r="E2425" s="10">
        <f>IF(D2425=1, IF(OR(C2425&lt;10, C2425&gt;=15),1,0), IF(OR(C2425&lt;7, C2425&gt;=18),1,0))</f>
        <v/>
      </c>
      <c r="F2425" s="11" t="n">
        <v>0.3</v>
      </c>
      <c r="G2425" s="12">
        <f>0*8</f>
        <v/>
      </c>
      <c r="H2425" s="12">
        <f>F2425-G2425</f>
        <v/>
      </c>
      <c r="I2425" s="10">
        <f>IF(E2425=0,"Fora",IF(E2424=0,"Carg xar",IF(H2425&lt;0,IF(M2425&lt;0.9,"Carg FV","Stby"),IF(M2425&gt;P2425,"V2H",IF(M2425&lt;0.9,"Carg xar","Stby")))))</f>
        <v/>
      </c>
      <c r="J2425" s="12">
        <f>IF(OR(I2425="Carg FV",I2425="Carg xar"),MIN(IF(I2425="Carg FV",ABS(H2425),7.4),7.4,MAX(0,(0.9-M2425)*40)*0.95),0)</f>
        <v/>
      </c>
      <c r="K2425" s="12">
        <f>IF(I2425="V2H",MIN(MAX(0,H2425),7.4,MAX(0,(M2425-P2425)*40)*0.95),0)</f>
        <v/>
      </c>
      <c r="L2425" s="12">
        <f>IF(E2425=0,0,MAX(0,H2425-K2425))</f>
        <v/>
      </c>
      <c r="M2425" s="13">
        <f>M2424+J2424/40-IF(I2424="V2H",K2424/(0.95*40),0)-IF(E2425=0,IF(E2424=1,IF(D2425=1,30,40)*0.18/(2*40),0),0)-IF(E2425=1,IF(E2424=0,IF(D2425=1,30,40)*0.18/(2*40),0),0)</f>
        <v/>
      </c>
      <c r="N2425" s="14" t="n">
        <v>0.2</v>
      </c>
      <c r="O2425" s="15">
        <f>K2425*N2425</f>
        <v/>
      </c>
      <c r="P2425">
        <f>IF(E2425=0,0.3,IF(D2425=1,IF(C2425&gt;=Params!$B$13-3,IF(C2425&lt;Params!$B$13,Params!$B$20,0.3),0.3),IF(C2425&gt;=Params!$B$15-3,IF(C2425&lt;Params!$B$15,Params!$B$21,0.3),0.3)))</f>
        <v/>
      </c>
    </row>
    <row r="2426" ht="15" customHeight="1" s="1">
      <c r="A2426" s="9" t="n">
        <v>2423</v>
      </c>
      <c r="B2426" s="6" t="inlineStr">
        <is>
          <t>11/04</t>
        </is>
      </c>
      <c r="C2426" s="6" t="n">
        <v>22</v>
      </c>
      <c r="D2426" s="6" t="n">
        <v>0</v>
      </c>
      <c r="E2426" s="10">
        <f>IF(D2426=1, IF(OR(C2426&lt;10, C2426&gt;=15),1,0), IF(OR(C2426&lt;7, C2426&gt;=18),1,0))</f>
        <v/>
      </c>
      <c r="F2426" s="11" t="n">
        <v>0.241</v>
      </c>
      <c r="G2426" s="12">
        <f>0*8</f>
        <v/>
      </c>
      <c r="H2426" s="12">
        <f>F2426-G2426</f>
        <v/>
      </c>
      <c r="I2426" s="10">
        <f>IF(E2426=0,"Fora",IF(E2425=0,"Carg xar",IF(H2426&lt;0,IF(M2426&lt;0.9,"Carg FV","Stby"),IF(M2426&gt;P2426,"V2H",IF(M2426&lt;0.9,"Carg xar","Stby")))))</f>
        <v/>
      </c>
      <c r="J2426" s="12">
        <f>IF(OR(I2426="Carg FV",I2426="Carg xar"),MIN(IF(I2426="Carg FV",ABS(H2426),7.4),7.4,MAX(0,(0.9-M2426)*40)*0.95),0)</f>
        <v/>
      </c>
      <c r="K2426" s="12">
        <f>IF(I2426="V2H",MIN(MAX(0,H2426),7.4,MAX(0,(M2426-P2426)*40)*0.95),0)</f>
        <v/>
      </c>
      <c r="L2426" s="12">
        <f>IF(E2426=0,0,MAX(0,H2426-K2426))</f>
        <v/>
      </c>
      <c r="M2426" s="13">
        <f>M2425+J2425/40-IF(I2425="V2H",K2425/(0.95*40),0)-IF(E2426=0,IF(E2425=1,IF(D2426=1,30,40)*0.18/(2*40),0),0)-IF(E2426=1,IF(E2425=0,IF(D2426=1,30,40)*0.18/(2*40),0),0)</f>
        <v/>
      </c>
      <c r="N2426" s="14" t="n">
        <v>0.15</v>
      </c>
      <c r="O2426" s="15">
        <f>K2426*N2426</f>
        <v/>
      </c>
      <c r="P2426">
        <f>IF(E2426=0,0.3,IF(D2426=1,IF(C2426&gt;=Params!$B$13-3,IF(C2426&lt;Params!$B$13,Params!$B$20,0.3),0.3),IF(C2426&gt;=Params!$B$15-3,IF(C2426&lt;Params!$B$15,Params!$B$21,0.3),0.3)))</f>
        <v/>
      </c>
    </row>
    <row r="2427" ht="15" customHeight="1" s="1">
      <c r="A2427" s="9" t="n">
        <v>2424</v>
      </c>
      <c r="B2427" s="6" t="inlineStr">
        <is>
          <t>11/04</t>
        </is>
      </c>
      <c r="C2427" s="6" t="n">
        <v>23</v>
      </c>
      <c r="D2427" s="6" t="n">
        <v>0</v>
      </c>
      <c r="E2427" s="10">
        <f>IF(D2427=1, IF(OR(C2427&lt;10, C2427&gt;=15),1,0), IF(OR(C2427&lt;7, C2427&gt;=18),1,0))</f>
        <v/>
      </c>
      <c r="F2427" s="11" t="n">
        <v>0.244</v>
      </c>
      <c r="G2427" s="12">
        <f>0*8</f>
        <v/>
      </c>
      <c r="H2427" s="12">
        <f>F2427-G2427</f>
        <v/>
      </c>
      <c r="I2427" s="10">
        <f>IF(E2427=0,"Fora",IF(E2426=0,"Carg xar",IF(H2427&lt;0,IF(M2427&lt;0.9,"Carg FV","Stby"),IF(M2427&gt;P2427,"V2H",IF(M2427&lt;0.9,"Carg xar","Stby")))))</f>
        <v/>
      </c>
      <c r="J2427" s="12">
        <f>IF(OR(I2427="Carg FV",I2427="Carg xar"),MIN(IF(I2427="Carg FV",ABS(H2427),7.4),7.4,MAX(0,(0.9-M2427)*40)*0.95),0)</f>
        <v/>
      </c>
      <c r="K2427" s="12">
        <f>IF(I2427="V2H",MIN(MAX(0,H2427),7.4,MAX(0,(M2427-P2427)*40)*0.95),0)</f>
        <v/>
      </c>
      <c r="L2427" s="12">
        <f>IF(E2427=0,0,MAX(0,H2427-K2427))</f>
        <v/>
      </c>
      <c r="M2427" s="13">
        <f>M2426+J2426/40-IF(I2426="V2H",K2426/(0.95*40),0)-IF(E2427=0,IF(E2426=1,IF(D2427=1,30,40)*0.18/(2*40),0),0)-IF(E2427=1,IF(E2426=0,IF(D2427=1,30,40)*0.18/(2*40),0),0)</f>
        <v/>
      </c>
      <c r="N2427" s="14" t="n">
        <v>0.15</v>
      </c>
      <c r="O2427" s="15">
        <f>K2427*N2427</f>
        <v/>
      </c>
      <c r="P2427">
        <f>IF(E2427=0,0.3,IF(D2427=1,IF(C2427&gt;=Params!$B$13-3,IF(C2427&lt;Params!$B$13,Params!$B$20,0.3),0.3),IF(C2427&gt;=Params!$B$15-3,IF(C2427&lt;Params!$B$15,Params!$B$21,0.3),0.3)))</f>
        <v/>
      </c>
    </row>
    <row r="2428" ht="15" customHeight="1" s="1">
      <c r="A2428" s="9" t="n">
        <v>2425</v>
      </c>
      <c r="B2428" s="6" t="inlineStr">
        <is>
          <t>12/04</t>
        </is>
      </c>
      <c r="C2428" s="6" t="n">
        <v>0</v>
      </c>
      <c r="D2428" s="6" t="n">
        <v>1</v>
      </c>
      <c r="E2428" s="10">
        <f>IF(D2428=1, IF(OR(C2428&lt;10, C2428&gt;=15),1,0), IF(OR(C2428&lt;7, C2428&gt;=18),1,0))</f>
        <v/>
      </c>
      <c r="F2428" s="11" t="n">
        <v>0.423</v>
      </c>
      <c r="G2428" s="12">
        <f>0*8</f>
        <v/>
      </c>
      <c r="H2428" s="12">
        <f>F2428-G2428</f>
        <v/>
      </c>
      <c r="I2428" s="10">
        <f>IF(E2428=0,"Fora",IF(E2427=0,"Carg xar",IF(H2428&lt;0,IF(M2428&lt;0.9,"Carg FV","Stby"),IF(M2428&gt;P2428,"V2H",IF(M2428&lt;0.9,"Carg xar","Stby")))))</f>
        <v/>
      </c>
      <c r="J2428" s="12">
        <f>IF(OR(I2428="Carg FV",I2428="Carg xar"),MIN(IF(I2428="Carg FV",ABS(H2428),7.4),7.4,MAX(0,(0.9-M2428)*40)*0.95),0)</f>
        <v/>
      </c>
      <c r="K2428" s="12">
        <f>IF(I2428="V2H",MIN(MAX(0,H2428),7.4,MAX(0,(M2428-P2428)*40)*0.95),0)</f>
        <v/>
      </c>
      <c r="L2428" s="12">
        <f>IF(E2428=0,0,MAX(0,H2428-K2428))</f>
        <v/>
      </c>
      <c r="M2428" s="13">
        <f>M2427+J2427/40-IF(I2427="V2H",K2427/(0.95*40),0)-IF(E2428=0,IF(E2427=1,IF(D2428=1,30,40)*0.18/(2*40),0),0)-IF(E2428=1,IF(E2427=0,IF(D2428=1,30,40)*0.18/(2*40),0),0)</f>
        <v/>
      </c>
      <c r="N2428" s="14" t="n">
        <v>0.09</v>
      </c>
      <c r="O2428" s="15">
        <f>K2428*N2428</f>
        <v/>
      </c>
      <c r="P2428">
        <f>IF(E2428=0,0.3,IF(D2428=1,IF(C2428&gt;=Params!$B$13-3,IF(C2428&lt;Params!$B$13,Params!$B$20,0.3),0.3),IF(C2428&gt;=Params!$B$15-3,IF(C2428&lt;Params!$B$15,Params!$B$21,0.3),0.3)))</f>
        <v/>
      </c>
    </row>
    <row r="2429" ht="15" customHeight="1" s="1">
      <c r="A2429" s="9" t="n">
        <v>2426</v>
      </c>
      <c r="B2429" s="6" t="inlineStr">
        <is>
          <t>12/04</t>
        </is>
      </c>
      <c r="C2429" s="6" t="n">
        <v>1</v>
      </c>
      <c r="D2429" s="6" t="n">
        <v>1</v>
      </c>
      <c r="E2429" s="10">
        <f>IF(D2429=1, IF(OR(C2429&lt;10, C2429&gt;=15),1,0), IF(OR(C2429&lt;7, C2429&gt;=18),1,0))</f>
        <v/>
      </c>
      <c r="F2429" s="11" t="n">
        <v>2.028</v>
      </c>
      <c r="G2429" s="12">
        <f>0*8</f>
        <v/>
      </c>
      <c r="H2429" s="12">
        <f>F2429-G2429</f>
        <v/>
      </c>
      <c r="I2429" s="10">
        <f>IF(E2429=0,"Fora",IF(E2428=0,"Carg xar",IF(H2429&lt;0,IF(M2429&lt;0.9,"Carg FV","Stby"),IF(M2429&gt;P2429,"V2H",IF(M2429&lt;0.9,"Carg xar","Stby")))))</f>
        <v/>
      </c>
      <c r="J2429" s="12">
        <f>IF(OR(I2429="Carg FV",I2429="Carg xar"),MIN(IF(I2429="Carg FV",ABS(H2429),7.4),7.4,MAX(0,(0.9-M2429)*40)*0.95),0)</f>
        <v/>
      </c>
      <c r="K2429" s="12">
        <f>IF(I2429="V2H",MIN(MAX(0,H2429),7.4,MAX(0,(M2429-P2429)*40)*0.95),0)</f>
        <v/>
      </c>
      <c r="L2429" s="12">
        <f>IF(E2429=0,0,MAX(0,H2429-K2429))</f>
        <v/>
      </c>
      <c r="M2429" s="13">
        <f>M2428+J2428/40-IF(I2428="V2H",K2428/(0.95*40),0)-IF(E2429=0,IF(E2428=1,IF(D2429=1,30,40)*0.18/(2*40),0),0)-IF(E2429=1,IF(E2428=0,IF(D2429=1,30,40)*0.18/(2*40),0),0)</f>
        <v/>
      </c>
      <c r="N2429" s="14" t="n">
        <v>0.09</v>
      </c>
      <c r="O2429" s="15">
        <f>K2429*N2429</f>
        <v/>
      </c>
      <c r="P2429">
        <f>IF(E2429=0,0.3,IF(D2429=1,IF(C2429&gt;=Params!$B$13-3,IF(C2429&lt;Params!$B$13,Params!$B$20,0.3),0.3),IF(C2429&gt;=Params!$B$15-3,IF(C2429&lt;Params!$B$15,Params!$B$21,0.3),0.3)))</f>
        <v/>
      </c>
    </row>
    <row r="2430" ht="15" customHeight="1" s="1">
      <c r="A2430" s="9" t="n">
        <v>2427</v>
      </c>
      <c r="B2430" s="6" t="inlineStr">
        <is>
          <t>12/04</t>
        </is>
      </c>
      <c r="C2430" s="6" t="n">
        <v>2</v>
      </c>
      <c r="D2430" s="6" t="n">
        <v>1</v>
      </c>
      <c r="E2430" s="10">
        <f>IF(D2430=1, IF(OR(C2430&lt;10, C2430&gt;=15),1,0), IF(OR(C2430&lt;7, C2430&gt;=18),1,0))</f>
        <v/>
      </c>
      <c r="F2430" s="11" t="n">
        <v>1.391</v>
      </c>
      <c r="G2430" s="12">
        <f>0*8</f>
        <v/>
      </c>
      <c r="H2430" s="12">
        <f>F2430-G2430</f>
        <v/>
      </c>
      <c r="I2430" s="10">
        <f>IF(E2430=0,"Fora",IF(E2429=0,"Carg xar",IF(H2430&lt;0,IF(M2430&lt;0.9,"Carg FV","Stby"),IF(M2430&gt;P2430,"V2H",IF(M2430&lt;0.9,"Carg xar","Stby")))))</f>
        <v/>
      </c>
      <c r="J2430" s="12">
        <f>IF(OR(I2430="Carg FV",I2430="Carg xar"),MIN(IF(I2430="Carg FV",ABS(H2430),7.4),7.4,MAX(0,(0.9-M2430)*40)*0.95),0)</f>
        <v/>
      </c>
      <c r="K2430" s="12">
        <f>IF(I2430="V2H",MIN(MAX(0,H2430),7.4,MAX(0,(M2430-P2430)*40)*0.95),0)</f>
        <v/>
      </c>
      <c r="L2430" s="12">
        <f>IF(E2430=0,0,MAX(0,H2430-K2430))</f>
        <v/>
      </c>
      <c r="M2430" s="13">
        <f>M2429+J2429/40-IF(I2429="V2H",K2429/(0.95*40),0)-IF(E2430=0,IF(E2429=1,IF(D2430=1,30,40)*0.18/(2*40),0),0)-IF(E2430=1,IF(E2429=0,IF(D2430=1,30,40)*0.18/(2*40),0),0)</f>
        <v/>
      </c>
      <c r="N2430" s="14" t="n">
        <v>0.09</v>
      </c>
      <c r="O2430" s="15">
        <f>K2430*N2430</f>
        <v/>
      </c>
      <c r="P2430">
        <f>IF(E2430=0,0.3,IF(D2430=1,IF(C2430&gt;=Params!$B$13-3,IF(C2430&lt;Params!$B$13,Params!$B$20,0.3),0.3),IF(C2430&gt;=Params!$B$15-3,IF(C2430&lt;Params!$B$15,Params!$B$21,0.3),0.3)))</f>
        <v/>
      </c>
    </row>
    <row r="2431" ht="15" customHeight="1" s="1">
      <c r="A2431" s="9" t="n">
        <v>2428</v>
      </c>
      <c r="B2431" s="6" t="inlineStr">
        <is>
          <t>12/04</t>
        </is>
      </c>
      <c r="C2431" s="6" t="n">
        <v>3</v>
      </c>
      <c r="D2431" s="6" t="n">
        <v>1</v>
      </c>
      <c r="E2431" s="10">
        <f>IF(D2431=1, IF(OR(C2431&lt;10, C2431&gt;=15),1,0), IF(OR(C2431&lt;7, C2431&gt;=18),1,0))</f>
        <v/>
      </c>
      <c r="F2431" s="11" t="n">
        <v>1.395</v>
      </c>
      <c r="G2431" s="12">
        <f>0*8</f>
        <v/>
      </c>
      <c r="H2431" s="12">
        <f>F2431-G2431</f>
        <v/>
      </c>
      <c r="I2431" s="10">
        <f>IF(E2431=0,"Fora",IF(E2430=0,"Carg xar",IF(H2431&lt;0,IF(M2431&lt;0.9,"Carg FV","Stby"),IF(M2431&gt;P2431,"V2H",IF(M2431&lt;0.9,"Carg xar","Stby")))))</f>
        <v/>
      </c>
      <c r="J2431" s="12">
        <f>IF(OR(I2431="Carg FV",I2431="Carg xar"),MIN(IF(I2431="Carg FV",ABS(H2431),7.4),7.4,MAX(0,(0.9-M2431)*40)*0.95),0)</f>
        <v/>
      </c>
      <c r="K2431" s="12">
        <f>IF(I2431="V2H",MIN(MAX(0,H2431),7.4,MAX(0,(M2431-P2431)*40)*0.95),0)</f>
        <v/>
      </c>
      <c r="L2431" s="12">
        <f>IF(E2431=0,0,MAX(0,H2431-K2431))</f>
        <v/>
      </c>
      <c r="M2431" s="13">
        <f>M2430+J2430/40-IF(I2430="V2H",K2430/(0.95*40),0)-IF(E2431=0,IF(E2430=1,IF(D2431=1,30,40)*0.18/(2*40),0),0)-IF(E2431=1,IF(E2430=0,IF(D2431=1,30,40)*0.18/(2*40),0),0)</f>
        <v/>
      </c>
      <c r="N2431" s="14" t="n">
        <v>0.09</v>
      </c>
      <c r="O2431" s="15">
        <f>K2431*N2431</f>
        <v/>
      </c>
      <c r="P2431">
        <f>IF(E2431=0,0.3,IF(D2431=1,IF(C2431&gt;=Params!$B$13-3,IF(C2431&lt;Params!$B$13,Params!$B$20,0.3),0.3),IF(C2431&gt;=Params!$B$15-3,IF(C2431&lt;Params!$B$15,Params!$B$21,0.3),0.3)))</f>
        <v/>
      </c>
    </row>
    <row r="2432" ht="15" customHeight="1" s="1">
      <c r="A2432" s="9" t="n">
        <v>2429</v>
      </c>
      <c r="B2432" s="6" t="inlineStr">
        <is>
          <t>12/04</t>
        </is>
      </c>
      <c r="C2432" s="6" t="n">
        <v>4</v>
      </c>
      <c r="D2432" s="6" t="n">
        <v>1</v>
      </c>
      <c r="E2432" s="10">
        <f>IF(D2432=1, IF(OR(C2432&lt;10, C2432&gt;=15),1,0), IF(OR(C2432&lt;7, C2432&gt;=18),1,0))</f>
        <v/>
      </c>
      <c r="F2432" s="11" t="n">
        <v>1.815</v>
      </c>
      <c r="G2432" s="12">
        <f>0*8</f>
        <v/>
      </c>
      <c r="H2432" s="12">
        <f>F2432-G2432</f>
        <v/>
      </c>
      <c r="I2432" s="10">
        <f>IF(E2432=0,"Fora",IF(E2431=0,"Carg xar",IF(H2432&lt;0,IF(M2432&lt;0.9,"Carg FV","Stby"),IF(M2432&gt;P2432,"V2H",IF(M2432&lt;0.9,"Carg xar","Stby")))))</f>
        <v/>
      </c>
      <c r="J2432" s="12">
        <f>IF(OR(I2432="Carg FV",I2432="Carg xar"),MIN(IF(I2432="Carg FV",ABS(H2432),7.4),7.4,MAX(0,(0.9-M2432)*40)*0.95),0)</f>
        <v/>
      </c>
      <c r="K2432" s="12">
        <f>IF(I2432="V2H",MIN(MAX(0,H2432),7.4,MAX(0,(M2432-P2432)*40)*0.95),0)</f>
        <v/>
      </c>
      <c r="L2432" s="12">
        <f>IF(E2432=0,0,MAX(0,H2432-K2432))</f>
        <v/>
      </c>
      <c r="M2432" s="13">
        <f>M2431+J2431/40-IF(I2431="V2H",K2431/(0.95*40),0)-IF(E2432=0,IF(E2431=1,IF(D2432=1,30,40)*0.18/(2*40),0),0)-IF(E2432=1,IF(E2431=0,IF(D2432=1,30,40)*0.18/(2*40),0),0)</f>
        <v/>
      </c>
      <c r="N2432" s="14" t="n">
        <v>0.09</v>
      </c>
      <c r="O2432" s="15">
        <f>K2432*N2432</f>
        <v/>
      </c>
      <c r="P2432">
        <f>IF(E2432=0,0.3,IF(D2432=1,IF(C2432&gt;=Params!$B$13-3,IF(C2432&lt;Params!$B$13,Params!$B$20,0.3),0.3),IF(C2432&gt;=Params!$B$15-3,IF(C2432&lt;Params!$B$15,Params!$B$21,0.3),0.3)))</f>
        <v/>
      </c>
    </row>
    <row r="2433" ht="15" customHeight="1" s="1">
      <c r="A2433" s="9" t="n">
        <v>2430</v>
      </c>
      <c r="B2433" s="6" t="inlineStr">
        <is>
          <t>12/04</t>
        </is>
      </c>
      <c r="C2433" s="6" t="n">
        <v>5</v>
      </c>
      <c r="D2433" s="6" t="n">
        <v>1</v>
      </c>
      <c r="E2433" s="10">
        <f>IF(D2433=1, IF(OR(C2433&lt;10, C2433&gt;=15),1,0), IF(OR(C2433&lt;7, C2433&gt;=18),1,0))</f>
        <v/>
      </c>
      <c r="F2433" s="11" t="n">
        <v>1.309</v>
      </c>
      <c r="G2433" s="12">
        <f>0*8</f>
        <v/>
      </c>
      <c r="H2433" s="12">
        <f>F2433-G2433</f>
        <v/>
      </c>
      <c r="I2433" s="10">
        <f>IF(E2433=0,"Fora",IF(E2432=0,"Carg xar",IF(H2433&lt;0,IF(M2433&lt;0.9,"Carg FV","Stby"),IF(M2433&gt;P2433,"V2H",IF(M2433&lt;0.9,"Carg xar","Stby")))))</f>
        <v/>
      </c>
      <c r="J2433" s="12">
        <f>IF(OR(I2433="Carg FV",I2433="Carg xar"),MIN(IF(I2433="Carg FV",ABS(H2433),7.4),7.4,MAX(0,(0.9-M2433)*40)*0.95),0)</f>
        <v/>
      </c>
      <c r="K2433" s="12">
        <f>IF(I2433="V2H",MIN(MAX(0,H2433),7.4,MAX(0,(M2433-P2433)*40)*0.95),0)</f>
        <v/>
      </c>
      <c r="L2433" s="12">
        <f>IF(E2433=0,0,MAX(0,H2433-K2433))</f>
        <v/>
      </c>
      <c r="M2433" s="13">
        <f>M2432+J2432/40-IF(I2432="V2H",K2432/(0.95*40),0)-IF(E2433=0,IF(E2432=1,IF(D2433=1,30,40)*0.18/(2*40),0),0)-IF(E2433=1,IF(E2432=0,IF(D2433=1,30,40)*0.18/(2*40),0),0)</f>
        <v/>
      </c>
      <c r="N2433" s="14" t="n">
        <v>0.09</v>
      </c>
      <c r="O2433" s="15">
        <f>K2433*N2433</f>
        <v/>
      </c>
      <c r="P2433">
        <f>IF(E2433=0,0.3,IF(D2433=1,IF(C2433&gt;=Params!$B$13-3,IF(C2433&lt;Params!$B$13,Params!$B$20,0.3),0.3),IF(C2433&gt;=Params!$B$15-3,IF(C2433&lt;Params!$B$15,Params!$B$21,0.3),0.3)))</f>
        <v/>
      </c>
    </row>
    <row r="2434" ht="15" customHeight="1" s="1">
      <c r="A2434" s="9" t="n">
        <v>2431</v>
      </c>
      <c r="B2434" s="6" t="inlineStr">
        <is>
          <t>12/04</t>
        </is>
      </c>
      <c r="C2434" s="6" t="n">
        <v>6</v>
      </c>
      <c r="D2434" s="6" t="n">
        <v>1</v>
      </c>
      <c r="E2434" s="10">
        <f>IF(D2434=1, IF(OR(C2434&lt;10, C2434&gt;=15),1,0), IF(OR(C2434&lt;7, C2434&gt;=18),1,0))</f>
        <v/>
      </c>
      <c r="F2434" s="11" t="n">
        <v>1.77</v>
      </c>
      <c r="G2434" s="12">
        <f>0*8</f>
        <v/>
      </c>
      <c r="H2434" s="12">
        <f>F2434-G2434</f>
        <v/>
      </c>
      <c r="I2434" s="10">
        <f>IF(E2434=0,"Fora",IF(E2433=0,"Carg xar",IF(H2434&lt;0,IF(M2434&lt;0.9,"Carg FV","Stby"),IF(M2434&gt;P2434,"V2H",IF(M2434&lt;0.9,"Carg xar","Stby")))))</f>
        <v/>
      </c>
      <c r="J2434" s="12">
        <f>IF(OR(I2434="Carg FV",I2434="Carg xar"),MIN(IF(I2434="Carg FV",ABS(H2434),7.4),7.4,MAX(0,(0.9-M2434)*40)*0.95),0)</f>
        <v/>
      </c>
      <c r="K2434" s="12">
        <f>IF(I2434="V2H",MIN(MAX(0,H2434),7.4,MAX(0,(M2434-P2434)*40)*0.95),0)</f>
        <v/>
      </c>
      <c r="L2434" s="12">
        <f>IF(E2434=0,0,MAX(0,H2434-K2434))</f>
        <v/>
      </c>
      <c r="M2434" s="13">
        <f>M2433+J2433/40-IF(I2433="V2H",K2433/(0.95*40),0)-IF(E2434=0,IF(E2433=1,IF(D2434=1,30,40)*0.18/(2*40),0),0)-IF(E2434=1,IF(E2433=0,IF(D2434=1,30,40)*0.18/(2*40),0),0)</f>
        <v/>
      </c>
      <c r="N2434" s="14" t="n">
        <v>0.09</v>
      </c>
      <c r="O2434" s="15">
        <f>K2434*N2434</f>
        <v/>
      </c>
      <c r="P2434">
        <f>IF(E2434=0,0.3,IF(D2434=1,IF(C2434&gt;=Params!$B$13-3,IF(C2434&lt;Params!$B$13,Params!$B$20,0.3),0.3),IF(C2434&gt;=Params!$B$15-3,IF(C2434&lt;Params!$B$15,Params!$B$21,0.3),0.3)))</f>
        <v/>
      </c>
    </row>
    <row r="2435" ht="15" customHeight="1" s="1">
      <c r="A2435" s="9" t="n">
        <v>2432</v>
      </c>
      <c r="B2435" s="6" t="inlineStr">
        <is>
          <t>12/04</t>
        </is>
      </c>
      <c r="C2435" s="6" t="n">
        <v>7</v>
      </c>
      <c r="D2435" s="6" t="n">
        <v>1</v>
      </c>
      <c r="E2435" s="10">
        <f>IF(D2435=1, IF(OR(C2435&lt;10, C2435&gt;=15),1,0), IF(OR(C2435&lt;7, C2435&gt;=18),1,0))</f>
        <v/>
      </c>
      <c r="F2435" s="11" t="n">
        <v>1.584</v>
      </c>
      <c r="G2435" s="12">
        <f>0.08*8</f>
        <v/>
      </c>
      <c r="H2435" s="12">
        <f>F2435-G2435</f>
        <v/>
      </c>
      <c r="I2435" s="10">
        <f>IF(E2435=0,"Fora",IF(E2434=0,"Carg xar",IF(H2435&lt;0,IF(M2435&lt;0.9,"Carg FV","Stby"),IF(M2435&gt;P2435,"V2H",IF(M2435&lt;0.9,"Carg xar","Stby")))))</f>
        <v/>
      </c>
      <c r="J2435" s="12">
        <f>IF(OR(I2435="Carg FV",I2435="Carg xar"),MIN(IF(I2435="Carg FV",ABS(H2435),7.4),7.4,MAX(0,(0.9-M2435)*40)*0.95),0)</f>
        <v/>
      </c>
      <c r="K2435" s="12">
        <f>IF(I2435="V2H",MIN(MAX(0,H2435),7.4,MAX(0,(M2435-P2435)*40)*0.95),0)</f>
        <v/>
      </c>
      <c r="L2435" s="12">
        <f>IF(E2435=0,0,MAX(0,H2435-K2435))</f>
        <v/>
      </c>
      <c r="M2435" s="13">
        <f>M2434+J2434/40-IF(I2434="V2H",K2434/(0.95*40),0)-IF(E2435=0,IF(E2434=1,IF(D2435=1,30,40)*0.18/(2*40),0),0)-IF(E2435=1,IF(E2434=0,IF(D2435=1,30,40)*0.18/(2*40),0),0)</f>
        <v/>
      </c>
      <c r="N2435" s="14" t="n">
        <v>0.09</v>
      </c>
      <c r="O2435" s="15">
        <f>K2435*N2435</f>
        <v/>
      </c>
      <c r="P2435">
        <f>IF(E2435=0,0.3,IF(D2435=1,IF(C2435&gt;=Params!$B$13-3,IF(C2435&lt;Params!$B$13,Params!$B$20,0.3),0.3),IF(C2435&gt;=Params!$B$15-3,IF(C2435&lt;Params!$B$15,Params!$B$21,0.3),0.3)))</f>
        <v/>
      </c>
    </row>
    <row r="2436" ht="15" customHeight="1" s="1">
      <c r="A2436" s="9" t="n">
        <v>2433</v>
      </c>
      <c r="B2436" s="6" t="inlineStr">
        <is>
          <t>12/04</t>
        </is>
      </c>
      <c r="C2436" s="6" t="n">
        <v>8</v>
      </c>
      <c r="D2436" s="6" t="n">
        <v>1</v>
      </c>
      <c r="E2436" s="10">
        <f>IF(D2436=1, IF(OR(C2436&lt;10, C2436&gt;=15),1,0), IF(OR(C2436&lt;7, C2436&gt;=18),1,0))</f>
        <v/>
      </c>
      <c r="F2436" s="11" t="n">
        <v>0.895</v>
      </c>
      <c r="G2436" s="12">
        <f>0.22*8</f>
        <v/>
      </c>
      <c r="H2436" s="12">
        <f>F2436-G2436</f>
        <v/>
      </c>
      <c r="I2436" s="10">
        <f>IF(E2436=0,"Fora",IF(E2435=0,"Carg xar",IF(H2436&lt;0,IF(M2436&lt;0.9,"Carg FV","Stby"),IF(M2436&gt;P2436,"V2H",IF(M2436&lt;0.9,"Carg xar","Stby")))))</f>
        <v/>
      </c>
      <c r="J2436" s="12">
        <f>IF(OR(I2436="Carg FV",I2436="Carg xar"),MIN(IF(I2436="Carg FV",ABS(H2436),7.4),7.4,MAX(0,(0.9-M2436)*40)*0.95),0)</f>
        <v/>
      </c>
      <c r="K2436" s="12">
        <f>IF(I2436="V2H",MIN(MAX(0,H2436),7.4,MAX(0,(M2436-P2436)*40)*0.95),0)</f>
        <v/>
      </c>
      <c r="L2436" s="12">
        <f>IF(E2436=0,0,MAX(0,H2436-K2436))</f>
        <v/>
      </c>
      <c r="M2436" s="13">
        <f>M2435+J2435/40-IF(I2435="V2H",K2435/(0.95*40),0)-IF(E2436=0,IF(E2435=1,IF(D2436=1,30,40)*0.18/(2*40),0),0)-IF(E2436=1,IF(E2435=0,IF(D2436=1,30,40)*0.18/(2*40),0),0)</f>
        <v/>
      </c>
      <c r="N2436" s="14" t="n">
        <v>0.09</v>
      </c>
      <c r="O2436" s="15">
        <f>K2436*N2436</f>
        <v/>
      </c>
      <c r="P2436">
        <f>IF(E2436=0,0.3,IF(D2436=1,IF(C2436&gt;=Params!$B$13-3,IF(C2436&lt;Params!$B$13,Params!$B$20,0.3),0.3),IF(C2436&gt;=Params!$B$15-3,IF(C2436&lt;Params!$B$15,Params!$B$21,0.3),0.3)))</f>
        <v/>
      </c>
    </row>
    <row r="2437" ht="15" customHeight="1" s="1">
      <c r="A2437" s="9" t="n">
        <v>2434</v>
      </c>
      <c r="B2437" s="6" t="inlineStr">
        <is>
          <t>12/04</t>
        </is>
      </c>
      <c r="C2437" s="6" t="n">
        <v>9</v>
      </c>
      <c r="D2437" s="6" t="n">
        <v>1</v>
      </c>
      <c r="E2437" s="10">
        <f>IF(D2437=1, IF(OR(C2437&lt;10, C2437&gt;=15),1,0), IF(OR(C2437&lt;7, C2437&gt;=18),1,0))</f>
        <v/>
      </c>
      <c r="F2437" s="11" t="n">
        <v>1.023</v>
      </c>
      <c r="G2437" s="12">
        <f>0.42*8</f>
        <v/>
      </c>
      <c r="H2437" s="12">
        <f>F2437-G2437</f>
        <v/>
      </c>
      <c r="I2437" s="10">
        <f>IF(E2437=0,"Fora",IF(E2436=0,"Carg xar",IF(H2437&lt;0,IF(M2437&lt;0.9,"Carg FV","Stby"),IF(M2437&gt;P2437,"V2H",IF(M2437&lt;0.9,"Carg xar","Stby")))))</f>
        <v/>
      </c>
      <c r="J2437" s="12">
        <f>IF(OR(I2437="Carg FV",I2437="Carg xar"),MIN(IF(I2437="Carg FV",ABS(H2437),7.4),7.4,MAX(0,(0.9-M2437)*40)*0.95),0)</f>
        <v/>
      </c>
      <c r="K2437" s="12">
        <f>IF(I2437="V2H",MIN(MAX(0,H2437),7.4,MAX(0,(M2437-P2437)*40)*0.95),0)</f>
        <v/>
      </c>
      <c r="L2437" s="12">
        <f>IF(E2437=0,0,MAX(0,H2437-K2437))</f>
        <v/>
      </c>
      <c r="M2437" s="13">
        <f>M2436+J2436/40-IF(I2436="V2H",K2436/(0.95*40),0)-IF(E2437=0,IF(E2436=1,IF(D2437=1,30,40)*0.18/(2*40),0),0)-IF(E2437=1,IF(E2436=0,IF(D2437=1,30,40)*0.18/(2*40),0),0)</f>
        <v/>
      </c>
      <c r="N2437" s="14" t="n">
        <v>0.09</v>
      </c>
      <c r="O2437" s="15">
        <f>K2437*N2437</f>
        <v/>
      </c>
      <c r="P2437">
        <f>IF(E2437=0,0.3,IF(D2437=1,IF(C2437&gt;=Params!$B$13-3,IF(C2437&lt;Params!$B$13,Params!$B$20,0.3),0.3),IF(C2437&gt;=Params!$B$15-3,IF(C2437&lt;Params!$B$15,Params!$B$21,0.3),0.3)))</f>
        <v/>
      </c>
    </row>
    <row r="2438" ht="15" customHeight="1" s="1">
      <c r="A2438" s="9" t="n">
        <v>2435</v>
      </c>
      <c r="B2438" s="6" t="inlineStr">
        <is>
          <t>12/04</t>
        </is>
      </c>
      <c r="C2438" s="6" t="n">
        <v>10</v>
      </c>
      <c r="D2438" s="6" t="n">
        <v>1</v>
      </c>
      <c r="E2438" s="10">
        <f>IF(D2438=1, IF(OR(C2438&lt;10, C2438&gt;=15),1,0), IF(OR(C2438&lt;7, C2438&gt;=18),1,0))</f>
        <v/>
      </c>
      <c r="F2438" s="11" t="n">
        <v>0</v>
      </c>
      <c r="G2438" s="12">
        <f>0.62*8</f>
        <v/>
      </c>
      <c r="H2438" s="12">
        <f>F2438-G2438</f>
        <v/>
      </c>
      <c r="I2438" s="10">
        <f>IF(E2438=0,"Fora",IF(E2437=0,"Carg xar",IF(H2438&lt;0,IF(M2438&lt;0.9,"Carg FV","Stby"),IF(M2438&gt;P2438,"V2H",IF(M2438&lt;0.9,"Carg xar","Stby")))))</f>
        <v/>
      </c>
      <c r="J2438" s="12">
        <f>IF(OR(I2438="Carg FV",I2438="Carg xar"),MIN(IF(I2438="Carg FV",ABS(H2438),7.4),7.4,MAX(0,(0.9-M2438)*40)*0.95),0)</f>
        <v/>
      </c>
      <c r="K2438" s="12">
        <f>IF(I2438="V2H",MIN(MAX(0,H2438),7.4,MAX(0,(M2438-P2438)*40)*0.95),0)</f>
        <v/>
      </c>
      <c r="L2438" s="12">
        <f>IF(E2438=0,0,MAX(0,H2438-K2438))</f>
        <v/>
      </c>
      <c r="M2438" s="13">
        <f>M2437+J2437/40-IF(I2437="V2H",K2437/(0.95*40),0)-IF(E2438=0,IF(E2437=1,IF(D2438=1,30,40)*0.18/(2*40),0),0)-IF(E2438=1,IF(E2437=0,IF(D2438=1,30,40)*0.18/(2*40),0),0)</f>
        <v/>
      </c>
      <c r="N2438" s="14" t="n">
        <v>0.09</v>
      </c>
      <c r="O2438" s="15">
        <f>K2438*N2438</f>
        <v/>
      </c>
      <c r="P2438">
        <f>IF(E2438=0,0.3,IF(D2438=1,IF(C2438&gt;=Params!$B$13-3,IF(C2438&lt;Params!$B$13,Params!$B$20,0.3),0.3),IF(C2438&gt;=Params!$B$15-3,IF(C2438&lt;Params!$B$15,Params!$B$21,0.3),0.3)))</f>
        <v/>
      </c>
    </row>
    <row r="2439" ht="15" customHeight="1" s="1">
      <c r="A2439" s="9" t="n">
        <v>2436</v>
      </c>
      <c r="B2439" s="6" t="inlineStr">
        <is>
          <t>12/04</t>
        </is>
      </c>
      <c r="C2439" s="6" t="n">
        <v>11</v>
      </c>
      <c r="D2439" s="6" t="n">
        <v>1</v>
      </c>
      <c r="E2439" s="10">
        <f>IF(D2439=1, IF(OR(C2439&lt;10, C2439&gt;=15),1,0), IF(OR(C2439&lt;7, C2439&gt;=18),1,0))</f>
        <v/>
      </c>
      <c r="F2439" s="11" t="n">
        <v>0</v>
      </c>
      <c r="G2439" s="12">
        <f>0.78*8</f>
        <v/>
      </c>
      <c r="H2439" s="12">
        <f>F2439-G2439</f>
        <v/>
      </c>
      <c r="I2439" s="10">
        <f>IF(E2439=0,"Fora",IF(E2438=0,"Carg xar",IF(H2439&lt;0,IF(M2439&lt;0.9,"Carg FV","Stby"),IF(M2439&gt;P2439,"V2H",IF(M2439&lt;0.9,"Carg xar","Stby")))))</f>
        <v/>
      </c>
      <c r="J2439" s="12">
        <f>IF(OR(I2439="Carg FV",I2439="Carg xar"),MIN(IF(I2439="Carg FV",ABS(H2439),7.4),7.4,MAX(0,(0.9-M2439)*40)*0.95),0)</f>
        <v/>
      </c>
      <c r="K2439" s="12">
        <f>IF(I2439="V2H",MIN(MAX(0,H2439),7.4,MAX(0,(M2439-P2439)*40)*0.95),0)</f>
        <v/>
      </c>
      <c r="L2439" s="12">
        <f>IF(E2439=0,0,MAX(0,H2439-K2439))</f>
        <v/>
      </c>
      <c r="M2439" s="13">
        <f>M2438+J2438/40-IF(I2438="V2H",K2438/(0.95*40),0)-IF(E2439=0,IF(E2438=1,IF(D2439=1,30,40)*0.18/(2*40),0),0)-IF(E2439=1,IF(E2438=0,IF(D2439=1,30,40)*0.18/(2*40),0),0)</f>
        <v/>
      </c>
      <c r="N2439" s="14" t="n">
        <v>0.09</v>
      </c>
      <c r="O2439" s="15">
        <f>K2439*N2439</f>
        <v/>
      </c>
      <c r="P2439">
        <f>IF(E2439=0,0.3,IF(D2439=1,IF(C2439&gt;=Params!$B$13-3,IF(C2439&lt;Params!$B$13,Params!$B$20,0.3),0.3),IF(C2439&gt;=Params!$B$15-3,IF(C2439&lt;Params!$B$15,Params!$B$21,0.3),0.3)))</f>
        <v/>
      </c>
    </row>
    <row r="2440" ht="15" customHeight="1" s="1">
      <c r="A2440" s="9" t="n">
        <v>2437</v>
      </c>
      <c r="B2440" s="6" t="inlineStr">
        <is>
          <t>12/04</t>
        </is>
      </c>
      <c r="C2440" s="6" t="n">
        <v>12</v>
      </c>
      <c r="D2440" s="6" t="n">
        <v>1</v>
      </c>
      <c r="E2440" s="10">
        <f>IF(D2440=1, IF(OR(C2440&lt;10, C2440&gt;=15),1,0), IF(OR(C2440&lt;7, C2440&gt;=18),1,0))</f>
        <v/>
      </c>
      <c r="F2440" s="11" t="n">
        <v>0.794</v>
      </c>
      <c r="G2440" s="12">
        <f>0.85*8</f>
        <v/>
      </c>
      <c r="H2440" s="12">
        <f>F2440-G2440</f>
        <v/>
      </c>
      <c r="I2440" s="10">
        <f>IF(E2440=0,"Fora",IF(E2439=0,"Carg xar",IF(H2440&lt;0,IF(M2440&lt;0.9,"Carg FV","Stby"),IF(M2440&gt;P2440,"V2H",IF(M2440&lt;0.9,"Carg xar","Stby")))))</f>
        <v/>
      </c>
      <c r="J2440" s="12">
        <f>IF(OR(I2440="Carg FV",I2440="Carg xar"),MIN(IF(I2440="Carg FV",ABS(H2440),7.4),7.4,MAX(0,(0.9-M2440)*40)*0.95),0)</f>
        <v/>
      </c>
      <c r="K2440" s="12">
        <f>IF(I2440="V2H",MIN(MAX(0,H2440),7.4,MAX(0,(M2440-P2440)*40)*0.95),0)</f>
        <v/>
      </c>
      <c r="L2440" s="12">
        <f>IF(E2440=0,0,MAX(0,H2440-K2440))</f>
        <v/>
      </c>
      <c r="M2440" s="13">
        <f>M2439+J2439/40-IF(I2439="V2H",K2439/(0.95*40),0)-IF(E2440=0,IF(E2439=1,IF(D2440=1,30,40)*0.18/(2*40),0),0)-IF(E2440=1,IF(E2439=0,IF(D2440=1,30,40)*0.18/(2*40),0),0)</f>
        <v/>
      </c>
      <c r="N2440" s="14" t="n">
        <v>0.09</v>
      </c>
      <c r="O2440" s="15">
        <f>K2440*N2440</f>
        <v/>
      </c>
      <c r="P2440">
        <f>IF(E2440=0,0.3,IF(D2440=1,IF(C2440&gt;=Params!$B$13-3,IF(C2440&lt;Params!$B$13,Params!$B$20,0.3),0.3),IF(C2440&gt;=Params!$B$15-3,IF(C2440&lt;Params!$B$15,Params!$B$21,0.3),0.3)))</f>
        <v/>
      </c>
    </row>
    <row r="2441" ht="15" customHeight="1" s="1">
      <c r="A2441" s="9" t="n">
        <v>2438</v>
      </c>
      <c r="B2441" s="6" t="inlineStr">
        <is>
          <t>12/04</t>
        </is>
      </c>
      <c r="C2441" s="6" t="n">
        <v>13</v>
      </c>
      <c r="D2441" s="6" t="n">
        <v>1</v>
      </c>
      <c r="E2441" s="10">
        <f>IF(D2441=1, IF(OR(C2441&lt;10, C2441&gt;=15),1,0), IF(OR(C2441&lt;7, C2441&gt;=18),1,0))</f>
        <v/>
      </c>
      <c r="F2441" s="11" t="n">
        <v>3.483</v>
      </c>
      <c r="G2441" s="12">
        <f>0.82*8</f>
        <v/>
      </c>
      <c r="H2441" s="12">
        <f>F2441-G2441</f>
        <v/>
      </c>
      <c r="I2441" s="10">
        <f>IF(E2441=0,"Fora",IF(E2440=0,"Carg xar",IF(H2441&lt;0,IF(M2441&lt;0.9,"Carg FV","Stby"),IF(M2441&gt;P2441,"V2H",IF(M2441&lt;0.9,"Carg xar","Stby")))))</f>
        <v/>
      </c>
      <c r="J2441" s="12">
        <f>IF(OR(I2441="Carg FV",I2441="Carg xar"),MIN(IF(I2441="Carg FV",ABS(H2441),7.4),7.4,MAX(0,(0.9-M2441)*40)*0.95),0)</f>
        <v/>
      </c>
      <c r="K2441" s="12">
        <f>IF(I2441="V2H",MIN(MAX(0,H2441),7.4,MAX(0,(M2441-P2441)*40)*0.95),0)</f>
        <v/>
      </c>
      <c r="L2441" s="12">
        <f>IF(E2441=0,0,MAX(0,H2441-K2441))</f>
        <v/>
      </c>
      <c r="M2441" s="13">
        <f>M2440+J2440/40-IF(I2440="V2H",K2440/(0.95*40),0)-IF(E2441=0,IF(E2440=1,IF(D2441=1,30,40)*0.18/(2*40),0),0)-IF(E2441=1,IF(E2440=0,IF(D2441=1,30,40)*0.18/(2*40),0),0)</f>
        <v/>
      </c>
      <c r="N2441" s="14" t="n">
        <v>0.09</v>
      </c>
      <c r="O2441" s="15">
        <f>K2441*N2441</f>
        <v/>
      </c>
      <c r="P2441">
        <f>IF(E2441=0,0.3,IF(D2441=1,IF(C2441&gt;=Params!$B$13-3,IF(C2441&lt;Params!$B$13,Params!$B$20,0.3),0.3),IF(C2441&gt;=Params!$B$15-3,IF(C2441&lt;Params!$B$15,Params!$B$21,0.3),0.3)))</f>
        <v/>
      </c>
    </row>
    <row r="2442" ht="15" customHeight="1" s="1">
      <c r="A2442" s="9" t="n">
        <v>2439</v>
      </c>
      <c r="B2442" s="6" t="inlineStr">
        <is>
          <t>12/04</t>
        </is>
      </c>
      <c r="C2442" s="6" t="n">
        <v>14</v>
      </c>
      <c r="D2442" s="6" t="n">
        <v>1</v>
      </c>
      <c r="E2442" s="10">
        <f>IF(D2442=1, IF(OR(C2442&lt;10, C2442&gt;=15),1,0), IF(OR(C2442&lt;7, C2442&gt;=18),1,0))</f>
        <v/>
      </c>
      <c r="F2442" s="11" t="n">
        <v>3.245</v>
      </c>
      <c r="G2442" s="12">
        <f>0.72*8</f>
        <v/>
      </c>
      <c r="H2442" s="12">
        <f>F2442-G2442</f>
        <v/>
      </c>
      <c r="I2442" s="10">
        <f>IF(E2442=0,"Fora",IF(E2441=0,"Carg xar",IF(H2442&lt;0,IF(M2442&lt;0.9,"Carg FV","Stby"),IF(M2442&gt;P2442,"V2H",IF(M2442&lt;0.9,"Carg xar","Stby")))))</f>
        <v/>
      </c>
      <c r="J2442" s="12">
        <f>IF(OR(I2442="Carg FV",I2442="Carg xar"),MIN(IF(I2442="Carg FV",ABS(H2442),7.4),7.4,MAX(0,(0.9-M2442)*40)*0.95),0)</f>
        <v/>
      </c>
      <c r="K2442" s="12">
        <f>IF(I2442="V2H",MIN(MAX(0,H2442),7.4,MAX(0,(M2442-P2442)*40)*0.95),0)</f>
        <v/>
      </c>
      <c r="L2442" s="12">
        <f>IF(E2442=0,0,MAX(0,H2442-K2442))</f>
        <v/>
      </c>
      <c r="M2442" s="13">
        <f>M2441+J2441/40-IF(I2441="V2H",K2441/(0.95*40),0)-IF(E2442=0,IF(E2441=1,IF(D2442=1,30,40)*0.18/(2*40),0),0)-IF(E2442=1,IF(E2441=0,IF(D2442=1,30,40)*0.18/(2*40),0),0)</f>
        <v/>
      </c>
      <c r="N2442" s="14" t="n">
        <v>0.09</v>
      </c>
      <c r="O2442" s="15">
        <f>K2442*N2442</f>
        <v/>
      </c>
      <c r="P2442">
        <f>IF(E2442=0,0.3,IF(D2442=1,IF(C2442&gt;=Params!$B$13-3,IF(C2442&lt;Params!$B$13,Params!$B$20,0.3),0.3),IF(C2442&gt;=Params!$B$15-3,IF(C2442&lt;Params!$B$15,Params!$B$21,0.3),0.3)))</f>
        <v/>
      </c>
    </row>
    <row r="2443" ht="15" customHeight="1" s="1">
      <c r="A2443" s="9" t="n">
        <v>2440</v>
      </c>
      <c r="B2443" s="6" t="inlineStr">
        <is>
          <t>12/04</t>
        </is>
      </c>
      <c r="C2443" s="6" t="n">
        <v>15</v>
      </c>
      <c r="D2443" s="6" t="n">
        <v>1</v>
      </c>
      <c r="E2443" s="10">
        <f>IF(D2443=1, IF(OR(C2443&lt;10, C2443&gt;=15),1,0), IF(OR(C2443&lt;7, C2443&gt;=18),1,0))</f>
        <v/>
      </c>
      <c r="F2443" s="11" t="n">
        <v>0</v>
      </c>
      <c r="G2443" s="12">
        <f>0.55*8</f>
        <v/>
      </c>
      <c r="H2443" s="12">
        <f>F2443-G2443</f>
        <v/>
      </c>
      <c r="I2443" s="10">
        <f>IF(E2443=0,"Fora",IF(E2442=0,"Carg xar",IF(H2443&lt;0,IF(M2443&lt;0.9,"Carg FV","Stby"),IF(M2443&gt;P2443,"V2H",IF(M2443&lt;0.9,"Carg xar","Stby")))))</f>
        <v/>
      </c>
      <c r="J2443" s="12">
        <f>IF(OR(I2443="Carg FV",I2443="Carg xar"),MIN(IF(I2443="Carg FV",ABS(H2443),7.4),7.4,MAX(0,(0.9-M2443)*40)*0.95),0)</f>
        <v/>
      </c>
      <c r="K2443" s="12">
        <f>IF(I2443="V2H",MIN(MAX(0,H2443),7.4,MAX(0,(M2443-P2443)*40)*0.95),0)</f>
        <v/>
      </c>
      <c r="L2443" s="12">
        <f>IF(E2443=0,0,MAX(0,H2443-K2443))</f>
        <v/>
      </c>
      <c r="M2443" s="13">
        <f>M2442+J2442/40-IF(I2442="V2H",K2442/(0.95*40),0)-IF(E2443=0,IF(E2442=1,IF(D2443=1,30,40)*0.18/(2*40),0),0)-IF(E2443=1,IF(E2442=0,IF(D2443=1,30,40)*0.18/(2*40),0),0)</f>
        <v/>
      </c>
      <c r="N2443" s="14" t="n">
        <v>0.09</v>
      </c>
      <c r="O2443" s="15">
        <f>K2443*N2443</f>
        <v/>
      </c>
      <c r="P2443">
        <f>IF(E2443=0,0.3,IF(D2443=1,IF(C2443&gt;=Params!$B$13-3,IF(C2443&lt;Params!$B$13,Params!$B$20,0.3),0.3),IF(C2443&gt;=Params!$B$15-3,IF(C2443&lt;Params!$B$15,Params!$B$21,0.3),0.3)))</f>
        <v/>
      </c>
    </row>
    <row r="2444" ht="15" customHeight="1" s="1">
      <c r="A2444" s="9" t="n">
        <v>2441</v>
      </c>
      <c r="B2444" s="6" t="inlineStr">
        <is>
          <t>12/04</t>
        </is>
      </c>
      <c r="C2444" s="6" t="n">
        <v>16</v>
      </c>
      <c r="D2444" s="6" t="n">
        <v>1</v>
      </c>
      <c r="E2444" s="10">
        <f>IF(D2444=1, IF(OR(C2444&lt;10, C2444&gt;=15),1,0), IF(OR(C2444&lt;7, C2444&gt;=18),1,0))</f>
        <v/>
      </c>
      <c r="F2444" s="11" t="n">
        <v>0</v>
      </c>
      <c r="G2444" s="12">
        <f>0.35*8</f>
        <v/>
      </c>
      <c r="H2444" s="12">
        <f>F2444-G2444</f>
        <v/>
      </c>
      <c r="I2444" s="10">
        <f>IF(E2444=0,"Fora",IF(E2443=0,"Carg xar",IF(H2444&lt;0,IF(M2444&lt;0.9,"Carg FV","Stby"),IF(M2444&gt;P2444,"V2H",IF(M2444&lt;0.9,"Carg xar","Stby")))))</f>
        <v/>
      </c>
      <c r="J2444" s="12">
        <f>IF(OR(I2444="Carg FV",I2444="Carg xar"),MIN(IF(I2444="Carg FV",ABS(H2444),7.4),7.4,MAX(0,(0.9-M2444)*40)*0.95),0)</f>
        <v/>
      </c>
      <c r="K2444" s="12">
        <f>IF(I2444="V2H",MIN(MAX(0,H2444),7.4,MAX(0,(M2444-P2444)*40)*0.95),0)</f>
        <v/>
      </c>
      <c r="L2444" s="12">
        <f>IF(E2444=0,0,MAX(0,H2444-K2444))</f>
        <v/>
      </c>
      <c r="M2444" s="13">
        <f>M2443+J2443/40-IF(I2443="V2H",K2443/(0.95*40),0)-IF(E2444=0,IF(E2443=1,IF(D2444=1,30,40)*0.18/(2*40),0),0)-IF(E2444=1,IF(E2443=0,IF(D2444=1,30,40)*0.18/(2*40),0),0)</f>
        <v/>
      </c>
      <c r="N2444" s="14" t="n">
        <v>0.09</v>
      </c>
      <c r="O2444" s="15">
        <f>K2444*N2444</f>
        <v/>
      </c>
      <c r="P2444">
        <f>IF(E2444=0,0.3,IF(D2444=1,IF(C2444&gt;=Params!$B$13-3,IF(C2444&lt;Params!$B$13,Params!$B$20,0.3),0.3),IF(C2444&gt;=Params!$B$15-3,IF(C2444&lt;Params!$B$15,Params!$B$21,0.3),0.3)))</f>
        <v/>
      </c>
    </row>
    <row r="2445" ht="15" customHeight="1" s="1">
      <c r="A2445" s="9" t="n">
        <v>2442</v>
      </c>
      <c r="B2445" s="6" t="inlineStr">
        <is>
          <t>12/04</t>
        </is>
      </c>
      <c r="C2445" s="6" t="n">
        <v>17</v>
      </c>
      <c r="D2445" s="6" t="n">
        <v>1</v>
      </c>
      <c r="E2445" s="10">
        <f>IF(D2445=1, IF(OR(C2445&lt;10, C2445&gt;=15),1,0), IF(OR(C2445&lt;7, C2445&gt;=18),1,0))</f>
        <v/>
      </c>
      <c r="F2445" s="11" t="n">
        <v>0</v>
      </c>
      <c r="G2445" s="12">
        <f>0.15*8</f>
        <v/>
      </c>
      <c r="H2445" s="12">
        <f>F2445-G2445</f>
        <v/>
      </c>
      <c r="I2445" s="10">
        <f>IF(E2445=0,"Fora",IF(E2444=0,"Carg xar",IF(H2445&lt;0,IF(M2445&lt;0.9,"Carg FV","Stby"),IF(M2445&gt;P2445,"V2H",IF(M2445&lt;0.9,"Carg xar","Stby")))))</f>
        <v/>
      </c>
      <c r="J2445" s="12">
        <f>IF(OR(I2445="Carg FV",I2445="Carg xar"),MIN(IF(I2445="Carg FV",ABS(H2445),7.4),7.4,MAX(0,(0.9-M2445)*40)*0.95),0)</f>
        <v/>
      </c>
      <c r="K2445" s="12">
        <f>IF(I2445="V2H",MIN(MAX(0,H2445),7.4,MAX(0,(M2445-P2445)*40)*0.95),0)</f>
        <v/>
      </c>
      <c r="L2445" s="12">
        <f>IF(E2445=0,0,MAX(0,H2445-K2445))</f>
        <v/>
      </c>
      <c r="M2445" s="13">
        <f>M2444+J2444/40-IF(I2444="V2H",K2444/(0.95*40),0)-IF(E2445=0,IF(E2444=1,IF(D2445=1,30,40)*0.18/(2*40),0),0)-IF(E2445=1,IF(E2444=0,IF(D2445=1,30,40)*0.18/(2*40),0),0)</f>
        <v/>
      </c>
      <c r="N2445" s="14" t="n">
        <v>0.09</v>
      </c>
      <c r="O2445" s="15">
        <f>K2445*N2445</f>
        <v/>
      </c>
      <c r="P2445">
        <f>IF(E2445=0,0.3,IF(D2445=1,IF(C2445&gt;=Params!$B$13-3,IF(C2445&lt;Params!$B$13,Params!$B$20,0.3),0.3),IF(C2445&gt;=Params!$B$15-3,IF(C2445&lt;Params!$B$15,Params!$B$21,0.3),0.3)))</f>
        <v/>
      </c>
    </row>
    <row r="2446" ht="15" customHeight="1" s="1">
      <c r="A2446" s="9" t="n">
        <v>2443</v>
      </c>
      <c r="B2446" s="6" t="inlineStr">
        <is>
          <t>12/04</t>
        </is>
      </c>
      <c r="C2446" s="6" t="n">
        <v>18</v>
      </c>
      <c r="D2446" s="6" t="n">
        <v>1</v>
      </c>
      <c r="E2446" s="10">
        <f>IF(D2446=1, IF(OR(C2446&lt;10, C2446&gt;=15),1,0), IF(OR(C2446&lt;7, C2446&gt;=18),1,0))</f>
        <v/>
      </c>
      <c r="F2446" s="11" t="n">
        <v>0</v>
      </c>
      <c r="G2446" s="12">
        <f>0.03*8</f>
        <v/>
      </c>
      <c r="H2446" s="12">
        <f>F2446-G2446</f>
        <v/>
      </c>
      <c r="I2446" s="10">
        <f>IF(E2446=0,"Fora",IF(E2445=0,"Carg xar",IF(H2446&lt;0,IF(M2446&lt;0.9,"Carg FV","Stby"),IF(M2446&gt;P2446,"V2H",IF(M2446&lt;0.9,"Carg xar","Stby")))))</f>
        <v/>
      </c>
      <c r="J2446" s="12">
        <f>IF(OR(I2446="Carg FV",I2446="Carg xar"),MIN(IF(I2446="Carg FV",ABS(H2446),7.4),7.4,MAX(0,(0.9-M2446)*40)*0.95),0)</f>
        <v/>
      </c>
      <c r="K2446" s="12">
        <f>IF(I2446="V2H",MIN(MAX(0,H2446),7.4,MAX(0,(M2446-P2446)*40)*0.95),0)</f>
        <v/>
      </c>
      <c r="L2446" s="12">
        <f>IF(E2446=0,0,MAX(0,H2446-K2446))</f>
        <v/>
      </c>
      <c r="M2446" s="13">
        <f>M2445+J2445/40-IF(I2445="V2H",K2445/(0.95*40),0)-IF(E2446=0,IF(E2445=1,IF(D2446=1,30,40)*0.18/(2*40),0),0)-IF(E2446=1,IF(E2445=0,IF(D2446=1,30,40)*0.18/(2*40),0),0)</f>
        <v/>
      </c>
      <c r="N2446" s="14" t="n">
        <v>0.09</v>
      </c>
      <c r="O2446" s="15">
        <f>K2446*N2446</f>
        <v/>
      </c>
      <c r="P2446">
        <f>IF(E2446=0,0.3,IF(D2446=1,IF(C2446&gt;=Params!$B$13-3,IF(C2446&lt;Params!$B$13,Params!$B$20,0.3),0.3),IF(C2446&gt;=Params!$B$15-3,IF(C2446&lt;Params!$B$15,Params!$B$21,0.3),0.3)))</f>
        <v/>
      </c>
    </row>
    <row r="2447" ht="15" customHeight="1" s="1">
      <c r="A2447" s="9" t="n">
        <v>2444</v>
      </c>
      <c r="B2447" s="6" t="inlineStr">
        <is>
          <t>12/04</t>
        </is>
      </c>
      <c r="C2447" s="6" t="n">
        <v>19</v>
      </c>
      <c r="D2447" s="6" t="n">
        <v>1</v>
      </c>
      <c r="E2447" s="10">
        <f>IF(D2447=1, IF(OR(C2447&lt;10, C2447&gt;=15),1,0), IF(OR(C2447&lt;7, C2447&gt;=18),1,0))</f>
        <v/>
      </c>
      <c r="F2447" s="11" t="n">
        <v>0.037</v>
      </c>
      <c r="G2447" s="12">
        <f>0*8</f>
        <v/>
      </c>
      <c r="H2447" s="12">
        <f>F2447-G2447</f>
        <v/>
      </c>
      <c r="I2447" s="10">
        <f>IF(E2447=0,"Fora",IF(E2446=0,"Carg xar",IF(H2447&lt;0,IF(M2447&lt;0.9,"Carg FV","Stby"),IF(M2447&gt;P2447,"V2H",IF(M2447&lt;0.9,"Carg xar","Stby")))))</f>
        <v/>
      </c>
      <c r="J2447" s="12">
        <f>IF(OR(I2447="Carg FV",I2447="Carg xar"),MIN(IF(I2447="Carg FV",ABS(H2447),7.4),7.4,MAX(0,(0.9-M2447)*40)*0.95),0)</f>
        <v/>
      </c>
      <c r="K2447" s="12">
        <f>IF(I2447="V2H",MIN(MAX(0,H2447),7.4,MAX(0,(M2447-P2447)*40)*0.95),0)</f>
        <v/>
      </c>
      <c r="L2447" s="12">
        <f>IF(E2447=0,0,MAX(0,H2447-K2447))</f>
        <v/>
      </c>
      <c r="M2447" s="13">
        <f>M2446+J2446/40-IF(I2446="V2H",K2446/(0.95*40),0)-IF(E2447=0,IF(E2446=1,IF(D2447=1,30,40)*0.18/(2*40),0),0)-IF(E2447=1,IF(E2446=0,IF(D2447=1,30,40)*0.18/(2*40),0),0)</f>
        <v/>
      </c>
      <c r="N2447" s="14" t="n">
        <v>0.09</v>
      </c>
      <c r="O2447" s="15">
        <f>K2447*N2447</f>
        <v/>
      </c>
      <c r="P2447">
        <f>IF(E2447=0,0.3,IF(D2447=1,IF(C2447&gt;=Params!$B$13-3,IF(C2447&lt;Params!$B$13,Params!$B$20,0.3),0.3),IF(C2447&gt;=Params!$B$15-3,IF(C2447&lt;Params!$B$15,Params!$B$21,0.3),0.3)))</f>
        <v/>
      </c>
    </row>
    <row r="2448" ht="15" customHeight="1" s="1">
      <c r="A2448" s="9" t="n">
        <v>2445</v>
      </c>
      <c r="B2448" s="6" t="inlineStr">
        <is>
          <t>12/04</t>
        </is>
      </c>
      <c r="C2448" s="6" t="n">
        <v>20</v>
      </c>
      <c r="D2448" s="6" t="n">
        <v>1</v>
      </c>
      <c r="E2448" s="10">
        <f>IF(D2448=1, IF(OR(C2448&lt;10, C2448&gt;=15),1,0), IF(OR(C2448&lt;7, C2448&gt;=18),1,0))</f>
        <v/>
      </c>
      <c r="F2448" s="11" t="n">
        <v>0.6929999999999999</v>
      </c>
      <c r="G2448" s="12">
        <f>0*8</f>
        <v/>
      </c>
      <c r="H2448" s="12">
        <f>F2448-G2448</f>
        <v/>
      </c>
      <c r="I2448" s="10">
        <f>IF(E2448=0,"Fora",IF(E2447=0,"Carg xar",IF(H2448&lt;0,IF(M2448&lt;0.9,"Carg FV","Stby"),IF(M2448&gt;P2448,"V2H",IF(M2448&lt;0.9,"Carg xar","Stby")))))</f>
        <v/>
      </c>
      <c r="J2448" s="12">
        <f>IF(OR(I2448="Carg FV",I2448="Carg xar"),MIN(IF(I2448="Carg FV",ABS(H2448),7.4),7.4,MAX(0,(0.9-M2448)*40)*0.95),0)</f>
        <v/>
      </c>
      <c r="K2448" s="12">
        <f>IF(I2448="V2H",MIN(MAX(0,H2448),7.4,MAX(0,(M2448-P2448)*40)*0.95),0)</f>
        <v/>
      </c>
      <c r="L2448" s="12">
        <f>IF(E2448=0,0,MAX(0,H2448-K2448))</f>
        <v/>
      </c>
      <c r="M2448" s="13">
        <f>M2447+J2447/40-IF(I2447="V2H",K2447/(0.95*40),0)-IF(E2448=0,IF(E2447=1,IF(D2448=1,30,40)*0.18/(2*40),0),0)-IF(E2448=1,IF(E2447=0,IF(D2448=1,30,40)*0.18/(2*40),0),0)</f>
        <v/>
      </c>
      <c r="N2448" s="14" t="n">
        <v>0.09</v>
      </c>
      <c r="O2448" s="15">
        <f>K2448*N2448</f>
        <v/>
      </c>
      <c r="P2448">
        <f>IF(E2448=0,0.3,IF(D2448=1,IF(C2448&gt;=Params!$B$13-3,IF(C2448&lt;Params!$B$13,Params!$B$20,0.3),0.3),IF(C2448&gt;=Params!$B$15-3,IF(C2448&lt;Params!$B$15,Params!$B$21,0.3),0.3)))</f>
        <v/>
      </c>
    </row>
    <row r="2449" ht="15" customHeight="1" s="1">
      <c r="A2449" s="9" t="n">
        <v>2446</v>
      </c>
      <c r="B2449" s="6" t="inlineStr">
        <is>
          <t>12/04</t>
        </is>
      </c>
      <c r="C2449" s="6" t="n">
        <v>21</v>
      </c>
      <c r="D2449" s="6" t="n">
        <v>1</v>
      </c>
      <c r="E2449" s="10">
        <f>IF(D2449=1, IF(OR(C2449&lt;10, C2449&gt;=15),1,0), IF(OR(C2449&lt;7, C2449&gt;=18),1,0))</f>
        <v/>
      </c>
      <c r="F2449" s="11" t="n">
        <v>0.597</v>
      </c>
      <c r="G2449" s="12">
        <f>0*8</f>
        <v/>
      </c>
      <c r="H2449" s="12">
        <f>F2449-G2449</f>
        <v/>
      </c>
      <c r="I2449" s="10">
        <f>IF(E2449=0,"Fora",IF(E2448=0,"Carg xar",IF(H2449&lt;0,IF(M2449&lt;0.9,"Carg FV","Stby"),IF(M2449&gt;P2449,"V2H",IF(M2449&lt;0.9,"Carg xar","Stby")))))</f>
        <v/>
      </c>
      <c r="J2449" s="12">
        <f>IF(OR(I2449="Carg FV",I2449="Carg xar"),MIN(IF(I2449="Carg FV",ABS(H2449),7.4),7.4,MAX(0,(0.9-M2449)*40)*0.95),0)</f>
        <v/>
      </c>
      <c r="K2449" s="12">
        <f>IF(I2449="V2H",MIN(MAX(0,H2449),7.4,MAX(0,(M2449-P2449)*40)*0.95),0)</f>
        <v/>
      </c>
      <c r="L2449" s="12">
        <f>IF(E2449=0,0,MAX(0,H2449-K2449))</f>
        <v/>
      </c>
      <c r="M2449" s="13">
        <f>M2448+J2448/40-IF(I2448="V2H",K2448/(0.95*40),0)-IF(E2449=0,IF(E2448=1,IF(D2449=1,30,40)*0.18/(2*40),0),0)-IF(E2449=1,IF(E2448=0,IF(D2449=1,30,40)*0.18/(2*40),0),0)</f>
        <v/>
      </c>
      <c r="N2449" s="14" t="n">
        <v>0.09</v>
      </c>
      <c r="O2449" s="15">
        <f>K2449*N2449</f>
        <v/>
      </c>
      <c r="P2449">
        <f>IF(E2449=0,0.3,IF(D2449=1,IF(C2449&gt;=Params!$B$13-3,IF(C2449&lt;Params!$B$13,Params!$B$20,0.3),0.3),IF(C2449&gt;=Params!$B$15-3,IF(C2449&lt;Params!$B$15,Params!$B$21,0.3),0.3)))</f>
        <v/>
      </c>
    </row>
    <row r="2450" ht="15" customHeight="1" s="1">
      <c r="A2450" s="9" t="n">
        <v>2447</v>
      </c>
      <c r="B2450" s="6" t="inlineStr">
        <is>
          <t>12/04</t>
        </is>
      </c>
      <c r="C2450" s="6" t="n">
        <v>22</v>
      </c>
      <c r="D2450" s="6" t="n">
        <v>1</v>
      </c>
      <c r="E2450" s="10">
        <f>IF(D2450=1, IF(OR(C2450&lt;10, C2450&gt;=15),1,0), IF(OR(C2450&lt;7, C2450&gt;=18),1,0))</f>
        <v/>
      </c>
      <c r="F2450" s="11" t="n">
        <v>0.378</v>
      </c>
      <c r="G2450" s="12">
        <f>0*8</f>
        <v/>
      </c>
      <c r="H2450" s="12">
        <f>F2450-G2450</f>
        <v/>
      </c>
      <c r="I2450" s="10">
        <f>IF(E2450=0,"Fora",IF(E2449=0,"Carg xar",IF(H2450&lt;0,IF(M2450&lt;0.9,"Carg FV","Stby"),IF(M2450&gt;P2450,"V2H",IF(M2450&lt;0.9,"Carg xar","Stby")))))</f>
        <v/>
      </c>
      <c r="J2450" s="12">
        <f>IF(OR(I2450="Carg FV",I2450="Carg xar"),MIN(IF(I2450="Carg FV",ABS(H2450),7.4),7.4,MAX(0,(0.9-M2450)*40)*0.95),0)</f>
        <v/>
      </c>
      <c r="K2450" s="12">
        <f>IF(I2450="V2H",MIN(MAX(0,H2450),7.4,MAX(0,(M2450-P2450)*40)*0.95),0)</f>
        <v/>
      </c>
      <c r="L2450" s="12">
        <f>IF(E2450=0,0,MAX(0,H2450-K2450))</f>
        <v/>
      </c>
      <c r="M2450" s="13">
        <f>M2449+J2449/40-IF(I2449="V2H",K2449/(0.95*40),0)-IF(E2450=0,IF(E2449=1,IF(D2450=1,30,40)*0.18/(2*40),0),0)-IF(E2450=1,IF(E2449=0,IF(D2450=1,30,40)*0.18/(2*40),0),0)</f>
        <v/>
      </c>
      <c r="N2450" s="14" t="n">
        <v>0.09</v>
      </c>
      <c r="O2450" s="15">
        <f>K2450*N2450</f>
        <v/>
      </c>
      <c r="P2450">
        <f>IF(E2450=0,0.3,IF(D2450=1,IF(C2450&gt;=Params!$B$13-3,IF(C2450&lt;Params!$B$13,Params!$B$20,0.3),0.3),IF(C2450&gt;=Params!$B$15-3,IF(C2450&lt;Params!$B$15,Params!$B$21,0.3),0.3)))</f>
        <v/>
      </c>
    </row>
    <row r="2451" ht="15" customHeight="1" s="1">
      <c r="A2451" s="9" t="n">
        <v>2448</v>
      </c>
      <c r="B2451" s="6" t="inlineStr">
        <is>
          <t>12/04</t>
        </is>
      </c>
      <c r="C2451" s="6" t="n">
        <v>23</v>
      </c>
      <c r="D2451" s="6" t="n">
        <v>1</v>
      </c>
      <c r="E2451" s="10">
        <f>IF(D2451=1, IF(OR(C2451&lt;10, C2451&gt;=15),1,0), IF(OR(C2451&lt;7, C2451&gt;=18),1,0))</f>
        <v/>
      </c>
      <c r="F2451" s="11" t="n">
        <v>0.71</v>
      </c>
      <c r="G2451" s="12">
        <f>0*8</f>
        <v/>
      </c>
      <c r="H2451" s="12">
        <f>F2451-G2451</f>
        <v/>
      </c>
      <c r="I2451" s="10">
        <f>IF(E2451=0,"Fora",IF(E2450=0,"Carg xar",IF(H2451&lt;0,IF(M2451&lt;0.9,"Carg FV","Stby"),IF(M2451&gt;P2451,"V2H",IF(M2451&lt;0.9,"Carg xar","Stby")))))</f>
        <v/>
      </c>
      <c r="J2451" s="12">
        <f>IF(OR(I2451="Carg FV",I2451="Carg xar"),MIN(IF(I2451="Carg FV",ABS(H2451),7.4),7.4,MAX(0,(0.9-M2451)*40)*0.95),0)</f>
        <v/>
      </c>
      <c r="K2451" s="12">
        <f>IF(I2451="V2H",MIN(MAX(0,H2451),7.4,MAX(0,(M2451-P2451)*40)*0.95),0)</f>
        <v/>
      </c>
      <c r="L2451" s="12">
        <f>IF(E2451=0,0,MAX(0,H2451-K2451))</f>
        <v/>
      </c>
      <c r="M2451" s="13">
        <f>M2450+J2450/40-IF(I2450="V2H",K2450/(0.95*40),0)-IF(E2451=0,IF(E2450=1,IF(D2451=1,30,40)*0.18/(2*40),0),0)-IF(E2451=1,IF(E2450=0,IF(D2451=1,30,40)*0.18/(2*40),0),0)</f>
        <v/>
      </c>
      <c r="N2451" s="14" t="n">
        <v>0.09</v>
      </c>
      <c r="O2451" s="15">
        <f>K2451*N2451</f>
        <v/>
      </c>
      <c r="P2451">
        <f>IF(E2451=0,0.3,IF(D2451=1,IF(C2451&gt;=Params!$B$13-3,IF(C2451&lt;Params!$B$13,Params!$B$20,0.3),0.3),IF(C2451&gt;=Params!$B$15-3,IF(C2451&lt;Params!$B$15,Params!$B$21,0.3),0.3)))</f>
        <v/>
      </c>
    </row>
    <row r="2452" ht="15" customHeight="1" s="1">
      <c r="A2452" s="9" t="n">
        <v>2449</v>
      </c>
      <c r="B2452" s="6" t="inlineStr">
        <is>
          <t>13/04</t>
        </is>
      </c>
      <c r="C2452" s="6" t="n">
        <v>0</v>
      </c>
      <c r="D2452" s="6" t="n">
        <v>1</v>
      </c>
      <c r="E2452" s="10">
        <f>IF(D2452=1, IF(OR(C2452&lt;10, C2452&gt;=15),1,0), IF(OR(C2452&lt;7, C2452&gt;=18),1,0))</f>
        <v/>
      </c>
      <c r="F2452" s="11" t="n">
        <v>1.283</v>
      </c>
      <c r="G2452" s="12">
        <f>0*8</f>
        <v/>
      </c>
      <c r="H2452" s="12">
        <f>F2452-G2452</f>
        <v/>
      </c>
      <c r="I2452" s="10">
        <f>IF(E2452=0,"Fora",IF(E2451=0,"Carg xar",IF(H2452&lt;0,IF(M2452&lt;0.9,"Carg FV","Stby"),IF(M2452&gt;P2452,"V2H",IF(M2452&lt;0.9,"Carg xar","Stby")))))</f>
        <v/>
      </c>
      <c r="J2452" s="12">
        <f>IF(OR(I2452="Carg FV",I2452="Carg xar"),MIN(IF(I2452="Carg FV",ABS(H2452),7.4),7.4,MAX(0,(0.9-M2452)*40)*0.95),0)</f>
        <v/>
      </c>
      <c r="K2452" s="12">
        <f>IF(I2452="V2H",MIN(MAX(0,H2452),7.4,MAX(0,(M2452-P2452)*40)*0.95),0)</f>
        <v/>
      </c>
      <c r="L2452" s="12">
        <f>IF(E2452=0,0,MAX(0,H2452-K2452))</f>
        <v/>
      </c>
      <c r="M2452" s="13">
        <f>M2451+J2451/40-IF(I2451="V2H",K2451/(0.95*40),0)-IF(E2452=0,IF(E2451=1,IF(D2452=1,30,40)*0.18/(2*40),0),0)-IF(E2452=1,IF(E2451=0,IF(D2452=1,30,40)*0.18/(2*40),0),0)</f>
        <v/>
      </c>
      <c r="N2452" s="14" t="n">
        <v>0.09</v>
      </c>
      <c r="O2452" s="15">
        <f>K2452*N2452</f>
        <v/>
      </c>
      <c r="P2452">
        <f>IF(E2452=0,0.3,IF(D2452=1,IF(C2452&gt;=Params!$B$13-3,IF(C2452&lt;Params!$B$13,Params!$B$20,0.3),0.3),IF(C2452&gt;=Params!$B$15-3,IF(C2452&lt;Params!$B$15,Params!$B$21,0.3),0.3)))</f>
        <v/>
      </c>
    </row>
    <row r="2453" ht="15" customHeight="1" s="1">
      <c r="A2453" s="9" t="n">
        <v>2450</v>
      </c>
      <c r="B2453" s="6" t="inlineStr">
        <is>
          <t>13/04</t>
        </is>
      </c>
      <c r="C2453" s="6" t="n">
        <v>1</v>
      </c>
      <c r="D2453" s="6" t="n">
        <v>1</v>
      </c>
      <c r="E2453" s="10">
        <f>IF(D2453=1, IF(OR(C2453&lt;10, C2453&gt;=15),1,0), IF(OR(C2453&lt;7, C2453&gt;=18),1,0))</f>
        <v/>
      </c>
      <c r="F2453" s="11" t="n">
        <v>0.34</v>
      </c>
      <c r="G2453" s="12">
        <f>0*8</f>
        <v/>
      </c>
      <c r="H2453" s="12">
        <f>F2453-G2453</f>
        <v/>
      </c>
      <c r="I2453" s="10">
        <f>IF(E2453=0,"Fora",IF(E2452=0,"Carg xar",IF(H2453&lt;0,IF(M2453&lt;0.9,"Carg FV","Stby"),IF(M2453&gt;P2453,"V2H",IF(M2453&lt;0.9,"Carg xar","Stby")))))</f>
        <v/>
      </c>
      <c r="J2453" s="12">
        <f>IF(OR(I2453="Carg FV",I2453="Carg xar"),MIN(IF(I2453="Carg FV",ABS(H2453),7.4),7.4,MAX(0,(0.9-M2453)*40)*0.95),0)</f>
        <v/>
      </c>
      <c r="K2453" s="12">
        <f>IF(I2453="V2H",MIN(MAX(0,H2453),7.4,MAX(0,(M2453-P2453)*40)*0.95),0)</f>
        <v/>
      </c>
      <c r="L2453" s="12">
        <f>IF(E2453=0,0,MAX(0,H2453-K2453))</f>
        <v/>
      </c>
      <c r="M2453" s="13">
        <f>M2452+J2452/40-IF(I2452="V2H",K2452/(0.95*40),0)-IF(E2453=0,IF(E2452=1,IF(D2453=1,30,40)*0.18/(2*40),0),0)-IF(E2453=1,IF(E2452=0,IF(D2453=1,30,40)*0.18/(2*40),0),0)</f>
        <v/>
      </c>
      <c r="N2453" s="14" t="n">
        <v>0.09</v>
      </c>
      <c r="O2453" s="15">
        <f>K2453*N2453</f>
        <v/>
      </c>
      <c r="P2453">
        <f>IF(E2453=0,0.3,IF(D2453=1,IF(C2453&gt;=Params!$B$13-3,IF(C2453&lt;Params!$B$13,Params!$B$20,0.3),0.3),IF(C2453&gt;=Params!$B$15-3,IF(C2453&lt;Params!$B$15,Params!$B$21,0.3),0.3)))</f>
        <v/>
      </c>
    </row>
    <row r="2454" ht="15" customHeight="1" s="1">
      <c r="A2454" s="9" t="n">
        <v>2451</v>
      </c>
      <c r="B2454" s="6" t="inlineStr">
        <is>
          <t>13/04</t>
        </is>
      </c>
      <c r="C2454" s="6" t="n">
        <v>2</v>
      </c>
      <c r="D2454" s="6" t="n">
        <v>1</v>
      </c>
      <c r="E2454" s="10">
        <f>IF(D2454=1, IF(OR(C2454&lt;10, C2454&gt;=15),1,0), IF(OR(C2454&lt;7, C2454&gt;=18),1,0))</f>
        <v/>
      </c>
      <c r="F2454" s="11" t="n">
        <v>2.116</v>
      </c>
      <c r="G2454" s="12">
        <f>0*8</f>
        <v/>
      </c>
      <c r="H2454" s="12">
        <f>F2454-G2454</f>
        <v/>
      </c>
      <c r="I2454" s="10">
        <f>IF(E2454=0,"Fora",IF(E2453=0,"Carg xar",IF(H2454&lt;0,IF(M2454&lt;0.9,"Carg FV","Stby"),IF(M2454&gt;P2454,"V2H",IF(M2454&lt;0.9,"Carg xar","Stby")))))</f>
        <v/>
      </c>
      <c r="J2454" s="12">
        <f>IF(OR(I2454="Carg FV",I2454="Carg xar"),MIN(IF(I2454="Carg FV",ABS(H2454),7.4),7.4,MAX(0,(0.9-M2454)*40)*0.95),0)</f>
        <v/>
      </c>
      <c r="K2454" s="12">
        <f>IF(I2454="V2H",MIN(MAX(0,H2454),7.4,MAX(0,(M2454-P2454)*40)*0.95),0)</f>
        <v/>
      </c>
      <c r="L2454" s="12">
        <f>IF(E2454=0,0,MAX(0,H2454-K2454))</f>
        <v/>
      </c>
      <c r="M2454" s="13">
        <f>M2453+J2453/40-IF(I2453="V2H",K2453/(0.95*40),0)-IF(E2454=0,IF(E2453=1,IF(D2454=1,30,40)*0.18/(2*40),0),0)-IF(E2454=1,IF(E2453=0,IF(D2454=1,30,40)*0.18/(2*40),0),0)</f>
        <v/>
      </c>
      <c r="N2454" s="14" t="n">
        <v>0.09</v>
      </c>
      <c r="O2454" s="15">
        <f>K2454*N2454</f>
        <v/>
      </c>
      <c r="P2454">
        <f>IF(E2454=0,0.3,IF(D2454=1,IF(C2454&gt;=Params!$B$13-3,IF(C2454&lt;Params!$B$13,Params!$B$20,0.3),0.3),IF(C2454&gt;=Params!$B$15-3,IF(C2454&lt;Params!$B$15,Params!$B$21,0.3),0.3)))</f>
        <v/>
      </c>
    </row>
    <row r="2455" ht="15" customHeight="1" s="1">
      <c r="A2455" s="9" t="n">
        <v>2452</v>
      </c>
      <c r="B2455" s="6" t="inlineStr">
        <is>
          <t>13/04</t>
        </is>
      </c>
      <c r="C2455" s="6" t="n">
        <v>3</v>
      </c>
      <c r="D2455" s="6" t="n">
        <v>1</v>
      </c>
      <c r="E2455" s="10">
        <f>IF(D2455=1, IF(OR(C2455&lt;10, C2455&gt;=15),1,0), IF(OR(C2455&lt;7, C2455&gt;=18),1,0))</f>
        <v/>
      </c>
      <c r="F2455" s="11" t="n">
        <v>1.575</v>
      </c>
      <c r="G2455" s="12">
        <f>0*8</f>
        <v/>
      </c>
      <c r="H2455" s="12">
        <f>F2455-G2455</f>
        <v/>
      </c>
      <c r="I2455" s="10">
        <f>IF(E2455=0,"Fora",IF(E2454=0,"Carg xar",IF(H2455&lt;0,IF(M2455&lt;0.9,"Carg FV","Stby"),IF(M2455&gt;P2455,"V2H",IF(M2455&lt;0.9,"Carg xar","Stby")))))</f>
        <v/>
      </c>
      <c r="J2455" s="12">
        <f>IF(OR(I2455="Carg FV",I2455="Carg xar"),MIN(IF(I2455="Carg FV",ABS(H2455),7.4),7.4,MAX(0,(0.9-M2455)*40)*0.95),0)</f>
        <v/>
      </c>
      <c r="K2455" s="12">
        <f>IF(I2455="V2H",MIN(MAX(0,H2455),7.4,MAX(0,(M2455-P2455)*40)*0.95),0)</f>
        <v/>
      </c>
      <c r="L2455" s="12">
        <f>IF(E2455=0,0,MAX(0,H2455-K2455))</f>
        <v/>
      </c>
      <c r="M2455" s="13">
        <f>M2454+J2454/40-IF(I2454="V2H",K2454/(0.95*40),0)-IF(E2455=0,IF(E2454=1,IF(D2455=1,30,40)*0.18/(2*40),0),0)-IF(E2455=1,IF(E2454=0,IF(D2455=1,30,40)*0.18/(2*40),0),0)</f>
        <v/>
      </c>
      <c r="N2455" s="14" t="n">
        <v>0.09</v>
      </c>
      <c r="O2455" s="15">
        <f>K2455*N2455</f>
        <v/>
      </c>
      <c r="P2455">
        <f>IF(E2455=0,0.3,IF(D2455=1,IF(C2455&gt;=Params!$B$13-3,IF(C2455&lt;Params!$B$13,Params!$B$20,0.3),0.3),IF(C2455&gt;=Params!$B$15-3,IF(C2455&lt;Params!$B$15,Params!$B$21,0.3),0.3)))</f>
        <v/>
      </c>
    </row>
    <row r="2456" ht="15" customHeight="1" s="1">
      <c r="A2456" s="9" t="n">
        <v>2453</v>
      </c>
      <c r="B2456" s="6" t="inlineStr">
        <is>
          <t>13/04</t>
        </is>
      </c>
      <c r="C2456" s="6" t="n">
        <v>4</v>
      </c>
      <c r="D2456" s="6" t="n">
        <v>1</v>
      </c>
      <c r="E2456" s="10">
        <f>IF(D2456=1, IF(OR(C2456&lt;10, C2456&gt;=15),1,0), IF(OR(C2456&lt;7, C2456&gt;=18),1,0))</f>
        <v/>
      </c>
      <c r="F2456" s="11" t="n">
        <v>1.386</v>
      </c>
      <c r="G2456" s="12">
        <f>0*8</f>
        <v/>
      </c>
      <c r="H2456" s="12">
        <f>F2456-G2456</f>
        <v/>
      </c>
      <c r="I2456" s="10">
        <f>IF(E2456=0,"Fora",IF(E2455=0,"Carg xar",IF(H2456&lt;0,IF(M2456&lt;0.9,"Carg FV","Stby"),IF(M2456&gt;P2456,"V2H",IF(M2456&lt;0.9,"Carg xar","Stby")))))</f>
        <v/>
      </c>
      <c r="J2456" s="12">
        <f>IF(OR(I2456="Carg FV",I2456="Carg xar"),MIN(IF(I2456="Carg FV",ABS(H2456),7.4),7.4,MAX(0,(0.9-M2456)*40)*0.95),0)</f>
        <v/>
      </c>
      <c r="K2456" s="12">
        <f>IF(I2456="V2H",MIN(MAX(0,H2456),7.4,MAX(0,(M2456-P2456)*40)*0.95),0)</f>
        <v/>
      </c>
      <c r="L2456" s="12">
        <f>IF(E2456=0,0,MAX(0,H2456-K2456))</f>
        <v/>
      </c>
      <c r="M2456" s="13">
        <f>M2455+J2455/40-IF(I2455="V2H",K2455/(0.95*40),0)-IF(E2456=0,IF(E2455=1,IF(D2456=1,30,40)*0.18/(2*40),0),0)-IF(E2456=1,IF(E2455=0,IF(D2456=1,30,40)*0.18/(2*40),0),0)</f>
        <v/>
      </c>
      <c r="N2456" s="14" t="n">
        <v>0.09</v>
      </c>
      <c r="O2456" s="15">
        <f>K2456*N2456</f>
        <v/>
      </c>
      <c r="P2456">
        <f>IF(E2456=0,0.3,IF(D2456=1,IF(C2456&gt;=Params!$B$13-3,IF(C2456&lt;Params!$B$13,Params!$B$20,0.3),0.3),IF(C2456&gt;=Params!$B$15-3,IF(C2456&lt;Params!$B$15,Params!$B$21,0.3),0.3)))</f>
        <v/>
      </c>
    </row>
    <row r="2457" ht="15" customHeight="1" s="1">
      <c r="A2457" s="9" t="n">
        <v>2454</v>
      </c>
      <c r="B2457" s="6" t="inlineStr">
        <is>
          <t>13/04</t>
        </is>
      </c>
      <c r="C2457" s="6" t="n">
        <v>5</v>
      </c>
      <c r="D2457" s="6" t="n">
        <v>1</v>
      </c>
      <c r="E2457" s="10">
        <f>IF(D2457=1, IF(OR(C2457&lt;10, C2457&gt;=15),1,0), IF(OR(C2457&lt;7, C2457&gt;=18),1,0))</f>
        <v/>
      </c>
      <c r="F2457" s="11" t="n">
        <v>1.37</v>
      </c>
      <c r="G2457" s="12">
        <f>0*8</f>
        <v/>
      </c>
      <c r="H2457" s="12">
        <f>F2457-G2457</f>
        <v/>
      </c>
      <c r="I2457" s="10">
        <f>IF(E2457=0,"Fora",IF(E2456=0,"Carg xar",IF(H2457&lt;0,IF(M2457&lt;0.9,"Carg FV","Stby"),IF(M2457&gt;P2457,"V2H",IF(M2457&lt;0.9,"Carg xar","Stby")))))</f>
        <v/>
      </c>
      <c r="J2457" s="12">
        <f>IF(OR(I2457="Carg FV",I2457="Carg xar"),MIN(IF(I2457="Carg FV",ABS(H2457),7.4),7.4,MAX(0,(0.9-M2457)*40)*0.95),0)</f>
        <v/>
      </c>
      <c r="K2457" s="12">
        <f>IF(I2457="V2H",MIN(MAX(0,H2457),7.4,MAX(0,(M2457-P2457)*40)*0.95),0)</f>
        <v/>
      </c>
      <c r="L2457" s="12">
        <f>IF(E2457=0,0,MAX(0,H2457-K2457))</f>
        <v/>
      </c>
      <c r="M2457" s="13">
        <f>M2456+J2456/40-IF(I2456="V2H",K2456/(0.95*40),0)-IF(E2457=0,IF(E2456=1,IF(D2457=1,30,40)*0.18/(2*40),0),0)-IF(E2457=1,IF(E2456=0,IF(D2457=1,30,40)*0.18/(2*40),0),0)</f>
        <v/>
      </c>
      <c r="N2457" s="14" t="n">
        <v>0.09</v>
      </c>
      <c r="O2457" s="15">
        <f>K2457*N2457</f>
        <v/>
      </c>
      <c r="P2457">
        <f>IF(E2457=0,0.3,IF(D2457=1,IF(C2457&gt;=Params!$B$13-3,IF(C2457&lt;Params!$B$13,Params!$B$20,0.3),0.3),IF(C2457&gt;=Params!$B$15-3,IF(C2457&lt;Params!$B$15,Params!$B$21,0.3),0.3)))</f>
        <v/>
      </c>
    </row>
    <row r="2458" ht="15" customHeight="1" s="1">
      <c r="A2458" s="9" t="n">
        <v>2455</v>
      </c>
      <c r="B2458" s="6" t="inlineStr">
        <is>
          <t>13/04</t>
        </is>
      </c>
      <c r="C2458" s="6" t="n">
        <v>6</v>
      </c>
      <c r="D2458" s="6" t="n">
        <v>1</v>
      </c>
      <c r="E2458" s="10">
        <f>IF(D2458=1, IF(OR(C2458&lt;10, C2458&gt;=15),1,0), IF(OR(C2458&lt;7, C2458&gt;=18),1,0))</f>
        <v/>
      </c>
      <c r="F2458" s="11" t="n">
        <v>1.01</v>
      </c>
      <c r="G2458" s="12">
        <f>0*8</f>
        <v/>
      </c>
      <c r="H2458" s="12">
        <f>F2458-G2458</f>
        <v/>
      </c>
      <c r="I2458" s="10">
        <f>IF(E2458=0,"Fora",IF(E2457=0,"Carg xar",IF(H2458&lt;0,IF(M2458&lt;0.9,"Carg FV","Stby"),IF(M2458&gt;P2458,"V2H",IF(M2458&lt;0.9,"Carg xar","Stby")))))</f>
        <v/>
      </c>
      <c r="J2458" s="12">
        <f>IF(OR(I2458="Carg FV",I2458="Carg xar"),MIN(IF(I2458="Carg FV",ABS(H2458),7.4),7.4,MAX(0,(0.9-M2458)*40)*0.95),0)</f>
        <v/>
      </c>
      <c r="K2458" s="12">
        <f>IF(I2458="V2H",MIN(MAX(0,H2458),7.4,MAX(0,(M2458-P2458)*40)*0.95),0)</f>
        <v/>
      </c>
      <c r="L2458" s="12">
        <f>IF(E2458=0,0,MAX(0,H2458-K2458))</f>
        <v/>
      </c>
      <c r="M2458" s="13">
        <f>M2457+J2457/40-IF(I2457="V2H",K2457/(0.95*40),0)-IF(E2458=0,IF(E2457=1,IF(D2458=1,30,40)*0.18/(2*40),0),0)-IF(E2458=1,IF(E2457=0,IF(D2458=1,30,40)*0.18/(2*40),0),0)</f>
        <v/>
      </c>
      <c r="N2458" s="14" t="n">
        <v>0.09</v>
      </c>
      <c r="O2458" s="15">
        <f>K2458*N2458</f>
        <v/>
      </c>
      <c r="P2458">
        <f>IF(E2458=0,0.3,IF(D2458=1,IF(C2458&gt;=Params!$B$13-3,IF(C2458&lt;Params!$B$13,Params!$B$20,0.3),0.3),IF(C2458&gt;=Params!$B$15-3,IF(C2458&lt;Params!$B$15,Params!$B$21,0.3),0.3)))</f>
        <v/>
      </c>
    </row>
    <row r="2459" ht="15" customHeight="1" s="1">
      <c r="A2459" s="9" t="n">
        <v>2456</v>
      </c>
      <c r="B2459" s="6" t="inlineStr">
        <is>
          <t>13/04</t>
        </is>
      </c>
      <c r="C2459" s="6" t="n">
        <v>7</v>
      </c>
      <c r="D2459" s="6" t="n">
        <v>1</v>
      </c>
      <c r="E2459" s="10">
        <f>IF(D2459=1, IF(OR(C2459&lt;10, C2459&gt;=15),1,0), IF(OR(C2459&lt;7, C2459&gt;=18),1,0))</f>
        <v/>
      </c>
      <c r="F2459" s="11" t="n">
        <v>0.851</v>
      </c>
      <c r="G2459" s="12">
        <f>0.08*8</f>
        <v/>
      </c>
      <c r="H2459" s="12">
        <f>F2459-G2459</f>
        <v/>
      </c>
      <c r="I2459" s="10">
        <f>IF(E2459=0,"Fora",IF(E2458=0,"Carg xar",IF(H2459&lt;0,IF(M2459&lt;0.9,"Carg FV","Stby"),IF(M2459&gt;P2459,"V2H",IF(M2459&lt;0.9,"Carg xar","Stby")))))</f>
        <v/>
      </c>
      <c r="J2459" s="12">
        <f>IF(OR(I2459="Carg FV",I2459="Carg xar"),MIN(IF(I2459="Carg FV",ABS(H2459),7.4),7.4,MAX(0,(0.9-M2459)*40)*0.95),0)</f>
        <v/>
      </c>
      <c r="K2459" s="12">
        <f>IF(I2459="V2H",MIN(MAX(0,H2459),7.4,MAX(0,(M2459-P2459)*40)*0.95),0)</f>
        <v/>
      </c>
      <c r="L2459" s="12">
        <f>IF(E2459=0,0,MAX(0,H2459-K2459))</f>
        <v/>
      </c>
      <c r="M2459" s="13">
        <f>M2458+J2458/40-IF(I2458="V2H",K2458/(0.95*40),0)-IF(E2459=0,IF(E2458=1,IF(D2459=1,30,40)*0.18/(2*40),0),0)-IF(E2459=1,IF(E2458=0,IF(D2459=1,30,40)*0.18/(2*40),0),0)</f>
        <v/>
      </c>
      <c r="N2459" s="14" t="n">
        <v>0.09</v>
      </c>
      <c r="O2459" s="15">
        <f>K2459*N2459</f>
        <v/>
      </c>
      <c r="P2459">
        <f>IF(E2459=0,0.3,IF(D2459=1,IF(C2459&gt;=Params!$B$13-3,IF(C2459&lt;Params!$B$13,Params!$B$20,0.3),0.3),IF(C2459&gt;=Params!$B$15-3,IF(C2459&lt;Params!$B$15,Params!$B$21,0.3),0.3)))</f>
        <v/>
      </c>
    </row>
    <row r="2460" ht="15" customHeight="1" s="1">
      <c r="A2460" s="9" t="n">
        <v>2457</v>
      </c>
      <c r="B2460" s="6" t="inlineStr">
        <is>
          <t>13/04</t>
        </is>
      </c>
      <c r="C2460" s="6" t="n">
        <v>8</v>
      </c>
      <c r="D2460" s="6" t="n">
        <v>1</v>
      </c>
      <c r="E2460" s="10">
        <f>IF(D2460=1, IF(OR(C2460&lt;10, C2460&gt;=15),1,0), IF(OR(C2460&lt;7, C2460&gt;=18),1,0))</f>
        <v/>
      </c>
      <c r="F2460" s="11" t="n">
        <v>0.611</v>
      </c>
      <c r="G2460" s="12">
        <f>0.22*8</f>
        <v/>
      </c>
      <c r="H2460" s="12">
        <f>F2460-G2460</f>
        <v/>
      </c>
      <c r="I2460" s="10">
        <f>IF(E2460=0,"Fora",IF(E2459=0,"Carg xar",IF(H2460&lt;0,IF(M2460&lt;0.9,"Carg FV","Stby"),IF(M2460&gt;P2460,"V2H",IF(M2460&lt;0.9,"Carg xar","Stby")))))</f>
        <v/>
      </c>
      <c r="J2460" s="12">
        <f>IF(OR(I2460="Carg FV",I2460="Carg xar"),MIN(IF(I2460="Carg FV",ABS(H2460),7.4),7.4,MAX(0,(0.9-M2460)*40)*0.95),0)</f>
        <v/>
      </c>
      <c r="K2460" s="12">
        <f>IF(I2460="V2H",MIN(MAX(0,H2460),7.4,MAX(0,(M2460-P2460)*40)*0.95),0)</f>
        <v/>
      </c>
      <c r="L2460" s="12">
        <f>IF(E2460=0,0,MAX(0,H2460-K2460))</f>
        <v/>
      </c>
      <c r="M2460" s="13">
        <f>M2459+J2459/40-IF(I2459="V2H",K2459/(0.95*40),0)-IF(E2460=0,IF(E2459=1,IF(D2460=1,30,40)*0.18/(2*40),0),0)-IF(E2460=1,IF(E2459=0,IF(D2460=1,30,40)*0.18/(2*40),0),0)</f>
        <v/>
      </c>
      <c r="N2460" s="14" t="n">
        <v>0.09</v>
      </c>
      <c r="O2460" s="15">
        <f>K2460*N2460</f>
        <v/>
      </c>
      <c r="P2460">
        <f>IF(E2460=0,0.3,IF(D2460=1,IF(C2460&gt;=Params!$B$13-3,IF(C2460&lt;Params!$B$13,Params!$B$20,0.3),0.3),IF(C2460&gt;=Params!$B$15-3,IF(C2460&lt;Params!$B$15,Params!$B$21,0.3),0.3)))</f>
        <v/>
      </c>
    </row>
    <row r="2461" ht="15" customHeight="1" s="1">
      <c r="A2461" s="9" t="n">
        <v>2458</v>
      </c>
      <c r="B2461" s="6" t="inlineStr">
        <is>
          <t>13/04</t>
        </is>
      </c>
      <c r="C2461" s="6" t="n">
        <v>9</v>
      </c>
      <c r="D2461" s="6" t="n">
        <v>1</v>
      </c>
      <c r="E2461" s="10">
        <f>IF(D2461=1, IF(OR(C2461&lt;10, C2461&gt;=15),1,0), IF(OR(C2461&lt;7, C2461&gt;=18),1,0))</f>
        <v/>
      </c>
      <c r="F2461" s="11" t="n">
        <v>0</v>
      </c>
      <c r="G2461" s="12">
        <f>0.42*8</f>
        <v/>
      </c>
      <c r="H2461" s="12">
        <f>F2461-G2461</f>
        <v/>
      </c>
      <c r="I2461" s="10">
        <f>IF(E2461=0,"Fora",IF(E2460=0,"Carg xar",IF(H2461&lt;0,IF(M2461&lt;0.9,"Carg FV","Stby"),IF(M2461&gt;P2461,"V2H",IF(M2461&lt;0.9,"Carg xar","Stby")))))</f>
        <v/>
      </c>
      <c r="J2461" s="12">
        <f>IF(OR(I2461="Carg FV",I2461="Carg xar"),MIN(IF(I2461="Carg FV",ABS(H2461),7.4),7.4,MAX(0,(0.9-M2461)*40)*0.95),0)</f>
        <v/>
      </c>
      <c r="K2461" s="12">
        <f>IF(I2461="V2H",MIN(MAX(0,H2461),7.4,MAX(0,(M2461-P2461)*40)*0.95),0)</f>
        <v/>
      </c>
      <c r="L2461" s="12">
        <f>IF(E2461=0,0,MAX(0,H2461-K2461))</f>
        <v/>
      </c>
      <c r="M2461" s="13">
        <f>M2460+J2460/40-IF(I2460="V2H",K2460/(0.95*40),0)-IF(E2461=0,IF(E2460=1,IF(D2461=1,30,40)*0.18/(2*40),0),0)-IF(E2461=1,IF(E2460=0,IF(D2461=1,30,40)*0.18/(2*40),0),0)</f>
        <v/>
      </c>
      <c r="N2461" s="14" t="n">
        <v>0.09</v>
      </c>
      <c r="O2461" s="15">
        <f>K2461*N2461</f>
        <v/>
      </c>
      <c r="P2461">
        <f>IF(E2461=0,0.3,IF(D2461=1,IF(C2461&gt;=Params!$B$13-3,IF(C2461&lt;Params!$B$13,Params!$B$20,0.3),0.3),IF(C2461&gt;=Params!$B$15-3,IF(C2461&lt;Params!$B$15,Params!$B$21,0.3),0.3)))</f>
        <v/>
      </c>
    </row>
    <row r="2462" ht="15" customHeight="1" s="1">
      <c r="A2462" s="9" t="n">
        <v>2459</v>
      </c>
      <c r="B2462" s="6" t="inlineStr">
        <is>
          <t>13/04</t>
        </is>
      </c>
      <c r="C2462" s="6" t="n">
        <v>10</v>
      </c>
      <c r="D2462" s="6" t="n">
        <v>1</v>
      </c>
      <c r="E2462" s="10">
        <f>IF(D2462=1, IF(OR(C2462&lt;10, C2462&gt;=15),1,0), IF(OR(C2462&lt;7, C2462&gt;=18),1,0))</f>
        <v/>
      </c>
      <c r="F2462" s="11" t="n">
        <v>0</v>
      </c>
      <c r="G2462" s="12">
        <f>0.62*8</f>
        <v/>
      </c>
      <c r="H2462" s="12">
        <f>F2462-G2462</f>
        <v/>
      </c>
      <c r="I2462" s="10">
        <f>IF(E2462=0,"Fora",IF(E2461=0,"Carg xar",IF(H2462&lt;0,IF(M2462&lt;0.9,"Carg FV","Stby"),IF(M2462&gt;P2462,"V2H",IF(M2462&lt;0.9,"Carg xar","Stby")))))</f>
        <v/>
      </c>
      <c r="J2462" s="12">
        <f>IF(OR(I2462="Carg FV",I2462="Carg xar"),MIN(IF(I2462="Carg FV",ABS(H2462),7.4),7.4,MAX(0,(0.9-M2462)*40)*0.95),0)</f>
        <v/>
      </c>
      <c r="K2462" s="12">
        <f>IF(I2462="V2H",MIN(MAX(0,H2462),7.4,MAX(0,(M2462-P2462)*40)*0.95),0)</f>
        <v/>
      </c>
      <c r="L2462" s="12">
        <f>IF(E2462=0,0,MAX(0,H2462-K2462))</f>
        <v/>
      </c>
      <c r="M2462" s="13">
        <f>M2461+J2461/40-IF(I2461="V2H",K2461/(0.95*40),0)-IF(E2462=0,IF(E2461=1,IF(D2462=1,30,40)*0.18/(2*40),0),0)-IF(E2462=1,IF(E2461=0,IF(D2462=1,30,40)*0.18/(2*40),0),0)</f>
        <v/>
      </c>
      <c r="N2462" s="14" t="n">
        <v>0.09</v>
      </c>
      <c r="O2462" s="15">
        <f>K2462*N2462</f>
        <v/>
      </c>
      <c r="P2462">
        <f>IF(E2462=0,0.3,IF(D2462=1,IF(C2462&gt;=Params!$B$13-3,IF(C2462&lt;Params!$B$13,Params!$B$20,0.3),0.3),IF(C2462&gt;=Params!$B$15-3,IF(C2462&lt;Params!$B$15,Params!$B$21,0.3),0.3)))</f>
        <v/>
      </c>
    </row>
    <row r="2463" ht="15" customHeight="1" s="1">
      <c r="A2463" s="9" t="n">
        <v>2460</v>
      </c>
      <c r="B2463" s="6" t="inlineStr">
        <is>
          <t>13/04</t>
        </is>
      </c>
      <c r="C2463" s="6" t="n">
        <v>11</v>
      </c>
      <c r="D2463" s="6" t="n">
        <v>1</v>
      </c>
      <c r="E2463" s="10">
        <f>IF(D2463=1, IF(OR(C2463&lt;10, C2463&gt;=15),1,0), IF(OR(C2463&lt;7, C2463&gt;=18),1,0))</f>
        <v/>
      </c>
      <c r="F2463" s="11" t="n">
        <v>0</v>
      </c>
      <c r="G2463" s="12">
        <f>0.78*8</f>
        <v/>
      </c>
      <c r="H2463" s="12">
        <f>F2463-G2463</f>
        <v/>
      </c>
      <c r="I2463" s="10">
        <f>IF(E2463=0,"Fora",IF(E2462=0,"Carg xar",IF(H2463&lt;0,IF(M2463&lt;0.9,"Carg FV","Stby"),IF(M2463&gt;P2463,"V2H",IF(M2463&lt;0.9,"Carg xar","Stby")))))</f>
        <v/>
      </c>
      <c r="J2463" s="12">
        <f>IF(OR(I2463="Carg FV",I2463="Carg xar"),MIN(IF(I2463="Carg FV",ABS(H2463),7.4),7.4,MAX(0,(0.9-M2463)*40)*0.95),0)</f>
        <v/>
      </c>
      <c r="K2463" s="12">
        <f>IF(I2463="V2H",MIN(MAX(0,H2463),7.4,MAX(0,(M2463-P2463)*40)*0.95),0)</f>
        <v/>
      </c>
      <c r="L2463" s="12">
        <f>IF(E2463=0,0,MAX(0,H2463-K2463))</f>
        <v/>
      </c>
      <c r="M2463" s="13">
        <f>M2462+J2462/40-IF(I2462="V2H",K2462/(0.95*40),0)-IF(E2463=0,IF(E2462=1,IF(D2463=1,30,40)*0.18/(2*40),0),0)-IF(E2463=1,IF(E2462=0,IF(D2463=1,30,40)*0.18/(2*40),0),0)</f>
        <v/>
      </c>
      <c r="N2463" s="14" t="n">
        <v>0.09</v>
      </c>
      <c r="O2463" s="15">
        <f>K2463*N2463</f>
        <v/>
      </c>
      <c r="P2463">
        <f>IF(E2463=0,0.3,IF(D2463=1,IF(C2463&gt;=Params!$B$13-3,IF(C2463&lt;Params!$B$13,Params!$B$20,0.3),0.3),IF(C2463&gt;=Params!$B$15-3,IF(C2463&lt;Params!$B$15,Params!$B$21,0.3),0.3)))</f>
        <v/>
      </c>
    </row>
    <row r="2464" ht="15" customHeight="1" s="1">
      <c r="A2464" s="9" t="n">
        <v>2461</v>
      </c>
      <c r="B2464" s="6" t="inlineStr">
        <is>
          <t>13/04</t>
        </is>
      </c>
      <c r="C2464" s="6" t="n">
        <v>12</v>
      </c>
      <c r="D2464" s="6" t="n">
        <v>1</v>
      </c>
      <c r="E2464" s="10">
        <f>IF(D2464=1, IF(OR(C2464&lt;10, C2464&gt;=15),1,0), IF(OR(C2464&lt;7, C2464&gt;=18),1,0))</f>
        <v/>
      </c>
      <c r="F2464" s="11" t="n">
        <v>0.457</v>
      </c>
      <c r="G2464" s="12">
        <f>0.85*8</f>
        <v/>
      </c>
      <c r="H2464" s="12">
        <f>F2464-G2464</f>
        <v/>
      </c>
      <c r="I2464" s="10">
        <f>IF(E2464=0,"Fora",IF(E2463=0,"Carg xar",IF(H2464&lt;0,IF(M2464&lt;0.9,"Carg FV","Stby"),IF(M2464&gt;P2464,"V2H",IF(M2464&lt;0.9,"Carg xar","Stby")))))</f>
        <v/>
      </c>
      <c r="J2464" s="12">
        <f>IF(OR(I2464="Carg FV",I2464="Carg xar"),MIN(IF(I2464="Carg FV",ABS(H2464),7.4),7.4,MAX(0,(0.9-M2464)*40)*0.95),0)</f>
        <v/>
      </c>
      <c r="K2464" s="12">
        <f>IF(I2464="V2H",MIN(MAX(0,H2464),7.4,MAX(0,(M2464-P2464)*40)*0.95),0)</f>
        <v/>
      </c>
      <c r="L2464" s="12">
        <f>IF(E2464=0,0,MAX(0,H2464-K2464))</f>
        <v/>
      </c>
      <c r="M2464" s="13">
        <f>M2463+J2463/40-IF(I2463="V2H",K2463/(0.95*40),0)-IF(E2464=0,IF(E2463=1,IF(D2464=1,30,40)*0.18/(2*40),0),0)-IF(E2464=1,IF(E2463=0,IF(D2464=1,30,40)*0.18/(2*40),0),0)</f>
        <v/>
      </c>
      <c r="N2464" s="14" t="n">
        <v>0.09</v>
      </c>
      <c r="O2464" s="15">
        <f>K2464*N2464</f>
        <v/>
      </c>
      <c r="P2464">
        <f>IF(E2464=0,0.3,IF(D2464=1,IF(C2464&gt;=Params!$B$13-3,IF(C2464&lt;Params!$B$13,Params!$B$20,0.3),0.3),IF(C2464&gt;=Params!$B$15-3,IF(C2464&lt;Params!$B$15,Params!$B$21,0.3),0.3)))</f>
        <v/>
      </c>
    </row>
    <row r="2465" ht="15" customHeight="1" s="1">
      <c r="A2465" s="9" t="n">
        <v>2462</v>
      </c>
      <c r="B2465" s="6" t="inlineStr">
        <is>
          <t>13/04</t>
        </is>
      </c>
      <c r="C2465" s="6" t="n">
        <v>13</v>
      </c>
      <c r="D2465" s="6" t="n">
        <v>1</v>
      </c>
      <c r="E2465" s="10">
        <f>IF(D2465=1, IF(OR(C2465&lt;10, C2465&gt;=15),1,0), IF(OR(C2465&lt;7, C2465&gt;=18),1,0))</f>
        <v/>
      </c>
      <c r="F2465" s="11" t="n">
        <v>0.368</v>
      </c>
      <c r="G2465" s="12">
        <f>0.82*8</f>
        <v/>
      </c>
      <c r="H2465" s="12">
        <f>F2465-G2465</f>
        <v/>
      </c>
      <c r="I2465" s="10">
        <f>IF(E2465=0,"Fora",IF(E2464=0,"Carg xar",IF(H2465&lt;0,IF(M2465&lt;0.9,"Carg FV","Stby"),IF(M2465&gt;P2465,"V2H",IF(M2465&lt;0.9,"Carg xar","Stby")))))</f>
        <v/>
      </c>
      <c r="J2465" s="12">
        <f>IF(OR(I2465="Carg FV",I2465="Carg xar"),MIN(IF(I2465="Carg FV",ABS(H2465),7.4),7.4,MAX(0,(0.9-M2465)*40)*0.95),0)</f>
        <v/>
      </c>
      <c r="K2465" s="12">
        <f>IF(I2465="V2H",MIN(MAX(0,H2465),7.4,MAX(0,(M2465-P2465)*40)*0.95),0)</f>
        <v/>
      </c>
      <c r="L2465" s="12">
        <f>IF(E2465=0,0,MAX(0,H2465-K2465))</f>
        <v/>
      </c>
      <c r="M2465" s="13">
        <f>M2464+J2464/40-IF(I2464="V2H",K2464/(0.95*40),0)-IF(E2465=0,IF(E2464=1,IF(D2465=1,30,40)*0.18/(2*40),0),0)-IF(E2465=1,IF(E2464=0,IF(D2465=1,30,40)*0.18/(2*40),0),0)</f>
        <v/>
      </c>
      <c r="N2465" s="14" t="n">
        <v>0.09</v>
      </c>
      <c r="O2465" s="15">
        <f>K2465*N2465</f>
        <v/>
      </c>
      <c r="P2465">
        <f>IF(E2465=0,0.3,IF(D2465=1,IF(C2465&gt;=Params!$B$13-3,IF(C2465&lt;Params!$B$13,Params!$B$20,0.3),0.3),IF(C2465&gt;=Params!$B$15-3,IF(C2465&lt;Params!$B$15,Params!$B$21,0.3),0.3)))</f>
        <v/>
      </c>
    </row>
    <row r="2466" ht="15" customHeight="1" s="1">
      <c r="A2466" s="9" t="n">
        <v>2463</v>
      </c>
      <c r="B2466" s="6" t="inlineStr">
        <is>
          <t>13/04</t>
        </is>
      </c>
      <c r="C2466" s="6" t="n">
        <v>14</v>
      </c>
      <c r="D2466" s="6" t="n">
        <v>1</v>
      </c>
      <c r="E2466" s="10">
        <f>IF(D2466=1, IF(OR(C2466&lt;10, C2466&gt;=15),1,0), IF(OR(C2466&lt;7, C2466&gt;=18),1,0))</f>
        <v/>
      </c>
      <c r="F2466" s="11" t="n">
        <v>0.112</v>
      </c>
      <c r="G2466" s="12">
        <f>0.72*8</f>
        <v/>
      </c>
      <c r="H2466" s="12">
        <f>F2466-G2466</f>
        <v/>
      </c>
      <c r="I2466" s="10">
        <f>IF(E2466=0,"Fora",IF(E2465=0,"Carg xar",IF(H2466&lt;0,IF(M2466&lt;0.9,"Carg FV","Stby"),IF(M2466&gt;P2466,"V2H",IF(M2466&lt;0.9,"Carg xar","Stby")))))</f>
        <v/>
      </c>
      <c r="J2466" s="12">
        <f>IF(OR(I2466="Carg FV",I2466="Carg xar"),MIN(IF(I2466="Carg FV",ABS(H2466),7.4),7.4,MAX(0,(0.9-M2466)*40)*0.95),0)</f>
        <v/>
      </c>
      <c r="K2466" s="12">
        <f>IF(I2466="V2H",MIN(MAX(0,H2466),7.4,MAX(0,(M2466-P2466)*40)*0.95),0)</f>
        <v/>
      </c>
      <c r="L2466" s="12">
        <f>IF(E2466=0,0,MAX(0,H2466-K2466))</f>
        <v/>
      </c>
      <c r="M2466" s="13">
        <f>M2465+J2465/40-IF(I2465="V2H",K2465/(0.95*40),0)-IF(E2466=0,IF(E2465=1,IF(D2466=1,30,40)*0.18/(2*40),0),0)-IF(E2466=1,IF(E2465=0,IF(D2466=1,30,40)*0.18/(2*40),0),0)</f>
        <v/>
      </c>
      <c r="N2466" s="14" t="n">
        <v>0.09</v>
      </c>
      <c r="O2466" s="15">
        <f>K2466*N2466</f>
        <v/>
      </c>
      <c r="P2466">
        <f>IF(E2466=0,0.3,IF(D2466=1,IF(C2466&gt;=Params!$B$13-3,IF(C2466&lt;Params!$B$13,Params!$B$20,0.3),0.3),IF(C2466&gt;=Params!$B$15-3,IF(C2466&lt;Params!$B$15,Params!$B$21,0.3),0.3)))</f>
        <v/>
      </c>
    </row>
    <row r="2467" ht="15" customHeight="1" s="1">
      <c r="A2467" s="9" t="n">
        <v>2464</v>
      </c>
      <c r="B2467" s="6" t="inlineStr">
        <is>
          <t>13/04</t>
        </is>
      </c>
      <c r="C2467" s="6" t="n">
        <v>15</v>
      </c>
      <c r="D2467" s="6" t="n">
        <v>1</v>
      </c>
      <c r="E2467" s="10">
        <f>IF(D2467=1, IF(OR(C2467&lt;10, C2467&gt;=15),1,0), IF(OR(C2467&lt;7, C2467&gt;=18),1,0))</f>
        <v/>
      </c>
      <c r="F2467" s="11" t="n">
        <v>0.016</v>
      </c>
      <c r="G2467" s="12">
        <f>0.55*8</f>
        <v/>
      </c>
      <c r="H2467" s="12">
        <f>F2467-G2467</f>
        <v/>
      </c>
      <c r="I2467" s="10">
        <f>IF(E2467=0,"Fora",IF(E2466=0,"Carg xar",IF(H2467&lt;0,IF(M2467&lt;0.9,"Carg FV","Stby"),IF(M2467&gt;P2467,"V2H",IF(M2467&lt;0.9,"Carg xar","Stby")))))</f>
        <v/>
      </c>
      <c r="J2467" s="12">
        <f>IF(OR(I2467="Carg FV",I2467="Carg xar"),MIN(IF(I2467="Carg FV",ABS(H2467),7.4),7.4,MAX(0,(0.9-M2467)*40)*0.95),0)</f>
        <v/>
      </c>
      <c r="K2467" s="12">
        <f>IF(I2467="V2H",MIN(MAX(0,H2467),7.4,MAX(0,(M2467-P2467)*40)*0.95),0)</f>
        <v/>
      </c>
      <c r="L2467" s="12">
        <f>IF(E2467=0,0,MAX(0,H2467-K2467))</f>
        <v/>
      </c>
      <c r="M2467" s="13">
        <f>M2466+J2466/40-IF(I2466="V2H",K2466/(0.95*40),0)-IF(E2467=0,IF(E2466=1,IF(D2467=1,30,40)*0.18/(2*40),0),0)-IF(E2467=1,IF(E2466=0,IF(D2467=1,30,40)*0.18/(2*40),0),0)</f>
        <v/>
      </c>
      <c r="N2467" s="14" t="n">
        <v>0.09</v>
      </c>
      <c r="O2467" s="15">
        <f>K2467*N2467</f>
        <v/>
      </c>
      <c r="P2467">
        <f>IF(E2467=0,0.3,IF(D2467=1,IF(C2467&gt;=Params!$B$13-3,IF(C2467&lt;Params!$B$13,Params!$B$20,0.3),0.3),IF(C2467&gt;=Params!$B$15-3,IF(C2467&lt;Params!$B$15,Params!$B$21,0.3),0.3)))</f>
        <v/>
      </c>
    </row>
    <row r="2468" ht="15" customHeight="1" s="1">
      <c r="A2468" s="9" t="n">
        <v>2465</v>
      </c>
      <c r="B2468" s="6" t="inlineStr">
        <is>
          <t>13/04</t>
        </is>
      </c>
      <c r="C2468" s="6" t="n">
        <v>16</v>
      </c>
      <c r="D2468" s="6" t="n">
        <v>1</v>
      </c>
      <c r="E2468" s="10">
        <f>IF(D2468=1, IF(OR(C2468&lt;10, C2468&gt;=15),1,0), IF(OR(C2468&lt;7, C2468&gt;=18),1,0))</f>
        <v/>
      </c>
      <c r="F2468" s="11" t="n">
        <v>0.027</v>
      </c>
      <c r="G2468" s="12">
        <f>0.35*8</f>
        <v/>
      </c>
      <c r="H2468" s="12">
        <f>F2468-G2468</f>
        <v/>
      </c>
      <c r="I2468" s="10">
        <f>IF(E2468=0,"Fora",IF(E2467=0,"Carg xar",IF(H2468&lt;0,IF(M2468&lt;0.9,"Carg FV","Stby"),IF(M2468&gt;P2468,"V2H",IF(M2468&lt;0.9,"Carg xar","Stby")))))</f>
        <v/>
      </c>
      <c r="J2468" s="12">
        <f>IF(OR(I2468="Carg FV",I2468="Carg xar"),MIN(IF(I2468="Carg FV",ABS(H2468),7.4),7.4,MAX(0,(0.9-M2468)*40)*0.95),0)</f>
        <v/>
      </c>
      <c r="K2468" s="12">
        <f>IF(I2468="V2H",MIN(MAX(0,H2468),7.4,MAX(0,(M2468-P2468)*40)*0.95),0)</f>
        <v/>
      </c>
      <c r="L2468" s="12">
        <f>IF(E2468=0,0,MAX(0,H2468-K2468))</f>
        <v/>
      </c>
      <c r="M2468" s="13">
        <f>M2467+J2467/40-IF(I2467="V2H",K2467/(0.95*40),0)-IF(E2468=0,IF(E2467=1,IF(D2468=1,30,40)*0.18/(2*40),0),0)-IF(E2468=1,IF(E2467=0,IF(D2468=1,30,40)*0.18/(2*40),0),0)</f>
        <v/>
      </c>
      <c r="N2468" s="14" t="n">
        <v>0.09</v>
      </c>
      <c r="O2468" s="15">
        <f>K2468*N2468</f>
        <v/>
      </c>
      <c r="P2468">
        <f>IF(E2468=0,0.3,IF(D2468=1,IF(C2468&gt;=Params!$B$13-3,IF(C2468&lt;Params!$B$13,Params!$B$20,0.3),0.3),IF(C2468&gt;=Params!$B$15-3,IF(C2468&lt;Params!$B$15,Params!$B$21,0.3),0.3)))</f>
        <v/>
      </c>
    </row>
    <row r="2469" ht="15" customHeight="1" s="1">
      <c r="A2469" s="9" t="n">
        <v>2466</v>
      </c>
      <c r="B2469" s="6" t="inlineStr">
        <is>
          <t>13/04</t>
        </is>
      </c>
      <c r="C2469" s="6" t="n">
        <v>17</v>
      </c>
      <c r="D2469" s="6" t="n">
        <v>1</v>
      </c>
      <c r="E2469" s="10">
        <f>IF(D2469=1, IF(OR(C2469&lt;10, C2469&gt;=15),1,0), IF(OR(C2469&lt;7, C2469&gt;=18),1,0))</f>
        <v/>
      </c>
      <c r="F2469" s="11" t="n">
        <v>1.305</v>
      </c>
      <c r="G2469" s="12">
        <f>0.15*8</f>
        <v/>
      </c>
      <c r="H2469" s="12">
        <f>F2469-G2469</f>
        <v/>
      </c>
      <c r="I2469" s="10">
        <f>IF(E2469=0,"Fora",IF(E2468=0,"Carg xar",IF(H2469&lt;0,IF(M2469&lt;0.9,"Carg FV","Stby"),IF(M2469&gt;P2469,"V2H",IF(M2469&lt;0.9,"Carg xar","Stby")))))</f>
        <v/>
      </c>
      <c r="J2469" s="12">
        <f>IF(OR(I2469="Carg FV",I2469="Carg xar"),MIN(IF(I2469="Carg FV",ABS(H2469),7.4),7.4,MAX(0,(0.9-M2469)*40)*0.95),0)</f>
        <v/>
      </c>
      <c r="K2469" s="12">
        <f>IF(I2469="V2H",MIN(MAX(0,H2469),7.4,MAX(0,(M2469-P2469)*40)*0.95),0)</f>
        <v/>
      </c>
      <c r="L2469" s="12">
        <f>IF(E2469=0,0,MAX(0,H2469-K2469))</f>
        <v/>
      </c>
      <c r="M2469" s="13">
        <f>M2468+J2468/40-IF(I2468="V2H",K2468/(0.95*40),0)-IF(E2469=0,IF(E2468=1,IF(D2469=1,30,40)*0.18/(2*40),0),0)-IF(E2469=1,IF(E2468=0,IF(D2469=1,30,40)*0.18/(2*40),0),0)</f>
        <v/>
      </c>
      <c r="N2469" s="14" t="n">
        <v>0.09</v>
      </c>
      <c r="O2469" s="15">
        <f>K2469*N2469</f>
        <v/>
      </c>
      <c r="P2469">
        <f>IF(E2469=0,0.3,IF(D2469=1,IF(C2469&gt;=Params!$B$13-3,IF(C2469&lt;Params!$B$13,Params!$B$20,0.3),0.3),IF(C2469&gt;=Params!$B$15-3,IF(C2469&lt;Params!$B$15,Params!$B$21,0.3),0.3)))</f>
        <v/>
      </c>
    </row>
    <row r="2470" ht="15" customHeight="1" s="1">
      <c r="A2470" s="9" t="n">
        <v>2467</v>
      </c>
      <c r="B2470" s="6" t="inlineStr">
        <is>
          <t>13/04</t>
        </is>
      </c>
      <c r="C2470" s="6" t="n">
        <v>18</v>
      </c>
      <c r="D2470" s="6" t="n">
        <v>1</v>
      </c>
      <c r="E2470" s="10">
        <f>IF(D2470=1, IF(OR(C2470&lt;10, C2470&gt;=15),1,0), IF(OR(C2470&lt;7, C2470&gt;=18),1,0))</f>
        <v/>
      </c>
      <c r="F2470" s="11" t="n">
        <v>0.599</v>
      </c>
      <c r="G2470" s="12">
        <f>0.03*8</f>
        <v/>
      </c>
      <c r="H2470" s="12">
        <f>F2470-G2470</f>
        <v/>
      </c>
      <c r="I2470" s="10">
        <f>IF(E2470=0,"Fora",IF(E2469=0,"Carg xar",IF(H2470&lt;0,IF(M2470&lt;0.9,"Carg FV","Stby"),IF(M2470&gt;P2470,"V2H",IF(M2470&lt;0.9,"Carg xar","Stby")))))</f>
        <v/>
      </c>
      <c r="J2470" s="12">
        <f>IF(OR(I2470="Carg FV",I2470="Carg xar"),MIN(IF(I2470="Carg FV",ABS(H2470),7.4),7.4,MAX(0,(0.9-M2470)*40)*0.95),0)</f>
        <v/>
      </c>
      <c r="K2470" s="12">
        <f>IF(I2470="V2H",MIN(MAX(0,H2470),7.4,MAX(0,(M2470-P2470)*40)*0.95),0)</f>
        <v/>
      </c>
      <c r="L2470" s="12">
        <f>IF(E2470=0,0,MAX(0,H2470-K2470))</f>
        <v/>
      </c>
      <c r="M2470" s="13">
        <f>M2469+J2469/40-IF(I2469="V2H",K2469/(0.95*40),0)-IF(E2470=0,IF(E2469=1,IF(D2470=1,30,40)*0.18/(2*40),0),0)-IF(E2470=1,IF(E2469=0,IF(D2470=1,30,40)*0.18/(2*40),0),0)</f>
        <v/>
      </c>
      <c r="N2470" s="14" t="n">
        <v>0.09</v>
      </c>
      <c r="O2470" s="15">
        <f>K2470*N2470</f>
        <v/>
      </c>
      <c r="P2470">
        <f>IF(E2470=0,0.3,IF(D2470=1,IF(C2470&gt;=Params!$B$13-3,IF(C2470&lt;Params!$B$13,Params!$B$20,0.3),0.3),IF(C2470&gt;=Params!$B$15-3,IF(C2470&lt;Params!$B$15,Params!$B$21,0.3),0.3)))</f>
        <v/>
      </c>
    </row>
    <row r="2471" ht="15" customHeight="1" s="1">
      <c r="A2471" s="9" t="n">
        <v>2468</v>
      </c>
      <c r="B2471" s="6" t="inlineStr">
        <is>
          <t>13/04</t>
        </is>
      </c>
      <c r="C2471" s="6" t="n">
        <v>19</v>
      </c>
      <c r="D2471" s="6" t="n">
        <v>1</v>
      </c>
      <c r="E2471" s="10">
        <f>IF(D2471=1, IF(OR(C2471&lt;10, C2471&gt;=15),1,0), IF(OR(C2471&lt;7, C2471&gt;=18),1,0))</f>
        <v/>
      </c>
      <c r="F2471" s="11" t="n">
        <v>0.484</v>
      </c>
      <c r="G2471" s="12">
        <f>0*8</f>
        <v/>
      </c>
      <c r="H2471" s="12">
        <f>F2471-G2471</f>
        <v/>
      </c>
      <c r="I2471" s="10">
        <f>IF(E2471=0,"Fora",IF(E2470=0,"Carg xar",IF(H2471&lt;0,IF(M2471&lt;0.9,"Carg FV","Stby"),IF(M2471&gt;P2471,"V2H",IF(M2471&lt;0.9,"Carg xar","Stby")))))</f>
        <v/>
      </c>
      <c r="J2471" s="12">
        <f>IF(OR(I2471="Carg FV",I2471="Carg xar"),MIN(IF(I2471="Carg FV",ABS(H2471),7.4),7.4,MAX(0,(0.9-M2471)*40)*0.95),0)</f>
        <v/>
      </c>
      <c r="K2471" s="12">
        <f>IF(I2471="V2H",MIN(MAX(0,H2471),7.4,MAX(0,(M2471-P2471)*40)*0.95),0)</f>
        <v/>
      </c>
      <c r="L2471" s="12">
        <f>IF(E2471=0,0,MAX(0,H2471-K2471))</f>
        <v/>
      </c>
      <c r="M2471" s="13">
        <f>M2470+J2470/40-IF(I2470="V2H",K2470/(0.95*40),0)-IF(E2471=0,IF(E2470=1,IF(D2471=1,30,40)*0.18/(2*40),0),0)-IF(E2471=1,IF(E2470=0,IF(D2471=1,30,40)*0.18/(2*40),0),0)</f>
        <v/>
      </c>
      <c r="N2471" s="14" t="n">
        <v>0.09</v>
      </c>
      <c r="O2471" s="15">
        <f>K2471*N2471</f>
        <v/>
      </c>
      <c r="P2471">
        <f>IF(E2471=0,0.3,IF(D2471=1,IF(C2471&gt;=Params!$B$13-3,IF(C2471&lt;Params!$B$13,Params!$B$20,0.3),0.3),IF(C2471&gt;=Params!$B$15-3,IF(C2471&lt;Params!$B$15,Params!$B$21,0.3),0.3)))</f>
        <v/>
      </c>
    </row>
    <row r="2472" ht="15" customHeight="1" s="1">
      <c r="A2472" s="9" t="n">
        <v>2469</v>
      </c>
      <c r="B2472" s="6" t="inlineStr">
        <is>
          <t>13/04</t>
        </is>
      </c>
      <c r="C2472" s="6" t="n">
        <v>20</v>
      </c>
      <c r="D2472" s="6" t="n">
        <v>1</v>
      </c>
      <c r="E2472" s="10">
        <f>IF(D2472=1, IF(OR(C2472&lt;10, C2472&gt;=15),1,0), IF(OR(C2472&lt;7, C2472&gt;=18),1,0))</f>
        <v/>
      </c>
      <c r="F2472" s="11" t="n">
        <v>0.491</v>
      </c>
      <c r="G2472" s="12">
        <f>0*8</f>
        <v/>
      </c>
      <c r="H2472" s="12">
        <f>F2472-G2472</f>
        <v/>
      </c>
      <c r="I2472" s="10">
        <f>IF(E2472=0,"Fora",IF(E2471=0,"Carg xar",IF(H2472&lt;0,IF(M2472&lt;0.9,"Carg FV","Stby"),IF(M2472&gt;P2472,"V2H",IF(M2472&lt;0.9,"Carg xar","Stby")))))</f>
        <v/>
      </c>
      <c r="J2472" s="12">
        <f>IF(OR(I2472="Carg FV",I2472="Carg xar"),MIN(IF(I2472="Carg FV",ABS(H2472),7.4),7.4,MAX(0,(0.9-M2472)*40)*0.95),0)</f>
        <v/>
      </c>
      <c r="K2472" s="12">
        <f>IF(I2472="V2H",MIN(MAX(0,H2472),7.4,MAX(0,(M2472-P2472)*40)*0.95),0)</f>
        <v/>
      </c>
      <c r="L2472" s="12">
        <f>IF(E2472=0,0,MAX(0,H2472-K2472))</f>
        <v/>
      </c>
      <c r="M2472" s="13">
        <f>M2471+J2471/40-IF(I2471="V2H",K2471/(0.95*40),0)-IF(E2472=0,IF(E2471=1,IF(D2472=1,30,40)*0.18/(2*40),0),0)-IF(E2472=1,IF(E2471=0,IF(D2472=1,30,40)*0.18/(2*40),0),0)</f>
        <v/>
      </c>
      <c r="N2472" s="14" t="n">
        <v>0.09</v>
      </c>
      <c r="O2472" s="15">
        <f>K2472*N2472</f>
        <v/>
      </c>
      <c r="P2472">
        <f>IF(E2472=0,0.3,IF(D2472=1,IF(C2472&gt;=Params!$B$13-3,IF(C2472&lt;Params!$B$13,Params!$B$20,0.3),0.3),IF(C2472&gt;=Params!$B$15-3,IF(C2472&lt;Params!$B$15,Params!$B$21,0.3),0.3)))</f>
        <v/>
      </c>
    </row>
    <row r="2473" ht="15" customHeight="1" s="1">
      <c r="A2473" s="9" t="n">
        <v>2470</v>
      </c>
      <c r="B2473" s="6" t="inlineStr">
        <is>
          <t>13/04</t>
        </is>
      </c>
      <c r="C2473" s="6" t="n">
        <v>21</v>
      </c>
      <c r="D2473" s="6" t="n">
        <v>1</v>
      </c>
      <c r="E2473" s="10">
        <f>IF(D2473=1, IF(OR(C2473&lt;10, C2473&gt;=15),1,0), IF(OR(C2473&lt;7, C2473&gt;=18),1,0))</f>
        <v/>
      </c>
      <c r="F2473" s="11" t="n">
        <v>1.904</v>
      </c>
      <c r="G2473" s="12">
        <f>0*8</f>
        <v/>
      </c>
      <c r="H2473" s="12">
        <f>F2473-G2473</f>
        <v/>
      </c>
      <c r="I2473" s="10">
        <f>IF(E2473=0,"Fora",IF(E2472=0,"Carg xar",IF(H2473&lt;0,IF(M2473&lt;0.9,"Carg FV","Stby"),IF(M2473&gt;P2473,"V2H",IF(M2473&lt;0.9,"Carg xar","Stby")))))</f>
        <v/>
      </c>
      <c r="J2473" s="12">
        <f>IF(OR(I2473="Carg FV",I2473="Carg xar"),MIN(IF(I2473="Carg FV",ABS(H2473),7.4),7.4,MAX(0,(0.9-M2473)*40)*0.95),0)</f>
        <v/>
      </c>
      <c r="K2473" s="12">
        <f>IF(I2473="V2H",MIN(MAX(0,H2473),7.4,MAX(0,(M2473-P2473)*40)*0.95),0)</f>
        <v/>
      </c>
      <c r="L2473" s="12">
        <f>IF(E2473=0,0,MAX(0,H2473-K2473))</f>
        <v/>
      </c>
      <c r="M2473" s="13">
        <f>M2472+J2472/40-IF(I2472="V2H",K2472/(0.95*40),0)-IF(E2473=0,IF(E2472=1,IF(D2473=1,30,40)*0.18/(2*40),0),0)-IF(E2473=1,IF(E2472=0,IF(D2473=1,30,40)*0.18/(2*40),0),0)</f>
        <v/>
      </c>
      <c r="N2473" s="14" t="n">
        <v>0.09</v>
      </c>
      <c r="O2473" s="15">
        <f>K2473*N2473</f>
        <v/>
      </c>
      <c r="P2473">
        <f>IF(E2473=0,0.3,IF(D2473=1,IF(C2473&gt;=Params!$B$13-3,IF(C2473&lt;Params!$B$13,Params!$B$20,0.3),0.3),IF(C2473&gt;=Params!$B$15-3,IF(C2473&lt;Params!$B$15,Params!$B$21,0.3),0.3)))</f>
        <v/>
      </c>
    </row>
    <row r="2474" ht="15" customHeight="1" s="1">
      <c r="A2474" s="9" t="n">
        <v>2471</v>
      </c>
      <c r="B2474" s="6" t="inlineStr">
        <is>
          <t>13/04</t>
        </is>
      </c>
      <c r="C2474" s="6" t="n">
        <v>22</v>
      </c>
      <c r="D2474" s="6" t="n">
        <v>1</v>
      </c>
      <c r="E2474" s="10">
        <f>IF(D2474=1, IF(OR(C2474&lt;10, C2474&gt;=15),1,0), IF(OR(C2474&lt;7, C2474&gt;=18),1,0))</f>
        <v/>
      </c>
      <c r="F2474" s="11" t="n">
        <v>1.113</v>
      </c>
      <c r="G2474" s="12">
        <f>0*8</f>
        <v/>
      </c>
      <c r="H2474" s="12">
        <f>F2474-G2474</f>
        <v/>
      </c>
      <c r="I2474" s="10">
        <f>IF(E2474=0,"Fora",IF(E2473=0,"Carg xar",IF(H2474&lt;0,IF(M2474&lt;0.9,"Carg FV","Stby"),IF(M2474&gt;P2474,"V2H",IF(M2474&lt;0.9,"Carg xar","Stby")))))</f>
        <v/>
      </c>
      <c r="J2474" s="12">
        <f>IF(OR(I2474="Carg FV",I2474="Carg xar"),MIN(IF(I2474="Carg FV",ABS(H2474),7.4),7.4,MAX(0,(0.9-M2474)*40)*0.95),0)</f>
        <v/>
      </c>
      <c r="K2474" s="12">
        <f>IF(I2474="V2H",MIN(MAX(0,H2474),7.4,MAX(0,(M2474-P2474)*40)*0.95),0)</f>
        <v/>
      </c>
      <c r="L2474" s="12">
        <f>IF(E2474=0,0,MAX(0,H2474-K2474))</f>
        <v/>
      </c>
      <c r="M2474" s="13">
        <f>M2473+J2473/40-IF(I2473="V2H",K2473/(0.95*40),0)-IF(E2474=0,IF(E2473=1,IF(D2474=1,30,40)*0.18/(2*40),0),0)-IF(E2474=1,IF(E2473=0,IF(D2474=1,30,40)*0.18/(2*40),0),0)</f>
        <v/>
      </c>
      <c r="N2474" s="14" t="n">
        <v>0.09</v>
      </c>
      <c r="O2474" s="15">
        <f>K2474*N2474</f>
        <v/>
      </c>
      <c r="P2474">
        <f>IF(E2474=0,0.3,IF(D2474=1,IF(C2474&gt;=Params!$B$13-3,IF(C2474&lt;Params!$B$13,Params!$B$20,0.3),0.3),IF(C2474&gt;=Params!$B$15-3,IF(C2474&lt;Params!$B$15,Params!$B$21,0.3),0.3)))</f>
        <v/>
      </c>
    </row>
    <row r="2475" ht="15" customHeight="1" s="1">
      <c r="A2475" s="9" t="n">
        <v>2472</v>
      </c>
      <c r="B2475" s="6" t="inlineStr">
        <is>
          <t>13/04</t>
        </is>
      </c>
      <c r="C2475" s="6" t="n">
        <v>23</v>
      </c>
      <c r="D2475" s="6" t="n">
        <v>1</v>
      </c>
      <c r="E2475" s="10">
        <f>IF(D2475=1, IF(OR(C2475&lt;10, C2475&gt;=15),1,0), IF(OR(C2475&lt;7, C2475&gt;=18),1,0))</f>
        <v/>
      </c>
      <c r="F2475" s="11" t="n">
        <v>0.221</v>
      </c>
      <c r="G2475" s="12">
        <f>0*8</f>
        <v/>
      </c>
      <c r="H2475" s="12">
        <f>F2475-G2475</f>
        <v/>
      </c>
      <c r="I2475" s="10">
        <f>IF(E2475=0,"Fora",IF(E2474=0,"Carg xar",IF(H2475&lt;0,IF(M2475&lt;0.9,"Carg FV","Stby"),IF(M2475&gt;P2475,"V2H",IF(M2475&lt;0.9,"Carg xar","Stby")))))</f>
        <v/>
      </c>
      <c r="J2475" s="12">
        <f>IF(OR(I2475="Carg FV",I2475="Carg xar"),MIN(IF(I2475="Carg FV",ABS(H2475),7.4),7.4,MAX(0,(0.9-M2475)*40)*0.95),0)</f>
        <v/>
      </c>
      <c r="K2475" s="12">
        <f>IF(I2475="V2H",MIN(MAX(0,H2475),7.4,MAX(0,(M2475-P2475)*40)*0.95),0)</f>
        <v/>
      </c>
      <c r="L2475" s="12">
        <f>IF(E2475=0,0,MAX(0,H2475-K2475))</f>
        <v/>
      </c>
      <c r="M2475" s="13">
        <f>M2474+J2474/40-IF(I2474="V2H",K2474/(0.95*40),0)-IF(E2475=0,IF(E2474=1,IF(D2475=1,30,40)*0.18/(2*40),0),0)-IF(E2475=1,IF(E2474=0,IF(D2475=1,30,40)*0.18/(2*40),0),0)</f>
        <v/>
      </c>
      <c r="N2475" s="14" t="n">
        <v>0.09</v>
      </c>
      <c r="O2475" s="15">
        <f>K2475*N2475</f>
        <v/>
      </c>
      <c r="P2475">
        <f>IF(E2475=0,0.3,IF(D2475=1,IF(C2475&gt;=Params!$B$13-3,IF(C2475&lt;Params!$B$13,Params!$B$20,0.3),0.3),IF(C2475&gt;=Params!$B$15-3,IF(C2475&lt;Params!$B$15,Params!$B$21,0.3),0.3)))</f>
        <v/>
      </c>
    </row>
    <row r="2476" ht="15" customHeight="1" s="1">
      <c r="A2476" s="9" t="n">
        <v>2473</v>
      </c>
      <c r="B2476" s="6" t="inlineStr">
        <is>
          <t>14/04</t>
        </is>
      </c>
      <c r="C2476" s="6" t="n">
        <v>0</v>
      </c>
      <c r="D2476" s="6" t="n">
        <v>0</v>
      </c>
      <c r="E2476" s="10">
        <f>IF(D2476=1, IF(OR(C2476&lt;10, C2476&gt;=15),1,0), IF(OR(C2476&lt;7, C2476&gt;=18),1,0))</f>
        <v/>
      </c>
      <c r="F2476" s="11" t="n">
        <v>0.757</v>
      </c>
      <c r="G2476" s="12">
        <f>0*8</f>
        <v/>
      </c>
      <c r="H2476" s="12">
        <f>F2476-G2476</f>
        <v/>
      </c>
      <c r="I2476" s="10">
        <f>IF(E2476=0,"Fora",IF(E2475=0,"Carg xar",IF(H2476&lt;0,IF(M2476&lt;0.9,"Carg FV","Stby"),IF(M2476&gt;P2476,"V2H",IF(M2476&lt;0.9,"Carg xar","Stby")))))</f>
        <v/>
      </c>
      <c r="J2476" s="12">
        <f>IF(OR(I2476="Carg FV",I2476="Carg xar"),MIN(IF(I2476="Carg FV",ABS(H2476),7.4),7.4,MAX(0,(0.9-M2476)*40)*0.95),0)</f>
        <v/>
      </c>
      <c r="K2476" s="12">
        <f>IF(I2476="V2H",MIN(MAX(0,H2476),7.4,MAX(0,(M2476-P2476)*40)*0.95),0)</f>
        <v/>
      </c>
      <c r="L2476" s="12">
        <f>IF(E2476=0,0,MAX(0,H2476-K2476))</f>
        <v/>
      </c>
      <c r="M2476" s="13">
        <f>M2475+J2475/40-IF(I2475="V2H",K2475/(0.95*40),0)-IF(E2476=0,IF(E2475=1,IF(D2476=1,30,40)*0.18/(2*40),0),0)-IF(E2476=1,IF(E2475=0,IF(D2476=1,30,40)*0.18/(2*40),0),0)</f>
        <v/>
      </c>
      <c r="N2476" s="14" t="n">
        <v>0.09</v>
      </c>
      <c r="O2476" s="15">
        <f>K2476*N2476</f>
        <v/>
      </c>
      <c r="P2476">
        <f>IF(E2476=0,0.3,IF(D2476=1,IF(C2476&gt;=Params!$B$13-3,IF(C2476&lt;Params!$B$13,Params!$B$20,0.3),0.3),IF(C2476&gt;=Params!$B$15-3,IF(C2476&lt;Params!$B$15,Params!$B$21,0.3),0.3)))</f>
        <v/>
      </c>
    </row>
    <row r="2477" ht="15" customHeight="1" s="1">
      <c r="A2477" s="9" t="n">
        <v>2474</v>
      </c>
      <c r="B2477" s="6" t="inlineStr">
        <is>
          <t>14/04</t>
        </is>
      </c>
      <c r="C2477" s="6" t="n">
        <v>1</v>
      </c>
      <c r="D2477" s="6" t="n">
        <v>0</v>
      </c>
      <c r="E2477" s="10">
        <f>IF(D2477=1, IF(OR(C2477&lt;10, C2477&gt;=15),1,0), IF(OR(C2477&lt;7, C2477&gt;=18),1,0))</f>
        <v/>
      </c>
      <c r="F2477" s="11" t="n">
        <v>1.505</v>
      </c>
      <c r="G2477" s="12">
        <f>0*8</f>
        <v/>
      </c>
      <c r="H2477" s="12">
        <f>F2477-G2477</f>
        <v/>
      </c>
      <c r="I2477" s="10">
        <f>IF(E2477=0,"Fora",IF(E2476=0,"Carg xar",IF(H2477&lt;0,IF(M2477&lt;0.9,"Carg FV","Stby"),IF(M2477&gt;P2477,"V2H",IF(M2477&lt;0.9,"Carg xar","Stby")))))</f>
        <v/>
      </c>
      <c r="J2477" s="12">
        <f>IF(OR(I2477="Carg FV",I2477="Carg xar"),MIN(IF(I2477="Carg FV",ABS(H2477),7.4),7.4,MAX(0,(0.9-M2477)*40)*0.95),0)</f>
        <v/>
      </c>
      <c r="K2477" s="12">
        <f>IF(I2477="V2H",MIN(MAX(0,H2477),7.4,MAX(0,(M2477-P2477)*40)*0.95),0)</f>
        <v/>
      </c>
      <c r="L2477" s="12">
        <f>IF(E2477=0,0,MAX(0,H2477-K2477))</f>
        <v/>
      </c>
      <c r="M2477" s="13">
        <f>M2476+J2476/40-IF(I2476="V2H",K2476/(0.95*40),0)-IF(E2477=0,IF(E2476=1,IF(D2477=1,30,40)*0.18/(2*40),0),0)-IF(E2477=1,IF(E2476=0,IF(D2477=1,30,40)*0.18/(2*40),0),0)</f>
        <v/>
      </c>
      <c r="N2477" s="14" t="n">
        <v>0.09</v>
      </c>
      <c r="O2477" s="15">
        <f>K2477*N2477</f>
        <v/>
      </c>
      <c r="P2477">
        <f>IF(E2477=0,0.3,IF(D2477=1,IF(C2477&gt;=Params!$B$13-3,IF(C2477&lt;Params!$B$13,Params!$B$20,0.3),0.3),IF(C2477&gt;=Params!$B$15-3,IF(C2477&lt;Params!$B$15,Params!$B$21,0.3),0.3)))</f>
        <v/>
      </c>
    </row>
    <row r="2478" ht="15" customHeight="1" s="1">
      <c r="A2478" s="9" t="n">
        <v>2475</v>
      </c>
      <c r="B2478" s="6" t="inlineStr">
        <is>
          <t>14/04</t>
        </is>
      </c>
      <c r="C2478" s="6" t="n">
        <v>2</v>
      </c>
      <c r="D2478" s="6" t="n">
        <v>0</v>
      </c>
      <c r="E2478" s="10">
        <f>IF(D2478=1, IF(OR(C2478&lt;10, C2478&gt;=15),1,0), IF(OR(C2478&lt;7, C2478&gt;=18),1,0))</f>
        <v/>
      </c>
      <c r="F2478" s="11" t="n">
        <v>1.142</v>
      </c>
      <c r="G2478" s="12">
        <f>0*8</f>
        <v/>
      </c>
      <c r="H2478" s="12">
        <f>F2478-G2478</f>
        <v/>
      </c>
      <c r="I2478" s="10">
        <f>IF(E2478=0,"Fora",IF(E2477=0,"Carg xar",IF(H2478&lt;0,IF(M2478&lt;0.9,"Carg FV","Stby"),IF(M2478&gt;P2478,"V2H",IF(M2478&lt;0.9,"Carg xar","Stby")))))</f>
        <v/>
      </c>
      <c r="J2478" s="12">
        <f>IF(OR(I2478="Carg FV",I2478="Carg xar"),MIN(IF(I2478="Carg FV",ABS(H2478),7.4),7.4,MAX(0,(0.9-M2478)*40)*0.95),0)</f>
        <v/>
      </c>
      <c r="K2478" s="12">
        <f>IF(I2478="V2H",MIN(MAX(0,H2478),7.4,MAX(0,(M2478-P2478)*40)*0.95),0)</f>
        <v/>
      </c>
      <c r="L2478" s="12">
        <f>IF(E2478=0,0,MAX(0,H2478-K2478))</f>
        <v/>
      </c>
      <c r="M2478" s="13">
        <f>M2477+J2477/40-IF(I2477="V2H",K2477/(0.95*40),0)-IF(E2478=0,IF(E2477=1,IF(D2478=1,30,40)*0.18/(2*40),0),0)-IF(E2478=1,IF(E2477=0,IF(D2478=1,30,40)*0.18/(2*40),0),0)</f>
        <v/>
      </c>
      <c r="N2478" s="14" t="n">
        <v>0.09</v>
      </c>
      <c r="O2478" s="15">
        <f>K2478*N2478</f>
        <v/>
      </c>
      <c r="P2478">
        <f>IF(E2478=0,0.3,IF(D2478=1,IF(C2478&gt;=Params!$B$13-3,IF(C2478&lt;Params!$B$13,Params!$B$20,0.3),0.3),IF(C2478&gt;=Params!$B$15-3,IF(C2478&lt;Params!$B$15,Params!$B$21,0.3),0.3)))</f>
        <v/>
      </c>
    </row>
    <row r="2479" ht="15" customHeight="1" s="1">
      <c r="A2479" s="9" t="n">
        <v>2476</v>
      </c>
      <c r="B2479" s="6" t="inlineStr">
        <is>
          <t>14/04</t>
        </is>
      </c>
      <c r="C2479" s="6" t="n">
        <v>3</v>
      </c>
      <c r="D2479" s="6" t="n">
        <v>0</v>
      </c>
      <c r="E2479" s="10">
        <f>IF(D2479=1, IF(OR(C2479&lt;10, C2479&gt;=15),1,0), IF(OR(C2479&lt;7, C2479&gt;=18),1,0))</f>
        <v/>
      </c>
      <c r="F2479" s="11" t="n">
        <v>1.041</v>
      </c>
      <c r="G2479" s="12">
        <f>0*8</f>
        <v/>
      </c>
      <c r="H2479" s="12">
        <f>F2479-G2479</f>
        <v/>
      </c>
      <c r="I2479" s="10">
        <f>IF(E2479=0,"Fora",IF(E2478=0,"Carg xar",IF(H2479&lt;0,IF(M2479&lt;0.9,"Carg FV","Stby"),IF(M2479&gt;P2479,"V2H",IF(M2479&lt;0.9,"Carg xar","Stby")))))</f>
        <v/>
      </c>
      <c r="J2479" s="12">
        <f>IF(OR(I2479="Carg FV",I2479="Carg xar"),MIN(IF(I2479="Carg FV",ABS(H2479),7.4),7.4,MAX(0,(0.9-M2479)*40)*0.95),0)</f>
        <v/>
      </c>
      <c r="K2479" s="12">
        <f>IF(I2479="V2H",MIN(MAX(0,H2479),7.4,MAX(0,(M2479-P2479)*40)*0.95),0)</f>
        <v/>
      </c>
      <c r="L2479" s="12">
        <f>IF(E2479=0,0,MAX(0,H2479-K2479))</f>
        <v/>
      </c>
      <c r="M2479" s="13">
        <f>M2478+J2478/40-IF(I2478="V2H",K2478/(0.95*40),0)-IF(E2479=0,IF(E2478=1,IF(D2479=1,30,40)*0.18/(2*40),0),0)-IF(E2479=1,IF(E2478=0,IF(D2479=1,30,40)*0.18/(2*40),0),0)</f>
        <v/>
      </c>
      <c r="N2479" s="14" t="n">
        <v>0.09</v>
      </c>
      <c r="O2479" s="15">
        <f>K2479*N2479</f>
        <v/>
      </c>
      <c r="P2479">
        <f>IF(E2479=0,0.3,IF(D2479=1,IF(C2479&gt;=Params!$B$13-3,IF(C2479&lt;Params!$B$13,Params!$B$20,0.3),0.3),IF(C2479&gt;=Params!$B$15-3,IF(C2479&lt;Params!$B$15,Params!$B$21,0.3),0.3)))</f>
        <v/>
      </c>
    </row>
    <row r="2480" ht="15" customHeight="1" s="1">
      <c r="A2480" s="9" t="n">
        <v>2477</v>
      </c>
      <c r="B2480" s="6" t="inlineStr">
        <is>
          <t>14/04</t>
        </is>
      </c>
      <c r="C2480" s="6" t="n">
        <v>4</v>
      </c>
      <c r="D2480" s="6" t="n">
        <v>0</v>
      </c>
      <c r="E2480" s="10">
        <f>IF(D2480=1, IF(OR(C2480&lt;10, C2480&gt;=15),1,0), IF(OR(C2480&lt;7, C2480&gt;=18),1,0))</f>
        <v/>
      </c>
      <c r="F2480" s="11" t="n">
        <v>1.19</v>
      </c>
      <c r="G2480" s="12">
        <f>0*8</f>
        <v/>
      </c>
      <c r="H2480" s="12">
        <f>F2480-G2480</f>
        <v/>
      </c>
      <c r="I2480" s="10">
        <f>IF(E2480=0,"Fora",IF(E2479=0,"Carg xar",IF(H2480&lt;0,IF(M2480&lt;0.9,"Carg FV","Stby"),IF(M2480&gt;P2480,"V2H",IF(M2480&lt;0.9,"Carg xar","Stby")))))</f>
        <v/>
      </c>
      <c r="J2480" s="12">
        <f>IF(OR(I2480="Carg FV",I2480="Carg xar"),MIN(IF(I2480="Carg FV",ABS(H2480),7.4),7.4,MAX(0,(0.9-M2480)*40)*0.95),0)</f>
        <v/>
      </c>
      <c r="K2480" s="12">
        <f>IF(I2480="V2H",MIN(MAX(0,H2480),7.4,MAX(0,(M2480-P2480)*40)*0.95),0)</f>
        <v/>
      </c>
      <c r="L2480" s="12">
        <f>IF(E2480=0,0,MAX(0,H2480-K2480))</f>
        <v/>
      </c>
      <c r="M2480" s="13">
        <f>M2479+J2479/40-IF(I2479="V2H",K2479/(0.95*40),0)-IF(E2480=0,IF(E2479=1,IF(D2480=1,30,40)*0.18/(2*40),0),0)-IF(E2480=1,IF(E2479=0,IF(D2480=1,30,40)*0.18/(2*40),0),0)</f>
        <v/>
      </c>
      <c r="N2480" s="14" t="n">
        <v>0.09</v>
      </c>
      <c r="O2480" s="15">
        <f>K2480*N2480</f>
        <v/>
      </c>
      <c r="P2480">
        <f>IF(E2480=0,0.3,IF(D2480=1,IF(C2480&gt;=Params!$B$13-3,IF(C2480&lt;Params!$B$13,Params!$B$20,0.3),0.3),IF(C2480&gt;=Params!$B$15-3,IF(C2480&lt;Params!$B$15,Params!$B$21,0.3),0.3)))</f>
        <v/>
      </c>
    </row>
    <row r="2481" ht="15" customHeight="1" s="1">
      <c r="A2481" s="9" t="n">
        <v>2478</v>
      </c>
      <c r="B2481" s="6" t="inlineStr">
        <is>
          <t>14/04</t>
        </is>
      </c>
      <c r="C2481" s="6" t="n">
        <v>5</v>
      </c>
      <c r="D2481" s="6" t="n">
        <v>0</v>
      </c>
      <c r="E2481" s="10">
        <f>IF(D2481=1, IF(OR(C2481&lt;10, C2481&gt;=15),1,0), IF(OR(C2481&lt;7, C2481&gt;=18),1,0))</f>
        <v/>
      </c>
      <c r="F2481" s="11" t="n">
        <v>0.947</v>
      </c>
      <c r="G2481" s="12">
        <f>0*8</f>
        <v/>
      </c>
      <c r="H2481" s="12">
        <f>F2481-G2481</f>
        <v/>
      </c>
      <c r="I2481" s="10">
        <f>IF(E2481=0,"Fora",IF(E2480=0,"Carg xar",IF(H2481&lt;0,IF(M2481&lt;0.9,"Carg FV","Stby"),IF(M2481&gt;P2481,"V2H",IF(M2481&lt;0.9,"Carg xar","Stby")))))</f>
        <v/>
      </c>
      <c r="J2481" s="12">
        <f>IF(OR(I2481="Carg FV",I2481="Carg xar"),MIN(IF(I2481="Carg FV",ABS(H2481),7.4),7.4,MAX(0,(0.9-M2481)*40)*0.95),0)</f>
        <v/>
      </c>
      <c r="K2481" s="12">
        <f>IF(I2481="V2H",MIN(MAX(0,H2481),7.4,MAX(0,(M2481-P2481)*40)*0.95),0)</f>
        <v/>
      </c>
      <c r="L2481" s="12">
        <f>IF(E2481=0,0,MAX(0,H2481-K2481))</f>
        <v/>
      </c>
      <c r="M2481" s="13">
        <f>M2480+J2480/40-IF(I2480="V2H",K2480/(0.95*40),0)-IF(E2481=0,IF(E2480=1,IF(D2481=1,30,40)*0.18/(2*40),0),0)-IF(E2481=1,IF(E2480=0,IF(D2481=1,30,40)*0.18/(2*40),0),0)</f>
        <v/>
      </c>
      <c r="N2481" s="14" t="n">
        <v>0.09</v>
      </c>
      <c r="O2481" s="15">
        <f>K2481*N2481</f>
        <v/>
      </c>
      <c r="P2481">
        <f>IF(E2481=0,0.3,IF(D2481=1,IF(C2481&gt;=Params!$B$13-3,IF(C2481&lt;Params!$B$13,Params!$B$20,0.3),0.3),IF(C2481&gt;=Params!$B$15-3,IF(C2481&lt;Params!$B$15,Params!$B$21,0.3),0.3)))</f>
        <v/>
      </c>
    </row>
    <row r="2482" ht="15" customHeight="1" s="1">
      <c r="A2482" s="9" t="n">
        <v>2479</v>
      </c>
      <c r="B2482" s="6" t="inlineStr">
        <is>
          <t>14/04</t>
        </is>
      </c>
      <c r="C2482" s="6" t="n">
        <v>6</v>
      </c>
      <c r="D2482" s="6" t="n">
        <v>0</v>
      </c>
      <c r="E2482" s="10">
        <f>IF(D2482=1, IF(OR(C2482&lt;10, C2482&gt;=15),1,0), IF(OR(C2482&lt;7, C2482&gt;=18),1,0))</f>
        <v/>
      </c>
      <c r="F2482" s="11" t="n">
        <v>1.999</v>
      </c>
      <c r="G2482" s="12">
        <f>0*8</f>
        <v/>
      </c>
      <c r="H2482" s="12">
        <f>F2482-G2482</f>
        <v/>
      </c>
      <c r="I2482" s="10">
        <f>IF(E2482=0,"Fora",IF(E2481=0,"Carg xar",IF(H2482&lt;0,IF(M2482&lt;0.9,"Carg FV","Stby"),IF(M2482&gt;P2482,"V2H",IF(M2482&lt;0.9,"Carg xar","Stby")))))</f>
        <v/>
      </c>
      <c r="J2482" s="12">
        <f>IF(OR(I2482="Carg FV",I2482="Carg xar"),MIN(IF(I2482="Carg FV",ABS(H2482),7.4),7.4,MAX(0,(0.9-M2482)*40)*0.95),0)</f>
        <v/>
      </c>
      <c r="K2482" s="12">
        <f>IF(I2482="V2H",MIN(MAX(0,H2482),7.4,MAX(0,(M2482-P2482)*40)*0.95),0)</f>
        <v/>
      </c>
      <c r="L2482" s="12">
        <f>IF(E2482=0,0,MAX(0,H2482-K2482))</f>
        <v/>
      </c>
      <c r="M2482" s="13">
        <f>M2481+J2481/40-IF(I2481="V2H",K2481/(0.95*40),0)-IF(E2482=0,IF(E2481=1,IF(D2482=1,30,40)*0.18/(2*40),0),0)-IF(E2482=1,IF(E2481=0,IF(D2482=1,30,40)*0.18/(2*40),0),0)</f>
        <v/>
      </c>
      <c r="N2482" s="14" t="n">
        <v>0.09</v>
      </c>
      <c r="O2482" s="15">
        <f>K2482*N2482</f>
        <v/>
      </c>
      <c r="P2482">
        <f>IF(E2482=0,0.3,IF(D2482=1,IF(C2482&gt;=Params!$B$13-3,IF(C2482&lt;Params!$B$13,Params!$B$20,0.3),0.3),IF(C2482&gt;=Params!$B$15-3,IF(C2482&lt;Params!$B$15,Params!$B$21,0.3),0.3)))</f>
        <v/>
      </c>
    </row>
    <row r="2483" ht="15" customHeight="1" s="1">
      <c r="A2483" s="9" t="n">
        <v>2480</v>
      </c>
      <c r="B2483" s="6" t="inlineStr">
        <is>
          <t>14/04</t>
        </is>
      </c>
      <c r="C2483" s="6" t="n">
        <v>7</v>
      </c>
      <c r="D2483" s="6" t="n">
        <v>0</v>
      </c>
      <c r="E2483" s="10">
        <f>IF(D2483=1, IF(OR(C2483&lt;10, C2483&gt;=15),1,0), IF(OR(C2483&lt;7, C2483&gt;=18),1,0))</f>
        <v/>
      </c>
      <c r="F2483" s="11" t="n">
        <v>1.595</v>
      </c>
      <c r="G2483" s="12">
        <f>0.08*8</f>
        <v/>
      </c>
      <c r="H2483" s="12">
        <f>F2483-G2483</f>
        <v/>
      </c>
      <c r="I2483" s="10">
        <f>IF(E2483=0,"Fora",IF(E2482=0,"Carg xar",IF(H2483&lt;0,IF(M2483&lt;0.9,"Carg FV","Stby"),IF(M2483&gt;P2483,"V2H",IF(M2483&lt;0.9,"Carg xar","Stby")))))</f>
        <v/>
      </c>
      <c r="J2483" s="12">
        <f>IF(OR(I2483="Carg FV",I2483="Carg xar"),MIN(IF(I2483="Carg FV",ABS(H2483),7.4),7.4,MAX(0,(0.9-M2483)*40)*0.95),0)</f>
        <v/>
      </c>
      <c r="K2483" s="12">
        <f>IF(I2483="V2H",MIN(MAX(0,H2483),7.4,MAX(0,(M2483-P2483)*40)*0.95),0)</f>
        <v/>
      </c>
      <c r="L2483" s="12">
        <f>IF(E2483=0,0,MAX(0,H2483-K2483))</f>
        <v/>
      </c>
      <c r="M2483" s="13">
        <f>M2482+J2482/40-IF(I2482="V2H",K2482/(0.95*40),0)-IF(E2483=0,IF(E2482=1,IF(D2483=1,30,40)*0.18/(2*40),0),0)-IF(E2483=1,IF(E2482=0,IF(D2483=1,30,40)*0.18/(2*40),0),0)</f>
        <v/>
      </c>
      <c r="N2483" s="14" t="n">
        <v>0.09</v>
      </c>
      <c r="O2483" s="15">
        <f>K2483*N2483</f>
        <v/>
      </c>
      <c r="P2483">
        <f>IF(E2483=0,0.3,IF(D2483=1,IF(C2483&gt;=Params!$B$13-3,IF(C2483&lt;Params!$B$13,Params!$B$20,0.3),0.3),IF(C2483&gt;=Params!$B$15-3,IF(C2483&lt;Params!$B$15,Params!$B$21,0.3),0.3)))</f>
        <v/>
      </c>
    </row>
    <row r="2484" ht="15" customHeight="1" s="1">
      <c r="A2484" s="9" t="n">
        <v>2481</v>
      </c>
      <c r="B2484" s="6" t="inlineStr">
        <is>
          <t>14/04</t>
        </is>
      </c>
      <c r="C2484" s="6" t="n">
        <v>8</v>
      </c>
      <c r="D2484" s="6" t="n">
        <v>0</v>
      </c>
      <c r="E2484" s="10">
        <f>IF(D2484=1, IF(OR(C2484&lt;10, C2484&gt;=15),1,0), IF(OR(C2484&lt;7, C2484&gt;=18),1,0))</f>
        <v/>
      </c>
      <c r="F2484" s="11" t="n">
        <v>1.841</v>
      </c>
      <c r="G2484" s="12">
        <f>0.22*8</f>
        <v/>
      </c>
      <c r="H2484" s="12">
        <f>F2484-G2484</f>
        <v/>
      </c>
      <c r="I2484" s="10">
        <f>IF(E2484=0,"Fora",IF(E2483=0,"Carg xar",IF(H2484&lt;0,IF(M2484&lt;0.9,"Carg FV","Stby"),IF(M2484&gt;P2484,"V2H",IF(M2484&lt;0.9,"Carg xar","Stby")))))</f>
        <v/>
      </c>
      <c r="J2484" s="12">
        <f>IF(OR(I2484="Carg FV",I2484="Carg xar"),MIN(IF(I2484="Carg FV",ABS(H2484),7.4),7.4,MAX(0,(0.9-M2484)*40)*0.95),0)</f>
        <v/>
      </c>
      <c r="K2484" s="12">
        <f>IF(I2484="V2H",MIN(MAX(0,H2484),7.4,MAX(0,(M2484-P2484)*40)*0.95),0)</f>
        <v/>
      </c>
      <c r="L2484" s="12">
        <f>IF(E2484=0,0,MAX(0,H2484-K2484))</f>
        <v/>
      </c>
      <c r="M2484" s="13">
        <f>M2483+J2483/40-IF(I2483="V2H",K2483/(0.95*40),0)-IF(E2484=0,IF(E2483=1,IF(D2484=1,30,40)*0.18/(2*40),0),0)-IF(E2484=1,IF(E2483=0,IF(D2484=1,30,40)*0.18/(2*40),0),0)</f>
        <v/>
      </c>
      <c r="N2484" s="14" t="n">
        <v>0.15</v>
      </c>
      <c r="O2484" s="15">
        <f>K2484*N2484</f>
        <v/>
      </c>
      <c r="P2484">
        <f>IF(E2484=0,0.3,IF(D2484=1,IF(C2484&gt;=Params!$B$13-3,IF(C2484&lt;Params!$B$13,Params!$B$20,0.3),0.3),IF(C2484&gt;=Params!$B$15-3,IF(C2484&lt;Params!$B$15,Params!$B$21,0.3),0.3)))</f>
        <v/>
      </c>
    </row>
    <row r="2485" ht="15" customHeight="1" s="1">
      <c r="A2485" s="9" t="n">
        <v>2482</v>
      </c>
      <c r="B2485" s="6" t="inlineStr">
        <is>
          <t>14/04</t>
        </is>
      </c>
      <c r="C2485" s="6" t="n">
        <v>9</v>
      </c>
      <c r="D2485" s="6" t="n">
        <v>0</v>
      </c>
      <c r="E2485" s="10">
        <f>IF(D2485=1, IF(OR(C2485&lt;10, C2485&gt;=15),1,0), IF(OR(C2485&lt;7, C2485&gt;=18),1,0))</f>
        <v/>
      </c>
      <c r="F2485" s="11" t="n">
        <v>0.225</v>
      </c>
      <c r="G2485" s="12">
        <f>0.42*8</f>
        <v/>
      </c>
      <c r="H2485" s="12">
        <f>F2485-G2485</f>
        <v/>
      </c>
      <c r="I2485" s="10">
        <f>IF(E2485=0,"Fora",IF(E2484=0,"Carg xar",IF(H2485&lt;0,IF(M2485&lt;0.9,"Carg FV","Stby"),IF(M2485&gt;P2485,"V2H",IF(M2485&lt;0.9,"Carg xar","Stby")))))</f>
        <v/>
      </c>
      <c r="J2485" s="12">
        <f>IF(OR(I2485="Carg FV",I2485="Carg xar"),MIN(IF(I2485="Carg FV",ABS(H2485),7.4),7.4,MAX(0,(0.9-M2485)*40)*0.95),0)</f>
        <v/>
      </c>
      <c r="K2485" s="12">
        <f>IF(I2485="V2H",MIN(MAX(0,H2485),7.4,MAX(0,(M2485-P2485)*40)*0.95),0)</f>
        <v/>
      </c>
      <c r="L2485" s="12">
        <f>IF(E2485=0,0,MAX(0,H2485-K2485))</f>
        <v/>
      </c>
      <c r="M2485" s="13">
        <f>M2484+J2484/40-IF(I2484="V2H",K2484/(0.95*40),0)-IF(E2485=0,IF(E2484=1,IF(D2485=1,30,40)*0.18/(2*40),0),0)-IF(E2485=1,IF(E2484=0,IF(D2485=1,30,40)*0.18/(2*40),0),0)</f>
        <v/>
      </c>
      <c r="N2485" s="14" t="n">
        <v>0.15</v>
      </c>
      <c r="O2485" s="15">
        <f>K2485*N2485</f>
        <v/>
      </c>
      <c r="P2485">
        <f>IF(E2485=0,0.3,IF(D2485=1,IF(C2485&gt;=Params!$B$13-3,IF(C2485&lt;Params!$B$13,Params!$B$20,0.3),0.3),IF(C2485&gt;=Params!$B$15-3,IF(C2485&lt;Params!$B$15,Params!$B$21,0.3),0.3)))</f>
        <v/>
      </c>
    </row>
    <row r="2486" ht="15" customHeight="1" s="1">
      <c r="A2486" s="9" t="n">
        <v>2483</v>
      </c>
      <c r="B2486" s="6" t="inlineStr">
        <is>
          <t>14/04</t>
        </is>
      </c>
      <c r="C2486" s="6" t="n">
        <v>10</v>
      </c>
      <c r="D2486" s="6" t="n">
        <v>0</v>
      </c>
      <c r="E2486" s="10">
        <f>IF(D2486=1, IF(OR(C2486&lt;10, C2486&gt;=15),1,0), IF(OR(C2486&lt;7, C2486&gt;=18),1,0))</f>
        <v/>
      </c>
      <c r="F2486" s="11" t="n">
        <v>0.773</v>
      </c>
      <c r="G2486" s="12">
        <f>0.62*8</f>
        <v/>
      </c>
      <c r="H2486" s="12">
        <f>F2486-G2486</f>
        <v/>
      </c>
      <c r="I2486" s="10">
        <f>IF(E2486=0,"Fora",IF(E2485=0,"Carg xar",IF(H2486&lt;0,IF(M2486&lt;0.9,"Carg FV","Stby"),IF(M2486&gt;P2486,"V2H",IF(M2486&lt;0.9,"Carg xar","Stby")))))</f>
        <v/>
      </c>
      <c r="J2486" s="12">
        <f>IF(OR(I2486="Carg FV",I2486="Carg xar"),MIN(IF(I2486="Carg FV",ABS(H2486),7.4),7.4,MAX(0,(0.9-M2486)*40)*0.95),0)</f>
        <v/>
      </c>
      <c r="K2486" s="12">
        <f>IF(I2486="V2H",MIN(MAX(0,H2486),7.4,MAX(0,(M2486-P2486)*40)*0.95),0)</f>
        <v/>
      </c>
      <c r="L2486" s="12">
        <f>IF(E2486=0,0,MAX(0,H2486-K2486))</f>
        <v/>
      </c>
      <c r="M2486" s="13">
        <f>M2485+J2485/40-IF(I2485="V2H",K2485/(0.95*40),0)-IF(E2486=0,IF(E2485=1,IF(D2486=1,30,40)*0.18/(2*40),0),0)-IF(E2486=1,IF(E2485=0,IF(D2486=1,30,40)*0.18/(2*40),0),0)</f>
        <v/>
      </c>
      <c r="N2486" s="14" t="n">
        <v>0.2</v>
      </c>
      <c r="O2486" s="15">
        <f>K2486*N2486</f>
        <v/>
      </c>
      <c r="P2486">
        <f>IF(E2486=0,0.3,IF(D2486=1,IF(C2486&gt;=Params!$B$13-3,IF(C2486&lt;Params!$B$13,Params!$B$20,0.3),0.3),IF(C2486&gt;=Params!$B$15-3,IF(C2486&lt;Params!$B$15,Params!$B$21,0.3),0.3)))</f>
        <v/>
      </c>
    </row>
    <row r="2487" ht="15" customHeight="1" s="1">
      <c r="A2487" s="9" t="n">
        <v>2484</v>
      </c>
      <c r="B2487" s="6" t="inlineStr">
        <is>
          <t>14/04</t>
        </is>
      </c>
      <c r="C2487" s="6" t="n">
        <v>11</v>
      </c>
      <c r="D2487" s="6" t="n">
        <v>0</v>
      </c>
      <c r="E2487" s="10">
        <f>IF(D2487=1, IF(OR(C2487&lt;10, C2487&gt;=15),1,0), IF(OR(C2487&lt;7, C2487&gt;=18),1,0))</f>
        <v/>
      </c>
      <c r="F2487" s="11" t="n">
        <v>0</v>
      </c>
      <c r="G2487" s="12">
        <f>0.78*8</f>
        <v/>
      </c>
      <c r="H2487" s="12">
        <f>F2487-G2487</f>
        <v/>
      </c>
      <c r="I2487" s="10">
        <f>IF(E2487=0,"Fora",IF(E2486=0,"Carg xar",IF(H2487&lt;0,IF(M2487&lt;0.9,"Carg FV","Stby"),IF(M2487&gt;P2487,"V2H",IF(M2487&lt;0.9,"Carg xar","Stby")))))</f>
        <v/>
      </c>
      <c r="J2487" s="12">
        <f>IF(OR(I2487="Carg FV",I2487="Carg xar"),MIN(IF(I2487="Carg FV",ABS(H2487),7.4),7.4,MAX(0,(0.9-M2487)*40)*0.95),0)</f>
        <v/>
      </c>
      <c r="K2487" s="12">
        <f>IF(I2487="V2H",MIN(MAX(0,H2487),7.4,MAX(0,(M2487-P2487)*40)*0.95),0)</f>
        <v/>
      </c>
      <c r="L2487" s="12">
        <f>IF(E2487=0,0,MAX(0,H2487-K2487))</f>
        <v/>
      </c>
      <c r="M2487" s="13">
        <f>M2486+J2486/40-IF(I2486="V2H",K2486/(0.95*40),0)-IF(E2487=0,IF(E2486=1,IF(D2487=1,30,40)*0.18/(2*40),0),0)-IF(E2487=1,IF(E2486=0,IF(D2487=1,30,40)*0.18/(2*40),0),0)</f>
        <v/>
      </c>
      <c r="N2487" s="14" t="n">
        <v>0.2</v>
      </c>
      <c r="O2487" s="15">
        <f>K2487*N2487</f>
        <v/>
      </c>
      <c r="P2487">
        <f>IF(E2487=0,0.3,IF(D2487=1,IF(C2487&gt;=Params!$B$13-3,IF(C2487&lt;Params!$B$13,Params!$B$20,0.3),0.3),IF(C2487&gt;=Params!$B$15-3,IF(C2487&lt;Params!$B$15,Params!$B$21,0.3),0.3)))</f>
        <v/>
      </c>
    </row>
    <row r="2488" ht="15" customHeight="1" s="1">
      <c r="A2488" s="9" t="n">
        <v>2485</v>
      </c>
      <c r="B2488" s="6" t="inlineStr">
        <is>
          <t>14/04</t>
        </is>
      </c>
      <c r="C2488" s="6" t="n">
        <v>12</v>
      </c>
      <c r="D2488" s="6" t="n">
        <v>0</v>
      </c>
      <c r="E2488" s="10">
        <f>IF(D2488=1, IF(OR(C2488&lt;10, C2488&gt;=15),1,0), IF(OR(C2488&lt;7, C2488&gt;=18),1,0))</f>
        <v/>
      </c>
      <c r="F2488" s="11" t="n">
        <v>0</v>
      </c>
      <c r="G2488" s="12">
        <f>0.85*8</f>
        <v/>
      </c>
      <c r="H2488" s="12">
        <f>F2488-G2488</f>
        <v/>
      </c>
      <c r="I2488" s="10">
        <f>IF(E2488=0,"Fora",IF(E2487=0,"Carg xar",IF(H2488&lt;0,IF(M2488&lt;0.9,"Carg FV","Stby"),IF(M2488&gt;P2488,"V2H",IF(M2488&lt;0.9,"Carg xar","Stby")))))</f>
        <v/>
      </c>
      <c r="J2488" s="12">
        <f>IF(OR(I2488="Carg FV",I2488="Carg xar"),MIN(IF(I2488="Carg FV",ABS(H2488),7.4),7.4,MAX(0,(0.9-M2488)*40)*0.95),0)</f>
        <v/>
      </c>
      <c r="K2488" s="12">
        <f>IF(I2488="V2H",MIN(MAX(0,H2488),7.4,MAX(0,(M2488-P2488)*40)*0.95),0)</f>
        <v/>
      </c>
      <c r="L2488" s="12">
        <f>IF(E2488=0,0,MAX(0,H2488-K2488))</f>
        <v/>
      </c>
      <c r="M2488" s="13">
        <f>M2487+J2487/40-IF(I2487="V2H",K2487/(0.95*40),0)-IF(E2488=0,IF(E2487=1,IF(D2488=1,30,40)*0.18/(2*40),0),0)-IF(E2488=1,IF(E2487=0,IF(D2488=1,30,40)*0.18/(2*40),0),0)</f>
        <v/>
      </c>
      <c r="N2488" s="14" t="n">
        <v>0.2</v>
      </c>
      <c r="O2488" s="15">
        <f>K2488*N2488</f>
        <v/>
      </c>
      <c r="P2488">
        <f>IF(E2488=0,0.3,IF(D2488=1,IF(C2488&gt;=Params!$B$13-3,IF(C2488&lt;Params!$B$13,Params!$B$20,0.3),0.3),IF(C2488&gt;=Params!$B$15-3,IF(C2488&lt;Params!$B$15,Params!$B$21,0.3),0.3)))</f>
        <v/>
      </c>
    </row>
    <row r="2489" ht="15" customHeight="1" s="1">
      <c r="A2489" s="9" t="n">
        <v>2486</v>
      </c>
      <c r="B2489" s="6" t="inlineStr">
        <is>
          <t>14/04</t>
        </is>
      </c>
      <c r="C2489" s="6" t="n">
        <v>13</v>
      </c>
      <c r="D2489" s="6" t="n">
        <v>0</v>
      </c>
      <c r="E2489" s="10">
        <f>IF(D2489=1, IF(OR(C2489&lt;10, C2489&gt;=15),1,0), IF(OR(C2489&lt;7, C2489&gt;=18),1,0))</f>
        <v/>
      </c>
      <c r="F2489" s="11" t="n">
        <v>0</v>
      </c>
      <c r="G2489" s="12">
        <f>0.82*8</f>
        <v/>
      </c>
      <c r="H2489" s="12">
        <f>F2489-G2489</f>
        <v/>
      </c>
      <c r="I2489" s="10">
        <f>IF(E2489=0,"Fora",IF(E2488=0,"Carg xar",IF(H2489&lt;0,IF(M2489&lt;0.9,"Carg FV","Stby"),IF(M2489&gt;P2489,"V2H",IF(M2489&lt;0.9,"Carg xar","Stby")))))</f>
        <v/>
      </c>
      <c r="J2489" s="12">
        <f>IF(OR(I2489="Carg FV",I2489="Carg xar"),MIN(IF(I2489="Carg FV",ABS(H2489),7.4),7.4,MAX(0,(0.9-M2489)*40)*0.95),0)</f>
        <v/>
      </c>
      <c r="K2489" s="12">
        <f>IF(I2489="V2H",MIN(MAX(0,H2489),7.4,MAX(0,(M2489-P2489)*40)*0.95),0)</f>
        <v/>
      </c>
      <c r="L2489" s="12">
        <f>IF(E2489=0,0,MAX(0,H2489-K2489))</f>
        <v/>
      </c>
      <c r="M2489" s="13">
        <f>M2488+J2488/40-IF(I2488="V2H",K2488/(0.95*40),0)-IF(E2489=0,IF(E2488=1,IF(D2489=1,30,40)*0.18/(2*40),0),0)-IF(E2489=1,IF(E2488=0,IF(D2489=1,30,40)*0.18/(2*40),0),0)</f>
        <v/>
      </c>
      <c r="N2489" s="14" t="n">
        <v>0.2</v>
      </c>
      <c r="O2489" s="15">
        <f>K2489*N2489</f>
        <v/>
      </c>
      <c r="P2489">
        <f>IF(E2489=0,0.3,IF(D2489=1,IF(C2489&gt;=Params!$B$13-3,IF(C2489&lt;Params!$B$13,Params!$B$20,0.3),0.3),IF(C2489&gt;=Params!$B$15-3,IF(C2489&lt;Params!$B$15,Params!$B$21,0.3),0.3)))</f>
        <v/>
      </c>
    </row>
    <row r="2490" ht="15" customHeight="1" s="1">
      <c r="A2490" s="9" t="n">
        <v>2487</v>
      </c>
      <c r="B2490" s="6" t="inlineStr">
        <is>
          <t>14/04</t>
        </is>
      </c>
      <c r="C2490" s="6" t="n">
        <v>14</v>
      </c>
      <c r="D2490" s="6" t="n">
        <v>0</v>
      </c>
      <c r="E2490" s="10">
        <f>IF(D2490=1, IF(OR(C2490&lt;10, C2490&gt;=15),1,0), IF(OR(C2490&lt;7, C2490&gt;=18),1,0))</f>
        <v/>
      </c>
      <c r="F2490" s="11" t="n">
        <v>0</v>
      </c>
      <c r="G2490" s="12">
        <f>0.72*8</f>
        <v/>
      </c>
      <c r="H2490" s="12">
        <f>F2490-G2490</f>
        <v/>
      </c>
      <c r="I2490" s="10">
        <f>IF(E2490=0,"Fora",IF(E2489=0,"Carg xar",IF(H2490&lt;0,IF(M2490&lt;0.9,"Carg FV","Stby"),IF(M2490&gt;P2490,"V2H",IF(M2490&lt;0.9,"Carg xar","Stby")))))</f>
        <v/>
      </c>
      <c r="J2490" s="12">
        <f>IF(OR(I2490="Carg FV",I2490="Carg xar"),MIN(IF(I2490="Carg FV",ABS(H2490),7.4),7.4,MAX(0,(0.9-M2490)*40)*0.95),0)</f>
        <v/>
      </c>
      <c r="K2490" s="12">
        <f>IF(I2490="V2H",MIN(MAX(0,H2490),7.4,MAX(0,(M2490-P2490)*40)*0.95),0)</f>
        <v/>
      </c>
      <c r="L2490" s="12">
        <f>IF(E2490=0,0,MAX(0,H2490-K2490))</f>
        <v/>
      </c>
      <c r="M2490" s="13">
        <f>M2489+J2489/40-IF(I2489="V2H",K2489/(0.95*40),0)-IF(E2490=0,IF(E2489=1,IF(D2490=1,30,40)*0.18/(2*40),0),0)-IF(E2490=1,IF(E2489=0,IF(D2490=1,30,40)*0.18/(2*40),0),0)</f>
        <v/>
      </c>
      <c r="N2490" s="14" t="n">
        <v>0.15</v>
      </c>
      <c r="O2490" s="15">
        <f>K2490*N2490</f>
        <v/>
      </c>
      <c r="P2490">
        <f>IF(E2490=0,0.3,IF(D2490=1,IF(C2490&gt;=Params!$B$13-3,IF(C2490&lt;Params!$B$13,Params!$B$20,0.3),0.3),IF(C2490&gt;=Params!$B$15-3,IF(C2490&lt;Params!$B$15,Params!$B$21,0.3),0.3)))</f>
        <v/>
      </c>
    </row>
    <row r="2491" ht="15" customHeight="1" s="1">
      <c r="A2491" s="9" t="n">
        <v>2488</v>
      </c>
      <c r="B2491" s="6" t="inlineStr">
        <is>
          <t>14/04</t>
        </is>
      </c>
      <c r="C2491" s="6" t="n">
        <v>15</v>
      </c>
      <c r="D2491" s="6" t="n">
        <v>0</v>
      </c>
      <c r="E2491" s="10">
        <f>IF(D2491=1, IF(OR(C2491&lt;10, C2491&gt;=15),1,0), IF(OR(C2491&lt;7, C2491&gt;=18),1,0))</f>
        <v/>
      </c>
      <c r="F2491" s="11" t="n">
        <v>0</v>
      </c>
      <c r="G2491" s="12">
        <f>0.55*8</f>
        <v/>
      </c>
      <c r="H2491" s="12">
        <f>F2491-G2491</f>
        <v/>
      </c>
      <c r="I2491" s="10">
        <f>IF(E2491=0,"Fora",IF(E2490=0,"Carg xar",IF(H2491&lt;0,IF(M2491&lt;0.9,"Carg FV","Stby"),IF(M2491&gt;P2491,"V2H",IF(M2491&lt;0.9,"Carg xar","Stby")))))</f>
        <v/>
      </c>
      <c r="J2491" s="12">
        <f>IF(OR(I2491="Carg FV",I2491="Carg xar"),MIN(IF(I2491="Carg FV",ABS(H2491),7.4),7.4,MAX(0,(0.9-M2491)*40)*0.95),0)</f>
        <v/>
      </c>
      <c r="K2491" s="12">
        <f>IF(I2491="V2H",MIN(MAX(0,H2491),7.4,MAX(0,(M2491-P2491)*40)*0.95),0)</f>
        <v/>
      </c>
      <c r="L2491" s="12">
        <f>IF(E2491=0,0,MAX(0,H2491-K2491))</f>
        <v/>
      </c>
      <c r="M2491" s="13">
        <f>M2490+J2490/40-IF(I2490="V2H",K2490/(0.95*40),0)-IF(E2491=0,IF(E2490=1,IF(D2491=1,30,40)*0.18/(2*40),0),0)-IF(E2491=1,IF(E2490=0,IF(D2491=1,30,40)*0.18/(2*40),0),0)</f>
        <v/>
      </c>
      <c r="N2491" s="14" t="n">
        <v>0.15</v>
      </c>
      <c r="O2491" s="15">
        <f>K2491*N2491</f>
        <v/>
      </c>
      <c r="P2491">
        <f>IF(E2491=0,0.3,IF(D2491=1,IF(C2491&gt;=Params!$B$13-3,IF(C2491&lt;Params!$B$13,Params!$B$20,0.3),0.3),IF(C2491&gt;=Params!$B$15-3,IF(C2491&lt;Params!$B$15,Params!$B$21,0.3),0.3)))</f>
        <v/>
      </c>
    </row>
    <row r="2492" ht="15" customHeight="1" s="1">
      <c r="A2492" s="9" t="n">
        <v>2489</v>
      </c>
      <c r="B2492" s="6" t="inlineStr">
        <is>
          <t>14/04</t>
        </is>
      </c>
      <c r="C2492" s="6" t="n">
        <v>16</v>
      </c>
      <c r="D2492" s="6" t="n">
        <v>0</v>
      </c>
      <c r="E2492" s="10">
        <f>IF(D2492=1, IF(OR(C2492&lt;10, C2492&gt;=15),1,0), IF(OR(C2492&lt;7, C2492&gt;=18),1,0))</f>
        <v/>
      </c>
      <c r="F2492" s="11" t="n">
        <v>0</v>
      </c>
      <c r="G2492" s="12">
        <f>0.35*8</f>
        <v/>
      </c>
      <c r="H2492" s="12">
        <f>F2492-G2492</f>
        <v/>
      </c>
      <c r="I2492" s="10">
        <f>IF(E2492=0,"Fora",IF(E2491=0,"Carg xar",IF(H2492&lt;0,IF(M2492&lt;0.9,"Carg FV","Stby"),IF(M2492&gt;P2492,"V2H",IF(M2492&lt;0.9,"Carg xar","Stby")))))</f>
        <v/>
      </c>
      <c r="J2492" s="12">
        <f>IF(OR(I2492="Carg FV",I2492="Carg xar"),MIN(IF(I2492="Carg FV",ABS(H2492),7.4),7.4,MAX(0,(0.9-M2492)*40)*0.95),0)</f>
        <v/>
      </c>
      <c r="K2492" s="12">
        <f>IF(I2492="V2H",MIN(MAX(0,H2492),7.4,MAX(0,(M2492-P2492)*40)*0.95),0)</f>
        <v/>
      </c>
      <c r="L2492" s="12">
        <f>IF(E2492=0,0,MAX(0,H2492-K2492))</f>
        <v/>
      </c>
      <c r="M2492" s="13">
        <f>M2491+J2491/40-IF(I2491="V2H",K2491/(0.95*40),0)-IF(E2492=0,IF(E2491=1,IF(D2492=1,30,40)*0.18/(2*40),0),0)-IF(E2492=1,IF(E2491=0,IF(D2492=1,30,40)*0.18/(2*40),0),0)</f>
        <v/>
      </c>
      <c r="N2492" s="14" t="n">
        <v>0.15</v>
      </c>
      <c r="O2492" s="15">
        <f>K2492*N2492</f>
        <v/>
      </c>
      <c r="P2492">
        <f>IF(E2492=0,0.3,IF(D2492=1,IF(C2492&gt;=Params!$B$13-3,IF(C2492&lt;Params!$B$13,Params!$B$20,0.3),0.3),IF(C2492&gt;=Params!$B$15-3,IF(C2492&lt;Params!$B$15,Params!$B$21,0.3),0.3)))</f>
        <v/>
      </c>
    </row>
    <row r="2493" ht="15" customHeight="1" s="1">
      <c r="A2493" s="9" t="n">
        <v>2490</v>
      </c>
      <c r="B2493" s="6" t="inlineStr">
        <is>
          <t>14/04</t>
        </is>
      </c>
      <c r="C2493" s="6" t="n">
        <v>17</v>
      </c>
      <c r="D2493" s="6" t="n">
        <v>0</v>
      </c>
      <c r="E2493" s="10">
        <f>IF(D2493=1, IF(OR(C2493&lt;10, C2493&gt;=15),1,0), IF(OR(C2493&lt;7, C2493&gt;=18),1,0))</f>
        <v/>
      </c>
      <c r="F2493" s="11" t="n">
        <v>0</v>
      </c>
      <c r="G2493" s="12">
        <f>0.15*8</f>
        <v/>
      </c>
      <c r="H2493" s="12">
        <f>F2493-G2493</f>
        <v/>
      </c>
      <c r="I2493" s="10">
        <f>IF(E2493=0,"Fora",IF(E2492=0,"Carg xar",IF(H2493&lt;0,IF(M2493&lt;0.9,"Carg FV","Stby"),IF(M2493&gt;P2493,"V2H",IF(M2493&lt;0.9,"Carg xar","Stby")))))</f>
        <v/>
      </c>
      <c r="J2493" s="12">
        <f>IF(OR(I2493="Carg FV",I2493="Carg xar"),MIN(IF(I2493="Carg FV",ABS(H2493),7.4),7.4,MAX(0,(0.9-M2493)*40)*0.95),0)</f>
        <v/>
      </c>
      <c r="K2493" s="12">
        <f>IF(I2493="V2H",MIN(MAX(0,H2493),7.4,MAX(0,(M2493-P2493)*40)*0.95),0)</f>
        <v/>
      </c>
      <c r="L2493" s="12">
        <f>IF(E2493=0,0,MAX(0,H2493-K2493))</f>
        <v/>
      </c>
      <c r="M2493" s="13">
        <f>M2492+J2492/40-IF(I2492="V2H",K2492/(0.95*40),0)-IF(E2493=0,IF(E2492=1,IF(D2493=1,30,40)*0.18/(2*40),0),0)-IF(E2493=1,IF(E2492=0,IF(D2493=1,30,40)*0.18/(2*40),0),0)</f>
        <v/>
      </c>
      <c r="N2493" s="14" t="n">
        <v>0.15</v>
      </c>
      <c r="O2493" s="15">
        <f>K2493*N2493</f>
        <v/>
      </c>
      <c r="P2493">
        <f>IF(E2493=0,0.3,IF(D2493=1,IF(C2493&gt;=Params!$B$13-3,IF(C2493&lt;Params!$B$13,Params!$B$20,0.3),0.3),IF(C2493&gt;=Params!$B$15-3,IF(C2493&lt;Params!$B$15,Params!$B$21,0.3),0.3)))</f>
        <v/>
      </c>
    </row>
    <row r="2494" ht="15" customHeight="1" s="1">
      <c r="A2494" s="9" t="n">
        <v>2491</v>
      </c>
      <c r="B2494" s="6" t="inlineStr">
        <is>
          <t>14/04</t>
        </is>
      </c>
      <c r="C2494" s="6" t="n">
        <v>18</v>
      </c>
      <c r="D2494" s="6" t="n">
        <v>0</v>
      </c>
      <c r="E2494" s="10">
        <f>IF(D2494=1, IF(OR(C2494&lt;10, C2494&gt;=15),1,0), IF(OR(C2494&lt;7, C2494&gt;=18),1,0))</f>
        <v/>
      </c>
      <c r="F2494" s="11" t="n">
        <v>0</v>
      </c>
      <c r="G2494" s="12">
        <f>0.03*8</f>
        <v/>
      </c>
      <c r="H2494" s="12">
        <f>F2494-G2494</f>
        <v/>
      </c>
      <c r="I2494" s="10">
        <f>IF(E2494=0,"Fora",IF(E2493=0,"Carg xar",IF(H2494&lt;0,IF(M2494&lt;0.9,"Carg FV","Stby"),IF(M2494&gt;P2494,"V2H",IF(M2494&lt;0.9,"Carg xar","Stby")))))</f>
        <v/>
      </c>
      <c r="J2494" s="12">
        <f>IF(OR(I2494="Carg FV",I2494="Carg xar"),MIN(IF(I2494="Carg FV",ABS(H2494),7.4),7.4,MAX(0,(0.9-M2494)*40)*0.95),0)</f>
        <v/>
      </c>
      <c r="K2494" s="12">
        <f>IF(I2494="V2H",MIN(MAX(0,H2494),7.4,MAX(0,(M2494-P2494)*40)*0.95),0)</f>
        <v/>
      </c>
      <c r="L2494" s="12">
        <f>IF(E2494=0,0,MAX(0,H2494-K2494))</f>
        <v/>
      </c>
      <c r="M2494" s="13">
        <f>M2493+J2493/40-IF(I2493="V2H",K2493/(0.95*40),0)-IF(E2494=0,IF(E2493=1,IF(D2494=1,30,40)*0.18/(2*40),0),0)-IF(E2494=1,IF(E2493=0,IF(D2494=1,30,40)*0.18/(2*40),0),0)</f>
        <v/>
      </c>
      <c r="N2494" s="14" t="n">
        <v>0.2</v>
      </c>
      <c r="O2494" s="15">
        <f>K2494*N2494</f>
        <v/>
      </c>
      <c r="P2494">
        <f>IF(E2494=0,0.3,IF(D2494=1,IF(C2494&gt;=Params!$B$13-3,IF(C2494&lt;Params!$B$13,Params!$B$20,0.3),0.3),IF(C2494&gt;=Params!$B$15-3,IF(C2494&lt;Params!$B$15,Params!$B$21,0.3),0.3)))</f>
        <v/>
      </c>
    </row>
    <row r="2495" ht="15" customHeight="1" s="1">
      <c r="A2495" s="9" t="n">
        <v>2492</v>
      </c>
      <c r="B2495" s="6" t="inlineStr">
        <is>
          <t>14/04</t>
        </is>
      </c>
      <c r="C2495" s="6" t="n">
        <v>19</v>
      </c>
      <c r="D2495" s="6" t="n">
        <v>0</v>
      </c>
      <c r="E2495" s="10">
        <f>IF(D2495=1, IF(OR(C2495&lt;10, C2495&gt;=15),1,0), IF(OR(C2495&lt;7, C2495&gt;=18),1,0))</f>
        <v/>
      </c>
      <c r="F2495" s="11" t="n">
        <v>0.147</v>
      </c>
      <c r="G2495" s="12">
        <f>0*8</f>
        <v/>
      </c>
      <c r="H2495" s="12">
        <f>F2495-G2495</f>
        <v/>
      </c>
      <c r="I2495" s="10">
        <f>IF(E2495=0,"Fora",IF(E2494=0,"Carg xar",IF(H2495&lt;0,IF(M2495&lt;0.9,"Carg FV","Stby"),IF(M2495&gt;P2495,"V2H",IF(M2495&lt;0.9,"Carg xar","Stby")))))</f>
        <v/>
      </c>
      <c r="J2495" s="12">
        <f>IF(OR(I2495="Carg FV",I2495="Carg xar"),MIN(IF(I2495="Carg FV",ABS(H2495),7.4),7.4,MAX(0,(0.9-M2495)*40)*0.95),0)</f>
        <v/>
      </c>
      <c r="K2495" s="12">
        <f>IF(I2495="V2H",MIN(MAX(0,H2495),7.4,MAX(0,(M2495-P2495)*40)*0.95),0)</f>
        <v/>
      </c>
      <c r="L2495" s="12">
        <f>IF(E2495=0,0,MAX(0,H2495-K2495))</f>
        <v/>
      </c>
      <c r="M2495" s="13">
        <f>M2494+J2494/40-IF(I2494="V2H",K2494/(0.95*40),0)-IF(E2495=0,IF(E2494=1,IF(D2495=1,30,40)*0.18/(2*40),0),0)-IF(E2495=1,IF(E2494=0,IF(D2495=1,30,40)*0.18/(2*40),0),0)</f>
        <v/>
      </c>
      <c r="N2495" s="14" t="n">
        <v>0.2</v>
      </c>
      <c r="O2495" s="15">
        <f>K2495*N2495</f>
        <v/>
      </c>
      <c r="P2495">
        <f>IF(E2495=0,0.3,IF(D2495=1,IF(C2495&gt;=Params!$B$13-3,IF(C2495&lt;Params!$B$13,Params!$B$20,0.3),0.3),IF(C2495&gt;=Params!$B$15-3,IF(C2495&lt;Params!$B$15,Params!$B$21,0.3),0.3)))</f>
        <v/>
      </c>
    </row>
    <row r="2496" ht="15" customHeight="1" s="1">
      <c r="A2496" s="9" t="n">
        <v>2493</v>
      </c>
      <c r="B2496" s="6" t="inlineStr">
        <is>
          <t>14/04</t>
        </is>
      </c>
      <c r="C2496" s="6" t="n">
        <v>20</v>
      </c>
      <c r="D2496" s="6" t="n">
        <v>0</v>
      </c>
      <c r="E2496" s="10">
        <f>IF(D2496=1, IF(OR(C2496&lt;10, C2496&gt;=15),1,0), IF(OR(C2496&lt;7, C2496&gt;=18),1,0))</f>
        <v/>
      </c>
      <c r="F2496" s="11" t="n">
        <v>0.194</v>
      </c>
      <c r="G2496" s="12">
        <f>0*8</f>
        <v/>
      </c>
      <c r="H2496" s="12">
        <f>F2496-G2496</f>
        <v/>
      </c>
      <c r="I2496" s="10">
        <f>IF(E2496=0,"Fora",IF(E2495=0,"Carg xar",IF(H2496&lt;0,IF(M2496&lt;0.9,"Carg FV","Stby"),IF(M2496&gt;P2496,"V2H",IF(M2496&lt;0.9,"Carg xar","Stby")))))</f>
        <v/>
      </c>
      <c r="J2496" s="12">
        <f>IF(OR(I2496="Carg FV",I2496="Carg xar"),MIN(IF(I2496="Carg FV",ABS(H2496),7.4),7.4,MAX(0,(0.9-M2496)*40)*0.95),0)</f>
        <v/>
      </c>
      <c r="K2496" s="12">
        <f>IF(I2496="V2H",MIN(MAX(0,H2496),7.4,MAX(0,(M2496-P2496)*40)*0.95),0)</f>
        <v/>
      </c>
      <c r="L2496" s="12">
        <f>IF(E2496=0,0,MAX(0,H2496-K2496))</f>
        <v/>
      </c>
      <c r="M2496" s="13">
        <f>M2495+J2495/40-IF(I2495="V2H",K2495/(0.95*40),0)-IF(E2496=0,IF(E2495=1,IF(D2496=1,30,40)*0.18/(2*40),0),0)-IF(E2496=1,IF(E2495=0,IF(D2496=1,30,40)*0.18/(2*40),0),0)</f>
        <v/>
      </c>
      <c r="N2496" s="14" t="n">
        <v>0.2</v>
      </c>
      <c r="O2496" s="15">
        <f>K2496*N2496</f>
        <v/>
      </c>
      <c r="P2496">
        <f>IF(E2496=0,0.3,IF(D2496=1,IF(C2496&gt;=Params!$B$13-3,IF(C2496&lt;Params!$B$13,Params!$B$20,0.3),0.3),IF(C2496&gt;=Params!$B$15-3,IF(C2496&lt;Params!$B$15,Params!$B$21,0.3),0.3)))</f>
        <v/>
      </c>
    </row>
    <row r="2497" ht="15" customHeight="1" s="1">
      <c r="A2497" s="9" t="n">
        <v>2494</v>
      </c>
      <c r="B2497" s="6" t="inlineStr">
        <is>
          <t>14/04</t>
        </is>
      </c>
      <c r="C2497" s="6" t="n">
        <v>21</v>
      </c>
      <c r="D2497" s="6" t="n">
        <v>0</v>
      </c>
      <c r="E2497" s="10">
        <f>IF(D2497=1, IF(OR(C2497&lt;10, C2497&gt;=15),1,0), IF(OR(C2497&lt;7, C2497&gt;=18),1,0))</f>
        <v/>
      </c>
      <c r="F2497" s="11" t="n">
        <v>0.329</v>
      </c>
      <c r="G2497" s="12">
        <f>0*8</f>
        <v/>
      </c>
      <c r="H2497" s="12">
        <f>F2497-G2497</f>
        <v/>
      </c>
      <c r="I2497" s="10">
        <f>IF(E2497=0,"Fora",IF(E2496=0,"Carg xar",IF(H2497&lt;0,IF(M2497&lt;0.9,"Carg FV","Stby"),IF(M2497&gt;P2497,"V2H",IF(M2497&lt;0.9,"Carg xar","Stby")))))</f>
        <v/>
      </c>
      <c r="J2497" s="12">
        <f>IF(OR(I2497="Carg FV",I2497="Carg xar"),MIN(IF(I2497="Carg FV",ABS(H2497),7.4),7.4,MAX(0,(0.9-M2497)*40)*0.95),0)</f>
        <v/>
      </c>
      <c r="K2497" s="12">
        <f>IF(I2497="V2H",MIN(MAX(0,H2497),7.4,MAX(0,(M2497-P2497)*40)*0.95),0)</f>
        <v/>
      </c>
      <c r="L2497" s="12">
        <f>IF(E2497=0,0,MAX(0,H2497-K2497))</f>
        <v/>
      </c>
      <c r="M2497" s="13">
        <f>M2496+J2496/40-IF(I2496="V2H",K2496/(0.95*40),0)-IF(E2497=0,IF(E2496=1,IF(D2497=1,30,40)*0.18/(2*40),0),0)-IF(E2497=1,IF(E2496=0,IF(D2497=1,30,40)*0.18/(2*40),0),0)</f>
        <v/>
      </c>
      <c r="N2497" s="14" t="n">
        <v>0.2</v>
      </c>
      <c r="O2497" s="15">
        <f>K2497*N2497</f>
        <v/>
      </c>
      <c r="P2497">
        <f>IF(E2497=0,0.3,IF(D2497=1,IF(C2497&gt;=Params!$B$13-3,IF(C2497&lt;Params!$B$13,Params!$B$20,0.3),0.3),IF(C2497&gt;=Params!$B$15-3,IF(C2497&lt;Params!$B$15,Params!$B$21,0.3),0.3)))</f>
        <v/>
      </c>
    </row>
    <row r="2498" ht="15" customHeight="1" s="1">
      <c r="A2498" s="9" t="n">
        <v>2495</v>
      </c>
      <c r="B2498" s="6" t="inlineStr">
        <is>
          <t>14/04</t>
        </is>
      </c>
      <c r="C2498" s="6" t="n">
        <v>22</v>
      </c>
      <c r="D2498" s="6" t="n">
        <v>0</v>
      </c>
      <c r="E2498" s="10">
        <f>IF(D2498=1, IF(OR(C2498&lt;10, C2498&gt;=15),1,0), IF(OR(C2498&lt;7, C2498&gt;=18),1,0))</f>
        <v/>
      </c>
      <c r="F2498" s="11" t="n">
        <v>2.203</v>
      </c>
      <c r="G2498" s="12">
        <f>0*8</f>
        <v/>
      </c>
      <c r="H2498" s="12">
        <f>F2498-G2498</f>
        <v/>
      </c>
      <c r="I2498" s="10">
        <f>IF(E2498=0,"Fora",IF(E2497=0,"Carg xar",IF(H2498&lt;0,IF(M2498&lt;0.9,"Carg FV","Stby"),IF(M2498&gt;P2498,"V2H",IF(M2498&lt;0.9,"Carg xar","Stby")))))</f>
        <v/>
      </c>
      <c r="J2498" s="12">
        <f>IF(OR(I2498="Carg FV",I2498="Carg xar"),MIN(IF(I2498="Carg FV",ABS(H2498),7.4),7.4,MAX(0,(0.9-M2498)*40)*0.95),0)</f>
        <v/>
      </c>
      <c r="K2498" s="12">
        <f>IF(I2498="V2H",MIN(MAX(0,H2498),7.4,MAX(0,(M2498-P2498)*40)*0.95),0)</f>
        <v/>
      </c>
      <c r="L2498" s="12">
        <f>IF(E2498=0,0,MAX(0,H2498-K2498))</f>
        <v/>
      </c>
      <c r="M2498" s="13">
        <f>M2497+J2497/40-IF(I2497="V2H",K2497/(0.95*40),0)-IF(E2498=0,IF(E2497=1,IF(D2498=1,30,40)*0.18/(2*40),0),0)-IF(E2498=1,IF(E2497=0,IF(D2498=1,30,40)*0.18/(2*40),0),0)</f>
        <v/>
      </c>
      <c r="N2498" s="14" t="n">
        <v>0.15</v>
      </c>
      <c r="O2498" s="15">
        <f>K2498*N2498</f>
        <v/>
      </c>
      <c r="P2498">
        <f>IF(E2498=0,0.3,IF(D2498=1,IF(C2498&gt;=Params!$B$13-3,IF(C2498&lt;Params!$B$13,Params!$B$20,0.3),0.3),IF(C2498&gt;=Params!$B$15-3,IF(C2498&lt;Params!$B$15,Params!$B$21,0.3),0.3)))</f>
        <v/>
      </c>
    </row>
    <row r="2499" ht="15" customHeight="1" s="1">
      <c r="A2499" s="9" t="n">
        <v>2496</v>
      </c>
      <c r="B2499" s="6" t="inlineStr">
        <is>
          <t>14/04</t>
        </is>
      </c>
      <c r="C2499" s="6" t="n">
        <v>23</v>
      </c>
      <c r="D2499" s="6" t="n">
        <v>0</v>
      </c>
      <c r="E2499" s="10">
        <f>IF(D2499=1, IF(OR(C2499&lt;10, C2499&gt;=15),1,0), IF(OR(C2499&lt;7, C2499&gt;=18),1,0))</f>
        <v/>
      </c>
      <c r="F2499" s="11" t="n">
        <v>1.553</v>
      </c>
      <c r="G2499" s="12">
        <f>0*8</f>
        <v/>
      </c>
      <c r="H2499" s="12">
        <f>F2499-G2499</f>
        <v/>
      </c>
      <c r="I2499" s="10">
        <f>IF(E2499=0,"Fora",IF(E2498=0,"Carg xar",IF(H2499&lt;0,IF(M2499&lt;0.9,"Carg FV","Stby"),IF(M2499&gt;P2499,"V2H",IF(M2499&lt;0.9,"Carg xar","Stby")))))</f>
        <v/>
      </c>
      <c r="J2499" s="12">
        <f>IF(OR(I2499="Carg FV",I2499="Carg xar"),MIN(IF(I2499="Carg FV",ABS(H2499),7.4),7.4,MAX(0,(0.9-M2499)*40)*0.95),0)</f>
        <v/>
      </c>
      <c r="K2499" s="12">
        <f>IF(I2499="V2H",MIN(MAX(0,H2499),7.4,MAX(0,(M2499-P2499)*40)*0.95),0)</f>
        <v/>
      </c>
      <c r="L2499" s="12">
        <f>IF(E2499=0,0,MAX(0,H2499-K2499))</f>
        <v/>
      </c>
      <c r="M2499" s="13">
        <f>M2498+J2498/40-IF(I2498="V2H",K2498/(0.95*40),0)-IF(E2499=0,IF(E2498=1,IF(D2499=1,30,40)*0.18/(2*40),0),0)-IF(E2499=1,IF(E2498=0,IF(D2499=1,30,40)*0.18/(2*40),0),0)</f>
        <v/>
      </c>
      <c r="N2499" s="14" t="n">
        <v>0.15</v>
      </c>
      <c r="O2499" s="15">
        <f>K2499*N2499</f>
        <v/>
      </c>
      <c r="P2499">
        <f>IF(E2499=0,0.3,IF(D2499=1,IF(C2499&gt;=Params!$B$13-3,IF(C2499&lt;Params!$B$13,Params!$B$20,0.3),0.3),IF(C2499&gt;=Params!$B$15-3,IF(C2499&lt;Params!$B$15,Params!$B$21,0.3),0.3)))</f>
        <v/>
      </c>
    </row>
    <row r="2500" ht="15" customHeight="1" s="1">
      <c r="A2500" s="9" t="n">
        <v>2497</v>
      </c>
      <c r="B2500" s="6" t="inlineStr">
        <is>
          <t>15/04</t>
        </is>
      </c>
      <c r="C2500" s="6" t="n">
        <v>0</v>
      </c>
      <c r="D2500" s="6" t="n">
        <v>0</v>
      </c>
      <c r="E2500" s="10">
        <f>IF(D2500=1, IF(OR(C2500&lt;10, C2500&gt;=15),1,0), IF(OR(C2500&lt;7, C2500&gt;=18),1,0))</f>
        <v/>
      </c>
      <c r="F2500" s="11" t="n">
        <v>1.304</v>
      </c>
      <c r="G2500" s="12">
        <f>0*8</f>
        <v/>
      </c>
      <c r="H2500" s="12">
        <f>F2500-G2500</f>
        <v/>
      </c>
      <c r="I2500" s="10">
        <f>IF(E2500=0,"Fora",IF(E2499=0,"Carg xar",IF(H2500&lt;0,IF(M2500&lt;0.9,"Carg FV","Stby"),IF(M2500&gt;P2500,"V2H",IF(M2500&lt;0.9,"Carg xar","Stby")))))</f>
        <v/>
      </c>
      <c r="J2500" s="12">
        <f>IF(OR(I2500="Carg FV",I2500="Carg xar"),MIN(IF(I2500="Carg FV",ABS(H2500),7.4),7.4,MAX(0,(0.9-M2500)*40)*0.95),0)</f>
        <v/>
      </c>
      <c r="K2500" s="12">
        <f>IF(I2500="V2H",MIN(MAX(0,H2500),7.4,MAX(0,(M2500-P2500)*40)*0.95),0)</f>
        <v/>
      </c>
      <c r="L2500" s="12">
        <f>IF(E2500=0,0,MAX(0,H2500-K2500))</f>
        <v/>
      </c>
      <c r="M2500" s="13">
        <f>M2499+J2499/40-IF(I2499="V2H",K2499/(0.95*40),0)-IF(E2500=0,IF(E2499=1,IF(D2500=1,30,40)*0.18/(2*40),0),0)-IF(E2500=1,IF(E2499=0,IF(D2500=1,30,40)*0.18/(2*40),0),0)</f>
        <v/>
      </c>
      <c r="N2500" s="14" t="n">
        <v>0.09</v>
      </c>
      <c r="O2500" s="15">
        <f>K2500*N2500</f>
        <v/>
      </c>
      <c r="P2500">
        <f>IF(E2500=0,0.3,IF(D2500=1,IF(C2500&gt;=Params!$B$13-3,IF(C2500&lt;Params!$B$13,Params!$B$20,0.3),0.3),IF(C2500&gt;=Params!$B$15-3,IF(C2500&lt;Params!$B$15,Params!$B$21,0.3),0.3)))</f>
        <v/>
      </c>
    </row>
    <row r="2501" ht="15" customHeight="1" s="1">
      <c r="A2501" s="9" t="n">
        <v>2498</v>
      </c>
      <c r="B2501" s="6" t="inlineStr">
        <is>
          <t>15/04</t>
        </is>
      </c>
      <c r="C2501" s="6" t="n">
        <v>1</v>
      </c>
      <c r="D2501" s="6" t="n">
        <v>0</v>
      </c>
      <c r="E2501" s="10">
        <f>IF(D2501=1, IF(OR(C2501&lt;10, C2501&gt;=15),1,0), IF(OR(C2501&lt;7, C2501&gt;=18),1,0))</f>
        <v/>
      </c>
      <c r="F2501" s="11" t="n">
        <v>1.523</v>
      </c>
      <c r="G2501" s="12">
        <f>0*8</f>
        <v/>
      </c>
      <c r="H2501" s="12">
        <f>F2501-G2501</f>
        <v/>
      </c>
      <c r="I2501" s="10">
        <f>IF(E2501=0,"Fora",IF(E2500=0,"Carg xar",IF(H2501&lt;0,IF(M2501&lt;0.9,"Carg FV","Stby"),IF(M2501&gt;P2501,"V2H",IF(M2501&lt;0.9,"Carg xar","Stby")))))</f>
        <v/>
      </c>
      <c r="J2501" s="12">
        <f>IF(OR(I2501="Carg FV",I2501="Carg xar"),MIN(IF(I2501="Carg FV",ABS(H2501),7.4),7.4,MAX(0,(0.9-M2501)*40)*0.95),0)</f>
        <v/>
      </c>
      <c r="K2501" s="12">
        <f>IF(I2501="V2H",MIN(MAX(0,H2501),7.4,MAX(0,(M2501-P2501)*40)*0.95),0)</f>
        <v/>
      </c>
      <c r="L2501" s="12">
        <f>IF(E2501=0,0,MAX(0,H2501-K2501))</f>
        <v/>
      </c>
      <c r="M2501" s="13">
        <f>M2500+J2500/40-IF(I2500="V2H",K2500/(0.95*40),0)-IF(E2501=0,IF(E2500=1,IF(D2501=1,30,40)*0.18/(2*40),0),0)-IF(E2501=1,IF(E2500=0,IF(D2501=1,30,40)*0.18/(2*40),0),0)</f>
        <v/>
      </c>
      <c r="N2501" s="14" t="n">
        <v>0.09</v>
      </c>
      <c r="O2501" s="15">
        <f>K2501*N2501</f>
        <v/>
      </c>
      <c r="P2501">
        <f>IF(E2501=0,0.3,IF(D2501=1,IF(C2501&gt;=Params!$B$13-3,IF(C2501&lt;Params!$B$13,Params!$B$20,0.3),0.3),IF(C2501&gt;=Params!$B$15-3,IF(C2501&lt;Params!$B$15,Params!$B$21,0.3),0.3)))</f>
        <v/>
      </c>
    </row>
    <row r="2502" ht="15" customHeight="1" s="1">
      <c r="A2502" s="9" t="n">
        <v>2499</v>
      </c>
      <c r="B2502" s="6" t="inlineStr">
        <is>
          <t>15/04</t>
        </is>
      </c>
      <c r="C2502" s="6" t="n">
        <v>2</v>
      </c>
      <c r="D2502" s="6" t="n">
        <v>0</v>
      </c>
      <c r="E2502" s="10">
        <f>IF(D2502=1, IF(OR(C2502&lt;10, C2502&gt;=15),1,0), IF(OR(C2502&lt;7, C2502&gt;=18),1,0))</f>
        <v/>
      </c>
      <c r="F2502" s="11" t="n">
        <v>1.182</v>
      </c>
      <c r="G2502" s="12">
        <f>0*8</f>
        <v/>
      </c>
      <c r="H2502" s="12">
        <f>F2502-G2502</f>
        <v/>
      </c>
      <c r="I2502" s="10">
        <f>IF(E2502=0,"Fora",IF(E2501=0,"Carg xar",IF(H2502&lt;0,IF(M2502&lt;0.9,"Carg FV","Stby"),IF(M2502&gt;P2502,"V2H",IF(M2502&lt;0.9,"Carg xar","Stby")))))</f>
        <v/>
      </c>
      <c r="J2502" s="12">
        <f>IF(OR(I2502="Carg FV",I2502="Carg xar"),MIN(IF(I2502="Carg FV",ABS(H2502),7.4),7.4,MAX(0,(0.9-M2502)*40)*0.95),0)</f>
        <v/>
      </c>
      <c r="K2502" s="12">
        <f>IF(I2502="V2H",MIN(MAX(0,H2502),7.4,MAX(0,(M2502-P2502)*40)*0.95),0)</f>
        <v/>
      </c>
      <c r="L2502" s="12">
        <f>IF(E2502=0,0,MAX(0,H2502-K2502))</f>
        <v/>
      </c>
      <c r="M2502" s="13">
        <f>M2501+J2501/40-IF(I2501="V2H",K2501/(0.95*40),0)-IF(E2502=0,IF(E2501=1,IF(D2502=1,30,40)*0.18/(2*40),0),0)-IF(E2502=1,IF(E2501=0,IF(D2502=1,30,40)*0.18/(2*40),0),0)</f>
        <v/>
      </c>
      <c r="N2502" s="14" t="n">
        <v>0.09</v>
      </c>
      <c r="O2502" s="15">
        <f>K2502*N2502</f>
        <v/>
      </c>
      <c r="P2502">
        <f>IF(E2502=0,0.3,IF(D2502=1,IF(C2502&gt;=Params!$B$13-3,IF(C2502&lt;Params!$B$13,Params!$B$20,0.3),0.3),IF(C2502&gt;=Params!$B$15-3,IF(C2502&lt;Params!$B$15,Params!$B$21,0.3),0.3)))</f>
        <v/>
      </c>
    </row>
    <row r="2503" ht="15" customHeight="1" s="1">
      <c r="A2503" s="9" t="n">
        <v>2500</v>
      </c>
      <c r="B2503" s="6" t="inlineStr">
        <is>
          <t>15/04</t>
        </is>
      </c>
      <c r="C2503" s="6" t="n">
        <v>3</v>
      </c>
      <c r="D2503" s="6" t="n">
        <v>0</v>
      </c>
      <c r="E2503" s="10">
        <f>IF(D2503=1, IF(OR(C2503&lt;10, C2503&gt;=15),1,0), IF(OR(C2503&lt;7, C2503&gt;=18),1,0))</f>
        <v/>
      </c>
      <c r="F2503" s="11" t="n">
        <v>0.806</v>
      </c>
      <c r="G2503" s="12">
        <f>0*8</f>
        <v/>
      </c>
      <c r="H2503" s="12">
        <f>F2503-G2503</f>
        <v/>
      </c>
      <c r="I2503" s="10">
        <f>IF(E2503=0,"Fora",IF(E2502=0,"Carg xar",IF(H2503&lt;0,IF(M2503&lt;0.9,"Carg FV","Stby"),IF(M2503&gt;P2503,"V2H",IF(M2503&lt;0.9,"Carg xar","Stby")))))</f>
        <v/>
      </c>
      <c r="J2503" s="12">
        <f>IF(OR(I2503="Carg FV",I2503="Carg xar"),MIN(IF(I2503="Carg FV",ABS(H2503),7.4),7.4,MAX(0,(0.9-M2503)*40)*0.95),0)</f>
        <v/>
      </c>
      <c r="K2503" s="12">
        <f>IF(I2503="V2H",MIN(MAX(0,H2503),7.4,MAX(0,(M2503-P2503)*40)*0.95),0)</f>
        <v/>
      </c>
      <c r="L2503" s="12">
        <f>IF(E2503=0,0,MAX(0,H2503-K2503))</f>
        <v/>
      </c>
      <c r="M2503" s="13">
        <f>M2502+J2502/40-IF(I2502="V2H",K2502/(0.95*40),0)-IF(E2503=0,IF(E2502=1,IF(D2503=1,30,40)*0.18/(2*40),0),0)-IF(E2503=1,IF(E2502=0,IF(D2503=1,30,40)*0.18/(2*40),0),0)</f>
        <v/>
      </c>
      <c r="N2503" s="14" t="n">
        <v>0.09</v>
      </c>
      <c r="O2503" s="15">
        <f>K2503*N2503</f>
        <v/>
      </c>
      <c r="P2503">
        <f>IF(E2503=0,0.3,IF(D2503=1,IF(C2503&gt;=Params!$B$13-3,IF(C2503&lt;Params!$B$13,Params!$B$20,0.3),0.3),IF(C2503&gt;=Params!$B$15-3,IF(C2503&lt;Params!$B$15,Params!$B$21,0.3),0.3)))</f>
        <v/>
      </c>
    </row>
    <row r="2504" ht="15" customHeight="1" s="1">
      <c r="A2504" s="9" t="n">
        <v>2501</v>
      </c>
      <c r="B2504" s="6" t="inlineStr">
        <is>
          <t>15/04</t>
        </is>
      </c>
      <c r="C2504" s="6" t="n">
        <v>4</v>
      </c>
      <c r="D2504" s="6" t="n">
        <v>0</v>
      </c>
      <c r="E2504" s="10">
        <f>IF(D2504=1, IF(OR(C2504&lt;10, C2504&gt;=15),1,0), IF(OR(C2504&lt;7, C2504&gt;=18),1,0))</f>
        <v/>
      </c>
      <c r="F2504" s="11" t="n">
        <v>1.094</v>
      </c>
      <c r="G2504" s="12">
        <f>0*8</f>
        <v/>
      </c>
      <c r="H2504" s="12">
        <f>F2504-G2504</f>
        <v/>
      </c>
      <c r="I2504" s="10">
        <f>IF(E2504=0,"Fora",IF(E2503=0,"Carg xar",IF(H2504&lt;0,IF(M2504&lt;0.9,"Carg FV","Stby"),IF(M2504&gt;P2504,"V2H",IF(M2504&lt;0.9,"Carg xar","Stby")))))</f>
        <v/>
      </c>
      <c r="J2504" s="12">
        <f>IF(OR(I2504="Carg FV",I2504="Carg xar"),MIN(IF(I2504="Carg FV",ABS(H2504),7.4),7.4,MAX(0,(0.9-M2504)*40)*0.95),0)</f>
        <v/>
      </c>
      <c r="K2504" s="12">
        <f>IF(I2504="V2H",MIN(MAX(0,H2504),7.4,MAX(0,(M2504-P2504)*40)*0.95),0)</f>
        <v/>
      </c>
      <c r="L2504" s="12">
        <f>IF(E2504=0,0,MAX(0,H2504-K2504))</f>
        <v/>
      </c>
      <c r="M2504" s="13">
        <f>M2503+J2503/40-IF(I2503="V2H",K2503/(0.95*40),0)-IF(E2504=0,IF(E2503=1,IF(D2504=1,30,40)*0.18/(2*40),0),0)-IF(E2504=1,IF(E2503=0,IF(D2504=1,30,40)*0.18/(2*40),0),0)</f>
        <v/>
      </c>
      <c r="N2504" s="14" t="n">
        <v>0.09</v>
      </c>
      <c r="O2504" s="15">
        <f>K2504*N2504</f>
        <v/>
      </c>
      <c r="P2504">
        <f>IF(E2504=0,0.3,IF(D2504=1,IF(C2504&gt;=Params!$B$13-3,IF(C2504&lt;Params!$B$13,Params!$B$20,0.3),0.3),IF(C2504&gt;=Params!$B$15-3,IF(C2504&lt;Params!$B$15,Params!$B$21,0.3),0.3)))</f>
        <v/>
      </c>
    </row>
    <row r="2505" ht="15" customHeight="1" s="1">
      <c r="A2505" s="9" t="n">
        <v>2502</v>
      </c>
      <c r="B2505" s="6" t="inlineStr">
        <is>
          <t>15/04</t>
        </is>
      </c>
      <c r="C2505" s="6" t="n">
        <v>5</v>
      </c>
      <c r="D2505" s="6" t="n">
        <v>0</v>
      </c>
      <c r="E2505" s="10">
        <f>IF(D2505=1, IF(OR(C2505&lt;10, C2505&gt;=15),1,0), IF(OR(C2505&lt;7, C2505&gt;=18),1,0))</f>
        <v/>
      </c>
      <c r="F2505" s="11" t="n">
        <v>1.053</v>
      </c>
      <c r="G2505" s="12">
        <f>0*8</f>
        <v/>
      </c>
      <c r="H2505" s="12">
        <f>F2505-G2505</f>
        <v/>
      </c>
      <c r="I2505" s="10">
        <f>IF(E2505=0,"Fora",IF(E2504=0,"Carg xar",IF(H2505&lt;0,IF(M2505&lt;0.9,"Carg FV","Stby"),IF(M2505&gt;P2505,"V2H",IF(M2505&lt;0.9,"Carg xar","Stby")))))</f>
        <v/>
      </c>
      <c r="J2505" s="12">
        <f>IF(OR(I2505="Carg FV",I2505="Carg xar"),MIN(IF(I2505="Carg FV",ABS(H2505),7.4),7.4,MAX(0,(0.9-M2505)*40)*0.95),0)</f>
        <v/>
      </c>
      <c r="K2505" s="12">
        <f>IF(I2505="V2H",MIN(MAX(0,H2505),7.4,MAX(0,(M2505-P2505)*40)*0.95),0)</f>
        <v/>
      </c>
      <c r="L2505" s="12">
        <f>IF(E2505=0,0,MAX(0,H2505-K2505))</f>
        <v/>
      </c>
      <c r="M2505" s="13">
        <f>M2504+J2504/40-IF(I2504="V2H",K2504/(0.95*40),0)-IF(E2505=0,IF(E2504=1,IF(D2505=1,30,40)*0.18/(2*40),0),0)-IF(E2505=1,IF(E2504=0,IF(D2505=1,30,40)*0.18/(2*40),0),0)</f>
        <v/>
      </c>
      <c r="N2505" s="14" t="n">
        <v>0.09</v>
      </c>
      <c r="O2505" s="15">
        <f>K2505*N2505</f>
        <v/>
      </c>
      <c r="P2505">
        <f>IF(E2505=0,0.3,IF(D2505=1,IF(C2505&gt;=Params!$B$13-3,IF(C2505&lt;Params!$B$13,Params!$B$20,0.3),0.3),IF(C2505&gt;=Params!$B$15-3,IF(C2505&lt;Params!$B$15,Params!$B$21,0.3),0.3)))</f>
        <v/>
      </c>
    </row>
    <row r="2506" ht="15" customHeight="1" s="1">
      <c r="A2506" s="9" t="n">
        <v>2503</v>
      </c>
      <c r="B2506" s="6" t="inlineStr">
        <is>
          <t>15/04</t>
        </is>
      </c>
      <c r="C2506" s="6" t="n">
        <v>6</v>
      </c>
      <c r="D2506" s="6" t="n">
        <v>0</v>
      </c>
      <c r="E2506" s="10">
        <f>IF(D2506=1, IF(OR(C2506&lt;10, C2506&gt;=15),1,0), IF(OR(C2506&lt;7, C2506&gt;=18),1,0))</f>
        <v/>
      </c>
      <c r="F2506" s="11" t="n">
        <v>1.219</v>
      </c>
      <c r="G2506" s="12">
        <f>0*8</f>
        <v/>
      </c>
      <c r="H2506" s="12">
        <f>F2506-G2506</f>
        <v/>
      </c>
      <c r="I2506" s="10">
        <f>IF(E2506=0,"Fora",IF(E2505=0,"Carg xar",IF(H2506&lt;0,IF(M2506&lt;0.9,"Carg FV","Stby"),IF(M2506&gt;P2506,"V2H",IF(M2506&lt;0.9,"Carg xar","Stby")))))</f>
        <v/>
      </c>
      <c r="J2506" s="12">
        <f>IF(OR(I2506="Carg FV",I2506="Carg xar"),MIN(IF(I2506="Carg FV",ABS(H2506),7.4),7.4,MAX(0,(0.9-M2506)*40)*0.95),0)</f>
        <v/>
      </c>
      <c r="K2506" s="12">
        <f>IF(I2506="V2H",MIN(MAX(0,H2506),7.4,MAX(0,(M2506-P2506)*40)*0.95),0)</f>
        <v/>
      </c>
      <c r="L2506" s="12">
        <f>IF(E2506=0,0,MAX(0,H2506-K2506))</f>
        <v/>
      </c>
      <c r="M2506" s="13">
        <f>M2505+J2505/40-IF(I2505="V2H",K2505/(0.95*40),0)-IF(E2506=0,IF(E2505=1,IF(D2506=1,30,40)*0.18/(2*40),0),0)-IF(E2506=1,IF(E2505=0,IF(D2506=1,30,40)*0.18/(2*40),0),0)</f>
        <v/>
      </c>
      <c r="N2506" s="14" t="n">
        <v>0.09</v>
      </c>
      <c r="O2506" s="15">
        <f>K2506*N2506</f>
        <v/>
      </c>
      <c r="P2506">
        <f>IF(E2506=0,0.3,IF(D2506=1,IF(C2506&gt;=Params!$B$13-3,IF(C2506&lt;Params!$B$13,Params!$B$20,0.3),0.3),IF(C2506&gt;=Params!$B$15-3,IF(C2506&lt;Params!$B$15,Params!$B$21,0.3),0.3)))</f>
        <v/>
      </c>
    </row>
    <row r="2507" ht="15" customHeight="1" s="1">
      <c r="A2507" s="9" t="n">
        <v>2504</v>
      </c>
      <c r="B2507" s="6" t="inlineStr">
        <is>
          <t>15/04</t>
        </is>
      </c>
      <c r="C2507" s="6" t="n">
        <v>7</v>
      </c>
      <c r="D2507" s="6" t="n">
        <v>0</v>
      </c>
      <c r="E2507" s="10">
        <f>IF(D2507=1, IF(OR(C2507&lt;10, C2507&gt;=15),1,0), IF(OR(C2507&lt;7, C2507&gt;=18),1,0))</f>
        <v/>
      </c>
      <c r="F2507" s="11" t="n">
        <v>0.885</v>
      </c>
      <c r="G2507" s="12">
        <f>0.08*8</f>
        <v/>
      </c>
      <c r="H2507" s="12">
        <f>F2507-G2507</f>
        <v/>
      </c>
      <c r="I2507" s="10">
        <f>IF(E2507=0,"Fora",IF(E2506=0,"Carg xar",IF(H2507&lt;0,IF(M2507&lt;0.9,"Carg FV","Stby"),IF(M2507&gt;P2507,"V2H",IF(M2507&lt;0.9,"Carg xar","Stby")))))</f>
        <v/>
      </c>
      <c r="J2507" s="12">
        <f>IF(OR(I2507="Carg FV",I2507="Carg xar"),MIN(IF(I2507="Carg FV",ABS(H2507),7.4),7.4,MAX(0,(0.9-M2507)*40)*0.95),0)</f>
        <v/>
      </c>
      <c r="K2507" s="12">
        <f>IF(I2507="V2H",MIN(MAX(0,H2507),7.4,MAX(0,(M2507-P2507)*40)*0.95),0)</f>
        <v/>
      </c>
      <c r="L2507" s="12">
        <f>IF(E2507=0,0,MAX(0,H2507-K2507))</f>
        <v/>
      </c>
      <c r="M2507" s="13">
        <f>M2506+J2506/40-IF(I2506="V2H",K2506/(0.95*40),0)-IF(E2507=0,IF(E2506=1,IF(D2507=1,30,40)*0.18/(2*40),0),0)-IF(E2507=1,IF(E2506=0,IF(D2507=1,30,40)*0.18/(2*40),0),0)</f>
        <v/>
      </c>
      <c r="N2507" s="14" t="n">
        <v>0.09</v>
      </c>
      <c r="O2507" s="15">
        <f>K2507*N2507</f>
        <v/>
      </c>
      <c r="P2507">
        <f>IF(E2507=0,0.3,IF(D2507=1,IF(C2507&gt;=Params!$B$13-3,IF(C2507&lt;Params!$B$13,Params!$B$20,0.3),0.3),IF(C2507&gt;=Params!$B$15-3,IF(C2507&lt;Params!$B$15,Params!$B$21,0.3),0.3)))</f>
        <v/>
      </c>
    </row>
    <row r="2508" ht="15" customHeight="1" s="1">
      <c r="A2508" s="9" t="n">
        <v>2505</v>
      </c>
      <c r="B2508" s="6" t="inlineStr">
        <is>
          <t>15/04</t>
        </is>
      </c>
      <c r="C2508" s="6" t="n">
        <v>8</v>
      </c>
      <c r="D2508" s="6" t="n">
        <v>0</v>
      </c>
      <c r="E2508" s="10">
        <f>IF(D2508=1, IF(OR(C2508&lt;10, C2508&gt;=15),1,0), IF(OR(C2508&lt;7, C2508&gt;=18),1,0))</f>
        <v/>
      </c>
      <c r="F2508" s="11" t="n">
        <v>0</v>
      </c>
      <c r="G2508" s="12">
        <f>0.22*8</f>
        <v/>
      </c>
      <c r="H2508" s="12">
        <f>F2508-G2508</f>
        <v/>
      </c>
      <c r="I2508" s="10">
        <f>IF(E2508=0,"Fora",IF(E2507=0,"Carg xar",IF(H2508&lt;0,IF(M2508&lt;0.9,"Carg FV","Stby"),IF(M2508&gt;P2508,"V2H",IF(M2508&lt;0.9,"Carg xar","Stby")))))</f>
        <v/>
      </c>
      <c r="J2508" s="12">
        <f>IF(OR(I2508="Carg FV",I2508="Carg xar"),MIN(IF(I2508="Carg FV",ABS(H2508),7.4),7.4,MAX(0,(0.9-M2508)*40)*0.95),0)</f>
        <v/>
      </c>
      <c r="K2508" s="12">
        <f>IF(I2508="V2H",MIN(MAX(0,H2508),7.4,MAX(0,(M2508-P2508)*40)*0.95),0)</f>
        <v/>
      </c>
      <c r="L2508" s="12">
        <f>IF(E2508=0,0,MAX(0,H2508-K2508))</f>
        <v/>
      </c>
      <c r="M2508" s="13">
        <f>M2507+J2507/40-IF(I2507="V2H",K2507/(0.95*40),0)-IF(E2508=0,IF(E2507=1,IF(D2508=1,30,40)*0.18/(2*40),0),0)-IF(E2508=1,IF(E2507=0,IF(D2508=1,30,40)*0.18/(2*40),0),0)</f>
        <v/>
      </c>
      <c r="N2508" s="14" t="n">
        <v>0.15</v>
      </c>
      <c r="O2508" s="15">
        <f>K2508*N2508</f>
        <v/>
      </c>
      <c r="P2508">
        <f>IF(E2508=0,0.3,IF(D2508=1,IF(C2508&gt;=Params!$B$13-3,IF(C2508&lt;Params!$B$13,Params!$B$20,0.3),0.3),IF(C2508&gt;=Params!$B$15-3,IF(C2508&lt;Params!$B$15,Params!$B$21,0.3),0.3)))</f>
        <v/>
      </c>
    </row>
    <row r="2509" ht="15" customHeight="1" s="1">
      <c r="A2509" s="9" t="n">
        <v>2506</v>
      </c>
      <c r="B2509" s="6" t="inlineStr">
        <is>
          <t>15/04</t>
        </is>
      </c>
      <c r="C2509" s="6" t="n">
        <v>9</v>
      </c>
      <c r="D2509" s="6" t="n">
        <v>0</v>
      </c>
      <c r="E2509" s="10">
        <f>IF(D2509=1, IF(OR(C2509&lt;10, C2509&gt;=15),1,0), IF(OR(C2509&lt;7, C2509&gt;=18),1,0))</f>
        <v/>
      </c>
      <c r="F2509" s="11" t="n">
        <v>0.175</v>
      </c>
      <c r="G2509" s="12">
        <f>0.42*8</f>
        <v/>
      </c>
      <c r="H2509" s="12">
        <f>F2509-G2509</f>
        <v/>
      </c>
      <c r="I2509" s="10">
        <f>IF(E2509=0,"Fora",IF(E2508=0,"Carg xar",IF(H2509&lt;0,IF(M2509&lt;0.9,"Carg FV","Stby"),IF(M2509&gt;P2509,"V2H",IF(M2509&lt;0.9,"Carg xar","Stby")))))</f>
        <v/>
      </c>
      <c r="J2509" s="12">
        <f>IF(OR(I2509="Carg FV",I2509="Carg xar"),MIN(IF(I2509="Carg FV",ABS(H2509),7.4),7.4,MAX(0,(0.9-M2509)*40)*0.95),0)</f>
        <v/>
      </c>
      <c r="K2509" s="12">
        <f>IF(I2509="V2H",MIN(MAX(0,H2509),7.4,MAX(0,(M2509-P2509)*40)*0.95),0)</f>
        <v/>
      </c>
      <c r="L2509" s="12">
        <f>IF(E2509=0,0,MAX(0,H2509-K2509))</f>
        <v/>
      </c>
      <c r="M2509" s="13">
        <f>M2508+J2508/40-IF(I2508="V2H",K2508/(0.95*40),0)-IF(E2509=0,IF(E2508=1,IF(D2509=1,30,40)*0.18/(2*40),0),0)-IF(E2509=1,IF(E2508=0,IF(D2509=1,30,40)*0.18/(2*40),0),0)</f>
        <v/>
      </c>
      <c r="N2509" s="14" t="n">
        <v>0.15</v>
      </c>
      <c r="O2509" s="15">
        <f>K2509*N2509</f>
        <v/>
      </c>
      <c r="P2509">
        <f>IF(E2509=0,0.3,IF(D2509=1,IF(C2509&gt;=Params!$B$13-3,IF(C2509&lt;Params!$B$13,Params!$B$20,0.3),0.3),IF(C2509&gt;=Params!$B$15-3,IF(C2509&lt;Params!$B$15,Params!$B$21,0.3),0.3)))</f>
        <v/>
      </c>
    </row>
    <row r="2510" ht="15" customHeight="1" s="1">
      <c r="A2510" s="9" t="n">
        <v>2507</v>
      </c>
      <c r="B2510" s="6" t="inlineStr">
        <is>
          <t>15/04</t>
        </is>
      </c>
      <c r="C2510" s="6" t="n">
        <v>10</v>
      </c>
      <c r="D2510" s="6" t="n">
        <v>0</v>
      </c>
      <c r="E2510" s="10">
        <f>IF(D2510=1, IF(OR(C2510&lt;10, C2510&gt;=15),1,0), IF(OR(C2510&lt;7, C2510&gt;=18),1,0))</f>
        <v/>
      </c>
      <c r="F2510" s="11" t="n">
        <v>0</v>
      </c>
      <c r="G2510" s="12">
        <f>0.62*8</f>
        <v/>
      </c>
      <c r="H2510" s="12">
        <f>F2510-G2510</f>
        <v/>
      </c>
      <c r="I2510" s="10">
        <f>IF(E2510=0,"Fora",IF(E2509=0,"Carg xar",IF(H2510&lt;0,IF(M2510&lt;0.9,"Carg FV","Stby"),IF(M2510&gt;P2510,"V2H",IF(M2510&lt;0.9,"Carg xar","Stby")))))</f>
        <v/>
      </c>
      <c r="J2510" s="12">
        <f>IF(OR(I2510="Carg FV",I2510="Carg xar"),MIN(IF(I2510="Carg FV",ABS(H2510),7.4),7.4,MAX(0,(0.9-M2510)*40)*0.95),0)</f>
        <v/>
      </c>
      <c r="K2510" s="12">
        <f>IF(I2510="V2H",MIN(MAX(0,H2510),7.4,MAX(0,(M2510-P2510)*40)*0.95),0)</f>
        <v/>
      </c>
      <c r="L2510" s="12">
        <f>IF(E2510=0,0,MAX(0,H2510-K2510))</f>
        <v/>
      </c>
      <c r="M2510" s="13">
        <f>M2509+J2509/40-IF(I2509="V2H",K2509/(0.95*40),0)-IF(E2510=0,IF(E2509=1,IF(D2510=1,30,40)*0.18/(2*40),0),0)-IF(E2510=1,IF(E2509=0,IF(D2510=1,30,40)*0.18/(2*40),0),0)</f>
        <v/>
      </c>
      <c r="N2510" s="14" t="n">
        <v>0.2</v>
      </c>
      <c r="O2510" s="15">
        <f>K2510*N2510</f>
        <v/>
      </c>
      <c r="P2510">
        <f>IF(E2510=0,0.3,IF(D2510=1,IF(C2510&gt;=Params!$B$13-3,IF(C2510&lt;Params!$B$13,Params!$B$20,0.3),0.3),IF(C2510&gt;=Params!$B$15-3,IF(C2510&lt;Params!$B$15,Params!$B$21,0.3),0.3)))</f>
        <v/>
      </c>
    </row>
    <row r="2511" ht="15" customHeight="1" s="1">
      <c r="A2511" s="9" t="n">
        <v>2508</v>
      </c>
      <c r="B2511" s="6" t="inlineStr">
        <is>
          <t>15/04</t>
        </is>
      </c>
      <c r="C2511" s="6" t="n">
        <v>11</v>
      </c>
      <c r="D2511" s="6" t="n">
        <v>0</v>
      </c>
      <c r="E2511" s="10">
        <f>IF(D2511=1, IF(OR(C2511&lt;10, C2511&gt;=15),1,0), IF(OR(C2511&lt;7, C2511&gt;=18),1,0))</f>
        <v/>
      </c>
      <c r="F2511" s="11" t="n">
        <v>0</v>
      </c>
      <c r="G2511" s="12">
        <f>0.78*8</f>
        <v/>
      </c>
      <c r="H2511" s="12">
        <f>F2511-G2511</f>
        <v/>
      </c>
      <c r="I2511" s="10">
        <f>IF(E2511=0,"Fora",IF(E2510=0,"Carg xar",IF(H2511&lt;0,IF(M2511&lt;0.9,"Carg FV","Stby"),IF(M2511&gt;P2511,"V2H",IF(M2511&lt;0.9,"Carg xar","Stby")))))</f>
        <v/>
      </c>
      <c r="J2511" s="12">
        <f>IF(OR(I2511="Carg FV",I2511="Carg xar"),MIN(IF(I2511="Carg FV",ABS(H2511),7.4),7.4,MAX(0,(0.9-M2511)*40)*0.95),0)</f>
        <v/>
      </c>
      <c r="K2511" s="12">
        <f>IF(I2511="V2H",MIN(MAX(0,H2511),7.4,MAX(0,(M2511-P2511)*40)*0.95),0)</f>
        <v/>
      </c>
      <c r="L2511" s="12">
        <f>IF(E2511=0,0,MAX(0,H2511-K2511))</f>
        <v/>
      </c>
      <c r="M2511" s="13">
        <f>M2510+J2510/40-IF(I2510="V2H",K2510/(0.95*40),0)-IF(E2511=0,IF(E2510=1,IF(D2511=1,30,40)*0.18/(2*40),0),0)-IF(E2511=1,IF(E2510=0,IF(D2511=1,30,40)*0.18/(2*40),0),0)</f>
        <v/>
      </c>
      <c r="N2511" s="14" t="n">
        <v>0.2</v>
      </c>
      <c r="O2511" s="15">
        <f>K2511*N2511</f>
        <v/>
      </c>
      <c r="P2511">
        <f>IF(E2511=0,0.3,IF(D2511=1,IF(C2511&gt;=Params!$B$13-3,IF(C2511&lt;Params!$B$13,Params!$B$20,0.3),0.3),IF(C2511&gt;=Params!$B$15-3,IF(C2511&lt;Params!$B$15,Params!$B$21,0.3),0.3)))</f>
        <v/>
      </c>
    </row>
    <row r="2512" ht="15" customHeight="1" s="1">
      <c r="A2512" s="9" t="n">
        <v>2509</v>
      </c>
      <c r="B2512" s="6" t="inlineStr">
        <is>
          <t>15/04</t>
        </is>
      </c>
      <c r="C2512" s="6" t="n">
        <v>12</v>
      </c>
      <c r="D2512" s="6" t="n">
        <v>0</v>
      </c>
      <c r="E2512" s="10">
        <f>IF(D2512=1, IF(OR(C2512&lt;10, C2512&gt;=15),1,0), IF(OR(C2512&lt;7, C2512&gt;=18),1,0))</f>
        <v/>
      </c>
      <c r="F2512" s="11" t="n">
        <v>0</v>
      </c>
      <c r="G2512" s="12">
        <f>0.85*8</f>
        <v/>
      </c>
      <c r="H2512" s="12">
        <f>F2512-G2512</f>
        <v/>
      </c>
      <c r="I2512" s="10">
        <f>IF(E2512=0,"Fora",IF(E2511=0,"Carg xar",IF(H2512&lt;0,IF(M2512&lt;0.9,"Carg FV","Stby"),IF(M2512&gt;P2512,"V2H",IF(M2512&lt;0.9,"Carg xar","Stby")))))</f>
        <v/>
      </c>
      <c r="J2512" s="12">
        <f>IF(OR(I2512="Carg FV",I2512="Carg xar"),MIN(IF(I2512="Carg FV",ABS(H2512),7.4),7.4,MAX(0,(0.9-M2512)*40)*0.95),0)</f>
        <v/>
      </c>
      <c r="K2512" s="12">
        <f>IF(I2512="V2H",MIN(MAX(0,H2512),7.4,MAX(0,(M2512-P2512)*40)*0.95),0)</f>
        <v/>
      </c>
      <c r="L2512" s="12">
        <f>IF(E2512=0,0,MAX(0,H2512-K2512))</f>
        <v/>
      </c>
      <c r="M2512" s="13">
        <f>M2511+J2511/40-IF(I2511="V2H",K2511/(0.95*40),0)-IF(E2512=0,IF(E2511=1,IF(D2512=1,30,40)*0.18/(2*40),0),0)-IF(E2512=1,IF(E2511=0,IF(D2512=1,30,40)*0.18/(2*40),0),0)</f>
        <v/>
      </c>
      <c r="N2512" s="14" t="n">
        <v>0.2</v>
      </c>
      <c r="O2512" s="15">
        <f>K2512*N2512</f>
        <v/>
      </c>
      <c r="P2512">
        <f>IF(E2512=0,0.3,IF(D2512=1,IF(C2512&gt;=Params!$B$13-3,IF(C2512&lt;Params!$B$13,Params!$B$20,0.3),0.3),IF(C2512&gt;=Params!$B$15-3,IF(C2512&lt;Params!$B$15,Params!$B$21,0.3),0.3)))</f>
        <v/>
      </c>
    </row>
    <row r="2513" ht="15" customHeight="1" s="1">
      <c r="A2513" s="9" t="n">
        <v>2510</v>
      </c>
      <c r="B2513" s="6" t="inlineStr">
        <is>
          <t>15/04</t>
        </is>
      </c>
      <c r="C2513" s="6" t="n">
        <v>13</v>
      </c>
      <c r="D2513" s="6" t="n">
        <v>0</v>
      </c>
      <c r="E2513" s="10">
        <f>IF(D2513=1, IF(OR(C2513&lt;10, C2513&gt;=15),1,0), IF(OR(C2513&lt;7, C2513&gt;=18),1,0))</f>
        <v/>
      </c>
      <c r="F2513" s="11" t="n">
        <v>0</v>
      </c>
      <c r="G2513" s="12">
        <f>0.82*8</f>
        <v/>
      </c>
      <c r="H2513" s="12">
        <f>F2513-G2513</f>
        <v/>
      </c>
      <c r="I2513" s="10">
        <f>IF(E2513=0,"Fora",IF(E2512=0,"Carg xar",IF(H2513&lt;0,IF(M2513&lt;0.9,"Carg FV","Stby"),IF(M2513&gt;P2513,"V2H",IF(M2513&lt;0.9,"Carg xar","Stby")))))</f>
        <v/>
      </c>
      <c r="J2513" s="12">
        <f>IF(OR(I2513="Carg FV",I2513="Carg xar"),MIN(IF(I2513="Carg FV",ABS(H2513),7.4),7.4,MAX(0,(0.9-M2513)*40)*0.95),0)</f>
        <v/>
      </c>
      <c r="K2513" s="12">
        <f>IF(I2513="V2H",MIN(MAX(0,H2513),7.4,MAX(0,(M2513-P2513)*40)*0.95),0)</f>
        <v/>
      </c>
      <c r="L2513" s="12">
        <f>IF(E2513=0,0,MAX(0,H2513-K2513))</f>
        <v/>
      </c>
      <c r="M2513" s="13">
        <f>M2512+J2512/40-IF(I2512="V2H",K2512/(0.95*40),0)-IF(E2513=0,IF(E2512=1,IF(D2513=1,30,40)*0.18/(2*40),0),0)-IF(E2513=1,IF(E2512=0,IF(D2513=1,30,40)*0.18/(2*40),0),0)</f>
        <v/>
      </c>
      <c r="N2513" s="14" t="n">
        <v>0.2</v>
      </c>
      <c r="O2513" s="15">
        <f>K2513*N2513</f>
        <v/>
      </c>
      <c r="P2513">
        <f>IF(E2513=0,0.3,IF(D2513=1,IF(C2513&gt;=Params!$B$13-3,IF(C2513&lt;Params!$B$13,Params!$B$20,0.3),0.3),IF(C2513&gt;=Params!$B$15-3,IF(C2513&lt;Params!$B$15,Params!$B$21,0.3),0.3)))</f>
        <v/>
      </c>
    </row>
    <row r="2514" ht="15" customHeight="1" s="1">
      <c r="A2514" s="9" t="n">
        <v>2511</v>
      </c>
      <c r="B2514" s="6" t="inlineStr">
        <is>
          <t>15/04</t>
        </is>
      </c>
      <c r="C2514" s="6" t="n">
        <v>14</v>
      </c>
      <c r="D2514" s="6" t="n">
        <v>0</v>
      </c>
      <c r="E2514" s="10">
        <f>IF(D2514=1, IF(OR(C2514&lt;10, C2514&gt;=15),1,0), IF(OR(C2514&lt;7, C2514&gt;=18),1,0))</f>
        <v/>
      </c>
      <c r="F2514" s="11" t="n">
        <v>0.033</v>
      </c>
      <c r="G2514" s="12">
        <f>0.72*8</f>
        <v/>
      </c>
      <c r="H2514" s="12">
        <f>F2514-G2514</f>
        <v/>
      </c>
      <c r="I2514" s="10">
        <f>IF(E2514=0,"Fora",IF(E2513=0,"Carg xar",IF(H2514&lt;0,IF(M2514&lt;0.9,"Carg FV","Stby"),IF(M2514&gt;P2514,"V2H",IF(M2514&lt;0.9,"Carg xar","Stby")))))</f>
        <v/>
      </c>
      <c r="J2514" s="12">
        <f>IF(OR(I2514="Carg FV",I2514="Carg xar"),MIN(IF(I2514="Carg FV",ABS(H2514),7.4),7.4,MAX(0,(0.9-M2514)*40)*0.95),0)</f>
        <v/>
      </c>
      <c r="K2514" s="12">
        <f>IF(I2514="V2H",MIN(MAX(0,H2514),7.4,MAX(0,(M2514-P2514)*40)*0.95),0)</f>
        <v/>
      </c>
      <c r="L2514" s="12">
        <f>IF(E2514=0,0,MAX(0,H2514-K2514))</f>
        <v/>
      </c>
      <c r="M2514" s="13">
        <f>M2513+J2513/40-IF(I2513="V2H",K2513/(0.95*40),0)-IF(E2514=0,IF(E2513=1,IF(D2514=1,30,40)*0.18/(2*40),0),0)-IF(E2514=1,IF(E2513=0,IF(D2514=1,30,40)*0.18/(2*40),0),0)</f>
        <v/>
      </c>
      <c r="N2514" s="14" t="n">
        <v>0.15</v>
      </c>
      <c r="O2514" s="15">
        <f>K2514*N2514</f>
        <v/>
      </c>
      <c r="P2514">
        <f>IF(E2514=0,0.3,IF(D2514=1,IF(C2514&gt;=Params!$B$13-3,IF(C2514&lt;Params!$B$13,Params!$B$20,0.3),0.3),IF(C2514&gt;=Params!$B$15-3,IF(C2514&lt;Params!$B$15,Params!$B$21,0.3),0.3)))</f>
        <v/>
      </c>
    </row>
    <row r="2515" ht="15" customHeight="1" s="1">
      <c r="A2515" s="9" t="n">
        <v>2512</v>
      </c>
      <c r="B2515" s="6" t="inlineStr">
        <is>
          <t>15/04</t>
        </is>
      </c>
      <c r="C2515" s="6" t="n">
        <v>15</v>
      </c>
      <c r="D2515" s="6" t="n">
        <v>0</v>
      </c>
      <c r="E2515" s="10">
        <f>IF(D2515=1, IF(OR(C2515&lt;10, C2515&gt;=15),1,0), IF(OR(C2515&lt;7, C2515&gt;=18),1,0))</f>
        <v/>
      </c>
      <c r="F2515" s="11" t="n">
        <v>0</v>
      </c>
      <c r="G2515" s="12">
        <f>0.55*8</f>
        <v/>
      </c>
      <c r="H2515" s="12">
        <f>F2515-G2515</f>
        <v/>
      </c>
      <c r="I2515" s="10">
        <f>IF(E2515=0,"Fora",IF(E2514=0,"Carg xar",IF(H2515&lt;0,IF(M2515&lt;0.9,"Carg FV","Stby"),IF(M2515&gt;P2515,"V2H",IF(M2515&lt;0.9,"Carg xar","Stby")))))</f>
        <v/>
      </c>
      <c r="J2515" s="12">
        <f>IF(OR(I2515="Carg FV",I2515="Carg xar"),MIN(IF(I2515="Carg FV",ABS(H2515),7.4),7.4,MAX(0,(0.9-M2515)*40)*0.95),0)</f>
        <v/>
      </c>
      <c r="K2515" s="12">
        <f>IF(I2515="V2H",MIN(MAX(0,H2515),7.4,MAX(0,(M2515-P2515)*40)*0.95),0)</f>
        <v/>
      </c>
      <c r="L2515" s="12">
        <f>IF(E2515=0,0,MAX(0,H2515-K2515))</f>
        <v/>
      </c>
      <c r="M2515" s="13">
        <f>M2514+J2514/40-IF(I2514="V2H",K2514/(0.95*40),0)-IF(E2515=0,IF(E2514=1,IF(D2515=1,30,40)*0.18/(2*40),0),0)-IF(E2515=1,IF(E2514=0,IF(D2515=1,30,40)*0.18/(2*40),0),0)</f>
        <v/>
      </c>
      <c r="N2515" s="14" t="n">
        <v>0.15</v>
      </c>
      <c r="O2515" s="15">
        <f>K2515*N2515</f>
        <v/>
      </c>
      <c r="P2515">
        <f>IF(E2515=0,0.3,IF(D2515=1,IF(C2515&gt;=Params!$B$13-3,IF(C2515&lt;Params!$B$13,Params!$B$20,0.3),0.3),IF(C2515&gt;=Params!$B$15-3,IF(C2515&lt;Params!$B$15,Params!$B$21,0.3),0.3)))</f>
        <v/>
      </c>
    </row>
    <row r="2516" ht="15" customHeight="1" s="1">
      <c r="A2516" s="9" t="n">
        <v>2513</v>
      </c>
      <c r="B2516" s="6" t="inlineStr">
        <is>
          <t>15/04</t>
        </is>
      </c>
      <c r="C2516" s="6" t="n">
        <v>16</v>
      </c>
      <c r="D2516" s="6" t="n">
        <v>0</v>
      </c>
      <c r="E2516" s="10">
        <f>IF(D2516=1, IF(OR(C2516&lt;10, C2516&gt;=15),1,0), IF(OR(C2516&lt;7, C2516&gt;=18),1,0))</f>
        <v/>
      </c>
      <c r="F2516" s="11" t="n">
        <v>0.169</v>
      </c>
      <c r="G2516" s="12">
        <f>0.35*8</f>
        <v/>
      </c>
      <c r="H2516" s="12">
        <f>F2516-G2516</f>
        <v/>
      </c>
      <c r="I2516" s="10">
        <f>IF(E2516=0,"Fora",IF(E2515=0,"Carg xar",IF(H2516&lt;0,IF(M2516&lt;0.9,"Carg FV","Stby"),IF(M2516&gt;P2516,"V2H",IF(M2516&lt;0.9,"Carg xar","Stby")))))</f>
        <v/>
      </c>
      <c r="J2516" s="12">
        <f>IF(OR(I2516="Carg FV",I2516="Carg xar"),MIN(IF(I2516="Carg FV",ABS(H2516),7.4),7.4,MAX(0,(0.9-M2516)*40)*0.95),0)</f>
        <v/>
      </c>
      <c r="K2516" s="12">
        <f>IF(I2516="V2H",MIN(MAX(0,H2516),7.4,MAX(0,(M2516-P2516)*40)*0.95),0)</f>
        <v/>
      </c>
      <c r="L2516" s="12">
        <f>IF(E2516=0,0,MAX(0,H2516-K2516))</f>
        <v/>
      </c>
      <c r="M2516" s="13">
        <f>M2515+J2515/40-IF(I2515="V2H",K2515/(0.95*40),0)-IF(E2516=0,IF(E2515=1,IF(D2516=1,30,40)*0.18/(2*40),0),0)-IF(E2516=1,IF(E2515=0,IF(D2516=1,30,40)*0.18/(2*40),0),0)</f>
        <v/>
      </c>
      <c r="N2516" s="14" t="n">
        <v>0.15</v>
      </c>
      <c r="O2516" s="15">
        <f>K2516*N2516</f>
        <v/>
      </c>
      <c r="P2516">
        <f>IF(E2516=0,0.3,IF(D2516=1,IF(C2516&gt;=Params!$B$13-3,IF(C2516&lt;Params!$B$13,Params!$B$20,0.3),0.3),IF(C2516&gt;=Params!$B$15-3,IF(C2516&lt;Params!$B$15,Params!$B$21,0.3),0.3)))</f>
        <v/>
      </c>
    </row>
    <row r="2517" ht="15" customHeight="1" s="1">
      <c r="A2517" s="9" t="n">
        <v>2514</v>
      </c>
      <c r="B2517" s="6" t="inlineStr">
        <is>
          <t>15/04</t>
        </is>
      </c>
      <c r="C2517" s="6" t="n">
        <v>17</v>
      </c>
      <c r="D2517" s="6" t="n">
        <v>0</v>
      </c>
      <c r="E2517" s="10">
        <f>IF(D2517=1, IF(OR(C2517&lt;10, C2517&gt;=15),1,0), IF(OR(C2517&lt;7, C2517&gt;=18),1,0))</f>
        <v/>
      </c>
      <c r="F2517" s="11" t="n">
        <v>0.301</v>
      </c>
      <c r="G2517" s="12">
        <f>0.15*8</f>
        <v/>
      </c>
      <c r="H2517" s="12">
        <f>F2517-G2517</f>
        <v/>
      </c>
      <c r="I2517" s="10">
        <f>IF(E2517=0,"Fora",IF(E2516=0,"Carg xar",IF(H2517&lt;0,IF(M2517&lt;0.9,"Carg FV","Stby"),IF(M2517&gt;P2517,"V2H",IF(M2517&lt;0.9,"Carg xar","Stby")))))</f>
        <v/>
      </c>
      <c r="J2517" s="12">
        <f>IF(OR(I2517="Carg FV",I2517="Carg xar"),MIN(IF(I2517="Carg FV",ABS(H2517),7.4),7.4,MAX(0,(0.9-M2517)*40)*0.95),0)</f>
        <v/>
      </c>
      <c r="K2517" s="12">
        <f>IF(I2517="V2H",MIN(MAX(0,H2517),7.4,MAX(0,(M2517-P2517)*40)*0.95),0)</f>
        <v/>
      </c>
      <c r="L2517" s="12">
        <f>IF(E2517=0,0,MAX(0,H2517-K2517))</f>
        <v/>
      </c>
      <c r="M2517" s="13">
        <f>M2516+J2516/40-IF(I2516="V2H",K2516/(0.95*40),0)-IF(E2517=0,IF(E2516=1,IF(D2517=1,30,40)*0.18/(2*40),0),0)-IF(E2517=1,IF(E2516=0,IF(D2517=1,30,40)*0.18/(2*40),0),0)</f>
        <v/>
      </c>
      <c r="N2517" s="14" t="n">
        <v>0.15</v>
      </c>
      <c r="O2517" s="15">
        <f>K2517*N2517</f>
        <v/>
      </c>
      <c r="P2517">
        <f>IF(E2517=0,0.3,IF(D2517=1,IF(C2517&gt;=Params!$B$13-3,IF(C2517&lt;Params!$B$13,Params!$B$20,0.3),0.3),IF(C2517&gt;=Params!$B$15-3,IF(C2517&lt;Params!$B$15,Params!$B$21,0.3),0.3)))</f>
        <v/>
      </c>
    </row>
    <row r="2518" ht="15" customHeight="1" s="1">
      <c r="A2518" s="9" t="n">
        <v>2515</v>
      </c>
      <c r="B2518" s="6" t="inlineStr">
        <is>
          <t>15/04</t>
        </is>
      </c>
      <c r="C2518" s="6" t="n">
        <v>18</v>
      </c>
      <c r="D2518" s="6" t="n">
        <v>0</v>
      </c>
      <c r="E2518" s="10">
        <f>IF(D2518=1, IF(OR(C2518&lt;10, C2518&gt;=15),1,0), IF(OR(C2518&lt;7, C2518&gt;=18),1,0))</f>
        <v/>
      </c>
      <c r="F2518" s="11" t="n">
        <v>1.346</v>
      </c>
      <c r="G2518" s="12">
        <f>0.03*8</f>
        <v/>
      </c>
      <c r="H2518" s="12">
        <f>F2518-G2518</f>
        <v/>
      </c>
      <c r="I2518" s="10">
        <f>IF(E2518=0,"Fora",IF(E2517=0,"Carg xar",IF(H2518&lt;0,IF(M2518&lt;0.9,"Carg FV","Stby"),IF(M2518&gt;P2518,"V2H",IF(M2518&lt;0.9,"Carg xar","Stby")))))</f>
        <v/>
      </c>
      <c r="J2518" s="12">
        <f>IF(OR(I2518="Carg FV",I2518="Carg xar"),MIN(IF(I2518="Carg FV",ABS(H2518),7.4),7.4,MAX(0,(0.9-M2518)*40)*0.95),0)</f>
        <v/>
      </c>
      <c r="K2518" s="12">
        <f>IF(I2518="V2H",MIN(MAX(0,H2518),7.4,MAX(0,(M2518-P2518)*40)*0.95),0)</f>
        <v/>
      </c>
      <c r="L2518" s="12">
        <f>IF(E2518=0,0,MAX(0,H2518-K2518))</f>
        <v/>
      </c>
      <c r="M2518" s="13">
        <f>M2517+J2517/40-IF(I2517="V2H",K2517/(0.95*40),0)-IF(E2518=0,IF(E2517=1,IF(D2518=1,30,40)*0.18/(2*40),0),0)-IF(E2518=1,IF(E2517=0,IF(D2518=1,30,40)*0.18/(2*40),0),0)</f>
        <v/>
      </c>
      <c r="N2518" s="14" t="n">
        <v>0.2</v>
      </c>
      <c r="O2518" s="15">
        <f>K2518*N2518</f>
        <v/>
      </c>
      <c r="P2518">
        <f>IF(E2518=0,0.3,IF(D2518=1,IF(C2518&gt;=Params!$B$13-3,IF(C2518&lt;Params!$B$13,Params!$B$20,0.3),0.3),IF(C2518&gt;=Params!$B$15-3,IF(C2518&lt;Params!$B$15,Params!$B$21,0.3),0.3)))</f>
        <v/>
      </c>
    </row>
    <row r="2519" ht="15" customHeight="1" s="1">
      <c r="A2519" s="9" t="n">
        <v>2516</v>
      </c>
      <c r="B2519" s="6" t="inlineStr">
        <is>
          <t>15/04</t>
        </is>
      </c>
      <c r="C2519" s="6" t="n">
        <v>19</v>
      </c>
      <c r="D2519" s="6" t="n">
        <v>0</v>
      </c>
      <c r="E2519" s="10">
        <f>IF(D2519=1, IF(OR(C2519&lt;10, C2519&gt;=15),1,0), IF(OR(C2519&lt;7, C2519&gt;=18),1,0))</f>
        <v/>
      </c>
      <c r="F2519" s="11" t="n">
        <v>1.267</v>
      </c>
      <c r="G2519" s="12">
        <f>0*8</f>
        <v/>
      </c>
      <c r="H2519" s="12">
        <f>F2519-G2519</f>
        <v/>
      </c>
      <c r="I2519" s="10">
        <f>IF(E2519=0,"Fora",IF(E2518=0,"Carg xar",IF(H2519&lt;0,IF(M2519&lt;0.9,"Carg FV","Stby"),IF(M2519&gt;P2519,"V2H",IF(M2519&lt;0.9,"Carg xar","Stby")))))</f>
        <v/>
      </c>
      <c r="J2519" s="12">
        <f>IF(OR(I2519="Carg FV",I2519="Carg xar"),MIN(IF(I2519="Carg FV",ABS(H2519),7.4),7.4,MAX(0,(0.9-M2519)*40)*0.95),0)</f>
        <v/>
      </c>
      <c r="K2519" s="12">
        <f>IF(I2519="V2H",MIN(MAX(0,H2519),7.4,MAX(0,(M2519-P2519)*40)*0.95),0)</f>
        <v/>
      </c>
      <c r="L2519" s="12">
        <f>IF(E2519=0,0,MAX(0,H2519-K2519))</f>
        <v/>
      </c>
      <c r="M2519" s="13">
        <f>M2518+J2518/40-IF(I2518="V2H",K2518/(0.95*40),0)-IF(E2519=0,IF(E2518=1,IF(D2519=1,30,40)*0.18/(2*40),0),0)-IF(E2519=1,IF(E2518=0,IF(D2519=1,30,40)*0.18/(2*40),0),0)</f>
        <v/>
      </c>
      <c r="N2519" s="14" t="n">
        <v>0.2</v>
      </c>
      <c r="O2519" s="15">
        <f>K2519*N2519</f>
        <v/>
      </c>
      <c r="P2519">
        <f>IF(E2519=0,0.3,IF(D2519=1,IF(C2519&gt;=Params!$B$13-3,IF(C2519&lt;Params!$B$13,Params!$B$20,0.3),0.3),IF(C2519&gt;=Params!$B$15-3,IF(C2519&lt;Params!$B$15,Params!$B$21,0.3),0.3)))</f>
        <v/>
      </c>
    </row>
    <row r="2520" ht="15" customHeight="1" s="1">
      <c r="A2520" s="9" t="n">
        <v>2517</v>
      </c>
      <c r="B2520" s="6" t="inlineStr">
        <is>
          <t>15/04</t>
        </is>
      </c>
      <c r="C2520" s="6" t="n">
        <v>20</v>
      </c>
      <c r="D2520" s="6" t="n">
        <v>0</v>
      </c>
      <c r="E2520" s="10">
        <f>IF(D2520=1, IF(OR(C2520&lt;10, C2520&gt;=15),1,0), IF(OR(C2520&lt;7, C2520&gt;=18),1,0))</f>
        <v/>
      </c>
      <c r="F2520" s="11" t="n">
        <v>1.488</v>
      </c>
      <c r="G2520" s="12">
        <f>0*8</f>
        <v/>
      </c>
      <c r="H2520" s="12">
        <f>F2520-G2520</f>
        <v/>
      </c>
      <c r="I2520" s="10">
        <f>IF(E2520=0,"Fora",IF(E2519=0,"Carg xar",IF(H2520&lt;0,IF(M2520&lt;0.9,"Carg FV","Stby"),IF(M2520&gt;P2520,"V2H",IF(M2520&lt;0.9,"Carg xar","Stby")))))</f>
        <v/>
      </c>
      <c r="J2520" s="12">
        <f>IF(OR(I2520="Carg FV",I2520="Carg xar"),MIN(IF(I2520="Carg FV",ABS(H2520),7.4),7.4,MAX(0,(0.9-M2520)*40)*0.95),0)</f>
        <v/>
      </c>
      <c r="K2520" s="12">
        <f>IF(I2520="V2H",MIN(MAX(0,H2520),7.4,MAX(0,(M2520-P2520)*40)*0.95),0)</f>
        <v/>
      </c>
      <c r="L2520" s="12">
        <f>IF(E2520=0,0,MAX(0,H2520-K2520))</f>
        <v/>
      </c>
      <c r="M2520" s="13">
        <f>M2519+J2519/40-IF(I2519="V2H",K2519/(0.95*40),0)-IF(E2520=0,IF(E2519=1,IF(D2520=1,30,40)*0.18/(2*40),0),0)-IF(E2520=1,IF(E2519=0,IF(D2520=1,30,40)*0.18/(2*40),0),0)</f>
        <v/>
      </c>
      <c r="N2520" s="14" t="n">
        <v>0.2</v>
      </c>
      <c r="O2520" s="15">
        <f>K2520*N2520</f>
        <v/>
      </c>
      <c r="P2520">
        <f>IF(E2520=0,0.3,IF(D2520=1,IF(C2520&gt;=Params!$B$13-3,IF(C2520&lt;Params!$B$13,Params!$B$20,0.3),0.3),IF(C2520&gt;=Params!$B$15-3,IF(C2520&lt;Params!$B$15,Params!$B$21,0.3),0.3)))</f>
        <v/>
      </c>
    </row>
    <row r="2521" ht="15" customHeight="1" s="1">
      <c r="A2521" s="9" t="n">
        <v>2518</v>
      </c>
      <c r="B2521" s="6" t="inlineStr">
        <is>
          <t>15/04</t>
        </is>
      </c>
      <c r="C2521" s="6" t="n">
        <v>21</v>
      </c>
      <c r="D2521" s="6" t="n">
        <v>0</v>
      </c>
      <c r="E2521" s="10">
        <f>IF(D2521=1, IF(OR(C2521&lt;10, C2521&gt;=15),1,0), IF(OR(C2521&lt;7, C2521&gt;=18),1,0))</f>
        <v/>
      </c>
      <c r="F2521" s="11" t="n">
        <v>1.679</v>
      </c>
      <c r="G2521" s="12">
        <f>0*8</f>
        <v/>
      </c>
      <c r="H2521" s="12">
        <f>F2521-G2521</f>
        <v/>
      </c>
      <c r="I2521" s="10">
        <f>IF(E2521=0,"Fora",IF(E2520=0,"Carg xar",IF(H2521&lt;0,IF(M2521&lt;0.9,"Carg FV","Stby"),IF(M2521&gt;P2521,"V2H",IF(M2521&lt;0.9,"Carg xar","Stby")))))</f>
        <v/>
      </c>
      <c r="J2521" s="12">
        <f>IF(OR(I2521="Carg FV",I2521="Carg xar"),MIN(IF(I2521="Carg FV",ABS(H2521),7.4),7.4,MAX(0,(0.9-M2521)*40)*0.95),0)</f>
        <v/>
      </c>
      <c r="K2521" s="12">
        <f>IF(I2521="V2H",MIN(MAX(0,H2521),7.4,MAX(0,(M2521-P2521)*40)*0.95),0)</f>
        <v/>
      </c>
      <c r="L2521" s="12">
        <f>IF(E2521=0,0,MAX(0,H2521-K2521))</f>
        <v/>
      </c>
      <c r="M2521" s="13">
        <f>M2520+J2520/40-IF(I2520="V2H",K2520/(0.95*40),0)-IF(E2521=0,IF(E2520=1,IF(D2521=1,30,40)*0.18/(2*40),0),0)-IF(E2521=1,IF(E2520=0,IF(D2521=1,30,40)*0.18/(2*40),0),0)</f>
        <v/>
      </c>
      <c r="N2521" s="14" t="n">
        <v>0.2</v>
      </c>
      <c r="O2521" s="15">
        <f>K2521*N2521</f>
        <v/>
      </c>
      <c r="P2521">
        <f>IF(E2521=0,0.3,IF(D2521=1,IF(C2521&gt;=Params!$B$13-3,IF(C2521&lt;Params!$B$13,Params!$B$20,0.3),0.3),IF(C2521&gt;=Params!$B$15-3,IF(C2521&lt;Params!$B$15,Params!$B$21,0.3),0.3)))</f>
        <v/>
      </c>
    </row>
    <row r="2522" ht="15" customHeight="1" s="1">
      <c r="A2522" s="9" t="n">
        <v>2519</v>
      </c>
      <c r="B2522" s="6" t="inlineStr">
        <is>
          <t>15/04</t>
        </is>
      </c>
      <c r="C2522" s="6" t="n">
        <v>22</v>
      </c>
      <c r="D2522" s="6" t="n">
        <v>0</v>
      </c>
      <c r="E2522" s="10">
        <f>IF(D2522=1, IF(OR(C2522&lt;10, C2522&gt;=15),1,0), IF(OR(C2522&lt;7, C2522&gt;=18),1,0))</f>
        <v/>
      </c>
      <c r="F2522" s="11" t="n">
        <v>1.655</v>
      </c>
      <c r="G2522" s="12">
        <f>0*8</f>
        <v/>
      </c>
      <c r="H2522" s="12">
        <f>F2522-G2522</f>
        <v/>
      </c>
      <c r="I2522" s="10">
        <f>IF(E2522=0,"Fora",IF(E2521=0,"Carg xar",IF(H2522&lt;0,IF(M2522&lt;0.9,"Carg FV","Stby"),IF(M2522&gt;P2522,"V2H",IF(M2522&lt;0.9,"Carg xar","Stby")))))</f>
        <v/>
      </c>
      <c r="J2522" s="12">
        <f>IF(OR(I2522="Carg FV",I2522="Carg xar"),MIN(IF(I2522="Carg FV",ABS(H2522),7.4),7.4,MAX(0,(0.9-M2522)*40)*0.95),0)</f>
        <v/>
      </c>
      <c r="K2522" s="12">
        <f>IF(I2522="V2H",MIN(MAX(0,H2522),7.4,MAX(0,(M2522-P2522)*40)*0.95),0)</f>
        <v/>
      </c>
      <c r="L2522" s="12">
        <f>IF(E2522=0,0,MAX(0,H2522-K2522))</f>
        <v/>
      </c>
      <c r="M2522" s="13">
        <f>M2521+J2521/40-IF(I2521="V2H",K2521/(0.95*40),0)-IF(E2522=0,IF(E2521=1,IF(D2522=1,30,40)*0.18/(2*40),0),0)-IF(E2522=1,IF(E2521=0,IF(D2522=1,30,40)*0.18/(2*40),0),0)</f>
        <v/>
      </c>
      <c r="N2522" s="14" t="n">
        <v>0.15</v>
      </c>
      <c r="O2522" s="15">
        <f>K2522*N2522</f>
        <v/>
      </c>
      <c r="P2522">
        <f>IF(E2522=0,0.3,IF(D2522=1,IF(C2522&gt;=Params!$B$13-3,IF(C2522&lt;Params!$B$13,Params!$B$20,0.3),0.3),IF(C2522&gt;=Params!$B$15-3,IF(C2522&lt;Params!$B$15,Params!$B$21,0.3),0.3)))</f>
        <v/>
      </c>
    </row>
    <row r="2523" ht="15" customHeight="1" s="1">
      <c r="A2523" s="9" t="n">
        <v>2520</v>
      </c>
      <c r="B2523" s="6" t="inlineStr">
        <is>
          <t>15/04</t>
        </is>
      </c>
      <c r="C2523" s="6" t="n">
        <v>23</v>
      </c>
      <c r="D2523" s="6" t="n">
        <v>0</v>
      </c>
      <c r="E2523" s="10">
        <f>IF(D2523=1, IF(OR(C2523&lt;10, C2523&gt;=15),1,0), IF(OR(C2523&lt;7, C2523&gt;=18),1,0))</f>
        <v/>
      </c>
      <c r="F2523" s="11" t="n">
        <v>2.007</v>
      </c>
      <c r="G2523" s="12">
        <f>0*8</f>
        <v/>
      </c>
      <c r="H2523" s="12">
        <f>F2523-G2523</f>
        <v/>
      </c>
      <c r="I2523" s="10">
        <f>IF(E2523=0,"Fora",IF(E2522=0,"Carg xar",IF(H2523&lt;0,IF(M2523&lt;0.9,"Carg FV","Stby"),IF(M2523&gt;P2523,"V2H",IF(M2523&lt;0.9,"Carg xar","Stby")))))</f>
        <v/>
      </c>
      <c r="J2523" s="12">
        <f>IF(OR(I2523="Carg FV",I2523="Carg xar"),MIN(IF(I2523="Carg FV",ABS(H2523),7.4),7.4,MAX(0,(0.9-M2523)*40)*0.95),0)</f>
        <v/>
      </c>
      <c r="K2523" s="12">
        <f>IF(I2523="V2H",MIN(MAX(0,H2523),7.4,MAX(0,(M2523-P2523)*40)*0.95),0)</f>
        <v/>
      </c>
      <c r="L2523" s="12">
        <f>IF(E2523=0,0,MAX(0,H2523-K2523))</f>
        <v/>
      </c>
      <c r="M2523" s="13">
        <f>M2522+J2522/40-IF(I2522="V2H",K2522/(0.95*40),0)-IF(E2523=0,IF(E2522=1,IF(D2523=1,30,40)*0.18/(2*40),0),0)-IF(E2523=1,IF(E2522=0,IF(D2523=1,30,40)*0.18/(2*40),0),0)</f>
        <v/>
      </c>
      <c r="N2523" s="14" t="n">
        <v>0.15</v>
      </c>
      <c r="O2523" s="15">
        <f>K2523*N2523</f>
        <v/>
      </c>
      <c r="P2523">
        <f>IF(E2523=0,0.3,IF(D2523=1,IF(C2523&gt;=Params!$B$13-3,IF(C2523&lt;Params!$B$13,Params!$B$20,0.3),0.3),IF(C2523&gt;=Params!$B$15-3,IF(C2523&lt;Params!$B$15,Params!$B$21,0.3),0.3)))</f>
        <v/>
      </c>
    </row>
    <row r="2524" ht="15" customHeight="1" s="1">
      <c r="A2524" s="9" t="n">
        <v>2521</v>
      </c>
      <c r="B2524" s="6" t="inlineStr">
        <is>
          <t>16/04</t>
        </is>
      </c>
      <c r="C2524" s="6" t="n">
        <v>0</v>
      </c>
      <c r="D2524" s="6" t="n">
        <v>0</v>
      </c>
      <c r="E2524" s="10">
        <f>IF(D2524=1, IF(OR(C2524&lt;10, C2524&gt;=15),1,0), IF(OR(C2524&lt;7, C2524&gt;=18),1,0))</f>
        <v/>
      </c>
      <c r="F2524" s="11" t="n">
        <v>1.72</v>
      </c>
      <c r="G2524" s="12">
        <f>0*8</f>
        <v/>
      </c>
      <c r="H2524" s="12">
        <f>F2524-G2524</f>
        <v/>
      </c>
      <c r="I2524" s="10">
        <f>IF(E2524=0,"Fora",IF(E2523=0,"Carg xar",IF(H2524&lt;0,IF(M2524&lt;0.9,"Carg FV","Stby"),IF(M2524&gt;P2524,"V2H",IF(M2524&lt;0.9,"Carg xar","Stby")))))</f>
        <v/>
      </c>
      <c r="J2524" s="12">
        <f>IF(OR(I2524="Carg FV",I2524="Carg xar"),MIN(IF(I2524="Carg FV",ABS(H2524),7.4),7.4,MAX(0,(0.9-M2524)*40)*0.95),0)</f>
        <v/>
      </c>
      <c r="K2524" s="12">
        <f>IF(I2524="V2H",MIN(MAX(0,H2524),7.4,MAX(0,(M2524-P2524)*40)*0.95),0)</f>
        <v/>
      </c>
      <c r="L2524" s="12">
        <f>IF(E2524=0,0,MAX(0,H2524-K2524))</f>
        <v/>
      </c>
      <c r="M2524" s="13">
        <f>M2523+J2523/40-IF(I2523="V2H",K2523/(0.95*40),0)-IF(E2524=0,IF(E2523=1,IF(D2524=1,30,40)*0.18/(2*40),0),0)-IF(E2524=1,IF(E2523=0,IF(D2524=1,30,40)*0.18/(2*40),0),0)</f>
        <v/>
      </c>
      <c r="N2524" s="14" t="n">
        <v>0.09</v>
      </c>
      <c r="O2524" s="15">
        <f>K2524*N2524</f>
        <v/>
      </c>
      <c r="P2524">
        <f>IF(E2524=0,0.3,IF(D2524=1,IF(C2524&gt;=Params!$B$13-3,IF(C2524&lt;Params!$B$13,Params!$B$20,0.3),0.3),IF(C2524&gt;=Params!$B$15-3,IF(C2524&lt;Params!$B$15,Params!$B$21,0.3),0.3)))</f>
        <v/>
      </c>
    </row>
    <row r="2525" ht="15" customHeight="1" s="1">
      <c r="A2525" s="9" t="n">
        <v>2522</v>
      </c>
      <c r="B2525" s="6" t="inlineStr">
        <is>
          <t>16/04</t>
        </is>
      </c>
      <c r="C2525" s="6" t="n">
        <v>1</v>
      </c>
      <c r="D2525" s="6" t="n">
        <v>0</v>
      </c>
      <c r="E2525" s="10">
        <f>IF(D2525=1, IF(OR(C2525&lt;10, C2525&gt;=15),1,0), IF(OR(C2525&lt;7, C2525&gt;=18),1,0))</f>
        <v/>
      </c>
      <c r="F2525" s="11" t="n">
        <v>1.577</v>
      </c>
      <c r="G2525" s="12">
        <f>0*8</f>
        <v/>
      </c>
      <c r="H2525" s="12">
        <f>F2525-G2525</f>
        <v/>
      </c>
      <c r="I2525" s="10">
        <f>IF(E2525=0,"Fora",IF(E2524=0,"Carg xar",IF(H2525&lt;0,IF(M2525&lt;0.9,"Carg FV","Stby"),IF(M2525&gt;P2525,"V2H",IF(M2525&lt;0.9,"Carg xar","Stby")))))</f>
        <v/>
      </c>
      <c r="J2525" s="12">
        <f>IF(OR(I2525="Carg FV",I2525="Carg xar"),MIN(IF(I2525="Carg FV",ABS(H2525),7.4),7.4,MAX(0,(0.9-M2525)*40)*0.95),0)</f>
        <v/>
      </c>
      <c r="K2525" s="12">
        <f>IF(I2525="V2H",MIN(MAX(0,H2525),7.4,MAX(0,(M2525-P2525)*40)*0.95),0)</f>
        <v/>
      </c>
      <c r="L2525" s="12">
        <f>IF(E2525=0,0,MAX(0,H2525-K2525))</f>
        <v/>
      </c>
      <c r="M2525" s="13">
        <f>M2524+J2524/40-IF(I2524="V2H",K2524/(0.95*40),0)-IF(E2525=0,IF(E2524=1,IF(D2525=1,30,40)*0.18/(2*40),0),0)-IF(E2525=1,IF(E2524=0,IF(D2525=1,30,40)*0.18/(2*40),0),0)</f>
        <v/>
      </c>
      <c r="N2525" s="14" t="n">
        <v>0.09</v>
      </c>
      <c r="O2525" s="15">
        <f>K2525*N2525</f>
        <v/>
      </c>
      <c r="P2525">
        <f>IF(E2525=0,0.3,IF(D2525=1,IF(C2525&gt;=Params!$B$13-3,IF(C2525&lt;Params!$B$13,Params!$B$20,0.3),0.3),IF(C2525&gt;=Params!$B$15-3,IF(C2525&lt;Params!$B$15,Params!$B$21,0.3),0.3)))</f>
        <v/>
      </c>
    </row>
    <row r="2526" ht="15" customHeight="1" s="1">
      <c r="A2526" s="9" t="n">
        <v>2523</v>
      </c>
      <c r="B2526" s="6" t="inlineStr">
        <is>
          <t>16/04</t>
        </is>
      </c>
      <c r="C2526" s="6" t="n">
        <v>2</v>
      </c>
      <c r="D2526" s="6" t="n">
        <v>0</v>
      </c>
      <c r="E2526" s="10">
        <f>IF(D2526=1, IF(OR(C2526&lt;10, C2526&gt;=15),1,0), IF(OR(C2526&lt;7, C2526&gt;=18),1,0))</f>
        <v/>
      </c>
      <c r="F2526" s="11" t="n">
        <v>1.388</v>
      </c>
      <c r="G2526" s="12">
        <f>0*8</f>
        <v/>
      </c>
      <c r="H2526" s="12">
        <f>F2526-G2526</f>
        <v/>
      </c>
      <c r="I2526" s="10">
        <f>IF(E2526=0,"Fora",IF(E2525=0,"Carg xar",IF(H2526&lt;0,IF(M2526&lt;0.9,"Carg FV","Stby"),IF(M2526&gt;P2526,"V2H",IF(M2526&lt;0.9,"Carg xar","Stby")))))</f>
        <v/>
      </c>
      <c r="J2526" s="12">
        <f>IF(OR(I2526="Carg FV",I2526="Carg xar"),MIN(IF(I2526="Carg FV",ABS(H2526),7.4),7.4,MAX(0,(0.9-M2526)*40)*0.95),0)</f>
        <v/>
      </c>
      <c r="K2526" s="12">
        <f>IF(I2526="V2H",MIN(MAX(0,H2526),7.4,MAX(0,(M2526-P2526)*40)*0.95),0)</f>
        <v/>
      </c>
      <c r="L2526" s="12">
        <f>IF(E2526=0,0,MAX(0,H2526-K2526))</f>
        <v/>
      </c>
      <c r="M2526" s="13">
        <f>M2525+J2525/40-IF(I2525="V2H",K2525/(0.95*40),0)-IF(E2526=0,IF(E2525=1,IF(D2526=1,30,40)*0.18/(2*40),0),0)-IF(E2526=1,IF(E2525=0,IF(D2526=1,30,40)*0.18/(2*40),0),0)</f>
        <v/>
      </c>
      <c r="N2526" s="14" t="n">
        <v>0.09</v>
      </c>
      <c r="O2526" s="15">
        <f>K2526*N2526</f>
        <v/>
      </c>
      <c r="P2526">
        <f>IF(E2526=0,0.3,IF(D2526=1,IF(C2526&gt;=Params!$B$13-3,IF(C2526&lt;Params!$B$13,Params!$B$20,0.3),0.3),IF(C2526&gt;=Params!$B$15-3,IF(C2526&lt;Params!$B$15,Params!$B$21,0.3),0.3)))</f>
        <v/>
      </c>
    </row>
    <row r="2527" ht="15" customHeight="1" s="1">
      <c r="A2527" s="9" t="n">
        <v>2524</v>
      </c>
      <c r="B2527" s="6" t="inlineStr">
        <is>
          <t>16/04</t>
        </is>
      </c>
      <c r="C2527" s="6" t="n">
        <v>3</v>
      </c>
      <c r="D2527" s="6" t="n">
        <v>0</v>
      </c>
      <c r="E2527" s="10">
        <f>IF(D2527=1, IF(OR(C2527&lt;10, C2527&gt;=15),1,0), IF(OR(C2527&lt;7, C2527&gt;=18),1,0))</f>
        <v/>
      </c>
      <c r="F2527" s="11" t="n">
        <v>1.73</v>
      </c>
      <c r="G2527" s="12">
        <f>0*8</f>
        <v/>
      </c>
      <c r="H2527" s="12">
        <f>F2527-G2527</f>
        <v/>
      </c>
      <c r="I2527" s="10">
        <f>IF(E2527=0,"Fora",IF(E2526=0,"Carg xar",IF(H2527&lt;0,IF(M2527&lt;0.9,"Carg FV","Stby"),IF(M2527&gt;P2527,"V2H",IF(M2527&lt;0.9,"Carg xar","Stby")))))</f>
        <v/>
      </c>
      <c r="J2527" s="12">
        <f>IF(OR(I2527="Carg FV",I2527="Carg xar"),MIN(IF(I2527="Carg FV",ABS(H2527),7.4),7.4,MAX(0,(0.9-M2527)*40)*0.95),0)</f>
        <v/>
      </c>
      <c r="K2527" s="12">
        <f>IF(I2527="V2H",MIN(MAX(0,H2527),7.4,MAX(0,(M2527-P2527)*40)*0.95),0)</f>
        <v/>
      </c>
      <c r="L2527" s="12">
        <f>IF(E2527=0,0,MAX(0,H2527-K2527))</f>
        <v/>
      </c>
      <c r="M2527" s="13">
        <f>M2526+J2526/40-IF(I2526="V2H",K2526/(0.95*40),0)-IF(E2527=0,IF(E2526=1,IF(D2527=1,30,40)*0.18/(2*40),0),0)-IF(E2527=1,IF(E2526=0,IF(D2527=1,30,40)*0.18/(2*40),0),0)</f>
        <v/>
      </c>
      <c r="N2527" s="14" t="n">
        <v>0.09</v>
      </c>
      <c r="O2527" s="15">
        <f>K2527*N2527</f>
        <v/>
      </c>
      <c r="P2527">
        <f>IF(E2527=0,0.3,IF(D2527=1,IF(C2527&gt;=Params!$B$13-3,IF(C2527&lt;Params!$B$13,Params!$B$20,0.3),0.3),IF(C2527&gt;=Params!$B$15-3,IF(C2527&lt;Params!$B$15,Params!$B$21,0.3),0.3)))</f>
        <v/>
      </c>
    </row>
    <row r="2528" ht="15" customHeight="1" s="1">
      <c r="A2528" s="9" t="n">
        <v>2525</v>
      </c>
      <c r="B2528" s="6" t="inlineStr">
        <is>
          <t>16/04</t>
        </is>
      </c>
      <c r="C2528" s="6" t="n">
        <v>4</v>
      </c>
      <c r="D2528" s="6" t="n">
        <v>0</v>
      </c>
      <c r="E2528" s="10">
        <f>IF(D2528=1, IF(OR(C2528&lt;10, C2528&gt;=15),1,0), IF(OR(C2528&lt;7, C2528&gt;=18),1,0))</f>
        <v/>
      </c>
      <c r="F2528" s="11" t="n">
        <v>1.623</v>
      </c>
      <c r="G2528" s="12">
        <f>0*8</f>
        <v/>
      </c>
      <c r="H2528" s="12">
        <f>F2528-G2528</f>
        <v/>
      </c>
      <c r="I2528" s="10">
        <f>IF(E2528=0,"Fora",IF(E2527=0,"Carg xar",IF(H2528&lt;0,IF(M2528&lt;0.9,"Carg FV","Stby"),IF(M2528&gt;P2528,"V2H",IF(M2528&lt;0.9,"Carg xar","Stby")))))</f>
        <v/>
      </c>
      <c r="J2528" s="12">
        <f>IF(OR(I2528="Carg FV",I2528="Carg xar"),MIN(IF(I2528="Carg FV",ABS(H2528),7.4),7.4,MAX(0,(0.9-M2528)*40)*0.95),0)</f>
        <v/>
      </c>
      <c r="K2528" s="12">
        <f>IF(I2528="V2H",MIN(MAX(0,H2528),7.4,MAX(0,(M2528-P2528)*40)*0.95),0)</f>
        <v/>
      </c>
      <c r="L2528" s="12">
        <f>IF(E2528=0,0,MAX(0,H2528-K2528))</f>
        <v/>
      </c>
      <c r="M2528" s="13">
        <f>M2527+J2527/40-IF(I2527="V2H",K2527/(0.95*40),0)-IF(E2528=0,IF(E2527=1,IF(D2528=1,30,40)*0.18/(2*40),0),0)-IF(E2528=1,IF(E2527=0,IF(D2528=1,30,40)*0.18/(2*40),0),0)</f>
        <v/>
      </c>
      <c r="N2528" s="14" t="n">
        <v>0.09</v>
      </c>
      <c r="O2528" s="15">
        <f>K2528*N2528</f>
        <v/>
      </c>
      <c r="P2528">
        <f>IF(E2528=0,0.3,IF(D2528=1,IF(C2528&gt;=Params!$B$13-3,IF(C2528&lt;Params!$B$13,Params!$B$20,0.3),0.3),IF(C2528&gt;=Params!$B$15-3,IF(C2528&lt;Params!$B$15,Params!$B$21,0.3),0.3)))</f>
        <v/>
      </c>
    </row>
    <row r="2529" ht="15" customHeight="1" s="1">
      <c r="A2529" s="9" t="n">
        <v>2526</v>
      </c>
      <c r="B2529" s="6" t="inlineStr">
        <is>
          <t>16/04</t>
        </is>
      </c>
      <c r="C2529" s="6" t="n">
        <v>5</v>
      </c>
      <c r="D2529" s="6" t="n">
        <v>0</v>
      </c>
      <c r="E2529" s="10">
        <f>IF(D2529=1, IF(OR(C2529&lt;10, C2529&gt;=15),1,0), IF(OR(C2529&lt;7, C2529&gt;=18),1,0))</f>
        <v/>
      </c>
      <c r="F2529" s="11" t="n">
        <v>1.527</v>
      </c>
      <c r="G2529" s="12">
        <f>0*8</f>
        <v/>
      </c>
      <c r="H2529" s="12">
        <f>F2529-G2529</f>
        <v/>
      </c>
      <c r="I2529" s="10">
        <f>IF(E2529=0,"Fora",IF(E2528=0,"Carg xar",IF(H2529&lt;0,IF(M2529&lt;0.9,"Carg FV","Stby"),IF(M2529&gt;P2529,"V2H",IF(M2529&lt;0.9,"Carg xar","Stby")))))</f>
        <v/>
      </c>
      <c r="J2529" s="12">
        <f>IF(OR(I2529="Carg FV",I2529="Carg xar"),MIN(IF(I2529="Carg FV",ABS(H2529),7.4),7.4,MAX(0,(0.9-M2529)*40)*0.95),0)</f>
        <v/>
      </c>
      <c r="K2529" s="12">
        <f>IF(I2529="V2H",MIN(MAX(0,H2529),7.4,MAX(0,(M2529-P2529)*40)*0.95),0)</f>
        <v/>
      </c>
      <c r="L2529" s="12">
        <f>IF(E2529=0,0,MAX(0,H2529-K2529))</f>
        <v/>
      </c>
      <c r="M2529" s="13">
        <f>M2528+J2528/40-IF(I2528="V2H",K2528/(0.95*40),0)-IF(E2529=0,IF(E2528=1,IF(D2529=1,30,40)*0.18/(2*40),0),0)-IF(E2529=1,IF(E2528=0,IF(D2529=1,30,40)*0.18/(2*40),0),0)</f>
        <v/>
      </c>
      <c r="N2529" s="14" t="n">
        <v>0.09</v>
      </c>
      <c r="O2529" s="15">
        <f>K2529*N2529</f>
        <v/>
      </c>
      <c r="P2529">
        <f>IF(E2529=0,0.3,IF(D2529=1,IF(C2529&gt;=Params!$B$13-3,IF(C2529&lt;Params!$B$13,Params!$B$20,0.3),0.3),IF(C2529&gt;=Params!$B$15-3,IF(C2529&lt;Params!$B$15,Params!$B$21,0.3),0.3)))</f>
        <v/>
      </c>
    </row>
    <row r="2530" ht="15" customHeight="1" s="1">
      <c r="A2530" s="9" t="n">
        <v>2527</v>
      </c>
      <c r="B2530" s="6" t="inlineStr">
        <is>
          <t>16/04</t>
        </is>
      </c>
      <c r="C2530" s="6" t="n">
        <v>6</v>
      </c>
      <c r="D2530" s="6" t="n">
        <v>0</v>
      </c>
      <c r="E2530" s="10">
        <f>IF(D2530=1, IF(OR(C2530&lt;10, C2530&gt;=15),1,0), IF(OR(C2530&lt;7, C2530&gt;=18),1,0))</f>
        <v/>
      </c>
      <c r="F2530" s="11" t="n">
        <v>1.703</v>
      </c>
      <c r="G2530" s="12">
        <f>0*8</f>
        <v/>
      </c>
      <c r="H2530" s="12">
        <f>F2530-G2530</f>
        <v/>
      </c>
      <c r="I2530" s="10">
        <f>IF(E2530=0,"Fora",IF(E2529=0,"Carg xar",IF(H2530&lt;0,IF(M2530&lt;0.9,"Carg FV","Stby"),IF(M2530&gt;P2530,"V2H",IF(M2530&lt;0.9,"Carg xar","Stby")))))</f>
        <v/>
      </c>
      <c r="J2530" s="12">
        <f>IF(OR(I2530="Carg FV",I2530="Carg xar"),MIN(IF(I2530="Carg FV",ABS(H2530),7.4),7.4,MAX(0,(0.9-M2530)*40)*0.95),0)</f>
        <v/>
      </c>
      <c r="K2530" s="12">
        <f>IF(I2530="V2H",MIN(MAX(0,H2530),7.4,MAX(0,(M2530-P2530)*40)*0.95),0)</f>
        <v/>
      </c>
      <c r="L2530" s="12">
        <f>IF(E2530=0,0,MAX(0,H2530-K2530))</f>
        <v/>
      </c>
      <c r="M2530" s="13">
        <f>M2529+J2529/40-IF(I2529="V2H",K2529/(0.95*40),0)-IF(E2530=0,IF(E2529=1,IF(D2530=1,30,40)*0.18/(2*40),0),0)-IF(E2530=1,IF(E2529=0,IF(D2530=1,30,40)*0.18/(2*40),0),0)</f>
        <v/>
      </c>
      <c r="N2530" s="14" t="n">
        <v>0.09</v>
      </c>
      <c r="O2530" s="15">
        <f>K2530*N2530</f>
        <v/>
      </c>
      <c r="P2530">
        <f>IF(E2530=0,0.3,IF(D2530=1,IF(C2530&gt;=Params!$B$13-3,IF(C2530&lt;Params!$B$13,Params!$B$20,0.3),0.3),IF(C2530&gt;=Params!$B$15-3,IF(C2530&lt;Params!$B$15,Params!$B$21,0.3),0.3)))</f>
        <v/>
      </c>
    </row>
    <row r="2531" ht="15" customHeight="1" s="1">
      <c r="A2531" s="9" t="n">
        <v>2528</v>
      </c>
      <c r="B2531" s="6" t="inlineStr">
        <is>
          <t>16/04</t>
        </is>
      </c>
      <c r="C2531" s="6" t="n">
        <v>7</v>
      </c>
      <c r="D2531" s="6" t="n">
        <v>0</v>
      </c>
      <c r="E2531" s="10">
        <f>IF(D2531=1, IF(OR(C2531&lt;10, C2531&gt;=15),1,0), IF(OR(C2531&lt;7, C2531&gt;=18),1,0))</f>
        <v/>
      </c>
      <c r="F2531" s="11" t="n">
        <v>1.542</v>
      </c>
      <c r="G2531" s="12">
        <f>0.08*8</f>
        <v/>
      </c>
      <c r="H2531" s="12">
        <f>F2531-G2531</f>
        <v/>
      </c>
      <c r="I2531" s="10">
        <f>IF(E2531=0,"Fora",IF(E2530=0,"Carg xar",IF(H2531&lt;0,IF(M2531&lt;0.9,"Carg FV","Stby"),IF(M2531&gt;P2531,"V2H",IF(M2531&lt;0.9,"Carg xar","Stby")))))</f>
        <v/>
      </c>
      <c r="J2531" s="12">
        <f>IF(OR(I2531="Carg FV",I2531="Carg xar"),MIN(IF(I2531="Carg FV",ABS(H2531),7.4),7.4,MAX(0,(0.9-M2531)*40)*0.95),0)</f>
        <v/>
      </c>
      <c r="K2531" s="12">
        <f>IF(I2531="V2H",MIN(MAX(0,H2531),7.4,MAX(0,(M2531-P2531)*40)*0.95),0)</f>
        <v/>
      </c>
      <c r="L2531" s="12">
        <f>IF(E2531=0,0,MAX(0,H2531-K2531))</f>
        <v/>
      </c>
      <c r="M2531" s="13">
        <f>M2530+J2530/40-IF(I2530="V2H",K2530/(0.95*40),0)-IF(E2531=0,IF(E2530=1,IF(D2531=1,30,40)*0.18/(2*40),0),0)-IF(E2531=1,IF(E2530=0,IF(D2531=1,30,40)*0.18/(2*40),0),0)</f>
        <v/>
      </c>
      <c r="N2531" s="14" t="n">
        <v>0.09</v>
      </c>
      <c r="O2531" s="15">
        <f>K2531*N2531</f>
        <v/>
      </c>
      <c r="P2531">
        <f>IF(E2531=0,0.3,IF(D2531=1,IF(C2531&gt;=Params!$B$13-3,IF(C2531&lt;Params!$B$13,Params!$B$20,0.3),0.3),IF(C2531&gt;=Params!$B$15-3,IF(C2531&lt;Params!$B$15,Params!$B$21,0.3),0.3)))</f>
        <v/>
      </c>
    </row>
    <row r="2532" ht="15" customHeight="1" s="1">
      <c r="A2532" s="9" t="n">
        <v>2529</v>
      </c>
      <c r="B2532" s="6" t="inlineStr">
        <is>
          <t>16/04</t>
        </is>
      </c>
      <c r="C2532" s="6" t="n">
        <v>8</v>
      </c>
      <c r="D2532" s="6" t="n">
        <v>0</v>
      </c>
      <c r="E2532" s="10">
        <f>IF(D2532=1, IF(OR(C2532&lt;10, C2532&gt;=15),1,0), IF(OR(C2532&lt;7, C2532&gt;=18),1,0))</f>
        <v/>
      </c>
      <c r="F2532" s="11" t="n">
        <v>1.132</v>
      </c>
      <c r="G2532" s="12">
        <f>0.22*8</f>
        <v/>
      </c>
      <c r="H2532" s="12">
        <f>F2532-G2532</f>
        <v/>
      </c>
      <c r="I2532" s="10">
        <f>IF(E2532=0,"Fora",IF(E2531=0,"Carg xar",IF(H2532&lt;0,IF(M2532&lt;0.9,"Carg FV","Stby"),IF(M2532&gt;P2532,"V2H",IF(M2532&lt;0.9,"Carg xar","Stby")))))</f>
        <v/>
      </c>
      <c r="J2532" s="12">
        <f>IF(OR(I2532="Carg FV",I2532="Carg xar"),MIN(IF(I2532="Carg FV",ABS(H2532),7.4),7.4,MAX(0,(0.9-M2532)*40)*0.95),0)</f>
        <v/>
      </c>
      <c r="K2532" s="12">
        <f>IF(I2532="V2H",MIN(MAX(0,H2532),7.4,MAX(0,(M2532-P2532)*40)*0.95),0)</f>
        <v/>
      </c>
      <c r="L2532" s="12">
        <f>IF(E2532=0,0,MAX(0,H2532-K2532))</f>
        <v/>
      </c>
      <c r="M2532" s="13">
        <f>M2531+J2531/40-IF(I2531="V2H",K2531/(0.95*40),0)-IF(E2532=0,IF(E2531=1,IF(D2532=1,30,40)*0.18/(2*40),0),0)-IF(E2532=1,IF(E2531=0,IF(D2532=1,30,40)*0.18/(2*40),0),0)</f>
        <v/>
      </c>
      <c r="N2532" s="14" t="n">
        <v>0.15</v>
      </c>
      <c r="O2532" s="15">
        <f>K2532*N2532</f>
        <v/>
      </c>
      <c r="P2532">
        <f>IF(E2532=0,0.3,IF(D2532=1,IF(C2532&gt;=Params!$B$13-3,IF(C2532&lt;Params!$B$13,Params!$B$20,0.3),0.3),IF(C2532&gt;=Params!$B$15-3,IF(C2532&lt;Params!$B$15,Params!$B$21,0.3),0.3)))</f>
        <v/>
      </c>
    </row>
    <row r="2533" ht="15" customHeight="1" s="1">
      <c r="A2533" s="9" t="n">
        <v>2530</v>
      </c>
      <c r="B2533" s="6" t="inlineStr">
        <is>
          <t>16/04</t>
        </is>
      </c>
      <c r="C2533" s="6" t="n">
        <v>9</v>
      </c>
      <c r="D2533" s="6" t="n">
        <v>0</v>
      </c>
      <c r="E2533" s="10">
        <f>IF(D2533=1, IF(OR(C2533&lt;10, C2533&gt;=15),1,0), IF(OR(C2533&lt;7, C2533&gt;=18),1,0))</f>
        <v/>
      </c>
      <c r="F2533" s="11" t="n">
        <v>1.689</v>
      </c>
      <c r="G2533" s="12">
        <f>0.42*8</f>
        <v/>
      </c>
      <c r="H2533" s="12">
        <f>F2533-G2533</f>
        <v/>
      </c>
      <c r="I2533" s="10">
        <f>IF(E2533=0,"Fora",IF(E2532=0,"Carg xar",IF(H2533&lt;0,IF(M2533&lt;0.9,"Carg FV","Stby"),IF(M2533&gt;P2533,"V2H",IF(M2533&lt;0.9,"Carg xar","Stby")))))</f>
        <v/>
      </c>
      <c r="J2533" s="12">
        <f>IF(OR(I2533="Carg FV",I2533="Carg xar"),MIN(IF(I2533="Carg FV",ABS(H2533),7.4),7.4,MAX(0,(0.9-M2533)*40)*0.95),0)</f>
        <v/>
      </c>
      <c r="K2533" s="12">
        <f>IF(I2533="V2H",MIN(MAX(0,H2533),7.4,MAX(0,(M2533-P2533)*40)*0.95),0)</f>
        <v/>
      </c>
      <c r="L2533" s="12">
        <f>IF(E2533=0,0,MAX(0,H2533-K2533))</f>
        <v/>
      </c>
      <c r="M2533" s="13">
        <f>M2532+J2532/40-IF(I2532="V2H",K2532/(0.95*40),0)-IF(E2533=0,IF(E2532=1,IF(D2533=1,30,40)*0.18/(2*40),0),0)-IF(E2533=1,IF(E2532=0,IF(D2533=1,30,40)*0.18/(2*40),0),0)</f>
        <v/>
      </c>
      <c r="N2533" s="14" t="n">
        <v>0.15</v>
      </c>
      <c r="O2533" s="15">
        <f>K2533*N2533</f>
        <v/>
      </c>
      <c r="P2533">
        <f>IF(E2533=0,0.3,IF(D2533=1,IF(C2533&gt;=Params!$B$13-3,IF(C2533&lt;Params!$B$13,Params!$B$20,0.3),0.3),IF(C2533&gt;=Params!$B$15-3,IF(C2533&lt;Params!$B$15,Params!$B$21,0.3),0.3)))</f>
        <v/>
      </c>
    </row>
    <row r="2534" ht="15" customHeight="1" s="1">
      <c r="A2534" s="9" t="n">
        <v>2531</v>
      </c>
      <c r="B2534" s="6" t="inlineStr">
        <is>
          <t>16/04</t>
        </is>
      </c>
      <c r="C2534" s="6" t="n">
        <v>10</v>
      </c>
      <c r="D2534" s="6" t="n">
        <v>0</v>
      </c>
      <c r="E2534" s="10">
        <f>IF(D2534=1, IF(OR(C2534&lt;10, C2534&gt;=15),1,0), IF(OR(C2534&lt;7, C2534&gt;=18),1,0))</f>
        <v/>
      </c>
      <c r="F2534" s="11" t="n">
        <v>1.299</v>
      </c>
      <c r="G2534" s="12">
        <f>0.62*8</f>
        <v/>
      </c>
      <c r="H2534" s="12">
        <f>F2534-G2534</f>
        <v/>
      </c>
      <c r="I2534" s="10">
        <f>IF(E2534=0,"Fora",IF(E2533=0,"Carg xar",IF(H2534&lt;0,IF(M2534&lt;0.9,"Carg FV","Stby"),IF(M2534&gt;P2534,"V2H",IF(M2534&lt;0.9,"Carg xar","Stby")))))</f>
        <v/>
      </c>
      <c r="J2534" s="12">
        <f>IF(OR(I2534="Carg FV",I2534="Carg xar"),MIN(IF(I2534="Carg FV",ABS(H2534),7.4),7.4,MAX(0,(0.9-M2534)*40)*0.95),0)</f>
        <v/>
      </c>
      <c r="K2534" s="12">
        <f>IF(I2534="V2H",MIN(MAX(0,H2534),7.4,MAX(0,(M2534-P2534)*40)*0.95),0)</f>
        <v/>
      </c>
      <c r="L2534" s="12">
        <f>IF(E2534=0,0,MAX(0,H2534-K2534))</f>
        <v/>
      </c>
      <c r="M2534" s="13">
        <f>M2533+J2533/40-IF(I2533="V2H",K2533/(0.95*40),0)-IF(E2534=0,IF(E2533=1,IF(D2534=1,30,40)*0.18/(2*40),0),0)-IF(E2534=1,IF(E2533=0,IF(D2534=1,30,40)*0.18/(2*40),0),0)</f>
        <v/>
      </c>
      <c r="N2534" s="14" t="n">
        <v>0.2</v>
      </c>
      <c r="O2534" s="15">
        <f>K2534*N2534</f>
        <v/>
      </c>
      <c r="P2534">
        <f>IF(E2534=0,0.3,IF(D2534=1,IF(C2534&gt;=Params!$B$13-3,IF(C2534&lt;Params!$B$13,Params!$B$20,0.3),0.3),IF(C2534&gt;=Params!$B$15-3,IF(C2534&lt;Params!$B$15,Params!$B$21,0.3),0.3)))</f>
        <v/>
      </c>
    </row>
    <row r="2535" ht="15" customHeight="1" s="1">
      <c r="A2535" s="9" t="n">
        <v>2532</v>
      </c>
      <c r="B2535" s="6" t="inlineStr">
        <is>
          <t>16/04</t>
        </is>
      </c>
      <c r="C2535" s="6" t="n">
        <v>11</v>
      </c>
      <c r="D2535" s="6" t="n">
        <v>0</v>
      </c>
      <c r="E2535" s="10">
        <f>IF(D2535=1, IF(OR(C2535&lt;10, C2535&gt;=15),1,0), IF(OR(C2535&lt;7, C2535&gt;=18),1,0))</f>
        <v/>
      </c>
      <c r="F2535" s="11" t="n">
        <v>0.332</v>
      </c>
      <c r="G2535" s="12">
        <f>0.78*8</f>
        <v/>
      </c>
      <c r="H2535" s="12">
        <f>F2535-G2535</f>
        <v/>
      </c>
      <c r="I2535" s="10">
        <f>IF(E2535=0,"Fora",IF(E2534=0,"Carg xar",IF(H2535&lt;0,IF(M2535&lt;0.9,"Carg FV","Stby"),IF(M2535&gt;P2535,"V2H",IF(M2535&lt;0.9,"Carg xar","Stby")))))</f>
        <v/>
      </c>
      <c r="J2535" s="12">
        <f>IF(OR(I2535="Carg FV",I2535="Carg xar"),MIN(IF(I2535="Carg FV",ABS(H2535),7.4),7.4,MAX(0,(0.9-M2535)*40)*0.95),0)</f>
        <v/>
      </c>
      <c r="K2535" s="12">
        <f>IF(I2535="V2H",MIN(MAX(0,H2535),7.4,MAX(0,(M2535-P2535)*40)*0.95),0)</f>
        <v/>
      </c>
      <c r="L2535" s="12">
        <f>IF(E2535=0,0,MAX(0,H2535-K2535))</f>
        <v/>
      </c>
      <c r="M2535" s="13">
        <f>M2534+J2534/40-IF(I2534="V2H",K2534/(0.95*40),0)-IF(E2535=0,IF(E2534=1,IF(D2535=1,30,40)*0.18/(2*40),0),0)-IF(E2535=1,IF(E2534=0,IF(D2535=1,30,40)*0.18/(2*40),0),0)</f>
        <v/>
      </c>
      <c r="N2535" s="14" t="n">
        <v>0.2</v>
      </c>
      <c r="O2535" s="15">
        <f>K2535*N2535</f>
        <v/>
      </c>
      <c r="P2535">
        <f>IF(E2535=0,0.3,IF(D2535=1,IF(C2535&gt;=Params!$B$13-3,IF(C2535&lt;Params!$B$13,Params!$B$20,0.3),0.3),IF(C2535&gt;=Params!$B$15-3,IF(C2535&lt;Params!$B$15,Params!$B$21,0.3),0.3)))</f>
        <v/>
      </c>
    </row>
    <row r="2536" ht="15" customHeight="1" s="1">
      <c r="A2536" s="9" t="n">
        <v>2533</v>
      </c>
      <c r="B2536" s="6" t="inlineStr">
        <is>
          <t>16/04</t>
        </is>
      </c>
      <c r="C2536" s="6" t="n">
        <v>12</v>
      </c>
      <c r="D2536" s="6" t="n">
        <v>0</v>
      </c>
      <c r="E2536" s="10">
        <f>IF(D2536=1, IF(OR(C2536&lt;10, C2536&gt;=15),1,0), IF(OR(C2536&lt;7, C2536&gt;=18),1,0))</f>
        <v/>
      </c>
      <c r="F2536" s="11" t="n">
        <v>0.082</v>
      </c>
      <c r="G2536" s="12">
        <f>0.85*8</f>
        <v/>
      </c>
      <c r="H2536" s="12">
        <f>F2536-G2536</f>
        <v/>
      </c>
      <c r="I2536" s="10">
        <f>IF(E2536=0,"Fora",IF(E2535=0,"Carg xar",IF(H2536&lt;0,IF(M2536&lt;0.9,"Carg FV","Stby"),IF(M2536&gt;P2536,"V2H",IF(M2536&lt;0.9,"Carg xar","Stby")))))</f>
        <v/>
      </c>
      <c r="J2536" s="12">
        <f>IF(OR(I2536="Carg FV",I2536="Carg xar"),MIN(IF(I2536="Carg FV",ABS(H2536),7.4),7.4,MAX(0,(0.9-M2536)*40)*0.95),0)</f>
        <v/>
      </c>
      <c r="K2536" s="12">
        <f>IF(I2536="V2H",MIN(MAX(0,H2536),7.4,MAX(0,(M2536-P2536)*40)*0.95),0)</f>
        <v/>
      </c>
      <c r="L2536" s="12">
        <f>IF(E2536=0,0,MAX(0,H2536-K2536))</f>
        <v/>
      </c>
      <c r="M2536" s="13">
        <f>M2535+J2535/40-IF(I2535="V2H",K2535/(0.95*40),0)-IF(E2536=0,IF(E2535=1,IF(D2536=1,30,40)*0.18/(2*40),0),0)-IF(E2536=1,IF(E2535=0,IF(D2536=1,30,40)*0.18/(2*40),0),0)</f>
        <v/>
      </c>
      <c r="N2536" s="14" t="n">
        <v>0.2</v>
      </c>
      <c r="O2536" s="15">
        <f>K2536*N2536</f>
        <v/>
      </c>
      <c r="P2536">
        <f>IF(E2536=0,0.3,IF(D2536=1,IF(C2536&gt;=Params!$B$13-3,IF(C2536&lt;Params!$B$13,Params!$B$20,0.3),0.3),IF(C2536&gt;=Params!$B$15-3,IF(C2536&lt;Params!$B$15,Params!$B$21,0.3),0.3)))</f>
        <v/>
      </c>
    </row>
    <row r="2537" ht="15" customHeight="1" s="1">
      <c r="A2537" s="9" t="n">
        <v>2534</v>
      </c>
      <c r="B2537" s="6" t="inlineStr">
        <is>
          <t>16/04</t>
        </is>
      </c>
      <c r="C2537" s="6" t="n">
        <v>13</v>
      </c>
      <c r="D2537" s="6" t="n">
        <v>0</v>
      </c>
      <c r="E2537" s="10">
        <f>IF(D2537=1, IF(OR(C2537&lt;10, C2537&gt;=15),1,0), IF(OR(C2537&lt;7, C2537&gt;=18),1,0))</f>
        <v/>
      </c>
      <c r="F2537" s="11" t="n">
        <v>0</v>
      </c>
      <c r="G2537" s="12">
        <f>0.82*8</f>
        <v/>
      </c>
      <c r="H2537" s="12">
        <f>F2537-G2537</f>
        <v/>
      </c>
      <c r="I2537" s="10">
        <f>IF(E2537=0,"Fora",IF(E2536=0,"Carg xar",IF(H2537&lt;0,IF(M2537&lt;0.9,"Carg FV","Stby"),IF(M2537&gt;P2537,"V2H",IF(M2537&lt;0.9,"Carg xar","Stby")))))</f>
        <v/>
      </c>
      <c r="J2537" s="12">
        <f>IF(OR(I2537="Carg FV",I2537="Carg xar"),MIN(IF(I2537="Carg FV",ABS(H2537),7.4),7.4,MAX(0,(0.9-M2537)*40)*0.95),0)</f>
        <v/>
      </c>
      <c r="K2537" s="12">
        <f>IF(I2537="V2H",MIN(MAX(0,H2537),7.4,MAX(0,(M2537-P2537)*40)*0.95),0)</f>
        <v/>
      </c>
      <c r="L2537" s="12">
        <f>IF(E2537=0,0,MAX(0,H2537-K2537))</f>
        <v/>
      </c>
      <c r="M2537" s="13">
        <f>M2536+J2536/40-IF(I2536="V2H",K2536/(0.95*40),0)-IF(E2537=0,IF(E2536=1,IF(D2537=1,30,40)*0.18/(2*40),0),0)-IF(E2537=1,IF(E2536=0,IF(D2537=1,30,40)*0.18/(2*40),0),0)</f>
        <v/>
      </c>
      <c r="N2537" s="14" t="n">
        <v>0.2</v>
      </c>
      <c r="O2537" s="15">
        <f>K2537*N2537</f>
        <v/>
      </c>
      <c r="P2537">
        <f>IF(E2537=0,0.3,IF(D2537=1,IF(C2537&gt;=Params!$B$13-3,IF(C2537&lt;Params!$B$13,Params!$B$20,0.3),0.3),IF(C2537&gt;=Params!$B$15-3,IF(C2537&lt;Params!$B$15,Params!$B$21,0.3),0.3)))</f>
        <v/>
      </c>
    </row>
    <row r="2538" ht="15" customHeight="1" s="1">
      <c r="A2538" s="9" t="n">
        <v>2535</v>
      </c>
      <c r="B2538" s="6" t="inlineStr">
        <is>
          <t>16/04</t>
        </is>
      </c>
      <c r="C2538" s="6" t="n">
        <v>14</v>
      </c>
      <c r="D2538" s="6" t="n">
        <v>0</v>
      </c>
      <c r="E2538" s="10">
        <f>IF(D2538=1, IF(OR(C2538&lt;10, C2538&gt;=15),1,0), IF(OR(C2538&lt;7, C2538&gt;=18),1,0))</f>
        <v/>
      </c>
      <c r="F2538" s="11" t="n">
        <v>0</v>
      </c>
      <c r="G2538" s="12">
        <f>0.72*8</f>
        <v/>
      </c>
      <c r="H2538" s="12">
        <f>F2538-G2538</f>
        <v/>
      </c>
      <c r="I2538" s="10">
        <f>IF(E2538=0,"Fora",IF(E2537=0,"Carg xar",IF(H2538&lt;0,IF(M2538&lt;0.9,"Carg FV","Stby"),IF(M2538&gt;P2538,"V2H",IF(M2538&lt;0.9,"Carg xar","Stby")))))</f>
        <v/>
      </c>
      <c r="J2538" s="12">
        <f>IF(OR(I2538="Carg FV",I2538="Carg xar"),MIN(IF(I2538="Carg FV",ABS(H2538),7.4),7.4,MAX(0,(0.9-M2538)*40)*0.95),0)</f>
        <v/>
      </c>
      <c r="K2538" s="12">
        <f>IF(I2538="V2H",MIN(MAX(0,H2538),7.4,MAX(0,(M2538-P2538)*40)*0.95),0)</f>
        <v/>
      </c>
      <c r="L2538" s="12">
        <f>IF(E2538=0,0,MAX(0,H2538-K2538))</f>
        <v/>
      </c>
      <c r="M2538" s="13">
        <f>M2537+J2537/40-IF(I2537="V2H",K2537/(0.95*40),0)-IF(E2538=0,IF(E2537=1,IF(D2538=1,30,40)*0.18/(2*40),0),0)-IF(E2538=1,IF(E2537=0,IF(D2538=1,30,40)*0.18/(2*40),0),0)</f>
        <v/>
      </c>
      <c r="N2538" s="14" t="n">
        <v>0.15</v>
      </c>
      <c r="O2538" s="15">
        <f>K2538*N2538</f>
        <v/>
      </c>
      <c r="P2538">
        <f>IF(E2538=0,0.3,IF(D2538=1,IF(C2538&gt;=Params!$B$13-3,IF(C2538&lt;Params!$B$13,Params!$B$20,0.3),0.3),IF(C2538&gt;=Params!$B$15-3,IF(C2538&lt;Params!$B$15,Params!$B$21,0.3),0.3)))</f>
        <v/>
      </c>
    </row>
    <row r="2539" ht="15" customHeight="1" s="1">
      <c r="A2539" s="9" t="n">
        <v>2536</v>
      </c>
      <c r="B2539" s="6" t="inlineStr">
        <is>
          <t>16/04</t>
        </is>
      </c>
      <c r="C2539" s="6" t="n">
        <v>15</v>
      </c>
      <c r="D2539" s="6" t="n">
        <v>0</v>
      </c>
      <c r="E2539" s="10">
        <f>IF(D2539=1, IF(OR(C2539&lt;10, C2539&gt;=15),1,0), IF(OR(C2539&lt;7, C2539&gt;=18),1,0))</f>
        <v/>
      </c>
      <c r="F2539" s="11" t="n">
        <v>0</v>
      </c>
      <c r="G2539" s="12">
        <f>0.55*8</f>
        <v/>
      </c>
      <c r="H2539" s="12">
        <f>F2539-G2539</f>
        <v/>
      </c>
      <c r="I2539" s="10">
        <f>IF(E2539=0,"Fora",IF(E2538=0,"Carg xar",IF(H2539&lt;0,IF(M2539&lt;0.9,"Carg FV","Stby"),IF(M2539&gt;P2539,"V2H",IF(M2539&lt;0.9,"Carg xar","Stby")))))</f>
        <v/>
      </c>
      <c r="J2539" s="12">
        <f>IF(OR(I2539="Carg FV",I2539="Carg xar"),MIN(IF(I2539="Carg FV",ABS(H2539),7.4),7.4,MAX(0,(0.9-M2539)*40)*0.95),0)</f>
        <v/>
      </c>
      <c r="K2539" s="12">
        <f>IF(I2539="V2H",MIN(MAX(0,H2539),7.4,MAX(0,(M2539-P2539)*40)*0.95),0)</f>
        <v/>
      </c>
      <c r="L2539" s="12">
        <f>IF(E2539=0,0,MAX(0,H2539-K2539))</f>
        <v/>
      </c>
      <c r="M2539" s="13">
        <f>M2538+J2538/40-IF(I2538="V2H",K2538/(0.95*40),0)-IF(E2539=0,IF(E2538=1,IF(D2539=1,30,40)*0.18/(2*40),0),0)-IF(E2539=1,IF(E2538=0,IF(D2539=1,30,40)*0.18/(2*40),0),0)</f>
        <v/>
      </c>
      <c r="N2539" s="14" t="n">
        <v>0.15</v>
      </c>
      <c r="O2539" s="15">
        <f>K2539*N2539</f>
        <v/>
      </c>
      <c r="P2539">
        <f>IF(E2539=0,0.3,IF(D2539=1,IF(C2539&gt;=Params!$B$13-3,IF(C2539&lt;Params!$B$13,Params!$B$20,0.3),0.3),IF(C2539&gt;=Params!$B$15-3,IF(C2539&lt;Params!$B$15,Params!$B$21,0.3),0.3)))</f>
        <v/>
      </c>
    </row>
    <row r="2540" ht="15" customHeight="1" s="1">
      <c r="A2540" s="9" t="n">
        <v>2537</v>
      </c>
      <c r="B2540" s="6" t="inlineStr">
        <is>
          <t>16/04</t>
        </is>
      </c>
      <c r="C2540" s="6" t="n">
        <v>16</v>
      </c>
      <c r="D2540" s="6" t="n">
        <v>0</v>
      </c>
      <c r="E2540" s="10">
        <f>IF(D2540=1, IF(OR(C2540&lt;10, C2540&gt;=15),1,0), IF(OR(C2540&lt;7, C2540&gt;=18),1,0))</f>
        <v/>
      </c>
      <c r="F2540" s="11" t="n">
        <v>0</v>
      </c>
      <c r="G2540" s="12">
        <f>0.35*8</f>
        <v/>
      </c>
      <c r="H2540" s="12">
        <f>F2540-G2540</f>
        <v/>
      </c>
      <c r="I2540" s="10">
        <f>IF(E2540=0,"Fora",IF(E2539=0,"Carg xar",IF(H2540&lt;0,IF(M2540&lt;0.9,"Carg FV","Stby"),IF(M2540&gt;P2540,"V2H",IF(M2540&lt;0.9,"Carg xar","Stby")))))</f>
        <v/>
      </c>
      <c r="J2540" s="12">
        <f>IF(OR(I2540="Carg FV",I2540="Carg xar"),MIN(IF(I2540="Carg FV",ABS(H2540),7.4),7.4,MAX(0,(0.9-M2540)*40)*0.95),0)</f>
        <v/>
      </c>
      <c r="K2540" s="12">
        <f>IF(I2540="V2H",MIN(MAX(0,H2540),7.4,MAX(0,(M2540-P2540)*40)*0.95),0)</f>
        <v/>
      </c>
      <c r="L2540" s="12">
        <f>IF(E2540=0,0,MAX(0,H2540-K2540))</f>
        <v/>
      </c>
      <c r="M2540" s="13">
        <f>M2539+J2539/40-IF(I2539="V2H",K2539/(0.95*40),0)-IF(E2540=0,IF(E2539=1,IF(D2540=1,30,40)*0.18/(2*40),0),0)-IF(E2540=1,IF(E2539=0,IF(D2540=1,30,40)*0.18/(2*40),0),0)</f>
        <v/>
      </c>
      <c r="N2540" s="14" t="n">
        <v>0.15</v>
      </c>
      <c r="O2540" s="15">
        <f>K2540*N2540</f>
        <v/>
      </c>
      <c r="P2540">
        <f>IF(E2540=0,0.3,IF(D2540=1,IF(C2540&gt;=Params!$B$13-3,IF(C2540&lt;Params!$B$13,Params!$B$20,0.3),0.3),IF(C2540&gt;=Params!$B$15-3,IF(C2540&lt;Params!$B$15,Params!$B$21,0.3),0.3)))</f>
        <v/>
      </c>
    </row>
    <row r="2541" ht="15" customHeight="1" s="1">
      <c r="A2541" s="9" t="n">
        <v>2538</v>
      </c>
      <c r="B2541" s="6" t="inlineStr">
        <is>
          <t>16/04</t>
        </is>
      </c>
      <c r="C2541" s="6" t="n">
        <v>17</v>
      </c>
      <c r="D2541" s="6" t="n">
        <v>0</v>
      </c>
      <c r="E2541" s="10">
        <f>IF(D2541=1, IF(OR(C2541&lt;10, C2541&gt;=15),1,0), IF(OR(C2541&lt;7, C2541&gt;=18),1,0))</f>
        <v/>
      </c>
      <c r="F2541" s="11" t="n">
        <v>0</v>
      </c>
      <c r="G2541" s="12">
        <f>0.15*8</f>
        <v/>
      </c>
      <c r="H2541" s="12">
        <f>F2541-G2541</f>
        <v/>
      </c>
      <c r="I2541" s="10">
        <f>IF(E2541=0,"Fora",IF(E2540=0,"Carg xar",IF(H2541&lt;0,IF(M2541&lt;0.9,"Carg FV","Stby"),IF(M2541&gt;P2541,"V2H",IF(M2541&lt;0.9,"Carg xar","Stby")))))</f>
        <v/>
      </c>
      <c r="J2541" s="12">
        <f>IF(OR(I2541="Carg FV",I2541="Carg xar"),MIN(IF(I2541="Carg FV",ABS(H2541),7.4),7.4,MAX(0,(0.9-M2541)*40)*0.95),0)</f>
        <v/>
      </c>
      <c r="K2541" s="12">
        <f>IF(I2541="V2H",MIN(MAX(0,H2541),7.4,MAX(0,(M2541-P2541)*40)*0.95),0)</f>
        <v/>
      </c>
      <c r="L2541" s="12">
        <f>IF(E2541=0,0,MAX(0,H2541-K2541))</f>
        <v/>
      </c>
      <c r="M2541" s="13">
        <f>M2540+J2540/40-IF(I2540="V2H",K2540/(0.95*40),0)-IF(E2541=0,IF(E2540=1,IF(D2541=1,30,40)*0.18/(2*40),0),0)-IF(E2541=1,IF(E2540=0,IF(D2541=1,30,40)*0.18/(2*40),0),0)</f>
        <v/>
      </c>
      <c r="N2541" s="14" t="n">
        <v>0.15</v>
      </c>
      <c r="O2541" s="15">
        <f>K2541*N2541</f>
        <v/>
      </c>
      <c r="P2541">
        <f>IF(E2541=0,0.3,IF(D2541=1,IF(C2541&gt;=Params!$B$13-3,IF(C2541&lt;Params!$B$13,Params!$B$20,0.3),0.3),IF(C2541&gt;=Params!$B$15-3,IF(C2541&lt;Params!$B$15,Params!$B$21,0.3),0.3)))</f>
        <v/>
      </c>
    </row>
    <row r="2542" ht="15" customHeight="1" s="1">
      <c r="A2542" s="9" t="n">
        <v>2539</v>
      </c>
      <c r="B2542" s="6" t="inlineStr">
        <is>
          <t>16/04</t>
        </is>
      </c>
      <c r="C2542" s="6" t="n">
        <v>18</v>
      </c>
      <c r="D2542" s="6" t="n">
        <v>0</v>
      </c>
      <c r="E2542" s="10">
        <f>IF(D2542=1, IF(OR(C2542&lt;10, C2542&gt;=15),1,0), IF(OR(C2542&lt;7, C2542&gt;=18),1,0))</f>
        <v/>
      </c>
      <c r="F2542" s="11" t="n">
        <v>0.097</v>
      </c>
      <c r="G2542" s="12">
        <f>0.03*8</f>
        <v/>
      </c>
      <c r="H2542" s="12">
        <f>F2542-G2542</f>
        <v/>
      </c>
      <c r="I2542" s="10">
        <f>IF(E2542=0,"Fora",IF(E2541=0,"Carg xar",IF(H2542&lt;0,IF(M2542&lt;0.9,"Carg FV","Stby"),IF(M2542&gt;P2542,"V2H",IF(M2542&lt;0.9,"Carg xar","Stby")))))</f>
        <v/>
      </c>
      <c r="J2542" s="12">
        <f>IF(OR(I2542="Carg FV",I2542="Carg xar"),MIN(IF(I2542="Carg FV",ABS(H2542),7.4),7.4,MAX(0,(0.9-M2542)*40)*0.95),0)</f>
        <v/>
      </c>
      <c r="K2542" s="12">
        <f>IF(I2542="V2H",MIN(MAX(0,H2542),7.4,MAX(0,(M2542-P2542)*40)*0.95),0)</f>
        <v/>
      </c>
      <c r="L2542" s="12">
        <f>IF(E2542=0,0,MAX(0,H2542-K2542))</f>
        <v/>
      </c>
      <c r="M2542" s="13">
        <f>M2541+J2541/40-IF(I2541="V2H",K2541/(0.95*40),0)-IF(E2542=0,IF(E2541=1,IF(D2542=1,30,40)*0.18/(2*40),0),0)-IF(E2542=1,IF(E2541=0,IF(D2542=1,30,40)*0.18/(2*40),0),0)</f>
        <v/>
      </c>
      <c r="N2542" s="14" t="n">
        <v>0.2</v>
      </c>
      <c r="O2542" s="15">
        <f>K2542*N2542</f>
        <v/>
      </c>
      <c r="P2542">
        <f>IF(E2542=0,0.3,IF(D2542=1,IF(C2542&gt;=Params!$B$13-3,IF(C2542&lt;Params!$B$13,Params!$B$20,0.3),0.3),IF(C2542&gt;=Params!$B$15-3,IF(C2542&lt;Params!$B$15,Params!$B$21,0.3),0.3)))</f>
        <v/>
      </c>
    </row>
    <row r="2543" ht="15" customHeight="1" s="1">
      <c r="A2543" s="9" t="n">
        <v>2540</v>
      </c>
      <c r="B2543" s="6" t="inlineStr">
        <is>
          <t>16/04</t>
        </is>
      </c>
      <c r="C2543" s="6" t="n">
        <v>19</v>
      </c>
      <c r="D2543" s="6" t="n">
        <v>0</v>
      </c>
      <c r="E2543" s="10">
        <f>IF(D2543=1, IF(OR(C2543&lt;10, C2543&gt;=15),1,0), IF(OR(C2543&lt;7, C2543&gt;=18),1,0))</f>
        <v/>
      </c>
      <c r="F2543" s="11" t="n">
        <v>0.065</v>
      </c>
      <c r="G2543" s="12">
        <f>0*8</f>
        <v/>
      </c>
      <c r="H2543" s="12">
        <f>F2543-G2543</f>
        <v/>
      </c>
      <c r="I2543" s="10">
        <f>IF(E2543=0,"Fora",IF(E2542=0,"Carg xar",IF(H2543&lt;0,IF(M2543&lt;0.9,"Carg FV","Stby"),IF(M2543&gt;P2543,"V2H",IF(M2543&lt;0.9,"Carg xar","Stby")))))</f>
        <v/>
      </c>
      <c r="J2543" s="12">
        <f>IF(OR(I2543="Carg FV",I2543="Carg xar"),MIN(IF(I2543="Carg FV",ABS(H2543),7.4),7.4,MAX(0,(0.9-M2543)*40)*0.95),0)</f>
        <v/>
      </c>
      <c r="K2543" s="12">
        <f>IF(I2543="V2H",MIN(MAX(0,H2543),7.4,MAX(0,(M2543-P2543)*40)*0.95),0)</f>
        <v/>
      </c>
      <c r="L2543" s="12">
        <f>IF(E2543=0,0,MAX(0,H2543-K2543))</f>
        <v/>
      </c>
      <c r="M2543" s="13">
        <f>M2542+J2542/40-IF(I2542="V2H",K2542/(0.95*40),0)-IF(E2543=0,IF(E2542=1,IF(D2543=1,30,40)*0.18/(2*40),0),0)-IF(E2543=1,IF(E2542=0,IF(D2543=1,30,40)*0.18/(2*40),0),0)</f>
        <v/>
      </c>
      <c r="N2543" s="14" t="n">
        <v>0.2</v>
      </c>
      <c r="O2543" s="15">
        <f>K2543*N2543</f>
        <v/>
      </c>
      <c r="P2543">
        <f>IF(E2543=0,0.3,IF(D2543=1,IF(C2543&gt;=Params!$B$13-3,IF(C2543&lt;Params!$B$13,Params!$B$20,0.3),0.3),IF(C2543&gt;=Params!$B$15-3,IF(C2543&lt;Params!$B$15,Params!$B$21,0.3),0.3)))</f>
        <v/>
      </c>
    </row>
    <row r="2544" ht="15" customHeight="1" s="1">
      <c r="A2544" s="9" t="n">
        <v>2541</v>
      </c>
      <c r="B2544" s="6" t="inlineStr">
        <is>
          <t>16/04</t>
        </is>
      </c>
      <c r="C2544" s="6" t="n">
        <v>20</v>
      </c>
      <c r="D2544" s="6" t="n">
        <v>0</v>
      </c>
      <c r="E2544" s="10">
        <f>IF(D2544=1, IF(OR(C2544&lt;10, C2544&gt;=15),1,0), IF(OR(C2544&lt;7, C2544&gt;=18),1,0))</f>
        <v/>
      </c>
      <c r="F2544" s="11" t="n">
        <v>2.73</v>
      </c>
      <c r="G2544" s="12">
        <f>0*8</f>
        <v/>
      </c>
      <c r="H2544" s="12">
        <f>F2544-G2544</f>
        <v/>
      </c>
      <c r="I2544" s="10">
        <f>IF(E2544=0,"Fora",IF(E2543=0,"Carg xar",IF(H2544&lt;0,IF(M2544&lt;0.9,"Carg FV","Stby"),IF(M2544&gt;P2544,"V2H",IF(M2544&lt;0.9,"Carg xar","Stby")))))</f>
        <v/>
      </c>
      <c r="J2544" s="12">
        <f>IF(OR(I2544="Carg FV",I2544="Carg xar"),MIN(IF(I2544="Carg FV",ABS(H2544),7.4),7.4,MAX(0,(0.9-M2544)*40)*0.95),0)</f>
        <v/>
      </c>
      <c r="K2544" s="12">
        <f>IF(I2544="V2H",MIN(MAX(0,H2544),7.4,MAX(0,(M2544-P2544)*40)*0.95),0)</f>
        <v/>
      </c>
      <c r="L2544" s="12">
        <f>IF(E2544=0,0,MAX(0,H2544-K2544))</f>
        <v/>
      </c>
      <c r="M2544" s="13">
        <f>M2543+J2543/40-IF(I2543="V2H",K2543/(0.95*40),0)-IF(E2544=0,IF(E2543=1,IF(D2544=1,30,40)*0.18/(2*40),0),0)-IF(E2544=1,IF(E2543=0,IF(D2544=1,30,40)*0.18/(2*40),0),0)</f>
        <v/>
      </c>
      <c r="N2544" s="14" t="n">
        <v>0.2</v>
      </c>
      <c r="O2544" s="15">
        <f>K2544*N2544</f>
        <v/>
      </c>
      <c r="P2544">
        <f>IF(E2544=0,0.3,IF(D2544=1,IF(C2544&gt;=Params!$B$13-3,IF(C2544&lt;Params!$B$13,Params!$B$20,0.3),0.3),IF(C2544&gt;=Params!$B$15-3,IF(C2544&lt;Params!$B$15,Params!$B$21,0.3),0.3)))</f>
        <v/>
      </c>
    </row>
    <row r="2545" ht="15" customHeight="1" s="1">
      <c r="A2545" s="9" t="n">
        <v>2542</v>
      </c>
      <c r="B2545" s="6" t="inlineStr">
        <is>
          <t>16/04</t>
        </is>
      </c>
      <c r="C2545" s="6" t="n">
        <v>21</v>
      </c>
      <c r="D2545" s="6" t="n">
        <v>0</v>
      </c>
      <c r="E2545" s="10">
        <f>IF(D2545=1, IF(OR(C2545&lt;10, C2545&gt;=15),1,0), IF(OR(C2545&lt;7, C2545&gt;=18),1,0))</f>
        <v/>
      </c>
      <c r="F2545" s="11" t="n">
        <v>2.402</v>
      </c>
      <c r="G2545" s="12">
        <f>0*8</f>
        <v/>
      </c>
      <c r="H2545" s="12">
        <f>F2545-G2545</f>
        <v/>
      </c>
      <c r="I2545" s="10">
        <f>IF(E2545=0,"Fora",IF(E2544=0,"Carg xar",IF(H2545&lt;0,IF(M2545&lt;0.9,"Carg FV","Stby"),IF(M2545&gt;P2545,"V2H",IF(M2545&lt;0.9,"Carg xar","Stby")))))</f>
        <v/>
      </c>
      <c r="J2545" s="12">
        <f>IF(OR(I2545="Carg FV",I2545="Carg xar"),MIN(IF(I2545="Carg FV",ABS(H2545),7.4),7.4,MAX(0,(0.9-M2545)*40)*0.95),0)</f>
        <v/>
      </c>
      <c r="K2545" s="12">
        <f>IF(I2545="V2H",MIN(MAX(0,H2545),7.4,MAX(0,(M2545-P2545)*40)*0.95),0)</f>
        <v/>
      </c>
      <c r="L2545" s="12">
        <f>IF(E2545=0,0,MAX(0,H2545-K2545))</f>
        <v/>
      </c>
      <c r="M2545" s="13">
        <f>M2544+J2544/40-IF(I2544="V2H",K2544/(0.95*40),0)-IF(E2545=0,IF(E2544=1,IF(D2545=1,30,40)*0.18/(2*40),0),0)-IF(E2545=1,IF(E2544=0,IF(D2545=1,30,40)*0.18/(2*40),0),0)</f>
        <v/>
      </c>
      <c r="N2545" s="14" t="n">
        <v>0.2</v>
      </c>
      <c r="O2545" s="15">
        <f>K2545*N2545</f>
        <v/>
      </c>
      <c r="P2545">
        <f>IF(E2545=0,0.3,IF(D2545=1,IF(C2545&gt;=Params!$B$13-3,IF(C2545&lt;Params!$B$13,Params!$B$20,0.3),0.3),IF(C2545&gt;=Params!$B$15-3,IF(C2545&lt;Params!$B$15,Params!$B$21,0.3),0.3)))</f>
        <v/>
      </c>
    </row>
    <row r="2546" ht="15" customHeight="1" s="1">
      <c r="A2546" s="9" t="n">
        <v>2543</v>
      </c>
      <c r="B2546" s="6" t="inlineStr">
        <is>
          <t>16/04</t>
        </is>
      </c>
      <c r="C2546" s="6" t="n">
        <v>22</v>
      </c>
      <c r="D2546" s="6" t="n">
        <v>0</v>
      </c>
      <c r="E2546" s="10">
        <f>IF(D2546=1, IF(OR(C2546&lt;10, C2546&gt;=15),1,0), IF(OR(C2546&lt;7, C2546&gt;=18),1,0))</f>
        <v/>
      </c>
      <c r="F2546" s="11" t="n">
        <v>2.566</v>
      </c>
      <c r="G2546" s="12">
        <f>0*8</f>
        <v/>
      </c>
      <c r="H2546" s="12">
        <f>F2546-G2546</f>
        <v/>
      </c>
      <c r="I2546" s="10">
        <f>IF(E2546=0,"Fora",IF(E2545=0,"Carg xar",IF(H2546&lt;0,IF(M2546&lt;0.9,"Carg FV","Stby"),IF(M2546&gt;P2546,"V2H",IF(M2546&lt;0.9,"Carg xar","Stby")))))</f>
        <v/>
      </c>
      <c r="J2546" s="12">
        <f>IF(OR(I2546="Carg FV",I2546="Carg xar"),MIN(IF(I2546="Carg FV",ABS(H2546),7.4),7.4,MAX(0,(0.9-M2546)*40)*0.95),0)</f>
        <v/>
      </c>
      <c r="K2546" s="12">
        <f>IF(I2546="V2H",MIN(MAX(0,H2546),7.4,MAX(0,(M2546-P2546)*40)*0.95),0)</f>
        <v/>
      </c>
      <c r="L2546" s="12">
        <f>IF(E2546=0,0,MAX(0,H2546-K2546))</f>
        <v/>
      </c>
      <c r="M2546" s="13">
        <f>M2545+J2545/40-IF(I2545="V2H",K2545/(0.95*40),0)-IF(E2546=0,IF(E2545=1,IF(D2546=1,30,40)*0.18/(2*40),0),0)-IF(E2546=1,IF(E2545=0,IF(D2546=1,30,40)*0.18/(2*40),0),0)</f>
        <v/>
      </c>
      <c r="N2546" s="14" t="n">
        <v>0.15</v>
      </c>
      <c r="O2546" s="15">
        <f>K2546*N2546</f>
        <v/>
      </c>
      <c r="P2546">
        <f>IF(E2546=0,0.3,IF(D2546=1,IF(C2546&gt;=Params!$B$13-3,IF(C2546&lt;Params!$B$13,Params!$B$20,0.3),0.3),IF(C2546&gt;=Params!$B$15-3,IF(C2546&lt;Params!$B$15,Params!$B$21,0.3),0.3)))</f>
        <v/>
      </c>
    </row>
    <row r="2547" ht="15" customHeight="1" s="1">
      <c r="A2547" s="9" t="n">
        <v>2544</v>
      </c>
      <c r="B2547" s="6" t="inlineStr">
        <is>
          <t>16/04</t>
        </is>
      </c>
      <c r="C2547" s="6" t="n">
        <v>23</v>
      </c>
      <c r="D2547" s="6" t="n">
        <v>0</v>
      </c>
      <c r="E2547" s="10">
        <f>IF(D2547=1, IF(OR(C2547&lt;10, C2547&gt;=15),1,0), IF(OR(C2547&lt;7, C2547&gt;=18),1,0))</f>
        <v/>
      </c>
      <c r="F2547" s="11" t="n">
        <v>2.459</v>
      </c>
      <c r="G2547" s="12">
        <f>0*8</f>
        <v/>
      </c>
      <c r="H2547" s="12">
        <f>F2547-G2547</f>
        <v/>
      </c>
      <c r="I2547" s="10">
        <f>IF(E2547=0,"Fora",IF(E2546=0,"Carg xar",IF(H2547&lt;0,IF(M2547&lt;0.9,"Carg FV","Stby"),IF(M2547&gt;P2547,"V2H",IF(M2547&lt;0.9,"Carg xar","Stby")))))</f>
        <v/>
      </c>
      <c r="J2547" s="12">
        <f>IF(OR(I2547="Carg FV",I2547="Carg xar"),MIN(IF(I2547="Carg FV",ABS(H2547),7.4),7.4,MAX(0,(0.9-M2547)*40)*0.95),0)</f>
        <v/>
      </c>
      <c r="K2547" s="12">
        <f>IF(I2547="V2H",MIN(MAX(0,H2547),7.4,MAX(0,(M2547-P2547)*40)*0.95),0)</f>
        <v/>
      </c>
      <c r="L2547" s="12">
        <f>IF(E2547=0,0,MAX(0,H2547-K2547))</f>
        <v/>
      </c>
      <c r="M2547" s="13">
        <f>M2546+J2546/40-IF(I2546="V2H",K2546/(0.95*40),0)-IF(E2547=0,IF(E2546=1,IF(D2547=1,30,40)*0.18/(2*40),0),0)-IF(E2547=1,IF(E2546=0,IF(D2547=1,30,40)*0.18/(2*40),0),0)</f>
        <v/>
      </c>
      <c r="N2547" s="14" t="n">
        <v>0.15</v>
      </c>
      <c r="O2547" s="15">
        <f>K2547*N2547</f>
        <v/>
      </c>
      <c r="P2547">
        <f>IF(E2547=0,0.3,IF(D2547=1,IF(C2547&gt;=Params!$B$13-3,IF(C2547&lt;Params!$B$13,Params!$B$20,0.3),0.3),IF(C2547&gt;=Params!$B$15-3,IF(C2547&lt;Params!$B$15,Params!$B$21,0.3),0.3)))</f>
        <v/>
      </c>
    </row>
    <row r="2548" ht="15" customHeight="1" s="1">
      <c r="A2548" s="9" t="n">
        <v>2545</v>
      </c>
      <c r="B2548" s="6" t="inlineStr">
        <is>
          <t>17/04</t>
        </is>
      </c>
      <c r="C2548" s="6" t="n">
        <v>0</v>
      </c>
      <c r="D2548" s="6" t="n">
        <v>0</v>
      </c>
      <c r="E2548" s="10">
        <f>IF(D2548=1, IF(OR(C2548&lt;10, C2548&gt;=15),1,0), IF(OR(C2548&lt;7, C2548&gt;=18),1,0))</f>
        <v/>
      </c>
      <c r="F2548" s="11" t="n">
        <v>2.37</v>
      </c>
      <c r="G2548" s="12">
        <f>0*8</f>
        <v/>
      </c>
      <c r="H2548" s="12">
        <f>F2548-G2548</f>
        <v/>
      </c>
      <c r="I2548" s="10">
        <f>IF(E2548=0,"Fora",IF(E2547=0,"Carg xar",IF(H2548&lt;0,IF(M2548&lt;0.9,"Carg FV","Stby"),IF(M2548&gt;P2548,"V2H",IF(M2548&lt;0.9,"Carg xar","Stby")))))</f>
        <v/>
      </c>
      <c r="J2548" s="12">
        <f>IF(OR(I2548="Carg FV",I2548="Carg xar"),MIN(IF(I2548="Carg FV",ABS(H2548),7.4),7.4,MAX(0,(0.9-M2548)*40)*0.95),0)</f>
        <v/>
      </c>
      <c r="K2548" s="12">
        <f>IF(I2548="V2H",MIN(MAX(0,H2548),7.4,MAX(0,(M2548-P2548)*40)*0.95),0)</f>
        <v/>
      </c>
      <c r="L2548" s="12">
        <f>IF(E2548=0,0,MAX(0,H2548-K2548))</f>
        <v/>
      </c>
      <c r="M2548" s="13">
        <f>M2547+J2547/40-IF(I2547="V2H",K2547/(0.95*40),0)-IF(E2548=0,IF(E2547=1,IF(D2548=1,30,40)*0.18/(2*40),0),0)-IF(E2548=1,IF(E2547=0,IF(D2548=1,30,40)*0.18/(2*40),0),0)</f>
        <v/>
      </c>
      <c r="N2548" s="14" t="n">
        <v>0.09</v>
      </c>
      <c r="O2548" s="15">
        <f>K2548*N2548</f>
        <v/>
      </c>
      <c r="P2548">
        <f>IF(E2548=0,0.3,IF(D2548=1,IF(C2548&gt;=Params!$B$13-3,IF(C2548&lt;Params!$B$13,Params!$B$20,0.3),0.3),IF(C2548&gt;=Params!$B$15-3,IF(C2548&lt;Params!$B$15,Params!$B$21,0.3),0.3)))</f>
        <v/>
      </c>
    </row>
    <row r="2549" ht="15" customHeight="1" s="1">
      <c r="A2549" s="9" t="n">
        <v>2546</v>
      </c>
      <c r="B2549" s="6" t="inlineStr">
        <is>
          <t>17/04</t>
        </is>
      </c>
      <c r="C2549" s="6" t="n">
        <v>1</v>
      </c>
      <c r="D2549" s="6" t="n">
        <v>0</v>
      </c>
      <c r="E2549" s="10">
        <f>IF(D2549=1, IF(OR(C2549&lt;10, C2549&gt;=15),1,0), IF(OR(C2549&lt;7, C2549&gt;=18),1,0))</f>
        <v/>
      </c>
      <c r="F2549" s="11" t="n">
        <v>2.061</v>
      </c>
      <c r="G2549" s="12">
        <f>0*8</f>
        <v/>
      </c>
      <c r="H2549" s="12">
        <f>F2549-G2549</f>
        <v/>
      </c>
      <c r="I2549" s="10">
        <f>IF(E2549=0,"Fora",IF(E2548=0,"Carg xar",IF(H2549&lt;0,IF(M2549&lt;0.9,"Carg FV","Stby"),IF(M2549&gt;P2549,"V2H",IF(M2549&lt;0.9,"Carg xar","Stby")))))</f>
        <v/>
      </c>
      <c r="J2549" s="12">
        <f>IF(OR(I2549="Carg FV",I2549="Carg xar"),MIN(IF(I2549="Carg FV",ABS(H2549),7.4),7.4,MAX(0,(0.9-M2549)*40)*0.95),0)</f>
        <v/>
      </c>
      <c r="K2549" s="12">
        <f>IF(I2549="V2H",MIN(MAX(0,H2549),7.4,MAX(0,(M2549-P2549)*40)*0.95),0)</f>
        <v/>
      </c>
      <c r="L2549" s="12">
        <f>IF(E2549=0,0,MAX(0,H2549-K2549))</f>
        <v/>
      </c>
      <c r="M2549" s="13">
        <f>M2548+J2548/40-IF(I2548="V2H",K2548/(0.95*40),0)-IF(E2549=0,IF(E2548=1,IF(D2549=1,30,40)*0.18/(2*40),0),0)-IF(E2549=1,IF(E2548=0,IF(D2549=1,30,40)*0.18/(2*40),0),0)</f>
        <v/>
      </c>
      <c r="N2549" s="14" t="n">
        <v>0.09</v>
      </c>
      <c r="O2549" s="15">
        <f>K2549*N2549</f>
        <v/>
      </c>
      <c r="P2549">
        <f>IF(E2549=0,0.3,IF(D2549=1,IF(C2549&gt;=Params!$B$13-3,IF(C2549&lt;Params!$B$13,Params!$B$20,0.3),0.3),IF(C2549&gt;=Params!$B$15-3,IF(C2549&lt;Params!$B$15,Params!$B$21,0.3),0.3)))</f>
        <v/>
      </c>
    </row>
    <row r="2550" ht="15" customHeight="1" s="1">
      <c r="A2550" s="9" t="n">
        <v>2547</v>
      </c>
      <c r="B2550" s="6" t="inlineStr">
        <is>
          <t>17/04</t>
        </is>
      </c>
      <c r="C2550" s="6" t="n">
        <v>2</v>
      </c>
      <c r="D2550" s="6" t="n">
        <v>0</v>
      </c>
      <c r="E2550" s="10">
        <f>IF(D2550=1, IF(OR(C2550&lt;10, C2550&gt;=15),1,0), IF(OR(C2550&lt;7, C2550&gt;=18),1,0))</f>
        <v/>
      </c>
      <c r="F2550" s="11" t="n">
        <v>1.683</v>
      </c>
      <c r="G2550" s="12">
        <f>0*8</f>
        <v/>
      </c>
      <c r="H2550" s="12">
        <f>F2550-G2550</f>
        <v/>
      </c>
      <c r="I2550" s="10">
        <f>IF(E2550=0,"Fora",IF(E2549=0,"Carg xar",IF(H2550&lt;0,IF(M2550&lt;0.9,"Carg FV","Stby"),IF(M2550&gt;P2550,"V2H",IF(M2550&lt;0.9,"Carg xar","Stby")))))</f>
        <v/>
      </c>
      <c r="J2550" s="12">
        <f>IF(OR(I2550="Carg FV",I2550="Carg xar"),MIN(IF(I2550="Carg FV",ABS(H2550),7.4),7.4,MAX(0,(0.9-M2550)*40)*0.95),0)</f>
        <v/>
      </c>
      <c r="K2550" s="12">
        <f>IF(I2550="V2H",MIN(MAX(0,H2550),7.4,MAX(0,(M2550-P2550)*40)*0.95),0)</f>
        <v/>
      </c>
      <c r="L2550" s="12">
        <f>IF(E2550=0,0,MAX(0,H2550-K2550))</f>
        <v/>
      </c>
      <c r="M2550" s="13">
        <f>M2549+J2549/40-IF(I2549="V2H",K2549/(0.95*40),0)-IF(E2550=0,IF(E2549=1,IF(D2550=1,30,40)*0.18/(2*40),0),0)-IF(E2550=1,IF(E2549=0,IF(D2550=1,30,40)*0.18/(2*40),0),0)</f>
        <v/>
      </c>
      <c r="N2550" s="14" t="n">
        <v>0.09</v>
      </c>
      <c r="O2550" s="15">
        <f>K2550*N2550</f>
        <v/>
      </c>
      <c r="P2550">
        <f>IF(E2550=0,0.3,IF(D2550=1,IF(C2550&gt;=Params!$B$13-3,IF(C2550&lt;Params!$B$13,Params!$B$20,0.3),0.3),IF(C2550&gt;=Params!$B$15-3,IF(C2550&lt;Params!$B$15,Params!$B$21,0.3),0.3)))</f>
        <v/>
      </c>
    </row>
    <row r="2551" ht="15" customHeight="1" s="1">
      <c r="A2551" s="9" t="n">
        <v>2548</v>
      </c>
      <c r="B2551" s="6" t="inlineStr">
        <is>
          <t>17/04</t>
        </is>
      </c>
      <c r="C2551" s="6" t="n">
        <v>3</v>
      </c>
      <c r="D2551" s="6" t="n">
        <v>0</v>
      </c>
      <c r="E2551" s="10">
        <f>IF(D2551=1, IF(OR(C2551&lt;10, C2551&gt;=15),1,0), IF(OR(C2551&lt;7, C2551&gt;=18),1,0))</f>
        <v/>
      </c>
      <c r="F2551" s="11" t="n">
        <v>2.332</v>
      </c>
      <c r="G2551" s="12">
        <f>0*8</f>
        <v/>
      </c>
      <c r="H2551" s="12">
        <f>F2551-G2551</f>
        <v/>
      </c>
      <c r="I2551" s="10">
        <f>IF(E2551=0,"Fora",IF(E2550=0,"Carg xar",IF(H2551&lt;0,IF(M2551&lt;0.9,"Carg FV","Stby"),IF(M2551&gt;P2551,"V2H",IF(M2551&lt;0.9,"Carg xar","Stby")))))</f>
        <v/>
      </c>
      <c r="J2551" s="12">
        <f>IF(OR(I2551="Carg FV",I2551="Carg xar"),MIN(IF(I2551="Carg FV",ABS(H2551),7.4),7.4,MAX(0,(0.9-M2551)*40)*0.95),0)</f>
        <v/>
      </c>
      <c r="K2551" s="12">
        <f>IF(I2551="V2H",MIN(MAX(0,H2551),7.4,MAX(0,(M2551-P2551)*40)*0.95),0)</f>
        <v/>
      </c>
      <c r="L2551" s="12">
        <f>IF(E2551=0,0,MAX(0,H2551-K2551))</f>
        <v/>
      </c>
      <c r="M2551" s="13">
        <f>M2550+J2550/40-IF(I2550="V2H",K2550/(0.95*40),0)-IF(E2551=0,IF(E2550=1,IF(D2551=1,30,40)*0.18/(2*40),0),0)-IF(E2551=1,IF(E2550=0,IF(D2551=1,30,40)*0.18/(2*40),0),0)</f>
        <v/>
      </c>
      <c r="N2551" s="14" t="n">
        <v>0.09</v>
      </c>
      <c r="O2551" s="15">
        <f>K2551*N2551</f>
        <v/>
      </c>
      <c r="P2551">
        <f>IF(E2551=0,0.3,IF(D2551=1,IF(C2551&gt;=Params!$B$13-3,IF(C2551&lt;Params!$B$13,Params!$B$20,0.3),0.3),IF(C2551&gt;=Params!$B$15-3,IF(C2551&lt;Params!$B$15,Params!$B$21,0.3),0.3)))</f>
        <v/>
      </c>
    </row>
    <row r="2552" ht="15" customHeight="1" s="1">
      <c r="A2552" s="9" t="n">
        <v>2549</v>
      </c>
      <c r="B2552" s="6" t="inlineStr">
        <is>
          <t>17/04</t>
        </is>
      </c>
      <c r="C2552" s="6" t="n">
        <v>4</v>
      </c>
      <c r="D2552" s="6" t="n">
        <v>0</v>
      </c>
      <c r="E2552" s="10">
        <f>IF(D2552=1, IF(OR(C2552&lt;10, C2552&gt;=15),1,0), IF(OR(C2552&lt;7, C2552&gt;=18),1,0))</f>
        <v/>
      </c>
      <c r="F2552" s="11" t="n">
        <v>2.627</v>
      </c>
      <c r="G2552" s="12">
        <f>0*8</f>
        <v/>
      </c>
      <c r="H2552" s="12">
        <f>F2552-G2552</f>
        <v/>
      </c>
      <c r="I2552" s="10">
        <f>IF(E2552=0,"Fora",IF(E2551=0,"Carg xar",IF(H2552&lt;0,IF(M2552&lt;0.9,"Carg FV","Stby"),IF(M2552&gt;P2552,"V2H",IF(M2552&lt;0.9,"Carg xar","Stby")))))</f>
        <v/>
      </c>
      <c r="J2552" s="12">
        <f>IF(OR(I2552="Carg FV",I2552="Carg xar"),MIN(IF(I2552="Carg FV",ABS(H2552),7.4),7.4,MAX(0,(0.9-M2552)*40)*0.95),0)</f>
        <v/>
      </c>
      <c r="K2552" s="12">
        <f>IF(I2552="V2H",MIN(MAX(0,H2552),7.4,MAX(0,(M2552-P2552)*40)*0.95),0)</f>
        <v/>
      </c>
      <c r="L2552" s="12">
        <f>IF(E2552=0,0,MAX(0,H2552-K2552))</f>
        <v/>
      </c>
      <c r="M2552" s="13">
        <f>M2551+J2551/40-IF(I2551="V2H",K2551/(0.95*40),0)-IF(E2552=0,IF(E2551=1,IF(D2552=1,30,40)*0.18/(2*40),0),0)-IF(E2552=1,IF(E2551=0,IF(D2552=1,30,40)*0.18/(2*40),0),0)</f>
        <v/>
      </c>
      <c r="N2552" s="14" t="n">
        <v>0.09</v>
      </c>
      <c r="O2552" s="15">
        <f>K2552*N2552</f>
        <v/>
      </c>
      <c r="P2552">
        <f>IF(E2552=0,0.3,IF(D2552=1,IF(C2552&gt;=Params!$B$13-3,IF(C2552&lt;Params!$B$13,Params!$B$20,0.3),0.3),IF(C2552&gt;=Params!$B$15-3,IF(C2552&lt;Params!$B$15,Params!$B$21,0.3),0.3)))</f>
        <v/>
      </c>
    </row>
    <row r="2553" ht="15" customHeight="1" s="1">
      <c r="A2553" s="9" t="n">
        <v>2550</v>
      </c>
      <c r="B2553" s="6" t="inlineStr">
        <is>
          <t>17/04</t>
        </is>
      </c>
      <c r="C2553" s="6" t="n">
        <v>5</v>
      </c>
      <c r="D2553" s="6" t="n">
        <v>0</v>
      </c>
      <c r="E2553" s="10">
        <f>IF(D2553=1, IF(OR(C2553&lt;10, C2553&gt;=15),1,0), IF(OR(C2553&lt;7, C2553&gt;=18),1,0))</f>
        <v/>
      </c>
      <c r="F2553" s="11" t="n">
        <v>2.505</v>
      </c>
      <c r="G2553" s="12">
        <f>0*8</f>
        <v/>
      </c>
      <c r="H2553" s="12">
        <f>F2553-G2553</f>
        <v/>
      </c>
      <c r="I2553" s="10">
        <f>IF(E2553=0,"Fora",IF(E2552=0,"Carg xar",IF(H2553&lt;0,IF(M2553&lt;0.9,"Carg FV","Stby"),IF(M2553&gt;P2553,"V2H",IF(M2553&lt;0.9,"Carg xar","Stby")))))</f>
        <v/>
      </c>
      <c r="J2553" s="12">
        <f>IF(OR(I2553="Carg FV",I2553="Carg xar"),MIN(IF(I2553="Carg FV",ABS(H2553),7.4),7.4,MAX(0,(0.9-M2553)*40)*0.95),0)</f>
        <v/>
      </c>
      <c r="K2553" s="12">
        <f>IF(I2553="V2H",MIN(MAX(0,H2553),7.4,MAX(0,(M2553-P2553)*40)*0.95),0)</f>
        <v/>
      </c>
      <c r="L2553" s="12">
        <f>IF(E2553=0,0,MAX(0,H2553-K2553))</f>
        <v/>
      </c>
      <c r="M2553" s="13">
        <f>M2552+J2552/40-IF(I2552="V2H",K2552/(0.95*40),0)-IF(E2553=0,IF(E2552=1,IF(D2553=1,30,40)*0.18/(2*40),0),0)-IF(E2553=1,IF(E2552=0,IF(D2553=1,30,40)*0.18/(2*40),0),0)</f>
        <v/>
      </c>
      <c r="N2553" s="14" t="n">
        <v>0.09</v>
      </c>
      <c r="O2553" s="15">
        <f>K2553*N2553</f>
        <v/>
      </c>
      <c r="P2553">
        <f>IF(E2553=0,0.3,IF(D2553=1,IF(C2553&gt;=Params!$B$13-3,IF(C2553&lt;Params!$B$13,Params!$B$20,0.3),0.3),IF(C2553&gt;=Params!$B$15-3,IF(C2553&lt;Params!$B$15,Params!$B$21,0.3),0.3)))</f>
        <v/>
      </c>
    </row>
    <row r="2554" ht="15" customHeight="1" s="1">
      <c r="A2554" s="9" t="n">
        <v>2551</v>
      </c>
      <c r="B2554" s="6" t="inlineStr">
        <is>
          <t>17/04</t>
        </is>
      </c>
      <c r="C2554" s="6" t="n">
        <v>6</v>
      </c>
      <c r="D2554" s="6" t="n">
        <v>0</v>
      </c>
      <c r="E2554" s="10">
        <f>IF(D2554=1, IF(OR(C2554&lt;10, C2554&gt;=15),1,0), IF(OR(C2554&lt;7, C2554&gt;=18),1,0))</f>
        <v/>
      </c>
      <c r="F2554" s="11" t="n">
        <v>2.448</v>
      </c>
      <c r="G2554" s="12">
        <f>0*8</f>
        <v/>
      </c>
      <c r="H2554" s="12">
        <f>F2554-G2554</f>
        <v/>
      </c>
      <c r="I2554" s="10">
        <f>IF(E2554=0,"Fora",IF(E2553=0,"Carg xar",IF(H2554&lt;0,IF(M2554&lt;0.9,"Carg FV","Stby"),IF(M2554&gt;P2554,"V2H",IF(M2554&lt;0.9,"Carg xar","Stby")))))</f>
        <v/>
      </c>
      <c r="J2554" s="12">
        <f>IF(OR(I2554="Carg FV",I2554="Carg xar"),MIN(IF(I2554="Carg FV",ABS(H2554),7.4),7.4,MAX(0,(0.9-M2554)*40)*0.95),0)</f>
        <v/>
      </c>
      <c r="K2554" s="12">
        <f>IF(I2554="V2H",MIN(MAX(0,H2554),7.4,MAX(0,(M2554-P2554)*40)*0.95),0)</f>
        <v/>
      </c>
      <c r="L2554" s="12">
        <f>IF(E2554=0,0,MAX(0,H2554-K2554))</f>
        <v/>
      </c>
      <c r="M2554" s="13">
        <f>M2553+J2553/40-IF(I2553="V2H",K2553/(0.95*40),0)-IF(E2554=0,IF(E2553=1,IF(D2554=1,30,40)*0.18/(2*40),0),0)-IF(E2554=1,IF(E2553=0,IF(D2554=1,30,40)*0.18/(2*40),0),0)</f>
        <v/>
      </c>
      <c r="N2554" s="14" t="n">
        <v>0.09</v>
      </c>
      <c r="O2554" s="15">
        <f>K2554*N2554</f>
        <v/>
      </c>
      <c r="P2554">
        <f>IF(E2554=0,0.3,IF(D2554=1,IF(C2554&gt;=Params!$B$13-3,IF(C2554&lt;Params!$B$13,Params!$B$20,0.3),0.3),IF(C2554&gt;=Params!$B$15-3,IF(C2554&lt;Params!$B$15,Params!$B$21,0.3),0.3)))</f>
        <v/>
      </c>
    </row>
    <row r="2555" ht="15" customHeight="1" s="1">
      <c r="A2555" s="9" t="n">
        <v>2552</v>
      </c>
      <c r="B2555" s="6" t="inlineStr">
        <is>
          <t>17/04</t>
        </is>
      </c>
      <c r="C2555" s="6" t="n">
        <v>7</v>
      </c>
      <c r="D2555" s="6" t="n">
        <v>0</v>
      </c>
      <c r="E2555" s="10">
        <f>IF(D2555=1, IF(OR(C2555&lt;10, C2555&gt;=15),1,0), IF(OR(C2555&lt;7, C2555&gt;=18),1,0))</f>
        <v/>
      </c>
      <c r="F2555" s="11" t="n">
        <v>2.406</v>
      </c>
      <c r="G2555" s="12">
        <f>0.08*8</f>
        <v/>
      </c>
      <c r="H2555" s="12">
        <f>F2555-G2555</f>
        <v/>
      </c>
      <c r="I2555" s="10">
        <f>IF(E2555=0,"Fora",IF(E2554=0,"Carg xar",IF(H2555&lt;0,IF(M2555&lt;0.9,"Carg FV","Stby"),IF(M2555&gt;P2555,"V2H",IF(M2555&lt;0.9,"Carg xar","Stby")))))</f>
        <v/>
      </c>
      <c r="J2555" s="12">
        <f>IF(OR(I2555="Carg FV",I2555="Carg xar"),MIN(IF(I2555="Carg FV",ABS(H2555),7.4),7.4,MAX(0,(0.9-M2555)*40)*0.95),0)</f>
        <v/>
      </c>
      <c r="K2555" s="12">
        <f>IF(I2555="V2H",MIN(MAX(0,H2555),7.4,MAX(0,(M2555-P2555)*40)*0.95),0)</f>
        <v/>
      </c>
      <c r="L2555" s="12">
        <f>IF(E2555=0,0,MAX(0,H2555-K2555))</f>
        <v/>
      </c>
      <c r="M2555" s="13">
        <f>M2554+J2554/40-IF(I2554="V2H",K2554/(0.95*40),0)-IF(E2555=0,IF(E2554=1,IF(D2555=1,30,40)*0.18/(2*40),0),0)-IF(E2555=1,IF(E2554=0,IF(D2555=1,30,40)*0.18/(2*40),0),0)</f>
        <v/>
      </c>
      <c r="N2555" s="14" t="n">
        <v>0.09</v>
      </c>
      <c r="O2555" s="15">
        <f>K2555*N2555</f>
        <v/>
      </c>
      <c r="P2555">
        <f>IF(E2555=0,0.3,IF(D2555=1,IF(C2555&gt;=Params!$B$13-3,IF(C2555&lt;Params!$B$13,Params!$B$20,0.3),0.3),IF(C2555&gt;=Params!$B$15-3,IF(C2555&lt;Params!$B$15,Params!$B$21,0.3),0.3)))</f>
        <v/>
      </c>
    </row>
    <row r="2556" ht="15" customHeight="1" s="1">
      <c r="A2556" s="9" t="n">
        <v>2553</v>
      </c>
      <c r="B2556" s="6" t="inlineStr">
        <is>
          <t>17/04</t>
        </is>
      </c>
      <c r="C2556" s="6" t="n">
        <v>8</v>
      </c>
      <c r="D2556" s="6" t="n">
        <v>0</v>
      </c>
      <c r="E2556" s="10">
        <f>IF(D2556=1, IF(OR(C2556&lt;10, C2556&gt;=15),1,0), IF(OR(C2556&lt;7, C2556&gt;=18),1,0))</f>
        <v/>
      </c>
      <c r="F2556" s="11" t="n">
        <v>2.437</v>
      </c>
      <c r="G2556" s="12">
        <f>0.22*8</f>
        <v/>
      </c>
      <c r="H2556" s="12">
        <f>F2556-G2556</f>
        <v/>
      </c>
      <c r="I2556" s="10">
        <f>IF(E2556=0,"Fora",IF(E2555=0,"Carg xar",IF(H2556&lt;0,IF(M2556&lt;0.9,"Carg FV","Stby"),IF(M2556&gt;P2556,"V2H",IF(M2556&lt;0.9,"Carg xar","Stby")))))</f>
        <v/>
      </c>
      <c r="J2556" s="12">
        <f>IF(OR(I2556="Carg FV",I2556="Carg xar"),MIN(IF(I2556="Carg FV",ABS(H2556),7.4),7.4,MAX(0,(0.9-M2556)*40)*0.95),0)</f>
        <v/>
      </c>
      <c r="K2556" s="12">
        <f>IF(I2556="V2H",MIN(MAX(0,H2556),7.4,MAX(0,(M2556-P2556)*40)*0.95),0)</f>
        <v/>
      </c>
      <c r="L2556" s="12">
        <f>IF(E2556=0,0,MAX(0,H2556-K2556))</f>
        <v/>
      </c>
      <c r="M2556" s="13">
        <f>M2555+J2555/40-IF(I2555="V2H",K2555/(0.95*40),0)-IF(E2556=0,IF(E2555=1,IF(D2556=1,30,40)*0.18/(2*40),0),0)-IF(E2556=1,IF(E2555=0,IF(D2556=1,30,40)*0.18/(2*40),0),0)</f>
        <v/>
      </c>
      <c r="N2556" s="14" t="n">
        <v>0.15</v>
      </c>
      <c r="O2556" s="15">
        <f>K2556*N2556</f>
        <v/>
      </c>
      <c r="P2556">
        <f>IF(E2556=0,0.3,IF(D2556=1,IF(C2556&gt;=Params!$B$13-3,IF(C2556&lt;Params!$B$13,Params!$B$20,0.3),0.3),IF(C2556&gt;=Params!$B$15-3,IF(C2556&lt;Params!$B$15,Params!$B$21,0.3),0.3)))</f>
        <v/>
      </c>
    </row>
    <row r="2557" ht="15" customHeight="1" s="1">
      <c r="A2557" s="9" t="n">
        <v>2554</v>
      </c>
      <c r="B2557" s="6" t="inlineStr">
        <is>
          <t>17/04</t>
        </is>
      </c>
      <c r="C2557" s="6" t="n">
        <v>9</v>
      </c>
      <c r="D2557" s="6" t="n">
        <v>0</v>
      </c>
      <c r="E2557" s="10">
        <f>IF(D2557=1, IF(OR(C2557&lt;10, C2557&gt;=15),1,0), IF(OR(C2557&lt;7, C2557&gt;=18),1,0))</f>
        <v/>
      </c>
      <c r="F2557" s="11" t="n">
        <v>2.553</v>
      </c>
      <c r="G2557" s="12">
        <f>0.42*8</f>
        <v/>
      </c>
      <c r="H2557" s="12">
        <f>F2557-G2557</f>
        <v/>
      </c>
      <c r="I2557" s="10">
        <f>IF(E2557=0,"Fora",IF(E2556=0,"Carg xar",IF(H2557&lt;0,IF(M2557&lt;0.9,"Carg FV","Stby"),IF(M2557&gt;P2557,"V2H",IF(M2557&lt;0.9,"Carg xar","Stby")))))</f>
        <v/>
      </c>
      <c r="J2557" s="12">
        <f>IF(OR(I2557="Carg FV",I2557="Carg xar"),MIN(IF(I2557="Carg FV",ABS(H2557),7.4),7.4,MAX(0,(0.9-M2557)*40)*0.95),0)</f>
        <v/>
      </c>
      <c r="K2557" s="12">
        <f>IF(I2557="V2H",MIN(MAX(0,H2557),7.4,MAX(0,(M2557-P2557)*40)*0.95),0)</f>
        <v/>
      </c>
      <c r="L2557" s="12">
        <f>IF(E2557=0,0,MAX(0,H2557-K2557))</f>
        <v/>
      </c>
      <c r="M2557" s="13">
        <f>M2556+J2556/40-IF(I2556="V2H",K2556/(0.95*40),0)-IF(E2557=0,IF(E2556=1,IF(D2557=1,30,40)*0.18/(2*40),0),0)-IF(E2557=1,IF(E2556=0,IF(D2557=1,30,40)*0.18/(2*40),0),0)</f>
        <v/>
      </c>
      <c r="N2557" s="14" t="n">
        <v>0.15</v>
      </c>
      <c r="O2557" s="15">
        <f>K2557*N2557</f>
        <v/>
      </c>
      <c r="P2557">
        <f>IF(E2557=0,0.3,IF(D2557=1,IF(C2557&gt;=Params!$B$13-3,IF(C2557&lt;Params!$B$13,Params!$B$20,0.3),0.3),IF(C2557&gt;=Params!$B$15-3,IF(C2557&lt;Params!$B$15,Params!$B$21,0.3),0.3)))</f>
        <v/>
      </c>
    </row>
    <row r="2558" ht="15" customHeight="1" s="1">
      <c r="A2558" s="9" t="n">
        <v>2555</v>
      </c>
      <c r="B2558" s="6" t="inlineStr">
        <is>
          <t>17/04</t>
        </is>
      </c>
      <c r="C2558" s="6" t="n">
        <v>10</v>
      </c>
      <c r="D2558" s="6" t="n">
        <v>0</v>
      </c>
      <c r="E2558" s="10">
        <f>IF(D2558=1, IF(OR(C2558&lt;10, C2558&gt;=15),1,0), IF(OR(C2558&lt;7, C2558&gt;=18),1,0))</f>
        <v/>
      </c>
      <c r="F2558" s="11" t="n">
        <v>0.522</v>
      </c>
      <c r="G2558" s="12">
        <f>0.62*8</f>
        <v/>
      </c>
      <c r="H2558" s="12">
        <f>F2558-G2558</f>
        <v/>
      </c>
      <c r="I2558" s="10">
        <f>IF(E2558=0,"Fora",IF(E2557=0,"Carg xar",IF(H2558&lt;0,IF(M2558&lt;0.9,"Carg FV","Stby"),IF(M2558&gt;P2558,"V2H",IF(M2558&lt;0.9,"Carg xar","Stby")))))</f>
        <v/>
      </c>
      <c r="J2558" s="12">
        <f>IF(OR(I2558="Carg FV",I2558="Carg xar"),MIN(IF(I2558="Carg FV",ABS(H2558),7.4),7.4,MAX(0,(0.9-M2558)*40)*0.95),0)</f>
        <v/>
      </c>
      <c r="K2558" s="12">
        <f>IF(I2558="V2H",MIN(MAX(0,H2558),7.4,MAX(0,(M2558-P2558)*40)*0.95),0)</f>
        <v/>
      </c>
      <c r="L2558" s="12">
        <f>IF(E2558=0,0,MAX(0,H2558-K2558))</f>
        <v/>
      </c>
      <c r="M2558" s="13">
        <f>M2557+J2557/40-IF(I2557="V2H",K2557/(0.95*40),0)-IF(E2558=0,IF(E2557=1,IF(D2558=1,30,40)*0.18/(2*40),0),0)-IF(E2558=1,IF(E2557=0,IF(D2558=1,30,40)*0.18/(2*40),0),0)</f>
        <v/>
      </c>
      <c r="N2558" s="14" t="n">
        <v>0.2</v>
      </c>
      <c r="O2558" s="15">
        <f>K2558*N2558</f>
        <v/>
      </c>
      <c r="P2558">
        <f>IF(E2558=0,0.3,IF(D2558=1,IF(C2558&gt;=Params!$B$13-3,IF(C2558&lt;Params!$B$13,Params!$B$20,0.3),0.3),IF(C2558&gt;=Params!$B$15-3,IF(C2558&lt;Params!$B$15,Params!$B$21,0.3),0.3)))</f>
        <v/>
      </c>
    </row>
    <row r="2559" ht="15" customHeight="1" s="1">
      <c r="A2559" s="9" t="n">
        <v>2556</v>
      </c>
      <c r="B2559" s="6" t="inlineStr">
        <is>
          <t>17/04</t>
        </is>
      </c>
      <c r="C2559" s="6" t="n">
        <v>11</v>
      </c>
      <c r="D2559" s="6" t="n">
        <v>0</v>
      </c>
      <c r="E2559" s="10">
        <f>IF(D2559=1, IF(OR(C2559&lt;10, C2559&gt;=15),1,0), IF(OR(C2559&lt;7, C2559&gt;=18),1,0))</f>
        <v/>
      </c>
      <c r="F2559" s="11" t="n">
        <v>0</v>
      </c>
      <c r="G2559" s="12">
        <f>0.78*8</f>
        <v/>
      </c>
      <c r="H2559" s="12">
        <f>F2559-G2559</f>
        <v/>
      </c>
      <c r="I2559" s="10">
        <f>IF(E2559=0,"Fora",IF(E2558=0,"Carg xar",IF(H2559&lt;0,IF(M2559&lt;0.9,"Carg FV","Stby"),IF(M2559&gt;P2559,"V2H",IF(M2559&lt;0.9,"Carg xar","Stby")))))</f>
        <v/>
      </c>
      <c r="J2559" s="12">
        <f>IF(OR(I2559="Carg FV",I2559="Carg xar"),MIN(IF(I2559="Carg FV",ABS(H2559),7.4),7.4,MAX(0,(0.9-M2559)*40)*0.95),0)</f>
        <v/>
      </c>
      <c r="K2559" s="12">
        <f>IF(I2559="V2H",MIN(MAX(0,H2559),7.4,MAX(0,(M2559-P2559)*40)*0.95),0)</f>
        <v/>
      </c>
      <c r="L2559" s="12">
        <f>IF(E2559=0,0,MAX(0,H2559-K2559))</f>
        <v/>
      </c>
      <c r="M2559" s="13">
        <f>M2558+J2558/40-IF(I2558="V2H",K2558/(0.95*40),0)-IF(E2559=0,IF(E2558=1,IF(D2559=1,30,40)*0.18/(2*40),0),0)-IF(E2559=1,IF(E2558=0,IF(D2559=1,30,40)*0.18/(2*40),0),0)</f>
        <v/>
      </c>
      <c r="N2559" s="14" t="n">
        <v>0.2</v>
      </c>
      <c r="O2559" s="15">
        <f>K2559*N2559</f>
        <v/>
      </c>
      <c r="P2559">
        <f>IF(E2559=0,0.3,IF(D2559=1,IF(C2559&gt;=Params!$B$13-3,IF(C2559&lt;Params!$B$13,Params!$B$20,0.3),0.3),IF(C2559&gt;=Params!$B$15-3,IF(C2559&lt;Params!$B$15,Params!$B$21,0.3),0.3)))</f>
        <v/>
      </c>
    </row>
    <row r="2560" ht="15" customHeight="1" s="1">
      <c r="A2560" s="9" t="n">
        <v>2557</v>
      </c>
      <c r="B2560" s="6" t="inlineStr">
        <is>
          <t>17/04</t>
        </is>
      </c>
      <c r="C2560" s="6" t="n">
        <v>12</v>
      </c>
      <c r="D2560" s="6" t="n">
        <v>0</v>
      </c>
      <c r="E2560" s="10">
        <f>IF(D2560=1, IF(OR(C2560&lt;10, C2560&gt;=15),1,0), IF(OR(C2560&lt;7, C2560&gt;=18),1,0))</f>
        <v/>
      </c>
      <c r="F2560" s="11" t="n">
        <v>0</v>
      </c>
      <c r="G2560" s="12">
        <f>0.85*8</f>
        <v/>
      </c>
      <c r="H2560" s="12">
        <f>F2560-G2560</f>
        <v/>
      </c>
      <c r="I2560" s="10">
        <f>IF(E2560=0,"Fora",IF(E2559=0,"Carg xar",IF(H2560&lt;0,IF(M2560&lt;0.9,"Carg FV","Stby"),IF(M2560&gt;P2560,"V2H",IF(M2560&lt;0.9,"Carg xar","Stby")))))</f>
        <v/>
      </c>
      <c r="J2560" s="12">
        <f>IF(OR(I2560="Carg FV",I2560="Carg xar"),MIN(IF(I2560="Carg FV",ABS(H2560),7.4),7.4,MAX(0,(0.9-M2560)*40)*0.95),0)</f>
        <v/>
      </c>
      <c r="K2560" s="12">
        <f>IF(I2560="V2H",MIN(MAX(0,H2560),7.4,MAX(0,(M2560-P2560)*40)*0.95),0)</f>
        <v/>
      </c>
      <c r="L2560" s="12">
        <f>IF(E2560=0,0,MAX(0,H2560-K2560))</f>
        <v/>
      </c>
      <c r="M2560" s="13">
        <f>M2559+J2559/40-IF(I2559="V2H",K2559/(0.95*40),0)-IF(E2560=0,IF(E2559=1,IF(D2560=1,30,40)*0.18/(2*40),0),0)-IF(E2560=1,IF(E2559=0,IF(D2560=1,30,40)*0.18/(2*40),0),0)</f>
        <v/>
      </c>
      <c r="N2560" s="14" t="n">
        <v>0.2</v>
      </c>
      <c r="O2560" s="15">
        <f>K2560*N2560</f>
        <v/>
      </c>
      <c r="P2560">
        <f>IF(E2560=0,0.3,IF(D2560=1,IF(C2560&gt;=Params!$B$13-3,IF(C2560&lt;Params!$B$13,Params!$B$20,0.3),0.3),IF(C2560&gt;=Params!$B$15-3,IF(C2560&lt;Params!$B$15,Params!$B$21,0.3),0.3)))</f>
        <v/>
      </c>
    </row>
    <row r="2561" ht="15" customHeight="1" s="1">
      <c r="A2561" s="9" t="n">
        <v>2558</v>
      </c>
      <c r="B2561" s="6" t="inlineStr">
        <is>
          <t>17/04</t>
        </is>
      </c>
      <c r="C2561" s="6" t="n">
        <v>13</v>
      </c>
      <c r="D2561" s="6" t="n">
        <v>0</v>
      </c>
      <c r="E2561" s="10">
        <f>IF(D2561=1, IF(OR(C2561&lt;10, C2561&gt;=15),1,0), IF(OR(C2561&lt;7, C2561&gt;=18),1,0))</f>
        <v/>
      </c>
      <c r="F2561" s="11" t="n">
        <v>0</v>
      </c>
      <c r="G2561" s="12">
        <f>0.82*8</f>
        <v/>
      </c>
      <c r="H2561" s="12">
        <f>F2561-G2561</f>
        <v/>
      </c>
      <c r="I2561" s="10">
        <f>IF(E2561=0,"Fora",IF(E2560=0,"Carg xar",IF(H2561&lt;0,IF(M2561&lt;0.9,"Carg FV","Stby"),IF(M2561&gt;P2561,"V2H",IF(M2561&lt;0.9,"Carg xar","Stby")))))</f>
        <v/>
      </c>
      <c r="J2561" s="12">
        <f>IF(OR(I2561="Carg FV",I2561="Carg xar"),MIN(IF(I2561="Carg FV",ABS(H2561),7.4),7.4,MAX(0,(0.9-M2561)*40)*0.95),0)</f>
        <v/>
      </c>
      <c r="K2561" s="12">
        <f>IF(I2561="V2H",MIN(MAX(0,H2561),7.4,MAX(0,(M2561-P2561)*40)*0.95),0)</f>
        <v/>
      </c>
      <c r="L2561" s="12">
        <f>IF(E2561=0,0,MAX(0,H2561-K2561))</f>
        <v/>
      </c>
      <c r="M2561" s="13">
        <f>M2560+J2560/40-IF(I2560="V2H",K2560/(0.95*40),0)-IF(E2561=0,IF(E2560=1,IF(D2561=1,30,40)*0.18/(2*40),0),0)-IF(E2561=1,IF(E2560=0,IF(D2561=1,30,40)*0.18/(2*40),0),0)</f>
        <v/>
      </c>
      <c r="N2561" s="14" t="n">
        <v>0.2</v>
      </c>
      <c r="O2561" s="15">
        <f>K2561*N2561</f>
        <v/>
      </c>
      <c r="P2561">
        <f>IF(E2561=0,0.3,IF(D2561=1,IF(C2561&gt;=Params!$B$13-3,IF(C2561&lt;Params!$B$13,Params!$B$20,0.3),0.3),IF(C2561&gt;=Params!$B$15-3,IF(C2561&lt;Params!$B$15,Params!$B$21,0.3),0.3)))</f>
        <v/>
      </c>
    </row>
    <row r="2562" ht="15" customHeight="1" s="1">
      <c r="A2562" s="9" t="n">
        <v>2559</v>
      </c>
      <c r="B2562" s="6" t="inlineStr">
        <is>
          <t>17/04</t>
        </is>
      </c>
      <c r="C2562" s="6" t="n">
        <v>14</v>
      </c>
      <c r="D2562" s="6" t="n">
        <v>0</v>
      </c>
      <c r="E2562" s="10">
        <f>IF(D2562=1, IF(OR(C2562&lt;10, C2562&gt;=15),1,0), IF(OR(C2562&lt;7, C2562&gt;=18),1,0))</f>
        <v/>
      </c>
      <c r="F2562" s="11" t="n">
        <v>0</v>
      </c>
      <c r="G2562" s="12">
        <f>0.72*8</f>
        <v/>
      </c>
      <c r="H2562" s="12">
        <f>F2562-G2562</f>
        <v/>
      </c>
      <c r="I2562" s="10">
        <f>IF(E2562=0,"Fora",IF(E2561=0,"Carg xar",IF(H2562&lt;0,IF(M2562&lt;0.9,"Carg FV","Stby"),IF(M2562&gt;P2562,"V2H",IF(M2562&lt;0.9,"Carg xar","Stby")))))</f>
        <v/>
      </c>
      <c r="J2562" s="12">
        <f>IF(OR(I2562="Carg FV",I2562="Carg xar"),MIN(IF(I2562="Carg FV",ABS(H2562),7.4),7.4,MAX(0,(0.9-M2562)*40)*0.95),0)</f>
        <v/>
      </c>
      <c r="K2562" s="12">
        <f>IF(I2562="V2H",MIN(MAX(0,H2562),7.4,MAX(0,(M2562-P2562)*40)*0.95),0)</f>
        <v/>
      </c>
      <c r="L2562" s="12">
        <f>IF(E2562=0,0,MAX(0,H2562-K2562))</f>
        <v/>
      </c>
      <c r="M2562" s="13">
        <f>M2561+J2561/40-IF(I2561="V2H",K2561/(0.95*40),0)-IF(E2562=0,IF(E2561=1,IF(D2562=1,30,40)*0.18/(2*40),0),0)-IF(E2562=1,IF(E2561=0,IF(D2562=1,30,40)*0.18/(2*40),0),0)</f>
        <v/>
      </c>
      <c r="N2562" s="14" t="n">
        <v>0.15</v>
      </c>
      <c r="O2562" s="15">
        <f>K2562*N2562</f>
        <v/>
      </c>
      <c r="P2562">
        <f>IF(E2562=0,0.3,IF(D2562=1,IF(C2562&gt;=Params!$B$13-3,IF(C2562&lt;Params!$B$13,Params!$B$20,0.3),0.3),IF(C2562&gt;=Params!$B$15-3,IF(C2562&lt;Params!$B$15,Params!$B$21,0.3),0.3)))</f>
        <v/>
      </c>
    </row>
    <row r="2563" ht="15" customHeight="1" s="1">
      <c r="A2563" s="9" t="n">
        <v>2560</v>
      </c>
      <c r="B2563" s="6" t="inlineStr">
        <is>
          <t>17/04</t>
        </is>
      </c>
      <c r="C2563" s="6" t="n">
        <v>15</v>
      </c>
      <c r="D2563" s="6" t="n">
        <v>0</v>
      </c>
      <c r="E2563" s="10">
        <f>IF(D2563=1, IF(OR(C2563&lt;10, C2563&gt;=15),1,0), IF(OR(C2563&lt;7, C2563&gt;=18),1,0))</f>
        <v/>
      </c>
      <c r="F2563" s="11" t="n">
        <v>0</v>
      </c>
      <c r="G2563" s="12">
        <f>0.55*8</f>
        <v/>
      </c>
      <c r="H2563" s="12">
        <f>F2563-G2563</f>
        <v/>
      </c>
      <c r="I2563" s="10">
        <f>IF(E2563=0,"Fora",IF(E2562=0,"Carg xar",IF(H2563&lt;0,IF(M2563&lt;0.9,"Carg FV","Stby"),IF(M2563&gt;P2563,"V2H",IF(M2563&lt;0.9,"Carg xar","Stby")))))</f>
        <v/>
      </c>
      <c r="J2563" s="12">
        <f>IF(OR(I2563="Carg FV",I2563="Carg xar"),MIN(IF(I2563="Carg FV",ABS(H2563),7.4),7.4,MAX(0,(0.9-M2563)*40)*0.95),0)</f>
        <v/>
      </c>
      <c r="K2563" s="12">
        <f>IF(I2563="V2H",MIN(MAX(0,H2563),7.4,MAX(0,(M2563-P2563)*40)*0.95),0)</f>
        <v/>
      </c>
      <c r="L2563" s="12">
        <f>IF(E2563=0,0,MAX(0,H2563-K2563))</f>
        <v/>
      </c>
      <c r="M2563" s="13">
        <f>M2562+J2562/40-IF(I2562="V2H",K2562/(0.95*40),0)-IF(E2563=0,IF(E2562=1,IF(D2563=1,30,40)*0.18/(2*40),0),0)-IF(E2563=1,IF(E2562=0,IF(D2563=1,30,40)*0.18/(2*40),0),0)</f>
        <v/>
      </c>
      <c r="N2563" s="14" t="n">
        <v>0.15</v>
      </c>
      <c r="O2563" s="15">
        <f>K2563*N2563</f>
        <v/>
      </c>
      <c r="P2563">
        <f>IF(E2563=0,0.3,IF(D2563=1,IF(C2563&gt;=Params!$B$13-3,IF(C2563&lt;Params!$B$13,Params!$B$20,0.3),0.3),IF(C2563&gt;=Params!$B$15-3,IF(C2563&lt;Params!$B$15,Params!$B$21,0.3),0.3)))</f>
        <v/>
      </c>
    </row>
    <row r="2564" ht="15" customHeight="1" s="1">
      <c r="A2564" s="9" t="n">
        <v>2561</v>
      </c>
      <c r="B2564" s="6" t="inlineStr">
        <is>
          <t>17/04</t>
        </is>
      </c>
      <c r="C2564" s="6" t="n">
        <v>16</v>
      </c>
      <c r="D2564" s="6" t="n">
        <v>0</v>
      </c>
      <c r="E2564" s="10">
        <f>IF(D2564=1, IF(OR(C2564&lt;10, C2564&gt;=15),1,0), IF(OR(C2564&lt;7, C2564&gt;=18),1,0))</f>
        <v/>
      </c>
      <c r="F2564" s="11" t="n">
        <v>0</v>
      </c>
      <c r="G2564" s="12">
        <f>0.35*8</f>
        <v/>
      </c>
      <c r="H2564" s="12">
        <f>F2564-G2564</f>
        <v/>
      </c>
      <c r="I2564" s="10">
        <f>IF(E2564=0,"Fora",IF(E2563=0,"Carg xar",IF(H2564&lt;0,IF(M2564&lt;0.9,"Carg FV","Stby"),IF(M2564&gt;P2564,"V2H",IF(M2564&lt;0.9,"Carg xar","Stby")))))</f>
        <v/>
      </c>
      <c r="J2564" s="12">
        <f>IF(OR(I2564="Carg FV",I2564="Carg xar"),MIN(IF(I2564="Carg FV",ABS(H2564),7.4),7.4,MAX(0,(0.9-M2564)*40)*0.95),0)</f>
        <v/>
      </c>
      <c r="K2564" s="12">
        <f>IF(I2564="V2H",MIN(MAX(0,H2564),7.4,MAX(0,(M2564-P2564)*40)*0.95),0)</f>
        <v/>
      </c>
      <c r="L2564" s="12">
        <f>IF(E2564=0,0,MAX(0,H2564-K2564))</f>
        <v/>
      </c>
      <c r="M2564" s="13">
        <f>M2563+J2563/40-IF(I2563="V2H",K2563/(0.95*40),0)-IF(E2564=0,IF(E2563=1,IF(D2564=1,30,40)*0.18/(2*40),0),0)-IF(E2564=1,IF(E2563=0,IF(D2564=1,30,40)*0.18/(2*40),0),0)</f>
        <v/>
      </c>
      <c r="N2564" s="14" t="n">
        <v>0.15</v>
      </c>
      <c r="O2564" s="15">
        <f>K2564*N2564</f>
        <v/>
      </c>
      <c r="P2564">
        <f>IF(E2564=0,0.3,IF(D2564=1,IF(C2564&gt;=Params!$B$13-3,IF(C2564&lt;Params!$B$13,Params!$B$20,0.3),0.3),IF(C2564&gt;=Params!$B$15-3,IF(C2564&lt;Params!$B$15,Params!$B$21,0.3),0.3)))</f>
        <v/>
      </c>
    </row>
    <row r="2565" ht="15" customHeight="1" s="1">
      <c r="A2565" s="9" t="n">
        <v>2562</v>
      </c>
      <c r="B2565" s="6" t="inlineStr">
        <is>
          <t>17/04</t>
        </is>
      </c>
      <c r="C2565" s="6" t="n">
        <v>17</v>
      </c>
      <c r="D2565" s="6" t="n">
        <v>0</v>
      </c>
      <c r="E2565" s="10">
        <f>IF(D2565=1, IF(OR(C2565&lt;10, C2565&gt;=15),1,0), IF(OR(C2565&lt;7, C2565&gt;=18),1,0))</f>
        <v/>
      </c>
      <c r="F2565" s="11" t="n">
        <v>0</v>
      </c>
      <c r="G2565" s="12">
        <f>0.15*8</f>
        <v/>
      </c>
      <c r="H2565" s="12">
        <f>F2565-G2565</f>
        <v/>
      </c>
      <c r="I2565" s="10">
        <f>IF(E2565=0,"Fora",IF(E2564=0,"Carg xar",IF(H2565&lt;0,IF(M2565&lt;0.9,"Carg FV","Stby"),IF(M2565&gt;P2565,"V2H",IF(M2565&lt;0.9,"Carg xar","Stby")))))</f>
        <v/>
      </c>
      <c r="J2565" s="12">
        <f>IF(OR(I2565="Carg FV",I2565="Carg xar"),MIN(IF(I2565="Carg FV",ABS(H2565),7.4),7.4,MAX(0,(0.9-M2565)*40)*0.95),0)</f>
        <v/>
      </c>
      <c r="K2565" s="12">
        <f>IF(I2565="V2H",MIN(MAX(0,H2565),7.4,MAX(0,(M2565-P2565)*40)*0.95),0)</f>
        <v/>
      </c>
      <c r="L2565" s="12">
        <f>IF(E2565=0,0,MAX(0,H2565-K2565))</f>
        <v/>
      </c>
      <c r="M2565" s="13">
        <f>M2564+J2564/40-IF(I2564="V2H",K2564/(0.95*40),0)-IF(E2565=0,IF(E2564=1,IF(D2565=1,30,40)*0.18/(2*40),0),0)-IF(E2565=1,IF(E2564=0,IF(D2565=1,30,40)*0.18/(2*40),0),0)</f>
        <v/>
      </c>
      <c r="N2565" s="14" t="n">
        <v>0.15</v>
      </c>
      <c r="O2565" s="15">
        <f>K2565*N2565</f>
        <v/>
      </c>
      <c r="P2565">
        <f>IF(E2565=0,0.3,IF(D2565=1,IF(C2565&gt;=Params!$B$13-3,IF(C2565&lt;Params!$B$13,Params!$B$20,0.3),0.3),IF(C2565&gt;=Params!$B$15-3,IF(C2565&lt;Params!$B$15,Params!$B$21,0.3),0.3)))</f>
        <v/>
      </c>
    </row>
    <row r="2566" ht="15" customHeight="1" s="1">
      <c r="A2566" s="9" t="n">
        <v>2563</v>
      </c>
      <c r="B2566" s="6" t="inlineStr">
        <is>
          <t>17/04</t>
        </is>
      </c>
      <c r="C2566" s="6" t="n">
        <v>18</v>
      </c>
      <c r="D2566" s="6" t="n">
        <v>0</v>
      </c>
      <c r="E2566" s="10">
        <f>IF(D2566=1, IF(OR(C2566&lt;10, C2566&gt;=15),1,0), IF(OR(C2566&lt;7, C2566&gt;=18),1,0))</f>
        <v/>
      </c>
      <c r="F2566" s="11" t="n">
        <v>0</v>
      </c>
      <c r="G2566" s="12">
        <f>0.03*8</f>
        <v/>
      </c>
      <c r="H2566" s="12">
        <f>F2566-G2566</f>
        <v/>
      </c>
      <c r="I2566" s="10">
        <f>IF(E2566=0,"Fora",IF(E2565=0,"Carg xar",IF(H2566&lt;0,IF(M2566&lt;0.9,"Carg FV","Stby"),IF(M2566&gt;P2566,"V2H",IF(M2566&lt;0.9,"Carg xar","Stby")))))</f>
        <v/>
      </c>
      <c r="J2566" s="12">
        <f>IF(OR(I2566="Carg FV",I2566="Carg xar"),MIN(IF(I2566="Carg FV",ABS(H2566),7.4),7.4,MAX(0,(0.9-M2566)*40)*0.95),0)</f>
        <v/>
      </c>
      <c r="K2566" s="12">
        <f>IF(I2566="V2H",MIN(MAX(0,H2566),7.4,MAX(0,(M2566-P2566)*40)*0.95),0)</f>
        <v/>
      </c>
      <c r="L2566" s="12">
        <f>IF(E2566=0,0,MAX(0,H2566-K2566))</f>
        <v/>
      </c>
      <c r="M2566" s="13">
        <f>M2565+J2565/40-IF(I2565="V2H",K2565/(0.95*40),0)-IF(E2566=0,IF(E2565=1,IF(D2566=1,30,40)*0.18/(2*40),0),0)-IF(E2566=1,IF(E2565=0,IF(D2566=1,30,40)*0.18/(2*40),0),0)</f>
        <v/>
      </c>
      <c r="N2566" s="14" t="n">
        <v>0.2</v>
      </c>
      <c r="O2566" s="15">
        <f>K2566*N2566</f>
        <v/>
      </c>
      <c r="P2566">
        <f>IF(E2566=0,0.3,IF(D2566=1,IF(C2566&gt;=Params!$B$13-3,IF(C2566&lt;Params!$B$13,Params!$B$20,0.3),0.3),IF(C2566&gt;=Params!$B$15-3,IF(C2566&lt;Params!$B$15,Params!$B$21,0.3),0.3)))</f>
        <v/>
      </c>
    </row>
    <row r="2567" ht="15" customHeight="1" s="1">
      <c r="A2567" s="9" t="n">
        <v>2564</v>
      </c>
      <c r="B2567" s="6" t="inlineStr">
        <is>
          <t>17/04</t>
        </is>
      </c>
      <c r="C2567" s="6" t="n">
        <v>19</v>
      </c>
      <c r="D2567" s="6" t="n">
        <v>0</v>
      </c>
      <c r="E2567" s="10">
        <f>IF(D2567=1, IF(OR(C2567&lt;10, C2567&gt;=15),1,0), IF(OR(C2567&lt;7, C2567&gt;=18),1,0))</f>
        <v/>
      </c>
      <c r="F2567" s="11" t="n">
        <v>1.122</v>
      </c>
      <c r="G2567" s="12">
        <f>0*8</f>
        <v/>
      </c>
      <c r="H2567" s="12">
        <f>F2567-G2567</f>
        <v/>
      </c>
      <c r="I2567" s="10">
        <f>IF(E2567=0,"Fora",IF(E2566=0,"Carg xar",IF(H2567&lt;0,IF(M2567&lt;0.9,"Carg FV","Stby"),IF(M2567&gt;P2567,"V2H",IF(M2567&lt;0.9,"Carg xar","Stby")))))</f>
        <v/>
      </c>
      <c r="J2567" s="12">
        <f>IF(OR(I2567="Carg FV",I2567="Carg xar"),MIN(IF(I2567="Carg FV",ABS(H2567),7.4),7.4,MAX(0,(0.9-M2567)*40)*0.95),0)</f>
        <v/>
      </c>
      <c r="K2567" s="12">
        <f>IF(I2567="V2H",MIN(MAX(0,H2567),7.4,MAX(0,(M2567-P2567)*40)*0.95),0)</f>
        <v/>
      </c>
      <c r="L2567" s="12">
        <f>IF(E2567=0,0,MAX(0,H2567-K2567))</f>
        <v/>
      </c>
      <c r="M2567" s="13">
        <f>M2566+J2566/40-IF(I2566="V2H",K2566/(0.95*40),0)-IF(E2567=0,IF(E2566=1,IF(D2567=1,30,40)*0.18/(2*40),0),0)-IF(E2567=1,IF(E2566=0,IF(D2567=1,30,40)*0.18/(2*40),0),0)</f>
        <v/>
      </c>
      <c r="N2567" s="14" t="n">
        <v>0.2</v>
      </c>
      <c r="O2567" s="15">
        <f>K2567*N2567</f>
        <v/>
      </c>
      <c r="P2567">
        <f>IF(E2567=0,0.3,IF(D2567=1,IF(C2567&gt;=Params!$B$13-3,IF(C2567&lt;Params!$B$13,Params!$B$20,0.3),0.3),IF(C2567&gt;=Params!$B$15-3,IF(C2567&lt;Params!$B$15,Params!$B$21,0.3),0.3)))</f>
        <v/>
      </c>
    </row>
    <row r="2568" ht="15" customHeight="1" s="1">
      <c r="A2568" s="9" t="n">
        <v>2565</v>
      </c>
      <c r="B2568" s="6" t="inlineStr">
        <is>
          <t>17/04</t>
        </is>
      </c>
      <c r="C2568" s="6" t="n">
        <v>20</v>
      </c>
      <c r="D2568" s="6" t="n">
        <v>0</v>
      </c>
      <c r="E2568" s="10">
        <f>IF(D2568=1, IF(OR(C2568&lt;10, C2568&gt;=15),1,0), IF(OR(C2568&lt;7, C2568&gt;=18),1,0))</f>
        <v/>
      </c>
      <c r="F2568" s="11" t="n">
        <v>1.33</v>
      </c>
      <c r="G2568" s="12">
        <f>0*8</f>
        <v/>
      </c>
      <c r="H2568" s="12">
        <f>F2568-G2568</f>
        <v/>
      </c>
      <c r="I2568" s="10">
        <f>IF(E2568=0,"Fora",IF(E2567=0,"Carg xar",IF(H2568&lt;0,IF(M2568&lt;0.9,"Carg FV","Stby"),IF(M2568&gt;P2568,"V2H",IF(M2568&lt;0.9,"Carg xar","Stby")))))</f>
        <v/>
      </c>
      <c r="J2568" s="12">
        <f>IF(OR(I2568="Carg FV",I2568="Carg xar"),MIN(IF(I2568="Carg FV",ABS(H2568),7.4),7.4,MAX(0,(0.9-M2568)*40)*0.95),0)</f>
        <v/>
      </c>
      <c r="K2568" s="12">
        <f>IF(I2568="V2H",MIN(MAX(0,H2568),7.4,MAX(0,(M2568-P2568)*40)*0.95),0)</f>
        <v/>
      </c>
      <c r="L2568" s="12">
        <f>IF(E2568=0,0,MAX(0,H2568-K2568))</f>
        <v/>
      </c>
      <c r="M2568" s="13">
        <f>M2567+J2567/40-IF(I2567="V2H",K2567/(0.95*40),0)-IF(E2568=0,IF(E2567=1,IF(D2568=1,30,40)*0.18/(2*40),0),0)-IF(E2568=1,IF(E2567=0,IF(D2568=1,30,40)*0.18/(2*40),0),0)</f>
        <v/>
      </c>
      <c r="N2568" s="14" t="n">
        <v>0.2</v>
      </c>
      <c r="O2568" s="15">
        <f>K2568*N2568</f>
        <v/>
      </c>
      <c r="P2568">
        <f>IF(E2568=0,0.3,IF(D2568=1,IF(C2568&gt;=Params!$B$13-3,IF(C2568&lt;Params!$B$13,Params!$B$20,0.3),0.3),IF(C2568&gt;=Params!$B$15-3,IF(C2568&lt;Params!$B$15,Params!$B$21,0.3),0.3)))</f>
        <v/>
      </c>
    </row>
    <row r="2569" ht="15" customHeight="1" s="1">
      <c r="A2569" s="9" t="n">
        <v>2566</v>
      </c>
      <c r="B2569" s="6" t="inlineStr">
        <is>
          <t>17/04</t>
        </is>
      </c>
      <c r="C2569" s="6" t="n">
        <v>21</v>
      </c>
      <c r="D2569" s="6" t="n">
        <v>0</v>
      </c>
      <c r="E2569" s="10">
        <f>IF(D2569=1, IF(OR(C2569&lt;10, C2569&gt;=15),1,0), IF(OR(C2569&lt;7, C2569&gt;=18),1,0))</f>
        <v/>
      </c>
      <c r="F2569" s="11" t="n">
        <v>1.313</v>
      </c>
      <c r="G2569" s="12">
        <f>0*8</f>
        <v/>
      </c>
      <c r="H2569" s="12">
        <f>F2569-G2569</f>
        <v/>
      </c>
      <c r="I2569" s="10">
        <f>IF(E2569=0,"Fora",IF(E2568=0,"Carg xar",IF(H2569&lt;0,IF(M2569&lt;0.9,"Carg FV","Stby"),IF(M2569&gt;P2569,"V2H",IF(M2569&lt;0.9,"Carg xar","Stby")))))</f>
        <v/>
      </c>
      <c r="J2569" s="12">
        <f>IF(OR(I2569="Carg FV",I2569="Carg xar"),MIN(IF(I2569="Carg FV",ABS(H2569),7.4),7.4,MAX(0,(0.9-M2569)*40)*0.95),0)</f>
        <v/>
      </c>
      <c r="K2569" s="12">
        <f>IF(I2569="V2H",MIN(MAX(0,H2569),7.4,MAX(0,(M2569-P2569)*40)*0.95),0)</f>
        <v/>
      </c>
      <c r="L2569" s="12">
        <f>IF(E2569=0,0,MAX(0,H2569-K2569))</f>
        <v/>
      </c>
      <c r="M2569" s="13">
        <f>M2568+J2568/40-IF(I2568="V2H",K2568/(0.95*40),0)-IF(E2569=0,IF(E2568=1,IF(D2569=1,30,40)*0.18/(2*40),0),0)-IF(E2569=1,IF(E2568=0,IF(D2569=1,30,40)*0.18/(2*40),0),0)</f>
        <v/>
      </c>
      <c r="N2569" s="14" t="n">
        <v>0.2</v>
      </c>
      <c r="O2569" s="15">
        <f>K2569*N2569</f>
        <v/>
      </c>
      <c r="P2569">
        <f>IF(E2569=0,0.3,IF(D2569=1,IF(C2569&gt;=Params!$B$13-3,IF(C2569&lt;Params!$B$13,Params!$B$20,0.3),0.3),IF(C2569&gt;=Params!$B$15-3,IF(C2569&lt;Params!$B$15,Params!$B$21,0.3),0.3)))</f>
        <v/>
      </c>
    </row>
    <row r="2570" ht="15" customHeight="1" s="1">
      <c r="A2570" s="9" t="n">
        <v>2567</v>
      </c>
      <c r="B2570" s="6" t="inlineStr">
        <is>
          <t>17/04</t>
        </is>
      </c>
      <c r="C2570" s="6" t="n">
        <v>22</v>
      </c>
      <c r="D2570" s="6" t="n">
        <v>0</v>
      </c>
      <c r="E2570" s="10">
        <f>IF(D2570=1, IF(OR(C2570&lt;10, C2570&gt;=15),1,0), IF(OR(C2570&lt;7, C2570&gt;=18),1,0))</f>
        <v/>
      </c>
      <c r="F2570" s="11" t="n">
        <v>1.641</v>
      </c>
      <c r="G2570" s="12">
        <f>0*8</f>
        <v/>
      </c>
      <c r="H2570" s="12">
        <f>F2570-G2570</f>
        <v/>
      </c>
      <c r="I2570" s="10">
        <f>IF(E2570=0,"Fora",IF(E2569=0,"Carg xar",IF(H2570&lt;0,IF(M2570&lt;0.9,"Carg FV","Stby"),IF(M2570&gt;P2570,"V2H",IF(M2570&lt;0.9,"Carg xar","Stby")))))</f>
        <v/>
      </c>
      <c r="J2570" s="12">
        <f>IF(OR(I2570="Carg FV",I2570="Carg xar"),MIN(IF(I2570="Carg FV",ABS(H2570),7.4),7.4,MAX(0,(0.9-M2570)*40)*0.95),0)</f>
        <v/>
      </c>
      <c r="K2570" s="12">
        <f>IF(I2570="V2H",MIN(MAX(0,H2570),7.4,MAX(0,(M2570-P2570)*40)*0.95),0)</f>
        <v/>
      </c>
      <c r="L2570" s="12">
        <f>IF(E2570=0,0,MAX(0,H2570-K2570))</f>
        <v/>
      </c>
      <c r="M2570" s="13">
        <f>M2569+J2569/40-IF(I2569="V2H",K2569/(0.95*40),0)-IF(E2570=0,IF(E2569=1,IF(D2570=1,30,40)*0.18/(2*40),0),0)-IF(E2570=1,IF(E2569=0,IF(D2570=1,30,40)*0.18/(2*40),0),0)</f>
        <v/>
      </c>
      <c r="N2570" s="14" t="n">
        <v>0.15</v>
      </c>
      <c r="O2570" s="15">
        <f>K2570*N2570</f>
        <v/>
      </c>
      <c r="P2570">
        <f>IF(E2570=0,0.3,IF(D2570=1,IF(C2570&gt;=Params!$B$13-3,IF(C2570&lt;Params!$B$13,Params!$B$20,0.3),0.3),IF(C2570&gt;=Params!$B$15-3,IF(C2570&lt;Params!$B$15,Params!$B$21,0.3),0.3)))</f>
        <v/>
      </c>
    </row>
    <row r="2571" ht="15" customHeight="1" s="1">
      <c r="A2571" s="9" t="n">
        <v>2568</v>
      </c>
      <c r="B2571" s="6" t="inlineStr">
        <is>
          <t>17/04</t>
        </is>
      </c>
      <c r="C2571" s="6" t="n">
        <v>23</v>
      </c>
      <c r="D2571" s="6" t="n">
        <v>0</v>
      </c>
      <c r="E2571" s="10">
        <f>IF(D2571=1, IF(OR(C2571&lt;10, C2571&gt;=15),1,0), IF(OR(C2571&lt;7, C2571&gt;=18),1,0))</f>
        <v/>
      </c>
      <c r="F2571" s="11" t="n">
        <v>1.916</v>
      </c>
      <c r="G2571" s="12">
        <f>0*8</f>
        <v/>
      </c>
      <c r="H2571" s="12">
        <f>F2571-G2571</f>
        <v/>
      </c>
      <c r="I2571" s="10">
        <f>IF(E2571=0,"Fora",IF(E2570=0,"Carg xar",IF(H2571&lt;0,IF(M2571&lt;0.9,"Carg FV","Stby"),IF(M2571&gt;P2571,"V2H",IF(M2571&lt;0.9,"Carg xar","Stby")))))</f>
        <v/>
      </c>
      <c r="J2571" s="12">
        <f>IF(OR(I2571="Carg FV",I2571="Carg xar"),MIN(IF(I2571="Carg FV",ABS(H2571),7.4),7.4,MAX(0,(0.9-M2571)*40)*0.95),0)</f>
        <v/>
      </c>
      <c r="K2571" s="12">
        <f>IF(I2571="V2H",MIN(MAX(0,H2571),7.4,MAX(0,(M2571-P2571)*40)*0.95),0)</f>
        <v/>
      </c>
      <c r="L2571" s="12">
        <f>IF(E2571=0,0,MAX(0,H2571-K2571))</f>
        <v/>
      </c>
      <c r="M2571" s="13">
        <f>M2570+J2570/40-IF(I2570="V2H",K2570/(0.95*40),0)-IF(E2571=0,IF(E2570=1,IF(D2571=1,30,40)*0.18/(2*40),0),0)-IF(E2571=1,IF(E2570=0,IF(D2571=1,30,40)*0.18/(2*40),0),0)</f>
        <v/>
      </c>
      <c r="N2571" s="14" t="n">
        <v>0.15</v>
      </c>
      <c r="O2571" s="15">
        <f>K2571*N2571</f>
        <v/>
      </c>
      <c r="P2571">
        <f>IF(E2571=0,0.3,IF(D2571=1,IF(C2571&gt;=Params!$B$13-3,IF(C2571&lt;Params!$B$13,Params!$B$20,0.3),0.3),IF(C2571&gt;=Params!$B$15-3,IF(C2571&lt;Params!$B$15,Params!$B$21,0.3),0.3)))</f>
        <v/>
      </c>
    </row>
    <row r="2572" ht="15" customHeight="1" s="1">
      <c r="A2572" s="9" t="n">
        <v>2569</v>
      </c>
      <c r="B2572" s="6" t="inlineStr">
        <is>
          <t>18/04</t>
        </is>
      </c>
      <c r="C2572" s="6" t="n">
        <v>0</v>
      </c>
      <c r="D2572" s="6" t="n">
        <v>0</v>
      </c>
      <c r="E2572" s="10">
        <f>IF(D2572=1, IF(OR(C2572&lt;10, C2572&gt;=15),1,0), IF(OR(C2572&lt;7, C2572&gt;=18),1,0))</f>
        <v/>
      </c>
      <c r="F2572" s="11" t="n">
        <v>1.293</v>
      </c>
      <c r="G2572" s="12">
        <f>0*8</f>
        <v/>
      </c>
      <c r="H2572" s="12">
        <f>F2572-G2572</f>
        <v/>
      </c>
      <c r="I2572" s="10">
        <f>IF(E2572=0,"Fora",IF(E2571=0,"Carg xar",IF(H2572&lt;0,IF(M2572&lt;0.9,"Carg FV","Stby"),IF(M2572&gt;P2572,"V2H",IF(M2572&lt;0.9,"Carg xar","Stby")))))</f>
        <v/>
      </c>
      <c r="J2572" s="12">
        <f>IF(OR(I2572="Carg FV",I2572="Carg xar"),MIN(IF(I2572="Carg FV",ABS(H2572),7.4),7.4,MAX(0,(0.9-M2572)*40)*0.95),0)</f>
        <v/>
      </c>
      <c r="K2572" s="12">
        <f>IF(I2572="V2H",MIN(MAX(0,H2572),7.4,MAX(0,(M2572-P2572)*40)*0.95),0)</f>
        <v/>
      </c>
      <c r="L2572" s="12">
        <f>IF(E2572=0,0,MAX(0,H2572-K2572))</f>
        <v/>
      </c>
      <c r="M2572" s="13">
        <f>M2571+J2571/40-IF(I2571="V2H",K2571/(0.95*40),0)-IF(E2572=0,IF(E2571=1,IF(D2572=1,30,40)*0.18/(2*40),0),0)-IF(E2572=1,IF(E2571=0,IF(D2572=1,30,40)*0.18/(2*40),0),0)</f>
        <v/>
      </c>
      <c r="N2572" s="14" t="n">
        <v>0.09</v>
      </c>
      <c r="O2572" s="15">
        <f>K2572*N2572</f>
        <v/>
      </c>
      <c r="P2572">
        <f>IF(E2572=0,0.3,IF(D2572=1,IF(C2572&gt;=Params!$B$13-3,IF(C2572&lt;Params!$B$13,Params!$B$20,0.3),0.3),IF(C2572&gt;=Params!$B$15-3,IF(C2572&lt;Params!$B$15,Params!$B$21,0.3),0.3)))</f>
        <v/>
      </c>
    </row>
    <row r="2573" ht="15" customHeight="1" s="1">
      <c r="A2573" s="9" t="n">
        <v>2570</v>
      </c>
      <c r="B2573" s="6" t="inlineStr">
        <is>
          <t>18/04</t>
        </is>
      </c>
      <c r="C2573" s="6" t="n">
        <v>1</v>
      </c>
      <c r="D2573" s="6" t="n">
        <v>0</v>
      </c>
      <c r="E2573" s="10">
        <f>IF(D2573=1, IF(OR(C2573&lt;10, C2573&gt;=15),1,0), IF(OR(C2573&lt;7, C2573&gt;=18),1,0))</f>
        <v/>
      </c>
      <c r="F2573" s="11" t="n">
        <v>1.97</v>
      </c>
      <c r="G2573" s="12">
        <f>0*8</f>
        <v/>
      </c>
      <c r="H2573" s="12">
        <f>F2573-G2573</f>
        <v/>
      </c>
      <c r="I2573" s="10">
        <f>IF(E2573=0,"Fora",IF(E2572=0,"Carg xar",IF(H2573&lt;0,IF(M2573&lt;0.9,"Carg FV","Stby"),IF(M2573&gt;P2573,"V2H",IF(M2573&lt;0.9,"Carg xar","Stby")))))</f>
        <v/>
      </c>
      <c r="J2573" s="12">
        <f>IF(OR(I2573="Carg FV",I2573="Carg xar"),MIN(IF(I2573="Carg FV",ABS(H2573),7.4),7.4,MAX(0,(0.9-M2573)*40)*0.95),0)</f>
        <v/>
      </c>
      <c r="K2573" s="12">
        <f>IF(I2573="V2H",MIN(MAX(0,H2573),7.4,MAX(0,(M2573-P2573)*40)*0.95),0)</f>
        <v/>
      </c>
      <c r="L2573" s="12">
        <f>IF(E2573=0,0,MAX(0,H2573-K2573))</f>
        <v/>
      </c>
      <c r="M2573" s="13">
        <f>M2572+J2572/40-IF(I2572="V2H",K2572/(0.95*40),0)-IF(E2573=0,IF(E2572=1,IF(D2573=1,30,40)*0.18/(2*40),0),0)-IF(E2573=1,IF(E2572=0,IF(D2573=1,30,40)*0.18/(2*40),0),0)</f>
        <v/>
      </c>
      <c r="N2573" s="14" t="n">
        <v>0.09</v>
      </c>
      <c r="O2573" s="15">
        <f>K2573*N2573</f>
        <v/>
      </c>
      <c r="P2573">
        <f>IF(E2573=0,0.3,IF(D2573=1,IF(C2573&gt;=Params!$B$13-3,IF(C2573&lt;Params!$B$13,Params!$B$20,0.3),0.3),IF(C2573&gt;=Params!$B$15-3,IF(C2573&lt;Params!$B$15,Params!$B$21,0.3),0.3)))</f>
        <v/>
      </c>
    </row>
    <row r="2574" ht="15" customHeight="1" s="1">
      <c r="A2574" s="9" t="n">
        <v>2571</v>
      </c>
      <c r="B2574" s="6" t="inlineStr">
        <is>
          <t>18/04</t>
        </is>
      </c>
      <c r="C2574" s="6" t="n">
        <v>2</v>
      </c>
      <c r="D2574" s="6" t="n">
        <v>0</v>
      </c>
      <c r="E2574" s="10">
        <f>IF(D2574=1, IF(OR(C2574&lt;10, C2574&gt;=15),1,0), IF(OR(C2574&lt;7, C2574&gt;=18),1,0))</f>
        <v/>
      </c>
      <c r="F2574" s="11" t="n">
        <v>1.564</v>
      </c>
      <c r="G2574" s="12">
        <f>0*8</f>
        <v/>
      </c>
      <c r="H2574" s="12">
        <f>F2574-G2574</f>
        <v/>
      </c>
      <c r="I2574" s="10">
        <f>IF(E2574=0,"Fora",IF(E2573=0,"Carg xar",IF(H2574&lt;0,IF(M2574&lt;0.9,"Carg FV","Stby"),IF(M2574&gt;P2574,"V2H",IF(M2574&lt;0.9,"Carg xar","Stby")))))</f>
        <v/>
      </c>
      <c r="J2574" s="12">
        <f>IF(OR(I2574="Carg FV",I2574="Carg xar"),MIN(IF(I2574="Carg FV",ABS(H2574),7.4),7.4,MAX(0,(0.9-M2574)*40)*0.95),0)</f>
        <v/>
      </c>
      <c r="K2574" s="12">
        <f>IF(I2574="V2H",MIN(MAX(0,H2574),7.4,MAX(0,(M2574-P2574)*40)*0.95),0)</f>
        <v/>
      </c>
      <c r="L2574" s="12">
        <f>IF(E2574=0,0,MAX(0,H2574-K2574))</f>
        <v/>
      </c>
      <c r="M2574" s="13">
        <f>M2573+J2573/40-IF(I2573="V2H",K2573/(0.95*40),0)-IF(E2574=0,IF(E2573=1,IF(D2574=1,30,40)*0.18/(2*40),0),0)-IF(E2574=1,IF(E2573=0,IF(D2574=1,30,40)*0.18/(2*40),0),0)</f>
        <v/>
      </c>
      <c r="N2574" s="14" t="n">
        <v>0.09</v>
      </c>
      <c r="O2574" s="15">
        <f>K2574*N2574</f>
        <v/>
      </c>
      <c r="P2574">
        <f>IF(E2574=0,0.3,IF(D2574=1,IF(C2574&gt;=Params!$B$13-3,IF(C2574&lt;Params!$B$13,Params!$B$20,0.3),0.3),IF(C2574&gt;=Params!$B$15-3,IF(C2574&lt;Params!$B$15,Params!$B$21,0.3),0.3)))</f>
        <v/>
      </c>
    </row>
    <row r="2575" ht="15" customHeight="1" s="1">
      <c r="A2575" s="9" t="n">
        <v>2572</v>
      </c>
      <c r="B2575" s="6" t="inlineStr">
        <is>
          <t>18/04</t>
        </is>
      </c>
      <c r="C2575" s="6" t="n">
        <v>3</v>
      </c>
      <c r="D2575" s="6" t="n">
        <v>0</v>
      </c>
      <c r="E2575" s="10">
        <f>IF(D2575=1, IF(OR(C2575&lt;10, C2575&gt;=15),1,0), IF(OR(C2575&lt;7, C2575&gt;=18),1,0))</f>
        <v/>
      </c>
      <c r="F2575" s="11" t="n">
        <v>1.786</v>
      </c>
      <c r="G2575" s="12">
        <f>0*8</f>
        <v/>
      </c>
      <c r="H2575" s="12">
        <f>F2575-G2575</f>
        <v/>
      </c>
      <c r="I2575" s="10">
        <f>IF(E2575=0,"Fora",IF(E2574=0,"Carg xar",IF(H2575&lt;0,IF(M2575&lt;0.9,"Carg FV","Stby"),IF(M2575&gt;P2575,"V2H",IF(M2575&lt;0.9,"Carg xar","Stby")))))</f>
        <v/>
      </c>
      <c r="J2575" s="12">
        <f>IF(OR(I2575="Carg FV",I2575="Carg xar"),MIN(IF(I2575="Carg FV",ABS(H2575),7.4),7.4,MAX(0,(0.9-M2575)*40)*0.95),0)</f>
        <v/>
      </c>
      <c r="K2575" s="12">
        <f>IF(I2575="V2H",MIN(MAX(0,H2575),7.4,MAX(0,(M2575-P2575)*40)*0.95),0)</f>
        <v/>
      </c>
      <c r="L2575" s="12">
        <f>IF(E2575=0,0,MAX(0,H2575-K2575))</f>
        <v/>
      </c>
      <c r="M2575" s="13">
        <f>M2574+J2574/40-IF(I2574="V2H",K2574/(0.95*40),0)-IF(E2575=0,IF(E2574=1,IF(D2575=1,30,40)*0.18/(2*40),0),0)-IF(E2575=1,IF(E2574=0,IF(D2575=1,30,40)*0.18/(2*40),0),0)</f>
        <v/>
      </c>
      <c r="N2575" s="14" t="n">
        <v>0.09</v>
      </c>
      <c r="O2575" s="15">
        <f>K2575*N2575</f>
        <v/>
      </c>
      <c r="P2575">
        <f>IF(E2575=0,0.3,IF(D2575=1,IF(C2575&gt;=Params!$B$13-3,IF(C2575&lt;Params!$B$13,Params!$B$20,0.3),0.3),IF(C2575&gt;=Params!$B$15-3,IF(C2575&lt;Params!$B$15,Params!$B$21,0.3),0.3)))</f>
        <v/>
      </c>
    </row>
    <row r="2576" ht="15" customHeight="1" s="1">
      <c r="A2576" s="9" t="n">
        <v>2573</v>
      </c>
      <c r="B2576" s="6" t="inlineStr">
        <is>
          <t>18/04</t>
        </is>
      </c>
      <c r="C2576" s="6" t="n">
        <v>4</v>
      </c>
      <c r="D2576" s="6" t="n">
        <v>0</v>
      </c>
      <c r="E2576" s="10">
        <f>IF(D2576=1, IF(OR(C2576&lt;10, C2576&gt;=15),1,0), IF(OR(C2576&lt;7, C2576&gt;=18),1,0))</f>
        <v/>
      </c>
      <c r="F2576" s="11" t="n">
        <v>1.6</v>
      </c>
      <c r="G2576" s="12">
        <f>0*8</f>
        <v/>
      </c>
      <c r="H2576" s="12">
        <f>F2576-G2576</f>
        <v/>
      </c>
      <c r="I2576" s="10">
        <f>IF(E2576=0,"Fora",IF(E2575=0,"Carg xar",IF(H2576&lt;0,IF(M2576&lt;0.9,"Carg FV","Stby"),IF(M2576&gt;P2576,"V2H",IF(M2576&lt;0.9,"Carg xar","Stby")))))</f>
        <v/>
      </c>
      <c r="J2576" s="12">
        <f>IF(OR(I2576="Carg FV",I2576="Carg xar"),MIN(IF(I2576="Carg FV",ABS(H2576),7.4),7.4,MAX(0,(0.9-M2576)*40)*0.95),0)</f>
        <v/>
      </c>
      <c r="K2576" s="12">
        <f>IF(I2576="V2H",MIN(MAX(0,H2576),7.4,MAX(0,(M2576-P2576)*40)*0.95),0)</f>
        <v/>
      </c>
      <c r="L2576" s="12">
        <f>IF(E2576=0,0,MAX(0,H2576-K2576))</f>
        <v/>
      </c>
      <c r="M2576" s="13">
        <f>M2575+J2575/40-IF(I2575="V2H",K2575/(0.95*40),0)-IF(E2576=0,IF(E2575=1,IF(D2576=1,30,40)*0.18/(2*40),0),0)-IF(E2576=1,IF(E2575=0,IF(D2576=1,30,40)*0.18/(2*40),0),0)</f>
        <v/>
      </c>
      <c r="N2576" s="14" t="n">
        <v>0.09</v>
      </c>
      <c r="O2576" s="15">
        <f>K2576*N2576</f>
        <v/>
      </c>
      <c r="P2576">
        <f>IF(E2576=0,0.3,IF(D2576=1,IF(C2576&gt;=Params!$B$13-3,IF(C2576&lt;Params!$B$13,Params!$B$20,0.3),0.3),IF(C2576&gt;=Params!$B$15-3,IF(C2576&lt;Params!$B$15,Params!$B$21,0.3),0.3)))</f>
        <v/>
      </c>
    </row>
    <row r="2577" ht="15" customHeight="1" s="1">
      <c r="A2577" s="9" t="n">
        <v>2574</v>
      </c>
      <c r="B2577" s="6" t="inlineStr">
        <is>
          <t>18/04</t>
        </is>
      </c>
      <c r="C2577" s="6" t="n">
        <v>5</v>
      </c>
      <c r="D2577" s="6" t="n">
        <v>0</v>
      </c>
      <c r="E2577" s="10">
        <f>IF(D2577=1, IF(OR(C2577&lt;10, C2577&gt;=15),1,0), IF(OR(C2577&lt;7, C2577&gt;=18),1,0))</f>
        <v/>
      </c>
      <c r="F2577" s="11" t="n">
        <v>1.643</v>
      </c>
      <c r="G2577" s="12">
        <f>0*8</f>
        <v/>
      </c>
      <c r="H2577" s="12">
        <f>F2577-G2577</f>
        <v/>
      </c>
      <c r="I2577" s="10">
        <f>IF(E2577=0,"Fora",IF(E2576=0,"Carg xar",IF(H2577&lt;0,IF(M2577&lt;0.9,"Carg FV","Stby"),IF(M2577&gt;P2577,"V2H",IF(M2577&lt;0.9,"Carg xar","Stby")))))</f>
        <v/>
      </c>
      <c r="J2577" s="12">
        <f>IF(OR(I2577="Carg FV",I2577="Carg xar"),MIN(IF(I2577="Carg FV",ABS(H2577),7.4),7.4,MAX(0,(0.9-M2577)*40)*0.95),0)</f>
        <v/>
      </c>
      <c r="K2577" s="12">
        <f>IF(I2577="V2H",MIN(MAX(0,H2577),7.4,MAX(0,(M2577-P2577)*40)*0.95),0)</f>
        <v/>
      </c>
      <c r="L2577" s="12">
        <f>IF(E2577=0,0,MAX(0,H2577-K2577))</f>
        <v/>
      </c>
      <c r="M2577" s="13">
        <f>M2576+J2576/40-IF(I2576="V2H",K2576/(0.95*40),0)-IF(E2577=0,IF(E2576=1,IF(D2577=1,30,40)*0.18/(2*40),0),0)-IF(E2577=1,IF(E2576=0,IF(D2577=1,30,40)*0.18/(2*40),0),0)</f>
        <v/>
      </c>
      <c r="N2577" s="14" t="n">
        <v>0.09</v>
      </c>
      <c r="O2577" s="15">
        <f>K2577*N2577</f>
        <v/>
      </c>
      <c r="P2577">
        <f>IF(E2577=0,0.3,IF(D2577=1,IF(C2577&gt;=Params!$B$13-3,IF(C2577&lt;Params!$B$13,Params!$B$20,0.3),0.3),IF(C2577&gt;=Params!$B$15-3,IF(C2577&lt;Params!$B$15,Params!$B$21,0.3),0.3)))</f>
        <v/>
      </c>
    </row>
    <row r="2578" ht="15" customHeight="1" s="1">
      <c r="A2578" s="9" t="n">
        <v>2575</v>
      </c>
      <c r="B2578" s="6" t="inlineStr">
        <is>
          <t>18/04</t>
        </is>
      </c>
      <c r="C2578" s="6" t="n">
        <v>6</v>
      </c>
      <c r="D2578" s="6" t="n">
        <v>0</v>
      </c>
      <c r="E2578" s="10">
        <f>IF(D2578=1, IF(OR(C2578&lt;10, C2578&gt;=15),1,0), IF(OR(C2578&lt;7, C2578&gt;=18),1,0))</f>
        <v/>
      </c>
      <c r="F2578" s="11" t="n">
        <v>1.636</v>
      </c>
      <c r="G2578" s="12">
        <f>0*8</f>
        <v/>
      </c>
      <c r="H2578" s="12">
        <f>F2578-G2578</f>
        <v/>
      </c>
      <c r="I2578" s="10">
        <f>IF(E2578=0,"Fora",IF(E2577=0,"Carg xar",IF(H2578&lt;0,IF(M2578&lt;0.9,"Carg FV","Stby"),IF(M2578&gt;P2578,"V2H",IF(M2578&lt;0.9,"Carg xar","Stby")))))</f>
        <v/>
      </c>
      <c r="J2578" s="12">
        <f>IF(OR(I2578="Carg FV",I2578="Carg xar"),MIN(IF(I2578="Carg FV",ABS(H2578),7.4),7.4,MAX(0,(0.9-M2578)*40)*0.95),0)</f>
        <v/>
      </c>
      <c r="K2578" s="12">
        <f>IF(I2578="V2H",MIN(MAX(0,H2578),7.4,MAX(0,(M2578-P2578)*40)*0.95),0)</f>
        <v/>
      </c>
      <c r="L2578" s="12">
        <f>IF(E2578=0,0,MAX(0,H2578-K2578))</f>
        <v/>
      </c>
      <c r="M2578" s="13">
        <f>M2577+J2577/40-IF(I2577="V2H",K2577/(0.95*40),0)-IF(E2578=0,IF(E2577=1,IF(D2578=1,30,40)*0.18/(2*40),0),0)-IF(E2578=1,IF(E2577=0,IF(D2578=1,30,40)*0.18/(2*40),0),0)</f>
        <v/>
      </c>
      <c r="N2578" s="14" t="n">
        <v>0.09</v>
      </c>
      <c r="O2578" s="15">
        <f>K2578*N2578</f>
        <v/>
      </c>
      <c r="P2578">
        <f>IF(E2578=0,0.3,IF(D2578=1,IF(C2578&gt;=Params!$B$13-3,IF(C2578&lt;Params!$B$13,Params!$B$20,0.3),0.3),IF(C2578&gt;=Params!$B$15-3,IF(C2578&lt;Params!$B$15,Params!$B$21,0.3),0.3)))</f>
        <v/>
      </c>
    </row>
    <row r="2579" ht="15" customHeight="1" s="1">
      <c r="A2579" s="9" t="n">
        <v>2576</v>
      </c>
      <c r="B2579" s="6" t="inlineStr">
        <is>
          <t>18/04</t>
        </is>
      </c>
      <c r="C2579" s="6" t="n">
        <v>7</v>
      </c>
      <c r="D2579" s="6" t="n">
        <v>0</v>
      </c>
      <c r="E2579" s="10">
        <f>IF(D2579=1, IF(OR(C2579&lt;10, C2579&gt;=15),1,0), IF(OR(C2579&lt;7, C2579&gt;=18),1,0))</f>
        <v/>
      </c>
      <c r="F2579" s="11" t="n">
        <v>1.506</v>
      </c>
      <c r="G2579" s="12">
        <f>0.08*8</f>
        <v/>
      </c>
      <c r="H2579" s="12">
        <f>F2579-G2579</f>
        <v/>
      </c>
      <c r="I2579" s="10">
        <f>IF(E2579=0,"Fora",IF(E2578=0,"Carg xar",IF(H2579&lt;0,IF(M2579&lt;0.9,"Carg FV","Stby"),IF(M2579&gt;P2579,"V2H",IF(M2579&lt;0.9,"Carg xar","Stby")))))</f>
        <v/>
      </c>
      <c r="J2579" s="12">
        <f>IF(OR(I2579="Carg FV",I2579="Carg xar"),MIN(IF(I2579="Carg FV",ABS(H2579),7.4),7.4,MAX(0,(0.9-M2579)*40)*0.95),0)</f>
        <v/>
      </c>
      <c r="K2579" s="12">
        <f>IF(I2579="V2H",MIN(MAX(0,H2579),7.4,MAX(0,(M2579-P2579)*40)*0.95),0)</f>
        <v/>
      </c>
      <c r="L2579" s="12">
        <f>IF(E2579=0,0,MAX(0,H2579-K2579))</f>
        <v/>
      </c>
      <c r="M2579" s="13">
        <f>M2578+J2578/40-IF(I2578="V2H",K2578/(0.95*40),0)-IF(E2579=0,IF(E2578=1,IF(D2579=1,30,40)*0.18/(2*40),0),0)-IF(E2579=1,IF(E2578=0,IF(D2579=1,30,40)*0.18/(2*40),0),0)</f>
        <v/>
      </c>
      <c r="N2579" s="14" t="n">
        <v>0.09</v>
      </c>
      <c r="O2579" s="15">
        <f>K2579*N2579</f>
        <v/>
      </c>
      <c r="P2579">
        <f>IF(E2579=0,0.3,IF(D2579=1,IF(C2579&gt;=Params!$B$13-3,IF(C2579&lt;Params!$B$13,Params!$B$20,0.3),0.3),IF(C2579&gt;=Params!$B$15-3,IF(C2579&lt;Params!$B$15,Params!$B$21,0.3),0.3)))</f>
        <v/>
      </c>
    </row>
    <row r="2580" ht="15" customHeight="1" s="1">
      <c r="A2580" s="9" t="n">
        <v>2577</v>
      </c>
      <c r="B2580" s="6" t="inlineStr">
        <is>
          <t>18/04</t>
        </is>
      </c>
      <c r="C2580" s="6" t="n">
        <v>8</v>
      </c>
      <c r="D2580" s="6" t="n">
        <v>0</v>
      </c>
      <c r="E2580" s="10">
        <f>IF(D2580=1, IF(OR(C2580&lt;10, C2580&gt;=15),1,0), IF(OR(C2580&lt;7, C2580&gt;=18),1,0))</f>
        <v/>
      </c>
      <c r="F2580" s="11" t="n">
        <v>0.594</v>
      </c>
      <c r="G2580" s="12">
        <f>0.22*8</f>
        <v/>
      </c>
      <c r="H2580" s="12">
        <f>F2580-G2580</f>
        <v/>
      </c>
      <c r="I2580" s="10">
        <f>IF(E2580=0,"Fora",IF(E2579=0,"Carg xar",IF(H2580&lt;0,IF(M2580&lt;0.9,"Carg FV","Stby"),IF(M2580&gt;P2580,"V2H",IF(M2580&lt;0.9,"Carg xar","Stby")))))</f>
        <v/>
      </c>
      <c r="J2580" s="12">
        <f>IF(OR(I2580="Carg FV",I2580="Carg xar"),MIN(IF(I2580="Carg FV",ABS(H2580),7.4),7.4,MAX(0,(0.9-M2580)*40)*0.95),0)</f>
        <v/>
      </c>
      <c r="K2580" s="12">
        <f>IF(I2580="V2H",MIN(MAX(0,H2580),7.4,MAX(0,(M2580-P2580)*40)*0.95),0)</f>
        <v/>
      </c>
      <c r="L2580" s="12">
        <f>IF(E2580=0,0,MAX(0,H2580-K2580))</f>
        <v/>
      </c>
      <c r="M2580" s="13">
        <f>M2579+J2579/40-IF(I2579="V2H",K2579/(0.95*40),0)-IF(E2580=0,IF(E2579=1,IF(D2580=1,30,40)*0.18/(2*40),0),0)-IF(E2580=1,IF(E2579=0,IF(D2580=1,30,40)*0.18/(2*40),0),0)</f>
        <v/>
      </c>
      <c r="N2580" s="14" t="n">
        <v>0.15</v>
      </c>
      <c r="O2580" s="15">
        <f>K2580*N2580</f>
        <v/>
      </c>
      <c r="P2580">
        <f>IF(E2580=0,0.3,IF(D2580=1,IF(C2580&gt;=Params!$B$13-3,IF(C2580&lt;Params!$B$13,Params!$B$20,0.3),0.3),IF(C2580&gt;=Params!$B$15-3,IF(C2580&lt;Params!$B$15,Params!$B$21,0.3),0.3)))</f>
        <v/>
      </c>
    </row>
    <row r="2581" ht="15" customHeight="1" s="1">
      <c r="A2581" s="9" t="n">
        <v>2578</v>
      </c>
      <c r="B2581" s="6" t="inlineStr">
        <is>
          <t>18/04</t>
        </is>
      </c>
      <c r="C2581" s="6" t="n">
        <v>9</v>
      </c>
      <c r="D2581" s="6" t="n">
        <v>0</v>
      </c>
      <c r="E2581" s="10">
        <f>IF(D2581=1, IF(OR(C2581&lt;10, C2581&gt;=15),1,0), IF(OR(C2581&lt;7, C2581&gt;=18),1,0))</f>
        <v/>
      </c>
      <c r="F2581" s="11" t="n">
        <v>1.294</v>
      </c>
      <c r="G2581" s="12">
        <f>0.42*8</f>
        <v/>
      </c>
      <c r="H2581" s="12">
        <f>F2581-G2581</f>
        <v/>
      </c>
      <c r="I2581" s="10">
        <f>IF(E2581=0,"Fora",IF(E2580=0,"Carg xar",IF(H2581&lt;0,IF(M2581&lt;0.9,"Carg FV","Stby"),IF(M2581&gt;P2581,"V2H",IF(M2581&lt;0.9,"Carg xar","Stby")))))</f>
        <v/>
      </c>
      <c r="J2581" s="12">
        <f>IF(OR(I2581="Carg FV",I2581="Carg xar"),MIN(IF(I2581="Carg FV",ABS(H2581),7.4),7.4,MAX(0,(0.9-M2581)*40)*0.95),0)</f>
        <v/>
      </c>
      <c r="K2581" s="12">
        <f>IF(I2581="V2H",MIN(MAX(0,H2581),7.4,MAX(0,(M2581-P2581)*40)*0.95),0)</f>
        <v/>
      </c>
      <c r="L2581" s="12">
        <f>IF(E2581=0,0,MAX(0,H2581-K2581))</f>
        <v/>
      </c>
      <c r="M2581" s="13">
        <f>M2580+J2580/40-IF(I2580="V2H",K2580/(0.95*40),0)-IF(E2581=0,IF(E2580=1,IF(D2581=1,30,40)*0.18/(2*40),0),0)-IF(E2581=1,IF(E2580=0,IF(D2581=1,30,40)*0.18/(2*40),0),0)</f>
        <v/>
      </c>
      <c r="N2581" s="14" t="n">
        <v>0.15</v>
      </c>
      <c r="O2581" s="15">
        <f>K2581*N2581</f>
        <v/>
      </c>
      <c r="P2581">
        <f>IF(E2581=0,0.3,IF(D2581=1,IF(C2581&gt;=Params!$B$13-3,IF(C2581&lt;Params!$B$13,Params!$B$20,0.3),0.3),IF(C2581&gt;=Params!$B$15-3,IF(C2581&lt;Params!$B$15,Params!$B$21,0.3),0.3)))</f>
        <v/>
      </c>
    </row>
    <row r="2582" ht="15" customHeight="1" s="1">
      <c r="A2582" s="9" t="n">
        <v>2579</v>
      </c>
      <c r="B2582" s="6" t="inlineStr">
        <is>
          <t>18/04</t>
        </is>
      </c>
      <c r="C2582" s="6" t="n">
        <v>10</v>
      </c>
      <c r="D2582" s="6" t="n">
        <v>0</v>
      </c>
      <c r="E2582" s="10">
        <f>IF(D2582=1, IF(OR(C2582&lt;10, C2582&gt;=15),1,0), IF(OR(C2582&lt;7, C2582&gt;=18),1,0))</f>
        <v/>
      </c>
      <c r="F2582" s="11" t="n">
        <v>1.578</v>
      </c>
      <c r="G2582" s="12">
        <f>0.62*8</f>
        <v/>
      </c>
      <c r="H2582" s="12">
        <f>F2582-G2582</f>
        <v/>
      </c>
      <c r="I2582" s="10">
        <f>IF(E2582=0,"Fora",IF(E2581=0,"Carg xar",IF(H2582&lt;0,IF(M2582&lt;0.9,"Carg FV","Stby"),IF(M2582&gt;P2582,"V2H",IF(M2582&lt;0.9,"Carg xar","Stby")))))</f>
        <v/>
      </c>
      <c r="J2582" s="12">
        <f>IF(OR(I2582="Carg FV",I2582="Carg xar"),MIN(IF(I2582="Carg FV",ABS(H2582),7.4),7.4,MAX(0,(0.9-M2582)*40)*0.95),0)</f>
        <v/>
      </c>
      <c r="K2582" s="12">
        <f>IF(I2582="V2H",MIN(MAX(0,H2582),7.4,MAX(0,(M2582-P2582)*40)*0.95),0)</f>
        <v/>
      </c>
      <c r="L2582" s="12">
        <f>IF(E2582=0,0,MAX(0,H2582-K2582))</f>
        <v/>
      </c>
      <c r="M2582" s="13">
        <f>M2581+J2581/40-IF(I2581="V2H",K2581/(0.95*40),0)-IF(E2582=0,IF(E2581=1,IF(D2582=1,30,40)*0.18/(2*40),0),0)-IF(E2582=1,IF(E2581=0,IF(D2582=1,30,40)*0.18/(2*40),0),0)</f>
        <v/>
      </c>
      <c r="N2582" s="14" t="n">
        <v>0.2</v>
      </c>
      <c r="O2582" s="15">
        <f>K2582*N2582</f>
        <v/>
      </c>
      <c r="P2582">
        <f>IF(E2582=0,0.3,IF(D2582=1,IF(C2582&gt;=Params!$B$13-3,IF(C2582&lt;Params!$B$13,Params!$B$20,0.3),0.3),IF(C2582&gt;=Params!$B$15-3,IF(C2582&lt;Params!$B$15,Params!$B$21,0.3),0.3)))</f>
        <v/>
      </c>
    </row>
    <row r="2583" ht="15" customHeight="1" s="1">
      <c r="A2583" s="9" t="n">
        <v>2580</v>
      </c>
      <c r="B2583" s="6" t="inlineStr">
        <is>
          <t>18/04</t>
        </is>
      </c>
      <c r="C2583" s="6" t="n">
        <v>11</v>
      </c>
      <c r="D2583" s="6" t="n">
        <v>0</v>
      </c>
      <c r="E2583" s="10">
        <f>IF(D2583=1, IF(OR(C2583&lt;10, C2583&gt;=15),1,0), IF(OR(C2583&lt;7, C2583&gt;=18),1,0))</f>
        <v/>
      </c>
      <c r="F2583" s="11" t="n">
        <v>0.508</v>
      </c>
      <c r="G2583" s="12">
        <f>0.78*8</f>
        <v/>
      </c>
      <c r="H2583" s="12">
        <f>F2583-G2583</f>
        <v/>
      </c>
      <c r="I2583" s="10">
        <f>IF(E2583=0,"Fora",IF(E2582=0,"Carg xar",IF(H2583&lt;0,IF(M2583&lt;0.9,"Carg FV","Stby"),IF(M2583&gt;P2583,"V2H",IF(M2583&lt;0.9,"Carg xar","Stby")))))</f>
        <v/>
      </c>
      <c r="J2583" s="12">
        <f>IF(OR(I2583="Carg FV",I2583="Carg xar"),MIN(IF(I2583="Carg FV",ABS(H2583),7.4),7.4,MAX(0,(0.9-M2583)*40)*0.95),0)</f>
        <v/>
      </c>
      <c r="K2583" s="12">
        <f>IF(I2583="V2H",MIN(MAX(0,H2583),7.4,MAX(0,(M2583-P2583)*40)*0.95),0)</f>
        <v/>
      </c>
      <c r="L2583" s="12">
        <f>IF(E2583=0,0,MAX(0,H2583-K2583))</f>
        <v/>
      </c>
      <c r="M2583" s="13">
        <f>M2582+J2582/40-IF(I2582="V2H",K2582/(0.95*40),0)-IF(E2583=0,IF(E2582=1,IF(D2583=1,30,40)*0.18/(2*40),0),0)-IF(E2583=1,IF(E2582=0,IF(D2583=1,30,40)*0.18/(2*40),0),0)</f>
        <v/>
      </c>
      <c r="N2583" s="14" t="n">
        <v>0.2</v>
      </c>
      <c r="O2583" s="15">
        <f>K2583*N2583</f>
        <v/>
      </c>
      <c r="P2583">
        <f>IF(E2583=0,0.3,IF(D2583=1,IF(C2583&gt;=Params!$B$13-3,IF(C2583&lt;Params!$B$13,Params!$B$20,0.3),0.3),IF(C2583&gt;=Params!$B$15-3,IF(C2583&lt;Params!$B$15,Params!$B$21,0.3),0.3)))</f>
        <v/>
      </c>
    </row>
    <row r="2584" ht="15" customHeight="1" s="1">
      <c r="A2584" s="9" t="n">
        <v>2581</v>
      </c>
      <c r="B2584" s="6" t="inlineStr">
        <is>
          <t>18/04</t>
        </is>
      </c>
      <c r="C2584" s="6" t="n">
        <v>12</v>
      </c>
      <c r="D2584" s="6" t="n">
        <v>0</v>
      </c>
      <c r="E2584" s="10">
        <f>IF(D2584=1, IF(OR(C2584&lt;10, C2584&gt;=15),1,0), IF(OR(C2584&lt;7, C2584&gt;=18),1,0))</f>
        <v/>
      </c>
      <c r="F2584" s="11" t="n">
        <v>0</v>
      </c>
      <c r="G2584" s="12">
        <f>0.85*8</f>
        <v/>
      </c>
      <c r="H2584" s="12">
        <f>F2584-G2584</f>
        <v/>
      </c>
      <c r="I2584" s="10">
        <f>IF(E2584=0,"Fora",IF(E2583=0,"Carg xar",IF(H2584&lt;0,IF(M2584&lt;0.9,"Carg FV","Stby"),IF(M2584&gt;P2584,"V2H",IF(M2584&lt;0.9,"Carg xar","Stby")))))</f>
        <v/>
      </c>
      <c r="J2584" s="12">
        <f>IF(OR(I2584="Carg FV",I2584="Carg xar"),MIN(IF(I2584="Carg FV",ABS(H2584),7.4),7.4,MAX(0,(0.9-M2584)*40)*0.95),0)</f>
        <v/>
      </c>
      <c r="K2584" s="12">
        <f>IF(I2584="V2H",MIN(MAX(0,H2584),7.4,MAX(0,(M2584-P2584)*40)*0.95),0)</f>
        <v/>
      </c>
      <c r="L2584" s="12">
        <f>IF(E2584=0,0,MAX(0,H2584-K2584))</f>
        <v/>
      </c>
      <c r="M2584" s="13">
        <f>M2583+J2583/40-IF(I2583="V2H",K2583/(0.95*40),0)-IF(E2584=0,IF(E2583=1,IF(D2584=1,30,40)*0.18/(2*40),0),0)-IF(E2584=1,IF(E2583=0,IF(D2584=1,30,40)*0.18/(2*40),0),0)</f>
        <v/>
      </c>
      <c r="N2584" s="14" t="n">
        <v>0.2</v>
      </c>
      <c r="O2584" s="15">
        <f>K2584*N2584</f>
        <v/>
      </c>
      <c r="P2584">
        <f>IF(E2584=0,0.3,IF(D2584=1,IF(C2584&gt;=Params!$B$13-3,IF(C2584&lt;Params!$B$13,Params!$B$20,0.3),0.3),IF(C2584&gt;=Params!$B$15-3,IF(C2584&lt;Params!$B$15,Params!$B$21,0.3),0.3)))</f>
        <v/>
      </c>
    </row>
    <row r="2585" ht="15" customHeight="1" s="1">
      <c r="A2585" s="9" t="n">
        <v>2582</v>
      </c>
      <c r="B2585" s="6" t="inlineStr">
        <is>
          <t>18/04</t>
        </is>
      </c>
      <c r="C2585" s="6" t="n">
        <v>13</v>
      </c>
      <c r="D2585" s="6" t="n">
        <v>0</v>
      </c>
      <c r="E2585" s="10">
        <f>IF(D2585=1, IF(OR(C2585&lt;10, C2585&gt;=15),1,0), IF(OR(C2585&lt;7, C2585&gt;=18),1,0))</f>
        <v/>
      </c>
      <c r="F2585" s="11" t="n">
        <v>0</v>
      </c>
      <c r="G2585" s="12">
        <f>0.82*8</f>
        <v/>
      </c>
      <c r="H2585" s="12">
        <f>F2585-G2585</f>
        <v/>
      </c>
      <c r="I2585" s="10">
        <f>IF(E2585=0,"Fora",IF(E2584=0,"Carg xar",IF(H2585&lt;0,IF(M2585&lt;0.9,"Carg FV","Stby"),IF(M2585&gt;P2585,"V2H",IF(M2585&lt;0.9,"Carg xar","Stby")))))</f>
        <v/>
      </c>
      <c r="J2585" s="12">
        <f>IF(OR(I2585="Carg FV",I2585="Carg xar"),MIN(IF(I2585="Carg FV",ABS(H2585),7.4),7.4,MAX(0,(0.9-M2585)*40)*0.95),0)</f>
        <v/>
      </c>
      <c r="K2585" s="12">
        <f>IF(I2585="V2H",MIN(MAX(0,H2585),7.4,MAX(0,(M2585-P2585)*40)*0.95),0)</f>
        <v/>
      </c>
      <c r="L2585" s="12">
        <f>IF(E2585=0,0,MAX(0,H2585-K2585))</f>
        <v/>
      </c>
      <c r="M2585" s="13">
        <f>M2584+J2584/40-IF(I2584="V2H",K2584/(0.95*40),0)-IF(E2585=0,IF(E2584=1,IF(D2585=1,30,40)*0.18/(2*40),0),0)-IF(E2585=1,IF(E2584=0,IF(D2585=1,30,40)*0.18/(2*40),0),0)</f>
        <v/>
      </c>
      <c r="N2585" s="14" t="n">
        <v>0.2</v>
      </c>
      <c r="O2585" s="15">
        <f>K2585*N2585</f>
        <v/>
      </c>
      <c r="P2585">
        <f>IF(E2585=0,0.3,IF(D2585=1,IF(C2585&gt;=Params!$B$13-3,IF(C2585&lt;Params!$B$13,Params!$B$20,0.3),0.3),IF(C2585&gt;=Params!$B$15-3,IF(C2585&lt;Params!$B$15,Params!$B$21,0.3),0.3)))</f>
        <v/>
      </c>
    </row>
    <row r="2586" ht="15" customHeight="1" s="1">
      <c r="A2586" s="9" t="n">
        <v>2583</v>
      </c>
      <c r="B2586" s="6" t="inlineStr">
        <is>
          <t>18/04</t>
        </is>
      </c>
      <c r="C2586" s="6" t="n">
        <v>14</v>
      </c>
      <c r="D2586" s="6" t="n">
        <v>0</v>
      </c>
      <c r="E2586" s="10">
        <f>IF(D2586=1, IF(OR(C2586&lt;10, C2586&gt;=15),1,0), IF(OR(C2586&lt;7, C2586&gt;=18),1,0))</f>
        <v/>
      </c>
      <c r="F2586" s="11" t="n">
        <v>0</v>
      </c>
      <c r="G2586" s="12">
        <f>0.72*8</f>
        <v/>
      </c>
      <c r="H2586" s="12">
        <f>F2586-G2586</f>
        <v/>
      </c>
      <c r="I2586" s="10">
        <f>IF(E2586=0,"Fora",IF(E2585=0,"Carg xar",IF(H2586&lt;0,IF(M2586&lt;0.9,"Carg FV","Stby"),IF(M2586&gt;P2586,"V2H",IF(M2586&lt;0.9,"Carg xar","Stby")))))</f>
        <v/>
      </c>
      <c r="J2586" s="12">
        <f>IF(OR(I2586="Carg FV",I2586="Carg xar"),MIN(IF(I2586="Carg FV",ABS(H2586),7.4),7.4,MAX(0,(0.9-M2586)*40)*0.95),0)</f>
        <v/>
      </c>
      <c r="K2586" s="12">
        <f>IF(I2586="V2H",MIN(MAX(0,H2586),7.4,MAX(0,(M2586-P2586)*40)*0.95),0)</f>
        <v/>
      </c>
      <c r="L2586" s="12">
        <f>IF(E2586=0,0,MAX(0,H2586-K2586))</f>
        <v/>
      </c>
      <c r="M2586" s="13">
        <f>M2585+J2585/40-IF(I2585="V2H",K2585/(0.95*40),0)-IF(E2586=0,IF(E2585=1,IF(D2586=1,30,40)*0.18/(2*40),0),0)-IF(E2586=1,IF(E2585=0,IF(D2586=1,30,40)*0.18/(2*40),0),0)</f>
        <v/>
      </c>
      <c r="N2586" s="14" t="n">
        <v>0.15</v>
      </c>
      <c r="O2586" s="15">
        <f>K2586*N2586</f>
        <v/>
      </c>
      <c r="P2586">
        <f>IF(E2586=0,0.3,IF(D2586=1,IF(C2586&gt;=Params!$B$13-3,IF(C2586&lt;Params!$B$13,Params!$B$20,0.3),0.3),IF(C2586&gt;=Params!$B$15-3,IF(C2586&lt;Params!$B$15,Params!$B$21,0.3),0.3)))</f>
        <v/>
      </c>
    </row>
    <row r="2587" ht="15" customHeight="1" s="1">
      <c r="A2587" s="9" t="n">
        <v>2584</v>
      </c>
      <c r="B2587" s="6" t="inlineStr">
        <is>
          <t>18/04</t>
        </is>
      </c>
      <c r="C2587" s="6" t="n">
        <v>15</v>
      </c>
      <c r="D2587" s="6" t="n">
        <v>0</v>
      </c>
      <c r="E2587" s="10">
        <f>IF(D2587=1, IF(OR(C2587&lt;10, C2587&gt;=15),1,0), IF(OR(C2587&lt;7, C2587&gt;=18),1,0))</f>
        <v/>
      </c>
      <c r="F2587" s="11" t="n">
        <v>0</v>
      </c>
      <c r="G2587" s="12">
        <f>0.55*8</f>
        <v/>
      </c>
      <c r="H2587" s="12">
        <f>F2587-G2587</f>
        <v/>
      </c>
      <c r="I2587" s="10">
        <f>IF(E2587=0,"Fora",IF(E2586=0,"Carg xar",IF(H2587&lt;0,IF(M2587&lt;0.9,"Carg FV","Stby"),IF(M2587&gt;P2587,"V2H",IF(M2587&lt;0.9,"Carg xar","Stby")))))</f>
        <v/>
      </c>
      <c r="J2587" s="12">
        <f>IF(OR(I2587="Carg FV",I2587="Carg xar"),MIN(IF(I2587="Carg FV",ABS(H2587),7.4),7.4,MAX(0,(0.9-M2587)*40)*0.95),0)</f>
        <v/>
      </c>
      <c r="K2587" s="12">
        <f>IF(I2587="V2H",MIN(MAX(0,H2587),7.4,MAX(0,(M2587-P2587)*40)*0.95),0)</f>
        <v/>
      </c>
      <c r="L2587" s="12">
        <f>IF(E2587=0,0,MAX(0,H2587-K2587))</f>
        <v/>
      </c>
      <c r="M2587" s="13">
        <f>M2586+J2586/40-IF(I2586="V2H",K2586/(0.95*40),0)-IF(E2587=0,IF(E2586=1,IF(D2587=1,30,40)*0.18/(2*40),0),0)-IF(E2587=1,IF(E2586=0,IF(D2587=1,30,40)*0.18/(2*40),0),0)</f>
        <v/>
      </c>
      <c r="N2587" s="14" t="n">
        <v>0.15</v>
      </c>
      <c r="O2587" s="15">
        <f>K2587*N2587</f>
        <v/>
      </c>
      <c r="P2587">
        <f>IF(E2587=0,0.3,IF(D2587=1,IF(C2587&gt;=Params!$B$13-3,IF(C2587&lt;Params!$B$13,Params!$B$20,0.3),0.3),IF(C2587&gt;=Params!$B$15-3,IF(C2587&lt;Params!$B$15,Params!$B$21,0.3),0.3)))</f>
        <v/>
      </c>
    </row>
    <row r="2588" ht="15" customHeight="1" s="1">
      <c r="A2588" s="9" t="n">
        <v>2585</v>
      </c>
      <c r="B2588" s="6" t="inlineStr">
        <is>
          <t>18/04</t>
        </is>
      </c>
      <c r="C2588" s="6" t="n">
        <v>16</v>
      </c>
      <c r="D2588" s="6" t="n">
        <v>0</v>
      </c>
      <c r="E2588" s="10">
        <f>IF(D2588=1, IF(OR(C2588&lt;10, C2588&gt;=15),1,0), IF(OR(C2588&lt;7, C2588&gt;=18),1,0))</f>
        <v/>
      </c>
      <c r="F2588" s="11" t="n">
        <v>0</v>
      </c>
      <c r="G2588" s="12">
        <f>0.35*8</f>
        <v/>
      </c>
      <c r="H2588" s="12">
        <f>F2588-G2588</f>
        <v/>
      </c>
      <c r="I2588" s="10">
        <f>IF(E2588=0,"Fora",IF(E2587=0,"Carg xar",IF(H2588&lt;0,IF(M2588&lt;0.9,"Carg FV","Stby"),IF(M2588&gt;P2588,"V2H",IF(M2588&lt;0.9,"Carg xar","Stby")))))</f>
        <v/>
      </c>
      <c r="J2588" s="12">
        <f>IF(OR(I2588="Carg FV",I2588="Carg xar"),MIN(IF(I2588="Carg FV",ABS(H2588),7.4),7.4,MAX(0,(0.9-M2588)*40)*0.95),0)</f>
        <v/>
      </c>
      <c r="K2588" s="12">
        <f>IF(I2588="V2H",MIN(MAX(0,H2588),7.4,MAX(0,(M2588-P2588)*40)*0.95),0)</f>
        <v/>
      </c>
      <c r="L2588" s="12">
        <f>IF(E2588=0,0,MAX(0,H2588-K2588))</f>
        <v/>
      </c>
      <c r="M2588" s="13">
        <f>M2587+J2587/40-IF(I2587="V2H",K2587/(0.95*40),0)-IF(E2588=0,IF(E2587=1,IF(D2588=1,30,40)*0.18/(2*40),0),0)-IF(E2588=1,IF(E2587=0,IF(D2588=1,30,40)*0.18/(2*40),0),0)</f>
        <v/>
      </c>
      <c r="N2588" s="14" t="n">
        <v>0.15</v>
      </c>
      <c r="O2588" s="15">
        <f>K2588*N2588</f>
        <v/>
      </c>
      <c r="P2588">
        <f>IF(E2588=0,0.3,IF(D2588=1,IF(C2588&gt;=Params!$B$13-3,IF(C2588&lt;Params!$B$13,Params!$B$20,0.3),0.3),IF(C2588&gt;=Params!$B$15-3,IF(C2588&lt;Params!$B$15,Params!$B$21,0.3),0.3)))</f>
        <v/>
      </c>
    </row>
    <row r="2589" ht="15" customHeight="1" s="1">
      <c r="A2589" s="9" t="n">
        <v>2586</v>
      </c>
      <c r="B2589" s="6" t="inlineStr">
        <is>
          <t>18/04</t>
        </is>
      </c>
      <c r="C2589" s="6" t="n">
        <v>17</v>
      </c>
      <c r="D2589" s="6" t="n">
        <v>0</v>
      </c>
      <c r="E2589" s="10">
        <f>IF(D2589=1, IF(OR(C2589&lt;10, C2589&gt;=15),1,0), IF(OR(C2589&lt;7, C2589&gt;=18),1,0))</f>
        <v/>
      </c>
      <c r="F2589" s="11" t="n">
        <v>0</v>
      </c>
      <c r="G2589" s="12">
        <f>0.15*8</f>
        <v/>
      </c>
      <c r="H2589" s="12">
        <f>F2589-G2589</f>
        <v/>
      </c>
      <c r="I2589" s="10">
        <f>IF(E2589=0,"Fora",IF(E2588=0,"Carg xar",IF(H2589&lt;0,IF(M2589&lt;0.9,"Carg FV","Stby"),IF(M2589&gt;P2589,"V2H",IF(M2589&lt;0.9,"Carg xar","Stby")))))</f>
        <v/>
      </c>
      <c r="J2589" s="12">
        <f>IF(OR(I2589="Carg FV",I2589="Carg xar"),MIN(IF(I2589="Carg FV",ABS(H2589),7.4),7.4,MAX(0,(0.9-M2589)*40)*0.95),0)</f>
        <v/>
      </c>
      <c r="K2589" s="12">
        <f>IF(I2589="V2H",MIN(MAX(0,H2589),7.4,MAX(0,(M2589-P2589)*40)*0.95),0)</f>
        <v/>
      </c>
      <c r="L2589" s="12">
        <f>IF(E2589=0,0,MAX(0,H2589-K2589))</f>
        <v/>
      </c>
      <c r="M2589" s="13">
        <f>M2588+J2588/40-IF(I2588="V2H",K2588/(0.95*40),0)-IF(E2589=0,IF(E2588=1,IF(D2589=1,30,40)*0.18/(2*40),0),0)-IF(E2589=1,IF(E2588=0,IF(D2589=1,30,40)*0.18/(2*40),0),0)</f>
        <v/>
      </c>
      <c r="N2589" s="14" t="n">
        <v>0.15</v>
      </c>
      <c r="O2589" s="15">
        <f>K2589*N2589</f>
        <v/>
      </c>
      <c r="P2589">
        <f>IF(E2589=0,0.3,IF(D2589=1,IF(C2589&gt;=Params!$B$13-3,IF(C2589&lt;Params!$B$13,Params!$B$20,0.3),0.3),IF(C2589&gt;=Params!$B$15-3,IF(C2589&lt;Params!$B$15,Params!$B$21,0.3),0.3)))</f>
        <v/>
      </c>
    </row>
    <row r="2590" ht="15" customHeight="1" s="1">
      <c r="A2590" s="9" t="n">
        <v>2587</v>
      </c>
      <c r="B2590" s="6" t="inlineStr">
        <is>
          <t>18/04</t>
        </is>
      </c>
      <c r="C2590" s="6" t="n">
        <v>18</v>
      </c>
      <c r="D2590" s="6" t="n">
        <v>0</v>
      </c>
      <c r="E2590" s="10">
        <f>IF(D2590=1, IF(OR(C2590&lt;10, C2590&gt;=15),1,0), IF(OR(C2590&lt;7, C2590&gt;=18),1,0))</f>
        <v/>
      </c>
      <c r="F2590" s="11" t="n">
        <v>0</v>
      </c>
      <c r="G2590" s="12">
        <f>0.03*8</f>
        <v/>
      </c>
      <c r="H2590" s="12">
        <f>F2590-G2590</f>
        <v/>
      </c>
      <c r="I2590" s="10">
        <f>IF(E2590=0,"Fora",IF(E2589=0,"Carg xar",IF(H2590&lt;0,IF(M2590&lt;0.9,"Carg FV","Stby"),IF(M2590&gt;P2590,"V2H",IF(M2590&lt;0.9,"Carg xar","Stby")))))</f>
        <v/>
      </c>
      <c r="J2590" s="12">
        <f>IF(OR(I2590="Carg FV",I2590="Carg xar"),MIN(IF(I2590="Carg FV",ABS(H2590),7.4),7.4,MAX(0,(0.9-M2590)*40)*0.95),0)</f>
        <v/>
      </c>
      <c r="K2590" s="12">
        <f>IF(I2590="V2H",MIN(MAX(0,H2590),7.4,MAX(0,(M2590-P2590)*40)*0.95),0)</f>
        <v/>
      </c>
      <c r="L2590" s="12">
        <f>IF(E2590=0,0,MAX(0,H2590-K2590))</f>
        <v/>
      </c>
      <c r="M2590" s="13">
        <f>M2589+J2589/40-IF(I2589="V2H",K2589/(0.95*40),0)-IF(E2590=0,IF(E2589=1,IF(D2590=1,30,40)*0.18/(2*40),0),0)-IF(E2590=1,IF(E2589=0,IF(D2590=1,30,40)*0.18/(2*40),0),0)</f>
        <v/>
      </c>
      <c r="N2590" s="14" t="n">
        <v>0.2</v>
      </c>
      <c r="O2590" s="15">
        <f>K2590*N2590</f>
        <v/>
      </c>
      <c r="P2590">
        <f>IF(E2590=0,0.3,IF(D2590=1,IF(C2590&gt;=Params!$B$13-3,IF(C2590&lt;Params!$B$13,Params!$B$20,0.3),0.3),IF(C2590&gt;=Params!$B$15-3,IF(C2590&lt;Params!$B$15,Params!$B$21,0.3),0.3)))</f>
        <v/>
      </c>
    </row>
    <row r="2591" ht="15" customHeight="1" s="1">
      <c r="A2591" s="9" t="n">
        <v>2588</v>
      </c>
      <c r="B2591" s="6" t="inlineStr">
        <is>
          <t>18/04</t>
        </is>
      </c>
      <c r="C2591" s="6" t="n">
        <v>19</v>
      </c>
      <c r="D2591" s="6" t="n">
        <v>0</v>
      </c>
      <c r="E2591" s="10">
        <f>IF(D2591=1, IF(OR(C2591&lt;10, C2591&gt;=15),1,0), IF(OR(C2591&lt;7, C2591&gt;=18),1,0))</f>
        <v/>
      </c>
      <c r="F2591" s="11" t="n">
        <v>0.169</v>
      </c>
      <c r="G2591" s="12">
        <f>0*8</f>
        <v/>
      </c>
      <c r="H2591" s="12">
        <f>F2591-G2591</f>
        <v/>
      </c>
      <c r="I2591" s="10">
        <f>IF(E2591=0,"Fora",IF(E2590=0,"Carg xar",IF(H2591&lt;0,IF(M2591&lt;0.9,"Carg FV","Stby"),IF(M2591&gt;P2591,"V2H",IF(M2591&lt;0.9,"Carg xar","Stby")))))</f>
        <v/>
      </c>
      <c r="J2591" s="12">
        <f>IF(OR(I2591="Carg FV",I2591="Carg xar"),MIN(IF(I2591="Carg FV",ABS(H2591),7.4),7.4,MAX(0,(0.9-M2591)*40)*0.95),0)</f>
        <v/>
      </c>
      <c r="K2591" s="12">
        <f>IF(I2591="V2H",MIN(MAX(0,H2591),7.4,MAX(0,(M2591-P2591)*40)*0.95),0)</f>
        <v/>
      </c>
      <c r="L2591" s="12">
        <f>IF(E2591=0,0,MAX(0,H2591-K2591))</f>
        <v/>
      </c>
      <c r="M2591" s="13">
        <f>M2590+J2590/40-IF(I2590="V2H",K2590/(0.95*40),0)-IF(E2591=0,IF(E2590=1,IF(D2591=1,30,40)*0.18/(2*40),0),0)-IF(E2591=1,IF(E2590=0,IF(D2591=1,30,40)*0.18/(2*40),0),0)</f>
        <v/>
      </c>
      <c r="N2591" s="14" t="n">
        <v>0.2</v>
      </c>
      <c r="O2591" s="15">
        <f>K2591*N2591</f>
        <v/>
      </c>
      <c r="P2591">
        <f>IF(E2591=0,0.3,IF(D2591=1,IF(C2591&gt;=Params!$B$13-3,IF(C2591&lt;Params!$B$13,Params!$B$20,0.3),0.3),IF(C2591&gt;=Params!$B$15-3,IF(C2591&lt;Params!$B$15,Params!$B$21,0.3),0.3)))</f>
        <v/>
      </c>
    </row>
    <row r="2592" ht="15" customHeight="1" s="1">
      <c r="A2592" s="9" t="n">
        <v>2589</v>
      </c>
      <c r="B2592" s="6" t="inlineStr">
        <is>
          <t>18/04</t>
        </is>
      </c>
      <c r="C2592" s="6" t="n">
        <v>20</v>
      </c>
      <c r="D2592" s="6" t="n">
        <v>0</v>
      </c>
      <c r="E2592" s="10">
        <f>IF(D2592=1, IF(OR(C2592&lt;10, C2592&gt;=15),1,0), IF(OR(C2592&lt;7, C2592&gt;=18),1,0))</f>
        <v/>
      </c>
      <c r="F2592" s="11" t="n">
        <v>0.841</v>
      </c>
      <c r="G2592" s="12">
        <f>0*8</f>
        <v/>
      </c>
      <c r="H2592" s="12">
        <f>F2592-G2592</f>
        <v/>
      </c>
      <c r="I2592" s="10">
        <f>IF(E2592=0,"Fora",IF(E2591=0,"Carg xar",IF(H2592&lt;0,IF(M2592&lt;0.9,"Carg FV","Stby"),IF(M2592&gt;P2592,"V2H",IF(M2592&lt;0.9,"Carg xar","Stby")))))</f>
        <v/>
      </c>
      <c r="J2592" s="12">
        <f>IF(OR(I2592="Carg FV",I2592="Carg xar"),MIN(IF(I2592="Carg FV",ABS(H2592),7.4),7.4,MAX(0,(0.9-M2592)*40)*0.95),0)</f>
        <v/>
      </c>
      <c r="K2592" s="12">
        <f>IF(I2592="V2H",MIN(MAX(0,H2592),7.4,MAX(0,(M2592-P2592)*40)*0.95),0)</f>
        <v/>
      </c>
      <c r="L2592" s="12">
        <f>IF(E2592=0,0,MAX(0,H2592-K2592))</f>
        <v/>
      </c>
      <c r="M2592" s="13">
        <f>M2591+J2591/40-IF(I2591="V2H",K2591/(0.95*40),0)-IF(E2592=0,IF(E2591=1,IF(D2592=1,30,40)*0.18/(2*40),0),0)-IF(E2592=1,IF(E2591=0,IF(D2592=1,30,40)*0.18/(2*40),0),0)</f>
        <v/>
      </c>
      <c r="N2592" s="14" t="n">
        <v>0.2</v>
      </c>
      <c r="O2592" s="15">
        <f>K2592*N2592</f>
        <v/>
      </c>
      <c r="P2592">
        <f>IF(E2592=0,0.3,IF(D2592=1,IF(C2592&gt;=Params!$B$13-3,IF(C2592&lt;Params!$B$13,Params!$B$20,0.3),0.3),IF(C2592&gt;=Params!$B$15-3,IF(C2592&lt;Params!$B$15,Params!$B$21,0.3),0.3)))</f>
        <v/>
      </c>
    </row>
    <row r="2593" ht="15" customHeight="1" s="1">
      <c r="A2593" s="9" t="n">
        <v>2590</v>
      </c>
      <c r="B2593" s="6" t="inlineStr">
        <is>
          <t>18/04</t>
        </is>
      </c>
      <c r="C2593" s="6" t="n">
        <v>21</v>
      </c>
      <c r="D2593" s="6" t="n">
        <v>0</v>
      </c>
      <c r="E2593" s="10">
        <f>IF(D2593=1, IF(OR(C2593&lt;10, C2593&gt;=15),1,0), IF(OR(C2593&lt;7, C2593&gt;=18),1,0))</f>
        <v/>
      </c>
      <c r="F2593" s="11" t="n">
        <v>0.713</v>
      </c>
      <c r="G2593" s="12">
        <f>0*8</f>
        <v/>
      </c>
      <c r="H2593" s="12">
        <f>F2593-G2593</f>
        <v/>
      </c>
      <c r="I2593" s="10">
        <f>IF(E2593=0,"Fora",IF(E2592=0,"Carg xar",IF(H2593&lt;0,IF(M2593&lt;0.9,"Carg FV","Stby"),IF(M2593&gt;P2593,"V2H",IF(M2593&lt;0.9,"Carg xar","Stby")))))</f>
        <v/>
      </c>
      <c r="J2593" s="12">
        <f>IF(OR(I2593="Carg FV",I2593="Carg xar"),MIN(IF(I2593="Carg FV",ABS(H2593),7.4),7.4,MAX(0,(0.9-M2593)*40)*0.95),0)</f>
        <v/>
      </c>
      <c r="K2593" s="12">
        <f>IF(I2593="V2H",MIN(MAX(0,H2593),7.4,MAX(0,(M2593-P2593)*40)*0.95),0)</f>
        <v/>
      </c>
      <c r="L2593" s="12">
        <f>IF(E2593=0,0,MAX(0,H2593-K2593))</f>
        <v/>
      </c>
      <c r="M2593" s="13">
        <f>M2592+J2592/40-IF(I2592="V2H",K2592/(0.95*40),0)-IF(E2593=0,IF(E2592=1,IF(D2593=1,30,40)*0.18/(2*40),0),0)-IF(E2593=1,IF(E2592=0,IF(D2593=1,30,40)*0.18/(2*40),0),0)</f>
        <v/>
      </c>
      <c r="N2593" s="14" t="n">
        <v>0.2</v>
      </c>
      <c r="O2593" s="15">
        <f>K2593*N2593</f>
        <v/>
      </c>
      <c r="P2593">
        <f>IF(E2593=0,0.3,IF(D2593=1,IF(C2593&gt;=Params!$B$13-3,IF(C2593&lt;Params!$B$13,Params!$B$20,0.3),0.3),IF(C2593&gt;=Params!$B$15-3,IF(C2593&lt;Params!$B$15,Params!$B$21,0.3),0.3)))</f>
        <v/>
      </c>
    </row>
    <row r="2594" ht="15" customHeight="1" s="1">
      <c r="A2594" s="9" t="n">
        <v>2591</v>
      </c>
      <c r="B2594" s="6" t="inlineStr">
        <is>
          <t>18/04</t>
        </is>
      </c>
      <c r="C2594" s="6" t="n">
        <v>22</v>
      </c>
      <c r="D2594" s="6" t="n">
        <v>0</v>
      </c>
      <c r="E2594" s="10">
        <f>IF(D2594=1, IF(OR(C2594&lt;10, C2594&gt;=15),1,0), IF(OR(C2594&lt;7, C2594&gt;=18),1,0))</f>
        <v/>
      </c>
      <c r="F2594" s="11" t="n">
        <v>0.518</v>
      </c>
      <c r="G2594" s="12">
        <f>0*8</f>
        <v/>
      </c>
      <c r="H2594" s="12">
        <f>F2594-G2594</f>
        <v/>
      </c>
      <c r="I2594" s="10">
        <f>IF(E2594=0,"Fora",IF(E2593=0,"Carg xar",IF(H2594&lt;0,IF(M2594&lt;0.9,"Carg FV","Stby"),IF(M2594&gt;P2594,"V2H",IF(M2594&lt;0.9,"Carg xar","Stby")))))</f>
        <v/>
      </c>
      <c r="J2594" s="12">
        <f>IF(OR(I2594="Carg FV",I2594="Carg xar"),MIN(IF(I2594="Carg FV",ABS(H2594),7.4),7.4,MAX(0,(0.9-M2594)*40)*0.95),0)</f>
        <v/>
      </c>
      <c r="K2594" s="12">
        <f>IF(I2594="V2H",MIN(MAX(0,H2594),7.4,MAX(0,(M2594-P2594)*40)*0.95),0)</f>
        <v/>
      </c>
      <c r="L2594" s="12">
        <f>IF(E2594=0,0,MAX(0,H2594-K2594))</f>
        <v/>
      </c>
      <c r="M2594" s="13">
        <f>M2593+J2593/40-IF(I2593="V2H",K2593/(0.95*40),0)-IF(E2594=0,IF(E2593=1,IF(D2594=1,30,40)*0.18/(2*40),0),0)-IF(E2594=1,IF(E2593=0,IF(D2594=1,30,40)*0.18/(2*40),0),0)</f>
        <v/>
      </c>
      <c r="N2594" s="14" t="n">
        <v>0.15</v>
      </c>
      <c r="O2594" s="15">
        <f>K2594*N2594</f>
        <v/>
      </c>
      <c r="P2594">
        <f>IF(E2594=0,0.3,IF(D2594=1,IF(C2594&gt;=Params!$B$13-3,IF(C2594&lt;Params!$B$13,Params!$B$20,0.3),0.3),IF(C2594&gt;=Params!$B$15-3,IF(C2594&lt;Params!$B$15,Params!$B$21,0.3),0.3)))</f>
        <v/>
      </c>
    </row>
    <row r="2595" ht="15" customHeight="1" s="1">
      <c r="A2595" s="9" t="n">
        <v>2592</v>
      </c>
      <c r="B2595" s="6" t="inlineStr">
        <is>
          <t>18/04</t>
        </is>
      </c>
      <c r="C2595" s="6" t="n">
        <v>23</v>
      </c>
      <c r="D2595" s="6" t="n">
        <v>0</v>
      </c>
      <c r="E2595" s="10">
        <f>IF(D2595=1, IF(OR(C2595&lt;10, C2595&gt;=15),1,0), IF(OR(C2595&lt;7, C2595&gt;=18),1,0))</f>
        <v/>
      </c>
      <c r="F2595" s="11" t="n">
        <v>0.248</v>
      </c>
      <c r="G2595" s="12">
        <f>0*8</f>
        <v/>
      </c>
      <c r="H2595" s="12">
        <f>F2595-G2595</f>
        <v/>
      </c>
      <c r="I2595" s="10">
        <f>IF(E2595=0,"Fora",IF(E2594=0,"Carg xar",IF(H2595&lt;0,IF(M2595&lt;0.9,"Carg FV","Stby"),IF(M2595&gt;P2595,"V2H",IF(M2595&lt;0.9,"Carg xar","Stby")))))</f>
        <v/>
      </c>
      <c r="J2595" s="12">
        <f>IF(OR(I2595="Carg FV",I2595="Carg xar"),MIN(IF(I2595="Carg FV",ABS(H2595),7.4),7.4,MAX(0,(0.9-M2595)*40)*0.95),0)</f>
        <v/>
      </c>
      <c r="K2595" s="12">
        <f>IF(I2595="V2H",MIN(MAX(0,H2595),7.4,MAX(0,(M2595-P2595)*40)*0.95),0)</f>
        <v/>
      </c>
      <c r="L2595" s="12">
        <f>IF(E2595=0,0,MAX(0,H2595-K2595))</f>
        <v/>
      </c>
      <c r="M2595" s="13">
        <f>M2594+J2594/40-IF(I2594="V2H",K2594/(0.95*40),0)-IF(E2595=0,IF(E2594=1,IF(D2595=1,30,40)*0.18/(2*40),0),0)-IF(E2595=1,IF(E2594=0,IF(D2595=1,30,40)*0.18/(2*40),0),0)</f>
        <v/>
      </c>
      <c r="N2595" s="14" t="n">
        <v>0.15</v>
      </c>
      <c r="O2595" s="15">
        <f>K2595*N2595</f>
        <v/>
      </c>
      <c r="P2595">
        <f>IF(E2595=0,0.3,IF(D2595=1,IF(C2595&gt;=Params!$B$13-3,IF(C2595&lt;Params!$B$13,Params!$B$20,0.3),0.3),IF(C2595&gt;=Params!$B$15-3,IF(C2595&lt;Params!$B$15,Params!$B$21,0.3),0.3)))</f>
        <v/>
      </c>
    </row>
    <row r="2596" ht="15" customHeight="1" s="1">
      <c r="A2596" s="9" t="n">
        <v>2593</v>
      </c>
      <c r="B2596" s="6" t="inlineStr">
        <is>
          <t>19/04</t>
        </is>
      </c>
      <c r="C2596" s="6" t="n">
        <v>0</v>
      </c>
      <c r="D2596" s="6" t="n">
        <v>1</v>
      </c>
      <c r="E2596" s="10">
        <f>IF(D2596=1, IF(OR(C2596&lt;10, C2596&gt;=15),1,0), IF(OR(C2596&lt;7, C2596&gt;=18),1,0))</f>
        <v/>
      </c>
      <c r="F2596" s="11" t="n">
        <v>0.19</v>
      </c>
      <c r="G2596" s="12">
        <f>0*8</f>
        <v/>
      </c>
      <c r="H2596" s="12">
        <f>F2596-G2596</f>
        <v/>
      </c>
      <c r="I2596" s="10">
        <f>IF(E2596=0,"Fora",IF(E2595=0,"Carg xar",IF(H2596&lt;0,IF(M2596&lt;0.9,"Carg FV","Stby"),IF(M2596&gt;P2596,"V2H",IF(M2596&lt;0.9,"Carg xar","Stby")))))</f>
        <v/>
      </c>
      <c r="J2596" s="12">
        <f>IF(OR(I2596="Carg FV",I2596="Carg xar"),MIN(IF(I2596="Carg FV",ABS(H2596),7.4),7.4,MAX(0,(0.9-M2596)*40)*0.95),0)</f>
        <v/>
      </c>
      <c r="K2596" s="12">
        <f>IF(I2596="V2H",MIN(MAX(0,H2596),7.4,MAX(0,(M2596-P2596)*40)*0.95),0)</f>
        <v/>
      </c>
      <c r="L2596" s="12">
        <f>IF(E2596=0,0,MAX(0,H2596-K2596))</f>
        <v/>
      </c>
      <c r="M2596" s="13">
        <f>M2595+J2595/40-IF(I2595="V2H",K2595/(0.95*40),0)-IF(E2596=0,IF(E2595=1,IF(D2596=1,30,40)*0.18/(2*40),0),0)-IF(E2596=1,IF(E2595=0,IF(D2596=1,30,40)*0.18/(2*40),0),0)</f>
        <v/>
      </c>
      <c r="N2596" s="14" t="n">
        <v>0.09</v>
      </c>
      <c r="O2596" s="15">
        <f>K2596*N2596</f>
        <v/>
      </c>
      <c r="P2596">
        <f>IF(E2596=0,0.3,IF(D2596=1,IF(C2596&gt;=Params!$B$13-3,IF(C2596&lt;Params!$B$13,Params!$B$20,0.3),0.3),IF(C2596&gt;=Params!$B$15-3,IF(C2596&lt;Params!$B$15,Params!$B$21,0.3),0.3)))</f>
        <v/>
      </c>
    </row>
    <row r="2597" ht="15" customHeight="1" s="1">
      <c r="A2597" s="9" t="n">
        <v>2594</v>
      </c>
      <c r="B2597" s="6" t="inlineStr">
        <is>
          <t>19/04</t>
        </is>
      </c>
      <c r="C2597" s="6" t="n">
        <v>1</v>
      </c>
      <c r="D2597" s="6" t="n">
        <v>1</v>
      </c>
      <c r="E2597" s="10">
        <f>IF(D2597=1, IF(OR(C2597&lt;10, C2597&gt;=15),1,0), IF(OR(C2597&lt;7, C2597&gt;=18),1,0))</f>
        <v/>
      </c>
      <c r="F2597" s="11" t="n">
        <v>1.796</v>
      </c>
      <c r="G2597" s="12">
        <f>0*8</f>
        <v/>
      </c>
      <c r="H2597" s="12">
        <f>F2597-G2597</f>
        <v/>
      </c>
      <c r="I2597" s="10">
        <f>IF(E2597=0,"Fora",IF(E2596=0,"Carg xar",IF(H2597&lt;0,IF(M2597&lt;0.9,"Carg FV","Stby"),IF(M2597&gt;P2597,"V2H",IF(M2597&lt;0.9,"Carg xar","Stby")))))</f>
        <v/>
      </c>
      <c r="J2597" s="12">
        <f>IF(OR(I2597="Carg FV",I2597="Carg xar"),MIN(IF(I2597="Carg FV",ABS(H2597),7.4),7.4,MAX(0,(0.9-M2597)*40)*0.95),0)</f>
        <v/>
      </c>
      <c r="K2597" s="12">
        <f>IF(I2597="V2H",MIN(MAX(0,H2597),7.4,MAX(0,(M2597-P2597)*40)*0.95),0)</f>
        <v/>
      </c>
      <c r="L2597" s="12">
        <f>IF(E2597=0,0,MAX(0,H2597-K2597))</f>
        <v/>
      </c>
      <c r="M2597" s="13">
        <f>M2596+J2596/40-IF(I2596="V2H",K2596/(0.95*40),0)-IF(E2597=0,IF(E2596=1,IF(D2597=1,30,40)*0.18/(2*40),0),0)-IF(E2597=1,IF(E2596=0,IF(D2597=1,30,40)*0.18/(2*40),0),0)</f>
        <v/>
      </c>
      <c r="N2597" s="14" t="n">
        <v>0.09</v>
      </c>
      <c r="O2597" s="15">
        <f>K2597*N2597</f>
        <v/>
      </c>
      <c r="P2597">
        <f>IF(E2597=0,0.3,IF(D2597=1,IF(C2597&gt;=Params!$B$13-3,IF(C2597&lt;Params!$B$13,Params!$B$20,0.3),0.3),IF(C2597&gt;=Params!$B$15-3,IF(C2597&lt;Params!$B$15,Params!$B$21,0.3),0.3)))</f>
        <v/>
      </c>
    </row>
    <row r="2598" ht="15" customHeight="1" s="1">
      <c r="A2598" s="9" t="n">
        <v>2595</v>
      </c>
      <c r="B2598" s="6" t="inlineStr">
        <is>
          <t>19/04</t>
        </is>
      </c>
      <c r="C2598" s="6" t="n">
        <v>2</v>
      </c>
      <c r="D2598" s="6" t="n">
        <v>1</v>
      </c>
      <c r="E2598" s="10">
        <f>IF(D2598=1, IF(OR(C2598&lt;10, C2598&gt;=15),1,0), IF(OR(C2598&lt;7, C2598&gt;=18),1,0))</f>
        <v/>
      </c>
      <c r="F2598" s="11" t="n">
        <v>1.522</v>
      </c>
      <c r="G2598" s="12">
        <f>0*8</f>
        <v/>
      </c>
      <c r="H2598" s="12">
        <f>F2598-G2598</f>
        <v/>
      </c>
      <c r="I2598" s="10">
        <f>IF(E2598=0,"Fora",IF(E2597=0,"Carg xar",IF(H2598&lt;0,IF(M2598&lt;0.9,"Carg FV","Stby"),IF(M2598&gt;P2598,"V2H",IF(M2598&lt;0.9,"Carg xar","Stby")))))</f>
        <v/>
      </c>
      <c r="J2598" s="12">
        <f>IF(OR(I2598="Carg FV",I2598="Carg xar"),MIN(IF(I2598="Carg FV",ABS(H2598),7.4),7.4,MAX(0,(0.9-M2598)*40)*0.95),0)</f>
        <v/>
      </c>
      <c r="K2598" s="12">
        <f>IF(I2598="V2H",MIN(MAX(0,H2598),7.4,MAX(0,(M2598-P2598)*40)*0.95),0)</f>
        <v/>
      </c>
      <c r="L2598" s="12">
        <f>IF(E2598=0,0,MAX(0,H2598-K2598))</f>
        <v/>
      </c>
      <c r="M2598" s="13">
        <f>M2597+J2597/40-IF(I2597="V2H",K2597/(0.95*40),0)-IF(E2598=0,IF(E2597=1,IF(D2598=1,30,40)*0.18/(2*40),0),0)-IF(E2598=1,IF(E2597=0,IF(D2598=1,30,40)*0.18/(2*40),0),0)</f>
        <v/>
      </c>
      <c r="N2598" s="14" t="n">
        <v>0.09</v>
      </c>
      <c r="O2598" s="15">
        <f>K2598*N2598</f>
        <v/>
      </c>
      <c r="P2598">
        <f>IF(E2598=0,0.3,IF(D2598=1,IF(C2598&gt;=Params!$B$13-3,IF(C2598&lt;Params!$B$13,Params!$B$20,0.3),0.3),IF(C2598&gt;=Params!$B$15-3,IF(C2598&lt;Params!$B$15,Params!$B$21,0.3),0.3)))</f>
        <v/>
      </c>
    </row>
    <row r="2599" ht="15" customHeight="1" s="1">
      <c r="A2599" s="9" t="n">
        <v>2596</v>
      </c>
      <c r="B2599" s="6" t="inlineStr">
        <is>
          <t>19/04</t>
        </is>
      </c>
      <c r="C2599" s="6" t="n">
        <v>3</v>
      </c>
      <c r="D2599" s="6" t="n">
        <v>1</v>
      </c>
      <c r="E2599" s="10">
        <f>IF(D2599=1, IF(OR(C2599&lt;10, C2599&gt;=15),1,0), IF(OR(C2599&lt;7, C2599&gt;=18),1,0))</f>
        <v/>
      </c>
      <c r="F2599" s="11" t="n">
        <v>2.357</v>
      </c>
      <c r="G2599" s="12">
        <f>0*8</f>
        <v/>
      </c>
      <c r="H2599" s="12">
        <f>F2599-G2599</f>
        <v/>
      </c>
      <c r="I2599" s="10">
        <f>IF(E2599=0,"Fora",IF(E2598=0,"Carg xar",IF(H2599&lt;0,IF(M2599&lt;0.9,"Carg FV","Stby"),IF(M2599&gt;P2599,"V2H",IF(M2599&lt;0.9,"Carg xar","Stby")))))</f>
        <v/>
      </c>
      <c r="J2599" s="12">
        <f>IF(OR(I2599="Carg FV",I2599="Carg xar"),MIN(IF(I2599="Carg FV",ABS(H2599),7.4),7.4,MAX(0,(0.9-M2599)*40)*0.95),0)</f>
        <v/>
      </c>
      <c r="K2599" s="12">
        <f>IF(I2599="V2H",MIN(MAX(0,H2599),7.4,MAX(0,(M2599-P2599)*40)*0.95),0)</f>
        <v/>
      </c>
      <c r="L2599" s="12">
        <f>IF(E2599=0,0,MAX(0,H2599-K2599))</f>
        <v/>
      </c>
      <c r="M2599" s="13">
        <f>M2598+J2598/40-IF(I2598="V2H",K2598/(0.95*40),0)-IF(E2599=0,IF(E2598=1,IF(D2599=1,30,40)*0.18/(2*40),0),0)-IF(E2599=1,IF(E2598=0,IF(D2599=1,30,40)*0.18/(2*40),0),0)</f>
        <v/>
      </c>
      <c r="N2599" s="14" t="n">
        <v>0.09</v>
      </c>
      <c r="O2599" s="15">
        <f>K2599*N2599</f>
        <v/>
      </c>
      <c r="P2599">
        <f>IF(E2599=0,0.3,IF(D2599=1,IF(C2599&gt;=Params!$B$13-3,IF(C2599&lt;Params!$B$13,Params!$B$20,0.3),0.3),IF(C2599&gt;=Params!$B$15-3,IF(C2599&lt;Params!$B$15,Params!$B$21,0.3),0.3)))</f>
        <v/>
      </c>
    </row>
    <row r="2600" ht="15" customHeight="1" s="1">
      <c r="A2600" s="9" t="n">
        <v>2597</v>
      </c>
      <c r="B2600" s="6" t="inlineStr">
        <is>
          <t>19/04</t>
        </is>
      </c>
      <c r="C2600" s="6" t="n">
        <v>4</v>
      </c>
      <c r="D2600" s="6" t="n">
        <v>1</v>
      </c>
      <c r="E2600" s="10">
        <f>IF(D2600=1, IF(OR(C2600&lt;10, C2600&gt;=15),1,0), IF(OR(C2600&lt;7, C2600&gt;=18),1,0))</f>
        <v/>
      </c>
      <c r="F2600" s="11" t="n">
        <v>1.982</v>
      </c>
      <c r="G2600" s="12">
        <f>0*8</f>
        <v/>
      </c>
      <c r="H2600" s="12">
        <f>F2600-G2600</f>
        <v/>
      </c>
      <c r="I2600" s="10">
        <f>IF(E2600=0,"Fora",IF(E2599=0,"Carg xar",IF(H2600&lt;0,IF(M2600&lt;0.9,"Carg FV","Stby"),IF(M2600&gt;P2600,"V2H",IF(M2600&lt;0.9,"Carg xar","Stby")))))</f>
        <v/>
      </c>
      <c r="J2600" s="12">
        <f>IF(OR(I2600="Carg FV",I2600="Carg xar"),MIN(IF(I2600="Carg FV",ABS(H2600),7.4),7.4,MAX(0,(0.9-M2600)*40)*0.95),0)</f>
        <v/>
      </c>
      <c r="K2600" s="12">
        <f>IF(I2600="V2H",MIN(MAX(0,H2600),7.4,MAX(0,(M2600-P2600)*40)*0.95),0)</f>
        <v/>
      </c>
      <c r="L2600" s="12">
        <f>IF(E2600=0,0,MAX(0,H2600-K2600))</f>
        <v/>
      </c>
      <c r="M2600" s="13">
        <f>M2599+J2599/40-IF(I2599="V2H",K2599/(0.95*40),0)-IF(E2600=0,IF(E2599=1,IF(D2600=1,30,40)*0.18/(2*40),0),0)-IF(E2600=1,IF(E2599=0,IF(D2600=1,30,40)*0.18/(2*40),0),0)</f>
        <v/>
      </c>
      <c r="N2600" s="14" t="n">
        <v>0.09</v>
      </c>
      <c r="O2600" s="15">
        <f>K2600*N2600</f>
        <v/>
      </c>
      <c r="P2600">
        <f>IF(E2600=0,0.3,IF(D2600=1,IF(C2600&gt;=Params!$B$13-3,IF(C2600&lt;Params!$B$13,Params!$B$20,0.3),0.3),IF(C2600&gt;=Params!$B$15-3,IF(C2600&lt;Params!$B$15,Params!$B$21,0.3),0.3)))</f>
        <v/>
      </c>
    </row>
    <row r="2601" ht="15" customHeight="1" s="1">
      <c r="A2601" s="9" t="n">
        <v>2598</v>
      </c>
      <c r="B2601" s="6" t="inlineStr">
        <is>
          <t>19/04</t>
        </is>
      </c>
      <c r="C2601" s="6" t="n">
        <v>5</v>
      </c>
      <c r="D2601" s="6" t="n">
        <v>1</v>
      </c>
      <c r="E2601" s="10">
        <f>IF(D2601=1, IF(OR(C2601&lt;10, C2601&gt;=15),1,0), IF(OR(C2601&lt;7, C2601&gt;=18),1,0))</f>
        <v/>
      </c>
      <c r="F2601" s="11" t="n">
        <v>1.821</v>
      </c>
      <c r="G2601" s="12">
        <f>0*8</f>
        <v/>
      </c>
      <c r="H2601" s="12">
        <f>F2601-G2601</f>
        <v/>
      </c>
      <c r="I2601" s="10">
        <f>IF(E2601=0,"Fora",IF(E2600=0,"Carg xar",IF(H2601&lt;0,IF(M2601&lt;0.9,"Carg FV","Stby"),IF(M2601&gt;P2601,"V2H",IF(M2601&lt;0.9,"Carg xar","Stby")))))</f>
        <v/>
      </c>
      <c r="J2601" s="12">
        <f>IF(OR(I2601="Carg FV",I2601="Carg xar"),MIN(IF(I2601="Carg FV",ABS(H2601),7.4),7.4,MAX(0,(0.9-M2601)*40)*0.95),0)</f>
        <v/>
      </c>
      <c r="K2601" s="12">
        <f>IF(I2601="V2H",MIN(MAX(0,H2601),7.4,MAX(0,(M2601-P2601)*40)*0.95),0)</f>
        <v/>
      </c>
      <c r="L2601" s="12">
        <f>IF(E2601=0,0,MAX(0,H2601-K2601))</f>
        <v/>
      </c>
      <c r="M2601" s="13">
        <f>M2600+J2600/40-IF(I2600="V2H",K2600/(0.95*40),0)-IF(E2601=0,IF(E2600=1,IF(D2601=1,30,40)*0.18/(2*40),0),0)-IF(E2601=1,IF(E2600=0,IF(D2601=1,30,40)*0.18/(2*40),0),0)</f>
        <v/>
      </c>
      <c r="N2601" s="14" t="n">
        <v>0.09</v>
      </c>
      <c r="O2601" s="15">
        <f>K2601*N2601</f>
        <v/>
      </c>
      <c r="P2601">
        <f>IF(E2601=0,0.3,IF(D2601=1,IF(C2601&gt;=Params!$B$13-3,IF(C2601&lt;Params!$B$13,Params!$B$20,0.3),0.3),IF(C2601&gt;=Params!$B$15-3,IF(C2601&lt;Params!$B$15,Params!$B$21,0.3),0.3)))</f>
        <v/>
      </c>
    </row>
    <row r="2602" ht="15" customHeight="1" s="1">
      <c r="A2602" s="9" t="n">
        <v>2599</v>
      </c>
      <c r="B2602" s="6" t="inlineStr">
        <is>
          <t>19/04</t>
        </is>
      </c>
      <c r="C2602" s="6" t="n">
        <v>6</v>
      </c>
      <c r="D2602" s="6" t="n">
        <v>1</v>
      </c>
      <c r="E2602" s="10">
        <f>IF(D2602=1, IF(OR(C2602&lt;10, C2602&gt;=15),1,0), IF(OR(C2602&lt;7, C2602&gt;=18),1,0))</f>
        <v/>
      </c>
      <c r="F2602" s="11" t="n">
        <v>1.434</v>
      </c>
      <c r="G2602" s="12">
        <f>0*8</f>
        <v/>
      </c>
      <c r="H2602" s="12">
        <f>F2602-G2602</f>
        <v/>
      </c>
      <c r="I2602" s="10">
        <f>IF(E2602=0,"Fora",IF(E2601=0,"Carg xar",IF(H2602&lt;0,IF(M2602&lt;0.9,"Carg FV","Stby"),IF(M2602&gt;P2602,"V2H",IF(M2602&lt;0.9,"Carg xar","Stby")))))</f>
        <v/>
      </c>
      <c r="J2602" s="12">
        <f>IF(OR(I2602="Carg FV",I2602="Carg xar"),MIN(IF(I2602="Carg FV",ABS(H2602),7.4),7.4,MAX(0,(0.9-M2602)*40)*0.95),0)</f>
        <v/>
      </c>
      <c r="K2602" s="12">
        <f>IF(I2602="V2H",MIN(MAX(0,H2602),7.4,MAX(0,(M2602-P2602)*40)*0.95),0)</f>
        <v/>
      </c>
      <c r="L2602" s="12">
        <f>IF(E2602=0,0,MAX(0,H2602-K2602))</f>
        <v/>
      </c>
      <c r="M2602" s="13">
        <f>M2601+J2601/40-IF(I2601="V2H",K2601/(0.95*40),0)-IF(E2602=0,IF(E2601=1,IF(D2602=1,30,40)*0.18/(2*40),0),0)-IF(E2602=1,IF(E2601=0,IF(D2602=1,30,40)*0.18/(2*40),0),0)</f>
        <v/>
      </c>
      <c r="N2602" s="14" t="n">
        <v>0.09</v>
      </c>
      <c r="O2602" s="15">
        <f>K2602*N2602</f>
        <v/>
      </c>
      <c r="P2602">
        <f>IF(E2602=0,0.3,IF(D2602=1,IF(C2602&gt;=Params!$B$13-3,IF(C2602&lt;Params!$B$13,Params!$B$20,0.3),0.3),IF(C2602&gt;=Params!$B$15-3,IF(C2602&lt;Params!$B$15,Params!$B$21,0.3),0.3)))</f>
        <v/>
      </c>
    </row>
    <row r="2603" ht="15" customHeight="1" s="1">
      <c r="A2603" s="9" t="n">
        <v>2600</v>
      </c>
      <c r="B2603" s="6" t="inlineStr">
        <is>
          <t>19/04</t>
        </is>
      </c>
      <c r="C2603" s="6" t="n">
        <v>7</v>
      </c>
      <c r="D2603" s="6" t="n">
        <v>1</v>
      </c>
      <c r="E2603" s="10">
        <f>IF(D2603=1, IF(OR(C2603&lt;10, C2603&gt;=15),1,0), IF(OR(C2603&lt;7, C2603&gt;=18),1,0))</f>
        <v/>
      </c>
      <c r="F2603" s="11" t="n">
        <v>1.595</v>
      </c>
      <c r="G2603" s="12">
        <f>0.08*8</f>
        <v/>
      </c>
      <c r="H2603" s="12">
        <f>F2603-G2603</f>
        <v/>
      </c>
      <c r="I2603" s="10">
        <f>IF(E2603=0,"Fora",IF(E2602=0,"Carg xar",IF(H2603&lt;0,IF(M2603&lt;0.9,"Carg FV","Stby"),IF(M2603&gt;P2603,"V2H",IF(M2603&lt;0.9,"Carg xar","Stby")))))</f>
        <v/>
      </c>
      <c r="J2603" s="12">
        <f>IF(OR(I2603="Carg FV",I2603="Carg xar"),MIN(IF(I2603="Carg FV",ABS(H2603),7.4),7.4,MAX(0,(0.9-M2603)*40)*0.95),0)</f>
        <v/>
      </c>
      <c r="K2603" s="12">
        <f>IF(I2603="V2H",MIN(MAX(0,H2603),7.4,MAX(0,(M2603-P2603)*40)*0.95),0)</f>
        <v/>
      </c>
      <c r="L2603" s="12">
        <f>IF(E2603=0,0,MAX(0,H2603-K2603))</f>
        <v/>
      </c>
      <c r="M2603" s="13">
        <f>M2602+J2602/40-IF(I2602="V2H",K2602/(0.95*40),0)-IF(E2603=0,IF(E2602=1,IF(D2603=1,30,40)*0.18/(2*40),0),0)-IF(E2603=1,IF(E2602=0,IF(D2603=1,30,40)*0.18/(2*40),0),0)</f>
        <v/>
      </c>
      <c r="N2603" s="14" t="n">
        <v>0.09</v>
      </c>
      <c r="O2603" s="15">
        <f>K2603*N2603</f>
        <v/>
      </c>
      <c r="P2603">
        <f>IF(E2603=0,0.3,IF(D2603=1,IF(C2603&gt;=Params!$B$13-3,IF(C2603&lt;Params!$B$13,Params!$B$20,0.3),0.3),IF(C2603&gt;=Params!$B$15-3,IF(C2603&lt;Params!$B$15,Params!$B$21,0.3),0.3)))</f>
        <v/>
      </c>
    </row>
    <row r="2604" ht="15" customHeight="1" s="1">
      <c r="A2604" s="9" t="n">
        <v>2601</v>
      </c>
      <c r="B2604" s="6" t="inlineStr">
        <is>
          <t>19/04</t>
        </is>
      </c>
      <c r="C2604" s="6" t="n">
        <v>8</v>
      </c>
      <c r="D2604" s="6" t="n">
        <v>1</v>
      </c>
      <c r="E2604" s="10">
        <f>IF(D2604=1, IF(OR(C2604&lt;10, C2604&gt;=15),1,0), IF(OR(C2604&lt;7, C2604&gt;=18),1,0))</f>
        <v/>
      </c>
      <c r="F2604" s="11" t="n">
        <v>1.543</v>
      </c>
      <c r="G2604" s="12">
        <f>0.22*8</f>
        <v/>
      </c>
      <c r="H2604" s="12">
        <f>F2604-G2604</f>
        <v/>
      </c>
      <c r="I2604" s="10">
        <f>IF(E2604=0,"Fora",IF(E2603=0,"Carg xar",IF(H2604&lt;0,IF(M2604&lt;0.9,"Carg FV","Stby"),IF(M2604&gt;P2604,"V2H",IF(M2604&lt;0.9,"Carg xar","Stby")))))</f>
        <v/>
      </c>
      <c r="J2604" s="12">
        <f>IF(OR(I2604="Carg FV",I2604="Carg xar"),MIN(IF(I2604="Carg FV",ABS(H2604),7.4),7.4,MAX(0,(0.9-M2604)*40)*0.95),0)</f>
        <v/>
      </c>
      <c r="K2604" s="12">
        <f>IF(I2604="V2H",MIN(MAX(0,H2604),7.4,MAX(0,(M2604-P2604)*40)*0.95),0)</f>
        <v/>
      </c>
      <c r="L2604" s="12">
        <f>IF(E2604=0,0,MAX(0,H2604-K2604))</f>
        <v/>
      </c>
      <c r="M2604" s="13">
        <f>M2603+J2603/40-IF(I2603="V2H",K2603/(0.95*40),0)-IF(E2604=0,IF(E2603=1,IF(D2604=1,30,40)*0.18/(2*40),0),0)-IF(E2604=1,IF(E2603=0,IF(D2604=1,30,40)*0.18/(2*40),0),0)</f>
        <v/>
      </c>
      <c r="N2604" s="14" t="n">
        <v>0.09</v>
      </c>
      <c r="O2604" s="15">
        <f>K2604*N2604</f>
        <v/>
      </c>
      <c r="P2604">
        <f>IF(E2604=0,0.3,IF(D2604=1,IF(C2604&gt;=Params!$B$13-3,IF(C2604&lt;Params!$B$13,Params!$B$20,0.3),0.3),IF(C2604&gt;=Params!$B$15-3,IF(C2604&lt;Params!$B$15,Params!$B$21,0.3),0.3)))</f>
        <v/>
      </c>
    </row>
    <row r="2605" ht="15" customHeight="1" s="1">
      <c r="A2605" s="9" t="n">
        <v>2602</v>
      </c>
      <c r="B2605" s="6" t="inlineStr">
        <is>
          <t>19/04</t>
        </is>
      </c>
      <c r="C2605" s="6" t="n">
        <v>9</v>
      </c>
      <c r="D2605" s="6" t="n">
        <v>1</v>
      </c>
      <c r="E2605" s="10">
        <f>IF(D2605=1, IF(OR(C2605&lt;10, C2605&gt;=15),1,0), IF(OR(C2605&lt;7, C2605&gt;=18),1,0))</f>
        <v/>
      </c>
      <c r="F2605" s="11" t="n">
        <v>0.9320000000000001</v>
      </c>
      <c r="G2605" s="12">
        <f>0.42*8</f>
        <v/>
      </c>
      <c r="H2605" s="12">
        <f>F2605-G2605</f>
        <v/>
      </c>
      <c r="I2605" s="10">
        <f>IF(E2605=0,"Fora",IF(E2604=0,"Carg xar",IF(H2605&lt;0,IF(M2605&lt;0.9,"Carg FV","Stby"),IF(M2605&gt;P2605,"V2H",IF(M2605&lt;0.9,"Carg xar","Stby")))))</f>
        <v/>
      </c>
      <c r="J2605" s="12">
        <f>IF(OR(I2605="Carg FV",I2605="Carg xar"),MIN(IF(I2605="Carg FV",ABS(H2605),7.4),7.4,MAX(0,(0.9-M2605)*40)*0.95),0)</f>
        <v/>
      </c>
      <c r="K2605" s="12">
        <f>IF(I2605="V2H",MIN(MAX(0,H2605),7.4,MAX(0,(M2605-P2605)*40)*0.95),0)</f>
        <v/>
      </c>
      <c r="L2605" s="12">
        <f>IF(E2605=0,0,MAX(0,H2605-K2605))</f>
        <v/>
      </c>
      <c r="M2605" s="13">
        <f>M2604+J2604/40-IF(I2604="V2H",K2604/(0.95*40),0)-IF(E2605=0,IF(E2604=1,IF(D2605=1,30,40)*0.18/(2*40),0),0)-IF(E2605=1,IF(E2604=0,IF(D2605=1,30,40)*0.18/(2*40),0),0)</f>
        <v/>
      </c>
      <c r="N2605" s="14" t="n">
        <v>0.09</v>
      </c>
      <c r="O2605" s="15">
        <f>K2605*N2605</f>
        <v/>
      </c>
      <c r="P2605">
        <f>IF(E2605=0,0.3,IF(D2605=1,IF(C2605&gt;=Params!$B$13-3,IF(C2605&lt;Params!$B$13,Params!$B$20,0.3),0.3),IF(C2605&gt;=Params!$B$15-3,IF(C2605&lt;Params!$B$15,Params!$B$21,0.3),0.3)))</f>
        <v/>
      </c>
    </row>
    <row r="2606" ht="15" customHeight="1" s="1">
      <c r="A2606" s="9" t="n">
        <v>2603</v>
      </c>
      <c r="B2606" s="6" t="inlineStr">
        <is>
          <t>19/04</t>
        </is>
      </c>
      <c r="C2606" s="6" t="n">
        <v>10</v>
      </c>
      <c r="D2606" s="6" t="n">
        <v>1</v>
      </c>
      <c r="E2606" s="10">
        <f>IF(D2606=1, IF(OR(C2606&lt;10, C2606&gt;=15),1,0), IF(OR(C2606&lt;7, C2606&gt;=18),1,0))</f>
        <v/>
      </c>
      <c r="F2606" s="11" t="n">
        <v>0.674</v>
      </c>
      <c r="G2606" s="12">
        <f>0.62*8</f>
        <v/>
      </c>
      <c r="H2606" s="12">
        <f>F2606-G2606</f>
        <v/>
      </c>
      <c r="I2606" s="10">
        <f>IF(E2606=0,"Fora",IF(E2605=0,"Carg xar",IF(H2606&lt;0,IF(M2606&lt;0.9,"Carg FV","Stby"),IF(M2606&gt;P2606,"V2H",IF(M2606&lt;0.9,"Carg xar","Stby")))))</f>
        <v/>
      </c>
      <c r="J2606" s="12">
        <f>IF(OR(I2606="Carg FV",I2606="Carg xar"),MIN(IF(I2606="Carg FV",ABS(H2606),7.4),7.4,MAX(0,(0.9-M2606)*40)*0.95),0)</f>
        <v/>
      </c>
      <c r="K2606" s="12">
        <f>IF(I2606="V2H",MIN(MAX(0,H2606),7.4,MAX(0,(M2606-P2606)*40)*0.95),0)</f>
        <v/>
      </c>
      <c r="L2606" s="12">
        <f>IF(E2606=0,0,MAX(0,H2606-K2606))</f>
        <v/>
      </c>
      <c r="M2606" s="13">
        <f>M2605+J2605/40-IF(I2605="V2H",K2605/(0.95*40),0)-IF(E2606=0,IF(E2605=1,IF(D2606=1,30,40)*0.18/(2*40),0),0)-IF(E2606=1,IF(E2605=0,IF(D2606=1,30,40)*0.18/(2*40),0),0)</f>
        <v/>
      </c>
      <c r="N2606" s="14" t="n">
        <v>0.09</v>
      </c>
      <c r="O2606" s="15">
        <f>K2606*N2606</f>
        <v/>
      </c>
      <c r="P2606">
        <f>IF(E2606=0,0.3,IF(D2606=1,IF(C2606&gt;=Params!$B$13-3,IF(C2606&lt;Params!$B$13,Params!$B$20,0.3),0.3),IF(C2606&gt;=Params!$B$15-3,IF(C2606&lt;Params!$B$15,Params!$B$21,0.3),0.3)))</f>
        <v/>
      </c>
    </row>
    <row r="2607" ht="15" customHeight="1" s="1">
      <c r="A2607" s="9" t="n">
        <v>2604</v>
      </c>
      <c r="B2607" s="6" t="inlineStr">
        <is>
          <t>19/04</t>
        </is>
      </c>
      <c r="C2607" s="6" t="n">
        <v>11</v>
      </c>
      <c r="D2607" s="6" t="n">
        <v>1</v>
      </c>
      <c r="E2607" s="10">
        <f>IF(D2607=1, IF(OR(C2607&lt;10, C2607&gt;=15),1,0), IF(OR(C2607&lt;7, C2607&gt;=18),1,0))</f>
        <v/>
      </c>
      <c r="F2607" s="11" t="n">
        <v>0.96</v>
      </c>
      <c r="G2607" s="12">
        <f>0.78*8</f>
        <v/>
      </c>
      <c r="H2607" s="12">
        <f>F2607-G2607</f>
        <v/>
      </c>
      <c r="I2607" s="10">
        <f>IF(E2607=0,"Fora",IF(E2606=0,"Carg xar",IF(H2607&lt;0,IF(M2607&lt;0.9,"Carg FV","Stby"),IF(M2607&gt;P2607,"V2H",IF(M2607&lt;0.9,"Carg xar","Stby")))))</f>
        <v/>
      </c>
      <c r="J2607" s="12">
        <f>IF(OR(I2607="Carg FV",I2607="Carg xar"),MIN(IF(I2607="Carg FV",ABS(H2607),7.4),7.4,MAX(0,(0.9-M2607)*40)*0.95),0)</f>
        <v/>
      </c>
      <c r="K2607" s="12">
        <f>IF(I2607="V2H",MIN(MAX(0,H2607),7.4,MAX(0,(M2607-P2607)*40)*0.95),0)</f>
        <v/>
      </c>
      <c r="L2607" s="12">
        <f>IF(E2607=0,0,MAX(0,H2607-K2607))</f>
        <v/>
      </c>
      <c r="M2607" s="13">
        <f>M2606+J2606/40-IF(I2606="V2H",K2606/(0.95*40),0)-IF(E2607=0,IF(E2606=1,IF(D2607=1,30,40)*0.18/(2*40),0),0)-IF(E2607=1,IF(E2606=0,IF(D2607=1,30,40)*0.18/(2*40),0),0)</f>
        <v/>
      </c>
      <c r="N2607" s="14" t="n">
        <v>0.09</v>
      </c>
      <c r="O2607" s="15">
        <f>K2607*N2607</f>
        <v/>
      </c>
      <c r="P2607">
        <f>IF(E2607=0,0.3,IF(D2607=1,IF(C2607&gt;=Params!$B$13-3,IF(C2607&lt;Params!$B$13,Params!$B$20,0.3),0.3),IF(C2607&gt;=Params!$B$15-3,IF(C2607&lt;Params!$B$15,Params!$B$21,0.3),0.3)))</f>
        <v/>
      </c>
    </row>
    <row r="2608" ht="15" customHeight="1" s="1">
      <c r="A2608" s="9" t="n">
        <v>2605</v>
      </c>
      <c r="B2608" s="6" t="inlineStr">
        <is>
          <t>19/04</t>
        </is>
      </c>
      <c r="C2608" s="6" t="n">
        <v>12</v>
      </c>
      <c r="D2608" s="6" t="n">
        <v>1</v>
      </c>
      <c r="E2608" s="10">
        <f>IF(D2608=1, IF(OR(C2608&lt;10, C2608&gt;=15),1,0), IF(OR(C2608&lt;7, C2608&gt;=18),1,0))</f>
        <v/>
      </c>
      <c r="F2608" s="11" t="n">
        <v>0.371</v>
      </c>
      <c r="G2608" s="12">
        <f>0.85*8</f>
        <v/>
      </c>
      <c r="H2608" s="12">
        <f>F2608-G2608</f>
        <v/>
      </c>
      <c r="I2608" s="10">
        <f>IF(E2608=0,"Fora",IF(E2607=0,"Carg xar",IF(H2608&lt;0,IF(M2608&lt;0.9,"Carg FV","Stby"),IF(M2608&gt;P2608,"V2H",IF(M2608&lt;0.9,"Carg xar","Stby")))))</f>
        <v/>
      </c>
      <c r="J2608" s="12">
        <f>IF(OR(I2608="Carg FV",I2608="Carg xar"),MIN(IF(I2608="Carg FV",ABS(H2608),7.4),7.4,MAX(0,(0.9-M2608)*40)*0.95),0)</f>
        <v/>
      </c>
      <c r="K2608" s="12">
        <f>IF(I2608="V2H",MIN(MAX(0,H2608),7.4,MAX(0,(M2608-P2608)*40)*0.95),0)</f>
        <v/>
      </c>
      <c r="L2608" s="12">
        <f>IF(E2608=0,0,MAX(0,H2608-K2608))</f>
        <v/>
      </c>
      <c r="M2608" s="13">
        <f>M2607+J2607/40-IF(I2607="V2H",K2607/(0.95*40),0)-IF(E2608=0,IF(E2607=1,IF(D2608=1,30,40)*0.18/(2*40),0),0)-IF(E2608=1,IF(E2607=0,IF(D2608=1,30,40)*0.18/(2*40),0),0)</f>
        <v/>
      </c>
      <c r="N2608" s="14" t="n">
        <v>0.09</v>
      </c>
      <c r="O2608" s="15">
        <f>K2608*N2608</f>
        <v/>
      </c>
      <c r="P2608">
        <f>IF(E2608=0,0.3,IF(D2608=1,IF(C2608&gt;=Params!$B$13-3,IF(C2608&lt;Params!$B$13,Params!$B$20,0.3),0.3),IF(C2608&gt;=Params!$B$15-3,IF(C2608&lt;Params!$B$15,Params!$B$21,0.3),0.3)))</f>
        <v/>
      </c>
    </row>
    <row r="2609" ht="15" customHeight="1" s="1">
      <c r="A2609" s="9" t="n">
        <v>2606</v>
      </c>
      <c r="B2609" s="6" t="inlineStr">
        <is>
          <t>19/04</t>
        </is>
      </c>
      <c r="C2609" s="6" t="n">
        <v>13</v>
      </c>
      <c r="D2609" s="6" t="n">
        <v>1</v>
      </c>
      <c r="E2609" s="10">
        <f>IF(D2609=1, IF(OR(C2609&lt;10, C2609&gt;=15),1,0), IF(OR(C2609&lt;7, C2609&gt;=18),1,0))</f>
        <v/>
      </c>
      <c r="F2609" s="11" t="n">
        <v>0</v>
      </c>
      <c r="G2609" s="12">
        <f>0.82*8</f>
        <v/>
      </c>
      <c r="H2609" s="12">
        <f>F2609-G2609</f>
        <v/>
      </c>
      <c r="I2609" s="10">
        <f>IF(E2609=0,"Fora",IF(E2608=0,"Carg xar",IF(H2609&lt;0,IF(M2609&lt;0.9,"Carg FV","Stby"),IF(M2609&gt;P2609,"V2H",IF(M2609&lt;0.9,"Carg xar","Stby")))))</f>
        <v/>
      </c>
      <c r="J2609" s="12">
        <f>IF(OR(I2609="Carg FV",I2609="Carg xar"),MIN(IF(I2609="Carg FV",ABS(H2609),7.4),7.4,MAX(0,(0.9-M2609)*40)*0.95),0)</f>
        <v/>
      </c>
      <c r="K2609" s="12">
        <f>IF(I2609="V2H",MIN(MAX(0,H2609),7.4,MAX(0,(M2609-P2609)*40)*0.95),0)</f>
        <v/>
      </c>
      <c r="L2609" s="12">
        <f>IF(E2609=0,0,MAX(0,H2609-K2609))</f>
        <v/>
      </c>
      <c r="M2609" s="13">
        <f>M2608+J2608/40-IF(I2608="V2H",K2608/(0.95*40),0)-IF(E2609=0,IF(E2608=1,IF(D2609=1,30,40)*0.18/(2*40),0),0)-IF(E2609=1,IF(E2608=0,IF(D2609=1,30,40)*0.18/(2*40),0),0)</f>
        <v/>
      </c>
      <c r="N2609" s="14" t="n">
        <v>0.09</v>
      </c>
      <c r="O2609" s="15">
        <f>K2609*N2609</f>
        <v/>
      </c>
      <c r="P2609">
        <f>IF(E2609=0,0.3,IF(D2609=1,IF(C2609&gt;=Params!$B$13-3,IF(C2609&lt;Params!$B$13,Params!$B$20,0.3),0.3),IF(C2609&gt;=Params!$B$15-3,IF(C2609&lt;Params!$B$15,Params!$B$21,0.3),0.3)))</f>
        <v/>
      </c>
    </row>
    <row r="2610" ht="15" customHeight="1" s="1">
      <c r="A2610" s="9" t="n">
        <v>2607</v>
      </c>
      <c r="B2610" s="6" t="inlineStr">
        <is>
          <t>19/04</t>
        </is>
      </c>
      <c r="C2610" s="6" t="n">
        <v>14</v>
      </c>
      <c r="D2610" s="6" t="n">
        <v>1</v>
      </c>
      <c r="E2610" s="10">
        <f>IF(D2610=1, IF(OR(C2610&lt;10, C2610&gt;=15),1,0), IF(OR(C2610&lt;7, C2610&gt;=18),1,0))</f>
        <v/>
      </c>
      <c r="F2610" s="11" t="n">
        <v>0</v>
      </c>
      <c r="G2610" s="12">
        <f>0.72*8</f>
        <v/>
      </c>
      <c r="H2610" s="12">
        <f>F2610-G2610</f>
        <v/>
      </c>
      <c r="I2610" s="10">
        <f>IF(E2610=0,"Fora",IF(E2609=0,"Carg xar",IF(H2610&lt;0,IF(M2610&lt;0.9,"Carg FV","Stby"),IF(M2610&gt;P2610,"V2H",IF(M2610&lt;0.9,"Carg xar","Stby")))))</f>
        <v/>
      </c>
      <c r="J2610" s="12">
        <f>IF(OR(I2610="Carg FV",I2610="Carg xar"),MIN(IF(I2610="Carg FV",ABS(H2610),7.4),7.4,MAX(0,(0.9-M2610)*40)*0.95),0)</f>
        <v/>
      </c>
      <c r="K2610" s="12">
        <f>IF(I2610="V2H",MIN(MAX(0,H2610),7.4,MAX(0,(M2610-P2610)*40)*0.95),0)</f>
        <v/>
      </c>
      <c r="L2610" s="12">
        <f>IF(E2610=0,0,MAX(0,H2610-K2610))</f>
        <v/>
      </c>
      <c r="M2610" s="13">
        <f>M2609+J2609/40-IF(I2609="V2H",K2609/(0.95*40),0)-IF(E2610=0,IF(E2609=1,IF(D2610=1,30,40)*0.18/(2*40),0),0)-IF(E2610=1,IF(E2609=0,IF(D2610=1,30,40)*0.18/(2*40),0),0)</f>
        <v/>
      </c>
      <c r="N2610" s="14" t="n">
        <v>0.09</v>
      </c>
      <c r="O2610" s="15">
        <f>K2610*N2610</f>
        <v/>
      </c>
      <c r="P2610">
        <f>IF(E2610=0,0.3,IF(D2610=1,IF(C2610&gt;=Params!$B$13-3,IF(C2610&lt;Params!$B$13,Params!$B$20,0.3),0.3),IF(C2610&gt;=Params!$B$15-3,IF(C2610&lt;Params!$B$15,Params!$B$21,0.3),0.3)))</f>
        <v/>
      </c>
    </row>
    <row r="2611" ht="15" customHeight="1" s="1">
      <c r="A2611" s="9" t="n">
        <v>2608</v>
      </c>
      <c r="B2611" s="6" t="inlineStr">
        <is>
          <t>19/04</t>
        </is>
      </c>
      <c r="C2611" s="6" t="n">
        <v>15</v>
      </c>
      <c r="D2611" s="6" t="n">
        <v>1</v>
      </c>
      <c r="E2611" s="10">
        <f>IF(D2611=1, IF(OR(C2611&lt;10, C2611&gt;=15),1,0), IF(OR(C2611&lt;7, C2611&gt;=18),1,0))</f>
        <v/>
      </c>
      <c r="F2611" s="11" t="n">
        <v>0</v>
      </c>
      <c r="G2611" s="12">
        <f>0.55*8</f>
        <v/>
      </c>
      <c r="H2611" s="12">
        <f>F2611-G2611</f>
        <v/>
      </c>
      <c r="I2611" s="10">
        <f>IF(E2611=0,"Fora",IF(E2610=0,"Carg xar",IF(H2611&lt;0,IF(M2611&lt;0.9,"Carg FV","Stby"),IF(M2611&gt;P2611,"V2H",IF(M2611&lt;0.9,"Carg xar","Stby")))))</f>
        <v/>
      </c>
      <c r="J2611" s="12">
        <f>IF(OR(I2611="Carg FV",I2611="Carg xar"),MIN(IF(I2611="Carg FV",ABS(H2611),7.4),7.4,MAX(0,(0.9-M2611)*40)*0.95),0)</f>
        <v/>
      </c>
      <c r="K2611" s="12">
        <f>IF(I2611="V2H",MIN(MAX(0,H2611),7.4,MAX(0,(M2611-P2611)*40)*0.95),0)</f>
        <v/>
      </c>
      <c r="L2611" s="12">
        <f>IF(E2611=0,0,MAX(0,H2611-K2611))</f>
        <v/>
      </c>
      <c r="M2611" s="13">
        <f>M2610+J2610/40-IF(I2610="V2H",K2610/(0.95*40),0)-IF(E2611=0,IF(E2610=1,IF(D2611=1,30,40)*0.18/(2*40),0),0)-IF(E2611=1,IF(E2610=0,IF(D2611=1,30,40)*0.18/(2*40),0),0)</f>
        <v/>
      </c>
      <c r="N2611" s="14" t="n">
        <v>0.09</v>
      </c>
      <c r="O2611" s="15">
        <f>K2611*N2611</f>
        <v/>
      </c>
      <c r="P2611">
        <f>IF(E2611=0,0.3,IF(D2611=1,IF(C2611&gt;=Params!$B$13-3,IF(C2611&lt;Params!$B$13,Params!$B$20,0.3),0.3),IF(C2611&gt;=Params!$B$15-3,IF(C2611&lt;Params!$B$15,Params!$B$21,0.3),0.3)))</f>
        <v/>
      </c>
    </row>
    <row r="2612" ht="15" customHeight="1" s="1">
      <c r="A2612" s="9" t="n">
        <v>2609</v>
      </c>
      <c r="B2612" s="6" t="inlineStr">
        <is>
          <t>19/04</t>
        </is>
      </c>
      <c r="C2612" s="6" t="n">
        <v>16</v>
      </c>
      <c r="D2612" s="6" t="n">
        <v>1</v>
      </c>
      <c r="E2612" s="10">
        <f>IF(D2612=1, IF(OR(C2612&lt;10, C2612&gt;=15),1,0), IF(OR(C2612&lt;7, C2612&gt;=18),1,0))</f>
        <v/>
      </c>
      <c r="F2612" s="11" t="n">
        <v>0</v>
      </c>
      <c r="G2612" s="12">
        <f>0.35*8</f>
        <v/>
      </c>
      <c r="H2612" s="12">
        <f>F2612-G2612</f>
        <v/>
      </c>
      <c r="I2612" s="10">
        <f>IF(E2612=0,"Fora",IF(E2611=0,"Carg xar",IF(H2612&lt;0,IF(M2612&lt;0.9,"Carg FV","Stby"),IF(M2612&gt;P2612,"V2H",IF(M2612&lt;0.9,"Carg xar","Stby")))))</f>
        <v/>
      </c>
      <c r="J2612" s="12">
        <f>IF(OR(I2612="Carg FV",I2612="Carg xar"),MIN(IF(I2612="Carg FV",ABS(H2612),7.4),7.4,MAX(0,(0.9-M2612)*40)*0.95),0)</f>
        <v/>
      </c>
      <c r="K2612" s="12">
        <f>IF(I2612="V2H",MIN(MAX(0,H2612),7.4,MAX(0,(M2612-P2612)*40)*0.95),0)</f>
        <v/>
      </c>
      <c r="L2612" s="12">
        <f>IF(E2612=0,0,MAX(0,H2612-K2612))</f>
        <v/>
      </c>
      <c r="M2612" s="13">
        <f>M2611+J2611/40-IF(I2611="V2H",K2611/(0.95*40),0)-IF(E2612=0,IF(E2611=1,IF(D2612=1,30,40)*0.18/(2*40),0),0)-IF(E2612=1,IF(E2611=0,IF(D2612=1,30,40)*0.18/(2*40),0),0)</f>
        <v/>
      </c>
      <c r="N2612" s="14" t="n">
        <v>0.09</v>
      </c>
      <c r="O2612" s="15">
        <f>K2612*N2612</f>
        <v/>
      </c>
      <c r="P2612">
        <f>IF(E2612=0,0.3,IF(D2612=1,IF(C2612&gt;=Params!$B$13-3,IF(C2612&lt;Params!$B$13,Params!$B$20,0.3),0.3),IF(C2612&gt;=Params!$B$15-3,IF(C2612&lt;Params!$B$15,Params!$B$21,0.3),0.3)))</f>
        <v/>
      </c>
    </row>
    <row r="2613" ht="15" customHeight="1" s="1">
      <c r="A2613" s="9" t="n">
        <v>2610</v>
      </c>
      <c r="B2613" s="6" t="inlineStr">
        <is>
          <t>19/04</t>
        </is>
      </c>
      <c r="C2613" s="6" t="n">
        <v>17</v>
      </c>
      <c r="D2613" s="6" t="n">
        <v>1</v>
      </c>
      <c r="E2613" s="10">
        <f>IF(D2613=1, IF(OR(C2613&lt;10, C2613&gt;=15),1,0), IF(OR(C2613&lt;7, C2613&gt;=18),1,0))</f>
        <v/>
      </c>
      <c r="F2613" s="11" t="n">
        <v>0</v>
      </c>
      <c r="G2613" s="12">
        <f>0.15*8</f>
        <v/>
      </c>
      <c r="H2613" s="12">
        <f>F2613-G2613</f>
        <v/>
      </c>
      <c r="I2613" s="10">
        <f>IF(E2613=0,"Fora",IF(E2612=0,"Carg xar",IF(H2613&lt;0,IF(M2613&lt;0.9,"Carg FV","Stby"),IF(M2613&gt;P2613,"V2H",IF(M2613&lt;0.9,"Carg xar","Stby")))))</f>
        <v/>
      </c>
      <c r="J2613" s="12">
        <f>IF(OR(I2613="Carg FV",I2613="Carg xar"),MIN(IF(I2613="Carg FV",ABS(H2613),7.4),7.4,MAX(0,(0.9-M2613)*40)*0.95),0)</f>
        <v/>
      </c>
      <c r="K2613" s="12">
        <f>IF(I2613="V2H",MIN(MAX(0,H2613),7.4,MAX(0,(M2613-P2613)*40)*0.95),0)</f>
        <v/>
      </c>
      <c r="L2613" s="12">
        <f>IF(E2613=0,0,MAX(0,H2613-K2613))</f>
        <v/>
      </c>
      <c r="M2613" s="13">
        <f>M2612+J2612/40-IF(I2612="V2H",K2612/(0.95*40),0)-IF(E2613=0,IF(E2612=1,IF(D2613=1,30,40)*0.18/(2*40),0),0)-IF(E2613=1,IF(E2612=0,IF(D2613=1,30,40)*0.18/(2*40),0),0)</f>
        <v/>
      </c>
      <c r="N2613" s="14" t="n">
        <v>0.09</v>
      </c>
      <c r="O2613" s="15">
        <f>K2613*N2613</f>
        <v/>
      </c>
      <c r="P2613">
        <f>IF(E2613=0,0.3,IF(D2613=1,IF(C2613&gt;=Params!$B$13-3,IF(C2613&lt;Params!$B$13,Params!$B$20,0.3),0.3),IF(C2613&gt;=Params!$B$15-3,IF(C2613&lt;Params!$B$15,Params!$B$21,0.3),0.3)))</f>
        <v/>
      </c>
    </row>
    <row r="2614" ht="15" customHeight="1" s="1">
      <c r="A2614" s="9" t="n">
        <v>2611</v>
      </c>
      <c r="B2614" s="6" t="inlineStr">
        <is>
          <t>19/04</t>
        </is>
      </c>
      <c r="C2614" s="6" t="n">
        <v>18</v>
      </c>
      <c r="D2614" s="6" t="n">
        <v>1</v>
      </c>
      <c r="E2614" s="10">
        <f>IF(D2614=1, IF(OR(C2614&lt;10, C2614&gt;=15),1,0), IF(OR(C2614&lt;7, C2614&gt;=18),1,0))</f>
        <v/>
      </c>
      <c r="F2614" s="11" t="n">
        <v>0</v>
      </c>
      <c r="G2614" s="12">
        <f>0.03*8</f>
        <v/>
      </c>
      <c r="H2614" s="12">
        <f>F2614-G2614</f>
        <v/>
      </c>
      <c r="I2614" s="10">
        <f>IF(E2614=0,"Fora",IF(E2613=0,"Carg xar",IF(H2614&lt;0,IF(M2614&lt;0.9,"Carg FV","Stby"),IF(M2614&gt;P2614,"V2H",IF(M2614&lt;0.9,"Carg xar","Stby")))))</f>
        <v/>
      </c>
      <c r="J2614" s="12">
        <f>IF(OR(I2614="Carg FV",I2614="Carg xar"),MIN(IF(I2614="Carg FV",ABS(H2614),7.4),7.4,MAX(0,(0.9-M2614)*40)*0.95),0)</f>
        <v/>
      </c>
      <c r="K2614" s="12">
        <f>IF(I2614="V2H",MIN(MAX(0,H2614),7.4,MAX(0,(M2614-P2614)*40)*0.95),0)</f>
        <v/>
      </c>
      <c r="L2614" s="12">
        <f>IF(E2614=0,0,MAX(0,H2614-K2614))</f>
        <v/>
      </c>
      <c r="M2614" s="13">
        <f>M2613+J2613/40-IF(I2613="V2H",K2613/(0.95*40),0)-IF(E2614=0,IF(E2613=1,IF(D2614=1,30,40)*0.18/(2*40),0),0)-IF(E2614=1,IF(E2613=0,IF(D2614=1,30,40)*0.18/(2*40),0),0)</f>
        <v/>
      </c>
      <c r="N2614" s="14" t="n">
        <v>0.09</v>
      </c>
      <c r="O2614" s="15">
        <f>K2614*N2614</f>
        <v/>
      </c>
      <c r="P2614">
        <f>IF(E2614=0,0.3,IF(D2614=1,IF(C2614&gt;=Params!$B$13-3,IF(C2614&lt;Params!$B$13,Params!$B$20,0.3),0.3),IF(C2614&gt;=Params!$B$15-3,IF(C2614&lt;Params!$B$15,Params!$B$21,0.3),0.3)))</f>
        <v/>
      </c>
    </row>
    <row r="2615" ht="15" customHeight="1" s="1">
      <c r="A2615" s="9" t="n">
        <v>2612</v>
      </c>
      <c r="B2615" s="6" t="inlineStr">
        <is>
          <t>19/04</t>
        </is>
      </c>
      <c r="C2615" s="6" t="n">
        <v>19</v>
      </c>
      <c r="D2615" s="6" t="n">
        <v>1</v>
      </c>
      <c r="E2615" s="10">
        <f>IF(D2615=1, IF(OR(C2615&lt;10, C2615&gt;=15),1,0), IF(OR(C2615&lt;7, C2615&gt;=18),1,0))</f>
        <v/>
      </c>
      <c r="F2615" s="11" t="n">
        <v>0</v>
      </c>
      <c r="G2615" s="12">
        <f>0*8</f>
        <v/>
      </c>
      <c r="H2615" s="12">
        <f>F2615-G2615</f>
        <v/>
      </c>
      <c r="I2615" s="10">
        <f>IF(E2615=0,"Fora",IF(E2614=0,"Carg xar",IF(H2615&lt;0,IF(M2615&lt;0.9,"Carg FV","Stby"),IF(M2615&gt;P2615,"V2H",IF(M2615&lt;0.9,"Carg xar","Stby")))))</f>
        <v/>
      </c>
      <c r="J2615" s="12">
        <f>IF(OR(I2615="Carg FV",I2615="Carg xar"),MIN(IF(I2615="Carg FV",ABS(H2615),7.4),7.4,MAX(0,(0.9-M2615)*40)*0.95),0)</f>
        <v/>
      </c>
      <c r="K2615" s="12">
        <f>IF(I2615="V2H",MIN(MAX(0,H2615),7.4,MAX(0,(M2615-P2615)*40)*0.95),0)</f>
        <v/>
      </c>
      <c r="L2615" s="12">
        <f>IF(E2615=0,0,MAX(0,H2615-K2615))</f>
        <v/>
      </c>
      <c r="M2615" s="13">
        <f>M2614+J2614/40-IF(I2614="V2H",K2614/(0.95*40),0)-IF(E2615=0,IF(E2614=1,IF(D2615=1,30,40)*0.18/(2*40),0),0)-IF(E2615=1,IF(E2614=0,IF(D2615=1,30,40)*0.18/(2*40),0),0)</f>
        <v/>
      </c>
      <c r="N2615" s="14" t="n">
        <v>0.09</v>
      </c>
      <c r="O2615" s="15">
        <f>K2615*N2615</f>
        <v/>
      </c>
      <c r="P2615">
        <f>IF(E2615=0,0.3,IF(D2615=1,IF(C2615&gt;=Params!$B$13-3,IF(C2615&lt;Params!$B$13,Params!$B$20,0.3),0.3),IF(C2615&gt;=Params!$B$15-3,IF(C2615&lt;Params!$B$15,Params!$B$21,0.3),0.3)))</f>
        <v/>
      </c>
    </row>
    <row r="2616" ht="15" customHeight="1" s="1">
      <c r="A2616" s="9" t="n">
        <v>2613</v>
      </c>
      <c r="B2616" s="6" t="inlineStr">
        <is>
          <t>19/04</t>
        </is>
      </c>
      <c r="C2616" s="6" t="n">
        <v>20</v>
      </c>
      <c r="D2616" s="6" t="n">
        <v>1</v>
      </c>
      <c r="E2616" s="10">
        <f>IF(D2616=1, IF(OR(C2616&lt;10, C2616&gt;=15),1,0), IF(OR(C2616&lt;7, C2616&gt;=18),1,0))</f>
        <v/>
      </c>
      <c r="F2616" s="11" t="n">
        <v>1.741</v>
      </c>
      <c r="G2616" s="12">
        <f>0*8</f>
        <v/>
      </c>
      <c r="H2616" s="12">
        <f>F2616-G2616</f>
        <v/>
      </c>
      <c r="I2616" s="10">
        <f>IF(E2616=0,"Fora",IF(E2615=0,"Carg xar",IF(H2616&lt;0,IF(M2616&lt;0.9,"Carg FV","Stby"),IF(M2616&gt;P2616,"V2H",IF(M2616&lt;0.9,"Carg xar","Stby")))))</f>
        <v/>
      </c>
      <c r="J2616" s="12">
        <f>IF(OR(I2616="Carg FV",I2616="Carg xar"),MIN(IF(I2616="Carg FV",ABS(H2616),7.4),7.4,MAX(0,(0.9-M2616)*40)*0.95),0)</f>
        <v/>
      </c>
      <c r="K2616" s="12">
        <f>IF(I2616="V2H",MIN(MAX(0,H2616),7.4,MAX(0,(M2616-P2616)*40)*0.95),0)</f>
        <v/>
      </c>
      <c r="L2616" s="12">
        <f>IF(E2616=0,0,MAX(0,H2616-K2616))</f>
        <v/>
      </c>
      <c r="M2616" s="13">
        <f>M2615+J2615/40-IF(I2615="V2H",K2615/(0.95*40),0)-IF(E2616=0,IF(E2615=1,IF(D2616=1,30,40)*0.18/(2*40),0),0)-IF(E2616=1,IF(E2615=0,IF(D2616=1,30,40)*0.18/(2*40),0),0)</f>
        <v/>
      </c>
      <c r="N2616" s="14" t="n">
        <v>0.09</v>
      </c>
      <c r="O2616" s="15">
        <f>K2616*N2616</f>
        <v/>
      </c>
      <c r="P2616">
        <f>IF(E2616=0,0.3,IF(D2616=1,IF(C2616&gt;=Params!$B$13-3,IF(C2616&lt;Params!$B$13,Params!$B$20,0.3),0.3),IF(C2616&gt;=Params!$B$15-3,IF(C2616&lt;Params!$B$15,Params!$B$21,0.3),0.3)))</f>
        <v/>
      </c>
    </row>
    <row r="2617" ht="15" customHeight="1" s="1">
      <c r="A2617" s="9" t="n">
        <v>2614</v>
      </c>
      <c r="B2617" s="6" t="inlineStr">
        <is>
          <t>19/04</t>
        </is>
      </c>
      <c r="C2617" s="6" t="n">
        <v>21</v>
      </c>
      <c r="D2617" s="6" t="n">
        <v>1</v>
      </c>
      <c r="E2617" s="10">
        <f>IF(D2617=1, IF(OR(C2617&lt;10, C2617&gt;=15),1,0), IF(OR(C2617&lt;7, C2617&gt;=18),1,0))</f>
        <v/>
      </c>
      <c r="F2617" s="11" t="n">
        <v>1.639</v>
      </c>
      <c r="G2617" s="12">
        <f>0*8</f>
        <v/>
      </c>
      <c r="H2617" s="12">
        <f>F2617-G2617</f>
        <v/>
      </c>
      <c r="I2617" s="10">
        <f>IF(E2617=0,"Fora",IF(E2616=0,"Carg xar",IF(H2617&lt;0,IF(M2617&lt;0.9,"Carg FV","Stby"),IF(M2617&gt;P2617,"V2H",IF(M2617&lt;0.9,"Carg xar","Stby")))))</f>
        <v/>
      </c>
      <c r="J2617" s="12">
        <f>IF(OR(I2617="Carg FV",I2617="Carg xar"),MIN(IF(I2617="Carg FV",ABS(H2617),7.4),7.4,MAX(0,(0.9-M2617)*40)*0.95),0)</f>
        <v/>
      </c>
      <c r="K2617" s="12">
        <f>IF(I2617="V2H",MIN(MAX(0,H2617),7.4,MAX(0,(M2617-P2617)*40)*0.95),0)</f>
        <v/>
      </c>
      <c r="L2617" s="12">
        <f>IF(E2617=0,0,MAX(0,H2617-K2617))</f>
        <v/>
      </c>
      <c r="M2617" s="13">
        <f>M2616+J2616/40-IF(I2616="V2H",K2616/(0.95*40),0)-IF(E2617=0,IF(E2616=1,IF(D2617=1,30,40)*0.18/(2*40),0),0)-IF(E2617=1,IF(E2616=0,IF(D2617=1,30,40)*0.18/(2*40),0),0)</f>
        <v/>
      </c>
      <c r="N2617" s="14" t="n">
        <v>0.09</v>
      </c>
      <c r="O2617" s="15">
        <f>K2617*N2617</f>
        <v/>
      </c>
      <c r="P2617">
        <f>IF(E2617=0,0.3,IF(D2617=1,IF(C2617&gt;=Params!$B$13-3,IF(C2617&lt;Params!$B$13,Params!$B$20,0.3),0.3),IF(C2617&gt;=Params!$B$15-3,IF(C2617&lt;Params!$B$15,Params!$B$21,0.3),0.3)))</f>
        <v/>
      </c>
    </row>
    <row r="2618" ht="15" customHeight="1" s="1">
      <c r="A2618" s="9" t="n">
        <v>2615</v>
      </c>
      <c r="B2618" s="6" t="inlineStr">
        <is>
          <t>19/04</t>
        </is>
      </c>
      <c r="C2618" s="6" t="n">
        <v>22</v>
      </c>
      <c r="D2618" s="6" t="n">
        <v>1</v>
      </c>
      <c r="E2618" s="10">
        <f>IF(D2618=1, IF(OR(C2618&lt;10, C2618&gt;=15),1,0), IF(OR(C2618&lt;7, C2618&gt;=18),1,0))</f>
        <v/>
      </c>
      <c r="F2618" s="11" t="n">
        <v>1.722</v>
      </c>
      <c r="G2618" s="12">
        <f>0*8</f>
        <v/>
      </c>
      <c r="H2618" s="12">
        <f>F2618-G2618</f>
        <v/>
      </c>
      <c r="I2618" s="10">
        <f>IF(E2618=0,"Fora",IF(E2617=0,"Carg xar",IF(H2618&lt;0,IF(M2618&lt;0.9,"Carg FV","Stby"),IF(M2618&gt;P2618,"V2H",IF(M2618&lt;0.9,"Carg xar","Stby")))))</f>
        <v/>
      </c>
      <c r="J2618" s="12">
        <f>IF(OR(I2618="Carg FV",I2618="Carg xar"),MIN(IF(I2618="Carg FV",ABS(H2618),7.4),7.4,MAX(0,(0.9-M2618)*40)*0.95),0)</f>
        <v/>
      </c>
      <c r="K2618" s="12">
        <f>IF(I2618="V2H",MIN(MAX(0,H2618),7.4,MAX(0,(M2618-P2618)*40)*0.95),0)</f>
        <v/>
      </c>
      <c r="L2618" s="12">
        <f>IF(E2618=0,0,MAX(0,H2618-K2618))</f>
        <v/>
      </c>
      <c r="M2618" s="13">
        <f>M2617+J2617/40-IF(I2617="V2H",K2617/(0.95*40),0)-IF(E2618=0,IF(E2617=1,IF(D2618=1,30,40)*0.18/(2*40),0),0)-IF(E2618=1,IF(E2617=0,IF(D2618=1,30,40)*0.18/(2*40),0),0)</f>
        <v/>
      </c>
      <c r="N2618" s="14" t="n">
        <v>0.09</v>
      </c>
      <c r="O2618" s="15">
        <f>K2618*N2618</f>
        <v/>
      </c>
      <c r="P2618">
        <f>IF(E2618=0,0.3,IF(D2618=1,IF(C2618&gt;=Params!$B$13-3,IF(C2618&lt;Params!$B$13,Params!$B$20,0.3),0.3),IF(C2618&gt;=Params!$B$15-3,IF(C2618&lt;Params!$B$15,Params!$B$21,0.3),0.3)))</f>
        <v/>
      </c>
    </row>
    <row r="2619" ht="15" customHeight="1" s="1">
      <c r="A2619" s="9" t="n">
        <v>2616</v>
      </c>
      <c r="B2619" s="6" t="inlineStr">
        <is>
          <t>19/04</t>
        </is>
      </c>
      <c r="C2619" s="6" t="n">
        <v>23</v>
      </c>
      <c r="D2619" s="6" t="n">
        <v>1</v>
      </c>
      <c r="E2619" s="10">
        <f>IF(D2619=1, IF(OR(C2619&lt;10, C2619&gt;=15),1,0), IF(OR(C2619&lt;7, C2619&gt;=18),1,0))</f>
        <v/>
      </c>
      <c r="F2619" s="11" t="n">
        <v>2.286</v>
      </c>
      <c r="G2619" s="12">
        <f>0*8</f>
        <v/>
      </c>
      <c r="H2619" s="12">
        <f>F2619-G2619</f>
        <v/>
      </c>
      <c r="I2619" s="10">
        <f>IF(E2619=0,"Fora",IF(E2618=0,"Carg xar",IF(H2619&lt;0,IF(M2619&lt;0.9,"Carg FV","Stby"),IF(M2619&gt;P2619,"V2H",IF(M2619&lt;0.9,"Carg xar","Stby")))))</f>
        <v/>
      </c>
      <c r="J2619" s="12">
        <f>IF(OR(I2619="Carg FV",I2619="Carg xar"),MIN(IF(I2619="Carg FV",ABS(H2619),7.4),7.4,MAX(0,(0.9-M2619)*40)*0.95),0)</f>
        <v/>
      </c>
      <c r="K2619" s="12">
        <f>IF(I2619="V2H",MIN(MAX(0,H2619),7.4,MAX(0,(M2619-P2619)*40)*0.95),0)</f>
        <v/>
      </c>
      <c r="L2619" s="12">
        <f>IF(E2619=0,0,MAX(0,H2619-K2619))</f>
        <v/>
      </c>
      <c r="M2619" s="13">
        <f>M2618+J2618/40-IF(I2618="V2H",K2618/(0.95*40),0)-IF(E2619=0,IF(E2618=1,IF(D2619=1,30,40)*0.18/(2*40),0),0)-IF(E2619=1,IF(E2618=0,IF(D2619=1,30,40)*0.18/(2*40),0),0)</f>
        <v/>
      </c>
      <c r="N2619" s="14" t="n">
        <v>0.09</v>
      </c>
      <c r="O2619" s="15">
        <f>K2619*N2619</f>
        <v/>
      </c>
      <c r="P2619">
        <f>IF(E2619=0,0.3,IF(D2619=1,IF(C2619&gt;=Params!$B$13-3,IF(C2619&lt;Params!$B$13,Params!$B$20,0.3),0.3),IF(C2619&gt;=Params!$B$15-3,IF(C2619&lt;Params!$B$15,Params!$B$21,0.3),0.3)))</f>
        <v/>
      </c>
    </row>
    <row r="2620" ht="15" customHeight="1" s="1">
      <c r="A2620" s="9" t="n">
        <v>2617</v>
      </c>
      <c r="B2620" s="6" t="inlineStr">
        <is>
          <t>20/04</t>
        </is>
      </c>
      <c r="C2620" s="6" t="n">
        <v>0</v>
      </c>
      <c r="D2620" s="6" t="n">
        <v>1</v>
      </c>
      <c r="E2620" s="10">
        <f>IF(D2620=1, IF(OR(C2620&lt;10, C2620&gt;=15),1,0), IF(OR(C2620&lt;7, C2620&gt;=18),1,0))</f>
        <v/>
      </c>
      <c r="F2620" s="11" t="n">
        <v>2.636</v>
      </c>
      <c r="G2620" s="12">
        <f>0*8</f>
        <v/>
      </c>
      <c r="H2620" s="12">
        <f>F2620-G2620</f>
        <v/>
      </c>
      <c r="I2620" s="10">
        <f>IF(E2620=0,"Fora",IF(E2619=0,"Carg xar",IF(H2620&lt;0,IF(M2620&lt;0.9,"Carg FV","Stby"),IF(M2620&gt;P2620,"V2H",IF(M2620&lt;0.9,"Carg xar","Stby")))))</f>
        <v/>
      </c>
      <c r="J2620" s="12">
        <f>IF(OR(I2620="Carg FV",I2620="Carg xar"),MIN(IF(I2620="Carg FV",ABS(H2620),7.4),7.4,MAX(0,(0.9-M2620)*40)*0.95),0)</f>
        <v/>
      </c>
      <c r="K2620" s="12">
        <f>IF(I2620="V2H",MIN(MAX(0,H2620),7.4,MAX(0,(M2620-P2620)*40)*0.95),0)</f>
        <v/>
      </c>
      <c r="L2620" s="12">
        <f>IF(E2620=0,0,MAX(0,H2620-K2620))</f>
        <v/>
      </c>
      <c r="M2620" s="13">
        <f>M2619+J2619/40-IF(I2619="V2H",K2619/(0.95*40),0)-IF(E2620=0,IF(E2619=1,IF(D2620=1,30,40)*0.18/(2*40),0),0)-IF(E2620=1,IF(E2619=0,IF(D2620=1,30,40)*0.18/(2*40),0),0)</f>
        <v/>
      </c>
      <c r="N2620" s="14" t="n">
        <v>0.09</v>
      </c>
      <c r="O2620" s="15">
        <f>K2620*N2620</f>
        <v/>
      </c>
      <c r="P2620">
        <f>IF(E2620=0,0.3,IF(D2620=1,IF(C2620&gt;=Params!$B$13-3,IF(C2620&lt;Params!$B$13,Params!$B$20,0.3),0.3),IF(C2620&gt;=Params!$B$15-3,IF(C2620&lt;Params!$B$15,Params!$B$21,0.3),0.3)))</f>
        <v/>
      </c>
    </row>
    <row r="2621" ht="15" customHeight="1" s="1">
      <c r="A2621" s="9" t="n">
        <v>2618</v>
      </c>
      <c r="B2621" s="6" t="inlineStr">
        <is>
          <t>20/04</t>
        </is>
      </c>
      <c r="C2621" s="6" t="n">
        <v>1</v>
      </c>
      <c r="D2621" s="6" t="n">
        <v>1</v>
      </c>
      <c r="E2621" s="10">
        <f>IF(D2621=1, IF(OR(C2621&lt;10, C2621&gt;=15),1,0), IF(OR(C2621&lt;7, C2621&gt;=18),1,0))</f>
        <v/>
      </c>
      <c r="F2621" s="11" t="n">
        <v>2.639</v>
      </c>
      <c r="G2621" s="12">
        <f>0*8</f>
        <v/>
      </c>
      <c r="H2621" s="12">
        <f>F2621-G2621</f>
        <v/>
      </c>
      <c r="I2621" s="10">
        <f>IF(E2621=0,"Fora",IF(E2620=0,"Carg xar",IF(H2621&lt;0,IF(M2621&lt;0.9,"Carg FV","Stby"),IF(M2621&gt;P2621,"V2H",IF(M2621&lt;0.9,"Carg xar","Stby")))))</f>
        <v/>
      </c>
      <c r="J2621" s="12">
        <f>IF(OR(I2621="Carg FV",I2621="Carg xar"),MIN(IF(I2621="Carg FV",ABS(H2621),7.4),7.4,MAX(0,(0.9-M2621)*40)*0.95),0)</f>
        <v/>
      </c>
      <c r="K2621" s="12">
        <f>IF(I2621="V2H",MIN(MAX(0,H2621),7.4,MAX(0,(M2621-P2621)*40)*0.95),0)</f>
        <v/>
      </c>
      <c r="L2621" s="12">
        <f>IF(E2621=0,0,MAX(0,H2621-K2621))</f>
        <v/>
      </c>
      <c r="M2621" s="13">
        <f>M2620+J2620/40-IF(I2620="V2H",K2620/(0.95*40),0)-IF(E2621=0,IF(E2620=1,IF(D2621=1,30,40)*0.18/(2*40),0),0)-IF(E2621=1,IF(E2620=0,IF(D2621=1,30,40)*0.18/(2*40),0),0)</f>
        <v/>
      </c>
      <c r="N2621" s="14" t="n">
        <v>0.09</v>
      </c>
      <c r="O2621" s="15">
        <f>K2621*N2621</f>
        <v/>
      </c>
      <c r="P2621">
        <f>IF(E2621=0,0.3,IF(D2621=1,IF(C2621&gt;=Params!$B$13-3,IF(C2621&lt;Params!$B$13,Params!$B$20,0.3),0.3),IF(C2621&gt;=Params!$B$15-3,IF(C2621&lt;Params!$B$15,Params!$B$21,0.3),0.3)))</f>
        <v/>
      </c>
    </row>
    <row r="2622" ht="15" customHeight="1" s="1">
      <c r="A2622" s="9" t="n">
        <v>2619</v>
      </c>
      <c r="B2622" s="6" t="inlineStr">
        <is>
          <t>20/04</t>
        </is>
      </c>
      <c r="C2622" s="6" t="n">
        <v>2</v>
      </c>
      <c r="D2622" s="6" t="n">
        <v>1</v>
      </c>
      <c r="E2622" s="10">
        <f>IF(D2622=1, IF(OR(C2622&lt;10, C2622&gt;=15),1,0), IF(OR(C2622&lt;7, C2622&gt;=18),1,0))</f>
        <v/>
      </c>
      <c r="F2622" s="11" t="n">
        <v>2.175</v>
      </c>
      <c r="G2622" s="12">
        <f>0*8</f>
        <v/>
      </c>
      <c r="H2622" s="12">
        <f>F2622-G2622</f>
        <v/>
      </c>
      <c r="I2622" s="10">
        <f>IF(E2622=0,"Fora",IF(E2621=0,"Carg xar",IF(H2622&lt;0,IF(M2622&lt;0.9,"Carg FV","Stby"),IF(M2622&gt;P2622,"V2H",IF(M2622&lt;0.9,"Carg xar","Stby")))))</f>
        <v/>
      </c>
      <c r="J2622" s="12">
        <f>IF(OR(I2622="Carg FV",I2622="Carg xar"),MIN(IF(I2622="Carg FV",ABS(H2622),7.4),7.4,MAX(0,(0.9-M2622)*40)*0.95),0)</f>
        <v/>
      </c>
      <c r="K2622" s="12">
        <f>IF(I2622="V2H",MIN(MAX(0,H2622),7.4,MAX(0,(M2622-P2622)*40)*0.95),0)</f>
        <v/>
      </c>
      <c r="L2622" s="12">
        <f>IF(E2622=0,0,MAX(0,H2622-K2622))</f>
        <v/>
      </c>
      <c r="M2622" s="13">
        <f>M2621+J2621/40-IF(I2621="V2H",K2621/(0.95*40),0)-IF(E2622=0,IF(E2621=1,IF(D2622=1,30,40)*0.18/(2*40),0),0)-IF(E2622=1,IF(E2621=0,IF(D2622=1,30,40)*0.18/(2*40),0),0)</f>
        <v/>
      </c>
      <c r="N2622" s="14" t="n">
        <v>0.09</v>
      </c>
      <c r="O2622" s="15">
        <f>K2622*N2622</f>
        <v/>
      </c>
      <c r="P2622">
        <f>IF(E2622=0,0.3,IF(D2622=1,IF(C2622&gt;=Params!$B$13-3,IF(C2622&lt;Params!$B$13,Params!$B$20,0.3),0.3),IF(C2622&gt;=Params!$B$15-3,IF(C2622&lt;Params!$B$15,Params!$B$21,0.3),0.3)))</f>
        <v/>
      </c>
    </row>
    <row r="2623" ht="15" customHeight="1" s="1">
      <c r="A2623" s="9" t="n">
        <v>2620</v>
      </c>
      <c r="B2623" s="6" t="inlineStr">
        <is>
          <t>20/04</t>
        </is>
      </c>
      <c r="C2623" s="6" t="n">
        <v>3</v>
      </c>
      <c r="D2623" s="6" t="n">
        <v>1</v>
      </c>
      <c r="E2623" s="10">
        <f>IF(D2623=1, IF(OR(C2623&lt;10, C2623&gt;=15),1,0), IF(OR(C2623&lt;7, C2623&gt;=18),1,0))</f>
        <v/>
      </c>
      <c r="F2623" s="11" t="n">
        <v>2.551</v>
      </c>
      <c r="G2623" s="12">
        <f>0*8</f>
        <v/>
      </c>
      <c r="H2623" s="12">
        <f>F2623-G2623</f>
        <v/>
      </c>
      <c r="I2623" s="10">
        <f>IF(E2623=0,"Fora",IF(E2622=0,"Carg xar",IF(H2623&lt;0,IF(M2623&lt;0.9,"Carg FV","Stby"),IF(M2623&gt;P2623,"V2H",IF(M2623&lt;0.9,"Carg xar","Stby")))))</f>
        <v/>
      </c>
      <c r="J2623" s="12">
        <f>IF(OR(I2623="Carg FV",I2623="Carg xar"),MIN(IF(I2623="Carg FV",ABS(H2623),7.4),7.4,MAX(0,(0.9-M2623)*40)*0.95),0)</f>
        <v/>
      </c>
      <c r="K2623" s="12">
        <f>IF(I2623="V2H",MIN(MAX(0,H2623),7.4,MAX(0,(M2623-P2623)*40)*0.95),0)</f>
        <v/>
      </c>
      <c r="L2623" s="12">
        <f>IF(E2623=0,0,MAX(0,H2623-K2623))</f>
        <v/>
      </c>
      <c r="M2623" s="13">
        <f>M2622+J2622/40-IF(I2622="V2H",K2622/(0.95*40),0)-IF(E2623=0,IF(E2622=1,IF(D2623=1,30,40)*0.18/(2*40),0),0)-IF(E2623=1,IF(E2622=0,IF(D2623=1,30,40)*0.18/(2*40),0),0)</f>
        <v/>
      </c>
      <c r="N2623" s="14" t="n">
        <v>0.09</v>
      </c>
      <c r="O2623" s="15">
        <f>K2623*N2623</f>
        <v/>
      </c>
      <c r="P2623">
        <f>IF(E2623=0,0.3,IF(D2623=1,IF(C2623&gt;=Params!$B$13-3,IF(C2623&lt;Params!$B$13,Params!$B$20,0.3),0.3),IF(C2623&gt;=Params!$B$15-3,IF(C2623&lt;Params!$B$15,Params!$B$21,0.3),0.3)))</f>
        <v/>
      </c>
    </row>
    <row r="2624" ht="15" customHeight="1" s="1">
      <c r="A2624" s="9" t="n">
        <v>2621</v>
      </c>
      <c r="B2624" s="6" t="inlineStr">
        <is>
          <t>20/04</t>
        </is>
      </c>
      <c r="C2624" s="6" t="n">
        <v>4</v>
      </c>
      <c r="D2624" s="6" t="n">
        <v>1</v>
      </c>
      <c r="E2624" s="10">
        <f>IF(D2624=1, IF(OR(C2624&lt;10, C2624&gt;=15),1,0), IF(OR(C2624&lt;7, C2624&gt;=18),1,0))</f>
        <v/>
      </c>
      <c r="F2624" s="11" t="n">
        <v>2.322</v>
      </c>
      <c r="G2624" s="12">
        <f>0*8</f>
        <v/>
      </c>
      <c r="H2624" s="12">
        <f>F2624-G2624</f>
        <v/>
      </c>
      <c r="I2624" s="10">
        <f>IF(E2624=0,"Fora",IF(E2623=0,"Carg xar",IF(H2624&lt;0,IF(M2624&lt;0.9,"Carg FV","Stby"),IF(M2624&gt;P2624,"V2H",IF(M2624&lt;0.9,"Carg xar","Stby")))))</f>
        <v/>
      </c>
      <c r="J2624" s="12">
        <f>IF(OR(I2624="Carg FV",I2624="Carg xar"),MIN(IF(I2624="Carg FV",ABS(H2624),7.4),7.4,MAX(0,(0.9-M2624)*40)*0.95),0)</f>
        <v/>
      </c>
      <c r="K2624" s="12">
        <f>IF(I2624="V2H",MIN(MAX(0,H2624),7.4,MAX(0,(M2624-P2624)*40)*0.95),0)</f>
        <v/>
      </c>
      <c r="L2624" s="12">
        <f>IF(E2624=0,0,MAX(0,H2624-K2624))</f>
        <v/>
      </c>
      <c r="M2624" s="13">
        <f>M2623+J2623/40-IF(I2623="V2H",K2623/(0.95*40),0)-IF(E2624=0,IF(E2623=1,IF(D2624=1,30,40)*0.18/(2*40),0),0)-IF(E2624=1,IF(E2623=0,IF(D2624=1,30,40)*0.18/(2*40),0),0)</f>
        <v/>
      </c>
      <c r="N2624" s="14" t="n">
        <v>0.09</v>
      </c>
      <c r="O2624" s="15">
        <f>K2624*N2624</f>
        <v/>
      </c>
      <c r="P2624">
        <f>IF(E2624=0,0.3,IF(D2624=1,IF(C2624&gt;=Params!$B$13-3,IF(C2624&lt;Params!$B$13,Params!$B$20,0.3),0.3),IF(C2624&gt;=Params!$B$15-3,IF(C2624&lt;Params!$B$15,Params!$B$21,0.3),0.3)))</f>
        <v/>
      </c>
    </row>
    <row r="2625" ht="15" customHeight="1" s="1">
      <c r="A2625" s="9" t="n">
        <v>2622</v>
      </c>
      <c r="B2625" s="6" t="inlineStr">
        <is>
          <t>20/04</t>
        </is>
      </c>
      <c r="C2625" s="6" t="n">
        <v>5</v>
      </c>
      <c r="D2625" s="6" t="n">
        <v>1</v>
      </c>
      <c r="E2625" s="10">
        <f>IF(D2625=1, IF(OR(C2625&lt;10, C2625&gt;=15),1,0), IF(OR(C2625&lt;7, C2625&gt;=18),1,0))</f>
        <v/>
      </c>
      <c r="F2625" s="11" t="n">
        <v>2.318</v>
      </c>
      <c r="G2625" s="12">
        <f>0*8</f>
        <v/>
      </c>
      <c r="H2625" s="12">
        <f>F2625-G2625</f>
        <v/>
      </c>
      <c r="I2625" s="10">
        <f>IF(E2625=0,"Fora",IF(E2624=0,"Carg xar",IF(H2625&lt;0,IF(M2625&lt;0.9,"Carg FV","Stby"),IF(M2625&gt;P2625,"V2H",IF(M2625&lt;0.9,"Carg xar","Stby")))))</f>
        <v/>
      </c>
      <c r="J2625" s="12">
        <f>IF(OR(I2625="Carg FV",I2625="Carg xar"),MIN(IF(I2625="Carg FV",ABS(H2625),7.4),7.4,MAX(0,(0.9-M2625)*40)*0.95),0)</f>
        <v/>
      </c>
      <c r="K2625" s="12">
        <f>IF(I2625="V2H",MIN(MAX(0,H2625),7.4,MAX(0,(M2625-P2625)*40)*0.95),0)</f>
        <v/>
      </c>
      <c r="L2625" s="12">
        <f>IF(E2625=0,0,MAX(0,H2625-K2625))</f>
        <v/>
      </c>
      <c r="M2625" s="13">
        <f>M2624+J2624/40-IF(I2624="V2H",K2624/(0.95*40),0)-IF(E2625=0,IF(E2624=1,IF(D2625=1,30,40)*0.18/(2*40),0),0)-IF(E2625=1,IF(E2624=0,IF(D2625=1,30,40)*0.18/(2*40),0),0)</f>
        <v/>
      </c>
      <c r="N2625" s="14" t="n">
        <v>0.09</v>
      </c>
      <c r="O2625" s="15">
        <f>K2625*N2625</f>
        <v/>
      </c>
      <c r="P2625">
        <f>IF(E2625=0,0.3,IF(D2625=1,IF(C2625&gt;=Params!$B$13-3,IF(C2625&lt;Params!$B$13,Params!$B$20,0.3),0.3),IF(C2625&gt;=Params!$B$15-3,IF(C2625&lt;Params!$B$15,Params!$B$21,0.3),0.3)))</f>
        <v/>
      </c>
    </row>
    <row r="2626" ht="15" customHeight="1" s="1">
      <c r="A2626" s="9" t="n">
        <v>2623</v>
      </c>
      <c r="B2626" s="6" t="inlineStr">
        <is>
          <t>20/04</t>
        </is>
      </c>
      <c r="C2626" s="6" t="n">
        <v>6</v>
      </c>
      <c r="D2626" s="6" t="n">
        <v>1</v>
      </c>
      <c r="E2626" s="10">
        <f>IF(D2626=1, IF(OR(C2626&lt;10, C2626&gt;=15),1,0), IF(OR(C2626&lt;7, C2626&gt;=18),1,0))</f>
        <v/>
      </c>
      <c r="F2626" s="11" t="n">
        <v>2.626</v>
      </c>
      <c r="G2626" s="12">
        <f>0*8</f>
        <v/>
      </c>
      <c r="H2626" s="12">
        <f>F2626-G2626</f>
        <v/>
      </c>
      <c r="I2626" s="10">
        <f>IF(E2626=0,"Fora",IF(E2625=0,"Carg xar",IF(H2626&lt;0,IF(M2626&lt;0.9,"Carg FV","Stby"),IF(M2626&gt;P2626,"V2H",IF(M2626&lt;0.9,"Carg xar","Stby")))))</f>
        <v/>
      </c>
      <c r="J2626" s="12">
        <f>IF(OR(I2626="Carg FV",I2626="Carg xar"),MIN(IF(I2626="Carg FV",ABS(H2626),7.4),7.4,MAX(0,(0.9-M2626)*40)*0.95),0)</f>
        <v/>
      </c>
      <c r="K2626" s="12">
        <f>IF(I2626="V2H",MIN(MAX(0,H2626),7.4,MAX(0,(M2626-P2626)*40)*0.95),0)</f>
        <v/>
      </c>
      <c r="L2626" s="12">
        <f>IF(E2626=0,0,MAX(0,H2626-K2626))</f>
        <v/>
      </c>
      <c r="M2626" s="13">
        <f>M2625+J2625/40-IF(I2625="V2H",K2625/(0.95*40),0)-IF(E2626=0,IF(E2625=1,IF(D2626=1,30,40)*0.18/(2*40),0),0)-IF(E2626=1,IF(E2625=0,IF(D2626=1,30,40)*0.18/(2*40),0),0)</f>
        <v/>
      </c>
      <c r="N2626" s="14" t="n">
        <v>0.09</v>
      </c>
      <c r="O2626" s="15">
        <f>K2626*N2626</f>
        <v/>
      </c>
      <c r="P2626">
        <f>IF(E2626=0,0.3,IF(D2626=1,IF(C2626&gt;=Params!$B$13-3,IF(C2626&lt;Params!$B$13,Params!$B$20,0.3),0.3),IF(C2626&gt;=Params!$B$15-3,IF(C2626&lt;Params!$B$15,Params!$B$21,0.3),0.3)))</f>
        <v/>
      </c>
    </row>
    <row r="2627" ht="15" customHeight="1" s="1">
      <c r="A2627" s="9" t="n">
        <v>2624</v>
      </c>
      <c r="B2627" s="6" t="inlineStr">
        <is>
          <t>20/04</t>
        </is>
      </c>
      <c r="C2627" s="6" t="n">
        <v>7</v>
      </c>
      <c r="D2627" s="6" t="n">
        <v>1</v>
      </c>
      <c r="E2627" s="10">
        <f>IF(D2627=1, IF(OR(C2627&lt;10, C2627&gt;=15),1,0), IF(OR(C2627&lt;7, C2627&gt;=18),1,0))</f>
        <v/>
      </c>
      <c r="F2627" s="11" t="n">
        <v>2.089</v>
      </c>
      <c r="G2627" s="12">
        <f>0.08*8</f>
        <v/>
      </c>
      <c r="H2627" s="12">
        <f>F2627-G2627</f>
        <v/>
      </c>
      <c r="I2627" s="10">
        <f>IF(E2627=0,"Fora",IF(E2626=0,"Carg xar",IF(H2627&lt;0,IF(M2627&lt;0.9,"Carg FV","Stby"),IF(M2627&gt;P2627,"V2H",IF(M2627&lt;0.9,"Carg xar","Stby")))))</f>
        <v/>
      </c>
      <c r="J2627" s="12">
        <f>IF(OR(I2627="Carg FV",I2627="Carg xar"),MIN(IF(I2627="Carg FV",ABS(H2627),7.4),7.4,MAX(0,(0.9-M2627)*40)*0.95),0)</f>
        <v/>
      </c>
      <c r="K2627" s="12">
        <f>IF(I2627="V2H",MIN(MAX(0,H2627),7.4,MAX(0,(M2627-P2627)*40)*0.95),0)</f>
        <v/>
      </c>
      <c r="L2627" s="12">
        <f>IF(E2627=0,0,MAX(0,H2627-K2627))</f>
        <v/>
      </c>
      <c r="M2627" s="13">
        <f>M2626+J2626/40-IF(I2626="V2H",K2626/(0.95*40),0)-IF(E2627=0,IF(E2626=1,IF(D2627=1,30,40)*0.18/(2*40),0),0)-IF(E2627=1,IF(E2626=0,IF(D2627=1,30,40)*0.18/(2*40),0),0)</f>
        <v/>
      </c>
      <c r="N2627" s="14" t="n">
        <v>0.09</v>
      </c>
      <c r="O2627" s="15">
        <f>K2627*N2627</f>
        <v/>
      </c>
      <c r="P2627">
        <f>IF(E2627=0,0.3,IF(D2627=1,IF(C2627&gt;=Params!$B$13-3,IF(C2627&lt;Params!$B$13,Params!$B$20,0.3),0.3),IF(C2627&gt;=Params!$B$15-3,IF(C2627&lt;Params!$B$15,Params!$B$21,0.3),0.3)))</f>
        <v/>
      </c>
    </row>
    <row r="2628" ht="15" customHeight="1" s="1">
      <c r="A2628" s="9" t="n">
        <v>2625</v>
      </c>
      <c r="B2628" s="6" t="inlineStr">
        <is>
          <t>20/04</t>
        </is>
      </c>
      <c r="C2628" s="6" t="n">
        <v>8</v>
      </c>
      <c r="D2628" s="6" t="n">
        <v>1</v>
      </c>
      <c r="E2628" s="10">
        <f>IF(D2628=1, IF(OR(C2628&lt;10, C2628&gt;=15),1,0), IF(OR(C2628&lt;7, C2628&gt;=18),1,0))</f>
        <v/>
      </c>
      <c r="F2628" s="11" t="n">
        <v>0.577</v>
      </c>
      <c r="G2628" s="12">
        <f>0.22*8</f>
        <v/>
      </c>
      <c r="H2628" s="12">
        <f>F2628-G2628</f>
        <v/>
      </c>
      <c r="I2628" s="10">
        <f>IF(E2628=0,"Fora",IF(E2627=0,"Carg xar",IF(H2628&lt;0,IF(M2628&lt;0.9,"Carg FV","Stby"),IF(M2628&gt;P2628,"V2H",IF(M2628&lt;0.9,"Carg xar","Stby")))))</f>
        <v/>
      </c>
      <c r="J2628" s="12">
        <f>IF(OR(I2628="Carg FV",I2628="Carg xar"),MIN(IF(I2628="Carg FV",ABS(H2628),7.4),7.4,MAX(0,(0.9-M2628)*40)*0.95),0)</f>
        <v/>
      </c>
      <c r="K2628" s="12">
        <f>IF(I2628="V2H",MIN(MAX(0,H2628),7.4,MAX(0,(M2628-P2628)*40)*0.95),0)</f>
        <v/>
      </c>
      <c r="L2628" s="12">
        <f>IF(E2628=0,0,MAX(0,H2628-K2628))</f>
        <v/>
      </c>
      <c r="M2628" s="13">
        <f>M2627+J2627/40-IF(I2627="V2H",K2627/(0.95*40),0)-IF(E2628=0,IF(E2627=1,IF(D2628=1,30,40)*0.18/(2*40),0),0)-IF(E2628=1,IF(E2627=0,IF(D2628=1,30,40)*0.18/(2*40),0),0)</f>
        <v/>
      </c>
      <c r="N2628" s="14" t="n">
        <v>0.09</v>
      </c>
      <c r="O2628" s="15">
        <f>K2628*N2628</f>
        <v/>
      </c>
      <c r="P2628">
        <f>IF(E2628=0,0.3,IF(D2628=1,IF(C2628&gt;=Params!$B$13-3,IF(C2628&lt;Params!$B$13,Params!$B$20,0.3),0.3),IF(C2628&gt;=Params!$B$15-3,IF(C2628&lt;Params!$B$15,Params!$B$21,0.3),0.3)))</f>
        <v/>
      </c>
    </row>
    <row r="2629" ht="15" customHeight="1" s="1">
      <c r="A2629" s="9" t="n">
        <v>2626</v>
      </c>
      <c r="B2629" s="6" t="inlineStr">
        <is>
          <t>20/04</t>
        </is>
      </c>
      <c r="C2629" s="6" t="n">
        <v>9</v>
      </c>
      <c r="D2629" s="6" t="n">
        <v>1</v>
      </c>
      <c r="E2629" s="10">
        <f>IF(D2629=1, IF(OR(C2629&lt;10, C2629&gt;=15),1,0), IF(OR(C2629&lt;7, C2629&gt;=18),1,0))</f>
        <v/>
      </c>
      <c r="F2629" s="11" t="n">
        <v>2.641</v>
      </c>
      <c r="G2629" s="12">
        <f>0.42*8</f>
        <v/>
      </c>
      <c r="H2629" s="12">
        <f>F2629-G2629</f>
        <v/>
      </c>
      <c r="I2629" s="10">
        <f>IF(E2629=0,"Fora",IF(E2628=0,"Carg xar",IF(H2629&lt;0,IF(M2629&lt;0.9,"Carg FV","Stby"),IF(M2629&gt;P2629,"V2H",IF(M2629&lt;0.9,"Carg xar","Stby")))))</f>
        <v/>
      </c>
      <c r="J2629" s="12">
        <f>IF(OR(I2629="Carg FV",I2629="Carg xar"),MIN(IF(I2629="Carg FV",ABS(H2629),7.4),7.4,MAX(0,(0.9-M2629)*40)*0.95),0)</f>
        <v/>
      </c>
      <c r="K2629" s="12">
        <f>IF(I2629="V2H",MIN(MAX(0,H2629),7.4,MAX(0,(M2629-P2629)*40)*0.95),0)</f>
        <v/>
      </c>
      <c r="L2629" s="12">
        <f>IF(E2629=0,0,MAX(0,H2629-K2629))</f>
        <v/>
      </c>
      <c r="M2629" s="13">
        <f>M2628+J2628/40-IF(I2628="V2H",K2628/(0.95*40),0)-IF(E2629=0,IF(E2628=1,IF(D2629=1,30,40)*0.18/(2*40),0),0)-IF(E2629=1,IF(E2628=0,IF(D2629=1,30,40)*0.18/(2*40),0),0)</f>
        <v/>
      </c>
      <c r="N2629" s="14" t="n">
        <v>0.09</v>
      </c>
      <c r="O2629" s="15">
        <f>K2629*N2629</f>
        <v/>
      </c>
      <c r="P2629">
        <f>IF(E2629=0,0.3,IF(D2629=1,IF(C2629&gt;=Params!$B$13-3,IF(C2629&lt;Params!$B$13,Params!$B$20,0.3),0.3),IF(C2629&gt;=Params!$B$15-3,IF(C2629&lt;Params!$B$15,Params!$B$21,0.3),0.3)))</f>
        <v/>
      </c>
    </row>
    <row r="2630" ht="15" customHeight="1" s="1">
      <c r="A2630" s="9" t="n">
        <v>2627</v>
      </c>
      <c r="B2630" s="6" t="inlineStr">
        <is>
          <t>20/04</t>
        </is>
      </c>
      <c r="C2630" s="6" t="n">
        <v>10</v>
      </c>
      <c r="D2630" s="6" t="n">
        <v>1</v>
      </c>
      <c r="E2630" s="10">
        <f>IF(D2630=1, IF(OR(C2630&lt;10, C2630&gt;=15),1,0), IF(OR(C2630&lt;7, C2630&gt;=18),1,0))</f>
        <v/>
      </c>
      <c r="F2630" s="11" t="n">
        <v>2.687</v>
      </c>
      <c r="G2630" s="12">
        <f>0.62*8</f>
        <v/>
      </c>
      <c r="H2630" s="12">
        <f>F2630-G2630</f>
        <v/>
      </c>
      <c r="I2630" s="10">
        <f>IF(E2630=0,"Fora",IF(E2629=0,"Carg xar",IF(H2630&lt;0,IF(M2630&lt;0.9,"Carg FV","Stby"),IF(M2630&gt;P2630,"V2H",IF(M2630&lt;0.9,"Carg xar","Stby")))))</f>
        <v/>
      </c>
      <c r="J2630" s="12">
        <f>IF(OR(I2630="Carg FV",I2630="Carg xar"),MIN(IF(I2630="Carg FV",ABS(H2630),7.4),7.4,MAX(0,(0.9-M2630)*40)*0.95),0)</f>
        <v/>
      </c>
      <c r="K2630" s="12">
        <f>IF(I2630="V2H",MIN(MAX(0,H2630),7.4,MAX(0,(M2630-P2630)*40)*0.95),0)</f>
        <v/>
      </c>
      <c r="L2630" s="12">
        <f>IF(E2630=0,0,MAX(0,H2630-K2630))</f>
        <v/>
      </c>
      <c r="M2630" s="13">
        <f>M2629+J2629/40-IF(I2629="V2H",K2629/(0.95*40),0)-IF(E2630=0,IF(E2629=1,IF(D2630=1,30,40)*0.18/(2*40),0),0)-IF(E2630=1,IF(E2629=0,IF(D2630=1,30,40)*0.18/(2*40),0),0)</f>
        <v/>
      </c>
      <c r="N2630" s="14" t="n">
        <v>0.09</v>
      </c>
      <c r="O2630" s="15">
        <f>K2630*N2630</f>
        <v/>
      </c>
      <c r="P2630">
        <f>IF(E2630=0,0.3,IF(D2630=1,IF(C2630&gt;=Params!$B$13-3,IF(C2630&lt;Params!$B$13,Params!$B$20,0.3),0.3),IF(C2630&gt;=Params!$B$15-3,IF(C2630&lt;Params!$B$15,Params!$B$21,0.3),0.3)))</f>
        <v/>
      </c>
    </row>
    <row r="2631" ht="15" customHeight="1" s="1">
      <c r="A2631" s="9" t="n">
        <v>2628</v>
      </c>
      <c r="B2631" s="6" t="inlineStr">
        <is>
          <t>20/04</t>
        </is>
      </c>
      <c r="C2631" s="6" t="n">
        <v>11</v>
      </c>
      <c r="D2631" s="6" t="n">
        <v>1</v>
      </c>
      <c r="E2631" s="10">
        <f>IF(D2631=1, IF(OR(C2631&lt;10, C2631&gt;=15),1,0), IF(OR(C2631&lt;7, C2631&gt;=18),1,0))</f>
        <v/>
      </c>
      <c r="F2631" s="11" t="n">
        <v>1.929</v>
      </c>
      <c r="G2631" s="12">
        <f>0.78*8</f>
        <v/>
      </c>
      <c r="H2631" s="12">
        <f>F2631-G2631</f>
        <v/>
      </c>
      <c r="I2631" s="10">
        <f>IF(E2631=0,"Fora",IF(E2630=0,"Carg xar",IF(H2631&lt;0,IF(M2631&lt;0.9,"Carg FV","Stby"),IF(M2631&gt;P2631,"V2H",IF(M2631&lt;0.9,"Carg xar","Stby")))))</f>
        <v/>
      </c>
      <c r="J2631" s="12">
        <f>IF(OR(I2631="Carg FV",I2631="Carg xar"),MIN(IF(I2631="Carg FV",ABS(H2631),7.4),7.4,MAX(0,(0.9-M2631)*40)*0.95),0)</f>
        <v/>
      </c>
      <c r="K2631" s="12">
        <f>IF(I2631="V2H",MIN(MAX(0,H2631),7.4,MAX(0,(M2631-P2631)*40)*0.95),0)</f>
        <v/>
      </c>
      <c r="L2631" s="12">
        <f>IF(E2631=0,0,MAX(0,H2631-K2631))</f>
        <v/>
      </c>
      <c r="M2631" s="13">
        <f>M2630+J2630/40-IF(I2630="V2H",K2630/(0.95*40),0)-IF(E2631=0,IF(E2630=1,IF(D2631=1,30,40)*0.18/(2*40),0),0)-IF(E2631=1,IF(E2630=0,IF(D2631=1,30,40)*0.18/(2*40),0),0)</f>
        <v/>
      </c>
      <c r="N2631" s="14" t="n">
        <v>0.09</v>
      </c>
      <c r="O2631" s="15">
        <f>K2631*N2631</f>
        <v/>
      </c>
      <c r="P2631">
        <f>IF(E2631=0,0.3,IF(D2631=1,IF(C2631&gt;=Params!$B$13-3,IF(C2631&lt;Params!$B$13,Params!$B$20,0.3),0.3),IF(C2631&gt;=Params!$B$15-3,IF(C2631&lt;Params!$B$15,Params!$B$21,0.3),0.3)))</f>
        <v/>
      </c>
    </row>
    <row r="2632" ht="15" customHeight="1" s="1">
      <c r="A2632" s="9" t="n">
        <v>2629</v>
      </c>
      <c r="B2632" s="6" t="inlineStr">
        <is>
          <t>20/04</t>
        </is>
      </c>
      <c r="C2632" s="6" t="n">
        <v>12</v>
      </c>
      <c r="D2632" s="6" t="n">
        <v>1</v>
      </c>
      <c r="E2632" s="10">
        <f>IF(D2632=1, IF(OR(C2632&lt;10, C2632&gt;=15),1,0), IF(OR(C2632&lt;7, C2632&gt;=18),1,0))</f>
        <v/>
      </c>
      <c r="F2632" s="11" t="n">
        <v>0.747</v>
      </c>
      <c r="G2632" s="12">
        <f>0.85*8</f>
        <v/>
      </c>
      <c r="H2632" s="12">
        <f>F2632-G2632</f>
        <v/>
      </c>
      <c r="I2632" s="10">
        <f>IF(E2632=0,"Fora",IF(E2631=0,"Carg xar",IF(H2632&lt;0,IF(M2632&lt;0.9,"Carg FV","Stby"),IF(M2632&gt;P2632,"V2H",IF(M2632&lt;0.9,"Carg xar","Stby")))))</f>
        <v/>
      </c>
      <c r="J2632" s="12">
        <f>IF(OR(I2632="Carg FV",I2632="Carg xar"),MIN(IF(I2632="Carg FV",ABS(H2632),7.4),7.4,MAX(0,(0.9-M2632)*40)*0.95),0)</f>
        <v/>
      </c>
      <c r="K2632" s="12">
        <f>IF(I2632="V2H",MIN(MAX(0,H2632),7.4,MAX(0,(M2632-P2632)*40)*0.95),0)</f>
        <v/>
      </c>
      <c r="L2632" s="12">
        <f>IF(E2632=0,0,MAX(0,H2632-K2632))</f>
        <v/>
      </c>
      <c r="M2632" s="13">
        <f>M2631+J2631/40-IF(I2631="V2H",K2631/(0.95*40),0)-IF(E2632=0,IF(E2631=1,IF(D2632=1,30,40)*0.18/(2*40),0),0)-IF(E2632=1,IF(E2631=0,IF(D2632=1,30,40)*0.18/(2*40),0),0)</f>
        <v/>
      </c>
      <c r="N2632" s="14" t="n">
        <v>0.09</v>
      </c>
      <c r="O2632" s="15">
        <f>K2632*N2632</f>
        <v/>
      </c>
      <c r="P2632">
        <f>IF(E2632=0,0.3,IF(D2632=1,IF(C2632&gt;=Params!$B$13-3,IF(C2632&lt;Params!$B$13,Params!$B$20,0.3),0.3),IF(C2632&gt;=Params!$B$15-3,IF(C2632&lt;Params!$B$15,Params!$B$21,0.3),0.3)))</f>
        <v/>
      </c>
    </row>
    <row r="2633" ht="15" customHeight="1" s="1">
      <c r="A2633" s="9" t="n">
        <v>2630</v>
      </c>
      <c r="B2633" s="6" t="inlineStr">
        <is>
          <t>20/04</t>
        </is>
      </c>
      <c r="C2633" s="6" t="n">
        <v>13</v>
      </c>
      <c r="D2633" s="6" t="n">
        <v>1</v>
      </c>
      <c r="E2633" s="10">
        <f>IF(D2633=1, IF(OR(C2633&lt;10, C2633&gt;=15),1,0), IF(OR(C2633&lt;7, C2633&gt;=18),1,0))</f>
        <v/>
      </c>
      <c r="F2633" s="11" t="n">
        <v>0.335</v>
      </c>
      <c r="G2633" s="12">
        <f>0.82*8</f>
        <v/>
      </c>
      <c r="H2633" s="12">
        <f>F2633-G2633</f>
        <v/>
      </c>
      <c r="I2633" s="10">
        <f>IF(E2633=0,"Fora",IF(E2632=0,"Carg xar",IF(H2633&lt;0,IF(M2633&lt;0.9,"Carg FV","Stby"),IF(M2633&gt;P2633,"V2H",IF(M2633&lt;0.9,"Carg xar","Stby")))))</f>
        <v/>
      </c>
      <c r="J2633" s="12">
        <f>IF(OR(I2633="Carg FV",I2633="Carg xar"),MIN(IF(I2633="Carg FV",ABS(H2633),7.4),7.4,MAX(0,(0.9-M2633)*40)*0.95),0)</f>
        <v/>
      </c>
      <c r="K2633" s="12">
        <f>IF(I2633="V2H",MIN(MAX(0,H2633),7.4,MAX(0,(M2633-P2633)*40)*0.95),0)</f>
        <v/>
      </c>
      <c r="L2633" s="12">
        <f>IF(E2633=0,0,MAX(0,H2633-K2633))</f>
        <v/>
      </c>
      <c r="M2633" s="13">
        <f>M2632+J2632/40-IF(I2632="V2H",K2632/(0.95*40),0)-IF(E2633=0,IF(E2632=1,IF(D2633=1,30,40)*0.18/(2*40),0),0)-IF(E2633=1,IF(E2632=0,IF(D2633=1,30,40)*0.18/(2*40),0),0)</f>
        <v/>
      </c>
      <c r="N2633" s="14" t="n">
        <v>0.09</v>
      </c>
      <c r="O2633" s="15">
        <f>K2633*N2633</f>
        <v/>
      </c>
      <c r="P2633">
        <f>IF(E2633=0,0.3,IF(D2633=1,IF(C2633&gt;=Params!$B$13-3,IF(C2633&lt;Params!$B$13,Params!$B$20,0.3),0.3),IF(C2633&gt;=Params!$B$15-3,IF(C2633&lt;Params!$B$15,Params!$B$21,0.3),0.3)))</f>
        <v/>
      </c>
    </row>
    <row r="2634" ht="15" customHeight="1" s="1">
      <c r="A2634" s="9" t="n">
        <v>2631</v>
      </c>
      <c r="B2634" s="6" t="inlineStr">
        <is>
          <t>20/04</t>
        </is>
      </c>
      <c r="C2634" s="6" t="n">
        <v>14</v>
      </c>
      <c r="D2634" s="6" t="n">
        <v>1</v>
      </c>
      <c r="E2634" s="10">
        <f>IF(D2634=1, IF(OR(C2634&lt;10, C2634&gt;=15),1,0), IF(OR(C2634&lt;7, C2634&gt;=18),1,0))</f>
        <v/>
      </c>
      <c r="F2634" s="11" t="n">
        <v>0</v>
      </c>
      <c r="G2634" s="12">
        <f>0.72*8</f>
        <v/>
      </c>
      <c r="H2634" s="12">
        <f>F2634-G2634</f>
        <v/>
      </c>
      <c r="I2634" s="10">
        <f>IF(E2634=0,"Fora",IF(E2633=0,"Carg xar",IF(H2634&lt;0,IF(M2634&lt;0.9,"Carg FV","Stby"),IF(M2634&gt;P2634,"V2H",IF(M2634&lt;0.9,"Carg xar","Stby")))))</f>
        <v/>
      </c>
      <c r="J2634" s="12">
        <f>IF(OR(I2634="Carg FV",I2634="Carg xar"),MIN(IF(I2634="Carg FV",ABS(H2634),7.4),7.4,MAX(0,(0.9-M2634)*40)*0.95),0)</f>
        <v/>
      </c>
      <c r="K2634" s="12">
        <f>IF(I2634="V2H",MIN(MAX(0,H2634),7.4,MAX(0,(M2634-P2634)*40)*0.95),0)</f>
        <v/>
      </c>
      <c r="L2634" s="12">
        <f>IF(E2634=0,0,MAX(0,H2634-K2634))</f>
        <v/>
      </c>
      <c r="M2634" s="13">
        <f>M2633+J2633/40-IF(I2633="V2H",K2633/(0.95*40),0)-IF(E2634=0,IF(E2633=1,IF(D2634=1,30,40)*0.18/(2*40),0),0)-IF(E2634=1,IF(E2633=0,IF(D2634=1,30,40)*0.18/(2*40),0),0)</f>
        <v/>
      </c>
      <c r="N2634" s="14" t="n">
        <v>0.09</v>
      </c>
      <c r="O2634" s="15">
        <f>K2634*N2634</f>
        <v/>
      </c>
      <c r="P2634">
        <f>IF(E2634=0,0.3,IF(D2634=1,IF(C2634&gt;=Params!$B$13-3,IF(C2634&lt;Params!$B$13,Params!$B$20,0.3),0.3),IF(C2634&gt;=Params!$B$15-3,IF(C2634&lt;Params!$B$15,Params!$B$21,0.3),0.3)))</f>
        <v/>
      </c>
    </row>
    <row r="2635" ht="15" customHeight="1" s="1">
      <c r="A2635" s="9" t="n">
        <v>2632</v>
      </c>
      <c r="B2635" s="6" t="inlineStr">
        <is>
          <t>20/04</t>
        </is>
      </c>
      <c r="C2635" s="6" t="n">
        <v>15</v>
      </c>
      <c r="D2635" s="6" t="n">
        <v>1</v>
      </c>
      <c r="E2635" s="10">
        <f>IF(D2635=1, IF(OR(C2635&lt;10, C2635&gt;=15),1,0), IF(OR(C2635&lt;7, C2635&gt;=18),1,0))</f>
        <v/>
      </c>
      <c r="F2635" s="11" t="n">
        <v>0</v>
      </c>
      <c r="G2635" s="12">
        <f>0.55*8</f>
        <v/>
      </c>
      <c r="H2635" s="12">
        <f>F2635-G2635</f>
        <v/>
      </c>
      <c r="I2635" s="10">
        <f>IF(E2635=0,"Fora",IF(E2634=0,"Carg xar",IF(H2635&lt;0,IF(M2635&lt;0.9,"Carg FV","Stby"),IF(M2635&gt;P2635,"V2H",IF(M2635&lt;0.9,"Carg xar","Stby")))))</f>
        <v/>
      </c>
      <c r="J2635" s="12">
        <f>IF(OR(I2635="Carg FV",I2635="Carg xar"),MIN(IF(I2635="Carg FV",ABS(H2635),7.4),7.4,MAX(0,(0.9-M2635)*40)*0.95),0)</f>
        <v/>
      </c>
      <c r="K2635" s="12">
        <f>IF(I2635="V2H",MIN(MAX(0,H2635),7.4,MAX(0,(M2635-P2635)*40)*0.95),0)</f>
        <v/>
      </c>
      <c r="L2635" s="12">
        <f>IF(E2635=0,0,MAX(0,H2635-K2635))</f>
        <v/>
      </c>
      <c r="M2635" s="13">
        <f>M2634+J2634/40-IF(I2634="V2H",K2634/(0.95*40),0)-IF(E2635=0,IF(E2634=1,IF(D2635=1,30,40)*0.18/(2*40),0),0)-IF(E2635=1,IF(E2634=0,IF(D2635=1,30,40)*0.18/(2*40),0),0)</f>
        <v/>
      </c>
      <c r="N2635" s="14" t="n">
        <v>0.09</v>
      </c>
      <c r="O2635" s="15">
        <f>K2635*N2635</f>
        <v/>
      </c>
      <c r="P2635">
        <f>IF(E2635=0,0.3,IF(D2635=1,IF(C2635&gt;=Params!$B$13-3,IF(C2635&lt;Params!$B$13,Params!$B$20,0.3),0.3),IF(C2635&gt;=Params!$B$15-3,IF(C2635&lt;Params!$B$15,Params!$B$21,0.3),0.3)))</f>
        <v/>
      </c>
    </row>
    <row r="2636" ht="15" customHeight="1" s="1">
      <c r="A2636" s="9" t="n">
        <v>2633</v>
      </c>
      <c r="B2636" s="6" t="inlineStr">
        <is>
          <t>20/04</t>
        </is>
      </c>
      <c r="C2636" s="6" t="n">
        <v>16</v>
      </c>
      <c r="D2636" s="6" t="n">
        <v>1</v>
      </c>
      <c r="E2636" s="10">
        <f>IF(D2636=1, IF(OR(C2636&lt;10, C2636&gt;=15),1,0), IF(OR(C2636&lt;7, C2636&gt;=18),1,0))</f>
        <v/>
      </c>
      <c r="F2636" s="11" t="n">
        <v>0</v>
      </c>
      <c r="G2636" s="12">
        <f>0.35*8</f>
        <v/>
      </c>
      <c r="H2636" s="12">
        <f>F2636-G2636</f>
        <v/>
      </c>
      <c r="I2636" s="10">
        <f>IF(E2636=0,"Fora",IF(E2635=0,"Carg xar",IF(H2636&lt;0,IF(M2636&lt;0.9,"Carg FV","Stby"),IF(M2636&gt;P2636,"V2H",IF(M2636&lt;0.9,"Carg xar","Stby")))))</f>
        <v/>
      </c>
      <c r="J2636" s="12">
        <f>IF(OR(I2636="Carg FV",I2636="Carg xar"),MIN(IF(I2636="Carg FV",ABS(H2636),7.4),7.4,MAX(0,(0.9-M2636)*40)*0.95),0)</f>
        <v/>
      </c>
      <c r="K2636" s="12">
        <f>IF(I2636="V2H",MIN(MAX(0,H2636),7.4,MAX(0,(M2636-P2636)*40)*0.95),0)</f>
        <v/>
      </c>
      <c r="L2636" s="12">
        <f>IF(E2636=0,0,MAX(0,H2636-K2636))</f>
        <v/>
      </c>
      <c r="M2636" s="13">
        <f>M2635+J2635/40-IF(I2635="V2H",K2635/(0.95*40),0)-IF(E2636=0,IF(E2635=1,IF(D2636=1,30,40)*0.18/(2*40),0),0)-IF(E2636=1,IF(E2635=0,IF(D2636=1,30,40)*0.18/(2*40),0),0)</f>
        <v/>
      </c>
      <c r="N2636" s="14" t="n">
        <v>0.09</v>
      </c>
      <c r="O2636" s="15">
        <f>K2636*N2636</f>
        <v/>
      </c>
      <c r="P2636">
        <f>IF(E2636=0,0.3,IF(D2636=1,IF(C2636&gt;=Params!$B$13-3,IF(C2636&lt;Params!$B$13,Params!$B$20,0.3),0.3),IF(C2636&gt;=Params!$B$15-3,IF(C2636&lt;Params!$B$15,Params!$B$21,0.3),0.3)))</f>
        <v/>
      </c>
    </row>
    <row r="2637" ht="15" customHeight="1" s="1">
      <c r="A2637" s="9" t="n">
        <v>2634</v>
      </c>
      <c r="B2637" s="6" t="inlineStr">
        <is>
          <t>20/04</t>
        </is>
      </c>
      <c r="C2637" s="6" t="n">
        <v>17</v>
      </c>
      <c r="D2637" s="6" t="n">
        <v>1</v>
      </c>
      <c r="E2637" s="10">
        <f>IF(D2637=1, IF(OR(C2637&lt;10, C2637&gt;=15),1,0), IF(OR(C2637&lt;7, C2637&gt;=18),1,0))</f>
        <v/>
      </c>
      <c r="F2637" s="11" t="n">
        <v>0</v>
      </c>
      <c r="G2637" s="12">
        <f>0.15*8</f>
        <v/>
      </c>
      <c r="H2637" s="12">
        <f>F2637-G2637</f>
        <v/>
      </c>
      <c r="I2637" s="10">
        <f>IF(E2637=0,"Fora",IF(E2636=0,"Carg xar",IF(H2637&lt;0,IF(M2637&lt;0.9,"Carg FV","Stby"),IF(M2637&gt;P2637,"V2H",IF(M2637&lt;0.9,"Carg xar","Stby")))))</f>
        <v/>
      </c>
      <c r="J2637" s="12">
        <f>IF(OR(I2637="Carg FV",I2637="Carg xar"),MIN(IF(I2637="Carg FV",ABS(H2637),7.4),7.4,MAX(0,(0.9-M2637)*40)*0.95),0)</f>
        <v/>
      </c>
      <c r="K2637" s="12">
        <f>IF(I2637="V2H",MIN(MAX(0,H2637),7.4,MAX(0,(M2637-P2637)*40)*0.95),0)</f>
        <v/>
      </c>
      <c r="L2637" s="12">
        <f>IF(E2637=0,0,MAX(0,H2637-K2637))</f>
        <v/>
      </c>
      <c r="M2637" s="13">
        <f>M2636+J2636/40-IF(I2636="V2H",K2636/(0.95*40),0)-IF(E2637=0,IF(E2636=1,IF(D2637=1,30,40)*0.18/(2*40),0),0)-IF(E2637=1,IF(E2636=0,IF(D2637=1,30,40)*0.18/(2*40),0),0)</f>
        <v/>
      </c>
      <c r="N2637" s="14" t="n">
        <v>0.09</v>
      </c>
      <c r="O2637" s="15">
        <f>K2637*N2637</f>
        <v/>
      </c>
      <c r="P2637">
        <f>IF(E2637=0,0.3,IF(D2637=1,IF(C2637&gt;=Params!$B$13-3,IF(C2637&lt;Params!$B$13,Params!$B$20,0.3),0.3),IF(C2637&gt;=Params!$B$15-3,IF(C2637&lt;Params!$B$15,Params!$B$21,0.3),0.3)))</f>
        <v/>
      </c>
    </row>
    <row r="2638" ht="15" customHeight="1" s="1">
      <c r="A2638" s="9" t="n">
        <v>2635</v>
      </c>
      <c r="B2638" s="6" t="inlineStr">
        <is>
          <t>20/04</t>
        </is>
      </c>
      <c r="C2638" s="6" t="n">
        <v>18</v>
      </c>
      <c r="D2638" s="6" t="n">
        <v>1</v>
      </c>
      <c r="E2638" s="10">
        <f>IF(D2638=1, IF(OR(C2638&lt;10, C2638&gt;=15),1,0), IF(OR(C2638&lt;7, C2638&gt;=18),1,0))</f>
        <v/>
      </c>
      <c r="F2638" s="11" t="n">
        <v>0</v>
      </c>
      <c r="G2638" s="12">
        <f>0.03*8</f>
        <v/>
      </c>
      <c r="H2638" s="12">
        <f>F2638-G2638</f>
        <v/>
      </c>
      <c r="I2638" s="10">
        <f>IF(E2638=0,"Fora",IF(E2637=0,"Carg xar",IF(H2638&lt;0,IF(M2638&lt;0.9,"Carg FV","Stby"),IF(M2638&gt;P2638,"V2H",IF(M2638&lt;0.9,"Carg xar","Stby")))))</f>
        <v/>
      </c>
      <c r="J2638" s="12">
        <f>IF(OR(I2638="Carg FV",I2638="Carg xar"),MIN(IF(I2638="Carg FV",ABS(H2638),7.4),7.4,MAX(0,(0.9-M2638)*40)*0.95),0)</f>
        <v/>
      </c>
      <c r="K2638" s="12">
        <f>IF(I2638="V2H",MIN(MAX(0,H2638),7.4,MAX(0,(M2638-P2638)*40)*0.95),0)</f>
        <v/>
      </c>
      <c r="L2638" s="12">
        <f>IF(E2638=0,0,MAX(0,H2638-K2638))</f>
        <v/>
      </c>
      <c r="M2638" s="13">
        <f>M2637+J2637/40-IF(I2637="V2H",K2637/(0.95*40),0)-IF(E2638=0,IF(E2637=1,IF(D2638=1,30,40)*0.18/(2*40),0),0)-IF(E2638=1,IF(E2637=0,IF(D2638=1,30,40)*0.18/(2*40),0),0)</f>
        <v/>
      </c>
      <c r="N2638" s="14" t="n">
        <v>0.09</v>
      </c>
      <c r="O2638" s="15">
        <f>K2638*N2638</f>
        <v/>
      </c>
      <c r="P2638">
        <f>IF(E2638=0,0.3,IF(D2638=1,IF(C2638&gt;=Params!$B$13-3,IF(C2638&lt;Params!$B$13,Params!$B$20,0.3),0.3),IF(C2638&gt;=Params!$B$15-3,IF(C2638&lt;Params!$B$15,Params!$B$21,0.3),0.3)))</f>
        <v/>
      </c>
    </row>
    <row r="2639" ht="15" customHeight="1" s="1">
      <c r="A2639" s="9" t="n">
        <v>2636</v>
      </c>
      <c r="B2639" s="6" t="inlineStr">
        <is>
          <t>20/04</t>
        </is>
      </c>
      <c r="C2639" s="6" t="n">
        <v>19</v>
      </c>
      <c r="D2639" s="6" t="n">
        <v>1</v>
      </c>
      <c r="E2639" s="10">
        <f>IF(D2639=1, IF(OR(C2639&lt;10, C2639&gt;=15),1,0), IF(OR(C2639&lt;7, C2639&gt;=18),1,0))</f>
        <v/>
      </c>
      <c r="F2639" s="11" t="n">
        <v>0</v>
      </c>
      <c r="G2639" s="12">
        <f>0*8</f>
        <v/>
      </c>
      <c r="H2639" s="12">
        <f>F2639-G2639</f>
        <v/>
      </c>
      <c r="I2639" s="10">
        <f>IF(E2639=0,"Fora",IF(E2638=0,"Carg xar",IF(H2639&lt;0,IF(M2639&lt;0.9,"Carg FV","Stby"),IF(M2639&gt;P2639,"V2H",IF(M2639&lt;0.9,"Carg xar","Stby")))))</f>
        <v/>
      </c>
      <c r="J2639" s="12">
        <f>IF(OR(I2639="Carg FV",I2639="Carg xar"),MIN(IF(I2639="Carg FV",ABS(H2639),7.4),7.4,MAX(0,(0.9-M2639)*40)*0.95),0)</f>
        <v/>
      </c>
      <c r="K2639" s="12">
        <f>IF(I2639="V2H",MIN(MAX(0,H2639),7.4,MAX(0,(M2639-P2639)*40)*0.95),0)</f>
        <v/>
      </c>
      <c r="L2639" s="12">
        <f>IF(E2639=0,0,MAX(0,H2639-K2639))</f>
        <v/>
      </c>
      <c r="M2639" s="13">
        <f>M2638+J2638/40-IF(I2638="V2H",K2638/(0.95*40),0)-IF(E2639=0,IF(E2638=1,IF(D2639=1,30,40)*0.18/(2*40),0),0)-IF(E2639=1,IF(E2638=0,IF(D2639=1,30,40)*0.18/(2*40),0),0)</f>
        <v/>
      </c>
      <c r="N2639" s="14" t="n">
        <v>0.09</v>
      </c>
      <c r="O2639" s="15">
        <f>K2639*N2639</f>
        <v/>
      </c>
      <c r="P2639">
        <f>IF(E2639=0,0.3,IF(D2639=1,IF(C2639&gt;=Params!$B$13-3,IF(C2639&lt;Params!$B$13,Params!$B$20,0.3),0.3),IF(C2639&gt;=Params!$B$15-3,IF(C2639&lt;Params!$B$15,Params!$B$21,0.3),0.3)))</f>
        <v/>
      </c>
    </row>
    <row r="2640" ht="15" customHeight="1" s="1">
      <c r="A2640" s="9" t="n">
        <v>2637</v>
      </c>
      <c r="B2640" s="6" t="inlineStr">
        <is>
          <t>20/04</t>
        </is>
      </c>
      <c r="C2640" s="6" t="n">
        <v>20</v>
      </c>
      <c r="D2640" s="6" t="n">
        <v>1</v>
      </c>
      <c r="E2640" s="10">
        <f>IF(D2640=1, IF(OR(C2640&lt;10, C2640&gt;=15),1,0), IF(OR(C2640&lt;7, C2640&gt;=18),1,0))</f>
        <v/>
      </c>
      <c r="F2640" s="11" t="n">
        <v>0.362</v>
      </c>
      <c r="G2640" s="12">
        <f>0*8</f>
        <v/>
      </c>
      <c r="H2640" s="12">
        <f>F2640-G2640</f>
        <v/>
      </c>
      <c r="I2640" s="10">
        <f>IF(E2640=0,"Fora",IF(E2639=0,"Carg xar",IF(H2640&lt;0,IF(M2640&lt;0.9,"Carg FV","Stby"),IF(M2640&gt;P2640,"V2H",IF(M2640&lt;0.9,"Carg xar","Stby")))))</f>
        <v/>
      </c>
      <c r="J2640" s="12">
        <f>IF(OR(I2640="Carg FV",I2640="Carg xar"),MIN(IF(I2640="Carg FV",ABS(H2640),7.4),7.4,MAX(0,(0.9-M2640)*40)*0.95),0)</f>
        <v/>
      </c>
      <c r="K2640" s="12">
        <f>IF(I2640="V2H",MIN(MAX(0,H2640),7.4,MAX(0,(M2640-P2640)*40)*0.95),0)</f>
        <v/>
      </c>
      <c r="L2640" s="12">
        <f>IF(E2640=0,0,MAX(0,H2640-K2640))</f>
        <v/>
      </c>
      <c r="M2640" s="13">
        <f>M2639+J2639/40-IF(I2639="V2H",K2639/(0.95*40),0)-IF(E2640=0,IF(E2639=1,IF(D2640=1,30,40)*0.18/(2*40),0),0)-IF(E2640=1,IF(E2639=0,IF(D2640=1,30,40)*0.18/(2*40),0),0)</f>
        <v/>
      </c>
      <c r="N2640" s="14" t="n">
        <v>0.09</v>
      </c>
      <c r="O2640" s="15">
        <f>K2640*N2640</f>
        <v/>
      </c>
      <c r="P2640">
        <f>IF(E2640=0,0.3,IF(D2640=1,IF(C2640&gt;=Params!$B$13-3,IF(C2640&lt;Params!$B$13,Params!$B$20,0.3),0.3),IF(C2640&gt;=Params!$B$15-3,IF(C2640&lt;Params!$B$15,Params!$B$21,0.3),0.3)))</f>
        <v/>
      </c>
    </row>
    <row r="2641" ht="15" customHeight="1" s="1">
      <c r="A2641" s="9" t="n">
        <v>2638</v>
      </c>
      <c r="B2641" s="6" t="inlineStr">
        <is>
          <t>20/04</t>
        </is>
      </c>
      <c r="C2641" s="6" t="n">
        <v>21</v>
      </c>
      <c r="D2641" s="6" t="n">
        <v>1</v>
      </c>
      <c r="E2641" s="10">
        <f>IF(D2641=1, IF(OR(C2641&lt;10, C2641&gt;=15),1,0), IF(OR(C2641&lt;7, C2641&gt;=18),1,0))</f>
        <v/>
      </c>
      <c r="F2641" s="11" t="n">
        <v>2.085</v>
      </c>
      <c r="G2641" s="12">
        <f>0*8</f>
        <v/>
      </c>
      <c r="H2641" s="12">
        <f>F2641-G2641</f>
        <v/>
      </c>
      <c r="I2641" s="10">
        <f>IF(E2641=0,"Fora",IF(E2640=0,"Carg xar",IF(H2641&lt;0,IF(M2641&lt;0.9,"Carg FV","Stby"),IF(M2641&gt;P2641,"V2H",IF(M2641&lt;0.9,"Carg xar","Stby")))))</f>
        <v/>
      </c>
      <c r="J2641" s="12">
        <f>IF(OR(I2641="Carg FV",I2641="Carg xar"),MIN(IF(I2641="Carg FV",ABS(H2641),7.4),7.4,MAX(0,(0.9-M2641)*40)*0.95),0)</f>
        <v/>
      </c>
      <c r="K2641" s="12">
        <f>IF(I2641="V2H",MIN(MAX(0,H2641),7.4,MAX(0,(M2641-P2641)*40)*0.95),0)</f>
        <v/>
      </c>
      <c r="L2641" s="12">
        <f>IF(E2641=0,0,MAX(0,H2641-K2641))</f>
        <v/>
      </c>
      <c r="M2641" s="13">
        <f>M2640+J2640/40-IF(I2640="V2H",K2640/(0.95*40),0)-IF(E2641=0,IF(E2640=1,IF(D2641=1,30,40)*0.18/(2*40),0),0)-IF(E2641=1,IF(E2640=0,IF(D2641=1,30,40)*0.18/(2*40),0),0)</f>
        <v/>
      </c>
      <c r="N2641" s="14" t="n">
        <v>0.09</v>
      </c>
      <c r="O2641" s="15">
        <f>K2641*N2641</f>
        <v/>
      </c>
      <c r="P2641">
        <f>IF(E2641=0,0.3,IF(D2641=1,IF(C2641&gt;=Params!$B$13-3,IF(C2641&lt;Params!$B$13,Params!$B$20,0.3),0.3),IF(C2641&gt;=Params!$B$15-3,IF(C2641&lt;Params!$B$15,Params!$B$21,0.3),0.3)))</f>
        <v/>
      </c>
    </row>
    <row r="2642" ht="15" customHeight="1" s="1">
      <c r="A2642" s="9" t="n">
        <v>2639</v>
      </c>
      <c r="B2642" s="6" t="inlineStr">
        <is>
          <t>20/04</t>
        </is>
      </c>
      <c r="C2642" s="6" t="n">
        <v>22</v>
      </c>
      <c r="D2642" s="6" t="n">
        <v>1</v>
      </c>
      <c r="E2642" s="10">
        <f>IF(D2642=1, IF(OR(C2642&lt;10, C2642&gt;=15),1,0), IF(OR(C2642&lt;7, C2642&gt;=18),1,0))</f>
        <v/>
      </c>
      <c r="F2642" s="11" t="n">
        <v>2.051</v>
      </c>
      <c r="G2642" s="12">
        <f>0*8</f>
        <v/>
      </c>
      <c r="H2642" s="12">
        <f>F2642-G2642</f>
        <v/>
      </c>
      <c r="I2642" s="10">
        <f>IF(E2642=0,"Fora",IF(E2641=0,"Carg xar",IF(H2642&lt;0,IF(M2642&lt;0.9,"Carg FV","Stby"),IF(M2642&gt;P2642,"V2H",IF(M2642&lt;0.9,"Carg xar","Stby")))))</f>
        <v/>
      </c>
      <c r="J2642" s="12">
        <f>IF(OR(I2642="Carg FV",I2642="Carg xar"),MIN(IF(I2642="Carg FV",ABS(H2642),7.4),7.4,MAX(0,(0.9-M2642)*40)*0.95),0)</f>
        <v/>
      </c>
      <c r="K2642" s="12">
        <f>IF(I2642="V2H",MIN(MAX(0,H2642),7.4,MAX(0,(M2642-P2642)*40)*0.95),0)</f>
        <v/>
      </c>
      <c r="L2642" s="12">
        <f>IF(E2642=0,0,MAX(0,H2642-K2642))</f>
        <v/>
      </c>
      <c r="M2642" s="13">
        <f>M2641+J2641/40-IF(I2641="V2H",K2641/(0.95*40),0)-IF(E2642=0,IF(E2641=1,IF(D2642=1,30,40)*0.18/(2*40),0),0)-IF(E2642=1,IF(E2641=0,IF(D2642=1,30,40)*0.18/(2*40),0),0)</f>
        <v/>
      </c>
      <c r="N2642" s="14" t="n">
        <v>0.09</v>
      </c>
      <c r="O2642" s="15">
        <f>K2642*N2642</f>
        <v/>
      </c>
      <c r="P2642">
        <f>IF(E2642=0,0.3,IF(D2642=1,IF(C2642&gt;=Params!$B$13-3,IF(C2642&lt;Params!$B$13,Params!$B$20,0.3),0.3),IF(C2642&gt;=Params!$B$15-3,IF(C2642&lt;Params!$B$15,Params!$B$21,0.3),0.3)))</f>
        <v/>
      </c>
    </row>
    <row r="2643" ht="15" customHeight="1" s="1">
      <c r="A2643" s="9" t="n">
        <v>2640</v>
      </c>
      <c r="B2643" s="6" t="inlineStr">
        <is>
          <t>20/04</t>
        </is>
      </c>
      <c r="C2643" s="6" t="n">
        <v>23</v>
      </c>
      <c r="D2643" s="6" t="n">
        <v>1</v>
      </c>
      <c r="E2643" s="10">
        <f>IF(D2643=1, IF(OR(C2643&lt;10, C2643&gt;=15),1,0), IF(OR(C2643&lt;7, C2643&gt;=18),1,0))</f>
        <v/>
      </c>
      <c r="F2643" s="11" t="n">
        <v>1.738</v>
      </c>
      <c r="G2643" s="12">
        <f>0*8</f>
        <v/>
      </c>
      <c r="H2643" s="12">
        <f>F2643-G2643</f>
        <v/>
      </c>
      <c r="I2643" s="10">
        <f>IF(E2643=0,"Fora",IF(E2642=0,"Carg xar",IF(H2643&lt;0,IF(M2643&lt;0.9,"Carg FV","Stby"),IF(M2643&gt;P2643,"V2H",IF(M2643&lt;0.9,"Carg xar","Stby")))))</f>
        <v/>
      </c>
      <c r="J2643" s="12">
        <f>IF(OR(I2643="Carg FV",I2643="Carg xar"),MIN(IF(I2643="Carg FV",ABS(H2643),7.4),7.4,MAX(0,(0.9-M2643)*40)*0.95),0)</f>
        <v/>
      </c>
      <c r="K2643" s="12">
        <f>IF(I2643="V2H",MIN(MAX(0,H2643),7.4,MAX(0,(M2643-P2643)*40)*0.95),0)</f>
        <v/>
      </c>
      <c r="L2643" s="12">
        <f>IF(E2643=0,0,MAX(0,H2643-K2643))</f>
        <v/>
      </c>
      <c r="M2643" s="13">
        <f>M2642+J2642/40-IF(I2642="V2H",K2642/(0.95*40),0)-IF(E2643=0,IF(E2642=1,IF(D2643=1,30,40)*0.18/(2*40),0),0)-IF(E2643=1,IF(E2642=0,IF(D2643=1,30,40)*0.18/(2*40),0),0)</f>
        <v/>
      </c>
      <c r="N2643" s="14" t="n">
        <v>0.09</v>
      </c>
      <c r="O2643" s="15">
        <f>K2643*N2643</f>
        <v/>
      </c>
      <c r="P2643">
        <f>IF(E2643=0,0.3,IF(D2643=1,IF(C2643&gt;=Params!$B$13-3,IF(C2643&lt;Params!$B$13,Params!$B$20,0.3),0.3),IF(C2643&gt;=Params!$B$15-3,IF(C2643&lt;Params!$B$15,Params!$B$21,0.3),0.3)))</f>
        <v/>
      </c>
    </row>
    <row r="2644" ht="15" customHeight="1" s="1">
      <c r="A2644" s="9" t="n">
        <v>2641</v>
      </c>
      <c r="B2644" s="6" t="inlineStr">
        <is>
          <t>21/04</t>
        </is>
      </c>
      <c r="C2644" s="6" t="n">
        <v>0</v>
      </c>
      <c r="D2644" s="6" t="n">
        <v>0</v>
      </c>
      <c r="E2644" s="10">
        <f>IF(D2644=1, IF(OR(C2644&lt;10, C2644&gt;=15),1,0), IF(OR(C2644&lt;7, C2644&gt;=18),1,0))</f>
        <v/>
      </c>
      <c r="F2644" s="11" t="n">
        <v>2.484</v>
      </c>
      <c r="G2644" s="12">
        <f>0*8</f>
        <v/>
      </c>
      <c r="H2644" s="12">
        <f>F2644-G2644</f>
        <v/>
      </c>
      <c r="I2644" s="10">
        <f>IF(E2644=0,"Fora",IF(E2643=0,"Carg xar",IF(H2644&lt;0,IF(M2644&lt;0.9,"Carg FV","Stby"),IF(M2644&gt;P2644,"V2H",IF(M2644&lt;0.9,"Carg xar","Stby")))))</f>
        <v/>
      </c>
      <c r="J2644" s="12">
        <f>IF(OR(I2644="Carg FV",I2644="Carg xar"),MIN(IF(I2644="Carg FV",ABS(H2644),7.4),7.4,MAX(0,(0.9-M2644)*40)*0.95),0)</f>
        <v/>
      </c>
      <c r="K2644" s="12">
        <f>IF(I2644="V2H",MIN(MAX(0,H2644),7.4,MAX(0,(M2644-P2644)*40)*0.95),0)</f>
        <v/>
      </c>
      <c r="L2644" s="12">
        <f>IF(E2644=0,0,MAX(0,H2644-K2644))</f>
        <v/>
      </c>
      <c r="M2644" s="13">
        <f>M2643+J2643/40-IF(I2643="V2H",K2643/(0.95*40),0)-IF(E2644=0,IF(E2643=1,IF(D2644=1,30,40)*0.18/(2*40),0),0)-IF(E2644=1,IF(E2643=0,IF(D2644=1,30,40)*0.18/(2*40),0),0)</f>
        <v/>
      </c>
      <c r="N2644" s="14" t="n">
        <v>0.09</v>
      </c>
      <c r="O2644" s="15">
        <f>K2644*N2644</f>
        <v/>
      </c>
      <c r="P2644">
        <f>IF(E2644=0,0.3,IF(D2644=1,IF(C2644&gt;=Params!$B$13-3,IF(C2644&lt;Params!$B$13,Params!$B$20,0.3),0.3),IF(C2644&gt;=Params!$B$15-3,IF(C2644&lt;Params!$B$15,Params!$B$21,0.3),0.3)))</f>
        <v/>
      </c>
    </row>
    <row r="2645" ht="15" customHeight="1" s="1">
      <c r="A2645" s="9" t="n">
        <v>2642</v>
      </c>
      <c r="B2645" s="6" t="inlineStr">
        <is>
          <t>21/04</t>
        </is>
      </c>
      <c r="C2645" s="6" t="n">
        <v>1</v>
      </c>
      <c r="D2645" s="6" t="n">
        <v>0</v>
      </c>
      <c r="E2645" s="10">
        <f>IF(D2645=1, IF(OR(C2645&lt;10, C2645&gt;=15),1,0), IF(OR(C2645&lt;7, C2645&gt;=18),1,0))</f>
        <v/>
      </c>
      <c r="F2645" s="11" t="n">
        <v>1.958</v>
      </c>
      <c r="G2645" s="12">
        <f>0*8</f>
        <v/>
      </c>
      <c r="H2645" s="12">
        <f>F2645-G2645</f>
        <v/>
      </c>
      <c r="I2645" s="10">
        <f>IF(E2645=0,"Fora",IF(E2644=0,"Carg xar",IF(H2645&lt;0,IF(M2645&lt;0.9,"Carg FV","Stby"),IF(M2645&gt;P2645,"V2H",IF(M2645&lt;0.9,"Carg xar","Stby")))))</f>
        <v/>
      </c>
      <c r="J2645" s="12">
        <f>IF(OR(I2645="Carg FV",I2645="Carg xar"),MIN(IF(I2645="Carg FV",ABS(H2645),7.4),7.4,MAX(0,(0.9-M2645)*40)*0.95),0)</f>
        <v/>
      </c>
      <c r="K2645" s="12">
        <f>IF(I2645="V2H",MIN(MAX(0,H2645),7.4,MAX(0,(M2645-P2645)*40)*0.95),0)</f>
        <v/>
      </c>
      <c r="L2645" s="12">
        <f>IF(E2645=0,0,MAX(0,H2645-K2645))</f>
        <v/>
      </c>
      <c r="M2645" s="13">
        <f>M2644+J2644/40-IF(I2644="V2H",K2644/(0.95*40),0)-IF(E2645=0,IF(E2644=1,IF(D2645=1,30,40)*0.18/(2*40),0),0)-IF(E2645=1,IF(E2644=0,IF(D2645=1,30,40)*0.18/(2*40),0),0)</f>
        <v/>
      </c>
      <c r="N2645" s="14" t="n">
        <v>0.09</v>
      </c>
      <c r="O2645" s="15">
        <f>K2645*N2645</f>
        <v/>
      </c>
      <c r="P2645">
        <f>IF(E2645=0,0.3,IF(D2645=1,IF(C2645&gt;=Params!$B$13-3,IF(C2645&lt;Params!$B$13,Params!$B$20,0.3),0.3),IF(C2645&gt;=Params!$B$15-3,IF(C2645&lt;Params!$B$15,Params!$B$21,0.3),0.3)))</f>
        <v/>
      </c>
    </row>
    <row r="2646" ht="15" customHeight="1" s="1">
      <c r="A2646" s="9" t="n">
        <v>2643</v>
      </c>
      <c r="B2646" s="6" t="inlineStr">
        <is>
          <t>21/04</t>
        </is>
      </c>
      <c r="C2646" s="6" t="n">
        <v>2</v>
      </c>
      <c r="D2646" s="6" t="n">
        <v>0</v>
      </c>
      <c r="E2646" s="10">
        <f>IF(D2646=1, IF(OR(C2646&lt;10, C2646&gt;=15),1,0), IF(OR(C2646&lt;7, C2646&gt;=18),1,0))</f>
        <v/>
      </c>
      <c r="F2646" s="11" t="n">
        <v>2.361</v>
      </c>
      <c r="G2646" s="12">
        <f>0*8</f>
        <v/>
      </c>
      <c r="H2646" s="12">
        <f>F2646-G2646</f>
        <v/>
      </c>
      <c r="I2646" s="10">
        <f>IF(E2646=0,"Fora",IF(E2645=0,"Carg xar",IF(H2646&lt;0,IF(M2646&lt;0.9,"Carg FV","Stby"),IF(M2646&gt;P2646,"V2H",IF(M2646&lt;0.9,"Carg xar","Stby")))))</f>
        <v/>
      </c>
      <c r="J2646" s="12">
        <f>IF(OR(I2646="Carg FV",I2646="Carg xar"),MIN(IF(I2646="Carg FV",ABS(H2646),7.4),7.4,MAX(0,(0.9-M2646)*40)*0.95),0)</f>
        <v/>
      </c>
      <c r="K2646" s="12">
        <f>IF(I2646="V2H",MIN(MAX(0,H2646),7.4,MAX(0,(M2646-P2646)*40)*0.95),0)</f>
        <v/>
      </c>
      <c r="L2646" s="12">
        <f>IF(E2646=0,0,MAX(0,H2646-K2646))</f>
        <v/>
      </c>
      <c r="M2646" s="13">
        <f>M2645+J2645/40-IF(I2645="V2H",K2645/(0.95*40),0)-IF(E2646=0,IF(E2645=1,IF(D2646=1,30,40)*0.18/(2*40),0),0)-IF(E2646=1,IF(E2645=0,IF(D2646=1,30,40)*0.18/(2*40),0),0)</f>
        <v/>
      </c>
      <c r="N2646" s="14" t="n">
        <v>0.09</v>
      </c>
      <c r="O2646" s="15">
        <f>K2646*N2646</f>
        <v/>
      </c>
      <c r="P2646">
        <f>IF(E2646=0,0.3,IF(D2646=1,IF(C2646&gt;=Params!$B$13-3,IF(C2646&lt;Params!$B$13,Params!$B$20,0.3),0.3),IF(C2646&gt;=Params!$B$15-3,IF(C2646&lt;Params!$B$15,Params!$B$21,0.3),0.3)))</f>
        <v/>
      </c>
    </row>
    <row r="2647" ht="15" customHeight="1" s="1">
      <c r="A2647" s="9" t="n">
        <v>2644</v>
      </c>
      <c r="B2647" s="6" t="inlineStr">
        <is>
          <t>21/04</t>
        </is>
      </c>
      <c r="C2647" s="6" t="n">
        <v>3</v>
      </c>
      <c r="D2647" s="6" t="n">
        <v>0</v>
      </c>
      <c r="E2647" s="10">
        <f>IF(D2647=1, IF(OR(C2647&lt;10, C2647&gt;=15),1,0), IF(OR(C2647&lt;7, C2647&gt;=18),1,0))</f>
        <v/>
      </c>
      <c r="F2647" s="11" t="n">
        <v>2.141</v>
      </c>
      <c r="G2647" s="12">
        <f>0*8</f>
        <v/>
      </c>
      <c r="H2647" s="12">
        <f>F2647-G2647</f>
        <v/>
      </c>
      <c r="I2647" s="10">
        <f>IF(E2647=0,"Fora",IF(E2646=0,"Carg xar",IF(H2647&lt;0,IF(M2647&lt;0.9,"Carg FV","Stby"),IF(M2647&gt;P2647,"V2H",IF(M2647&lt;0.9,"Carg xar","Stby")))))</f>
        <v/>
      </c>
      <c r="J2647" s="12">
        <f>IF(OR(I2647="Carg FV",I2647="Carg xar"),MIN(IF(I2647="Carg FV",ABS(H2647),7.4),7.4,MAX(0,(0.9-M2647)*40)*0.95),0)</f>
        <v/>
      </c>
      <c r="K2647" s="12">
        <f>IF(I2647="V2H",MIN(MAX(0,H2647),7.4,MAX(0,(M2647-P2647)*40)*0.95),0)</f>
        <v/>
      </c>
      <c r="L2647" s="12">
        <f>IF(E2647=0,0,MAX(0,H2647-K2647))</f>
        <v/>
      </c>
      <c r="M2647" s="13">
        <f>M2646+J2646/40-IF(I2646="V2H",K2646/(0.95*40),0)-IF(E2647=0,IF(E2646=1,IF(D2647=1,30,40)*0.18/(2*40),0),0)-IF(E2647=1,IF(E2646=0,IF(D2647=1,30,40)*0.18/(2*40),0),0)</f>
        <v/>
      </c>
      <c r="N2647" s="14" t="n">
        <v>0.09</v>
      </c>
      <c r="O2647" s="15">
        <f>K2647*N2647</f>
        <v/>
      </c>
      <c r="P2647">
        <f>IF(E2647=0,0.3,IF(D2647=1,IF(C2647&gt;=Params!$B$13-3,IF(C2647&lt;Params!$B$13,Params!$B$20,0.3),0.3),IF(C2647&gt;=Params!$B$15-3,IF(C2647&lt;Params!$B$15,Params!$B$21,0.3),0.3)))</f>
        <v/>
      </c>
    </row>
    <row r="2648" ht="15" customHeight="1" s="1">
      <c r="A2648" s="9" t="n">
        <v>2645</v>
      </c>
      <c r="B2648" s="6" t="inlineStr">
        <is>
          <t>21/04</t>
        </is>
      </c>
      <c r="C2648" s="6" t="n">
        <v>4</v>
      </c>
      <c r="D2648" s="6" t="n">
        <v>0</v>
      </c>
      <c r="E2648" s="10">
        <f>IF(D2648=1, IF(OR(C2648&lt;10, C2648&gt;=15),1,0), IF(OR(C2648&lt;7, C2648&gt;=18),1,0))</f>
        <v/>
      </c>
      <c r="F2648" s="11" t="n">
        <v>1.799</v>
      </c>
      <c r="G2648" s="12">
        <f>0*8</f>
        <v/>
      </c>
      <c r="H2648" s="12">
        <f>F2648-G2648</f>
        <v/>
      </c>
      <c r="I2648" s="10">
        <f>IF(E2648=0,"Fora",IF(E2647=0,"Carg xar",IF(H2648&lt;0,IF(M2648&lt;0.9,"Carg FV","Stby"),IF(M2648&gt;P2648,"V2H",IF(M2648&lt;0.9,"Carg xar","Stby")))))</f>
        <v/>
      </c>
      <c r="J2648" s="12">
        <f>IF(OR(I2648="Carg FV",I2648="Carg xar"),MIN(IF(I2648="Carg FV",ABS(H2648),7.4),7.4,MAX(0,(0.9-M2648)*40)*0.95),0)</f>
        <v/>
      </c>
      <c r="K2648" s="12">
        <f>IF(I2648="V2H",MIN(MAX(0,H2648),7.4,MAX(0,(M2648-P2648)*40)*0.95),0)</f>
        <v/>
      </c>
      <c r="L2648" s="12">
        <f>IF(E2648=0,0,MAX(0,H2648-K2648))</f>
        <v/>
      </c>
      <c r="M2648" s="13">
        <f>M2647+J2647/40-IF(I2647="V2H",K2647/(0.95*40),0)-IF(E2648=0,IF(E2647=1,IF(D2648=1,30,40)*0.18/(2*40),0),0)-IF(E2648=1,IF(E2647=0,IF(D2648=1,30,40)*0.18/(2*40),0),0)</f>
        <v/>
      </c>
      <c r="N2648" s="14" t="n">
        <v>0.09</v>
      </c>
      <c r="O2648" s="15">
        <f>K2648*N2648</f>
        <v/>
      </c>
      <c r="P2648">
        <f>IF(E2648=0,0.3,IF(D2648=1,IF(C2648&gt;=Params!$B$13-3,IF(C2648&lt;Params!$B$13,Params!$B$20,0.3),0.3),IF(C2648&gt;=Params!$B$15-3,IF(C2648&lt;Params!$B$15,Params!$B$21,0.3),0.3)))</f>
        <v/>
      </c>
    </row>
    <row r="2649" ht="15" customHeight="1" s="1">
      <c r="A2649" s="9" t="n">
        <v>2646</v>
      </c>
      <c r="B2649" s="6" t="inlineStr">
        <is>
          <t>21/04</t>
        </is>
      </c>
      <c r="C2649" s="6" t="n">
        <v>5</v>
      </c>
      <c r="D2649" s="6" t="n">
        <v>0</v>
      </c>
      <c r="E2649" s="10">
        <f>IF(D2649=1, IF(OR(C2649&lt;10, C2649&gt;=15),1,0), IF(OR(C2649&lt;7, C2649&gt;=18),1,0))</f>
        <v/>
      </c>
      <c r="F2649" s="11" t="n">
        <v>2.157</v>
      </c>
      <c r="G2649" s="12">
        <f>0*8</f>
        <v/>
      </c>
      <c r="H2649" s="12">
        <f>F2649-G2649</f>
        <v/>
      </c>
      <c r="I2649" s="10">
        <f>IF(E2649=0,"Fora",IF(E2648=0,"Carg xar",IF(H2649&lt;0,IF(M2649&lt;0.9,"Carg FV","Stby"),IF(M2649&gt;P2649,"V2H",IF(M2649&lt;0.9,"Carg xar","Stby")))))</f>
        <v/>
      </c>
      <c r="J2649" s="12">
        <f>IF(OR(I2649="Carg FV",I2649="Carg xar"),MIN(IF(I2649="Carg FV",ABS(H2649),7.4),7.4,MAX(0,(0.9-M2649)*40)*0.95),0)</f>
        <v/>
      </c>
      <c r="K2649" s="12">
        <f>IF(I2649="V2H",MIN(MAX(0,H2649),7.4,MAX(0,(M2649-P2649)*40)*0.95),0)</f>
        <v/>
      </c>
      <c r="L2649" s="12">
        <f>IF(E2649=0,0,MAX(0,H2649-K2649))</f>
        <v/>
      </c>
      <c r="M2649" s="13">
        <f>M2648+J2648/40-IF(I2648="V2H",K2648/(0.95*40),0)-IF(E2649=0,IF(E2648=1,IF(D2649=1,30,40)*0.18/(2*40),0),0)-IF(E2649=1,IF(E2648=0,IF(D2649=1,30,40)*0.18/(2*40),0),0)</f>
        <v/>
      </c>
      <c r="N2649" s="14" t="n">
        <v>0.09</v>
      </c>
      <c r="O2649" s="15">
        <f>K2649*N2649</f>
        <v/>
      </c>
      <c r="P2649">
        <f>IF(E2649=0,0.3,IF(D2649=1,IF(C2649&gt;=Params!$B$13-3,IF(C2649&lt;Params!$B$13,Params!$B$20,0.3),0.3),IF(C2649&gt;=Params!$B$15-3,IF(C2649&lt;Params!$B$15,Params!$B$21,0.3),0.3)))</f>
        <v/>
      </c>
    </row>
    <row r="2650" ht="15" customHeight="1" s="1">
      <c r="A2650" s="9" t="n">
        <v>2647</v>
      </c>
      <c r="B2650" s="6" t="inlineStr">
        <is>
          <t>21/04</t>
        </is>
      </c>
      <c r="C2650" s="6" t="n">
        <v>6</v>
      </c>
      <c r="D2650" s="6" t="n">
        <v>0</v>
      </c>
      <c r="E2650" s="10">
        <f>IF(D2650=1, IF(OR(C2650&lt;10, C2650&gt;=15),1,0), IF(OR(C2650&lt;7, C2650&gt;=18),1,0))</f>
        <v/>
      </c>
      <c r="F2650" s="11" t="n">
        <v>2.046</v>
      </c>
      <c r="G2650" s="12">
        <f>0*8</f>
        <v/>
      </c>
      <c r="H2650" s="12">
        <f>F2650-G2650</f>
        <v/>
      </c>
      <c r="I2650" s="10">
        <f>IF(E2650=0,"Fora",IF(E2649=0,"Carg xar",IF(H2650&lt;0,IF(M2650&lt;0.9,"Carg FV","Stby"),IF(M2650&gt;P2650,"V2H",IF(M2650&lt;0.9,"Carg xar","Stby")))))</f>
        <v/>
      </c>
      <c r="J2650" s="12">
        <f>IF(OR(I2650="Carg FV",I2650="Carg xar"),MIN(IF(I2650="Carg FV",ABS(H2650),7.4),7.4,MAX(0,(0.9-M2650)*40)*0.95),0)</f>
        <v/>
      </c>
      <c r="K2650" s="12">
        <f>IF(I2650="V2H",MIN(MAX(0,H2650),7.4,MAX(0,(M2650-P2650)*40)*0.95),0)</f>
        <v/>
      </c>
      <c r="L2650" s="12">
        <f>IF(E2650=0,0,MAX(0,H2650-K2650))</f>
        <v/>
      </c>
      <c r="M2650" s="13">
        <f>M2649+J2649/40-IF(I2649="V2H",K2649/(0.95*40),0)-IF(E2650=0,IF(E2649=1,IF(D2650=1,30,40)*0.18/(2*40),0),0)-IF(E2650=1,IF(E2649=0,IF(D2650=1,30,40)*0.18/(2*40),0),0)</f>
        <v/>
      </c>
      <c r="N2650" s="14" t="n">
        <v>0.09</v>
      </c>
      <c r="O2650" s="15">
        <f>K2650*N2650</f>
        <v/>
      </c>
      <c r="P2650">
        <f>IF(E2650=0,0.3,IF(D2650=1,IF(C2650&gt;=Params!$B$13-3,IF(C2650&lt;Params!$B$13,Params!$B$20,0.3),0.3),IF(C2650&gt;=Params!$B$15-3,IF(C2650&lt;Params!$B$15,Params!$B$21,0.3),0.3)))</f>
        <v/>
      </c>
    </row>
    <row r="2651" ht="15" customHeight="1" s="1">
      <c r="A2651" s="9" t="n">
        <v>2648</v>
      </c>
      <c r="B2651" s="6" t="inlineStr">
        <is>
          <t>21/04</t>
        </is>
      </c>
      <c r="C2651" s="6" t="n">
        <v>7</v>
      </c>
      <c r="D2651" s="6" t="n">
        <v>0</v>
      </c>
      <c r="E2651" s="10">
        <f>IF(D2651=1, IF(OR(C2651&lt;10, C2651&gt;=15),1,0), IF(OR(C2651&lt;7, C2651&gt;=18),1,0))</f>
        <v/>
      </c>
      <c r="F2651" s="11" t="n">
        <v>1.364</v>
      </c>
      <c r="G2651" s="12">
        <f>0.08*8</f>
        <v/>
      </c>
      <c r="H2651" s="12">
        <f>F2651-G2651</f>
        <v/>
      </c>
      <c r="I2651" s="10">
        <f>IF(E2651=0,"Fora",IF(E2650=0,"Carg xar",IF(H2651&lt;0,IF(M2651&lt;0.9,"Carg FV","Stby"),IF(M2651&gt;P2651,"V2H",IF(M2651&lt;0.9,"Carg xar","Stby")))))</f>
        <v/>
      </c>
      <c r="J2651" s="12">
        <f>IF(OR(I2651="Carg FV",I2651="Carg xar"),MIN(IF(I2651="Carg FV",ABS(H2651),7.4),7.4,MAX(0,(0.9-M2651)*40)*0.95),0)</f>
        <v/>
      </c>
      <c r="K2651" s="12">
        <f>IF(I2651="V2H",MIN(MAX(0,H2651),7.4,MAX(0,(M2651-P2651)*40)*0.95),0)</f>
        <v/>
      </c>
      <c r="L2651" s="12">
        <f>IF(E2651=0,0,MAX(0,H2651-K2651))</f>
        <v/>
      </c>
      <c r="M2651" s="13">
        <f>M2650+J2650/40-IF(I2650="V2H",K2650/(0.95*40),0)-IF(E2651=0,IF(E2650=1,IF(D2651=1,30,40)*0.18/(2*40),0),0)-IF(E2651=1,IF(E2650=0,IF(D2651=1,30,40)*0.18/(2*40),0),0)</f>
        <v/>
      </c>
      <c r="N2651" s="14" t="n">
        <v>0.09</v>
      </c>
      <c r="O2651" s="15">
        <f>K2651*N2651</f>
        <v/>
      </c>
      <c r="P2651">
        <f>IF(E2651=0,0.3,IF(D2651=1,IF(C2651&gt;=Params!$B$13-3,IF(C2651&lt;Params!$B$13,Params!$B$20,0.3),0.3),IF(C2651&gt;=Params!$B$15-3,IF(C2651&lt;Params!$B$15,Params!$B$21,0.3),0.3)))</f>
        <v/>
      </c>
    </row>
    <row r="2652" ht="15" customHeight="1" s="1">
      <c r="A2652" s="9" t="n">
        <v>2649</v>
      </c>
      <c r="B2652" s="6" t="inlineStr">
        <is>
          <t>21/04</t>
        </is>
      </c>
      <c r="C2652" s="6" t="n">
        <v>8</v>
      </c>
      <c r="D2652" s="6" t="n">
        <v>0</v>
      </c>
      <c r="E2652" s="10">
        <f>IF(D2652=1, IF(OR(C2652&lt;10, C2652&gt;=15),1,0), IF(OR(C2652&lt;7, C2652&gt;=18),1,0))</f>
        <v/>
      </c>
      <c r="F2652" s="11" t="n">
        <v>0.644</v>
      </c>
      <c r="G2652" s="12">
        <f>0.22*8</f>
        <v/>
      </c>
      <c r="H2652" s="12">
        <f>F2652-G2652</f>
        <v/>
      </c>
      <c r="I2652" s="10">
        <f>IF(E2652=0,"Fora",IF(E2651=0,"Carg xar",IF(H2652&lt;0,IF(M2652&lt;0.9,"Carg FV","Stby"),IF(M2652&gt;P2652,"V2H",IF(M2652&lt;0.9,"Carg xar","Stby")))))</f>
        <v/>
      </c>
      <c r="J2652" s="12">
        <f>IF(OR(I2652="Carg FV",I2652="Carg xar"),MIN(IF(I2652="Carg FV",ABS(H2652),7.4),7.4,MAX(0,(0.9-M2652)*40)*0.95),0)</f>
        <v/>
      </c>
      <c r="K2652" s="12">
        <f>IF(I2652="V2H",MIN(MAX(0,H2652),7.4,MAX(0,(M2652-P2652)*40)*0.95),0)</f>
        <v/>
      </c>
      <c r="L2652" s="12">
        <f>IF(E2652=0,0,MAX(0,H2652-K2652))</f>
        <v/>
      </c>
      <c r="M2652" s="13">
        <f>M2651+J2651/40-IF(I2651="V2H",K2651/(0.95*40),0)-IF(E2652=0,IF(E2651=1,IF(D2652=1,30,40)*0.18/(2*40),0),0)-IF(E2652=1,IF(E2651=0,IF(D2652=1,30,40)*0.18/(2*40),0),0)</f>
        <v/>
      </c>
      <c r="N2652" s="14" t="n">
        <v>0.15</v>
      </c>
      <c r="O2652" s="15">
        <f>K2652*N2652</f>
        <v/>
      </c>
      <c r="P2652">
        <f>IF(E2652=0,0.3,IF(D2652=1,IF(C2652&gt;=Params!$B$13-3,IF(C2652&lt;Params!$B$13,Params!$B$20,0.3),0.3),IF(C2652&gt;=Params!$B$15-3,IF(C2652&lt;Params!$B$15,Params!$B$21,0.3),0.3)))</f>
        <v/>
      </c>
    </row>
    <row r="2653" ht="15" customHeight="1" s="1">
      <c r="A2653" s="9" t="n">
        <v>2650</v>
      </c>
      <c r="B2653" s="6" t="inlineStr">
        <is>
          <t>21/04</t>
        </is>
      </c>
      <c r="C2653" s="6" t="n">
        <v>9</v>
      </c>
      <c r="D2653" s="6" t="n">
        <v>0</v>
      </c>
      <c r="E2653" s="10">
        <f>IF(D2653=1, IF(OR(C2653&lt;10, C2653&gt;=15),1,0), IF(OR(C2653&lt;7, C2653&gt;=18),1,0))</f>
        <v/>
      </c>
      <c r="F2653" s="11" t="n">
        <v>0.62</v>
      </c>
      <c r="G2653" s="12">
        <f>0.42*8</f>
        <v/>
      </c>
      <c r="H2653" s="12">
        <f>F2653-G2653</f>
        <v/>
      </c>
      <c r="I2653" s="10">
        <f>IF(E2653=0,"Fora",IF(E2652=0,"Carg xar",IF(H2653&lt;0,IF(M2653&lt;0.9,"Carg FV","Stby"),IF(M2653&gt;P2653,"V2H",IF(M2653&lt;0.9,"Carg xar","Stby")))))</f>
        <v/>
      </c>
      <c r="J2653" s="12">
        <f>IF(OR(I2653="Carg FV",I2653="Carg xar"),MIN(IF(I2653="Carg FV",ABS(H2653),7.4),7.4,MAX(0,(0.9-M2653)*40)*0.95),0)</f>
        <v/>
      </c>
      <c r="K2653" s="12">
        <f>IF(I2653="V2H",MIN(MAX(0,H2653),7.4,MAX(0,(M2653-P2653)*40)*0.95),0)</f>
        <v/>
      </c>
      <c r="L2653" s="12">
        <f>IF(E2653=0,0,MAX(0,H2653-K2653))</f>
        <v/>
      </c>
      <c r="M2653" s="13">
        <f>M2652+J2652/40-IF(I2652="V2H",K2652/(0.95*40),0)-IF(E2653=0,IF(E2652=1,IF(D2653=1,30,40)*0.18/(2*40),0),0)-IF(E2653=1,IF(E2652=0,IF(D2653=1,30,40)*0.18/(2*40),0),0)</f>
        <v/>
      </c>
      <c r="N2653" s="14" t="n">
        <v>0.15</v>
      </c>
      <c r="O2653" s="15">
        <f>K2653*N2653</f>
        <v/>
      </c>
      <c r="P2653">
        <f>IF(E2653=0,0.3,IF(D2653=1,IF(C2653&gt;=Params!$B$13-3,IF(C2653&lt;Params!$B$13,Params!$B$20,0.3),0.3),IF(C2653&gt;=Params!$B$15-3,IF(C2653&lt;Params!$B$15,Params!$B$21,0.3),0.3)))</f>
        <v/>
      </c>
    </row>
    <row r="2654" ht="15" customHeight="1" s="1">
      <c r="A2654" s="9" t="n">
        <v>2651</v>
      </c>
      <c r="B2654" s="6" t="inlineStr">
        <is>
          <t>21/04</t>
        </is>
      </c>
      <c r="C2654" s="6" t="n">
        <v>10</v>
      </c>
      <c r="D2654" s="6" t="n">
        <v>0</v>
      </c>
      <c r="E2654" s="10">
        <f>IF(D2654=1, IF(OR(C2654&lt;10, C2654&gt;=15),1,0), IF(OR(C2654&lt;7, C2654&gt;=18),1,0))</f>
        <v/>
      </c>
      <c r="F2654" s="11" t="n">
        <v>1.494</v>
      </c>
      <c r="G2654" s="12">
        <f>0.62*8</f>
        <v/>
      </c>
      <c r="H2654" s="12">
        <f>F2654-G2654</f>
        <v/>
      </c>
      <c r="I2654" s="10">
        <f>IF(E2654=0,"Fora",IF(E2653=0,"Carg xar",IF(H2654&lt;0,IF(M2654&lt;0.9,"Carg FV","Stby"),IF(M2654&gt;P2654,"V2H",IF(M2654&lt;0.9,"Carg xar","Stby")))))</f>
        <v/>
      </c>
      <c r="J2654" s="12">
        <f>IF(OR(I2654="Carg FV",I2654="Carg xar"),MIN(IF(I2654="Carg FV",ABS(H2654),7.4),7.4,MAX(0,(0.9-M2654)*40)*0.95),0)</f>
        <v/>
      </c>
      <c r="K2654" s="12">
        <f>IF(I2654="V2H",MIN(MAX(0,H2654),7.4,MAX(0,(M2654-P2654)*40)*0.95),0)</f>
        <v/>
      </c>
      <c r="L2654" s="12">
        <f>IF(E2654=0,0,MAX(0,H2654-K2654))</f>
        <v/>
      </c>
      <c r="M2654" s="13">
        <f>M2653+J2653/40-IF(I2653="V2H",K2653/(0.95*40),0)-IF(E2654=0,IF(E2653=1,IF(D2654=1,30,40)*0.18/(2*40),0),0)-IF(E2654=1,IF(E2653=0,IF(D2654=1,30,40)*0.18/(2*40),0),0)</f>
        <v/>
      </c>
      <c r="N2654" s="14" t="n">
        <v>0.2</v>
      </c>
      <c r="O2654" s="15">
        <f>K2654*N2654</f>
        <v/>
      </c>
      <c r="P2654">
        <f>IF(E2654=0,0.3,IF(D2654=1,IF(C2654&gt;=Params!$B$13-3,IF(C2654&lt;Params!$B$13,Params!$B$20,0.3),0.3),IF(C2654&gt;=Params!$B$15-3,IF(C2654&lt;Params!$B$15,Params!$B$21,0.3),0.3)))</f>
        <v/>
      </c>
    </row>
    <row r="2655" ht="15" customHeight="1" s="1">
      <c r="A2655" s="9" t="n">
        <v>2652</v>
      </c>
      <c r="B2655" s="6" t="inlineStr">
        <is>
          <t>21/04</t>
        </is>
      </c>
      <c r="C2655" s="6" t="n">
        <v>11</v>
      </c>
      <c r="D2655" s="6" t="n">
        <v>0</v>
      </c>
      <c r="E2655" s="10">
        <f>IF(D2655=1, IF(OR(C2655&lt;10, C2655&gt;=15),1,0), IF(OR(C2655&lt;7, C2655&gt;=18),1,0))</f>
        <v/>
      </c>
      <c r="F2655" s="11" t="n">
        <v>2.638</v>
      </c>
      <c r="G2655" s="12">
        <f>0.78*8</f>
        <v/>
      </c>
      <c r="H2655" s="12">
        <f>F2655-G2655</f>
        <v/>
      </c>
      <c r="I2655" s="10">
        <f>IF(E2655=0,"Fora",IF(E2654=0,"Carg xar",IF(H2655&lt;0,IF(M2655&lt;0.9,"Carg FV","Stby"),IF(M2655&gt;P2655,"V2H",IF(M2655&lt;0.9,"Carg xar","Stby")))))</f>
        <v/>
      </c>
      <c r="J2655" s="12">
        <f>IF(OR(I2655="Carg FV",I2655="Carg xar"),MIN(IF(I2655="Carg FV",ABS(H2655),7.4),7.4,MAX(0,(0.9-M2655)*40)*0.95),0)</f>
        <v/>
      </c>
      <c r="K2655" s="12">
        <f>IF(I2655="V2H",MIN(MAX(0,H2655),7.4,MAX(0,(M2655-P2655)*40)*0.95),0)</f>
        <v/>
      </c>
      <c r="L2655" s="12">
        <f>IF(E2655=0,0,MAX(0,H2655-K2655))</f>
        <v/>
      </c>
      <c r="M2655" s="13">
        <f>M2654+J2654/40-IF(I2654="V2H",K2654/(0.95*40),0)-IF(E2655=0,IF(E2654=1,IF(D2655=1,30,40)*0.18/(2*40),0),0)-IF(E2655=1,IF(E2654=0,IF(D2655=1,30,40)*0.18/(2*40),0),0)</f>
        <v/>
      </c>
      <c r="N2655" s="14" t="n">
        <v>0.2</v>
      </c>
      <c r="O2655" s="15">
        <f>K2655*N2655</f>
        <v/>
      </c>
      <c r="P2655">
        <f>IF(E2655=0,0.3,IF(D2655=1,IF(C2655&gt;=Params!$B$13-3,IF(C2655&lt;Params!$B$13,Params!$B$20,0.3),0.3),IF(C2655&gt;=Params!$B$15-3,IF(C2655&lt;Params!$B$15,Params!$B$21,0.3),0.3)))</f>
        <v/>
      </c>
    </row>
    <row r="2656" ht="15" customHeight="1" s="1">
      <c r="A2656" s="9" t="n">
        <v>2653</v>
      </c>
      <c r="B2656" s="6" t="inlineStr">
        <is>
          <t>21/04</t>
        </is>
      </c>
      <c r="C2656" s="6" t="n">
        <v>12</v>
      </c>
      <c r="D2656" s="6" t="n">
        <v>0</v>
      </c>
      <c r="E2656" s="10">
        <f>IF(D2656=1, IF(OR(C2656&lt;10, C2656&gt;=15),1,0), IF(OR(C2656&lt;7, C2656&gt;=18),1,0))</f>
        <v/>
      </c>
      <c r="F2656" s="11" t="n">
        <v>0</v>
      </c>
      <c r="G2656" s="12">
        <f>0.85*8</f>
        <v/>
      </c>
      <c r="H2656" s="12">
        <f>F2656-G2656</f>
        <v/>
      </c>
      <c r="I2656" s="10">
        <f>IF(E2656=0,"Fora",IF(E2655=0,"Carg xar",IF(H2656&lt;0,IF(M2656&lt;0.9,"Carg FV","Stby"),IF(M2656&gt;P2656,"V2H",IF(M2656&lt;0.9,"Carg xar","Stby")))))</f>
        <v/>
      </c>
      <c r="J2656" s="12">
        <f>IF(OR(I2656="Carg FV",I2656="Carg xar"),MIN(IF(I2656="Carg FV",ABS(H2656),7.4),7.4,MAX(0,(0.9-M2656)*40)*0.95),0)</f>
        <v/>
      </c>
      <c r="K2656" s="12">
        <f>IF(I2656="V2H",MIN(MAX(0,H2656),7.4,MAX(0,(M2656-P2656)*40)*0.95),0)</f>
        <v/>
      </c>
      <c r="L2656" s="12">
        <f>IF(E2656=0,0,MAX(0,H2656-K2656))</f>
        <v/>
      </c>
      <c r="M2656" s="13">
        <f>M2655+J2655/40-IF(I2655="V2H",K2655/(0.95*40),0)-IF(E2656=0,IF(E2655=1,IF(D2656=1,30,40)*0.18/(2*40),0),0)-IF(E2656=1,IF(E2655=0,IF(D2656=1,30,40)*0.18/(2*40),0),0)</f>
        <v/>
      </c>
      <c r="N2656" s="14" t="n">
        <v>0.2</v>
      </c>
      <c r="O2656" s="15">
        <f>K2656*N2656</f>
        <v/>
      </c>
      <c r="P2656">
        <f>IF(E2656=0,0.3,IF(D2656=1,IF(C2656&gt;=Params!$B$13-3,IF(C2656&lt;Params!$B$13,Params!$B$20,0.3),0.3),IF(C2656&gt;=Params!$B$15-3,IF(C2656&lt;Params!$B$15,Params!$B$21,0.3),0.3)))</f>
        <v/>
      </c>
    </row>
    <row r="2657" ht="15" customHeight="1" s="1">
      <c r="A2657" s="9" t="n">
        <v>2654</v>
      </c>
      <c r="B2657" s="6" t="inlineStr">
        <is>
          <t>21/04</t>
        </is>
      </c>
      <c r="C2657" s="6" t="n">
        <v>13</v>
      </c>
      <c r="D2657" s="6" t="n">
        <v>0</v>
      </c>
      <c r="E2657" s="10">
        <f>IF(D2657=1, IF(OR(C2657&lt;10, C2657&gt;=15),1,0), IF(OR(C2657&lt;7, C2657&gt;=18),1,0))</f>
        <v/>
      </c>
      <c r="F2657" s="11" t="n">
        <v>0</v>
      </c>
      <c r="G2657" s="12">
        <f>0.82*8</f>
        <v/>
      </c>
      <c r="H2657" s="12">
        <f>F2657-G2657</f>
        <v/>
      </c>
      <c r="I2657" s="10">
        <f>IF(E2657=0,"Fora",IF(E2656=0,"Carg xar",IF(H2657&lt;0,IF(M2657&lt;0.9,"Carg FV","Stby"),IF(M2657&gt;P2657,"V2H",IF(M2657&lt;0.9,"Carg xar","Stby")))))</f>
        <v/>
      </c>
      <c r="J2657" s="12">
        <f>IF(OR(I2657="Carg FV",I2657="Carg xar"),MIN(IF(I2657="Carg FV",ABS(H2657),7.4),7.4,MAX(0,(0.9-M2657)*40)*0.95),0)</f>
        <v/>
      </c>
      <c r="K2657" s="12">
        <f>IF(I2657="V2H",MIN(MAX(0,H2657),7.4,MAX(0,(M2657-P2657)*40)*0.95),0)</f>
        <v/>
      </c>
      <c r="L2657" s="12">
        <f>IF(E2657=0,0,MAX(0,H2657-K2657))</f>
        <v/>
      </c>
      <c r="M2657" s="13">
        <f>M2656+J2656/40-IF(I2656="V2H",K2656/(0.95*40),0)-IF(E2657=0,IF(E2656=1,IF(D2657=1,30,40)*0.18/(2*40),0),0)-IF(E2657=1,IF(E2656=0,IF(D2657=1,30,40)*0.18/(2*40),0),0)</f>
        <v/>
      </c>
      <c r="N2657" s="14" t="n">
        <v>0.2</v>
      </c>
      <c r="O2657" s="15">
        <f>K2657*N2657</f>
        <v/>
      </c>
      <c r="P2657">
        <f>IF(E2657=0,0.3,IF(D2657=1,IF(C2657&gt;=Params!$B$13-3,IF(C2657&lt;Params!$B$13,Params!$B$20,0.3),0.3),IF(C2657&gt;=Params!$B$15-3,IF(C2657&lt;Params!$B$15,Params!$B$21,0.3),0.3)))</f>
        <v/>
      </c>
    </row>
    <row r="2658" ht="15" customHeight="1" s="1">
      <c r="A2658" s="9" t="n">
        <v>2655</v>
      </c>
      <c r="B2658" s="6" t="inlineStr">
        <is>
          <t>21/04</t>
        </is>
      </c>
      <c r="C2658" s="6" t="n">
        <v>14</v>
      </c>
      <c r="D2658" s="6" t="n">
        <v>0</v>
      </c>
      <c r="E2658" s="10">
        <f>IF(D2658=1, IF(OR(C2658&lt;10, C2658&gt;=15),1,0), IF(OR(C2658&lt;7, C2658&gt;=18),1,0))</f>
        <v/>
      </c>
      <c r="F2658" s="11" t="n">
        <v>0</v>
      </c>
      <c r="G2658" s="12">
        <f>0.72*8</f>
        <v/>
      </c>
      <c r="H2658" s="12">
        <f>F2658-G2658</f>
        <v/>
      </c>
      <c r="I2658" s="10">
        <f>IF(E2658=0,"Fora",IF(E2657=0,"Carg xar",IF(H2658&lt;0,IF(M2658&lt;0.9,"Carg FV","Stby"),IF(M2658&gt;P2658,"V2H",IF(M2658&lt;0.9,"Carg xar","Stby")))))</f>
        <v/>
      </c>
      <c r="J2658" s="12">
        <f>IF(OR(I2658="Carg FV",I2658="Carg xar"),MIN(IF(I2658="Carg FV",ABS(H2658),7.4),7.4,MAX(0,(0.9-M2658)*40)*0.95),0)</f>
        <v/>
      </c>
      <c r="K2658" s="12">
        <f>IF(I2658="V2H",MIN(MAX(0,H2658),7.4,MAX(0,(M2658-P2658)*40)*0.95),0)</f>
        <v/>
      </c>
      <c r="L2658" s="12">
        <f>IF(E2658=0,0,MAX(0,H2658-K2658))</f>
        <v/>
      </c>
      <c r="M2658" s="13">
        <f>M2657+J2657/40-IF(I2657="V2H",K2657/(0.95*40),0)-IF(E2658=0,IF(E2657=1,IF(D2658=1,30,40)*0.18/(2*40),0),0)-IF(E2658=1,IF(E2657=0,IF(D2658=1,30,40)*0.18/(2*40),0),0)</f>
        <v/>
      </c>
      <c r="N2658" s="14" t="n">
        <v>0.15</v>
      </c>
      <c r="O2658" s="15">
        <f>K2658*N2658</f>
        <v/>
      </c>
      <c r="P2658">
        <f>IF(E2658=0,0.3,IF(D2658=1,IF(C2658&gt;=Params!$B$13-3,IF(C2658&lt;Params!$B$13,Params!$B$20,0.3),0.3),IF(C2658&gt;=Params!$B$15-3,IF(C2658&lt;Params!$B$15,Params!$B$21,0.3),0.3)))</f>
        <v/>
      </c>
    </row>
    <row r="2659" ht="15" customHeight="1" s="1">
      <c r="A2659" s="9" t="n">
        <v>2656</v>
      </c>
      <c r="B2659" s="6" t="inlineStr">
        <is>
          <t>21/04</t>
        </is>
      </c>
      <c r="C2659" s="6" t="n">
        <v>15</v>
      </c>
      <c r="D2659" s="6" t="n">
        <v>0</v>
      </c>
      <c r="E2659" s="10">
        <f>IF(D2659=1, IF(OR(C2659&lt;10, C2659&gt;=15),1,0), IF(OR(C2659&lt;7, C2659&gt;=18),1,0))</f>
        <v/>
      </c>
      <c r="F2659" s="11" t="n">
        <v>0</v>
      </c>
      <c r="G2659" s="12">
        <f>0.55*8</f>
        <v/>
      </c>
      <c r="H2659" s="12">
        <f>F2659-G2659</f>
        <v/>
      </c>
      <c r="I2659" s="10">
        <f>IF(E2659=0,"Fora",IF(E2658=0,"Carg xar",IF(H2659&lt;0,IF(M2659&lt;0.9,"Carg FV","Stby"),IF(M2659&gt;P2659,"V2H",IF(M2659&lt;0.9,"Carg xar","Stby")))))</f>
        <v/>
      </c>
      <c r="J2659" s="12">
        <f>IF(OR(I2659="Carg FV",I2659="Carg xar"),MIN(IF(I2659="Carg FV",ABS(H2659),7.4),7.4,MAX(0,(0.9-M2659)*40)*0.95),0)</f>
        <v/>
      </c>
      <c r="K2659" s="12">
        <f>IF(I2659="V2H",MIN(MAX(0,H2659),7.4,MAX(0,(M2659-P2659)*40)*0.95),0)</f>
        <v/>
      </c>
      <c r="L2659" s="12">
        <f>IF(E2659=0,0,MAX(0,H2659-K2659))</f>
        <v/>
      </c>
      <c r="M2659" s="13">
        <f>M2658+J2658/40-IF(I2658="V2H",K2658/(0.95*40),0)-IF(E2659=0,IF(E2658=1,IF(D2659=1,30,40)*0.18/(2*40),0),0)-IF(E2659=1,IF(E2658=0,IF(D2659=1,30,40)*0.18/(2*40),0),0)</f>
        <v/>
      </c>
      <c r="N2659" s="14" t="n">
        <v>0.15</v>
      </c>
      <c r="O2659" s="15">
        <f>K2659*N2659</f>
        <v/>
      </c>
      <c r="P2659">
        <f>IF(E2659=0,0.3,IF(D2659=1,IF(C2659&gt;=Params!$B$13-3,IF(C2659&lt;Params!$B$13,Params!$B$20,0.3),0.3),IF(C2659&gt;=Params!$B$15-3,IF(C2659&lt;Params!$B$15,Params!$B$21,0.3),0.3)))</f>
        <v/>
      </c>
    </row>
    <row r="2660" ht="15" customHeight="1" s="1">
      <c r="A2660" s="9" t="n">
        <v>2657</v>
      </c>
      <c r="B2660" s="6" t="inlineStr">
        <is>
          <t>21/04</t>
        </is>
      </c>
      <c r="C2660" s="6" t="n">
        <v>16</v>
      </c>
      <c r="D2660" s="6" t="n">
        <v>0</v>
      </c>
      <c r="E2660" s="10">
        <f>IF(D2660=1, IF(OR(C2660&lt;10, C2660&gt;=15),1,0), IF(OR(C2660&lt;7, C2660&gt;=18),1,0))</f>
        <v/>
      </c>
      <c r="F2660" s="11" t="n">
        <v>0</v>
      </c>
      <c r="G2660" s="12">
        <f>0.35*8</f>
        <v/>
      </c>
      <c r="H2660" s="12">
        <f>F2660-G2660</f>
        <v/>
      </c>
      <c r="I2660" s="10">
        <f>IF(E2660=0,"Fora",IF(E2659=0,"Carg xar",IF(H2660&lt;0,IF(M2660&lt;0.9,"Carg FV","Stby"),IF(M2660&gt;P2660,"V2H",IF(M2660&lt;0.9,"Carg xar","Stby")))))</f>
        <v/>
      </c>
      <c r="J2660" s="12">
        <f>IF(OR(I2660="Carg FV",I2660="Carg xar"),MIN(IF(I2660="Carg FV",ABS(H2660),7.4),7.4,MAX(0,(0.9-M2660)*40)*0.95),0)</f>
        <v/>
      </c>
      <c r="K2660" s="12">
        <f>IF(I2660="V2H",MIN(MAX(0,H2660),7.4,MAX(0,(M2660-P2660)*40)*0.95),0)</f>
        <v/>
      </c>
      <c r="L2660" s="12">
        <f>IF(E2660=0,0,MAX(0,H2660-K2660))</f>
        <v/>
      </c>
      <c r="M2660" s="13">
        <f>M2659+J2659/40-IF(I2659="V2H",K2659/(0.95*40),0)-IF(E2660=0,IF(E2659=1,IF(D2660=1,30,40)*0.18/(2*40),0),0)-IF(E2660=1,IF(E2659=0,IF(D2660=1,30,40)*0.18/(2*40),0),0)</f>
        <v/>
      </c>
      <c r="N2660" s="14" t="n">
        <v>0.15</v>
      </c>
      <c r="O2660" s="15">
        <f>K2660*N2660</f>
        <v/>
      </c>
      <c r="P2660">
        <f>IF(E2660=0,0.3,IF(D2660=1,IF(C2660&gt;=Params!$B$13-3,IF(C2660&lt;Params!$B$13,Params!$B$20,0.3),0.3),IF(C2660&gt;=Params!$B$15-3,IF(C2660&lt;Params!$B$15,Params!$B$21,0.3),0.3)))</f>
        <v/>
      </c>
    </row>
    <row r="2661" ht="15" customHeight="1" s="1">
      <c r="A2661" s="9" t="n">
        <v>2658</v>
      </c>
      <c r="B2661" s="6" t="inlineStr">
        <is>
          <t>21/04</t>
        </is>
      </c>
      <c r="C2661" s="6" t="n">
        <v>17</v>
      </c>
      <c r="D2661" s="6" t="n">
        <v>0</v>
      </c>
      <c r="E2661" s="10">
        <f>IF(D2661=1, IF(OR(C2661&lt;10, C2661&gt;=15),1,0), IF(OR(C2661&lt;7, C2661&gt;=18),1,0))</f>
        <v/>
      </c>
      <c r="F2661" s="11" t="n">
        <v>0</v>
      </c>
      <c r="G2661" s="12">
        <f>0.15*8</f>
        <v/>
      </c>
      <c r="H2661" s="12">
        <f>F2661-G2661</f>
        <v/>
      </c>
      <c r="I2661" s="10">
        <f>IF(E2661=0,"Fora",IF(E2660=0,"Carg xar",IF(H2661&lt;0,IF(M2661&lt;0.9,"Carg FV","Stby"),IF(M2661&gt;P2661,"V2H",IF(M2661&lt;0.9,"Carg xar","Stby")))))</f>
        <v/>
      </c>
      <c r="J2661" s="12">
        <f>IF(OR(I2661="Carg FV",I2661="Carg xar"),MIN(IF(I2661="Carg FV",ABS(H2661),7.4),7.4,MAX(0,(0.9-M2661)*40)*0.95),0)</f>
        <v/>
      </c>
      <c r="K2661" s="12">
        <f>IF(I2661="V2H",MIN(MAX(0,H2661),7.4,MAX(0,(M2661-P2661)*40)*0.95),0)</f>
        <v/>
      </c>
      <c r="L2661" s="12">
        <f>IF(E2661=0,0,MAX(0,H2661-K2661))</f>
        <v/>
      </c>
      <c r="M2661" s="13">
        <f>M2660+J2660/40-IF(I2660="V2H",K2660/(0.95*40),0)-IF(E2661=0,IF(E2660=1,IF(D2661=1,30,40)*0.18/(2*40),0),0)-IF(E2661=1,IF(E2660=0,IF(D2661=1,30,40)*0.18/(2*40),0),0)</f>
        <v/>
      </c>
      <c r="N2661" s="14" t="n">
        <v>0.15</v>
      </c>
      <c r="O2661" s="15">
        <f>K2661*N2661</f>
        <v/>
      </c>
      <c r="P2661">
        <f>IF(E2661=0,0.3,IF(D2661=1,IF(C2661&gt;=Params!$B$13-3,IF(C2661&lt;Params!$B$13,Params!$B$20,0.3),0.3),IF(C2661&gt;=Params!$B$15-3,IF(C2661&lt;Params!$B$15,Params!$B$21,0.3),0.3)))</f>
        <v/>
      </c>
    </row>
    <row r="2662" ht="15" customHeight="1" s="1">
      <c r="A2662" s="9" t="n">
        <v>2659</v>
      </c>
      <c r="B2662" s="6" t="inlineStr">
        <is>
          <t>21/04</t>
        </is>
      </c>
      <c r="C2662" s="6" t="n">
        <v>18</v>
      </c>
      <c r="D2662" s="6" t="n">
        <v>0</v>
      </c>
      <c r="E2662" s="10">
        <f>IF(D2662=1, IF(OR(C2662&lt;10, C2662&gt;=15),1,0), IF(OR(C2662&lt;7, C2662&gt;=18),1,0))</f>
        <v/>
      </c>
      <c r="F2662" s="11" t="n">
        <v>0</v>
      </c>
      <c r="G2662" s="12">
        <f>0.03*8</f>
        <v/>
      </c>
      <c r="H2662" s="12">
        <f>F2662-G2662</f>
        <v/>
      </c>
      <c r="I2662" s="10">
        <f>IF(E2662=0,"Fora",IF(E2661=0,"Carg xar",IF(H2662&lt;0,IF(M2662&lt;0.9,"Carg FV","Stby"),IF(M2662&gt;P2662,"V2H",IF(M2662&lt;0.9,"Carg xar","Stby")))))</f>
        <v/>
      </c>
      <c r="J2662" s="12">
        <f>IF(OR(I2662="Carg FV",I2662="Carg xar"),MIN(IF(I2662="Carg FV",ABS(H2662),7.4),7.4,MAX(0,(0.9-M2662)*40)*0.95),0)</f>
        <v/>
      </c>
      <c r="K2662" s="12">
        <f>IF(I2662="V2H",MIN(MAX(0,H2662),7.4,MAX(0,(M2662-P2662)*40)*0.95),0)</f>
        <v/>
      </c>
      <c r="L2662" s="12">
        <f>IF(E2662=0,0,MAX(0,H2662-K2662))</f>
        <v/>
      </c>
      <c r="M2662" s="13">
        <f>M2661+J2661/40-IF(I2661="V2H",K2661/(0.95*40),0)-IF(E2662=0,IF(E2661=1,IF(D2662=1,30,40)*0.18/(2*40),0),0)-IF(E2662=1,IF(E2661=0,IF(D2662=1,30,40)*0.18/(2*40),0),0)</f>
        <v/>
      </c>
      <c r="N2662" s="14" t="n">
        <v>0.2</v>
      </c>
      <c r="O2662" s="15">
        <f>K2662*N2662</f>
        <v/>
      </c>
      <c r="P2662">
        <f>IF(E2662=0,0.3,IF(D2662=1,IF(C2662&gt;=Params!$B$13-3,IF(C2662&lt;Params!$B$13,Params!$B$20,0.3),0.3),IF(C2662&gt;=Params!$B$15-3,IF(C2662&lt;Params!$B$15,Params!$B$21,0.3),0.3)))</f>
        <v/>
      </c>
    </row>
    <row r="2663" ht="15" customHeight="1" s="1">
      <c r="A2663" s="9" t="n">
        <v>2660</v>
      </c>
      <c r="B2663" s="6" t="inlineStr">
        <is>
          <t>21/04</t>
        </is>
      </c>
      <c r="C2663" s="6" t="n">
        <v>19</v>
      </c>
      <c r="D2663" s="6" t="n">
        <v>0</v>
      </c>
      <c r="E2663" s="10">
        <f>IF(D2663=1, IF(OR(C2663&lt;10, C2663&gt;=15),1,0), IF(OR(C2663&lt;7, C2663&gt;=18),1,0))</f>
        <v/>
      </c>
      <c r="F2663" s="11" t="n">
        <v>0</v>
      </c>
      <c r="G2663" s="12">
        <f>0*8</f>
        <v/>
      </c>
      <c r="H2663" s="12">
        <f>F2663-G2663</f>
        <v/>
      </c>
      <c r="I2663" s="10">
        <f>IF(E2663=0,"Fora",IF(E2662=0,"Carg xar",IF(H2663&lt;0,IF(M2663&lt;0.9,"Carg FV","Stby"),IF(M2663&gt;P2663,"V2H",IF(M2663&lt;0.9,"Carg xar","Stby")))))</f>
        <v/>
      </c>
      <c r="J2663" s="12">
        <f>IF(OR(I2663="Carg FV",I2663="Carg xar"),MIN(IF(I2663="Carg FV",ABS(H2663),7.4),7.4,MAX(0,(0.9-M2663)*40)*0.95),0)</f>
        <v/>
      </c>
      <c r="K2663" s="12">
        <f>IF(I2663="V2H",MIN(MAX(0,H2663),7.4,MAX(0,(M2663-P2663)*40)*0.95),0)</f>
        <v/>
      </c>
      <c r="L2663" s="12">
        <f>IF(E2663=0,0,MAX(0,H2663-K2663))</f>
        <v/>
      </c>
      <c r="M2663" s="13">
        <f>M2662+J2662/40-IF(I2662="V2H",K2662/(0.95*40),0)-IF(E2663=0,IF(E2662=1,IF(D2663=1,30,40)*0.18/(2*40),0),0)-IF(E2663=1,IF(E2662=0,IF(D2663=1,30,40)*0.18/(2*40),0),0)</f>
        <v/>
      </c>
      <c r="N2663" s="14" t="n">
        <v>0.2</v>
      </c>
      <c r="O2663" s="15">
        <f>K2663*N2663</f>
        <v/>
      </c>
      <c r="P2663">
        <f>IF(E2663=0,0.3,IF(D2663=1,IF(C2663&gt;=Params!$B$13-3,IF(C2663&lt;Params!$B$13,Params!$B$20,0.3),0.3),IF(C2663&gt;=Params!$B$15-3,IF(C2663&lt;Params!$B$15,Params!$B$21,0.3),0.3)))</f>
        <v/>
      </c>
    </row>
    <row r="2664" ht="15" customHeight="1" s="1">
      <c r="A2664" s="9" t="n">
        <v>2661</v>
      </c>
      <c r="B2664" s="6" t="inlineStr">
        <is>
          <t>21/04</t>
        </is>
      </c>
      <c r="C2664" s="6" t="n">
        <v>20</v>
      </c>
      <c r="D2664" s="6" t="n">
        <v>0</v>
      </c>
      <c r="E2664" s="10">
        <f>IF(D2664=1, IF(OR(C2664&lt;10, C2664&gt;=15),1,0), IF(OR(C2664&lt;7, C2664&gt;=18),1,0))</f>
        <v/>
      </c>
      <c r="F2664" s="11" t="n">
        <v>0.155</v>
      </c>
      <c r="G2664" s="12">
        <f>0*8</f>
        <v/>
      </c>
      <c r="H2664" s="12">
        <f>F2664-G2664</f>
        <v/>
      </c>
      <c r="I2664" s="10">
        <f>IF(E2664=0,"Fora",IF(E2663=0,"Carg xar",IF(H2664&lt;0,IF(M2664&lt;0.9,"Carg FV","Stby"),IF(M2664&gt;P2664,"V2H",IF(M2664&lt;0.9,"Carg xar","Stby")))))</f>
        <v/>
      </c>
      <c r="J2664" s="12">
        <f>IF(OR(I2664="Carg FV",I2664="Carg xar"),MIN(IF(I2664="Carg FV",ABS(H2664),7.4),7.4,MAX(0,(0.9-M2664)*40)*0.95),0)</f>
        <v/>
      </c>
      <c r="K2664" s="12">
        <f>IF(I2664="V2H",MIN(MAX(0,H2664),7.4,MAX(0,(M2664-P2664)*40)*0.95),0)</f>
        <v/>
      </c>
      <c r="L2664" s="12">
        <f>IF(E2664=0,0,MAX(0,H2664-K2664))</f>
        <v/>
      </c>
      <c r="M2664" s="13">
        <f>M2663+J2663/40-IF(I2663="V2H",K2663/(0.95*40),0)-IF(E2664=0,IF(E2663=1,IF(D2664=1,30,40)*0.18/(2*40),0),0)-IF(E2664=1,IF(E2663=0,IF(D2664=1,30,40)*0.18/(2*40),0),0)</f>
        <v/>
      </c>
      <c r="N2664" s="14" t="n">
        <v>0.2</v>
      </c>
      <c r="O2664" s="15">
        <f>K2664*N2664</f>
        <v/>
      </c>
      <c r="P2664">
        <f>IF(E2664=0,0.3,IF(D2664=1,IF(C2664&gt;=Params!$B$13-3,IF(C2664&lt;Params!$B$13,Params!$B$20,0.3),0.3),IF(C2664&gt;=Params!$B$15-3,IF(C2664&lt;Params!$B$15,Params!$B$21,0.3),0.3)))</f>
        <v/>
      </c>
    </row>
    <row r="2665" ht="15" customHeight="1" s="1">
      <c r="A2665" s="9" t="n">
        <v>2662</v>
      </c>
      <c r="B2665" s="6" t="inlineStr">
        <is>
          <t>21/04</t>
        </is>
      </c>
      <c r="C2665" s="6" t="n">
        <v>21</v>
      </c>
      <c r="D2665" s="6" t="n">
        <v>0</v>
      </c>
      <c r="E2665" s="10">
        <f>IF(D2665=1, IF(OR(C2665&lt;10, C2665&gt;=15),1,0), IF(OR(C2665&lt;7, C2665&gt;=18),1,0))</f>
        <v/>
      </c>
      <c r="F2665" s="11" t="n">
        <v>0.979</v>
      </c>
      <c r="G2665" s="12">
        <f>0*8</f>
        <v/>
      </c>
      <c r="H2665" s="12">
        <f>F2665-G2665</f>
        <v/>
      </c>
      <c r="I2665" s="10">
        <f>IF(E2665=0,"Fora",IF(E2664=0,"Carg xar",IF(H2665&lt;0,IF(M2665&lt;0.9,"Carg FV","Stby"),IF(M2665&gt;P2665,"V2H",IF(M2665&lt;0.9,"Carg xar","Stby")))))</f>
        <v/>
      </c>
      <c r="J2665" s="12">
        <f>IF(OR(I2665="Carg FV",I2665="Carg xar"),MIN(IF(I2665="Carg FV",ABS(H2665),7.4),7.4,MAX(0,(0.9-M2665)*40)*0.95),0)</f>
        <v/>
      </c>
      <c r="K2665" s="12">
        <f>IF(I2665="V2H",MIN(MAX(0,H2665),7.4,MAX(0,(M2665-P2665)*40)*0.95),0)</f>
        <v/>
      </c>
      <c r="L2665" s="12">
        <f>IF(E2665=0,0,MAX(0,H2665-K2665))</f>
        <v/>
      </c>
      <c r="M2665" s="13">
        <f>M2664+J2664/40-IF(I2664="V2H",K2664/(0.95*40),0)-IF(E2665=0,IF(E2664=1,IF(D2665=1,30,40)*0.18/(2*40),0),0)-IF(E2665=1,IF(E2664=0,IF(D2665=1,30,40)*0.18/(2*40),0),0)</f>
        <v/>
      </c>
      <c r="N2665" s="14" t="n">
        <v>0.2</v>
      </c>
      <c r="O2665" s="15">
        <f>K2665*N2665</f>
        <v/>
      </c>
      <c r="P2665">
        <f>IF(E2665=0,0.3,IF(D2665=1,IF(C2665&gt;=Params!$B$13-3,IF(C2665&lt;Params!$B$13,Params!$B$20,0.3),0.3),IF(C2665&gt;=Params!$B$15-3,IF(C2665&lt;Params!$B$15,Params!$B$21,0.3),0.3)))</f>
        <v/>
      </c>
    </row>
    <row r="2666" ht="15" customHeight="1" s="1">
      <c r="A2666" s="9" t="n">
        <v>2663</v>
      </c>
      <c r="B2666" s="6" t="inlineStr">
        <is>
          <t>21/04</t>
        </is>
      </c>
      <c r="C2666" s="6" t="n">
        <v>22</v>
      </c>
      <c r="D2666" s="6" t="n">
        <v>0</v>
      </c>
      <c r="E2666" s="10">
        <f>IF(D2666=1, IF(OR(C2666&lt;10, C2666&gt;=15),1,0), IF(OR(C2666&lt;7, C2666&gt;=18),1,0))</f>
        <v/>
      </c>
      <c r="F2666" s="11" t="n">
        <v>0.519</v>
      </c>
      <c r="G2666" s="12">
        <f>0*8</f>
        <v/>
      </c>
      <c r="H2666" s="12">
        <f>F2666-G2666</f>
        <v/>
      </c>
      <c r="I2666" s="10">
        <f>IF(E2666=0,"Fora",IF(E2665=0,"Carg xar",IF(H2666&lt;0,IF(M2666&lt;0.9,"Carg FV","Stby"),IF(M2666&gt;P2666,"V2H",IF(M2666&lt;0.9,"Carg xar","Stby")))))</f>
        <v/>
      </c>
      <c r="J2666" s="12">
        <f>IF(OR(I2666="Carg FV",I2666="Carg xar"),MIN(IF(I2666="Carg FV",ABS(H2666),7.4),7.4,MAX(0,(0.9-M2666)*40)*0.95),0)</f>
        <v/>
      </c>
      <c r="K2666" s="12">
        <f>IF(I2666="V2H",MIN(MAX(0,H2666),7.4,MAX(0,(M2666-P2666)*40)*0.95),0)</f>
        <v/>
      </c>
      <c r="L2666" s="12">
        <f>IF(E2666=0,0,MAX(0,H2666-K2666))</f>
        <v/>
      </c>
      <c r="M2666" s="13">
        <f>M2665+J2665/40-IF(I2665="V2H",K2665/(0.95*40),0)-IF(E2666=0,IF(E2665=1,IF(D2666=1,30,40)*0.18/(2*40),0),0)-IF(E2666=1,IF(E2665=0,IF(D2666=1,30,40)*0.18/(2*40),0),0)</f>
        <v/>
      </c>
      <c r="N2666" s="14" t="n">
        <v>0.15</v>
      </c>
      <c r="O2666" s="15">
        <f>K2666*N2666</f>
        <v/>
      </c>
      <c r="P2666">
        <f>IF(E2666=0,0.3,IF(D2666=1,IF(C2666&gt;=Params!$B$13-3,IF(C2666&lt;Params!$B$13,Params!$B$20,0.3),0.3),IF(C2666&gt;=Params!$B$15-3,IF(C2666&lt;Params!$B$15,Params!$B$21,0.3),0.3)))</f>
        <v/>
      </c>
    </row>
    <row r="2667" ht="15" customHeight="1" s="1">
      <c r="A2667" s="9" t="n">
        <v>2664</v>
      </c>
      <c r="B2667" s="6" t="inlineStr">
        <is>
          <t>21/04</t>
        </is>
      </c>
      <c r="C2667" s="6" t="n">
        <v>23</v>
      </c>
      <c r="D2667" s="6" t="n">
        <v>0</v>
      </c>
      <c r="E2667" s="10">
        <f>IF(D2667=1, IF(OR(C2667&lt;10, C2667&gt;=15),1,0), IF(OR(C2667&lt;7, C2667&gt;=18),1,0))</f>
        <v/>
      </c>
      <c r="F2667" s="11" t="n">
        <v>0.235</v>
      </c>
      <c r="G2667" s="12">
        <f>0*8</f>
        <v/>
      </c>
      <c r="H2667" s="12">
        <f>F2667-G2667</f>
        <v/>
      </c>
      <c r="I2667" s="10">
        <f>IF(E2667=0,"Fora",IF(E2666=0,"Carg xar",IF(H2667&lt;0,IF(M2667&lt;0.9,"Carg FV","Stby"),IF(M2667&gt;P2667,"V2H",IF(M2667&lt;0.9,"Carg xar","Stby")))))</f>
        <v/>
      </c>
      <c r="J2667" s="12">
        <f>IF(OR(I2667="Carg FV",I2667="Carg xar"),MIN(IF(I2667="Carg FV",ABS(H2667),7.4),7.4,MAX(0,(0.9-M2667)*40)*0.95),0)</f>
        <v/>
      </c>
      <c r="K2667" s="12">
        <f>IF(I2667="V2H",MIN(MAX(0,H2667),7.4,MAX(0,(M2667-P2667)*40)*0.95),0)</f>
        <v/>
      </c>
      <c r="L2667" s="12">
        <f>IF(E2667=0,0,MAX(0,H2667-K2667))</f>
        <v/>
      </c>
      <c r="M2667" s="13">
        <f>M2666+J2666/40-IF(I2666="V2H",K2666/(0.95*40),0)-IF(E2667=0,IF(E2666=1,IF(D2667=1,30,40)*0.18/(2*40),0),0)-IF(E2667=1,IF(E2666=0,IF(D2667=1,30,40)*0.18/(2*40),0),0)</f>
        <v/>
      </c>
      <c r="N2667" s="14" t="n">
        <v>0.15</v>
      </c>
      <c r="O2667" s="15">
        <f>K2667*N2667</f>
        <v/>
      </c>
      <c r="P2667">
        <f>IF(E2667=0,0.3,IF(D2667=1,IF(C2667&gt;=Params!$B$13-3,IF(C2667&lt;Params!$B$13,Params!$B$20,0.3),0.3),IF(C2667&gt;=Params!$B$15-3,IF(C2667&lt;Params!$B$15,Params!$B$21,0.3),0.3)))</f>
        <v/>
      </c>
    </row>
    <row r="2668" ht="15" customHeight="1" s="1">
      <c r="A2668" s="9" t="n">
        <v>2665</v>
      </c>
      <c r="B2668" s="6" t="inlineStr">
        <is>
          <t>22/04</t>
        </is>
      </c>
      <c r="C2668" s="6" t="n">
        <v>0</v>
      </c>
      <c r="D2668" s="6" t="n">
        <v>0</v>
      </c>
      <c r="E2668" s="10">
        <f>IF(D2668=1, IF(OR(C2668&lt;10, C2668&gt;=15),1,0), IF(OR(C2668&lt;7, C2668&gt;=18),1,0))</f>
        <v/>
      </c>
      <c r="F2668" s="11" t="n">
        <v>0.224</v>
      </c>
      <c r="G2668" s="12">
        <f>0*8</f>
        <v/>
      </c>
      <c r="H2668" s="12">
        <f>F2668-G2668</f>
        <v/>
      </c>
      <c r="I2668" s="10">
        <f>IF(E2668=0,"Fora",IF(E2667=0,"Carg xar",IF(H2668&lt;0,IF(M2668&lt;0.9,"Carg FV","Stby"),IF(M2668&gt;P2668,"V2H",IF(M2668&lt;0.9,"Carg xar","Stby")))))</f>
        <v/>
      </c>
      <c r="J2668" s="12">
        <f>IF(OR(I2668="Carg FV",I2668="Carg xar"),MIN(IF(I2668="Carg FV",ABS(H2668),7.4),7.4,MAX(0,(0.9-M2668)*40)*0.95),0)</f>
        <v/>
      </c>
      <c r="K2668" s="12">
        <f>IF(I2668="V2H",MIN(MAX(0,H2668),7.4,MAX(0,(M2668-P2668)*40)*0.95),0)</f>
        <v/>
      </c>
      <c r="L2668" s="12">
        <f>IF(E2668=0,0,MAX(0,H2668-K2668))</f>
        <v/>
      </c>
      <c r="M2668" s="13">
        <f>M2667+J2667/40-IF(I2667="V2H",K2667/(0.95*40),0)-IF(E2668=0,IF(E2667=1,IF(D2668=1,30,40)*0.18/(2*40),0),0)-IF(E2668=1,IF(E2667=0,IF(D2668=1,30,40)*0.18/(2*40),0),0)</f>
        <v/>
      </c>
      <c r="N2668" s="14" t="n">
        <v>0.09</v>
      </c>
      <c r="O2668" s="15">
        <f>K2668*N2668</f>
        <v/>
      </c>
      <c r="P2668">
        <f>IF(E2668=0,0.3,IF(D2668=1,IF(C2668&gt;=Params!$B$13-3,IF(C2668&lt;Params!$B$13,Params!$B$20,0.3),0.3),IF(C2668&gt;=Params!$B$15-3,IF(C2668&lt;Params!$B$15,Params!$B$21,0.3),0.3)))</f>
        <v/>
      </c>
    </row>
    <row r="2669" ht="15" customHeight="1" s="1">
      <c r="A2669" s="9" t="n">
        <v>2666</v>
      </c>
      <c r="B2669" s="6" t="inlineStr">
        <is>
          <t>22/04</t>
        </is>
      </c>
      <c r="C2669" s="6" t="n">
        <v>1</v>
      </c>
      <c r="D2669" s="6" t="n">
        <v>0</v>
      </c>
      <c r="E2669" s="10">
        <f>IF(D2669=1, IF(OR(C2669&lt;10, C2669&gt;=15),1,0), IF(OR(C2669&lt;7, C2669&gt;=18),1,0))</f>
        <v/>
      </c>
      <c r="F2669" s="11" t="n">
        <v>1.661</v>
      </c>
      <c r="G2669" s="12">
        <f>0*8</f>
        <v/>
      </c>
      <c r="H2669" s="12">
        <f>F2669-G2669</f>
        <v/>
      </c>
      <c r="I2669" s="10">
        <f>IF(E2669=0,"Fora",IF(E2668=0,"Carg xar",IF(H2669&lt;0,IF(M2669&lt;0.9,"Carg FV","Stby"),IF(M2669&gt;P2669,"V2H",IF(M2669&lt;0.9,"Carg xar","Stby")))))</f>
        <v/>
      </c>
      <c r="J2669" s="12">
        <f>IF(OR(I2669="Carg FV",I2669="Carg xar"),MIN(IF(I2669="Carg FV",ABS(H2669),7.4),7.4,MAX(0,(0.9-M2669)*40)*0.95),0)</f>
        <v/>
      </c>
      <c r="K2669" s="12">
        <f>IF(I2669="V2H",MIN(MAX(0,H2669),7.4,MAX(0,(M2669-P2669)*40)*0.95),0)</f>
        <v/>
      </c>
      <c r="L2669" s="12">
        <f>IF(E2669=0,0,MAX(0,H2669-K2669))</f>
        <v/>
      </c>
      <c r="M2669" s="13">
        <f>M2668+J2668/40-IF(I2668="V2H",K2668/(0.95*40),0)-IF(E2669=0,IF(E2668=1,IF(D2669=1,30,40)*0.18/(2*40),0),0)-IF(E2669=1,IF(E2668=0,IF(D2669=1,30,40)*0.18/(2*40),0),0)</f>
        <v/>
      </c>
      <c r="N2669" s="14" t="n">
        <v>0.09</v>
      </c>
      <c r="O2669" s="15">
        <f>K2669*N2669</f>
        <v/>
      </c>
      <c r="P2669">
        <f>IF(E2669=0,0.3,IF(D2669=1,IF(C2669&gt;=Params!$B$13-3,IF(C2669&lt;Params!$B$13,Params!$B$20,0.3),0.3),IF(C2669&gt;=Params!$B$15-3,IF(C2669&lt;Params!$B$15,Params!$B$21,0.3),0.3)))</f>
        <v/>
      </c>
    </row>
    <row r="2670" ht="15" customHeight="1" s="1">
      <c r="A2670" s="9" t="n">
        <v>2667</v>
      </c>
      <c r="B2670" s="6" t="inlineStr">
        <is>
          <t>22/04</t>
        </is>
      </c>
      <c r="C2670" s="6" t="n">
        <v>2</v>
      </c>
      <c r="D2670" s="6" t="n">
        <v>0</v>
      </c>
      <c r="E2670" s="10">
        <f>IF(D2670=1, IF(OR(C2670&lt;10, C2670&gt;=15),1,0), IF(OR(C2670&lt;7, C2670&gt;=18),1,0))</f>
        <v/>
      </c>
      <c r="F2670" s="11" t="n">
        <v>1.504</v>
      </c>
      <c r="G2670" s="12">
        <f>0*8</f>
        <v/>
      </c>
      <c r="H2670" s="12">
        <f>F2670-G2670</f>
        <v/>
      </c>
      <c r="I2670" s="10">
        <f>IF(E2670=0,"Fora",IF(E2669=0,"Carg xar",IF(H2670&lt;0,IF(M2670&lt;0.9,"Carg FV","Stby"),IF(M2670&gt;P2670,"V2H",IF(M2670&lt;0.9,"Carg xar","Stby")))))</f>
        <v/>
      </c>
      <c r="J2670" s="12">
        <f>IF(OR(I2670="Carg FV",I2670="Carg xar"),MIN(IF(I2670="Carg FV",ABS(H2670),7.4),7.4,MAX(0,(0.9-M2670)*40)*0.95),0)</f>
        <v/>
      </c>
      <c r="K2670" s="12">
        <f>IF(I2670="V2H",MIN(MAX(0,H2670),7.4,MAX(0,(M2670-P2670)*40)*0.95),0)</f>
        <v/>
      </c>
      <c r="L2670" s="12">
        <f>IF(E2670=0,0,MAX(0,H2670-K2670))</f>
        <v/>
      </c>
      <c r="M2670" s="13">
        <f>M2669+J2669/40-IF(I2669="V2H",K2669/(0.95*40),0)-IF(E2670=0,IF(E2669=1,IF(D2670=1,30,40)*0.18/(2*40),0),0)-IF(E2670=1,IF(E2669=0,IF(D2670=1,30,40)*0.18/(2*40),0),0)</f>
        <v/>
      </c>
      <c r="N2670" s="14" t="n">
        <v>0.09</v>
      </c>
      <c r="O2670" s="15">
        <f>K2670*N2670</f>
        <v/>
      </c>
      <c r="P2670">
        <f>IF(E2670=0,0.3,IF(D2670=1,IF(C2670&gt;=Params!$B$13-3,IF(C2670&lt;Params!$B$13,Params!$B$20,0.3),0.3),IF(C2670&gt;=Params!$B$15-3,IF(C2670&lt;Params!$B$15,Params!$B$21,0.3),0.3)))</f>
        <v/>
      </c>
    </row>
    <row r="2671" ht="15" customHeight="1" s="1">
      <c r="A2671" s="9" t="n">
        <v>2668</v>
      </c>
      <c r="B2671" s="6" t="inlineStr">
        <is>
          <t>22/04</t>
        </is>
      </c>
      <c r="C2671" s="6" t="n">
        <v>3</v>
      </c>
      <c r="D2671" s="6" t="n">
        <v>0</v>
      </c>
      <c r="E2671" s="10">
        <f>IF(D2671=1, IF(OR(C2671&lt;10, C2671&gt;=15),1,0), IF(OR(C2671&lt;7, C2671&gt;=18),1,0))</f>
        <v/>
      </c>
      <c r="F2671" s="11" t="n">
        <v>1.51</v>
      </c>
      <c r="G2671" s="12">
        <f>0*8</f>
        <v/>
      </c>
      <c r="H2671" s="12">
        <f>F2671-G2671</f>
        <v/>
      </c>
      <c r="I2671" s="10">
        <f>IF(E2671=0,"Fora",IF(E2670=0,"Carg xar",IF(H2671&lt;0,IF(M2671&lt;0.9,"Carg FV","Stby"),IF(M2671&gt;P2671,"V2H",IF(M2671&lt;0.9,"Carg xar","Stby")))))</f>
        <v/>
      </c>
      <c r="J2671" s="12">
        <f>IF(OR(I2671="Carg FV",I2671="Carg xar"),MIN(IF(I2671="Carg FV",ABS(H2671),7.4),7.4,MAX(0,(0.9-M2671)*40)*0.95),0)</f>
        <v/>
      </c>
      <c r="K2671" s="12">
        <f>IF(I2671="V2H",MIN(MAX(0,H2671),7.4,MAX(0,(M2671-P2671)*40)*0.95),0)</f>
        <v/>
      </c>
      <c r="L2671" s="12">
        <f>IF(E2671=0,0,MAX(0,H2671-K2671))</f>
        <v/>
      </c>
      <c r="M2671" s="13">
        <f>M2670+J2670/40-IF(I2670="V2H",K2670/(0.95*40),0)-IF(E2671=0,IF(E2670=1,IF(D2671=1,30,40)*0.18/(2*40),0),0)-IF(E2671=1,IF(E2670=0,IF(D2671=1,30,40)*0.18/(2*40),0),0)</f>
        <v/>
      </c>
      <c r="N2671" s="14" t="n">
        <v>0.09</v>
      </c>
      <c r="O2671" s="15">
        <f>K2671*N2671</f>
        <v/>
      </c>
      <c r="P2671">
        <f>IF(E2671=0,0.3,IF(D2671=1,IF(C2671&gt;=Params!$B$13-3,IF(C2671&lt;Params!$B$13,Params!$B$20,0.3),0.3),IF(C2671&gt;=Params!$B$15-3,IF(C2671&lt;Params!$B$15,Params!$B$21,0.3),0.3)))</f>
        <v/>
      </c>
    </row>
    <row r="2672" ht="15" customHeight="1" s="1">
      <c r="A2672" s="9" t="n">
        <v>2669</v>
      </c>
      <c r="B2672" s="6" t="inlineStr">
        <is>
          <t>22/04</t>
        </is>
      </c>
      <c r="C2672" s="6" t="n">
        <v>4</v>
      </c>
      <c r="D2672" s="6" t="n">
        <v>0</v>
      </c>
      <c r="E2672" s="10">
        <f>IF(D2672=1, IF(OR(C2672&lt;10, C2672&gt;=15),1,0), IF(OR(C2672&lt;7, C2672&gt;=18),1,0))</f>
        <v/>
      </c>
      <c r="F2672" s="11" t="n">
        <v>1.408</v>
      </c>
      <c r="G2672" s="12">
        <f>0*8</f>
        <v/>
      </c>
      <c r="H2672" s="12">
        <f>F2672-G2672</f>
        <v/>
      </c>
      <c r="I2672" s="10">
        <f>IF(E2672=0,"Fora",IF(E2671=0,"Carg xar",IF(H2672&lt;0,IF(M2672&lt;0.9,"Carg FV","Stby"),IF(M2672&gt;P2672,"V2H",IF(M2672&lt;0.9,"Carg xar","Stby")))))</f>
        <v/>
      </c>
      <c r="J2672" s="12">
        <f>IF(OR(I2672="Carg FV",I2672="Carg xar"),MIN(IF(I2672="Carg FV",ABS(H2672),7.4),7.4,MAX(0,(0.9-M2672)*40)*0.95),0)</f>
        <v/>
      </c>
      <c r="K2672" s="12">
        <f>IF(I2672="V2H",MIN(MAX(0,H2672),7.4,MAX(0,(M2672-P2672)*40)*0.95),0)</f>
        <v/>
      </c>
      <c r="L2672" s="12">
        <f>IF(E2672=0,0,MAX(0,H2672-K2672))</f>
        <v/>
      </c>
      <c r="M2672" s="13">
        <f>M2671+J2671/40-IF(I2671="V2H",K2671/(0.95*40),0)-IF(E2672=0,IF(E2671=1,IF(D2672=1,30,40)*0.18/(2*40),0),0)-IF(E2672=1,IF(E2671=0,IF(D2672=1,30,40)*0.18/(2*40),0),0)</f>
        <v/>
      </c>
      <c r="N2672" s="14" t="n">
        <v>0.09</v>
      </c>
      <c r="O2672" s="15">
        <f>K2672*N2672</f>
        <v/>
      </c>
      <c r="P2672">
        <f>IF(E2672=0,0.3,IF(D2672=1,IF(C2672&gt;=Params!$B$13-3,IF(C2672&lt;Params!$B$13,Params!$B$20,0.3),0.3),IF(C2672&gt;=Params!$B$15-3,IF(C2672&lt;Params!$B$15,Params!$B$21,0.3),0.3)))</f>
        <v/>
      </c>
    </row>
    <row r="2673" ht="15" customHeight="1" s="1">
      <c r="A2673" s="9" t="n">
        <v>2670</v>
      </c>
      <c r="B2673" s="6" t="inlineStr">
        <is>
          <t>22/04</t>
        </is>
      </c>
      <c r="C2673" s="6" t="n">
        <v>5</v>
      </c>
      <c r="D2673" s="6" t="n">
        <v>0</v>
      </c>
      <c r="E2673" s="10">
        <f>IF(D2673=1, IF(OR(C2673&lt;10, C2673&gt;=15),1,0), IF(OR(C2673&lt;7, C2673&gt;=18),1,0))</f>
        <v/>
      </c>
      <c r="F2673" s="11" t="n">
        <v>2.09</v>
      </c>
      <c r="G2673" s="12">
        <f>0*8</f>
        <v/>
      </c>
      <c r="H2673" s="12">
        <f>F2673-G2673</f>
        <v/>
      </c>
      <c r="I2673" s="10">
        <f>IF(E2673=0,"Fora",IF(E2672=0,"Carg xar",IF(H2673&lt;0,IF(M2673&lt;0.9,"Carg FV","Stby"),IF(M2673&gt;P2673,"V2H",IF(M2673&lt;0.9,"Carg xar","Stby")))))</f>
        <v/>
      </c>
      <c r="J2673" s="12">
        <f>IF(OR(I2673="Carg FV",I2673="Carg xar"),MIN(IF(I2673="Carg FV",ABS(H2673),7.4),7.4,MAX(0,(0.9-M2673)*40)*0.95),0)</f>
        <v/>
      </c>
      <c r="K2673" s="12">
        <f>IF(I2673="V2H",MIN(MAX(0,H2673),7.4,MAX(0,(M2673-P2673)*40)*0.95),0)</f>
        <v/>
      </c>
      <c r="L2673" s="12">
        <f>IF(E2673=0,0,MAX(0,H2673-K2673))</f>
        <v/>
      </c>
      <c r="M2673" s="13">
        <f>M2672+J2672/40-IF(I2672="V2H",K2672/(0.95*40),0)-IF(E2673=0,IF(E2672=1,IF(D2673=1,30,40)*0.18/(2*40),0),0)-IF(E2673=1,IF(E2672=0,IF(D2673=1,30,40)*0.18/(2*40),0),0)</f>
        <v/>
      </c>
      <c r="N2673" s="14" t="n">
        <v>0.09</v>
      </c>
      <c r="O2673" s="15">
        <f>K2673*N2673</f>
        <v/>
      </c>
      <c r="P2673">
        <f>IF(E2673=0,0.3,IF(D2673=1,IF(C2673&gt;=Params!$B$13-3,IF(C2673&lt;Params!$B$13,Params!$B$20,0.3),0.3),IF(C2673&gt;=Params!$B$15-3,IF(C2673&lt;Params!$B$15,Params!$B$21,0.3),0.3)))</f>
        <v/>
      </c>
    </row>
    <row r="2674" ht="15" customHeight="1" s="1">
      <c r="A2674" s="9" t="n">
        <v>2671</v>
      </c>
      <c r="B2674" s="6" t="inlineStr">
        <is>
          <t>22/04</t>
        </is>
      </c>
      <c r="C2674" s="6" t="n">
        <v>6</v>
      </c>
      <c r="D2674" s="6" t="n">
        <v>0</v>
      </c>
      <c r="E2674" s="10">
        <f>IF(D2674=1, IF(OR(C2674&lt;10, C2674&gt;=15),1,0), IF(OR(C2674&lt;7, C2674&gt;=18),1,0))</f>
        <v/>
      </c>
      <c r="F2674" s="11" t="n">
        <v>2.073</v>
      </c>
      <c r="G2674" s="12">
        <f>0*8</f>
        <v/>
      </c>
      <c r="H2674" s="12">
        <f>F2674-G2674</f>
        <v/>
      </c>
      <c r="I2674" s="10">
        <f>IF(E2674=0,"Fora",IF(E2673=0,"Carg xar",IF(H2674&lt;0,IF(M2674&lt;0.9,"Carg FV","Stby"),IF(M2674&gt;P2674,"V2H",IF(M2674&lt;0.9,"Carg xar","Stby")))))</f>
        <v/>
      </c>
      <c r="J2674" s="12">
        <f>IF(OR(I2674="Carg FV",I2674="Carg xar"),MIN(IF(I2674="Carg FV",ABS(H2674),7.4),7.4,MAX(0,(0.9-M2674)*40)*0.95),0)</f>
        <v/>
      </c>
      <c r="K2674" s="12">
        <f>IF(I2674="V2H",MIN(MAX(0,H2674),7.4,MAX(0,(M2674-P2674)*40)*0.95),0)</f>
        <v/>
      </c>
      <c r="L2674" s="12">
        <f>IF(E2674=0,0,MAX(0,H2674-K2674))</f>
        <v/>
      </c>
      <c r="M2674" s="13">
        <f>M2673+J2673/40-IF(I2673="V2H",K2673/(0.95*40),0)-IF(E2674=0,IF(E2673=1,IF(D2674=1,30,40)*0.18/(2*40),0),0)-IF(E2674=1,IF(E2673=0,IF(D2674=1,30,40)*0.18/(2*40),0),0)</f>
        <v/>
      </c>
      <c r="N2674" s="14" t="n">
        <v>0.09</v>
      </c>
      <c r="O2674" s="15">
        <f>K2674*N2674</f>
        <v/>
      </c>
      <c r="P2674">
        <f>IF(E2674=0,0.3,IF(D2674=1,IF(C2674&gt;=Params!$B$13-3,IF(C2674&lt;Params!$B$13,Params!$B$20,0.3),0.3),IF(C2674&gt;=Params!$B$15-3,IF(C2674&lt;Params!$B$15,Params!$B$21,0.3),0.3)))</f>
        <v/>
      </c>
    </row>
    <row r="2675" ht="15" customHeight="1" s="1">
      <c r="A2675" s="9" t="n">
        <v>2672</v>
      </c>
      <c r="B2675" s="6" t="inlineStr">
        <is>
          <t>22/04</t>
        </is>
      </c>
      <c r="C2675" s="6" t="n">
        <v>7</v>
      </c>
      <c r="D2675" s="6" t="n">
        <v>0</v>
      </c>
      <c r="E2675" s="10">
        <f>IF(D2675=1, IF(OR(C2675&lt;10, C2675&gt;=15),1,0), IF(OR(C2675&lt;7, C2675&gt;=18),1,0))</f>
        <v/>
      </c>
      <c r="F2675" s="11" t="n">
        <v>3.001</v>
      </c>
      <c r="G2675" s="12">
        <f>0.08*8</f>
        <v/>
      </c>
      <c r="H2675" s="12">
        <f>F2675-G2675</f>
        <v/>
      </c>
      <c r="I2675" s="10">
        <f>IF(E2675=0,"Fora",IF(E2674=0,"Carg xar",IF(H2675&lt;0,IF(M2675&lt;0.9,"Carg FV","Stby"),IF(M2675&gt;P2675,"V2H",IF(M2675&lt;0.9,"Carg xar","Stby")))))</f>
        <v/>
      </c>
      <c r="J2675" s="12">
        <f>IF(OR(I2675="Carg FV",I2675="Carg xar"),MIN(IF(I2675="Carg FV",ABS(H2675),7.4),7.4,MAX(0,(0.9-M2675)*40)*0.95),0)</f>
        <v/>
      </c>
      <c r="K2675" s="12">
        <f>IF(I2675="V2H",MIN(MAX(0,H2675),7.4,MAX(0,(M2675-P2675)*40)*0.95),0)</f>
        <v/>
      </c>
      <c r="L2675" s="12">
        <f>IF(E2675=0,0,MAX(0,H2675-K2675))</f>
        <v/>
      </c>
      <c r="M2675" s="13">
        <f>M2674+J2674/40-IF(I2674="V2H",K2674/(0.95*40),0)-IF(E2675=0,IF(E2674=1,IF(D2675=1,30,40)*0.18/(2*40),0),0)-IF(E2675=1,IF(E2674=0,IF(D2675=1,30,40)*0.18/(2*40),0),0)</f>
        <v/>
      </c>
      <c r="N2675" s="14" t="n">
        <v>0.09</v>
      </c>
      <c r="O2675" s="15">
        <f>K2675*N2675</f>
        <v/>
      </c>
      <c r="P2675">
        <f>IF(E2675=0,0.3,IF(D2675=1,IF(C2675&gt;=Params!$B$13-3,IF(C2675&lt;Params!$B$13,Params!$B$20,0.3),0.3),IF(C2675&gt;=Params!$B$15-3,IF(C2675&lt;Params!$B$15,Params!$B$21,0.3),0.3)))</f>
        <v/>
      </c>
    </row>
    <row r="2676" ht="15" customHeight="1" s="1">
      <c r="A2676" s="9" t="n">
        <v>2673</v>
      </c>
      <c r="B2676" s="6" t="inlineStr">
        <is>
          <t>22/04</t>
        </is>
      </c>
      <c r="C2676" s="6" t="n">
        <v>8</v>
      </c>
      <c r="D2676" s="6" t="n">
        <v>0</v>
      </c>
      <c r="E2676" s="10">
        <f>IF(D2676=1, IF(OR(C2676&lt;10, C2676&gt;=15),1,0), IF(OR(C2676&lt;7, C2676&gt;=18),1,0))</f>
        <v/>
      </c>
      <c r="F2676" s="11" t="n">
        <v>3.009</v>
      </c>
      <c r="G2676" s="12">
        <f>0.22*8</f>
        <v/>
      </c>
      <c r="H2676" s="12">
        <f>F2676-G2676</f>
        <v/>
      </c>
      <c r="I2676" s="10">
        <f>IF(E2676=0,"Fora",IF(E2675=0,"Carg xar",IF(H2676&lt;0,IF(M2676&lt;0.9,"Carg FV","Stby"),IF(M2676&gt;P2676,"V2H",IF(M2676&lt;0.9,"Carg xar","Stby")))))</f>
        <v/>
      </c>
      <c r="J2676" s="12">
        <f>IF(OR(I2676="Carg FV",I2676="Carg xar"),MIN(IF(I2676="Carg FV",ABS(H2676),7.4),7.4,MAX(0,(0.9-M2676)*40)*0.95),0)</f>
        <v/>
      </c>
      <c r="K2676" s="12">
        <f>IF(I2676="V2H",MIN(MAX(0,H2676),7.4,MAX(0,(M2676-P2676)*40)*0.95),0)</f>
        <v/>
      </c>
      <c r="L2676" s="12">
        <f>IF(E2676=0,0,MAX(0,H2676-K2676))</f>
        <v/>
      </c>
      <c r="M2676" s="13">
        <f>M2675+J2675/40-IF(I2675="V2H",K2675/(0.95*40),0)-IF(E2676=0,IF(E2675=1,IF(D2676=1,30,40)*0.18/(2*40),0),0)-IF(E2676=1,IF(E2675=0,IF(D2676=1,30,40)*0.18/(2*40),0),0)</f>
        <v/>
      </c>
      <c r="N2676" s="14" t="n">
        <v>0.15</v>
      </c>
      <c r="O2676" s="15">
        <f>K2676*N2676</f>
        <v/>
      </c>
      <c r="P2676">
        <f>IF(E2676=0,0.3,IF(D2676=1,IF(C2676&gt;=Params!$B$13-3,IF(C2676&lt;Params!$B$13,Params!$B$20,0.3),0.3),IF(C2676&gt;=Params!$B$15-3,IF(C2676&lt;Params!$B$15,Params!$B$21,0.3),0.3)))</f>
        <v/>
      </c>
    </row>
    <row r="2677" ht="15" customHeight="1" s="1">
      <c r="A2677" s="9" t="n">
        <v>2674</v>
      </c>
      <c r="B2677" s="6" t="inlineStr">
        <is>
          <t>22/04</t>
        </is>
      </c>
      <c r="C2677" s="6" t="n">
        <v>9</v>
      </c>
      <c r="D2677" s="6" t="n">
        <v>0</v>
      </c>
      <c r="E2677" s="10">
        <f>IF(D2677=1, IF(OR(C2677&lt;10, C2677&gt;=15),1,0), IF(OR(C2677&lt;7, C2677&gt;=18),1,0))</f>
        <v/>
      </c>
      <c r="F2677" s="11" t="n">
        <v>2.894</v>
      </c>
      <c r="G2677" s="12">
        <f>0.42*8</f>
        <v/>
      </c>
      <c r="H2677" s="12">
        <f>F2677-G2677</f>
        <v/>
      </c>
      <c r="I2677" s="10">
        <f>IF(E2677=0,"Fora",IF(E2676=0,"Carg xar",IF(H2677&lt;0,IF(M2677&lt;0.9,"Carg FV","Stby"),IF(M2677&gt;P2677,"V2H",IF(M2677&lt;0.9,"Carg xar","Stby")))))</f>
        <v/>
      </c>
      <c r="J2677" s="12">
        <f>IF(OR(I2677="Carg FV",I2677="Carg xar"),MIN(IF(I2677="Carg FV",ABS(H2677),7.4),7.4,MAX(0,(0.9-M2677)*40)*0.95),0)</f>
        <v/>
      </c>
      <c r="K2677" s="12">
        <f>IF(I2677="V2H",MIN(MAX(0,H2677),7.4,MAX(0,(M2677-P2677)*40)*0.95),0)</f>
        <v/>
      </c>
      <c r="L2677" s="12">
        <f>IF(E2677=0,0,MAX(0,H2677-K2677))</f>
        <v/>
      </c>
      <c r="M2677" s="13">
        <f>M2676+J2676/40-IF(I2676="V2H",K2676/(0.95*40),0)-IF(E2677=0,IF(E2676=1,IF(D2677=1,30,40)*0.18/(2*40),0),0)-IF(E2677=1,IF(E2676=0,IF(D2677=1,30,40)*0.18/(2*40),0),0)</f>
        <v/>
      </c>
      <c r="N2677" s="14" t="n">
        <v>0.15</v>
      </c>
      <c r="O2677" s="15">
        <f>K2677*N2677</f>
        <v/>
      </c>
      <c r="P2677">
        <f>IF(E2677=0,0.3,IF(D2677=1,IF(C2677&gt;=Params!$B$13-3,IF(C2677&lt;Params!$B$13,Params!$B$20,0.3),0.3),IF(C2677&gt;=Params!$B$15-3,IF(C2677&lt;Params!$B$15,Params!$B$21,0.3),0.3)))</f>
        <v/>
      </c>
    </row>
    <row r="2678" ht="15" customHeight="1" s="1">
      <c r="A2678" s="9" t="n">
        <v>2675</v>
      </c>
      <c r="B2678" s="6" t="inlineStr">
        <is>
          <t>22/04</t>
        </is>
      </c>
      <c r="C2678" s="6" t="n">
        <v>10</v>
      </c>
      <c r="D2678" s="6" t="n">
        <v>0</v>
      </c>
      <c r="E2678" s="10">
        <f>IF(D2678=1, IF(OR(C2678&lt;10, C2678&gt;=15),1,0), IF(OR(C2678&lt;7, C2678&gt;=18),1,0))</f>
        <v/>
      </c>
      <c r="F2678" s="11" t="n">
        <v>0.395</v>
      </c>
      <c r="G2678" s="12">
        <f>0.62*8</f>
        <v/>
      </c>
      <c r="H2678" s="12">
        <f>F2678-G2678</f>
        <v/>
      </c>
      <c r="I2678" s="10">
        <f>IF(E2678=0,"Fora",IF(E2677=0,"Carg xar",IF(H2678&lt;0,IF(M2678&lt;0.9,"Carg FV","Stby"),IF(M2678&gt;P2678,"V2H",IF(M2678&lt;0.9,"Carg xar","Stby")))))</f>
        <v/>
      </c>
      <c r="J2678" s="12">
        <f>IF(OR(I2678="Carg FV",I2678="Carg xar"),MIN(IF(I2678="Carg FV",ABS(H2678),7.4),7.4,MAX(0,(0.9-M2678)*40)*0.95),0)</f>
        <v/>
      </c>
      <c r="K2678" s="12">
        <f>IF(I2678="V2H",MIN(MAX(0,H2678),7.4,MAX(0,(M2678-P2678)*40)*0.95),0)</f>
        <v/>
      </c>
      <c r="L2678" s="12">
        <f>IF(E2678=0,0,MAX(0,H2678-K2678))</f>
        <v/>
      </c>
      <c r="M2678" s="13">
        <f>M2677+J2677/40-IF(I2677="V2H",K2677/(0.95*40),0)-IF(E2678=0,IF(E2677=1,IF(D2678=1,30,40)*0.18/(2*40),0),0)-IF(E2678=1,IF(E2677=0,IF(D2678=1,30,40)*0.18/(2*40),0),0)</f>
        <v/>
      </c>
      <c r="N2678" s="14" t="n">
        <v>0.2</v>
      </c>
      <c r="O2678" s="15">
        <f>K2678*N2678</f>
        <v/>
      </c>
      <c r="P2678">
        <f>IF(E2678=0,0.3,IF(D2678=1,IF(C2678&gt;=Params!$B$13-3,IF(C2678&lt;Params!$B$13,Params!$B$20,0.3),0.3),IF(C2678&gt;=Params!$B$15-3,IF(C2678&lt;Params!$B$15,Params!$B$21,0.3),0.3)))</f>
        <v/>
      </c>
    </row>
    <row r="2679" ht="15" customHeight="1" s="1">
      <c r="A2679" s="9" t="n">
        <v>2676</v>
      </c>
      <c r="B2679" s="6" t="inlineStr">
        <is>
          <t>22/04</t>
        </is>
      </c>
      <c r="C2679" s="6" t="n">
        <v>11</v>
      </c>
      <c r="D2679" s="6" t="n">
        <v>0</v>
      </c>
      <c r="E2679" s="10">
        <f>IF(D2679=1, IF(OR(C2679&lt;10, C2679&gt;=15),1,0), IF(OR(C2679&lt;7, C2679&gt;=18),1,0))</f>
        <v/>
      </c>
      <c r="F2679" s="11" t="n">
        <v>0</v>
      </c>
      <c r="G2679" s="12">
        <f>0.78*8</f>
        <v/>
      </c>
      <c r="H2679" s="12">
        <f>F2679-G2679</f>
        <v/>
      </c>
      <c r="I2679" s="10">
        <f>IF(E2679=0,"Fora",IF(E2678=0,"Carg xar",IF(H2679&lt;0,IF(M2679&lt;0.9,"Carg FV","Stby"),IF(M2679&gt;P2679,"V2H",IF(M2679&lt;0.9,"Carg xar","Stby")))))</f>
        <v/>
      </c>
      <c r="J2679" s="12">
        <f>IF(OR(I2679="Carg FV",I2679="Carg xar"),MIN(IF(I2679="Carg FV",ABS(H2679),7.4),7.4,MAX(0,(0.9-M2679)*40)*0.95),0)</f>
        <v/>
      </c>
      <c r="K2679" s="12">
        <f>IF(I2679="V2H",MIN(MAX(0,H2679),7.4,MAX(0,(M2679-P2679)*40)*0.95),0)</f>
        <v/>
      </c>
      <c r="L2679" s="12">
        <f>IF(E2679=0,0,MAX(0,H2679-K2679))</f>
        <v/>
      </c>
      <c r="M2679" s="13">
        <f>M2678+J2678/40-IF(I2678="V2H",K2678/(0.95*40),0)-IF(E2679=0,IF(E2678=1,IF(D2679=1,30,40)*0.18/(2*40),0),0)-IF(E2679=1,IF(E2678=0,IF(D2679=1,30,40)*0.18/(2*40),0),0)</f>
        <v/>
      </c>
      <c r="N2679" s="14" t="n">
        <v>0.2</v>
      </c>
      <c r="O2679" s="15">
        <f>K2679*N2679</f>
        <v/>
      </c>
      <c r="P2679">
        <f>IF(E2679=0,0.3,IF(D2679=1,IF(C2679&gt;=Params!$B$13-3,IF(C2679&lt;Params!$B$13,Params!$B$20,0.3),0.3),IF(C2679&gt;=Params!$B$15-3,IF(C2679&lt;Params!$B$15,Params!$B$21,0.3),0.3)))</f>
        <v/>
      </c>
    </row>
    <row r="2680" ht="15" customHeight="1" s="1">
      <c r="A2680" s="9" t="n">
        <v>2677</v>
      </c>
      <c r="B2680" s="6" t="inlineStr">
        <is>
          <t>22/04</t>
        </is>
      </c>
      <c r="C2680" s="6" t="n">
        <v>12</v>
      </c>
      <c r="D2680" s="6" t="n">
        <v>0</v>
      </c>
      <c r="E2680" s="10">
        <f>IF(D2680=1, IF(OR(C2680&lt;10, C2680&gt;=15),1,0), IF(OR(C2680&lt;7, C2680&gt;=18),1,0))</f>
        <v/>
      </c>
      <c r="F2680" s="11" t="n">
        <v>0</v>
      </c>
      <c r="G2680" s="12">
        <f>0.85*8</f>
        <v/>
      </c>
      <c r="H2680" s="12">
        <f>F2680-G2680</f>
        <v/>
      </c>
      <c r="I2680" s="10">
        <f>IF(E2680=0,"Fora",IF(E2679=0,"Carg xar",IF(H2680&lt;0,IF(M2680&lt;0.9,"Carg FV","Stby"),IF(M2680&gt;P2680,"V2H",IF(M2680&lt;0.9,"Carg xar","Stby")))))</f>
        <v/>
      </c>
      <c r="J2680" s="12">
        <f>IF(OR(I2680="Carg FV",I2680="Carg xar"),MIN(IF(I2680="Carg FV",ABS(H2680),7.4),7.4,MAX(0,(0.9-M2680)*40)*0.95),0)</f>
        <v/>
      </c>
      <c r="K2680" s="12">
        <f>IF(I2680="V2H",MIN(MAX(0,H2680),7.4,MAX(0,(M2680-P2680)*40)*0.95),0)</f>
        <v/>
      </c>
      <c r="L2680" s="12">
        <f>IF(E2680=0,0,MAX(0,H2680-K2680))</f>
        <v/>
      </c>
      <c r="M2680" s="13">
        <f>M2679+J2679/40-IF(I2679="V2H",K2679/(0.95*40),0)-IF(E2680=0,IF(E2679=1,IF(D2680=1,30,40)*0.18/(2*40),0),0)-IF(E2680=1,IF(E2679=0,IF(D2680=1,30,40)*0.18/(2*40),0),0)</f>
        <v/>
      </c>
      <c r="N2680" s="14" t="n">
        <v>0.2</v>
      </c>
      <c r="O2680" s="15">
        <f>K2680*N2680</f>
        <v/>
      </c>
      <c r="P2680">
        <f>IF(E2680=0,0.3,IF(D2680=1,IF(C2680&gt;=Params!$B$13-3,IF(C2680&lt;Params!$B$13,Params!$B$20,0.3),0.3),IF(C2680&gt;=Params!$B$15-3,IF(C2680&lt;Params!$B$15,Params!$B$21,0.3),0.3)))</f>
        <v/>
      </c>
    </row>
    <row r="2681" ht="15" customHeight="1" s="1">
      <c r="A2681" s="9" t="n">
        <v>2678</v>
      </c>
      <c r="B2681" s="6" t="inlineStr">
        <is>
          <t>22/04</t>
        </is>
      </c>
      <c r="C2681" s="6" t="n">
        <v>13</v>
      </c>
      <c r="D2681" s="6" t="n">
        <v>0</v>
      </c>
      <c r="E2681" s="10">
        <f>IF(D2681=1, IF(OR(C2681&lt;10, C2681&gt;=15),1,0), IF(OR(C2681&lt;7, C2681&gt;=18),1,0))</f>
        <v/>
      </c>
      <c r="F2681" s="11" t="n">
        <v>0.066</v>
      </c>
      <c r="G2681" s="12">
        <f>0.82*8</f>
        <v/>
      </c>
      <c r="H2681" s="12">
        <f>F2681-G2681</f>
        <v/>
      </c>
      <c r="I2681" s="10">
        <f>IF(E2681=0,"Fora",IF(E2680=0,"Carg xar",IF(H2681&lt;0,IF(M2681&lt;0.9,"Carg FV","Stby"),IF(M2681&gt;P2681,"V2H",IF(M2681&lt;0.9,"Carg xar","Stby")))))</f>
        <v/>
      </c>
      <c r="J2681" s="12">
        <f>IF(OR(I2681="Carg FV",I2681="Carg xar"),MIN(IF(I2681="Carg FV",ABS(H2681),7.4),7.4,MAX(0,(0.9-M2681)*40)*0.95),0)</f>
        <v/>
      </c>
      <c r="K2681" s="12">
        <f>IF(I2681="V2H",MIN(MAX(0,H2681),7.4,MAX(0,(M2681-P2681)*40)*0.95),0)</f>
        <v/>
      </c>
      <c r="L2681" s="12">
        <f>IF(E2681=0,0,MAX(0,H2681-K2681))</f>
        <v/>
      </c>
      <c r="M2681" s="13">
        <f>M2680+J2680/40-IF(I2680="V2H",K2680/(0.95*40),0)-IF(E2681=0,IF(E2680=1,IF(D2681=1,30,40)*0.18/(2*40),0),0)-IF(E2681=1,IF(E2680=0,IF(D2681=1,30,40)*0.18/(2*40),0),0)</f>
        <v/>
      </c>
      <c r="N2681" s="14" t="n">
        <v>0.2</v>
      </c>
      <c r="O2681" s="15">
        <f>K2681*N2681</f>
        <v/>
      </c>
      <c r="P2681">
        <f>IF(E2681=0,0.3,IF(D2681=1,IF(C2681&gt;=Params!$B$13-3,IF(C2681&lt;Params!$B$13,Params!$B$20,0.3),0.3),IF(C2681&gt;=Params!$B$15-3,IF(C2681&lt;Params!$B$15,Params!$B$21,0.3),0.3)))</f>
        <v/>
      </c>
    </row>
    <row r="2682" ht="15" customHeight="1" s="1">
      <c r="A2682" s="9" t="n">
        <v>2679</v>
      </c>
      <c r="B2682" s="6" t="inlineStr">
        <is>
          <t>22/04</t>
        </is>
      </c>
      <c r="C2682" s="6" t="n">
        <v>14</v>
      </c>
      <c r="D2682" s="6" t="n">
        <v>0</v>
      </c>
      <c r="E2682" s="10">
        <f>IF(D2682=1, IF(OR(C2682&lt;10, C2682&gt;=15),1,0), IF(OR(C2682&lt;7, C2682&gt;=18),1,0))</f>
        <v/>
      </c>
      <c r="F2682" s="11" t="n">
        <v>0.887</v>
      </c>
      <c r="G2682" s="12">
        <f>0.72*8</f>
        <v/>
      </c>
      <c r="H2682" s="12">
        <f>F2682-G2682</f>
        <v/>
      </c>
      <c r="I2682" s="10">
        <f>IF(E2682=0,"Fora",IF(E2681=0,"Carg xar",IF(H2682&lt;0,IF(M2682&lt;0.9,"Carg FV","Stby"),IF(M2682&gt;P2682,"V2H",IF(M2682&lt;0.9,"Carg xar","Stby")))))</f>
        <v/>
      </c>
      <c r="J2682" s="12">
        <f>IF(OR(I2682="Carg FV",I2682="Carg xar"),MIN(IF(I2682="Carg FV",ABS(H2682),7.4),7.4,MAX(0,(0.9-M2682)*40)*0.95),0)</f>
        <v/>
      </c>
      <c r="K2682" s="12">
        <f>IF(I2682="V2H",MIN(MAX(0,H2682),7.4,MAX(0,(M2682-P2682)*40)*0.95),0)</f>
        <v/>
      </c>
      <c r="L2682" s="12">
        <f>IF(E2682=0,0,MAX(0,H2682-K2682))</f>
        <v/>
      </c>
      <c r="M2682" s="13">
        <f>M2681+J2681/40-IF(I2681="V2H",K2681/(0.95*40),0)-IF(E2682=0,IF(E2681=1,IF(D2682=1,30,40)*0.18/(2*40),0),0)-IF(E2682=1,IF(E2681=0,IF(D2682=1,30,40)*0.18/(2*40),0),0)</f>
        <v/>
      </c>
      <c r="N2682" s="14" t="n">
        <v>0.15</v>
      </c>
      <c r="O2682" s="15">
        <f>K2682*N2682</f>
        <v/>
      </c>
      <c r="P2682">
        <f>IF(E2682=0,0.3,IF(D2682=1,IF(C2682&gt;=Params!$B$13-3,IF(C2682&lt;Params!$B$13,Params!$B$20,0.3),0.3),IF(C2682&gt;=Params!$B$15-3,IF(C2682&lt;Params!$B$15,Params!$B$21,0.3),0.3)))</f>
        <v/>
      </c>
    </row>
    <row r="2683" ht="15" customHeight="1" s="1">
      <c r="A2683" s="9" t="n">
        <v>2680</v>
      </c>
      <c r="B2683" s="6" t="inlineStr">
        <is>
          <t>22/04</t>
        </is>
      </c>
      <c r="C2683" s="6" t="n">
        <v>15</v>
      </c>
      <c r="D2683" s="6" t="n">
        <v>0</v>
      </c>
      <c r="E2683" s="10">
        <f>IF(D2683=1, IF(OR(C2683&lt;10, C2683&gt;=15),1,0), IF(OR(C2683&lt;7, C2683&gt;=18),1,0))</f>
        <v/>
      </c>
      <c r="F2683" s="11" t="n">
        <v>0</v>
      </c>
      <c r="G2683" s="12">
        <f>0.55*8</f>
        <v/>
      </c>
      <c r="H2683" s="12">
        <f>F2683-G2683</f>
        <v/>
      </c>
      <c r="I2683" s="10">
        <f>IF(E2683=0,"Fora",IF(E2682=0,"Carg xar",IF(H2683&lt;0,IF(M2683&lt;0.9,"Carg FV","Stby"),IF(M2683&gt;P2683,"V2H",IF(M2683&lt;0.9,"Carg xar","Stby")))))</f>
        <v/>
      </c>
      <c r="J2683" s="12">
        <f>IF(OR(I2683="Carg FV",I2683="Carg xar"),MIN(IF(I2683="Carg FV",ABS(H2683),7.4),7.4,MAX(0,(0.9-M2683)*40)*0.95),0)</f>
        <v/>
      </c>
      <c r="K2683" s="12">
        <f>IF(I2683="V2H",MIN(MAX(0,H2683),7.4,MAX(0,(M2683-P2683)*40)*0.95),0)</f>
        <v/>
      </c>
      <c r="L2683" s="12">
        <f>IF(E2683=0,0,MAX(0,H2683-K2683))</f>
        <v/>
      </c>
      <c r="M2683" s="13">
        <f>M2682+J2682/40-IF(I2682="V2H",K2682/(0.95*40),0)-IF(E2683=0,IF(E2682=1,IF(D2683=1,30,40)*0.18/(2*40),0),0)-IF(E2683=1,IF(E2682=0,IF(D2683=1,30,40)*0.18/(2*40),0),0)</f>
        <v/>
      </c>
      <c r="N2683" s="14" t="n">
        <v>0.15</v>
      </c>
      <c r="O2683" s="15">
        <f>K2683*N2683</f>
        <v/>
      </c>
      <c r="P2683">
        <f>IF(E2683=0,0.3,IF(D2683=1,IF(C2683&gt;=Params!$B$13-3,IF(C2683&lt;Params!$B$13,Params!$B$20,0.3),0.3),IF(C2683&gt;=Params!$B$15-3,IF(C2683&lt;Params!$B$15,Params!$B$21,0.3),0.3)))</f>
        <v/>
      </c>
    </row>
    <row r="2684" ht="15" customHeight="1" s="1">
      <c r="A2684" s="9" t="n">
        <v>2681</v>
      </c>
      <c r="B2684" s="6" t="inlineStr">
        <is>
          <t>22/04</t>
        </is>
      </c>
      <c r="C2684" s="6" t="n">
        <v>16</v>
      </c>
      <c r="D2684" s="6" t="n">
        <v>0</v>
      </c>
      <c r="E2684" s="10">
        <f>IF(D2684=1, IF(OR(C2684&lt;10, C2684&gt;=15),1,0), IF(OR(C2684&lt;7, C2684&gt;=18),1,0))</f>
        <v/>
      </c>
      <c r="F2684" s="11" t="n">
        <v>0.581</v>
      </c>
      <c r="G2684" s="12">
        <f>0.35*8</f>
        <v/>
      </c>
      <c r="H2684" s="12">
        <f>F2684-G2684</f>
        <v/>
      </c>
      <c r="I2684" s="10">
        <f>IF(E2684=0,"Fora",IF(E2683=0,"Carg xar",IF(H2684&lt;0,IF(M2684&lt;0.9,"Carg FV","Stby"),IF(M2684&gt;P2684,"V2H",IF(M2684&lt;0.9,"Carg xar","Stby")))))</f>
        <v/>
      </c>
      <c r="J2684" s="12">
        <f>IF(OR(I2684="Carg FV",I2684="Carg xar"),MIN(IF(I2684="Carg FV",ABS(H2684),7.4),7.4,MAX(0,(0.9-M2684)*40)*0.95),0)</f>
        <v/>
      </c>
      <c r="K2684" s="12">
        <f>IF(I2684="V2H",MIN(MAX(0,H2684),7.4,MAX(0,(M2684-P2684)*40)*0.95),0)</f>
        <v/>
      </c>
      <c r="L2684" s="12">
        <f>IF(E2684=0,0,MAX(0,H2684-K2684))</f>
        <v/>
      </c>
      <c r="M2684" s="13">
        <f>M2683+J2683/40-IF(I2683="V2H",K2683/(0.95*40),0)-IF(E2684=0,IF(E2683=1,IF(D2684=1,30,40)*0.18/(2*40),0),0)-IF(E2684=1,IF(E2683=0,IF(D2684=1,30,40)*0.18/(2*40),0),0)</f>
        <v/>
      </c>
      <c r="N2684" s="14" t="n">
        <v>0.15</v>
      </c>
      <c r="O2684" s="15">
        <f>K2684*N2684</f>
        <v/>
      </c>
      <c r="P2684">
        <f>IF(E2684=0,0.3,IF(D2684=1,IF(C2684&gt;=Params!$B$13-3,IF(C2684&lt;Params!$B$13,Params!$B$20,0.3),0.3),IF(C2684&gt;=Params!$B$15-3,IF(C2684&lt;Params!$B$15,Params!$B$21,0.3),0.3)))</f>
        <v/>
      </c>
    </row>
    <row r="2685" ht="15" customHeight="1" s="1">
      <c r="A2685" s="9" t="n">
        <v>2682</v>
      </c>
      <c r="B2685" s="6" t="inlineStr">
        <is>
          <t>22/04</t>
        </is>
      </c>
      <c r="C2685" s="6" t="n">
        <v>17</v>
      </c>
      <c r="D2685" s="6" t="n">
        <v>0</v>
      </c>
      <c r="E2685" s="10">
        <f>IF(D2685=1, IF(OR(C2685&lt;10, C2685&gt;=15),1,0), IF(OR(C2685&lt;7, C2685&gt;=18),1,0))</f>
        <v/>
      </c>
      <c r="F2685" s="11" t="n">
        <v>1.21</v>
      </c>
      <c r="G2685" s="12">
        <f>0.15*8</f>
        <v/>
      </c>
      <c r="H2685" s="12">
        <f>F2685-G2685</f>
        <v/>
      </c>
      <c r="I2685" s="10">
        <f>IF(E2685=0,"Fora",IF(E2684=0,"Carg xar",IF(H2685&lt;0,IF(M2685&lt;0.9,"Carg FV","Stby"),IF(M2685&gt;P2685,"V2H",IF(M2685&lt;0.9,"Carg xar","Stby")))))</f>
        <v/>
      </c>
      <c r="J2685" s="12">
        <f>IF(OR(I2685="Carg FV",I2685="Carg xar"),MIN(IF(I2685="Carg FV",ABS(H2685),7.4),7.4,MAX(0,(0.9-M2685)*40)*0.95),0)</f>
        <v/>
      </c>
      <c r="K2685" s="12">
        <f>IF(I2685="V2H",MIN(MAX(0,H2685),7.4,MAX(0,(M2685-P2685)*40)*0.95),0)</f>
        <v/>
      </c>
      <c r="L2685" s="12">
        <f>IF(E2685=0,0,MAX(0,H2685-K2685))</f>
        <v/>
      </c>
      <c r="M2685" s="13">
        <f>M2684+J2684/40-IF(I2684="V2H",K2684/(0.95*40),0)-IF(E2685=0,IF(E2684=1,IF(D2685=1,30,40)*0.18/(2*40),0),0)-IF(E2685=1,IF(E2684=0,IF(D2685=1,30,40)*0.18/(2*40),0),0)</f>
        <v/>
      </c>
      <c r="N2685" s="14" t="n">
        <v>0.15</v>
      </c>
      <c r="O2685" s="15">
        <f>K2685*N2685</f>
        <v/>
      </c>
      <c r="P2685">
        <f>IF(E2685=0,0.3,IF(D2685=1,IF(C2685&gt;=Params!$B$13-3,IF(C2685&lt;Params!$B$13,Params!$B$20,0.3),0.3),IF(C2685&gt;=Params!$B$15-3,IF(C2685&lt;Params!$B$15,Params!$B$21,0.3),0.3)))</f>
        <v/>
      </c>
    </row>
    <row r="2686" ht="15" customHeight="1" s="1">
      <c r="A2686" s="9" t="n">
        <v>2683</v>
      </c>
      <c r="B2686" s="6" t="inlineStr">
        <is>
          <t>22/04</t>
        </is>
      </c>
      <c r="C2686" s="6" t="n">
        <v>18</v>
      </c>
      <c r="D2686" s="6" t="n">
        <v>0</v>
      </c>
      <c r="E2686" s="10">
        <f>IF(D2686=1, IF(OR(C2686&lt;10, C2686&gt;=15),1,0), IF(OR(C2686&lt;7, C2686&gt;=18),1,0))</f>
        <v/>
      </c>
      <c r="F2686" s="11" t="n">
        <v>0.982</v>
      </c>
      <c r="G2686" s="12">
        <f>0.03*8</f>
        <v/>
      </c>
      <c r="H2686" s="12">
        <f>F2686-G2686</f>
        <v/>
      </c>
      <c r="I2686" s="10">
        <f>IF(E2686=0,"Fora",IF(E2685=0,"Carg xar",IF(H2686&lt;0,IF(M2686&lt;0.9,"Carg FV","Stby"),IF(M2686&gt;P2686,"V2H",IF(M2686&lt;0.9,"Carg xar","Stby")))))</f>
        <v/>
      </c>
      <c r="J2686" s="12">
        <f>IF(OR(I2686="Carg FV",I2686="Carg xar"),MIN(IF(I2686="Carg FV",ABS(H2686),7.4),7.4,MAX(0,(0.9-M2686)*40)*0.95),0)</f>
        <v/>
      </c>
      <c r="K2686" s="12">
        <f>IF(I2686="V2H",MIN(MAX(0,H2686),7.4,MAX(0,(M2686-P2686)*40)*0.95),0)</f>
        <v/>
      </c>
      <c r="L2686" s="12">
        <f>IF(E2686=0,0,MAX(0,H2686-K2686))</f>
        <v/>
      </c>
      <c r="M2686" s="13">
        <f>M2685+J2685/40-IF(I2685="V2H",K2685/(0.95*40),0)-IF(E2686=0,IF(E2685=1,IF(D2686=1,30,40)*0.18/(2*40),0),0)-IF(E2686=1,IF(E2685=0,IF(D2686=1,30,40)*0.18/(2*40),0),0)</f>
        <v/>
      </c>
      <c r="N2686" s="14" t="n">
        <v>0.2</v>
      </c>
      <c r="O2686" s="15">
        <f>K2686*N2686</f>
        <v/>
      </c>
      <c r="P2686">
        <f>IF(E2686=0,0.3,IF(D2686=1,IF(C2686&gt;=Params!$B$13-3,IF(C2686&lt;Params!$B$13,Params!$B$20,0.3),0.3),IF(C2686&gt;=Params!$B$15-3,IF(C2686&lt;Params!$B$15,Params!$B$21,0.3),0.3)))</f>
        <v/>
      </c>
    </row>
    <row r="2687" ht="15" customHeight="1" s="1">
      <c r="A2687" s="9" t="n">
        <v>2684</v>
      </c>
      <c r="B2687" s="6" t="inlineStr">
        <is>
          <t>22/04</t>
        </is>
      </c>
      <c r="C2687" s="6" t="n">
        <v>19</v>
      </c>
      <c r="D2687" s="6" t="n">
        <v>0</v>
      </c>
      <c r="E2687" s="10">
        <f>IF(D2687=1, IF(OR(C2687&lt;10, C2687&gt;=15),1,0), IF(OR(C2687&lt;7, C2687&gt;=18),1,0))</f>
        <v/>
      </c>
      <c r="F2687" s="11" t="n">
        <v>0.893</v>
      </c>
      <c r="G2687" s="12">
        <f>0*8</f>
        <v/>
      </c>
      <c r="H2687" s="12">
        <f>F2687-G2687</f>
        <v/>
      </c>
      <c r="I2687" s="10">
        <f>IF(E2687=0,"Fora",IF(E2686=0,"Carg xar",IF(H2687&lt;0,IF(M2687&lt;0.9,"Carg FV","Stby"),IF(M2687&gt;P2687,"V2H",IF(M2687&lt;0.9,"Carg xar","Stby")))))</f>
        <v/>
      </c>
      <c r="J2687" s="12">
        <f>IF(OR(I2687="Carg FV",I2687="Carg xar"),MIN(IF(I2687="Carg FV",ABS(H2687),7.4),7.4,MAX(0,(0.9-M2687)*40)*0.95),0)</f>
        <v/>
      </c>
      <c r="K2687" s="12">
        <f>IF(I2687="V2H",MIN(MAX(0,H2687),7.4,MAX(0,(M2687-P2687)*40)*0.95),0)</f>
        <v/>
      </c>
      <c r="L2687" s="12">
        <f>IF(E2687=0,0,MAX(0,H2687-K2687))</f>
        <v/>
      </c>
      <c r="M2687" s="13">
        <f>M2686+J2686/40-IF(I2686="V2H",K2686/(0.95*40),0)-IF(E2687=0,IF(E2686=1,IF(D2687=1,30,40)*0.18/(2*40),0),0)-IF(E2687=1,IF(E2686=0,IF(D2687=1,30,40)*0.18/(2*40),0),0)</f>
        <v/>
      </c>
      <c r="N2687" s="14" t="n">
        <v>0.2</v>
      </c>
      <c r="O2687" s="15">
        <f>K2687*N2687</f>
        <v/>
      </c>
      <c r="P2687">
        <f>IF(E2687=0,0.3,IF(D2687=1,IF(C2687&gt;=Params!$B$13-3,IF(C2687&lt;Params!$B$13,Params!$B$20,0.3),0.3),IF(C2687&gt;=Params!$B$15-3,IF(C2687&lt;Params!$B$15,Params!$B$21,0.3),0.3)))</f>
        <v/>
      </c>
    </row>
    <row r="2688" ht="15" customHeight="1" s="1">
      <c r="A2688" s="9" t="n">
        <v>2685</v>
      </c>
      <c r="B2688" s="6" t="inlineStr">
        <is>
          <t>22/04</t>
        </is>
      </c>
      <c r="C2688" s="6" t="n">
        <v>20</v>
      </c>
      <c r="D2688" s="6" t="n">
        <v>0</v>
      </c>
      <c r="E2688" s="10">
        <f>IF(D2688=1, IF(OR(C2688&lt;10, C2688&gt;=15),1,0), IF(OR(C2688&lt;7, C2688&gt;=18),1,0))</f>
        <v/>
      </c>
      <c r="F2688" s="11" t="n">
        <v>1.582</v>
      </c>
      <c r="G2688" s="12">
        <f>0*8</f>
        <v/>
      </c>
      <c r="H2688" s="12">
        <f>F2688-G2688</f>
        <v/>
      </c>
      <c r="I2688" s="10">
        <f>IF(E2688=0,"Fora",IF(E2687=0,"Carg xar",IF(H2688&lt;0,IF(M2688&lt;0.9,"Carg FV","Stby"),IF(M2688&gt;P2688,"V2H",IF(M2688&lt;0.9,"Carg xar","Stby")))))</f>
        <v/>
      </c>
      <c r="J2688" s="12">
        <f>IF(OR(I2688="Carg FV",I2688="Carg xar"),MIN(IF(I2688="Carg FV",ABS(H2688),7.4),7.4,MAX(0,(0.9-M2688)*40)*0.95),0)</f>
        <v/>
      </c>
      <c r="K2688" s="12">
        <f>IF(I2688="V2H",MIN(MAX(0,H2688),7.4,MAX(0,(M2688-P2688)*40)*0.95),0)</f>
        <v/>
      </c>
      <c r="L2688" s="12">
        <f>IF(E2688=0,0,MAX(0,H2688-K2688))</f>
        <v/>
      </c>
      <c r="M2688" s="13">
        <f>M2687+J2687/40-IF(I2687="V2H",K2687/(0.95*40),0)-IF(E2688=0,IF(E2687=1,IF(D2688=1,30,40)*0.18/(2*40),0),0)-IF(E2688=1,IF(E2687=0,IF(D2688=1,30,40)*0.18/(2*40),0),0)</f>
        <v/>
      </c>
      <c r="N2688" s="14" t="n">
        <v>0.2</v>
      </c>
      <c r="O2688" s="15">
        <f>K2688*N2688</f>
        <v/>
      </c>
      <c r="P2688">
        <f>IF(E2688=0,0.3,IF(D2688=1,IF(C2688&gt;=Params!$B$13-3,IF(C2688&lt;Params!$B$13,Params!$B$20,0.3),0.3),IF(C2688&gt;=Params!$B$15-3,IF(C2688&lt;Params!$B$15,Params!$B$21,0.3),0.3)))</f>
        <v/>
      </c>
    </row>
    <row r="2689" ht="15" customHeight="1" s="1">
      <c r="A2689" s="9" t="n">
        <v>2686</v>
      </c>
      <c r="B2689" s="6" t="inlineStr">
        <is>
          <t>22/04</t>
        </is>
      </c>
      <c r="C2689" s="6" t="n">
        <v>21</v>
      </c>
      <c r="D2689" s="6" t="n">
        <v>0</v>
      </c>
      <c r="E2689" s="10">
        <f>IF(D2689=1, IF(OR(C2689&lt;10, C2689&gt;=15),1,0), IF(OR(C2689&lt;7, C2689&gt;=18),1,0))</f>
        <v/>
      </c>
      <c r="F2689" s="11" t="n">
        <v>2.783</v>
      </c>
      <c r="G2689" s="12">
        <f>0*8</f>
        <v/>
      </c>
      <c r="H2689" s="12">
        <f>F2689-G2689</f>
        <v/>
      </c>
      <c r="I2689" s="10">
        <f>IF(E2689=0,"Fora",IF(E2688=0,"Carg xar",IF(H2689&lt;0,IF(M2689&lt;0.9,"Carg FV","Stby"),IF(M2689&gt;P2689,"V2H",IF(M2689&lt;0.9,"Carg xar","Stby")))))</f>
        <v/>
      </c>
      <c r="J2689" s="12">
        <f>IF(OR(I2689="Carg FV",I2689="Carg xar"),MIN(IF(I2689="Carg FV",ABS(H2689),7.4),7.4,MAX(0,(0.9-M2689)*40)*0.95),0)</f>
        <v/>
      </c>
      <c r="K2689" s="12">
        <f>IF(I2689="V2H",MIN(MAX(0,H2689),7.4,MAX(0,(M2689-P2689)*40)*0.95),0)</f>
        <v/>
      </c>
      <c r="L2689" s="12">
        <f>IF(E2689=0,0,MAX(0,H2689-K2689))</f>
        <v/>
      </c>
      <c r="M2689" s="13">
        <f>M2688+J2688/40-IF(I2688="V2H",K2688/(0.95*40),0)-IF(E2689=0,IF(E2688=1,IF(D2689=1,30,40)*0.18/(2*40),0),0)-IF(E2689=1,IF(E2688=0,IF(D2689=1,30,40)*0.18/(2*40),0),0)</f>
        <v/>
      </c>
      <c r="N2689" s="14" t="n">
        <v>0.2</v>
      </c>
      <c r="O2689" s="15">
        <f>K2689*N2689</f>
        <v/>
      </c>
      <c r="P2689">
        <f>IF(E2689=0,0.3,IF(D2689=1,IF(C2689&gt;=Params!$B$13-3,IF(C2689&lt;Params!$B$13,Params!$B$20,0.3),0.3),IF(C2689&gt;=Params!$B$15-3,IF(C2689&lt;Params!$B$15,Params!$B$21,0.3),0.3)))</f>
        <v/>
      </c>
    </row>
    <row r="2690" ht="15" customHeight="1" s="1">
      <c r="A2690" s="9" t="n">
        <v>2687</v>
      </c>
      <c r="B2690" s="6" t="inlineStr">
        <is>
          <t>22/04</t>
        </is>
      </c>
      <c r="C2690" s="6" t="n">
        <v>22</v>
      </c>
      <c r="D2690" s="6" t="n">
        <v>0</v>
      </c>
      <c r="E2690" s="10">
        <f>IF(D2690=1, IF(OR(C2690&lt;10, C2690&gt;=15),1,0), IF(OR(C2690&lt;7, C2690&gt;=18),1,0))</f>
        <v/>
      </c>
      <c r="F2690" s="11" t="n">
        <v>1.816</v>
      </c>
      <c r="G2690" s="12">
        <f>0*8</f>
        <v/>
      </c>
      <c r="H2690" s="12">
        <f>F2690-G2690</f>
        <v/>
      </c>
      <c r="I2690" s="10">
        <f>IF(E2690=0,"Fora",IF(E2689=0,"Carg xar",IF(H2690&lt;0,IF(M2690&lt;0.9,"Carg FV","Stby"),IF(M2690&gt;P2690,"V2H",IF(M2690&lt;0.9,"Carg xar","Stby")))))</f>
        <v/>
      </c>
      <c r="J2690" s="12">
        <f>IF(OR(I2690="Carg FV",I2690="Carg xar"),MIN(IF(I2690="Carg FV",ABS(H2690),7.4),7.4,MAX(0,(0.9-M2690)*40)*0.95),0)</f>
        <v/>
      </c>
      <c r="K2690" s="12">
        <f>IF(I2690="V2H",MIN(MAX(0,H2690),7.4,MAX(0,(M2690-P2690)*40)*0.95),0)</f>
        <v/>
      </c>
      <c r="L2690" s="12">
        <f>IF(E2690=0,0,MAX(0,H2690-K2690))</f>
        <v/>
      </c>
      <c r="M2690" s="13">
        <f>M2689+J2689/40-IF(I2689="V2H",K2689/(0.95*40),0)-IF(E2690=0,IF(E2689=1,IF(D2690=1,30,40)*0.18/(2*40),0),0)-IF(E2690=1,IF(E2689=0,IF(D2690=1,30,40)*0.18/(2*40),0),0)</f>
        <v/>
      </c>
      <c r="N2690" s="14" t="n">
        <v>0.15</v>
      </c>
      <c r="O2690" s="15">
        <f>K2690*N2690</f>
        <v/>
      </c>
      <c r="P2690">
        <f>IF(E2690=0,0.3,IF(D2690=1,IF(C2690&gt;=Params!$B$13-3,IF(C2690&lt;Params!$B$13,Params!$B$20,0.3),0.3),IF(C2690&gt;=Params!$B$15-3,IF(C2690&lt;Params!$B$15,Params!$B$21,0.3),0.3)))</f>
        <v/>
      </c>
    </row>
    <row r="2691" ht="15" customHeight="1" s="1">
      <c r="A2691" s="9" t="n">
        <v>2688</v>
      </c>
      <c r="B2691" s="6" t="inlineStr">
        <is>
          <t>22/04</t>
        </is>
      </c>
      <c r="C2691" s="6" t="n">
        <v>23</v>
      </c>
      <c r="D2691" s="6" t="n">
        <v>0</v>
      </c>
      <c r="E2691" s="10">
        <f>IF(D2691=1, IF(OR(C2691&lt;10, C2691&gt;=15),1,0), IF(OR(C2691&lt;7, C2691&gt;=18),1,0))</f>
        <v/>
      </c>
      <c r="F2691" s="11" t="n">
        <v>1.55</v>
      </c>
      <c r="G2691" s="12">
        <f>0*8</f>
        <v/>
      </c>
      <c r="H2691" s="12">
        <f>F2691-G2691</f>
        <v/>
      </c>
      <c r="I2691" s="10">
        <f>IF(E2691=0,"Fora",IF(E2690=0,"Carg xar",IF(H2691&lt;0,IF(M2691&lt;0.9,"Carg FV","Stby"),IF(M2691&gt;P2691,"V2H",IF(M2691&lt;0.9,"Carg xar","Stby")))))</f>
        <v/>
      </c>
      <c r="J2691" s="12">
        <f>IF(OR(I2691="Carg FV",I2691="Carg xar"),MIN(IF(I2691="Carg FV",ABS(H2691),7.4),7.4,MAX(0,(0.9-M2691)*40)*0.95),0)</f>
        <v/>
      </c>
      <c r="K2691" s="12">
        <f>IF(I2691="V2H",MIN(MAX(0,H2691),7.4,MAX(0,(M2691-P2691)*40)*0.95),0)</f>
        <v/>
      </c>
      <c r="L2691" s="12">
        <f>IF(E2691=0,0,MAX(0,H2691-K2691))</f>
        <v/>
      </c>
      <c r="M2691" s="13">
        <f>M2690+J2690/40-IF(I2690="V2H",K2690/(0.95*40),0)-IF(E2691=0,IF(E2690=1,IF(D2691=1,30,40)*0.18/(2*40),0),0)-IF(E2691=1,IF(E2690=0,IF(D2691=1,30,40)*0.18/(2*40),0),0)</f>
        <v/>
      </c>
      <c r="N2691" s="14" t="n">
        <v>0.15</v>
      </c>
      <c r="O2691" s="15">
        <f>K2691*N2691</f>
        <v/>
      </c>
      <c r="P2691">
        <f>IF(E2691=0,0.3,IF(D2691=1,IF(C2691&gt;=Params!$B$13-3,IF(C2691&lt;Params!$B$13,Params!$B$20,0.3),0.3),IF(C2691&gt;=Params!$B$15-3,IF(C2691&lt;Params!$B$15,Params!$B$21,0.3),0.3)))</f>
        <v/>
      </c>
    </row>
    <row r="2692" ht="15" customHeight="1" s="1">
      <c r="A2692" s="9" t="n">
        <v>2689</v>
      </c>
      <c r="B2692" s="6" t="inlineStr">
        <is>
          <t>23/04</t>
        </is>
      </c>
      <c r="C2692" s="6" t="n">
        <v>0</v>
      </c>
      <c r="D2692" s="6" t="n">
        <v>0</v>
      </c>
      <c r="E2692" s="10">
        <f>IF(D2692=1, IF(OR(C2692&lt;10, C2692&gt;=15),1,0), IF(OR(C2692&lt;7, C2692&gt;=18),1,0))</f>
        <v/>
      </c>
      <c r="F2692" s="11" t="n">
        <v>1.275</v>
      </c>
      <c r="G2692" s="12">
        <f>0*8</f>
        <v/>
      </c>
      <c r="H2692" s="12">
        <f>F2692-G2692</f>
        <v/>
      </c>
      <c r="I2692" s="10">
        <f>IF(E2692=0,"Fora",IF(E2691=0,"Carg xar",IF(H2692&lt;0,IF(M2692&lt;0.9,"Carg FV","Stby"),IF(M2692&gt;P2692,"V2H",IF(M2692&lt;0.9,"Carg xar","Stby")))))</f>
        <v/>
      </c>
      <c r="J2692" s="12">
        <f>IF(OR(I2692="Carg FV",I2692="Carg xar"),MIN(IF(I2692="Carg FV",ABS(H2692),7.4),7.4,MAX(0,(0.9-M2692)*40)*0.95),0)</f>
        <v/>
      </c>
      <c r="K2692" s="12">
        <f>IF(I2692="V2H",MIN(MAX(0,H2692),7.4,MAX(0,(M2692-P2692)*40)*0.95),0)</f>
        <v/>
      </c>
      <c r="L2692" s="12">
        <f>IF(E2692=0,0,MAX(0,H2692-K2692))</f>
        <v/>
      </c>
      <c r="M2692" s="13">
        <f>M2691+J2691/40-IF(I2691="V2H",K2691/(0.95*40),0)-IF(E2692=0,IF(E2691=1,IF(D2692=1,30,40)*0.18/(2*40),0),0)-IF(E2692=1,IF(E2691=0,IF(D2692=1,30,40)*0.18/(2*40),0),0)</f>
        <v/>
      </c>
      <c r="N2692" s="14" t="n">
        <v>0.09</v>
      </c>
      <c r="O2692" s="15">
        <f>K2692*N2692</f>
        <v/>
      </c>
      <c r="P2692">
        <f>IF(E2692=0,0.3,IF(D2692=1,IF(C2692&gt;=Params!$B$13-3,IF(C2692&lt;Params!$B$13,Params!$B$20,0.3),0.3),IF(C2692&gt;=Params!$B$15-3,IF(C2692&lt;Params!$B$15,Params!$B$21,0.3),0.3)))</f>
        <v/>
      </c>
    </row>
    <row r="2693" ht="15" customHeight="1" s="1">
      <c r="A2693" s="9" t="n">
        <v>2690</v>
      </c>
      <c r="B2693" s="6" t="inlineStr">
        <is>
          <t>23/04</t>
        </is>
      </c>
      <c r="C2693" s="6" t="n">
        <v>1</v>
      </c>
      <c r="D2693" s="6" t="n">
        <v>0</v>
      </c>
      <c r="E2693" s="10">
        <f>IF(D2693=1, IF(OR(C2693&lt;10, C2693&gt;=15),1,0), IF(OR(C2693&lt;7, C2693&gt;=18),1,0))</f>
        <v/>
      </c>
      <c r="F2693" s="11" t="n">
        <v>0.952</v>
      </c>
      <c r="G2693" s="12">
        <f>0*8</f>
        <v/>
      </c>
      <c r="H2693" s="12">
        <f>F2693-G2693</f>
        <v/>
      </c>
      <c r="I2693" s="10">
        <f>IF(E2693=0,"Fora",IF(E2692=0,"Carg xar",IF(H2693&lt;0,IF(M2693&lt;0.9,"Carg FV","Stby"),IF(M2693&gt;P2693,"V2H",IF(M2693&lt;0.9,"Carg xar","Stby")))))</f>
        <v/>
      </c>
      <c r="J2693" s="12">
        <f>IF(OR(I2693="Carg FV",I2693="Carg xar"),MIN(IF(I2693="Carg FV",ABS(H2693),7.4),7.4,MAX(0,(0.9-M2693)*40)*0.95),0)</f>
        <v/>
      </c>
      <c r="K2693" s="12">
        <f>IF(I2693="V2H",MIN(MAX(0,H2693),7.4,MAX(0,(M2693-P2693)*40)*0.95),0)</f>
        <v/>
      </c>
      <c r="L2693" s="12">
        <f>IF(E2693=0,0,MAX(0,H2693-K2693))</f>
        <v/>
      </c>
      <c r="M2693" s="13">
        <f>M2692+J2692/40-IF(I2692="V2H",K2692/(0.95*40),0)-IF(E2693=0,IF(E2692=1,IF(D2693=1,30,40)*0.18/(2*40),0),0)-IF(E2693=1,IF(E2692=0,IF(D2693=1,30,40)*0.18/(2*40),0),0)</f>
        <v/>
      </c>
      <c r="N2693" s="14" t="n">
        <v>0.09</v>
      </c>
      <c r="O2693" s="15">
        <f>K2693*N2693</f>
        <v/>
      </c>
      <c r="P2693">
        <f>IF(E2693=0,0.3,IF(D2693=1,IF(C2693&gt;=Params!$B$13-3,IF(C2693&lt;Params!$B$13,Params!$B$20,0.3),0.3),IF(C2693&gt;=Params!$B$15-3,IF(C2693&lt;Params!$B$15,Params!$B$21,0.3),0.3)))</f>
        <v/>
      </c>
    </row>
    <row r="2694" ht="15" customHeight="1" s="1">
      <c r="A2694" s="9" t="n">
        <v>2691</v>
      </c>
      <c r="B2694" s="6" t="inlineStr">
        <is>
          <t>23/04</t>
        </is>
      </c>
      <c r="C2694" s="6" t="n">
        <v>2</v>
      </c>
      <c r="D2694" s="6" t="n">
        <v>0</v>
      </c>
      <c r="E2694" s="10">
        <f>IF(D2694=1, IF(OR(C2694&lt;10, C2694&gt;=15),1,0), IF(OR(C2694&lt;7, C2694&gt;=18),1,0))</f>
        <v/>
      </c>
      <c r="F2694" s="11" t="n">
        <v>1.243</v>
      </c>
      <c r="G2694" s="12">
        <f>0*8</f>
        <v/>
      </c>
      <c r="H2694" s="12">
        <f>F2694-G2694</f>
        <v/>
      </c>
      <c r="I2694" s="10">
        <f>IF(E2694=0,"Fora",IF(E2693=0,"Carg xar",IF(H2694&lt;0,IF(M2694&lt;0.9,"Carg FV","Stby"),IF(M2694&gt;P2694,"V2H",IF(M2694&lt;0.9,"Carg xar","Stby")))))</f>
        <v/>
      </c>
      <c r="J2694" s="12">
        <f>IF(OR(I2694="Carg FV",I2694="Carg xar"),MIN(IF(I2694="Carg FV",ABS(H2694),7.4),7.4,MAX(0,(0.9-M2694)*40)*0.95),0)</f>
        <v/>
      </c>
      <c r="K2694" s="12">
        <f>IF(I2694="V2H",MIN(MAX(0,H2694),7.4,MAX(0,(M2694-P2694)*40)*0.95),0)</f>
        <v/>
      </c>
      <c r="L2694" s="12">
        <f>IF(E2694=0,0,MAX(0,H2694-K2694))</f>
        <v/>
      </c>
      <c r="M2694" s="13">
        <f>M2693+J2693/40-IF(I2693="V2H",K2693/(0.95*40),0)-IF(E2694=0,IF(E2693=1,IF(D2694=1,30,40)*0.18/(2*40),0),0)-IF(E2694=1,IF(E2693=0,IF(D2694=1,30,40)*0.18/(2*40),0),0)</f>
        <v/>
      </c>
      <c r="N2694" s="14" t="n">
        <v>0.09</v>
      </c>
      <c r="O2694" s="15">
        <f>K2694*N2694</f>
        <v/>
      </c>
      <c r="P2694">
        <f>IF(E2694=0,0.3,IF(D2694=1,IF(C2694&gt;=Params!$B$13-3,IF(C2694&lt;Params!$B$13,Params!$B$20,0.3),0.3),IF(C2694&gt;=Params!$B$15-3,IF(C2694&lt;Params!$B$15,Params!$B$21,0.3),0.3)))</f>
        <v/>
      </c>
    </row>
    <row r="2695" ht="15" customHeight="1" s="1">
      <c r="A2695" s="9" t="n">
        <v>2692</v>
      </c>
      <c r="B2695" s="6" t="inlineStr">
        <is>
          <t>23/04</t>
        </is>
      </c>
      <c r="C2695" s="6" t="n">
        <v>3</v>
      </c>
      <c r="D2695" s="6" t="n">
        <v>0</v>
      </c>
      <c r="E2695" s="10">
        <f>IF(D2695=1, IF(OR(C2695&lt;10, C2695&gt;=15),1,0), IF(OR(C2695&lt;7, C2695&gt;=18),1,0))</f>
        <v/>
      </c>
      <c r="F2695" s="11" t="n">
        <v>0.9419999999999999</v>
      </c>
      <c r="G2695" s="12">
        <f>0*8</f>
        <v/>
      </c>
      <c r="H2695" s="12">
        <f>F2695-G2695</f>
        <v/>
      </c>
      <c r="I2695" s="10">
        <f>IF(E2695=0,"Fora",IF(E2694=0,"Carg xar",IF(H2695&lt;0,IF(M2695&lt;0.9,"Carg FV","Stby"),IF(M2695&gt;P2695,"V2H",IF(M2695&lt;0.9,"Carg xar","Stby")))))</f>
        <v/>
      </c>
      <c r="J2695" s="12">
        <f>IF(OR(I2695="Carg FV",I2695="Carg xar"),MIN(IF(I2695="Carg FV",ABS(H2695),7.4),7.4,MAX(0,(0.9-M2695)*40)*0.95),0)</f>
        <v/>
      </c>
      <c r="K2695" s="12">
        <f>IF(I2695="V2H",MIN(MAX(0,H2695),7.4,MAX(0,(M2695-P2695)*40)*0.95),0)</f>
        <v/>
      </c>
      <c r="L2695" s="12">
        <f>IF(E2695=0,0,MAX(0,H2695-K2695))</f>
        <v/>
      </c>
      <c r="M2695" s="13">
        <f>M2694+J2694/40-IF(I2694="V2H",K2694/(0.95*40),0)-IF(E2695=0,IF(E2694=1,IF(D2695=1,30,40)*0.18/(2*40),0),0)-IF(E2695=1,IF(E2694=0,IF(D2695=1,30,40)*0.18/(2*40),0),0)</f>
        <v/>
      </c>
      <c r="N2695" s="14" t="n">
        <v>0.09</v>
      </c>
      <c r="O2695" s="15">
        <f>K2695*N2695</f>
        <v/>
      </c>
      <c r="P2695">
        <f>IF(E2695=0,0.3,IF(D2695=1,IF(C2695&gt;=Params!$B$13-3,IF(C2695&lt;Params!$B$13,Params!$B$20,0.3),0.3),IF(C2695&gt;=Params!$B$15-3,IF(C2695&lt;Params!$B$15,Params!$B$21,0.3),0.3)))</f>
        <v/>
      </c>
    </row>
    <row r="2696" ht="15" customHeight="1" s="1">
      <c r="A2696" s="9" t="n">
        <v>2693</v>
      </c>
      <c r="B2696" s="6" t="inlineStr">
        <is>
          <t>23/04</t>
        </is>
      </c>
      <c r="C2696" s="6" t="n">
        <v>4</v>
      </c>
      <c r="D2696" s="6" t="n">
        <v>0</v>
      </c>
      <c r="E2696" s="10">
        <f>IF(D2696=1, IF(OR(C2696&lt;10, C2696&gt;=15),1,0), IF(OR(C2696&lt;7, C2696&gt;=18),1,0))</f>
        <v/>
      </c>
      <c r="F2696" s="11" t="n">
        <v>1.14</v>
      </c>
      <c r="G2696" s="12">
        <f>0*8</f>
        <v/>
      </c>
      <c r="H2696" s="12">
        <f>F2696-G2696</f>
        <v/>
      </c>
      <c r="I2696" s="10">
        <f>IF(E2696=0,"Fora",IF(E2695=0,"Carg xar",IF(H2696&lt;0,IF(M2696&lt;0.9,"Carg FV","Stby"),IF(M2696&gt;P2696,"V2H",IF(M2696&lt;0.9,"Carg xar","Stby")))))</f>
        <v/>
      </c>
      <c r="J2696" s="12">
        <f>IF(OR(I2696="Carg FV",I2696="Carg xar"),MIN(IF(I2696="Carg FV",ABS(H2696),7.4),7.4,MAX(0,(0.9-M2696)*40)*0.95),0)</f>
        <v/>
      </c>
      <c r="K2696" s="12">
        <f>IF(I2696="V2H",MIN(MAX(0,H2696),7.4,MAX(0,(M2696-P2696)*40)*0.95),0)</f>
        <v/>
      </c>
      <c r="L2696" s="12">
        <f>IF(E2696=0,0,MAX(0,H2696-K2696))</f>
        <v/>
      </c>
      <c r="M2696" s="13">
        <f>M2695+J2695/40-IF(I2695="V2H",K2695/(0.95*40),0)-IF(E2696=0,IF(E2695=1,IF(D2696=1,30,40)*0.18/(2*40),0),0)-IF(E2696=1,IF(E2695=0,IF(D2696=1,30,40)*0.18/(2*40),0),0)</f>
        <v/>
      </c>
      <c r="N2696" s="14" t="n">
        <v>0.09</v>
      </c>
      <c r="O2696" s="15">
        <f>K2696*N2696</f>
        <v/>
      </c>
      <c r="P2696">
        <f>IF(E2696=0,0.3,IF(D2696=1,IF(C2696&gt;=Params!$B$13-3,IF(C2696&lt;Params!$B$13,Params!$B$20,0.3),0.3),IF(C2696&gt;=Params!$B$15-3,IF(C2696&lt;Params!$B$15,Params!$B$21,0.3),0.3)))</f>
        <v/>
      </c>
    </row>
    <row r="2697" ht="15" customHeight="1" s="1">
      <c r="A2697" s="9" t="n">
        <v>2694</v>
      </c>
      <c r="B2697" s="6" t="inlineStr">
        <is>
          <t>23/04</t>
        </is>
      </c>
      <c r="C2697" s="6" t="n">
        <v>5</v>
      </c>
      <c r="D2697" s="6" t="n">
        <v>0</v>
      </c>
      <c r="E2697" s="10">
        <f>IF(D2697=1, IF(OR(C2697&lt;10, C2697&gt;=15),1,0), IF(OR(C2697&lt;7, C2697&gt;=18),1,0))</f>
        <v/>
      </c>
      <c r="F2697" s="11" t="n">
        <v>1.185</v>
      </c>
      <c r="G2697" s="12">
        <f>0*8</f>
        <v/>
      </c>
      <c r="H2697" s="12">
        <f>F2697-G2697</f>
        <v/>
      </c>
      <c r="I2697" s="10">
        <f>IF(E2697=0,"Fora",IF(E2696=0,"Carg xar",IF(H2697&lt;0,IF(M2697&lt;0.9,"Carg FV","Stby"),IF(M2697&gt;P2697,"V2H",IF(M2697&lt;0.9,"Carg xar","Stby")))))</f>
        <v/>
      </c>
      <c r="J2697" s="12">
        <f>IF(OR(I2697="Carg FV",I2697="Carg xar"),MIN(IF(I2697="Carg FV",ABS(H2697),7.4),7.4,MAX(0,(0.9-M2697)*40)*0.95),0)</f>
        <v/>
      </c>
      <c r="K2697" s="12">
        <f>IF(I2697="V2H",MIN(MAX(0,H2697),7.4,MAX(0,(M2697-P2697)*40)*0.95),0)</f>
        <v/>
      </c>
      <c r="L2697" s="12">
        <f>IF(E2697=0,0,MAX(0,H2697-K2697))</f>
        <v/>
      </c>
      <c r="M2697" s="13">
        <f>M2696+J2696/40-IF(I2696="V2H",K2696/(0.95*40),0)-IF(E2697=0,IF(E2696=1,IF(D2697=1,30,40)*0.18/(2*40),0),0)-IF(E2697=1,IF(E2696=0,IF(D2697=1,30,40)*0.18/(2*40),0),0)</f>
        <v/>
      </c>
      <c r="N2697" s="14" t="n">
        <v>0.09</v>
      </c>
      <c r="O2697" s="15">
        <f>K2697*N2697</f>
        <v/>
      </c>
      <c r="P2697">
        <f>IF(E2697=0,0.3,IF(D2697=1,IF(C2697&gt;=Params!$B$13-3,IF(C2697&lt;Params!$B$13,Params!$B$20,0.3),0.3),IF(C2697&gt;=Params!$B$15-3,IF(C2697&lt;Params!$B$15,Params!$B$21,0.3),0.3)))</f>
        <v/>
      </c>
    </row>
    <row r="2698" ht="15" customHeight="1" s="1">
      <c r="A2698" s="9" t="n">
        <v>2695</v>
      </c>
      <c r="B2698" s="6" t="inlineStr">
        <is>
          <t>23/04</t>
        </is>
      </c>
      <c r="C2698" s="6" t="n">
        <v>6</v>
      </c>
      <c r="D2698" s="6" t="n">
        <v>0</v>
      </c>
      <c r="E2698" s="10">
        <f>IF(D2698=1, IF(OR(C2698&lt;10, C2698&gt;=15),1,0), IF(OR(C2698&lt;7, C2698&gt;=18),1,0))</f>
        <v/>
      </c>
      <c r="F2698" s="11" t="n">
        <v>1.131</v>
      </c>
      <c r="G2698" s="12">
        <f>0*8</f>
        <v/>
      </c>
      <c r="H2698" s="12">
        <f>F2698-G2698</f>
        <v/>
      </c>
      <c r="I2698" s="10">
        <f>IF(E2698=0,"Fora",IF(E2697=0,"Carg xar",IF(H2698&lt;0,IF(M2698&lt;0.9,"Carg FV","Stby"),IF(M2698&gt;P2698,"V2H",IF(M2698&lt;0.9,"Carg xar","Stby")))))</f>
        <v/>
      </c>
      <c r="J2698" s="12">
        <f>IF(OR(I2698="Carg FV",I2698="Carg xar"),MIN(IF(I2698="Carg FV",ABS(H2698),7.4),7.4,MAX(0,(0.9-M2698)*40)*0.95),0)</f>
        <v/>
      </c>
      <c r="K2698" s="12">
        <f>IF(I2698="V2H",MIN(MAX(0,H2698),7.4,MAX(0,(M2698-P2698)*40)*0.95),0)</f>
        <v/>
      </c>
      <c r="L2698" s="12">
        <f>IF(E2698=0,0,MAX(0,H2698-K2698))</f>
        <v/>
      </c>
      <c r="M2698" s="13">
        <f>M2697+J2697/40-IF(I2697="V2H",K2697/(0.95*40),0)-IF(E2698=0,IF(E2697=1,IF(D2698=1,30,40)*0.18/(2*40),0),0)-IF(E2698=1,IF(E2697=0,IF(D2698=1,30,40)*0.18/(2*40),0),0)</f>
        <v/>
      </c>
      <c r="N2698" s="14" t="n">
        <v>0.09</v>
      </c>
      <c r="O2698" s="15">
        <f>K2698*N2698</f>
        <v/>
      </c>
      <c r="P2698">
        <f>IF(E2698=0,0.3,IF(D2698=1,IF(C2698&gt;=Params!$B$13-3,IF(C2698&lt;Params!$B$13,Params!$B$20,0.3),0.3),IF(C2698&gt;=Params!$B$15-3,IF(C2698&lt;Params!$B$15,Params!$B$21,0.3),0.3)))</f>
        <v/>
      </c>
    </row>
    <row r="2699" ht="15" customHeight="1" s="1">
      <c r="A2699" s="9" t="n">
        <v>2696</v>
      </c>
      <c r="B2699" s="6" t="inlineStr">
        <is>
          <t>23/04</t>
        </is>
      </c>
      <c r="C2699" s="6" t="n">
        <v>7</v>
      </c>
      <c r="D2699" s="6" t="n">
        <v>0</v>
      </c>
      <c r="E2699" s="10">
        <f>IF(D2699=1, IF(OR(C2699&lt;10, C2699&gt;=15),1,0), IF(OR(C2699&lt;7, C2699&gt;=18),1,0))</f>
        <v/>
      </c>
      <c r="F2699" s="11" t="n">
        <v>1.542</v>
      </c>
      <c r="G2699" s="12">
        <f>0.08*8</f>
        <v/>
      </c>
      <c r="H2699" s="12">
        <f>F2699-G2699</f>
        <v/>
      </c>
      <c r="I2699" s="10">
        <f>IF(E2699=0,"Fora",IF(E2698=0,"Carg xar",IF(H2699&lt;0,IF(M2699&lt;0.9,"Carg FV","Stby"),IF(M2699&gt;P2699,"V2H",IF(M2699&lt;0.9,"Carg xar","Stby")))))</f>
        <v/>
      </c>
      <c r="J2699" s="12">
        <f>IF(OR(I2699="Carg FV",I2699="Carg xar"),MIN(IF(I2699="Carg FV",ABS(H2699),7.4),7.4,MAX(0,(0.9-M2699)*40)*0.95),0)</f>
        <v/>
      </c>
      <c r="K2699" s="12">
        <f>IF(I2699="V2H",MIN(MAX(0,H2699),7.4,MAX(0,(M2699-P2699)*40)*0.95),0)</f>
        <v/>
      </c>
      <c r="L2699" s="12">
        <f>IF(E2699=0,0,MAX(0,H2699-K2699))</f>
        <v/>
      </c>
      <c r="M2699" s="13">
        <f>M2698+J2698/40-IF(I2698="V2H",K2698/(0.95*40),0)-IF(E2699=0,IF(E2698=1,IF(D2699=1,30,40)*0.18/(2*40),0),0)-IF(E2699=1,IF(E2698=0,IF(D2699=1,30,40)*0.18/(2*40),0),0)</f>
        <v/>
      </c>
      <c r="N2699" s="14" t="n">
        <v>0.09</v>
      </c>
      <c r="O2699" s="15">
        <f>K2699*N2699</f>
        <v/>
      </c>
      <c r="P2699">
        <f>IF(E2699=0,0.3,IF(D2699=1,IF(C2699&gt;=Params!$B$13-3,IF(C2699&lt;Params!$B$13,Params!$B$20,0.3),0.3),IF(C2699&gt;=Params!$B$15-3,IF(C2699&lt;Params!$B$15,Params!$B$21,0.3),0.3)))</f>
        <v/>
      </c>
    </row>
    <row r="2700" ht="15" customHeight="1" s="1">
      <c r="A2700" s="9" t="n">
        <v>2697</v>
      </c>
      <c r="B2700" s="6" t="inlineStr">
        <is>
          <t>23/04</t>
        </is>
      </c>
      <c r="C2700" s="6" t="n">
        <v>8</v>
      </c>
      <c r="D2700" s="6" t="n">
        <v>0</v>
      </c>
      <c r="E2700" s="10">
        <f>IF(D2700=1, IF(OR(C2700&lt;10, C2700&gt;=15),1,0), IF(OR(C2700&lt;7, C2700&gt;=18),1,0))</f>
        <v/>
      </c>
      <c r="F2700" s="11" t="n">
        <v>2.728</v>
      </c>
      <c r="G2700" s="12">
        <f>0.22*8</f>
        <v/>
      </c>
      <c r="H2700" s="12">
        <f>F2700-G2700</f>
        <v/>
      </c>
      <c r="I2700" s="10">
        <f>IF(E2700=0,"Fora",IF(E2699=0,"Carg xar",IF(H2700&lt;0,IF(M2700&lt;0.9,"Carg FV","Stby"),IF(M2700&gt;P2700,"V2H",IF(M2700&lt;0.9,"Carg xar","Stby")))))</f>
        <v/>
      </c>
      <c r="J2700" s="12">
        <f>IF(OR(I2700="Carg FV",I2700="Carg xar"),MIN(IF(I2700="Carg FV",ABS(H2700),7.4),7.4,MAX(0,(0.9-M2700)*40)*0.95),0)</f>
        <v/>
      </c>
      <c r="K2700" s="12">
        <f>IF(I2700="V2H",MIN(MAX(0,H2700),7.4,MAX(0,(M2700-P2700)*40)*0.95),0)</f>
        <v/>
      </c>
      <c r="L2700" s="12">
        <f>IF(E2700=0,0,MAX(0,H2700-K2700))</f>
        <v/>
      </c>
      <c r="M2700" s="13">
        <f>M2699+J2699/40-IF(I2699="V2H",K2699/(0.95*40),0)-IF(E2700=0,IF(E2699=1,IF(D2700=1,30,40)*0.18/(2*40),0),0)-IF(E2700=1,IF(E2699=0,IF(D2700=1,30,40)*0.18/(2*40),0),0)</f>
        <v/>
      </c>
      <c r="N2700" s="14" t="n">
        <v>0.15</v>
      </c>
      <c r="O2700" s="15">
        <f>K2700*N2700</f>
        <v/>
      </c>
      <c r="P2700">
        <f>IF(E2700=0,0.3,IF(D2700=1,IF(C2700&gt;=Params!$B$13-3,IF(C2700&lt;Params!$B$13,Params!$B$20,0.3),0.3),IF(C2700&gt;=Params!$B$15-3,IF(C2700&lt;Params!$B$15,Params!$B$21,0.3),0.3)))</f>
        <v/>
      </c>
    </row>
    <row r="2701" ht="15" customHeight="1" s="1">
      <c r="A2701" s="9" t="n">
        <v>2698</v>
      </c>
      <c r="B2701" s="6" t="inlineStr">
        <is>
          <t>23/04</t>
        </is>
      </c>
      <c r="C2701" s="6" t="n">
        <v>9</v>
      </c>
      <c r="D2701" s="6" t="n">
        <v>0</v>
      </c>
      <c r="E2701" s="10">
        <f>IF(D2701=1, IF(OR(C2701&lt;10, C2701&gt;=15),1,0), IF(OR(C2701&lt;7, C2701&gt;=18),1,0))</f>
        <v/>
      </c>
      <c r="F2701" s="11" t="n">
        <v>0.267</v>
      </c>
      <c r="G2701" s="12">
        <f>0.42*8</f>
        <v/>
      </c>
      <c r="H2701" s="12">
        <f>F2701-G2701</f>
        <v/>
      </c>
      <c r="I2701" s="10">
        <f>IF(E2701=0,"Fora",IF(E2700=0,"Carg xar",IF(H2701&lt;0,IF(M2701&lt;0.9,"Carg FV","Stby"),IF(M2701&gt;P2701,"V2H",IF(M2701&lt;0.9,"Carg xar","Stby")))))</f>
        <v/>
      </c>
      <c r="J2701" s="12">
        <f>IF(OR(I2701="Carg FV",I2701="Carg xar"),MIN(IF(I2701="Carg FV",ABS(H2701),7.4),7.4,MAX(0,(0.9-M2701)*40)*0.95),0)</f>
        <v/>
      </c>
      <c r="K2701" s="12">
        <f>IF(I2701="V2H",MIN(MAX(0,H2701),7.4,MAX(0,(M2701-P2701)*40)*0.95),0)</f>
        <v/>
      </c>
      <c r="L2701" s="12">
        <f>IF(E2701=0,0,MAX(0,H2701-K2701))</f>
        <v/>
      </c>
      <c r="M2701" s="13">
        <f>M2700+J2700/40-IF(I2700="V2H",K2700/(0.95*40),0)-IF(E2701=0,IF(E2700=1,IF(D2701=1,30,40)*0.18/(2*40),0),0)-IF(E2701=1,IF(E2700=0,IF(D2701=1,30,40)*0.18/(2*40),0),0)</f>
        <v/>
      </c>
      <c r="N2701" s="14" t="n">
        <v>0.15</v>
      </c>
      <c r="O2701" s="15">
        <f>K2701*N2701</f>
        <v/>
      </c>
      <c r="P2701">
        <f>IF(E2701=0,0.3,IF(D2701=1,IF(C2701&gt;=Params!$B$13-3,IF(C2701&lt;Params!$B$13,Params!$B$20,0.3),0.3),IF(C2701&gt;=Params!$B$15-3,IF(C2701&lt;Params!$B$15,Params!$B$21,0.3),0.3)))</f>
        <v/>
      </c>
    </row>
    <row r="2702" ht="15" customHeight="1" s="1">
      <c r="A2702" s="9" t="n">
        <v>2699</v>
      </c>
      <c r="B2702" s="6" t="inlineStr">
        <is>
          <t>23/04</t>
        </is>
      </c>
      <c r="C2702" s="6" t="n">
        <v>10</v>
      </c>
      <c r="D2702" s="6" t="n">
        <v>0</v>
      </c>
      <c r="E2702" s="10">
        <f>IF(D2702=1, IF(OR(C2702&lt;10, C2702&gt;=15),1,0), IF(OR(C2702&lt;7, C2702&gt;=18),1,0))</f>
        <v/>
      </c>
      <c r="F2702" s="11" t="n">
        <v>0</v>
      </c>
      <c r="G2702" s="12">
        <f>0.62*8</f>
        <v/>
      </c>
      <c r="H2702" s="12">
        <f>F2702-G2702</f>
        <v/>
      </c>
      <c r="I2702" s="10">
        <f>IF(E2702=0,"Fora",IF(E2701=0,"Carg xar",IF(H2702&lt;0,IF(M2702&lt;0.9,"Carg FV","Stby"),IF(M2702&gt;P2702,"V2H",IF(M2702&lt;0.9,"Carg xar","Stby")))))</f>
        <v/>
      </c>
      <c r="J2702" s="12">
        <f>IF(OR(I2702="Carg FV",I2702="Carg xar"),MIN(IF(I2702="Carg FV",ABS(H2702),7.4),7.4,MAX(0,(0.9-M2702)*40)*0.95),0)</f>
        <v/>
      </c>
      <c r="K2702" s="12">
        <f>IF(I2702="V2H",MIN(MAX(0,H2702),7.4,MAX(0,(M2702-P2702)*40)*0.95),0)</f>
        <v/>
      </c>
      <c r="L2702" s="12">
        <f>IF(E2702=0,0,MAX(0,H2702-K2702))</f>
        <v/>
      </c>
      <c r="M2702" s="13">
        <f>M2701+J2701/40-IF(I2701="V2H",K2701/(0.95*40),0)-IF(E2702=0,IF(E2701=1,IF(D2702=1,30,40)*0.18/(2*40),0),0)-IF(E2702=1,IF(E2701=0,IF(D2702=1,30,40)*0.18/(2*40),0),0)</f>
        <v/>
      </c>
      <c r="N2702" s="14" t="n">
        <v>0.2</v>
      </c>
      <c r="O2702" s="15">
        <f>K2702*N2702</f>
        <v/>
      </c>
      <c r="P2702">
        <f>IF(E2702=0,0.3,IF(D2702=1,IF(C2702&gt;=Params!$B$13-3,IF(C2702&lt;Params!$B$13,Params!$B$20,0.3),0.3),IF(C2702&gt;=Params!$B$15-3,IF(C2702&lt;Params!$B$15,Params!$B$21,0.3),0.3)))</f>
        <v/>
      </c>
    </row>
    <row r="2703" ht="15" customHeight="1" s="1">
      <c r="A2703" s="9" t="n">
        <v>2700</v>
      </c>
      <c r="B2703" s="6" t="inlineStr">
        <is>
          <t>23/04</t>
        </is>
      </c>
      <c r="C2703" s="6" t="n">
        <v>11</v>
      </c>
      <c r="D2703" s="6" t="n">
        <v>0</v>
      </c>
      <c r="E2703" s="10">
        <f>IF(D2703=1, IF(OR(C2703&lt;10, C2703&gt;=15),1,0), IF(OR(C2703&lt;7, C2703&gt;=18),1,0))</f>
        <v/>
      </c>
      <c r="F2703" s="11" t="n">
        <v>0</v>
      </c>
      <c r="G2703" s="12">
        <f>0.78*8</f>
        <v/>
      </c>
      <c r="H2703" s="12">
        <f>F2703-G2703</f>
        <v/>
      </c>
      <c r="I2703" s="10">
        <f>IF(E2703=0,"Fora",IF(E2702=0,"Carg xar",IF(H2703&lt;0,IF(M2703&lt;0.9,"Carg FV","Stby"),IF(M2703&gt;P2703,"V2H",IF(M2703&lt;0.9,"Carg xar","Stby")))))</f>
        <v/>
      </c>
      <c r="J2703" s="12">
        <f>IF(OR(I2703="Carg FV",I2703="Carg xar"),MIN(IF(I2703="Carg FV",ABS(H2703),7.4),7.4,MAX(0,(0.9-M2703)*40)*0.95),0)</f>
        <v/>
      </c>
      <c r="K2703" s="12">
        <f>IF(I2703="V2H",MIN(MAX(0,H2703),7.4,MAX(0,(M2703-P2703)*40)*0.95),0)</f>
        <v/>
      </c>
      <c r="L2703" s="12">
        <f>IF(E2703=0,0,MAX(0,H2703-K2703))</f>
        <v/>
      </c>
      <c r="M2703" s="13">
        <f>M2702+J2702/40-IF(I2702="V2H",K2702/(0.95*40),0)-IF(E2703=0,IF(E2702=1,IF(D2703=1,30,40)*0.18/(2*40),0),0)-IF(E2703=1,IF(E2702=0,IF(D2703=1,30,40)*0.18/(2*40),0),0)</f>
        <v/>
      </c>
      <c r="N2703" s="14" t="n">
        <v>0.2</v>
      </c>
      <c r="O2703" s="15">
        <f>K2703*N2703</f>
        <v/>
      </c>
      <c r="P2703">
        <f>IF(E2703=0,0.3,IF(D2703=1,IF(C2703&gt;=Params!$B$13-3,IF(C2703&lt;Params!$B$13,Params!$B$20,0.3),0.3),IF(C2703&gt;=Params!$B$15-3,IF(C2703&lt;Params!$B$15,Params!$B$21,0.3),0.3)))</f>
        <v/>
      </c>
    </row>
    <row r="2704" ht="15" customHeight="1" s="1">
      <c r="A2704" s="9" t="n">
        <v>2701</v>
      </c>
      <c r="B2704" s="6" t="inlineStr">
        <is>
          <t>23/04</t>
        </is>
      </c>
      <c r="C2704" s="6" t="n">
        <v>12</v>
      </c>
      <c r="D2704" s="6" t="n">
        <v>0</v>
      </c>
      <c r="E2704" s="10">
        <f>IF(D2704=1, IF(OR(C2704&lt;10, C2704&gt;=15),1,0), IF(OR(C2704&lt;7, C2704&gt;=18),1,0))</f>
        <v/>
      </c>
      <c r="F2704" s="11" t="n">
        <v>0</v>
      </c>
      <c r="G2704" s="12">
        <f>0.85*8</f>
        <v/>
      </c>
      <c r="H2704" s="12">
        <f>F2704-G2704</f>
        <v/>
      </c>
      <c r="I2704" s="10">
        <f>IF(E2704=0,"Fora",IF(E2703=0,"Carg xar",IF(H2704&lt;0,IF(M2704&lt;0.9,"Carg FV","Stby"),IF(M2704&gt;P2704,"V2H",IF(M2704&lt;0.9,"Carg xar","Stby")))))</f>
        <v/>
      </c>
      <c r="J2704" s="12">
        <f>IF(OR(I2704="Carg FV",I2704="Carg xar"),MIN(IF(I2704="Carg FV",ABS(H2704),7.4),7.4,MAX(0,(0.9-M2704)*40)*0.95),0)</f>
        <v/>
      </c>
      <c r="K2704" s="12">
        <f>IF(I2704="V2H",MIN(MAX(0,H2704),7.4,MAX(0,(M2704-P2704)*40)*0.95),0)</f>
        <v/>
      </c>
      <c r="L2704" s="12">
        <f>IF(E2704=0,0,MAX(0,H2704-K2704))</f>
        <v/>
      </c>
      <c r="M2704" s="13">
        <f>M2703+J2703/40-IF(I2703="V2H",K2703/(0.95*40),0)-IF(E2704=0,IF(E2703=1,IF(D2704=1,30,40)*0.18/(2*40),0),0)-IF(E2704=1,IF(E2703=0,IF(D2704=1,30,40)*0.18/(2*40),0),0)</f>
        <v/>
      </c>
      <c r="N2704" s="14" t="n">
        <v>0.2</v>
      </c>
      <c r="O2704" s="15">
        <f>K2704*N2704</f>
        <v/>
      </c>
      <c r="P2704">
        <f>IF(E2704=0,0.3,IF(D2704=1,IF(C2704&gt;=Params!$B$13-3,IF(C2704&lt;Params!$B$13,Params!$B$20,0.3),0.3),IF(C2704&gt;=Params!$B$15-3,IF(C2704&lt;Params!$B$15,Params!$B$21,0.3),0.3)))</f>
        <v/>
      </c>
    </row>
    <row r="2705" ht="15" customHeight="1" s="1">
      <c r="A2705" s="9" t="n">
        <v>2702</v>
      </c>
      <c r="B2705" s="6" t="inlineStr">
        <is>
          <t>23/04</t>
        </is>
      </c>
      <c r="C2705" s="6" t="n">
        <v>13</v>
      </c>
      <c r="D2705" s="6" t="n">
        <v>0</v>
      </c>
      <c r="E2705" s="10">
        <f>IF(D2705=1, IF(OR(C2705&lt;10, C2705&gt;=15),1,0), IF(OR(C2705&lt;7, C2705&gt;=18),1,0))</f>
        <v/>
      </c>
      <c r="F2705" s="11" t="n">
        <v>0</v>
      </c>
      <c r="G2705" s="12">
        <f>0.82*8</f>
        <v/>
      </c>
      <c r="H2705" s="12">
        <f>F2705-G2705</f>
        <v/>
      </c>
      <c r="I2705" s="10">
        <f>IF(E2705=0,"Fora",IF(E2704=0,"Carg xar",IF(H2705&lt;0,IF(M2705&lt;0.9,"Carg FV","Stby"),IF(M2705&gt;P2705,"V2H",IF(M2705&lt;0.9,"Carg xar","Stby")))))</f>
        <v/>
      </c>
      <c r="J2705" s="12">
        <f>IF(OR(I2705="Carg FV",I2705="Carg xar"),MIN(IF(I2705="Carg FV",ABS(H2705),7.4),7.4,MAX(0,(0.9-M2705)*40)*0.95),0)</f>
        <v/>
      </c>
      <c r="K2705" s="12">
        <f>IF(I2705="V2H",MIN(MAX(0,H2705),7.4,MAX(0,(M2705-P2705)*40)*0.95),0)</f>
        <v/>
      </c>
      <c r="L2705" s="12">
        <f>IF(E2705=0,0,MAX(0,H2705-K2705))</f>
        <v/>
      </c>
      <c r="M2705" s="13">
        <f>M2704+J2704/40-IF(I2704="V2H",K2704/(0.95*40),0)-IF(E2705=0,IF(E2704=1,IF(D2705=1,30,40)*0.18/(2*40),0),0)-IF(E2705=1,IF(E2704=0,IF(D2705=1,30,40)*0.18/(2*40),0),0)</f>
        <v/>
      </c>
      <c r="N2705" s="14" t="n">
        <v>0.2</v>
      </c>
      <c r="O2705" s="15">
        <f>K2705*N2705</f>
        <v/>
      </c>
      <c r="P2705">
        <f>IF(E2705=0,0.3,IF(D2705=1,IF(C2705&gt;=Params!$B$13-3,IF(C2705&lt;Params!$B$13,Params!$B$20,0.3),0.3),IF(C2705&gt;=Params!$B$15-3,IF(C2705&lt;Params!$B$15,Params!$B$21,0.3),0.3)))</f>
        <v/>
      </c>
    </row>
    <row r="2706" ht="15" customHeight="1" s="1">
      <c r="A2706" s="9" t="n">
        <v>2703</v>
      </c>
      <c r="B2706" s="6" t="inlineStr">
        <is>
          <t>23/04</t>
        </is>
      </c>
      <c r="C2706" s="6" t="n">
        <v>14</v>
      </c>
      <c r="D2706" s="6" t="n">
        <v>0</v>
      </c>
      <c r="E2706" s="10">
        <f>IF(D2706=1, IF(OR(C2706&lt;10, C2706&gt;=15),1,0), IF(OR(C2706&lt;7, C2706&gt;=18),1,0))</f>
        <v/>
      </c>
      <c r="F2706" s="11" t="n">
        <v>0</v>
      </c>
      <c r="G2706" s="12">
        <f>0.72*8</f>
        <v/>
      </c>
      <c r="H2706" s="12">
        <f>F2706-G2706</f>
        <v/>
      </c>
      <c r="I2706" s="10">
        <f>IF(E2706=0,"Fora",IF(E2705=0,"Carg xar",IF(H2706&lt;0,IF(M2706&lt;0.9,"Carg FV","Stby"),IF(M2706&gt;P2706,"V2H",IF(M2706&lt;0.9,"Carg xar","Stby")))))</f>
        <v/>
      </c>
      <c r="J2706" s="12">
        <f>IF(OR(I2706="Carg FV",I2706="Carg xar"),MIN(IF(I2706="Carg FV",ABS(H2706),7.4),7.4,MAX(0,(0.9-M2706)*40)*0.95),0)</f>
        <v/>
      </c>
      <c r="K2706" s="12">
        <f>IF(I2706="V2H",MIN(MAX(0,H2706),7.4,MAX(0,(M2706-P2706)*40)*0.95),0)</f>
        <v/>
      </c>
      <c r="L2706" s="12">
        <f>IF(E2706=0,0,MAX(0,H2706-K2706))</f>
        <v/>
      </c>
      <c r="M2706" s="13">
        <f>M2705+J2705/40-IF(I2705="V2H",K2705/(0.95*40),0)-IF(E2706=0,IF(E2705=1,IF(D2706=1,30,40)*0.18/(2*40),0),0)-IF(E2706=1,IF(E2705=0,IF(D2706=1,30,40)*0.18/(2*40),0),0)</f>
        <v/>
      </c>
      <c r="N2706" s="14" t="n">
        <v>0.15</v>
      </c>
      <c r="O2706" s="15">
        <f>K2706*N2706</f>
        <v/>
      </c>
      <c r="P2706">
        <f>IF(E2706=0,0.3,IF(D2706=1,IF(C2706&gt;=Params!$B$13-3,IF(C2706&lt;Params!$B$13,Params!$B$20,0.3),0.3),IF(C2706&gt;=Params!$B$15-3,IF(C2706&lt;Params!$B$15,Params!$B$21,0.3),0.3)))</f>
        <v/>
      </c>
    </row>
    <row r="2707" ht="15" customHeight="1" s="1">
      <c r="A2707" s="9" t="n">
        <v>2704</v>
      </c>
      <c r="B2707" s="6" t="inlineStr">
        <is>
          <t>23/04</t>
        </is>
      </c>
      <c r="C2707" s="6" t="n">
        <v>15</v>
      </c>
      <c r="D2707" s="6" t="n">
        <v>0</v>
      </c>
      <c r="E2707" s="10">
        <f>IF(D2707=1, IF(OR(C2707&lt;10, C2707&gt;=15),1,0), IF(OR(C2707&lt;7, C2707&gt;=18),1,0))</f>
        <v/>
      </c>
      <c r="F2707" s="11" t="n">
        <v>1.129</v>
      </c>
      <c r="G2707" s="12">
        <f>0.55*8</f>
        <v/>
      </c>
      <c r="H2707" s="12">
        <f>F2707-G2707</f>
        <v/>
      </c>
      <c r="I2707" s="10">
        <f>IF(E2707=0,"Fora",IF(E2706=0,"Carg xar",IF(H2707&lt;0,IF(M2707&lt;0.9,"Carg FV","Stby"),IF(M2707&gt;P2707,"V2H",IF(M2707&lt;0.9,"Carg xar","Stby")))))</f>
        <v/>
      </c>
      <c r="J2707" s="12">
        <f>IF(OR(I2707="Carg FV",I2707="Carg xar"),MIN(IF(I2707="Carg FV",ABS(H2707),7.4),7.4,MAX(0,(0.9-M2707)*40)*0.95),0)</f>
        <v/>
      </c>
      <c r="K2707" s="12">
        <f>IF(I2707="V2H",MIN(MAX(0,H2707),7.4,MAX(0,(M2707-P2707)*40)*0.95),0)</f>
        <v/>
      </c>
      <c r="L2707" s="12">
        <f>IF(E2707=0,0,MAX(0,H2707-K2707))</f>
        <v/>
      </c>
      <c r="M2707" s="13">
        <f>M2706+J2706/40-IF(I2706="V2H",K2706/(0.95*40),0)-IF(E2707=0,IF(E2706=1,IF(D2707=1,30,40)*0.18/(2*40),0),0)-IF(E2707=1,IF(E2706=0,IF(D2707=1,30,40)*0.18/(2*40),0),0)</f>
        <v/>
      </c>
      <c r="N2707" s="14" t="n">
        <v>0.15</v>
      </c>
      <c r="O2707" s="15">
        <f>K2707*N2707</f>
        <v/>
      </c>
      <c r="P2707">
        <f>IF(E2707=0,0.3,IF(D2707=1,IF(C2707&gt;=Params!$B$13-3,IF(C2707&lt;Params!$B$13,Params!$B$20,0.3),0.3),IF(C2707&gt;=Params!$B$15-3,IF(C2707&lt;Params!$B$15,Params!$B$21,0.3),0.3)))</f>
        <v/>
      </c>
    </row>
    <row r="2708" ht="15" customHeight="1" s="1">
      <c r="A2708" s="9" t="n">
        <v>2705</v>
      </c>
      <c r="B2708" s="6" t="inlineStr">
        <is>
          <t>23/04</t>
        </is>
      </c>
      <c r="C2708" s="6" t="n">
        <v>16</v>
      </c>
      <c r="D2708" s="6" t="n">
        <v>0</v>
      </c>
      <c r="E2708" s="10">
        <f>IF(D2708=1, IF(OR(C2708&lt;10, C2708&gt;=15),1,0), IF(OR(C2708&lt;7, C2708&gt;=18),1,0))</f>
        <v/>
      </c>
      <c r="F2708" s="11" t="n">
        <v>0.155</v>
      </c>
      <c r="G2708" s="12">
        <f>0.35*8</f>
        <v/>
      </c>
      <c r="H2708" s="12">
        <f>F2708-G2708</f>
        <v/>
      </c>
      <c r="I2708" s="10">
        <f>IF(E2708=0,"Fora",IF(E2707=0,"Carg xar",IF(H2708&lt;0,IF(M2708&lt;0.9,"Carg FV","Stby"),IF(M2708&gt;P2708,"V2H",IF(M2708&lt;0.9,"Carg xar","Stby")))))</f>
        <v/>
      </c>
      <c r="J2708" s="12">
        <f>IF(OR(I2708="Carg FV",I2708="Carg xar"),MIN(IF(I2708="Carg FV",ABS(H2708),7.4),7.4,MAX(0,(0.9-M2708)*40)*0.95),0)</f>
        <v/>
      </c>
      <c r="K2708" s="12">
        <f>IF(I2708="V2H",MIN(MAX(0,H2708),7.4,MAX(0,(M2708-P2708)*40)*0.95),0)</f>
        <v/>
      </c>
      <c r="L2708" s="12">
        <f>IF(E2708=0,0,MAX(0,H2708-K2708))</f>
        <v/>
      </c>
      <c r="M2708" s="13">
        <f>M2707+J2707/40-IF(I2707="V2H",K2707/(0.95*40),0)-IF(E2708=0,IF(E2707=1,IF(D2708=1,30,40)*0.18/(2*40),0),0)-IF(E2708=1,IF(E2707=0,IF(D2708=1,30,40)*0.18/(2*40),0),0)</f>
        <v/>
      </c>
      <c r="N2708" s="14" t="n">
        <v>0.15</v>
      </c>
      <c r="O2708" s="15">
        <f>K2708*N2708</f>
        <v/>
      </c>
      <c r="P2708">
        <f>IF(E2708=0,0.3,IF(D2708=1,IF(C2708&gt;=Params!$B$13-3,IF(C2708&lt;Params!$B$13,Params!$B$20,0.3),0.3),IF(C2708&gt;=Params!$B$15-3,IF(C2708&lt;Params!$B$15,Params!$B$21,0.3),0.3)))</f>
        <v/>
      </c>
    </row>
    <row r="2709" ht="15" customHeight="1" s="1">
      <c r="A2709" s="9" t="n">
        <v>2706</v>
      </c>
      <c r="B2709" s="6" t="inlineStr">
        <is>
          <t>23/04</t>
        </is>
      </c>
      <c r="C2709" s="6" t="n">
        <v>17</v>
      </c>
      <c r="D2709" s="6" t="n">
        <v>0</v>
      </c>
      <c r="E2709" s="10">
        <f>IF(D2709=1, IF(OR(C2709&lt;10, C2709&gt;=15),1,0), IF(OR(C2709&lt;7, C2709&gt;=18),1,0))</f>
        <v/>
      </c>
      <c r="F2709" s="11" t="n">
        <v>0.184</v>
      </c>
      <c r="G2709" s="12">
        <f>0.15*8</f>
        <v/>
      </c>
      <c r="H2709" s="12">
        <f>F2709-G2709</f>
        <v/>
      </c>
      <c r="I2709" s="10">
        <f>IF(E2709=0,"Fora",IF(E2708=0,"Carg xar",IF(H2709&lt;0,IF(M2709&lt;0.9,"Carg FV","Stby"),IF(M2709&gt;P2709,"V2H",IF(M2709&lt;0.9,"Carg xar","Stby")))))</f>
        <v/>
      </c>
      <c r="J2709" s="12">
        <f>IF(OR(I2709="Carg FV",I2709="Carg xar"),MIN(IF(I2709="Carg FV",ABS(H2709),7.4),7.4,MAX(0,(0.9-M2709)*40)*0.95),0)</f>
        <v/>
      </c>
      <c r="K2709" s="12">
        <f>IF(I2709="V2H",MIN(MAX(0,H2709),7.4,MAX(0,(M2709-P2709)*40)*0.95),0)</f>
        <v/>
      </c>
      <c r="L2709" s="12">
        <f>IF(E2709=0,0,MAX(0,H2709-K2709))</f>
        <v/>
      </c>
      <c r="M2709" s="13">
        <f>M2708+J2708/40-IF(I2708="V2H",K2708/(0.95*40),0)-IF(E2709=0,IF(E2708=1,IF(D2709=1,30,40)*0.18/(2*40),0),0)-IF(E2709=1,IF(E2708=0,IF(D2709=1,30,40)*0.18/(2*40),0),0)</f>
        <v/>
      </c>
      <c r="N2709" s="14" t="n">
        <v>0.15</v>
      </c>
      <c r="O2709" s="15">
        <f>K2709*N2709</f>
        <v/>
      </c>
      <c r="P2709">
        <f>IF(E2709=0,0.3,IF(D2709=1,IF(C2709&gt;=Params!$B$13-3,IF(C2709&lt;Params!$B$13,Params!$B$20,0.3),0.3),IF(C2709&gt;=Params!$B$15-3,IF(C2709&lt;Params!$B$15,Params!$B$21,0.3),0.3)))</f>
        <v/>
      </c>
    </row>
    <row r="2710" ht="15" customHeight="1" s="1">
      <c r="A2710" s="9" t="n">
        <v>2707</v>
      </c>
      <c r="B2710" s="6" t="inlineStr">
        <is>
          <t>23/04</t>
        </is>
      </c>
      <c r="C2710" s="6" t="n">
        <v>18</v>
      </c>
      <c r="D2710" s="6" t="n">
        <v>0</v>
      </c>
      <c r="E2710" s="10">
        <f>IF(D2710=1, IF(OR(C2710&lt;10, C2710&gt;=15),1,0), IF(OR(C2710&lt;7, C2710&gt;=18),1,0))</f>
        <v/>
      </c>
      <c r="F2710" s="11" t="n">
        <v>0</v>
      </c>
      <c r="G2710" s="12">
        <f>0.03*8</f>
        <v/>
      </c>
      <c r="H2710" s="12">
        <f>F2710-G2710</f>
        <v/>
      </c>
      <c r="I2710" s="10">
        <f>IF(E2710=0,"Fora",IF(E2709=0,"Carg xar",IF(H2710&lt;0,IF(M2710&lt;0.9,"Carg FV","Stby"),IF(M2710&gt;P2710,"V2H",IF(M2710&lt;0.9,"Carg xar","Stby")))))</f>
        <v/>
      </c>
      <c r="J2710" s="12">
        <f>IF(OR(I2710="Carg FV",I2710="Carg xar"),MIN(IF(I2710="Carg FV",ABS(H2710),7.4),7.4,MAX(0,(0.9-M2710)*40)*0.95),0)</f>
        <v/>
      </c>
      <c r="K2710" s="12">
        <f>IF(I2710="V2H",MIN(MAX(0,H2710),7.4,MAX(0,(M2710-P2710)*40)*0.95),0)</f>
        <v/>
      </c>
      <c r="L2710" s="12">
        <f>IF(E2710=0,0,MAX(0,H2710-K2710))</f>
        <v/>
      </c>
      <c r="M2710" s="13">
        <f>M2709+J2709/40-IF(I2709="V2H",K2709/(0.95*40),0)-IF(E2710=0,IF(E2709=1,IF(D2710=1,30,40)*0.18/(2*40),0),0)-IF(E2710=1,IF(E2709=0,IF(D2710=1,30,40)*0.18/(2*40),0),0)</f>
        <v/>
      </c>
      <c r="N2710" s="14" t="n">
        <v>0.2</v>
      </c>
      <c r="O2710" s="15">
        <f>K2710*N2710</f>
        <v/>
      </c>
      <c r="P2710">
        <f>IF(E2710=0,0.3,IF(D2710=1,IF(C2710&gt;=Params!$B$13-3,IF(C2710&lt;Params!$B$13,Params!$B$20,0.3),0.3),IF(C2710&gt;=Params!$B$15-3,IF(C2710&lt;Params!$B$15,Params!$B$21,0.3),0.3)))</f>
        <v/>
      </c>
    </row>
    <row r="2711" ht="15" customHeight="1" s="1">
      <c r="A2711" s="9" t="n">
        <v>2708</v>
      </c>
      <c r="B2711" s="6" t="inlineStr">
        <is>
          <t>23/04</t>
        </is>
      </c>
      <c r="C2711" s="6" t="n">
        <v>19</v>
      </c>
      <c r="D2711" s="6" t="n">
        <v>0</v>
      </c>
      <c r="E2711" s="10">
        <f>IF(D2711=1, IF(OR(C2711&lt;10, C2711&gt;=15),1,0), IF(OR(C2711&lt;7, C2711&gt;=18),1,0))</f>
        <v/>
      </c>
      <c r="F2711" s="11" t="n">
        <v>0</v>
      </c>
      <c r="G2711" s="12">
        <f>0*8</f>
        <v/>
      </c>
      <c r="H2711" s="12">
        <f>F2711-G2711</f>
        <v/>
      </c>
      <c r="I2711" s="10">
        <f>IF(E2711=0,"Fora",IF(E2710=0,"Carg xar",IF(H2711&lt;0,IF(M2711&lt;0.9,"Carg FV","Stby"),IF(M2711&gt;P2711,"V2H",IF(M2711&lt;0.9,"Carg xar","Stby")))))</f>
        <v/>
      </c>
      <c r="J2711" s="12">
        <f>IF(OR(I2711="Carg FV",I2711="Carg xar"),MIN(IF(I2711="Carg FV",ABS(H2711),7.4),7.4,MAX(0,(0.9-M2711)*40)*0.95),0)</f>
        <v/>
      </c>
      <c r="K2711" s="12">
        <f>IF(I2711="V2H",MIN(MAX(0,H2711),7.4,MAX(0,(M2711-P2711)*40)*0.95),0)</f>
        <v/>
      </c>
      <c r="L2711" s="12">
        <f>IF(E2711=0,0,MAX(0,H2711-K2711))</f>
        <v/>
      </c>
      <c r="M2711" s="13">
        <f>M2710+J2710/40-IF(I2710="V2H",K2710/(0.95*40),0)-IF(E2711=0,IF(E2710=1,IF(D2711=1,30,40)*0.18/(2*40),0),0)-IF(E2711=1,IF(E2710=0,IF(D2711=1,30,40)*0.18/(2*40),0),0)</f>
        <v/>
      </c>
      <c r="N2711" s="14" t="n">
        <v>0.2</v>
      </c>
      <c r="O2711" s="15">
        <f>K2711*N2711</f>
        <v/>
      </c>
      <c r="P2711">
        <f>IF(E2711=0,0.3,IF(D2711=1,IF(C2711&gt;=Params!$B$13-3,IF(C2711&lt;Params!$B$13,Params!$B$20,0.3),0.3),IF(C2711&gt;=Params!$B$15-3,IF(C2711&lt;Params!$B$15,Params!$B$21,0.3),0.3)))</f>
        <v/>
      </c>
    </row>
    <row r="2712" ht="15" customHeight="1" s="1">
      <c r="A2712" s="9" t="n">
        <v>2709</v>
      </c>
      <c r="B2712" s="6" t="inlineStr">
        <is>
          <t>23/04</t>
        </is>
      </c>
      <c r="C2712" s="6" t="n">
        <v>20</v>
      </c>
      <c r="D2712" s="6" t="n">
        <v>0</v>
      </c>
      <c r="E2712" s="10">
        <f>IF(D2712=1, IF(OR(C2712&lt;10, C2712&gt;=15),1,0), IF(OR(C2712&lt;7, C2712&gt;=18),1,0))</f>
        <v/>
      </c>
      <c r="F2712" s="11" t="n">
        <v>0.092</v>
      </c>
      <c r="G2712" s="12">
        <f>0*8</f>
        <v/>
      </c>
      <c r="H2712" s="12">
        <f>F2712-G2712</f>
        <v/>
      </c>
      <c r="I2712" s="10">
        <f>IF(E2712=0,"Fora",IF(E2711=0,"Carg xar",IF(H2712&lt;0,IF(M2712&lt;0.9,"Carg FV","Stby"),IF(M2712&gt;P2712,"V2H",IF(M2712&lt;0.9,"Carg xar","Stby")))))</f>
        <v/>
      </c>
      <c r="J2712" s="12">
        <f>IF(OR(I2712="Carg FV",I2712="Carg xar"),MIN(IF(I2712="Carg FV",ABS(H2712),7.4),7.4,MAX(0,(0.9-M2712)*40)*0.95),0)</f>
        <v/>
      </c>
      <c r="K2712" s="12">
        <f>IF(I2712="V2H",MIN(MAX(0,H2712),7.4,MAX(0,(M2712-P2712)*40)*0.95),0)</f>
        <v/>
      </c>
      <c r="L2712" s="12">
        <f>IF(E2712=0,0,MAX(0,H2712-K2712))</f>
        <v/>
      </c>
      <c r="M2712" s="13">
        <f>M2711+J2711/40-IF(I2711="V2H",K2711/(0.95*40),0)-IF(E2712=0,IF(E2711=1,IF(D2712=1,30,40)*0.18/(2*40),0),0)-IF(E2712=1,IF(E2711=0,IF(D2712=1,30,40)*0.18/(2*40),0),0)</f>
        <v/>
      </c>
      <c r="N2712" s="14" t="n">
        <v>0.2</v>
      </c>
      <c r="O2712" s="15">
        <f>K2712*N2712</f>
        <v/>
      </c>
      <c r="P2712">
        <f>IF(E2712=0,0.3,IF(D2712=1,IF(C2712&gt;=Params!$B$13-3,IF(C2712&lt;Params!$B$13,Params!$B$20,0.3),0.3),IF(C2712&gt;=Params!$B$15-3,IF(C2712&lt;Params!$B$15,Params!$B$21,0.3),0.3)))</f>
        <v/>
      </c>
    </row>
    <row r="2713" ht="15" customHeight="1" s="1">
      <c r="A2713" s="9" t="n">
        <v>2710</v>
      </c>
      <c r="B2713" s="6" t="inlineStr">
        <is>
          <t>23/04</t>
        </is>
      </c>
      <c r="C2713" s="6" t="n">
        <v>21</v>
      </c>
      <c r="D2713" s="6" t="n">
        <v>0</v>
      </c>
      <c r="E2713" s="10">
        <f>IF(D2713=1, IF(OR(C2713&lt;10, C2713&gt;=15),1,0), IF(OR(C2713&lt;7, C2713&gt;=18),1,0))</f>
        <v/>
      </c>
      <c r="F2713" s="11" t="n">
        <v>0.405</v>
      </c>
      <c r="G2713" s="12">
        <f>0*8</f>
        <v/>
      </c>
      <c r="H2713" s="12">
        <f>F2713-G2713</f>
        <v/>
      </c>
      <c r="I2713" s="10">
        <f>IF(E2713=0,"Fora",IF(E2712=0,"Carg xar",IF(H2713&lt;0,IF(M2713&lt;0.9,"Carg FV","Stby"),IF(M2713&gt;P2713,"V2H",IF(M2713&lt;0.9,"Carg xar","Stby")))))</f>
        <v/>
      </c>
      <c r="J2713" s="12">
        <f>IF(OR(I2713="Carg FV",I2713="Carg xar"),MIN(IF(I2713="Carg FV",ABS(H2713),7.4),7.4,MAX(0,(0.9-M2713)*40)*0.95),0)</f>
        <v/>
      </c>
      <c r="K2713" s="12">
        <f>IF(I2713="V2H",MIN(MAX(0,H2713),7.4,MAX(0,(M2713-P2713)*40)*0.95),0)</f>
        <v/>
      </c>
      <c r="L2713" s="12">
        <f>IF(E2713=0,0,MAX(0,H2713-K2713))</f>
        <v/>
      </c>
      <c r="M2713" s="13">
        <f>M2712+J2712/40-IF(I2712="V2H",K2712/(0.95*40),0)-IF(E2713=0,IF(E2712=1,IF(D2713=1,30,40)*0.18/(2*40),0),0)-IF(E2713=1,IF(E2712=0,IF(D2713=1,30,40)*0.18/(2*40),0),0)</f>
        <v/>
      </c>
      <c r="N2713" s="14" t="n">
        <v>0.2</v>
      </c>
      <c r="O2713" s="15">
        <f>K2713*N2713</f>
        <v/>
      </c>
      <c r="P2713">
        <f>IF(E2713=0,0.3,IF(D2713=1,IF(C2713&gt;=Params!$B$13-3,IF(C2713&lt;Params!$B$13,Params!$B$20,0.3),0.3),IF(C2713&gt;=Params!$B$15-3,IF(C2713&lt;Params!$B$15,Params!$B$21,0.3),0.3)))</f>
        <v/>
      </c>
    </row>
    <row r="2714" ht="15" customHeight="1" s="1">
      <c r="A2714" s="9" t="n">
        <v>2711</v>
      </c>
      <c r="B2714" s="6" t="inlineStr">
        <is>
          <t>23/04</t>
        </is>
      </c>
      <c r="C2714" s="6" t="n">
        <v>22</v>
      </c>
      <c r="D2714" s="6" t="n">
        <v>0</v>
      </c>
      <c r="E2714" s="10">
        <f>IF(D2714=1, IF(OR(C2714&lt;10, C2714&gt;=15),1,0), IF(OR(C2714&lt;7, C2714&gt;=18),1,0))</f>
        <v/>
      </c>
      <c r="F2714" s="11" t="n">
        <v>0.645</v>
      </c>
      <c r="G2714" s="12">
        <f>0*8</f>
        <v/>
      </c>
      <c r="H2714" s="12">
        <f>F2714-G2714</f>
        <v/>
      </c>
      <c r="I2714" s="10">
        <f>IF(E2714=0,"Fora",IF(E2713=0,"Carg xar",IF(H2714&lt;0,IF(M2714&lt;0.9,"Carg FV","Stby"),IF(M2714&gt;P2714,"V2H",IF(M2714&lt;0.9,"Carg xar","Stby")))))</f>
        <v/>
      </c>
      <c r="J2714" s="12">
        <f>IF(OR(I2714="Carg FV",I2714="Carg xar"),MIN(IF(I2714="Carg FV",ABS(H2714),7.4),7.4,MAX(0,(0.9-M2714)*40)*0.95),0)</f>
        <v/>
      </c>
      <c r="K2714" s="12">
        <f>IF(I2714="V2H",MIN(MAX(0,H2714),7.4,MAX(0,(M2714-P2714)*40)*0.95),0)</f>
        <v/>
      </c>
      <c r="L2714" s="12">
        <f>IF(E2714=0,0,MAX(0,H2714-K2714))</f>
        <v/>
      </c>
      <c r="M2714" s="13">
        <f>M2713+J2713/40-IF(I2713="V2H",K2713/(0.95*40),0)-IF(E2714=0,IF(E2713=1,IF(D2714=1,30,40)*0.18/(2*40),0),0)-IF(E2714=1,IF(E2713=0,IF(D2714=1,30,40)*0.18/(2*40),0),0)</f>
        <v/>
      </c>
      <c r="N2714" s="14" t="n">
        <v>0.15</v>
      </c>
      <c r="O2714" s="15">
        <f>K2714*N2714</f>
        <v/>
      </c>
      <c r="P2714">
        <f>IF(E2714=0,0.3,IF(D2714=1,IF(C2714&gt;=Params!$B$13-3,IF(C2714&lt;Params!$B$13,Params!$B$20,0.3),0.3),IF(C2714&gt;=Params!$B$15-3,IF(C2714&lt;Params!$B$15,Params!$B$21,0.3),0.3)))</f>
        <v/>
      </c>
    </row>
    <row r="2715" ht="15" customHeight="1" s="1">
      <c r="A2715" s="9" t="n">
        <v>2712</v>
      </c>
      <c r="B2715" s="6" t="inlineStr">
        <is>
          <t>23/04</t>
        </is>
      </c>
      <c r="C2715" s="6" t="n">
        <v>23</v>
      </c>
      <c r="D2715" s="6" t="n">
        <v>0</v>
      </c>
      <c r="E2715" s="10">
        <f>IF(D2715=1, IF(OR(C2715&lt;10, C2715&gt;=15),1,0), IF(OR(C2715&lt;7, C2715&gt;=18),1,0))</f>
        <v/>
      </c>
      <c r="F2715" s="11" t="n">
        <v>0.305</v>
      </c>
      <c r="G2715" s="12">
        <f>0*8</f>
        <v/>
      </c>
      <c r="H2715" s="12">
        <f>F2715-G2715</f>
        <v/>
      </c>
      <c r="I2715" s="10">
        <f>IF(E2715=0,"Fora",IF(E2714=0,"Carg xar",IF(H2715&lt;0,IF(M2715&lt;0.9,"Carg FV","Stby"),IF(M2715&gt;P2715,"V2H",IF(M2715&lt;0.9,"Carg xar","Stby")))))</f>
        <v/>
      </c>
      <c r="J2715" s="12">
        <f>IF(OR(I2715="Carg FV",I2715="Carg xar"),MIN(IF(I2715="Carg FV",ABS(H2715),7.4),7.4,MAX(0,(0.9-M2715)*40)*0.95),0)</f>
        <v/>
      </c>
      <c r="K2715" s="12">
        <f>IF(I2715="V2H",MIN(MAX(0,H2715),7.4,MAX(0,(M2715-P2715)*40)*0.95),0)</f>
        <v/>
      </c>
      <c r="L2715" s="12">
        <f>IF(E2715=0,0,MAX(0,H2715-K2715))</f>
        <v/>
      </c>
      <c r="M2715" s="13">
        <f>M2714+J2714/40-IF(I2714="V2H",K2714/(0.95*40),0)-IF(E2715=0,IF(E2714=1,IF(D2715=1,30,40)*0.18/(2*40),0),0)-IF(E2715=1,IF(E2714=0,IF(D2715=1,30,40)*0.18/(2*40),0),0)</f>
        <v/>
      </c>
      <c r="N2715" s="14" t="n">
        <v>0.15</v>
      </c>
      <c r="O2715" s="15">
        <f>K2715*N2715</f>
        <v/>
      </c>
      <c r="P2715">
        <f>IF(E2715=0,0.3,IF(D2715=1,IF(C2715&gt;=Params!$B$13-3,IF(C2715&lt;Params!$B$13,Params!$B$20,0.3),0.3),IF(C2715&gt;=Params!$B$15-3,IF(C2715&lt;Params!$B$15,Params!$B$21,0.3),0.3)))</f>
        <v/>
      </c>
    </row>
    <row r="2716" ht="15" customHeight="1" s="1">
      <c r="A2716" s="9" t="n">
        <v>2713</v>
      </c>
      <c r="B2716" s="6" t="inlineStr">
        <is>
          <t>24/04</t>
        </is>
      </c>
      <c r="C2716" s="6" t="n">
        <v>0</v>
      </c>
      <c r="D2716" s="6" t="n">
        <v>0</v>
      </c>
      <c r="E2716" s="10">
        <f>IF(D2716=1, IF(OR(C2716&lt;10, C2716&gt;=15),1,0), IF(OR(C2716&lt;7, C2716&gt;=18),1,0))</f>
        <v/>
      </c>
      <c r="F2716" s="11" t="n">
        <v>0.703</v>
      </c>
      <c r="G2716" s="12">
        <f>0*8</f>
        <v/>
      </c>
      <c r="H2716" s="12">
        <f>F2716-G2716</f>
        <v/>
      </c>
      <c r="I2716" s="10">
        <f>IF(E2716=0,"Fora",IF(E2715=0,"Carg xar",IF(H2716&lt;0,IF(M2716&lt;0.9,"Carg FV","Stby"),IF(M2716&gt;P2716,"V2H",IF(M2716&lt;0.9,"Carg xar","Stby")))))</f>
        <v/>
      </c>
      <c r="J2716" s="12">
        <f>IF(OR(I2716="Carg FV",I2716="Carg xar"),MIN(IF(I2716="Carg FV",ABS(H2716),7.4),7.4,MAX(0,(0.9-M2716)*40)*0.95),0)</f>
        <v/>
      </c>
      <c r="K2716" s="12">
        <f>IF(I2716="V2H",MIN(MAX(0,H2716),7.4,MAX(0,(M2716-P2716)*40)*0.95),0)</f>
        <v/>
      </c>
      <c r="L2716" s="12">
        <f>IF(E2716=0,0,MAX(0,H2716-K2716))</f>
        <v/>
      </c>
      <c r="M2716" s="13">
        <f>M2715+J2715/40-IF(I2715="V2H",K2715/(0.95*40),0)-IF(E2716=0,IF(E2715=1,IF(D2716=1,30,40)*0.18/(2*40),0),0)-IF(E2716=1,IF(E2715=0,IF(D2716=1,30,40)*0.18/(2*40),0),0)</f>
        <v/>
      </c>
      <c r="N2716" s="14" t="n">
        <v>0.09</v>
      </c>
      <c r="O2716" s="15">
        <f>K2716*N2716</f>
        <v/>
      </c>
      <c r="P2716">
        <f>IF(E2716=0,0.3,IF(D2716=1,IF(C2716&gt;=Params!$B$13-3,IF(C2716&lt;Params!$B$13,Params!$B$20,0.3),0.3),IF(C2716&gt;=Params!$B$15-3,IF(C2716&lt;Params!$B$15,Params!$B$21,0.3),0.3)))</f>
        <v/>
      </c>
    </row>
    <row r="2717" ht="15" customHeight="1" s="1">
      <c r="A2717" s="9" t="n">
        <v>2714</v>
      </c>
      <c r="B2717" s="6" t="inlineStr">
        <is>
          <t>24/04</t>
        </is>
      </c>
      <c r="C2717" s="6" t="n">
        <v>1</v>
      </c>
      <c r="D2717" s="6" t="n">
        <v>0</v>
      </c>
      <c r="E2717" s="10">
        <f>IF(D2717=1, IF(OR(C2717&lt;10, C2717&gt;=15),1,0), IF(OR(C2717&lt;7, C2717&gt;=18),1,0))</f>
        <v/>
      </c>
      <c r="F2717" s="11" t="n">
        <v>1.477</v>
      </c>
      <c r="G2717" s="12">
        <f>0*8</f>
        <v/>
      </c>
      <c r="H2717" s="12">
        <f>F2717-G2717</f>
        <v/>
      </c>
      <c r="I2717" s="10">
        <f>IF(E2717=0,"Fora",IF(E2716=0,"Carg xar",IF(H2717&lt;0,IF(M2717&lt;0.9,"Carg FV","Stby"),IF(M2717&gt;P2717,"V2H",IF(M2717&lt;0.9,"Carg xar","Stby")))))</f>
        <v/>
      </c>
      <c r="J2717" s="12">
        <f>IF(OR(I2717="Carg FV",I2717="Carg xar"),MIN(IF(I2717="Carg FV",ABS(H2717),7.4),7.4,MAX(0,(0.9-M2717)*40)*0.95),0)</f>
        <v/>
      </c>
      <c r="K2717" s="12">
        <f>IF(I2717="V2H",MIN(MAX(0,H2717),7.4,MAX(0,(M2717-P2717)*40)*0.95),0)</f>
        <v/>
      </c>
      <c r="L2717" s="12">
        <f>IF(E2717=0,0,MAX(0,H2717-K2717))</f>
        <v/>
      </c>
      <c r="M2717" s="13">
        <f>M2716+J2716/40-IF(I2716="V2H",K2716/(0.95*40),0)-IF(E2717=0,IF(E2716=1,IF(D2717=1,30,40)*0.18/(2*40),0),0)-IF(E2717=1,IF(E2716=0,IF(D2717=1,30,40)*0.18/(2*40),0),0)</f>
        <v/>
      </c>
      <c r="N2717" s="14" t="n">
        <v>0.09</v>
      </c>
      <c r="O2717" s="15">
        <f>K2717*N2717</f>
        <v/>
      </c>
      <c r="P2717">
        <f>IF(E2717=0,0.3,IF(D2717=1,IF(C2717&gt;=Params!$B$13-3,IF(C2717&lt;Params!$B$13,Params!$B$20,0.3),0.3),IF(C2717&gt;=Params!$B$15-3,IF(C2717&lt;Params!$B$15,Params!$B$21,0.3),0.3)))</f>
        <v/>
      </c>
    </row>
    <row r="2718" ht="15" customHeight="1" s="1">
      <c r="A2718" s="9" t="n">
        <v>2715</v>
      </c>
      <c r="B2718" s="6" t="inlineStr">
        <is>
          <t>24/04</t>
        </is>
      </c>
      <c r="C2718" s="6" t="n">
        <v>2</v>
      </c>
      <c r="D2718" s="6" t="n">
        <v>0</v>
      </c>
      <c r="E2718" s="10">
        <f>IF(D2718=1, IF(OR(C2718&lt;10, C2718&gt;=15),1,0), IF(OR(C2718&lt;7, C2718&gt;=18),1,0))</f>
        <v/>
      </c>
      <c r="F2718" s="11" t="n">
        <v>1.045</v>
      </c>
      <c r="G2718" s="12">
        <f>0*8</f>
        <v/>
      </c>
      <c r="H2718" s="12">
        <f>F2718-G2718</f>
        <v/>
      </c>
      <c r="I2718" s="10">
        <f>IF(E2718=0,"Fora",IF(E2717=0,"Carg xar",IF(H2718&lt;0,IF(M2718&lt;0.9,"Carg FV","Stby"),IF(M2718&gt;P2718,"V2H",IF(M2718&lt;0.9,"Carg xar","Stby")))))</f>
        <v/>
      </c>
      <c r="J2718" s="12">
        <f>IF(OR(I2718="Carg FV",I2718="Carg xar"),MIN(IF(I2718="Carg FV",ABS(H2718),7.4),7.4,MAX(0,(0.9-M2718)*40)*0.95),0)</f>
        <v/>
      </c>
      <c r="K2718" s="12">
        <f>IF(I2718="V2H",MIN(MAX(0,H2718),7.4,MAX(0,(M2718-P2718)*40)*0.95),0)</f>
        <v/>
      </c>
      <c r="L2718" s="12">
        <f>IF(E2718=0,0,MAX(0,H2718-K2718))</f>
        <v/>
      </c>
      <c r="M2718" s="13">
        <f>M2717+J2717/40-IF(I2717="V2H",K2717/(0.95*40),0)-IF(E2718=0,IF(E2717=1,IF(D2718=1,30,40)*0.18/(2*40),0),0)-IF(E2718=1,IF(E2717=0,IF(D2718=1,30,40)*0.18/(2*40),0),0)</f>
        <v/>
      </c>
      <c r="N2718" s="14" t="n">
        <v>0.09</v>
      </c>
      <c r="O2718" s="15">
        <f>K2718*N2718</f>
        <v/>
      </c>
      <c r="P2718">
        <f>IF(E2718=0,0.3,IF(D2718=1,IF(C2718&gt;=Params!$B$13-3,IF(C2718&lt;Params!$B$13,Params!$B$20,0.3),0.3),IF(C2718&gt;=Params!$B$15-3,IF(C2718&lt;Params!$B$15,Params!$B$21,0.3),0.3)))</f>
        <v/>
      </c>
    </row>
    <row r="2719" ht="15" customHeight="1" s="1">
      <c r="A2719" s="9" t="n">
        <v>2716</v>
      </c>
      <c r="B2719" s="6" t="inlineStr">
        <is>
          <t>24/04</t>
        </is>
      </c>
      <c r="C2719" s="6" t="n">
        <v>3</v>
      </c>
      <c r="D2719" s="6" t="n">
        <v>0</v>
      </c>
      <c r="E2719" s="10">
        <f>IF(D2719=1, IF(OR(C2719&lt;10, C2719&gt;=15),1,0), IF(OR(C2719&lt;7, C2719&gt;=18),1,0))</f>
        <v/>
      </c>
      <c r="F2719" s="11" t="n">
        <v>1.988</v>
      </c>
      <c r="G2719" s="12">
        <f>0*8</f>
        <v/>
      </c>
      <c r="H2719" s="12">
        <f>F2719-G2719</f>
        <v/>
      </c>
      <c r="I2719" s="10">
        <f>IF(E2719=0,"Fora",IF(E2718=0,"Carg xar",IF(H2719&lt;0,IF(M2719&lt;0.9,"Carg FV","Stby"),IF(M2719&gt;P2719,"V2H",IF(M2719&lt;0.9,"Carg xar","Stby")))))</f>
        <v/>
      </c>
      <c r="J2719" s="12">
        <f>IF(OR(I2719="Carg FV",I2719="Carg xar"),MIN(IF(I2719="Carg FV",ABS(H2719),7.4),7.4,MAX(0,(0.9-M2719)*40)*0.95),0)</f>
        <v/>
      </c>
      <c r="K2719" s="12">
        <f>IF(I2719="V2H",MIN(MAX(0,H2719),7.4,MAX(0,(M2719-P2719)*40)*0.95),0)</f>
        <v/>
      </c>
      <c r="L2719" s="12">
        <f>IF(E2719=0,0,MAX(0,H2719-K2719))</f>
        <v/>
      </c>
      <c r="M2719" s="13">
        <f>M2718+J2718/40-IF(I2718="V2H",K2718/(0.95*40),0)-IF(E2719=0,IF(E2718=1,IF(D2719=1,30,40)*0.18/(2*40),0),0)-IF(E2719=1,IF(E2718=0,IF(D2719=1,30,40)*0.18/(2*40),0),0)</f>
        <v/>
      </c>
      <c r="N2719" s="14" t="n">
        <v>0.09</v>
      </c>
      <c r="O2719" s="15">
        <f>K2719*N2719</f>
        <v/>
      </c>
      <c r="P2719">
        <f>IF(E2719=0,0.3,IF(D2719=1,IF(C2719&gt;=Params!$B$13-3,IF(C2719&lt;Params!$B$13,Params!$B$20,0.3),0.3),IF(C2719&gt;=Params!$B$15-3,IF(C2719&lt;Params!$B$15,Params!$B$21,0.3),0.3)))</f>
        <v/>
      </c>
    </row>
    <row r="2720" ht="15" customHeight="1" s="1">
      <c r="A2720" s="9" t="n">
        <v>2717</v>
      </c>
      <c r="B2720" s="6" t="inlineStr">
        <is>
          <t>24/04</t>
        </is>
      </c>
      <c r="C2720" s="6" t="n">
        <v>4</v>
      </c>
      <c r="D2720" s="6" t="n">
        <v>0</v>
      </c>
      <c r="E2720" s="10">
        <f>IF(D2720=1, IF(OR(C2720&lt;10, C2720&gt;=15),1,0), IF(OR(C2720&lt;7, C2720&gt;=18),1,0))</f>
        <v/>
      </c>
      <c r="F2720" s="11" t="n">
        <v>1.295</v>
      </c>
      <c r="G2720" s="12">
        <f>0*8</f>
        <v/>
      </c>
      <c r="H2720" s="12">
        <f>F2720-G2720</f>
        <v/>
      </c>
      <c r="I2720" s="10">
        <f>IF(E2720=0,"Fora",IF(E2719=0,"Carg xar",IF(H2720&lt;0,IF(M2720&lt;0.9,"Carg FV","Stby"),IF(M2720&gt;P2720,"V2H",IF(M2720&lt;0.9,"Carg xar","Stby")))))</f>
        <v/>
      </c>
      <c r="J2720" s="12">
        <f>IF(OR(I2720="Carg FV",I2720="Carg xar"),MIN(IF(I2720="Carg FV",ABS(H2720),7.4),7.4,MAX(0,(0.9-M2720)*40)*0.95),0)</f>
        <v/>
      </c>
      <c r="K2720" s="12">
        <f>IF(I2720="V2H",MIN(MAX(0,H2720),7.4,MAX(0,(M2720-P2720)*40)*0.95),0)</f>
        <v/>
      </c>
      <c r="L2720" s="12">
        <f>IF(E2720=0,0,MAX(0,H2720-K2720))</f>
        <v/>
      </c>
      <c r="M2720" s="13">
        <f>M2719+J2719/40-IF(I2719="V2H",K2719/(0.95*40),0)-IF(E2720=0,IF(E2719=1,IF(D2720=1,30,40)*0.18/(2*40),0),0)-IF(E2720=1,IF(E2719=0,IF(D2720=1,30,40)*0.18/(2*40),0),0)</f>
        <v/>
      </c>
      <c r="N2720" s="14" t="n">
        <v>0.09</v>
      </c>
      <c r="O2720" s="15">
        <f>K2720*N2720</f>
        <v/>
      </c>
      <c r="P2720">
        <f>IF(E2720=0,0.3,IF(D2720=1,IF(C2720&gt;=Params!$B$13-3,IF(C2720&lt;Params!$B$13,Params!$B$20,0.3),0.3),IF(C2720&gt;=Params!$B$15-3,IF(C2720&lt;Params!$B$15,Params!$B$21,0.3),0.3)))</f>
        <v/>
      </c>
    </row>
    <row r="2721" ht="15" customHeight="1" s="1">
      <c r="A2721" s="9" t="n">
        <v>2718</v>
      </c>
      <c r="B2721" s="6" t="inlineStr">
        <is>
          <t>24/04</t>
        </is>
      </c>
      <c r="C2721" s="6" t="n">
        <v>5</v>
      </c>
      <c r="D2721" s="6" t="n">
        <v>0</v>
      </c>
      <c r="E2721" s="10">
        <f>IF(D2721=1, IF(OR(C2721&lt;10, C2721&gt;=15),1,0), IF(OR(C2721&lt;7, C2721&gt;=18),1,0))</f>
        <v/>
      </c>
      <c r="F2721" s="11" t="n">
        <v>1.04</v>
      </c>
      <c r="G2721" s="12">
        <f>0*8</f>
        <v/>
      </c>
      <c r="H2721" s="12">
        <f>F2721-G2721</f>
        <v/>
      </c>
      <c r="I2721" s="10">
        <f>IF(E2721=0,"Fora",IF(E2720=0,"Carg xar",IF(H2721&lt;0,IF(M2721&lt;0.9,"Carg FV","Stby"),IF(M2721&gt;P2721,"V2H",IF(M2721&lt;0.9,"Carg xar","Stby")))))</f>
        <v/>
      </c>
      <c r="J2721" s="12">
        <f>IF(OR(I2721="Carg FV",I2721="Carg xar"),MIN(IF(I2721="Carg FV",ABS(H2721),7.4),7.4,MAX(0,(0.9-M2721)*40)*0.95),0)</f>
        <v/>
      </c>
      <c r="K2721" s="12">
        <f>IF(I2721="V2H",MIN(MAX(0,H2721),7.4,MAX(0,(M2721-P2721)*40)*0.95),0)</f>
        <v/>
      </c>
      <c r="L2721" s="12">
        <f>IF(E2721=0,0,MAX(0,H2721-K2721))</f>
        <v/>
      </c>
      <c r="M2721" s="13">
        <f>M2720+J2720/40-IF(I2720="V2H",K2720/(0.95*40),0)-IF(E2721=0,IF(E2720=1,IF(D2721=1,30,40)*0.18/(2*40),0),0)-IF(E2721=1,IF(E2720=0,IF(D2721=1,30,40)*0.18/(2*40),0),0)</f>
        <v/>
      </c>
      <c r="N2721" s="14" t="n">
        <v>0.09</v>
      </c>
      <c r="O2721" s="15">
        <f>K2721*N2721</f>
        <v/>
      </c>
      <c r="P2721">
        <f>IF(E2721=0,0.3,IF(D2721=1,IF(C2721&gt;=Params!$B$13-3,IF(C2721&lt;Params!$B$13,Params!$B$20,0.3),0.3),IF(C2721&gt;=Params!$B$15-3,IF(C2721&lt;Params!$B$15,Params!$B$21,0.3),0.3)))</f>
        <v/>
      </c>
    </row>
    <row r="2722" ht="15" customHeight="1" s="1">
      <c r="A2722" s="9" t="n">
        <v>2719</v>
      </c>
      <c r="B2722" s="6" t="inlineStr">
        <is>
          <t>24/04</t>
        </is>
      </c>
      <c r="C2722" s="6" t="n">
        <v>6</v>
      </c>
      <c r="D2722" s="6" t="n">
        <v>0</v>
      </c>
      <c r="E2722" s="10">
        <f>IF(D2722=1, IF(OR(C2722&lt;10, C2722&gt;=15),1,0), IF(OR(C2722&lt;7, C2722&gt;=18),1,0))</f>
        <v/>
      </c>
      <c r="F2722" s="11" t="n">
        <v>1.288</v>
      </c>
      <c r="G2722" s="12">
        <f>0*8</f>
        <v/>
      </c>
      <c r="H2722" s="12">
        <f>F2722-G2722</f>
        <v/>
      </c>
      <c r="I2722" s="10">
        <f>IF(E2722=0,"Fora",IF(E2721=0,"Carg xar",IF(H2722&lt;0,IF(M2722&lt;0.9,"Carg FV","Stby"),IF(M2722&gt;P2722,"V2H",IF(M2722&lt;0.9,"Carg xar","Stby")))))</f>
        <v/>
      </c>
      <c r="J2722" s="12">
        <f>IF(OR(I2722="Carg FV",I2722="Carg xar"),MIN(IF(I2722="Carg FV",ABS(H2722),7.4),7.4,MAX(0,(0.9-M2722)*40)*0.95),0)</f>
        <v/>
      </c>
      <c r="K2722" s="12">
        <f>IF(I2722="V2H",MIN(MAX(0,H2722),7.4,MAX(0,(M2722-P2722)*40)*0.95),0)</f>
        <v/>
      </c>
      <c r="L2722" s="12">
        <f>IF(E2722=0,0,MAX(0,H2722-K2722))</f>
        <v/>
      </c>
      <c r="M2722" s="13">
        <f>M2721+J2721/40-IF(I2721="V2H",K2721/(0.95*40),0)-IF(E2722=0,IF(E2721=1,IF(D2722=1,30,40)*0.18/(2*40),0),0)-IF(E2722=1,IF(E2721=0,IF(D2722=1,30,40)*0.18/(2*40),0),0)</f>
        <v/>
      </c>
      <c r="N2722" s="14" t="n">
        <v>0.09</v>
      </c>
      <c r="O2722" s="15">
        <f>K2722*N2722</f>
        <v/>
      </c>
      <c r="P2722">
        <f>IF(E2722=0,0.3,IF(D2722=1,IF(C2722&gt;=Params!$B$13-3,IF(C2722&lt;Params!$B$13,Params!$B$20,0.3),0.3),IF(C2722&gt;=Params!$B$15-3,IF(C2722&lt;Params!$B$15,Params!$B$21,0.3),0.3)))</f>
        <v/>
      </c>
    </row>
    <row r="2723" ht="15" customHeight="1" s="1">
      <c r="A2723" s="9" t="n">
        <v>2720</v>
      </c>
      <c r="B2723" s="6" t="inlineStr">
        <is>
          <t>24/04</t>
        </is>
      </c>
      <c r="C2723" s="6" t="n">
        <v>7</v>
      </c>
      <c r="D2723" s="6" t="n">
        <v>0</v>
      </c>
      <c r="E2723" s="10">
        <f>IF(D2723=1, IF(OR(C2723&lt;10, C2723&gt;=15),1,0), IF(OR(C2723&lt;7, C2723&gt;=18),1,0))</f>
        <v/>
      </c>
      <c r="F2723" s="11" t="n">
        <v>1.955</v>
      </c>
      <c r="G2723" s="12">
        <f>0.08*8</f>
        <v/>
      </c>
      <c r="H2723" s="12">
        <f>F2723-G2723</f>
        <v/>
      </c>
      <c r="I2723" s="10">
        <f>IF(E2723=0,"Fora",IF(E2722=0,"Carg xar",IF(H2723&lt;0,IF(M2723&lt;0.9,"Carg FV","Stby"),IF(M2723&gt;P2723,"V2H",IF(M2723&lt;0.9,"Carg xar","Stby")))))</f>
        <v/>
      </c>
      <c r="J2723" s="12">
        <f>IF(OR(I2723="Carg FV",I2723="Carg xar"),MIN(IF(I2723="Carg FV",ABS(H2723),7.4),7.4,MAX(0,(0.9-M2723)*40)*0.95),0)</f>
        <v/>
      </c>
      <c r="K2723" s="12">
        <f>IF(I2723="V2H",MIN(MAX(0,H2723),7.4,MAX(0,(M2723-P2723)*40)*0.95),0)</f>
        <v/>
      </c>
      <c r="L2723" s="12">
        <f>IF(E2723=0,0,MAX(0,H2723-K2723))</f>
        <v/>
      </c>
      <c r="M2723" s="13">
        <f>M2722+J2722/40-IF(I2722="V2H",K2722/(0.95*40),0)-IF(E2723=0,IF(E2722=1,IF(D2723=1,30,40)*0.18/(2*40),0),0)-IF(E2723=1,IF(E2722=0,IF(D2723=1,30,40)*0.18/(2*40),0),0)</f>
        <v/>
      </c>
      <c r="N2723" s="14" t="n">
        <v>0.09</v>
      </c>
      <c r="O2723" s="15">
        <f>K2723*N2723</f>
        <v/>
      </c>
      <c r="P2723">
        <f>IF(E2723=0,0.3,IF(D2723=1,IF(C2723&gt;=Params!$B$13-3,IF(C2723&lt;Params!$B$13,Params!$B$20,0.3),0.3),IF(C2723&gt;=Params!$B$15-3,IF(C2723&lt;Params!$B$15,Params!$B$21,0.3),0.3)))</f>
        <v/>
      </c>
    </row>
    <row r="2724" ht="15" customHeight="1" s="1">
      <c r="A2724" s="9" t="n">
        <v>2721</v>
      </c>
      <c r="B2724" s="6" t="inlineStr">
        <is>
          <t>24/04</t>
        </is>
      </c>
      <c r="C2724" s="6" t="n">
        <v>8</v>
      </c>
      <c r="D2724" s="6" t="n">
        <v>0</v>
      </c>
      <c r="E2724" s="10">
        <f>IF(D2724=1, IF(OR(C2724&lt;10, C2724&gt;=15),1,0), IF(OR(C2724&lt;7, C2724&gt;=18),1,0))</f>
        <v/>
      </c>
      <c r="F2724" s="11" t="n">
        <v>0</v>
      </c>
      <c r="G2724" s="12">
        <f>0.22*8</f>
        <v/>
      </c>
      <c r="H2724" s="12">
        <f>F2724-G2724</f>
        <v/>
      </c>
      <c r="I2724" s="10">
        <f>IF(E2724=0,"Fora",IF(E2723=0,"Carg xar",IF(H2724&lt;0,IF(M2724&lt;0.9,"Carg FV","Stby"),IF(M2724&gt;P2724,"V2H",IF(M2724&lt;0.9,"Carg xar","Stby")))))</f>
        <v/>
      </c>
      <c r="J2724" s="12">
        <f>IF(OR(I2724="Carg FV",I2724="Carg xar"),MIN(IF(I2724="Carg FV",ABS(H2724),7.4),7.4,MAX(0,(0.9-M2724)*40)*0.95),0)</f>
        <v/>
      </c>
      <c r="K2724" s="12">
        <f>IF(I2724="V2H",MIN(MAX(0,H2724),7.4,MAX(0,(M2724-P2724)*40)*0.95),0)</f>
        <v/>
      </c>
      <c r="L2724" s="12">
        <f>IF(E2724=0,0,MAX(0,H2724-K2724))</f>
        <v/>
      </c>
      <c r="M2724" s="13">
        <f>M2723+J2723/40-IF(I2723="V2H",K2723/(0.95*40),0)-IF(E2724=0,IF(E2723=1,IF(D2724=1,30,40)*0.18/(2*40),0),0)-IF(E2724=1,IF(E2723=0,IF(D2724=1,30,40)*0.18/(2*40),0),0)</f>
        <v/>
      </c>
      <c r="N2724" s="14" t="n">
        <v>0.15</v>
      </c>
      <c r="O2724" s="15">
        <f>K2724*N2724</f>
        <v/>
      </c>
      <c r="P2724">
        <f>IF(E2724=0,0.3,IF(D2724=1,IF(C2724&gt;=Params!$B$13-3,IF(C2724&lt;Params!$B$13,Params!$B$20,0.3),0.3),IF(C2724&gt;=Params!$B$15-3,IF(C2724&lt;Params!$B$15,Params!$B$21,0.3),0.3)))</f>
        <v/>
      </c>
    </row>
    <row r="2725" ht="15" customHeight="1" s="1">
      <c r="A2725" s="9" t="n">
        <v>2722</v>
      </c>
      <c r="B2725" s="6" t="inlineStr">
        <is>
          <t>24/04</t>
        </is>
      </c>
      <c r="C2725" s="6" t="n">
        <v>9</v>
      </c>
      <c r="D2725" s="6" t="n">
        <v>0</v>
      </c>
      <c r="E2725" s="10">
        <f>IF(D2725=1, IF(OR(C2725&lt;10, C2725&gt;=15),1,0), IF(OR(C2725&lt;7, C2725&gt;=18),1,0))</f>
        <v/>
      </c>
      <c r="F2725" s="11" t="n">
        <v>0</v>
      </c>
      <c r="G2725" s="12">
        <f>0.42*8</f>
        <v/>
      </c>
      <c r="H2725" s="12">
        <f>F2725-G2725</f>
        <v/>
      </c>
      <c r="I2725" s="10">
        <f>IF(E2725=0,"Fora",IF(E2724=0,"Carg xar",IF(H2725&lt;0,IF(M2725&lt;0.9,"Carg FV","Stby"),IF(M2725&gt;P2725,"V2H",IF(M2725&lt;0.9,"Carg xar","Stby")))))</f>
        <v/>
      </c>
      <c r="J2725" s="12">
        <f>IF(OR(I2725="Carg FV",I2725="Carg xar"),MIN(IF(I2725="Carg FV",ABS(H2725),7.4),7.4,MAX(0,(0.9-M2725)*40)*0.95),0)</f>
        <v/>
      </c>
      <c r="K2725" s="12">
        <f>IF(I2725="V2H",MIN(MAX(0,H2725),7.4,MAX(0,(M2725-P2725)*40)*0.95),0)</f>
        <v/>
      </c>
      <c r="L2725" s="12">
        <f>IF(E2725=0,0,MAX(0,H2725-K2725))</f>
        <v/>
      </c>
      <c r="M2725" s="13">
        <f>M2724+J2724/40-IF(I2724="V2H",K2724/(0.95*40),0)-IF(E2725=0,IF(E2724=1,IF(D2725=1,30,40)*0.18/(2*40),0),0)-IF(E2725=1,IF(E2724=0,IF(D2725=1,30,40)*0.18/(2*40),0),0)</f>
        <v/>
      </c>
      <c r="N2725" s="14" t="n">
        <v>0.15</v>
      </c>
      <c r="O2725" s="15">
        <f>K2725*N2725</f>
        <v/>
      </c>
      <c r="P2725">
        <f>IF(E2725=0,0.3,IF(D2725=1,IF(C2725&gt;=Params!$B$13-3,IF(C2725&lt;Params!$B$13,Params!$B$20,0.3),0.3),IF(C2725&gt;=Params!$B$15-3,IF(C2725&lt;Params!$B$15,Params!$B$21,0.3),0.3)))</f>
        <v/>
      </c>
    </row>
    <row r="2726" ht="15" customHeight="1" s="1">
      <c r="A2726" s="9" t="n">
        <v>2723</v>
      </c>
      <c r="B2726" s="6" t="inlineStr">
        <is>
          <t>24/04</t>
        </is>
      </c>
      <c r="C2726" s="6" t="n">
        <v>10</v>
      </c>
      <c r="D2726" s="6" t="n">
        <v>0</v>
      </c>
      <c r="E2726" s="10">
        <f>IF(D2726=1, IF(OR(C2726&lt;10, C2726&gt;=15),1,0), IF(OR(C2726&lt;7, C2726&gt;=18),1,0))</f>
        <v/>
      </c>
      <c r="F2726" s="11" t="n">
        <v>0</v>
      </c>
      <c r="G2726" s="12">
        <f>0.62*8</f>
        <v/>
      </c>
      <c r="H2726" s="12">
        <f>F2726-G2726</f>
        <v/>
      </c>
      <c r="I2726" s="10">
        <f>IF(E2726=0,"Fora",IF(E2725=0,"Carg xar",IF(H2726&lt;0,IF(M2726&lt;0.9,"Carg FV","Stby"),IF(M2726&gt;P2726,"V2H",IF(M2726&lt;0.9,"Carg xar","Stby")))))</f>
        <v/>
      </c>
      <c r="J2726" s="12">
        <f>IF(OR(I2726="Carg FV",I2726="Carg xar"),MIN(IF(I2726="Carg FV",ABS(H2726),7.4),7.4,MAX(0,(0.9-M2726)*40)*0.95),0)</f>
        <v/>
      </c>
      <c r="K2726" s="12">
        <f>IF(I2726="V2H",MIN(MAX(0,H2726),7.4,MAX(0,(M2726-P2726)*40)*0.95),0)</f>
        <v/>
      </c>
      <c r="L2726" s="12">
        <f>IF(E2726=0,0,MAX(0,H2726-K2726))</f>
        <v/>
      </c>
      <c r="M2726" s="13">
        <f>M2725+J2725/40-IF(I2725="V2H",K2725/(0.95*40),0)-IF(E2726=0,IF(E2725=1,IF(D2726=1,30,40)*0.18/(2*40),0),0)-IF(E2726=1,IF(E2725=0,IF(D2726=1,30,40)*0.18/(2*40),0),0)</f>
        <v/>
      </c>
      <c r="N2726" s="14" t="n">
        <v>0.2</v>
      </c>
      <c r="O2726" s="15">
        <f>K2726*N2726</f>
        <v/>
      </c>
      <c r="P2726">
        <f>IF(E2726=0,0.3,IF(D2726=1,IF(C2726&gt;=Params!$B$13-3,IF(C2726&lt;Params!$B$13,Params!$B$20,0.3),0.3),IF(C2726&gt;=Params!$B$15-3,IF(C2726&lt;Params!$B$15,Params!$B$21,0.3),0.3)))</f>
        <v/>
      </c>
    </row>
    <row r="2727" ht="15" customHeight="1" s="1">
      <c r="A2727" s="9" t="n">
        <v>2724</v>
      </c>
      <c r="B2727" s="6" t="inlineStr">
        <is>
          <t>24/04</t>
        </is>
      </c>
      <c r="C2727" s="6" t="n">
        <v>11</v>
      </c>
      <c r="D2727" s="6" t="n">
        <v>0</v>
      </c>
      <c r="E2727" s="10">
        <f>IF(D2727=1, IF(OR(C2727&lt;10, C2727&gt;=15),1,0), IF(OR(C2727&lt;7, C2727&gt;=18),1,0))</f>
        <v/>
      </c>
      <c r="F2727" s="11" t="n">
        <v>0</v>
      </c>
      <c r="G2727" s="12">
        <f>0.78*8</f>
        <v/>
      </c>
      <c r="H2727" s="12">
        <f>F2727-G2727</f>
        <v/>
      </c>
      <c r="I2727" s="10">
        <f>IF(E2727=0,"Fora",IF(E2726=0,"Carg xar",IF(H2727&lt;0,IF(M2727&lt;0.9,"Carg FV","Stby"),IF(M2727&gt;P2727,"V2H",IF(M2727&lt;0.9,"Carg xar","Stby")))))</f>
        <v/>
      </c>
      <c r="J2727" s="12">
        <f>IF(OR(I2727="Carg FV",I2727="Carg xar"),MIN(IF(I2727="Carg FV",ABS(H2727),7.4),7.4,MAX(0,(0.9-M2727)*40)*0.95),0)</f>
        <v/>
      </c>
      <c r="K2727" s="12">
        <f>IF(I2727="V2H",MIN(MAX(0,H2727),7.4,MAX(0,(M2727-P2727)*40)*0.95),0)</f>
        <v/>
      </c>
      <c r="L2727" s="12">
        <f>IF(E2727=0,0,MAX(0,H2727-K2727))</f>
        <v/>
      </c>
      <c r="M2727" s="13">
        <f>M2726+J2726/40-IF(I2726="V2H",K2726/(0.95*40),0)-IF(E2727=0,IF(E2726=1,IF(D2727=1,30,40)*0.18/(2*40),0),0)-IF(E2727=1,IF(E2726=0,IF(D2727=1,30,40)*0.18/(2*40),0),0)</f>
        <v/>
      </c>
      <c r="N2727" s="14" t="n">
        <v>0.2</v>
      </c>
      <c r="O2727" s="15">
        <f>K2727*N2727</f>
        <v/>
      </c>
      <c r="P2727">
        <f>IF(E2727=0,0.3,IF(D2727=1,IF(C2727&gt;=Params!$B$13-3,IF(C2727&lt;Params!$B$13,Params!$B$20,0.3),0.3),IF(C2727&gt;=Params!$B$15-3,IF(C2727&lt;Params!$B$15,Params!$B$21,0.3),0.3)))</f>
        <v/>
      </c>
    </row>
    <row r="2728" ht="15" customHeight="1" s="1">
      <c r="A2728" s="9" t="n">
        <v>2725</v>
      </c>
      <c r="B2728" s="6" t="inlineStr">
        <is>
          <t>24/04</t>
        </is>
      </c>
      <c r="C2728" s="6" t="n">
        <v>12</v>
      </c>
      <c r="D2728" s="6" t="n">
        <v>0</v>
      </c>
      <c r="E2728" s="10">
        <f>IF(D2728=1, IF(OR(C2728&lt;10, C2728&gt;=15),1,0), IF(OR(C2728&lt;7, C2728&gt;=18),1,0))</f>
        <v/>
      </c>
      <c r="F2728" s="11" t="n">
        <v>0</v>
      </c>
      <c r="G2728" s="12">
        <f>0.85*8</f>
        <v/>
      </c>
      <c r="H2728" s="12">
        <f>F2728-G2728</f>
        <v/>
      </c>
      <c r="I2728" s="10">
        <f>IF(E2728=0,"Fora",IF(E2727=0,"Carg xar",IF(H2728&lt;0,IF(M2728&lt;0.9,"Carg FV","Stby"),IF(M2728&gt;P2728,"V2H",IF(M2728&lt;0.9,"Carg xar","Stby")))))</f>
        <v/>
      </c>
      <c r="J2728" s="12">
        <f>IF(OR(I2728="Carg FV",I2728="Carg xar"),MIN(IF(I2728="Carg FV",ABS(H2728),7.4),7.4,MAX(0,(0.9-M2728)*40)*0.95),0)</f>
        <v/>
      </c>
      <c r="K2728" s="12">
        <f>IF(I2728="V2H",MIN(MAX(0,H2728),7.4,MAX(0,(M2728-P2728)*40)*0.95),0)</f>
        <v/>
      </c>
      <c r="L2728" s="12">
        <f>IF(E2728=0,0,MAX(0,H2728-K2728))</f>
        <v/>
      </c>
      <c r="M2728" s="13">
        <f>M2727+J2727/40-IF(I2727="V2H",K2727/(0.95*40),0)-IF(E2728=0,IF(E2727=1,IF(D2728=1,30,40)*0.18/(2*40),0),0)-IF(E2728=1,IF(E2727=0,IF(D2728=1,30,40)*0.18/(2*40),0),0)</f>
        <v/>
      </c>
      <c r="N2728" s="14" t="n">
        <v>0.2</v>
      </c>
      <c r="O2728" s="15">
        <f>K2728*N2728</f>
        <v/>
      </c>
      <c r="P2728">
        <f>IF(E2728=0,0.3,IF(D2728=1,IF(C2728&gt;=Params!$B$13-3,IF(C2728&lt;Params!$B$13,Params!$B$20,0.3),0.3),IF(C2728&gt;=Params!$B$15-3,IF(C2728&lt;Params!$B$15,Params!$B$21,0.3),0.3)))</f>
        <v/>
      </c>
    </row>
    <row r="2729" ht="15" customHeight="1" s="1">
      <c r="A2729" s="9" t="n">
        <v>2726</v>
      </c>
      <c r="B2729" s="6" t="inlineStr">
        <is>
          <t>24/04</t>
        </is>
      </c>
      <c r="C2729" s="6" t="n">
        <v>13</v>
      </c>
      <c r="D2729" s="6" t="n">
        <v>0</v>
      </c>
      <c r="E2729" s="10">
        <f>IF(D2729=1, IF(OR(C2729&lt;10, C2729&gt;=15),1,0), IF(OR(C2729&lt;7, C2729&gt;=18),1,0))</f>
        <v/>
      </c>
      <c r="F2729" s="11" t="n">
        <v>0</v>
      </c>
      <c r="G2729" s="12">
        <f>0.82*8</f>
        <v/>
      </c>
      <c r="H2729" s="12">
        <f>F2729-G2729</f>
        <v/>
      </c>
      <c r="I2729" s="10">
        <f>IF(E2729=0,"Fora",IF(E2728=0,"Carg xar",IF(H2729&lt;0,IF(M2729&lt;0.9,"Carg FV","Stby"),IF(M2729&gt;P2729,"V2H",IF(M2729&lt;0.9,"Carg xar","Stby")))))</f>
        <v/>
      </c>
      <c r="J2729" s="12">
        <f>IF(OR(I2729="Carg FV",I2729="Carg xar"),MIN(IF(I2729="Carg FV",ABS(H2729),7.4),7.4,MAX(0,(0.9-M2729)*40)*0.95),0)</f>
        <v/>
      </c>
      <c r="K2729" s="12">
        <f>IF(I2729="V2H",MIN(MAX(0,H2729),7.4,MAX(0,(M2729-P2729)*40)*0.95),0)</f>
        <v/>
      </c>
      <c r="L2729" s="12">
        <f>IF(E2729=0,0,MAX(0,H2729-K2729))</f>
        <v/>
      </c>
      <c r="M2729" s="13">
        <f>M2728+J2728/40-IF(I2728="V2H",K2728/(0.95*40),0)-IF(E2729=0,IF(E2728=1,IF(D2729=1,30,40)*0.18/(2*40),0),0)-IF(E2729=1,IF(E2728=0,IF(D2729=1,30,40)*0.18/(2*40),0),0)</f>
        <v/>
      </c>
      <c r="N2729" s="14" t="n">
        <v>0.2</v>
      </c>
      <c r="O2729" s="15">
        <f>K2729*N2729</f>
        <v/>
      </c>
      <c r="P2729">
        <f>IF(E2729=0,0.3,IF(D2729=1,IF(C2729&gt;=Params!$B$13-3,IF(C2729&lt;Params!$B$13,Params!$B$20,0.3),0.3),IF(C2729&gt;=Params!$B$15-3,IF(C2729&lt;Params!$B$15,Params!$B$21,0.3),0.3)))</f>
        <v/>
      </c>
    </row>
    <row r="2730" ht="15" customHeight="1" s="1">
      <c r="A2730" s="9" t="n">
        <v>2727</v>
      </c>
      <c r="B2730" s="6" t="inlineStr">
        <is>
          <t>24/04</t>
        </is>
      </c>
      <c r="C2730" s="6" t="n">
        <v>14</v>
      </c>
      <c r="D2730" s="6" t="n">
        <v>0</v>
      </c>
      <c r="E2730" s="10">
        <f>IF(D2730=1, IF(OR(C2730&lt;10, C2730&gt;=15),1,0), IF(OR(C2730&lt;7, C2730&gt;=18),1,0))</f>
        <v/>
      </c>
      <c r="F2730" s="11" t="n">
        <v>0</v>
      </c>
      <c r="G2730" s="12">
        <f>0.72*8</f>
        <v/>
      </c>
      <c r="H2730" s="12">
        <f>F2730-G2730</f>
        <v/>
      </c>
      <c r="I2730" s="10">
        <f>IF(E2730=0,"Fora",IF(E2729=0,"Carg xar",IF(H2730&lt;0,IF(M2730&lt;0.9,"Carg FV","Stby"),IF(M2730&gt;P2730,"V2H",IF(M2730&lt;0.9,"Carg xar","Stby")))))</f>
        <v/>
      </c>
      <c r="J2730" s="12">
        <f>IF(OR(I2730="Carg FV",I2730="Carg xar"),MIN(IF(I2730="Carg FV",ABS(H2730),7.4),7.4,MAX(0,(0.9-M2730)*40)*0.95),0)</f>
        <v/>
      </c>
      <c r="K2730" s="12">
        <f>IF(I2730="V2H",MIN(MAX(0,H2730),7.4,MAX(0,(M2730-P2730)*40)*0.95),0)</f>
        <v/>
      </c>
      <c r="L2730" s="12">
        <f>IF(E2730=0,0,MAX(0,H2730-K2730))</f>
        <v/>
      </c>
      <c r="M2730" s="13">
        <f>M2729+J2729/40-IF(I2729="V2H",K2729/(0.95*40),0)-IF(E2730=0,IF(E2729=1,IF(D2730=1,30,40)*0.18/(2*40),0),0)-IF(E2730=1,IF(E2729=0,IF(D2730=1,30,40)*0.18/(2*40),0),0)</f>
        <v/>
      </c>
      <c r="N2730" s="14" t="n">
        <v>0.15</v>
      </c>
      <c r="O2730" s="15">
        <f>K2730*N2730</f>
        <v/>
      </c>
      <c r="P2730">
        <f>IF(E2730=0,0.3,IF(D2730=1,IF(C2730&gt;=Params!$B$13-3,IF(C2730&lt;Params!$B$13,Params!$B$20,0.3),0.3),IF(C2730&gt;=Params!$B$15-3,IF(C2730&lt;Params!$B$15,Params!$B$21,0.3),0.3)))</f>
        <v/>
      </c>
    </row>
    <row r="2731" ht="15" customHeight="1" s="1">
      <c r="A2731" s="9" t="n">
        <v>2728</v>
      </c>
      <c r="B2731" s="6" t="inlineStr">
        <is>
          <t>24/04</t>
        </is>
      </c>
      <c r="C2731" s="6" t="n">
        <v>15</v>
      </c>
      <c r="D2731" s="6" t="n">
        <v>0</v>
      </c>
      <c r="E2731" s="10">
        <f>IF(D2731=1, IF(OR(C2731&lt;10, C2731&gt;=15),1,0), IF(OR(C2731&lt;7, C2731&gt;=18),1,0))</f>
        <v/>
      </c>
      <c r="F2731" s="11" t="n">
        <v>0</v>
      </c>
      <c r="G2731" s="12">
        <f>0.55*8</f>
        <v/>
      </c>
      <c r="H2731" s="12">
        <f>F2731-G2731</f>
        <v/>
      </c>
      <c r="I2731" s="10">
        <f>IF(E2731=0,"Fora",IF(E2730=0,"Carg xar",IF(H2731&lt;0,IF(M2731&lt;0.9,"Carg FV","Stby"),IF(M2731&gt;P2731,"V2H",IF(M2731&lt;0.9,"Carg xar","Stby")))))</f>
        <v/>
      </c>
      <c r="J2731" s="12">
        <f>IF(OR(I2731="Carg FV",I2731="Carg xar"),MIN(IF(I2731="Carg FV",ABS(H2731),7.4),7.4,MAX(0,(0.9-M2731)*40)*0.95),0)</f>
        <v/>
      </c>
      <c r="K2731" s="12">
        <f>IF(I2731="V2H",MIN(MAX(0,H2731),7.4,MAX(0,(M2731-P2731)*40)*0.95),0)</f>
        <v/>
      </c>
      <c r="L2731" s="12">
        <f>IF(E2731=0,0,MAX(0,H2731-K2731))</f>
        <v/>
      </c>
      <c r="M2731" s="13">
        <f>M2730+J2730/40-IF(I2730="V2H",K2730/(0.95*40),0)-IF(E2731=0,IF(E2730=1,IF(D2731=1,30,40)*0.18/(2*40),0),0)-IF(E2731=1,IF(E2730=0,IF(D2731=1,30,40)*0.18/(2*40),0),0)</f>
        <v/>
      </c>
      <c r="N2731" s="14" t="n">
        <v>0.15</v>
      </c>
      <c r="O2731" s="15">
        <f>K2731*N2731</f>
        <v/>
      </c>
      <c r="P2731">
        <f>IF(E2731=0,0.3,IF(D2731=1,IF(C2731&gt;=Params!$B$13-3,IF(C2731&lt;Params!$B$13,Params!$B$20,0.3),0.3),IF(C2731&gt;=Params!$B$15-3,IF(C2731&lt;Params!$B$15,Params!$B$21,0.3),0.3)))</f>
        <v/>
      </c>
    </row>
    <row r="2732" ht="15" customHeight="1" s="1">
      <c r="A2732" s="9" t="n">
        <v>2729</v>
      </c>
      <c r="B2732" s="6" t="inlineStr">
        <is>
          <t>24/04</t>
        </is>
      </c>
      <c r="C2732" s="6" t="n">
        <v>16</v>
      </c>
      <c r="D2732" s="6" t="n">
        <v>0</v>
      </c>
      <c r="E2732" s="10">
        <f>IF(D2732=1, IF(OR(C2732&lt;10, C2732&gt;=15),1,0), IF(OR(C2732&lt;7, C2732&gt;=18),1,0))</f>
        <v/>
      </c>
      <c r="F2732" s="11" t="n">
        <v>0</v>
      </c>
      <c r="G2732" s="12">
        <f>0.35*8</f>
        <v/>
      </c>
      <c r="H2732" s="12">
        <f>F2732-G2732</f>
        <v/>
      </c>
      <c r="I2732" s="10">
        <f>IF(E2732=0,"Fora",IF(E2731=0,"Carg xar",IF(H2732&lt;0,IF(M2732&lt;0.9,"Carg FV","Stby"),IF(M2732&gt;P2732,"V2H",IF(M2732&lt;0.9,"Carg xar","Stby")))))</f>
        <v/>
      </c>
      <c r="J2732" s="12">
        <f>IF(OR(I2732="Carg FV",I2732="Carg xar"),MIN(IF(I2732="Carg FV",ABS(H2732),7.4),7.4,MAX(0,(0.9-M2732)*40)*0.95),0)</f>
        <v/>
      </c>
      <c r="K2732" s="12">
        <f>IF(I2732="V2H",MIN(MAX(0,H2732),7.4,MAX(0,(M2732-P2732)*40)*0.95),0)</f>
        <v/>
      </c>
      <c r="L2732" s="12">
        <f>IF(E2732=0,0,MAX(0,H2732-K2732))</f>
        <v/>
      </c>
      <c r="M2732" s="13">
        <f>M2731+J2731/40-IF(I2731="V2H",K2731/(0.95*40),0)-IF(E2732=0,IF(E2731=1,IF(D2732=1,30,40)*0.18/(2*40),0),0)-IF(E2732=1,IF(E2731=0,IF(D2732=1,30,40)*0.18/(2*40),0),0)</f>
        <v/>
      </c>
      <c r="N2732" s="14" t="n">
        <v>0.15</v>
      </c>
      <c r="O2732" s="15">
        <f>K2732*N2732</f>
        <v/>
      </c>
      <c r="P2732">
        <f>IF(E2732=0,0.3,IF(D2732=1,IF(C2732&gt;=Params!$B$13-3,IF(C2732&lt;Params!$B$13,Params!$B$20,0.3),0.3),IF(C2732&gt;=Params!$B$15-3,IF(C2732&lt;Params!$B$15,Params!$B$21,0.3),0.3)))</f>
        <v/>
      </c>
    </row>
    <row r="2733" ht="15" customHeight="1" s="1">
      <c r="A2733" s="9" t="n">
        <v>2730</v>
      </c>
      <c r="B2733" s="6" t="inlineStr">
        <is>
          <t>24/04</t>
        </is>
      </c>
      <c r="C2733" s="6" t="n">
        <v>17</v>
      </c>
      <c r="D2733" s="6" t="n">
        <v>0</v>
      </c>
      <c r="E2733" s="10">
        <f>IF(D2733=1, IF(OR(C2733&lt;10, C2733&gt;=15),1,0), IF(OR(C2733&lt;7, C2733&gt;=18),1,0))</f>
        <v/>
      </c>
      <c r="F2733" s="11" t="n">
        <v>0</v>
      </c>
      <c r="G2733" s="12">
        <f>0.15*8</f>
        <v/>
      </c>
      <c r="H2733" s="12">
        <f>F2733-G2733</f>
        <v/>
      </c>
      <c r="I2733" s="10">
        <f>IF(E2733=0,"Fora",IF(E2732=0,"Carg xar",IF(H2733&lt;0,IF(M2733&lt;0.9,"Carg FV","Stby"),IF(M2733&gt;P2733,"V2H",IF(M2733&lt;0.9,"Carg xar","Stby")))))</f>
        <v/>
      </c>
      <c r="J2733" s="12">
        <f>IF(OR(I2733="Carg FV",I2733="Carg xar"),MIN(IF(I2733="Carg FV",ABS(H2733),7.4),7.4,MAX(0,(0.9-M2733)*40)*0.95),0)</f>
        <v/>
      </c>
      <c r="K2733" s="12">
        <f>IF(I2733="V2H",MIN(MAX(0,H2733),7.4,MAX(0,(M2733-P2733)*40)*0.95),0)</f>
        <v/>
      </c>
      <c r="L2733" s="12">
        <f>IF(E2733=0,0,MAX(0,H2733-K2733))</f>
        <v/>
      </c>
      <c r="M2733" s="13">
        <f>M2732+J2732/40-IF(I2732="V2H",K2732/(0.95*40),0)-IF(E2733=0,IF(E2732=1,IF(D2733=1,30,40)*0.18/(2*40),0),0)-IF(E2733=1,IF(E2732=0,IF(D2733=1,30,40)*0.18/(2*40),0),0)</f>
        <v/>
      </c>
      <c r="N2733" s="14" t="n">
        <v>0.15</v>
      </c>
      <c r="O2733" s="15">
        <f>K2733*N2733</f>
        <v/>
      </c>
      <c r="P2733">
        <f>IF(E2733=0,0.3,IF(D2733=1,IF(C2733&gt;=Params!$B$13-3,IF(C2733&lt;Params!$B$13,Params!$B$20,0.3),0.3),IF(C2733&gt;=Params!$B$15-3,IF(C2733&lt;Params!$B$15,Params!$B$21,0.3),0.3)))</f>
        <v/>
      </c>
    </row>
    <row r="2734" ht="15" customHeight="1" s="1">
      <c r="A2734" s="9" t="n">
        <v>2731</v>
      </c>
      <c r="B2734" s="6" t="inlineStr">
        <is>
          <t>24/04</t>
        </is>
      </c>
      <c r="C2734" s="6" t="n">
        <v>18</v>
      </c>
      <c r="D2734" s="6" t="n">
        <v>0</v>
      </c>
      <c r="E2734" s="10">
        <f>IF(D2734=1, IF(OR(C2734&lt;10, C2734&gt;=15),1,0), IF(OR(C2734&lt;7, C2734&gt;=18),1,0))</f>
        <v/>
      </c>
      <c r="F2734" s="11" t="n">
        <v>0.159</v>
      </c>
      <c r="G2734" s="12">
        <f>0.03*8</f>
        <v/>
      </c>
      <c r="H2734" s="12">
        <f>F2734-G2734</f>
        <v/>
      </c>
      <c r="I2734" s="10">
        <f>IF(E2734=0,"Fora",IF(E2733=0,"Carg xar",IF(H2734&lt;0,IF(M2734&lt;0.9,"Carg FV","Stby"),IF(M2734&gt;P2734,"V2H",IF(M2734&lt;0.9,"Carg xar","Stby")))))</f>
        <v/>
      </c>
      <c r="J2734" s="12">
        <f>IF(OR(I2734="Carg FV",I2734="Carg xar"),MIN(IF(I2734="Carg FV",ABS(H2734),7.4),7.4,MAX(0,(0.9-M2734)*40)*0.95),0)</f>
        <v/>
      </c>
      <c r="K2734" s="12">
        <f>IF(I2734="V2H",MIN(MAX(0,H2734),7.4,MAX(0,(M2734-P2734)*40)*0.95),0)</f>
        <v/>
      </c>
      <c r="L2734" s="12">
        <f>IF(E2734=0,0,MAX(0,H2734-K2734))</f>
        <v/>
      </c>
      <c r="M2734" s="13">
        <f>M2733+J2733/40-IF(I2733="V2H",K2733/(0.95*40),0)-IF(E2734=0,IF(E2733=1,IF(D2734=1,30,40)*0.18/(2*40),0),0)-IF(E2734=1,IF(E2733=0,IF(D2734=1,30,40)*0.18/(2*40),0),0)</f>
        <v/>
      </c>
      <c r="N2734" s="14" t="n">
        <v>0.2</v>
      </c>
      <c r="O2734" s="15">
        <f>K2734*N2734</f>
        <v/>
      </c>
      <c r="P2734">
        <f>IF(E2734=0,0.3,IF(D2734=1,IF(C2734&gt;=Params!$B$13-3,IF(C2734&lt;Params!$B$13,Params!$B$20,0.3),0.3),IF(C2734&gt;=Params!$B$15-3,IF(C2734&lt;Params!$B$15,Params!$B$21,0.3),0.3)))</f>
        <v/>
      </c>
    </row>
    <row r="2735" ht="15" customHeight="1" s="1">
      <c r="A2735" s="9" t="n">
        <v>2732</v>
      </c>
      <c r="B2735" s="6" t="inlineStr">
        <is>
          <t>24/04</t>
        </is>
      </c>
      <c r="C2735" s="6" t="n">
        <v>19</v>
      </c>
      <c r="D2735" s="6" t="n">
        <v>0</v>
      </c>
      <c r="E2735" s="10">
        <f>IF(D2735=1, IF(OR(C2735&lt;10, C2735&gt;=15),1,0), IF(OR(C2735&lt;7, C2735&gt;=18),1,0))</f>
        <v/>
      </c>
      <c r="F2735" s="11" t="n">
        <v>0.47</v>
      </c>
      <c r="G2735" s="12">
        <f>0*8</f>
        <v/>
      </c>
      <c r="H2735" s="12">
        <f>F2735-G2735</f>
        <v/>
      </c>
      <c r="I2735" s="10">
        <f>IF(E2735=0,"Fora",IF(E2734=0,"Carg xar",IF(H2735&lt;0,IF(M2735&lt;0.9,"Carg FV","Stby"),IF(M2735&gt;P2735,"V2H",IF(M2735&lt;0.9,"Carg xar","Stby")))))</f>
        <v/>
      </c>
      <c r="J2735" s="12">
        <f>IF(OR(I2735="Carg FV",I2735="Carg xar"),MIN(IF(I2735="Carg FV",ABS(H2735),7.4),7.4,MAX(0,(0.9-M2735)*40)*0.95),0)</f>
        <v/>
      </c>
      <c r="K2735" s="12">
        <f>IF(I2735="V2H",MIN(MAX(0,H2735),7.4,MAX(0,(M2735-P2735)*40)*0.95),0)</f>
        <v/>
      </c>
      <c r="L2735" s="12">
        <f>IF(E2735=0,0,MAX(0,H2735-K2735))</f>
        <v/>
      </c>
      <c r="M2735" s="13">
        <f>M2734+J2734/40-IF(I2734="V2H",K2734/(0.95*40),0)-IF(E2735=0,IF(E2734=1,IF(D2735=1,30,40)*0.18/(2*40),0),0)-IF(E2735=1,IF(E2734=0,IF(D2735=1,30,40)*0.18/(2*40),0),0)</f>
        <v/>
      </c>
      <c r="N2735" s="14" t="n">
        <v>0.2</v>
      </c>
      <c r="O2735" s="15">
        <f>K2735*N2735</f>
        <v/>
      </c>
      <c r="P2735">
        <f>IF(E2735=0,0.3,IF(D2735=1,IF(C2735&gt;=Params!$B$13-3,IF(C2735&lt;Params!$B$13,Params!$B$20,0.3),0.3),IF(C2735&gt;=Params!$B$15-3,IF(C2735&lt;Params!$B$15,Params!$B$21,0.3),0.3)))</f>
        <v/>
      </c>
    </row>
    <row r="2736" ht="15" customHeight="1" s="1">
      <c r="A2736" s="9" t="n">
        <v>2733</v>
      </c>
      <c r="B2736" s="6" t="inlineStr">
        <is>
          <t>24/04</t>
        </is>
      </c>
      <c r="C2736" s="6" t="n">
        <v>20</v>
      </c>
      <c r="D2736" s="6" t="n">
        <v>0</v>
      </c>
      <c r="E2736" s="10">
        <f>IF(D2736=1, IF(OR(C2736&lt;10, C2736&gt;=15),1,0), IF(OR(C2736&lt;7, C2736&gt;=18),1,0))</f>
        <v/>
      </c>
      <c r="F2736" s="11" t="n">
        <v>0.706</v>
      </c>
      <c r="G2736" s="12">
        <f>0*8</f>
        <v/>
      </c>
      <c r="H2736" s="12">
        <f>F2736-G2736</f>
        <v/>
      </c>
      <c r="I2736" s="10">
        <f>IF(E2736=0,"Fora",IF(E2735=0,"Carg xar",IF(H2736&lt;0,IF(M2736&lt;0.9,"Carg FV","Stby"),IF(M2736&gt;P2736,"V2H",IF(M2736&lt;0.9,"Carg xar","Stby")))))</f>
        <v/>
      </c>
      <c r="J2736" s="12">
        <f>IF(OR(I2736="Carg FV",I2736="Carg xar"),MIN(IF(I2736="Carg FV",ABS(H2736),7.4),7.4,MAX(0,(0.9-M2736)*40)*0.95),0)</f>
        <v/>
      </c>
      <c r="K2736" s="12">
        <f>IF(I2736="V2H",MIN(MAX(0,H2736),7.4,MAX(0,(M2736-P2736)*40)*0.95),0)</f>
        <v/>
      </c>
      <c r="L2736" s="12">
        <f>IF(E2736=0,0,MAX(0,H2736-K2736))</f>
        <v/>
      </c>
      <c r="M2736" s="13">
        <f>M2735+J2735/40-IF(I2735="V2H",K2735/(0.95*40),0)-IF(E2736=0,IF(E2735=1,IF(D2736=1,30,40)*0.18/(2*40),0),0)-IF(E2736=1,IF(E2735=0,IF(D2736=1,30,40)*0.18/(2*40),0),0)</f>
        <v/>
      </c>
      <c r="N2736" s="14" t="n">
        <v>0.2</v>
      </c>
      <c r="O2736" s="15">
        <f>K2736*N2736</f>
        <v/>
      </c>
      <c r="P2736">
        <f>IF(E2736=0,0.3,IF(D2736=1,IF(C2736&gt;=Params!$B$13-3,IF(C2736&lt;Params!$B$13,Params!$B$20,0.3),0.3),IF(C2736&gt;=Params!$B$15-3,IF(C2736&lt;Params!$B$15,Params!$B$21,0.3),0.3)))</f>
        <v/>
      </c>
    </row>
    <row r="2737" ht="15" customHeight="1" s="1">
      <c r="A2737" s="9" t="n">
        <v>2734</v>
      </c>
      <c r="B2737" s="6" t="inlineStr">
        <is>
          <t>24/04</t>
        </is>
      </c>
      <c r="C2737" s="6" t="n">
        <v>21</v>
      </c>
      <c r="D2737" s="6" t="n">
        <v>0</v>
      </c>
      <c r="E2737" s="10">
        <f>IF(D2737=1, IF(OR(C2737&lt;10, C2737&gt;=15),1,0), IF(OR(C2737&lt;7, C2737&gt;=18),1,0))</f>
        <v/>
      </c>
      <c r="F2737" s="11" t="n">
        <v>1.401</v>
      </c>
      <c r="G2737" s="12">
        <f>0*8</f>
        <v/>
      </c>
      <c r="H2737" s="12">
        <f>F2737-G2737</f>
        <v/>
      </c>
      <c r="I2737" s="10">
        <f>IF(E2737=0,"Fora",IF(E2736=0,"Carg xar",IF(H2737&lt;0,IF(M2737&lt;0.9,"Carg FV","Stby"),IF(M2737&gt;P2737,"V2H",IF(M2737&lt;0.9,"Carg xar","Stby")))))</f>
        <v/>
      </c>
      <c r="J2737" s="12">
        <f>IF(OR(I2737="Carg FV",I2737="Carg xar"),MIN(IF(I2737="Carg FV",ABS(H2737),7.4),7.4,MAX(0,(0.9-M2737)*40)*0.95),0)</f>
        <v/>
      </c>
      <c r="K2737" s="12">
        <f>IF(I2737="V2H",MIN(MAX(0,H2737),7.4,MAX(0,(M2737-P2737)*40)*0.95),0)</f>
        <v/>
      </c>
      <c r="L2737" s="12">
        <f>IF(E2737=0,0,MAX(0,H2737-K2737))</f>
        <v/>
      </c>
      <c r="M2737" s="13">
        <f>M2736+J2736/40-IF(I2736="V2H",K2736/(0.95*40),0)-IF(E2737=0,IF(E2736=1,IF(D2737=1,30,40)*0.18/(2*40),0),0)-IF(E2737=1,IF(E2736=0,IF(D2737=1,30,40)*0.18/(2*40),0),0)</f>
        <v/>
      </c>
      <c r="N2737" s="14" t="n">
        <v>0.2</v>
      </c>
      <c r="O2737" s="15">
        <f>K2737*N2737</f>
        <v/>
      </c>
      <c r="P2737">
        <f>IF(E2737=0,0.3,IF(D2737=1,IF(C2737&gt;=Params!$B$13-3,IF(C2737&lt;Params!$B$13,Params!$B$20,0.3),0.3),IF(C2737&gt;=Params!$B$15-3,IF(C2737&lt;Params!$B$15,Params!$B$21,0.3),0.3)))</f>
        <v/>
      </c>
    </row>
    <row r="2738" ht="15" customHeight="1" s="1">
      <c r="A2738" s="9" t="n">
        <v>2735</v>
      </c>
      <c r="B2738" s="6" t="inlineStr">
        <is>
          <t>24/04</t>
        </is>
      </c>
      <c r="C2738" s="6" t="n">
        <v>22</v>
      </c>
      <c r="D2738" s="6" t="n">
        <v>0</v>
      </c>
      <c r="E2738" s="10">
        <f>IF(D2738=1, IF(OR(C2738&lt;10, C2738&gt;=15),1,0), IF(OR(C2738&lt;7, C2738&gt;=18),1,0))</f>
        <v/>
      </c>
      <c r="F2738" s="11" t="n">
        <v>1.216</v>
      </c>
      <c r="G2738" s="12">
        <f>0*8</f>
        <v/>
      </c>
      <c r="H2738" s="12">
        <f>F2738-G2738</f>
        <v/>
      </c>
      <c r="I2738" s="10">
        <f>IF(E2738=0,"Fora",IF(E2737=0,"Carg xar",IF(H2738&lt;0,IF(M2738&lt;0.9,"Carg FV","Stby"),IF(M2738&gt;P2738,"V2H",IF(M2738&lt;0.9,"Carg xar","Stby")))))</f>
        <v/>
      </c>
      <c r="J2738" s="12">
        <f>IF(OR(I2738="Carg FV",I2738="Carg xar"),MIN(IF(I2738="Carg FV",ABS(H2738),7.4),7.4,MAX(0,(0.9-M2738)*40)*0.95),0)</f>
        <v/>
      </c>
      <c r="K2738" s="12">
        <f>IF(I2738="V2H",MIN(MAX(0,H2738),7.4,MAX(0,(M2738-P2738)*40)*0.95),0)</f>
        <v/>
      </c>
      <c r="L2738" s="12">
        <f>IF(E2738=0,0,MAX(0,H2738-K2738))</f>
        <v/>
      </c>
      <c r="M2738" s="13">
        <f>M2737+J2737/40-IF(I2737="V2H",K2737/(0.95*40),0)-IF(E2738=0,IF(E2737=1,IF(D2738=1,30,40)*0.18/(2*40),0),0)-IF(E2738=1,IF(E2737=0,IF(D2738=1,30,40)*0.18/(2*40),0),0)</f>
        <v/>
      </c>
      <c r="N2738" s="14" t="n">
        <v>0.15</v>
      </c>
      <c r="O2738" s="15">
        <f>K2738*N2738</f>
        <v/>
      </c>
      <c r="P2738">
        <f>IF(E2738=0,0.3,IF(D2738=1,IF(C2738&gt;=Params!$B$13-3,IF(C2738&lt;Params!$B$13,Params!$B$20,0.3),0.3),IF(C2738&gt;=Params!$B$15-3,IF(C2738&lt;Params!$B$15,Params!$B$21,0.3),0.3)))</f>
        <v/>
      </c>
    </row>
    <row r="2739" ht="15" customHeight="1" s="1">
      <c r="A2739" s="9" t="n">
        <v>2736</v>
      </c>
      <c r="B2739" s="6" t="inlineStr">
        <is>
          <t>24/04</t>
        </is>
      </c>
      <c r="C2739" s="6" t="n">
        <v>23</v>
      </c>
      <c r="D2739" s="6" t="n">
        <v>0</v>
      </c>
      <c r="E2739" s="10">
        <f>IF(D2739=1, IF(OR(C2739&lt;10, C2739&gt;=15),1,0), IF(OR(C2739&lt;7, C2739&gt;=18),1,0))</f>
        <v/>
      </c>
      <c r="F2739" s="11" t="n">
        <v>0.9419999999999999</v>
      </c>
      <c r="G2739" s="12">
        <f>0*8</f>
        <v/>
      </c>
      <c r="H2739" s="12">
        <f>F2739-G2739</f>
        <v/>
      </c>
      <c r="I2739" s="10">
        <f>IF(E2739=0,"Fora",IF(E2738=0,"Carg xar",IF(H2739&lt;0,IF(M2739&lt;0.9,"Carg FV","Stby"),IF(M2739&gt;P2739,"V2H",IF(M2739&lt;0.9,"Carg xar","Stby")))))</f>
        <v/>
      </c>
      <c r="J2739" s="12">
        <f>IF(OR(I2739="Carg FV",I2739="Carg xar"),MIN(IF(I2739="Carg FV",ABS(H2739),7.4),7.4,MAX(0,(0.9-M2739)*40)*0.95),0)</f>
        <v/>
      </c>
      <c r="K2739" s="12">
        <f>IF(I2739="V2H",MIN(MAX(0,H2739),7.4,MAX(0,(M2739-P2739)*40)*0.95),0)</f>
        <v/>
      </c>
      <c r="L2739" s="12">
        <f>IF(E2739=0,0,MAX(0,H2739-K2739))</f>
        <v/>
      </c>
      <c r="M2739" s="13">
        <f>M2738+J2738/40-IF(I2738="V2H",K2738/(0.95*40),0)-IF(E2739=0,IF(E2738=1,IF(D2739=1,30,40)*0.18/(2*40),0),0)-IF(E2739=1,IF(E2738=0,IF(D2739=1,30,40)*0.18/(2*40),0),0)</f>
        <v/>
      </c>
      <c r="N2739" s="14" t="n">
        <v>0.15</v>
      </c>
      <c r="O2739" s="15">
        <f>K2739*N2739</f>
        <v/>
      </c>
      <c r="P2739">
        <f>IF(E2739=0,0.3,IF(D2739=1,IF(C2739&gt;=Params!$B$13-3,IF(C2739&lt;Params!$B$13,Params!$B$20,0.3),0.3),IF(C2739&gt;=Params!$B$15-3,IF(C2739&lt;Params!$B$15,Params!$B$21,0.3),0.3)))</f>
        <v/>
      </c>
    </row>
    <row r="2740" ht="15" customHeight="1" s="1">
      <c r="A2740" s="9" t="n">
        <v>2737</v>
      </c>
      <c r="B2740" s="6" t="inlineStr">
        <is>
          <t>25/04</t>
        </is>
      </c>
      <c r="C2740" s="6" t="n">
        <v>0</v>
      </c>
      <c r="D2740" s="6" t="n">
        <v>0</v>
      </c>
      <c r="E2740" s="10">
        <f>IF(D2740=1, IF(OR(C2740&lt;10, C2740&gt;=15),1,0), IF(OR(C2740&lt;7, C2740&gt;=18),1,0))</f>
        <v/>
      </c>
      <c r="F2740" s="11" t="n">
        <v>0.729</v>
      </c>
      <c r="G2740" s="12">
        <f>0*8</f>
        <v/>
      </c>
      <c r="H2740" s="12">
        <f>F2740-G2740</f>
        <v/>
      </c>
      <c r="I2740" s="10">
        <f>IF(E2740=0,"Fora",IF(E2739=0,"Carg xar",IF(H2740&lt;0,IF(M2740&lt;0.9,"Carg FV","Stby"),IF(M2740&gt;P2740,"V2H",IF(M2740&lt;0.9,"Carg xar","Stby")))))</f>
        <v/>
      </c>
      <c r="J2740" s="12">
        <f>IF(OR(I2740="Carg FV",I2740="Carg xar"),MIN(IF(I2740="Carg FV",ABS(H2740),7.4),7.4,MAX(0,(0.9-M2740)*40)*0.95),0)</f>
        <v/>
      </c>
      <c r="K2740" s="12">
        <f>IF(I2740="V2H",MIN(MAX(0,H2740),7.4,MAX(0,(M2740-P2740)*40)*0.95),0)</f>
        <v/>
      </c>
      <c r="L2740" s="12">
        <f>IF(E2740=0,0,MAX(0,H2740-K2740))</f>
        <v/>
      </c>
      <c r="M2740" s="13">
        <f>M2739+J2739/40-IF(I2739="V2H",K2739/(0.95*40),0)-IF(E2740=0,IF(E2739=1,IF(D2740=1,30,40)*0.18/(2*40),0),0)-IF(E2740=1,IF(E2739=0,IF(D2740=1,30,40)*0.18/(2*40),0),0)</f>
        <v/>
      </c>
      <c r="N2740" s="14" t="n">
        <v>0.09</v>
      </c>
      <c r="O2740" s="15">
        <f>K2740*N2740</f>
        <v/>
      </c>
      <c r="P2740">
        <f>IF(E2740=0,0.3,IF(D2740=1,IF(C2740&gt;=Params!$B$13-3,IF(C2740&lt;Params!$B$13,Params!$B$20,0.3),0.3),IF(C2740&gt;=Params!$B$15-3,IF(C2740&lt;Params!$B$15,Params!$B$21,0.3),0.3)))</f>
        <v/>
      </c>
    </row>
    <row r="2741" ht="15" customHeight="1" s="1">
      <c r="A2741" s="9" t="n">
        <v>2738</v>
      </c>
      <c r="B2741" s="6" t="inlineStr">
        <is>
          <t>25/04</t>
        </is>
      </c>
      <c r="C2741" s="6" t="n">
        <v>1</v>
      </c>
      <c r="D2741" s="6" t="n">
        <v>0</v>
      </c>
      <c r="E2741" s="10">
        <f>IF(D2741=1, IF(OR(C2741&lt;10, C2741&gt;=15),1,0), IF(OR(C2741&lt;7, C2741&gt;=18),1,0))</f>
        <v/>
      </c>
      <c r="F2741" s="11" t="n">
        <v>0.96</v>
      </c>
      <c r="G2741" s="12">
        <f>0*8</f>
        <v/>
      </c>
      <c r="H2741" s="12">
        <f>F2741-G2741</f>
        <v/>
      </c>
      <c r="I2741" s="10">
        <f>IF(E2741=0,"Fora",IF(E2740=0,"Carg xar",IF(H2741&lt;0,IF(M2741&lt;0.9,"Carg FV","Stby"),IF(M2741&gt;P2741,"V2H",IF(M2741&lt;0.9,"Carg xar","Stby")))))</f>
        <v/>
      </c>
      <c r="J2741" s="12">
        <f>IF(OR(I2741="Carg FV",I2741="Carg xar"),MIN(IF(I2741="Carg FV",ABS(H2741),7.4),7.4,MAX(0,(0.9-M2741)*40)*0.95),0)</f>
        <v/>
      </c>
      <c r="K2741" s="12">
        <f>IF(I2741="V2H",MIN(MAX(0,H2741),7.4,MAX(0,(M2741-P2741)*40)*0.95),0)</f>
        <v/>
      </c>
      <c r="L2741" s="12">
        <f>IF(E2741=0,0,MAX(0,H2741-K2741))</f>
        <v/>
      </c>
      <c r="M2741" s="13">
        <f>M2740+J2740/40-IF(I2740="V2H",K2740/(0.95*40),0)-IF(E2741=0,IF(E2740=1,IF(D2741=1,30,40)*0.18/(2*40),0),0)-IF(E2741=1,IF(E2740=0,IF(D2741=1,30,40)*0.18/(2*40),0),0)</f>
        <v/>
      </c>
      <c r="N2741" s="14" t="n">
        <v>0.09</v>
      </c>
      <c r="O2741" s="15">
        <f>K2741*N2741</f>
        <v/>
      </c>
      <c r="P2741">
        <f>IF(E2741=0,0.3,IF(D2741=1,IF(C2741&gt;=Params!$B$13-3,IF(C2741&lt;Params!$B$13,Params!$B$20,0.3),0.3),IF(C2741&gt;=Params!$B$15-3,IF(C2741&lt;Params!$B$15,Params!$B$21,0.3),0.3)))</f>
        <v/>
      </c>
    </row>
    <row r="2742" ht="15" customHeight="1" s="1">
      <c r="A2742" s="9" t="n">
        <v>2739</v>
      </c>
      <c r="B2742" s="6" t="inlineStr">
        <is>
          <t>25/04</t>
        </is>
      </c>
      <c r="C2742" s="6" t="n">
        <v>2</v>
      </c>
      <c r="D2742" s="6" t="n">
        <v>0</v>
      </c>
      <c r="E2742" s="10">
        <f>IF(D2742=1, IF(OR(C2742&lt;10, C2742&gt;=15),1,0), IF(OR(C2742&lt;7, C2742&gt;=18),1,0))</f>
        <v/>
      </c>
      <c r="F2742" s="11" t="n">
        <v>0.627</v>
      </c>
      <c r="G2742" s="12">
        <f>0*8</f>
        <v/>
      </c>
      <c r="H2742" s="12">
        <f>F2742-G2742</f>
        <v/>
      </c>
      <c r="I2742" s="10">
        <f>IF(E2742=0,"Fora",IF(E2741=0,"Carg xar",IF(H2742&lt;0,IF(M2742&lt;0.9,"Carg FV","Stby"),IF(M2742&gt;P2742,"V2H",IF(M2742&lt;0.9,"Carg xar","Stby")))))</f>
        <v/>
      </c>
      <c r="J2742" s="12">
        <f>IF(OR(I2742="Carg FV",I2742="Carg xar"),MIN(IF(I2742="Carg FV",ABS(H2742),7.4),7.4,MAX(0,(0.9-M2742)*40)*0.95),0)</f>
        <v/>
      </c>
      <c r="K2742" s="12">
        <f>IF(I2742="V2H",MIN(MAX(0,H2742),7.4,MAX(0,(M2742-P2742)*40)*0.95),0)</f>
        <v/>
      </c>
      <c r="L2742" s="12">
        <f>IF(E2742=0,0,MAX(0,H2742-K2742))</f>
        <v/>
      </c>
      <c r="M2742" s="13">
        <f>M2741+J2741/40-IF(I2741="V2H",K2741/(0.95*40),0)-IF(E2742=0,IF(E2741=1,IF(D2742=1,30,40)*0.18/(2*40),0),0)-IF(E2742=1,IF(E2741=0,IF(D2742=1,30,40)*0.18/(2*40),0),0)</f>
        <v/>
      </c>
      <c r="N2742" s="14" t="n">
        <v>0.09</v>
      </c>
      <c r="O2742" s="15">
        <f>K2742*N2742</f>
        <v/>
      </c>
      <c r="P2742">
        <f>IF(E2742=0,0.3,IF(D2742=1,IF(C2742&gt;=Params!$B$13-3,IF(C2742&lt;Params!$B$13,Params!$B$20,0.3),0.3),IF(C2742&gt;=Params!$B$15-3,IF(C2742&lt;Params!$B$15,Params!$B$21,0.3),0.3)))</f>
        <v/>
      </c>
    </row>
    <row r="2743" ht="15" customHeight="1" s="1">
      <c r="A2743" s="9" t="n">
        <v>2740</v>
      </c>
      <c r="B2743" s="6" t="inlineStr">
        <is>
          <t>25/04</t>
        </is>
      </c>
      <c r="C2743" s="6" t="n">
        <v>3</v>
      </c>
      <c r="D2743" s="6" t="n">
        <v>0</v>
      </c>
      <c r="E2743" s="10">
        <f>IF(D2743=1, IF(OR(C2743&lt;10, C2743&gt;=15),1,0), IF(OR(C2743&lt;7, C2743&gt;=18),1,0))</f>
        <v/>
      </c>
      <c r="F2743" s="11" t="n">
        <v>0.792</v>
      </c>
      <c r="G2743" s="12">
        <f>0*8</f>
        <v/>
      </c>
      <c r="H2743" s="12">
        <f>F2743-G2743</f>
        <v/>
      </c>
      <c r="I2743" s="10">
        <f>IF(E2743=0,"Fora",IF(E2742=0,"Carg xar",IF(H2743&lt;0,IF(M2743&lt;0.9,"Carg FV","Stby"),IF(M2743&gt;P2743,"V2H",IF(M2743&lt;0.9,"Carg xar","Stby")))))</f>
        <v/>
      </c>
      <c r="J2743" s="12">
        <f>IF(OR(I2743="Carg FV",I2743="Carg xar"),MIN(IF(I2743="Carg FV",ABS(H2743),7.4),7.4,MAX(0,(0.9-M2743)*40)*0.95),0)</f>
        <v/>
      </c>
      <c r="K2743" s="12">
        <f>IF(I2743="V2H",MIN(MAX(0,H2743),7.4,MAX(0,(M2743-P2743)*40)*0.95),0)</f>
        <v/>
      </c>
      <c r="L2743" s="12">
        <f>IF(E2743=0,0,MAX(0,H2743-K2743))</f>
        <v/>
      </c>
      <c r="M2743" s="13">
        <f>M2742+J2742/40-IF(I2742="V2H",K2742/(0.95*40),0)-IF(E2743=0,IF(E2742=1,IF(D2743=1,30,40)*0.18/(2*40),0),0)-IF(E2743=1,IF(E2742=0,IF(D2743=1,30,40)*0.18/(2*40),0),0)</f>
        <v/>
      </c>
      <c r="N2743" s="14" t="n">
        <v>0.09</v>
      </c>
      <c r="O2743" s="15">
        <f>K2743*N2743</f>
        <v/>
      </c>
      <c r="P2743">
        <f>IF(E2743=0,0.3,IF(D2743=1,IF(C2743&gt;=Params!$B$13-3,IF(C2743&lt;Params!$B$13,Params!$B$20,0.3),0.3),IF(C2743&gt;=Params!$B$15-3,IF(C2743&lt;Params!$B$15,Params!$B$21,0.3),0.3)))</f>
        <v/>
      </c>
    </row>
    <row r="2744" ht="15" customHeight="1" s="1">
      <c r="A2744" s="9" t="n">
        <v>2741</v>
      </c>
      <c r="B2744" s="6" t="inlineStr">
        <is>
          <t>25/04</t>
        </is>
      </c>
      <c r="C2744" s="6" t="n">
        <v>4</v>
      </c>
      <c r="D2744" s="6" t="n">
        <v>0</v>
      </c>
      <c r="E2744" s="10">
        <f>IF(D2744=1, IF(OR(C2744&lt;10, C2744&gt;=15),1,0), IF(OR(C2744&lt;7, C2744&gt;=18),1,0))</f>
        <v/>
      </c>
      <c r="F2744" s="11" t="n">
        <v>1.869</v>
      </c>
      <c r="G2744" s="12">
        <f>0*8</f>
        <v/>
      </c>
      <c r="H2744" s="12">
        <f>F2744-G2744</f>
        <v/>
      </c>
      <c r="I2744" s="10">
        <f>IF(E2744=0,"Fora",IF(E2743=0,"Carg xar",IF(H2744&lt;0,IF(M2744&lt;0.9,"Carg FV","Stby"),IF(M2744&gt;P2744,"V2H",IF(M2744&lt;0.9,"Carg xar","Stby")))))</f>
        <v/>
      </c>
      <c r="J2744" s="12">
        <f>IF(OR(I2744="Carg FV",I2744="Carg xar"),MIN(IF(I2744="Carg FV",ABS(H2744),7.4),7.4,MAX(0,(0.9-M2744)*40)*0.95),0)</f>
        <v/>
      </c>
      <c r="K2744" s="12">
        <f>IF(I2744="V2H",MIN(MAX(0,H2744),7.4,MAX(0,(M2744-P2744)*40)*0.95),0)</f>
        <v/>
      </c>
      <c r="L2744" s="12">
        <f>IF(E2744=0,0,MAX(0,H2744-K2744))</f>
        <v/>
      </c>
      <c r="M2744" s="13">
        <f>M2743+J2743/40-IF(I2743="V2H",K2743/(0.95*40),0)-IF(E2744=0,IF(E2743=1,IF(D2744=1,30,40)*0.18/(2*40),0),0)-IF(E2744=1,IF(E2743=0,IF(D2744=1,30,40)*0.18/(2*40),0),0)</f>
        <v/>
      </c>
      <c r="N2744" s="14" t="n">
        <v>0.09</v>
      </c>
      <c r="O2744" s="15">
        <f>K2744*N2744</f>
        <v/>
      </c>
      <c r="P2744">
        <f>IF(E2744=0,0.3,IF(D2744=1,IF(C2744&gt;=Params!$B$13-3,IF(C2744&lt;Params!$B$13,Params!$B$20,0.3),0.3),IF(C2744&gt;=Params!$B$15-3,IF(C2744&lt;Params!$B$15,Params!$B$21,0.3),0.3)))</f>
        <v/>
      </c>
    </row>
    <row r="2745" ht="15" customHeight="1" s="1">
      <c r="A2745" s="9" t="n">
        <v>2742</v>
      </c>
      <c r="B2745" s="6" t="inlineStr">
        <is>
          <t>25/04</t>
        </is>
      </c>
      <c r="C2745" s="6" t="n">
        <v>5</v>
      </c>
      <c r="D2745" s="6" t="n">
        <v>0</v>
      </c>
      <c r="E2745" s="10">
        <f>IF(D2745=1, IF(OR(C2745&lt;10, C2745&gt;=15),1,0), IF(OR(C2745&lt;7, C2745&gt;=18),1,0))</f>
        <v/>
      </c>
      <c r="F2745" s="11" t="n">
        <v>0.641</v>
      </c>
      <c r="G2745" s="12">
        <f>0*8</f>
        <v/>
      </c>
      <c r="H2745" s="12">
        <f>F2745-G2745</f>
        <v/>
      </c>
      <c r="I2745" s="10">
        <f>IF(E2745=0,"Fora",IF(E2744=0,"Carg xar",IF(H2745&lt;0,IF(M2745&lt;0.9,"Carg FV","Stby"),IF(M2745&gt;P2745,"V2H",IF(M2745&lt;0.9,"Carg xar","Stby")))))</f>
        <v/>
      </c>
      <c r="J2745" s="12">
        <f>IF(OR(I2745="Carg FV",I2745="Carg xar"),MIN(IF(I2745="Carg FV",ABS(H2745),7.4),7.4,MAX(0,(0.9-M2745)*40)*0.95),0)</f>
        <v/>
      </c>
      <c r="K2745" s="12">
        <f>IF(I2745="V2H",MIN(MAX(0,H2745),7.4,MAX(0,(M2745-P2745)*40)*0.95),0)</f>
        <v/>
      </c>
      <c r="L2745" s="12">
        <f>IF(E2745=0,0,MAX(0,H2745-K2745))</f>
        <v/>
      </c>
      <c r="M2745" s="13">
        <f>M2744+J2744/40-IF(I2744="V2H",K2744/(0.95*40),0)-IF(E2745=0,IF(E2744=1,IF(D2745=1,30,40)*0.18/(2*40),0),0)-IF(E2745=1,IF(E2744=0,IF(D2745=1,30,40)*0.18/(2*40),0),0)</f>
        <v/>
      </c>
      <c r="N2745" s="14" t="n">
        <v>0.09</v>
      </c>
      <c r="O2745" s="15">
        <f>K2745*N2745</f>
        <v/>
      </c>
      <c r="P2745">
        <f>IF(E2745=0,0.3,IF(D2745=1,IF(C2745&gt;=Params!$B$13-3,IF(C2745&lt;Params!$B$13,Params!$B$20,0.3),0.3),IF(C2745&gt;=Params!$B$15-3,IF(C2745&lt;Params!$B$15,Params!$B$21,0.3),0.3)))</f>
        <v/>
      </c>
    </row>
    <row r="2746" ht="15" customHeight="1" s="1">
      <c r="A2746" s="9" t="n">
        <v>2743</v>
      </c>
      <c r="B2746" s="6" t="inlineStr">
        <is>
          <t>25/04</t>
        </is>
      </c>
      <c r="C2746" s="6" t="n">
        <v>6</v>
      </c>
      <c r="D2746" s="6" t="n">
        <v>0</v>
      </c>
      <c r="E2746" s="10">
        <f>IF(D2746=1, IF(OR(C2746&lt;10, C2746&gt;=15),1,0), IF(OR(C2746&lt;7, C2746&gt;=18),1,0))</f>
        <v/>
      </c>
      <c r="F2746" s="11" t="n">
        <v>0.958</v>
      </c>
      <c r="G2746" s="12">
        <f>0*8</f>
        <v/>
      </c>
      <c r="H2746" s="12">
        <f>F2746-G2746</f>
        <v/>
      </c>
      <c r="I2746" s="10">
        <f>IF(E2746=0,"Fora",IF(E2745=0,"Carg xar",IF(H2746&lt;0,IF(M2746&lt;0.9,"Carg FV","Stby"),IF(M2746&gt;P2746,"V2H",IF(M2746&lt;0.9,"Carg xar","Stby")))))</f>
        <v/>
      </c>
      <c r="J2746" s="12">
        <f>IF(OR(I2746="Carg FV",I2746="Carg xar"),MIN(IF(I2746="Carg FV",ABS(H2746),7.4),7.4,MAX(0,(0.9-M2746)*40)*0.95),0)</f>
        <v/>
      </c>
      <c r="K2746" s="12">
        <f>IF(I2746="V2H",MIN(MAX(0,H2746),7.4,MAX(0,(M2746-P2746)*40)*0.95),0)</f>
        <v/>
      </c>
      <c r="L2746" s="12">
        <f>IF(E2746=0,0,MAX(0,H2746-K2746))</f>
        <v/>
      </c>
      <c r="M2746" s="13">
        <f>M2745+J2745/40-IF(I2745="V2H",K2745/(0.95*40),0)-IF(E2746=0,IF(E2745=1,IF(D2746=1,30,40)*0.18/(2*40),0),0)-IF(E2746=1,IF(E2745=0,IF(D2746=1,30,40)*0.18/(2*40),0),0)</f>
        <v/>
      </c>
      <c r="N2746" s="14" t="n">
        <v>0.09</v>
      </c>
      <c r="O2746" s="15">
        <f>K2746*N2746</f>
        <v/>
      </c>
      <c r="P2746">
        <f>IF(E2746=0,0.3,IF(D2746=1,IF(C2746&gt;=Params!$B$13-3,IF(C2746&lt;Params!$B$13,Params!$B$20,0.3),0.3),IF(C2746&gt;=Params!$B$15-3,IF(C2746&lt;Params!$B$15,Params!$B$21,0.3),0.3)))</f>
        <v/>
      </c>
    </row>
    <row r="2747" ht="15" customHeight="1" s="1">
      <c r="A2747" s="9" t="n">
        <v>2744</v>
      </c>
      <c r="B2747" s="6" t="inlineStr">
        <is>
          <t>25/04</t>
        </is>
      </c>
      <c r="C2747" s="6" t="n">
        <v>7</v>
      </c>
      <c r="D2747" s="6" t="n">
        <v>0</v>
      </c>
      <c r="E2747" s="10">
        <f>IF(D2747=1, IF(OR(C2747&lt;10, C2747&gt;=15),1,0), IF(OR(C2747&lt;7, C2747&gt;=18),1,0))</f>
        <v/>
      </c>
      <c r="F2747" s="11" t="n">
        <v>1.974</v>
      </c>
      <c r="G2747" s="12">
        <f>0.08*8</f>
        <v/>
      </c>
      <c r="H2747" s="12">
        <f>F2747-G2747</f>
        <v/>
      </c>
      <c r="I2747" s="10">
        <f>IF(E2747=0,"Fora",IF(E2746=0,"Carg xar",IF(H2747&lt;0,IF(M2747&lt;0.9,"Carg FV","Stby"),IF(M2747&gt;P2747,"V2H",IF(M2747&lt;0.9,"Carg xar","Stby")))))</f>
        <v/>
      </c>
      <c r="J2747" s="12">
        <f>IF(OR(I2747="Carg FV",I2747="Carg xar"),MIN(IF(I2747="Carg FV",ABS(H2747),7.4),7.4,MAX(0,(0.9-M2747)*40)*0.95),0)</f>
        <v/>
      </c>
      <c r="K2747" s="12">
        <f>IF(I2747="V2H",MIN(MAX(0,H2747),7.4,MAX(0,(M2747-P2747)*40)*0.95),0)</f>
        <v/>
      </c>
      <c r="L2747" s="12">
        <f>IF(E2747=0,0,MAX(0,H2747-K2747))</f>
        <v/>
      </c>
      <c r="M2747" s="13">
        <f>M2746+J2746/40-IF(I2746="V2H",K2746/(0.95*40),0)-IF(E2747=0,IF(E2746=1,IF(D2747=1,30,40)*0.18/(2*40),0),0)-IF(E2747=1,IF(E2746=0,IF(D2747=1,30,40)*0.18/(2*40),0),0)</f>
        <v/>
      </c>
      <c r="N2747" s="14" t="n">
        <v>0.09</v>
      </c>
      <c r="O2747" s="15">
        <f>K2747*N2747</f>
        <v/>
      </c>
      <c r="P2747">
        <f>IF(E2747=0,0.3,IF(D2747=1,IF(C2747&gt;=Params!$B$13-3,IF(C2747&lt;Params!$B$13,Params!$B$20,0.3),0.3),IF(C2747&gt;=Params!$B$15-3,IF(C2747&lt;Params!$B$15,Params!$B$21,0.3),0.3)))</f>
        <v/>
      </c>
    </row>
    <row r="2748" ht="15" customHeight="1" s="1">
      <c r="A2748" s="9" t="n">
        <v>2745</v>
      </c>
      <c r="B2748" s="6" t="inlineStr">
        <is>
          <t>25/04</t>
        </is>
      </c>
      <c r="C2748" s="6" t="n">
        <v>8</v>
      </c>
      <c r="D2748" s="6" t="n">
        <v>0</v>
      </c>
      <c r="E2748" s="10">
        <f>IF(D2748=1, IF(OR(C2748&lt;10, C2748&gt;=15),1,0), IF(OR(C2748&lt;7, C2748&gt;=18),1,0))</f>
        <v/>
      </c>
      <c r="F2748" s="11" t="n">
        <v>1.284</v>
      </c>
      <c r="G2748" s="12">
        <f>0.22*8</f>
        <v/>
      </c>
      <c r="H2748" s="12">
        <f>F2748-G2748</f>
        <v/>
      </c>
      <c r="I2748" s="10">
        <f>IF(E2748=0,"Fora",IF(E2747=0,"Carg xar",IF(H2748&lt;0,IF(M2748&lt;0.9,"Carg FV","Stby"),IF(M2748&gt;P2748,"V2H",IF(M2748&lt;0.9,"Carg xar","Stby")))))</f>
        <v/>
      </c>
      <c r="J2748" s="12">
        <f>IF(OR(I2748="Carg FV",I2748="Carg xar"),MIN(IF(I2748="Carg FV",ABS(H2748),7.4),7.4,MAX(0,(0.9-M2748)*40)*0.95),0)</f>
        <v/>
      </c>
      <c r="K2748" s="12">
        <f>IF(I2748="V2H",MIN(MAX(0,H2748),7.4,MAX(0,(M2748-P2748)*40)*0.95),0)</f>
        <v/>
      </c>
      <c r="L2748" s="12">
        <f>IF(E2748=0,0,MAX(0,H2748-K2748))</f>
        <v/>
      </c>
      <c r="M2748" s="13">
        <f>M2747+J2747/40-IF(I2747="V2H",K2747/(0.95*40),0)-IF(E2748=0,IF(E2747=1,IF(D2748=1,30,40)*0.18/(2*40),0),0)-IF(E2748=1,IF(E2747=0,IF(D2748=1,30,40)*0.18/(2*40),0),0)</f>
        <v/>
      </c>
      <c r="N2748" s="14" t="n">
        <v>0.15</v>
      </c>
      <c r="O2748" s="15">
        <f>K2748*N2748</f>
        <v/>
      </c>
      <c r="P2748">
        <f>IF(E2748=0,0.3,IF(D2748=1,IF(C2748&gt;=Params!$B$13-3,IF(C2748&lt;Params!$B$13,Params!$B$20,0.3),0.3),IF(C2748&gt;=Params!$B$15-3,IF(C2748&lt;Params!$B$15,Params!$B$21,0.3),0.3)))</f>
        <v/>
      </c>
    </row>
    <row r="2749" ht="15" customHeight="1" s="1">
      <c r="A2749" s="9" t="n">
        <v>2746</v>
      </c>
      <c r="B2749" s="6" t="inlineStr">
        <is>
          <t>25/04</t>
        </is>
      </c>
      <c r="C2749" s="6" t="n">
        <v>9</v>
      </c>
      <c r="D2749" s="6" t="n">
        <v>0</v>
      </c>
      <c r="E2749" s="10">
        <f>IF(D2749=1, IF(OR(C2749&lt;10, C2749&gt;=15),1,0), IF(OR(C2749&lt;7, C2749&gt;=18),1,0))</f>
        <v/>
      </c>
      <c r="F2749" s="11" t="n">
        <v>0.179</v>
      </c>
      <c r="G2749" s="12">
        <f>0.42*8</f>
        <v/>
      </c>
      <c r="H2749" s="12">
        <f>F2749-G2749</f>
        <v/>
      </c>
      <c r="I2749" s="10">
        <f>IF(E2749=0,"Fora",IF(E2748=0,"Carg xar",IF(H2749&lt;0,IF(M2749&lt;0.9,"Carg FV","Stby"),IF(M2749&gt;P2749,"V2H",IF(M2749&lt;0.9,"Carg xar","Stby")))))</f>
        <v/>
      </c>
      <c r="J2749" s="12">
        <f>IF(OR(I2749="Carg FV",I2749="Carg xar"),MIN(IF(I2749="Carg FV",ABS(H2749),7.4),7.4,MAX(0,(0.9-M2749)*40)*0.95),0)</f>
        <v/>
      </c>
      <c r="K2749" s="12">
        <f>IF(I2749="V2H",MIN(MAX(0,H2749),7.4,MAX(0,(M2749-P2749)*40)*0.95),0)</f>
        <v/>
      </c>
      <c r="L2749" s="12">
        <f>IF(E2749=0,0,MAX(0,H2749-K2749))</f>
        <v/>
      </c>
      <c r="M2749" s="13">
        <f>M2748+J2748/40-IF(I2748="V2H",K2748/(0.95*40),0)-IF(E2749=0,IF(E2748=1,IF(D2749=1,30,40)*0.18/(2*40),0),0)-IF(E2749=1,IF(E2748=0,IF(D2749=1,30,40)*0.18/(2*40),0),0)</f>
        <v/>
      </c>
      <c r="N2749" s="14" t="n">
        <v>0.15</v>
      </c>
      <c r="O2749" s="15">
        <f>K2749*N2749</f>
        <v/>
      </c>
      <c r="P2749">
        <f>IF(E2749=0,0.3,IF(D2749=1,IF(C2749&gt;=Params!$B$13-3,IF(C2749&lt;Params!$B$13,Params!$B$20,0.3),0.3),IF(C2749&gt;=Params!$B$15-3,IF(C2749&lt;Params!$B$15,Params!$B$21,0.3),0.3)))</f>
        <v/>
      </c>
    </row>
    <row r="2750" ht="15" customHeight="1" s="1">
      <c r="A2750" s="9" t="n">
        <v>2747</v>
      </c>
      <c r="B2750" s="6" t="inlineStr">
        <is>
          <t>25/04</t>
        </is>
      </c>
      <c r="C2750" s="6" t="n">
        <v>10</v>
      </c>
      <c r="D2750" s="6" t="n">
        <v>0</v>
      </c>
      <c r="E2750" s="10">
        <f>IF(D2750=1, IF(OR(C2750&lt;10, C2750&gt;=15),1,0), IF(OR(C2750&lt;7, C2750&gt;=18),1,0))</f>
        <v/>
      </c>
      <c r="F2750" s="11" t="n">
        <v>0</v>
      </c>
      <c r="G2750" s="12">
        <f>0.62*8</f>
        <v/>
      </c>
      <c r="H2750" s="12">
        <f>F2750-G2750</f>
        <v/>
      </c>
      <c r="I2750" s="10">
        <f>IF(E2750=0,"Fora",IF(E2749=0,"Carg xar",IF(H2750&lt;0,IF(M2750&lt;0.9,"Carg FV","Stby"),IF(M2750&gt;P2750,"V2H",IF(M2750&lt;0.9,"Carg xar","Stby")))))</f>
        <v/>
      </c>
      <c r="J2750" s="12">
        <f>IF(OR(I2750="Carg FV",I2750="Carg xar"),MIN(IF(I2750="Carg FV",ABS(H2750),7.4),7.4,MAX(0,(0.9-M2750)*40)*0.95),0)</f>
        <v/>
      </c>
      <c r="K2750" s="12">
        <f>IF(I2750="V2H",MIN(MAX(0,H2750),7.4,MAX(0,(M2750-P2750)*40)*0.95),0)</f>
        <v/>
      </c>
      <c r="L2750" s="12">
        <f>IF(E2750=0,0,MAX(0,H2750-K2750))</f>
        <v/>
      </c>
      <c r="M2750" s="13">
        <f>M2749+J2749/40-IF(I2749="V2H",K2749/(0.95*40),0)-IF(E2750=0,IF(E2749=1,IF(D2750=1,30,40)*0.18/(2*40),0),0)-IF(E2750=1,IF(E2749=0,IF(D2750=1,30,40)*0.18/(2*40),0),0)</f>
        <v/>
      </c>
      <c r="N2750" s="14" t="n">
        <v>0.2</v>
      </c>
      <c r="O2750" s="15">
        <f>K2750*N2750</f>
        <v/>
      </c>
      <c r="P2750">
        <f>IF(E2750=0,0.3,IF(D2750=1,IF(C2750&gt;=Params!$B$13-3,IF(C2750&lt;Params!$B$13,Params!$B$20,0.3),0.3),IF(C2750&gt;=Params!$B$15-3,IF(C2750&lt;Params!$B$15,Params!$B$21,0.3),0.3)))</f>
        <v/>
      </c>
    </row>
    <row r="2751" ht="15" customHeight="1" s="1">
      <c r="A2751" s="9" t="n">
        <v>2748</v>
      </c>
      <c r="B2751" s="6" t="inlineStr">
        <is>
          <t>25/04</t>
        </is>
      </c>
      <c r="C2751" s="6" t="n">
        <v>11</v>
      </c>
      <c r="D2751" s="6" t="n">
        <v>0</v>
      </c>
      <c r="E2751" s="10">
        <f>IF(D2751=1, IF(OR(C2751&lt;10, C2751&gt;=15),1,0), IF(OR(C2751&lt;7, C2751&gt;=18),1,0))</f>
        <v/>
      </c>
      <c r="F2751" s="11" t="n">
        <v>0</v>
      </c>
      <c r="G2751" s="12">
        <f>0.78*8</f>
        <v/>
      </c>
      <c r="H2751" s="12">
        <f>F2751-G2751</f>
        <v/>
      </c>
      <c r="I2751" s="10">
        <f>IF(E2751=0,"Fora",IF(E2750=0,"Carg xar",IF(H2751&lt;0,IF(M2751&lt;0.9,"Carg FV","Stby"),IF(M2751&gt;P2751,"V2H",IF(M2751&lt;0.9,"Carg xar","Stby")))))</f>
        <v/>
      </c>
      <c r="J2751" s="12">
        <f>IF(OR(I2751="Carg FV",I2751="Carg xar"),MIN(IF(I2751="Carg FV",ABS(H2751),7.4),7.4,MAX(0,(0.9-M2751)*40)*0.95),0)</f>
        <v/>
      </c>
      <c r="K2751" s="12">
        <f>IF(I2751="V2H",MIN(MAX(0,H2751),7.4,MAX(0,(M2751-P2751)*40)*0.95),0)</f>
        <v/>
      </c>
      <c r="L2751" s="12">
        <f>IF(E2751=0,0,MAX(0,H2751-K2751))</f>
        <v/>
      </c>
      <c r="M2751" s="13">
        <f>M2750+J2750/40-IF(I2750="V2H",K2750/(0.95*40),0)-IF(E2751=0,IF(E2750=1,IF(D2751=1,30,40)*0.18/(2*40),0),0)-IF(E2751=1,IF(E2750=0,IF(D2751=1,30,40)*0.18/(2*40),0),0)</f>
        <v/>
      </c>
      <c r="N2751" s="14" t="n">
        <v>0.2</v>
      </c>
      <c r="O2751" s="15">
        <f>K2751*N2751</f>
        <v/>
      </c>
      <c r="P2751">
        <f>IF(E2751=0,0.3,IF(D2751=1,IF(C2751&gt;=Params!$B$13-3,IF(C2751&lt;Params!$B$13,Params!$B$20,0.3),0.3),IF(C2751&gt;=Params!$B$15-3,IF(C2751&lt;Params!$B$15,Params!$B$21,0.3),0.3)))</f>
        <v/>
      </c>
    </row>
    <row r="2752" ht="15" customHeight="1" s="1">
      <c r="A2752" s="9" t="n">
        <v>2749</v>
      </c>
      <c r="B2752" s="6" t="inlineStr">
        <is>
          <t>25/04</t>
        </is>
      </c>
      <c r="C2752" s="6" t="n">
        <v>12</v>
      </c>
      <c r="D2752" s="6" t="n">
        <v>0</v>
      </c>
      <c r="E2752" s="10">
        <f>IF(D2752=1, IF(OR(C2752&lt;10, C2752&gt;=15),1,0), IF(OR(C2752&lt;7, C2752&gt;=18),1,0))</f>
        <v/>
      </c>
      <c r="F2752" s="11" t="n">
        <v>0.489</v>
      </c>
      <c r="G2752" s="12">
        <f>0.85*8</f>
        <v/>
      </c>
      <c r="H2752" s="12">
        <f>F2752-G2752</f>
        <v/>
      </c>
      <c r="I2752" s="10">
        <f>IF(E2752=0,"Fora",IF(E2751=0,"Carg xar",IF(H2752&lt;0,IF(M2752&lt;0.9,"Carg FV","Stby"),IF(M2752&gt;P2752,"V2H",IF(M2752&lt;0.9,"Carg xar","Stby")))))</f>
        <v/>
      </c>
      <c r="J2752" s="12">
        <f>IF(OR(I2752="Carg FV",I2752="Carg xar"),MIN(IF(I2752="Carg FV",ABS(H2752),7.4),7.4,MAX(0,(0.9-M2752)*40)*0.95),0)</f>
        <v/>
      </c>
      <c r="K2752" s="12">
        <f>IF(I2752="V2H",MIN(MAX(0,H2752),7.4,MAX(0,(M2752-P2752)*40)*0.95),0)</f>
        <v/>
      </c>
      <c r="L2752" s="12">
        <f>IF(E2752=0,0,MAX(0,H2752-K2752))</f>
        <v/>
      </c>
      <c r="M2752" s="13">
        <f>M2751+J2751/40-IF(I2751="V2H",K2751/(0.95*40),0)-IF(E2752=0,IF(E2751=1,IF(D2752=1,30,40)*0.18/(2*40),0),0)-IF(E2752=1,IF(E2751=0,IF(D2752=1,30,40)*0.18/(2*40),0),0)</f>
        <v/>
      </c>
      <c r="N2752" s="14" t="n">
        <v>0.2</v>
      </c>
      <c r="O2752" s="15">
        <f>K2752*N2752</f>
        <v/>
      </c>
      <c r="P2752">
        <f>IF(E2752=0,0.3,IF(D2752=1,IF(C2752&gt;=Params!$B$13-3,IF(C2752&lt;Params!$B$13,Params!$B$20,0.3),0.3),IF(C2752&gt;=Params!$B$15-3,IF(C2752&lt;Params!$B$15,Params!$B$21,0.3),0.3)))</f>
        <v/>
      </c>
    </row>
    <row r="2753" ht="15" customHeight="1" s="1">
      <c r="A2753" s="9" t="n">
        <v>2750</v>
      </c>
      <c r="B2753" s="6" t="inlineStr">
        <is>
          <t>25/04</t>
        </is>
      </c>
      <c r="C2753" s="6" t="n">
        <v>13</v>
      </c>
      <c r="D2753" s="6" t="n">
        <v>0</v>
      </c>
      <c r="E2753" s="10">
        <f>IF(D2753=1, IF(OR(C2753&lt;10, C2753&gt;=15),1,0), IF(OR(C2753&lt;7, C2753&gt;=18),1,0))</f>
        <v/>
      </c>
      <c r="F2753" s="11" t="n">
        <v>1.312</v>
      </c>
      <c r="G2753" s="12">
        <f>0.82*8</f>
        <v/>
      </c>
      <c r="H2753" s="12">
        <f>F2753-G2753</f>
        <v/>
      </c>
      <c r="I2753" s="10">
        <f>IF(E2753=0,"Fora",IF(E2752=0,"Carg xar",IF(H2753&lt;0,IF(M2753&lt;0.9,"Carg FV","Stby"),IF(M2753&gt;P2753,"V2H",IF(M2753&lt;0.9,"Carg xar","Stby")))))</f>
        <v/>
      </c>
      <c r="J2753" s="12">
        <f>IF(OR(I2753="Carg FV",I2753="Carg xar"),MIN(IF(I2753="Carg FV",ABS(H2753),7.4),7.4,MAX(0,(0.9-M2753)*40)*0.95),0)</f>
        <v/>
      </c>
      <c r="K2753" s="12">
        <f>IF(I2753="V2H",MIN(MAX(0,H2753),7.4,MAX(0,(M2753-P2753)*40)*0.95),0)</f>
        <v/>
      </c>
      <c r="L2753" s="12">
        <f>IF(E2753=0,0,MAX(0,H2753-K2753))</f>
        <v/>
      </c>
      <c r="M2753" s="13">
        <f>M2752+J2752/40-IF(I2752="V2H",K2752/(0.95*40),0)-IF(E2753=0,IF(E2752=1,IF(D2753=1,30,40)*0.18/(2*40),0),0)-IF(E2753=1,IF(E2752=0,IF(D2753=1,30,40)*0.18/(2*40),0),0)</f>
        <v/>
      </c>
      <c r="N2753" s="14" t="n">
        <v>0.2</v>
      </c>
      <c r="O2753" s="15">
        <f>K2753*N2753</f>
        <v/>
      </c>
      <c r="P2753">
        <f>IF(E2753=0,0.3,IF(D2753=1,IF(C2753&gt;=Params!$B$13-3,IF(C2753&lt;Params!$B$13,Params!$B$20,0.3),0.3),IF(C2753&gt;=Params!$B$15-3,IF(C2753&lt;Params!$B$15,Params!$B$21,0.3),0.3)))</f>
        <v/>
      </c>
    </row>
    <row r="2754" ht="15" customHeight="1" s="1">
      <c r="A2754" s="9" t="n">
        <v>2751</v>
      </c>
      <c r="B2754" s="6" t="inlineStr">
        <is>
          <t>25/04</t>
        </is>
      </c>
      <c r="C2754" s="6" t="n">
        <v>14</v>
      </c>
      <c r="D2754" s="6" t="n">
        <v>0</v>
      </c>
      <c r="E2754" s="10">
        <f>IF(D2754=1, IF(OR(C2754&lt;10, C2754&gt;=15),1,0), IF(OR(C2754&lt;7, C2754&gt;=18),1,0))</f>
        <v/>
      </c>
      <c r="F2754" s="11" t="n">
        <v>0.184</v>
      </c>
      <c r="G2754" s="12">
        <f>0.72*8</f>
        <v/>
      </c>
      <c r="H2754" s="12">
        <f>F2754-G2754</f>
        <v/>
      </c>
      <c r="I2754" s="10">
        <f>IF(E2754=0,"Fora",IF(E2753=0,"Carg xar",IF(H2754&lt;0,IF(M2754&lt;0.9,"Carg FV","Stby"),IF(M2754&gt;P2754,"V2H",IF(M2754&lt;0.9,"Carg xar","Stby")))))</f>
        <v/>
      </c>
      <c r="J2754" s="12">
        <f>IF(OR(I2754="Carg FV",I2754="Carg xar"),MIN(IF(I2754="Carg FV",ABS(H2754),7.4),7.4,MAX(0,(0.9-M2754)*40)*0.95),0)</f>
        <v/>
      </c>
      <c r="K2754" s="12">
        <f>IF(I2754="V2H",MIN(MAX(0,H2754),7.4,MAX(0,(M2754-P2754)*40)*0.95),0)</f>
        <v/>
      </c>
      <c r="L2754" s="12">
        <f>IF(E2754=0,0,MAX(0,H2754-K2754))</f>
        <v/>
      </c>
      <c r="M2754" s="13">
        <f>M2753+J2753/40-IF(I2753="V2H",K2753/(0.95*40),0)-IF(E2754=0,IF(E2753=1,IF(D2754=1,30,40)*0.18/(2*40),0),0)-IF(E2754=1,IF(E2753=0,IF(D2754=1,30,40)*0.18/(2*40),0),0)</f>
        <v/>
      </c>
      <c r="N2754" s="14" t="n">
        <v>0.15</v>
      </c>
      <c r="O2754" s="15">
        <f>K2754*N2754</f>
        <v/>
      </c>
      <c r="P2754">
        <f>IF(E2754=0,0.3,IF(D2754=1,IF(C2754&gt;=Params!$B$13-3,IF(C2754&lt;Params!$B$13,Params!$B$20,0.3),0.3),IF(C2754&gt;=Params!$B$15-3,IF(C2754&lt;Params!$B$15,Params!$B$21,0.3),0.3)))</f>
        <v/>
      </c>
    </row>
    <row r="2755" ht="15" customHeight="1" s="1">
      <c r="A2755" s="9" t="n">
        <v>2752</v>
      </c>
      <c r="B2755" s="6" t="inlineStr">
        <is>
          <t>25/04</t>
        </is>
      </c>
      <c r="C2755" s="6" t="n">
        <v>15</v>
      </c>
      <c r="D2755" s="6" t="n">
        <v>0</v>
      </c>
      <c r="E2755" s="10">
        <f>IF(D2755=1, IF(OR(C2755&lt;10, C2755&gt;=15),1,0), IF(OR(C2755&lt;7, C2755&gt;=18),1,0))</f>
        <v/>
      </c>
      <c r="F2755" s="11" t="n">
        <v>0</v>
      </c>
      <c r="G2755" s="12">
        <f>0.55*8</f>
        <v/>
      </c>
      <c r="H2755" s="12">
        <f>F2755-G2755</f>
        <v/>
      </c>
      <c r="I2755" s="10">
        <f>IF(E2755=0,"Fora",IF(E2754=0,"Carg xar",IF(H2755&lt;0,IF(M2755&lt;0.9,"Carg FV","Stby"),IF(M2755&gt;P2755,"V2H",IF(M2755&lt;0.9,"Carg xar","Stby")))))</f>
        <v/>
      </c>
      <c r="J2755" s="12">
        <f>IF(OR(I2755="Carg FV",I2755="Carg xar"),MIN(IF(I2755="Carg FV",ABS(H2755),7.4),7.4,MAX(0,(0.9-M2755)*40)*0.95),0)</f>
        <v/>
      </c>
      <c r="K2755" s="12">
        <f>IF(I2755="V2H",MIN(MAX(0,H2755),7.4,MAX(0,(M2755-P2755)*40)*0.95),0)</f>
        <v/>
      </c>
      <c r="L2755" s="12">
        <f>IF(E2755=0,0,MAX(0,H2755-K2755))</f>
        <v/>
      </c>
      <c r="M2755" s="13">
        <f>M2754+J2754/40-IF(I2754="V2H",K2754/(0.95*40),0)-IF(E2755=0,IF(E2754=1,IF(D2755=1,30,40)*0.18/(2*40),0),0)-IF(E2755=1,IF(E2754=0,IF(D2755=1,30,40)*0.18/(2*40),0),0)</f>
        <v/>
      </c>
      <c r="N2755" s="14" t="n">
        <v>0.15</v>
      </c>
      <c r="O2755" s="15">
        <f>K2755*N2755</f>
        <v/>
      </c>
      <c r="P2755">
        <f>IF(E2755=0,0.3,IF(D2755=1,IF(C2755&gt;=Params!$B$13-3,IF(C2755&lt;Params!$B$13,Params!$B$20,0.3),0.3),IF(C2755&gt;=Params!$B$15-3,IF(C2755&lt;Params!$B$15,Params!$B$21,0.3),0.3)))</f>
        <v/>
      </c>
    </row>
    <row r="2756" ht="15" customHeight="1" s="1">
      <c r="A2756" s="9" t="n">
        <v>2753</v>
      </c>
      <c r="B2756" s="6" t="inlineStr">
        <is>
          <t>25/04</t>
        </is>
      </c>
      <c r="C2756" s="6" t="n">
        <v>16</v>
      </c>
      <c r="D2756" s="6" t="n">
        <v>0</v>
      </c>
      <c r="E2756" s="10">
        <f>IF(D2756=1, IF(OR(C2756&lt;10, C2756&gt;=15),1,0), IF(OR(C2756&lt;7, C2756&gt;=18),1,0))</f>
        <v/>
      </c>
      <c r="F2756" s="11" t="n">
        <v>0</v>
      </c>
      <c r="G2756" s="12">
        <f>0.35*8</f>
        <v/>
      </c>
      <c r="H2756" s="12">
        <f>F2756-G2756</f>
        <v/>
      </c>
      <c r="I2756" s="10">
        <f>IF(E2756=0,"Fora",IF(E2755=0,"Carg xar",IF(H2756&lt;0,IF(M2756&lt;0.9,"Carg FV","Stby"),IF(M2756&gt;P2756,"V2H",IF(M2756&lt;0.9,"Carg xar","Stby")))))</f>
        <v/>
      </c>
      <c r="J2756" s="12">
        <f>IF(OR(I2756="Carg FV",I2756="Carg xar"),MIN(IF(I2756="Carg FV",ABS(H2756),7.4),7.4,MAX(0,(0.9-M2756)*40)*0.95),0)</f>
        <v/>
      </c>
      <c r="K2756" s="12">
        <f>IF(I2756="V2H",MIN(MAX(0,H2756),7.4,MAX(0,(M2756-P2756)*40)*0.95),0)</f>
        <v/>
      </c>
      <c r="L2756" s="12">
        <f>IF(E2756=0,0,MAX(0,H2756-K2756))</f>
        <v/>
      </c>
      <c r="M2756" s="13">
        <f>M2755+J2755/40-IF(I2755="V2H",K2755/(0.95*40),0)-IF(E2756=0,IF(E2755=1,IF(D2756=1,30,40)*0.18/(2*40),0),0)-IF(E2756=1,IF(E2755=0,IF(D2756=1,30,40)*0.18/(2*40),0),0)</f>
        <v/>
      </c>
      <c r="N2756" s="14" t="n">
        <v>0.15</v>
      </c>
      <c r="O2756" s="15">
        <f>K2756*N2756</f>
        <v/>
      </c>
      <c r="P2756">
        <f>IF(E2756=0,0.3,IF(D2756=1,IF(C2756&gt;=Params!$B$13-3,IF(C2756&lt;Params!$B$13,Params!$B$20,0.3),0.3),IF(C2756&gt;=Params!$B$15-3,IF(C2756&lt;Params!$B$15,Params!$B$21,0.3),0.3)))</f>
        <v/>
      </c>
    </row>
    <row r="2757" ht="15" customHeight="1" s="1">
      <c r="A2757" s="9" t="n">
        <v>2754</v>
      </c>
      <c r="B2757" s="6" t="inlineStr">
        <is>
          <t>25/04</t>
        </is>
      </c>
      <c r="C2757" s="6" t="n">
        <v>17</v>
      </c>
      <c r="D2757" s="6" t="n">
        <v>0</v>
      </c>
      <c r="E2757" s="10">
        <f>IF(D2757=1, IF(OR(C2757&lt;10, C2757&gt;=15),1,0), IF(OR(C2757&lt;7, C2757&gt;=18),1,0))</f>
        <v/>
      </c>
      <c r="F2757" s="11" t="n">
        <v>0.5629999999999999</v>
      </c>
      <c r="G2757" s="12">
        <f>0.15*8</f>
        <v/>
      </c>
      <c r="H2757" s="12">
        <f>F2757-G2757</f>
        <v/>
      </c>
      <c r="I2757" s="10">
        <f>IF(E2757=0,"Fora",IF(E2756=0,"Carg xar",IF(H2757&lt;0,IF(M2757&lt;0.9,"Carg FV","Stby"),IF(M2757&gt;P2757,"V2H",IF(M2757&lt;0.9,"Carg xar","Stby")))))</f>
        <v/>
      </c>
      <c r="J2757" s="12">
        <f>IF(OR(I2757="Carg FV",I2757="Carg xar"),MIN(IF(I2757="Carg FV",ABS(H2757),7.4),7.4,MAX(0,(0.9-M2757)*40)*0.95),0)</f>
        <v/>
      </c>
      <c r="K2757" s="12">
        <f>IF(I2757="V2H",MIN(MAX(0,H2757),7.4,MAX(0,(M2757-P2757)*40)*0.95),0)</f>
        <v/>
      </c>
      <c r="L2757" s="12">
        <f>IF(E2757=0,0,MAX(0,H2757-K2757))</f>
        <v/>
      </c>
      <c r="M2757" s="13">
        <f>M2756+J2756/40-IF(I2756="V2H",K2756/(0.95*40),0)-IF(E2757=0,IF(E2756=1,IF(D2757=1,30,40)*0.18/(2*40),0),0)-IF(E2757=1,IF(E2756=0,IF(D2757=1,30,40)*0.18/(2*40),0),0)</f>
        <v/>
      </c>
      <c r="N2757" s="14" t="n">
        <v>0.15</v>
      </c>
      <c r="O2757" s="15">
        <f>K2757*N2757</f>
        <v/>
      </c>
      <c r="P2757">
        <f>IF(E2757=0,0.3,IF(D2757=1,IF(C2757&gt;=Params!$B$13-3,IF(C2757&lt;Params!$B$13,Params!$B$20,0.3),0.3),IF(C2757&gt;=Params!$B$15-3,IF(C2757&lt;Params!$B$15,Params!$B$21,0.3),0.3)))</f>
        <v/>
      </c>
    </row>
    <row r="2758" ht="15" customHeight="1" s="1">
      <c r="A2758" s="9" t="n">
        <v>2755</v>
      </c>
      <c r="B2758" s="6" t="inlineStr">
        <is>
          <t>25/04</t>
        </is>
      </c>
      <c r="C2758" s="6" t="n">
        <v>18</v>
      </c>
      <c r="D2758" s="6" t="n">
        <v>0</v>
      </c>
      <c r="E2758" s="10">
        <f>IF(D2758=1, IF(OR(C2758&lt;10, C2758&gt;=15),1,0), IF(OR(C2758&lt;7, C2758&gt;=18),1,0))</f>
        <v/>
      </c>
      <c r="F2758" s="11" t="n">
        <v>0</v>
      </c>
      <c r="G2758" s="12">
        <f>0.03*8</f>
        <v/>
      </c>
      <c r="H2758" s="12">
        <f>F2758-G2758</f>
        <v/>
      </c>
      <c r="I2758" s="10">
        <f>IF(E2758=0,"Fora",IF(E2757=0,"Carg xar",IF(H2758&lt;0,IF(M2758&lt;0.9,"Carg FV","Stby"),IF(M2758&gt;P2758,"V2H",IF(M2758&lt;0.9,"Carg xar","Stby")))))</f>
        <v/>
      </c>
      <c r="J2758" s="12">
        <f>IF(OR(I2758="Carg FV",I2758="Carg xar"),MIN(IF(I2758="Carg FV",ABS(H2758),7.4),7.4,MAX(0,(0.9-M2758)*40)*0.95),0)</f>
        <v/>
      </c>
      <c r="K2758" s="12">
        <f>IF(I2758="V2H",MIN(MAX(0,H2758),7.4,MAX(0,(M2758-P2758)*40)*0.95),0)</f>
        <v/>
      </c>
      <c r="L2758" s="12">
        <f>IF(E2758=0,0,MAX(0,H2758-K2758))</f>
        <v/>
      </c>
      <c r="M2758" s="13">
        <f>M2757+J2757/40-IF(I2757="V2H",K2757/(0.95*40),0)-IF(E2758=0,IF(E2757=1,IF(D2758=1,30,40)*0.18/(2*40),0),0)-IF(E2758=1,IF(E2757=0,IF(D2758=1,30,40)*0.18/(2*40),0),0)</f>
        <v/>
      </c>
      <c r="N2758" s="14" t="n">
        <v>0.2</v>
      </c>
      <c r="O2758" s="15">
        <f>K2758*N2758</f>
        <v/>
      </c>
      <c r="P2758">
        <f>IF(E2758=0,0.3,IF(D2758=1,IF(C2758&gt;=Params!$B$13-3,IF(C2758&lt;Params!$B$13,Params!$B$20,0.3),0.3),IF(C2758&gt;=Params!$B$15-3,IF(C2758&lt;Params!$B$15,Params!$B$21,0.3),0.3)))</f>
        <v/>
      </c>
    </row>
    <row r="2759" ht="15" customHeight="1" s="1">
      <c r="A2759" s="9" t="n">
        <v>2756</v>
      </c>
      <c r="B2759" s="6" t="inlineStr">
        <is>
          <t>25/04</t>
        </is>
      </c>
      <c r="C2759" s="6" t="n">
        <v>19</v>
      </c>
      <c r="D2759" s="6" t="n">
        <v>0</v>
      </c>
      <c r="E2759" s="10">
        <f>IF(D2759=1, IF(OR(C2759&lt;10, C2759&gt;=15),1,0), IF(OR(C2759&lt;7, C2759&gt;=18),1,0))</f>
        <v/>
      </c>
      <c r="F2759" s="11" t="n">
        <v>0.441</v>
      </c>
      <c r="G2759" s="12">
        <f>0*8</f>
        <v/>
      </c>
      <c r="H2759" s="12">
        <f>F2759-G2759</f>
        <v/>
      </c>
      <c r="I2759" s="10">
        <f>IF(E2759=0,"Fora",IF(E2758=0,"Carg xar",IF(H2759&lt;0,IF(M2759&lt;0.9,"Carg FV","Stby"),IF(M2759&gt;P2759,"V2H",IF(M2759&lt;0.9,"Carg xar","Stby")))))</f>
        <v/>
      </c>
      <c r="J2759" s="12">
        <f>IF(OR(I2759="Carg FV",I2759="Carg xar"),MIN(IF(I2759="Carg FV",ABS(H2759),7.4),7.4,MAX(0,(0.9-M2759)*40)*0.95),0)</f>
        <v/>
      </c>
      <c r="K2759" s="12">
        <f>IF(I2759="V2H",MIN(MAX(0,H2759),7.4,MAX(0,(M2759-P2759)*40)*0.95),0)</f>
        <v/>
      </c>
      <c r="L2759" s="12">
        <f>IF(E2759=0,0,MAX(0,H2759-K2759))</f>
        <v/>
      </c>
      <c r="M2759" s="13">
        <f>M2758+J2758/40-IF(I2758="V2H",K2758/(0.95*40),0)-IF(E2759=0,IF(E2758=1,IF(D2759=1,30,40)*0.18/(2*40),0),0)-IF(E2759=1,IF(E2758=0,IF(D2759=1,30,40)*0.18/(2*40),0),0)</f>
        <v/>
      </c>
      <c r="N2759" s="14" t="n">
        <v>0.2</v>
      </c>
      <c r="O2759" s="15">
        <f>K2759*N2759</f>
        <v/>
      </c>
      <c r="P2759">
        <f>IF(E2759=0,0.3,IF(D2759=1,IF(C2759&gt;=Params!$B$13-3,IF(C2759&lt;Params!$B$13,Params!$B$20,0.3),0.3),IF(C2759&gt;=Params!$B$15-3,IF(C2759&lt;Params!$B$15,Params!$B$21,0.3),0.3)))</f>
        <v/>
      </c>
    </row>
    <row r="2760" ht="15" customHeight="1" s="1">
      <c r="A2760" s="9" t="n">
        <v>2757</v>
      </c>
      <c r="B2760" s="6" t="inlineStr">
        <is>
          <t>25/04</t>
        </is>
      </c>
      <c r="C2760" s="6" t="n">
        <v>20</v>
      </c>
      <c r="D2760" s="6" t="n">
        <v>0</v>
      </c>
      <c r="E2760" s="10">
        <f>IF(D2760=1, IF(OR(C2760&lt;10, C2760&gt;=15),1,0), IF(OR(C2760&lt;7, C2760&gt;=18),1,0))</f>
        <v/>
      </c>
      <c r="F2760" s="11" t="n">
        <v>0.902</v>
      </c>
      <c r="G2760" s="12">
        <f>0*8</f>
        <v/>
      </c>
      <c r="H2760" s="12">
        <f>F2760-G2760</f>
        <v/>
      </c>
      <c r="I2760" s="10">
        <f>IF(E2760=0,"Fora",IF(E2759=0,"Carg xar",IF(H2760&lt;0,IF(M2760&lt;0.9,"Carg FV","Stby"),IF(M2760&gt;P2760,"V2H",IF(M2760&lt;0.9,"Carg xar","Stby")))))</f>
        <v/>
      </c>
      <c r="J2760" s="12">
        <f>IF(OR(I2760="Carg FV",I2760="Carg xar"),MIN(IF(I2760="Carg FV",ABS(H2760),7.4),7.4,MAX(0,(0.9-M2760)*40)*0.95),0)</f>
        <v/>
      </c>
      <c r="K2760" s="12">
        <f>IF(I2760="V2H",MIN(MAX(0,H2760),7.4,MAX(0,(M2760-P2760)*40)*0.95),0)</f>
        <v/>
      </c>
      <c r="L2760" s="12">
        <f>IF(E2760=0,0,MAX(0,H2760-K2760))</f>
        <v/>
      </c>
      <c r="M2760" s="13">
        <f>M2759+J2759/40-IF(I2759="V2H",K2759/(0.95*40),0)-IF(E2760=0,IF(E2759=1,IF(D2760=1,30,40)*0.18/(2*40),0),0)-IF(E2760=1,IF(E2759=0,IF(D2760=1,30,40)*0.18/(2*40),0),0)</f>
        <v/>
      </c>
      <c r="N2760" s="14" t="n">
        <v>0.2</v>
      </c>
      <c r="O2760" s="15">
        <f>K2760*N2760</f>
        <v/>
      </c>
      <c r="P2760">
        <f>IF(E2760=0,0.3,IF(D2760=1,IF(C2760&gt;=Params!$B$13-3,IF(C2760&lt;Params!$B$13,Params!$B$20,0.3),0.3),IF(C2760&gt;=Params!$B$15-3,IF(C2760&lt;Params!$B$15,Params!$B$21,0.3),0.3)))</f>
        <v/>
      </c>
    </row>
    <row r="2761" ht="15" customHeight="1" s="1">
      <c r="A2761" s="9" t="n">
        <v>2758</v>
      </c>
      <c r="B2761" s="6" t="inlineStr">
        <is>
          <t>25/04</t>
        </is>
      </c>
      <c r="C2761" s="6" t="n">
        <v>21</v>
      </c>
      <c r="D2761" s="6" t="n">
        <v>0</v>
      </c>
      <c r="E2761" s="10">
        <f>IF(D2761=1, IF(OR(C2761&lt;10, C2761&gt;=15),1,0), IF(OR(C2761&lt;7, C2761&gt;=18),1,0))</f>
        <v/>
      </c>
      <c r="F2761" s="11" t="n">
        <v>0.86</v>
      </c>
      <c r="G2761" s="12">
        <f>0*8</f>
        <v/>
      </c>
      <c r="H2761" s="12">
        <f>F2761-G2761</f>
        <v/>
      </c>
      <c r="I2761" s="10">
        <f>IF(E2761=0,"Fora",IF(E2760=0,"Carg xar",IF(H2761&lt;0,IF(M2761&lt;0.9,"Carg FV","Stby"),IF(M2761&gt;P2761,"V2H",IF(M2761&lt;0.9,"Carg xar","Stby")))))</f>
        <v/>
      </c>
      <c r="J2761" s="12">
        <f>IF(OR(I2761="Carg FV",I2761="Carg xar"),MIN(IF(I2761="Carg FV",ABS(H2761),7.4),7.4,MAX(0,(0.9-M2761)*40)*0.95),0)</f>
        <v/>
      </c>
      <c r="K2761" s="12">
        <f>IF(I2761="V2H",MIN(MAX(0,H2761),7.4,MAX(0,(M2761-P2761)*40)*0.95),0)</f>
        <v/>
      </c>
      <c r="L2761" s="12">
        <f>IF(E2761=0,0,MAX(0,H2761-K2761))</f>
        <v/>
      </c>
      <c r="M2761" s="13">
        <f>M2760+J2760/40-IF(I2760="V2H",K2760/(0.95*40),0)-IF(E2761=0,IF(E2760=1,IF(D2761=1,30,40)*0.18/(2*40),0),0)-IF(E2761=1,IF(E2760=0,IF(D2761=1,30,40)*0.18/(2*40),0),0)</f>
        <v/>
      </c>
      <c r="N2761" s="14" t="n">
        <v>0.2</v>
      </c>
      <c r="O2761" s="15">
        <f>K2761*N2761</f>
        <v/>
      </c>
      <c r="P2761">
        <f>IF(E2761=0,0.3,IF(D2761=1,IF(C2761&gt;=Params!$B$13-3,IF(C2761&lt;Params!$B$13,Params!$B$20,0.3),0.3),IF(C2761&gt;=Params!$B$15-3,IF(C2761&lt;Params!$B$15,Params!$B$21,0.3),0.3)))</f>
        <v/>
      </c>
    </row>
    <row r="2762" ht="15" customHeight="1" s="1">
      <c r="A2762" s="9" t="n">
        <v>2759</v>
      </c>
      <c r="B2762" s="6" t="inlineStr">
        <is>
          <t>25/04</t>
        </is>
      </c>
      <c r="C2762" s="6" t="n">
        <v>22</v>
      </c>
      <c r="D2762" s="6" t="n">
        <v>0</v>
      </c>
      <c r="E2762" s="10">
        <f>IF(D2762=1, IF(OR(C2762&lt;10, C2762&gt;=15),1,0), IF(OR(C2762&lt;7, C2762&gt;=18),1,0))</f>
        <v/>
      </c>
      <c r="F2762" s="11" t="n">
        <v>0.829</v>
      </c>
      <c r="G2762" s="12">
        <f>0*8</f>
        <v/>
      </c>
      <c r="H2762" s="12">
        <f>F2762-G2762</f>
        <v/>
      </c>
      <c r="I2762" s="10">
        <f>IF(E2762=0,"Fora",IF(E2761=0,"Carg xar",IF(H2762&lt;0,IF(M2762&lt;0.9,"Carg FV","Stby"),IF(M2762&gt;P2762,"V2H",IF(M2762&lt;0.9,"Carg xar","Stby")))))</f>
        <v/>
      </c>
      <c r="J2762" s="12">
        <f>IF(OR(I2762="Carg FV",I2762="Carg xar"),MIN(IF(I2762="Carg FV",ABS(H2762),7.4),7.4,MAX(0,(0.9-M2762)*40)*0.95),0)</f>
        <v/>
      </c>
      <c r="K2762" s="12">
        <f>IF(I2762="V2H",MIN(MAX(0,H2762),7.4,MAX(0,(M2762-P2762)*40)*0.95),0)</f>
        <v/>
      </c>
      <c r="L2762" s="12">
        <f>IF(E2762=0,0,MAX(0,H2762-K2762))</f>
        <v/>
      </c>
      <c r="M2762" s="13">
        <f>M2761+J2761/40-IF(I2761="V2H",K2761/(0.95*40),0)-IF(E2762=0,IF(E2761=1,IF(D2762=1,30,40)*0.18/(2*40),0),0)-IF(E2762=1,IF(E2761=0,IF(D2762=1,30,40)*0.18/(2*40),0),0)</f>
        <v/>
      </c>
      <c r="N2762" s="14" t="n">
        <v>0.15</v>
      </c>
      <c r="O2762" s="15">
        <f>K2762*N2762</f>
        <v/>
      </c>
      <c r="P2762">
        <f>IF(E2762=0,0.3,IF(D2762=1,IF(C2762&gt;=Params!$B$13-3,IF(C2762&lt;Params!$B$13,Params!$B$20,0.3),0.3),IF(C2762&gt;=Params!$B$15-3,IF(C2762&lt;Params!$B$15,Params!$B$21,0.3),0.3)))</f>
        <v/>
      </c>
    </row>
    <row r="2763" ht="15" customHeight="1" s="1">
      <c r="A2763" s="9" t="n">
        <v>2760</v>
      </c>
      <c r="B2763" s="6" t="inlineStr">
        <is>
          <t>25/04</t>
        </is>
      </c>
      <c r="C2763" s="6" t="n">
        <v>23</v>
      </c>
      <c r="D2763" s="6" t="n">
        <v>0</v>
      </c>
      <c r="E2763" s="10">
        <f>IF(D2763=1, IF(OR(C2763&lt;10, C2763&gt;=15),1,0), IF(OR(C2763&lt;7, C2763&gt;=18),1,0))</f>
        <v/>
      </c>
      <c r="F2763" s="11" t="n">
        <v>0.884</v>
      </c>
      <c r="G2763" s="12">
        <f>0*8</f>
        <v/>
      </c>
      <c r="H2763" s="12">
        <f>F2763-G2763</f>
        <v/>
      </c>
      <c r="I2763" s="10">
        <f>IF(E2763=0,"Fora",IF(E2762=0,"Carg xar",IF(H2763&lt;0,IF(M2763&lt;0.9,"Carg FV","Stby"),IF(M2763&gt;P2763,"V2H",IF(M2763&lt;0.9,"Carg xar","Stby")))))</f>
        <v/>
      </c>
      <c r="J2763" s="12">
        <f>IF(OR(I2763="Carg FV",I2763="Carg xar"),MIN(IF(I2763="Carg FV",ABS(H2763),7.4),7.4,MAX(0,(0.9-M2763)*40)*0.95),0)</f>
        <v/>
      </c>
      <c r="K2763" s="12">
        <f>IF(I2763="V2H",MIN(MAX(0,H2763),7.4,MAX(0,(M2763-P2763)*40)*0.95),0)</f>
        <v/>
      </c>
      <c r="L2763" s="12">
        <f>IF(E2763=0,0,MAX(0,H2763-K2763))</f>
        <v/>
      </c>
      <c r="M2763" s="13">
        <f>M2762+J2762/40-IF(I2762="V2H",K2762/(0.95*40),0)-IF(E2763=0,IF(E2762=1,IF(D2763=1,30,40)*0.18/(2*40),0),0)-IF(E2763=1,IF(E2762=0,IF(D2763=1,30,40)*0.18/(2*40),0),0)</f>
        <v/>
      </c>
      <c r="N2763" s="14" t="n">
        <v>0.15</v>
      </c>
      <c r="O2763" s="15">
        <f>K2763*N2763</f>
        <v/>
      </c>
      <c r="P2763">
        <f>IF(E2763=0,0.3,IF(D2763=1,IF(C2763&gt;=Params!$B$13-3,IF(C2763&lt;Params!$B$13,Params!$B$20,0.3),0.3),IF(C2763&gt;=Params!$B$15-3,IF(C2763&lt;Params!$B$15,Params!$B$21,0.3),0.3)))</f>
        <v/>
      </c>
    </row>
    <row r="2764" ht="15" customHeight="1" s="1">
      <c r="A2764" s="9" t="n">
        <v>2761</v>
      </c>
      <c r="B2764" s="6" t="inlineStr">
        <is>
          <t>26/04</t>
        </is>
      </c>
      <c r="C2764" s="6" t="n">
        <v>0</v>
      </c>
      <c r="D2764" s="6" t="n">
        <v>1</v>
      </c>
      <c r="E2764" s="10">
        <f>IF(D2764=1, IF(OR(C2764&lt;10, C2764&gt;=15),1,0), IF(OR(C2764&lt;7, C2764&gt;=18),1,0))</f>
        <v/>
      </c>
      <c r="F2764" s="11" t="n">
        <v>0.658</v>
      </c>
      <c r="G2764" s="12">
        <f>0*8</f>
        <v/>
      </c>
      <c r="H2764" s="12">
        <f>F2764-G2764</f>
        <v/>
      </c>
      <c r="I2764" s="10">
        <f>IF(E2764=0,"Fora",IF(E2763=0,"Carg xar",IF(H2764&lt;0,IF(M2764&lt;0.9,"Carg FV","Stby"),IF(M2764&gt;P2764,"V2H",IF(M2764&lt;0.9,"Carg xar","Stby")))))</f>
        <v/>
      </c>
      <c r="J2764" s="12">
        <f>IF(OR(I2764="Carg FV",I2764="Carg xar"),MIN(IF(I2764="Carg FV",ABS(H2764),7.4),7.4,MAX(0,(0.9-M2764)*40)*0.95),0)</f>
        <v/>
      </c>
      <c r="K2764" s="12">
        <f>IF(I2764="V2H",MIN(MAX(0,H2764),7.4,MAX(0,(M2764-P2764)*40)*0.95),0)</f>
        <v/>
      </c>
      <c r="L2764" s="12">
        <f>IF(E2764=0,0,MAX(0,H2764-K2764))</f>
        <v/>
      </c>
      <c r="M2764" s="13">
        <f>M2763+J2763/40-IF(I2763="V2H",K2763/(0.95*40),0)-IF(E2764=0,IF(E2763=1,IF(D2764=1,30,40)*0.18/(2*40),0),0)-IF(E2764=1,IF(E2763=0,IF(D2764=1,30,40)*0.18/(2*40),0),0)</f>
        <v/>
      </c>
      <c r="N2764" s="14" t="n">
        <v>0.09</v>
      </c>
      <c r="O2764" s="15">
        <f>K2764*N2764</f>
        <v/>
      </c>
      <c r="P2764">
        <f>IF(E2764=0,0.3,IF(D2764=1,IF(C2764&gt;=Params!$B$13-3,IF(C2764&lt;Params!$B$13,Params!$B$20,0.3),0.3),IF(C2764&gt;=Params!$B$15-3,IF(C2764&lt;Params!$B$15,Params!$B$21,0.3),0.3)))</f>
        <v/>
      </c>
    </row>
    <row r="2765" ht="15" customHeight="1" s="1">
      <c r="A2765" s="9" t="n">
        <v>2762</v>
      </c>
      <c r="B2765" s="6" t="inlineStr">
        <is>
          <t>26/04</t>
        </is>
      </c>
      <c r="C2765" s="6" t="n">
        <v>1</v>
      </c>
      <c r="D2765" s="6" t="n">
        <v>1</v>
      </c>
      <c r="E2765" s="10">
        <f>IF(D2765=1, IF(OR(C2765&lt;10, C2765&gt;=15),1,0), IF(OR(C2765&lt;7, C2765&gt;=18),1,0))</f>
        <v/>
      </c>
      <c r="F2765" s="11" t="n">
        <v>0.72</v>
      </c>
      <c r="G2765" s="12">
        <f>0*8</f>
        <v/>
      </c>
      <c r="H2765" s="12">
        <f>F2765-G2765</f>
        <v/>
      </c>
      <c r="I2765" s="10">
        <f>IF(E2765=0,"Fora",IF(E2764=0,"Carg xar",IF(H2765&lt;0,IF(M2765&lt;0.9,"Carg FV","Stby"),IF(M2765&gt;P2765,"V2H",IF(M2765&lt;0.9,"Carg xar","Stby")))))</f>
        <v/>
      </c>
      <c r="J2765" s="12">
        <f>IF(OR(I2765="Carg FV",I2765="Carg xar"),MIN(IF(I2765="Carg FV",ABS(H2765),7.4),7.4,MAX(0,(0.9-M2765)*40)*0.95),0)</f>
        <v/>
      </c>
      <c r="K2765" s="12">
        <f>IF(I2765="V2H",MIN(MAX(0,H2765),7.4,MAX(0,(M2765-P2765)*40)*0.95),0)</f>
        <v/>
      </c>
      <c r="L2765" s="12">
        <f>IF(E2765=0,0,MAX(0,H2765-K2765))</f>
        <v/>
      </c>
      <c r="M2765" s="13">
        <f>M2764+J2764/40-IF(I2764="V2H",K2764/(0.95*40),0)-IF(E2765=0,IF(E2764=1,IF(D2765=1,30,40)*0.18/(2*40),0),0)-IF(E2765=1,IF(E2764=0,IF(D2765=1,30,40)*0.18/(2*40),0),0)</f>
        <v/>
      </c>
      <c r="N2765" s="14" t="n">
        <v>0.09</v>
      </c>
      <c r="O2765" s="15">
        <f>K2765*N2765</f>
        <v/>
      </c>
      <c r="P2765">
        <f>IF(E2765=0,0.3,IF(D2765=1,IF(C2765&gt;=Params!$B$13-3,IF(C2765&lt;Params!$B$13,Params!$B$20,0.3),0.3),IF(C2765&gt;=Params!$B$15-3,IF(C2765&lt;Params!$B$15,Params!$B$21,0.3),0.3)))</f>
        <v/>
      </c>
    </row>
    <row r="2766" ht="15" customHeight="1" s="1">
      <c r="A2766" s="9" t="n">
        <v>2763</v>
      </c>
      <c r="B2766" s="6" t="inlineStr">
        <is>
          <t>26/04</t>
        </is>
      </c>
      <c r="C2766" s="6" t="n">
        <v>2</v>
      </c>
      <c r="D2766" s="6" t="n">
        <v>1</v>
      </c>
      <c r="E2766" s="10">
        <f>IF(D2766=1, IF(OR(C2766&lt;10, C2766&gt;=15),1,0), IF(OR(C2766&lt;7, C2766&gt;=18),1,0))</f>
        <v/>
      </c>
      <c r="F2766" s="11" t="n">
        <v>1.039</v>
      </c>
      <c r="G2766" s="12">
        <f>0*8</f>
        <v/>
      </c>
      <c r="H2766" s="12">
        <f>F2766-G2766</f>
        <v/>
      </c>
      <c r="I2766" s="10">
        <f>IF(E2766=0,"Fora",IF(E2765=0,"Carg xar",IF(H2766&lt;0,IF(M2766&lt;0.9,"Carg FV","Stby"),IF(M2766&gt;P2766,"V2H",IF(M2766&lt;0.9,"Carg xar","Stby")))))</f>
        <v/>
      </c>
      <c r="J2766" s="12">
        <f>IF(OR(I2766="Carg FV",I2766="Carg xar"),MIN(IF(I2766="Carg FV",ABS(H2766),7.4),7.4,MAX(0,(0.9-M2766)*40)*0.95),0)</f>
        <v/>
      </c>
      <c r="K2766" s="12">
        <f>IF(I2766="V2H",MIN(MAX(0,H2766),7.4,MAX(0,(M2766-P2766)*40)*0.95),0)</f>
        <v/>
      </c>
      <c r="L2766" s="12">
        <f>IF(E2766=0,0,MAX(0,H2766-K2766))</f>
        <v/>
      </c>
      <c r="M2766" s="13">
        <f>M2765+J2765/40-IF(I2765="V2H",K2765/(0.95*40),0)-IF(E2766=0,IF(E2765=1,IF(D2766=1,30,40)*0.18/(2*40),0),0)-IF(E2766=1,IF(E2765=0,IF(D2766=1,30,40)*0.18/(2*40),0),0)</f>
        <v/>
      </c>
      <c r="N2766" s="14" t="n">
        <v>0.09</v>
      </c>
      <c r="O2766" s="15">
        <f>K2766*N2766</f>
        <v/>
      </c>
      <c r="P2766">
        <f>IF(E2766=0,0.3,IF(D2766=1,IF(C2766&gt;=Params!$B$13-3,IF(C2766&lt;Params!$B$13,Params!$B$20,0.3),0.3),IF(C2766&gt;=Params!$B$15-3,IF(C2766&lt;Params!$B$15,Params!$B$21,0.3),0.3)))</f>
        <v/>
      </c>
    </row>
    <row r="2767" ht="15" customHeight="1" s="1">
      <c r="A2767" s="9" t="n">
        <v>2764</v>
      </c>
      <c r="B2767" s="6" t="inlineStr">
        <is>
          <t>26/04</t>
        </is>
      </c>
      <c r="C2767" s="6" t="n">
        <v>3</v>
      </c>
      <c r="D2767" s="6" t="n">
        <v>1</v>
      </c>
      <c r="E2767" s="10">
        <f>IF(D2767=1, IF(OR(C2767&lt;10, C2767&gt;=15),1,0), IF(OR(C2767&lt;7, C2767&gt;=18),1,0))</f>
        <v/>
      </c>
      <c r="F2767" s="11" t="n">
        <v>1.487</v>
      </c>
      <c r="G2767" s="12">
        <f>0*8</f>
        <v/>
      </c>
      <c r="H2767" s="12">
        <f>F2767-G2767</f>
        <v/>
      </c>
      <c r="I2767" s="10">
        <f>IF(E2767=0,"Fora",IF(E2766=0,"Carg xar",IF(H2767&lt;0,IF(M2767&lt;0.9,"Carg FV","Stby"),IF(M2767&gt;P2767,"V2H",IF(M2767&lt;0.9,"Carg xar","Stby")))))</f>
        <v/>
      </c>
      <c r="J2767" s="12">
        <f>IF(OR(I2767="Carg FV",I2767="Carg xar"),MIN(IF(I2767="Carg FV",ABS(H2767),7.4),7.4,MAX(0,(0.9-M2767)*40)*0.95),0)</f>
        <v/>
      </c>
      <c r="K2767" s="12">
        <f>IF(I2767="V2H",MIN(MAX(0,H2767),7.4,MAX(0,(M2767-P2767)*40)*0.95),0)</f>
        <v/>
      </c>
      <c r="L2767" s="12">
        <f>IF(E2767=0,0,MAX(0,H2767-K2767))</f>
        <v/>
      </c>
      <c r="M2767" s="13">
        <f>M2766+J2766/40-IF(I2766="V2H",K2766/(0.95*40),0)-IF(E2767=0,IF(E2766=1,IF(D2767=1,30,40)*0.18/(2*40),0),0)-IF(E2767=1,IF(E2766=0,IF(D2767=1,30,40)*0.18/(2*40),0),0)</f>
        <v/>
      </c>
      <c r="N2767" s="14" t="n">
        <v>0.09</v>
      </c>
      <c r="O2767" s="15">
        <f>K2767*N2767</f>
        <v/>
      </c>
      <c r="P2767">
        <f>IF(E2767=0,0.3,IF(D2767=1,IF(C2767&gt;=Params!$B$13-3,IF(C2767&lt;Params!$B$13,Params!$B$20,0.3),0.3),IF(C2767&gt;=Params!$B$15-3,IF(C2767&lt;Params!$B$15,Params!$B$21,0.3),0.3)))</f>
        <v/>
      </c>
    </row>
    <row r="2768" ht="15" customHeight="1" s="1">
      <c r="A2768" s="9" t="n">
        <v>2765</v>
      </c>
      <c r="B2768" s="6" t="inlineStr">
        <is>
          <t>26/04</t>
        </is>
      </c>
      <c r="C2768" s="6" t="n">
        <v>4</v>
      </c>
      <c r="D2768" s="6" t="n">
        <v>1</v>
      </c>
      <c r="E2768" s="10">
        <f>IF(D2768=1, IF(OR(C2768&lt;10, C2768&gt;=15),1,0), IF(OR(C2768&lt;7, C2768&gt;=18),1,0))</f>
        <v/>
      </c>
      <c r="F2768" s="11" t="n">
        <v>0.88</v>
      </c>
      <c r="G2768" s="12">
        <f>0*8</f>
        <v/>
      </c>
      <c r="H2768" s="12">
        <f>F2768-G2768</f>
        <v/>
      </c>
      <c r="I2768" s="10">
        <f>IF(E2768=0,"Fora",IF(E2767=0,"Carg xar",IF(H2768&lt;0,IF(M2768&lt;0.9,"Carg FV","Stby"),IF(M2768&gt;P2768,"V2H",IF(M2768&lt;0.9,"Carg xar","Stby")))))</f>
        <v/>
      </c>
      <c r="J2768" s="12">
        <f>IF(OR(I2768="Carg FV",I2768="Carg xar"),MIN(IF(I2768="Carg FV",ABS(H2768),7.4),7.4,MAX(0,(0.9-M2768)*40)*0.95),0)</f>
        <v/>
      </c>
      <c r="K2768" s="12">
        <f>IF(I2768="V2H",MIN(MAX(0,H2768),7.4,MAX(0,(M2768-P2768)*40)*0.95),0)</f>
        <v/>
      </c>
      <c r="L2768" s="12">
        <f>IF(E2768=0,0,MAX(0,H2768-K2768))</f>
        <v/>
      </c>
      <c r="M2768" s="13">
        <f>M2767+J2767/40-IF(I2767="V2H",K2767/(0.95*40),0)-IF(E2768=0,IF(E2767=1,IF(D2768=1,30,40)*0.18/(2*40),0),0)-IF(E2768=1,IF(E2767=0,IF(D2768=1,30,40)*0.18/(2*40),0),0)</f>
        <v/>
      </c>
      <c r="N2768" s="14" t="n">
        <v>0.09</v>
      </c>
      <c r="O2768" s="15">
        <f>K2768*N2768</f>
        <v/>
      </c>
      <c r="P2768">
        <f>IF(E2768=0,0.3,IF(D2768=1,IF(C2768&gt;=Params!$B$13-3,IF(C2768&lt;Params!$B$13,Params!$B$20,0.3),0.3),IF(C2768&gt;=Params!$B$15-3,IF(C2768&lt;Params!$B$15,Params!$B$21,0.3),0.3)))</f>
        <v/>
      </c>
    </row>
    <row r="2769" ht="15" customHeight="1" s="1">
      <c r="A2769" s="9" t="n">
        <v>2766</v>
      </c>
      <c r="B2769" s="6" t="inlineStr">
        <is>
          <t>26/04</t>
        </is>
      </c>
      <c r="C2769" s="6" t="n">
        <v>5</v>
      </c>
      <c r="D2769" s="6" t="n">
        <v>1</v>
      </c>
      <c r="E2769" s="10">
        <f>IF(D2769=1, IF(OR(C2769&lt;10, C2769&gt;=15),1,0), IF(OR(C2769&lt;7, C2769&gt;=18),1,0))</f>
        <v/>
      </c>
      <c r="F2769" s="11" t="n">
        <v>0.65</v>
      </c>
      <c r="G2769" s="12">
        <f>0*8</f>
        <v/>
      </c>
      <c r="H2769" s="12">
        <f>F2769-G2769</f>
        <v/>
      </c>
      <c r="I2769" s="10">
        <f>IF(E2769=0,"Fora",IF(E2768=0,"Carg xar",IF(H2769&lt;0,IF(M2769&lt;0.9,"Carg FV","Stby"),IF(M2769&gt;P2769,"V2H",IF(M2769&lt;0.9,"Carg xar","Stby")))))</f>
        <v/>
      </c>
      <c r="J2769" s="12">
        <f>IF(OR(I2769="Carg FV",I2769="Carg xar"),MIN(IF(I2769="Carg FV",ABS(H2769),7.4),7.4,MAX(0,(0.9-M2769)*40)*0.95),0)</f>
        <v/>
      </c>
      <c r="K2769" s="12">
        <f>IF(I2769="V2H",MIN(MAX(0,H2769),7.4,MAX(0,(M2769-P2769)*40)*0.95),0)</f>
        <v/>
      </c>
      <c r="L2769" s="12">
        <f>IF(E2769=0,0,MAX(0,H2769-K2769))</f>
        <v/>
      </c>
      <c r="M2769" s="13">
        <f>M2768+J2768/40-IF(I2768="V2H",K2768/(0.95*40),0)-IF(E2769=0,IF(E2768=1,IF(D2769=1,30,40)*0.18/(2*40),0),0)-IF(E2769=1,IF(E2768=0,IF(D2769=1,30,40)*0.18/(2*40),0),0)</f>
        <v/>
      </c>
      <c r="N2769" s="14" t="n">
        <v>0.09</v>
      </c>
      <c r="O2769" s="15">
        <f>K2769*N2769</f>
        <v/>
      </c>
      <c r="P2769">
        <f>IF(E2769=0,0.3,IF(D2769=1,IF(C2769&gt;=Params!$B$13-3,IF(C2769&lt;Params!$B$13,Params!$B$20,0.3),0.3),IF(C2769&gt;=Params!$B$15-3,IF(C2769&lt;Params!$B$15,Params!$B$21,0.3),0.3)))</f>
        <v/>
      </c>
    </row>
    <row r="2770" ht="15" customHeight="1" s="1">
      <c r="A2770" s="9" t="n">
        <v>2767</v>
      </c>
      <c r="B2770" s="6" t="inlineStr">
        <is>
          <t>26/04</t>
        </is>
      </c>
      <c r="C2770" s="6" t="n">
        <v>6</v>
      </c>
      <c r="D2770" s="6" t="n">
        <v>1</v>
      </c>
      <c r="E2770" s="10">
        <f>IF(D2770=1, IF(OR(C2770&lt;10, C2770&gt;=15),1,0), IF(OR(C2770&lt;7, C2770&gt;=18),1,0))</f>
        <v/>
      </c>
      <c r="F2770" s="11" t="n">
        <v>0.651</v>
      </c>
      <c r="G2770" s="12">
        <f>0*8</f>
        <v/>
      </c>
      <c r="H2770" s="12">
        <f>F2770-G2770</f>
        <v/>
      </c>
      <c r="I2770" s="10">
        <f>IF(E2770=0,"Fora",IF(E2769=0,"Carg xar",IF(H2770&lt;0,IF(M2770&lt;0.9,"Carg FV","Stby"),IF(M2770&gt;P2770,"V2H",IF(M2770&lt;0.9,"Carg xar","Stby")))))</f>
        <v/>
      </c>
      <c r="J2770" s="12">
        <f>IF(OR(I2770="Carg FV",I2770="Carg xar"),MIN(IF(I2770="Carg FV",ABS(H2770),7.4),7.4,MAX(0,(0.9-M2770)*40)*0.95),0)</f>
        <v/>
      </c>
      <c r="K2770" s="12">
        <f>IF(I2770="V2H",MIN(MAX(0,H2770),7.4,MAX(0,(M2770-P2770)*40)*0.95),0)</f>
        <v/>
      </c>
      <c r="L2770" s="12">
        <f>IF(E2770=0,0,MAX(0,H2770-K2770))</f>
        <v/>
      </c>
      <c r="M2770" s="13">
        <f>M2769+J2769/40-IF(I2769="V2H",K2769/(0.95*40),0)-IF(E2770=0,IF(E2769=1,IF(D2770=1,30,40)*0.18/(2*40),0),0)-IF(E2770=1,IF(E2769=0,IF(D2770=1,30,40)*0.18/(2*40),0),0)</f>
        <v/>
      </c>
      <c r="N2770" s="14" t="n">
        <v>0.09</v>
      </c>
      <c r="O2770" s="15">
        <f>K2770*N2770</f>
        <v/>
      </c>
      <c r="P2770">
        <f>IF(E2770=0,0.3,IF(D2770=1,IF(C2770&gt;=Params!$B$13-3,IF(C2770&lt;Params!$B$13,Params!$B$20,0.3),0.3),IF(C2770&gt;=Params!$B$15-3,IF(C2770&lt;Params!$B$15,Params!$B$21,0.3),0.3)))</f>
        <v/>
      </c>
    </row>
    <row r="2771" ht="15" customHeight="1" s="1">
      <c r="A2771" s="9" t="n">
        <v>2768</v>
      </c>
      <c r="B2771" s="6" t="inlineStr">
        <is>
          <t>26/04</t>
        </is>
      </c>
      <c r="C2771" s="6" t="n">
        <v>7</v>
      </c>
      <c r="D2771" s="6" t="n">
        <v>1</v>
      </c>
      <c r="E2771" s="10">
        <f>IF(D2771=1, IF(OR(C2771&lt;10, C2771&gt;=15),1,0), IF(OR(C2771&lt;7, C2771&gt;=18),1,0))</f>
        <v/>
      </c>
      <c r="F2771" s="11" t="n">
        <v>0.8159999999999999</v>
      </c>
      <c r="G2771" s="12">
        <f>0.08*8</f>
        <v/>
      </c>
      <c r="H2771" s="12">
        <f>F2771-G2771</f>
        <v/>
      </c>
      <c r="I2771" s="10">
        <f>IF(E2771=0,"Fora",IF(E2770=0,"Carg xar",IF(H2771&lt;0,IF(M2771&lt;0.9,"Carg FV","Stby"),IF(M2771&gt;P2771,"V2H",IF(M2771&lt;0.9,"Carg xar","Stby")))))</f>
        <v/>
      </c>
      <c r="J2771" s="12">
        <f>IF(OR(I2771="Carg FV",I2771="Carg xar"),MIN(IF(I2771="Carg FV",ABS(H2771),7.4),7.4,MAX(0,(0.9-M2771)*40)*0.95),0)</f>
        <v/>
      </c>
      <c r="K2771" s="12">
        <f>IF(I2771="V2H",MIN(MAX(0,H2771),7.4,MAX(0,(M2771-P2771)*40)*0.95),0)</f>
        <v/>
      </c>
      <c r="L2771" s="12">
        <f>IF(E2771=0,0,MAX(0,H2771-K2771))</f>
        <v/>
      </c>
      <c r="M2771" s="13">
        <f>M2770+J2770/40-IF(I2770="V2H",K2770/(0.95*40),0)-IF(E2771=0,IF(E2770=1,IF(D2771=1,30,40)*0.18/(2*40),0),0)-IF(E2771=1,IF(E2770=0,IF(D2771=1,30,40)*0.18/(2*40),0),0)</f>
        <v/>
      </c>
      <c r="N2771" s="14" t="n">
        <v>0.09</v>
      </c>
      <c r="O2771" s="15">
        <f>K2771*N2771</f>
        <v/>
      </c>
      <c r="P2771">
        <f>IF(E2771=0,0.3,IF(D2771=1,IF(C2771&gt;=Params!$B$13-3,IF(C2771&lt;Params!$B$13,Params!$B$20,0.3),0.3),IF(C2771&gt;=Params!$B$15-3,IF(C2771&lt;Params!$B$15,Params!$B$21,0.3),0.3)))</f>
        <v/>
      </c>
    </row>
    <row r="2772" ht="15" customHeight="1" s="1">
      <c r="A2772" s="9" t="n">
        <v>2769</v>
      </c>
      <c r="B2772" s="6" t="inlineStr">
        <is>
          <t>26/04</t>
        </is>
      </c>
      <c r="C2772" s="6" t="n">
        <v>8</v>
      </c>
      <c r="D2772" s="6" t="n">
        <v>1</v>
      </c>
      <c r="E2772" s="10">
        <f>IF(D2772=1, IF(OR(C2772&lt;10, C2772&gt;=15),1,0), IF(OR(C2772&lt;7, C2772&gt;=18),1,0))</f>
        <v/>
      </c>
      <c r="F2772" s="11" t="n">
        <v>0.113</v>
      </c>
      <c r="G2772" s="12">
        <f>0.22*8</f>
        <v/>
      </c>
      <c r="H2772" s="12">
        <f>F2772-G2772</f>
        <v/>
      </c>
      <c r="I2772" s="10">
        <f>IF(E2772=0,"Fora",IF(E2771=0,"Carg xar",IF(H2772&lt;0,IF(M2772&lt;0.9,"Carg FV","Stby"),IF(M2772&gt;P2772,"V2H",IF(M2772&lt;0.9,"Carg xar","Stby")))))</f>
        <v/>
      </c>
      <c r="J2772" s="12">
        <f>IF(OR(I2772="Carg FV",I2772="Carg xar"),MIN(IF(I2772="Carg FV",ABS(H2772),7.4),7.4,MAX(0,(0.9-M2772)*40)*0.95),0)</f>
        <v/>
      </c>
      <c r="K2772" s="12">
        <f>IF(I2772="V2H",MIN(MAX(0,H2772),7.4,MAX(0,(M2772-P2772)*40)*0.95),0)</f>
        <v/>
      </c>
      <c r="L2772" s="12">
        <f>IF(E2772=0,0,MAX(0,H2772-K2772))</f>
        <v/>
      </c>
      <c r="M2772" s="13">
        <f>M2771+J2771/40-IF(I2771="V2H",K2771/(0.95*40),0)-IF(E2772=0,IF(E2771=1,IF(D2772=1,30,40)*0.18/(2*40),0),0)-IF(E2772=1,IF(E2771=0,IF(D2772=1,30,40)*0.18/(2*40),0),0)</f>
        <v/>
      </c>
      <c r="N2772" s="14" t="n">
        <v>0.09</v>
      </c>
      <c r="O2772" s="15">
        <f>K2772*N2772</f>
        <v/>
      </c>
      <c r="P2772">
        <f>IF(E2772=0,0.3,IF(D2772=1,IF(C2772&gt;=Params!$B$13-3,IF(C2772&lt;Params!$B$13,Params!$B$20,0.3),0.3),IF(C2772&gt;=Params!$B$15-3,IF(C2772&lt;Params!$B$15,Params!$B$21,0.3),0.3)))</f>
        <v/>
      </c>
    </row>
    <row r="2773" ht="15" customHeight="1" s="1">
      <c r="A2773" s="9" t="n">
        <v>2770</v>
      </c>
      <c r="B2773" s="6" t="inlineStr">
        <is>
          <t>26/04</t>
        </is>
      </c>
      <c r="C2773" s="6" t="n">
        <v>9</v>
      </c>
      <c r="D2773" s="6" t="n">
        <v>1</v>
      </c>
      <c r="E2773" s="10">
        <f>IF(D2773=1, IF(OR(C2773&lt;10, C2773&gt;=15),1,0), IF(OR(C2773&lt;7, C2773&gt;=18),1,0))</f>
        <v/>
      </c>
      <c r="F2773" s="11" t="n">
        <v>0.314</v>
      </c>
      <c r="G2773" s="12">
        <f>0.42*8</f>
        <v/>
      </c>
      <c r="H2773" s="12">
        <f>F2773-G2773</f>
        <v/>
      </c>
      <c r="I2773" s="10">
        <f>IF(E2773=0,"Fora",IF(E2772=0,"Carg xar",IF(H2773&lt;0,IF(M2773&lt;0.9,"Carg FV","Stby"),IF(M2773&gt;P2773,"V2H",IF(M2773&lt;0.9,"Carg xar","Stby")))))</f>
        <v/>
      </c>
      <c r="J2773" s="12">
        <f>IF(OR(I2773="Carg FV",I2773="Carg xar"),MIN(IF(I2773="Carg FV",ABS(H2773),7.4),7.4,MAX(0,(0.9-M2773)*40)*0.95),0)</f>
        <v/>
      </c>
      <c r="K2773" s="12">
        <f>IF(I2773="V2H",MIN(MAX(0,H2773),7.4,MAX(0,(M2773-P2773)*40)*0.95),0)</f>
        <v/>
      </c>
      <c r="L2773" s="12">
        <f>IF(E2773=0,0,MAX(0,H2773-K2773))</f>
        <v/>
      </c>
      <c r="M2773" s="13">
        <f>M2772+J2772/40-IF(I2772="V2H",K2772/(0.95*40),0)-IF(E2773=0,IF(E2772=1,IF(D2773=1,30,40)*0.18/(2*40),0),0)-IF(E2773=1,IF(E2772=0,IF(D2773=1,30,40)*0.18/(2*40),0),0)</f>
        <v/>
      </c>
      <c r="N2773" s="14" t="n">
        <v>0.09</v>
      </c>
      <c r="O2773" s="15">
        <f>K2773*N2773</f>
        <v/>
      </c>
      <c r="P2773">
        <f>IF(E2773=0,0.3,IF(D2773=1,IF(C2773&gt;=Params!$B$13-3,IF(C2773&lt;Params!$B$13,Params!$B$20,0.3),0.3),IF(C2773&gt;=Params!$B$15-3,IF(C2773&lt;Params!$B$15,Params!$B$21,0.3),0.3)))</f>
        <v/>
      </c>
    </row>
    <row r="2774" ht="15" customHeight="1" s="1">
      <c r="A2774" s="9" t="n">
        <v>2771</v>
      </c>
      <c r="B2774" s="6" t="inlineStr">
        <is>
          <t>26/04</t>
        </is>
      </c>
      <c r="C2774" s="6" t="n">
        <v>10</v>
      </c>
      <c r="D2774" s="6" t="n">
        <v>1</v>
      </c>
      <c r="E2774" s="10">
        <f>IF(D2774=1, IF(OR(C2774&lt;10, C2774&gt;=15),1,0), IF(OR(C2774&lt;7, C2774&gt;=18),1,0))</f>
        <v/>
      </c>
      <c r="F2774" s="11" t="n">
        <v>0.284</v>
      </c>
      <c r="G2774" s="12">
        <f>0.62*8</f>
        <v/>
      </c>
      <c r="H2774" s="12">
        <f>F2774-G2774</f>
        <v/>
      </c>
      <c r="I2774" s="10">
        <f>IF(E2774=0,"Fora",IF(E2773=0,"Carg xar",IF(H2774&lt;0,IF(M2774&lt;0.9,"Carg FV","Stby"),IF(M2774&gt;P2774,"V2H",IF(M2774&lt;0.9,"Carg xar","Stby")))))</f>
        <v/>
      </c>
      <c r="J2774" s="12">
        <f>IF(OR(I2774="Carg FV",I2774="Carg xar"),MIN(IF(I2774="Carg FV",ABS(H2774),7.4),7.4,MAX(0,(0.9-M2774)*40)*0.95),0)</f>
        <v/>
      </c>
      <c r="K2774" s="12">
        <f>IF(I2774="V2H",MIN(MAX(0,H2774),7.4,MAX(0,(M2774-P2774)*40)*0.95),0)</f>
        <v/>
      </c>
      <c r="L2774" s="12">
        <f>IF(E2774=0,0,MAX(0,H2774-K2774))</f>
        <v/>
      </c>
      <c r="M2774" s="13">
        <f>M2773+J2773/40-IF(I2773="V2H",K2773/(0.95*40),0)-IF(E2774=0,IF(E2773=1,IF(D2774=1,30,40)*0.18/(2*40),0),0)-IF(E2774=1,IF(E2773=0,IF(D2774=1,30,40)*0.18/(2*40),0),0)</f>
        <v/>
      </c>
      <c r="N2774" s="14" t="n">
        <v>0.09</v>
      </c>
      <c r="O2774" s="15">
        <f>K2774*N2774</f>
        <v/>
      </c>
      <c r="P2774">
        <f>IF(E2774=0,0.3,IF(D2774=1,IF(C2774&gt;=Params!$B$13-3,IF(C2774&lt;Params!$B$13,Params!$B$20,0.3),0.3),IF(C2774&gt;=Params!$B$15-3,IF(C2774&lt;Params!$B$15,Params!$B$21,0.3),0.3)))</f>
        <v/>
      </c>
    </row>
    <row r="2775" ht="15" customHeight="1" s="1">
      <c r="A2775" s="9" t="n">
        <v>2772</v>
      </c>
      <c r="B2775" s="6" t="inlineStr">
        <is>
          <t>26/04</t>
        </is>
      </c>
      <c r="C2775" s="6" t="n">
        <v>11</v>
      </c>
      <c r="D2775" s="6" t="n">
        <v>1</v>
      </c>
      <c r="E2775" s="10">
        <f>IF(D2775=1, IF(OR(C2775&lt;10, C2775&gt;=15),1,0), IF(OR(C2775&lt;7, C2775&gt;=18),1,0))</f>
        <v/>
      </c>
      <c r="F2775" s="11" t="n">
        <v>0.378</v>
      </c>
      <c r="G2775" s="12">
        <f>0.78*8</f>
        <v/>
      </c>
      <c r="H2775" s="12">
        <f>F2775-G2775</f>
        <v/>
      </c>
      <c r="I2775" s="10">
        <f>IF(E2775=0,"Fora",IF(E2774=0,"Carg xar",IF(H2775&lt;0,IF(M2775&lt;0.9,"Carg FV","Stby"),IF(M2775&gt;P2775,"V2H",IF(M2775&lt;0.9,"Carg xar","Stby")))))</f>
        <v/>
      </c>
      <c r="J2775" s="12">
        <f>IF(OR(I2775="Carg FV",I2775="Carg xar"),MIN(IF(I2775="Carg FV",ABS(H2775),7.4),7.4,MAX(0,(0.9-M2775)*40)*0.95),0)</f>
        <v/>
      </c>
      <c r="K2775" s="12">
        <f>IF(I2775="V2H",MIN(MAX(0,H2775),7.4,MAX(0,(M2775-P2775)*40)*0.95),0)</f>
        <v/>
      </c>
      <c r="L2775" s="12">
        <f>IF(E2775=0,0,MAX(0,H2775-K2775))</f>
        <v/>
      </c>
      <c r="M2775" s="13">
        <f>M2774+J2774/40-IF(I2774="V2H",K2774/(0.95*40),0)-IF(E2775=0,IF(E2774=1,IF(D2775=1,30,40)*0.18/(2*40),0),0)-IF(E2775=1,IF(E2774=0,IF(D2775=1,30,40)*0.18/(2*40),0),0)</f>
        <v/>
      </c>
      <c r="N2775" s="14" t="n">
        <v>0.09</v>
      </c>
      <c r="O2775" s="15">
        <f>K2775*N2775</f>
        <v/>
      </c>
      <c r="P2775">
        <f>IF(E2775=0,0.3,IF(D2775=1,IF(C2775&gt;=Params!$B$13-3,IF(C2775&lt;Params!$B$13,Params!$B$20,0.3),0.3),IF(C2775&gt;=Params!$B$15-3,IF(C2775&lt;Params!$B$15,Params!$B$21,0.3),0.3)))</f>
        <v/>
      </c>
    </row>
    <row r="2776" ht="15" customHeight="1" s="1">
      <c r="A2776" s="9" t="n">
        <v>2773</v>
      </c>
      <c r="B2776" s="6" t="inlineStr">
        <is>
          <t>26/04</t>
        </is>
      </c>
      <c r="C2776" s="6" t="n">
        <v>12</v>
      </c>
      <c r="D2776" s="6" t="n">
        <v>1</v>
      </c>
      <c r="E2776" s="10">
        <f>IF(D2776=1, IF(OR(C2776&lt;10, C2776&gt;=15),1,0), IF(OR(C2776&lt;7, C2776&gt;=18),1,0))</f>
        <v/>
      </c>
      <c r="F2776" s="11" t="n">
        <v>1.362</v>
      </c>
      <c r="G2776" s="12">
        <f>0.85*8</f>
        <v/>
      </c>
      <c r="H2776" s="12">
        <f>F2776-G2776</f>
        <v/>
      </c>
      <c r="I2776" s="10">
        <f>IF(E2776=0,"Fora",IF(E2775=0,"Carg xar",IF(H2776&lt;0,IF(M2776&lt;0.9,"Carg FV","Stby"),IF(M2776&gt;P2776,"V2H",IF(M2776&lt;0.9,"Carg xar","Stby")))))</f>
        <v/>
      </c>
      <c r="J2776" s="12">
        <f>IF(OR(I2776="Carg FV",I2776="Carg xar"),MIN(IF(I2776="Carg FV",ABS(H2776),7.4),7.4,MAX(0,(0.9-M2776)*40)*0.95),0)</f>
        <v/>
      </c>
      <c r="K2776" s="12">
        <f>IF(I2776="V2H",MIN(MAX(0,H2776),7.4,MAX(0,(M2776-P2776)*40)*0.95),0)</f>
        <v/>
      </c>
      <c r="L2776" s="12">
        <f>IF(E2776=0,0,MAX(0,H2776-K2776))</f>
        <v/>
      </c>
      <c r="M2776" s="13">
        <f>M2775+J2775/40-IF(I2775="V2H",K2775/(0.95*40),0)-IF(E2776=0,IF(E2775=1,IF(D2776=1,30,40)*0.18/(2*40),0),0)-IF(E2776=1,IF(E2775=0,IF(D2776=1,30,40)*0.18/(2*40),0),0)</f>
        <v/>
      </c>
      <c r="N2776" s="14" t="n">
        <v>0.09</v>
      </c>
      <c r="O2776" s="15">
        <f>K2776*N2776</f>
        <v/>
      </c>
      <c r="P2776">
        <f>IF(E2776=0,0.3,IF(D2776=1,IF(C2776&gt;=Params!$B$13-3,IF(C2776&lt;Params!$B$13,Params!$B$20,0.3),0.3),IF(C2776&gt;=Params!$B$15-3,IF(C2776&lt;Params!$B$15,Params!$B$21,0.3),0.3)))</f>
        <v/>
      </c>
    </row>
    <row r="2777" ht="15" customHeight="1" s="1">
      <c r="A2777" s="9" t="n">
        <v>2774</v>
      </c>
      <c r="B2777" s="6" t="inlineStr">
        <is>
          <t>26/04</t>
        </is>
      </c>
      <c r="C2777" s="6" t="n">
        <v>13</v>
      </c>
      <c r="D2777" s="6" t="n">
        <v>1</v>
      </c>
      <c r="E2777" s="10">
        <f>IF(D2777=1, IF(OR(C2777&lt;10, C2777&gt;=15),1,0), IF(OR(C2777&lt;7, C2777&gt;=18),1,0))</f>
        <v/>
      </c>
      <c r="F2777" s="11" t="n">
        <v>2.642</v>
      </c>
      <c r="G2777" s="12">
        <f>0.82*8</f>
        <v/>
      </c>
      <c r="H2777" s="12">
        <f>F2777-G2777</f>
        <v/>
      </c>
      <c r="I2777" s="10">
        <f>IF(E2777=0,"Fora",IF(E2776=0,"Carg xar",IF(H2777&lt;0,IF(M2777&lt;0.9,"Carg FV","Stby"),IF(M2777&gt;P2777,"V2H",IF(M2777&lt;0.9,"Carg xar","Stby")))))</f>
        <v/>
      </c>
      <c r="J2777" s="12">
        <f>IF(OR(I2777="Carg FV",I2777="Carg xar"),MIN(IF(I2777="Carg FV",ABS(H2777),7.4),7.4,MAX(0,(0.9-M2777)*40)*0.95),0)</f>
        <v/>
      </c>
      <c r="K2777" s="12">
        <f>IF(I2777="V2H",MIN(MAX(0,H2777),7.4,MAX(0,(M2777-P2777)*40)*0.95),0)</f>
        <v/>
      </c>
      <c r="L2777" s="12">
        <f>IF(E2777=0,0,MAX(0,H2777-K2777))</f>
        <v/>
      </c>
      <c r="M2777" s="13">
        <f>M2776+J2776/40-IF(I2776="V2H",K2776/(0.95*40),0)-IF(E2777=0,IF(E2776=1,IF(D2777=1,30,40)*0.18/(2*40),0),0)-IF(E2777=1,IF(E2776=0,IF(D2777=1,30,40)*0.18/(2*40),0),0)</f>
        <v/>
      </c>
      <c r="N2777" s="14" t="n">
        <v>0.09</v>
      </c>
      <c r="O2777" s="15">
        <f>K2777*N2777</f>
        <v/>
      </c>
      <c r="P2777">
        <f>IF(E2777=0,0.3,IF(D2777=1,IF(C2777&gt;=Params!$B$13-3,IF(C2777&lt;Params!$B$13,Params!$B$20,0.3),0.3),IF(C2777&gt;=Params!$B$15-3,IF(C2777&lt;Params!$B$15,Params!$B$21,0.3),0.3)))</f>
        <v/>
      </c>
    </row>
    <row r="2778" ht="15" customHeight="1" s="1">
      <c r="A2778" s="9" t="n">
        <v>2775</v>
      </c>
      <c r="B2778" s="6" t="inlineStr">
        <is>
          <t>26/04</t>
        </is>
      </c>
      <c r="C2778" s="6" t="n">
        <v>14</v>
      </c>
      <c r="D2778" s="6" t="n">
        <v>1</v>
      </c>
      <c r="E2778" s="10">
        <f>IF(D2778=1, IF(OR(C2778&lt;10, C2778&gt;=15),1,0), IF(OR(C2778&lt;7, C2778&gt;=18),1,0))</f>
        <v/>
      </c>
      <c r="F2778" s="11" t="n">
        <v>0.591</v>
      </c>
      <c r="G2778" s="12">
        <f>0.72*8</f>
        <v/>
      </c>
      <c r="H2778" s="12">
        <f>F2778-G2778</f>
        <v/>
      </c>
      <c r="I2778" s="10">
        <f>IF(E2778=0,"Fora",IF(E2777=0,"Carg xar",IF(H2778&lt;0,IF(M2778&lt;0.9,"Carg FV","Stby"),IF(M2778&gt;P2778,"V2H",IF(M2778&lt;0.9,"Carg xar","Stby")))))</f>
        <v/>
      </c>
      <c r="J2778" s="12">
        <f>IF(OR(I2778="Carg FV",I2778="Carg xar"),MIN(IF(I2778="Carg FV",ABS(H2778),7.4),7.4,MAX(0,(0.9-M2778)*40)*0.95),0)</f>
        <v/>
      </c>
      <c r="K2778" s="12">
        <f>IF(I2778="V2H",MIN(MAX(0,H2778),7.4,MAX(0,(M2778-P2778)*40)*0.95),0)</f>
        <v/>
      </c>
      <c r="L2778" s="12">
        <f>IF(E2778=0,0,MAX(0,H2778-K2778))</f>
        <v/>
      </c>
      <c r="M2778" s="13">
        <f>M2777+J2777/40-IF(I2777="V2H",K2777/(0.95*40),0)-IF(E2778=0,IF(E2777=1,IF(D2778=1,30,40)*0.18/(2*40),0),0)-IF(E2778=1,IF(E2777=0,IF(D2778=1,30,40)*0.18/(2*40),0),0)</f>
        <v/>
      </c>
      <c r="N2778" s="14" t="n">
        <v>0.09</v>
      </c>
      <c r="O2778" s="15">
        <f>K2778*N2778</f>
        <v/>
      </c>
      <c r="P2778">
        <f>IF(E2778=0,0.3,IF(D2778=1,IF(C2778&gt;=Params!$B$13-3,IF(C2778&lt;Params!$B$13,Params!$B$20,0.3),0.3),IF(C2778&gt;=Params!$B$15-3,IF(C2778&lt;Params!$B$15,Params!$B$21,0.3),0.3)))</f>
        <v/>
      </c>
    </row>
    <row r="2779" ht="15" customHeight="1" s="1">
      <c r="A2779" s="9" t="n">
        <v>2776</v>
      </c>
      <c r="B2779" s="6" t="inlineStr">
        <is>
          <t>26/04</t>
        </is>
      </c>
      <c r="C2779" s="6" t="n">
        <v>15</v>
      </c>
      <c r="D2779" s="6" t="n">
        <v>1</v>
      </c>
      <c r="E2779" s="10">
        <f>IF(D2779=1, IF(OR(C2779&lt;10, C2779&gt;=15),1,0), IF(OR(C2779&lt;7, C2779&gt;=18),1,0))</f>
        <v/>
      </c>
      <c r="F2779" s="11" t="n">
        <v>0.022</v>
      </c>
      <c r="G2779" s="12">
        <f>0.55*8</f>
        <v/>
      </c>
      <c r="H2779" s="12">
        <f>F2779-G2779</f>
        <v/>
      </c>
      <c r="I2779" s="10">
        <f>IF(E2779=0,"Fora",IF(E2778=0,"Carg xar",IF(H2779&lt;0,IF(M2779&lt;0.9,"Carg FV","Stby"),IF(M2779&gt;P2779,"V2H",IF(M2779&lt;0.9,"Carg xar","Stby")))))</f>
        <v/>
      </c>
      <c r="J2779" s="12">
        <f>IF(OR(I2779="Carg FV",I2779="Carg xar"),MIN(IF(I2779="Carg FV",ABS(H2779),7.4),7.4,MAX(0,(0.9-M2779)*40)*0.95),0)</f>
        <v/>
      </c>
      <c r="K2779" s="12">
        <f>IF(I2779="V2H",MIN(MAX(0,H2779),7.4,MAX(0,(M2779-P2779)*40)*0.95),0)</f>
        <v/>
      </c>
      <c r="L2779" s="12">
        <f>IF(E2779=0,0,MAX(0,H2779-K2779))</f>
        <v/>
      </c>
      <c r="M2779" s="13">
        <f>M2778+J2778/40-IF(I2778="V2H",K2778/(0.95*40),0)-IF(E2779=0,IF(E2778=1,IF(D2779=1,30,40)*0.18/(2*40),0),0)-IF(E2779=1,IF(E2778=0,IF(D2779=1,30,40)*0.18/(2*40),0),0)</f>
        <v/>
      </c>
      <c r="N2779" s="14" t="n">
        <v>0.09</v>
      </c>
      <c r="O2779" s="15">
        <f>K2779*N2779</f>
        <v/>
      </c>
      <c r="P2779">
        <f>IF(E2779=0,0.3,IF(D2779=1,IF(C2779&gt;=Params!$B$13-3,IF(C2779&lt;Params!$B$13,Params!$B$20,0.3),0.3),IF(C2779&gt;=Params!$B$15-3,IF(C2779&lt;Params!$B$15,Params!$B$21,0.3),0.3)))</f>
        <v/>
      </c>
    </row>
    <row r="2780" ht="15" customHeight="1" s="1">
      <c r="A2780" s="9" t="n">
        <v>2777</v>
      </c>
      <c r="B2780" s="6" t="inlineStr">
        <is>
          <t>26/04</t>
        </is>
      </c>
      <c r="C2780" s="6" t="n">
        <v>16</v>
      </c>
      <c r="D2780" s="6" t="n">
        <v>1</v>
      </c>
      <c r="E2780" s="10">
        <f>IF(D2780=1, IF(OR(C2780&lt;10, C2780&gt;=15),1,0), IF(OR(C2780&lt;7, C2780&gt;=18),1,0))</f>
        <v/>
      </c>
      <c r="F2780" s="11" t="n">
        <v>0.008</v>
      </c>
      <c r="G2780" s="12">
        <f>0.35*8</f>
        <v/>
      </c>
      <c r="H2780" s="12">
        <f>F2780-G2780</f>
        <v/>
      </c>
      <c r="I2780" s="10">
        <f>IF(E2780=0,"Fora",IF(E2779=0,"Carg xar",IF(H2780&lt;0,IF(M2780&lt;0.9,"Carg FV","Stby"),IF(M2780&gt;P2780,"V2H",IF(M2780&lt;0.9,"Carg xar","Stby")))))</f>
        <v/>
      </c>
      <c r="J2780" s="12">
        <f>IF(OR(I2780="Carg FV",I2780="Carg xar"),MIN(IF(I2780="Carg FV",ABS(H2780),7.4),7.4,MAX(0,(0.9-M2780)*40)*0.95),0)</f>
        <v/>
      </c>
      <c r="K2780" s="12">
        <f>IF(I2780="V2H",MIN(MAX(0,H2780),7.4,MAX(0,(M2780-P2780)*40)*0.95),0)</f>
        <v/>
      </c>
      <c r="L2780" s="12">
        <f>IF(E2780=0,0,MAX(0,H2780-K2780))</f>
        <v/>
      </c>
      <c r="M2780" s="13">
        <f>M2779+J2779/40-IF(I2779="V2H",K2779/(0.95*40),0)-IF(E2780=0,IF(E2779=1,IF(D2780=1,30,40)*0.18/(2*40),0),0)-IF(E2780=1,IF(E2779=0,IF(D2780=1,30,40)*0.18/(2*40),0),0)</f>
        <v/>
      </c>
      <c r="N2780" s="14" t="n">
        <v>0.09</v>
      </c>
      <c r="O2780" s="15">
        <f>K2780*N2780</f>
        <v/>
      </c>
      <c r="P2780">
        <f>IF(E2780=0,0.3,IF(D2780=1,IF(C2780&gt;=Params!$B$13-3,IF(C2780&lt;Params!$B$13,Params!$B$20,0.3),0.3),IF(C2780&gt;=Params!$B$15-3,IF(C2780&lt;Params!$B$15,Params!$B$21,0.3),0.3)))</f>
        <v/>
      </c>
    </row>
    <row r="2781" ht="15" customHeight="1" s="1">
      <c r="A2781" s="9" t="n">
        <v>2778</v>
      </c>
      <c r="B2781" s="6" t="inlineStr">
        <is>
          <t>26/04</t>
        </is>
      </c>
      <c r="C2781" s="6" t="n">
        <v>17</v>
      </c>
      <c r="D2781" s="6" t="n">
        <v>1</v>
      </c>
      <c r="E2781" s="10">
        <f>IF(D2781=1, IF(OR(C2781&lt;10, C2781&gt;=15),1,0), IF(OR(C2781&lt;7, C2781&gt;=18),1,0))</f>
        <v/>
      </c>
      <c r="F2781" s="11" t="n">
        <v>0.017</v>
      </c>
      <c r="G2781" s="12">
        <f>0.15*8</f>
        <v/>
      </c>
      <c r="H2781" s="12">
        <f>F2781-G2781</f>
        <v/>
      </c>
      <c r="I2781" s="10">
        <f>IF(E2781=0,"Fora",IF(E2780=0,"Carg xar",IF(H2781&lt;0,IF(M2781&lt;0.9,"Carg FV","Stby"),IF(M2781&gt;P2781,"V2H",IF(M2781&lt;0.9,"Carg xar","Stby")))))</f>
        <v/>
      </c>
      <c r="J2781" s="12">
        <f>IF(OR(I2781="Carg FV",I2781="Carg xar"),MIN(IF(I2781="Carg FV",ABS(H2781),7.4),7.4,MAX(0,(0.9-M2781)*40)*0.95),0)</f>
        <v/>
      </c>
      <c r="K2781" s="12">
        <f>IF(I2781="V2H",MIN(MAX(0,H2781),7.4,MAX(0,(M2781-P2781)*40)*0.95),0)</f>
        <v/>
      </c>
      <c r="L2781" s="12">
        <f>IF(E2781=0,0,MAX(0,H2781-K2781))</f>
        <v/>
      </c>
      <c r="M2781" s="13">
        <f>M2780+J2780/40-IF(I2780="V2H",K2780/(0.95*40),0)-IF(E2781=0,IF(E2780=1,IF(D2781=1,30,40)*0.18/(2*40),0),0)-IF(E2781=1,IF(E2780=0,IF(D2781=1,30,40)*0.18/(2*40),0),0)</f>
        <v/>
      </c>
      <c r="N2781" s="14" t="n">
        <v>0.09</v>
      </c>
      <c r="O2781" s="15">
        <f>K2781*N2781</f>
        <v/>
      </c>
      <c r="P2781">
        <f>IF(E2781=0,0.3,IF(D2781=1,IF(C2781&gt;=Params!$B$13-3,IF(C2781&lt;Params!$B$13,Params!$B$20,0.3),0.3),IF(C2781&gt;=Params!$B$15-3,IF(C2781&lt;Params!$B$15,Params!$B$21,0.3),0.3)))</f>
        <v/>
      </c>
    </row>
    <row r="2782" ht="15" customHeight="1" s="1">
      <c r="A2782" s="9" t="n">
        <v>2779</v>
      </c>
      <c r="B2782" s="6" t="inlineStr">
        <is>
          <t>26/04</t>
        </is>
      </c>
      <c r="C2782" s="6" t="n">
        <v>18</v>
      </c>
      <c r="D2782" s="6" t="n">
        <v>1</v>
      </c>
      <c r="E2782" s="10">
        <f>IF(D2782=1, IF(OR(C2782&lt;10, C2782&gt;=15),1,0), IF(OR(C2782&lt;7, C2782&gt;=18),1,0))</f>
        <v/>
      </c>
      <c r="F2782" s="11" t="n">
        <v>0.02</v>
      </c>
      <c r="G2782" s="12">
        <f>0.03*8</f>
        <v/>
      </c>
      <c r="H2782" s="12">
        <f>F2782-G2782</f>
        <v/>
      </c>
      <c r="I2782" s="10">
        <f>IF(E2782=0,"Fora",IF(E2781=0,"Carg xar",IF(H2782&lt;0,IF(M2782&lt;0.9,"Carg FV","Stby"),IF(M2782&gt;P2782,"V2H",IF(M2782&lt;0.9,"Carg xar","Stby")))))</f>
        <v/>
      </c>
      <c r="J2782" s="12">
        <f>IF(OR(I2782="Carg FV",I2782="Carg xar"),MIN(IF(I2782="Carg FV",ABS(H2782),7.4),7.4,MAX(0,(0.9-M2782)*40)*0.95),0)</f>
        <v/>
      </c>
      <c r="K2782" s="12">
        <f>IF(I2782="V2H",MIN(MAX(0,H2782),7.4,MAX(0,(M2782-P2782)*40)*0.95),0)</f>
        <v/>
      </c>
      <c r="L2782" s="12">
        <f>IF(E2782=0,0,MAX(0,H2782-K2782))</f>
        <v/>
      </c>
      <c r="M2782" s="13">
        <f>M2781+J2781/40-IF(I2781="V2H",K2781/(0.95*40),0)-IF(E2782=0,IF(E2781=1,IF(D2782=1,30,40)*0.18/(2*40),0),0)-IF(E2782=1,IF(E2781=0,IF(D2782=1,30,40)*0.18/(2*40),0),0)</f>
        <v/>
      </c>
      <c r="N2782" s="14" t="n">
        <v>0.09</v>
      </c>
      <c r="O2782" s="15">
        <f>K2782*N2782</f>
        <v/>
      </c>
      <c r="P2782">
        <f>IF(E2782=0,0.3,IF(D2782=1,IF(C2782&gt;=Params!$B$13-3,IF(C2782&lt;Params!$B$13,Params!$B$20,0.3),0.3),IF(C2782&gt;=Params!$B$15-3,IF(C2782&lt;Params!$B$15,Params!$B$21,0.3),0.3)))</f>
        <v/>
      </c>
    </row>
    <row r="2783" ht="15" customHeight="1" s="1">
      <c r="A2783" s="9" t="n">
        <v>2780</v>
      </c>
      <c r="B2783" s="6" t="inlineStr">
        <is>
          <t>26/04</t>
        </is>
      </c>
      <c r="C2783" s="6" t="n">
        <v>19</v>
      </c>
      <c r="D2783" s="6" t="n">
        <v>1</v>
      </c>
      <c r="E2783" s="10">
        <f>IF(D2783=1, IF(OR(C2783&lt;10, C2783&gt;=15),1,0), IF(OR(C2783&lt;7, C2783&gt;=18),1,0))</f>
        <v/>
      </c>
      <c r="F2783" s="11" t="n">
        <v>0.128</v>
      </c>
      <c r="G2783" s="12">
        <f>0*8</f>
        <v/>
      </c>
      <c r="H2783" s="12">
        <f>F2783-G2783</f>
        <v/>
      </c>
      <c r="I2783" s="10">
        <f>IF(E2783=0,"Fora",IF(E2782=0,"Carg xar",IF(H2783&lt;0,IF(M2783&lt;0.9,"Carg FV","Stby"),IF(M2783&gt;P2783,"V2H",IF(M2783&lt;0.9,"Carg xar","Stby")))))</f>
        <v/>
      </c>
      <c r="J2783" s="12">
        <f>IF(OR(I2783="Carg FV",I2783="Carg xar"),MIN(IF(I2783="Carg FV",ABS(H2783),7.4),7.4,MAX(0,(0.9-M2783)*40)*0.95),0)</f>
        <v/>
      </c>
      <c r="K2783" s="12">
        <f>IF(I2783="V2H",MIN(MAX(0,H2783),7.4,MAX(0,(M2783-P2783)*40)*0.95),0)</f>
        <v/>
      </c>
      <c r="L2783" s="12">
        <f>IF(E2783=0,0,MAX(0,H2783-K2783))</f>
        <v/>
      </c>
      <c r="M2783" s="13">
        <f>M2782+J2782/40-IF(I2782="V2H",K2782/(0.95*40),0)-IF(E2783=0,IF(E2782=1,IF(D2783=1,30,40)*0.18/(2*40),0),0)-IF(E2783=1,IF(E2782=0,IF(D2783=1,30,40)*0.18/(2*40),0),0)</f>
        <v/>
      </c>
      <c r="N2783" s="14" t="n">
        <v>0.09</v>
      </c>
      <c r="O2783" s="15">
        <f>K2783*N2783</f>
        <v/>
      </c>
      <c r="P2783">
        <f>IF(E2783=0,0.3,IF(D2783=1,IF(C2783&gt;=Params!$B$13-3,IF(C2783&lt;Params!$B$13,Params!$B$20,0.3),0.3),IF(C2783&gt;=Params!$B$15-3,IF(C2783&lt;Params!$B$15,Params!$B$21,0.3),0.3)))</f>
        <v/>
      </c>
    </row>
    <row r="2784" ht="15" customHeight="1" s="1">
      <c r="A2784" s="9" t="n">
        <v>2781</v>
      </c>
      <c r="B2784" s="6" t="inlineStr">
        <is>
          <t>26/04</t>
        </is>
      </c>
      <c r="C2784" s="6" t="n">
        <v>20</v>
      </c>
      <c r="D2784" s="6" t="n">
        <v>1</v>
      </c>
      <c r="E2784" s="10">
        <f>IF(D2784=1, IF(OR(C2784&lt;10, C2784&gt;=15),1,0), IF(OR(C2784&lt;7, C2784&gt;=18),1,0))</f>
        <v/>
      </c>
      <c r="F2784" s="11" t="n">
        <v>1.047</v>
      </c>
      <c r="G2784" s="12">
        <f>0*8</f>
        <v/>
      </c>
      <c r="H2784" s="12">
        <f>F2784-G2784</f>
        <v/>
      </c>
      <c r="I2784" s="10">
        <f>IF(E2784=0,"Fora",IF(E2783=0,"Carg xar",IF(H2784&lt;0,IF(M2784&lt;0.9,"Carg FV","Stby"),IF(M2784&gt;P2784,"V2H",IF(M2784&lt;0.9,"Carg xar","Stby")))))</f>
        <v/>
      </c>
      <c r="J2784" s="12">
        <f>IF(OR(I2784="Carg FV",I2784="Carg xar"),MIN(IF(I2784="Carg FV",ABS(H2784),7.4),7.4,MAX(0,(0.9-M2784)*40)*0.95),0)</f>
        <v/>
      </c>
      <c r="K2784" s="12">
        <f>IF(I2784="V2H",MIN(MAX(0,H2784),7.4,MAX(0,(M2784-P2784)*40)*0.95),0)</f>
        <v/>
      </c>
      <c r="L2784" s="12">
        <f>IF(E2784=0,0,MAX(0,H2784-K2784))</f>
        <v/>
      </c>
      <c r="M2784" s="13">
        <f>M2783+J2783/40-IF(I2783="V2H",K2783/(0.95*40),0)-IF(E2784=0,IF(E2783=1,IF(D2784=1,30,40)*0.18/(2*40),0),0)-IF(E2784=1,IF(E2783=0,IF(D2784=1,30,40)*0.18/(2*40),0),0)</f>
        <v/>
      </c>
      <c r="N2784" s="14" t="n">
        <v>0.09</v>
      </c>
      <c r="O2784" s="15">
        <f>K2784*N2784</f>
        <v/>
      </c>
      <c r="P2784">
        <f>IF(E2784=0,0.3,IF(D2784=1,IF(C2784&gt;=Params!$B$13-3,IF(C2784&lt;Params!$B$13,Params!$B$20,0.3),0.3),IF(C2784&gt;=Params!$B$15-3,IF(C2784&lt;Params!$B$15,Params!$B$21,0.3),0.3)))</f>
        <v/>
      </c>
    </row>
    <row r="2785" ht="15" customHeight="1" s="1">
      <c r="A2785" s="9" t="n">
        <v>2782</v>
      </c>
      <c r="B2785" s="6" t="inlineStr">
        <is>
          <t>26/04</t>
        </is>
      </c>
      <c r="C2785" s="6" t="n">
        <v>21</v>
      </c>
      <c r="D2785" s="6" t="n">
        <v>1</v>
      </c>
      <c r="E2785" s="10">
        <f>IF(D2785=1, IF(OR(C2785&lt;10, C2785&gt;=15),1,0), IF(OR(C2785&lt;7, C2785&gt;=18),1,0))</f>
        <v/>
      </c>
      <c r="F2785" s="11" t="n">
        <v>0.853</v>
      </c>
      <c r="G2785" s="12">
        <f>0*8</f>
        <v/>
      </c>
      <c r="H2785" s="12">
        <f>F2785-G2785</f>
        <v/>
      </c>
      <c r="I2785" s="10">
        <f>IF(E2785=0,"Fora",IF(E2784=0,"Carg xar",IF(H2785&lt;0,IF(M2785&lt;0.9,"Carg FV","Stby"),IF(M2785&gt;P2785,"V2H",IF(M2785&lt;0.9,"Carg xar","Stby")))))</f>
        <v/>
      </c>
      <c r="J2785" s="12">
        <f>IF(OR(I2785="Carg FV",I2785="Carg xar"),MIN(IF(I2785="Carg FV",ABS(H2785),7.4),7.4,MAX(0,(0.9-M2785)*40)*0.95),0)</f>
        <v/>
      </c>
      <c r="K2785" s="12">
        <f>IF(I2785="V2H",MIN(MAX(0,H2785),7.4,MAX(0,(M2785-P2785)*40)*0.95),0)</f>
        <v/>
      </c>
      <c r="L2785" s="12">
        <f>IF(E2785=0,0,MAX(0,H2785-K2785))</f>
        <v/>
      </c>
      <c r="M2785" s="13">
        <f>M2784+J2784/40-IF(I2784="V2H",K2784/(0.95*40),0)-IF(E2785=0,IF(E2784=1,IF(D2785=1,30,40)*0.18/(2*40),0),0)-IF(E2785=1,IF(E2784=0,IF(D2785=1,30,40)*0.18/(2*40),0),0)</f>
        <v/>
      </c>
      <c r="N2785" s="14" t="n">
        <v>0.09</v>
      </c>
      <c r="O2785" s="15">
        <f>K2785*N2785</f>
        <v/>
      </c>
      <c r="P2785">
        <f>IF(E2785=0,0.3,IF(D2785=1,IF(C2785&gt;=Params!$B$13-3,IF(C2785&lt;Params!$B$13,Params!$B$20,0.3),0.3),IF(C2785&gt;=Params!$B$15-3,IF(C2785&lt;Params!$B$15,Params!$B$21,0.3),0.3)))</f>
        <v/>
      </c>
    </row>
    <row r="2786" ht="15" customHeight="1" s="1">
      <c r="A2786" s="9" t="n">
        <v>2783</v>
      </c>
      <c r="B2786" s="6" t="inlineStr">
        <is>
          <t>26/04</t>
        </is>
      </c>
      <c r="C2786" s="6" t="n">
        <v>22</v>
      </c>
      <c r="D2786" s="6" t="n">
        <v>1</v>
      </c>
      <c r="E2786" s="10">
        <f>IF(D2786=1, IF(OR(C2786&lt;10, C2786&gt;=15),1,0), IF(OR(C2786&lt;7, C2786&gt;=18),1,0))</f>
        <v/>
      </c>
      <c r="F2786" s="11" t="n">
        <v>0.787</v>
      </c>
      <c r="G2786" s="12">
        <f>0*8</f>
        <v/>
      </c>
      <c r="H2786" s="12">
        <f>F2786-G2786</f>
        <v/>
      </c>
      <c r="I2786" s="10">
        <f>IF(E2786=0,"Fora",IF(E2785=0,"Carg xar",IF(H2786&lt;0,IF(M2786&lt;0.9,"Carg FV","Stby"),IF(M2786&gt;P2786,"V2H",IF(M2786&lt;0.9,"Carg xar","Stby")))))</f>
        <v/>
      </c>
      <c r="J2786" s="12">
        <f>IF(OR(I2786="Carg FV",I2786="Carg xar"),MIN(IF(I2786="Carg FV",ABS(H2786),7.4),7.4,MAX(0,(0.9-M2786)*40)*0.95),0)</f>
        <v/>
      </c>
      <c r="K2786" s="12">
        <f>IF(I2786="V2H",MIN(MAX(0,H2786),7.4,MAX(0,(M2786-P2786)*40)*0.95),0)</f>
        <v/>
      </c>
      <c r="L2786" s="12">
        <f>IF(E2786=0,0,MAX(0,H2786-K2786))</f>
        <v/>
      </c>
      <c r="M2786" s="13">
        <f>M2785+J2785/40-IF(I2785="V2H",K2785/(0.95*40),0)-IF(E2786=0,IF(E2785=1,IF(D2786=1,30,40)*0.18/(2*40),0),0)-IF(E2786=1,IF(E2785=0,IF(D2786=1,30,40)*0.18/(2*40),0),0)</f>
        <v/>
      </c>
      <c r="N2786" s="14" t="n">
        <v>0.09</v>
      </c>
      <c r="O2786" s="15">
        <f>K2786*N2786</f>
        <v/>
      </c>
      <c r="P2786">
        <f>IF(E2786=0,0.3,IF(D2786=1,IF(C2786&gt;=Params!$B$13-3,IF(C2786&lt;Params!$B$13,Params!$B$20,0.3),0.3),IF(C2786&gt;=Params!$B$15-3,IF(C2786&lt;Params!$B$15,Params!$B$21,0.3),0.3)))</f>
        <v/>
      </c>
    </row>
    <row r="2787" ht="15" customHeight="1" s="1">
      <c r="A2787" s="9" t="n">
        <v>2784</v>
      </c>
      <c r="B2787" s="6" t="inlineStr">
        <is>
          <t>26/04</t>
        </is>
      </c>
      <c r="C2787" s="6" t="n">
        <v>23</v>
      </c>
      <c r="D2787" s="6" t="n">
        <v>1</v>
      </c>
      <c r="E2787" s="10">
        <f>IF(D2787=1, IF(OR(C2787&lt;10, C2787&gt;=15),1,0), IF(OR(C2787&lt;7, C2787&gt;=18),1,0))</f>
        <v/>
      </c>
      <c r="F2787" s="11" t="n">
        <v>1.765</v>
      </c>
      <c r="G2787" s="12">
        <f>0*8</f>
        <v/>
      </c>
      <c r="H2787" s="12">
        <f>F2787-G2787</f>
        <v/>
      </c>
      <c r="I2787" s="10">
        <f>IF(E2787=0,"Fora",IF(E2786=0,"Carg xar",IF(H2787&lt;0,IF(M2787&lt;0.9,"Carg FV","Stby"),IF(M2787&gt;P2787,"V2H",IF(M2787&lt;0.9,"Carg xar","Stby")))))</f>
        <v/>
      </c>
      <c r="J2787" s="12">
        <f>IF(OR(I2787="Carg FV",I2787="Carg xar"),MIN(IF(I2787="Carg FV",ABS(H2787),7.4),7.4,MAX(0,(0.9-M2787)*40)*0.95),0)</f>
        <v/>
      </c>
      <c r="K2787" s="12">
        <f>IF(I2787="V2H",MIN(MAX(0,H2787),7.4,MAX(0,(M2787-P2787)*40)*0.95),0)</f>
        <v/>
      </c>
      <c r="L2787" s="12">
        <f>IF(E2787=0,0,MAX(0,H2787-K2787))</f>
        <v/>
      </c>
      <c r="M2787" s="13">
        <f>M2786+J2786/40-IF(I2786="V2H",K2786/(0.95*40),0)-IF(E2787=0,IF(E2786=1,IF(D2787=1,30,40)*0.18/(2*40),0),0)-IF(E2787=1,IF(E2786=0,IF(D2787=1,30,40)*0.18/(2*40),0),0)</f>
        <v/>
      </c>
      <c r="N2787" s="14" t="n">
        <v>0.09</v>
      </c>
      <c r="O2787" s="15">
        <f>K2787*N2787</f>
        <v/>
      </c>
      <c r="P2787">
        <f>IF(E2787=0,0.3,IF(D2787=1,IF(C2787&gt;=Params!$B$13-3,IF(C2787&lt;Params!$B$13,Params!$B$20,0.3),0.3),IF(C2787&gt;=Params!$B$15-3,IF(C2787&lt;Params!$B$15,Params!$B$21,0.3),0.3)))</f>
        <v/>
      </c>
    </row>
    <row r="2788" ht="15" customHeight="1" s="1">
      <c r="A2788" s="9" t="n">
        <v>2785</v>
      </c>
      <c r="B2788" s="6" t="inlineStr">
        <is>
          <t>27/04</t>
        </is>
      </c>
      <c r="C2788" s="6" t="n">
        <v>0</v>
      </c>
      <c r="D2788" s="6" t="n">
        <v>1</v>
      </c>
      <c r="E2788" s="10">
        <f>IF(D2788=1, IF(OR(C2788&lt;10, C2788&gt;=15),1,0), IF(OR(C2788&lt;7, C2788&gt;=18),1,0))</f>
        <v/>
      </c>
      <c r="F2788" s="11" t="n">
        <v>0.288</v>
      </c>
      <c r="G2788" s="12">
        <f>0*8</f>
        <v/>
      </c>
      <c r="H2788" s="12">
        <f>F2788-G2788</f>
        <v/>
      </c>
      <c r="I2788" s="10">
        <f>IF(E2788=0,"Fora",IF(E2787=0,"Carg xar",IF(H2788&lt;0,IF(M2788&lt;0.9,"Carg FV","Stby"),IF(M2788&gt;P2788,"V2H",IF(M2788&lt;0.9,"Carg xar","Stby")))))</f>
        <v/>
      </c>
      <c r="J2788" s="12">
        <f>IF(OR(I2788="Carg FV",I2788="Carg xar"),MIN(IF(I2788="Carg FV",ABS(H2788),7.4),7.4,MAX(0,(0.9-M2788)*40)*0.95),0)</f>
        <v/>
      </c>
      <c r="K2788" s="12">
        <f>IF(I2788="V2H",MIN(MAX(0,H2788),7.4,MAX(0,(M2788-P2788)*40)*0.95),0)</f>
        <v/>
      </c>
      <c r="L2788" s="12">
        <f>IF(E2788=0,0,MAX(0,H2788-K2788))</f>
        <v/>
      </c>
      <c r="M2788" s="13">
        <f>M2787+J2787/40-IF(I2787="V2H",K2787/(0.95*40),0)-IF(E2788=0,IF(E2787=1,IF(D2788=1,30,40)*0.18/(2*40),0),0)-IF(E2788=1,IF(E2787=0,IF(D2788=1,30,40)*0.18/(2*40),0),0)</f>
        <v/>
      </c>
      <c r="N2788" s="14" t="n">
        <v>0.09</v>
      </c>
      <c r="O2788" s="15">
        <f>K2788*N2788</f>
        <v/>
      </c>
      <c r="P2788">
        <f>IF(E2788=0,0.3,IF(D2788=1,IF(C2788&gt;=Params!$B$13-3,IF(C2788&lt;Params!$B$13,Params!$B$20,0.3),0.3),IF(C2788&gt;=Params!$B$15-3,IF(C2788&lt;Params!$B$15,Params!$B$21,0.3),0.3)))</f>
        <v/>
      </c>
    </row>
    <row r="2789" ht="15" customHeight="1" s="1">
      <c r="A2789" s="9" t="n">
        <v>2786</v>
      </c>
      <c r="B2789" s="6" t="inlineStr">
        <is>
          <t>27/04</t>
        </is>
      </c>
      <c r="C2789" s="6" t="n">
        <v>1</v>
      </c>
      <c r="D2789" s="6" t="n">
        <v>1</v>
      </c>
      <c r="E2789" s="10">
        <f>IF(D2789=1, IF(OR(C2789&lt;10, C2789&gt;=15),1,0), IF(OR(C2789&lt;7, C2789&gt;=18),1,0))</f>
        <v/>
      </c>
      <c r="F2789" s="11" t="n">
        <v>0.274</v>
      </c>
      <c r="G2789" s="12">
        <f>0*8</f>
        <v/>
      </c>
      <c r="H2789" s="12">
        <f>F2789-G2789</f>
        <v/>
      </c>
      <c r="I2789" s="10">
        <f>IF(E2789=0,"Fora",IF(E2788=0,"Carg xar",IF(H2789&lt;0,IF(M2789&lt;0.9,"Carg FV","Stby"),IF(M2789&gt;P2789,"V2H",IF(M2789&lt;0.9,"Carg xar","Stby")))))</f>
        <v/>
      </c>
      <c r="J2789" s="12">
        <f>IF(OR(I2789="Carg FV",I2789="Carg xar"),MIN(IF(I2789="Carg FV",ABS(H2789),7.4),7.4,MAX(0,(0.9-M2789)*40)*0.95),0)</f>
        <v/>
      </c>
      <c r="K2789" s="12">
        <f>IF(I2789="V2H",MIN(MAX(0,H2789),7.4,MAX(0,(M2789-P2789)*40)*0.95),0)</f>
        <v/>
      </c>
      <c r="L2789" s="12">
        <f>IF(E2789=0,0,MAX(0,H2789-K2789))</f>
        <v/>
      </c>
      <c r="M2789" s="13">
        <f>M2788+J2788/40-IF(I2788="V2H",K2788/(0.95*40),0)-IF(E2789=0,IF(E2788=1,IF(D2789=1,30,40)*0.18/(2*40),0),0)-IF(E2789=1,IF(E2788=0,IF(D2789=1,30,40)*0.18/(2*40),0),0)</f>
        <v/>
      </c>
      <c r="N2789" s="14" t="n">
        <v>0.09</v>
      </c>
      <c r="O2789" s="15">
        <f>K2789*N2789</f>
        <v/>
      </c>
      <c r="P2789">
        <f>IF(E2789=0,0.3,IF(D2789=1,IF(C2789&gt;=Params!$B$13-3,IF(C2789&lt;Params!$B$13,Params!$B$20,0.3),0.3),IF(C2789&gt;=Params!$B$15-3,IF(C2789&lt;Params!$B$15,Params!$B$21,0.3),0.3)))</f>
        <v/>
      </c>
    </row>
    <row r="2790" ht="15" customHeight="1" s="1">
      <c r="A2790" s="9" t="n">
        <v>2787</v>
      </c>
      <c r="B2790" s="6" t="inlineStr">
        <is>
          <t>27/04</t>
        </is>
      </c>
      <c r="C2790" s="6" t="n">
        <v>2</v>
      </c>
      <c r="D2790" s="6" t="n">
        <v>1</v>
      </c>
      <c r="E2790" s="10">
        <f>IF(D2790=1, IF(OR(C2790&lt;10, C2790&gt;=15),1,0), IF(OR(C2790&lt;7, C2790&gt;=18),1,0))</f>
        <v/>
      </c>
      <c r="F2790" s="11" t="n">
        <v>0.128</v>
      </c>
      <c r="G2790" s="12">
        <f>0*8</f>
        <v/>
      </c>
      <c r="H2790" s="12">
        <f>F2790-G2790</f>
        <v/>
      </c>
      <c r="I2790" s="10">
        <f>IF(E2790=0,"Fora",IF(E2789=0,"Carg xar",IF(H2790&lt;0,IF(M2790&lt;0.9,"Carg FV","Stby"),IF(M2790&gt;P2790,"V2H",IF(M2790&lt;0.9,"Carg xar","Stby")))))</f>
        <v/>
      </c>
      <c r="J2790" s="12">
        <f>IF(OR(I2790="Carg FV",I2790="Carg xar"),MIN(IF(I2790="Carg FV",ABS(H2790),7.4),7.4,MAX(0,(0.9-M2790)*40)*0.95),0)</f>
        <v/>
      </c>
      <c r="K2790" s="12">
        <f>IF(I2790="V2H",MIN(MAX(0,H2790),7.4,MAX(0,(M2790-P2790)*40)*0.95),0)</f>
        <v/>
      </c>
      <c r="L2790" s="12">
        <f>IF(E2790=0,0,MAX(0,H2790-K2790))</f>
        <v/>
      </c>
      <c r="M2790" s="13">
        <f>M2789+J2789/40-IF(I2789="V2H",K2789/(0.95*40),0)-IF(E2790=0,IF(E2789=1,IF(D2790=1,30,40)*0.18/(2*40),0),0)-IF(E2790=1,IF(E2789=0,IF(D2790=1,30,40)*0.18/(2*40),0),0)</f>
        <v/>
      </c>
      <c r="N2790" s="14" t="n">
        <v>0.09</v>
      </c>
      <c r="O2790" s="15">
        <f>K2790*N2790</f>
        <v/>
      </c>
      <c r="P2790">
        <f>IF(E2790=0,0.3,IF(D2790=1,IF(C2790&gt;=Params!$B$13-3,IF(C2790&lt;Params!$B$13,Params!$B$20,0.3),0.3),IF(C2790&gt;=Params!$B$15-3,IF(C2790&lt;Params!$B$15,Params!$B$21,0.3),0.3)))</f>
        <v/>
      </c>
    </row>
    <row r="2791" ht="15" customHeight="1" s="1">
      <c r="A2791" s="9" t="n">
        <v>2788</v>
      </c>
      <c r="B2791" s="6" t="inlineStr">
        <is>
          <t>27/04</t>
        </is>
      </c>
      <c r="C2791" s="6" t="n">
        <v>3</v>
      </c>
      <c r="D2791" s="6" t="n">
        <v>1</v>
      </c>
      <c r="E2791" s="10">
        <f>IF(D2791=1, IF(OR(C2791&lt;10, C2791&gt;=15),1,0), IF(OR(C2791&lt;7, C2791&gt;=18),1,0))</f>
        <v/>
      </c>
      <c r="F2791" s="11" t="n">
        <v>0.118</v>
      </c>
      <c r="G2791" s="12">
        <f>0*8</f>
        <v/>
      </c>
      <c r="H2791" s="12">
        <f>F2791-G2791</f>
        <v/>
      </c>
      <c r="I2791" s="10">
        <f>IF(E2791=0,"Fora",IF(E2790=0,"Carg xar",IF(H2791&lt;0,IF(M2791&lt;0.9,"Carg FV","Stby"),IF(M2791&gt;P2791,"V2H",IF(M2791&lt;0.9,"Carg xar","Stby")))))</f>
        <v/>
      </c>
      <c r="J2791" s="12">
        <f>IF(OR(I2791="Carg FV",I2791="Carg xar"),MIN(IF(I2791="Carg FV",ABS(H2791),7.4),7.4,MAX(0,(0.9-M2791)*40)*0.95),0)</f>
        <v/>
      </c>
      <c r="K2791" s="12">
        <f>IF(I2791="V2H",MIN(MAX(0,H2791),7.4,MAX(0,(M2791-P2791)*40)*0.95),0)</f>
        <v/>
      </c>
      <c r="L2791" s="12">
        <f>IF(E2791=0,0,MAX(0,H2791-K2791))</f>
        <v/>
      </c>
      <c r="M2791" s="13">
        <f>M2790+J2790/40-IF(I2790="V2H",K2790/(0.95*40),0)-IF(E2791=0,IF(E2790=1,IF(D2791=1,30,40)*0.18/(2*40),0),0)-IF(E2791=1,IF(E2790=0,IF(D2791=1,30,40)*0.18/(2*40),0),0)</f>
        <v/>
      </c>
      <c r="N2791" s="14" t="n">
        <v>0.09</v>
      </c>
      <c r="O2791" s="15">
        <f>K2791*N2791</f>
        <v/>
      </c>
      <c r="P2791">
        <f>IF(E2791=0,0.3,IF(D2791=1,IF(C2791&gt;=Params!$B$13-3,IF(C2791&lt;Params!$B$13,Params!$B$20,0.3),0.3),IF(C2791&gt;=Params!$B$15-3,IF(C2791&lt;Params!$B$15,Params!$B$21,0.3),0.3)))</f>
        <v/>
      </c>
    </row>
    <row r="2792" ht="15" customHeight="1" s="1">
      <c r="A2792" s="9" t="n">
        <v>2789</v>
      </c>
      <c r="B2792" s="6" t="inlineStr">
        <is>
          <t>27/04</t>
        </is>
      </c>
      <c r="C2792" s="6" t="n">
        <v>4</v>
      </c>
      <c r="D2792" s="6" t="n">
        <v>1</v>
      </c>
      <c r="E2792" s="10">
        <f>IF(D2792=1, IF(OR(C2792&lt;10, C2792&gt;=15),1,0), IF(OR(C2792&lt;7, C2792&gt;=18),1,0))</f>
        <v/>
      </c>
      <c r="F2792" s="11" t="n">
        <v>0.179</v>
      </c>
      <c r="G2792" s="12">
        <f>0*8</f>
        <v/>
      </c>
      <c r="H2792" s="12">
        <f>F2792-G2792</f>
        <v/>
      </c>
      <c r="I2792" s="10">
        <f>IF(E2792=0,"Fora",IF(E2791=0,"Carg xar",IF(H2792&lt;0,IF(M2792&lt;0.9,"Carg FV","Stby"),IF(M2792&gt;P2792,"V2H",IF(M2792&lt;0.9,"Carg xar","Stby")))))</f>
        <v/>
      </c>
      <c r="J2792" s="12">
        <f>IF(OR(I2792="Carg FV",I2792="Carg xar"),MIN(IF(I2792="Carg FV",ABS(H2792),7.4),7.4,MAX(0,(0.9-M2792)*40)*0.95),0)</f>
        <v/>
      </c>
      <c r="K2792" s="12">
        <f>IF(I2792="V2H",MIN(MAX(0,H2792),7.4,MAX(0,(M2792-P2792)*40)*0.95),0)</f>
        <v/>
      </c>
      <c r="L2792" s="12">
        <f>IF(E2792=0,0,MAX(0,H2792-K2792))</f>
        <v/>
      </c>
      <c r="M2792" s="13">
        <f>M2791+J2791/40-IF(I2791="V2H",K2791/(0.95*40),0)-IF(E2792=0,IF(E2791=1,IF(D2792=1,30,40)*0.18/(2*40),0),0)-IF(E2792=1,IF(E2791=0,IF(D2792=1,30,40)*0.18/(2*40),0),0)</f>
        <v/>
      </c>
      <c r="N2792" s="14" t="n">
        <v>0.09</v>
      </c>
      <c r="O2792" s="15">
        <f>K2792*N2792</f>
        <v/>
      </c>
      <c r="P2792">
        <f>IF(E2792=0,0.3,IF(D2792=1,IF(C2792&gt;=Params!$B$13-3,IF(C2792&lt;Params!$B$13,Params!$B$20,0.3),0.3),IF(C2792&gt;=Params!$B$15-3,IF(C2792&lt;Params!$B$15,Params!$B$21,0.3),0.3)))</f>
        <v/>
      </c>
    </row>
    <row r="2793" ht="15" customHeight="1" s="1">
      <c r="A2793" s="9" t="n">
        <v>2790</v>
      </c>
      <c r="B2793" s="6" t="inlineStr">
        <is>
          <t>27/04</t>
        </is>
      </c>
      <c r="C2793" s="6" t="n">
        <v>5</v>
      </c>
      <c r="D2793" s="6" t="n">
        <v>1</v>
      </c>
      <c r="E2793" s="10">
        <f>IF(D2793=1, IF(OR(C2793&lt;10, C2793&gt;=15),1,0), IF(OR(C2793&lt;7, C2793&gt;=18),1,0))</f>
        <v/>
      </c>
      <c r="F2793" s="11" t="n">
        <v>0.493</v>
      </c>
      <c r="G2793" s="12">
        <f>0*8</f>
        <v/>
      </c>
      <c r="H2793" s="12">
        <f>F2793-G2793</f>
        <v/>
      </c>
      <c r="I2793" s="10">
        <f>IF(E2793=0,"Fora",IF(E2792=0,"Carg xar",IF(H2793&lt;0,IF(M2793&lt;0.9,"Carg FV","Stby"),IF(M2793&gt;P2793,"V2H",IF(M2793&lt;0.9,"Carg xar","Stby")))))</f>
        <v/>
      </c>
      <c r="J2793" s="12">
        <f>IF(OR(I2793="Carg FV",I2793="Carg xar"),MIN(IF(I2793="Carg FV",ABS(H2793),7.4),7.4,MAX(0,(0.9-M2793)*40)*0.95),0)</f>
        <v/>
      </c>
      <c r="K2793" s="12">
        <f>IF(I2793="V2H",MIN(MAX(0,H2793),7.4,MAX(0,(M2793-P2793)*40)*0.95),0)</f>
        <v/>
      </c>
      <c r="L2793" s="12">
        <f>IF(E2793=0,0,MAX(0,H2793-K2793))</f>
        <v/>
      </c>
      <c r="M2793" s="13">
        <f>M2792+J2792/40-IF(I2792="V2H",K2792/(0.95*40),0)-IF(E2793=0,IF(E2792=1,IF(D2793=1,30,40)*0.18/(2*40),0),0)-IF(E2793=1,IF(E2792=0,IF(D2793=1,30,40)*0.18/(2*40),0),0)</f>
        <v/>
      </c>
      <c r="N2793" s="14" t="n">
        <v>0.09</v>
      </c>
      <c r="O2793" s="15">
        <f>K2793*N2793</f>
        <v/>
      </c>
      <c r="P2793">
        <f>IF(E2793=0,0.3,IF(D2793=1,IF(C2793&gt;=Params!$B$13-3,IF(C2793&lt;Params!$B$13,Params!$B$20,0.3),0.3),IF(C2793&gt;=Params!$B$15-3,IF(C2793&lt;Params!$B$15,Params!$B$21,0.3),0.3)))</f>
        <v/>
      </c>
    </row>
    <row r="2794" ht="15" customHeight="1" s="1">
      <c r="A2794" s="9" t="n">
        <v>2791</v>
      </c>
      <c r="B2794" s="6" t="inlineStr">
        <is>
          <t>27/04</t>
        </is>
      </c>
      <c r="C2794" s="6" t="n">
        <v>6</v>
      </c>
      <c r="D2794" s="6" t="n">
        <v>1</v>
      </c>
      <c r="E2794" s="10">
        <f>IF(D2794=1, IF(OR(C2794&lt;10, C2794&gt;=15),1,0), IF(OR(C2794&lt;7, C2794&gt;=18),1,0))</f>
        <v/>
      </c>
      <c r="F2794" s="11" t="n">
        <v>2.444</v>
      </c>
      <c r="G2794" s="12">
        <f>0*8</f>
        <v/>
      </c>
      <c r="H2794" s="12">
        <f>F2794-G2794</f>
        <v/>
      </c>
      <c r="I2794" s="10">
        <f>IF(E2794=0,"Fora",IF(E2793=0,"Carg xar",IF(H2794&lt;0,IF(M2794&lt;0.9,"Carg FV","Stby"),IF(M2794&gt;P2794,"V2H",IF(M2794&lt;0.9,"Carg xar","Stby")))))</f>
        <v/>
      </c>
      <c r="J2794" s="12">
        <f>IF(OR(I2794="Carg FV",I2794="Carg xar"),MIN(IF(I2794="Carg FV",ABS(H2794),7.4),7.4,MAX(0,(0.9-M2794)*40)*0.95),0)</f>
        <v/>
      </c>
      <c r="K2794" s="12">
        <f>IF(I2794="V2H",MIN(MAX(0,H2794),7.4,MAX(0,(M2794-P2794)*40)*0.95),0)</f>
        <v/>
      </c>
      <c r="L2794" s="12">
        <f>IF(E2794=0,0,MAX(0,H2794-K2794))</f>
        <v/>
      </c>
      <c r="M2794" s="13">
        <f>M2793+J2793/40-IF(I2793="V2H",K2793/(0.95*40),0)-IF(E2794=0,IF(E2793=1,IF(D2794=1,30,40)*0.18/(2*40),0),0)-IF(E2794=1,IF(E2793=0,IF(D2794=1,30,40)*0.18/(2*40),0),0)</f>
        <v/>
      </c>
      <c r="N2794" s="14" t="n">
        <v>0.09</v>
      </c>
      <c r="O2794" s="15">
        <f>K2794*N2794</f>
        <v/>
      </c>
      <c r="P2794">
        <f>IF(E2794=0,0.3,IF(D2794=1,IF(C2794&gt;=Params!$B$13-3,IF(C2794&lt;Params!$B$13,Params!$B$20,0.3),0.3),IF(C2794&gt;=Params!$B$15-3,IF(C2794&lt;Params!$B$15,Params!$B$21,0.3),0.3)))</f>
        <v/>
      </c>
    </row>
    <row r="2795" ht="15" customHeight="1" s="1">
      <c r="A2795" s="9" t="n">
        <v>2792</v>
      </c>
      <c r="B2795" s="6" t="inlineStr">
        <is>
          <t>27/04</t>
        </is>
      </c>
      <c r="C2795" s="6" t="n">
        <v>7</v>
      </c>
      <c r="D2795" s="6" t="n">
        <v>1</v>
      </c>
      <c r="E2795" s="10">
        <f>IF(D2795=1, IF(OR(C2795&lt;10, C2795&gt;=15),1,0), IF(OR(C2795&lt;7, C2795&gt;=18),1,0))</f>
        <v/>
      </c>
      <c r="F2795" s="11" t="n">
        <v>1.528</v>
      </c>
      <c r="G2795" s="12">
        <f>0.08*8</f>
        <v/>
      </c>
      <c r="H2795" s="12">
        <f>F2795-G2795</f>
        <v/>
      </c>
      <c r="I2795" s="10">
        <f>IF(E2795=0,"Fora",IF(E2794=0,"Carg xar",IF(H2795&lt;0,IF(M2795&lt;0.9,"Carg FV","Stby"),IF(M2795&gt;P2795,"V2H",IF(M2795&lt;0.9,"Carg xar","Stby")))))</f>
        <v/>
      </c>
      <c r="J2795" s="12">
        <f>IF(OR(I2795="Carg FV",I2795="Carg xar"),MIN(IF(I2795="Carg FV",ABS(H2795),7.4),7.4,MAX(0,(0.9-M2795)*40)*0.95),0)</f>
        <v/>
      </c>
      <c r="K2795" s="12">
        <f>IF(I2795="V2H",MIN(MAX(0,H2795),7.4,MAX(0,(M2795-P2795)*40)*0.95),0)</f>
        <v/>
      </c>
      <c r="L2795" s="12">
        <f>IF(E2795=0,0,MAX(0,H2795-K2795))</f>
        <v/>
      </c>
      <c r="M2795" s="13">
        <f>M2794+J2794/40-IF(I2794="V2H",K2794/(0.95*40),0)-IF(E2795=0,IF(E2794=1,IF(D2795=1,30,40)*0.18/(2*40),0),0)-IF(E2795=1,IF(E2794=0,IF(D2795=1,30,40)*0.18/(2*40),0),0)</f>
        <v/>
      </c>
      <c r="N2795" s="14" t="n">
        <v>0.09</v>
      </c>
      <c r="O2795" s="15">
        <f>K2795*N2795</f>
        <v/>
      </c>
      <c r="P2795">
        <f>IF(E2795=0,0.3,IF(D2795=1,IF(C2795&gt;=Params!$B$13-3,IF(C2795&lt;Params!$B$13,Params!$B$20,0.3),0.3),IF(C2795&gt;=Params!$B$15-3,IF(C2795&lt;Params!$B$15,Params!$B$21,0.3),0.3)))</f>
        <v/>
      </c>
    </row>
    <row r="2796" ht="15" customHeight="1" s="1">
      <c r="A2796" s="9" t="n">
        <v>2793</v>
      </c>
      <c r="B2796" s="6" t="inlineStr">
        <is>
          <t>27/04</t>
        </is>
      </c>
      <c r="C2796" s="6" t="n">
        <v>8</v>
      </c>
      <c r="D2796" s="6" t="n">
        <v>1</v>
      </c>
      <c r="E2796" s="10">
        <f>IF(D2796=1, IF(OR(C2796&lt;10, C2796&gt;=15),1,0), IF(OR(C2796&lt;7, C2796&gt;=18),1,0))</f>
        <v/>
      </c>
      <c r="F2796" s="11" t="n">
        <v>0.524</v>
      </c>
      <c r="G2796" s="12">
        <f>0.22*8</f>
        <v/>
      </c>
      <c r="H2796" s="12">
        <f>F2796-G2796</f>
        <v/>
      </c>
      <c r="I2796" s="10">
        <f>IF(E2796=0,"Fora",IF(E2795=0,"Carg xar",IF(H2796&lt;0,IF(M2796&lt;0.9,"Carg FV","Stby"),IF(M2796&gt;P2796,"V2H",IF(M2796&lt;0.9,"Carg xar","Stby")))))</f>
        <v/>
      </c>
      <c r="J2796" s="12">
        <f>IF(OR(I2796="Carg FV",I2796="Carg xar"),MIN(IF(I2796="Carg FV",ABS(H2796),7.4),7.4,MAX(0,(0.9-M2796)*40)*0.95),0)</f>
        <v/>
      </c>
      <c r="K2796" s="12">
        <f>IF(I2796="V2H",MIN(MAX(0,H2796),7.4,MAX(0,(M2796-P2796)*40)*0.95),0)</f>
        <v/>
      </c>
      <c r="L2796" s="12">
        <f>IF(E2796=0,0,MAX(0,H2796-K2796))</f>
        <v/>
      </c>
      <c r="M2796" s="13">
        <f>M2795+J2795/40-IF(I2795="V2H",K2795/(0.95*40),0)-IF(E2796=0,IF(E2795=1,IF(D2796=1,30,40)*0.18/(2*40),0),0)-IF(E2796=1,IF(E2795=0,IF(D2796=1,30,40)*0.18/(2*40),0),0)</f>
        <v/>
      </c>
      <c r="N2796" s="14" t="n">
        <v>0.09</v>
      </c>
      <c r="O2796" s="15">
        <f>K2796*N2796</f>
        <v/>
      </c>
      <c r="P2796">
        <f>IF(E2796=0,0.3,IF(D2796=1,IF(C2796&gt;=Params!$B$13-3,IF(C2796&lt;Params!$B$13,Params!$B$20,0.3),0.3),IF(C2796&gt;=Params!$B$15-3,IF(C2796&lt;Params!$B$15,Params!$B$21,0.3),0.3)))</f>
        <v/>
      </c>
    </row>
    <row r="2797" ht="15" customHeight="1" s="1">
      <c r="A2797" s="9" t="n">
        <v>2794</v>
      </c>
      <c r="B2797" s="6" t="inlineStr">
        <is>
          <t>27/04</t>
        </is>
      </c>
      <c r="C2797" s="6" t="n">
        <v>9</v>
      </c>
      <c r="D2797" s="6" t="n">
        <v>1</v>
      </c>
      <c r="E2797" s="10">
        <f>IF(D2797=1, IF(OR(C2797&lt;10, C2797&gt;=15),1,0), IF(OR(C2797&lt;7, C2797&gt;=18),1,0))</f>
        <v/>
      </c>
      <c r="F2797" s="11" t="n">
        <v>0</v>
      </c>
      <c r="G2797" s="12">
        <f>0.42*8</f>
        <v/>
      </c>
      <c r="H2797" s="12">
        <f>F2797-G2797</f>
        <v/>
      </c>
      <c r="I2797" s="10">
        <f>IF(E2797=0,"Fora",IF(E2796=0,"Carg xar",IF(H2797&lt;0,IF(M2797&lt;0.9,"Carg FV","Stby"),IF(M2797&gt;P2797,"V2H",IF(M2797&lt;0.9,"Carg xar","Stby")))))</f>
        <v/>
      </c>
      <c r="J2797" s="12">
        <f>IF(OR(I2797="Carg FV",I2797="Carg xar"),MIN(IF(I2797="Carg FV",ABS(H2797),7.4),7.4,MAX(0,(0.9-M2797)*40)*0.95),0)</f>
        <v/>
      </c>
      <c r="K2797" s="12">
        <f>IF(I2797="V2H",MIN(MAX(0,H2797),7.4,MAX(0,(M2797-P2797)*40)*0.95),0)</f>
        <v/>
      </c>
      <c r="L2797" s="12">
        <f>IF(E2797=0,0,MAX(0,H2797-K2797))</f>
        <v/>
      </c>
      <c r="M2797" s="13">
        <f>M2796+J2796/40-IF(I2796="V2H",K2796/(0.95*40),0)-IF(E2797=0,IF(E2796=1,IF(D2797=1,30,40)*0.18/(2*40),0),0)-IF(E2797=1,IF(E2796=0,IF(D2797=1,30,40)*0.18/(2*40),0),0)</f>
        <v/>
      </c>
      <c r="N2797" s="14" t="n">
        <v>0.09</v>
      </c>
      <c r="O2797" s="15">
        <f>K2797*N2797</f>
        <v/>
      </c>
      <c r="P2797">
        <f>IF(E2797=0,0.3,IF(D2797=1,IF(C2797&gt;=Params!$B$13-3,IF(C2797&lt;Params!$B$13,Params!$B$20,0.3),0.3),IF(C2797&gt;=Params!$B$15-3,IF(C2797&lt;Params!$B$15,Params!$B$21,0.3),0.3)))</f>
        <v/>
      </c>
    </row>
    <row r="2798" ht="15" customHeight="1" s="1">
      <c r="A2798" s="9" t="n">
        <v>2795</v>
      </c>
      <c r="B2798" s="6" t="inlineStr">
        <is>
          <t>27/04</t>
        </is>
      </c>
      <c r="C2798" s="6" t="n">
        <v>10</v>
      </c>
      <c r="D2798" s="6" t="n">
        <v>1</v>
      </c>
      <c r="E2798" s="10">
        <f>IF(D2798=1, IF(OR(C2798&lt;10, C2798&gt;=15),1,0), IF(OR(C2798&lt;7, C2798&gt;=18),1,0))</f>
        <v/>
      </c>
      <c r="F2798" s="11" t="n">
        <v>0</v>
      </c>
      <c r="G2798" s="12">
        <f>0.62*8</f>
        <v/>
      </c>
      <c r="H2798" s="12">
        <f>F2798-G2798</f>
        <v/>
      </c>
      <c r="I2798" s="10">
        <f>IF(E2798=0,"Fora",IF(E2797=0,"Carg xar",IF(H2798&lt;0,IF(M2798&lt;0.9,"Carg FV","Stby"),IF(M2798&gt;P2798,"V2H",IF(M2798&lt;0.9,"Carg xar","Stby")))))</f>
        <v/>
      </c>
      <c r="J2798" s="12">
        <f>IF(OR(I2798="Carg FV",I2798="Carg xar"),MIN(IF(I2798="Carg FV",ABS(H2798),7.4),7.4,MAX(0,(0.9-M2798)*40)*0.95),0)</f>
        <v/>
      </c>
      <c r="K2798" s="12">
        <f>IF(I2798="V2H",MIN(MAX(0,H2798),7.4,MAX(0,(M2798-P2798)*40)*0.95),0)</f>
        <v/>
      </c>
      <c r="L2798" s="12">
        <f>IF(E2798=0,0,MAX(0,H2798-K2798))</f>
        <v/>
      </c>
      <c r="M2798" s="13">
        <f>M2797+J2797/40-IF(I2797="V2H",K2797/(0.95*40),0)-IF(E2798=0,IF(E2797=1,IF(D2798=1,30,40)*0.18/(2*40),0),0)-IF(E2798=1,IF(E2797=0,IF(D2798=1,30,40)*0.18/(2*40),0),0)</f>
        <v/>
      </c>
      <c r="N2798" s="14" t="n">
        <v>0.09</v>
      </c>
      <c r="O2798" s="15">
        <f>K2798*N2798</f>
        <v/>
      </c>
      <c r="P2798">
        <f>IF(E2798=0,0.3,IF(D2798=1,IF(C2798&gt;=Params!$B$13-3,IF(C2798&lt;Params!$B$13,Params!$B$20,0.3),0.3),IF(C2798&gt;=Params!$B$15-3,IF(C2798&lt;Params!$B$15,Params!$B$21,0.3),0.3)))</f>
        <v/>
      </c>
    </row>
    <row r="2799" ht="15" customHeight="1" s="1">
      <c r="A2799" s="9" t="n">
        <v>2796</v>
      </c>
      <c r="B2799" s="6" t="inlineStr">
        <is>
          <t>27/04</t>
        </is>
      </c>
      <c r="C2799" s="6" t="n">
        <v>11</v>
      </c>
      <c r="D2799" s="6" t="n">
        <v>1</v>
      </c>
      <c r="E2799" s="10">
        <f>IF(D2799=1, IF(OR(C2799&lt;10, C2799&gt;=15),1,0), IF(OR(C2799&lt;7, C2799&gt;=18),1,0))</f>
        <v/>
      </c>
      <c r="F2799" s="11" t="n">
        <v>0</v>
      </c>
      <c r="G2799" s="12">
        <f>0.78*8</f>
        <v/>
      </c>
      <c r="H2799" s="12">
        <f>F2799-G2799</f>
        <v/>
      </c>
      <c r="I2799" s="10">
        <f>IF(E2799=0,"Fora",IF(E2798=0,"Carg xar",IF(H2799&lt;0,IF(M2799&lt;0.9,"Carg FV","Stby"),IF(M2799&gt;P2799,"V2H",IF(M2799&lt;0.9,"Carg xar","Stby")))))</f>
        <v/>
      </c>
      <c r="J2799" s="12">
        <f>IF(OR(I2799="Carg FV",I2799="Carg xar"),MIN(IF(I2799="Carg FV",ABS(H2799),7.4),7.4,MAX(0,(0.9-M2799)*40)*0.95),0)</f>
        <v/>
      </c>
      <c r="K2799" s="12">
        <f>IF(I2799="V2H",MIN(MAX(0,H2799),7.4,MAX(0,(M2799-P2799)*40)*0.95),0)</f>
        <v/>
      </c>
      <c r="L2799" s="12">
        <f>IF(E2799=0,0,MAX(0,H2799-K2799))</f>
        <v/>
      </c>
      <c r="M2799" s="13">
        <f>M2798+J2798/40-IF(I2798="V2H",K2798/(0.95*40),0)-IF(E2799=0,IF(E2798=1,IF(D2799=1,30,40)*0.18/(2*40),0),0)-IF(E2799=1,IF(E2798=0,IF(D2799=1,30,40)*0.18/(2*40),0),0)</f>
        <v/>
      </c>
      <c r="N2799" s="14" t="n">
        <v>0.09</v>
      </c>
      <c r="O2799" s="15">
        <f>K2799*N2799</f>
        <v/>
      </c>
      <c r="P2799">
        <f>IF(E2799=0,0.3,IF(D2799=1,IF(C2799&gt;=Params!$B$13-3,IF(C2799&lt;Params!$B$13,Params!$B$20,0.3),0.3),IF(C2799&gt;=Params!$B$15-3,IF(C2799&lt;Params!$B$15,Params!$B$21,0.3),0.3)))</f>
        <v/>
      </c>
    </row>
    <row r="2800" ht="15" customHeight="1" s="1">
      <c r="A2800" s="9" t="n">
        <v>2797</v>
      </c>
      <c r="B2800" s="6" t="inlineStr">
        <is>
          <t>27/04</t>
        </is>
      </c>
      <c r="C2800" s="6" t="n">
        <v>12</v>
      </c>
      <c r="D2800" s="6" t="n">
        <v>1</v>
      </c>
      <c r="E2800" s="10">
        <f>IF(D2800=1, IF(OR(C2800&lt;10, C2800&gt;=15),1,0), IF(OR(C2800&lt;7, C2800&gt;=18),1,0))</f>
        <v/>
      </c>
      <c r="F2800" s="11" t="n">
        <v>0</v>
      </c>
      <c r="G2800" s="12">
        <f>0.85*8</f>
        <v/>
      </c>
      <c r="H2800" s="12">
        <f>F2800-G2800</f>
        <v/>
      </c>
      <c r="I2800" s="10">
        <f>IF(E2800=0,"Fora",IF(E2799=0,"Carg xar",IF(H2800&lt;0,IF(M2800&lt;0.9,"Carg FV","Stby"),IF(M2800&gt;P2800,"V2H",IF(M2800&lt;0.9,"Carg xar","Stby")))))</f>
        <v/>
      </c>
      <c r="J2800" s="12">
        <f>IF(OR(I2800="Carg FV",I2800="Carg xar"),MIN(IF(I2800="Carg FV",ABS(H2800),7.4),7.4,MAX(0,(0.9-M2800)*40)*0.95),0)</f>
        <v/>
      </c>
      <c r="K2800" s="12">
        <f>IF(I2800="V2H",MIN(MAX(0,H2800),7.4,MAX(0,(M2800-P2800)*40)*0.95),0)</f>
        <v/>
      </c>
      <c r="L2800" s="12">
        <f>IF(E2800=0,0,MAX(0,H2800-K2800))</f>
        <v/>
      </c>
      <c r="M2800" s="13">
        <f>M2799+J2799/40-IF(I2799="V2H",K2799/(0.95*40),0)-IF(E2800=0,IF(E2799=1,IF(D2800=1,30,40)*0.18/(2*40),0),0)-IF(E2800=1,IF(E2799=0,IF(D2800=1,30,40)*0.18/(2*40),0),0)</f>
        <v/>
      </c>
      <c r="N2800" s="14" t="n">
        <v>0.09</v>
      </c>
      <c r="O2800" s="15">
        <f>K2800*N2800</f>
        <v/>
      </c>
      <c r="P2800">
        <f>IF(E2800=0,0.3,IF(D2800=1,IF(C2800&gt;=Params!$B$13-3,IF(C2800&lt;Params!$B$13,Params!$B$20,0.3),0.3),IF(C2800&gt;=Params!$B$15-3,IF(C2800&lt;Params!$B$15,Params!$B$21,0.3),0.3)))</f>
        <v/>
      </c>
    </row>
    <row r="2801" ht="15" customHeight="1" s="1">
      <c r="A2801" s="9" t="n">
        <v>2798</v>
      </c>
      <c r="B2801" s="6" t="inlineStr">
        <is>
          <t>27/04</t>
        </is>
      </c>
      <c r="C2801" s="6" t="n">
        <v>13</v>
      </c>
      <c r="D2801" s="6" t="n">
        <v>1</v>
      </c>
      <c r="E2801" s="10">
        <f>IF(D2801=1, IF(OR(C2801&lt;10, C2801&gt;=15),1,0), IF(OR(C2801&lt;7, C2801&gt;=18),1,0))</f>
        <v/>
      </c>
      <c r="F2801" s="11" t="n">
        <v>0</v>
      </c>
      <c r="G2801" s="12">
        <f>0.82*8</f>
        <v/>
      </c>
      <c r="H2801" s="12">
        <f>F2801-G2801</f>
        <v/>
      </c>
      <c r="I2801" s="10">
        <f>IF(E2801=0,"Fora",IF(E2800=0,"Carg xar",IF(H2801&lt;0,IF(M2801&lt;0.9,"Carg FV","Stby"),IF(M2801&gt;P2801,"V2H",IF(M2801&lt;0.9,"Carg xar","Stby")))))</f>
        <v/>
      </c>
      <c r="J2801" s="12">
        <f>IF(OR(I2801="Carg FV",I2801="Carg xar"),MIN(IF(I2801="Carg FV",ABS(H2801),7.4),7.4,MAX(0,(0.9-M2801)*40)*0.95),0)</f>
        <v/>
      </c>
      <c r="K2801" s="12">
        <f>IF(I2801="V2H",MIN(MAX(0,H2801),7.4,MAX(0,(M2801-P2801)*40)*0.95),0)</f>
        <v/>
      </c>
      <c r="L2801" s="12">
        <f>IF(E2801=0,0,MAX(0,H2801-K2801))</f>
        <v/>
      </c>
      <c r="M2801" s="13">
        <f>M2800+J2800/40-IF(I2800="V2H",K2800/(0.95*40),0)-IF(E2801=0,IF(E2800=1,IF(D2801=1,30,40)*0.18/(2*40),0),0)-IF(E2801=1,IF(E2800=0,IF(D2801=1,30,40)*0.18/(2*40),0),0)</f>
        <v/>
      </c>
      <c r="N2801" s="14" t="n">
        <v>0.09</v>
      </c>
      <c r="O2801" s="15">
        <f>K2801*N2801</f>
        <v/>
      </c>
      <c r="P2801">
        <f>IF(E2801=0,0.3,IF(D2801=1,IF(C2801&gt;=Params!$B$13-3,IF(C2801&lt;Params!$B$13,Params!$B$20,0.3),0.3),IF(C2801&gt;=Params!$B$15-3,IF(C2801&lt;Params!$B$15,Params!$B$21,0.3),0.3)))</f>
        <v/>
      </c>
    </row>
    <row r="2802" ht="15" customHeight="1" s="1">
      <c r="A2802" s="9" t="n">
        <v>2799</v>
      </c>
      <c r="B2802" s="6" t="inlineStr">
        <is>
          <t>27/04</t>
        </is>
      </c>
      <c r="C2802" s="6" t="n">
        <v>14</v>
      </c>
      <c r="D2802" s="6" t="n">
        <v>1</v>
      </c>
      <c r="E2802" s="10">
        <f>IF(D2802=1, IF(OR(C2802&lt;10, C2802&gt;=15),1,0), IF(OR(C2802&lt;7, C2802&gt;=18),1,0))</f>
        <v/>
      </c>
      <c r="F2802" s="11" t="n">
        <v>0</v>
      </c>
      <c r="G2802" s="12">
        <f>0.72*8</f>
        <v/>
      </c>
      <c r="H2802" s="12">
        <f>F2802-G2802</f>
        <v/>
      </c>
      <c r="I2802" s="10">
        <f>IF(E2802=0,"Fora",IF(E2801=0,"Carg xar",IF(H2802&lt;0,IF(M2802&lt;0.9,"Carg FV","Stby"),IF(M2802&gt;P2802,"V2H",IF(M2802&lt;0.9,"Carg xar","Stby")))))</f>
        <v/>
      </c>
      <c r="J2802" s="12">
        <f>IF(OR(I2802="Carg FV",I2802="Carg xar"),MIN(IF(I2802="Carg FV",ABS(H2802),7.4),7.4,MAX(0,(0.9-M2802)*40)*0.95),0)</f>
        <v/>
      </c>
      <c r="K2802" s="12">
        <f>IF(I2802="V2H",MIN(MAX(0,H2802),7.4,MAX(0,(M2802-P2802)*40)*0.95),0)</f>
        <v/>
      </c>
      <c r="L2802" s="12">
        <f>IF(E2802=0,0,MAX(0,H2802-K2802))</f>
        <v/>
      </c>
      <c r="M2802" s="13">
        <f>M2801+J2801/40-IF(I2801="V2H",K2801/(0.95*40),0)-IF(E2802=0,IF(E2801=1,IF(D2802=1,30,40)*0.18/(2*40),0),0)-IF(E2802=1,IF(E2801=0,IF(D2802=1,30,40)*0.18/(2*40),0),0)</f>
        <v/>
      </c>
      <c r="N2802" s="14" t="n">
        <v>0.09</v>
      </c>
      <c r="O2802" s="15">
        <f>K2802*N2802</f>
        <v/>
      </c>
      <c r="P2802">
        <f>IF(E2802=0,0.3,IF(D2802=1,IF(C2802&gt;=Params!$B$13-3,IF(C2802&lt;Params!$B$13,Params!$B$20,0.3),0.3),IF(C2802&gt;=Params!$B$15-3,IF(C2802&lt;Params!$B$15,Params!$B$21,0.3),0.3)))</f>
        <v/>
      </c>
    </row>
    <row r="2803" ht="15" customHeight="1" s="1">
      <c r="A2803" s="9" t="n">
        <v>2800</v>
      </c>
      <c r="B2803" s="6" t="inlineStr">
        <is>
          <t>27/04</t>
        </is>
      </c>
      <c r="C2803" s="6" t="n">
        <v>15</v>
      </c>
      <c r="D2803" s="6" t="n">
        <v>1</v>
      </c>
      <c r="E2803" s="10">
        <f>IF(D2803=1, IF(OR(C2803&lt;10, C2803&gt;=15),1,0), IF(OR(C2803&lt;7, C2803&gt;=18),1,0))</f>
        <v/>
      </c>
      <c r="F2803" s="11" t="n">
        <v>0.033</v>
      </c>
      <c r="G2803" s="12">
        <f>0.55*8</f>
        <v/>
      </c>
      <c r="H2803" s="12">
        <f>F2803-G2803</f>
        <v/>
      </c>
      <c r="I2803" s="10">
        <f>IF(E2803=0,"Fora",IF(E2802=0,"Carg xar",IF(H2803&lt;0,IF(M2803&lt;0.9,"Carg FV","Stby"),IF(M2803&gt;P2803,"V2H",IF(M2803&lt;0.9,"Carg xar","Stby")))))</f>
        <v/>
      </c>
      <c r="J2803" s="12">
        <f>IF(OR(I2803="Carg FV",I2803="Carg xar"),MIN(IF(I2803="Carg FV",ABS(H2803),7.4),7.4,MAX(0,(0.9-M2803)*40)*0.95),0)</f>
        <v/>
      </c>
      <c r="K2803" s="12">
        <f>IF(I2803="V2H",MIN(MAX(0,H2803),7.4,MAX(0,(M2803-P2803)*40)*0.95),0)</f>
        <v/>
      </c>
      <c r="L2803" s="12">
        <f>IF(E2803=0,0,MAX(0,H2803-K2803))</f>
        <v/>
      </c>
      <c r="M2803" s="13">
        <f>M2802+J2802/40-IF(I2802="V2H",K2802/(0.95*40),0)-IF(E2803=0,IF(E2802=1,IF(D2803=1,30,40)*0.18/(2*40),0),0)-IF(E2803=1,IF(E2802=0,IF(D2803=1,30,40)*0.18/(2*40),0),0)</f>
        <v/>
      </c>
      <c r="N2803" s="14" t="n">
        <v>0.09</v>
      </c>
      <c r="O2803" s="15">
        <f>K2803*N2803</f>
        <v/>
      </c>
      <c r="P2803">
        <f>IF(E2803=0,0.3,IF(D2803=1,IF(C2803&gt;=Params!$B$13-3,IF(C2803&lt;Params!$B$13,Params!$B$20,0.3),0.3),IF(C2803&gt;=Params!$B$15-3,IF(C2803&lt;Params!$B$15,Params!$B$21,0.3),0.3)))</f>
        <v/>
      </c>
    </row>
    <row r="2804" ht="15" customHeight="1" s="1">
      <c r="A2804" s="9" t="n">
        <v>2801</v>
      </c>
      <c r="B2804" s="6" t="inlineStr">
        <is>
          <t>27/04</t>
        </is>
      </c>
      <c r="C2804" s="6" t="n">
        <v>16</v>
      </c>
      <c r="D2804" s="6" t="n">
        <v>1</v>
      </c>
      <c r="E2804" s="10">
        <f>IF(D2804=1, IF(OR(C2804&lt;10, C2804&gt;=15),1,0), IF(OR(C2804&lt;7, C2804&gt;=18),1,0))</f>
        <v/>
      </c>
      <c r="F2804" s="11" t="n">
        <v>0</v>
      </c>
      <c r="G2804" s="12">
        <f>0.35*8</f>
        <v/>
      </c>
      <c r="H2804" s="12">
        <f>F2804-G2804</f>
        <v/>
      </c>
      <c r="I2804" s="10">
        <f>IF(E2804=0,"Fora",IF(E2803=0,"Carg xar",IF(H2804&lt;0,IF(M2804&lt;0.9,"Carg FV","Stby"),IF(M2804&gt;P2804,"V2H",IF(M2804&lt;0.9,"Carg xar","Stby")))))</f>
        <v/>
      </c>
      <c r="J2804" s="12">
        <f>IF(OR(I2804="Carg FV",I2804="Carg xar"),MIN(IF(I2804="Carg FV",ABS(H2804),7.4),7.4,MAX(0,(0.9-M2804)*40)*0.95),0)</f>
        <v/>
      </c>
      <c r="K2804" s="12">
        <f>IF(I2804="V2H",MIN(MAX(0,H2804),7.4,MAX(0,(M2804-P2804)*40)*0.95),0)</f>
        <v/>
      </c>
      <c r="L2804" s="12">
        <f>IF(E2804=0,0,MAX(0,H2804-K2804))</f>
        <v/>
      </c>
      <c r="M2804" s="13">
        <f>M2803+J2803/40-IF(I2803="V2H",K2803/(0.95*40),0)-IF(E2804=0,IF(E2803=1,IF(D2804=1,30,40)*0.18/(2*40),0),0)-IF(E2804=1,IF(E2803=0,IF(D2804=1,30,40)*0.18/(2*40),0),0)</f>
        <v/>
      </c>
      <c r="N2804" s="14" t="n">
        <v>0.09</v>
      </c>
      <c r="O2804" s="15">
        <f>K2804*N2804</f>
        <v/>
      </c>
      <c r="P2804">
        <f>IF(E2804=0,0.3,IF(D2804=1,IF(C2804&gt;=Params!$B$13-3,IF(C2804&lt;Params!$B$13,Params!$B$20,0.3),0.3),IF(C2804&gt;=Params!$B$15-3,IF(C2804&lt;Params!$B$15,Params!$B$21,0.3),0.3)))</f>
        <v/>
      </c>
    </row>
    <row r="2805" ht="15" customHeight="1" s="1">
      <c r="A2805" s="9" t="n">
        <v>2802</v>
      </c>
      <c r="B2805" s="6" t="inlineStr">
        <is>
          <t>27/04</t>
        </is>
      </c>
      <c r="C2805" s="6" t="n">
        <v>17</v>
      </c>
      <c r="D2805" s="6" t="n">
        <v>1</v>
      </c>
      <c r="E2805" s="10">
        <f>IF(D2805=1, IF(OR(C2805&lt;10, C2805&gt;=15),1,0), IF(OR(C2805&lt;7, C2805&gt;=18),1,0))</f>
        <v/>
      </c>
      <c r="F2805" s="11" t="n">
        <v>0</v>
      </c>
      <c r="G2805" s="12">
        <f>0.15*8</f>
        <v/>
      </c>
      <c r="H2805" s="12">
        <f>F2805-G2805</f>
        <v/>
      </c>
      <c r="I2805" s="10">
        <f>IF(E2805=0,"Fora",IF(E2804=0,"Carg xar",IF(H2805&lt;0,IF(M2805&lt;0.9,"Carg FV","Stby"),IF(M2805&gt;P2805,"V2H",IF(M2805&lt;0.9,"Carg xar","Stby")))))</f>
        <v/>
      </c>
      <c r="J2805" s="12">
        <f>IF(OR(I2805="Carg FV",I2805="Carg xar"),MIN(IF(I2805="Carg FV",ABS(H2805),7.4),7.4,MAX(0,(0.9-M2805)*40)*0.95),0)</f>
        <v/>
      </c>
      <c r="K2805" s="12">
        <f>IF(I2805="V2H",MIN(MAX(0,H2805),7.4,MAX(0,(M2805-P2805)*40)*0.95),0)</f>
        <v/>
      </c>
      <c r="L2805" s="12">
        <f>IF(E2805=0,0,MAX(0,H2805-K2805))</f>
        <v/>
      </c>
      <c r="M2805" s="13">
        <f>M2804+J2804/40-IF(I2804="V2H",K2804/(0.95*40),0)-IF(E2805=0,IF(E2804=1,IF(D2805=1,30,40)*0.18/(2*40),0),0)-IF(E2805=1,IF(E2804=0,IF(D2805=1,30,40)*0.18/(2*40),0),0)</f>
        <v/>
      </c>
      <c r="N2805" s="14" t="n">
        <v>0.09</v>
      </c>
      <c r="O2805" s="15">
        <f>K2805*N2805</f>
        <v/>
      </c>
      <c r="P2805">
        <f>IF(E2805=0,0.3,IF(D2805=1,IF(C2805&gt;=Params!$B$13-3,IF(C2805&lt;Params!$B$13,Params!$B$20,0.3),0.3),IF(C2805&gt;=Params!$B$15-3,IF(C2805&lt;Params!$B$15,Params!$B$21,0.3),0.3)))</f>
        <v/>
      </c>
    </row>
    <row r="2806" ht="15" customHeight="1" s="1">
      <c r="A2806" s="9" t="n">
        <v>2803</v>
      </c>
      <c r="B2806" s="6" t="inlineStr">
        <is>
          <t>27/04</t>
        </is>
      </c>
      <c r="C2806" s="6" t="n">
        <v>18</v>
      </c>
      <c r="D2806" s="6" t="n">
        <v>1</v>
      </c>
      <c r="E2806" s="10">
        <f>IF(D2806=1, IF(OR(C2806&lt;10, C2806&gt;=15),1,0), IF(OR(C2806&lt;7, C2806&gt;=18),1,0))</f>
        <v/>
      </c>
      <c r="F2806" s="11" t="n">
        <v>0</v>
      </c>
      <c r="G2806" s="12">
        <f>0.03*8</f>
        <v/>
      </c>
      <c r="H2806" s="12">
        <f>F2806-G2806</f>
        <v/>
      </c>
      <c r="I2806" s="10">
        <f>IF(E2806=0,"Fora",IF(E2805=0,"Carg xar",IF(H2806&lt;0,IF(M2806&lt;0.9,"Carg FV","Stby"),IF(M2806&gt;P2806,"V2H",IF(M2806&lt;0.9,"Carg xar","Stby")))))</f>
        <v/>
      </c>
      <c r="J2806" s="12">
        <f>IF(OR(I2806="Carg FV",I2806="Carg xar"),MIN(IF(I2806="Carg FV",ABS(H2806),7.4),7.4,MAX(0,(0.9-M2806)*40)*0.95),0)</f>
        <v/>
      </c>
      <c r="K2806" s="12">
        <f>IF(I2806="V2H",MIN(MAX(0,H2806),7.4,MAX(0,(M2806-P2806)*40)*0.95),0)</f>
        <v/>
      </c>
      <c r="L2806" s="12">
        <f>IF(E2806=0,0,MAX(0,H2806-K2806))</f>
        <v/>
      </c>
      <c r="M2806" s="13">
        <f>M2805+J2805/40-IF(I2805="V2H",K2805/(0.95*40),0)-IF(E2806=0,IF(E2805=1,IF(D2806=1,30,40)*0.18/(2*40),0),0)-IF(E2806=1,IF(E2805=0,IF(D2806=1,30,40)*0.18/(2*40),0),0)</f>
        <v/>
      </c>
      <c r="N2806" s="14" t="n">
        <v>0.09</v>
      </c>
      <c r="O2806" s="15">
        <f>K2806*N2806</f>
        <v/>
      </c>
      <c r="P2806">
        <f>IF(E2806=0,0.3,IF(D2806=1,IF(C2806&gt;=Params!$B$13-3,IF(C2806&lt;Params!$B$13,Params!$B$20,0.3),0.3),IF(C2806&gt;=Params!$B$15-3,IF(C2806&lt;Params!$B$15,Params!$B$21,0.3),0.3)))</f>
        <v/>
      </c>
    </row>
    <row r="2807" ht="15" customHeight="1" s="1">
      <c r="A2807" s="9" t="n">
        <v>2804</v>
      </c>
      <c r="B2807" s="6" t="inlineStr">
        <is>
          <t>27/04</t>
        </is>
      </c>
      <c r="C2807" s="6" t="n">
        <v>19</v>
      </c>
      <c r="D2807" s="6" t="n">
        <v>1</v>
      </c>
      <c r="E2807" s="10">
        <f>IF(D2807=1, IF(OR(C2807&lt;10, C2807&gt;=15),1,0), IF(OR(C2807&lt;7, C2807&gt;=18),1,0))</f>
        <v/>
      </c>
      <c r="F2807" s="11" t="n">
        <v>0</v>
      </c>
      <c r="G2807" s="12">
        <f>0*8</f>
        <v/>
      </c>
      <c r="H2807" s="12">
        <f>F2807-G2807</f>
        <v/>
      </c>
      <c r="I2807" s="10">
        <f>IF(E2807=0,"Fora",IF(E2806=0,"Carg xar",IF(H2807&lt;0,IF(M2807&lt;0.9,"Carg FV","Stby"),IF(M2807&gt;P2807,"V2H",IF(M2807&lt;0.9,"Carg xar","Stby")))))</f>
        <v/>
      </c>
      <c r="J2807" s="12">
        <f>IF(OR(I2807="Carg FV",I2807="Carg xar"),MIN(IF(I2807="Carg FV",ABS(H2807),7.4),7.4,MAX(0,(0.9-M2807)*40)*0.95),0)</f>
        <v/>
      </c>
      <c r="K2807" s="12">
        <f>IF(I2807="V2H",MIN(MAX(0,H2807),7.4,MAX(0,(M2807-P2807)*40)*0.95),0)</f>
        <v/>
      </c>
      <c r="L2807" s="12">
        <f>IF(E2807=0,0,MAX(0,H2807-K2807))</f>
        <v/>
      </c>
      <c r="M2807" s="13">
        <f>M2806+J2806/40-IF(I2806="V2H",K2806/(0.95*40),0)-IF(E2807=0,IF(E2806=1,IF(D2807=1,30,40)*0.18/(2*40),0),0)-IF(E2807=1,IF(E2806=0,IF(D2807=1,30,40)*0.18/(2*40),0),0)</f>
        <v/>
      </c>
      <c r="N2807" s="14" t="n">
        <v>0.09</v>
      </c>
      <c r="O2807" s="15">
        <f>K2807*N2807</f>
        <v/>
      </c>
      <c r="P2807">
        <f>IF(E2807=0,0.3,IF(D2807=1,IF(C2807&gt;=Params!$B$13-3,IF(C2807&lt;Params!$B$13,Params!$B$20,0.3),0.3),IF(C2807&gt;=Params!$B$15-3,IF(C2807&lt;Params!$B$15,Params!$B$21,0.3),0.3)))</f>
        <v/>
      </c>
    </row>
    <row r="2808" ht="15" customHeight="1" s="1">
      <c r="A2808" s="9" t="n">
        <v>2805</v>
      </c>
      <c r="B2808" s="6" t="inlineStr">
        <is>
          <t>27/04</t>
        </is>
      </c>
      <c r="C2808" s="6" t="n">
        <v>20</v>
      </c>
      <c r="D2808" s="6" t="n">
        <v>1</v>
      </c>
      <c r="E2808" s="10">
        <f>IF(D2808=1, IF(OR(C2808&lt;10, C2808&gt;=15),1,0), IF(OR(C2808&lt;7, C2808&gt;=18),1,0))</f>
        <v/>
      </c>
      <c r="F2808" s="11" t="n">
        <v>0.416</v>
      </c>
      <c r="G2808" s="12">
        <f>0*8</f>
        <v/>
      </c>
      <c r="H2808" s="12">
        <f>F2808-G2808</f>
        <v/>
      </c>
      <c r="I2808" s="10">
        <f>IF(E2808=0,"Fora",IF(E2807=0,"Carg xar",IF(H2808&lt;0,IF(M2808&lt;0.9,"Carg FV","Stby"),IF(M2808&gt;P2808,"V2H",IF(M2808&lt;0.9,"Carg xar","Stby")))))</f>
        <v/>
      </c>
      <c r="J2808" s="12">
        <f>IF(OR(I2808="Carg FV",I2808="Carg xar"),MIN(IF(I2808="Carg FV",ABS(H2808),7.4),7.4,MAX(0,(0.9-M2808)*40)*0.95),0)</f>
        <v/>
      </c>
      <c r="K2808" s="12">
        <f>IF(I2808="V2H",MIN(MAX(0,H2808),7.4,MAX(0,(M2808-P2808)*40)*0.95),0)</f>
        <v/>
      </c>
      <c r="L2808" s="12">
        <f>IF(E2808=0,0,MAX(0,H2808-K2808))</f>
        <v/>
      </c>
      <c r="M2808" s="13">
        <f>M2807+J2807/40-IF(I2807="V2H",K2807/(0.95*40),0)-IF(E2808=0,IF(E2807=1,IF(D2808=1,30,40)*0.18/(2*40),0),0)-IF(E2808=1,IF(E2807=0,IF(D2808=1,30,40)*0.18/(2*40),0),0)</f>
        <v/>
      </c>
      <c r="N2808" s="14" t="n">
        <v>0.09</v>
      </c>
      <c r="O2808" s="15">
        <f>K2808*N2808</f>
        <v/>
      </c>
      <c r="P2808">
        <f>IF(E2808=0,0.3,IF(D2808=1,IF(C2808&gt;=Params!$B$13-3,IF(C2808&lt;Params!$B$13,Params!$B$20,0.3),0.3),IF(C2808&gt;=Params!$B$15-3,IF(C2808&lt;Params!$B$15,Params!$B$21,0.3),0.3)))</f>
        <v/>
      </c>
    </row>
    <row r="2809" ht="15" customHeight="1" s="1">
      <c r="A2809" s="9" t="n">
        <v>2806</v>
      </c>
      <c r="B2809" s="6" t="inlineStr">
        <is>
          <t>27/04</t>
        </is>
      </c>
      <c r="C2809" s="6" t="n">
        <v>21</v>
      </c>
      <c r="D2809" s="6" t="n">
        <v>1</v>
      </c>
      <c r="E2809" s="10">
        <f>IF(D2809=1, IF(OR(C2809&lt;10, C2809&gt;=15),1,0), IF(OR(C2809&lt;7, C2809&gt;=18),1,0))</f>
        <v/>
      </c>
      <c r="F2809" s="11" t="n">
        <v>0.997</v>
      </c>
      <c r="G2809" s="12">
        <f>0*8</f>
        <v/>
      </c>
      <c r="H2809" s="12">
        <f>F2809-G2809</f>
        <v/>
      </c>
      <c r="I2809" s="10">
        <f>IF(E2809=0,"Fora",IF(E2808=0,"Carg xar",IF(H2809&lt;0,IF(M2809&lt;0.9,"Carg FV","Stby"),IF(M2809&gt;P2809,"V2H",IF(M2809&lt;0.9,"Carg xar","Stby")))))</f>
        <v/>
      </c>
      <c r="J2809" s="12">
        <f>IF(OR(I2809="Carg FV",I2809="Carg xar"),MIN(IF(I2809="Carg FV",ABS(H2809),7.4),7.4,MAX(0,(0.9-M2809)*40)*0.95),0)</f>
        <v/>
      </c>
      <c r="K2809" s="12">
        <f>IF(I2809="V2H",MIN(MAX(0,H2809),7.4,MAX(0,(M2809-P2809)*40)*0.95),0)</f>
        <v/>
      </c>
      <c r="L2809" s="12">
        <f>IF(E2809=0,0,MAX(0,H2809-K2809))</f>
        <v/>
      </c>
      <c r="M2809" s="13">
        <f>M2808+J2808/40-IF(I2808="V2H",K2808/(0.95*40),0)-IF(E2809=0,IF(E2808=1,IF(D2809=1,30,40)*0.18/(2*40),0),0)-IF(E2809=1,IF(E2808=0,IF(D2809=1,30,40)*0.18/(2*40),0),0)</f>
        <v/>
      </c>
      <c r="N2809" s="14" t="n">
        <v>0.09</v>
      </c>
      <c r="O2809" s="15">
        <f>K2809*N2809</f>
        <v/>
      </c>
      <c r="P2809">
        <f>IF(E2809=0,0.3,IF(D2809=1,IF(C2809&gt;=Params!$B$13-3,IF(C2809&lt;Params!$B$13,Params!$B$20,0.3),0.3),IF(C2809&gt;=Params!$B$15-3,IF(C2809&lt;Params!$B$15,Params!$B$21,0.3),0.3)))</f>
        <v/>
      </c>
    </row>
    <row r="2810" ht="15" customHeight="1" s="1">
      <c r="A2810" s="9" t="n">
        <v>2807</v>
      </c>
      <c r="B2810" s="6" t="inlineStr">
        <is>
          <t>27/04</t>
        </is>
      </c>
      <c r="C2810" s="6" t="n">
        <v>22</v>
      </c>
      <c r="D2810" s="6" t="n">
        <v>1</v>
      </c>
      <c r="E2810" s="10">
        <f>IF(D2810=1, IF(OR(C2810&lt;10, C2810&gt;=15),1,0), IF(OR(C2810&lt;7, C2810&gt;=18),1,0))</f>
        <v/>
      </c>
      <c r="F2810" s="11" t="n">
        <v>0.275</v>
      </c>
      <c r="G2810" s="12">
        <f>0*8</f>
        <v/>
      </c>
      <c r="H2810" s="12">
        <f>F2810-G2810</f>
        <v/>
      </c>
      <c r="I2810" s="10">
        <f>IF(E2810=0,"Fora",IF(E2809=0,"Carg xar",IF(H2810&lt;0,IF(M2810&lt;0.9,"Carg FV","Stby"),IF(M2810&gt;P2810,"V2H",IF(M2810&lt;0.9,"Carg xar","Stby")))))</f>
        <v/>
      </c>
      <c r="J2810" s="12">
        <f>IF(OR(I2810="Carg FV",I2810="Carg xar"),MIN(IF(I2810="Carg FV",ABS(H2810),7.4),7.4,MAX(0,(0.9-M2810)*40)*0.95),0)</f>
        <v/>
      </c>
      <c r="K2810" s="12">
        <f>IF(I2810="V2H",MIN(MAX(0,H2810),7.4,MAX(0,(M2810-P2810)*40)*0.95),0)</f>
        <v/>
      </c>
      <c r="L2810" s="12">
        <f>IF(E2810=0,0,MAX(0,H2810-K2810))</f>
        <v/>
      </c>
      <c r="M2810" s="13">
        <f>M2809+J2809/40-IF(I2809="V2H",K2809/(0.95*40),0)-IF(E2810=0,IF(E2809=1,IF(D2810=1,30,40)*0.18/(2*40),0),0)-IF(E2810=1,IF(E2809=0,IF(D2810=1,30,40)*0.18/(2*40),0),0)</f>
        <v/>
      </c>
      <c r="N2810" s="14" t="n">
        <v>0.09</v>
      </c>
      <c r="O2810" s="15">
        <f>K2810*N2810</f>
        <v/>
      </c>
      <c r="P2810">
        <f>IF(E2810=0,0.3,IF(D2810=1,IF(C2810&gt;=Params!$B$13-3,IF(C2810&lt;Params!$B$13,Params!$B$20,0.3),0.3),IF(C2810&gt;=Params!$B$15-3,IF(C2810&lt;Params!$B$15,Params!$B$21,0.3),0.3)))</f>
        <v/>
      </c>
    </row>
    <row r="2811" ht="15" customHeight="1" s="1">
      <c r="A2811" s="9" t="n">
        <v>2808</v>
      </c>
      <c r="B2811" s="6" t="inlineStr">
        <is>
          <t>27/04</t>
        </is>
      </c>
      <c r="C2811" s="6" t="n">
        <v>23</v>
      </c>
      <c r="D2811" s="6" t="n">
        <v>1</v>
      </c>
      <c r="E2811" s="10">
        <f>IF(D2811=1, IF(OR(C2811&lt;10, C2811&gt;=15),1,0), IF(OR(C2811&lt;7, C2811&gt;=18),1,0))</f>
        <v/>
      </c>
      <c r="F2811" s="11" t="n">
        <v>2.537</v>
      </c>
      <c r="G2811" s="12">
        <f>0*8</f>
        <v/>
      </c>
      <c r="H2811" s="12">
        <f>F2811-G2811</f>
        <v/>
      </c>
      <c r="I2811" s="10">
        <f>IF(E2811=0,"Fora",IF(E2810=0,"Carg xar",IF(H2811&lt;0,IF(M2811&lt;0.9,"Carg FV","Stby"),IF(M2811&gt;P2811,"V2H",IF(M2811&lt;0.9,"Carg xar","Stby")))))</f>
        <v/>
      </c>
      <c r="J2811" s="12">
        <f>IF(OR(I2811="Carg FV",I2811="Carg xar"),MIN(IF(I2811="Carg FV",ABS(H2811),7.4),7.4,MAX(0,(0.9-M2811)*40)*0.95),0)</f>
        <v/>
      </c>
      <c r="K2811" s="12">
        <f>IF(I2811="V2H",MIN(MAX(0,H2811),7.4,MAX(0,(M2811-P2811)*40)*0.95),0)</f>
        <v/>
      </c>
      <c r="L2811" s="12">
        <f>IF(E2811=0,0,MAX(0,H2811-K2811))</f>
        <v/>
      </c>
      <c r="M2811" s="13">
        <f>M2810+J2810/40-IF(I2810="V2H",K2810/(0.95*40),0)-IF(E2811=0,IF(E2810=1,IF(D2811=1,30,40)*0.18/(2*40),0),0)-IF(E2811=1,IF(E2810=0,IF(D2811=1,30,40)*0.18/(2*40),0),0)</f>
        <v/>
      </c>
      <c r="N2811" s="14" t="n">
        <v>0.09</v>
      </c>
      <c r="O2811" s="15">
        <f>K2811*N2811</f>
        <v/>
      </c>
      <c r="P2811">
        <f>IF(E2811=0,0.3,IF(D2811=1,IF(C2811&gt;=Params!$B$13-3,IF(C2811&lt;Params!$B$13,Params!$B$20,0.3),0.3),IF(C2811&gt;=Params!$B$15-3,IF(C2811&lt;Params!$B$15,Params!$B$21,0.3),0.3)))</f>
        <v/>
      </c>
    </row>
    <row r="2812" ht="15" customHeight="1" s="1">
      <c r="A2812" s="9" t="n">
        <v>2809</v>
      </c>
      <c r="B2812" s="6" t="inlineStr">
        <is>
          <t>28/04</t>
        </is>
      </c>
      <c r="C2812" s="6" t="n">
        <v>0</v>
      </c>
      <c r="D2812" s="6" t="n">
        <v>0</v>
      </c>
      <c r="E2812" s="10">
        <f>IF(D2812=1, IF(OR(C2812&lt;10, C2812&gt;=15),1,0), IF(OR(C2812&lt;7, C2812&gt;=18),1,0))</f>
        <v/>
      </c>
      <c r="F2812" s="11" t="n">
        <v>2.314</v>
      </c>
      <c r="G2812" s="12">
        <f>0*8</f>
        <v/>
      </c>
      <c r="H2812" s="12">
        <f>F2812-G2812</f>
        <v/>
      </c>
      <c r="I2812" s="10">
        <f>IF(E2812=0,"Fora",IF(E2811=0,"Carg xar",IF(H2812&lt;0,IF(M2812&lt;0.9,"Carg FV","Stby"),IF(M2812&gt;P2812,"V2H",IF(M2812&lt;0.9,"Carg xar","Stby")))))</f>
        <v/>
      </c>
      <c r="J2812" s="12">
        <f>IF(OR(I2812="Carg FV",I2812="Carg xar"),MIN(IF(I2812="Carg FV",ABS(H2812),7.4),7.4,MAX(0,(0.9-M2812)*40)*0.95),0)</f>
        <v/>
      </c>
      <c r="K2812" s="12">
        <f>IF(I2812="V2H",MIN(MAX(0,H2812),7.4,MAX(0,(M2812-P2812)*40)*0.95),0)</f>
        <v/>
      </c>
      <c r="L2812" s="12">
        <f>IF(E2812=0,0,MAX(0,H2812-K2812))</f>
        <v/>
      </c>
      <c r="M2812" s="13">
        <f>M2811+J2811/40-IF(I2811="V2H",K2811/(0.95*40),0)-IF(E2812=0,IF(E2811=1,IF(D2812=1,30,40)*0.18/(2*40),0),0)-IF(E2812=1,IF(E2811=0,IF(D2812=1,30,40)*0.18/(2*40),0),0)</f>
        <v/>
      </c>
      <c r="N2812" s="14" t="n">
        <v>0.09</v>
      </c>
      <c r="O2812" s="15">
        <f>K2812*N2812</f>
        <v/>
      </c>
      <c r="P2812">
        <f>IF(E2812=0,0.3,IF(D2812=1,IF(C2812&gt;=Params!$B$13-3,IF(C2812&lt;Params!$B$13,Params!$B$20,0.3),0.3),IF(C2812&gt;=Params!$B$15-3,IF(C2812&lt;Params!$B$15,Params!$B$21,0.3),0.3)))</f>
        <v/>
      </c>
    </row>
    <row r="2813" ht="15" customHeight="1" s="1">
      <c r="A2813" s="9" t="n">
        <v>2810</v>
      </c>
      <c r="B2813" s="6" t="inlineStr">
        <is>
          <t>28/04</t>
        </is>
      </c>
      <c r="C2813" s="6" t="n">
        <v>1</v>
      </c>
      <c r="D2813" s="6" t="n">
        <v>0</v>
      </c>
      <c r="E2813" s="10">
        <f>IF(D2813=1, IF(OR(C2813&lt;10, C2813&gt;=15),1,0), IF(OR(C2813&lt;7, C2813&gt;=18),1,0))</f>
        <v/>
      </c>
      <c r="F2813" s="11" t="n">
        <v>2.43</v>
      </c>
      <c r="G2813" s="12">
        <f>0*8</f>
        <v/>
      </c>
      <c r="H2813" s="12">
        <f>F2813-G2813</f>
        <v/>
      </c>
      <c r="I2813" s="10">
        <f>IF(E2813=0,"Fora",IF(E2812=0,"Carg xar",IF(H2813&lt;0,IF(M2813&lt;0.9,"Carg FV","Stby"),IF(M2813&gt;P2813,"V2H",IF(M2813&lt;0.9,"Carg xar","Stby")))))</f>
        <v/>
      </c>
      <c r="J2813" s="12">
        <f>IF(OR(I2813="Carg FV",I2813="Carg xar"),MIN(IF(I2813="Carg FV",ABS(H2813),7.4),7.4,MAX(0,(0.9-M2813)*40)*0.95),0)</f>
        <v/>
      </c>
      <c r="K2813" s="12">
        <f>IF(I2813="V2H",MIN(MAX(0,H2813),7.4,MAX(0,(M2813-P2813)*40)*0.95),0)</f>
        <v/>
      </c>
      <c r="L2813" s="12">
        <f>IF(E2813=0,0,MAX(0,H2813-K2813))</f>
        <v/>
      </c>
      <c r="M2813" s="13">
        <f>M2812+J2812/40-IF(I2812="V2H",K2812/(0.95*40),0)-IF(E2813=0,IF(E2812=1,IF(D2813=1,30,40)*0.18/(2*40),0),0)-IF(E2813=1,IF(E2812=0,IF(D2813=1,30,40)*0.18/(2*40),0),0)</f>
        <v/>
      </c>
      <c r="N2813" s="14" t="n">
        <v>0.09</v>
      </c>
      <c r="O2813" s="15">
        <f>K2813*N2813</f>
        <v/>
      </c>
      <c r="P2813">
        <f>IF(E2813=0,0.3,IF(D2813=1,IF(C2813&gt;=Params!$B$13-3,IF(C2813&lt;Params!$B$13,Params!$B$20,0.3),0.3),IF(C2813&gt;=Params!$B$15-3,IF(C2813&lt;Params!$B$15,Params!$B$21,0.3),0.3)))</f>
        <v/>
      </c>
    </row>
    <row r="2814" ht="15" customHeight="1" s="1">
      <c r="A2814" s="9" t="n">
        <v>2811</v>
      </c>
      <c r="B2814" s="6" t="inlineStr">
        <is>
          <t>28/04</t>
        </is>
      </c>
      <c r="C2814" s="6" t="n">
        <v>2</v>
      </c>
      <c r="D2814" s="6" t="n">
        <v>0</v>
      </c>
      <c r="E2814" s="10">
        <f>IF(D2814=1, IF(OR(C2814&lt;10, C2814&gt;=15),1,0), IF(OR(C2814&lt;7, C2814&gt;=18),1,0))</f>
        <v/>
      </c>
      <c r="F2814" s="11" t="n">
        <v>1.711</v>
      </c>
      <c r="G2814" s="12">
        <f>0*8</f>
        <v/>
      </c>
      <c r="H2814" s="12">
        <f>F2814-G2814</f>
        <v/>
      </c>
      <c r="I2814" s="10">
        <f>IF(E2814=0,"Fora",IF(E2813=0,"Carg xar",IF(H2814&lt;0,IF(M2814&lt;0.9,"Carg FV","Stby"),IF(M2814&gt;P2814,"V2H",IF(M2814&lt;0.9,"Carg xar","Stby")))))</f>
        <v/>
      </c>
      <c r="J2814" s="12">
        <f>IF(OR(I2814="Carg FV",I2814="Carg xar"),MIN(IF(I2814="Carg FV",ABS(H2814),7.4),7.4,MAX(0,(0.9-M2814)*40)*0.95),0)</f>
        <v/>
      </c>
      <c r="K2814" s="12">
        <f>IF(I2814="V2H",MIN(MAX(0,H2814),7.4,MAX(0,(M2814-P2814)*40)*0.95),0)</f>
        <v/>
      </c>
      <c r="L2814" s="12">
        <f>IF(E2814=0,0,MAX(0,H2814-K2814))</f>
        <v/>
      </c>
      <c r="M2814" s="13">
        <f>M2813+J2813/40-IF(I2813="V2H",K2813/(0.95*40),0)-IF(E2814=0,IF(E2813=1,IF(D2814=1,30,40)*0.18/(2*40),0),0)-IF(E2814=1,IF(E2813=0,IF(D2814=1,30,40)*0.18/(2*40),0),0)</f>
        <v/>
      </c>
      <c r="N2814" s="14" t="n">
        <v>0.09</v>
      </c>
      <c r="O2814" s="15">
        <f>K2814*N2814</f>
        <v/>
      </c>
      <c r="P2814">
        <f>IF(E2814=0,0.3,IF(D2814=1,IF(C2814&gt;=Params!$B$13-3,IF(C2814&lt;Params!$B$13,Params!$B$20,0.3),0.3),IF(C2814&gt;=Params!$B$15-3,IF(C2814&lt;Params!$B$15,Params!$B$21,0.3),0.3)))</f>
        <v/>
      </c>
    </row>
    <row r="2815" ht="15" customHeight="1" s="1">
      <c r="A2815" s="9" t="n">
        <v>2812</v>
      </c>
      <c r="B2815" s="6" t="inlineStr">
        <is>
          <t>28/04</t>
        </is>
      </c>
      <c r="C2815" s="6" t="n">
        <v>3</v>
      </c>
      <c r="D2815" s="6" t="n">
        <v>0</v>
      </c>
      <c r="E2815" s="10">
        <f>IF(D2815=1, IF(OR(C2815&lt;10, C2815&gt;=15),1,0), IF(OR(C2815&lt;7, C2815&gt;=18),1,0))</f>
        <v/>
      </c>
      <c r="F2815" s="11" t="n">
        <v>1.557</v>
      </c>
      <c r="G2815" s="12">
        <f>0*8</f>
        <v/>
      </c>
      <c r="H2815" s="12">
        <f>F2815-G2815</f>
        <v/>
      </c>
      <c r="I2815" s="10">
        <f>IF(E2815=0,"Fora",IF(E2814=0,"Carg xar",IF(H2815&lt;0,IF(M2815&lt;0.9,"Carg FV","Stby"),IF(M2815&gt;P2815,"V2H",IF(M2815&lt;0.9,"Carg xar","Stby")))))</f>
        <v/>
      </c>
      <c r="J2815" s="12">
        <f>IF(OR(I2815="Carg FV",I2815="Carg xar"),MIN(IF(I2815="Carg FV",ABS(H2815),7.4),7.4,MAX(0,(0.9-M2815)*40)*0.95),0)</f>
        <v/>
      </c>
      <c r="K2815" s="12">
        <f>IF(I2815="V2H",MIN(MAX(0,H2815),7.4,MAX(0,(M2815-P2815)*40)*0.95),0)</f>
        <v/>
      </c>
      <c r="L2815" s="12">
        <f>IF(E2815=0,0,MAX(0,H2815-K2815))</f>
        <v/>
      </c>
      <c r="M2815" s="13">
        <f>M2814+J2814/40-IF(I2814="V2H",K2814/(0.95*40),0)-IF(E2815=0,IF(E2814=1,IF(D2815=1,30,40)*0.18/(2*40),0),0)-IF(E2815=1,IF(E2814=0,IF(D2815=1,30,40)*0.18/(2*40),0),0)</f>
        <v/>
      </c>
      <c r="N2815" s="14" t="n">
        <v>0.09</v>
      </c>
      <c r="O2815" s="15">
        <f>K2815*N2815</f>
        <v/>
      </c>
      <c r="P2815">
        <f>IF(E2815=0,0.3,IF(D2815=1,IF(C2815&gt;=Params!$B$13-3,IF(C2815&lt;Params!$B$13,Params!$B$20,0.3),0.3),IF(C2815&gt;=Params!$B$15-3,IF(C2815&lt;Params!$B$15,Params!$B$21,0.3),0.3)))</f>
        <v/>
      </c>
    </row>
    <row r="2816" ht="15" customHeight="1" s="1">
      <c r="A2816" s="9" t="n">
        <v>2813</v>
      </c>
      <c r="B2816" s="6" t="inlineStr">
        <is>
          <t>28/04</t>
        </is>
      </c>
      <c r="C2816" s="6" t="n">
        <v>4</v>
      </c>
      <c r="D2816" s="6" t="n">
        <v>0</v>
      </c>
      <c r="E2816" s="10">
        <f>IF(D2816=1, IF(OR(C2816&lt;10, C2816&gt;=15),1,0), IF(OR(C2816&lt;7, C2816&gt;=18),1,0))</f>
        <v/>
      </c>
      <c r="F2816" s="11" t="n">
        <v>1.563</v>
      </c>
      <c r="G2816" s="12">
        <f>0*8</f>
        <v/>
      </c>
      <c r="H2816" s="12">
        <f>F2816-G2816</f>
        <v/>
      </c>
      <c r="I2816" s="10">
        <f>IF(E2816=0,"Fora",IF(E2815=0,"Carg xar",IF(H2816&lt;0,IF(M2816&lt;0.9,"Carg FV","Stby"),IF(M2816&gt;P2816,"V2H",IF(M2816&lt;0.9,"Carg xar","Stby")))))</f>
        <v/>
      </c>
      <c r="J2816" s="12">
        <f>IF(OR(I2816="Carg FV",I2816="Carg xar"),MIN(IF(I2816="Carg FV",ABS(H2816),7.4),7.4,MAX(0,(0.9-M2816)*40)*0.95),0)</f>
        <v/>
      </c>
      <c r="K2816" s="12">
        <f>IF(I2816="V2H",MIN(MAX(0,H2816),7.4,MAX(0,(M2816-P2816)*40)*0.95),0)</f>
        <v/>
      </c>
      <c r="L2816" s="12">
        <f>IF(E2816=0,0,MAX(0,H2816-K2816))</f>
        <v/>
      </c>
      <c r="M2816" s="13">
        <f>M2815+J2815/40-IF(I2815="V2H",K2815/(0.95*40),0)-IF(E2816=0,IF(E2815=1,IF(D2816=1,30,40)*0.18/(2*40),0),0)-IF(E2816=1,IF(E2815=0,IF(D2816=1,30,40)*0.18/(2*40),0),0)</f>
        <v/>
      </c>
      <c r="N2816" s="14" t="n">
        <v>0.09</v>
      </c>
      <c r="O2816" s="15">
        <f>K2816*N2816</f>
        <v/>
      </c>
      <c r="P2816">
        <f>IF(E2816=0,0.3,IF(D2816=1,IF(C2816&gt;=Params!$B$13-3,IF(C2816&lt;Params!$B$13,Params!$B$20,0.3),0.3),IF(C2816&gt;=Params!$B$15-3,IF(C2816&lt;Params!$B$15,Params!$B$21,0.3),0.3)))</f>
        <v/>
      </c>
    </row>
    <row r="2817" ht="15" customHeight="1" s="1">
      <c r="A2817" s="9" t="n">
        <v>2814</v>
      </c>
      <c r="B2817" s="6" t="inlineStr">
        <is>
          <t>28/04</t>
        </is>
      </c>
      <c r="C2817" s="6" t="n">
        <v>5</v>
      </c>
      <c r="D2817" s="6" t="n">
        <v>0</v>
      </c>
      <c r="E2817" s="10">
        <f>IF(D2817=1, IF(OR(C2817&lt;10, C2817&gt;=15),1,0), IF(OR(C2817&lt;7, C2817&gt;=18),1,0))</f>
        <v/>
      </c>
      <c r="F2817" s="11" t="n">
        <v>0.915</v>
      </c>
      <c r="G2817" s="12">
        <f>0*8</f>
        <v/>
      </c>
      <c r="H2817" s="12">
        <f>F2817-G2817</f>
        <v/>
      </c>
      <c r="I2817" s="10">
        <f>IF(E2817=0,"Fora",IF(E2816=0,"Carg xar",IF(H2817&lt;0,IF(M2817&lt;0.9,"Carg FV","Stby"),IF(M2817&gt;P2817,"V2H",IF(M2817&lt;0.9,"Carg xar","Stby")))))</f>
        <v/>
      </c>
      <c r="J2817" s="12">
        <f>IF(OR(I2817="Carg FV",I2817="Carg xar"),MIN(IF(I2817="Carg FV",ABS(H2817),7.4),7.4,MAX(0,(0.9-M2817)*40)*0.95),0)</f>
        <v/>
      </c>
      <c r="K2817" s="12">
        <f>IF(I2817="V2H",MIN(MAX(0,H2817),7.4,MAX(0,(M2817-P2817)*40)*0.95),0)</f>
        <v/>
      </c>
      <c r="L2817" s="12">
        <f>IF(E2817=0,0,MAX(0,H2817-K2817))</f>
        <v/>
      </c>
      <c r="M2817" s="13">
        <f>M2816+J2816/40-IF(I2816="V2H",K2816/(0.95*40),0)-IF(E2817=0,IF(E2816=1,IF(D2817=1,30,40)*0.18/(2*40),0),0)-IF(E2817=1,IF(E2816=0,IF(D2817=1,30,40)*0.18/(2*40),0),0)</f>
        <v/>
      </c>
      <c r="N2817" s="14" t="n">
        <v>0.09</v>
      </c>
      <c r="O2817" s="15">
        <f>K2817*N2817</f>
        <v/>
      </c>
      <c r="P2817">
        <f>IF(E2817=0,0.3,IF(D2817=1,IF(C2817&gt;=Params!$B$13-3,IF(C2817&lt;Params!$B$13,Params!$B$20,0.3),0.3),IF(C2817&gt;=Params!$B$15-3,IF(C2817&lt;Params!$B$15,Params!$B$21,0.3),0.3)))</f>
        <v/>
      </c>
    </row>
    <row r="2818" ht="15" customHeight="1" s="1">
      <c r="A2818" s="9" t="n">
        <v>2815</v>
      </c>
      <c r="B2818" s="6" t="inlineStr">
        <is>
          <t>28/04</t>
        </is>
      </c>
      <c r="C2818" s="6" t="n">
        <v>6</v>
      </c>
      <c r="D2818" s="6" t="n">
        <v>0</v>
      </c>
      <c r="E2818" s="10">
        <f>IF(D2818=1, IF(OR(C2818&lt;10, C2818&gt;=15),1,0), IF(OR(C2818&lt;7, C2818&gt;=18),1,0))</f>
        <v/>
      </c>
      <c r="F2818" s="11" t="n">
        <v>1.306</v>
      </c>
      <c r="G2818" s="12">
        <f>0*8</f>
        <v/>
      </c>
      <c r="H2818" s="12">
        <f>F2818-G2818</f>
        <v/>
      </c>
      <c r="I2818" s="10">
        <f>IF(E2818=0,"Fora",IF(E2817=0,"Carg xar",IF(H2818&lt;0,IF(M2818&lt;0.9,"Carg FV","Stby"),IF(M2818&gt;P2818,"V2H",IF(M2818&lt;0.9,"Carg xar","Stby")))))</f>
        <v/>
      </c>
      <c r="J2818" s="12">
        <f>IF(OR(I2818="Carg FV",I2818="Carg xar"),MIN(IF(I2818="Carg FV",ABS(H2818),7.4),7.4,MAX(0,(0.9-M2818)*40)*0.95),0)</f>
        <v/>
      </c>
      <c r="K2818" s="12">
        <f>IF(I2818="V2H",MIN(MAX(0,H2818),7.4,MAX(0,(M2818-P2818)*40)*0.95),0)</f>
        <v/>
      </c>
      <c r="L2818" s="12">
        <f>IF(E2818=0,0,MAX(0,H2818-K2818))</f>
        <v/>
      </c>
      <c r="M2818" s="13">
        <f>M2817+J2817/40-IF(I2817="V2H",K2817/(0.95*40),0)-IF(E2818=0,IF(E2817=1,IF(D2818=1,30,40)*0.18/(2*40),0),0)-IF(E2818=1,IF(E2817=0,IF(D2818=1,30,40)*0.18/(2*40),0),0)</f>
        <v/>
      </c>
      <c r="N2818" s="14" t="n">
        <v>0.09</v>
      </c>
      <c r="O2818" s="15">
        <f>K2818*N2818</f>
        <v/>
      </c>
      <c r="P2818">
        <f>IF(E2818=0,0.3,IF(D2818=1,IF(C2818&gt;=Params!$B$13-3,IF(C2818&lt;Params!$B$13,Params!$B$20,0.3),0.3),IF(C2818&gt;=Params!$B$15-3,IF(C2818&lt;Params!$B$15,Params!$B$21,0.3),0.3)))</f>
        <v/>
      </c>
    </row>
    <row r="2819" ht="15" customHeight="1" s="1">
      <c r="A2819" s="9" t="n">
        <v>2816</v>
      </c>
      <c r="B2819" s="6" t="inlineStr">
        <is>
          <t>28/04</t>
        </is>
      </c>
      <c r="C2819" s="6" t="n">
        <v>7</v>
      </c>
      <c r="D2819" s="6" t="n">
        <v>0</v>
      </c>
      <c r="E2819" s="10">
        <f>IF(D2819=1, IF(OR(C2819&lt;10, C2819&gt;=15),1,0), IF(OR(C2819&lt;7, C2819&gt;=18),1,0))</f>
        <v/>
      </c>
      <c r="F2819" s="11" t="n">
        <v>1.602</v>
      </c>
      <c r="G2819" s="12">
        <f>0.08*8</f>
        <v/>
      </c>
      <c r="H2819" s="12">
        <f>F2819-G2819</f>
        <v/>
      </c>
      <c r="I2819" s="10">
        <f>IF(E2819=0,"Fora",IF(E2818=0,"Carg xar",IF(H2819&lt;0,IF(M2819&lt;0.9,"Carg FV","Stby"),IF(M2819&gt;P2819,"V2H",IF(M2819&lt;0.9,"Carg xar","Stby")))))</f>
        <v/>
      </c>
      <c r="J2819" s="12">
        <f>IF(OR(I2819="Carg FV",I2819="Carg xar"),MIN(IF(I2819="Carg FV",ABS(H2819),7.4),7.4,MAX(0,(0.9-M2819)*40)*0.95),0)</f>
        <v/>
      </c>
      <c r="K2819" s="12">
        <f>IF(I2819="V2H",MIN(MAX(0,H2819),7.4,MAX(0,(M2819-P2819)*40)*0.95),0)</f>
        <v/>
      </c>
      <c r="L2819" s="12">
        <f>IF(E2819=0,0,MAX(0,H2819-K2819))</f>
        <v/>
      </c>
      <c r="M2819" s="13">
        <f>M2818+J2818/40-IF(I2818="V2H",K2818/(0.95*40),0)-IF(E2819=0,IF(E2818=1,IF(D2819=1,30,40)*0.18/(2*40),0),0)-IF(E2819=1,IF(E2818=0,IF(D2819=1,30,40)*0.18/(2*40),0),0)</f>
        <v/>
      </c>
      <c r="N2819" s="14" t="n">
        <v>0.09</v>
      </c>
      <c r="O2819" s="15">
        <f>K2819*N2819</f>
        <v/>
      </c>
      <c r="P2819">
        <f>IF(E2819=0,0.3,IF(D2819=1,IF(C2819&gt;=Params!$B$13-3,IF(C2819&lt;Params!$B$13,Params!$B$20,0.3),0.3),IF(C2819&gt;=Params!$B$15-3,IF(C2819&lt;Params!$B$15,Params!$B$21,0.3),0.3)))</f>
        <v/>
      </c>
    </row>
    <row r="2820" ht="15" customHeight="1" s="1">
      <c r="A2820" s="9" t="n">
        <v>2817</v>
      </c>
      <c r="B2820" s="6" t="inlineStr">
        <is>
          <t>28/04</t>
        </is>
      </c>
      <c r="C2820" s="6" t="n">
        <v>8</v>
      </c>
      <c r="D2820" s="6" t="n">
        <v>0</v>
      </c>
      <c r="E2820" s="10">
        <f>IF(D2820=1, IF(OR(C2820&lt;10, C2820&gt;=15),1,0), IF(OR(C2820&lt;7, C2820&gt;=18),1,0))</f>
        <v/>
      </c>
      <c r="F2820" s="11" t="n">
        <v>0.03</v>
      </c>
      <c r="G2820" s="12">
        <f>0.22*8</f>
        <v/>
      </c>
      <c r="H2820" s="12">
        <f>F2820-G2820</f>
        <v/>
      </c>
      <c r="I2820" s="10">
        <f>IF(E2820=0,"Fora",IF(E2819=0,"Carg xar",IF(H2820&lt;0,IF(M2820&lt;0.9,"Carg FV","Stby"),IF(M2820&gt;P2820,"V2H",IF(M2820&lt;0.9,"Carg xar","Stby")))))</f>
        <v/>
      </c>
      <c r="J2820" s="12">
        <f>IF(OR(I2820="Carg FV",I2820="Carg xar"),MIN(IF(I2820="Carg FV",ABS(H2820),7.4),7.4,MAX(0,(0.9-M2820)*40)*0.95),0)</f>
        <v/>
      </c>
      <c r="K2820" s="12">
        <f>IF(I2820="V2H",MIN(MAX(0,H2820),7.4,MAX(0,(M2820-P2820)*40)*0.95),0)</f>
        <v/>
      </c>
      <c r="L2820" s="12">
        <f>IF(E2820=0,0,MAX(0,H2820-K2820))</f>
        <v/>
      </c>
      <c r="M2820" s="13">
        <f>M2819+J2819/40-IF(I2819="V2H",K2819/(0.95*40),0)-IF(E2820=0,IF(E2819=1,IF(D2820=1,30,40)*0.18/(2*40),0),0)-IF(E2820=1,IF(E2819=0,IF(D2820=1,30,40)*0.18/(2*40),0),0)</f>
        <v/>
      </c>
      <c r="N2820" s="14" t="n">
        <v>0.15</v>
      </c>
      <c r="O2820" s="15">
        <f>K2820*N2820</f>
        <v/>
      </c>
      <c r="P2820">
        <f>IF(E2820=0,0.3,IF(D2820=1,IF(C2820&gt;=Params!$B$13-3,IF(C2820&lt;Params!$B$13,Params!$B$20,0.3),0.3),IF(C2820&gt;=Params!$B$15-3,IF(C2820&lt;Params!$B$15,Params!$B$21,0.3),0.3)))</f>
        <v/>
      </c>
    </row>
    <row r="2821" ht="15" customHeight="1" s="1">
      <c r="A2821" s="9" t="n">
        <v>2818</v>
      </c>
      <c r="B2821" s="6" t="inlineStr">
        <is>
          <t>28/04</t>
        </is>
      </c>
      <c r="C2821" s="6" t="n">
        <v>9</v>
      </c>
      <c r="D2821" s="6" t="n">
        <v>0</v>
      </c>
      <c r="E2821" s="10">
        <f>IF(D2821=1, IF(OR(C2821&lt;10, C2821&gt;=15),1,0), IF(OR(C2821&lt;7, C2821&gt;=18),1,0))</f>
        <v/>
      </c>
      <c r="F2821" s="11" t="n">
        <v>0</v>
      </c>
      <c r="G2821" s="12">
        <f>0.42*8</f>
        <v/>
      </c>
      <c r="H2821" s="12">
        <f>F2821-G2821</f>
        <v/>
      </c>
      <c r="I2821" s="10">
        <f>IF(E2821=0,"Fora",IF(E2820=0,"Carg xar",IF(H2821&lt;0,IF(M2821&lt;0.9,"Carg FV","Stby"),IF(M2821&gt;P2821,"V2H",IF(M2821&lt;0.9,"Carg xar","Stby")))))</f>
        <v/>
      </c>
      <c r="J2821" s="12">
        <f>IF(OR(I2821="Carg FV",I2821="Carg xar"),MIN(IF(I2821="Carg FV",ABS(H2821),7.4),7.4,MAX(0,(0.9-M2821)*40)*0.95),0)</f>
        <v/>
      </c>
      <c r="K2821" s="12">
        <f>IF(I2821="V2H",MIN(MAX(0,H2821),7.4,MAX(0,(M2821-P2821)*40)*0.95),0)</f>
        <v/>
      </c>
      <c r="L2821" s="12">
        <f>IF(E2821=0,0,MAX(0,H2821-K2821))</f>
        <v/>
      </c>
      <c r="M2821" s="13">
        <f>M2820+J2820/40-IF(I2820="V2H",K2820/(0.95*40),0)-IF(E2821=0,IF(E2820=1,IF(D2821=1,30,40)*0.18/(2*40),0),0)-IF(E2821=1,IF(E2820=0,IF(D2821=1,30,40)*0.18/(2*40),0),0)</f>
        <v/>
      </c>
      <c r="N2821" s="14" t="n">
        <v>0.15</v>
      </c>
      <c r="O2821" s="15">
        <f>K2821*N2821</f>
        <v/>
      </c>
      <c r="P2821">
        <f>IF(E2821=0,0.3,IF(D2821=1,IF(C2821&gt;=Params!$B$13-3,IF(C2821&lt;Params!$B$13,Params!$B$20,0.3),0.3),IF(C2821&gt;=Params!$B$15-3,IF(C2821&lt;Params!$B$15,Params!$B$21,0.3),0.3)))</f>
        <v/>
      </c>
    </row>
    <row r="2822" ht="15" customHeight="1" s="1">
      <c r="A2822" s="9" t="n">
        <v>2819</v>
      </c>
      <c r="B2822" s="6" t="inlineStr">
        <is>
          <t>28/04</t>
        </is>
      </c>
      <c r="C2822" s="6" t="n">
        <v>10</v>
      </c>
      <c r="D2822" s="6" t="n">
        <v>0</v>
      </c>
      <c r="E2822" s="10">
        <f>IF(D2822=1, IF(OR(C2822&lt;10, C2822&gt;=15),1,0), IF(OR(C2822&lt;7, C2822&gt;=18),1,0))</f>
        <v/>
      </c>
      <c r="F2822" s="11" t="n">
        <v>0</v>
      </c>
      <c r="G2822" s="12">
        <f>0.62*8</f>
        <v/>
      </c>
      <c r="H2822" s="12">
        <f>F2822-G2822</f>
        <v/>
      </c>
      <c r="I2822" s="10">
        <f>IF(E2822=0,"Fora",IF(E2821=0,"Carg xar",IF(H2822&lt;0,IF(M2822&lt;0.9,"Carg FV","Stby"),IF(M2822&gt;P2822,"V2H",IF(M2822&lt;0.9,"Carg xar","Stby")))))</f>
        <v/>
      </c>
      <c r="J2822" s="12">
        <f>IF(OR(I2822="Carg FV",I2822="Carg xar"),MIN(IF(I2822="Carg FV",ABS(H2822),7.4),7.4,MAX(0,(0.9-M2822)*40)*0.95),0)</f>
        <v/>
      </c>
      <c r="K2822" s="12">
        <f>IF(I2822="V2H",MIN(MAX(0,H2822),7.4,MAX(0,(M2822-P2822)*40)*0.95),0)</f>
        <v/>
      </c>
      <c r="L2822" s="12">
        <f>IF(E2822=0,0,MAX(0,H2822-K2822))</f>
        <v/>
      </c>
      <c r="M2822" s="13">
        <f>M2821+J2821/40-IF(I2821="V2H",K2821/(0.95*40),0)-IF(E2822=0,IF(E2821=1,IF(D2822=1,30,40)*0.18/(2*40),0),0)-IF(E2822=1,IF(E2821=0,IF(D2822=1,30,40)*0.18/(2*40),0),0)</f>
        <v/>
      </c>
      <c r="N2822" s="14" t="n">
        <v>0.2</v>
      </c>
      <c r="O2822" s="15">
        <f>K2822*N2822</f>
        <v/>
      </c>
      <c r="P2822">
        <f>IF(E2822=0,0.3,IF(D2822=1,IF(C2822&gt;=Params!$B$13-3,IF(C2822&lt;Params!$B$13,Params!$B$20,0.3),0.3),IF(C2822&gt;=Params!$B$15-3,IF(C2822&lt;Params!$B$15,Params!$B$21,0.3),0.3)))</f>
        <v/>
      </c>
    </row>
    <row r="2823" ht="15" customHeight="1" s="1">
      <c r="A2823" s="9" t="n">
        <v>2820</v>
      </c>
      <c r="B2823" s="6" t="inlineStr">
        <is>
          <t>28/04</t>
        </is>
      </c>
      <c r="C2823" s="6" t="n">
        <v>11</v>
      </c>
      <c r="D2823" s="6" t="n">
        <v>0</v>
      </c>
      <c r="E2823" s="10">
        <f>IF(D2823=1, IF(OR(C2823&lt;10, C2823&gt;=15),1,0), IF(OR(C2823&lt;7, C2823&gt;=18),1,0))</f>
        <v/>
      </c>
      <c r="F2823" s="11" t="n">
        <v>0</v>
      </c>
      <c r="G2823" s="12">
        <f>0.78*8</f>
        <v/>
      </c>
      <c r="H2823" s="12">
        <f>F2823-G2823</f>
        <v/>
      </c>
      <c r="I2823" s="10">
        <f>IF(E2823=0,"Fora",IF(E2822=0,"Carg xar",IF(H2823&lt;0,IF(M2823&lt;0.9,"Carg FV","Stby"),IF(M2823&gt;P2823,"V2H",IF(M2823&lt;0.9,"Carg xar","Stby")))))</f>
        <v/>
      </c>
      <c r="J2823" s="12">
        <f>IF(OR(I2823="Carg FV",I2823="Carg xar"),MIN(IF(I2823="Carg FV",ABS(H2823),7.4),7.4,MAX(0,(0.9-M2823)*40)*0.95),0)</f>
        <v/>
      </c>
      <c r="K2823" s="12">
        <f>IF(I2823="V2H",MIN(MAX(0,H2823),7.4,MAX(0,(M2823-P2823)*40)*0.95),0)</f>
        <v/>
      </c>
      <c r="L2823" s="12">
        <f>IF(E2823=0,0,MAX(0,H2823-K2823))</f>
        <v/>
      </c>
      <c r="M2823" s="13">
        <f>M2822+J2822/40-IF(I2822="V2H",K2822/(0.95*40),0)-IF(E2823=0,IF(E2822=1,IF(D2823=1,30,40)*0.18/(2*40),0),0)-IF(E2823=1,IF(E2822=0,IF(D2823=1,30,40)*0.18/(2*40),0),0)</f>
        <v/>
      </c>
      <c r="N2823" s="14" t="n">
        <v>0.2</v>
      </c>
      <c r="O2823" s="15">
        <f>K2823*N2823</f>
        <v/>
      </c>
      <c r="P2823">
        <f>IF(E2823=0,0.3,IF(D2823=1,IF(C2823&gt;=Params!$B$13-3,IF(C2823&lt;Params!$B$13,Params!$B$20,0.3),0.3),IF(C2823&gt;=Params!$B$15-3,IF(C2823&lt;Params!$B$15,Params!$B$21,0.3),0.3)))</f>
        <v/>
      </c>
    </row>
    <row r="2824" ht="15" customHeight="1" s="1">
      <c r="A2824" s="9" t="n">
        <v>2821</v>
      </c>
      <c r="B2824" s="6" t="inlineStr">
        <is>
          <t>28/04</t>
        </is>
      </c>
      <c r="C2824" s="6" t="n">
        <v>12</v>
      </c>
      <c r="D2824" s="6" t="n">
        <v>0</v>
      </c>
      <c r="E2824" s="10">
        <f>IF(D2824=1, IF(OR(C2824&lt;10, C2824&gt;=15),1,0), IF(OR(C2824&lt;7, C2824&gt;=18),1,0))</f>
        <v/>
      </c>
      <c r="F2824" s="11" t="n">
        <v>0</v>
      </c>
      <c r="G2824" s="12">
        <f>0.85*8</f>
        <v/>
      </c>
      <c r="H2824" s="12">
        <f>F2824-G2824</f>
        <v/>
      </c>
      <c r="I2824" s="10">
        <f>IF(E2824=0,"Fora",IF(E2823=0,"Carg xar",IF(H2824&lt;0,IF(M2824&lt;0.9,"Carg FV","Stby"),IF(M2824&gt;P2824,"V2H",IF(M2824&lt;0.9,"Carg xar","Stby")))))</f>
        <v/>
      </c>
      <c r="J2824" s="12">
        <f>IF(OR(I2824="Carg FV",I2824="Carg xar"),MIN(IF(I2824="Carg FV",ABS(H2824),7.4),7.4,MAX(0,(0.9-M2824)*40)*0.95),0)</f>
        <v/>
      </c>
      <c r="K2824" s="12">
        <f>IF(I2824="V2H",MIN(MAX(0,H2824),7.4,MAX(0,(M2824-P2824)*40)*0.95),0)</f>
        <v/>
      </c>
      <c r="L2824" s="12">
        <f>IF(E2824=0,0,MAX(0,H2824-K2824))</f>
        <v/>
      </c>
      <c r="M2824" s="13">
        <f>M2823+J2823/40-IF(I2823="V2H",K2823/(0.95*40),0)-IF(E2824=0,IF(E2823=1,IF(D2824=1,30,40)*0.18/(2*40),0),0)-IF(E2824=1,IF(E2823=0,IF(D2824=1,30,40)*0.18/(2*40),0),0)</f>
        <v/>
      </c>
      <c r="N2824" s="14" t="n">
        <v>0.2</v>
      </c>
      <c r="O2824" s="15">
        <f>K2824*N2824</f>
        <v/>
      </c>
      <c r="P2824">
        <f>IF(E2824=0,0.3,IF(D2824=1,IF(C2824&gt;=Params!$B$13-3,IF(C2824&lt;Params!$B$13,Params!$B$20,0.3),0.3),IF(C2824&gt;=Params!$B$15-3,IF(C2824&lt;Params!$B$15,Params!$B$21,0.3),0.3)))</f>
        <v/>
      </c>
    </row>
    <row r="2825" ht="15" customHeight="1" s="1">
      <c r="A2825" s="9" t="n">
        <v>2822</v>
      </c>
      <c r="B2825" s="6" t="inlineStr">
        <is>
          <t>28/04</t>
        </is>
      </c>
      <c r="C2825" s="6" t="n">
        <v>13</v>
      </c>
      <c r="D2825" s="6" t="n">
        <v>0</v>
      </c>
      <c r="E2825" s="10">
        <f>IF(D2825=1, IF(OR(C2825&lt;10, C2825&gt;=15),1,0), IF(OR(C2825&lt;7, C2825&gt;=18),1,0))</f>
        <v/>
      </c>
      <c r="F2825" s="11" t="n">
        <v>0</v>
      </c>
      <c r="G2825" s="12">
        <f>0.82*8</f>
        <v/>
      </c>
      <c r="H2825" s="12">
        <f>F2825-G2825</f>
        <v/>
      </c>
      <c r="I2825" s="10">
        <f>IF(E2825=0,"Fora",IF(E2824=0,"Carg xar",IF(H2825&lt;0,IF(M2825&lt;0.9,"Carg FV","Stby"),IF(M2825&gt;P2825,"V2H",IF(M2825&lt;0.9,"Carg xar","Stby")))))</f>
        <v/>
      </c>
      <c r="J2825" s="12">
        <f>IF(OR(I2825="Carg FV",I2825="Carg xar"),MIN(IF(I2825="Carg FV",ABS(H2825),7.4),7.4,MAX(0,(0.9-M2825)*40)*0.95),0)</f>
        <v/>
      </c>
      <c r="K2825" s="12">
        <f>IF(I2825="V2H",MIN(MAX(0,H2825),7.4,MAX(0,(M2825-P2825)*40)*0.95),0)</f>
        <v/>
      </c>
      <c r="L2825" s="12">
        <f>IF(E2825=0,0,MAX(0,H2825-K2825))</f>
        <v/>
      </c>
      <c r="M2825" s="13">
        <f>M2824+J2824/40-IF(I2824="V2H",K2824/(0.95*40),0)-IF(E2825=0,IF(E2824=1,IF(D2825=1,30,40)*0.18/(2*40),0),0)-IF(E2825=1,IF(E2824=0,IF(D2825=1,30,40)*0.18/(2*40),0),0)</f>
        <v/>
      </c>
      <c r="N2825" s="14" t="n">
        <v>0.2</v>
      </c>
      <c r="O2825" s="15">
        <f>K2825*N2825</f>
        <v/>
      </c>
      <c r="P2825">
        <f>IF(E2825=0,0.3,IF(D2825=1,IF(C2825&gt;=Params!$B$13-3,IF(C2825&lt;Params!$B$13,Params!$B$20,0.3),0.3),IF(C2825&gt;=Params!$B$15-3,IF(C2825&lt;Params!$B$15,Params!$B$21,0.3),0.3)))</f>
        <v/>
      </c>
    </row>
    <row r="2826" ht="15" customHeight="1" s="1">
      <c r="A2826" s="9" t="n">
        <v>2823</v>
      </c>
      <c r="B2826" s="6" t="inlineStr">
        <is>
          <t>28/04</t>
        </is>
      </c>
      <c r="C2826" s="6" t="n">
        <v>14</v>
      </c>
      <c r="D2826" s="6" t="n">
        <v>0</v>
      </c>
      <c r="E2826" s="10">
        <f>IF(D2826=1, IF(OR(C2826&lt;10, C2826&gt;=15),1,0), IF(OR(C2826&lt;7, C2826&gt;=18),1,0))</f>
        <v/>
      </c>
      <c r="F2826" s="11" t="n">
        <v>0</v>
      </c>
      <c r="G2826" s="12">
        <f>0.72*8</f>
        <v/>
      </c>
      <c r="H2826" s="12">
        <f>F2826-G2826</f>
        <v/>
      </c>
      <c r="I2826" s="10">
        <f>IF(E2826=0,"Fora",IF(E2825=0,"Carg xar",IF(H2826&lt;0,IF(M2826&lt;0.9,"Carg FV","Stby"),IF(M2826&gt;P2826,"V2H",IF(M2826&lt;0.9,"Carg xar","Stby")))))</f>
        <v/>
      </c>
      <c r="J2826" s="12">
        <f>IF(OR(I2826="Carg FV",I2826="Carg xar"),MIN(IF(I2826="Carg FV",ABS(H2826),7.4),7.4,MAX(0,(0.9-M2826)*40)*0.95),0)</f>
        <v/>
      </c>
      <c r="K2826" s="12">
        <f>IF(I2826="V2H",MIN(MAX(0,H2826),7.4,MAX(0,(M2826-P2826)*40)*0.95),0)</f>
        <v/>
      </c>
      <c r="L2826" s="12">
        <f>IF(E2826=0,0,MAX(0,H2826-K2826))</f>
        <v/>
      </c>
      <c r="M2826" s="13">
        <f>M2825+J2825/40-IF(I2825="V2H",K2825/(0.95*40),0)-IF(E2826=0,IF(E2825=1,IF(D2826=1,30,40)*0.18/(2*40),0),0)-IF(E2826=1,IF(E2825=0,IF(D2826=1,30,40)*0.18/(2*40),0),0)</f>
        <v/>
      </c>
      <c r="N2826" s="14" t="n">
        <v>0.15</v>
      </c>
      <c r="O2826" s="15">
        <f>K2826*N2826</f>
        <v/>
      </c>
      <c r="P2826">
        <f>IF(E2826=0,0.3,IF(D2826=1,IF(C2826&gt;=Params!$B$13-3,IF(C2826&lt;Params!$B$13,Params!$B$20,0.3),0.3),IF(C2826&gt;=Params!$B$15-3,IF(C2826&lt;Params!$B$15,Params!$B$21,0.3),0.3)))</f>
        <v/>
      </c>
    </row>
    <row r="2827" ht="15" customHeight="1" s="1">
      <c r="A2827" s="9" t="n">
        <v>2824</v>
      </c>
      <c r="B2827" s="6" t="inlineStr">
        <is>
          <t>28/04</t>
        </is>
      </c>
      <c r="C2827" s="6" t="n">
        <v>15</v>
      </c>
      <c r="D2827" s="6" t="n">
        <v>0</v>
      </c>
      <c r="E2827" s="10">
        <f>IF(D2827=1, IF(OR(C2827&lt;10, C2827&gt;=15),1,0), IF(OR(C2827&lt;7, C2827&gt;=18),1,0))</f>
        <v/>
      </c>
      <c r="F2827" s="11" t="n">
        <v>0</v>
      </c>
      <c r="G2827" s="12">
        <f>0.55*8</f>
        <v/>
      </c>
      <c r="H2827" s="12">
        <f>F2827-G2827</f>
        <v/>
      </c>
      <c r="I2827" s="10">
        <f>IF(E2827=0,"Fora",IF(E2826=0,"Carg xar",IF(H2827&lt;0,IF(M2827&lt;0.9,"Carg FV","Stby"),IF(M2827&gt;P2827,"V2H",IF(M2827&lt;0.9,"Carg xar","Stby")))))</f>
        <v/>
      </c>
      <c r="J2827" s="12">
        <f>IF(OR(I2827="Carg FV",I2827="Carg xar"),MIN(IF(I2827="Carg FV",ABS(H2827),7.4),7.4,MAX(0,(0.9-M2827)*40)*0.95),0)</f>
        <v/>
      </c>
      <c r="K2827" s="12">
        <f>IF(I2827="V2H",MIN(MAX(0,H2827),7.4,MAX(0,(M2827-P2827)*40)*0.95),0)</f>
        <v/>
      </c>
      <c r="L2827" s="12">
        <f>IF(E2827=0,0,MAX(0,H2827-K2827))</f>
        <v/>
      </c>
      <c r="M2827" s="13">
        <f>M2826+J2826/40-IF(I2826="V2H",K2826/(0.95*40),0)-IF(E2827=0,IF(E2826=1,IF(D2827=1,30,40)*0.18/(2*40),0),0)-IF(E2827=1,IF(E2826=0,IF(D2827=1,30,40)*0.18/(2*40),0),0)</f>
        <v/>
      </c>
      <c r="N2827" s="14" t="n">
        <v>0.15</v>
      </c>
      <c r="O2827" s="15">
        <f>K2827*N2827</f>
        <v/>
      </c>
      <c r="P2827">
        <f>IF(E2827=0,0.3,IF(D2827=1,IF(C2827&gt;=Params!$B$13-3,IF(C2827&lt;Params!$B$13,Params!$B$20,0.3),0.3),IF(C2827&gt;=Params!$B$15-3,IF(C2827&lt;Params!$B$15,Params!$B$21,0.3),0.3)))</f>
        <v/>
      </c>
    </row>
    <row r="2828" ht="15" customHeight="1" s="1">
      <c r="A2828" s="9" t="n">
        <v>2825</v>
      </c>
      <c r="B2828" s="6" t="inlineStr">
        <is>
          <t>28/04</t>
        </is>
      </c>
      <c r="C2828" s="6" t="n">
        <v>16</v>
      </c>
      <c r="D2828" s="6" t="n">
        <v>0</v>
      </c>
      <c r="E2828" s="10">
        <f>IF(D2828=1, IF(OR(C2828&lt;10, C2828&gt;=15),1,0), IF(OR(C2828&lt;7, C2828&gt;=18),1,0))</f>
        <v/>
      </c>
      <c r="F2828" s="11" t="n">
        <v>0</v>
      </c>
      <c r="G2828" s="12">
        <f>0.35*8</f>
        <v/>
      </c>
      <c r="H2828" s="12">
        <f>F2828-G2828</f>
        <v/>
      </c>
      <c r="I2828" s="10">
        <f>IF(E2828=0,"Fora",IF(E2827=0,"Carg xar",IF(H2828&lt;0,IF(M2828&lt;0.9,"Carg FV","Stby"),IF(M2828&gt;P2828,"V2H",IF(M2828&lt;0.9,"Carg xar","Stby")))))</f>
        <v/>
      </c>
      <c r="J2828" s="12">
        <f>IF(OR(I2828="Carg FV",I2828="Carg xar"),MIN(IF(I2828="Carg FV",ABS(H2828),7.4),7.4,MAX(0,(0.9-M2828)*40)*0.95),0)</f>
        <v/>
      </c>
      <c r="K2828" s="12">
        <f>IF(I2828="V2H",MIN(MAX(0,H2828),7.4,MAX(0,(M2828-P2828)*40)*0.95),0)</f>
        <v/>
      </c>
      <c r="L2828" s="12">
        <f>IF(E2828=0,0,MAX(0,H2828-K2828))</f>
        <v/>
      </c>
      <c r="M2828" s="13">
        <f>M2827+J2827/40-IF(I2827="V2H",K2827/(0.95*40),0)-IF(E2828=0,IF(E2827=1,IF(D2828=1,30,40)*0.18/(2*40),0),0)-IF(E2828=1,IF(E2827=0,IF(D2828=1,30,40)*0.18/(2*40),0),0)</f>
        <v/>
      </c>
      <c r="N2828" s="14" t="n">
        <v>0.15</v>
      </c>
      <c r="O2828" s="15">
        <f>K2828*N2828</f>
        <v/>
      </c>
      <c r="P2828">
        <f>IF(E2828=0,0.3,IF(D2828=1,IF(C2828&gt;=Params!$B$13-3,IF(C2828&lt;Params!$B$13,Params!$B$20,0.3),0.3),IF(C2828&gt;=Params!$B$15-3,IF(C2828&lt;Params!$B$15,Params!$B$21,0.3),0.3)))</f>
        <v/>
      </c>
    </row>
    <row r="2829" ht="15" customHeight="1" s="1">
      <c r="A2829" s="9" t="n">
        <v>2826</v>
      </c>
      <c r="B2829" s="6" t="inlineStr">
        <is>
          <t>28/04</t>
        </is>
      </c>
      <c r="C2829" s="6" t="n">
        <v>17</v>
      </c>
      <c r="D2829" s="6" t="n">
        <v>0</v>
      </c>
      <c r="E2829" s="10">
        <f>IF(D2829=1, IF(OR(C2829&lt;10, C2829&gt;=15),1,0), IF(OR(C2829&lt;7, C2829&gt;=18),1,0))</f>
        <v/>
      </c>
      <c r="F2829" s="11" t="n">
        <v>0</v>
      </c>
      <c r="G2829" s="12">
        <f>0.15*8</f>
        <v/>
      </c>
      <c r="H2829" s="12">
        <f>F2829-G2829</f>
        <v/>
      </c>
      <c r="I2829" s="10">
        <f>IF(E2829=0,"Fora",IF(E2828=0,"Carg xar",IF(H2829&lt;0,IF(M2829&lt;0.9,"Carg FV","Stby"),IF(M2829&gt;P2829,"V2H",IF(M2829&lt;0.9,"Carg xar","Stby")))))</f>
        <v/>
      </c>
      <c r="J2829" s="12">
        <f>IF(OR(I2829="Carg FV",I2829="Carg xar"),MIN(IF(I2829="Carg FV",ABS(H2829),7.4),7.4,MAX(0,(0.9-M2829)*40)*0.95),0)</f>
        <v/>
      </c>
      <c r="K2829" s="12">
        <f>IF(I2829="V2H",MIN(MAX(0,H2829),7.4,MAX(0,(M2829-P2829)*40)*0.95),0)</f>
        <v/>
      </c>
      <c r="L2829" s="12">
        <f>IF(E2829=0,0,MAX(0,H2829-K2829))</f>
        <v/>
      </c>
      <c r="M2829" s="13">
        <f>M2828+J2828/40-IF(I2828="V2H",K2828/(0.95*40),0)-IF(E2829=0,IF(E2828=1,IF(D2829=1,30,40)*0.18/(2*40),0),0)-IF(E2829=1,IF(E2828=0,IF(D2829=1,30,40)*0.18/(2*40),0),0)</f>
        <v/>
      </c>
      <c r="N2829" s="14" t="n">
        <v>0.15</v>
      </c>
      <c r="O2829" s="15">
        <f>K2829*N2829</f>
        <v/>
      </c>
      <c r="P2829">
        <f>IF(E2829=0,0.3,IF(D2829=1,IF(C2829&gt;=Params!$B$13-3,IF(C2829&lt;Params!$B$13,Params!$B$20,0.3),0.3),IF(C2829&gt;=Params!$B$15-3,IF(C2829&lt;Params!$B$15,Params!$B$21,0.3),0.3)))</f>
        <v/>
      </c>
    </row>
    <row r="2830" ht="15" customHeight="1" s="1">
      <c r="A2830" s="9" t="n">
        <v>2827</v>
      </c>
      <c r="B2830" s="6" t="inlineStr">
        <is>
          <t>28/04</t>
        </is>
      </c>
      <c r="C2830" s="6" t="n">
        <v>18</v>
      </c>
      <c r="D2830" s="6" t="n">
        <v>0</v>
      </c>
      <c r="E2830" s="10">
        <f>IF(D2830=1, IF(OR(C2830&lt;10, C2830&gt;=15),1,0), IF(OR(C2830&lt;7, C2830&gt;=18),1,0))</f>
        <v/>
      </c>
      <c r="F2830" s="11" t="n">
        <v>0</v>
      </c>
      <c r="G2830" s="12">
        <f>0.03*8</f>
        <v/>
      </c>
      <c r="H2830" s="12">
        <f>F2830-G2830</f>
        <v/>
      </c>
      <c r="I2830" s="10">
        <f>IF(E2830=0,"Fora",IF(E2829=0,"Carg xar",IF(H2830&lt;0,IF(M2830&lt;0.9,"Carg FV","Stby"),IF(M2830&gt;P2830,"V2H",IF(M2830&lt;0.9,"Carg xar","Stby")))))</f>
        <v/>
      </c>
      <c r="J2830" s="12">
        <f>IF(OR(I2830="Carg FV",I2830="Carg xar"),MIN(IF(I2830="Carg FV",ABS(H2830),7.4),7.4,MAX(0,(0.9-M2830)*40)*0.95),0)</f>
        <v/>
      </c>
      <c r="K2830" s="12">
        <f>IF(I2830="V2H",MIN(MAX(0,H2830),7.4,MAX(0,(M2830-P2830)*40)*0.95),0)</f>
        <v/>
      </c>
      <c r="L2830" s="12">
        <f>IF(E2830=0,0,MAX(0,H2830-K2830))</f>
        <v/>
      </c>
      <c r="M2830" s="13">
        <f>M2829+J2829/40-IF(I2829="V2H",K2829/(0.95*40),0)-IF(E2830=0,IF(E2829=1,IF(D2830=1,30,40)*0.18/(2*40),0),0)-IF(E2830=1,IF(E2829=0,IF(D2830=1,30,40)*0.18/(2*40),0),0)</f>
        <v/>
      </c>
      <c r="N2830" s="14" t="n">
        <v>0.2</v>
      </c>
      <c r="O2830" s="15">
        <f>K2830*N2830</f>
        <v/>
      </c>
      <c r="P2830">
        <f>IF(E2830=0,0.3,IF(D2830=1,IF(C2830&gt;=Params!$B$13-3,IF(C2830&lt;Params!$B$13,Params!$B$20,0.3),0.3),IF(C2830&gt;=Params!$B$15-3,IF(C2830&lt;Params!$B$15,Params!$B$21,0.3),0.3)))</f>
        <v/>
      </c>
    </row>
    <row r="2831" ht="15" customHeight="1" s="1">
      <c r="A2831" s="9" t="n">
        <v>2828</v>
      </c>
      <c r="B2831" s="6" t="inlineStr">
        <is>
          <t>28/04</t>
        </is>
      </c>
      <c r="C2831" s="6" t="n">
        <v>19</v>
      </c>
      <c r="D2831" s="6" t="n">
        <v>0</v>
      </c>
      <c r="E2831" s="10">
        <f>IF(D2831=1, IF(OR(C2831&lt;10, C2831&gt;=15),1,0), IF(OR(C2831&lt;7, C2831&gt;=18),1,0))</f>
        <v/>
      </c>
      <c r="F2831" s="11" t="n">
        <v>0</v>
      </c>
      <c r="G2831" s="12">
        <f>0*8</f>
        <v/>
      </c>
      <c r="H2831" s="12">
        <f>F2831-G2831</f>
        <v/>
      </c>
      <c r="I2831" s="10">
        <f>IF(E2831=0,"Fora",IF(E2830=0,"Carg xar",IF(H2831&lt;0,IF(M2831&lt;0.9,"Carg FV","Stby"),IF(M2831&gt;P2831,"V2H",IF(M2831&lt;0.9,"Carg xar","Stby")))))</f>
        <v/>
      </c>
      <c r="J2831" s="12">
        <f>IF(OR(I2831="Carg FV",I2831="Carg xar"),MIN(IF(I2831="Carg FV",ABS(H2831),7.4),7.4,MAX(0,(0.9-M2831)*40)*0.95),0)</f>
        <v/>
      </c>
      <c r="K2831" s="12">
        <f>IF(I2831="V2H",MIN(MAX(0,H2831),7.4,MAX(0,(M2831-P2831)*40)*0.95),0)</f>
        <v/>
      </c>
      <c r="L2831" s="12">
        <f>IF(E2831=0,0,MAX(0,H2831-K2831))</f>
        <v/>
      </c>
      <c r="M2831" s="13">
        <f>M2830+J2830/40-IF(I2830="V2H",K2830/(0.95*40),0)-IF(E2831=0,IF(E2830=1,IF(D2831=1,30,40)*0.18/(2*40),0),0)-IF(E2831=1,IF(E2830=0,IF(D2831=1,30,40)*0.18/(2*40),0),0)</f>
        <v/>
      </c>
      <c r="N2831" s="14" t="n">
        <v>0.2</v>
      </c>
      <c r="O2831" s="15">
        <f>K2831*N2831</f>
        <v/>
      </c>
      <c r="P2831">
        <f>IF(E2831=0,0.3,IF(D2831=1,IF(C2831&gt;=Params!$B$13-3,IF(C2831&lt;Params!$B$13,Params!$B$20,0.3),0.3),IF(C2831&gt;=Params!$B$15-3,IF(C2831&lt;Params!$B$15,Params!$B$21,0.3),0.3)))</f>
        <v/>
      </c>
    </row>
    <row r="2832" ht="15" customHeight="1" s="1">
      <c r="A2832" s="9" t="n">
        <v>2829</v>
      </c>
      <c r="B2832" s="6" t="inlineStr">
        <is>
          <t>28/04</t>
        </is>
      </c>
      <c r="C2832" s="6" t="n">
        <v>20</v>
      </c>
      <c r="D2832" s="6" t="n">
        <v>0</v>
      </c>
      <c r="E2832" s="10">
        <f>IF(D2832=1, IF(OR(C2832&lt;10, C2832&gt;=15),1,0), IF(OR(C2832&lt;7, C2832&gt;=18),1,0))</f>
        <v/>
      </c>
      <c r="F2832" s="11" t="n">
        <v>0</v>
      </c>
      <c r="G2832" s="12">
        <f>0*8</f>
        <v/>
      </c>
      <c r="H2832" s="12">
        <f>F2832-G2832</f>
        <v/>
      </c>
      <c r="I2832" s="10">
        <f>IF(E2832=0,"Fora",IF(E2831=0,"Carg xar",IF(H2832&lt;0,IF(M2832&lt;0.9,"Carg FV","Stby"),IF(M2832&gt;P2832,"V2H",IF(M2832&lt;0.9,"Carg xar","Stby")))))</f>
        <v/>
      </c>
      <c r="J2832" s="12">
        <f>IF(OR(I2832="Carg FV",I2832="Carg xar"),MIN(IF(I2832="Carg FV",ABS(H2832),7.4),7.4,MAX(0,(0.9-M2832)*40)*0.95),0)</f>
        <v/>
      </c>
      <c r="K2832" s="12">
        <f>IF(I2832="V2H",MIN(MAX(0,H2832),7.4,MAX(0,(M2832-P2832)*40)*0.95),0)</f>
        <v/>
      </c>
      <c r="L2832" s="12">
        <f>IF(E2832=0,0,MAX(0,H2832-K2832))</f>
        <v/>
      </c>
      <c r="M2832" s="13">
        <f>M2831+J2831/40-IF(I2831="V2H",K2831/(0.95*40),0)-IF(E2832=0,IF(E2831=1,IF(D2832=1,30,40)*0.18/(2*40),0),0)-IF(E2832=1,IF(E2831=0,IF(D2832=1,30,40)*0.18/(2*40),0),0)</f>
        <v/>
      </c>
      <c r="N2832" s="14" t="n">
        <v>0.2</v>
      </c>
      <c r="O2832" s="15">
        <f>K2832*N2832</f>
        <v/>
      </c>
      <c r="P2832">
        <f>IF(E2832=0,0.3,IF(D2832=1,IF(C2832&gt;=Params!$B$13-3,IF(C2832&lt;Params!$B$13,Params!$B$20,0.3),0.3),IF(C2832&gt;=Params!$B$15-3,IF(C2832&lt;Params!$B$15,Params!$B$21,0.3),0.3)))</f>
        <v/>
      </c>
    </row>
    <row r="2833" ht="15" customHeight="1" s="1">
      <c r="A2833" s="9" t="n">
        <v>2830</v>
      </c>
      <c r="B2833" s="6" t="inlineStr">
        <is>
          <t>28/04</t>
        </is>
      </c>
      <c r="C2833" s="6" t="n">
        <v>21</v>
      </c>
      <c r="D2833" s="6" t="n">
        <v>0</v>
      </c>
      <c r="E2833" s="10">
        <f>IF(D2833=1, IF(OR(C2833&lt;10, C2833&gt;=15),1,0), IF(OR(C2833&lt;7, C2833&gt;=18),1,0))</f>
        <v/>
      </c>
      <c r="F2833" s="11" t="n">
        <v>0</v>
      </c>
      <c r="G2833" s="12">
        <f>0*8</f>
        <v/>
      </c>
      <c r="H2833" s="12">
        <f>F2833-G2833</f>
        <v/>
      </c>
      <c r="I2833" s="10">
        <f>IF(E2833=0,"Fora",IF(E2832=0,"Carg xar",IF(H2833&lt;0,IF(M2833&lt;0.9,"Carg FV","Stby"),IF(M2833&gt;P2833,"V2H",IF(M2833&lt;0.9,"Carg xar","Stby")))))</f>
        <v/>
      </c>
      <c r="J2833" s="12">
        <f>IF(OR(I2833="Carg FV",I2833="Carg xar"),MIN(IF(I2833="Carg FV",ABS(H2833),7.4),7.4,MAX(0,(0.9-M2833)*40)*0.95),0)</f>
        <v/>
      </c>
      <c r="K2833" s="12">
        <f>IF(I2833="V2H",MIN(MAX(0,H2833),7.4,MAX(0,(M2833-P2833)*40)*0.95),0)</f>
        <v/>
      </c>
      <c r="L2833" s="12">
        <f>IF(E2833=0,0,MAX(0,H2833-K2833))</f>
        <v/>
      </c>
      <c r="M2833" s="13">
        <f>M2832+J2832/40-IF(I2832="V2H",K2832/(0.95*40),0)-IF(E2833=0,IF(E2832=1,IF(D2833=1,30,40)*0.18/(2*40),0),0)-IF(E2833=1,IF(E2832=0,IF(D2833=1,30,40)*0.18/(2*40),0),0)</f>
        <v/>
      </c>
      <c r="N2833" s="14" t="n">
        <v>0.2</v>
      </c>
      <c r="O2833" s="15">
        <f>K2833*N2833</f>
        <v/>
      </c>
      <c r="P2833">
        <f>IF(E2833=0,0.3,IF(D2833=1,IF(C2833&gt;=Params!$B$13-3,IF(C2833&lt;Params!$B$13,Params!$B$20,0.3),0.3),IF(C2833&gt;=Params!$B$15-3,IF(C2833&lt;Params!$B$15,Params!$B$21,0.3),0.3)))</f>
        <v/>
      </c>
    </row>
    <row r="2834" ht="15" customHeight="1" s="1">
      <c r="A2834" s="9" t="n">
        <v>2831</v>
      </c>
      <c r="B2834" s="6" t="inlineStr">
        <is>
          <t>28/04</t>
        </is>
      </c>
      <c r="C2834" s="6" t="n">
        <v>22</v>
      </c>
      <c r="D2834" s="6" t="n">
        <v>0</v>
      </c>
      <c r="E2834" s="10">
        <f>IF(D2834=1, IF(OR(C2834&lt;10, C2834&gt;=15),1,0), IF(OR(C2834&lt;7, C2834&gt;=18),1,0))</f>
        <v/>
      </c>
      <c r="F2834" s="11" t="n">
        <v>0</v>
      </c>
      <c r="G2834" s="12">
        <f>0*8</f>
        <v/>
      </c>
      <c r="H2834" s="12">
        <f>F2834-G2834</f>
        <v/>
      </c>
      <c r="I2834" s="10">
        <f>IF(E2834=0,"Fora",IF(E2833=0,"Carg xar",IF(H2834&lt;0,IF(M2834&lt;0.9,"Carg FV","Stby"),IF(M2834&gt;P2834,"V2H",IF(M2834&lt;0.9,"Carg xar","Stby")))))</f>
        <v/>
      </c>
      <c r="J2834" s="12">
        <f>IF(OR(I2834="Carg FV",I2834="Carg xar"),MIN(IF(I2834="Carg FV",ABS(H2834),7.4),7.4,MAX(0,(0.9-M2834)*40)*0.95),0)</f>
        <v/>
      </c>
      <c r="K2834" s="12">
        <f>IF(I2834="V2H",MIN(MAX(0,H2834),7.4,MAX(0,(M2834-P2834)*40)*0.95),0)</f>
        <v/>
      </c>
      <c r="L2834" s="12">
        <f>IF(E2834=0,0,MAX(0,H2834-K2834))</f>
        <v/>
      </c>
      <c r="M2834" s="13">
        <f>M2833+J2833/40-IF(I2833="V2H",K2833/(0.95*40),0)-IF(E2834=0,IF(E2833=1,IF(D2834=1,30,40)*0.18/(2*40),0),0)-IF(E2834=1,IF(E2833=0,IF(D2834=1,30,40)*0.18/(2*40),0),0)</f>
        <v/>
      </c>
      <c r="N2834" s="14" t="n">
        <v>0.15</v>
      </c>
      <c r="O2834" s="15">
        <f>K2834*N2834</f>
        <v/>
      </c>
      <c r="P2834">
        <f>IF(E2834=0,0.3,IF(D2834=1,IF(C2834&gt;=Params!$B$13-3,IF(C2834&lt;Params!$B$13,Params!$B$20,0.3),0.3),IF(C2834&gt;=Params!$B$15-3,IF(C2834&lt;Params!$B$15,Params!$B$21,0.3),0.3)))</f>
        <v/>
      </c>
    </row>
    <row r="2835" ht="15" customHeight="1" s="1">
      <c r="A2835" s="9" t="n">
        <v>2832</v>
      </c>
      <c r="B2835" s="6" t="inlineStr">
        <is>
          <t>28/04</t>
        </is>
      </c>
      <c r="C2835" s="6" t="n">
        <v>23</v>
      </c>
      <c r="D2835" s="6" t="n">
        <v>0</v>
      </c>
      <c r="E2835" s="10">
        <f>IF(D2835=1, IF(OR(C2835&lt;10, C2835&gt;=15),1,0), IF(OR(C2835&lt;7, C2835&gt;=18),1,0))</f>
        <v/>
      </c>
      <c r="F2835" s="11" t="n">
        <v>0</v>
      </c>
      <c r="G2835" s="12">
        <f>0*8</f>
        <v/>
      </c>
      <c r="H2835" s="12">
        <f>F2835-G2835</f>
        <v/>
      </c>
      <c r="I2835" s="10">
        <f>IF(E2835=0,"Fora",IF(E2834=0,"Carg xar",IF(H2835&lt;0,IF(M2835&lt;0.9,"Carg FV","Stby"),IF(M2835&gt;P2835,"V2H",IF(M2835&lt;0.9,"Carg xar","Stby")))))</f>
        <v/>
      </c>
      <c r="J2835" s="12">
        <f>IF(OR(I2835="Carg FV",I2835="Carg xar"),MIN(IF(I2835="Carg FV",ABS(H2835),7.4),7.4,MAX(0,(0.9-M2835)*40)*0.95),0)</f>
        <v/>
      </c>
      <c r="K2835" s="12">
        <f>IF(I2835="V2H",MIN(MAX(0,H2835),7.4,MAX(0,(M2835-P2835)*40)*0.95),0)</f>
        <v/>
      </c>
      <c r="L2835" s="12">
        <f>IF(E2835=0,0,MAX(0,H2835-K2835))</f>
        <v/>
      </c>
      <c r="M2835" s="13">
        <f>M2834+J2834/40-IF(I2834="V2H",K2834/(0.95*40),0)-IF(E2835=0,IF(E2834=1,IF(D2835=1,30,40)*0.18/(2*40),0),0)-IF(E2835=1,IF(E2834=0,IF(D2835=1,30,40)*0.18/(2*40),0),0)</f>
        <v/>
      </c>
      <c r="N2835" s="14" t="n">
        <v>0.15</v>
      </c>
      <c r="O2835" s="15">
        <f>K2835*N2835</f>
        <v/>
      </c>
      <c r="P2835">
        <f>IF(E2835=0,0.3,IF(D2835=1,IF(C2835&gt;=Params!$B$13-3,IF(C2835&lt;Params!$B$13,Params!$B$20,0.3),0.3),IF(C2835&gt;=Params!$B$15-3,IF(C2835&lt;Params!$B$15,Params!$B$21,0.3),0.3)))</f>
        <v/>
      </c>
    </row>
    <row r="2836" ht="15" customHeight="1" s="1">
      <c r="A2836" s="9" t="n">
        <v>2833</v>
      </c>
      <c r="B2836" s="6" t="inlineStr">
        <is>
          <t>29/04</t>
        </is>
      </c>
      <c r="C2836" s="6" t="n">
        <v>0</v>
      </c>
      <c r="D2836" s="6" t="n">
        <v>0</v>
      </c>
      <c r="E2836" s="10">
        <f>IF(D2836=1, IF(OR(C2836&lt;10, C2836&gt;=15),1,0), IF(OR(C2836&lt;7, C2836&gt;=18),1,0))</f>
        <v/>
      </c>
      <c r="F2836" s="11" t="n">
        <v>0</v>
      </c>
      <c r="G2836" s="12">
        <f>0*8</f>
        <v/>
      </c>
      <c r="H2836" s="12">
        <f>F2836-G2836</f>
        <v/>
      </c>
      <c r="I2836" s="10">
        <f>IF(E2836=0,"Fora",IF(E2835=0,"Carg xar",IF(H2836&lt;0,IF(M2836&lt;0.9,"Carg FV","Stby"),IF(M2836&gt;P2836,"V2H",IF(M2836&lt;0.9,"Carg xar","Stby")))))</f>
        <v/>
      </c>
      <c r="J2836" s="12">
        <f>IF(OR(I2836="Carg FV",I2836="Carg xar"),MIN(IF(I2836="Carg FV",ABS(H2836),7.4),7.4,MAX(0,(0.9-M2836)*40)*0.95),0)</f>
        <v/>
      </c>
      <c r="K2836" s="12">
        <f>IF(I2836="V2H",MIN(MAX(0,H2836),7.4,MAX(0,(M2836-P2836)*40)*0.95),0)</f>
        <v/>
      </c>
      <c r="L2836" s="12">
        <f>IF(E2836=0,0,MAX(0,H2836-K2836))</f>
        <v/>
      </c>
      <c r="M2836" s="13">
        <f>M2835+J2835/40-IF(I2835="V2H",K2835/(0.95*40),0)-IF(E2836=0,IF(E2835=1,IF(D2836=1,30,40)*0.18/(2*40),0),0)-IF(E2836=1,IF(E2835=0,IF(D2836=1,30,40)*0.18/(2*40),0),0)</f>
        <v/>
      </c>
      <c r="N2836" s="14" t="n">
        <v>0.09</v>
      </c>
      <c r="O2836" s="15">
        <f>K2836*N2836</f>
        <v/>
      </c>
      <c r="P2836">
        <f>IF(E2836=0,0.3,IF(D2836=1,IF(C2836&gt;=Params!$B$13-3,IF(C2836&lt;Params!$B$13,Params!$B$20,0.3),0.3),IF(C2836&gt;=Params!$B$15-3,IF(C2836&lt;Params!$B$15,Params!$B$21,0.3),0.3)))</f>
        <v/>
      </c>
    </row>
    <row r="2837" ht="15" customHeight="1" s="1">
      <c r="A2837" s="9" t="n">
        <v>2834</v>
      </c>
      <c r="B2837" s="6" t="inlineStr">
        <is>
          <t>29/04</t>
        </is>
      </c>
      <c r="C2837" s="6" t="n">
        <v>1</v>
      </c>
      <c r="D2837" s="6" t="n">
        <v>0</v>
      </c>
      <c r="E2837" s="10">
        <f>IF(D2837=1, IF(OR(C2837&lt;10, C2837&gt;=15),1,0), IF(OR(C2837&lt;7, C2837&gt;=18),1,0))</f>
        <v/>
      </c>
      <c r="F2837" s="11" t="n">
        <v>1.303</v>
      </c>
      <c r="G2837" s="12">
        <f>0*8</f>
        <v/>
      </c>
      <c r="H2837" s="12">
        <f>F2837-G2837</f>
        <v/>
      </c>
      <c r="I2837" s="10">
        <f>IF(E2837=0,"Fora",IF(E2836=0,"Carg xar",IF(H2837&lt;0,IF(M2837&lt;0.9,"Carg FV","Stby"),IF(M2837&gt;P2837,"V2H",IF(M2837&lt;0.9,"Carg xar","Stby")))))</f>
        <v/>
      </c>
      <c r="J2837" s="12">
        <f>IF(OR(I2837="Carg FV",I2837="Carg xar"),MIN(IF(I2837="Carg FV",ABS(H2837),7.4),7.4,MAX(0,(0.9-M2837)*40)*0.95),0)</f>
        <v/>
      </c>
      <c r="K2837" s="12">
        <f>IF(I2837="V2H",MIN(MAX(0,H2837),7.4,MAX(0,(M2837-P2837)*40)*0.95),0)</f>
        <v/>
      </c>
      <c r="L2837" s="12">
        <f>IF(E2837=0,0,MAX(0,H2837-K2837))</f>
        <v/>
      </c>
      <c r="M2837" s="13">
        <f>M2836+J2836/40-IF(I2836="V2H",K2836/(0.95*40),0)-IF(E2837=0,IF(E2836=1,IF(D2837=1,30,40)*0.18/(2*40),0),0)-IF(E2837=1,IF(E2836=0,IF(D2837=1,30,40)*0.18/(2*40),0),0)</f>
        <v/>
      </c>
      <c r="N2837" s="14" t="n">
        <v>0.09</v>
      </c>
      <c r="O2837" s="15">
        <f>K2837*N2837</f>
        <v/>
      </c>
      <c r="P2837">
        <f>IF(E2837=0,0.3,IF(D2837=1,IF(C2837&gt;=Params!$B$13-3,IF(C2837&lt;Params!$B$13,Params!$B$20,0.3),0.3),IF(C2837&gt;=Params!$B$15-3,IF(C2837&lt;Params!$B$15,Params!$B$21,0.3),0.3)))</f>
        <v/>
      </c>
    </row>
    <row r="2838" ht="15" customHeight="1" s="1">
      <c r="A2838" s="9" t="n">
        <v>2835</v>
      </c>
      <c r="B2838" s="6" t="inlineStr">
        <is>
          <t>29/04</t>
        </is>
      </c>
      <c r="C2838" s="6" t="n">
        <v>2</v>
      </c>
      <c r="D2838" s="6" t="n">
        <v>0</v>
      </c>
      <c r="E2838" s="10">
        <f>IF(D2838=1, IF(OR(C2838&lt;10, C2838&gt;=15),1,0), IF(OR(C2838&lt;7, C2838&gt;=18),1,0))</f>
        <v/>
      </c>
      <c r="F2838" s="11" t="n">
        <v>2.437</v>
      </c>
      <c r="G2838" s="12">
        <f>0*8</f>
        <v/>
      </c>
      <c r="H2838" s="12">
        <f>F2838-G2838</f>
        <v/>
      </c>
      <c r="I2838" s="10">
        <f>IF(E2838=0,"Fora",IF(E2837=0,"Carg xar",IF(H2838&lt;0,IF(M2838&lt;0.9,"Carg FV","Stby"),IF(M2838&gt;P2838,"V2H",IF(M2838&lt;0.9,"Carg xar","Stby")))))</f>
        <v/>
      </c>
      <c r="J2838" s="12">
        <f>IF(OR(I2838="Carg FV",I2838="Carg xar"),MIN(IF(I2838="Carg FV",ABS(H2838),7.4),7.4,MAX(0,(0.9-M2838)*40)*0.95),0)</f>
        <v/>
      </c>
      <c r="K2838" s="12">
        <f>IF(I2838="V2H",MIN(MAX(0,H2838),7.4,MAX(0,(M2838-P2838)*40)*0.95),0)</f>
        <v/>
      </c>
      <c r="L2838" s="12">
        <f>IF(E2838=0,0,MAX(0,H2838-K2838))</f>
        <v/>
      </c>
      <c r="M2838" s="13">
        <f>M2837+J2837/40-IF(I2837="V2H",K2837/(0.95*40),0)-IF(E2838=0,IF(E2837=1,IF(D2838=1,30,40)*0.18/(2*40),0),0)-IF(E2838=1,IF(E2837=0,IF(D2838=1,30,40)*0.18/(2*40),0),0)</f>
        <v/>
      </c>
      <c r="N2838" s="14" t="n">
        <v>0.09</v>
      </c>
      <c r="O2838" s="15">
        <f>K2838*N2838</f>
        <v/>
      </c>
      <c r="P2838">
        <f>IF(E2838=0,0.3,IF(D2838=1,IF(C2838&gt;=Params!$B$13-3,IF(C2838&lt;Params!$B$13,Params!$B$20,0.3),0.3),IF(C2838&gt;=Params!$B$15-3,IF(C2838&lt;Params!$B$15,Params!$B$21,0.3),0.3)))</f>
        <v/>
      </c>
    </row>
    <row r="2839" ht="15" customHeight="1" s="1">
      <c r="A2839" s="9" t="n">
        <v>2836</v>
      </c>
      <c r="B2839" s="6" t="inlineStr">
        <is>
          <t>29/04</t>
        </is>
      </c>
      <c r="C2839" s="6" t="n">
        <v>3</v>
      </c>
      <c r="D2839" s="6" t="n">
        <v>0</v>
      </c>
      <c r="E2839" s="10">
        <f>IF(D2839=1, IF(OR(C2839&lt;10, C2839&gt;=15),1,0), IF(OR(C2839&lt;7, C2839&gt;=18),1,0))</f>
        <v/>
      </c>
      <c r="F2839" s="11" t="n">
        <v>1.8</v>
      </c>
      <c r="G2839" s="12">
        <f>0*8</f>
        <v/>
      </c>
      <c r="H2839" s="12">
        <f>F2839-G2839</f>
        <v/>
      </c>
      <c r="I2839" s="10">
        <f>IF(E2839=0,"Fora",IF(E2838=0,"Carg xar",IF(H2839&lt;0,IF(M2839&lt;0.9,"Carg FV","Stby"),IF(M2839&gt;P2839,"V2H",IF(M2839&lt;0.9,"Carg xar","Stby")))))</f>
        <v/>
      </c>
      <c r="J2839" s="12">
        <f>IF(OR(I2839="Carg FV",I2839="Carg xar"),MIN(IF(I2839="Carg FV",ABS(H2839),7.4),7.4,MAX(0,(0.9-M2839)*40)*0.95),0)</f>
        <v/>
      </c>
      <c r="K2839" s="12">
        <f>IF(I2839="V2H",MIN(MAX(0,H2839),7.4,MAX(0,(M2839-P2839)*40)*0.95),0)</f>
        <v/>
      </c>
      <c r="L2839" s="12">
        <f>IF(E2839=0,0,MAX(0,H2839-K2839))</f>
        <v/>
      </c>
      <c r="M2839" s="13">
        <f>M2838+J2838/40-IF(I2838="V2H",K2838/(0.95*40),0)-IF(E2839=0,IF(E2838=1,IF(D2839=1,30,40)*0.18/(2*40),0),0)-IF(E2839=1,IF(E2838=0,IF(D2839=1,30,40)*0.18/(2*40),0),0)</f>
        <v/>
      </c>
      <c r="N2839" s="14" t="n">
        <v>0.09</v>
      </c>
      <c r="O2839" s="15">
        <f>K2839*N2839</f>
        <v/>
      </c>
      <c r="P2839">
        <f>IF(E2839=0,0.3,IF(D2839=1,IF(C2839&gt;=Params!$B$13-3,IF(C2839&lt;Params!$B$13,Params!$B$20,0.3),0.3),IF(C2839&gt;=Params!$B$15-3,IF(C2839&lt;Params!$B$15,Params!$B$21,0.3),0.3)))</f>
        <v/>
      </c>
    </row>
    <row r="2840" ht="15" customHeight="1" s="1">
      <c r="A2840" s="9" t="n">
        <v>2837</v>
      </c>
      <c r="B2840" s="6" t="inlineStr">
        <is>
          <t>29/04</t>
        </is>
      </c>
      <c r="C2840" s="6" t="n">
        <v>4</v>
      </c>
      <c r="D2840" s="6" t="n">
        <v>0</v>
      </c>
      <c r="E2840" s="10">
        <f>IF(D2840=1, IF(OR(C2840&lt;10, C2840&gt;=15),1,0), IF(OR(C2840&lt;7, C2840&gt;=18),1,0))</f>
        <v/>
      </c>
      <c r="F2840" s="11" t="n">
        <v>1.696</v>
      </c>
      <c r="G2840" s="12">
        <f>0*8</f>
        <v/>
      </c>
      <c r="H2840" s="12">
        <f>F2840-G2840</f>
        <v/>
      </c>
      <c r="I2840" s="10">
        <f>IF(E2840=0,"Fora",IF(E2839=0,"Carg xar",IF(H2840&lt;0,IF(M2840&lt;0.9,"Carg FV","Stby"),IF(M2840&gt;P2840,"V2H",IF(M2840&lt;0.9,"Carg xar","Stby")))))</f>
        <v/>
      </c>
      <c r="J2840" s="12">
        <f>IF(OR(I2840="Carg FV",I2840="Carg xar"),MIN(IF(I2840="Carg FV",ABS(H2840),7.4),7.4,MAX(0,(0.9-M2840)*40)*0.95),0)</f>
        <v/>
      </c>
      <c r="K2840" s="12">
        <f>IF(I2840="V2H",MIN(MAX(0,H2840),7.4,MAX(0,(M2840-P2840)*40)*0.95),0)</f>
        <v/>
      </c>
      <c r="L2840" s="12">
        <f>IF(E2840=0,0,MAX(0,H2840-K2840))</f>
        <v/>
      </c>
      <c r="M2840" s="13">
        <f>M2839+J2839/40-IF(I2839="V2H",K2839/(0.95*40),0)-IF(E2840=0,IF(E2839=1,IF(D2840=1,30,40)*0.18/(2*40),0),0)-IF(E2840=1,IF(E2839=0,IF(D2840=1,30,40)*0.18/(2*40),0),0)</f>
        <v/>
      </c>
      <c r="N2840" s="14" t="n">
        <v>0.09</v>
      </c>
      <c r="O2840" s="15">
        <f>K2840*N2840</f>
        <v/>
      </c>
      <c r="P2840">
        <f>IF(E2840=0,0.3,IF(D2840=1,IF(C2840&gt;=Params!$B$13-3,IF(C2840&lt;Params!$B$13,Params!$B$20,0.3),0.3),IF(C2840&gt;=Params!$B$15-3,IF(C2840&lt;Params!$B$15,Params!$B$21,0.3),0.3)))</f>
        <v/>
      </c>
    </row>
    <row r="2841" ht="15" customHeight="1" s="1">
      <c r="A2841" s="9" t="n">
        <v>2838</v>
      </c>
      <c r="B2841" s="6" t="inlineStr">
        <is>
          <t>29/04</t>
        </is>
      </c>
      <c r="C2841" s="6" t="n">
        <v>5</v>
      </c>
      <c r="D2841" s="6" t="n">
        <v>0</v>
      </c>
      <c r="E2841" s="10">
        <f>IF(D2841=1, IF(OR(C2841&lt;10, C2841&gt;=15),1,0), IF(OR(C2841&lt;7, C2841&gt;=18),1,0))</f>
        <v/>
      </c>
      <c r="F2841" s="11" t="n">
        <v>1.598</v>
      </c>
      <c r="G2841" s="12">
        <f>0*8</f>
        <v/>
      </c>
      <c r="H2841" s="12">
        <f>F2841-G2841</f>
        <v/>
      </c>
      <c r="I2841" s="10">
        <f>IF(E2841=0,"Fora",IF(E2840=0,"Carg xar",IF(H2841&lt;0,IF(M2841&lt;0.9,"Carg FV","Stby"),IF(M2841&gt;P2841,"V2H",IF(M2841&lt;0.9,"Carg xar","Stby")))))</f>
        <v/>
      </c>
      <c r="J2841" s="12">
        <f>IF(OR(I2841="Carg FV",I2841="Carg xar"),MIN(IF(I2841="Carg FV",ABS(H2841),7.4),7.4,MAX(0,(0.9-M2841)*40)*0.95),0)</f>
        <v/>
      </c>
      <c r="K2841" s="12">
        <f>IF(I2841="V2H",MIN(MAX(0,H2841),7.4,MAX(0,(M2841-P2841)*40)*0.95),0)</f>
        <v/>
      </c>
      <c r="L2841" s="12">
        <f>IF(E2841=0,0,MAX(0,H2841-K2841))</f>
        <v/>
      </c>
      <c r="M2841" s="13">
        <f>M2840+J2840/40-IF(I2840="V2H",K2840/(0.95*40),0)-IF(E2841=0,IF(E2840=1,IF(D2841=1,30,40)*0.18/(2*40),0),0)-IF(E2841=1,IF(E2840=0,IF(D2841=1,30,40)*0.18/(2*40),0),0)</f>
        <v/>
      </c>
      <c r="N2841" s="14" t="n">
        <v>0.09</v>
      </c>
      <c r="O2841" s="15">
        <f>K2841*N2841</f>
        <v/>
      </c>
      <c r="P2841">
        <f>IF(E2841=0,0.3,IF(D2841=1,IF(C2841&gt;=Params!$B$13-3,IF(C2841&lt;Params!$B$13,Params!$B$20,0.3),0.3),IF(C2841&gt;=Params!$B$15-3,IF(C2841&lt;Params!$B$15,Params!$B$21,0.3),0.3)))</f>
        <v/>
      </c>
    </row>
    <row r="2842" ht="15" customHeight="1" s="1">
      <c r="A2842" s="9" t="n">
        <v>2839</v>
      </c>
      <c r="B2842" s="6" t="inlineStr">
        <is>
          <t>29/04</t>
        </is>
      </c>
      <c r="C2842" s="6" t="n">
        <v>6</v>
      </c>
      <c r="D2842" s="6" t="n">
        <v>0</v>
      </c>
      <c r="E2842" s="10">
        <f>IF(D2842=1, IF(OR(C2842&lt;10, C2842&gt;=15),1,0), IF(OR(C2842&lt;7, C2842&gt;=18),1,0))</f>
        <v/>
      </c>
      <c r="F2842" s="11" t="n">
        <v>1.635</v>
      </c>
      <c r="G2842" s="12">
        <f>0*8</f>
        <v/>
      </c>
      <c r="H2842" s="12">
        <f>F2842-G2842</f>
        <v/>
      </c>
      <c r="I2842" s="10">
        <f>IF(E2842=0,"Fora",IF(E2841=0,"Carg xar",IF(H2842&lt;0,IF(M2842&lt;0.9,"Carg FV","Stby"),IF(M2842&gt;P2842,"V2H",IF(M2842&lt;0.9,"Carg xar","Stby")))))</f>
        <v/>
      </c>
      <c r="J2842" s="12">
        <f>IF(OR(I2842="Carg FV",I2842="Carg xar"),MIN(IF(I2842="Carg FV",ABS(H2842),7.4),7.4,MAX(0,(0.9-M2842)*40)*0.95),0)</f>
        <v/>
      </c>
      <c r="K2842" s="12">
        <f>IF(I2842="V2H",MIN(MAX(0,H2842),7.4,MAX(0,(M2842-P2842)*40)*0.95),0)</f>
        <v/>
      </c>
      <c r="L2842" s="12">
        <f>IF(E2842=0,0,MAX(0,H2842-K2842))</f>
        <v/>
      </c>
      <c r="M2842" s="13">
        <f>M2841+J2841/40-IF(I2841="V2H",K2841/(0.95*40),0)-IF(E2842=0,IF(E2841=1,IF(D2842=1,30,40)*0.18/(2*40),0),0)-IF(E2842=1,IF(E2841=0,IF(D2842=1,30,40)*0.18/(2*40),0),0)</f>
        <v/>
      </c>
      <c r="N2842" s="14" t="n">
        <v>0.09</v>
      </c>
      <c r="O2842" s="15">
        <f>K2842*N2842</f>
        <v/>
      </c>
      <c r="P2842">
        <f>IF(E2842=0,0.3,IF(D2842=1,IF(C2842&gt;=Params!$B$13-3,IF(C2842&lt;Params!$B$13,Params!$B$20,0.3),0.3),IF(C2842&gt;=Params!$B$15-3,IF(C2842&lt;Params!$B$15,Params!$B$21,0.3),0.3)))</f>
        <v/>
      </c>
    </row>
    <row r="2843" ht="15" customHeight="1" s="1">
      <c r="A2843" s="9" t="n">
        <v>2840</v>
      </c>
      <c r="B2843" s="6" t="inlineStr">
        <is>
          <t>29/04</t>
        </is>
      </c>
      <c r="C2843" s="6" t="n">
        <v>7</v>
      </c>
      <c r="D2843" s="6" t="n">
        <v>0</v>
      </c>
      <c r="E2843" s="10">
        <f>IF(D2843=1, IF(OR(C2843&lt;10, C2843&gt;=15),1,0), IF(OR(C2843&lt;7, C2843&gt;=18),1,0))</f>
        <v/>
      </c>
      <c r="F2843" s="11" t="n">
        <v>1.859</v>
      </c>
      <c r="G2843" s="12">
        <f>0.08*8</f>
        <v/>
      </c>
      <c r="H2843" s="12">
        <f>F2843-G2843</f>
        <v/>
      </c>
      <c r="I2843" s="10">
        <f>IF(E2843=0,"Fora",IF(E2842=0,"Carg xar",IF(H2843&lt;0,IF(M2843&lt;0.9,"Carg FV","Stby"),IF(M2843&gt;P2843,"V2H",IF(M2843&lt;0.9,"Carg xar","Stby")))))</f>
        <v/>
      </c>
      <c r="J2843" s="12">
        <f>IF(OR(I2843="Carg FV",I2843="Carg xar"),MIN(IF(I2843="Carg FV",ABS(H2843),7.4),7.4,MAX(0,(0.9-M2843)*40)*0.95),0)</f>
        <v/>
      </c>
      <c r="K2843" s="12">
        <f>IF(I2843="V2H",MIN(MAX(0,H2843),7.4,MAX(0,(M2843-P2843)*40)*0.95),0)</f>
        <v/>
      </c>
      <c r="L2843" s="12">
        <f>IF(E2843=0,0,MAX(0,H2843-K2843))</f>
        <v/>
      </c>
      <c r="M2843" s="13">
        <f>M2842+J2842/40-IF(I2842="V2H",K2842/(0.95*40),0)-IF(E2843=0,IF(E2842=1,IF(D2843=1,30,40)*0.18/(2*40),0),0)-IF(E2843=1,IF(E2842=0,IF(D2843=1,30,40)*0.18/(2*40),0),0)</f>
        <v/>
      </c>
      <c r="N2843" s="14" t="n">
        <v>0.09</v>
      </c>
      <c r="O2843" s="15">
        <f>K2843*N2843</f>
        <v/>
      </c>
      <c r="P2843">
        <f>IF(E2843=0,0.3,IF(D2843=1,IF(C2843&gt;=Params!$B$13-3,IF(C2843&lt;Params!$B$13,Params!$B$20,0.3),0.3),IF(C2843&gt;=Params!$B$15-3,IF(C2843&lt;Params!$B$15,Params!$B$21,0.3),0.3)))</f>
        <v/>
      </c>
    </row>
    <row r="2844" ht="15" customHeight="1" s="1">
      <c r="A2844" s="9" t="n">
        <v>2841</v>
      </c>
      <c r="B2844" s="6" t="inlineStr">
        <is>
          <t>29/04</t>
        </is>
      </c>
      <c r="C2844" s="6" t="n">
        <v>8</v>
      </c>
      <c r="D2844" s="6" t="n">
        <v>0</v>
      </c>
      <c r="E2844" s="10">
        <f>IF(D2844=1, IF(OR(C2844&lt;10, C2844&gt;=15),1,0), IF(OR(C2844&lt;7, C2844&gt;=18),1,0))</f>
        <v/>
      </c>
      <c r="F2844" s="11" t="n">
        <v>3.768</v>
      </c>
      <c r="G2844" s="12">
        <f>0.22*8</f>
        <v/>
      </c>
      <c r="H2844" s="12">
        <f>F2844-G2844</f>
        <v/>
      </c>
      <c r="I2844" s="10">
        <f>IF(E2844=0,"Fora",IF(E2843=0,"Carg xar",IF(H2844&lt;0,IF(M2844&lt;0.9,"Carg FV","Stby"),IF(M2844&gt;P2844,"V2H",IF(M2844&lt;0.9,"Carg xar","Stby")))))</f>
        <v/>
      </c>
      <c r="J2844" s="12">
        <f>IF(OR(I2844="Carg FV",I2844="Carg xar"),MIN(IF(I2844="Carg FV",ABS(H2844),7.4),7.4,MAX(0,(0.9-M2844)*40)*0.95),0)</f>
        <v/>
      </c>
      <c r="K2844" s="12">
        <f>IF(I2844="V2H",MIN(MAX(0,H2844),7.4,MAX(0,(M2844-P2844)*40)*0.95),0)</f>
        <v/>
      </c>
      <c r="L2844" s="12">
        <f>IF(E2844=0,0,MAX(0,H2844-K2844))</f>
        <v/>
      </c>
      <c r="M2844" s="13">
        <f>M2843+J2843/40-IF(I2843="V2H",K2843/(0.95*40),0)-IF(E2844=0,IF(E2843=1,IF(D2844=1,30,40)*0.18/(2*40),0),0)-IF(E2844=1,IF(E2843=0,IF(D2844=1,30,40)*0.18/(2*40),0),0)</f>
        <v/>
      </c>
      <c r="N2844" s="14" t="n">
        <v>0.15</v>
      </c>
      <c r="O2844" s="15">
        <f>K2844*N2844</f>
        <v/>
      </c>
      <c r="P2844">
        <f>IF(E2844=0,0.3,IF(D2844=1,IF(C2844&gt;=Params!$B$13-3,IF(C2844&lt;Params!$B$13,Params!$B$20,0.3),0.3),IF(C2844&gt;=Params!$B$15-3,IF(C2844&lt;Params!$B$15,Params!$B$21,0.3),0.3)))</f>
        <v/>
      </c>
    </row>
    <row r="2845" ht="15" customHeight="1" s="1">
      <c r="A2845" s="9" t="n">
        <v>2842</v>
      </c>
      <c r="B2845" s="6" t="inlineStr">
        <is>
          <t>29/04</t>
        </is>
      </c>
      <c r="C2845" s="6" t="n">
        <v>9</v>
      </c>
      <c r="D2845" s="6" t="n">
        <v>0</v>
      </c>
      <c r="E2845" s="10">
        <f>IF(D2845=1, IF(OR(C2845&lt;10, C2845&gt;=15),1,0), IF(OR(C2845&lt;7, C2845&gt;=18),1,0))</f>
        <v/>
      </c>
      <c r="F2845" s="11" t="n">
        <v>0</v>
      </c>
      <c r="G2845" s="12">
        <f>0.42*8</f>
        <v/>
      </c>
      <c r="H2845" s="12">
        <f>F2845-G2845</f>
        <v/>
      </c>
      <c r="I2845" s="10">
        <f>IF(E2845=0,"Fora",IF(E2844=0,"Carg xar",IF(H2845&lt;0,IF(M2845&lt;0.9,"Carg FV","Stby"),IF(M2845&gt;P2845,"V2H",IF(M2845&lt;0.9,"Carg xar","Stby")))))</f>
        <v/>
      </c>
      <c r="J2845" s="12">
        <f>IF(OR(I2845="Carg FV",I2845="Carg xar"),MIN(IF(I2845="Carg FV",ABS(H2845),7.4),7.4,MAX(0,(0.9-M2845)*40)*0.95),0)</f>
        <v/>
      </c>
      <c r="K2845" s="12">
        <f>IF(I2845="V2H",MIN(MAX(0,H2845),7.4,MAX(0,(M2845-P2845)*40)*0.95),0)</f>
        <v/>
      </c>
      <c r="L2845" s="12">
        <f>IF(E2845=0,0,MAX(0,H2845-K2845))</f>
        <v/>
      </c>
      <c r="M2845" s="13">
        <f>M2844+J2844/40-IF(I2844="V2H",K2844/(0.95*40),0)-IF(E2845=0,IF(E2844=1,IF(D2845=1,30,40)*0.18/(2*40),0),0)-IF(E2845=1,IF(E2844=0,IF(D2845=1,30,40)*0.18/(2*40),0),0)</f>
        <v/>
      </c>
      <c r="N2845" s="14" t="n">
        <v>0.15</v>
      </c>
      <c r="O2845" s="15">
        <f>K2845*N2845</f>
        <v/>
      </c>
      <c r="P2845">
        <f>IF(E2845=0,0.3,IF(D2845=1,IF(C2845&gt;=Params!$B$13-3,IF(C2845&lt;Params!$B$13,Params!$B$20,0.3),0.3),IF(C2845&gt;=Params!$B$15-3,IF(C2845&lt;Params!$B$15,Params!$B$21,0.3),0.3)))</f>
        <v/>
      </c>
    </row>
    <row r="2846" ht="15" customHeight="1" s="1">
      <c r="A2846" s="9" t="n">
        <v>2843</v>
      </c>
      <c r="B2846" s="6" t="inlineStr">
        <is>
          <t>29/04</t>
        </is>
      </c>
      <c r="C2846" s="6" t="n">
        <v>10</v>
      </c>
      <c r="D2846" s="6" t="n">
        <v>0</v>
      </c>
      <c r="E2846" s="10">
        <f>IF(D2846=1, IF(OR(C2846&lt;10, C2846&gt;=15),1,0), IF(OR(C2846&lt;7, C2846&gt;=18),1,0))</f>
        <v/>
      </c>
      <c r="F2846" s="11" t="n">
        <v>0</v>
      </c>
      <c r="G2846" s="12">
        <f>0.62*8</f>
        <v/>
      </c>
      <c r="H2846" s="12">
        <f>F2846-G2846</f>
        <v/>
      </c>
      <c r="I2846" s="10">
        <f>IF(E2846=0,"Fora",IF(E2845=0,"Carg xar",IF(H2846&lt;0,IF(M2846&lt;0.9,"Carg FV","Stby"),IF(M2846&gt;P2846,"V2H",IF(M2846&lt;0.9,"Carg xar","Stby")))))</f>
        <v/>
      </c>
      <c r="J2846" s="12">
        <f>IF(OR(I2846="Carg FV",I2846="Carg xar"),MIN(IF(I2846="Carg FV",ABS(H2846),7.4),7.4,MAX(0,(0.9-M2846)*40)*0.95),0)</f>
        <v/>
      </c>
      <c r="K2846" s="12">
        <f>IF(I2846="V2H",MIN(MAX(0,H2846),7.4,MAX(0,(M2846-P2846)*40)*0.95),0)</f>
        <v/>
      </c>
      <c r="L2846" s="12">
        <f>IF(E2846=0,0,MAX(0,H2846-K2846))</f>
        <v/>
      </c>
      <c r="M2846" s="13">
        <f>M2845+J2845/40-IF(I2845="V2H",K2845/(0.95*40),0)-IF(E2846=0,IF(E2845=1,IF(D2846=1,30,40)*0.18/(2*40),0),0)-IF(E2846=1,IF(E2845=0,IF(D2846=1,30,40)*0.18/(2*40),0),0)</f>
        <v/>
      </c>
      <c r="N2846" s="14" t="n">
        <v>0.2</v>
      </c>
      <c r="O2846" s="15">
        <f>K2846*N2846</f>
        <v/>
      </c>
      <c r="P2846">
        <f>IF(E2846=0,0.3,IF(D2846=1,IF(C2846&gt;=Params!$B$13-3,IF(C2846&lt;Params!$B$13,Params!$B$20,0.3),0.3),IF(C2846&gt;=Params!$B$15-3,IF(C2846&lt;Params!$B$15,Params!$B$21,0.3),0.3)))</f>
        <v/>
      </c>
    </row>
    <row r="2847" ht="15" customHeight="1" s="1">
      <c r="A2847" s="9" t="n">
        <v>2844</v>
      </c>
      <c r="B2847" s="6" t="inlineStr">
        <is>
          <t>29/04</t>
        </is>
      </c>
      <c r="C2847" s="6" t="n">
        <v>11</v>
      </c>
      <c r="D2847" s="6" t="n">
        <v>0</v>
      </c>
      <c r="E2847" s="10">
        <f>IF(D2847=1, IF(OR(C2847&lt;10, C2847&gt;=15),1,0), IF(OR(C2847&lt;7, C2847&gt;=18),1,0))</f>
        <v/>
      </c>
      <c r="F2847" s="11" t="n">
        <v>0</v>
      </c>
      <c r="G2847" s="12">
        <f>0.78*8</f>
        <v/>
      </c>
      <c r="H2847" s="12">
        <f>F2847-G2847</f>
        <v/>
      </c>
      <c r="I2847" s="10">
        <f>IF(E2847=0,"Fora",IF(E2846=0,"Carg xar",IF(H2847&lt;0,IF(M2847&lt;0.9,"Carg FV","Stby"),IF(M2847&gt;P2847,"V2H",IF(M2847&lt;0.9,"Carg xar","Stby")))))</f>
        <v/>
      </c>
      <c r="J2847" s="12">
        <f>IF(OR(I2847="Carg FV",I2847="Carg xar"),MIN(IF(I2847="Carg FV",ABS(H2847),7.4),7.4,MAX(0,(0.9-M2847)*40)*0.95),0)</f>
        <v/>
      </c>
      <c r="K2847" s="12">
        <f>IF(I2847="V2H",MIN(MAX(0,H2847),7.4,MAX(0,(M2847-P2847)*40)*0.95),0)</f>
        <v/>
      </c>
      <c r="L2847" s="12">
        <f>IF(E2847=0,0,MAX(0,H2847-K2847))</f>
        <v/>
      </c>
      <c r="M2847" s="13">
        <f>M2846+J2846/40-IF(I2846="V2H",K2846/(0.95*40),0)-IF(E2847=0,IF(E2846=1,IF(D2847=1,30,40)*0.18/(2*40),0),0)-IF(E2847=1,IF(E2846=0,IF(D2847=1,30,40)*0.18/(2*40),0),0)</f>
        <v/>
      </c>
      <c r="N2847" s="14" t="n">
        <v>0.2</v>
      </c>
      <c r="O2847" s="15">
        <f>K2847*N2847</f>
        <v/>
      </c>
      <c r="P2847">
        <f>IF(E2847=0,0.3,IF(D2847=1,IF(C2847&gt;=Params!$B$13-3,IF(C2847&lt;Params!$B$13,Params!$B$20,0.3),0.3),IF(C2847&gt;=Params!$B$15-3,IF(C2847&lt;Params!$B$15,Params!$B$21,0.3),0.3)))</f>
        <v/>
      </c>
    </row>
    <row r="2848" ht="15" customHeight="1" s="1">
      <c r="A2848" s="9" t="n">
        <v>2845</v>
      </c>
      <c r="B2848" s="6" t="inlineStr">
        <is>
          <t>29/04</t>
        </is>
      </c>
      <c r="C2848" s="6" t="n">
        <v>12</v>
      </c>
      <c r="D2848" s="6" t="n">
        <v>0</v>
      </c>
      <c r="E2848" s="10">
        <f>IF(D2848=1, IF(OR(C2848&lt;10, C2848&gt;=15),1,0), IF(OR(C2848&lt;7, C2848&gt;=18),1,0))</f>
        <v/>
      </c>
      <c r="F2848" s="11" t="n">
        <v>0</v>
      </c>
      <c r="G2848" s="12">
        <f>0.85*8</f>
        <v/>
      </c>
      <c r="H2848" s="12">
        <f>F2848-G2848</f>
        <v/>
      </c>
      <c r="I2848" s="10">
        <f>IF(E2848=0,"Fora",IF(E2847=0,"Carg xar",IF(H2848&lt;0,IF(M2848&lt;0.9,"Carg FV","Stby"),IF(M2848&gt;P2848,"V2H",IF(M2848&lt;0.9,"Carg xar","Stby")))))</f>
        <v/>
      </c>
      <c r="J2848" s="12">
        <f>IF(OR(I2848="Carg FV",I2848="Carg xar"),MIN(IF(I2848="Carg FV",ABS(H2848),7.4),7.4,MAX(0,(0.9-M2848)*40)*0.95),0)</f>
        <v/>
      </c>
      <c r="K2848" s="12">
        <f>IF(I2848="V2H",MIN(MAX(0,H2848),7.4,MAX(0,(M2848-P2848)*40)*0.95),0)</f>
        <v/>
      </c>
      <c r="L2848" s="12">
        <f>IF(E2848=0,0,MAX(0,H2848-K2848))</f>
        <v/>
      </c>
      <c r="M2848" s="13">
        <f>M2847+J2847/40-IF(I2847="V2H",K2847/(0.95*40),0)-IF(E2848=0,IF(E2847=1,IF(D2848=1,30,40)*0.18/(2*40),0),0)-IF(E2848=1,IF(E2847=0,IF(D2848=1,30,40)*0.18/(2*40),0),0)</f>
        <v/>
      </c>
      <c r="N2848" s="14" t="n">
        <v>0.2</v>
      </c>
      <c r="O2848" s="15">
        <f>K2848*N2848</f>
        <v/>
      </c>
      <c r="P2848">
        <f>IF(E2848=0,0.3,IF(D2848=1,IF(C2848&gt;=Params!$B$13-3,IF(C2848&lt;Params!$B$13,Params!$B$20,0.3),0.3),IF(C2848&gt;=Params!$B$15-3,IF(C2848&lt;Params!$B$15,Params!$B$21,0.3),0.3)))</f>
        <v/>
      </c>
    </row>
    <row r="2849" ht="15" customHeight="1" s="1">
      <c r="A2849" s="9" t="n">
        <v>2846</v>
      </c>
      <c r="B2849" s="6" t="inlineStr">
        <is>
          <t>29/04</t>
        </is>
      </c>
      <c r="C2849" s="6" t="n">
        <v>13</v>
      </c>
      <c r="D2849" s="6" t="n">
        <v>0</v>
      </c>
      <c r="E2849" s="10">
        <f>IF(D2849=1, IF(OR(C2849&lt;10, C2849&gt;=15),1,0), IF(OR(C2849&lt;7, C2849&gt;=18),1,0))</f>
        <v/>
      </c>
      <c r="F2849" s="11" t="n">
        <v>0</v>
      </c>
      <c r="G2849" s="12">
        <f>0.82*8</f>
        <v/>
      </c>
      <c r="H2849" s="12">
        <f>F2849-G2849</f>
        <v/>
      </c>
      <c r="I2849" s="10">
        <f>IF(E2849=0,"Fora",IF(E2848=0,"Carg xar",IF(H2849&lt;0,IF(M2849&lt;0.9,"Carg FV","Stby"),IF(M2849&gt;P2849,"V2H",IF(M2849&lt;0.9,"Carg xar","Stby")))))</f>
        <v/>
      </c>
      <c r="J2849" s="12">
        <f>IF(OR(I2849="Carg FV",I2849="Carg xar"),MIN(IF(I2849="Carg FV",ABS(H2849),7.4),7.4,MAX(0,(0.9-M2849)*40)*0.95),0)</f>
        <v/>
      </c>
      <c r="K2849" s="12">
        <f>IF(I2849="V2H",MIN(MAX(0,H2849),7.4,MAX(0,(M2849-P2849)*40)*0.95),0)</f>
        <v/>
      </c>
      <c r="L2849" s="12">
        <f>IF(E2849=0,0,MAX(0,H2849-K2849))</f>
        <v/>
      </c>
      <c r="M2849" s="13">
        <f>M2848+J2848/40-IF(I2848="V2H",K2848/(0.95*40),0)-IF(E2849=0,IF(E2848=1,IF(D2849=1,30,40)*0.18/(2*40),0),0)-IF(E2849=1,IF(E2848=0,IF(D2849=1,30,40)*0.18/(2*40),0),0)</f>
        <v/>
      </c>
      <c r="N2849" s="14" t="n">
        <v>0.2</v>
      </c>
      <c r="O2849" s="15">
        <f>K2849*N2849</f>
        <v/>
      </c>
      <c r="P2849">
        <f>IF(E2849=0,0.3,IF(D2849=1,IF(C2849&gt;=Params!$B$13-3,IF(C2849&lt;Params!$B$13,Params!$B$20,0.3),0.3),IF(C2849&gt;=Params!$B$15-3,IF(C2849&lt;Params!$B$15,Params!$B$21,0.3),0.3)))</f>
        <v/>
      </c>
    </row>
    <row r="2850" ht="15" customHeight="1" s="1">
      <c r="A2850" s="9" t="n">
        <v>2847</v>
      </c>
      <c r="B2850" s="6" t="inlineStr">
        <is>
          <t>29/04</t>
        </is>
      </c>
      <c r="C2850" s="6" t="n">
        <v>14</v>
      </c>
      <c r="D2850" s="6" t="n">
        <v>0</v>
      </c>
      <c r="E2850" s="10">
        <f>IF(D2850=1, IF(OR(C2850&lt;10, C2850&gt;=15),1,0), IF(OR(C2850&lt;7, C2850&gt;=18),1,0))</f>
        <v/>
      </c>
      <c r="F2850" s="11" t="n">
        <v>0</v>
      </c>
      <c r="G2850" s="12">
        <f>0.72*8</f>
        <v/>
      </c>
      <c r="H2850" s="12">
        <f>F2850-G2850</f>
        <v/>
      </c>
      <c r="I2850" s="10">
        <f>IF(E2850=0,"Fora",IF(E2849=0,"Carg xar",IF(H2850&lt;0,IF(M2850&lt;0.9,"Carg FV","Stby"),IF(M2850&gt;P2850,"V2H",IF(M2850&lt;0.9,"Carg xar","Stby")))))</f>
        <v/>
      </c>
      <c r="J2850" s="12">
        <f>IF(OR(I2850="Carg FV",I2850="Carg xar"),MIN(IF(I2850="Carg FV",ABS(H2850),7.4),7.4,MAX(0,(0.9-M2850)*40)*0.95),0)</f>
        <v/>
      </c>
      <c r="K2850" s="12">
        <f>IF(I2850="V2H",MIN(MAX(0,H2850),7.4,MAX(0,(M2850-P2850)*40)*0.95),0)</f>
        <v/>
      </c>
      <c r="L2850" s="12">
        <f>IF(E2850=0,0,MAX(0,H2850-K2850))</f>
        <v/>
      </c>
      <c r="M2850" s="13">
        <f>M2849+J2849/40-IF(I2849="V2H",K2849/(0.95*40),0)-IF(E2850=0,IF(E2849=1,IF(D2850=1,30,40)*0.18/(2*40),0),0)-IF(E2850=1,IF(E2849=0,IF(D2850=1,30,40)*0.18/(2*40),0),0)</f>
        <v/>
      </c>
      <c r="N2850" s="14" t="n">
        <v>0.15</v>
      </c>
      <c r="O2850" s="15">
        <f>K2850*N2850</f>
        <v/>
      </c>
      <c r="P2850">
        <f>IF(E2850=0,0.3,IF(D2850=1,IF(C2850&gt;=Params!$B$13-3,IF(C2850&lt;Params!$B$13,Params!$B$20,0.3),0.3),IF(C2850&gt;=Params!$B$15-3,IF(C2850&lt;Params!$B$15,Params!$B$21,0.3),0.3)))</f>
        <v/>
      </c>
    </row>
    <row r="2851" ht="15" customHeight="1" s="1">
      <c r="A2851" s="9" t="n">
        <v>2848</v>
      </c>
      <c r="B2851" s="6" t="inlineStr">
        <is>
          <t>29/04</t>
        </is>
      </c>
      <c r="C2851" s="6" t="n">
        <v>15</v>
      </c>
      <c r="D2851" s="6" t="n">
        <v>0</v>
      </c>
      <c r="E2851" s="10">
        <f>IF(D2851=1, IF(OR(C2851&lt;10, C2851&gt;=15),1,0), IF(OR(C2851&lt;7, C2851&gt;=18),1,0))</f>
        <v/>
      </c>
      <c r="F2851" s="11" t="n">
        <v>2.231</v>
      </c>
      <c r="G2851" s="12">
        <f>0.55*8</f>
        <v/>
      </c>
      <c r="H2851" s="12">
        <f>F2851-G2851</f>
        <v/>
      </c>
      <c r="I2851" s="10">
        <f>IF(E2851=0,"Fora",IF(E2850=0,"Carg xar",IF(H2851&lt;0,IF(M2851&lt;0.9,"Carg FV","Stby"),IF(M2851&gt;P2851,"V2H",IF(M2851&lt;0.9,"Carg xar","Stby")))))</f>
        <v/>
      </c>
      <c r="J2851" s="12">
        <f>IF(OR(I2851="Carg FV",I2851="Carg xar"),MIN(IF(I2851="Carg FV",ABS(H2851),7.4),7.4,MAX(0,(0.9-M2851)*40)*0.95),0)</f>
        <v/>
      </c>
      <c r="K2851" s="12">
        <f>IF(I2851="V2H",MIN(MAX(0,H2851),7.4,MAX(0,(M2851-P2851)*40)*0.95),0)</f>
        <v/>
      </c>
      <c r="L2851" s="12">
        <f>IF(E2851=0,0,MAX(0,H2851-K2851))</f>
        <v/>
      </c>
      <c r="M2851" s="13">
        <f>M2850+J2850/40-IF(I2850="V2H",K2850/(0.95*40),0)-IF(E2851=0,IF(E2850=1,IF(D2851=1,30,40)*0.18/(2*40),0),0)-IF(E2851=1,IF(E2850=0,IF(D2851=1,30,40)*0.18/(2*40),0),0)</f>
        <v/>
      </c>
      <c r="N2851" s="14" t="n">
        <v>0.15</v>
      </c>
      <c r="O2851" s="15">
        <f>K2851*N2851</f>
        <v/>
      </c>
      <c r="P2851">
        <f>IF(E2851=0,0.3,IF(D2851=1,IF(C2851&gt;=Params!$B$13-3,IF(C2851&lt;Params!$B$13,Params!$B$20,0.3),0.3),IF(C2851&gt;=Params!$B$15-3,IF(C2851&lt;Params!$B$15,Params!$B$21,0.3),0.3)))</f>
        <v/>
      </c>
    </row>
    <row r="2852" ht="15" customHeight="1" s="1">
      <c r="A2852" s="9" t="n">
        <v>2849</v>
      </c>
      <c r="B2852" s="6" t="inlineStr">
        <is>
          <t>29/04</t>
        </is>
      </c>
      <c r="C2852" s="6" t="n">
        <v>16</v>
      </c>
      <c r="D2852" s="6" t="n">
        <v>0</v>
      </c>
      <c r="E2852" s="10">
        <f>IF(D2852=1, IF(OR(C2852&lt;10, C2852&gt;=15),1,0), IF(OR(C2852&lt;7, C2852&gt;=18),1,0))</f>
        <v/>
      </c>
      <c r="F2852" s="11" t="n">
        <v>2.655</v>
      </c>
      <c r="G2852" s="12">
        <f>0.35*8</f>
        <v/>
      </c>
      <c r="H2852" s="12">
        <f>F2852-G2852</f>
        <v/>
      </c>
      <c r="I2852" s="10">
        <f>IF(E2852=0,"Fora",IF(E2851=0,"Carg xar",IF(H2852&lt;0,IF(M2852&lt;0.9,"Carg FV","Stby"),IF(M2852&gt;P2852,"V2H",IF(M2852&lt;0.9,"Carg xar","Stby")))))</f>
        <v/>
      </c>
      <c r="J2852" s="12">
        <f>IF(OR(I2852="Carg FV",I2852="Carg xar"),MIN(IF(I2852="Carg FV",ABS(H2852),7.4),7.4,MAX(0,(0.9-M2852)*40)*0.95),0)</f>
        <v/>
      </c>
      <c r="K2852" s="12">
        <f>IF(I2852="V2H",MIN(MAX(0,H2852),7.4,MAX(0,(M2852-P2852)*40)*0.95),0)</f>
        <v/>
      </c>
      <c r="L2852" s="12">
        <f>IF(E2852=0,0,MAX(0,H2852-K2852))</f>
        <v/>
      </c>
      <c r="M2852" s="13">
        <f>M2851+J2851/40-IF(I2851="V2H",K2851/(0.95*40),0)-IF(E2852=0,IF(E2851=1,IF(D2852=1,30,40)*0.18/(2*40),0),0)-IF(E2852=1,IF(E2851=0,IF(D2852=1,30,40)*0.18/(2*40),0),0)</f>
        <v/>
      </c>
      <c r="N2852" s="14" t="n">
        <v>0.15</v>
      </c>
      <c r="O2852" s="15">
        <f>K2852*N2852</f>
        <v/>
      </c>
      <c r="P2852">
        <f>IF(E2852=0,0.3,IF(D2852=1,IF(C2852&gt;=Params!$B$13-3,IF(C2852&lt;Params!$B$13,Params!$B$20,0.3),0.3),IF(C2852&gt;=Params!$B$15-3,IF(C2852&lt;Params!$B$15,Params!$B$21,0.3),0.3)))</f>
        <v/>
      </c>
    </row>
    <row r="2853" ht="15" customHeight="1" s="1">
      <c r="A2853" s="9" t="n">
        <v>2850</v>
      </c>
      <c r="B2853" s="6" t="inlineStr">
        <is>
          <t>29/04</t>
        </is>
      </c>
      <c r="C2853" s="6" t="n">
        <v>17</v>
      </c>
      <c r="D2853" s="6" t="n">
        <v>0</v>
      </c>
      <c r="E2853" s="10">
        <f>IF(D2853=1, IF(OR(C2853&lt;10, C2853&gt;=15),1,0), IF(OR(C2853&lt;7, C2853&gt;=18),1,0))</f>
        <v/>
      </c>
      <c r="F2853" s="11" t="n">
        <v>0.018</v>
      </c>
      <c r="G2853" s="12">
        <f>0.15*8</f>
        <v/>
      </c>
      <c r="H2853" s="12">
        <f>F2853-G2853</f>
        <v/>
      </c>
      <c r="I2853" s="10">
        <f>IF(E2853=0,"Fora",IF(E2852=0,"Carg xar",IF(H2853&lt;0,IF(M2853&lt;0.9,"Carg FV","Stby"),IF(M2853&gt;P2853,"V2H",IF(M2853&lt;0.9,"Carg xar","Stby")))))</f>
        <v/>
      </c>
      <c r="J2853" s="12">
        <f>IF(OR(I2853="Carg FV",I2853="Carg xar"),MIN(IF(I2853="Carg FV",ABS(H2853),7.4),7.4,MAX(0,(0.9-M2853)*40)*0.95),0)</f>
        <v/>
      </c>
      <c r="K2853" s="12">
        <f>IF(I2853="V2H",MIN(MAX(0,H2853),7.4,MAX(0,(M2853-P2853)*40)*0.95),0)</f>
        <v/>
      </c>
      <c r="L2853" s="12">
        <f>IF(E2853=0,0,MAX(0,H2853-K2853))</f>
        <v/>
      </c>
      <c r="M2853" s="13">
        <f>M2852+J2852/40-IF(I2852="V2H",K2852/(0.95*40),0)-IF(E2853=0,IF(E2852=1,IF(D2853=1,30,40)*0.18/(2*40),0),0)-IF(E2853=1,IF(E2852=0,IF(D2853=1,30,40)*0.18/(2*40),0),0)</f>
        <v/>
      </c>
      <c r="N2853" s="14" t="n">
        <v>0.15</v>
      </c>
      <c r="O2853" s="15">
        <f>K2853*N2853</f>
        <v/>
      </c>
      <c r="P2853">
        <f>IF(E2853=0,0.3,IF(D2853=1,IF(C2853&gt;=Params!$B$13-3,IF(C2853&lt;Params!$B$13,Params!$B$20,0.3),0.3),IF(C2853&gt;=Params!$B$15-3,IF(C2853&lt;Params!$B$15,Params!$B$21,0.3),0.3)))</f>
        <v/>
      </c>
    </row>
    <row r="2854" ht="15" customHeight="1" s="1">
      <c r="A2854" s="9" t="n">
        <v>2851</v>
      </c>
      <c r="B2854" s="6" t="inlineStr">
        <is>
          <t>29/04</t>
        </is>
      </c>
      <c r="C2854" s="6" t="n">
        <v>18</v>
      </c>
      <c r="D2854" s="6" t="n">
        <v>0</v>
      </c>
      <c r="E2854" s="10">
        <f>IF(D2854=1, IF(OR(C2854&lt;10, C2854&gt;=15),1,0), IF(OR(C2854&lt;7, C2854&gt;=18),1,0))</f>
        <v/>
      </c>
      <c r="F2854" s="11" t="n">
        <v>0</v>
      </c>
      <c r="G2854" s="12">
        <f>0.03*8</f>
        <v/>
      </c>
      <c r="H2854" s="12">
        <f>F2854-G2854</f>
        <v/>
      </c>
      <c r="I2854" s="10">
        <f>IF(E2854=0,"Fora",IF(E2853=0,"Carg xar",IF(H2854&lt;0,IF(M2854&lt;0.9,"Carg FV","Stby"),IF(M2854&gt;P2854,"V2H",IF(M2854&lt;0.9,"Carg xar","Stby")))))</f>
        <v/>
      </c>
      <c r="J2854" s="12">
        <f>IF(OR(I2854="Carg FV",I2854="Carg xar"),MIN(IF(I2854="Carg FV",ABS(H2854),7.4),7.4,MAX(0,(0.9-M2854)*40)*0.95),0)</f>
        <v/>
      </c>
      <c r="K2854" s="12">
        <f>IF(I2854="V2H",MIN(MAX(0,H2854),7.4,MAX(0,(M2854-P2854)*40)*0.95),0)</f>
        <v/>
      </c>
      <c r="L2854" s="12">
        <f>IF(E2854=0,0,MAX(0,H2854-K2854))</f>
        <v/>
      </c>
      <c r="M2854" s="13">
        <f>M2853+J2853/40-IF(I2853="V2H",K2853/(0.95*40),0)-IF(E2854=0,IF(E2853=1,IF(D2854=1,30,40)*0.18/(2*40),0),0)-IF(E2854=1,IF(E2853=0,IF(D2854=1,30,40)*0.18/(2*40),0),0)</f>
        <v/>
      </c>
      <c r="N2854" s="14" t="n">
        <v>0.2</v>
      </c>
      <c r="O2854" s="15">
        <f>K2854*N2854</f>
        <v/>
      </c>
      <c r="P2854">
        <f>IF(E2854=0,0.3,IF(D2854=1,IF(C2854&gt;=Params!$B$13-3,IF(C2854&lt;Params!$B$13,Params!$B$20,0.3),0.3),IF(C2854&gt;=Params!$B$15-3,IF(C2854&lt;Params!$B$15,Params!$B$21,0.3),0.3)))</f>
        <v/>
      </c>
    </row>
    <row r="2855" ht="15" customHeight="1" s="1">
      <c r="A2855" s="9" t="n">
        <v>2852</v>
      </c>
      <c r="B2855" s="6" t="inlineStr">
        <is>
          <t>29/04</t>
        </is>
      </c>
      <c r="C2855" s="6" t="n">
        <v>19</v>
      </c>
      <c r="D2855" s="6" t="n">
        <v>0</v>
      </c>
      <c r="E2855" s="10">
        <f>IF(D2855=1, IF(OR(C2855&lt;10, C2855&gt;=15),1,0), IF(OR(C2855&lt;7, C2855&gt;=18),1,0))</f>
        <v/>
      </c>
      <c r="F2855" s="11" t="n">
        <v>0.407</v>
      </c>
      <c r="G2855" s="12">
        <f>0*8</f>
        <v/>
      </c>
      <c r="H2855" s="12">
        <f>F2855-G2855</f>
        <v/>
      </c>
      <c r="I2855" s="10">
        <f>IF(E2855=0,"Fora",IF(E2854=0,"Carg xar",IF(H2855&lt;0,IF(M2855&lt;0.9,"Carg FV","Stby"),IF(M2855&gt;P2855,"V2H",IF(M2855&lt;0.9,"Carg xar","Stby")))))</f>
        <v/>
      </c>
      <c r="J2855" s="12">
        <f>IF(OR(I2855="Carg FV",I2855="Carg xar"),MIN(IF(I2855="Carg FV",ABS(H2855),7.4),7.4,MAX(0,(0.9-M2855)*40)*0.95),0)</f>
        <v/>
      </c>
      <c r="K2855" s="12">
        <f>IF(I2855="V2H",MIN(MAX(0,H2855),7.4,MAX(0,(M2855-P2855)*40)*0.95),0)</f>
        <v/>
      </c>
      <c r="L2855" s="12">
        <f>IF(E2855=0,0,MAX(0,H2855-K2855))</f>
        <v/>
      </c>
      <c r="M2855" s="13">
        <f>M2854+J2854/40-IF(I2854="V2H",K2854/(0.95*40),0)-IF(E2855=0,IF(E2854=1,IF(D2855=1,30,40)*0.18/(2*40),0),0)-IF(E2855=1,IF(E2854=0,IF(D2855=1,30,40)*0.18/(2*40),0),0)</f>
        <v/>
      </c>
      <c r="N2855" s="14" t="n">
        <v>0.2</v>
      </c>
      <c r="O2855" s="15">
        <f>K2855*N2855</f>
        <v/>
      </c>
      <c r="P2855">
        <f>IF(E2855=0,0.3,IF(D2855=1,IF(C2855&gt;=Params!$B$13-3,IF(C2855&lt;Params!$B$13,Params!$B$20,0.3),0.3),IF(C2855&gt;=Params!$B$15-3,IF(C2855&lt;Params!$B$15,Params!$B$21,0.3),0.3)))</f>
        <v/>
      </c>
    </row>
    <row r="2856" ht="15" customHeight="1" s="1">
      <c r="A2856" s="9" t="n">
        <v>2853</v>
      </c>
      <c r="B2856" s="6" t="inlineStr">
        <is>
          <t>29/04</t>
        </is>
      </c>
      <c r="C2856" s="6" t="n">
        <v>20</v>
      </c>
      <c r="D2856" s="6" t="n">
        <v>0</v>
      </c>
      <c r="E2856" s="10">
        <f>IF(D2856=1, IF(OR(C2856&lt;10, C2856&gt;=15),1,0), IF(OR(C2856&lt;7, C2856&gt;=18),1,0))</f>
        <v/>
      </c>
      <c r="F2856" s="11" t="n">
        <v>1.739</v>
      </c>
      <c r="G2856" s="12">
        <f>0*8</f>
        <v/>
      </c>
      <c r="H2856" s="12">
        <f>F2856-G2856</f>
        <v/>
      </c>
      <c r="I2856" s="10">
        <f>IF(E2856=0,"Fora",IF(E2855=0,"Carg xar",IF(H2856&lt;0,IF(M2856&lt;0.9,"Carg FV","Stby"),IF(M2856&gt;P2856,"V2H",IF(M2856&lt;0.9,"Carg xar","Stby")))))</f>
        <v/>
      </c>
      <c r="J2856" s="12">
        <f>IF(OR(I2856="Carg FV",I2856="Carg xar"),MIN(IF(I2856="Carg FV",ABS(H2856),7.4),7.4,MAX(0,(0.9-M2856)*40)*0.95),0)</f>
        <v/>
      </c>
      <c r="K2856" s="12">
        <f>IF(I2856="V2H",MIN(MAX(0,H2856),7.4,MAX(0,(M2856-P2856)*40)*0.95),0)</f>
        <v/>
      </c>
      <c r="L2856" s="12">
        <f>IF(E2856=0,0,MAX(0,H2856-K2856))</f>
        <v/>
      </c>
      <c r="M2856" s="13">
        <f>M2855+J2855/40-IF(I2855="V2H",K2855/(0.95*40),0)-IF(E2856=0,IF(E2855=1,IF(D2856=1,30,40)*0.18/(2*40),0),0)-IF(E2856=1,IF(E2855=0,IF(D2856=1,30,40)*0.18/(2*40),0),0)</f>
        <v/>
      </c>
      <c r="N2856" s="14" t="n">
        <v>0.2</v>
      </c>
      <c r="O2856" s="15">
        <f>K2856*N2856</f>
        <v/>
      </c>
      <c r="P2856">
        <f>IF(E2856=0,0.3,IF(D2856=1,IF(C2856&gt;=Params!$B$13-3,IF(C2856&lt;Params!$B$13,Params!$B$20,0.3),0.3),IF(C2856&gt;=Params!$B$15-3,IF(C2856&lt;Params!$B$15,Params!$B$21,0.3),0.3)))</f>
        <v/>
      </c>
    </row>
    <row r="2857" ht="15" customHeight="1" s="1">
      <c r="A2857" s="9" t="n">
        <v>2854</v>
      </c>
      <c r="B2857" s="6" t="inlineStr">
        <is>
          <t>29/04</t>
        </is>
      </c>
      <c r="C2857" s="6" t="n">
        <v>21</v>
      </c>
      <c r="D2857" s="6" t="n">
        <v>0</v>
      </c>
      <c r="E2857" s="10">
        <f>IF(D2857=1, IF(OR(C2857&lt;10, C2857&gt;=15),1,0), IF(OR(C2857&lt;7, C2857&gt;=18),1,0))</f>
        <v/>
      </c>
      <c r="F2857" s="11" t="n">
        <v>2.495</v>
      </c>
      <c r="G2857" s="12">
        <f>0*8</f>
        <v/>
      </c>
      <c r="H2857" s="12">
        <f>F2857-G2857</f>
        <v/>
      </c>
      <c r="I2857" s="10">
        <f>IF(E2857=0,"Fora",IF(E2856=0,"Carg xar",IF(H2857&lt;0,IF(M2857&lt;0.9,"Carg FV","Stby"),IF(M2857&gt;P2857,"V2H",IF(M2857&lt;0.9,"Carg xar","Stby")))))</f>
        <v/>
      </c>
      <c r="J2857" s="12">
        <f>IF(OR(I2857="Carg FV",I2857="Carg xar"),MIN(IF(I2857="Carg FV",ABS(H2857),7.4),7.4,MAX(0,(0.9-M2857)*40)*0.95),0)</f>
        <v/>
      </c>
      <c r="K2857" s="12">
        <f>IF(I2857="V2H",MIN(MAX(0,H2857),7.4,MAX(0,(M2857-P2857)*40)*0.95),0)</f>
        <v/>
      </c>
      <c r="L2857" s="12">
        <f>IF(E2857=0,0,MAX(0,H2857-K2857))</f>
        <v/>
      </c>
      <c r="M2857" s="13">
        <f>M2856+J2856/40-IF(I2856="V2H",K2856/(0.95*40),0)-IF(E2857=0,IF(E2856=1,IF(D2857=1,30,40)*0.18/(2*40),0),0)-IF(E2857=1,IF(E2856=0,IF(D2857=1,30,40)*0.18/(2*40),0),0)</f>
        <v/>
      </c>
      <c r="N2857" s="14" t="n">
        <v>0.2</v>
      </c>
      <c r="O2857" s="15">
        <f>K2857*N2857</f>
        <v/>
      </c>
      <c r="P2857">
        <f>IF(E2857=0,0.3,IF(D2857=1,IF(C2857&gt;=Params!$B$13-3,IF(C2857&lt;Params!$B$13,Params!$B$20,0.3),0.3),IF(C2857&gt;=Params!$B$15-3,IF(C2857&lt;Params!$B$15,Params!$B$21,0.3),0.3)))</f>
        <v/>
      </c>
    </row>
    <row r="2858" ht="15" customHeight="1" s="1">
      <c r="A2858" s="9" t="n">
        <v>2855</v>
      </c>
      <c r="B2858" s="6" t="inlineStr">
        <is>
          <t>29/04</t>
        </is>
      </c>
      <c r="C2858" s="6" t="n">
        <v>22</v>
      </c>
      <c r="D2858" s="6" t="n">
        <v>0</v>
      </c>
      <c r="E2858" s="10">
        <f>IF(D2858=1, IF(OR(C2858&lt;10, C2858&gt;=15),1,0), IF(OR(C2858&lt;7, C2858&gt;=18),1,0))</f>
        <v/>
      </c>
      <c r="F2858" s="11" t="n">
        <v>1.877</v>
      </c>
      <c r="G2858" s="12">
        <f>0*8</f>
        <v/>
      </c>
      <c r="H2858" s="12">
        <f>F2858-G2858</f>
        <v/>
      </c>
      <c r="I2858" s="10">
        <f>IF(E2858=0,"Fora",IF(E2857=0,"Carg xar",IF(H2858&lt;0,IF(M2858&lt;0.9,"Carg FV","Stby"),IF(M2858&gt;P2858,"V2H",IF(M2858&lt;0.9,"Carg xar","Stby")))))</f>
        <v/>
      </c>
      <c r="J2858" s="12">
        <f>IF(OR(I2858="Carg FV",I2858="Carg xar"),MIN(IF(I2858="Carg FV",ABS(H2858),7.4),7.4,MAX(0,(0.9-M2858)*40)*0.95),0)</f>
        <v/>
      </c>
      <c r="K2858" s="12">
        <f>IF(I2858="V2H",MIN(MAX(0,H2858),7.4,MAX(0,(M2858-P2858)*40)*0.95),0)</f>
        <v/>
      </c>
      <c r="L2858" s="12">
        <f>IF(E2858=0,0,MAX(0,H2858-K2858))</f>
        <v/>
      </c>
      <c r="M2858" s="13">
        <f>M2857+J2857/40-IF(I2857="V2H",K2857/(0.95*40),0)-IF(E2858=0,IF(E2857=1,IF(D2858=1,30,40)*0.18/(2*40),0),0)-IF(E2858=1,IF(E2857=0,IF(D2858=1,30,40)*0.18/(2*40),0),0)</f>
        <v/>
      </c>
      <c r="N2858" s="14" t="n">
        <v>0.15</v>
      </c>
      <c r="O2858" s="15">
        <f>K2858*N2858</f>
        <v/>
      </c>
      <c r="P2858">
        <f>IF(E2858=0,0.3,IF(D2858=1,IF(C2858&gt;=Params!$B$13-3,IF(C2858&lt;Params!$B$13,Params!$B$20,0.3),0.3),IF(C2858&gt;=Params!$B$15-3,IF(C2858&lt;Params!$B$15,Params!$B$21,0.3),0.3)))</f>
        <v/>
      </c>
    </row>
    <row r="2859" ht="15" customHeight="1" s="1">
      <c r="A2859" s="9" t="n">
        <v>2856</v>
      </c>
      <c r="B2859" s="6" t="inlineStr">
        <is>
          <t>29/04</t>
        </is>
      </c>
      <c r="C2859" s="6" t="n">
        <v>23</v>
      </c>
      <c r="D2859" s="6" t="n">
        <v>0</v>
      </c>
      <c r="E2859" s="10">
        <f>IF(D2859=1, IF(OR(C2859&lt;10, C2859&gt;=15),1,0), IF(OR(C2859&lt;7, C2859&gt;=18),1,0))</f>
        <v/>
      </c>
      <c r="F2859" s="11" t="n">
        <v>0.9350000000000001</v>
      </c>
      <c r="G2859" s="12">
        <f>0*8</f>
        <v/>
      </c>
      <c r="H2859" s="12">
        <f>F2859-G2859</f>
        <v/>
      </c>
      <c r="I2859" s="10">
        <f>IF(E2859=0,"Fora",IF(E2858=0,"Carg xar",IF(H2859&lt;0,IF(M2859&lt;0.9,"Carg FV","Stby"),IF(M2859&gt;P2859,"V2H",IF(M2859&lt;0.9,"Carg xar","Stby")))))</f>
        <v/>
      </c>
      <c r="J2859" s="12">
        <f>IF(OR(I2859="Carg FV",I2859="Carg xar"),MIN(IF(I2859="Carg FV",ABS(H2859),7.4),7.4,MAX(0,(0.9-M2859)*40)*0.95),0)</f>
        <v/>
      </c>
      <c r="K2859" s="12">
        <f>IF(I2859="V2H",MIN(MAX(0,H2859),7.4,MAX(0,(M2859-P2859)*40)*0.95),0)</f>
        <v/>
      </c>
      <c r="L2859" s="12">
        <f>IF(E2859=0,0,MAX(0,H2859-K2859))</f>
        <v/>
      </c>
      <c r="M2859" s="13">
        <f>M2858+J2858/40-IF(I2858="V2H",K2858/(0.95*40),0)-IF(E2859=0,IF(E2858=1,IF(D2859=1,30,40)*0.18/(2*40),0),0)-IF(E2859=1,IF(E2858=0,IF(D2859=1,30,40)*0.18/(2*40),0),0)</f>
        <v/>
      </c>
      <c r="N2859" s="14" t="n">
        <v>0.15</v>
      </c>
      <c r="O2859" s="15">
        <f>K2859*N2859</f>
        <v/>
      </c>
      <c r="P2859">
        <f>IF(E2859=0,0.3,IF(D2859=1,IF(C2859&gt;=Params!$B$13-3,IF(C2859&lt;Params!$B$13,Params!$B$20,0.3),0.3),IF(C2859&gt;=Params!$B$15-3,IF(C2859&lt;Params!$B$15,Params!$B$21,0.3),0.3)))</f>
        <v/>
      </c>
    </row>
    <row r="2860" ht="15" customHeight="1" s="1">
      <c r="A2860" s="9" t="n">
        <v>2857</v>
      </c>
      <c r="B2860" s="6" t="inlineStr">
        <is>
          <t>30/04</t>
        </is>
      </c>
      <c r="C2860" s="6" t="n">
        <v>0</v>
      </c>
      <c r="D2860" s="6" t="n">
        <v>0</v>
      </c>
      <c r="E2860" s="10">
        <f>IF(D2860=1, IF(OR(C2860&lt;10, C2860&gt;=15),1,0), IF(OR(C2860&lt;7, C2860&gt;=18),1,0))</f>
        <v/>
      </c>
      <c r="F2860" s="11" t="n">
        <v>0.882</v>
      </c>
      <c r="G2860" s="12">
        <f>0*8</f>
        <v/>
      </c>
      <c r="H2860" s="12">
        <f>F2860-G2860</f>
        <v/>
      </c>
      <c r="I2860" s="10">
        <f>IF(E2860=0,"Fora",IF(E2859=0,"Carg xar",IF(H2860&lt;0,IF(M2860&lt;0.9,"Carg FV","Stby"),IF(M2860&gt;P2860,"V2H",IF(M2860&lt;0.9,"Carg xar","Stby")))))</f>
        <v/>
      </c>
      <c r="J2860" s="12">
        <f>IF(OR(I2860="Carg FV",I2860="Carg xar"),MIN(IF(I2860="Carg FV",ABS(H2860),7.4),7.4,MAX(0,(0.9-M2860)*40)*0.95),0)</f>
        <v/>
      </c>
      <c r="K2860" s="12">
        <f>IF(I2860="V2H",MIN(MAX(0,H2860),7.4,MAX(0,(M2860-P2860)*40)*0.95),0)</f>
        <v/>
      </c>
      <c r="L2860" s="12">
        <f>IF(E2860=0,0,MAX(0,H2860-K2860))</f>
        <v/>
      </c>
      <c r="M2860" s="13">
        <f>M2859+J2859/40-IF(I2859="V2H",K2859/(0.95*40),0)-IF(E2860=0,IF(E2859=1,IF(D2860=1,30,40)*0.18/(2*40),0),0)-IF(E2860=1,IF(E2859=0,IF(D2860=1,30,40)*0.18/(2*40),0),0)</f>
        <v/>
      </c>
      <c r="N2860" s="14" t="n">
        <v>0.09</v>
      </c>
      <c r="O2860" s="15">
        <f>K2860*N2860</f>
        <v/>
      </c>
      <c r="P2860">
        <f>IF(E2860=0,0.3,IF(D2860=1,IF(C2860&gt;=Params!$B$13-3,IF(C2860&lt;Params!$B$13,Params!$B$20,0.3),0.3),IF(C2860&gt;=Params!$B$15-3,IF(C2860&lt;Params!$B$15,Params!$B$21,0.3),0.3)))</f>
        <v/>
      </c>
    </row>
    <row r="2861" ht="15" customHeight="1" s="1">
      <c r="A2861" s="9" t="n">
        <v>2858</v>
      </c>
      <c r="B2861" s="6" t="inlineStr">
        <is>
          <t>30/04</t>
        </is>
      </c>
      <c r="C2861" s="6" t="n">
        <v>1</v>
      </c>
      <c r="D2861" s="6" t="n">
        <v>0</v>
      </c>
      <c r="E2861" s="10">
        <f>IF(D2861=1, IF(OR(C2861&lt;10, C2861&gt;=15),1,0), IF(OR(C2861&lt;7, C2861&gt;=18),1,0))</f>
        <v/>
      </c>
      <c r="F2861" s="11" t="n">
        <v>1.263</v>
      </c>
      <c r="G2861" s="12">
        <f>0*8</f>
        <v/>
      </c>
      <c r="H2861" s="12">
        <f>F2861-G2861</f>
        <v/>
      </c>
      <c r="I2861" s="10">
        <f>IF(E2861=0,"Fora",IF(E2860=0,"Carg xar",IF(H2861&lt;0,IF(M2861&lt;0.9,"Carg FV","Stby"),IF(M2861&gt;P2861,"V2H",IF(M2861&lt;0.9,"Carg xar","Stby")))))</f>
        <v/>
      </c>
      <c r="J2861" s="12">
        <f>IF(OR(I2861="Carg FV",I2861="Carg xar"),MIN(IF(I2861="Carg FV",ABS(H2861),7.4),7.4,MAX(0,(0.9-M2861)*40)*0.95),0)</f>
        <v/>
      </c>
      <c r="K2861" s="12">
        <f>IF(I2861="V2H",MIN(MAX(0,H2861),7.4,MAX(0,(M2861-P2861)*40)*0.95),0)</f>
        <v/>
      </c>
      <c r="L2861" s="12">
        <f>IF(E2861=0,0,MAX(0,H2861-K2861))</f>
        <v/>
      </c>
      <c r="M2861" s="13">
        <f>M2860+J2860/40-IF(I2860="V2H",K2860/(0.95*40),0)-IF(E2861=0,IF(E2860=1,IF(D2861=1,30,40)*0.18/(2*40),0),0)-IF(E2861=1,IF(E2860=0,IF(D2861=1,30,40)*0.18/(2*40),0),0)</f>
        <v/>
      </c>
      <c r="N2861" s="14" t="n">
        <v>0.09</v>
      </c>
      <c r="O2861" s="15">
        <f>K2861*N2861</f>
        <v/>
      </c>
      <c r="P2861">
        <f>IF(E2861=0,0.3,IF(D2861=1,IF(C2861&gt;=Params!$B$13-3,IF(C2861&lt;Params!$B$13,Params!$B$20,0.3),0.3),IF(C2861&gt;=Params!$B$15-3,IF(C2861&lt;Params!$B$15,Params!$B$21,0.3),0.3)))</f>
        <v/>
      </c>
    </row>
    <row r="2862" ht="15" customHeight="1" s="1">
      <c r="A2862" s="9" t="n">
        <v>2859</v>
      </c>
      <c r="B2862" s="6" t="inlineStr">
        <is>
          <t>30/04</t>
        </is>
      </c>
      <c r="C2862" s="6" t="n">
        <v>2</v>
      </c>
      <c r="D2862" s="6" t="n">
        <v>0</v>
      </c>
      <c r="E2862" s="10">
        <f>IF(D2862=1, IF(OR(C2862&lt;10, C2862&gt;=15),1,0), IF(OR(C2862&lt;7, C2862&gt;=18),1,0))</f>
        <v/>
      </c>
      <c r="F2862" s="11" t="n">
        <v>0.787</v>
      </c>
      <c r="G2862" s="12">
        <f>0*8</f>
        <v/>
      </c>
      <c r="H2862" s="12">
        <f>F2862-G2862</f>
        <v/>
      </c>
      <c r="I2862" s="10">
        <f>IF(E2862=0,"Fora",IF(E2861=0,"Carg xar",IF(H2862&lt;0,IF(M2862&lt;0.9,"Carg FV","Stby"),IF(M2862&gt;P2862,"V2H",IF(M2862&lt;0.9,"Carg xar","Stby")))))</f>
        <v/>
      </c>
      <c r="J2862" s="12">
        <f>IF(OR(I2862="Carg FV",I2862="Carg xar"),MIN(IF(I2862="Carg FV",ABS(H2862),7.4),7.4,MAX(0,(0.9-M2862)*40)*0.95),0)</f>
        <v/>
      </c>
      <c r="K2862" s="12">
        <f>IF(I2862="V2H",MIN(MAX(0,H2862),7.4,MAX(0,(M2862-P2862)*40)*0.95),0)</f>
        <v/>
      </c>
      <c r="L2862" s="12">
        <f>IF(E2862=0,0,MAX(0,H2862-K2862))</f>
        <v/>
      </c>
      <c r="M2862" s="13">
        <f>M2861+J2861/40-IF(I2861="V2H",K2861/(0.95*40),0)-IF(E2862=0,IF(E2861=1,IF(D2862=1,30,40)*0.18/(2*40),0),0)-IF(E2862=1,IF(E2861=0,IF(D2862=1,30,40)*0.18/(2*40),0),0)</f>
        <v/>
      </c>
      <c r="N2862" s="14" t="n">
        <v>0.09</v>
      </c>
      <c r="O2862" s="15">
        <f>K2862*N2862</f>
        <v/>
      </c>
      <c r="P2862">
        <f>IF(E2862=0,0.3,IF(D2862=1,IF(C2862&gt;=Params!$B$13-3,IF(C2862&lt;Params!$B$13,Params!$B$20,0.3),0.3),IF(C2862&gt;=Params!$B$15-3,IF(C2862&lt;Params!$B$15,Params!$B$21,0.3),0.3)))</f>
        <v/>
      </c>
    </row>
    <row r="2863" ht="15" customHeight="1" s="1">
      <c r="A2863" s="9" t="n">
        <v>2860</v>
      </c>
      <c r="B2863" s="6" t="inlineStr">
        <is>
          <t>30/04</t>
        </is>
      </c>
      <c r="C2863" s="6" t="n">
        <v>3</v>
      </c>
      <c r="D2863" s="6" t="n">
        <v>0</v>
      </c>
      <c r="E2863" s="10">
        <f>IF(D2863=1, IF(OR(C2863&lt;10, C2863&gt;=15),1,0), IF(OR(C2863&lt;7, C2863&gt;=18),1,0))</f>
        <v/>
      </c>
      <c r="F2863" s="11" t="n">
        <v>1.282</v>
      </c>
      <c r="G2863" s="12">
        <f>0*8</f>
        <v/>
      </c>
      <c r="H2863" s="12">
        <f>F2863-G2863</f>
        <v/>
      </c>
      <c r="I2863" s="10">
        <f>IF(E2863=0,"Fora",IF(E2862=0,"Carg xar",IF(H2863&lt;0,IF(M2863&lt;0.9,"Carg FV","Stby"),IF(M2863&gt;P2863,"V2H",IF(M2863&lt;0.9,"Carg xar","Stby")))))</f>
        <v/>
      </c>
      <c r="J2863" s="12">
        <f>IF(OR(I2863="Carg FV",I2863="Carg xar"),MIN(IF(I2863="Carg FV",ABS(H2863),7.4),7.4,MAX(0,(0.9-M2863)*40)*0.95),0)</f>
        <v/>
      </c>
      <c r="K2863" s="12">
        <f>IF(I2863="V2H",MIN(MAX(0,H2863),7.4,MAX(0,(M2863-P2863)*40)*0.95),0)</f>
        <v/>
      </c>
      <c r="L2863" s="12">
        <f>IF(E2863=0,0,MAX(0,H2863-K2863))</f>
        <v/>
      </c>
      <c r="M2863" s="13">
        <f>M2862+J2862/40-IF(I2862="V2H",K2862/(0.95*40),0)-IF(E2863=0,IF(E2862=1,IF(D2863=1,30,40)*0.18/(2*40),0),0)-IF(E2863=1,IF(E2862=0,IF(D2863=1,30,40)*0.18/(2*40),0),0)</f>
        <v/>
      </c>
      <c r="N2863" s="14" t="n">
        <v>0.09</v>
      </c>
      <c r="O2863" s="15">
        <f>K2863*N2863</f>
        <v/>
      </c>
      <c r="P2863">
        <f>IF(E2863=0,0.3,IF(D2863=1,IF(C2863&gt;=Params!$B$13-3,IF(C2863&lt;Params!$B$13,Params!$B$20,0.3),0.3),IF(C2863&gt;=Params!$B$15-3,IF(C2863&lt;Params!$B$15,Params!$B$21,0.3),0.3)))</f>
        <v/>
      </c>
    </row>
    <row r="2864" ht="15" customHeight="1" s="1">
      <c r="A2864" s="9" t="n">
        <v>2861</v>
      </c>
      <c r="B2864" s="6" t="inlineStr">
        <is>
          <t>30/04</t>
        </is>
      </c>
      <c r="C2864" s="6" t="n">
        <v>4</v>
      </c>
      <c r="D2864" s="6" t="n">
        <v>0</v>
      </c>
      <c r="E2864" s="10">
        <f>IF(D2864=1, IF(OR(C2864&lt;10, C2864&gt;=15),1,0), IF(OR(C2864&lt;7, C2864&gt;=18),1,0))</f>
        <v/>
      </c>
      <c r="F2864" s="11" t="n">
        <v>1.132</v>
      </c>
      <c r="G2864" s="12">
        <f>0*8</f>
        <v/>
      </c>
      <c r="H2864" s="12">
        <f>F2864-G2864</f>
        <v/>
      </c>
      <c r="I2864" s="10">
        <f>IF(E2864=0,"Fora",IF(E2863=0,"Carg xar",IF(H2864&lt;0,IF(M2864&lt;0.9,"Carg FV","Stby"),IF(M2864&gt;P2864,"V2H",IF(M2864&lt;0.9,"Carg xar","Stby")))))</f>
        <v/>
      </c>
      <c r="J2864" s="12">
        <f>IF(OR(I2864="Carg FV",I2864="Carg xar"),MIN(IF(I2864="Carg FV",ABS(H2864),7.4),7.4,MAX(0,(0.9-M2864)*40)*0.95),0)</f>
        <v/>
      </c>
      <c r="K2864" s="12">
        <f>IF(I2864="V2H",MIN(MAX(0,H2864),7.4,MAX(0,(M2864-P2864)*40)*0.95),0)</f>
        <v/>
      </c>
      <c r="L2864" s="12">
        <f>IF(E2864=0,0,MAX(0,H2864-K2864))</f>
        <v/>
      </c>
      <c r="M2864" s="13">
        <f>M2863+J2863/40-IF(I2863="V2H",K2863/(0.95*40),0)-IF(E2864=0,IF(E2863=1,IF(D2864=1,30,40)*0.18/(2*40),0),0)-IF(E2864=1,IF(E2863=0,IF(D2864=1,30,40)*0.18/(2*40),0),0)</f>
        <v/>
      </c>
      <c r="N2864" s="14" t="n">
        <v>0.09</v>
      </c>
      <c r="O2864" s="15">
        <f>K2864*N2864</f>
        <v/>
      </c>
      <c r="P2864">
        <f>IF(E2864=0,0.3,IF(D2864=1,IF(C2864&gt;=Params!$B$13-3,IF(C2864&lt;Params!$B$13,Params!$B$20,0.3),0.3),IF(C2864&gt;=Params!$B$15-3,IF(C2864&lt;Params!$B$15,Params!$B$21,0.3),0.3)))</f>
        <v/>
      </c>
    </row>
    <row r="2865" ht="15" customHeight="1" s="1">
      <c r="A2865" s="9" t="n">
        <v>2862</v>
      </c>
      <c r="B2865" s="6" t="inlineStr">
        <is>
          <t>30/04</t>
        </is>
      </c>
      <c r="C2865" s="6" t="n">
        <v>5</v>
      </c>
      <c r="D2865" s="6" t="n">
        <v>0</v>
      </c>
      <c r="E2865" s="10">
        <f>IF(D2865=1, IF(OR(C2865&lt;10, C2865&gt;=15),1,0), IF(OR(C2865&lt;7, C2865&gt;=18),1,0))</f>
        <v/>
      </c>
      <c r="F2865" s="11" t="n">
        <v>1.246</v>
      </c>
      <c r="G2865" s="12">
        <f>0*8</f>
        <v/>
      </c>
      <c r="H2865" s="12">
        <f>F2865-G2865</f>
        <v/>
      </c>
      <c r="I2865" s="10">
        <f>IF(E2865=0,"Fora",IF(E2864=0,"Carg xar",IF(H2865&lt;0,IF(M2865&lt;0.9,"Carg FV","Stby"),IF(M2865&gt;P2865,"V2H",IF(M2865&lt;0.9,"Carg xar","Stby")))))</f>
        <v/>
      </c>
      <c r="J2865" s="12">
        <f>IF(OR(I2865="Carg FV",I2865="Carg xar"),MIN(IF(I2865="Carg FV",ABS(H2865),7.4),7.4,MAX(0,(0.9-M2865)*40)*0.95),0)</f>
        <v/>
      </c>
      <c r="K2865" s="12">
        <f>IF(I2865="V2H",MIN(MAX(0,H2865),7.4,MAX(0,(M2865-P2865)*40)*0.95),0)</f>
        <v/>
      </c>
      <c r="L2865" s="12">
        <f>IF(E2865=0,0,MAX(0,H2865-K2865))</f>
        <v/>
      </c>
      <c r="M2865" s="13">
        <f>M2864+J2864/40-IF(I2864="V2H",K2864/(0.95*40),0)-IF(E2865=0,IF(E2864=1,IF(D2865=1,30,40)*0.18/(2*40),0),0)-IF(E2865=1,IF(E2864=0,IF(D2865=1,30,40)*0.18/(2*40),0),0)</f>
        <v/>
      </c>
      <c r="N2865" s="14" t="n">
        <v>0.09</v>
      </c>
      <c r="O2865" s="15">
        <f>K2865*N2865</f>
        <v/>
      </c>
      <c r="P2865">
        <f>IF(E2865=0,0.3,IF(D2865=1,IF(C2865&gt;=Params!$B$13-3,IF(C2865&lt;Params!$B$13,Params!$B$20,0.3),0.3),IF(C2865&gt;=Params!$B$15-3,IF(C2865&lt;Params!$B$15,Params!$B$21,0.3),0.3)))</f>
        <v/>
      </c>
    </row>
    <row r="2866" ht="15" customHeight="1" s="1">
      <c r="A2866" s="9" t="n">
        <v>2863</v>
      </c>
      <c r="B2866" s="6" t="inlineStr">
        <is>
          <t>30/04</t>
        </is>
      </c>
      <c r="C2866" s="6" t="n">
        <v>6</v>
      </c>
      <c r="D2866" s="6" t="n">
        <v>0</v>
      </c>
      <c r="E2866" s="10">
        <f>IF(D2866=1, IF(OR(C2866&lt;10, C2866&gt;=15),1,0), IF(OR(C2866&lt;7, C2866&gt;=18),1,0))</f>
        <v/>
      </c>
      <c r="F2866" s="11" t="n">
        <v>1.212</v>
      </c>
      <c r="G2866" s="12">
        <f>0*8</f>
        <v/>
      </c>
      <c r="H2866" s="12">
        <f>F2866-G2866</f>
        <v/>
      </c>
      <c r="I2866" s="10">
        <f>IF(E2866=0,"Fora",IF(E2865=0,"Carg xar",IF(H2866&lt;0,IF(M2866&lt;0.9,"Carg FV","Stby"),IF(M2866&gt;P2866,"V2H",IF(M2866&lt;0.9,"Carg xar","Stby")))))</f>
        <v/>
      </c>
      <c r="J2866" s="12">
        <f>IF(OR(I2866="Carg FV",I2866="Carg xar"),MIN(IF(I2866="Carg FV",ABS(H2866),7.4),7.4,MAX(0,(0.9-M2866)*40)*0.95),0)</f>
        <v/>
      </c>
      <c r="K2866" s="12">
        <f>IF(I2866="V2H",MIN(MAX(0,H2866),7.4,MAX(0,(M2866-P2866)*40)*0.95),0)</f>
        <v/>
      </c>
      <c r="L2866" s="12">
        <f>IF(E2866=0,0,MAX(0,H2866-K2866))</f>
        <v/>
      </c>
      <c r="M2866" s="13">
        <f>M2865+J2865/40-IF(I2865="V2H",K2865/(0.95*40),0)-IF(E2866=0,IF(E2865=1,IF(D2866=1,30,40)*0.18/(2*40),0),0)-IF(E2866=1,IF(E2865=0,IF(D2866=1,30,40)*0.18/(2*40),0),0)</f>
        <v/>
      </c>
      <c r="N2866" s="14" t="n">
        <v>0.09</v>
      </c>
      <c r="O2866" s="15">
        <f>K2866*N2866</f>
        <v/>
      </c>
      <c r="P2866">
        <f>IF(E2866=0,0.3,IF(D2866=1,IF(C2866&gt;=Params!$B$13-3,IF(C2866&lt;Params!$B$13,Params!$B$20,0.3),0.3),IF(C2866&gt;=Params!$B$15-3,IF(C2866&lt;Params!$B$15,Params!$B$21,0.3),0.3)))</f>
        <v/>
      </c>
    </row>
    <row r="2867" ht="15" customHeight="1" s="1">
      <c r="A2867" s="9" t="n">
        <v>2864</v>
      </c>
      <c r="B2867" s="6" t="inlineStr">
        <is>
          <t>30/04</t>
        </is>
      </c>
      <c r="C2867" s="6" t="n">
        <v>7</v>
      </c>
      <c r="D2867" s="6" t="n">
        <v>0</v>
      </c>
      <c r="E2867" s="10">
        <f>IF(D2867=1, IF(OR(C2867&lt;10, C2867&gt;=15),1,0), IF(OR(C2867&lt;7, C2867&gt;=18),1,0))</f>
        <v/>
      </c>
      <c r="F2867" s="11" t="n">
        <v>1.62</v>
      </c>
      <c r="G2867" s="12">
        <f>0.08*8</f>
        <v/>
      </c>
      <c r="H2867" s="12">
        <f>F2867-G2867</f>
        <v/>
      </c>
      <c r="I2867" s="10">
        <f>IF(E2867=0,"Fora",IF(E2866=0,"Carg xar",IF(H2867&lt;0,IF(M2867&lt;0.9,"Carg FV","Stby"),IF(M2867&gt;P2867,"V2H",IF(M2867&lt;0.9,"Carg xar","Stby")))))</f>
        <v/>
      </c>
      <c r="J2867" s="12">
        <f>IF(OR(I2867="Carg FV",I2867="Carg xar"),MIN(IF(I2867="Carg FV",ABS(H2867),7.4),7.4,MAX(0,(0.9-M2867)*40)*0.95),0)</f>
        <v/>
      </c>
      <c r="K2867" s="12">
        <f>IF(I2867="V2H",MIN(MAX(0,H2867),7.4,MAX(0,(M2867-P2867)*40)*0.95),0)</f>
        <v/>
      </c>
      <c r="L2867" s="12">
        <f>IF(E2867=0,0,MAX(0,H2867-K2867))</f>
        <v/>
      </c>
      <c r="M2867" s="13">
        <f>M2866+J2866/40-IF(I2866="V2H",K2866/(0.95*40),0)-IF(E2867=0,IF(E2866=1,IF(D2867=1,30,40)*0.18/(2*40),0),0)-IF(E2867=1,IF(E2866=0,IF(D2867=1,30,40)*0.18/(2*40),0),0)</f>
        <v/>
      </c>
      <c r="N2867" s="14" t="n">
        <v>0.09</v>
      </c>
      <c r="O2867" s="15">
        <f>K2867*N2867</f>
        <v/>
      </c>
      <c r="P2867">
        <f>IF(E2867=0,0.3,IF(D2867=1,IF(C2867&gt;=Params!$B$13-3,IF(C2867&lt;Params!$B$13,Params!$B$20,0.3),0.3),IF(C2867&gt;=Params!$B$15-3,IF(C2867&lt;Params!$B$15,Params!$B$21,0.3),0.3)))</f>
        <v/>
      </c>
    </row>
    <row r="2868" ht="15" customHeight="1" s="1">
      <c r="A2868" s="9" t="n">
        <v>2865</v>
      </c>
      <c r="B2868" s="6" t="inlineStr">
        <is>
          <t>30/04</t>
        </is>
      </c>
      <c r="C2868" s="6" t="n">
        <v>8</v>
      </c>
      <c r="D2868" s="6" t="n">
        <v>0</v>
      </c>
      <c r="E2868" s="10">
        <f>IF(D2868=1, IF(OR(C2868&lt;10, C2868&gt;=15),1,0), IF(OR(C2868&lt;7, C2868&gt;=18),1,0))</f>
        <v/>
      </c>
      <c r="F2868" s="11" t="n">
        <v>0.732</v>
      </c>
      <c r="G2868" s="12">
        <f>0.22*8</f>
        <v/>
      </c>
      <c r="H2868" s="12">
        <f>F2868-G2868</f>
        <v/>
      </c>
      <c r="I2868" s="10">
        <f>IF(E2868=0,"Fora",IF(E2867=0,"Carg xar",IF(H2868&lt;0,IF(M2868&lt;0.9,"Carg FV","Stby"),IF(M2868&gt;P2868,"V2H",IF(M2868&lt;0.9,"Carg xar","Stby")))))</f>
        <v/>
      </c>
      <c r="J2868" s="12">
        <f>IF(OR(I2868="Carg FV",I2868="Carg xar"),MIN(IF(I2868="Carg FV",ABS(H2868),7.4),7.4,MAX(0,(0.9-M2868)*40)*0.95),0)</f>
        <v/>
      </c>
      <c r="K2868" s="12">
        <f>IF(I2868="V2H",MIN(MAX(0,H2868),7.4,MAX(0,(M2868-P2868)*40)*0.95),0)</f>
        <v/>
      </c>
      <c r="L2868" s="12">
        <f>IF(E2868=0,0,MAX(0,H2868-K2868))</f>
        <v/>
      </c>
      <c r="M2868" s="13">
        <f>M2867+J2867/40-IF(I2867="V2H",K2867/(0.95*40),0)-IF(E2868=0,IF(E2867=1,IF(D2868=1,30,40)*0.18/(2*40),0),0)-IF(E2868=1,IF(E2867=0,IF(D2868=1,30,40)*0.18/(2*40),0),0)</f>
        <v/>
      </c>
      <c r="N2868" s="14" t="n">
        <v>0.15</v>
      </c>
      <c r="O2868" s="15">
        <f>K2868*N2868</f>
        <v/>
      </c>
      <c r="P2868">
        <f>IF(E2868=0,0.3,IF(D2868=1,IF(C2868&gt;=Params!$B$13-3,IF(C2868&lt;Params!$B$13,Params!$B$20,0.3),0.3),IF(C2868&gt;=Params!$B$15-3,IF(C2868&lt;Params!$B$15,Params!$B$21,0.3),0.3)))</f>
        <v/>
      </c>
    </row>
    <row r="2869" ht="15" customHeight="1" s="1">
      <c r="A2869" s="9" t="n">
        <v>2866</v>
      </c>
      <c r="B2869" s="6" t="inlineStr">
        <is>
          <t>30/04</t>
        </is>
      </c>
      <c r="C2869" s="6" t="n">
        <v>9</v>
      </c>
      <c r="D2869" s="6" t="n">
        <v>0</v>
      </c>
      <c r="E2869" s="10">
        <f>IF(D2869=1, IF(OR(C2869&lt;10, C2869&gt;=15),1,0), IF(OR(C2869&lt;7, C2869&gt;=18),1,0))</f>
        <v/>
      </c>
      <c r="F2869" s="11" t="n">
        <v>0</v>
      </c>
      <c r="G2869" s="12">
        <f>0.42*8</f>
        <v/>
      </c>
      <c r="H2869" s="12">
        <f>F2869-G2869</f>
        <v/>
      </c>
      <c r="I2869" s="10">
        <f>IF(E2869=0,"Fora",IF(E2868=0,"Carg xar",IF(H2869&lt;0,IF(M2869&lt;0.9,"Carg FV","Stby"),IF(M2869&gt;P2869,"V2H",IF(M2869&lt;0.9,"Carg xar","Stby")))))</f>
        <v/>
      </c>
      <c r="J2869" s="12">
        <f>IF(OR(I2869="Carg FV",I2869="Carg xar"),MIN(IF(I2869="Carg FV",ABS(H2869),7.4),7.4,MAX(0,(0.9-M2869)*40)*0.95),0)</f>
        <v/>
      </c>
      <c r="K2869" s="12">
        <f>IF(I2869="V2H",MIN(MAX(0,H2869),7.4,MAX(0,(M2869-P2869)*40)*0.95),0)</f>
        <v/>
      </c>
      <c r="L2869" s="12">
        <f>IF(E2869=0,0,MAX(0,H2869-K2869))</f>
        <v/>
      </c>
      <c r="M2869" s="13">
        <f>M2868+J2868/40-IF(I2868="V2H",K2868/(0.95*40),0)-IF(E2869=0,IF(E2868=1,IF(D2869=1,30,40)*0.18/(2*40),0),0)-IF(E2869=1,IF(E2868=0,IF(D2869=1,30,40)*0.18/(2*40),0),0)</f>
        <v/>
      </c>
      <c r="N2869" s="14" t="n">
        <v>0.15</v>
      </c>
      <c r="O2869" s="15">
        <f>K2869*N2869</f>
        <v/>
      </c>
      <c r="P2869">
        <f>IF(E2869=0,0.3,IF(D2869=1,IF(C2869&gt;=Params!$B$13-3,IF(C2869&lt;Params!$B$13,Params!$B$20,0.3),0.3),IF(C2869&gt;=Params!$B$15-3,IF(C2869&lt;Params!$B$15,Params!$B$21,0.3),0.3)))</f>
        <v/>
      </c>
    </row>
    <row r="2870" ht="15" customHeight="1" s="1">
      <c r="A2870" s="9" t="n">
        <v>2867</v>
      </c>
      <c r="B2870" s="6" t="inlineStr">
        <is>
          <t>30/04</t>
        </is>
      </c>
      <c r="C2870" s="6" t="n">
        <v>10</v>
      </c>
      <c r="D2870" s="6" t="n">
        <v>0</v>
      </c>
      <c r="E2870" s="10">
        <f>IF(D2870=1, IF(OR(C2870&lt;10, C2870&gt;=15),1,0), IF(OR(C2870&lt;7, C2870&gt;=18),1,0))</f>
        <v/>
      </c>
      <c r="F2870" s="11" t="n">
        <v>0</v>
      </c>
      <c r="G2870" s="12">
        <f>0.62*8</f>
        <v/>
      </c>
      <c r="H2870" s="12">
        <f>F2870-G2870</f>
        <v/>
      </c>
      <c r="I2870" s="10">
        <f>IF(E2870=0,"Fora",IF(E2869=0,"Carg xar",IF(H2870&lt;0,IF(M2870&lt;0.9,"Carg FV","Stby"),IF(M2870&gt;P2870,"V2H",IF(M2870&lt;0.9,"Carg xar","Stby")))))</f>
        <v/>
      </c>
      <c r="J2870" s="12">
        <f>IF(OR(I2870="Carg FV",I2870="Carg xar"),MIN(IF(I2870="Carg FV",ABS(H2870),7.4),7.4,MAX(0,(0.9-M2870)*40)*0.95),0)</f>
        <v/>
      </c>
      <c r="K2870" s="12">
        <f>IF(I2870="V2H",MIN(MAX(0,H2870),7.4,MAX(0,(M2870-P2870)*40)*0.95),0)</f>
        <v/>
      </c>
      <c r="L2870" s="12">
        <f>IF(E2870=0,0,MAX(0,H2870-K2870))</f>
        <v/>
      </c>
      <c r="M2870" s="13">
        <f>M2869+J2869/40-IF(I2869="V2H",K2869/(0.95*40),0)-IF(E2870=0,IF(E2869=1,IF(D2870=1,30,40)*0.18/(2*40),0),0)-IF(E2870=1,IF(E2869=0,IF(D2870=1,30,40)*0.18/(2*40),0),0)</f>
        <v/>
      </c>
      <c r="N2870" s="14" t="n">
        <v>0.2</v>
      </c>
      <c r="O2870" s="15">
        <f>K2870*N2870</f>
        <v/>
      </c>
      <c r="P2870">
        <f>IF(E2870=0,0.3,IF(D2870=1,IF(C2870&gt;=Params!$B$13-3,IF(C2870&lt;Params!$B$13,Params!$B$20,0.3),0.3),IF(C2870&gt;=Params!$B$15-3,IF(C2870&lt;Params!$B$15,Params!$B$21,0.3),0.3)))</f>
        <v/>
      </c>
    </row>
    <row r="2871" ht="15" customHeight="1" s="1">
      <c r="A2871" s="9" t="n">
        <v>2868</v>
      </c>
      <c r="B2871" s="6" t="inlineStr">
        <is>
          <t>30/04</t>
        </is>
      </c>
      <c r="C2871" s="6" t="n">
        <v>11</v>
      </c>
      <c r="D2871" s="6" t="n">
        <v>0</v>
      </c>
      <c r="E2871" s="10">
        <f>IF(D2871=1, IF(OR(C2871&lt;10, C2871&gt;=15),1,0), IF(OR(C2871&lt;7, C2871&gt;=18),1,0))</f>
        <v/>
      </c>
      <c r="F2871" s="11" t="n">
        <v>0</v>
      </c>
      <c r="G2871" s="12">
        <f>0.78*8</f>
        <v/>
      </c>
      <c r="H2871" s="12">
        <f>F2871-G2871</f>
        <v/>
      </c>
      <c r="I2871" s="10">
        <f>IF(E2871=0,"Fora",IF(E2870=0,"Carg xar",IF(H2871&lt;0,IF(M2871&lt;0.9,"Carg FV","Stby"),IF(M2871&gt;P2871,"V2H",IF(M2871&lt;0.9,"Carg xar","Stby")))))</f>
        <v/>
      </c>
      <c r="J2871" s="12">
        <f>IF(OR(I2871="Carg FV",I2871="Carg xar"),MIN(IF(I2871="Carg FV",ABS(H2871),7.4),7.4,MAX(0,(0.9-M2871)*40)*0.95),0)</f>
        <v/>
      </c>
      <c r="K2871" s="12">
        <f>IF(I2871="V2H",MIN(MAX(0,H2871),7.4,MAX(0,(M2871-P2871)*40)*0.95),0)</f>
        <v/>
      </c>
      <c r="L2871" s="12">
        <f>IF(E2871=0,0,MAX(0,H2871-K2871))</f>
        <v/>
      </c>
      <c r="M2871" s="13">
        <f>M2870+J2870/40-IF(I2870="V2H",K2870/(0.95*40),0)-IF(E2871=0,IF(E2870=1,IF(D2871=1,30,40)*0.18/(2*40),0),0)-IF(E2871=1,IF(E2870=0,IF(D2871=1,30,40)*0.18/(2*40),0),0)</f>
        <v/>
      </c>
      <c r="N2871" s="14" t="n">
        <v>0.2</v>
      </c>
      <c r="O2871" s="15">
        <f>K2871*N2871</f>
        <v/>
      </c>
      <c r="P2871">
        <f>IF(E2871=0,0.3,IF(D2871=1,IF(C2871&gt;=Params!$B$13-3,IF(C2871&lt;Params!$B$13,Params!$B$20,0.3),0.3),IF(C2871&gt;=Params!$B$15-3,IF(C2871&lt;Params!$B$15,Params!$B$21,0.3),0.3)))</f>
        <v/>
      </c>
    </row>
    <row r="2872" ht="15" customHeight="1" s="1">
      <c r="A2872" s="9" t="n">
        <v>2869</v>
      </c>
      <c r="B2872" s="6" t="inlineStr">
        <is>
          <t>30/04</t>
        </is>
      </c>
      <c r="C2872" s="6" t="n">
        <v>12</v>
      </c>
      <c r="D2872" s="6" t="n">
        <v>0</v>
      </c>
      <c r="E2872" s="10">
        <f>IF(D2872=1, IF(OR(C2872&lt;10, C2872&gt;=15),1,0), IF(OR(C2872&lt;7, C2872&gt;=18),1,0))</f>
        <v/>
      </c>
      <c r="F2872" s="11" t="n">
        <v>0</v>
      </c>
      <c r="G2872" s="12">
        <f>0.85*8</f>
        <v/>
      </c>
      <c r="H2872" s="12">
        <f>F2872-G2872</f>
        <v/>
      </c>
      <c r="I2872" s="10">
        <f>IF(E2872=0,"Fora",IF(E2871=0,"Carg xar",IF(H2872&lt;0,IF(M2872&lt;0.9,"Carg FV","Stby"),IF(M2872&gt;P2872,"V2H",IF(M2872&lt;0.9,"Carg xar","Stby")))))</f>
        <v/>
      </c>
      <c r="J2872" s="12">
        <f>IF(OR(I2872="Carg FV",I2872="Carg xar"),MIN(IF(I2872="Carg FV",ABS(H2872),7.4),7.4,MAX(0,(0.9-M2872)*40)*0.95),0)</f>
        <v/>
      </c>
      <c r="K2872" s="12">
        <f>IF(I2872="V2H",MIN(MAX(0,H2872),7.4,MAX(0,(M2872-P2872)*40)*0.95),0)</f>
        <v/>
      </c>
      <c r="L2872" s="12">
        <f>IF(E2872=0,0,MAX(0,H2872-K2872))</f>
        <v/>
      </c>
      <c r="M2872" s="13">
        <f>M2871+J2871/40-IF(I2871="V2H",K2871/(0.95*40),0)-IF(E2872=0,IF(E2871=1,IF(D2872=1,30,40)*0.18/(2*40),0),0)-IF(E2872=1,IF(E2871=0,IF(D2872=1,30,40)*0.18/(2*40),0),0)</f>
        <v/>
      </c>
      <c r="N2872" s="14" t="n">
        <v>0.2</v>
      </c>
      <c r="O2872" s="15">
        <f>K2872*N2872</f>
        <v/>
      </c>
      <c r="P2872">
        <f>IF(E2872=0,0.3,IF(D2872=1,IF(C2872&gt;=Params!$B$13-3,IF(C2872&lt;Params!$B$13,Params!$B$20,0.3),0.3),IF(C2872&gt;=Params!$B$15-3,IF(C2872&lt;Params!$B$15,Params!$B$21,0.3),0.3)))</f>
        <v/>
      </c>
    </row>
    <row r="2873" ht="15" customHeight="1" s="1">
      <c r="A2873" s="9" t="n">
        <v>2870</v>
      </c>
      <c r="B2873" s="6" t="inlineStr">
        <is>
          <t>30/04</t>
        </is>
      </c>
      <c r="C2873" s="6" t="n">
        <v>13</v>
      </c>
      <c r="D2873" s="6" t="n">
        <v>0</v>
      </c>
      <c r="E2873" s="10">
        <f>IF(D2873=1, IF(OR(C2873&lt;10, C2873&gt;=15),1,0), IF(OR(C2873&lt;7, C2873&gt;=18),1,0))</f>
        <v/>
      </c>
      <c r="F2873" s="11" t="n">
        <v>0</v>
      </c>
      <c r="G2873" s="12">
        <f>0.82*8</f>
        <v/>
      </c>
      <c r="H2873" s="12">
        <f>F2873-G2873</f>
        <v/>
      </c>
      <c r="I2873" s="10">
        <f>IF(E2873=0,"Fora",IF(E2872=0,"Carg xar",IF(H2873&lt;0,IF(M2873&lt;0.9,"Carg FV","Stby"),IF(M2873&gt;P2873,"V2H",IF(M2873&lt;0.9,"Carg xar","Stby")))))</f>
        <v/>
      </c>
      <c r="J2873" s="12">
        <f>IF(OR(I2873="Carg FV",I2873="Carg xar"),MIN(IF(I2873="Carg FV",ABS(H2873),7.4),7.4,MAX(0,(0.9-M2873)*40)*0.95),0)</f>
        <v/>
      </c>
      <c r="K2873" s="12">
        <f>IF(I2873="V2H",MIN(MAX(0,H2873),7.4,MAX(0,(M2873-P2873)*40)*0.95),0)</f>
        <v/>
      </c>
      <c r="L2873" s="12">
        <f>IF(E2873=0,0,MAX(0,H2873-K2873))</f>
        <v/>
      </c>
      <c r="M2873" s="13">
        <f>M2872+J2872/40-IF(I2872="V2H",K2872/(0.95*40),0)-IF(E2873=0,IF(E2872=1,IF(D2873=1,30,40)*0.18/(2*40),0),0)-IF(E2873=1,IF(E2872=0,IF(D2873=1,30,40)*0.18/(2*40),0),0)</f>
        <v/>
      </c>
      <c r="N2873" s="14" t="n">
        <v>0.2</v>
      </c>
      <c r="O2873" s="15">
        <f>K2873*N2873</f>
        <v/>
      </c>
      <c r="P2873">
        <f>IF(E2873=0,0.3,IF(D2873=1,IF(C2873&gt;=Params!$B$13-3,IF(C2873&lt;Params!$B$13,Params!$B$20,0.3),0.3),IF(C2873&gt;=Params!$B$15-3,IF(C2873&lt;Params!$B$15,Params!$B$21,0.3),0.3)))</f>
        <v/>
      </c>
    </row>
    <row r="2874" ht="15" customHeight="1" s="1">
      <c r="A2874" s="9" t="n">
        <v>2871</v>
      </c>
      <c r="B2874" s="6" t="inlineStr">
        <is>
          <t>30/04</t>
        </is>
      </c>
      <c r="C2874" s="6" t="n">
        <v>14</v>
      </c>
      <c r="D2874" s="6" t="n">
        <v>0</v>
      </c>
      <c r="E2874" s="10">
        <f>IF(D2874=1, IF(OR(C2874&lt;10, C2874&gt;=15),1,0), IF(OR(C2874&lt;7, C2874&gt;=18),1,0))</f>
        <v/>
      </c>
      <c r="F2874" s="11" t="n">
        <v>0</v>
      </c>
      <c r="G2874" s="12">
        <f>0.72*8</f>
        <v/>
      </c>
      <c r="H2874" s="12">
        <f>F2874-G2874</f>
        <v/>
      </c>
      <c r="I2874" s="10">
        <f>IF(E2874=0,"Fora",IF(E2873=0,"Carg xar",IF(H2874&lt;0,IF(M2874&lt;0.9,"Carg FV","Stby"),IF(M2874&gt;P2874,"V2H",IF(M2874&lt;0.9,"Carg xar","Stby")))))</f>
        <v/>
      </c>
      <c r="J2874" s="12">
        <f>IF(OR(I2874="Carg FV",I2874="Carg xar"),MIN(IF(I2874="Carg FV",ABS(H2874),7.4),7.4,MAX(0,(0.9-M2874)*40)*0.95),0)</f>
        <v/>
      </c>
      <c r="K2874" s="12">
        <f>IF(I2874="V2H",MIN(MAX(0,H2874),7.4,MAX(0,(M2874-P2874)*40)*0.95),0)</f>
        <v/>
      </c>
      <c r="L2874" s="12">
        <f>IF(E2874=0,0,MAX(0,H2874-K2874))</f>
        <v/>
      </c>
      <c r="M2874" s="13">
        <f>M2873+J2873/40-IF(I2873="V2H",K2873/(0.95*40),0)-IF(E2874=0,IF(E2873=1,IF(D2874=1,30,40)*0.18/(2*40),0),0)-IF(E2874=1,IF(E2873=0,IF(D2874=1,30,40)*0.18/(2*40),0),0)</f>
        <v/>
      </c>
      <c r="N2874" s="14" t="n">
        <v>0.15</v>
      </c>
      <c r="O2874" s="15">
        <f>K2874*N2874</f>
        <v/>
      </c>
      <c r="P2874">
        <f>IF(E2874=0,0.3,IF(D2874=1,IF(C2874&gt;=Params!$B$13-3,IF(C2874&lt;Params!$B$13,Params!$B$20,0.3),0.3),IF(C2874&gt;=Params!$B$15-3,IF(C2874&lt;Params!$B$15,Params!$B$21,0.3),0.3)))</f>
        <v/>
      </c>
    </row>
    <row r="2875" ht="15" customHeight="1" s="1">
      <c r="A2875" s="9" t="n">
        <v>2872</v>
      </c>
      <c r="B2875" s="6" t="inlineStr">
        <is>
          <t>30/04</t>
        </is>
      </c>
      <c r="C2875" s="6" t="n">
        <v>15</v>
      </c>
      <c r="D2875" s="6" t="n">
        <v>0</v>
      </c>
      <c r="E2875" s="10">
        <f>IF(D2875=1, IF(OR(C2875&lt;10, C2875&gt;=15),1,0), IF(OR(C2875&lt;7, C2875&gt;=18),1,0))</f>
        <v/>
      </c>
      <c r="F2875" s="11" t="n">
        <v>0</v>
      </c>
      <c r="G2875" s="12">
        <f>0.55*8</f>
        <v/>
      </c>
      <c r="H2875" s="12">
        <f>F2875-G2875</f>
        <v/>
      </c>
      <c r="I2875" s="10">
        <f>IF(E2875=0,"Fora",IF(E2874=0,"Carg xar",IF(H2875&lt;0,IF(M2875&lt;0.9,"Carg FV","Stby"),IF(M2875&gt;P2875,"V2H",IF(M2875&lt;0.9,"Carg xar","Stby")))))</f>
        <v/>
      </c>
      <c r="J2875" s="12">
        <f>IF(OR(I2875="Carg FV",I2875="Carg xar"),MIN(IF(I2875="Carg FV",ABS(H2875),7.4),7.4,MAX(0,(0.9-M2875)*40)*0.95),0)</f>
        <v/>
      </c>
      <c r="K2875" s="12">
        <f>IF(I2875="V2H",MIN(MAX(0,H2875),7.4,MAX(0,(M2875-P2875)*40)*0.95),0)</f>
        <v/>
      </c>
      <c r="L2875" s="12">
        <f>IF(E2875=0,0,MAX(0,H2875-K2875))</f>
        <v/>
      </c>
      <c r="M2875" s="13">
        <f>M2874+J2874/40-IF(I2874="V2H",K2874/(0.95*40),0)-IF(E2875=0,IF(E2874=1,IF(D2875=1,30,40)*0.18/(2*40),0),0)-IF(E2875=1,IF(E2874=0,IF(D2875=1,30,40)*0.18/(2*40),0),0)</f>
        <v/>
      </c>
      <c r="N2875" s="14" t="n">
        <v>0.15</v>
      </c>
      <c r="O2875" s="15">
        <f>K2875*N2875</f>
        <v/>
      </c>
      <c r="P2875">
        <f>IF(E2875=0,0.3,IF(D2875=1,IF(C2875&gt;=Params!$B$13-3,IF(C2875&lt;Params!$B$13,Params!$B$20,0.3),0.3),IF(C2875&gt;=Params!$B$15-3,IF(C2875&lt;Params!$B$15,Params!$B$21,0.3),0.3)))</f>
        <v/>
      </c>
    </row>
    <row r="2876" ht="15" customHeight="1" s="1">
      <c r="A2876" s="9" t="n">
        <v>2873</v>
      </c>
      <c r="B2876" s="6" t="inlineStr">
        <is>
          <t>30/04</t>
        </is>
      </c>
      <c r="C2876" s="6" t="n">
        <v>16</v>
      </c>
      <c r="D2876" s="6" t="n">
        <v>0</v>
      </c>
      <c r="E2876" s="10">
        <f>IF(D2876=1, IF(OR(C2876&lt;10, C2876&gt;=15),1,0), IF(OR(C2876&lt;7, C2876&gt;=18),1,0))</f>
        <v/>
      </c>
      <c r="F2876" s="11" t="n">
        <v>0</v>
      </c>
      <c r="G2876" s="12">
        <f>0.35*8</f>
        <v/>
      </c>
      <c r="H2876" s="12">
        <f>F2876-G2876</f>
        <v/>
      </c>
      <c r="I2876" s="10">
        <f>IF(E2876=0,"Fora",IF(E2875=0,"Carg xar",IF(H2876&lt;0,IF(M2876&lt;0.9,"Carg FV","Stby"),IF(M2876&gt;P2876,"V2H",IF(M2876&lt;0.9,"Carg xar","Stby")))))</f>
        <v/>
      </c>
      <c r="J2876" s="12">
        <f>IF(OR(I2876="Carg FV",I2876="Carg xar"),MIN(IF(I2876="Carg FV",ABS(H2876),7.4),7.4,MAX(0,(0.9-M2876)*40)*0.95),0)</f>
        <v/>
      </c>
      <c r="K2876" s="12">
        <f>IF(I2876="V2H",MIN(MAX(0,H2876),7.4,MAX(0,(M2876-P2876)*40)*0.95),0)</f>
        <v/>
      </c>
      <c r="L2876" s="12">
        <f>IF(E2876=0,0,MAX(0,H2876-K2876))</f>
        <v/>
      </c>
      <c r="M2876" s="13">
        <f>M2875+J2875/40-IF(I2875="V2H",K2875/(0.95*40),0)-IF(E2876=0,IF(E2875=1,IF(D2876=1,30,40)*0.18/(2*40),0),0)-IF(E2876=1,IF(E2875=0,IF(D2876=1,30,40)*0.18/(2*40),0),0)</f>
        <v/>
      </c>
      <c r="N2876" s="14" t="n">
        <v>0.15</v>
      </c>
      <c r="O2876" s="15">
        <f>K2876*N2876</f>
        <v/>
      </c>
      <c r="P2876">
        <f>IF(E2876=0,0.3,IF(D2876=1,IF(C2876&gt;=Params!$B$13-3,IF(C2876&lt;Params!$B$13,Params!$B$20,0.3),0.3),IF(C2876&gt;=Params!$B$15-3,IF(C2876&lt;Params!$B$15,Params!$B$21,0.3),0.3)))</f>
        <v/>
      </c>
    </row>
    <row r="2877" ht="15" customHeight="1" s="1">
      <c r="A2877" s="9" t="n">
        <v>2874</v>
      </c>
      <c r="B2877" s="6" t="inlineStr">
        <is>
          <t>30/04</t>
        </is>
      </c>
      <c r="C2877" s="6" t="n">
        <v>17</v>
      </c>
      <c r="D2877" s="6" t="n">
        <v>0</v>
      </c>
      <c r="E2877" s="10">
        <f>IF(D2877=1, IF(OR(C2877&lt;10, C2877&gt;=15),1,0), IF(OR(C2877&lt;7, C2877&gt;=18),1,0))</f>
        <v/>
      </c>
      <c r="F2877" s="11" t="n">
        <v>1.747</v>
      </c>
      <c r="G2877" s="12">
        <f>0.15*8</f>
        <v/>
      </c>
      <c r="H2877" s="12">
        <f>F2877-G2877</f>
        <v/>
      </c>
      <c r="I2877" s="10">
        <f>IF(E2877=0,"Fora",IF(E2876=0,"Carg xar",IF(H2877&lt;0,IF(M2877&lt;0.9,"Carg FV","Stby"),IF(M2877&gt;P2877,"V2H",IF(M2877&lt;0.9,"Carg xar","Stby")))))</f>
        <v/>
      </c>
      <c r="J2877" s="12">
        <f>IF(OR(I2877="Carg FV",I2877="Carg xar"),MIN(IF(I2877="Carg FV",ABS(H2877),7.4),7.4,MAX(0,(0.9-M2877)*40)*0.95),0)</f>
        <v/>
      </c>
      <c r="K2877" s="12">
        <f>IF(I2877="V2H",MIN(MAX(0,H2877),7.4,MAX(0,(M2877-P2877)*40)*0.95),0)</f>
        <v/>
      </c>
      <c r="L2877" s="12">
        <f>IF(E2877=0,0,MAX(0,H2877-K2877))</f>
        <v/>
      </c>
      <c r="M2877" s="13">
        <f>M2876+J2876/40-IF(I2876="V2H",K2876/(0.95*40),0)-IF(E2877=0,IF(E2876=1,IF(D2877=1,30,40)*0.18/(2*40),0),0)-IF(E2877=1,IF(E2876=0,IF(D2877=1,30,40)*0.18/(2*40),0),0)</f>
        <v/>
      </c>
      <c r="N2877" s="14" t="n">
        <v>0.15</v>
      </c>
      <c r="O2877" s="15">
        <f>K2877*N2877</f>
        <v/>
      </c>
      <c r="P2877">
        <f>IF(E2877=0,0.3,IF(D2877=1,IF(C2877&gt;=Params!$B$13-3,IF(C2877&lt;Params!$B$13,Params!$B$20,0.3),0.3),IF(C2877&gt;=Params!$B$15-3,IF(C2877&lt;Params!$B$15,Params!$B$21,0.3),0.3)))</f>
        <v/>
      </c>
    </row>
    <row r="2878" ht="15" customHeight="1" s="1">
      <c r="A2878" s="9" t="n">
        <v>2875</v>
      </c>
      <c r="B2878" s="6" t="inlineStr">
        <is>
          <t>30/04</t>
        </is>
      </c>
      <c r="C2878" s="6" t="n">
        <v>18</v>
      </c>
      <c r="D2878" s="6" t="n">
        <v>0</v>
      </c>
      <c r="E2878" s="10">
        <f>IF(D2878=1, IF(OR(C2878&lt;10, C2878&gt;=15),1,0), IF(OR(C2878&lt;7, C2878&gt;=18),1,0))</f>
        <v/>
      </c>
      <c r="F2878" s="11" t="n">
        <v>3.465</v>
      </c>
      <c r="G2878" s="12">
        <f>0.03*8</f>
        <v/>
      </c>
      <c r="H2878" s="12">
        <f>F2878-G2878</f>
        <v/>
      </c>
      <c r="I2878" s="10">
        <f>IF(E2878=0,"Fora",IF(E2877=0,"Carg xar",IF(H2878&lt;0,IF(M2878&lt;0.9,"Carg FV","Stby"),IF(M2878&gt;P2878,"V2H",IF(M2878&lt;0.9,"Carg xar","Stby")))))</f>
        <v/>
      </c>
      <c r="J2878" s="12">
        <f>IF(OR(I2878="Carg FV",I2878="Carg xar"),MIN(IF(I2878="Carg FV",ABS(H2878),7.4),7.4,MAX(0,(0.9-M2878)*40)*0.95),0)</f>
        <v/>
      </c>
      <c r="K2878" s="12">
        <f>IF(I2878="V2H",MIN(MAX(0,H2878),7.4,MAX(0,(M2878-P2878)*40)*0.95),0)</f>
        <v/>
      </c>
      <c r="L2878" s="12">
        <f>IF(E2878=0,0,MAX(0,H2878-K2878))</f>
        <v/>
      </c>
      <c r="M2878" s="13">
        <f>M2877+J2877/40-IF(I2877="V2H",K2877/(0.95*40),0)-IF(E2878=0,IF(E2877=1,IF(D2878=1,30,40)*0.18/(2*40),0),0)-IF(E2878=1,IF(E2877=0,IF(D2878=1,30,40)*0.18/(2*40),0),0)</f>
        <v/>
      </c>
      <c r="N2878" s="14" t="n">
        <v>0.2</v>
      </c>
      <c r="O2878" s="15">
        <f>K2878*N2878</f>
        <v/>
      </c>
      <c r="P2878">
        <f>IF(E2878=0,0.3,IF(D2878=1,IF(C2878&gt;=Params!$B$13-3,IF(C2878&lt;Params!$B$13,Params!$B$20,0.3),0.3),IF(C2878&gt;=Params!$B$15-3,IF(C2878&lt;Params!$B$15,Params!$B$21,0.3),0.3)))</f>
        <v/>
      </c>
    </row>
    <row r="2879" ht="15" customHeight="1" s="1">
      <c r="A2879" s="9" t="n">
        <v>2876</v>
      </c>
      <c r="B2879" s="6" t="inlineStr">
        <is>
          <t>30/04</t>
        </is>
      </c>
      <c r="C2879" s="6" t="n">
        <v>19</v>
      </c>
      <c r="D2879" s="6" t="n">
        <v>0</v>
      </c>
      <c r="E2879" s="10">
        <f>IF(D2879=1, IF(OR(C2879&lt;10, C2879&gt;=15),1,0), IF(OR(C2879&lt;7, C2879&gt;=18),1,0))</f>
        <v/>
      </c>
      <c r="F2879" s="11" t="n">
        <v>0.257</v>
      </c>
      <c r="G2879" s="12">
        <f>0*8</f>
        <v/>
      </c>
      <c r="H2879" s="12">
        <f>F2879-G2879</f>
        <v/>
      </c>
      <c r="I2879" s="10">
        <f>IF(E2879=0,"Fora",IF(E2878=0,"Carg xar",IF(H2879&lt;0,IF(M2879&lt;0.9,"Carg FV","Stby"),IF(M2879&gt;P2879,"V2H",IF(M2879&lt;0.9,"Carg xar","Stby")))))</f>
        <v/>
      </c>
      <c r="J2879" s="12">
        <f>IF(OR(I2879="Carg FV",I2879="Carg xar"),MIN(IF(I2879="Carg FV",ABS(H2879),7.4),7.4,MAX(0,(0.9-M2879)*40)*0.95),0)</f>
        <v/>
      </c>
      <c r="K2879" s="12">
        <f>IF(I2879="V2H",MIN(MAX(0,H2879),7.4,MAX(0,(M2879-P2879)*40)*0.95),0)</f>
        <v/>
      </c>
      <c r="L2879" s="12">
        <f>IF(E2879=0,0,MAX(0,H2879-K2879))</f>
        <v/>
      </c>
      <c r="M2879" s="13">
        <f>M2878+J2878/40-IF(I2878="V2H",K2878/(0.95*40),0)-IF(E2879=0,IF(E2878=1,IF(D2879=1,30,40)*0.18/(2*40),0),0)-IF(E2879=1,IF(E2878=0,IF(D2879=1,30,40)*0.18/(2*40),0),0)</f>
        <v/>
      </c>
      <c r="N2879" s="14" t="n">
        <v>0.2</v>
      </c>
      <c r="O2879" s="15">
        <f>K2879*N2879</f>
        <v/>
      </c>
      <c r="P2879">
        <f>IF(E2879=0,0.3,IF(D2879=1,IF(C2879&gt;=Params!$B$13-3,IF(C2879&lt;Params!$B$13,Params!$B$20,0.3),0.3),IF(C2879&gt;=Params!$B$15-3,IF(C2879&lt;Params!$B$15,Params!$B$21,0.3),0.3)))</f>
        <v/>
      </c>
    </row>
    <row r="2880" ht="15" customHeight="1" s="1">
      <c r="A2880" s="9" t="n">
        <v>2877</v>
      </c>
      <c r="B2880" s="6" t="inlineStr">
        <is>
          <t>30/04</t>
        </is>
      </c>
      <c r="C2880" s="6" t="n">
        <v>20</v>
      </c>
      <c r="D2880" s="6" t="n">
        <v>0</v>
      </c>
      <c r="E2880" s="10">
        <f>IF(D2880=1, IF(OR(C2880&lt;10, C2880&gt;=15),1,0), IF(OR(C2880&lt;7, C2880&gt;=18),1,0))</f>
        <v/>
      </c>
      <c r="F2880" s="11" t="n">
        <v>0.901</v>
      </c>
      <c r="G2880" s="12">
        <f>0*8</f>
        <v/>
      </c>
      <c r="H2880" s="12">
        <f>F2880-G2880</f>
        <v/>
      </c>
      <c r="I2880" s="10">
        <f>IF(E2880=0,"Fora",IF(E2879=0,"Carg xar",IF(H2880&lt;0,IF(M2880&lt;0.9,"Carg FV","Stby"),IF(M2880&gt;P2880,"V2H",IF(M2880&lt;0.9,"Carg xar","Stby")))))</f>
        <v/>
      </c>
      <c r="J2880" s="12">
        <f>IF(OR(I2880="Carg FV",I2880="Carg xar"),MIN(IF(I2880="Carg FV",ABS(H2880),7.4),7.4,MAX(0,(0.9-M2880)*40)*0.95),0)</f>
        <v/>
      </c>
      <c r="K2880" s="12">
        <f>IF(I2880="V2H",MIN(MAX(0,H2880),7.4,MAX(0,(M2880-P2880)*40)*0.95),0)</f>
        <v/>
      </c>
      <c r="L2880" s="12">
        <f>IF(E2880=0,0,MAX(0,H2880-K2880))</f>
        <v/>
      </c>
      <c r="M2880" s="13">
        <f>M2879+J2879/40-IF(I2879="V2H",K2879/(0.95*40),0)-IF(E2880=0,IF(E2879=1,IF(D2880=1,30,40)*0.18/(2*40),0),0)-IF(E2880=1,IF(E2879=0,IF(D2880=1,30,40)*0.18/(2*40),0),0)</f>
        <v/>
      </c>
      <c r="N2880" s="14" t="n">
        <v>0.2</v>
      </c>
      <c r="O2880" s="15">
        <f>K2880*N2880</f>
        <v/>
      </c>
      <c r="P2880">
        <f>IF(E2880=0,0.3,IF(D2880=1,IF(C2880&gt;=Params!$B$13-3,IF(C2880&lt;Params!$B$13,Params!$B$20,0.3),0.3),IF(C2880&gt;=Params!$B$15-3,IF(C2880&lt;Params!$B$15,Params!$B$21,0.3),0.3)))</f>
        <v/>
      </c>
    </row>
    <row r="2881" ht="15" customHeight="1" s="1">
      <c r="A2881" s="9" t="n">
        <v>2878</v>
      </c>
      <c r="B2881" s="6" t="inlineStr">
        <is>
          <t>30/04</t>
        </is>
      </c>
      <c r="C2881" s="6" t="n">
        <v>21</v>
      </c>
      <c r="D2881" s="6" t="n">
        <v>0</v>
      </c>
      <c r="E2881" s="10">
        <f>IF(D2881=1, IF(OR(C2881&lt;10, C2881&gt;=15),1,0), IF(OR(C2881&lt;7, C2881&gt;=18),1,0))</f>
        <v/>
      </c>
      <c r="F2881" s="11" t="n">
        <v>0.93</v>
      </c>
      <c r="G2881" s="12">
        <f>0*8</f>
        <v/>
      </c>
      <c r="H2881" s="12">
        <f>F2881-G2881</f>
        <v/>
      </c>
      <c r="I2881" s="10">
        <f>IF(E2881=0,"Fora",IF(E2880=0,"Carg xar",IF(H2881&lt;0,IF(M2881&lt;0.9,"Carg FV","Stby"),IF(M2881&gt;P2881,"V2H",IF(M2881&lt;0.9,"Carg xar","Stby")))))</f>
        <v/>
      </c>
      <c r="J2881" s="12">
        <f>IF(OR(I2881="Carg FV",I2881="Carg xar"),MIN(IF(I2881="Carg FV",ABS(H2881),7.4),7.4,MAX(0,(0.9-M2881)*40)*0.95),0)</f>
        <v/>
      </c>
      <c r="K2881" s="12">
        <f>IF(I2881="V2H",MIN(MAX(0,H2881),7.4,MAX(0,(M2881-P2881)*40)*0.95),0)</f>
        <v/>
      </c>
      <c r="L2881" s="12">
        <f>IF(E2881=0,0,MAX(0,H2881-K2881))</f>
        <v/>
      </c>
      <c r="M2881" s="13">
        <f>M2880+J2880/40-IF(I2880="V2H",K2880/(0.95*40),0)-IF(E2881=0,IF(E2880=1,IF(D2881=1,30,40)*0.18/(2*40),0),0)-IF(E2881=1,IF(E2880=0,IF(D2881=1,30,40)*0.18/(2*40),0),0)</f>
        <v/>
      </c>
      <c r="N2881" s="14" t="n">
        <v>0.2</v>
      </c>
      <c r="O2881" s="15">
        <f>K2881*N2881</f>
        <v/>
      </c>
      <c r="P2881">
        <f>IF(E2881=0,0.3,IF(D2881=1,IF(C2881&gt;=Params!$B$13-3,IF(C2881&lt;Params!$B$13,Params!$B$20,0.3),0.3),IF(C2881&gt;=Params!$B$15-3,IF(C2881&lt;Params!$B$15,Params!$B$21,0.3),0.3)))</f>
        <v/>
      </c>
    </row>
    <row r="2882" ht="15" customHeight="1" s="1">
      <c r="A2882" s="9" t="n">
        <v>2879</v>
      </c>
      <c r="B2882" s="6" t="inlineStr">
        <is>
          <t>30/04</t>
        </is>
      </c>
      <c r="C2882" s="6" t="n">
        <v>22</v>
      </c>
      <c r="D2882" s="6" t="n">
        <v>0</v>
      </c>
      <c r="E2882" s="10">
        <f>IF(D2882=1, IF(OR(C2882&lt;10, C2882&gt;=15),1,0), IF(OR(C2882&lt;7, C2882&gt;=18),1,0))</f>
        <v/>
      </c>
      <c r="F2882" s="11" t="n">
        <v>0.825</v>
      </c>
      <c r="G2882" s="12">
        <f>0*8</f>
        <v/>
      </c>
      <c r="H2882" s="12">
        <f>F2882-G2882</f>
        <v/>
      </c>
      <c r="I2882" s="10">
        <f>IF(E2882=0,"Fora",IF(E2881=0,"Carg xar",IF(H2882&lt;0,IF(M2882&lt;0.9,"Carg FV","Stby"),IF(M2882&gt;P2882,"V2H",IF(M2882&lt;0.9,"Carg xar","Stby")))))</f>
        <v/>
      </c>
      <c r="J2882" s="12">
        <f>IF(OR(I2882="Carg FV",I2882="Carg xar"),MIN(IF(I2882="Carg FV",ABS(H2882),7.4),7.4,MAX(0,(0.9-M2882)*40)*0.95),0)</f>
        <v/>
      </c>
      <c r="K2882" s="12">
        <f>IF(I2882="V2H",MIN(MAX(0,H2882),7.4,MAX(0,(M2882-P2882)*40)*0.95),0)</f>
        <v/>
      </c>
      <c r="L2882" s="12">
        <f>IF(E2882=0,0,MAX(0,H2882-K2882))</f>
        <v/>
      </c>
      <c r="M2882" s="13">
        <f>M2881+J2881/40-IF(I2881="V2H",K2881/(0.95*40),0)-IF(E2882=0,IF(E2881=1,IF(D2882=1,30,40)*0.18/(2*40),0),0)-IF(E2882=1,IF(E2881=0,IF(D2882=1,30,40)*0.18/(2*40),0),0)</f>
        <v/>
      </c>
      <c r="N2882" s="14" t="n">
        <v>0.15</v>
      </c>
      <c r="O2882" s="15">
        <f>K2882*N2882</f>
        <v/>
      </c>
      <c r="P2882">
        <f>IF(E2882=0,0.3,IF(D2882=1,IF(C2882&gt;=Params!$B$13-3,IF(C2882&lt;Params!$B$13,Params!$B$20,0.3),0.3),IF(C2882&gt;=Params!$B$15-3,IF(C2882&lt;Params!$B$15,Params!$B$21,0.3),0.3)))</f>
        <v/>
      </c>
    </row>
    <row r="2883" ht="15" customHeight="1" s="1">
      <c r="A2883" s="9" t="n">
        <v>2880</v>
      </c>
      <c r="B2883" s="6" t="inlineStr">
        <is>
          <t>30/04</t>
        </is>
      </c>
      <c r="C2883" s="6" t="n">
        <v>23</v>
      </c>
      <c r="D2883" s="6" t="n">
        <v>0</v>
      </c>
      <c r="E2883" s="10">
        <f>IF(D2883=1, IF(OR(C2883&lt;10, C2883&gt;=15),1,0), IF(OR(C2883&lt;7, C2883&gt;=18),1,0))</f>
        <v/>
      </c>
      <c r="F2883" s="11" t="n">
        <v>1.033</v>
      </c>
      <c r="G2883" s="12">
        <f>0*8</f>
        <v/>
      </c>
      <c r="H2883" s="12">
        <f>F2883-G2883</f>
        <v/>
      </c>
      <c r="I2883" s="10">
        <f>IF(E2883=0,"Fora",IF(E2882=0,"Carg xar",IF(H2883&lt;0,IF(M2883&lt;0.9,"Carg FV","Stby"),IF(M2883&gt;P2883,"V2H",IF(M2883&lt;0.9,"Carg xar","Stby")))))</f>
        <v/>
      </c>
      <c r="J2883" s="12">
        <f>IF(OR(I2883="Carg FV",I2883="Carg xar"),MIN(IF(I2883="Carg FV",ABS(H2883),7.4),7.4,MAX(0,(0.9-M2883)*40)*0.95),0)</f>
        <v/>
      </c>
      <c r="K2883" s="12">
        <f>IF(I2883="V2H",MIN(MAX(0,H2883),7.4,MAX(0,(M2883-P2883)*40)*0.95),0)</f>
        <v/>
      </c>
      <c r="L2883" s="12">
        <f>IF(E2883=0,0,MAX(0,H2883-K2883))</f>
        <v/>
      </c>
      <c r="M2883" s="13">
        <f>M2882+J2882/40-IF(I2882="V2H",K2882/(0.95*40),0)-IF(E2883=0,IF(E2882=1,IF(D2883=1,30,40)*0.18/(2*40),0),0)-IF(E2883=1,IF(E2882=0,IF(D2883=1,30,40)*0.18/(2*40),0),0)</f>
        <v/>
      </c>
      <c r="N2883" s="14" t="n">
        <v>0.15</v>
      </c>
      <c r="O2883" s="15">
        <f>K2883*N2883</f>
        <v/>
      </c>
      <c r="P2883">
        <f>IF(E2883=0,0.3,IF(D2883=1,IF(C2883&gt;=Params!$B$13-3,IF(C2883&lt;Params!$B$13,Params!$B$20,0.3),0.3),IF(C2883&gt;=Params!$B$15-3,IF(C2883&lt;Params!$B$15,Params!$B$21,0.3),0.3)))</f>
        <v/>
      </c>
    </row>
    <row r="2884" ht="15" customHeight="1" s="1">
      <c r="A2884" s="9" t="n">
        <v>2881</v>
      </c>
      <c r="B2884" s="6" t="inlineStr">
        <is>
          <t>01/05</t>
        </is>
      </c>
      <c r="C2884" s="6" t="n">
        <v>0</v>
      </c>
      <c r="D2884" s="6" t="n">
        <v>0</v>
      </c>
      <c r="E2884" s="10">
        <f>IF(D2884=1, IF(OR(C2884&lt;10, C2884&gt;=15),1,0), IF(OR(C2884&lt;7, C2884&gt;=18),1,0))</f>
        <v/>
      </c>
      <c r="F2884" s="11" t="n">
        <v>0.9340000000000001</v>
      </c>
      <c r="G2884" s="12">
        <f>0*8</f>
        <v/>
      </c>
      <c r="H2884" s="12">
        <f>F2884-G2884</f>
        <v/>
      </c>
      <c r="I2884" s="10">
        <f>IF(E2884=0,"Fora",IF(E2883=0,"Carg xar",IF(H2884&lt;0,IF(M2884&lt;0.9,"Carg FV","Stby"),IF(M2884&gt;P2884,"V2H",IF(M2884&lt;0.9,"Carg xar","Stby")))))</f>
        <v/>
      </c>
      <c r="J2884" s="12">
        <f>IF(OR(I2884="Carg FV",I2884="Carg xar"),MIN(IF(I2884="Carg FV",ABS(H2884),7.4),7.4,MAX(0,(0.9-M2884)*40)*0.95),0)</f>
        <v/>
      </c>
      <c r="K2884" s="12">
        <f>IF(I2884="V2H",MIN(MAX(0,H2884),7.4,MAX(0,(M2884-P2884)*40)*0.95),0)</f>
        <v/>
      </c>
      <c r="L2884" s="12">
        <f>IF(E2884=0,0,MAX(0,H2884-K2884))</f>
        <v/>
      </c>
      <c r="M2884" s="13">
        <f>M2883+J2883/40-IF(I2883="V2H",K2883/(0.95*40),0)-IF(E2884=0,IF(E2883=1,IF(D2884=1,30,40)*0.18/(2*40),0),0)-IF(E2884=1,IF(E2883=0,IF(D2884=1,30,40)*0.18/(2*40),0),0)</f>
        <v/>
      </c>
      <c r="N2884" s="14" t="n">
        <v>0.09</v>
      </c>
      <c r="O2884" s="15">
        <f>K2884*N2884</f>
        <v/>
      </c>
      <c r="P2884">
        <f>IF(E2884=0,0.3,IF(D2884=1,IF(C2884&gt;=Params!$B$13-3,IF(C2884&lt;Params!$B$13,Params!$B$20,0.3),0.3),IF(C2884&gt;=Params!$B$15-3,IF(C2884&lt;Params!$B$15,Params!$B$21,0.3),0.3)))</f>
        <v/>
      </c>
    </row>
    <row r="2885" ht="15" customHeight="1" s="1">
      <c r="A2885" s="9" t="n">
        <v>2882</v>
      </c>
      <c r="B2885" s="6" t="inlineStr">
        <is>
          <t>01/05</t>
        </is>
      </c>
      <c r="C2885" s="6" t="n">
        <v>1</v>
      </c>
      <c r="D2885" s="6" t="n">
        <v>0</v>
      </c>
      <c r="E2885" s="10">
        <f>IF(D2885=1, IF(OR(C2885&lt;10, C2885&gt;=15),1,0), IF(OR(C2885&lt;7, C2885&gt;=18),1,0))</f>
        <v/>
      </c>
      <c r="F2885" s="11" t="n">
        <v>0.805</v>
      </c>
      <c r="G2885" s="12">
        <f>0*8</f>
        <v/>
      </c>
      <c r="H2885" s="12">
        <f>F2885-G2885</f>
        <v/>
      </c>
      <c r="I2885" s="10">
        <f>IF(E2885=0,"Fora",IF(E2884=0,"Carg xar",IF(H2885&lt;0,IF(M2885&lt;0.9,"Carg FV","Stby"),IF(M2885&gt;P2885,"V2H",IF(M2885&lt;0.9,"Carg xar","Stby")))))</f>
        <v/>
      </c>
      <c r="J2885" s="12">
        <f>IF(OR(I2885="Carg FV",I2885="Carg xar"),MIN(IF(I2885="Carg FV",ABS(H2885),7.4),7.4,MAX(0,(0.9-M2885)*40)*0.95),0)</f>
        <v/>
      </c>
      <c r="K2885" s="12">
        <f>IF(I2885="V2H",MIN(MAX(0,H2885),7.4,MAX(0,(M2885-P2885)*40)*0.95),0)</f>
        <v/>
      </c>
      <c r="L2885" s="12">
        <f>IF(E2885=0,0,MAX(0,H2885-K2885))</f>
        <v/>
      </c>
      <c r="M2885" s="13">
        <f>M2884+J2884/40-IF(I2884="V2H",K2884/(0.95*40),0)-IF(E2885=0,IF(E2884=1,IF(D2885=1,30,40)*0.18/(2*40),0),0)-IF(E2885=1,IF(E2884=0,IF(D2885=1,30,40)*0.18/(2*40),0),0)</f>
        <v/>
      </c>
      <c r="N2885" s="14" t="n">
        <v>0.09</v>
      </c>
      <c r="O2885" s="15">
        <f>K2885*N2885</f>
        <v/>
      </c>
      <c r="P2885">
        <f>IF(E2885=0,0.3,IF(D2885=1,IF(C2885&gt;=Params!$B$13-3,IF(C2885&lt;Params!$B$13,Params!$B$20,0.3),0.3),IF(C2885&gt;=Params!$B$15-3,IF(C2885&lt;Params!$B$15,Params!$B$21,0.3),0.3)))</f>
        <v/>
      </c>
    </row>
    <row r="2886" ht="15" customHeight="1" s="1">
      <c r="A2886" s="9" t="n">
        <v>2883</v>
      </c>
      <c r="B2886" s="6" t="inlineStr">
        <is>
          <t>01/05</t>
        </is>
      </c>
      <c r="C2886" s="6" t="n">
        <v>2</v>
      </c>
      <c r="D2886" s="6" t="n">
        <v>0</v>
      </c>
      <c r="E2886" s="10">
        <f>IF(D2886=1, IF(OR(C2886&lt;10, C2886&gt;=15),1,0), IF(OR(C2886&lt;7, C2886&gt;=18),1,0))</f>
        <v/>
      </c>
      <c r="F2886" s="11" t="n">
        <v>1.02</v>
      </c>
      <c r="G2886" s="12">
        <f>0*8</f>
        <v/>
      </c>
      <c r="H2886" s="12">
        <f>F2886-G2886</f>
        <v/>
      </c>
      <c r="I2886" s="10">
        <f>IF(E2886=0,"Fora",IF(E2885=0,"Carg xar",IF(H2886&lt;0,IF(M2886&lt;0.9,"Carg FV","Stby"),IF(M2886&gt;P2886,"V2H",IF(M2886&lt;0.9,"Carg xar","Stby")))))</f>
        <v/>
      </c>
      <c r="J2886" s="12">
        <f>IF(OR(I2886="Carg FV",I2886="Carg xar"),MIN(IF(I2886="Carg FV",ABS(H2886),7.4),7.4,MAX(0,(0.9-M2886)*40)*0.95),0)</f>
        <v/>
      </c>
      <c r="K2886" s="12">
        <f>IF(I2886="V2H",MIN(MAX(0,H2886),7.4,MAX(0,(M2886-P2886)*40)*0.95),0)</f>
        <v/>
      </c>
      <c r="L2886" s="12">
        <f>IF(E2886=0,0,MAX(0,H2886-K2886))</f>
        <v/>
      </c>
      <c r="M2886" s="13">
        <f>M2885+J2885/40-IF(I2885="V2H",K2885/(0.95*40),0)-IF(E2886=0,IF(E2885=1,IF(D2886=1,30,40)*0.18/(2*40),0),0)-IF(E2886=1,IF(E2885=0,IF(D2886=1,30,40)*0.18/(2*40),0),0)</f>
        <v/>
      </c>
      <c r="N2886" s="14" t="n">
        <v>0.09</v>
      </c>
      <c r="O2886" s="15">
        <f>K2886*N2886</f>
        <v/>
      </c>
      <c r="P2886">
        <f>IF(E2886=0,0.3,IF(D2886=1,IF(C2886&gt;=Params!$B$13-3,IF(C2886&lt;Params!$B$13,Params!$B$20,0.3),0.3),IF(C2886&gt;=Params!$B$15-3,IF(C2886&lt;Params!$B$15,Params!$B$21,0.3),0.3)))</f>
        <v/>
      </c>
    </row>
    <row r="2887" ht="15" customHeight="1" s="1">
      <c r="A2887" s="9" t="n">
        <v>2884</v>
      </c>
      <c r="B2887" s="6" t="inlineStr">
        <is>
          <t>01/05</t>
        </is>
      </c>
      <c r="C2887" s="6" t="n">
        <v>3</v>
      </c>
      <c r="D2887" s="6" t="n">
        <v>0</v>
      </c>
      <c r="E2887" s="10">
        <f>IF(D2887=1, IF(OR(C2887&lt;10, C2887&gt;=15),1,0), IF(OR(C2887&lt;7, C2887&gt;=18),1,0))</f>
        <v/>
      </c>
      <c r="F2887" s="11" t="n">
        <v>0.98</v>
      </c>
      <c r="G2887" s="12">
        <f>0*8</f>
        <v/>
      </c>
      <c r="H2887" s="12">
        <f>F2887-G2887</f>
        <v/>
      </c>
      <c r="I2887" s="10">
        <f>IF(E2887=0,"Fora",IF(E2886=0,"Carg xar",IF(H2887&lt;0,IF(M2887&lt;0.9,"Carg FV","Stby"),IF(M2887&gt;P2887,"V2H",IF(M2887&lt;0.9,"Carg xar","Stby")))))</f>
        <v/>
      </c>
      <c r="J2887" s="12">
        <f>IF(OR(I2887="Carg FV",I2887="Carg xar"),MIN(IF(I2887="Carg FV",ABS(H2887),7.4),7.4,MAX(0,(0.9-M2887)*40)*0.95),0)</f>
        <v/>
      </c>
      <c r="K2887" s="12">
        <f>IF(I2887="V2H",MIN(MAX(0,H2887),7.4,MAX(0,(M2887-P2887)*40)*0.95),0)</f>
        <v/>
      </c>
      <c r="L2887" s="12">
        <f>IF(E2887=0,0,MAX(0,H2887-K2887))</f>
        <v/>
      </c>
      <c r="M2887" s="13">
        <f>M2886+J2886/40-IF(I2886="V2H",K2886/(0.95*40),0)-IF(E2887=0,IF(E2886=1,IF(D2887=1,30,40)*0.18/(2*40),0),0)-IF(E2887=1,IF(E2886=0,IF(D2887=1,30,40)*0.18/(2*40),0),0)</f>
        <v/>
      </c>
      <c r="N2887" s="14" t="n">
        <v>0.09</v>
      </c>
      <c r="O2887" s="15">
        <f>K2887*N2887</f>
        <v/>
      </c>
      <c r="P2887">
        <f>IF(E2887=0,0.3,IF(D2887=1,IF(C2887&gt;=Params!$B$13-3,IF(C2887&lt;Params!$B$13,Params!$B$20,0.3),0.3),IF(C2887&gt;=Params!$B$15-3,IF(C2887&lt;Params!$B$15,Params!$B$21,0.3),0.3)))</f>
        <v/>
      </c>
    </row>
    <row r="2888" ht="15" customHeight="1" s="1">
      <c r="A2888" s="9" t="n">
        <v>2885</v>
      </c>
      <c r="B2888" s="6" t="inlineStr">
        <is>
          <t>01/05</t>
        </is>
      </c>
      <c r="C2888" s="6" t="n">
        <v>4</v>
      </c>
      <c r="D2888" s="6" t="n">
        <v>0</v>
      </c>
      <c r="E2888" s="10">
        <f>IF(D2888=1, IF(OR(C2888&lt;10, C2888&gt;=15),1,0), IF(OR(C2888&lt;7, C2888&gt;=18),1,0))</f>
        <v/>
      </c>
      <c r="F2888" s="11" t="n">
        <v>1.251</v>
      </c>
      <c r="G2888" s="12">
        <f>0*8</f>
        <v/>
      </c>
      <c r="H2888" s="12">
        <f>F2888-G2888</f>
        <v/>
      </c>
      <c r="I2888" s="10">
        <f>IF(E2888=0,"Fora",IF(E2887=0,"Carg xar",IF(H2888&lt;0,IF(M2888&lt;0.9,"Carg FV","Stby"),IF(M2888&gt;P2888,"V2H",IF(M2888&lt;0.9,"Carg xar","Stby")))))</f>
        <v/>
      </c>
      <c r="J2888" s="12">
        <f>IF(OR(I2888="Carg FV",I2888="Carg xar"),MIN(IF(I2888="Carg FV",ABS(H2888),7.4),7.4,MAX(0,(0.9-M2888)*40)*0.95),0)</f>
        <v/>
      </c>
      <c r="K2888" s="12">
        <f>IF(I2888="V2H",MIN(MAX(0,H2888),7.4,MAX(0,(M2888-P2888)*40)*0.95),0)</f>
        <v/>
      </c>
      <c r="L2888" s="12">
        <f>IF(E2888=0,0,MAX(0,H2888-K2888))</f>
        <v/>
      </c>
      <c r="M2888" s="13">
        <f>M2887+J2887/40-IF(I2887="V2H",K2887/(0.95*40),0)-IF(E2888=0,IF(E2887=1,IF(D2888=1,30,40)*0.18/(2*40),0),0)-IF(E2888=1,IF(E2887=0,IF(D2888=1,30,40)*0.18/(2*40),0),0)</f>
        <v/>
      </c>
      <c r="N2888" s="14" t="n">
        <v>0.09</v>
      </c>
      <c r="O2888" s="15">
        <f>K2888*N2888</f>
        <v/>
      </c>
      <c r="P2888">
        <f>IF(E2888=0,0.3,IF(D2888=1,IF(C2888&gt;=Params!$B$13-3,IF(C2888&lt;Params!$B$13,Params!$B$20,0.3),0.3),IF(C2888&gt;=Params!$B$15-3,IF(C2888&lt;Params!$B$15,Params!$B$21,0.3),0.3)))</f>
        <v/>
      </c>
    </row>
    <row r="2889" ht="15" customHeight="1" s="1">
      <c r="A2889" s="9" t="n">
        <v>2886</v>
      </c>
      <c r="B2889" s="6" t="inlineStr">
        <is>
          <t>01/05</t>
        </is>
      </c>
      <c r="C2889" s="6" t="n">
        <v>5</v>
      </c>
      <c r="D2889" s="6" t="n">
        <v>0</v>
      </c>
      <c r="E2889" s="10">
        <f>IF(D2889=1, IF(OR(C2889&lt;10, C2889&gt;=15),1,0), IF(OR(C2889&lt;7, C2889&gt;=18),1,0))</f>
        <v/>
      </c>
      <c r="F2889" s="11" t="n">
        <v>1.057</v>
      </c>
      <c r="G2889" s="12">
        <f>0*8</f>
        <v/>
      </c>
      <c r="H2889" s="12">
        <f>F2889-G2889</f>
        <v/>
      </c>
      <c r="I2889" s="10">
        <f>IF(E2889=0,"Fora",IF(E2888=0,"Carg xar",IF(H2889&lt;0,IF(M2889&lt;0.9,"Carg FV","Stby"),IF(M2889&gt;P2889,"V2H",IF(M2889&lt;0.9,"Carg xar","Stby")))))</f>
        <v/>
      </c>
      <c r="J2889" s="12">
        <f>IF(OR(I2889="Carg FV",I2889="Carg xar"),MIN(IF(I2889="Carg FV",ABS(H2889),7.4),7.4,MAX(0,(0.9-M2889)*40)*0.95),0)</f>
        <v/>
      </c>
      <c r="K2889" s="12">
        <f>IF(I2889="V2H",MIN(MAX(0,H2889),7.4,MAX(0,(M2889-P2889)*40)*0.95),0)</f>
        <v/>
      </c>
      <c r="L2889" s="12">
        <f>IF(E2889=0,0,MAX(0,H2889-K2889))</f>
        <v/>
      </c>
      <c r="M2889" s="13">
        <f>M2888+J2888/40-IF(I2888="V2H",K2888/(0.95*40),0)-IF(E2889=0,IF(E2888=1,IF(D2889=1,30,40)*0.18/(2*40),0),0)-IF(E2889=1,IF(E2888=0,IF(D2889=1,30,40)*0.18/(2*40),0),0)</f>
        <v/>
      </c>
      <c r="N2889" s="14" t="n">
        <v>0.09</v>
      </c>
      <c r="O2889" s="15">
        <f>K2889*N2889</f>
        <v/>
      </c>
      <c r="P2889">
        <f>IF(E2889=0,0.3,IF(D2889=1,IF(C2889&gt;=Params!$B$13-3,IF(C2889&lt;Params!$B$13,Params!$B$20,0.3),0.3),IF(C2889&gt;=Params!$B$15-3,IF(C2889&lt;Params!$B$15,Params!$B$21,0.3),0.3)))</f>
        <v/>
      </c>
    </row>
    <row r="2890" ht="15" customHeight="1" s="1">
      <c r="A2890" s="9" t="n">
        <v>2887</v>
      </c>
      <c r="B2890" s="6" t="inlineStr">
        <is>
          <t>01/05</t>
        </is>
      </c>
      <c r="C2890" s="6" t="n">
        <v>6</v>
      </c>
      <c r="D2890" s="6" t="n">
        <v>0</v>
      </c>
      <c r="E2890" s="10">
        <f>IF(D2890=1, IF(OR(C2890&lt;10, C2890&gt;=15),1,0), IF(OR(C2890&lt;7, C2890&gt;=18),1,0))</f>
        <v/>
      </c>
      <c r="F2890" s="11" t="n">
        <v>1.394</v>
      </c>
      <c r="G2890" s="12">
        <f>0.02*8</f>
        <v/>
      </c>
      <c r="H2890" s="12">
        <f>F2890-G2890</f>
        <v/>
      </c>
      <c r="I2890" s="10">
        <f>IF(E2890=0,"Fora",IF(E2889=0,"Carg xar",IF(H2890&lt;0,IF(M2890&lt;0.9,"Carg FV","Stby"),IF(M2890&gt;P2890,"V2H",IF(M2890&lt;0.9,"Carg xar","Stby")))))</f>
        <v/>
      </c>
      <c r="J2890" s="12">
        <f>IF(OR(I2890="Carg FV",I2890="Carg xar"),MIN(IF(I2890="Carg FV",ABS(H2890),7.4),7.4,MAX(0,(0.9-M2890)*40)*0.95),0)</f>
        <v/>
      </c>
      <c r="K2890" s="12">
        <f>IF(I2890="V2H",MIN(MAX(0,H2890),7.4,MAX(0,(M2890-P2890)*40)*0.95),0)</f>
        <v/>
      </c>
      <c r="L2890" s="12">
        <f>IF(E2890=0,0,MAX(0,H2890-K2890))</f>
        <v/>
      </c>
      <c r="M2890" s="13">
        <f>M2889+J2889/40-IF(I2889="V2H",K2889/(0.95*40),0)-IF(E2890=0,IF(E2889=1,IF(D2890=1,30,40)*0.18/(2*40),0),0)-IF(E2890=1,IF(E2889=0,IF(D2890=1,30,40)*0.18/(2*40),0),0)</f>
        <v/>
      </c>
      <c r="N2890" s="14" t="n">
        <v>0.09</v>
      </c>
      <c r="O2890" s="15">
        <f>K2890*N2890</f>
        <v/>
      </c>
      <c r="P2890">
        <f>IF(E2890=0,0.3,IF(D2890=1,IF(C2890&gt;=Params!$B$13-3,IF(C2890&lt;Params!$B$13,Params!$B$20,0.3),0.3),IF(C2890&gt;=Params!$B$15-3,IF(C2890&lt;Params!$B$15,Params!$B$21,0.3),0.3)))</f>
        <v/>
      </c>
    </row>
    <row r="2891" ht="15" customHeight="1" s="1">
      <c r="A2891" s="9" t="n">
        <v>2888</v>
      </c>
      <c r="B2891" s="6" t="inlineStr">
        <is>
          <t>01/05</t>
        </is>
      </c>
      <c r="C2891" s="6" t="n">
        <v>7</v>
      </c>
      <c r="D2891" s="6" t="n">
        <v>0</v>
      </c>
      <c r="E2891" s="10">
        <f>IF(D2891=1, IF(OR(C2891&lt;10, C2891&gt;=15),1,0), IF(OR(C2891&lt;7, C2891&gt;=18),1,0))</f>
        <v/>
      </c>
      <c r="F2891" s="11" t="n">
        <v>0.9340000000000001</v>
      </c>
      <c r="G2891" s="12">
        <f>0.12*8</f>
        <v/>
      </c>
      <c r="H2891" s="12">
        <f>F2891-G2891</f>
        <v/>
      </c>
      <c r="I2891" s="10">
        <f>IF(E2891=0,"Fora",IF(E2890=0,"Carg xar",IF(H2891&lt;0,IF(M2891&lt;0.9,"Carg FV","Stby"),IF(M2891&gt;P2891,"V2H",IF(M2891&lt;0.9,"Carg xar","Stby")))))</f>
        <v/>
      </c>
      <c r="J2891" s="12">
        <f>IF(OR(I2891="Carg FV",I2891="Carg xar"),MIN(IF(I2891="Carg FV",ABS(H2891),7.4),7.4,MAX(0,(0.9-M2891)*40)*0.95),0)</f>
        <v/>
      </c>
      <c r="K2891" s="12">
        <f>IF(I2891="V2H",MIN(MAX(0,H2891),7.4,MAX(0,(M2891-P2891)*40)*0.95),0)</f>
        <v/>
      </c>
      <c r="L2891" s="12">
        <f>IF(E2891=0,0,MAX(0,H2891-K2891))</f>
        <v/>
      </c>
      <c r="M2891" s="13">
        <f>M2890+J2890/40-IF(I2890="V2H",K2890/(0.95*40),0)-IF(E2891=0,IF(E2890=1,IF(D2891=1,30,40)*0.18/(2*40),0),0)-IF(E2891=1,IF(E2890=0,IF(D2891=1,30,40)*0.18/(2*40),0),0)</f>
        <v/>
      </c>
      <c r="N2891" s="14" t="n">
        <v>0.09</v>
      </c>
      <c r="O2891" s="15">
        <f>K2891*N2891</f>
        <v/>
      </c>
      <c r="P2891">
        <f>IF(E2891=0,0.3,IF(D2891=1,IF(C2891&gt;=Params!$B$13-3,IF(C2891&lt;Params!$B$13,Params!$B$20,0.3),0.3),IF(C2891&gt;=Params!$B$15-3,IF(C2891&lt;Params!$B$15,Params!$B$21,0.3),0.3)))</f>
        <v/>
      </c>
    </row>
    <row r="2892" ht="15" customHeight="1" s="1">
      <c r="A2892" s="9" t="n">
        <v>2889</v>
      </c>
      <c r="B2892" s="6" t="inlineStr">
        <is>
          <t>01/05</t>
        </is>
      </c>
      <c r="C2892" s="6" t="n">
        <v>8</v>
      </c>
      <c r="D2892" s="6" t="n">
        <v>0</v>
      </c>
      <c r="E2892" s="10">
        <f>IF(D2892=1, IF(OR(C2892&lt;10, C2892&gt;=15),1,0), IF(OR(C2892&lt;7, C2892&gt;=18),1,0))</f>
        <v/>
      </c>
      <c r="F2892" s="11" t="n">
        <v>0.728</v>
      </c>
      <c r="G2892" s="12">
        <f>0.28*8</f>
        <v/>
      </c>
      <c r="H2892" s="12">
        <f>F2892-G2892</f>
        <v/>
      </c>
      <c r="I2892" s="10">
        <f>IF(E2892=0,"Fora",IF(E2891=0,"Carg xar",IF(H2892&lt;0,IF(M2892&lt;0.9,"Carg FV","Stby"),IF(M2892&gt;P2892,"V2H",IF(M2892&lt;0.9,"Carg xar","Stby")))))</f>
        <v/>
      </c>
      <c r="J2892" s="12">
        <f>IF(OR(I2892="Carg FV",I2892="Carg xar"),MIN(IF(I2892="Carg FV",ABS(H2892),7.4),7.4,MAX(0,(0.9-M2892)*40)*0.95),0)</f>
        <v/>
      </c>
      <c r="K2892" s="12">
        <f>IF(I2892="V2H",MIN(MAX(0,H2892),7.4,MAX(0,(M2892-P2892)*40)*0.95),0)</f>
        <v/>
      </c>
      <c r="L2892" s="12">
        <f>IF(E2892=0,0,MAX(0,H2892-K2892))</f>
        <v/>
      </c>
      <c r="M2892" s="13">
        <f>M2891+J2891/40-IF(I2891="V2H",K2891/(0.95*40),0)-IF(E2892=0,IF(E2891=1,IF(D2892=1,30,40)*0.18/(2*40),0),0)-IF(E2892=1,IF(E2891=0,IF(D2892=1,30,40)*0.18/(2*40),0),0)</f>
        <v/>
      </c>
      <c r="N2892" s="14" t="n">
        <v>0.15</v>
      </c>
      <c r="O2892" s="15">
        <f>K2892*N2892</f>
        <v/>
      </c>
      <c r="P2892">
        <f>IF(E2892=0,0.3,IF(D2892=1,IF(C2892&gt;=Params!$B$13-3,IF(C2892&lt;Params!$B$13,Params!$B$20,0.3),0.3),IF(C2892&gt;=Params!$B$15-3,IF(C2892&lt;Params!$B$15,Params!$B$21,0.3),0.3)))</f>
        <v/>
      </c>
    </row>
    <row r="2893" ht="15" customHeight="1" s="1">
      <c r="A2893" s="9" t="n">
        <v>2890</v>
      </c>
      <c r="B2893" s="6" t="inlineStr">
        <is>
          <t>01/05</t>
        </is>
      </c>
      <c r="C2893" s="6" t="n">
        <v>9</v>
      </c>
      <c r="D2893" s="6" t="n">
        <v>0</v>
      </c>
      <c r="E2893" s="10">
        <f>IF(D2893=1, IF(OR(C2893&lt;10, C2893&gt;=15),1,0), IF(OR(C2893&lt;7, C2893&gt;=18),1,0))</f>
        <v/>
      </c>
      <c r="F2893" s="11" t="n">
        <v>3.022</v>
      </c>
      <c r="G2893" s="12">
        <f>0.48*8</f>
        <v/>
      </c>
      <c r="H2893" s="12">
        <f>F2893-G2893</f>
        <v/>
      </c>
      <c r="I2893" s="10">
        <f>IF(E2893=0,"Fora",IF(E2892=0,"Carg xar",IF(H2893&lt;0,IF(M2893&lt;0.9,"Carg FV","Stby"),IF(M2893&gt;P2893,"V2H",IF(M2893&lt;0.9,"Carg xar","Stby")))))</f>
        <v/>
      </c>
      <c r="J2893" s="12">
        <f>IF(OR(I2893="Carg FV",I2893="Carg xar"),MIN(IF(I2893="Carg FV",ABS(H2893),7.4),7.4,MAX(0,(0.9-M2893)*40)*0.95),0)</f>
        <v/>
      </c>
      <c r="K2893" s="12">
        <f>IF(I2893="V2H",MIN(MAX(0,H2893),7.4,MAX(0,(M2893-P2893)*40)*0.95),0)</f>
        <v/>
      </c>
      <c r="L2893" s="12">
        <f>IF(E2893=0,0,MAX(0,H2893-K2893))</f>
        <v/>
      </c>
      <c r="M2893" s="13">
        <f>M2892+J2892/40-IF(I2892="V2H",K2892/(0.95*40),0)-IF(E2893=0,IF(E2892=1,IF(D2893=1,30,40)*0.18/(2*40),0),0)-IF(E2893=1,IF(E2892=0,IF(D2893=1,30,40)*0.18/(2*40),0),0)</f>
        <v/>
      </c>
      <c r="N2893" s="14" t="n">
        <v>0.15</v>
      </c>
      <c r="O2893" s="15">
        <f>K2893*N2893</f>
        <v/>
      </c>
      <c r="P2893">
        <f>IF(E2893=0,0.3,IF(D2893=1,IF(C2893&gt;=Params!$B$13-3,IF(C2893&lt;Params!$B$13,Params!$B$20,0.3),0.3),IF(C2893&gt;=Params!$B$15-3,IF(C2893&lt;Params!$B$15,Params!$B$21,0.3),0.3)))</f>
        <v/>
      </c>
    </row>
    <row r="2894" ht="15" customHeight="1" s="1">
      <c r="A2894" s="9" t="n">
        <v>2891</v>
      </c>
      <c r="B2894" s="6" t="inlineStr">
        <is>
          <t>01/05</t>
        </is>
      </c>
      <c r="C2894" s="6" t="n">
        <v>10</v>
      </c>
      <c r="D2894" s="6" t="n">
        <v>0</v>
      </c>
      <c r="E2894" s="10">
        <f>IF(D2894=1, IF(OR(C2894&lt;10, C2894&gt;=15),1,0), IF(OR(C2894&lt;7, C2894&gt;=18),1,0))</f>
        <v/>
      </c>
      <c r="F2894" s="11" t="n">
        <v>3.313</v>
      </c>
      <c r="G2894" s="12">
        <f>0.68*8</f>
        <v/>
      </c>
      <c r="H2894" s="12">
        <f>F2894-G2894</f>
        <v/>
      </c>
      <c r="I2894" s="10">
        <f>IF(E2894=0,"Fora",IF(E2893=0,"Carg xar",IF(H2894&lt;0,IF(M2894&lt;0.9,"Carg FV","Stby"),IF(M2894&gt;P2894,"V2H",IF(M2894&lt;0.9,"Carg xar","Stby")))))</f>
        <v/>
      </c>
      <c r="J2894" s="12">
        <f>IF(OR(I2894="Carg FV",I2894="Carg xar"),MIN(IF(I2894="Carg FV",ABS(H2894),7.4),7.4,MAX(0,(0.9-M2894)*40)*0.95),0)</f>
        <v/>
      </c>
      <c r="K2894" s="12">
        <f>IF(I2894="V2H",MIN(MAX(0,H2894),7.4,MAX(0,(M2894-P2894)*40)*0.95),0)</f>
        <v/>
      </c>
      <c r="L2894" s="12">
        <f>IF(E2894=0,0,MAX(0,H2894-K2894))</f>
        <v/>
      </c>
      <c r="M2894" s="13">
        <f>M2893+J2893/40-IF(I2893="V2H",K2893/(0.95*40),0)-IF(E2894=0,IF(E2893=1,IF(D2894=1,30,40)*0.18/(2*40),0),0)-IF(E2894=1,IF(E2893=0,IF(D2894=1,30,40)*0.18/(2*40),0),0)</f>
        <v/>
      </c>
      <c r="N2894" s="14" t="n">
        <v>0.2</v>
      </c>
      <c r="O2894" s="15">
        <f>K2894*N2894</f>
        <v/>
      </c>
      <c r="P2894">
        <f>IF(E2894=0,0.3,IF(D2894=1,IF(C2894&gt;=Params!$B$13-3,IF(C2894&lt;Params!$B$13,Params!$B$20,0.3),0.3),IF(C2894&gt;=Params!$B$15-3,IF(C2894&lt;Params!$B$15,Params!$B$21,0.3),0.3)))</f>
        <v/>
      </c>
    </row>
    <row r="2895" ht="15" customHeight="1" s="1">
      <c r="A2895" s="9" t="n">
        <v>2892</v>
      </c>
      <c r="B2895" s="6" t="inlineStr">
        <is>
          <t>01/05</t>
        </is>
      </c>
      <c r="C2895" s="6" t="n">
        <v>11</v>
      </c>
      <c r="D2895" s="6" t="n">
        <v>0</v>
      </c>
      <c r="E2895" s="10">
        <f>IF(D2895=1, IF(OR(C2895&lt;10, C2895&gt;=15),1,0), IF(OR(C2895&lt;7, C2895&gt;=18),1,0))</f>
        <v/>
      </c>
      <c r="F2895" s="11" t="n">
        <v>0</v>
      </c>
      <c r="G2895" s="12">
        <f>0.82*8</f>
        <v/>
      </c>
      <c r="H2895" s="12">
        <f>F2895-G2895</f>
        <v/>
      </c>
      <c r="I2895" s="10">
        <f>IF(E2895=0,"Fora",IF(E2894=0,"Carg xar",IF(H2895&lt;0,IF(M2895&lt;0.9,"Carg FV","Stby"),IF(M2895&gt;P2895,"V2H",IF(M2895&lt;0.9,"Carg xar","Stby")))))</f>
        <v/>
      </c>
      <c r="J2895" s="12">
        <f>IF(OR(I2895="Carg FV",I2895="Carg xar"),MIN(IF(I2895="Carg FV",ABS(H2895),7.4),7.4,MAX(0,(0.9-M2895)*40)*0.95),0)</f>
        <v/>
      </c>
      <c r="K2895" s="12">
        <f>IF(I2895="V2H",MIN(MAX(0,H2895),7.4,MAX(0,(M2895-P2895)*40)*0.95),0)</f>
        <v/>
      </c>
      <c r="L2895" s="12">
        <f>IF(E2895=0,0,MAX(0,H2895-K2895))</f>
        <v/>
      </c>
      <c r="M2895" s="13">
        <f>M2894+J2894/40-IF(I2894="V2H",K2894/(0.95*40),0)-IF(E2895=0,IF(E2894=1,IF(D2895=1,30,40)*0.18/(2*40),0),0)-IF(E2895=1,IF(E2894=0,IF(D2895=1,30,40)*0.18/(2*40),0),0)</f>
        <v/>
      </c>
      <c r="N2895" s="14" t="n">
        <v>0.2</v>
      </c>
      <c r="O2895" s="15">
        <f>K2895*N2895</f>
        <v/>
      </c>
      <c r="P2895">
        <f>IF(E2895=0,0.3,IF(D2895=1,IF(C2895&gt;=Params!$B$13-3,IF(C2895&lt;Params!$B$13,Params!$B$20,0.3),0.3),IF(C2895&gt;=Params!$B$15-3,IF(C2895&lt;Params!$B$15,Params!$B$21,0.3),0.3)))</f>
        <v/>
      </c>
    </row>
    <row r="2896" ht="15" customHeight="1" s="1">
      <c r="A2896" s="9" t="n">
        <v>2893</v>
      </c>
      <c r="B2896" s="6" t="inlineStr">
        <is>
          <t>01/05</t>
        </is>
      </c>
      <c r="C2896" s="6" t="n">
        <v>12</v>
      </c>
      <c r="D2896" s="6" t="n">
        <v>0</v>
      </c>
      <c r="E2896" s="10">
        <f>IF(D2896=1, IF(OR(C2896&lt;10, C2896&gt;=15),1,0), IF(OR(C2896&lt;7, C2896&gt;=18),1,0))</f>
        <v/>
      </c>
      <c r="F2896" s="11" t="n">
        <v>0</v>
      </c>
      <c r="G2896" s="12">
        <f>0.88*8</f>
        <v/>
      </c>
      <c r="H2896" s="12">
        <f>F2896-G2896</f>
        <v/>
      </c>
      <c r="I2896" s="10">
        <f>IF(E2896=0,"Fora",IF(E2895=0,"Carg xar",IF(H2896&lt;0,IF(M2896&lt;0.9,"Carg FV","Stby"),IF(M2896&gt;P2896,"V2H",IF(M2896&lt;0.9,"Carg xar","Stby")))))</f>
        <v/>
      </c>
      <c r="J2896" s="12">
        <f>IF(OR(I2896="Carg FV",I2896="Carg xar"),MIN(IF(I2896="Carg FV",ABS(H2896),7.4),7.4,MAX(0,(0.9-M2896)*40)*0.95),0)</f>
        <v/>
      </c>
      <c r="K2896" s="12">
        <f>IF(I2896="V2H",MIN(MAX(0,H2896),7.4,MAX(0,(M2896-P2896)*40)*0.95),0)</f>
        <v/>
      </c>
      <c r="L2896" s="12">
        <f>IF(E2896=0,0,MAX(0,H2896-K2896))</f>
        <v/>
      </c>
      <c r="M2896" s="13">
        <f>M2895+J2895/40-IF(I2895="V2H",K2895/(0.95*40),0)-IF(E2896=0,IF(E2895=1,IF(D2896=1,30,40)*0.18/(2*40),0),0)-IF(E2896=1,IF(E2895=0,IF(D2896=1,30,40)*0.18/(2*40),0),0)</f>
        <v/>
      </c>
      <c r="N2896" s="14" t="n">
        <v>0.2</v>
      </c>
      <c r="O2896" s="15">
        <f>K2896*N2896</f>
        <v/>
      </c>
      <c r="P2896">
        <f>IF(E2896=0,0.3,IF(D2896=1,IF(C2896&gt;=Params!$B$13-3,IF(C2896&lt;Params!$B$13,Params!$B$20,0.3),0.3),IF(C2896&gt;=Params!$B$15-3,IF(C2896&lt;Params!$B$15,Params!$B$21,0.3),0.3)))</f>
        <v/>
      </c>
    </row>
    <row r="2897" ht="15" customHeight="1" s="1">
      <c r="A2897" s="9" t="n">
        <v>2894</v>
      </c>
      <c r="B2897" s="6" t="inlineStr">
        <is>
          <t>01/05</t>
        </is>
      </c>
      <c r="C2897" s="6" t="n">
        <v>13</v>
      </c>
      <c r="D2897" s="6" t="n">
        <v>0</v>
      </c>
      <c r="E2897" s="10">
        <f>IF(D2897=1, IF(OR(C2897&lt;10, C2897&gt;=15),1,0), IF(OR(C2897&lt;7, C2897&gt;=18),1,0))</f>
        <v/>
      </c>
      <c r="F2897" s="11" t="n">
        <v>0</v>
      </c>
      <c r="G2897" s="12">
        <f>0.86*8</f>
        <v/>
      </c>
      <c r="H2897" s="12">
        <f>F2897-G2897</f>
        <v/>
      </c>
      <c r="I2897" s="10">
        <f>IF(E2897=0,"Fora",IF(E2896=0,"Carg xar",IF(H2897&lt;0,IF(M2897&lt;0.9,"Carg FV","Stby"),IF(M2897&gt;P2897,"V2H",IF(M2897&lt;0.9,"Carg xar","Stby")))))</f>
        <v/>
      </c>
      <c r="J2897" s="12">
        <f>IF(OR(I2897="Carg FV",I2897="Carg xar"),MIN(IF(I2897="Carg FV",ABS(H2897),7.4),7.4,MAX(0,(0.9-M2897)*40)*0.95),0)</f>
        <v/>
      </c>
      <c r="K2897" s="12">
        <f>IF(I2897="V2H",MIN(MAX(0,H2897),7.4,MAX(0,(M2897-P2897)*40)*0.95),0)</f>
        <v/>
      </c>
      <c r="L2897" s="12">
        <f>IF(E2897=0,0,MAX(0,H2897-K2897))</f>
        <v/>
      </c>
      <c r="M2897" s="13">
        <f>M2896+J2896/40-IF(I2896="V2H",K2896/(0.95*40),0)-IF(E2897=0,IF(E2896=1,IF(D2897=1,30,40)*0.18/(2*40),0),0)-IF(E2897=1,IF(E2896=0,IF(D2897=1,30,40)*0.18/(2*40),0),0)</f>
        <v/>
      </c>
      <c r="N2897" s="14" t="n">
        <v>0.2</v>
      </c>
      <c r="O2897" s="15">
        <f>K2897*N2897</f>
        <v/>
      </c>
      <c r="P2897">
        <f>IF(E2897=0,0.3,IF(D2897=1,IF(C2897&gt;=Params!$B$13-3,IF(C2897&lt;Params!$B$13,Params!$B$20,0.3),0.3),IF(C2897&gt;=Params!$B$15-3,IF(C2897&lt;Params!$B$15,Params!$B$21,0.3),0.3)))</f>
        <v/>
      </c>
    </row>
    <row r="2898" ht="15" customHeight="1" s="1">
      <c r="A2898" s="9" t="n">
        <v>2895</v>
      </c>
      <c r="B2898" s="6" t="inlineStr">
        <is>
          <t>01/05</t>
        </is>
      </c>
      <c r="C2898" s="6" t="n">
        <v>14</v>
      </c>
      <c r="D2898" s="6" t="n">
        <v>0</v>
      </c>
      <c r="E2898" s="10">
        <f>IF(D2898=1, IF(OR(C2898&lt;10, C2898&gt;=15),1,0), IF(OR(C2898&lt;7, C2898&gt;=18),1,0))</f>
        <v/>
      </c>
      <c r="F2898" s="11" t="n">
        <v>0</v>
      </c>
      <c r="G2898" s="12">
        <f>0.75*8</f>
        <v/>
      </c>
      <c r="H2898" s="12">
        <f>F2898-G2898</f>
        <v/>
      </c>
      <c r="I2898" s="10">
        <f>IF(E2898=0,"Fora",IF(E2897=0,"Carg xar",IF(H2898&lt;0,IF(M2898&lt;0.9,"Carg FV","Stby"),IF(M2898&gt;P2898,"V2H",IF(M2898&lt;0.9,"Carg xar","Stby")))))</f>
        <v/>
      </c>
      <c r="J2898" s="12">
        <f>IF(OR(I2898="Carg FV",I2898="Carg xar"),MIN(IF(I2898="Carg FV",ABS(H2898),7.4),7.4,MAX(0,(0.9-M2898)*40)*0.95),0)</f>
        <v/>
      </c>
      <c r="K2898" s="12">
        <f>IF(I2898="V2H",MIN(MAX(0,H2898),7.4,MAX(0,(M2898-P2898)*40)*0.95),0)</f>
        <v/>
      </c>
      <c r="L2898" s="12">
        <f>IF(E2898=0,0,MAX(0,H2898-K2898))</f>
        <v/>
      </c>
      <c r="M2898" s="13">
        <f>M2897+J2897/40-IF(I2897="V2H",K2897/(0.95*40),0)-IF(E2898=0,IF(E2897=1,IF(D2898=1,30,40)*0.18/(2*40),0),0)-IF(E2898=1,IF(E2897=0,IF(D2898=1,30,40)*0.18/(2*40),0),0)</f>
        <v/>
      </c>
      <c r="N2898" s="14" t="n">
        <v>0.15</v>
      </c>
      <c r="O2898" s="15">
        <f>K2898*N2898</f>
        <v/>
      </c>
      <c r="P2898">
        <f>IF(E2898=0,0.3,IF(D2898=1,IF(C2898&gt;=Params!$B$13-3,IF(C2898&lt;Params!$B$13,Params!$B$20,0.3),0.3),IF(C2898&gt;=Params!$B$15-3,IF(C2898&lt;Params!$B$15,Params!$B$21,0.3),0.3)))</f>
        <v/>
      </c>
    </row>
    <row r="2899" ht="15" customHeight="1" s="1">
      <c r="A2899" s="9" t="n">
        <v>2896</v>
      </c>
      <c r="B2899" s="6" t="inlineStr">
        <is>
          <t>01/05</t>
        </is>
      </c>
      <c r="C2899" s="6" t="n">
        <v>15</v>
      </c>
      <c r="D2899" s="6" t="n">
        <v>0</v>
      </c>
      <c r="E2899" s="10">
        <f>IF(D2899=1, IF(OR(C2899&lt;10, C2899&gt;=15),1,0), IF(OR(C2899&lt;7, C2899&gt;=18),1,0))</f>
        <v/>
      </c>
      <c r="F2899" s="11" t="n">
        <v>0</v>
      </c>
      <c r="G2899" s="12">
        <f>0.6*8</f>
        <v/>
      </c>
      <c r="H2899" s="12">
        <f>F2899-G2899</f>
        <v/>
      </c>
      <c r="I2899" s="10">
        <f>IF(E2899=0,"Fora",IF(E2898=0,"Carg xar",IF(H2899&lt;0,IF(M2899&lt;0.9,"Carg FV","Stby"),IF(M2899&gt;P2899,"V2H",IF(M2899&lt;0.9,"Carg xar","Stby")))))</f>
        <v/>
      </c>
      <c r="J2899" s="12">
        <f>IF(OR(I2899="Carg FV",I2899="Carg xar"),MIN(IF(I2899="Carg FV",ABS(H2899),7.4),7.4,MAX(0,(0.9-M2899)*40)*0.95),0)</f>
        <v/>
      </c>
      <c r="K2899" s="12">
        <f>IF(I2899="V2H",MIN(MAX(0,H2899),7.4,MAX(0,(M2899-P2899)*40)*0.95),0)</f>
        <v/>
      </c>
      <c r="L2899" s="12">
        <f>IF(E2899=0,0,MAX(0,H2899-K2899))</f>
        <v/>
      </c>
      <c r="M2899" s="13">
        <f>M2898+J2898/40-IF(I2898="V2H",K2898/(0.95*40),0)-IF(E2899=0,IF(E2898=1,IF(D2899=1,30,40)*0.18/(2*40),0),0)-IF(E2899=1,IF(E2898=0,IF(D2899=1,30,40)*0.18/(2*40),0),0)</f>
        <v/>
      </c>
      <c r="N2899" s="14" t="n">
        <v>0.15</v>
      </c>
      <c r="O2899" s="15">
        <f>K2899*N2899</f>
        <v/>
      </c>
      <c r="P2899">
        <f>IF(E2899=0,0.3,IF(D2899=1,IF(C2899&gt;=Params!$B$13-3,IF(C2899&lt;Params!$B$13,Params!$B$20,0.3),0.3),IF(C2899&gt;=Params!$B$15-3,IF(C2899&lt;Params!$B$15,Params!$B$21,0.3),0.3)))</f>
        <v/>
      </c>
    </row>
    <row r="2900" ht="15" customHeight="1" s="1">
      <c r="A2900" s="9" t="n">
        <v>2897</v>
      </c>
      <c r="B2900" s="6" t="inlineStr">
        <is>
          <t>01/05</t>
        </is>
      </c>
      <c r="C2900" s="6" t="n">
        <v>16</v>
      </c>
      <c r="D2900" s="6" t="n">
        <v>0</v>
      </c>
      <c r="E2900" s="10">
        <f>IF(D2900=1, IF(OR(C2900&lt;10, C2900&gt;=15),1,0), IF(OR(C2900&lt;7, C2900&gt;=18),1,0))</f>
        <v/>
      </c>
      <c r="F2900" s="11" t="n">
        <v>0</v>
      </c>
      <c r="G2900" s="12">
        <f>0.42*8</f>
        <v/>
      </c>
      <c r="H2900" s="12">
        <f>F2900-G2900</f>
        <v/>
      </c>
      <c r="I2900" s="10">
        <f>IF(E2900=0,"Fora",IF(E2899=0,"Carg xar",IF(H2900&lt;0,IF(M2900&lt;0.9,"Carg FV","Stby"),IF(M2900&gt;P2900,"V2H",IF(M2900&lt;0.9,"Carg xar","Stby")))))</f>
        <v/>
      </c>
      <c r="J2900" s="12">
        <f>IF(OR(I2900="Carg FV",I2900="Carg xar"),MIN(IF(I2900="Carg FV",ABS(H2900),7.4),7.4,MAX(0,(0.9-M2900)*40)*0.95),0)</f>
        <v/>
      </c>
      <c r="K2900" s="12">
        <f>IF(I2900="V2H",MIN(MAX(0,H2900),7.4,MAX(0,(M2900-P2900)*40)*0.95),0)</f>
        <v/>
      </c>
      <c r="L2900" s="12">
        <f>IF(E2900=0,0,MAX(0,H2900-K2900))</f>
        <v/>
      </c>
      <c r="M2900" s="13">
        <f>M2899+J2899/40-IF(I2899="V2H",K2899/(0.95*40),0)-IF(E2900=0,IF(E2899=1,IF(D2900=1,30,40)*0.18/(2*40),0),0)-IF(E2900=1,IF(E2899=0,IF(D2900=1,30,40)*0.18/(2*40),0),0)</f>
        <v/>
      </c>
      <c r="N2900" s="14" t="n">
        <v>0.15</v>
      </c>
      <c r="O2900" s="15">
        <f>K2900*N2900</f>
        <v/>
      </c>
      <c r="P2900">
        <f>IF(E2900=0,0.3,IF(D2900=1,IF(C2900&gt;=Params!$B$13-3,IF(C2900&lt;Params!$B$13,Params!$B$20,0.3),0.3),IF(C2900&gt;=Params!$B$15-3,IF(C2900&lt;Params!$B$15,Params!$B$21,0.3),0.3)))</f>
        <v/>
      </c>
    </row>
    <row r="2901" ht="15" customHeight="1" s="1">
      <c r="A2901" s="9" t="n">
        <v>2898</v>
      </c>
      <c r="B2901" s="6" t="inlineStr">
        <is>
          <t>01/05</t>
        </is>
      </c>
      <c r="C2901" s="6" t="n">
        <v>17</v>
      </c>
      <c r="D2901" s="6" t="n">
        <v>0</v>
      </c>
      <c r="E2901" s="10">
        <f>IF(D2901=1, IF(OR(C2901&lt;10, C2901&gt;=15),1,0), IF(OR(C2901&lt;7, C2901&gt;=18),1,0))</f>
        <v/>
      </c>
      <c r="F2901" s="11" t="n">
        <v>0</v>
      </c>
      <c r="G2901" s="12">
        <f>0.22*8</f>
        <v/>
      </c>
      <c r="H2901" s="12">
        <f>F2901-G2901</f>
        <v/>
      </c>
      <c r="I2901" s="10">
        <f>IF(E2901=0,"Fora",IF(E2900=0,"Carg xar",IF(H2901&lt;0,IF(M2901&lt;0.9,"Carg FV","Stby"),IF(M2901&gt;P2901,"V2H",IF(M2901&lt;0.9,"Carg xar","Stby")))))</f>
        <v/>
      </c>
      <c r="J2901" s="12">
        <f>IF(OR(I2901="Carg FV",I2901="Carg xar"),MIN(IF(I2901="Carg FV",ABS(H2901),7.4),7.4,MAX(0,(0.9-M2901)*40)*0.95),0)</f>
        <v/>
      </c>
      <c r="K2901" s="12">
        <f>IF(I2901="V2H",MIN(MAX(0,H2901),7.4,MAX(0,(M2901-P2901)*40)*0.95),0)</f>
        <v/>
      </c>
      <c r="L2901" s="12">
        <f>IF(E2901=0,0,MAX(0,H2901-K2901))</f>
        <v/>
      </c>
      <c r="M2901" s="13">
        <f>M2900+J2900/40-IF(I2900="V2H",K2900/(0.95*40),0)-IF(E2901=0,IF(E2900=1,IF(D2901=1,30,40)*0.18/(2*40),0),0)-IF(E2901=1,IF(E2900=0,IF(D2901=1,30,40)*0.18/(2*40),0),0)</f>
        <v/>
      </c>
      <c r="N2901" s="14" t="n">
        <v>0.15</v>
      </c>
      <c r="O2901" s="15">
        <f>K2901*N2901</f>
        <v/>
      </c>
      <c r="P2901">
        <f>IF(E2901=0,0.3,IF(D2901=1,IF(C2901&gt;=Params!$B$13-3,IF(C2901&lt;Params!$B$13,Params!$B$20,0.3),0.3),IF(C2901&gt;=Params!$B$15-3,IF(C2901&lt;Params!$B$15,Params!$B$21,0.3),0.3)))</f>
        <v/>
      </c>
    </row>
    <row r="2902" ht="15" customHeight="1" s="1">
      <c r="A2902" s="9" t="n">
        <v>2899</v>
      </c>
      <c r="B2902" s="6" t="inlineStr">
        <is>
          <t>01/05</t>
        </is>
      </c>
      <c r="C2902" s="6" t="n">
        <v>18</v>
      </c>
      <c r="D2902" s="6" t="n">
        <v>0</v>
      </c>
      <c r="E2902" s="10">
        <f>IF(D2902=1, IF(OR(C2902&lt;10, C2902&gt;=15),1,0), IF(OR(C2902&lt;7, C2902&gt;=18),1,0))</f>
        <v/>
      </c>
      <c r="F2902" s="11" t="n">
        <v>0</v>
      </c>
      <c r="G2902" s="12">
        <f>0.08*8</f>
        <v/>
      </c>
      <c r="H2902" s="12">
        <f>F2902-G2902</f>
        <v/>
      </c>
      <c r="I2902" s="10">
        <f>IF(E2902=0,"Fora",IF(E2901=0,"Carg xar",IF(H2902&lt;0,IF(M2902&lt;0.9,"Carg FV","Stby"),IF(M2902&gt;P2902,"V2H",IF(M2902&lt;0.9,"Carg xar","Stby")))))</f>
        <v/>
      </c>
      <c r="J2902" s="12">
        <f>IF(OR(I2902="Carg FV",I2902="Carg xar"),MIN(IF(I2902="Carg FV",ABS(H2902),7.4),7.4,MAX(0,(0.9-M2902)*40)*0.95),0)</f>
        <v/>
      </c>
      <c r="K2902" s="12">
        <f>IF(I2902="V2H",MIN(MAX(0,H2902),7.4,MAX(0,(M2902-P2902)*40)*0.95),0)</f>
        <v/>
      </c>
      <c r="L2902" s="12">
        <f>IF(E2902=0,0,MAX(0,H2902-K2902))</f>
        <v/>
      </c>
      <c r="M2902" s="13">
        <f>M2901+J2901/40-IF(I2901="V2H",K2901/(0.95*40),0)-IF(E2902=0,IF(E2901=1,IF(D2902=1,30,40)*0.18/(2*40),0),0)-IF(E2902=1,IF(E2901=0,IF(D2902=1,30,40)*0.18/(2*40),0),0)</f>
        <v/>
      </c>
      <c r="N2902" s="14" t="n">
        <v>0.2</v>
      </c>
      <c r="O2902" s="15">
        <f>K2902*N2902</f>
        <v/>
      </c>
      <c r="P2902">
        <f>IF(E2902=0,0.3,IF(D2902=1,IF(C2902&gt;=Params!$B$13-3,IF(C2902&lt;Params!$B$13,Params!$B$20,0.3),0.3),IF(C2902&gt;=Params!$B$15-3,IF(C2902&lt;Params!$B$15,Params!$B$21,0.3),0.3)))</f>
        <v/>
      </c>
    </row>
    <row r="2903" ht="15" customHeight="1" s="1">
      <c r="A2903" s="9" t="n">
        <v>2900</v>
      </c>
      <c r="B2903" s="6" t="inlineStr">
        <is>
          <t>01/05</t>
        </is>
      </c>
      <c r="C2903" s="6" t="n">
        <v>19</v>
      </c>
      <c r="D2903" s="6" t="n">
        <v>0</v>
      </c>
      <c r="E2903" s="10">
        <f>IF(D2903=1, IF(OR(C2903&lt;10, C2903&gt;=15),1,0), IF(OR(C2903&lt;7, C2903&gt;=18),1,0))</f>
        <v/>
      </c>
      <c r="F2903" s="11" t="n">
        <v>0.237</v>
      </c>
      <c r="G2903" s="12">
        <f>0*8</f>
        <v/>
      </c>
      <c r="H2903" s="12">
        <f>F2903-G2903</f>
        <v/>
      </c>
      <c r="I2903" s="10">
        <f>IF(E2903=0,"Fora",IF(E2902=0,"Carg xar",IF(H2903&lt;0,IF(M2903&lt;0.9,"Carg FV","Stby"),IF(M2903&gt;P2903,"V2H",IF(M2903&lt;0.9,"Carg xar","Stby")))))</f>
        <v/>
      </c>
      <c r="J2903" s="12">
        <f>IF(OR(I2903="Carg FV",I2903="Carg xar"),MIN(IF(I2903="Carg FV",ABS(H2903),7.4),7.4,MAX(0,(0.9-M2903)*40)*0.95),0)</f>
        <v/>
      </c>
      <c r="K2903" s="12">
        <f>IF(I2903="V2H",MIN(MAX(0,H2903),7.4,MAX(0,(M2903-P2903)*40)*0.95),0)</f>
        <v/>
      </c>
      <c r="L2903" s="12">
        <f>IF(E2903=0,0,MAX(0,H2903-K2903))</f>
        <v/>
      </c>
      <c r="M2903" s="13">
        <f>M2902+J2902/40-IF(I2902="V2H",K2902/(0.95*40),0)-IF(E2903=0,IF(E2902=1,IF(D2903=1,30,40)*0.18/(2*40),0),0)-IF(E2903=1,IF(E2902=0,IF(D2903=1,30,40)*0.18/(2*40),0),0)</f>
        <v/>
      </c>
      <c r="N2903" s="14" t="n">
        <v>0.2</v>
      </c>
      <c r="O2903" s="15">
        <f>K2903*N2903</f>
        <v/>
      </c>
      <c r="P2903">
        <f>IF(E2903=0,0.3,IF(D2903=1,IF(C2903&gt;=Params!$B$13-3,IF(C2903&lt;Params!$B$13,Params!$B$20,0.3),0.3),IF(C2903&gt;=Params!$B$15-3,IF(C2903&lt;Params!$B$15,Params!$B$21,0.3),0.3)))</f>
        <v/>
      </c>
    </row>
    <row r="2904" ht="15" customHeight="1" s="1">
      <c r="A2904" s="9" t="n">
        <v>2901</v>
      </c>
      <c r="B2904" s="6" t="inlineStr">
        <is>
          <t>01/05</t>
        </is>
      </c>
      <c r="C2904" s="6" t="n">
        <v>20</v>
      </c>
      <c r="D2904" s="6" t="n">
        <v>0</v>
      </c>
      <c r="E2904" s="10">
        <f>IF(D2904=1, IF(OR(C2904&lt;10, C2904&gt;=15),1,0), IF(OR(C2904&lt;7, C2904&gt;=18),1,0))</f>
        <v/>
      </c>
      <c r="F2904" s="11" t="n">
        <v>0.572</v>
      </c>
      <c r="G2904" s="12">
        <f>0*8</f>
        <v/>
      </c>
      <c r="H2904" s="12">
        <f>F2904-G2904</f>
        <v/>
      </c>
      <c r="I2904" s="10">
        <f>IF(E2904=0,"Fora",IF(E2903=0,"Carg xar",IF(H2904&lt;0,IF(M2904&lt;0.9,"Carg FV","Stby"),IF(M2904&gt;P2904,"V2H",IF(M2904&lt;0.9,"Carg xar","Stby")))))</f>
        <v/>
      </c>
      <c r="J2904" s="12">
        <f>IF(OR(I2904="Carg FV",I2904="Carg xar"),MIN(IF(I2904="Carg FV",ABS(H2904),7.4),7.4,MAX(0,(0.9-M2904)*40)*0.95),0)</f>
        <v/>
      </c>
      <c r="K2904" s="12">
        <f>IF(I2904="V2H",MIN(MAX(0,H2904),7.4,MAX(0,(M2904-P2904)*40)*0.95),0)</f>
        <v/>
      </c>
      <c r="L2904" s="12">
        <f>IF(E2904=0,0,MAX(0,H2904-K2904))</f>
        <v/>
      </c>
      <c r="M2904" s="13">
        <f>M2903+J2903/40-IF(I2903="V2H",K2903/(0.95*40),0)-IF(E2904=0,IF(E2903=1,IF(D2904=1,30,40)*0.18/(2*40),0),0)-IF(E2904=1,IF(E2903=0,IF(D2904=1,30,40)*0.18/(2*40),0),0)</f>
        <v/>
      </c>
      <c r="N2904" s="14" t="n">
        <v>0.2</v>
      </c>
      <c r="O2904" s="15">
        <f>K2904*N2904</f>
        <v/>
      </c>
      <c r="P2904">
        <f>IF(E2904=0,0.3,IF(D2904=1,IF(C2904&gt;=Params!$B$13-3,IF(C2904&lt;Params!$B$13,Params!$B$20,0.3),0.3),IF(C2904&gt;=Params!$B$15-3,IF(C2904&lt;Params!$B$15,Params!$B$21,0.3),0.3)))</f>
        <v/>
      </c>
    </row>
    <row r="2905" ht="15" customHeight="1" s="1">
      <c r="A2905" s="9" t="n">
        <v>2902</v>
      </c>
      <c r="B2905" s="6" t="inlineStr">
        <is>
          <t>01/05</t>
        </is>
      </c>
      <c r="C2905" s="6" t="n">
        <v>21</v>
      </c>
      <c r="D2905" s="6" t="n">
        <v>0</v>
      </c>
      <c r="E2905" s="10">
        <f>IF(D2905=1, IF(OR(C2905&lt;10, C2905&gt;=15),1,0), IF(OR(C2905&lt;7, C2905&gt;=18),1,0))</f>
        <v/>
      </c>
      <c r="F2905" s="11" t="n">
        <v>1.093</v>
      </c>
      <c r="G2905" s="12">
        <f>0*8</f>
        <v/>
      </c>
      <c r="H2905" s="12">
        <f>F2905-G2905</f>
        <v/>
      </c>
      <c r="I2905" s="10">
        <f>IF(E2905=0,"Fora",IF(E2904=0,"Carg xar",IF(H2905&lt;0,IF(M2905&lt;0.9,"Carg FV","Stby"),IF(M2905&gt;P2905,"V2H",IF(M2905&lt;0.9,"Carg xar","Stby")))))</f>
        <v/>
      </c>
      <c r="J2905" s="12">
        <f>IF(OR(I2905="Carg FV",I2905="Carg xar"),MIN(IF(I2905="Carg FV",ABS(H2905),7.4),7.4,MAX(0,(0.9-M2905)*40)*0.95),0)</f>
        <v/>
      </c>
      <c r="K2905" s="12">
        <f>IF(I2905="V2H",MIN(MAX(0,H2905),7.4,MAX(0,(M2905-P2905)*40)*0.95),0)</f>
        <v/>
      </c>
      <c r="L2905" s="12">
        <f>IF(E2905=0,0,MAX(0,H2905-K2905))</f>
        <v/>
      </c>
      <c r="M2905" s="13">
        <f>M2904+J2904/40-IF(I2904="V2H",K2904/(0.95*40),0)-IF(E2905=0,IF(E2904=1,IF(D2905=1,30,40)*0.18/(2*40),0),0)-IF(E2905=1,IF(E2904=0,IF(D2905=1,30,40)*0.18/(2*40),0),0)</f>
        <v/>
      </c>
      <c r="N2905" s="14" t="n">
        <v>0.2</v>
      </c>
      <c r="O2905" s="15">
        <f>K2905*N2905</f>
        <v/>
      </c>
      <c r="P2905">
        <f>IF(E2905=0,0.3,IF(D2905=1,IF(C2905&gt;=Params!$B$13-3,IF(C2905&lt;Params!$B$13,Params!$B$20,0.3),0.3),IF(C2905&gt;=Params!$B$15-3,IF(C2905&lt;Params!$B$15,Params!$B$21,0.3),0.3)))</f>
        <v/>
      </c>
    </row>
    <row r="2906" ht="15" customHeight="1" s="1">
      <c r="A2906" s="9" t="n">
        <v>2903</v>
      </c>
      <c r="B2906" s="6" t="inlineStr">
        <is>
          <t>01/05</t>
        </is>
      </c>
      <c r="C2906" s="6" t="n">
        <v>22</v>
      </c>
      <c r="D2906" s="6" t="n">
        <v>0</v>
      </c>
      <c r="E2906" s="10">
        <f>IF(D2906=1, IF(OR(C2906&lt;10, C2906&gt;=15),1,0), IF(OR(C2906&lt;7, C2906&gt;=18),1,0))</f>
        <v/>
      </c>
      <c r="F2906" s="11" t="n">
        <v>0.965</v>
      </c>
      <c r="G2906" s="12">
        <f>0*8</f>
        <v/>
      </c>
      <c r="H2906" s="12">
        <f>F2906-G2906</f>
        <v/>
      </c>
      <c r="I2906" s="10">
        <f>IF(E2906=0,"Fora",IF(E2905=0,"Carg xar",IF(H2906&lt;0,IF(M2906&lt;0.9,"Carg FV","Stby"),IF(M2906&gt;P2906,"V2H",IF(M2906&lt;0.9,"Carg xar","Stby")))))</f>
        <v/>
      </c>
      <c r="J2906" s="12">
        <f>IF(OR(I2906="Carg FV",I2906="Carg xar"),MIN(IF(I2906="Carg FV",ABS(H2906),7.4),7.4,MAX(0,(0.9-M2906)*40)*0.95),0)</f>
        <v/>
      </c>
      <c r="K2906" s="12">
        <f>IF(I2906="V2H",MIN(MAX(0,H2906),7.4,MAX(0,(M2906-P2906)*40)*0.95),0)</f>
        <v/>
      </c>
      <c r="L2906" s="12">
        <f>IF(E2906=0,0,MAX(0,H2906-K2906))</f>
        <v/>
      </c>
      <c r="M2906" s="13">
        <f>M2905+J2905/40-IF(I2905="V2H",K2905/(0.95*40),0)-IF(E2906=0,IF(E2905=1,IF(D2906=1,30,40)*0.18/(2*40),0),0)-IF(E2906=1,IF(E2905=0,IF(D2906=1,30,40)*0.18/(2*40),0),0)</f>
        <v/>
      </c>
      <c r="N2906" s="14" t="n">
        <v>0.15</v>
      </c>
      <c r="O2906" s="15">
        <f>K2906*N2906</f>
        <v/>
      </c>
      <c r="P2906">
        <f>IF(E2906=0,0.3,IF(D2906=1,IF(C2906&gt;=Params!$B$13-3,IF(C2906&lt;Params!$B$13,Params!$B$20,0.3),0.3),IF(C2906&gt;=Params!$B$15-3,IF(C2906&lt;Params!$B$15,Params!$B$21,0.3),0.3)))</f>
        <v/>
      </c>
    </row>
    <row r="2907" ht="15" customHeight="1" s="1">
      <c r="A2907" s="9" t="n">
        <v>2904</v>
      </c>
      <c r="B2907" s="6" t="inlineStr">
        <is>
          <t>01/05</t>
        </is>
      </c>
      <c r="C2907" s="6" t="n">
        <v>23</v>
      </c>
      <c r="D2907" s="6" t="n">
        <v>0</v>
      </c>
      <c r="E2907" s="10">
        <f>IF(D2907=1, IF(OR(C2907&lt;10, C2907&gt;=15),1,0), IF(OR(C2907&lt;7, C2907&gt;=18),1,0))</f>
        <v/>
      </c>
      <c r="F2907" s="11" t="n">
        <v>0.896</v>
      </c>
      <c r="G2907" s="12">
        <f>0*8</f>
        <v/>
      </c>
      <c r="H2907" s="12">
        <f>F2907-G2907</f>
        <v/>
      </c>
      <c r="I2907" s="10">
        <f>IF(E2907=0,"Fora",IF(E2906=0,"Carg xar",IF(H2907&lt;0,IF(M2907&lt;0.9,"Carg FV","Stby"),IF(M2907&gt;P2907,"V2H",IF(M2907&lt;0.9,"Carg xar","Stby")))))</f>
        <v/>
      </c>
      <c r="J2907" s="12">
        <f>IF(OR(I2907="Carg FV",I2907="Carg xar"),MIN(IF(I2907="Carg FV",ABS(H2907),7.4),7.4,MAX(0,(0.9-M2907)*40)*0.95),0)</f>
        <v/>
      </c>
      <c r="K2907" s="12">
        <f>IF(I2907="V2H",MIN(MAX(0,H2907),7.4,MAX(0,(M2907-P2907)*40)*0.95),0)</f>
        <v/>
      </c>
      <c r="L2907" s="12">
        <f>IF(E2907=0,0,MAX(0,H2907-K2907))</f>
        <v/>
      </c>
      <c r="M2907" s="13">
        <f>M2906+J2906/40-IF(I2906="V2H",K2906/(0.95*40),0)-IF(E2907=0,IF(E2906=1,IF(D2907=1,30,40)*0.18/(2*40),0),0)-IF(E2907=1,IF(E2906=0,IF(D2907=1,30,40)*0.18/(2*40),0),0)</f>
        <v/>
      </c>
      <c r="N2907" s="14" t="n">
        <v>0.15</v>
      </c>
      <c r="O2907" s="15">
        <f>K2907*N2907</f>
        <v/>
      </c>
      <c r="P2907">
        <f>IF(E2907=0,0.3,IF(D2907=1,IF(C2907&gt;=Params!$B$13-3,IF(C2907&lt;Params!$B$13,Params!$B$20,0.3),0.3),IF(C2907&gt;=Params!$B$15-3,IF(C2907&lt;Params!$B$15,Params!$B$21,0.3),0.3)))</f>
        <v/>
      </c>
    </row>
    <row r="2908" ht="15" customHeight="1" s="1">
      <c r="A2908" s="9" t="n">
        <v>2905</v>
      </c>
      <c r="B2908" s="6" t="inlineStr">
        <is>
          <t>02/05</t>
        </is>
      </c>
      <c r="C2908" s="6" t="n">
        <v>0</v>
      </c>
      <c r="D2908" s="6" t="n">
        <v>0</v>
      </c>
      <c r="E2908" s="10">
        <f>IF(D2908=1, IF(OR(C2908&lt;10, C2908&gt;=15),1,0), IF(OR(C2908&lt;7, C2908&gt;=18),1,0))</f>
        <v/>
      </c>
      <c r="F2908" s="11" t="n">
        <v>0.959</v>
      </c>
      <c r="G2908" s="12">
        <f>0*8</f>
        <v/>
      </c>
      <c r="H2908" s="12">
        <f>F2908-G2908</f>
        <v/>
      </c>
      <c r="I2908" s="10">
        <f>IF(E2908=0,"Fora",IF(E2907=0,"Carg xar",IF(H2908&lt;0,IF(M2908&lt;0.9,"Carg FV","Stby"),IF(M2908&gt;P2908,"V2H",IF(M2908&lt;0.9,"Carg xar","Stby")))))</f>
        <v/>
      </c>
      <c r="J2908" s="12">
        <f>IF(OR(I2908="Carg FV",I2908="Carg xar"),MIN(IF(I2908="Carg FV",ABS(H2908),7.4),7.4,MAX(0,(0.9-M2908)*40)*0.95),0)</f>
        <v/>
      </c>
      <c r="K2908" s="12">
        <f>IF(I2908="V2H",MIN(MAX(0,H2908),7.4,MAX(0,(M2908-P2908)*40)*0.95),0)</f>
        <v/>
      </c>
      <c r="L2908" s="12">
        <f>IF(E2908=0,0,MAX(0,H2908-K2908))</f>
        <v/>
      </c>
      <c r="M2908" s="13">
        <f>M2907+J2907/40-IF(I2907="V2H",K2907/(0.95*40),0)-IF(E2908=0,IF(E2907=1,IF(D2908=1,30,40)*0.18/(2*40),0),0)-IF(E2908=1,IF(E2907=0,IF(D2908=1,30,40)*0.18/(2*40),0),0)</f>
        <v/>
      </c>
      <c r="N2908" s="14" t="n">
        <v>0.09</v>
      </c>
      <c r="O2908" s="15">
        <f>K2908*N2908</f>
        <v/>
      </c>
      <c r="P2908">
        <f>IF(E2908=0,0.3,IF(D2908=1,IF(C2908&gt;=Params!$B$13-3,IF(C2908&lt;Params!$B$13,Params!$B$20,0.3),0.3),IF(C2908&gt;=Params!$B$15-3,IF(C2908&lt;Params!$B$15,Params!$B$21,0.3),0.3)))</f>
        <v/>
      </c>
    </row>
    <row r="2909" ht="15" customHeight="1" s="1">
      <c r="A2909" s="9" t="n">
        <v>2906</v>
      </c>
      <c r="B2909" s="6" t="inlineStr">
        <is>
          <t>02/05</t>
        </is>
      </c>
      <c r="C2909" s="6" t="n">
        <v>1</v>
      </c>
      <c r="D2909" s="6" t="n">
        <v>0</v>
      </c>
      <c r="E2909" s="10">
        <f>IF(D2909=1, IF(OR(C2909&lt;10, C2909&gt;=15),1,0), IF(OR(C2909&lt;7, C2909&gt;=18),1,0))</f>
        <v/>
      </c>
      <c r="F2909" s="11" t="n">
        <v>0.584</v>
      </c>
      <c r="G2909" s="12">
        <f>0*8</f>
        <v/>
      </c>
      <c r="H2909" s="12">
        <f>F2909-G2909</f>
        <v/>
      </c>
      <c r="I2909" s="10">
        <f>IF(E2909=0,"Fora",IF(E2908=0,"Carg xar",IF(H2909&lt;0,IF(M2909&lt;0.9,"Carg FV","Stby"),IF(M2909&gt;P2909,"V2H",IF(M2909&lt;0.9,"Carg xar","Stby")))))</f>
        <v/>
      </c>
      <c r="J2909" s="12">
        <f>IF(OR(I2909="Carg FV",I2909="Carg xar"),MIN(IF(I2909="Carg FV",ABS(H2909),7.4),7.4,MAX(0,(0.9-M2909)*40)*0.95),0)</f>
        <v/>
      </c>
      <c r="K2909" s="12">
        <f>IF(I2909="V2H",MIN(MAX(0,H2909),7.4,MAX(0,(M2909-P2909)*40)*0.95),0)</f>
        <v/>
      </c>
      <c r="L2909" s="12">
        <f>IF(E2909=0,0,MAX(0,H2909-K2909))</f>
        <v/>
      </c>
      <c r="M2909" s="13">
        <f>M2908+J2908/40-IF(I2908="V2H",K2908/(0.95*40),0)-IF(E2909=0,IF(E2908=1,IF(D2909=1,30,40)*0.18/(2*40),0),0)-IF(E2909=1,IF(E2908=0,IF(D2909=1,30,40)*0.18/(2*40),0),0)</f>
        <v/>
      </c>
      <c r="N2909" s="14" t="n">
        <v>0.09</v>
      </c>
      <c r="O2909" s="15">
        <f>K2909*N2909</f>
        <v/>
      </c>
      <c r="P2909">
        <f>IF(E2909=0,0.3,IF(D2909=1,IF(C2909&gt;=Params!$B$13-3,IF(C2909&lt;Params!$B$13,Params!$B$20,0.3),0.3),IF(C2909&gt;=Params!$B$15-3,IF(C2909&lt;Params!$B$15,Params!$B$21,0.3),0.3)))</f>
        <v/>
      </c>
    </row>
    <row r="2910" ht="15" customHeight="1" s="1">
      <c r="A2910" s="9" t="n">
        <v>2907</v>
      </c>
      <c r="B2910" s="6" t="inlineStr">
        <is>
          <t>02/05</t>
        </is>
      </c>
      <c r="C2910" s="6" t="n">
        <v>2</v>
      </c>
      <c r="D2910" s="6" t="n">
        <v>0</v>
      </c>
      <c r="E2910" s="10">
        <f>IF(D2910=1, IF(OR(C2910&lt;10, C2910&gt;=15),1,0), IF(OR(C2910&lt;7, C2910&gt;=18),1,0))</f>
        <v/>
      </c>
      <c r="F2910" s="11" t="n">
        <v>1.348</v>
      </c>
      <c r="G2910" s="12">
        <f>0*8</f>
        <v/>
      </c>
      <c r="H2910" s="12">
        <f>F2910-G2910</f>
        <v/>
      </c>
      <c r="I2910" s="10">
        <f>IF(E2910=0,"Fora",IF(E2909=0,"Carg xar",IF(H2910&lt;0,IF(M2910&lt;0.9,"Carg FV","Stby"),IF(M2910&gt;P2910,"V2H",IF(M2910&lt;0.9,"Carg xar","Stby")))))</f>
        <v/>
      </c>
      <c r="J2910" s="12">
        <f>IF(OR(I2910="Carg FV",I2910="Carg xar"),MIN(IF(I2910="Carg FV",ABS(H2910),7.4),7.4,MAX(0,(0.9-M2910)*40)*0.95),0)</f>
        <v/>
      </c>
      <c r="K2910" s="12">
        <f>IF(I2910="V2H",MIN(MAX(0,H2910),7.4,MAX(0,(M2910-P2910)*40)*0.95),0)</f>
        <v/>
      </c>
      <c r="L2910" s="12">
        <f>IF(E2910=0,0,MAX(0,H2910-K2910))</f>
        <v/>
      </c>
      <c r="M2910" s="13">
        <f>M2909+J2909/40-IF(I2909="V2H",K2909/(0.95*40),0)-IF(E2910=0,IF(E2909=1,IF(D2910=1,30,40)*0.18/(2*40),0),0)-IF(E2910=1,IF(E2909=0,IF(D2910=1,30,40)*0.18/(2*40),0),0)</f>
        <v/>
      </c>
      <c r="N2910" s="14" t="n">
        <v>0.09</v>
      </c>
      <c r="O2910" s="15">
        <f>K2910*N2910</f>
        <v/>
      </c>
      <c r="P2910">
        <f>IF(E2910=0,0.3,IF(D2910=1,IF(C2910&gt;=Params!$B$13-3,IF(C2910&lt;Params!$B$13,Params!$B$20,0.3),0.3),IF(C2910&gt;=Params!$B$15-3,IF(C2910&lt;Params!$B$15,Params!$B$21,0.3),0.3)))</f>
        <v/>
      </c>
    </row>
    <row r="2911" ht="15" customHeight="1" s="1">
      <c r="A2911" s="9" t="n">
        <v>2908</v>
      </c>
      <c r="B2911" s="6" t="inlineStr">
        <is>
          <t>02/05</t>
        </is>
      </c>
      <c r="C2911" s="6" t="n">
        <v>3</v>
      </c>
      <c r="D2911" s="6" t="n">
        <v>0</v>
      </c>
      <c r="E2911" s="10">
        <f>IF(D2911=1, IF(OR(C2911&lt;10, C2911&gt;=15),1,0), IF(OR(C2911&lt;7, C2911&gt;=18),1,0))</f>
        <v/>
      </c>
      <c r="F2911" s="11" t="n">
        <v>1.003</v>
      </c>
      <c r="G2911" s="12">
        <f>0*8</f>
        <v/>
      </c>
      <c r="H2911" s="12">
        <f>F2911-G2911</f>
        <v/>
      </c>
      <c r="I2911" s="10">
        <f>IF(E2911=0,"Fora",IF(E2910=0,"Carg xar",IF(H2911&lt;0,IF(M2911&lt;0.9,"Carg FV","Stby"),IF(M2911&gt;P2911,"V2H",IF(M2911&lt;0.9,"Carg xar","Stby")))))</f>
        <v/>
      </c>
      <c r="J2911" s="12">
        <f>IF(OR(I2911="Carg FV",I2911="Carg xar"),MIN(IF(I2911="Carg FV",ABS(H2911),7.4),7.4,MAX(0,(0.9-M2911)*40)*0.95),0)</f>
        <v/>
      </c>
      <c r="K2911" s="12">
        <f>IF(I2911="V2H",MIN(MAX(0,H2911),7.4,MAX(0,(M2911-P2911)*40)*0.95),0)</f>
        <v/>
      </c>
      <c r="L2911" s="12">
        <f>IF(E2911=0,0,MAX(0,H2911-K2911))</f>
        <v/>
      </c>
      <c r="M2911" s="13">
        <f>M2910+J2910/40-IF(I2910="V2H",K2910/(0.95*40),0)-IF(E2911=0,IF(E2910=1,IF(D2911=1,30,40)*0.18/(2*40),0),0)-IF(E2911=1,IF(E2910=0,IF(D2911=1,30,40)*0.18/(2*40),0),0)</f>
        <v/>
      </c>
      <c r="N2911" s="14" t="n">
        <v>0.09</v>
      </c>
      <c r="O2911" s="15">
        <f>K2911*N2911</f>
        <v/>
      </c>
      <c r="P2911">
        <f>IF(E2911=0,0.3,IF(D2911=1,IF(C2911&gt;=Params!$B$13-3,IF(C2911&lt;Params!$B$13,Params!$B$20,0.3),0.3),IF(C2911&gt;=Params!$B$15-3,IF(C2911&lt;Params!$B$15,Params!$B$21,0.3),0.3)))</f>
        <v/>
      </c>
    </row>
    <row r="2912" ht="15" customHeight="1" s="1">
      <c r="A2912" s="9" t="n">
        <v>2909</v>
      </c>
      <c r="B2912" s="6" t="inlineStr">
        <is>
          <t>02/05</t>
        </is>
      </c>
      <c r="C2912" s="6" t="n">
        <v>4</v>
      </c>
      <c r="D2912" s="6" t="n">
        <v>0</v>
      </c>
      <c r="E2912" s="10">
        <f>IF(D2912=1, IF(OR(C2912&lt;10, C2912&gt;=15),1,0), IF(OR(C2912&lt;7, C2912&gt;=18),1,0))</f>
        <v/>
      </c>
      <c r="F2912" s="11" t="n">
        <v>0.775</v>
      </c>
      <c r="G2912" s="12">
        <f>0*8</f>
        <v/>
      </c>
      <c r="H2912" s="12">
        <f>F2912-G2912</f>
        <v/>
      </c>
      <c r="I2912" s="10">
        <f>IF(E2912=0,"Fora",IF(E2911=0,"Carg xar",IF(H2912&lt;0,IF(M2912&lt;0.9,"Carg FV","Stby"),IF(M2912&gt;P2912,"V2H",IF(M2912&lt;0.9,"Carg xar","Stby")))))</f>
        <v/>
      </c>
      <c r="J2912" s="12">
        <f>IF(OR(I2912="Carg FV",I2912="Carg xar"),MIN(IF(I2912="Carg FV",ABS(H2912),7.4),7.4,MAX(0,(0.9-M2912)*40)*0.95),0)</f>
        <v/>
      </c>
      <c r="K2912" s="12">
        <f>IF(I2912="V2H",MIN(MAX(0,H2912),7.4,MAX(0,(M2912-P2912)*40)*0.95),0)</f>
        <v/>
      </c>
      <c r="L2912" s="12">
        <f>IF(E2912=0,0,MAX(0,H2912-K2912))</f>
        <v/>
      </c>
      <c r="M2912" s="13">
        <f>M2911+J2911/40-IF(I2911="V2H",K2911/(0.95*40),0)-IF(E2912=0,IF(E2911=1,IF(D2912=1,30,40)*0.18/(2*40),0),0)-IF(E2912=1,IF(E2911=0,IF(D2912=1,30,40)*0.18/(2*40),0),0)</f>
        <v/>
      </c>
      <c r="N2912" s="14" t="n">
        <v>0.09</v>
      </c>
      <c r="O2912" s="15">
        <f>K2912*N2912</f>
        <v/>
      </c>
      <c r="P2912">
        <f>IF(E2912=0,0.3,IF(D2912=1,IF(C2912&gt;=Params!$B$13-3,IF(C2912&lt;Params!$B$13,Params!$B$20,0.3),0.3),IF(C2912&gt;=Params!$B$15-3,IF(C2912&lt;Params!$B$15,Params!$B$21,0.3),0.3)))</f>
        <v/>
      </c>
    </row>
    <row r="2913" ht="15" customHeight="1" s="1">
      <c r="A2913" s="9" t="n">
        <v>2910</v>
      </c>
      <c r="B2913" s="6" t="inlineStr">
        <is>
          <t>02/05</t>
        </is>
      </c>
      <c r="C2913" s="6" t="n">
        <v>5</v>
      </c>
      <c r="D2913" s="6" t="n">
        <v>0</v>
      </c>
      <c r="E2913" s="10">
        <f>IF(D2913=1, IF(OR(C2913&lt;10, C2913&gt;=15),1,0), IF(OR(C2913&lt;7, C2913&gt;=18),1,0))</f>
        <v/>
      </c>
      <c r="F2913" s="11" t="n">
        <v>1.355</v>
      </c>
      <c r="G2913" s="12">
        <f>0*8</f>
        <v/>
      </c>
      <c r="H2913" s="12">
        <f>F2913-G2913</f>
        <v/>
      </c>
      <c r="I2913" s="10">
        <f>IF(E2913=0,"Fora",IF(E2912=0,"Carg xar",IF(H2913&lt;0,IF(M2913&lt;0.9,"Carg FV","Stby"),IF(M2913&gt;P2913,"V2H",IF(M2913&lt;0.9,"Carg xar","Stby")))))</f>
        <v/>
      </c>
      <c r="J2913" s="12">
        <f>IF(OR(I2913="Carg FV",I2913="Carg xar"),MIN(IF(I2913="Carg FV",ABS(H2913),7.4),7.4,MAX(0,(0.9-M2913)*40)*0.95),0)</f>
        <v/>
      </c>
      <c r="K2913" s="12">
        <f>IF(I2913="V2H",MIN(MAX(0,H2913),7.4,MAX(0,(M2913-P2913)*40)*0.95),0)</f>
        <v/>
      </c>
      <c r="L2913" s="12">
        <f>IF(E2913=0,0,MAX(0,H2913-K2913))</f>
        <v/>
      </c>
      <c r="M2913" s="13">
        <f>M2912+J2912/40-IF(I2912="V2H",K2912/(0.95*40),0)-IF(E2913=0,IF(E2912=1,IF(D2913=1,30,40)*0.18/(2*40),0),0)-IF(E2913=1,IF(E2912=0,IF(D2913=1,30,40)*0.18/(2*40),0),0)</f>
        <v/>
      </c>
      <c r="N2913" s="14" t="n">
        <v>0.09</v>
      </c>
      <c r="O2913" s="15">
        <f>K2913*N2913</f>
        <v/>
      </c>
      <c r="P2913">
        <f>IF(E2913=0,0.3,IF(D2913=1,IF(C2913&gt;=Params!$B$13-3,IF(C2913&lt;Params!$B$13,Params!$B$20,0.3),0.3),IF(C2913&gt;=Params!$B$15-3,IF(C2913&lt;Params!$B$15,Params!$B$21,0.3),0.3)))</f>
        <v/>
      </c>
    </row>
    <row r="2914" ht="15" customHeight="1" s="1">
      <c r="A2914" s="9" t="n">
        <v>2911</v>
      </c>
      <c r="B2914" s="6" t="inlineStr">
        <is>
          <t>02/05</t>
        </is>
      </c>
      <c r="C2914" s="6" t="n">
        <v>6</v>
      </c>
      <c r="D2914" s="6" t="n">
        <v>0</v>
      </c>
      <c r="E2914" s="10">
        <f>IF(D2914=1, IF(OR(C2914&lt;10, C2914&gt;=15),1,0), IF(OR(C2914&lt;7, C2914&gt;=18),1,0))</f>
        <v/>
      </c>
      <c r="F2914" s="11" t="n">
        <v>1.012</v>
      </c>
      <c r="G2914" s="12">
        <f>0.02*8</f>
        <v/>
      </c>
      <c r="H2914" s="12">
        <f>F2914-G2914</f>
        <v/>
      </c>
      <c r="I2914" s="10">
        <f>IF(E2914=0,"Fora",IF(E2913=0,"Carg xar",IF(H2914&lt;0,IF(M2914&lt;0.9,"Carg FV","Stby"),IF(M2914&gt;P2914,"V2H",IF(M2914&lt;0.9,"Carg xar","Stby")))))</f>
        <v/>
      </c>
      <c r="J2914" s="12">
        <f>IF(OR(I2914="Carg FV",I2914="Carg xar"),MIN(IF(I2914="Carg FV",ABS(H2914),7.4),7.4,MAX(0,(0.9-M2914)*40)*0.95),0)</f>
        <v/>
      </c>
      <c r="K2914" s="12">
        <f>IF(I2914="V2H",MIN(MAX(0,H2914),7.4,MAX(0,(M2914-P2914)*40)*0.95),0)</f>
        <v/>
      </c>
      <c r="L2914" s="12">
        <f>IF(E2914=0,0,MAX(0,H2914-K2914))</f>
        <v/>
      </c>
      <c r="M2914" s="13">
        <f>M2913+J2913/40-IF(I2913="V2H",K2913/(0.95*40),0)-IF(E2914=0,IF(E2913=1,IF(D2914=1,30,40)*0.18/(2*40),0),0)-IF(E2914=1,IF(E2913=0,IF(D2914=1,30,40)*0.18/(2*40),0),0)</f>
        <v/>
      </c>
      <c r="N2914" s="14" t="n">
        <v>0.09</v>
      </c>
      <c r="O2914" s="15">
        <f>K2914*N2914</f>
        <v/>
      </c>
      <c r="P2914">
        <f>IF(E2914=0,0.3,IF(D2914=1,IF(C2914&gt;=Params!$B$13-3,IF(C2914&lt;Params!$B$13,Params!$B$20,0.3),0.3),IF(C2914&gt;=Params!$B$15-3,IF(C2914&lt;Params!$B$15,Params!$B$21,0.3),0.3)))</f>
        <v/>
      </c>
    </row>
    <row r="2915" ht="15" customHeight="1" s="1">
      <c r="A2915" s="9" t="n">
        <v>2912</v>
      </c>
      <c r="B2915" s="6" t="inlineStr">
        <is>
          <t>02/05</t>
        </is>
      </c>
      <c r="C2915" s="6" t="n">
        <v>7</v>
      </c>
      <c r="D2915" s="6" t="n">
        <v>0</v>
      </c>
      <c r="E2915" s="10">
        <f>IF(D2915=1, IF(OR(C2915&lt;10, C2915&gt;=15),1,0), IF(OR(C2915&lt;7, C2915&gt;=18),1,0))</f>
        <v/>
      </c>
      <c r="F2915" s="11" t="n">
        <v>0.715</v>
      </c>
      <c r="G2915" s="12">
        <f>0.12*8</f>
        <v/>
      </c>
      <c r="H2915" s="12">
        <f>F2915-G2915</f>
        <v/>
      </c>
      <c r="I2915" s="10">
        <f>IF(E2915=0,"Fora",IF(E2914=0,"Carg xar",IF(H2915&lt;0,IF(M2915&lt;0.9,"Carg FV","Stby"),IF(M2915&gt;P2915,"V2H",IF(M2915&lt;0.9,"Carg xar","Stby")))))</f>
        <v/>
      </c>
      <c r="J2915" s="12">
        <f>IF(OR(I2915="Carg FV",I2915="Carg xar"),MIN(IF(I2915="Carg FV",ABS(H2915),7.4),7.4,MAX(0,(0.9-M2915)*40)*0.95),0)</f>
        <v/>
      </c>
      <c r="K2915" s="12">
        <f>IF(I2915="V2H",MIN(MAX(0,H2915),7.4,MAX(0,(M2915-P2915)*40)*0.95),0)</f>
        <v/>
      </c>
      <c r="L2915" s="12">
        <f>IF(E2915=0,0,MAX(0,H2915-K2915))</f>
        <v/>
      </c>
      <c r="M2915" s="13">
        <f>M2914+J2914/40-IF(I2914="V2H",K2914/(0.95*40),0)-IF(E2915=0,IF(E2914=1,IF(D2915=1,30,40)*0.18/(2*40),0),0)-IF(E2915=1,IF(E2914=0,IF(D2915=1,30,40)*0.18/(2*40),0),0)</f>
        <v/>
      </c>
      <c r="N2915" s="14" t="n">
        <v>0.09</v>
      </c>
      <c r="O2915" s="15">
        <f>K2915*N2915</f>
        <v/>
      </c>
      <c r="P2915">
        <f>IF(E2915=0,0.3,IF(D2915=1,IF(C2915&gt;=Params!$B$13-3,IF(C2915&lt;Params!$B$13,Params!$B$20,0.3),0.3),IF(C2915&gt;=Params!$B$15-3,IF(C2915&lt;Params!$B$15,Params!$B$21,0.3),0.3)))</f>
        <v/>
      </c>
    </row>
    <row r="2916" ht="15" customHeight="1" s="1">
      <c r="A2916" s="9" t="n">
        <v>2913</v>
      </c>
      <c r="B2916" s="6" t="inlineStr">
        <is>
          <t>02/05</t>
        </is>
      </c>
      <c r="C2916" s="6" t="n">
        <v>8</v>
      </c>
      <c r="D2916" s="6" t="n">
        <v>0</v>
      </c>
      <c r="E2916" s="10">
        <f>IF(D2916=1, IF(OR(C2916&lt;10, C2916&gt;=15),1,0), IF(OR(C2916&lt;7, C2916&gt;=18),1,0))</f>
        <v/>
      </c>
      <c r="F2916" s="11" t="n">
        <v>0</v>
      </c>
      <c r="G2916" s="12">
        <f>0.28*8</f>
        <v/>
      </c>
      <c r="H2916" s="12">
        <f>F2916-G2916</f>
        <v/>
      </c>
      <c r="I2916" s="10">
        <f>IF(E2916=0,"Fora",IF(E2915=0,"Carg xar",IF(H2916&lt;0,IF(M2916&lt;0.9,"Carg FV","Stby"),IF(M2916&gt;P2916,"V2H",IF(M2916&lt;0.9,"Carg xar","Stby")))))</f>
        <v/>
      </c>
      <c r="J2916" s="12">
        <f>IF(OR(I2916="Carg FV",I2916="Carg xar"),MIN(IF(I2916="Carg FV",ABS(H2916),7.4),7.4,MAX(0,(0.9-M2916)*40)*0.95),0)</f>
        <v/>
      </c>
      <c r="K2916" s="12">
        <f>IF(I2916="V2H",MIN(MAX(0,H2916),7.4,MAX(0,(M2916-P2916)*40)*0.95),0)</f>
        <v/>
      </c>
      <c r="L2916" s="12">
        <f>IF(E2916=0,0,MAX(0,H2916-K2916))</f>
        <v/>
      </c>
      <c r="M2916" s="13">
        <f>M2915+J2915/40-IF(I2915="V2H",K2915/(0.95*40),0)-IF(E2916=0,IF(E2915=1,IF(D2916=1,30,40)*0.18/(2*40),0),0)-IF(E2916=1,IF(E2915=0,IF(D2916=1,30,40)*0.18/(2*40),0),0)</f>
        <v/>
      </c>
      <c r="N2916" s="14" t="n">
        <v>0.15</v>
      </c>
      <c r="O2916" s="15">
        <f>K2916*N2916</f>
        <v/>
      </c>
      <c r="P2916">
        <f>IF(E2916=0,0.3,IF(D2916=1,IF(C2916&gt;=Params!$B$13-3,IF(C2916&lt;Params!$B$13,Params!$B$20,0.3),0.3),IF(C2916&gt;=Params!$B$15-3,IF(C2916&lt;Params!$B$15,Params!$B$21,0.3),0.3)))</f>
        <v/>
      </c>
    </row>
    <row r="2917" ht="15" customHeight="1" s="1">
      <c r="A2917" s="9" t="n">
        <v>2914</v>
      </c>
      <c r="B2917" s="6" t="inlineStr">
        <is>
          <t>02/05</t>
        </is>
      </c>
      <c r="C2917" s="6" t="n">
        <v>9</v>
      </c>
      <c r="D2917" s="6" t="n">
        <v>0</v>
      </c>
      <c r="E2917" s="10">
        <f>IF(D2917=1, IF(OR(C2917&lt;10, C2917&gt;=15),1,0), IF(OR(C2917&lt;7, C2917&gt;=18),1,0))</f>
        <v/>
      </c>
      <c r="F2917" s="11" t="n">
        <v>0</v>
      </c>
      <c r="G2917" s="12">
        <f>0.48*8</f>
        <v/>
      </c>
      <c r="H2917" s="12">
        <f>F2917-G2917</f>
        <v/>
      </c>
      <c r="I2917" s="10">
        <f>IF(E2917=0,"Fora",IF(E2916=0,"Carg xar",IF(H2917&lt;0,IF(M2917&lt;0.9,"Carg FV","Stby"),IF(M2917&gt;P2917,"V2H",IF(M2917&lt;0.9,"Carg xar","Stby")))))</f>
        <v/>
      </c>
      <c r="J2917" s="12">
        <f>IF(OR(I2917="Carg FV",I2917="Carg xar"),MIN(IF(I2917="Carg FV",ABS(H2917),7.4),7.4,MAX(0,(0.9-M2917)*40)*0.95),0)</f>
        <v/>
      </c>
      <c r="K2917" s="12">
        <f>IF(I2917="V2H",MIN(MAX(0,H2917),7.4,MAX(0,(M2917-P2917)*40)*0.95),0)</f>
        <v/>
      </c>
      <c r="L2917" s="12">
        <f>IF(E2917=0,0,MAX(0,H2917-K2917))</f>
        <v/>
      </c>
      <c r="M2917" s="13">
        <f>M2916+J2916/40-IF(I2916="V2H",K2916/(0.95*40),0)-IF(E2917=0,IF(E2916=1,IF(D2917=1,30,40)*0.18/(2*40),0),0)-IF(E2917=1,IF(E2916=0,IF(D2917=1,30,40)*0.18/(2*40),0),0)</f>
        <v/>
      </c>
      <c r="N2917" s="14" t="n">
        <v>0.15</v>
      </c>
      <c r="O2917" s="15">
        <f>K2917*N2917</f>
        <v/>
      </c>
      <c r="P2917">
        <f>IF(E2917=0,0.3,IF(D2917=1,IF(C2917&gt;=Params!$B$13-3,IF(C2917&lt;Params!$B$13,Params!$B$20,0.3),0.3),IF(C2917&gt;=Params!$B$15-3,IF(C2917&lt;Params!$B$15,Params!$B$21,0.3),0.3)))</f>
        <v/>
      </c>
    </row>
    <row r="2918" ht="15" customHeight="1" s="1">
      <c r="A2918" s="9" t="n">
        <v>2915</v>
      </c>
      <c r="B2918" s="6" t="inlineStr">
        <is>
          <t>02/05</t>
        </is>
      </c>
      <c r="C2918" s="6" t="n">
        <v>10</v>
      </c>
      <c r="D2918" s="6" t="n">
        <v>0</v>
      </c>
      <c r="E2918" s="10">
        <f>IF(D2918=1, IF(OR(C2918&lt;10, C2918&gt;=15),1,0), IF(OR(C2918&lt;7, C2918&gt;=18),1,0))</f>
        <v/>
      </c>
      <c r="F2918" s="11" t="n">
        <v>0.147</v>
      </c>
      <c r="G2918" s="12">
        <f>0.68*8</f>
        <v/>
      </c>
      <c r="H2918" s="12">
        <f>F2918-G2918</f>
        <v/>
      </c>
      <c r="I2918" s="10">
        <f>IF(E2918=0,"Fora",IF(E2917=0,"Carg xar",IF(H2918&lt;0,IF(M2918&lt;0.9,"Carg FV","Stby"),IF(M2918&gt;P2918,"V2H",IF(M2918&lt;0.9,"Carg xar","Stby")))))</f>
        <v/>
      </c>
      <c r="J2918" s="12">
        <f>IF(OR(I2918="Carg FV",I2918="Carg xar"),MIN(IF(I2918="Carg FV",ABS(H2918),7.4),7.4,MAX(0,(0.9-M2918)*40)*0.95),0)</f>
        <v/>
      </c>
      <c r="K2918" s="12">
        <f>IF(I2918="V2H",MIN(MAX(0,H2918),7.4,MAX(0,(M2918-P2918)*40)*0.95),0)</f>
        <v/>
      </c>
      <c r="L2918" s="12">
        <f>IF(E2918=0,0,MAX(0,H2918-K2918))</f>
        <v/>
      </c>
      <c r="M2918" s="13">
        <f>M2917+J2917/40-IF(I2917="V2H",K2917/(0.95*40),0)-IF(E2918=0,IF(E2917=1,IF(D2918=1,30,40)*0.18/(2*40),0),0)-IF(E2918=1,IF(E2917=0,IF(D2918=1,30,40)*0.18/(2*40),0),0)</f>
        <v/>
      </c>
      <c r="N2918" s="14" t="n">
        <v>0.2</v>
      </c>
      <c r="O2918" s="15">
        <f>K2918*N2918</f>
        <v/>
      </c>
      <c r="P2918">
        <f>IF(E2918=0,0.3,IF(D2918=1,IF(C2918&gt;=Params!$B$13-3,IF(C2918&lt;Params!$B$13,Params!$B$20,0.3),0.3),IF(C2918&gt;=Params!$B$15-3,IF(C2918&lt;Params!$B$15,Params!$B$21,0.3),0.3)))</f>
        <v/>
      </c>
    </row>
    <row r="2919" ht="15" customHeight="1" s="1">
      <c r="A2919" s="9" t="n">
        <v>2916</v>
      </c>
      <c r="B2919" s="6" t="inlineStr">
        <is>
          <t>02/05</t>
        </is>
      </c>
      <c r="C2919" s="6" t="n">
        <v>11</v>
      </c>
      <c r="D2919" s="6" t="n">
        <v>0</v>
      </c>
      <c r="E2919" s="10">
        <f>IF(D2919=1, IF(OR(C2919&lt;10, C2919&gt;=15),1,0), IF(OR(C2919&lt;7, C2919&gt;=18),1,0))</f>
        <v/>
      </c>
      <c r="F2919" s="11" t="n">
        <v>0.996</v>
      </c>
      <c r="G2919" s="12">
        <f>0.82*8</f>
        <v/>
      </c>
      <c r="H2919" s="12">
        <f>F2919-G2919</f>
        <v/>
      </c>
      <c r="I2919" s="10">
        <f>IF(E2919=0,"Fora",IF(E2918=0,"Carg xar",IF(H2919&lt;0,IF(M2919&lt;0.9,"Carg FV","Stby"),IF(M2919&gt;P2919,"V2H",IF(M2919&lt;0.9,"Carg xar","Stby")))))</f>
        <v/>
      </c>
      <c r="J2919" s="12">
        <f>IF(OR(I2919="Carg FV",I2919="Carg xar"),MIN(IF(I2919="Carg FV",ABS(H2919),7.4),7.4,MAX(0,(0.9-M2919)*40)*0.95),0)</f>
        <v/>
      </c>
      <c r="K2919" s="12">
        <f>IF(I2919="V2H",MIN(MAX(0,H2919),7.4,MAX(0,(M2919-P2919)*40)*0.95),0)</f>
        <v/>
      </c>
      <c r="L2919" s="12">
        <f>IF(E2919=0,0,MAX(0,H2919-K2919))</f>
        <v/>
      </c>
      <c r="M2919" s="13">
        <f>M2918+J2918/40-IF(I2918="V2H",K2918/(0.95*40),0)-IF(E2919=0,IF(E2918=1,IF(D2919=1,30,40)*0.18/(2*40),0),0)-IF(E2919=1,IF(E2918=0,IF(D2919=1,30,40)*0.18/(2*40),0),0)</f>
        <v/>
      </c>
      <c r="N2919" s="14" t="n">
        <v>0.2</v>
      </c>
      <c r="O2919" s="15">
        <f>K2919*N2919</f>
        <v/>
      </c>
      <c r="P2919">
        <f>IF(E2919=0,0.3,IF(D2919=1,IF(C2919&gt;=Params!$B$13-3,IF(C2919&lt;Params!$B$13,Params!$B$20,0.3),0.3),IF(C2919&gt;=Params!$B$15-3,IF(C2919&lt;Params!$B$15,Params!$B$21,0.3),0.3)))</f>
        <v/>
      </c>
    </row>
    <row r="2920" ht="15" customHeight="1" s="1">
      <c r="A2920" s="9" t="n">
        <v>2917</v>
      </c>
      <c r="B2920" s="6" t="inlineStr">
        <is>
          <t>02/05</t>
        </is>
      </c>
      <c r="C2920" s="6" t="n">
        <v>12</v>
      </c>
      <c r="D2920" s="6" t="n">
        <v>0</v>
      </c>
      <c r="E2920" s="10">
        <f>IF(D2920=1, IF(OR(C2920&lt;10, C2920&gt;=15),1,0), IF(OR(C2920&lt;7, C2920&gt;=18),1,0))</f>
        <v/>
      </c>
      <c r="F2920" s="11" t="n">
        <v>2.044</v>
      </c>
      <c r="G2920" s="12">
        <f>0.88*8</f>
        <v/>
      </c>
      <c r="H2920" s="12">
        <f>F2920-G2920</f>
        <v/>
      </c>
      <c r="I2920" s="10">
        <f>IF(E2920=0,"Fora",IF(E2919=0,"Carg xar",IF(H2920&lt;0,IF(M2920&lt;0.9,"Carg FV","Stby"),IF(M2920&gt;P2920,"V2H",IF(M2920&lt;0.9,"Carg xar","Stby")))))</f>
        <v/>
      </c>
      <c r="J2920" s="12">
        <f>IF(OR(I2920="Carg FV",I2920="Carg xar"),MIN(IF(I2920="Carg FV",ABS(H2920),7.4),7.4,MAX(0,(0.9-M2920)*40)*0.95),0)</f>
        <v/>
      </c>
      <c r="K2920" s="12">
        <f>IF(I2920="V2H",MIN(MAX(0,H2920),7.4,MAX(0,(M2920-P2920)*40)*0.95),0)</f>
        <v/>
      </c>
      <c r="L2920" s="12">
        <f>IF(E2920=0,0,MAX(0,H2920-K2920))</f>
        <v/>
      </c>
      <c r="M2920" s="13">
        <f>M2919+J2919/40-IF(I2919="V2H",K2919/(0.95*40),0)-IF(E2920=0,IF(E2919=1,IF(D2920=1,30,40)*0.18/(2*40),0),0)-IF(E2920=1,IF(E2919=0,IF(D2920=1,30,40)*0.18/(2*40),0),0)</f>
        <v/>
      </c>
      <c r="N2920" s="14" t="n">
        <v>0.2</v>
      </c>
      <c r="O2920" s="15">
        <f>K2920*N2920</f>
        <v/>
      </c>
      <c r="P2920">
        <f>IF(E2920=0,0.3,IF(D2920=1,IF(C2920&gt;=Params!$B$13-3,IF(C2920&lt;Params!$B$13,Params!$B$20,0.3),0.3),IF(C2920&gt;=Params!$B$15-3,IF(C2920&lt;Params!$B$15,Params!$B$21,0.3),0.3)))</f>
        <v/>
      </c>
    </row>
    <row r="2921" ht="15" customHeight="1" s="1">
      <c r="A2921" s="9" t="n">
        <v>2918</v>
      </c>
      <c r="B2921" s="6" t="inlineStr">
        <is>
          <t>02/05</t>
        </is>
      </c>
      <c r="C2921" s="6" t="n">
        <v>13</v>
      </c>
      <c r="D2921" s="6" t="n">
        <v>0</v>
      </c>
      <c r="E2921" s="10">
        <f>IF(D2921=1, IF(OR(C2921&lt;10, C2921&gt;=15),1,0), IF(OR(C2921&lt;7, C2921&gt;=18),1,0))</f>
        <v/>
      </c>
      <c r="F2921" s="11" t="n">
        <v>2.55</v>
      </c>
      <c r="G2921" s="12">
        <f>0.86*8</f>
        <v/>
      </c>
      <c r="H2921" s="12">
        <f>F2921-G2921</f>
        <v/>
      </c>
      <c r="I2921" s="10">
        <f>IF(E2921=0,"Fora",IF(E2920=0,"Carg xar",IF(H2921&lt;0,IF(M2921&lt;0.9,"Carg FV","Stby"),IF(M2921&gt;P2921,"V2H",IF(M2921&lt;0.9,"Carg xar","Stby")))))</f>
        <v/>
      </c>
      <c r="J2921" s="12">
        <f>IF(OR(I2921="Carg FV",I2921="Carg xar"),MIN(IF(I2921="Carg FV",ABS(H2921),7.4),7.4,MAX(0,(0.9-M2921)*40)*0.95),0)</f>
        <v/>
      </c>
      <c r="K2921" s="12">
        <f>IF(I2921="V2H",MIN(MAX(0,H2921),7.4,MAX(0,(M2921-P2921)*40)*0.95),0)</f>
        <v/>
      </c>
      <c r="L2921" s="12">
        <f>IF(E2921=0,0,MAX(0,H2921-K2921))</f>
        <v/>
      </c>
      <c r="M2921" s="13">
        <f>M2920+J2920/40-IF(I2920="V2H",K2920/(0.95*40),0)-IF(E2921=0,IF(E2920=1,IF(D2921=1,30,40)*0.18/(2*40),0),0)-IF(E2921=1,IF(E2920=0,IF(D2921=1,30,40)*0.18/(2*40),0),0)</f>
        <v/>
      </c>
      <c r="N2921" s="14" t="n">
        <v>0.2</v>
      </c>
      <c r="O2921" s="15">
        <f>K2921*N2921</f>
        <v/>
      </c>
      <c r="P2921">
        <f>IF(E2921=0,0.3,IF(D2921=1,IF(C2921&gt;=Params!$B$13-3,IF(C2921&lt;Params!$B$13,Params!$B$20,0.3),0.3),IF(C2921&gt;=Params!$B$15-3,IF(C2921&lt;Params!$B$15,Params!$B$21,0.3),0.3)))</f>
        <v/>
      </c>
    </row>
    <row r="2922" ht="15" customHeight="1" s="1">
      <c r="A2922" s="9" t="n">
        <v>2919</v>
      </c>
      <c r="B2922" s="6" t="inlineStr">
        <is>
          <t>02/05</t>
        </is>
      </c>
      <c r="C2922" s="6" t="n">
        <v>14</v>
      </c>
      <c r="D2922" s="6" t="n">
        <v>0</v>
      </c>
      <c r="E2922" s="10">
        <f>IF(D2922=1, IF(OR(C2922&lt;10, C2922&gt;=15),1,0), IF(OR(C2922&lt;7, C2922&gt;=18),1,0))</f>
        <v/>
      </c>
      <c r="F2922" s="11" t="n">
        <v>2.319</v>
      </c>
      <c r="G2922" s="12">
        <f>0.75*8</f>
        <v/>
      </c>
      <c r="H2922" s="12">
        <f>F2922-G2922</f>
        <v/>
      </c>
      <c r="I2922" s="10">
        <f>IF(E2922=0,"Fora",IF(E2921=0,"Carg xar",IF(H2922&lt;0,IF(M2922&lt;0.9,"Carg FV","Stby"),IF(M2922&gt;P2922,"V2H",IF(M2922&lt;0.9,"Carg xar","Stby")))))</f>
        <v/>
      </c>
      <c r="J2922" s="12">
        <f>IF(OR(I2922="Carg FV",I2922="Carg xar"),MIN(IF(I2922="Carg FV",ABS(H2922),7.4),7.4,MAX(0,(0.9-M2922)*40)*0.95),0)</f>
        <v/>
      </c>
      <c r="K2922" s="12">
        <f>IF(I2922="V2H",MIN(MAX(0,H2922),7.4,MAX(0,(M2922-P2922)*40)*0.95),0)</f>
        <v/>
      </c>
      <c r="L2922" s="12">
        <f>IF(E2922=0,0,MAX(0,H2922-K2922))</f>
        <v/>
      </c>
      <c r="M2922" s="13">
        <f>M2921+J2921/40-IF(I2921="V2H",K2921/(0.95*40),0)-IF(E2922=0,IF(E2921=1,IF(D2922=1,30,40)*0.18/(2*40),0),0)-IF(E2922=1,IF(E2921=0,IF(D2922=1,30,40)*0.18/(2*40),0),0)</f>
        <v/>
      </c>
      <c r="N2922" s="14" t="n">
        <v>0.15</v>
      </c>
      <c r="O2922" s="15">
        <f>K2922*N2922</f>
        <v/>
      </c>
      <c r="P2922">
        <f>IF(E2922=0,0.3,IF(D2922=1,IF(C2922&gt;=Params!$B$13-3,IF(C2922&lt;Params!$B$13,Params!$B$20,0.3),0.3),IF(C2922&gt;=Params!$B$15-3,IF(C2922&lt;Params!$B$15,Params!$B$21,0.3),0.3)))</f>
        <v/>
      </c>
    </row>
    <row r="2923" ht="15" customHeight="1" s="1">
      <c r="A2923" s="9" t="n">
        <v>2920</v>
      </c>
      <c r="B2923" s="6" t="inlineStr">
        <is>
          <t>02/05</t>
        </is>
      </c>
      <c r="C2923" s="6" t="n">
        <v>15</v>
      </c>
      <c r="D2923" s="6" t="n">
        <v>0</v>
      </c>
      <c r="E2923" s="10">
        <f>IF(D2923=1, IF(OR(C2923&lt;10, C2923&gt;=15),1,0), IF(OR(C2923&lt;7, C2923&gt;=18),1,0))</f>
        <v/>
      </c>
      <c r="F2923" s="11" t="n">
        <v>1.751</v>
      </c>
      <c r="G2923" s="12">
        <f>0.6*8</f>
        <v/>
      </c>
      <c r="H2923" s="12">
        <f>F2923-G2923</f>
        <v/>
      </c>
      <c r="I2923" s="10">
        <f>IF(E2923=0,"Fora",IF(E2922=0,"Carg xar",IF(H2923&lt;0,IF(M2923&lt;0.9,"Carg FV","Stby"),IF(M2923&gt;P2923,"V2H",IF(M2923&lt;0.9,"Carg xar","Stby")))))</f>
        <v/>
      </c>
      <c r="J2923" s="12">
        <f>IF(OR(I2923="Carg FV",I2923="Carg xar"),MIN(IF(I2923="Carg FV",ABS(H2923),7.4),7.4,MAX(0,(0.9-M2923)*40)*0.95),0)</f>
        <v/>
      </c>
      <c r="K2923" s="12">
        <f>IF(I2923="V2H",MIN(MAX(0,H2923),7.4,MAX(0,(M2923-P2923)*40)*0.95),0)</f>
        <v/>
      </c>
      <c r="L2923" s="12">
        <f>IF(E2923=0,0,MAX(0,H2923-K2923))</f>
        <v/>
      </c>
      <c r="M2923" s="13">
        <f>M2922+J2922/40-IF(I2922="V2H",K2922/(0.95*40),0)-IF(E2923=0,IF(E2922=1,IF(D2923=1,30,40)*0.18/(2*40),0),0)-IF(E2923=1,IF(E2922=0,IF(D2923=1,30,40)*0.18/(2*40),0),0)</f>
        <v/>
      </c>
      <c r="N2923" s="14" t="n">
        <v>0.15</v>
      </c>
      <c r="O2923" s="15">
        <f>K2923*N2923</f>
        <v/>
      </c>
      <c r="P2923">
        <f>IF(E2923=0,0.3,IF(D2923=1,IF(C2923&gt;=Params!$B$13-3,IF(C2923&lt;Params!$B$13,Params!$B$20,0.3),0.3),IF(C2923&gt;=Params!$B$15-3,IF(C2923&lt;Params!$B$15,Params!$B$21,0.3),0.3)))</f>
        <v/>
      </c>
    </row>
    <row r="2924" ht="15" customHeight="1" s="1">
      <c r="A2924" s="9" t="n">
        <v>2921</v>
      </c>
      <c r="B2924" s="6" t="inlineStr">
        <is>
          <t>02/05</t>
        </is>
      </c>
      <c r="C2924" s="6" t="n">
        <v>16</v>
      </c>
      <c r="D2924" s="6" t="n">
        <v>0</v>
      </c>
      <c r="E2924" s="10">
        <f>IF(D2924=1, IF(OR(C2924&lt;10, C2924&gt;=15),1,0), IF(OR(C2924&lt;7, C2924&gt;=18),1,0))</f>
        <v/>
      </c>
      <c r="F2924" s="11" t="n">
        <v>2.256</v>
      </c>
      <c r="G2924" s="12">
        <f>0.42*8</f>
        <v/>
      </c>
      <c r="H2924" s="12">
        <f>F2924-G2924</f>
        <v/>
      </c>
      <c r="I2924" s="10">
        <f>IF(E2924=0,"Fora",IF(E2923=0,"Carg xar",IF(H2924&lt;0,IF(M2924&lt;0.9,"Carg FV","Stby"),IF(M2924&gt;P2924,"V2H",IF(M2924&lt;0.9,"Carg xar","Stby")))))</f>
        <v/>
      </c>
      <c r="J2924" s="12">
        <f>IF(OR(I2924="Carg FV",I2924="Carg xar"),MIN(IF(I2924="Carg FV",ABS(H2924),7.4),7.4,MAX(0,(0.9-M2924)*40)*0.95),0)</f>
        <v/>
      </c>
      <c r="K2924" s="12">
        <f>IF(I2924="V2H",MIN(MAX(0,H2924),7.4,MAX(0,(M2924-P2924)*40)*0.95),0)</f>
        <v/>
      </c>
      <c r="L2924" s="12">
        <f>IF(E2924=0,0,MAX(0,H2924-K2924))</f>
        <v/>
      </c>
      <c r="M2924" s="13">
        <f>M2923+J2923/40-IF(I2923="V2H",K2923/(0.95*40),0)-IF(E2924=0,IF(E2923=1,IF(D2924=1,30,40)*0.18/(2*40),0),0)-IF(E2924=1,IF(E2923=0,IF(D2924=1,30,40)*0.18/(2*40),0),0)</f>
        <v/>
      </c>
      <c r="N2924" s="14" t="n">
        <v>0.15</v>
      </c>
      <c r="O2924" s="15">
        <f>K2924*N2924</f>
        <v/>
      </c>
      <c r="P2924">
        <f>IF(E2924=0,0.3,IF(D2924=1,IF(C2924&gt;=Params!$B$13-3,IF(C2924&lt;Params!$B$13,Params!$B$20,0.3),0.3),IF(C2924&gt;=Params!$B$15-3,IF(C2924&lt;Params!$B$15,Params!$B$21,0.3),0.3)))</f>
        <v/>
      </c>
    </row>
    <row r="2925" ht="15" customHeight="1" s="1">
      <c r="A2925" s="9" t="n">
        <v>2922</v>
      </c>
      <c r="B2925" s="6" t="inlineStr">
        <is>
          <t>02/05</t>
        </is>
      </c>
      <c r="C2925" s="6" t="n">
        <v>17</v>
      </c>
      <c r="D2925" s="6" t="n">
        <v>0</v>
      </c>
      <c r="E2925" s="10">
        <f>IF(D2925=1, IF(OR(C2925&lt;10, C2925&gt;=15),1,0), IF(OR(C2925&lt;7, C2925&gt;=18),1,0))</f>
        <v/>
      </c>
      <c r="F2925" s="11" t="n">
        <v>4.512</v>
      </c>
      <c r="G2925" s="12">
        <f>0.22*8</f>
        <v/>
      </c>
      <c r="H2925" s="12">
        <f>F2925-G2925</f>
        <v/>
      </c>
      <c r="I2925" s="10">
        <f>IF(E2925=0,"Fora",IF(E2924=0,"Carg xar",IF(H2925&lt;0,IF(M2925&lt;0.9,"Carg FV","Stby"),IF(M2925&gt;P2925,"V2H",IF(M2925&lt;0.9,"Carg xar","Stby")))))</f>
        <v/>
      </c>
      <c r="J2925" s="12">
        <f>IF(OR(I2925="Carg FV",I2925="Carg xar"),MIN(IF(I2925="Carg FV",ABS(H2925),7.4),7.4,MAX(0,(0.9-M2925)*40)*0.95),0)</f>
        <v/>
      </c>
      <c r="K2925" s="12">
        <f>IF(I2925="V2H",MIN(MAX(0,H2925),7.4,MAX(0,(M2925-P2925)*40)*0.95),0)</f>
        <v/>
      </c>
      <c r="L2925" s="12">
        <f>IF(E2925=0,0,MAX(0,H2925-K2925))</f>
        <v/>
      </c>
      <c r="M2925" s="13">
        <f>M2924+J2924/40-IF(I2924="V2H",K2924/(0.95*40),0)-IF(E2925=0,IF(E2924=1,IF(D2925=1,30,40)*0.18/(2*40),0),0)-IF(E2925=1,IF(E2924=0,IF(D2925=1,30,40)*0.18/(2*40),0),0)</f>
        <v/>
      </c>
      <c r="N2925" s="14" t="n">
        <v>0.15</v>
      </c>
      <c r="O2925" s="15">
        <f>K2925*N2925</f>
        <v/>
      </c>
      <c r="P2925">
        <f>IF(E2925=0,0.3,IF(D2925=1,IF(C2925&gt;=Params!$B$13-3,IF(C2925&lt;Params!$B$13,Params!$B$20,0.3),0.3),IF(C2925&gt;=Params!$B$15-3,IF(C2925&lt;Params!$B$15,Params!$B$21,0.3),0.3)))</f>
        <v/>
      </c>
    </row>
    <row r="2926" ht="15" customHeight="1" s="1">
      <c r="A2926" s="9" t="n">
        <v>2923</v>
      </c>
      <c r="B2926" s="6" t="inlineStr">
        <is>
          <t>02/05</t>
        </is>
      </c>
      <c r="C2926" s="6" t="n">
        <v>18</v>
      </c>
      <c r="D2926" s="6" t="n">
        <v>0</v>
      </c>
      <c r="E2926" s="10">
        <f>IF(D2926=1, IF(OR(C2926&lt;10, C2926&gt;=15),1,0), IF(OR(C2926&lt;7, C2926&gt;=18),1,0))</f>
        <v/>
      </c>
      <c r="F2926" s="11" t="n">
        <v>5.226</v>
      </c>
      <c r="G2926" s="12">
        <f>0.08*8</f>
        <v/>
      </c>
      <c r="H2926" s="12">
        <f>F2926-G2926</f>
        <v/>
      </c>
      <c r="I2926" s="10">
        <f>IF(E2926=0,"Fora",IF(E2925=0,"Carg xar",IF(H2926&lt;0,IF(M2926&lt;0.9,"Carg FV","Stby"),IF(M2926&gt;P2926,"V2H",IF(M2926&lt;0.9,"Carg xar","Stby")))))</f>
        <v/>
      </c>
      <c r="J2926" s="12">
        <f>IF(OR(I2926="Carg FV",I2926="Carg xar"),MIN(IF(I2926="Carg FV",ABS(H2926),7.4),7.4,MAX(0,(0.9-M2926)*40)*0.95),0)</f>
        <v/>
      </c>
      <c r="K2926" s="12">
        <f>IF(I2926="V2H",MIN(MAX(0,H2926),7.4,MAX(0,(M2926-P2926)*40)*0.95),0)</f>
        <v/>
      </c>
      <c r="L2926" s="12">
        <f>IF(E2926=0,0,MAX(0,H2926-K2926))</f>
        <v/>
      </c>
      <c r="M2926" s="13">
        <f>M2925+J2925/40-IF(I2925="V2H",K2925/(0.95*40),0)-IF(E2926=0,IF(E2925=1,IF(D2926=1,30,40)*0.18/(2*40),0),0)-IF(E2926=1,IF(E2925=0,IF(D2926=1,30,40)*0.18/(2*40),0),0)</f>
        <v/>
      </c>
      <c r="N2926" s="14" t="n">
        <v>0.2</v>
      </c>
      <c r="O2926" s="15">
        <f>K2926*N2926</f>
        <v/>
      </c>
      <c r="P2926">
        <f>IF(E2926=0,0.3,IF(D2926=1,IF(C2926&gt;=Params!$B$13-3,IF(C2926&lt;Params!$B$13,Params!$B$20,0.3),0.3),IF(C2926&gt;=Params!$B$15-3,IF(C2926&lt;Params!$B$15,Params!$B$21,0.3),0.3)))</f>
        <v/>
      </c>
    </row>
    <row r="2927" ht="15" customHeight="1" s="1">
      <c r="A2927" s="9" t="n">
        <v>2924</v>
      </c>
      <c r="B2927" s="6" t="inlineStr">
        <is>
          <t>02/05</t>
        </is>
      </c>
      <c r="C2927" s="6" t="n">
        <v>19</v>
      </c>
      <c r="D2927" s="6" t="n">
        <v>0</v>
      </c>
      <c r="E2927" s="10">
        <f>IF(D2927=1, IF(OR(C2927&lt;10, C2927&gt;=15),1,0), IF(OR(C2927&lt;7, C2927&gt;=18),1,0))</f>
        <v/>
      </c>
      <c r="F2927" s="11" t="n">
        <v>1.907</v>
      </c>
      <c r="G2927" s="12">
        <f>0*8</f>
        <v/>
      </c>
      <c r="H2927" s="12">
        <f>F2927-G2927</f>
        <v/>
      </c>
      <c r="I2927" s="10">
        <f>IF(E2927=0,"Fora",IF(E2926=0,"Carg xar",IF(H2927&lt;0,IF(M2927&lt;0.9,"Carg FV","Stby"),IF(M2927&gt;P2927,"V2H",IF(M2927&lt;0.9,"Carg xar","Stby")))))</f>
        <v/>
      </c>
      <c r="J2927" s="12">
        <f>IF(OR(I2927="Carg FV",I2927="Carg xar"),MIN(IF(I2927="Carg FV",ABS(H2927),7.4),7.4,MAX(0,(0.9-M2927)*40)*0.95),0)</f>
        <v/>
      </c>
      <c r="K2927" s="12">
        <f>IF(I2927="V2H",MIN(MAX(0,H2927),7.4,MAX(0,(M2927-P2927)*40)*0.95),0)</f>
        <v/>
      </c>
      <c r="L2927" s="12">
        <f>IF(E2927=0,0,MAX(0,H2927-K2927))</f>
        <v/>
      </c>
      <c r="M2927" s="13">
        <f>M2926+J2926/40-IF(I2926="V2H",K2926/(0.95*40),0)-IF(E2927=0,IF(E2926=1,IF(D2927=1,30,40)*0.18/(2*40),0),0)-IF(E2927=1,IF(E2926=0,IF(D2927=1,30,40)*0.18/(2*40),0),0)</f>
        <v/>
      </c>
      <c r="N2927" s="14" t="n">
        <v>0.2</v>
      </c>
      <c r="O2927" s="15">
        <f>K2927*N2927</f>
        <v/>
      </c>
      <c r="P2927">
        <f>IF(E2927=0,0.3,IF(D2927=1,IF(C2927&gt;=Params!$B$13-3,IF(C2927&lt;Params!$B$13,Params!$B$20,0.3),0.3),IF(C2927&gt;=Params!$B$15-3,IF(C2927&lt;Params!$B$15,Params!$B$21,0.3),0.3)))</f>
        <v/>
      </c>
    </row>
    <row r="2928" ht="15" customHeight="1" s="1">
      <c r="A2928" s="9" t="n">
        <v>2925</v>
      </c>
      <c r="B2928" s="6" t="inlineStr">
        <is>
          <t>02/05</t>
        </is>
      </c>
      <c r="C2928" s="6" t="n">
        <v>20</v>
      </c>
      <c r="D2928" s="6" t="n">
        <v>0</v>
      </c>
      <c r="E2928" s="10">
        <f>IF(D2928=1, IF(OR(C2928&lt;10, C2928&gt;=15),1,0), IF(OR(C2928&lt;7, C2928&gt;=18),1,0))</f>
        <v/>
      </c>
      <c r="F2928" s="11" t="n">
        <v>1.27</v>
      </c>
      <c r="G2928" s="12">
        <f>0*8</f>
        <v/>
      </c>
      <c r="H2928" s="12">
        <f>F2928-G2928</f>
        <v/>
      </c>
      <c r="I2928" s="10">
        <f>IF(E2928=0,"Fora",IF(E2927=0,"Carg xar",IF(H2928&lt;0,IF(M2928&lt;0.9,"Carg FV","Stby"),IF(M2928&gt;P2928,"V2H",IF(M2928&lt;0.9,"Carg xar","Stby")))))</f>
        <v/>
      </c>
      <c r="J2928" s="12">
        <f>IF(OR(I2928="Carg FV",I2928="Carg xar"),MIN(IF(I2928="Carg FV",ABS(H2928),7.4),7.4,MAX(0,(0.9-M2928)*40)*0.95),0)</f>
        <v/>
      </c>
      <c r="K2928" s="12">
        <f>IF(I2928="V2H",MIN(MAX(0,H2928),7.4,MAX(0,(M2928-P2928)*40)*0.95),0)</f>
        <v/>
      </c>
      <c r="L2928" s="12">
        <f>IF(E2928=0,0,MAX(0,H2928-K2928))</f>
        <v/>
      </c>
      <c r="M2928" s="13">
        <f>M2927+J2927/40-IF(I2927="V2H",K2927/(0.95*40),0)-IF(E2928=0,IF(E2927=1,IF(D2928=1,30,40)*0.18/(2*40),0),0)-IF(E2928=1,IF(E2927=0,IF(D2928=1,30,40)*0.18/(2*40),0),0)</f>
        <v/>
      </c>
      <c r="N2928" s="14" t="n">
        <v>0.2</v>
      </c>
      <c r="O2928" s="15">
        <f>K2928*N2928</f>
        <v/>
      </c>
      <c r="P2928">
        <f>IF(E2928=0,0.3,IF(D2928=1,IF(C2928&gt;=Params!$B$13-3,IF(C2928&lt;Params!$B$13,Params!$B$20,0.3),0.3),IF(C2928&gt;=Params!$B$15-3,IF(C2928&lt;Params!$B$15,Params!$B$21,0.3),0.3)))</f>
        <v/>
      </c>
    </row>
    <row r="2929" ht="15" customHeight="1" s="1">
      <c r="A2929" s="9" t="n">
        <v>2926</v>
      </c>
      <c r="B2929" s="6" t="inlineStr">
        <is>
          <t>02/05</t>
        </is>
      </c>
      <c r="C2929" s="6" t="n">
        <v>21</v>
      </c>
      <c r="D2929" s="6" t="n">
        <v>0</v>
      </c>
      <c r="E2929" s="10">
        <f>IF(D2929=1, IF(OR(C2929&lt;10, C2929&gt;=15),1,0), IF(OR(C2929&lt;7, C2929&gt;=18),1,0))</f>
        <v/>
      </c>
      <c r="F2929" s="11" t="n">
        <v>0.722</v>
      </c>
      <c r="G2929" s="12">
        <f>0*8</f>
        <v/>
      </c>
      <c r="H2929" s="12">
        <f>F2929-G2929</f>
        <v/>
      </c>
      <c r="I2929" s="10">
        <f>IF(E2929=0,"Fora",IF(E2928=0,"Carg xar",IF(H2929&lt;0,IF(M2929&lt;0.9,"Carg FV","Stby"),IF(M2929&gt;P2929,"V2H",IF(M2929&lt;0.9,"Carg xar","Stby")))))</f>
        <v/>
      </c>
      <c r="J2929" s="12">
        <f>IF(OR(I2929="Carg FV",I2929="Carg xar"),MIN(IF(I2929="Carg FV",ABS(H2929),7.4),7.4,MAX(0,(0.9-M2929)*40)*0.95),0)</f>
        <v/>
      </c>
      <c r="K2929" s="12">
        <f>IF(I2929="V2H",MIN(MAX(0,H2929),7.4,MAX(0,(M2929-P2929)*40)*0.95),0)</f>
        <v/>
      </c>
      <c r="L2929" s="12">
        <f>IF(E2929=0,0,MAX(0,H2929-K2929))</f>
        <v/>
      </c>
      <c r="M2929" s="13">
        <f>M2928+J2928/40-IF(I2928="V2H",K2928/(0.95*40),0)-IF(E2929=0,IF(E2928=1,IF(D2929=1,30,40)*0.18/(2*40),0),0)-IF(E2929=1,IF(E2928=0,IF(D2929=1,30,40)*0.18/(2*40),0),0)</f>
        <v/>
      </c>
      <c r="N2929" s="14" t="n">
        <v>0.2</v>
      </c>
      <c r="O2929" s="15">
        <f>K2929*N2929</f>
        <v/>
      </c>
      <c r="P2929">
        <f>IF(E2929=0,0.3,IF(D2929=1,IF(C2929&gt;=Params!$B$13-3,IF(C2929&lt;Params!$B$13,Params!$B$20,0.3),0.3),IF(C2929&gt;=Params!$B$15-3,IF(C2929&lt;Params!$B$15,Params!$B$21,0.3),0.3)))</f>
        <v/>
      </c>
    </row>
    <row r="2930" ht="15" customHeight="1" s="1">
      <c r="A2930" s="9" t="n">
        <v>2927</v>
      </c>
      <c r="B2930" s="6" t="inlineStr">
        <is>
          <t>02/05</t>
        </is>
      </c>
      <c r="C2930" s="6" t="n">
        <v>22</v>
      </c>
      <c r="D2930" s="6" t="n">
        <v>0</v>
      </c>
      <c r="E2930" s="10">
        <f>IF(D2930=1, IF(OR(C2930&lt;10, C2930&gt;=15),1,0), IF(OR(C2930&lt;7, C2930&gt;=18),1,0))</f>
        <v/>
      </c>
      <c r="F2930" s="11" t="n">
        <v>0.913</v>
      </c>
      <c r="G2930" s="12">
        <f>0*8</f>
        <v/>
      </c>
      <c r="H2930" s="12">
        <f>F2930-G2930</f>
        <v/>
      </c>
      <c r="I2930" s="10">
        <f>IF(E2930=0,"Fora",IF(E2929=0,"Carg xar",IF(H2930&lt;0,IF(M2930&lt;0.9,"Carg FV","Stby"),IF(M2930&gt;P2930,"V2H",IF(M2930&lt;0.9,"Carg xar","Stby")))))</f>
        <v/>
      </c>
      <c r="J2930" s="12">
        <f>IF(OR(I2930="Carg FV",I2930="Carg xar"),MIN(IF(I2930="Carg FV",ABS(H2930),7.4),7.4,MAX(0,(0.9-M2930)*40)*0.95),0)</f>
        <v/>
      </c>
      <c r="K2930" s="12">
        <f>IF(I2930="V2H",MIN(MAX(0,H2930),7.4,MAX(0,(M2930-P2930)*40)*0.95),0)</f>
        <v/>
      </c>
      <c r="L2930" s="12">
        <f>IF(E2930=0,0,MAX(0,H2930-K2930))</f>
        <v/>
      </c>
      <c r="M2930" s="13">
        <f>M2929+J2929/40-IF(I2929="V2H",K2929/(0.95*40),0)-IF(E2930=0,IF(E2929=1,IF(D2930=1,30,40)*0.18/(2*40),0),0)-IF(E2930=1,IF(E2929=0,IF(D2930=1,30,40)*0.18/(2*40),0),0)</f>
        <v/>
      </c>
      <c r="N2930" s="14" t="n">
        <v>0.15</v>
      </c>
      <c r="O2930" s="15">
        <f>K2930*N2930</f>
        <v/>
      </c>
      <c r="P2930">
        <f>IF(E2930=0,0.3,IF(D2930=1,IF(C2930&gt;=Params!$B$13-3,IF(C2930&lt;Params!$B$13,Params!$B$20,0.3),0.3),IF(C2930&gt;=Params!$B$15-3,IF(C2930&lt;Params!$B$15,Params!$B$21,0.3),0.3)))</f>
        <v/>
      </c>
    </row>
    <row r="2931" ht="15" customHeight="1" s="1">
      <c r="A2931" s="9" t="n">
        <v>2928</v>
      </c>
      <c r="B2931" s="6" t="inlineStr">
        <is>
          <t>02/05</t>
        </is>
      </c>
      <c r="C2931" s="6" t="n">
        <v>23</v>
      </c>
      <c r="D2931" s="6" t="n">
        <v>0</v>
      </c>
      <c r="E2931" s="10">
        <f>IF(D2931=1, IF(OR(C2931&lt;10, C2931&gt;=15),1,0), IF(OR(C2931&lt;7, C2931&gt;=18),1,0))</f>
        <v/>
      </c>
      <c r="F2931" s="11" t="n">
        <v>0.737</v>
      </c>
      <c r="G2931" s="12">
        <f>0*8</f>
        <v/>
      </c>
      <c r="H2931" s="12">
        <f>F2931-G2931</f>
        <v/>
      </c>
      <c r="I2931" s="10">
        <f>IF(E2931=0,"Fora",IF(E2930=0,"Carg xar",IF(H2931&lt;0,IF(M2931&lt;0.9,"Carg FV","Stby"),IF(M2931&gt;P2931,"V2H",IF(M2931&lt;0.9,"Carg xar","Stby")))))</f>
        <v/>
      </c>
      <c r="J2931" s="12">
        <f>IF(OR(I2931="Carg FV",I2931="Carg xar"),MIN(IF(I2931="Carg FV",ABS(H2931),7.4),7.4,MAX(0,(0.9-M2931)*40)*0.95),0)</f>
        <v/>
      </c>
      <c r="K2931" s="12">
        <f>IF(I2931="V2H",MIN(MAX(0,H2931),7.4,MAX(0,(M2931-P2931)*40)*0.95),0)</f>
        <v/>
      </c>
      <c r="L2931" s="12">
        <f>IF(E2931=0,0,MAX(0,H2931-K2931))</f>
        <v/>
      </c>
      <c r="M2931" s="13">
        <f>M2930+J2930/40-IF(I2930="V2H",K2930/(0.95*40),0)-IF(E2931=0,IF(E2930=1,IF(D2931=1,30,40)*0.18/(2*40),0),0)-IF(E2931=1,IF(E2930=0,IF(D2931=1,30,40)*0.18/(2*40),0),0)</f>
        <v/>
      </c>
      <c r="N2931" s="14" t="n">
        <v>0.15</v>
      </c>
      <c r="O2931" s="15">
        <f>K2931*N2931</f>
        <v/>
      </c>
      <c r="P2931">
        <f>IF(E2931=0,0.3,IF(D2931=1,IF(C2931&gt;=Params!$B$13-3,IF(C2931&lt;Params!$B$13,Params!$B$20,0.3),0.3),IF(C2931&gt;=Params!$B$15-3,IF(C2931&lt;Params!$B$15,Params!$B$21,0.3),0.3)))</f>
        <v/>
      </c>
    </row>
    <row r="2932" ht="15" customHeight="1" s="1">
      <c r="A2932" s="9" t="n">
        <v>2929</v>
      </c>
      <c r="B2932" s="6" t="inlineStr">
        <is>
          <t>03/05</t>
        </is>
      </c>
      <c r="C2932" s="6" t="n">
        <v>0</v>
      </c>
      <c r="D2932" s="6" t="n">
        <v>1</v>
      </c>
      <c r="E2932" s="10">
        <f>IF(D2932=1, IF(OR(C2932&lt;10, C2932&gt;=15),1,0), IF(OR(C2932&lt;7, C2932&gt;=18),1,0))</f>
        <v/>
      </c>
      <c r="F2932" s="11" t="n">
        <v>0.801</v>
      </c>
      <c r="G2932" s="12">
        <f>0*8</f>
        <v/>
      </c>
      <c r="H2932" s="12">
        <f>F2932-G2932</f>
        <v/>
      </c>
      <c r="I2932" s="10">
        <f>IF(E2932=0,"Fora",IF(E2931=0,"Carg xar",IF(H2932&lt;0,IF(M2932&lt;0.9,"Carg FV","Stby"),IF(M2932&gt;P2932,"V2H",IF(M2932&lt;0.9,"Carg xar","Stby")))))</f>
        <v/>
      </c>
      <c r="J2932" s="12">
        <f>IF(OR(I2932="Carg FV",I2932="Carg xar"),MIN(IF(I2932="Carg FV",ABS(H2932),7.4),7.4,MAX(0,(0.9-M2932)*40)*0.95),0)</f>
        <v/>
      </c>
      <c r="K2932" s="12">
        <f>IF(I2932="V2H",MIN(MAX(0,H2932),7.4,MAX(0,(M2932-P2932)*40)*0.95),0)</f>
        <v/>
      </c>
      <c r="L2932" s="12">
        <f>IF(E2932=0,0,MAX(0,H2932-K2932))</f>
        <v/>
      </c>
      <c r="M2932" s="13">
        <f>M2931+J2931/40-IF(I2931="V2H",K2931/(0.95*40),0)-IF(E2932=0,IF(E2931=1,IF(D2932=1,30,40)*0.18/(2*40),0),0)-IF(E2932=1,IF(E2931=0,IF(D2932=1,30,40)*0.18/(2*40),0),0)</f>
        <v/>
      </c>
      <c r="N2932" s="14" t="n">
        <v>0.09</v>
      </c>
      <c r="O2932" s="15">
        <f>K2932*N2932</f>
        <v/>
      </c>
      <c r="P2932">
        <f>IF(E2932=0,0.3,IF(D2932=1,IF(C2932&gt;=Params!$B$13-3,IF(C2932&lt;Params!$B$13,Params!$B$20,0.3),0.3),IF(C2932&gt;=Params!$B$15-3,IF(C2932&lt;Params!$B$15,Params!$B$21,0.3),0.3)))</f>
        <v/>
      </c>
    </row>
    <row r="2933" ht="15" customHeight="1" s="1">
      <c r="A2933" s="9" t="n">
        <v>2930</v>
      </c>
      <c r="B2933" s="6" t="inlineStr">
        <is>
          <t>03/05</t>
        </is>
      </c>
      <c r="C2933" s="6" t="n">
        <v>1</v>
      </c>
      <c r="D2933" s="6" t="n">
        <v>1</v>
      </c>
      <c r="E2933" s="10">
        <f>IF(D2933=1, IF(OR(C2933&lt;10, C2933&gt;=15),1,0), IF(OR(C2933&lt;7, C2933&gt;=18),1,0))</f>
        <v/>
      </c>
      <c r="F2933" s="11" t="n">
        <v>0.835</v>
      </c>
      <c r="G2933" s="12">
        <f>0*8</f>
        <v/>
      </c>
      <c r="H2933" s="12">
        <f>F2933-G2933</f>
        <v/>
      </c>
      <c r="I2933" s="10">
        <f>IF(E2933=0,"Fora",IF(E2932=0,"Carg xar",IF(H2933&lt;0,IF(M2933&lt;0.9,"Carg FV","Stby"),IF(M2933&gt;P2933,"V2H",IF(M2933&lt;0.9,"Carg xar","Stby")))))</f>
        <v/>
      </c>
      <c r="J2933" s="12">
        <f>IF(OR(I2933="Carg FV",I2933="Carg xar"),MIN(IF(I2933="Carg FV",ABS(H2933),7.4),7.4,MAX(0,(0.9-M2933)*40)*0.95),0)</f>
        <v/>
      </c>
      <c r="K2933" s="12">
        <f>IF(I2933="V2H",MIN(MAX(0,H2933),7.4,MAX(0,(M2933-P2933)*40)*0.95),0)</f>
        <v/>
      </c>
      <c r="L2933" s="12">
        <f>IF(E2933=0,0,MAX(0,H2933-K2933))</f>
        <v/>
      </c>
      <c r="M2933" s="13">
        <f>M2932+J2932/40-IF(I2932="V2H",K2932/(0.95*40),0)-IF(E2933=0,IF(E2932=1,IF(D2933=1,30,40)*0.18/(2*40),0),0)-IF(E2933=1,IF(E2932=0,IF(D2933=1,30,40)*0.18/(2*40),0),0)</f>
        <v/>
      </c>
      <c r="N2933" s="14" t="n">
        <v>0.09</v>
      </c>
      <c r="O2933" s="15">
        <f>K2933*N2933</f>
        <v/>
      </c>
      <c r="P2933">
        <f>IF(E2933=0,0.3,IF(D2933=1,IF(C2933&gt;=Params!$B$13-3,IF(C2933&lt;Params!$B$13,Params!$B$20,0.3),0.3),IF(C2933&gt;=Params!$B$15-3,IF(C2933&lt;Params!$B$15,Params!$B$21,0.3),0.3)))</f>
        <v/>
      </c>
    </row>
    <row r="2934" ht="15" customHeight="1" s="1">
      <c r="A2934" s="9" t="n">
        <v>2931</v>
      </c>
      <c r="B2934" s="6" t="inlineStr">
        <is>
          <t>03/05</t>
        </is>
      </c>
      <c r="C2934" s="6" t="n">
        <v>2</v>
      </c>
      <c r="D2934" s="6" t="n">
        <v>1</v>
      </c>
      <c r="E2934" s="10">
        <f>IF(D2934=1, IF(OR(C2934&lt;10, C2934&gt;=15),1,0), IF(OR(C2934&lt;7, C2934&gt;=18),1,0))</f>
        <v/>
      </c>
      <c r="F2934" s="11" t="n">
        <v>1.794</v>
      </c>
      <c r="G2934" s="12">
        <f>0*8</f>
        <v/>
      </c>
      <c r="H2934" s="12">
        <f>F2934-G2934</f>
        <v/>
      </c>
      <c r="I2934" s="10">
        <f>IF(E2934=0,"Fora",IF(E2933=0,"Carg xar",IF(H2934&lt;0,IF(M2934&lt;0.9,"Carg FV","Stby"),IF(M2934&gt;P2934,"V2H",IF(M2934&lt;0.9,"Carg xar","Stby")))))</f>
        <v/>
      </c>
      <c r="J2934" s="12">
        <f>IF(OR(I2934="Carg FV",I2934="Carg xar"),MIN(IF(I2934="Carg FV",ABS(H2934),7.4),7.4,MAX(0,(0.9-M2934)*40)*0.95),0)</f>
        <v/>
      </c>
      <c r="K2934" s="12">
        <f>IF(I2934="V2H",MIN(MAX(0,H2934),7.4,MAX(0,(M2934-P2934)*40)*0.95),0)</f>
        <v/>
      </c>
      <c r="L2934" s="12">
        <f>IF(E2934=0,0,MAX(0,H2934-K2934))</f>
        <v/>
      </c>
      <c r="M2934" s="13">
        <f>M2933+J2933/40-IF(I2933="V2H",K2933/(0.95*40),0)-IF(E2934=0,IF(E2933=1,IF(D2934=1,30,40)*0.18/(2*40),0),0)-IF(E2934=1,IF(E2933=0,IF(D2934=1,30,40)*0.18/(2*40),0),0)</f>
        <v/>
      </c>
      <c r="N2934" s="14" t="n">
        <v>0.09</v>
      </c>
      <c r="O2934" s="15">
        <f>K2934*N2934</f>
        <v/>
      </c>
      <c r="P2934">
        <f>IF(E2934=0,0.3,IF(D2934=1,IF(C2934&gt;=Params!$B$13-3,IF(C2934&lt;Params!$B$13,Params!$B$20,0.3),0.3),IF(C2934&gt;=Params!$B$15-3,IF(C2934&lt;Params!$B$15,Params!$B$21,0.3),0.3)))</f>
        <v/>
      </c>
    </row>
    <row r="2935" ht="15" customHeight="1" s="1">
      <c r="A2935" s="9" t="n">
        <v>2932</v>
      </c>
      <c r="B2935" s="6" t="inlineStr">
        <is>
          <t>03/05</t>
        </is>
      </c>
      <c r="C2935" s="6" t="n">
        <v>3</v>
      </c>
      <c r="D2935" s="6" t="n">
        <v>1</v>
      </c>
      <c r="E2935" s="10">
        <f>IF(D2935=1, IF(OR(C2935&lt;10, C2935&gt;=15),1,0), IF(OR(C2935&lt;7, C2935&gt;=18),1,0))</f>
        <v/>
      </c>
      <c r="F2935" s="11" t="n">
        <v>0.853</v>
      </c>
      <c r="G2935" s="12">
        <f>0*8</f>
        <v/>
      </c>
      <c r="H2935" s="12">
        <f>F2935-G2935</f>
        <v/>
      </c>
      <c r="I2935" s="10">
        <f>IF(E2935=0,"Fora",IF(E2934=0,"Carg xar",IF(H2935&lt;0,IF(M2935&lt;0.9,"Carg FV","Stby"),IF(M2935&gt;P2935,"V2H",IF(M2935&lt;0.9,"Carg xar","Stby")))))</f>
        <v/>
      </c>
      <c r="J2935" s="12">
        <f>IF(OR(I2935="Carg FV",I2935="Carg xar"),MIN(IF(I2935="Carg FV",ABS(H2935),7.4),7.4,MAX(0,(0.9-M2935)*40)*0.95),0)</f>
        <v/>
      </c>
      <c r="K2935" s="12">
        <f>IF(I2935="V2H",MIN(MAX(0,H2935),7.4,MAX(0,(M2935-P2935)*40)*0.95),0)</f>
        <v/>
      </c>
      <c r="L2935" s="12">
        <f>IF(E2935=0,0,MAX(0,H2935-K2935))</f>
        <v/>
      </c>
      <c r="M2935" s="13">
        <f>M2934+J2934/40-IF(I2934="V2H",K2934/(0.95*40),0)-IF(E2935=0,IF(E2934=1,IF(D2935=1,30,40)*0.18/(2*40),0),0)-IF(E2935=1,IF(E2934=0,IF(D2935=1,30,40)*0.18/(2*40),0),0)</f>
        <v/>
      </c>
      <c r="N2935" s="14" t="n">
        <v>0.09</v>
      </c>
      <c r="O2935" s="15">
        <f>K2935*N2935</f>
        <v/>
      </c>
      <c r="P2935">
        <f>IF(E2935=0,0.3,IF(D2935=1,IF(C2935&gt;=Params!$B$13-3,IF(C2935&lt;Params!$B$13,Params!$B$20,0.3),0.3),IF(C2935&gt;=Params!$B$15-3,IF(C2935&lt;Params!$B$15,Params!$B$21,0.3),0.3)))</f>
        <v/>
      </c>
    </row>
    <row r="2936" ht="15" customHeight="1" s="1">
      <c r="A2936" s="9" t="n">
        <v>2933</v>
      </c>
      <c r="B2936" s="6" t="inlineStr">
        <is>
          <t>03/05</t>
        </is>
      </c>
      <c r="C2936" s="6" t="n">
        <v>4</v>
      </c>
      <c r="D2936" s="6" t="n">
        <v>1</v>
      </c>
      <c r="E2936" s="10">
        <f>IF(D2936=1, IF(OR(C2936&lt;10, C2936&gt;=15),1,0), IF(OR(C2936&lt;7, C2936&gt;=18),1,0))</f>
        <v/>
      </c>
      <c r="F2936" s="11" t="n">
        <v>0.6919999999999999</v>
      </c>
      <c r="G2936" s="12">
        <f>0*8</f>
        <v/>
      </c>
      <c r="H2936" s="12">
        <f>F2936-G2936</f>
        <v/>
      </c>
      <c r="I2936" s="10">
        <f>IF(E2936=0,"Fora",IF(E2935=0,"Carg xar",IF(H2936&lt;0,IF(M2936&lt;0.9,"Carg FV","Stby"),IF(M2936&gt;P2936,"V2H",IF(M2936&lt;0.9,"Carg xar","Stby")))))</f>
        <v/>
      </c>
      <c r="J2936" s="12">
        <f>IF(OR(I2936="Carg FV",I2936="Carg xar"),MIN(IF(I2936="Carg FV",ABS(H2936),7.4),7.4,MAX(0,(0.9-M2936)*40)*0.95),0)</f>
        <v/>
      </c>
      <c r="K2936" s="12">
        <f>IF(I2936="V2H",MIN(MAX(0,H2936),7.4,MAX(0,(M2936-P2936)*40)*0.95),0)</f>
        <v/>
      </c>
      <c r="L2936" s="12">
        <f>IF(E2936=0,0,MAX(0,H2936-K2936))</f>
        <v/>
      </c>
      <c r="M2936" s="13">
        <f>M2935+J2935/40-IF(I2935="V2H",K2935/(0.95*40),0)-IF(E2936=0,IF(E2935=1,IF(D2936=1,30,40)*0.18/(2*40),0),0)-IF(E2936=1,IF(E2935=0,IF(D2936=1,30,40)*0.18/(2*40),0),0)</f>
        <v/>
      </c>
      <c r="N2936" s="14" t="n">
        <v>0.09</v>
      </c>
      <c r="O2936" s="15">
        <f>K2936*N2936</f>
        <v/>
      </c>
      <c r="P2936">
        <f>IF(E2936=0,0.3,IF(D2936=1,IF(C2936&gt;=Params!$B$13-3,IF(C2936&lt;Params!$B$13,Params!$B$20,0.3),0.3),IF(C2936&gt;=Params!$B$15-3,IF(C2936&lt;Params!$B$15,Params!$B$21,0.3),0.3)))</f>
        <v/>
      </c>
    </row>
    <row r="2937" ht="15" customHeight="1" s="1">
      <c r="A2937" s="9" t="n">
        <v>2934</v>
      </c>
      <c r="B2937" s="6" t="inlineStr">
        <is>
          <t>03/05</t>
        </is>
      </c>
      <c r="C2937" s="6" t="n">
        <v>5</v>
      </c>
      <c r="D2937" s="6" t="n">
        <v>1</v>
      </c>
      <c r="E2937" s="10">
        <f>IF(D2937=1, IF(OR(C2937&lt;10, C2937&gt;=15),1,0), IF(OR(C2937&lt;7, C2937&gt;=18),1,0))</f>
        <v/>
      </c>
      <c r="F2937" s="11" t="n">
        <v>0.82</v>
      </c>
      <c r="G2937" s="12">
        <f>0*8</f>
        <v/>
      </c>
      <c r="H2937" s="12">
        <f>F2937-G2937</f>
        <v/>
      </c>
      <c r="I2937" s="10">
        <f>IF(E2937=0,"Fora",IF(E2936=0,"Carg xar",IF(H2937&lt;0,IF(M2937&lt;0.9,"Carg FV","Stby"),IF(M2937&gt;P2937,"V2H",IF(M2937&lt;0.9,"Carg xar","Stby")))))</f>
        <v/>
      </c>
      <c r="J2937" s="12">
        <f>IF(OR(I2937="Carg FV",I2937="Carg xar"),MIN(IF(I2937="Carg FV",ABS(H2937),7.4),7.4,MAX(0,(0.9-M2937)*40)*0.95),0)</f>
        <v/>
      </c>
      <c r="K2937" s="12">
        <f>IF(I2937="V2H",MIN(MAX(0,H2937),7.4,MAX(0,(M2937-P2937)*40)*0.95),0)</f>
        <v/>
      </c>
      <c r="L2937" s="12">
        <f>IF(E2937=0,0,MAX(0,H2937-K2937))</f>
        <v/>
      </c>
      <c r="M2937" s="13">
        <f>M2936+J2936/40-IF(I2936="V2H",K2936/(0.95*40),0)-IF(E2937=0,IF(E2936=1,IF(D2937=1,30,40)*0.18/(2*40),0),0)-IF(E2937=1,IF(E2936=0,IF(D2937=1,30,40)*0.18/(2*40),0),0)</f>
        <v/>
      </c>
      <c r="N2937" s="14" t="n">
        <v>0.09</v>
      </c>
      <c r="O2937" s="15">
        <f>K2937*N2937</f>
        <v/>
      </c>
      <c r="P2937">
        <f>IF(E2937=0,0.3,IF(D2937=1,IF(C2937&gt;=Params!$B$13-3,IF(C2937&lt;Params!$B$13,Params!$B$20,0.3),0.3),IF(C2937&gt;=Params!$B$15-3,IF(C2937&lt;Params!$B$15,Params!$B$21,0.3),0.3)))</f>
        <v/>
      </c>
    </row>
    <row r="2938" ht="15" customHeight="1" s="1">
      <c r="A2938" s="9" t="n">
        <v>2935</v>
      </c>
      <c r="B2938" s="6" t="inlineStr">
        <is>
          <t>03/05</t>
        </is>
      </c>
      <c r="C2938" s="6" t="n">
        <v>6</v>
      </c>
      <c r="D2938" s="6" t="n">
        <v>1</v>
      </c>
      <c r="E2938" s="10">
        <f>IF(D2938=1, IF(OR(C2938&lt;10, C2938&gt;=15),1,0), IF(OR(C2938&lt;7, C2938&gt;=18),1,0))</f>
        <v/>
      </c>
      <c r="F2938" s="11" t="n">
        <v>0.734</v>
      </c>
      <c r="G2938" s="12">
        <f>0.02*8</f>
        <v/>
      </c>
      <c r="H2938" s="12">
        <f>F2938-G2938</f>
        <v/>
      </c>
      <c r="I2938" s="10">
        <f>IF(E2938=0,"Fora",IF(E2937=0,"Carg xar",IF(H2938&lt;0,IF(M2938&lt;0.9,"Carg FV","Stby"),IF(M2938&gt;P2938,"V2H",IF(M2938&lt;0.9,"Carg xar","Stby")))))</f>
        <v/>
      </c>
      <c r="J2938" s="12">
        <f>IF(OR(I2938="Carg FV",I2938="Carg xar"),MIN(IF(I2938="Carg FV",ABS(H2938),7.4),7.4,MAX(0,(0.9-M2938)*40)*0.95),0)</f>
        <v/>
      </c>
      <c r="K2938" s="12">
        <f>IF(I2938="V2H",MIN(MAX(0,H2938),7.4,MAX(0,(M2938-P2938)*40)*0.95),0)</f>
        <v/>
      </c>
      <c r="L2938" s="12">
        <f>IF(E2938=0,0,MAX(0,H2938-K2938))</f>
        <v/>
      </c>
      <c r="M2938" s="13">
        <f>M2937+J2937/40-IF(I2937="V2H",K2937/(0.95*40),0)-IF(E2938=0,IF(E2937=1,IF(D2938=1,30,40)*0.18/(2*40),0),0)-IF(E2938=1,IF(E2937=0,IF(D2938=1,30,40)*0.18/(2*40),0),0)</f>
        <v/>
      </c>
      <c r="N2938" s="14" t="n">
        <v>0.09</v>
      </c>
      <c r="O2938" s="15">
        <f>K2938*N2938</f>
        <v/>
      </c>
      <c r="P2938">
        <f>IF(E2938=0,0.3,IF(D2938=1,IF(C2938&gt;=Params!$B$13-3,IF(C2938&lt;Params!$B$13,Params!$B$20,0.3),0.3),IF(C2938&gt;=Params!$B$15-3,IF(C2938&lt;Params!$B$15,Params!$B$21,0.3),0.3)))</f>
        <v/>
      </c>
    </row>
    <row r="2939" ht="15" customHeight="1" s="1">
      <c r="A2939" s="9" t="n">
        <v>2936</v>
      </c>
      <c r="B2939" s="6" t="inlineStr">
        <is>
          <t>03/05</t>
        </is>
      </c>
      <c r="C2939" s="6" t="n">
        <v>7</v>
      </c>
      <c r="D2939" s="6" t="n">
        <v>1</v>
      </c>
      <c r="E2939" s="10">
        <f>IF(D2939=1, IF(OR(C2939&lt;10, C2939&gt;=15),1,0), IF(OR(C2939&lt;7, C2939&gt;=18),1,0))</f>
        <v/>
      </c>
      <c r="F2939" s="11" t="n">
        <v>0.952</v>
      </c>
      <c r="G2939" s="12">
        <f>0.12*8</f>
        <v/>
      </c>
      <c r="H2939" s="12">
        <f>F2939-G2939</f>
        <v/>
      </c>
      <c r="I2939" s="10">
        <f>IF(E2939=0,"Fora",IF(E2938=0,"Carg xar",IF(H2939&lt;0,IF(M2939&lt;0.9,"Carg FV","Stby"),IF(M2939&gt;P2939,"V2H",IF(M2939&lt;0.9,"Carg xar","Stby")))))</f>
        <v/>
      </c>
      <c r="J2939" s="12">
        <f>IF(OR(I2939="Carg FV",I2939="Carg xar"),MIN(IF(I2939="Carg FV",ABS(H2939),7.4),7.4,MAX(0,(0.9-M2939)*40)*0.95),0)</f>
        <v/>
      </c>
      <c r="K2939" s="12">
        <f>IF(I2939="V2H",MIN(MAX(0,H2939),7.4,MAX(0,(M2939-P2939)*40)*0.95),0)</f>
        <v/>
      </c>
      <c r="L2939" s="12">
        <f>IF(E2939=0,0,MAX(0,H2939-K2939))</f>
        <v/>
      </c>
      <c r="M2939" s="13">
        <f>M2938+J2938/40-IF(I2938="V2H",K2938/(0.95*40),0)-IF(E2939=0,IF(E2938=1,IF(D2939=1,30,40)*0.18/(2*40),0),0)-IF(E2939=1,IF(E2938=0,IF(D2939=1,30,40)*0.18/(2*40),0),0)</f>
        <v/>
      </c>
      <c r="N2939" s="14" t="n">
        <v>0.09</v>
      </c>
      <c r="O2939" s="15">
        <f>K2939*N2939</f>
        <v/>
      </c>
      <c r="P2939">
        <f>IF(E2939=0,0.3,IF(D2939=1,IF(C2939&gt;=Params!$B$13-3,IF(C2939&lt;Params!$B$13,Params!$B$20,0.3),0.3),IF(C2939&gt;=Params!$B$15-3,IF(C2939&lt;Params!$B$15,Params!$B$21,0.3),0.3)))</f>
        <v/>
      </c>
    </row>
    <row r="2940" ht="15" customHeight="1" s="1">
      <c r="A2940" s="9" t="n">
        <v>2937</v>
      </c>
      <c r="B2940" s="6" t="inlineStr">
        <is>
          <t>03/05</t>
        </is>
      </c>
      <c r="C2940" s="6" t="n">
        <v>8</v>
      </c>
      <c r="D2940" s="6" t="n">
        <v>1</v>
      </c>
      <c r="E2940" s="10">
        <f>IF(D2940=1, IF(OR(C2940&lt;10, C2940&gt;=15),1,0), IF(OR(C2940&lt;7, C2940&gt;=18),1,0))</f>
        <v/>
      </c>
      <c r="F2940" s="11" t="n">
        <v>0.576</v>
      </c>
      <c r="G2940" s="12">
        <f>0.28*8</f>
        <v/>
      </c>
      <c r="H2940" s="12">
        <f>F2940-G2940</f>
        <v/>
      </c>
      <c r="I2940" s="10">
        <f>IF(E2940=0,"Fora",IF(E2939=0,"Carg xar",IF(H2940&lt;0,IF(M2940&lt;0.9,"Carg FV","Stby"),IF(M2940&gt;P2940,"V2H",IF(M2940&lt;0.9,"Carg xar","Stby")))))</f>
        <v/>
      </c>
      <c r="J2940" s="12">
        <f>IF(OR(I2940="Carg FV",I2940="Carg xar"),MIN(IF(I2940="Carg FV",ABS(H2940),7.4),7.4,MAX(0,(0.9-M2940)*40)*0.95),0)</f>
        <v/>
      </c>
      <c r="K2940" s="12">
        <f>IF(I2940="V2H",MIN(MAX(0,H2940),7.4,MAX(0,(M2940-P2940)*40)*0.95),0)</f>
        <v/>
      </c>
      <c r="L2940" s="12">
        <f>IF(E2940=0,0,MAX(0,H2940-K2940))</f>
        <v/>
      </c>
      <c r="M2940" s="13">
        <f>M2939+J2939/40-IF(I2939="V2H",K2939/(0.95*40),0)-IF(E2940=0,IF(E2939=1,IF(D2940=1,30,40)*0.18/(2*40),0),0)-IF(E2940=1,IF(E2939=0,IF(D2940=1,30,40)*0.18/(2*40),0),0)</f>
        <v/>
      </c>
      <c r="N2940" s="14" t="n">
        <v>0.09</v>
      </c>
      <c r="O2940" s="15">
        <f>K2940*N2940</f>
        <v/>
      </c>
      <c r="P2940">
        <f>IF(E2940=0,0.3,IF(D2940=1,IF(C2940&gt;=Params!$B$13-3,IF(C2940&lt;Params!$B$13,Params!$B$20,0.3),0.3),IF(C2940&gt;=Params!$B$15-3,IF(C2940&lt;Params!$B$15,Params!$B$21,0.3),0.3)))</f>
        <v/>
      </c>
    </row>
    <row r="2941" ht="15" customHeight="1" s="1">
      <c r="A2941" s="9" t="n">
        <v>2938</v>
      </c>
      <c r="B2941" s="6" t="inlineStr">
        <is>
          <t>03/05</t>
        </is>
      </c>
      <c r="C2941" s="6" t="n">
        <v>9</v>
      </c>
      <c r="D2941" s="6" t="n">
        <v>1</v>
      </c>
      <c r="E2941" s="10">
        <f>IF(D2941=1, IF(OR(C2941&lt;10, C2941&gt;=15),1,0), IF(OR(C2941&lt;7, C2941&gt;=18),1,0))</f>
        <v/>
      </c>
      <c r="F2941" s="11" t="n">
        <v>0.64</v>
      </c>
      <c r="G2941" s="12">
        <f>0.48*8</f>
        <v/>
      </c>
      <c r="H2941" s="12">
        <f>F2941-G2941</f>
        <v/>
      </c>
      <c r="I2941" s="10">
        <f>IF(E2941=0,"Fora",IF(E2940=0,"Carg xar",IF(H2941&lt;0,IF(M2941&lt;0.9,"Carg FV","Stby"),IF(M2941&gt;P2941,"V2H",IF(M2941&lt;0.9,"Carg xar","Stby")))))</f>
        <v/>
      </c>
      <c r="J2941" s="12">
        <f>IF(OR(I2941="Carg FV",I2941="Carg xar"),MIN(IF(I2941="Carg FV",ABS(H2941),7.4),7.4,MAX(0,(0.9-M2941)*40)*0.95),0)</f>
        <v/>
      </c>
      <c r="K2941" s="12">
        <f>IF(I2941="V2H",MIN(MAX(0,H2941),7.4,MAX(0,(M2941-P2941)*40)*0.95),0)</f>
        <v/>
      </c>
      <c r="L2941" s="12">
        <f>IF(E2941=0,0,MAX(0,H2941-K2941))</f>
        <v/>
      </c>
      <c r="M2941" s="13">
        <f>M2940+J2940/40-IF(I2940="V2H",K2940/(0.95*40),0)-IF(E2941=0,IF(E2940=1,IF(D2941=1,30,40)*0.18/(2*40),0),0)-IF(E2941=1,IF(E2940=0,IF(D2941=1,30,40)*0.18/(2*40),0),0)</f>
        <v/>
      </c>
      <c r="N2941" s="14" t="n">
        <v>0.09</v>
      </c>
      <c r="O2941" s="15">
        <f>K2941*N2941</f>
        <v/>
      </c>
      <c r="P2941">
        <f>IF(E2941=0,0.3,IF(D2941=1,IF(C2941&gt;=Params!$B$13-3,IF(C2941&lt;Params!$B$13,Params!$B$20,0.3),0.3),IF(C2941&gt;=Params!$B$15-3,IF(C2941&lt;Params!$B$15,Params!$B$21,0.3),0.3)))</f>
        <v/>
      </c>
    </row>
    <row r="2942" ht="15" customHeight="1" s="1">
      <c r="A2942" s="9" t="n">
        <v>2939</v>
      </c>
      <c r="B2942" s="6" t="inlineStr">
        <is>
          <t>03/05</t>
        </is>
      </c>
      <c r="C2942" s="6" t="n">
        <v>10</v>
      </c>
      <c r="D2942" s="6" t="n">
        <v>1</v>
      </c>
      <c r="E2942" s="10">
        <f>IF(D2942=1, IF(OR(C2942&lt;10, C2942&gt;=15),1,0), IF(OR(C2942&lt;7, C2942&gt;=18),1,0))</f>
        <v/>
      </c>
      <c r="F2942" s="11" t="n">
        <v>0.6850000000000001</v>
      </c>
      <c r="G2942" s="12">
        <f>0.68*8</f>
        <v/>
      </c>
      <c r="H2942" s="12">
        <f>F2942-G2942</f>
        <v/>
      </c>
      <c r="I2942" s="10">
        <f>IF(E2942=0,"Fora",IF(E2941=0,"Carg xar",IF(H2942&lt;0,IF(M2942&lt;0.9,"Carg FV","Stby"),IF(M2942&gt;P2942,"V2H",IF(M2942&lt;0.9,"Carg xar","Stby")))))</f>
        <v/>
      </c>
      <c r="J2942" s="12">
        <f>IF(OR(I2942="Carg FV",I2942="Carg xar"),MIN(IF(I2942="Carg FV",ABS(H2942),7.4),7.4,MAX(0,(0.9-M2942)*40)*0.95),0)</f>
        <v/>
      </c>
      <c r="K2942" s="12">
        <f>IF(I2942="V2H",MIN(MAX(0,H2942),7.4,MAX(0,(M2942-P2942)*40)*0.95),0)</f>
        <v/>
      </c>
      <c r="L2942" s="12">
        <f>IF(E2942=0,0,MAX(0,H2942-K2942))</f>
        <v/>
      </c>
      <c r="M2942" s="13">
        <f>M2941+J2941/40-IF(I2941="V2H",K2941/(0.95*40),0)-IF(E2942=0,IF(E2941=1,IF(D2942=1,30,40)*0.18/(2*40),0),0)-IF(E2942=1,IF(E2941=0,IF(D2942=1,30,40)*0.18/(2*40),0),0)</f>
        <v/>
      </c>
      <c r="N2942" s="14" t="n">
        <v>0.09</v>
      </c>
      <c r="O2942" s="15">
        <f>K2942*N2942</f>
        <v/>
      </c>
      <c r="P2942">
        <f>IF(E2942=0,0.3,IF(D2942=1,IF(C2942&gt;=Params!$B$13-3,IF(C2942&lt;Params!$B$13,Params!$B$20,0.3),0.3),IF(C2942&gt;=Params!$B$15-3,IF(C2942&lt;Params!$B$15,Params!$B$21,0.3),0.3)))</f>
        <v/>
      </c>
    </row>
    <row r="2943" ht="15" customHeight="1" s="1">
      <c r="A2943" s="9" t="n">
        <v>2940</v>
      </c>
      <c r="B2943" s="6" t="inlineStr">
        <is>
          <t>03/05</t>
        </is>
      </c>
      <c r="C2943" s="6" t="n">
        <v>11</v>
      </c>
      <c r="D2943" s="6" t="n">
        <v>1</v>
      </c>
      <c r="E2943" s="10">
        <f>IF(D2943=1, IF(OR(C2943&lt;10, C2943&gt;=15),1,0), IF(OR(C2943&lt;7, C2943&gt;=18),1,0))</f>
        <v/>
      </c>
      <c r="F2943" s="11" t="n">
        <v>0.617</v>
      </c>
      <c r="G2943" s="12">
        <f>0.82*8</f>
        <v/>
      </c>
      <c r="H2943" s="12">
        <f>F2943-G2943</f>
        <v/>
      </c>
      <c r="I2943" s="10">
        <f>IF(E2943=0,"Fora",IF(E2942=0,"Carg xar",IF(H2943&lt;0,IF(M2943&lt;0.9,"Carg FV","Stby"),IF(M2943&gt;P2943,"V2H",IF(M2943&lt;0.9,"Carg xar","Stby")))))</f>
        <v/>
      </c>
      <c r="J2943" s="12">
        <f>IF(OR(I2943="Carg FV",I2943="Carg xar"),MIN(IF(I2943="Carg FV",ABS(H2943),7.4),7.4,MAX(0,(0.9-M2943)*40)*0.95),0)</f>
        <v/>
      </c>
      <c r="K2943" s="12">
        <f>IF(I2943="V2H",MIN(MAX(0,H2943),7.4,MAX(0,(M2943-P2943)*40)*0.95),0)</f>
        <v/>
      </c>
      <c r="L2943" s="12">
        <f>IF(E2943=0,0,MAX(0,H2943-K2943))</f>
        <v/>
      </c>
      <c r="M2943" s="13">
        <f>M2942+J2942/40-IF(I2942="V2H",K2942/(0.95*40),0)-IF(E2943=0,IF(E2942=1,IF(D2943=1,30,40)*0.18/(2*40),0),0)-IF(E2943=1,IF(E2942=0,IF(D2943=1,30,40)*0.18/(2*40),0),0)</f>
        <v/>
      </c>
      <c r="N2943" s="14" t="n">
        <v>0.09</v>
      </c>
      <c r="O2943" s="15">
        <f>K2943*N2943</f>
        <v/>
      </c>
      <c r="P2943">
        <f>IF(E2943=0,0.3,IF(D2943=1,IF(C2943&gt;=Params!$B$13-3,IF(C2943&lt;Params!$B$13,Params!$B$20,0.3),0.3),IF(C2943&gt;=Params!$B$15-3,IF(C2943&lt;Params!$B$15,Params!$B$21,0.3),0.3)))</f>
        <v/>
      </c>
    </row>
    <row r="2944" ht="15" customHeight="1" s="1">
      <c r="A2944" s="9" t="n">
        <v>2941</v>
      </c>
      <c r="B2944" s="6" t="inlineStr">
        <is>
          <t>03/05</t>
        </is>
      </c>
      <c r="C2944" s="6" t="n">
        <v>12</v>
      </c>
      <c r="D2944" s="6" t="n">
        <v>1</v>
      </c>
      <c r="E2944" s="10">
        <f>IF(D2944=1, IF(OR(C2944&lt;10, C2944&gt;=15),1,0), IF(OR(C2944&lt;7, C2944&gt;=18),1,0))</f>
        <v/>
      </c>
      <c r="F2944" s="11" t="n">
        <v>5.168</v>
      </c>
      <c r="G2944" s="12">
        <f>0.88*8</f>
        <v/>
      </c>
      <c r="H2944" s="12">
        <f>F2944-G2944</f>
        <v/>
      </c>
      <c r="I2944" s="10">
        <f>IF(E2944=0,"Fora",IF(E2943=0,"Carg xar",IF(H2944&lt;0,IF(M2944&lt;0.9,"Carg FV","Stby"),IF(M2944&gt;P2944,"V2H",IF(M2944&lt;0.9,"Carg xar","Stby")))))</f>
        <v/>
      </c>
      <c r="J2944" s="12">
        <f>IF(OR(I2944="Carg FV",I2944="Carg xar"),MIN(IF(I2944="Carg FV",ABS(H2944),7.4),7.4,MAX(0,(0.9-M2944)*40)*0.95),0)</f>
        <v/>
      </c>
      <c r="K2944" s="12">
        <f>IF(I2944="V2H",MIN(MAX(0,H2944),7.4,MAX(0,(M2944-P2944)*40)*0.95),0)</f>
        <v/>
      </c>
      <c r="L2944" s="12">
        <f>IF(E2944=0,0,MAX(0,H2944-K2944))</f>
        <v/>
      </c>
      <c r="M2944" s="13">
        <f>M2943+J2943/40-IF(I2943="V2H",K2943/(0.95*40),0)-IF(E2944=0,IF(E2943=1,IF(D2944=1,30,40)*0.18/(2*40),0),0)-IF(E2944=1,IF(E2943=0,IF(D2944=1,30,40)*0.18/(2*40),0),0)</f>
        <v/>
      </c>
      <c r="N2944" s="14" t="n">
        <v>0.09</v>
      </c>
      <c r="O2944" s="15">
        <f>K2944*N2944</f>
        <v/>
      </c>
      <c r="P2944">
        <f>IF(E2944=0,0.3,IF(D2944=1,IF(C2944&gt;=Params!$B$13-3,IF(C2944&lt;Params!$B$13,Params!$B$20,0.3),0.3),IF(C2944&gt;=Params!$B$15-3,IF(C2944&lt;Params!$B$15,Params!$B$21,0.3),0.3)))</f>
        <v/>
      </c>
    </row>
    <row r="2945" ht="15" customHeight="1" s="1">
      <c r="A2945" s="9" t="n">
        <v>2942</v>
      </c>
      <c r="B2945" s="6" t="inlineStr">
        <is>
          <t>03/05</t>
        </is>
      </c>
      <c r="C2945" s="6" t="n">
        <v>13</v>
      </c>
      <c r="D2945" s="6" t="n">
        <v>1</v>
      </c>
      <c r="E2945" s="10">
        <f>IF(D2945=1, IF(OR(C2945&lt;10, C2945&gt;=15),1,0), IF(OR(C2945&lt;7, C2945&gt;=18),1,0))</f>
        <v/>
      </c>
      <c r="F2945" s="11" t="n">
        <v>2.56</v>
      </c>
      <c r="G2945" s="12">
        <f>0.86*8</f>
        <v/>
      </c>
      <c r="H2945" s="12">
        <f>F2945-G2945</f>
        <v/>
      </c>
      <c r="I2945" s="10">
        <f>IF(E2945=0,"Fora",IF(E2944=0,"Carg xar",IF(H2945&lt;0,IF(M2945&lt;0.9,"Carg FV","Stby"),IF(M2945&gt;P2945,"V2H",IF(M2945&lt;0.9,"Carg xar","Stby")))))</f>
        <v/>
      </c>
      <c r="J2945" s="12">
        <f>IF(OR(I2945="Carg FV",I2945="Carg xar"),MIN(IF(I2945="Carg FV",ABS(H2945),7.4),7.4,MAX(0,(0.9-M2945)*40)*0.95),0)</f>
        <v/>
      </c>
      <c r="K2945" s="12">
        <f>IF(I2945="V2H",MIN(MAX(0,H2945),7.4,MAX(0,(M2945-P2945)*40)*0.95),0)</f>
        <v/>
      </c>
      <c r="L2945" s="12">
        <f>IF(E2945=0,0,MAX(0,H2945-K2945))</f>
        <v/>
      </c>
      <c r="M2945" s="13">
        <f>M2944+J2944/40-IF(I2944="V2H",K2944/(0.95*40),0)-IF(E2945=0,IF(E2944=1,IF(D2945=1,30,40)*0.18/(2*40),0),0)-IF(E2945=1,IF(E2944=0,IF(D2945=1,30,40)*0.18/(2*40),0),0)</f>
        <v/>
      </c>
      <c r="N2945" s="14" t="n">
        <v>0.09</v>
      </c>
      <c r="O2945" s="15">
        <f>K2945*N2945</f>
        <v/>
      </c>
      <c r="P2945">
        <f>IF(E2945=0,0.3,IF(D2945=1,IF(C2945&gt;=Params!$B$13-3,IF(C2945&lt;Params!$B$13,Params!$B$20,0.3),0.3),IF(C2945&gt;=Params!$B$15-3,IF(C2945&lt;Params!$B$15,Params!$B$21,0.3),0.3)))</f>
        <v/>
      </c>
    </row>
    <row r="2946" ht="15" customHeight="1" s="1">
      <c r="A2946" s="9" t="n">
        <v>2943</v>
      </c>
      <c r="B2946" s="6" t="inlineStr">
        <is>
          <t>03/05</t>
        </is>
      </c>
      <c r="C2946" s="6" t="n">
        <v>14</v>
      </c>
      <c r="D2946" s="6" t="n">
        <v>1</v>
      </c>
      <c r="E2946" s="10">
        <f>IF(D2946=1, IF(OR(C2946&lt;10, C2946&gt;=15),1,0), IF(OR(C2946&lt;7, C2946&gt;=18),1,0))</f>
        <v/>
      </c>
      <c r="F2946" s="11" t="n">
        <v>2.382</v>
      </c>
      <c r="G2946" s="12">
        <f>0.75*8</f>
        <v/>
      </c>
      <c r="H2946" s="12">
        <f>F2946-G2946</f>
        <v/>
      </c>
      <c r="I2946" s="10">
        <f>IF(E2946=0,"Fora",IF(E2945=0,"Carg xar",IF(H2946&lt;0,IF(M2946&lt;0.9,"Carg FV","Stby"),IF(M2946&gt;P2946,"V2H",IF(M2946&lt;0.9,"Carg xar","Stby")))))</f>
        <v/>
      </c>
      <c r="J2946" s="12">
        <f>IF(OR(I2946="Carg FV",I2946="Carg xar"),MIN(IF(I2946="Carg FV",ABS(H2946),7.4),7.4,MAX(0,(0.9-M2946)*40)*0.95),0)</f>
        <v/>
      </c>
      <c r="K2946" s="12">
        <f>IF(I2946="V2H",MIN(MAX(0,H2946),7.4,MAX(0,(M2946-P2946)*40)*0.95),0)</f>
        <v/>
      </c>
      <c r="L2946" s="12">
        <f>IF(E2946=0,0,MAX(0,H2946-K2946))</f>
        <v/>
      </c>
      <c r="M2946" s="13">
        <f>M2945+J2945/40-IF(I2945="V2H",K2945/(0.95*40),0)-IF(E2946=0,IF(E2945=1,IF(D2946=1,30,40)*0.18/(2*40),0),0)-IF(E2946=1,IF(E2945=0,IF(D2946=1,30,40)*0.18/(2*40),0),0)</f>
        <v/>
      </c>
      <c r="N2946" s="14" t="n">
        <v>0.09</v>
      </c>
      <c r="O2946" s="15">
        <f>K2946*N2946</f>
        <v/>
      </c>
      <c r="P2946">
        <f>IF(E2946=0,0.3,IF(D2946=1,IF(C2946&gt;=Params!$B$13-3,IF(C2946&lt;Params!$B$13,Params!$B$20,0.3),0.3),IF(C2946&gt;=Params!$B$15-3,IF(C2946&lt;Params!$B$15,Params!$B$21,0.3),0.3)))</f>
        <v/>
      </c>
    </row>
    <row r="2947" ht="15" customHeight="1" s="1">
      <c r="A2947" s="9" t="n">
        <v>2944</v>
      </c>
      <c r="B2947" s="6" t="inlineStr">
        <is>
          <t>03/05</t>
        </is>
      </c>
      <c r="C2947" s="6" t="n">
        <v>15</v>
      </c>
      <c r="D2947" s="6" t="n">
        <v>1</v>
      </c>
      <c r="E2947" s="10">
        <f>IF(D2947=1, IF(OR(C2947&lt;10, C2947&gt;=15),1,0), IF(OR(C2947&lt;7, C2947&gt;=18),1,0))</f>
        <v/>
      </c>
      <c r="F2947" s="11" t="n">
        <v>1.133</v>
      </c>
      <c r="G2947" s="12">
        <f>0.6*8</f>
        <v/>
      </c>
      <c r="H2947" s="12">
        <f>F2947-G2947</f>
        <v/>
      </c>
      <c r="I2947" s="10">
        <f>IF(E2947=0,"Fora",IF(E2946=0,"Carg xar",IF(H2947&lt;0,IF(M2947&lt;0.9,"Carg FV","Stby"),IF(M2947&gt;P2947,"V2H",IF(M2947&lt;0.9,"Carg xar","Stby")))))</f>
        <v/>
      </c>
      <c r="J2947" s="12">
        <f>IF(OR(I2947="Carg FV",I2947="Carg xar"),MIN(IF(I2947="Carg FV",ABS(H2947),7.4),7.4,MAX(0,(0.9-M2947)*40)*0.95),0)</f>
        <v/>
      </c>
      <c r="K2947" s="12">
        <f>IF(I2947="V2H",MIN(MAX(0,H2947),7.4,MAX(0,(M2947-P2947)*40)*0.95),0)</f>
        <v/>
      </c>
      <c r="L2947" s="12">
        <f>IF(E2947=0,0,MAX(0,H2947-K2947))</f>
        <v/>
      </c>
      <c r="M2947" s="13">
        <f>M2946+J2946/40-IF(I2946="V2H",K2946/(0.95*40),0)-IF(E2947=0,IF(E2946=1,IF(D2947=1,30,40)*0.18/(2*40),0),0)-IF(E2947=1,IF(E2946=0,IF(D2947=1,30,40)*0.18/(2*40),0),0)</f>
        <v/>
      </c>
      <c r="N2947" s="14" t="n">
        <v>0.09</v>
      </c>
      <c r="O2947" s="15">
        <f>K2947*N2947</f>
        <v/>
      </c>
      <c r="P2947">
        <f>IF(E2947=0,0.3,IF(D2947=1,IF(C2947&gt;=Params!$B$13-3,IF(C2947&lt;Params!$B$13,Params!$B$20,0.3),0.3),IF(C2947&gt;=Params!$B$15-3,IF(C2947&lt;Params!$B$15,Params!$B$21,0.3),0.3)))</f>
        <v/>
      </c>
    </row>
    <row r="2948" ht="15" customHeight="1" s="1">
      <c r="A2948" s="9" t="n">
        <v>2945</v>
      </c>
      <c r="B2948" s="6" t="inlineStr">
        <is>
          <t>03/05</t>
        </is>
      </c>
      <c r="C2948" s="6" t="n">
        <v>16</v>
      </c>
      <c r="D2948" s="6" t="n">
        <v>1</v>
      </c>
      <c r="E2948" s="10">
        <f>IF(D2948=1, IF(OR(C2948&lt;10, C2948&gt;=15),1,0), IF(OR(C2948&lt;7, C2948&gt;=18),1,0))</f>
        <v/>
      </c>
      <c r="F2948" s="11" t="n">
        <v>0.679</v>
      </c>
      <c r="G2948" s="12">
        <f>0.42*8</f>
        <v/>
      </c>
      <c r="H2948" s="12">
        <f>F2948-G2948</f>
        <v/>
      </c>
      <c r="I2948" s="10">
        <f>IF(E2948=0,"Fora",IF(E2947=0,"Carg xar",IF(H2948&lt;0,IF(M2948&lt;0.9,"Carg FV","Stby"),IF(M2948&gt;P2948,"V2H",IF(M2948&lt;0.9,"Carg xar","Stby")))))</f>
        <v/>
      </c>
      <c r="J2948" s="12">
        <f>IF(OR(I2948="Carg FV",I2948="Carg xar"),MIN(IF(I2948="Carg FV",ABS(H2948),7.4),7.4,MAX(0,(0.9-M2948)*40)*0.95),0)</f>
        <v/>
      </c>
      <c r="K2948" s="12">
        <f>IF(I2948="V2H",MIN(MAX(0,H2948),7.4,MAX(0,(M2948-P2948)*40)*0.95),0)</f>
        <v/>
      </c>
      <c r="L2948" s="12">
        <f>IF(E2948=0,0,MAX(0,H2948-K2948))</f>
        <v/>
      </c>
      <c r="M2948" s="13">
        <f>M2947+J2947/40-IF(I2947="V2H",K2947/(0.95*40),0)-IF(E2948=0,IF(E2947=1,IF(D2948=1,30,40)*0.18/(2*40),0),0)-IF(E2948=1,IF(E2947=0,IF(D2948=1,30,40)*0.18/(2*40),0),0)</f>
        <v/>
      </c>
      <c r="N2948" s="14" t="n">
        <v>0.09</v>
      </c>
      <c r="O2948" s="15">
        <f>K2948*N2948</f>
        <v/>
      </c>
      <c r="P2948">
        <f>IF(E2948=0,0.3,IF(D2948=1,IF(C2948&gt;=Params!$B$13-3,IF(C2948&lt;Params!$B$13,Params!$B$20,0.3),0.3),IF(C2948&gt;=Params!$B$15-3,IF(C2948&lt;Params!$B$15,Params!$B$21,0.3),0.3)))</f>
        <v/>
      </c>
    </row>
    <row r="2949" ht="15" customHeight="1" s="1">
      <c r="A2949" s="9" t="n">
        <v>2946</v>
      </c>
      <c r="B2949" s="6" t="inlineStr">
        <is>
          <t>03/05</t>
        </is>
      </c>
      <c r="C2949" s="6" t="n">
        <v>17</v>
      </c>
      <c r="D2949" s="6" t="n">
        <v>1</v>
      </c>
      <c r="E2949" s="10">
        <f>IF(D2949=1, IF(OR(C2949&lt;10, C2949&gt;=15),1,0), IF(OR(C2949&lt;7, C2949&gt;=18),1,0))</f>
        <v/>
      </c>
      <c r="F2949" s="11" t="n">
        <v>0.349</v>
      </c>
      <c r="G2949" s="12">
        <f>0.22*8</f>
        <v/>
      </c>
      <c r="H2949" s="12">
        <f>F2949-G2949</f>
        <v/>
      </c>
      <c r="I2949" s="10">
        <f>IF(E2949=0,"Fora",IF(E2948=0,"Carg xar",IF(H2949&lt;0,IF(M2949&lt;0.9,"Carg FV","Stby"),IF(M2949&gt;P2949,"V2H",IF(M2949&lt;0.9,"Carg xar","Stby")))))</f>
        <v/>
      </c>
      <c r="J2949" s="12">
        <f>IF(OR(I2949="Carg FV",I2949="Carg xar"),MIN(IF(I2949="Carg FV",ABS(H2949),7.4),7.4,MAX(0,(0.9-M2949)*40)*0.95),0)</f>
        <v/>
      </c>
      <c r="K2949" s="12">
        <f>IF(I2949="V2H",MIN(MAX(0,H2949),7.4,MAX(0,(M2949-P2949)*40)*0.95),0)</f>
        <v/>
      </c>
      <c r="L2949" s="12">
        <f>IF(E2949=0,0,MAX(0,H2949-K2949))</f>
        <v/>
      </c>
      <c r="M2949" s="13">
        <f>M2948+J2948/40-IF(I2948="V2H",K2948/(0.95*40),0)-IF(E2949=0,IF(E2948=1,IF(D2949=1,30,40)*0.18/(2*40),0),0)-IF(E2949=1,IF(E2948=0,IF(D2949=1,30,40)*0.18/(2*40),0),0)</f>
        <v/>
      </c>
      <c r="N2949" s="14" t="n">
        <v>0.09</v>
      </c>
      <c r="O2949" s="15">
        <f>K2949*N2949</f>
        <v/>
      </c>
      <c r="P2949">
        <f>IF(E2949=0,0.3,IF(D2949=1,IF(C2949&gt;=Params!$B$13-3,IF(C2949&lt;Params!$B$13,Params!$B$20,0.3),0.3),IF(C2949&gt;=Params!$B$15-3,IF(C2949&lt;Params!$B$15,Params!$B$21,0.3),0.3)))</f>
        <v/>
      </c>
    </row>
    <row r="2950" ht="15" customHeight="1" s="1">
      <c r="A2950" s="9" t="n">
        <v>2947</v>
      </c>
      <c r="B2950" s="6" t="inlineStr">
        <is>
          <t>03/05</t>
        </is>
      </c>
      <c r="C2950" s="6" t="n">
        <v>18</v>
      </c>
      <c r="D2950" s="6" t="n">
        <v>1</v>
      </c>
      <c r="E2950" s="10">
        <f>IF(D2950=1, IF(OR(C2950&lt;10, C2950&gt;=15),1,0), IF(OR(C2950&lt;7, C2950&gt;=18),1,0))</f>
        <v/>
      </c>
      <c r="F2950" s="11" t="n">
        <v>0.314</v>
      </c>
      <c r="G2950" s="12">
        <f>0.08*8</f>
        <v/>
      </c>
      <c r="H2950" s="12">
        <f>F2950-G2950</f>
        <v/>
      </c>
      <c r="I2950" s="10">
        <f>IF(E2950=0,"Fora",IF(E2949=0,"Carg xar",IF(H2950&lt;0,IF(M2950&lt;0.9,"Carg FV","Stby"),IF(M2950&gt;P2950,"V2H",IF(M2950&lt;0.9,"Carg xar","Stby")))))</f>
        <v/>
      </c>
      <c r="J2950" s="12">
        <f>IF(OR(I2950="Carg FV",I2950="Carg xar"),MIN(IF(I2950="Carg FV",ABS(H2950),7.4),7.4,MAX(0,(0.9-M2950)*40)*0.95),0)</f>
        <v/>
      </c>
      <c r="K2950" s="12">
        <f>IF(I2950="V2H",MIN(MAX(0,H2950),7.4,MAX(0,(M2950-P2950)*40)*0.95),0)</f>
        <v/>
      </c>
      <c r="L2950" s="12">
        <f>IF(E2950=0,0,MAX(0,H2950-K2950))</f>
        <v/>
      </c>
      <c r="M2950" s="13">
        <f>M2949+J2949/40-IF(I2949="V2H",K2949/(0.95*40),0)-IF(E2950=0,IF(E2949=1,IF(D2950=1,30,40)*0.18/(2*40),0),0)-IF(E2950=1,IF(E2949=0,IF(D2950=1,30,40)*0.18/(2*40),0),0)</f>
        <v/>
      </c>
      <c r="N2950" s="14" t="n">
        <v>0.09</v>
      </c>
      <c r="O2950" s="15">
        <f>K2950*N2950</f>
        <v/>
      </c>
      <c r="P2950">
        <f>IF(E2950=0,0.3,IF(D2950=1,IF(C2950&gt;=Params!$B$13-3,IF(C2950&lt;Params!$B$13,Params!$B$20,0.3),0.3),IF(C2950&gt;=Params!$B$15-3,IF(C2950&lt;Params!$B$15,Params!$B$21,0.3),0.3)))</f>
        <v/>
      </c>
    </row>
    <row r="2951" ht="15" customHeight="1" s="1">
      <c r="A2951" s="9" t="n">
        <v>2948</v>
      </c>
      <c r="B2951" s="6" t="inlineStr">
        <is>
          <t>03/05</t>
        </is>
      </c>
      <c r="C2951" s="6" t="n">
        <v>19</v>
      </c>
      <c r="D2951" s="6" t="n">
        <v>1</v>
      </c>
      <c r="E2951" s="10">
        <f>IF(D2951=1, IF(OR(C2951&lt;10, C2951&gt;=15),1,0), IF(OR(C2951&lt;7, C2951&gt;=18),1,0))</f>
        <v/>
      </c>
      <c r="F2951" s="11" t="n">
        <v>0.371</v>
      </c>
      <c r="G2951" s="12">
        <f>0*8</f>
        <v/>
      </c>
      <c r="H2951" s="12">
        <f>F2951-G2951</f>
        <v/>
      </c>
      <c r="I2951" s="10">
        <f>IF(E2951=0,"Fora",IF(E2950=0,"Carg xar",IF(H2951&lt;0,IF(M2951&lt;0.9,"Carg FV","Stby"),IF(M2951&gt;P2951,"V2H",IF(M2951&lt;0.9,"Carg xar","Stby")))))</f>
        <v/>
      </c>
      <c r="J2951" s="12">
        <f>IF(OR(I2951="Carg FV",I2951="Carg xar"),MIN(IF(I2951="Carg FV",ABS(H2951),7.4),7.4,MAX(0,(0.9-M2951)*40)*0.95),0)</f>
        <v/>
      </c>
      <c r="K2951" s="12">
        <f>IF(I2951="V2H",MIN(MAX(0,H2951),7.4,MAX(0,(M2951-P2951)*40)*0.95),0)</f>
        <v/>
      </c>
      <c r="L2951" s="12">
        <f>IF(E2951=0,0,MAX(0,H2951-K2951))</f>
        <v/>
      </c>
      <c r="M2951" s="13">
        <f>M2950+J2950/40-IF(I2950="V2H",K2950/(0.95*40),0)-IF(E2951=0,IF(E2950=1,IF(D2951=1,30,40)*0.18/(2*40),0),0)-IF(E2951=1,IF(E2950=0,IF(D2951=1,30,40)*0.18/(2*40),0),0)</f>
        <v/>
      </c>
      <c r="N2951" s="14" t="n">
        <v>0.09</v>
      </c>
      <c r="O2951" s="15">
        <f>K2951*N2951</f>
        <v/>
      </c>
      <c r="P2951">
        <f>IF(E2951=0,0.3,IF(D2951=1,IF(C2951&gt;=Params!$B$13-3,IF(C2951&lt;Params!$B$13,Params!$B$20,0.3),0.3),IF(C2951&gt;=Params!$B$15-3,IF(C2951&lt;Params!$B$15,Params!$B$21,0.3),0.3)))</f>
        <v/>
      </c>
    </row>
    <row r="2952" ht="15" customHeight="1" s="1">
      <c r="A2952" s="9" t="n">
        <v>2949</v>
      </c>
      <c r="B2952" s="6" t="inlineStr">
        <is>
          <t>03/05</t>
        </is>
      </c>
      <c r="C2952" s="6" t="n">
        <v>20</v>
      </c>
      <c r="D2952" s="6" t="n">
        <v>1</v>
      </c>
      <c r="E2952" s="10">
        <f>IF(D2952=1, IF(OR(C2952&lt;10, C2952&gt;=15),1,0), IF(OR(C2952&lt;7, C2952&gt;=18),1,0))</f>
        <v/>
      </c>
      <c r="F2952" s="11" t="n">
        <v>0.792</v>
      </c>
      <c r="G2952" s="12">
        <f>0*8</f>
        <v/>
      </c>
      <c r="H2952" s="12">
        <f>F2952-G2952</f>
        <v/>
      </c>
      <c r="I2952" s="10">
        <f>IF(E2952=0,"Fora",IF(E2951=0,"Carg xar",IF(H2952&lt;0,IF(M2952&lt;0.9,"Carg FV","Stby"),IF(M2952&gt;P2952,"V2H",IF(M2952&lt;0.9,"Carg xar","Stby")))))</f>
        <v/>
      </c>
      <c r="J2952" s="12">
        <f>IF(OR(I2952="Carg FV",I2952="Carg xar"),MIN(IF(I2952="Carg FV",ABS(H2952),7.4),7.4,MAX(0,(0.9-M2952)*40)*0.95),0)</f>
        <v/>
      </c>
      <c r="K2952" s="12">
        <f>IF(I2952="V2H",MIN(MAX(0,H2952),7.4,MAX(0,(M2952-P2952)*40)*0.95),0)</f>
        <v/>
      </c>
      <c r="L2952" s="12">
        <f>IF(E2952=0,0,MAX(0,H2952-K2952))</f>
        <v/>
      </c>
      <c r="M2952" s="13">
        <f>M2951+J2951/40-IF(I2951="V2H",K2951/(0.95*40),0)-IF(E2952=0,IF(E2951=1,IF(D2952=1,30,40)*0.18/(2*40),0),0)-IF(E2952=1,IF(E2951=0,IF(D2952=1,30,40)*0.18/(2*40),0),0)</f>
        <v/>
      </c>
      <c r="N2952" s="14" t="n">
        <v>0.09</v>
      </c>
      <c r="O2952" s="15">
        <f>K2952*N2952</f>
        <v/>
      </c>
      <c r="P2952">
        <f>IF(E2952=0,0.3,IF(D2952=1,IF(C2952&gt;=Params!$B$13-3,IF(C2952&lt;Params!$B$13,Params!$B$20,0.3),0.3),IF(C2952&gt;=Params!$B$15-3,IF(C2952&lt;Params!$B$15,Params!$B$21,0.3),0.3)))</f>
        <v/>
      </c>
    </row>
    <row r="2953" ht="15" customHeight="1" s="1">
      <c r="A2953" s="9" t="n">
        <v>2950</v>
      </c>
      <c r="B2953" s="6" t="inlineStr">
        <is>
          <t>03/05</t>
        </is>
      </c>
      <c r="C2953" s="6" t="n">
        <v>21</v>
      </c>
      <c r="D2953" s="6" t="n">
        <v>1</v>
      </c>
      <c r="E2953" s="10">
        <f>IF(D2953=1, IF(OR(C2953&lt;10, C2953&gt;=15),1,0), IF(OR(C2953&lt;7, C2953&gt;=18),1,0))</f>
        <v/>
      </c>
      <c r="F2953" s="11" t="n">
        <v>0.276</v>
      </c>
      <c r="G2953" s="12">
        <f>0*8</f>
        <v/>
      </c>
      <c r="H2953" s="12">
        <f>F2953-G2953</f>
        <v/>
      </c>
      <c r="I2953" s="10">
        <f>IF(E2953=0,"Fora",IF(E2952=0,"Carg xar",IF(H2953&lt;0,IF(M2953&lt;0.9,"Carg FV","Stby"),IF(M2953&gt;P2953,"V2H",IF(M2953&lt;0.9,"Carg xar","Stby")))))</f>
        <v/>
      </c>
      <c r="J2953" s="12">
        <f>IF(OR(I2953="Carg FV",I2953="Carg xar"),MIN(IF(I2953="Carg FV",ABS(H2953),7.4),7.4,MAX(0,(0.9-M2953)*40)*0.95),0)</f>
        <v/>
      </c>
      <c r="K2953" s="12">
        <f>IF(I2953="V2H",MIN(MAX(0,H2953),7.4,MAX(0,(M2953-P2953)*40)*0.95),0)</f>
        <v/>
      </c>
      <c r="L2953" s="12">
        <f>IF(E2953=0,0,MAX(0,H2953-K2953))</f>
        <v/>
      </c>
      <c r="M2953" s="13">
        <f>M2952+J2952/40-IF(I2952="V2H",K2952/(0.95*40),0)-IF(E2953=0,IF(E2952=1,IF(D2953=1,30,40)*0.18/(2*40),0),0)-IF(E2953=1,IF(E2952=0,IF(D2953=1,30,40)*0.18/(2*40),0),0)</f>
        <v/>
      </c>
      <c r="N2953" s="14" t="n">
        <v>0.09</v>
      </c>
      <c r="O2953" s="15">
        <f>K2953*N2953</f>
        <v/>
      </c>
      <c r="P2953">
        <f>IF(E2953=0,0.3,IF(D2953=1,IF(C2953&gt;=Params!$B$13-3,IF(C2953&lt;Params!$B$13,Params!$B$20,0.3),0.3),IF(C2953&gt;=Params!$B$15-3,IF(C2953&lt;Params!$B$15,Params!$B$21,0.3),0.3)))</f>
        <v/>
      </c>
    </row>
    <row r="2954" ht="15" customHeight="1" s="1">
      <c r="A2954" s="9" t="n">
        <v>2951</v>
      </c>
      <c r="B2954" s="6" t="inlineStr">
        <is>
          <t>03/05</t>
        </is>
      </c>
      <c r="C2954" s="6" t="n">
        <v>22</v>
      </c>
      <c r="D2954" s="6" t="n">
        <v>1</v>
      </c>
      <c r="E2954" s="10">
        <f>IF(D2954=1, IF(OR(C2954&lt;10, C2954&gt;=15),1,0), IF(OR(C2954&lt;7, C2954&gt;=18),1,0))</f>
        <v/>
      </c>
      <c r="F2954" s="11" t="n">
        <v>0.26</v>
      </c>
      <c r="G2954" s="12">
        <f>0*8</f>
        <v/>
      </c>
      <c r="H2954" s="12">
        <f>F2954-G2954</f>
        <v/>
      </c>
      <c r="I2954" s="10">
        <f>IF(E2954=0,"Fora",IF(E2953=0,"Carg xar",IF(H2954&lt;0,IF(M2954&lt;0.9,"Carg FV","Stby"),IF(M2954&gt;P2954,"V2H",IF(M2954&lt;0.9,"Carg xar","Stby")))))</f>
        <v/>
      </c>
      <c r="J2954" s="12">
        <f>IF(OR(I2954="Carg FV",I2954="Carg xar"),MIN(IF(I2954="Carg FV",ABS(H2954),7.4),7.4,MAX(0,(0.9-M2954)*40)*0.95),0)</f>
        <v/>
      </c>
      <c r="K2954" s="12">
        <f>IF(I2954="V2H",MIN(MAX(0,H2954),7.4,MAX(0,(M2954-P2954)*40)*0.95),0)</f>
        <v/>
      </c>
      <c r="L2954" s="12">
        <f>IF(E2954=0,0,MAX(0,H2954-K2954))</f>
        <v/>
      </c>
      <c r="M2954" s="13">
        <f>M2953+J2953/40-IF(I2953="V2H",K2953/(0.95*40),0)-IF(E2954=0,IF(E2953=1,IF(D2954=1,30,40)*0.18/(2*40),0),0)-IF(E2954=1,IF(E2953=0,IF(D2954=1,30,40)*0.18/(2*40),0),0)</f>
        <v/>
      </c>
      <c r="N2954" s="14" t="n">
        <v>0.09</v>
      </c>
      <c r="O2954" s="15">
        <f>K2954*N2954</f>
        <v/>
      </c>
      <c r="P2954">
        <f>IF(E2954=0,0.3,IF(D2954=1,IF(C2954&gt;=Params!$B$13-3,IF(C2954&lt;Params!$B$13,Params!$B$20,0.3),0.3),IF(C2954&gt;=Params!$B$15-3,IF(C2954&lt;Params!$B$15,Params!$B$21,0.3),0.3)))</f>
        <v/>
      </c>
    </row>
    <row r="2955" ht="15" customHeight="1" s="1">
      <c r="A2955" s="9" t="n">
        <v>2952</v>
      </c>
      <c r="B2955" s="6" t="inlineStr">
        <is>
          <t>03/05</t>
        </is>
      </c>
      <c r="C2955" s="6" t="n">
        <v>23</v>
      </c>
      <c r="D2955" s="6" t="n">
        <v>1</v>
      </c>
      <c r="E2955" s="10">
        <f>IF(D2955=1, IF(OR(C2955&lt;10, C2955&gt;=15),1,0), IF(OR(C2955&lt;7, C2955&gt;=18),1,0))</f>
        <v/>
      </c>
      <c r="F2955" s="11" t="n">
        <v>0.281</v>
      </c>
      <c r="G2955" s="12">
        <f>0*8</f>
        <v/>
      </c>
      <c r="H2955" s="12">
        <f>F2955-G2955</f>
        <v/>
      </c>
      <c r="I2955" s="10">
        <f>IF(E2955=0,"Fora",IF(E2954=0,"Carg xar",IF(H2955&lt;0,IF(M2955&lt;0.9,"Carg FV","Stby"),IF(M2955&gt;P2955,"V2H",IF(M2955&lt;0.9,"Carg xar","Stby")))))</f>
        <v/>
      </c>
      <c r="J2955" s="12">
        <f>IF(OR(I2955="Carg FV",I2955="Carg xar"),MIN(IF(I2955="Carg FV",ABS(H2955),7.4),7.4,MAX(0,(0.9-M2955)*40)*0.95),0)</f>
        <v/>
      </c>
      <c r="K2955" s="12">
        <f>IF(I2955="V2H",MIN(MAX(0,H2955),7.4,MAX(0,(M2955-P2955)*40)*0.95),0)</f>
        <v/>
      </c>
      <c r="L2955" s="12">
        <f>IF(E2955=0,0,MAX(0,H2955-K2955))</f>
        <v/>
      </c>
      <c r="M2955" s="13">
        <f>M2954+J2954/40-IF(I2954="V2H",K2954/(0.95*40),0)-IF(E2955=0,IF(E2954=1,IF(D2955=1,30,40)*0.18/(2*40),0),0)-IF(E2955=1,IF(E2954=0,IF(D2955=1,30,40)*0.18/(2*40),0),0)</f>
        <v/>
      </c>
      <c r="N2955" s="14" t="n">
        <v>0.09</v>
      </c>
      <c r="O2955" s="15">
        <f>K2955*N2955</f>
        <v/>
      </c>
      <c r="P2955">
        <f>IF(E2955=0,0.3,IF(D2955=1,IF(C2955&gt;=Params!$B$13-3,IF(C2955&lt;Params!$B$13,Params!$B$20,0.3),0.3),IF(C2955&gt;=Params!$B$15-3,IF(C2955&lt;Params!$B$15,Params!$B$21,0.3),0.3)))</f>
        <v/>
      </c>
    </row>
    <row r="2956" ht="15" customHeight="1" s="1">
      <c r="A2956" s="9" t="n">
        <v>2953</v>
      </c>
      <c r="B2956" s="6" t="inlineStr">
        <is>
          <t>04/05</t>
        </is>
      </c>
      <c r="C2956" s="6" t="n">
        <v>0</v>
      </c>
      <c r="D2956" s="6" t="n">
        <v>1</v>
      </c>
      <c r="E2956" s="10">
        <f>IF(D2956=1, IF(OR(C2956&lt;10, C2956&gt;=15),1,0), IF(OR(C2956&lt;7, C2956&gt;=18),1,0))</f>
        <v/>
      </c>
      <c r="F2956" s="11" t="n">
        <v>0.173</v>
      </c>
      <c r="G2956" s="12">
        <f>0*8</f>
        <v/>
      </c>
      <c r="H2956" s="12">
        <f>F2956-G2956</f>
        <v/>
      </c>
      <c r="I2956" s="10">
        <f>IF(E2956=0,"Fora",IF(E2955=0,"Carg xar",IF(H2956&lt;0,IF(M2956&lt;0.9,"Carg FV","Stby"),IF(M2956&gt;P2956,"V2H",IF(M2956&lt;0.9,"Carg xar","Stby")))))</f>
        <v/>
      </c>
      <c r="J2956" s="12">
        <f>IF(OR(I2956="Carg FV",I2956="Carg xar"),MIN(IF(I2956="Carg FV",ABS(H2956),7.4),7.4,MAX(0,(0.9-M2956)*40)*0.95),0)</f>
        <v/>
      </c>
      <c r="K2956" s="12">
        <f>IF(I2956="V2H",MIN(MAX(0,H2956),7.4,MAX(0,(M2956-P2956)*40)*0.95),0)</f>
        <v/>
      </c>
      <c r="L2956" s="12">
        <f>IF(E2956=0,0,MAX(0,H2956-K2956))</f>
        <v/>
      </c>
      <c r="M2956" s="13">
        <f>M2955+J2955/40-IF(I2955="V2H",K2955/(0.95*40),0)-IF(E2956=0,IF(E2955=1,IF(D2956=1,30,40)*0.18/(2*40),0),0)-IF(E2956=1,IF(E2955=0,IF(D2956=1,30,40)*0.18/(2*40),0),0)</f>
        <v/>
      </c>
      <c r="N2956" s="14" t="n">
        <v>0.09</v>
      </c>
      <c r="O2956" s="15">
        <f>K2956*N2956</f>
        <v/>
      </c>
      <c r="P2956">
        <f>IF(E2956=0,0.3,IF(D2956=1,IF(C2956&gt;=Params!$B$13-3,IF(C2956&lt;Params!$B$13,Params!$B$20,0.3),0.3),IF(C2956&gt;=Params!$B$15-3,IF(C2956&lt;Params!$B$15,Params!$B$21,0.3),0.3)))</f>
        <v/>
      </c>
    </row>
    <row r="2957" ht="15" customHeight="1" s="1">
      <c r="A2957" s="9" t="n">
        <v>2954</v>
      </c>
      <c r="B2957" s="6" t="inlineStr">
        <is>
          <t>04/05</t>
        </is>
      </c>
      <c r="C2957" s="6" t="n">
        <v>1</v>
      </c>
      <c r="D2957" s="6" t="n">
        <v>1</v>
      </c>
      <c r="E2957" s="10">
        <f>IF(D2957=1, IF(OR(C2957&lt;10, C2957&gt;=15),1,0), IF(OR(C2957&lt;7, C2957&gt;=18),1,0))</f>
        <v/>
      </c>
      <c r="F2957" s="11" t="n">
        <v>0.299</v>
      </c>
      <c r="G2957" s="12">
        <f>0*8</f>
        <v/>
      </c>
      <c r="H2957" s="12">
        <f>F2957-G2957</f>
        <v/>
      </c>
      <c r="I2957" s="10">
        <f>IF(E2957=0,"Fora",IF(E2956=0,"Carg xar",IF(H2957&lt;0,IF(M2957&lt;0.9,"Carg FV","Stby"),IF(M2957&gt;P2957,"V2H",IF(M2957&lt;0.9,"Carg xar","Stby")))))</f>
        <v/>
      </c>
      <c r="J2957" s="12">
        <f>IF(OR(I2957="Carg FV",I2957="Carg xar"),MIN(IF(I2957="Carg FV",ABS(H2957),7.4),7.4,MAX(0,(0.9-M2957)*40)*0.95),0)</f>
        <v/>
      </c>
      <c r="K2957" s="12">
        <f>IF(I2957="V2H",MIN(MAX(0,H2957),7.4,MAX(0,(M2957-P2957)*40)*0.95),0)</f>
        <v/>
      </c>
      <c r="L2957" s="12">
        <f>IF(E2957=0,0,MAX(0,H2957-K2957))</f>
        <v/>
      </c>
      <c r="M2957" s="13">
        <f>M2956+J2956/40-IF(I2956="V2H",K2956/(0.95*40),0)-IF(E2957=0,IF(E2956=1,IF(D2957=1,30,40)*0.18/(2*40),0),0)-IF(E2957=1,IF(E2956=0,IF(D2957=1,30,40)*0.18/(2*40),0),0)</f>
        <v/>
      </c>
      <c r="N2957" s="14" t="n">
        <v>0.09</v>
      </c>
      <c r="O2957" s="15">
        <f>K2957*N2957</f>
        <v/>
      </c>
      <c r="P2957">
        <f>IF(E2957=0,0.3,IF(D2957=1,IF(C2957&gt;=Params!$B$13-3,IF(C2957&lt;Params!$B$13,Params!$B$20,0.3),0.3),IF(C2957&gt;=Params!$B$15-3,IF(C2957&lt;Params!$B$15,Params!$B$21,0.3),0.3)))</f>
        <v/>
      </c>
    </row>
    <row r="2958" ht="15" customHeight="1" s="1">
      <c r="A2958" s="9" t="n">
        <v>2955</v>
      </c>
      <c r="B2958" s="6" t="inlineStr">
        <is>
          <t>04/05</t>
        </is>
      </c>
      <c r="C2958" s="6" t="n">
        <v>2</v>
      </c>
      <c r="D2958" s="6" t="n">
        <v>1</v>
      </c>
      <c r="E2958" s="10">
        <f>IF(D2958=1, IF(OR(C2958&lt;10, C2958&gt;=15),1,0), IF(OR(C2958&lt;7, C2958&gt;=18),1,0))</f>
        <v/>
      </c>
      <c r="F2958" s="11" t="n">
        <v>0.177</v>
      </c>
      <c r="G2958" s="12">
        <f>0*8</f>
        <v/>
      </c>
      <c r="H2958" s="12">
        <f>F2958-G2958</f>
        <v/>
      </c>
      <c r="I2958" s="10">
        <f>IF(E2958=0,"Fora",IF(E2957=0,"Carg xar",IF(H2958&lt;0,IF(M2958&lt;0.9,"Carg FV","Stby"),IF(M2958&gt;P2958,"V2H",IF(M2958&lt;0.9,"Carg xar","Stby")))))</f>
        <v/>
      </c>
      <c r="J2958" s="12">
        <f>IF(OR(I2958="Carg FV",I2958="Carg xar"),MIN(IF(I2958="Carg FV",ABS(H2958),7.4),7.4,MAX(0,(0.9-M2958)*40)*0.95),0)</f>
        <v/>
      </c>
      <c r="K2958" s="12">
        <f>IF(I2958="V2H",MIN(MAX(0,H2958),7.4,MAX(0,(M2958-P2958)*40)*0.95),0)</f>
        <v/>
      </c>
      <c r="L2958" s="12">
        <f>IF(E2958=0,0,MAX(0,H2958-K2958))</f>
        <v/>
      </c>
      <c r="M2958" s="13">
        <f>M2957+J2957/40-IF(I2957="V2H",K2957/(0.95*40),0)-IF(E2958=0,IF(E2957=1,IF(D2958=1,30,40)*0.18/(2*40),0),0)-IF(E2958=1,IF(E2957=0,IF(D2958=1,30,40)*0.18/(2*40),0),0)</f>
        <v/>
      </c>
      <c r="N2958" s="14" t="n">
        <v>0.09</v>
      </c>
      <c r="O2958" s="15">
        <f>K2958*N2958</f>
        <v/>
      </c>
      <c r="P2958">
        <f>IF(E2958=0,0.3,IF(D2958=1,IF(C2958&gt;=Params!$B$13-3,IF(C2958&lt;Params!$B$13,Params!$B$20,0.3),0.3),IF(C2958&gt;=Params!$B$15-3,IF(C2958&lt;Params!$B$15,Params!$B$21,0.3),0.3)))</f>
        <v/>
      </c>
    </row>
    <row r="2959" ht="15" customHeight="1" s="1">
      <c r="A2959" s="9" t="n">
        <v>2956</v>
      </c>
      <c r="B2959" s="6" t="inlineStr">
        <is>
          <t>04/05</t>
        </is>
      </c>
      <c r="C2959" s="6" t="n">
        <v>3</v>
      </c>
      <c r="D2959" s="6" t="n">
        <v>1</v>
      </c>
      <c r="E2959" s="10">
        <f>IF(D2959=1, IF(OR(C2959&lt;10, C2959&gt;=15),1,0), IF(OR(C2959&lt;7, C2959&gt;=18),1,0))</f>
        <v/>
      </c>
      <c r="F2959" s="11" t="n">
        <v>0.108</v>
      </c>
      <c r="G2959" s="12">
        <f>0*8</f>
        <v/>
      </c>
      <c r="H2959" s="12">
        <f>F2959-G2959</f>
        <v/>
      </c>
      <c r="I2959" s="10">
        <f>IF(E2959=0,"Fora",IF(E2958=0,"Carg xar",IF(H2959&lt;0,IF(M2959&lt;0.9,"Carg FV","Stby"),IF(M2959&gt;P2959,"V2H",IF(M2959&lt;0.9,"Carg xar","Stby")))))</f>
        <v/>
      </c>
      <c r="J2959" s="12">
        <f>IF(OR(I2959="Carg FV",I2959="Carg xar"),MIN(IF(I2959="Carg FV",ABS(H2959),7.4),7.4,MAX(0,(0.9-M2959)*40)*0.95),0)</f>
        <v/>
      </c>
      <c r="K2959" s="12">
        <f>IF(I2959="V2H",MIN(MAX(0,H2959),7.4,MAX(0,(M2959-P2959)*40)*0.95),0)</f>
        <v/>
      </c>
      <c r="L2959" s="12">
        <f>IF(E2959=0,0,MAX(0,H2959-K2959))</f>
        <v/>
      </c>
      <c r="M2959" s="13">
        <f>M2958+J2958/40-IF(I2958="V2H",K2958/(0.95*40),0)-IF(E2959=0,IF(E2958=1,IF(D2959=1,30,40)*0.18/(2*40),0),0)-IF(E2959=1,IF(E2958=0,IF(D2959=1,30,40)*0.18/(2*40),0),0)</f>
        <v/>
      </c>
      <c r="N2959" s="14" t="n">
        <v>0.09</v>
      </c>
      <c r="O2959" s="15">
        <f>K2959*N2959</f>
        <v/>
      </c>
      <c r="P2959">
        <f>IF(E2959=0,0.3,IF(D2959=1,IF(C2959&gt;=Params!$B$13-3,IF(C2959&lt;Params!$B$13,Params!$B$20,0.3),0.3),IF(C2959&gt;=Params!$B$15-3,IF(C2959&lt;Params!$B$15,Params!$B$21,0.3),0.3)))</f>
        <v/>
      </c>
    </row>
    <row r="2960" ht="15" customHeight="1" s="1">
      <c r="A2960" s="9" t="n">
        <v>2957</v>
      </c>
      <c r="B2960" s="6" t="inlineStr">
        <is>
          <t>04/05</t>
        </is>
      </c>
      <c r="C2960" s="6" t="n">
        <v>4</v>
      </c>
      <c r="D2960" s="6" t="n">
        <v>1</v>
      </c>
      <c r="E2960" s="10">
        <f>IF(D2960=1, IF(OR(C2960&lt;10, C2960&gt;=15),1,0), IF(OR(C2960&lt;7, C2960&gt;=18),1,0))</f>
        <v/>
      </c>
      <c r="F2960" s="11" t="n">
        <v>0.834</v>
      </c>
      <c r="G2960" s="12">
        <f>0*8</f>
        <v/>
      </c>
      <c r="H2960" s="12">
        <f>F2960-G2960</f>
        <v/>
      </c>
      <c r="I2960" s="10">
        <f>IF(E2960=0,"Fora",IF(E2959=0,"Carg xar",IF(H2960&lt;0,IF(M2960&lt;0.9,"Carg FV","Stby"),IF(M2960&gt;P2960,"V2H",IF(M2960&lt;0.9,"Carg xar","Stby")))))</f>
        <v/>
      </c>
      <c r="J2960" s="12">
        <f>IF(OR(I2960="Carg FV",I2960="Carg xar"),MIN(IF(I2960="Carg FV",ABS(H2960),7.4),7.4,MAX(0,(0.9-M2960)*40)*0.95),0)</f>
        <v/>
      </c>
      <c r="K2960" s="12">
        <f>IF(I2960="V2H",MIN(MAX(0,H2960),7.4,MAX(0,(M2960-P2960)*40)*0.95),0)</f>
        <v/>
      </c>
      <c r="L2960" s="12">
        <f>IF(E2960=0,0,MAX(0,H2960-K2960))</f>
        <v/>
      </c>
      <c r="M2960" s="13">
        <f>M2959+J2959/40-IF(I2959="V2H",K2959/(0.95*40),0)-IF(E2960=0,IF(E2959=1,IF(D2960=1,30,40)*0.18/(2*40),0),0)-IF(E2960=1,IF(E2959=0,IF(D2960=1,30,40)*0.18/(2*40),0),0)</f>
        <v/>
      </c>
      <c r="N2960" s="14" t="n">
        <v>0.09</v>
      </c>
      <c r="O2960" s="15">
        <f>K2960*N2960</f>
        <v/>
      </c>
      <c r="P2960">
        <f>IF(E2960=0,0.3,IF(D2960=1,IF(C2960&gt;=Params!$B$13-3,IF(C2960&lt;Params!$B$13,Params!$B$20,0.3),0.3),IF(C2960&gt;=Params!$B$15-3,IF(C2960&lt;Params!$B$15,Params!$B$21,0.3),0.3)))</f>
        <v/>
      </c>
    </row>
    <row r="2961" ht="15" customHeight="1" s="1">
      <c r="A2961" s="9" t="n">
        <v>2958</v>
      </c>
      <c r="B2961" s="6" t="inlineStr">
        <is>
          <t>04/05</t>
        </is>
      </c>
      <c r="C2961" s="6" t="n">
        <v>5</v>
      </c>
      <c r="D2961" s="6" t="n">
        <v>1</v>
      </c>
      <c r="E2961" s="10">
        <f>IF(D2961=1, IF(OR(C2961&lt;10, C2961&gt;=15),1,0), IF(OR(C2961&lt;7, C2961&gt;=18),1,0))</f>
        <v/>
      </c>
      <c r="F2961" s="11" t="n">
        <v>0.757</v>
      </c>
      <c r="G2961" s="12">
        <f>0*8</f>
        <v/>
      </c>
      <c r="H2961" s="12">
        <f>F2961-G2961</f>
        <v/>
      </c>
      <c r="I2961" s="10">
        <f>IF(E2961=0,"Fora",IF(E2960=0,"Carg xar",IF(H2961&lt;0,IF(M2961&lt;0.9,"Carg FV","Stby"),IF(M2961&gt;P2961,"V2H",IF(M2961&lt;0.9,"Carg xar","Stby")))))</f>
        <v/>
      </c>
      <c r="J2961" s="12">
        <f>IF(OR(I2961="Carg FV",I2961="Carg xar"),MIN(IF(I2961="Carg FV",ABS(H2961),7.4),7.4,MAX(0,(0.9-M2961)*40)*0.95),0)</f>
        <v/>
      </c>
      <c r="K2961" s="12">
        <f>IF(I2961="V2H",MIN(MAX(0,H2961),7.4,MAX(0,(M2961-P2961)*40)*0.95),0)</f>
        <v/>
      </c>
      <c r="L2961" s="12">
        <f>IF(E2961=0,0,MAX(0,H2961-K2961))</f>
        <v/>
      </c>
      <c r="M2961" s="13">
        <f>M2960+J2960/40-IF(I2960="V2H",K2960/(0.95*40),0)-IF(E2961=0,IF(E2960=1,IF(D2961=1,30,40)*0.18/(2*40),0),0)-IF(E2961=1,IF(E2960=0,IF(D2961=1,30,40)*0.18/(2*40),0),0)</f>
        <v/>
      </c>
      <c r="N2961" s="14" t="n">
        <v>0.09</v>
      </c>
      <c r="O2961" s="15">
        <f>K2961*N2961</f>
        <v/>
      </c>
      <c r="P2961">
        <f>IF(E2961=0,0.3,IF(D2961=1,IF(C2961&gt;=Params!$B$13-3,IF(C2961&lt;Params!$B$13,Params!$B$20,0.3),0.3),IF(C2961&gt;=Params!$B$15-3,IF(C2961&lt;Params!$B$15,Params!$B$21,0.3),0.3)))</f>
        <v/>
      </c>
    </row>
    <row r="2962" ht="15" customHeight="1" s="1">
      <c r="A2962" s="9" t="n">
        <v>2959</v>
      </c>
      <c r="B2962" s="6" t="inlineStr">
        <is>
          <t>04/05</t>
        </is>
      </c>
      <c r="C2962" s="6" t="n">
        <v>6</v>
      </c>
      <c r="D2962" s="6" t="n">
        <v>1</v>
      </c>
      <c r="E2962" s="10">
        <f>IF(D2962=1, IF(OR(C2962&lt;10, C2962&gt;=15),1,0), IF(OR(C2962&lt;7, C2962&gt;=18),1,0))</f>
        <v/>
      </c>
      <c r="F2962" s="11" t="n">
        <v>0.699</v>
      </c>
      <c r="G2962" s="12">
        <f>0.02*8</f>
        <v/>
      </c>
      <c r="H2962" s="12">
        <f>F2962-G2962</f>
        <v/>
      </c>
      <c r="I2962" s="10">
        <f>IF(E2962=0,"Fora",IF(E2961=0,"Carg xar",IF(H2962&lt;0,IF(M2962&lt;0.9,"Carg FV","Stby"),IF(M2962&gt;P2962,"V2H",IF(M2962&lt;0.9,"Carg xar","Stby")))))</f>
        <v/>
      </c>
      <c r="J2962" s="12">
        <f>IF(OR(I2962="Carg FV",I2962="Carg xar"),MIN(IF(I2962="Carg FV",ABS(H2962),7.4),7.4,MAX(0,(0.9-M2962)*40)*0.95),0)</f>
        <v/>
      </c>
      <c r="K2962" s="12">
        <f>IF(I2962="V2H",MIN(MAX(0,H2962),7.4,MAX(0,(M2962-P2962)*40)*0.95),0)</f>
        <v/>
      </c>
      <c r="L2962" s="12">
        <f>IF(E2962=0,0,MAX(0,H2962-K2962))</f>
        <v/>
      </c>
      <c r="M2962" s="13">
        <f>M2961+J2961/40-IF(I2961="V2H",K2961/(0.95*40),0)-IF(E2962=0,IF(E2961=1,IF(D2962=1,30,40)*0.18/(2*40),0),0)-IF(E2962=1,IF(E2961=0,IF(D2962=1,30,40)*0.18/(2*40),0),0)</f>
        <v/>
      </c>
      <c r="N2962" s="14" t="n">
        <v>0.09</v>
      </c>
      <c r="O2962" s="15">
        <f>K2962*N2962</f>
        <v/>
      </c>
      <c r="P2962">
        <f>IF(E2962=0,0.3,IF(D2962=1,IF(C2962&gt;=Params!$B$13-3,IF(C2962&lt;Params!$B$13,Params!$B$20,0.3),0.3),IF(C2962&gt;=Params!$B$15-3,IF(C2962&lt;Params!$B$15,Params!$B$21,0.3),0.3)))</f>
        <v/>
      </c>
    </row>
    <row r="2963" ht="15" customHeight="1" s="1">
      <c r="A2963" s="9" t="n">
        <v>2960</v>
      </c>
      <c r="B2963" s="6" t="inlineStr">
        <is>
          <t>04/05</t>
        </is>
      </c>
      <c r="C2963" s="6" t="n">
        <v>7</v>
      </c>
      <c r="D2963" s="6" t="n">
        <v>1</v>
      </c>
      <c r="E2963" s="10">
        <f>IF(D2963=1, IF(OR(C2963&lt;10, C2963&gt;=15),1,0), IF(OR(C2963&lt;7, C2963&gt;=18),1,0))</f>
        <v/>
      </c>
      <c r="F2963" s="11" t="n">
        <v>0.8080000000000001</v>
      </c>
      <c r="G2963" s="12">
        <f>0.12*8</f>
        <v/>
      </c>
      <c r="H2963" s="12">
        <f>F2963-G2963</f>
        <v/>
      </c>
      <c r="I2963" s="10">
        <f>IF(E2963=0,"Fora",IF(E2962=0,"Carg xar",IF(H2963&lt;0,IF(M2963&lt;0.9,"Carg FV","Stby"),IF(M2963&gt;P2963,"V2H",IF(M2963&lt;0.9,"Carg xar","Stby")))))</f>
        <v/>
      </c>
      <c r="J2963" s="12">
        <f>IF(OR(I2963="Carg FV",I2963="Carg xar"),MIN(IF(I2963="Carg FV",ABS(H2963),7.4),7.4,MAX(0,(0.9-M2963)*40)*0.95),0)</f>
        <v/>
      </c>
      <c r="K2963" s="12">
        <f>IF(I2963="V2H",MIN(MAX(0,H2963),7.4,MAX(0,(M2963-P2963)*40)*0.95),0)</f>
        <v/>
      </c>
      <c r="L2963" s="12">
        <f>IF(E2963=0,0,MAX(0,H2963-K2963))</f>
        <v/>
      </c>
      <c r="M2963" s="13">
        <f>M2962+J2962/40-IF(I2962="V2H",K2962/(0.95*40),0)-IF(E2963=0,IF(E2962=1,IF(D2963=1,30,40)*0.18/(2*40),0),0)-IF(E2963=1,IF(E2962=0,IF(D2963=1,30,40)*0.18/(2*40),0),0)</f>
        <v/>
      </c>
      <c r="N2963" s="14" t="n">
        <v>0.09</v>
      </c>
      <c r="O2963" s="15">
        <f>K2963*N2963</f>
        <v/>
      </c>
      <c r="P2963">
        <f>IF(E2963=0,0.3,IF(D2963=1,IF(C2963&gt;=Params!$B$13-3,IF(C2963&lt;Params!$B$13,Params!$B$20,0.3),0.3),IF(C2963&gt;=Params!$B$15-3,IF(C2963&lt;Params!$B$15,Params!$B$21,0.3),0.3)))</f>
        <v/>
      </c>
    </row>
    <row r="2964" ht="15" customHeight="1" s="1">
      <c r="A2964" s="9" t="n">
        <v>2961</v>
      </c>
      <c r="B2964" s="6" t="inlineStr">
        <is>
          <t>04/05</t>
        </is>
      </c>
      <c r="C2964" s="6" t="n">
        <v>8</v>
      </c>
      <c r="D2964" s="6" t="n">
        <v>1</v>
      </c>
      <c r="E2964" s="10">
        <f>IF(D2964=1, IF(OR(C2964&lt;10, C2964&gt;=15),1,0), IF(OR(C2964&lt;7, C2964&gt;=18),1,0))</f>
        <v/>
      </c>
      <c r="F2964" s="11" t="n">
        <v>1.642</v>
      </c>
      <c r="G2964" s="12">
        <f>0.28*8</f>
        <v/>
      </c>
      <c r="H2964" s="12">
        <f>F2964-G2964</f>
        <v/>
      </c>
      <c r="I2964" s="10">
        <f>IF(E2964=0,"Fora",IF(E2963=0,"Carg xar",IF(H2964&lt;0,IF(M2964&lt;0.9,"Carg FV","Stby"),IF(M2964&gt;P2964,"V2H",IF(M2964&lt;0.9,"Carg xar","Stby")))))</f>
        <v/>
      </c>
      <c r="J2964" s="12">
        <f>IF(OR(I2964="Carg FV",I2964="Carg xar"),MIN(IF(I2964="Carg FV",ABS(H2964),7.4),7.4,MAX(0,(0.9-M2964)*40)*0.95),0)</f>
        <v/>
      </c>
      <c r="K2964" s="12">
        <f>IF(I2964="V2H",MIN(MAX(0,H2964),7.4,MAX(0,(M2964-P2964)*40)*0.95),0)</f>
        <v/>
      </c>
      <c r="L2964" s="12">
        <f>IF(E2964=0,0,MAX(0,H2964-K2964))</f>
        <v/>
      </c>
      <c r="M2964" s="13">
        <f>M2963+J2963/40-IF(I2963="V2H",K2963/(0.95*40),0)-IF(E2964=0,IF(E2963=1,IF(D2964=1,30,40)*0.18/(2*40),0),0)-IF(E2964=1,IF(E2963=0,IF(D2964=1,30,40)*0.18/(2*40),0),0)</f>
        <v/>
      </c>
      <c r="N2964" s="14" t="n">
        <v>0.09</v>
      </c>
      <c r="O2964" s="15">
        <f>K2964*N2964</f>
        <v/>
      </c>
      <c r="P2964">
        <f>IF(E2964=0,0.3,IF(D2964=1,IF(C2964&gt;=Params!$B$13-3,IF(C2964&lt;Params!$B$13,Params!$B$20,0.3),0.3),IF(C2964&gt;=Params!$B$15-3,IF(C2964&lt;Params!$B$15,Params!$B$21,0.3),0.3)))</f>
        <v/>
      </c>
    </row>
    <row r="2965" ht="15" customHeight="1" s="1">
      <c r="A2965" s="9" t="n">
        <v>2962</v>
      </c>
      <c r="B2965" s="6" t="inlineStr">
        <is>
          <t>04/05</t>
        </is>
      </c>
      <c r="C2965" s="6" t="n">
        <v>9</v>
      </c>
      <c r="D2965" s="6" t="n">
        <v>1</v>
      </c>
      <c r="E2965" s="10">
        <f>IF(D2965=1, IF(OR(C2965&lt;10, C2965&gt;=15),1,0), IF(OR(C2965&lt;7, C2965&gt;=18),1,0))</f>
        <v/>
      </c>
      <c r="F2965" s="11" t="n">
        <v>2.815</v>
      </c>
      <c r="G2965" s="12">
        <f>0.48*8</f>
        <v/>
      </c>
      <c r="H2965" s="12">
        <f>F2965-G2965</f>
        <v/>
      </c>
      <c r="I2965" s="10">
        <f>IF(E2965=0,"Fora",IF(E2964=0,"Carg xar",IF(H2965&lt;0,IF(M2965&lt;0.9,"Carg FV","Stby"),IF(M2965&gt;P2965,"V2H",IF(M2965&lt;0.9,"Carg xar","Stby")))))</f>
        <v/>
      </c>
      <c r="J2965" s="12">
        <f>IF(OR(I2965="Carg FV",I2965="Carg xar"),MIN(IF(I2965="Carg FV",ABS(H2965),7.4),7.4,MAX(0,(0.9-M2965)*40)*0.95),0)</f>
        <v/>
      </c>
      <c r="K2965" s="12">
        <f>IF(I2965="V2H",MIN(MAX(0,H2965),7.4,MAX(0,(M2965-P2965)*40)*0.95),0)</f>
        <v/>
      </c>
      <c r="L2965" s="12">
        <f>IF(E2965=0,0,MAX(0,H2965-K2965))</f>
        <v/>
      </c>
      <c r="M2965" s="13">
        <f>M2964+J2964/40-IF(I2964="V2H",K2964/(0.95*40),0)-IF(E2965=0,IF(E2964=1,IF(D2965=1,30,40)*0.18/(2*40),0),0)-IF(E2965=1,IF(E2964=0,IF(D2965=1,30,40)*0.18/(2*40),0),0)</f>
        <v/>
      </c>
      <c r="N2965" s="14" t="n">
        <v>0.09</v>
      </c>
      <c r="O2965" s="15">
        <f>K2965*N2965</f>
        <v/>
      </c>
      <c r="P2965">
        <f>IF(E2965=0,0.3,IF(D2965=1,IF(C2965&gt;=Params!$B$13-3,IF(C2965&lt;Params!$B$13,Params!$B$20,0.3),0.3),IF(C2965&gt;=Params!$B$15-3,IF(C2965&lt;Params!$B$15,Params!$B$21,0.3),0.3)))</f>
        <v/>
      </c>
    </row>
    <row r="2966" ht="15" customHeight="1" s="1">
      <c r="A2966" s="9" t="n">
        <v>2963</v>
      </c>
      <c r="B2966" s="6" t="inlineStr">
        <is>
          <t>04/05</t>
        </is>
      </c>
      <c r="C2966" s="6" t="n">
        <v>10</v>
      </c>
      <c r="D2966" s="6" t="n">
        <v>1</v>
      </c>
      <c r="E2966" s="10">
        <f>IF(D2966=1, IF(OR(C2966&lt;10, C2966&gt;=15),1,0), IF(OR(C2966&lt;7, C2966&gt;=18),1,0))</f>
        <v/>
      </c>
      <c r="F2966" s="11" t="n">
        <v>2.002</v>
      </c>
      <c r="G2966" s="12">
        <f>0.68*8</f>
        <v/>
      </c>
      <c r="H2966" s="12">
        <f>F2966-G2966</f>
        <v/>
      </c>
      <c r="I2966" s="10">
        <f>IF(E2966=0,"Fora",IF(E2965=0,"Carg xar",IF(H2966&lt;0,IF(M2966&lt;0.9,"Carg FV","Stby"),IF(M2966&gt;P2966,"V2H",IF(M2966&lt;0.9,"Carg xar","Stby")))))</f>
        <v/>
      </c>
      <c r="J2966" s="12">
        <f>IF(OR(I2966="Carg FV",I2966="Carg xar"),MIN(IF(I2966="Carg FV",ABS(H2966),7.4),7.4,MAX(0,(0.9-M2966)*40)*0.95),0)</f>
        <v/>
      </c>
      <c r="K2966" s="12">
        <f>IF(I2966="V2H",MIN(MAX(0,H2966),7.4,MAX(0,(M2966-P2966)*40)*0.95),0)</f>
        <v/>
      </c>
      <c r="L2966" s="12">
        <f>IF(E2966=0,0,MAX(0,H2966-K2966))</f>
        <v/>
      </c>
      <c r="M2966" s="13">
        <f>M2965+J2965/40-IF(I2965="V2H",K2965/(0.95*40),0)-IF(E2966=0,IF(E2965=1,IF(D2966=1,30,40)*0.18/(2*40),0),0)-IF(E2966=1,IF(E2965=0,IF(D2966=1,30,40)*0.18/(2*40),0),0)</f>
        <v/>
      </c>
      <c r="N2966" s="14" t="n">
        <v>0.09</v>
      </c>
      <c r="O2966" s="15">
        <f>K2966*N2966</f>
        <v/>
      </c>
      <c r="P2966">
        <f>IF(E2966=0,0.3,IF(D2966=1,IF(C2966&gt;=Params!$B$13-3,IF(C2966&lt;Params!$B$13,Params!$B$20,0.3),0.3),IF(C2966&gt;=Params!$B$15-3,IF(C2966&lt;Params!$B$15,Params!$B$21,0.3),0.3)))</f>
        <v/>
      </c>
    </row>
    <row r="2967" ht="15" customHeight="1" s="1">
      <c r="A2967" s="9" t="n">
        <v>2964</v>
      </c>
      <c r="B2967" s="6" t="inlineStr">
        <is>
          <t>04/05</t>
        </is>
      </c>
      <c r="C2967" s="6" t="n">
        <v>11</v>
      </c>
      <c r="D2967" s="6" t="n">
        <v>1</v>
      </c>
      <c r="E2967" s="10">
        <f>IF(D2967=1, IF(OR(C2967&lt;10, C2967&gt;=15),1,0), IF(OR(C2967&lt;7, C2967&gt;=18),1,0))</f>
        <v/>
      </c>
      <c r="F2967" s="11" t="n">
        <v>1.716</v>
      </c>
      <c r="G2967" s="12">
        <f>0.82*8</f>
        <v/>
      </c>
      <c r="H2967" s="12">
        <f>F2967-G2967</f>
        <v/>
      </c>
      <c r="I2967" s="10">
        <f>IF(E2967=0,"Fora",IF(E2966=0,"Carg xar",IF(H2967&lt;0,IF(M2967&lt;0.9,"Carg FV","Stby"),IF(M2967&gt;P2967,"V2H",IF(M2967&lt;0.9,"Carg xar","Stby")))))</f>
        <v/>
      </c>
      <c r="J2967" s="12">
        <f>IF(OR(I2967="Carg FV",I2967="Carg xar"),MIN(IF(I2967="Carg FV",ABS(H2967),7.4),7.4,MAX(0,(0.9-M2967)*40)*0.95),0)</f>
        <v/>
      </c>
      <c r="K2967" s="12">
        <f>IF(I2967="V2H",MIN(MAX(0,H2967),7.4,MAX(0,(M2967-P2967)*40)*0.95),0)</f>
        <v/>
      </c>
      <c r="L2967" s="12">
        <f>IF(E2967=0,0,MAX(0,H2967-K2967))</f>
        <v/>
      </c>
      <c r="M2967" s="13">
        <f>M2966+J2966/40-IF(I2966="V2H",K2966/(0.95*40),0)-IF(E2967=0,IF(E2966=1,IF(D2967=1,30,40)*0.18/(2*40),0),0)-IF(E2967=1,IF(E2966=0,IF(D2967=1,30,40)*0.18/(2*40),0),0)</f>
        <v/>
      </c>
      <c r="N2967" s="14" t="n">
        <v>0.09</v>
      </c>
      <c r="O2967" s="15">
        <f>K2967*N2967</f>
        <v/>
      </c>
      <c r="P2967">
        <f>IF(E2967=0,0.3,IF(D2967=1,IF(C2967&gt;=Params!$B$13-3,IF(C2967&lt;Params!$B$13,Params!$B$20,0.3),0.3),IF(C2967&gt;=Params!$B$15-3,IF(C2967&lt;Params!$B$15,Params!$B$21,0.3),0.3)))</f>
        <v/>
      </c>
    </row>
    <row r="2968" ht="15" customHeight="1" s="1">
      <c r="A2968" s="9" t="n">
        <v>2965</v>
      </c>
      <c r="B2968" s="6" t="inlineStr">
        <is>
          <t>04/05</t>
        </is>
      </c>
      <c r="C2968" s="6" t="n">
        <v>12</v>
      </c>
      <c r="D2968" s="6" t="n">
        <v>1</v>
      </c>
      <c r="E2968" s="10">
        <f>IF(D2968=1, IF(OR(C2968&lt;10, C2968&gt;=15),1,0), IF(OR(C2968&lt;7, C2968&gt;=18),1,0))</f>
        <v/>
      </c>
      <c r="F2968" s="11" t="n">
        <v>3.888</v>
      </c>
      <c r="G2968" s="12">
        <f>0.88*8</f>
        <v/>
      </c>
      <c r="H2968" s="12">
        <f>F2968-G2968</f>
        <v/>
      </c>
      <c r="I2968" s="10">
        <f>IF(E2968=0,"Fora",IF(E2967=0,"Carg xar",IF(H2968&lt;0,IF(M2968&lt;0.9,"Carg FV","Stby"),IF(M2968&gt;P2968,"V2H",IF(M2968&lt;0.9,"Carg xar","Stby")))))</f>
        <v/>
      </c>
      <c r="J2968" s="12">
        <f>IF(OR(I2968="Carg FV",I2968="Carg xar"),MIN(IF(I2968="Carg FV",ABS(H2968),7.4),7.4,MAX(0,(0.9-M2968)*40)*0.95),0)</f>
        <v/>
      </c>
      <c r="K2968" s="12">
        <f>IF(I2968="V2H",MIN(MAX(0,H2968),7.4,MAX(0,(M2968-P2968)*40)*0.95),0)</f>
        <v/>
      </c>
      <c r="L2968" s="12">
        <f>IF(E2968=0,0,MAX(0,H2968-K2968))</f>
        <v/>
      </c>
      <c r="M2968" s="13">
        <f>M2967+J2967/40-IF(I2967="V2H",K2967/(0.95*40),0)-IF(E2968=0,IF(E2967=1,IF(D2968=1,30,40)*0.18/(2*40),0),0)-IF(E2968=1,IF(E2967=0,IF(D2968=1,30,40)*0.18/(2*40),0),0)</f>
        <v/>
      </c>
      <c r="N2968" s="14" t="n">
        <v>0.09</v>
      </c>
      <c r="O2968" s="15">
        <f>K2968*N2968</f>
        <v/>
      </c>
      <c r="P2968">
        <f>IF(E2968=0,0.3,IF(D2968=1,IF(C2968&gt;=Params!$B$13-3,IF(C2968&lt;Params!$B$13,Params!$B$20,0.3),0.3),IF(C2968&gt;=Params!$B$15-3,IF(C2968&lt;Params!$B$15,Params!$B$21,0.3),0.3)))</f>
        <v/>
      </c>
    </row>
    <row r="2969" ht="15" customHeight="1" s="1">
      <c r="A2969" s="9" t="n">
        <v>2966</v>
      </c>
      <c r="B2969" s="6" t="inlineStr">
        <is>
          <t>04/05</t>
        </is>
      </c>
      <c r="C2969" s="6" t="n">
        <v>13</v>
      </c>
      <c r="D2969" s="6" t="n">
        <v>1</v>
      </c>
      <c r="E2969" s="10">
        <f>IF(D2969=1, IF(OR(C2969&lt;10, C2969&gt;=15),1,0), IF(OR(C2969&lt;7, C2969&gt;=18),1,0))</f>
        <v/>
      </c>
      <c r="F2969" s="11" t="n">
        <v>3.823</v>
      </c>
      <c r="G2969" s="12">
        <f>0.86*8</f>
        <v/>
      </c>
      <c r="H2969" s="12">
        <f>F2969-G2969</f>
        <v/>
      </c>
      <c r="I2969" s="10">
        <f>IF(E2969=0,"Fora",IF(E2968=0,"Carg xar",IF(H2969&lt;0,IF(M2969&lt;0.9,"Carg FV","Stby"),IF(M2969&gt;P2969,"V2H",IF(M2969&lt;0.9,"Carg xar","Stby")))))</f>
        <v/>
      </c>
      <c r="J2969" s="12">
        <f>IF(OR(I2969="Carg FV",I2969="Carg xar"),MIN(IF(I2969="Carg FV",ABS(H2969),7.4),7.4,MAX(0,(0.9-M2969)*40)*0.95),0)</f>
        <v/>
      </c>
      <c r="K2969" s="12">
        <f>IF(I2969="V2H",MIN(MAX(0,H2969),7.4,MAX(0,(M2969-P2969)*40)*0.95),0)</f>
        <v/>
      </c>
      <c r="L2969" s="12">
        <f>IF(E2969=0,0,MAX(0,H2969-K2969))</f>
        <v/>
      </c>
      <c r="M2969" s="13">
        <f>M2968+J2968/40-IF(I2968="V2H",K2968/(0.95*40),0)-IF(E2969=0,IF(E2968=1,IF(D2969=1,30,40)*0.18/(2*40),0),0)-IF(E2969=1,IF(E2968=0,IF(D2969=1,30,40)*0.18/(2*40),0),0)</f>
        <v/>
      </c>
      <c r="N2969" s="14" t="n">
        <v>0.09</v>
      </c>
      <c r="O2969" s="15">
        <f>K2969*N2969</f>
        <v/>
      </c>
      <c r="P2969">
        <f>IF(E2969=0,0.3,IF(D2969=1,IF(C2969&gt;=Params!$B$13-3,IF(C2969&lt;Params!$B$13,Params!$B$20,0.3),0.3),IF(C2969&gt;=Params!$B$15-3,IF(C2969&lt;Params!$B$15,Params!$B$21,0.3),0.3)))</f>
        <v/>
      </c>
    </row>
    <row r="2970" ht="15" customHeight="1" s="1">
      <c r="A2970" s="9" t="n">
        <v>2967</v>
      </c>
      <c r="B2970" s="6" t="inlineStr">
        <is>
          <t>04/05</t>
        </is>
      </c>
      <c r="C2970" s="6" t="n">
        <v>14</v>
      </c>
      <c r="D2970" s="6" t="n">
        <v>1</v>
      </c>
      <c r="E2970" s="10">
        <f>IF(D2970=1, IF(OR(C2970&lt;10, C2970&gt;=15),1,0), IF(OR(C2970&lt;7, C2970&gt;=18),1,0))</f>
        <v/>
      </c>
      <c r="F2970" s="11" t="n">
        <v>1.34</v>
      </c>
      <c r="G2970" s="12">
        <f>0.75*8</f>
        <v/>
      </c>
      <c r="H2970" s="12">
        <f>F2970-G2970</f>
        <v/>
      </c>
      <c r="I2970" s="10">
        <f>IF(E2970=0,"Fora",IF(E2969=0,"Carg xar",IF(H2970&lt;0,IF(M2970&lt;0.9,"Carg FV","Stby"),IF(M2970&gt;P2970,"V2H",IF(M2970&lt;0.9,"Carg xar","Stby")))))</f>
        <v/>
      </c>
      <c r="J2970" s="12">
        <f>IF(OR(I2970="Carg FV",I2970="Carg xar"),MIN(IF(I2970="Carg FV",ABS(H2970),7.4),7.4,MAX(0,(0.9-M2970)*40)*0.95),0)</f>
        <v/>
      </c>
      <c r="K2970" s="12">
        <f>IF(I2970="V2H",MIN(MAX(0,H2970),7.4,MAX(0,(M2970-P2970)*40)*0.95),0)</f>
        <v/>
      </c>
      <c r="L2970" s="12">
        <f>IF(E2970=0,0,MAX(0,H2970-K2970))</f>
        <v/>
      </c>
      <c r="M2970" s="13">
        <f>M2969+J2969/40-IF(I2969="V2H",K2969/(0.95*40),0)-IF(E2970=0,IF(E2969=1,IF(D2970=1,30,40)*0.18/(2*40),0),0)-IF(E2970=1,IF(E2969=0,IF(D2970=1,30,40)*0.18/(2*40),0),0)</f>
        <v/>
      </c>
      <c r="N2970" s="14" t="n">
        <v>0.09</v>
      </c>
      <c r="O2970" s="15">
        <f>K2970*N2970</f>
        <v/>
      </c>
      <c r="P2970">
        <f>IF(E2970=0,0.3,IF(D2970=1,IF(C2970&gt;=Params!$B$13-3,IF(C2970&lt;Params!$B$13,Params!$B$20,0.3),0.3),IF(C2970&gt;=Params!$B$15-3,IF(C2970&lt;Params!$B$15,Params!$B$21,0.3),0.3)))</f>
        <v/>
      </c>
    </row>
    <row r="2971" ht="15" customHeight="1" s="1">
      <c r="A2971" s="9" t="n">
        <v>2968</v>
      </c>
      <c r="B2971" s="6" t="inlineStr">
        <is>
          <t>04/05</t>
        </is>
      </c>
      <c r="C2971" s="6" t="n">
        <v>15</v>
      </c>
      <c r="D2971" s="6" t="n">
        <v>1</v>
      </c>
      <c r="E2971" s="10">
        <f>IF(D2971=1, IF(OR(C2971&lt;10, C2971&gt;=15),1,0), IF(OR(C2971&lt;7, C2971&gt;=18),1,0))</f>
        <v/>
      </c>
      <c r="F2971" s="11" t="n">
        <v>0.67</v>
      </c>
      <c r="G2971" s="12">
        <f>0.6*8</f>
        <v/>
      </c>
      <c r="H2971" s="12">
        <f>F2971-G2971</f>
        <v/>
      </c>
      <c r="I2971" s="10">
        <f>IF(E2971=0,"Fora",IF(E2970=0,"Carg xar",IF(H2971&lt;0,IF(M2971&lt;0.9,"Carg FV","Stby"),IF(M2971&gt;P2971,"V2H",IF(M2971&lt;0.9,"Carg xar","Stby")))))</f>
        <v/>
      </c>
      <c r="J2971" s="12">
        <f>IF(OR(I2971="Carg FV",I2971="Carg xar"),MIN(IF(I2971="Carg FV",ABS(H2971),7.4),7.4,MAX(0,(0.9-M2971)*40)*0.95),0)</f>
        <v/>
      </c>
      <c r="K2971" s="12">
        <f>IF(I2971="V2H",MIN(MAX(0,H2971),7.4,MAX(0,(M2971-P2971)*40)*0.95),0)</f>
        <v/>
      </c>
      <c r="L2971" s="12">
        <f>IF(E2971=0,0,MAX(0,H2971-K2971))</f>
        <v/>
      </c>
      <c r="M2971" s="13">
        <f>M2970+J2970/40-IF(I2970="V2H",K2970/(0.95*40),0)-IF(E2971=0,IF(E2970=1,IF(D2971=1,30,40)*0.18/(2*40),0),0)-IF(E2971=1,IF(E2970=0,IF(D2971=1,30,40)*0.18/(2*40),0),0)</f>
        <v/>
      </c>
      <c r="N2971" s="14" t="n">
        <v>0.09</v>
      </c>
      <c r="O2971" s="15">
        <f>K2971*N2971</f>
        <v/>
      </c>
      <c r="P2971">
        <f>IF(E2971=0,0.3,IF(D2971=1,IF(C2971&gt;=Params!$B$13-3,IF(C2971&lt;Params!$B$13,Params!$B$20,0.3),0.3),IF(C2971&gt;=Params!$B$15-3,IF(C2971&lt;Params!$B$15,Params!$B$21,0.3),0.3)))</f>
        <v/>
      </c>
    </row>
    <row r="2972" ht="15" customHeight="1" s="1">
      <c r="A2972" s="9" t="n">
        <v>2969</v>
      </c>
      <c r="B2972" s="6" t="inlineStr">
        <is>
          <t>04/05</t>
        </is>
      </c>
      <c r="C2972" s="6" t="n">
        <v>16</v>
      </c>
      <c r="D2972" s="6" t="n">
        <v>1</v>
      </c>
      <c r="E2972" s="10">
        <f>IF(D2972=1, IF(OR(C2972&lt;10, C2972&gt;=15),1,0), IF(OR(C2972&lt;7, C2972&gt;=18),1,0))</f>
        <v/>
      </c>
      <c r="F2972" s="11" t="n">
        <v>0.585</v>
      </c>
      <c r="G2972" s="12">
        <f>0.42*8</f>
        <v/>
      </c>
      <c r="H2972" s="12">
        <f>F2972-G2972</f>
        <v/>
      </c>
      <c r="I2972" s="10">
        <f>IF(E2972=0,"Fora",IF(E2971=0,"Carg xar",IF(H2972&lt;0,IF(M2972&lt;0.9,"Carg FV","Stby"),IF(M2972&gt;P2972,"V2H",IF(M2972&lt;0.9,"Carg xar","Stby")))))</f>
        <v/>
      </c>
      <c r="J2972" s="12">
        <f>IF(OR(I2972="Carg FV",I2972="Carg xar"),MIN(IF(I2972="Carg FV",ABS(H2972),7.4),7.4,MAX(0,(0.9-M2972)*40)*0.95),0)</f>
        <v/>
      </c>
      <c r="K2972" s="12">
        <f>IF(I2972="V2H",MIN(MAX(0,H2972),7.4,MAX(0,(M2972-P2972)*40)*0.95),0)</f>
        <v/>
      </c>
      <c r="L2972" s="12">
        <f>IF(E2972=0,0,MAX(0,H2972-K2972))</f>
        <v/>
      </c>
      <c r="M2972" s="13">
        <f>M2971+J2971/40-IF(I2971="V2H",K2971/(0.95*40),0)-IF(E2972=0,IF(E2971=1,IF(D2972=1,30,40)*0.18/(2*40),0),0)-IF(E2972=1,IF(E2971=0,IF(D2972=1,30,40)*0.18/(2*40),0),0)</f>
        <v/>
      </c>
      <c r="N2972" s="14" t="n">
        <v>0.09</v>
      </c>
      <c r="O2972" s="15">
        <f>K2972*N2972</f>
        <v/>
      </c>
      <c r="P2972">
        <f>IF(E2972=0,0.3,IF(D2972=1,IF(C2972&gt;=Params!$B$13-3,IF(C2972&lt;Params!$B$13,Params!$B$20,0.3),0.3),IF(C2972&gt;=Params!$B$15-3,IF(C2972&lt;Params!$B$15,Params!$B$21,0.3),0.3)))</f>
        <v/>
      </c>
    </row>
    <row r="2973" ht="15" customHeight="1" s="1">
      <c r="A2973" s="9" t="n">
        <v>2970</v>
      </c>
      <c r="B2973" s="6" t="inlineStr">
        <is>
          <t>04/05</t>
        </is>
      </c>
      <c r="C2973" s="6" t="n">
        <v>17</v>
      </c>
      <c r="D2973" s="6" t="n">
        <v>1</v>
      </c>
      <c r="E2973" s="10">
        <f>IF(D2973=1, IF(OR(C2973&lt;10, C2973&gt;=15),1,0), IF(OR(C2973&lt;7, C2973&gt;=18),1,0))</f>
        <v/>
      </c>
      <c r="F2973" s="11" t="n">
        <v>0.696</v>
      </c>
      <c r="G2973" s="12">
        <f>0.22*8</f>
        <v/>
      </c>
      <c r="H2973" s="12">
        <f>F2973-G2973</f>
        <v/>
      </c>
      <c r="I2973" s="10">
        <f>IF(E2973=0,"Fora",IF(E2972=0,"Carg xar",IF(H2973&lt;0,IF(M2973&lt;0.9,"Carg FV","Stby"),IF(M2973&gt;P2973,"V2H",IF(M2973&lt;0.9,"Carg xar","Stby")))))</f>
        <v/>
      </c>
      <c r="J2973" s="12">
        <f>IF(OR(I2973="Carg FV",I2973="Carg xar"),MIN(IF(I2973="Carg FV",ABS(H2973),7.4),7.4,MAX(0,(0.9-M2973)*40)*0.95),0)</f>
        <v/>
      </c>
      <c r="K2973" s="12">
        <f>IF(I2973="V2H",MIN(MAX(0,H2973),7.4,MAX(0,(M2973-P2973)*40)*0.95),0)</f>
        <v/>
      </c>
      <c r="L2973" s="12">
        <f>IF(E2973=0,0,MAX(0,H2973-K2973))</f>
        <v/>
      </c>
      <c r="M2973" s="13">
        <f>M2972+J2972/40-IF(I2972="V2H",K2972/(0.95*40),0)-IF(E2973=0,IF(E2972=1,IF(D2973=1,30,40)*0.18/(2*40),0),0)-IF(E2973=1,IF(E2972=0,IF(D2973=1,30,40)*0.18/(2*40),0),0)</f>
        <v/>
      </c>
      <c r="N2973" s="14" t="n">
        <v>0.09</v>
      </c>
      <c r="O2973" s="15">
        <f>K2973*N2973</f>
        <v/>
      </c>
      <c r="P2973">
        <f>IF(E2973=0,0.3,IF(D2973=1,IF(C2973&gt;=Params!$B$13-3,IF(C2973&lt;Params!$B$13,Params!$B$20,0.3),0.3),IF(C2973&gt;=Params!$B$15-3,IF(C2973&lt;Params!$B$15,Params!$B$21,0.3),0.3)))</f>
        <v/>
      </c>
    </row>
    <row r="2974" ht="15" customHeight="1" s="1">
      <c r="A2974" s="9" t="n">
        <v>2971</v>
      </c>
      <c r="B2974" s="6" t="inlineStr">
        <is>
          <t>04/05</t>
        </is>
      </c>
      <c r="C2974" s="6" t="n">
        <v>18</v>
      </c>
      <c r="D2974" s="6" t="n">
        <v>1</v>
      </c>
      <c r="E2974" s="10">
        <f>IF(D2974=1, IF(OR(C2974&lt;10, C2974&gt;=15),1,0), IF(OR(C2974&lt;7, C2974&gt;=18),1,0))</f>
        <v/>
      </c>
      <c r="F2974" s="11" t="n">
        <v>1.578</v>
      </c>
      <c r="G2974" s="12">
        <f>0.08*8</f>
        <v/>
      </c>
      <c r="H2974" s="12">
        <f>F2974-G2974</f>
        <v/>
      </c>
      <c r="I2974" s="10">
        <f>IF(E2974=0,"Fora",IF(E2973=0,"Carg xar",IF(H2974&lt;0,IF(M2974&lt;0.9,"Carg FV","Stby"),IF(M2974&gt;P2974,"V2H",IF(M2974&lt;0.9,"Carg xar","Stby")))))</f>
        <v/>
      </c>
      <c r="J2974" s="12">
        <f>IF(OR(I2974="Carg FV",I2974="Carg xar"),MIN(IF(I2974="Carg FV",ABS(H2974),7.4),7.4,MAX(0,(0.9-M2974)*40)*0.95),0)</f>
        <v/>
      </c>
      <c r="K2974" s="12">
        <f>IF(I2974="V2H",MIN(MAX(0,H2974),7.4,MAX(0,(M2974-P2974)*40)*0.95),0)</f>
        <v/>
      </c>
      <c r="L2974" s="12">
        <f>IF(E2974=0,0,MAX(0,H2974-K2974))</f>
        <v/>
      </c>
      <c r="M2974" s="13">
        <f>M2973+J2973/40-IF(I2973="V2H",K2973/(0.95*40),0)-IF(E2974=0,IF(E2973=1,IF(D2974=1,30,40)*0.18/(2*40),0),0)-IF(E2974=1,IF(E2973=0,IF(D2974=1,30,40)*0.18/(2*40),0),0)</f>
        <v/>
      </c>
      <c r="N2974" s="14" t="n">
        <v>0.09</v>
      </c>
      <c r="O2974" s="15">
        <f>K2974*N2974</f>
        <v/>
      </c>
      <c r="P2974">
        <f>IF(E2974=0,0.3,IF(D2974=1,IF(C2974&gt;=Params!$B$13-3,IF(C2974&lt;Params!$B$13,Params!$B$20,0.3),0.3),IF(C2974&gt;=Params!$B$15-3,IF(C2974&lt;Params!$B$15,Params!$B$21,0.3),0.3)))</f>
        <v/>
      </c>
    </row>
    <row r="2975" ht="15" customHeight="1" s="1">
      <c r="A2975" s="9" t="n">
        <v>2972</v>
      </c>
      <c r="B2975" s="6" t="inlineStr">
        <is>
          <t>04/05</t>
        </is>
      </c>
      <c r="C2975" s="6" t="n">
        <v>19</v>
      </c>
      <c r="D2975" s="6" t="n">
        <v>1</v>
      </c>
      <c r="E2975" s="10">
        <f>IF(D2975=1, IF(OR(C2975&lt;10, C2975&gt;=15),1,0), IF(OR(C2975&lt;7, C2975&gt;=18),1,0))</f>
        <v/>
      </c>
      <c r="F2975" s="11" t="n">
        <v>0.6820000000000001</v>
      </c>
      <c r="G2975" s="12">
        <f>0*8</f>
        <v/>
      </c>
      <c r="H2975" s="12">
        <f>F2975-G2975</f>
        <v/>
      </c>
      <c r="I2975" s="10">
        <f>IF(E2975=0,"Fora",IF(E2974=0,"Carg xar",IF(H2975&lt;0,IF(M2975&lt;0.9,"Carg FV","Stby"),IF(M2975&gt;P2975,"V2H",IF(M2975&lt;0.9,"Carg xar","Stby")))))</f>
        <v/>
      </c>
      <c r="J2975" s="12">
        <f>IF(OR(I2975="Carg FV",I2975="Carg xar"),MIN(IF(I2975="Carg FV",ABS(H2975),7.4),7.4,MAX(0,(0.9-M2975)*40)*0.95),0)</f>
        <v/>
      </c>
      <c r="K2975" s="12">
        <f>IF(I2975="V2H",MIN(MAX(0,H2975),7.4,MAX(0,(M2975-P2975)*40)*0.95),0)</f>
        <v/>
      </c>
      <c r="L2975" s="12">
        <f>IF(E2975=0,0,MAX(0,H2975-K2975))</f>
        <v/>
      </c>
      <c r="M2975" s="13">
        <f>M2974+J2974/40-IF(I2974="V2H",K2974/(0.95*40),0)-IF(E2975=0,IF(E2974=1,IF(D2975=1,30,40)*0.18/(2*40),0),0)-IF(E2975=1,IF(E2974=0,IF(D2975=1,30,40)*0.18/(2*40),0),0)</f>
        <v/>
      </c>
      <c r="N2975" s="14" t="n">
        <v>0.09</v>
      </c>
      <c r="O2975" s="15">
        <f>K2975*N2975</f>
        <v/>
      </c>
      <c r="P2975">
        <f>IF(E2975=0,0.3,IF(D2975=1,IF(C2975&gt;=Params!$B$13-3,IF(C2975&lt;Params!$B$13,Params!$B$20,0.3),0.3),IF(C2975&gt;=Params!$B$15-3,IF(C2975&lt;Params!$B$15,Params!$B$21,0.3),0.3)))</f>
        <v/>
      </c>
    </row>
    <row r="2976" ht="15" customHeight="1" s="1">
      <c r="A2976" s="9" t="n">
        <v>2973</v>
      </c>
      <c r="B2976" s="6" t="inlineStr">
        <is>
          <t>04/05</t>
        </is>
      </c>
      <c r="C2976" s="6" t="n">
        <v>20</v>
      </c>
      <c r="D2976" s="6" t="n">
        <v>1</v>
      </c>
      <c r="E2976" s="10">
        <f>IF(D2976=1, IF(OR(C2976&lt;10, C2976&gt;=15),1,0), IF(OR(C2976&lt;7, C2976&gt;=18),1,0))</f>
        <v/>
      </c>
      <c r="F2976" s="11" t="n">
        <v>0.792</v>
      </c>
      <c r="G2976" s="12">
        <f>0*8</f>
        <v/>
      </c>
      <c r="H2976" s="12">
        <f>F2976-G2976</f>
        <v/>
      </c>
      <c r="I2976" s="10">
        <f>IF(E2976=0,"Fora",IF(E2975=0,"Carg xar",IF(H2976&lt;0,IF(M2976&lt;0.9,"Carg FV","Stby"),IF(M2976&gt;P2976,"V2H",IF(M2976&lt;0.9,"Carg xar","Stby")))))</f>
        <v/>
      </c>
      <c r="J2976" s="12">
        <f>IF(OR(I2976="Carg FV",I2976="Carg xar"),MIN(IF(I2976="Carg FV",ABS(H2976),7.4),7.4,MAX(0,(0.9-M2976)*40)*0.95),0)</f>
        <v/>
      </c>
      <c r="K2976" s="12">
        <f>IF(I2976="V2H",MIN(MAX(0,H2976),7.4,MAX(0,(M2976-P2976)*40)*0.95),0)</f>
        <v/>
      </c>
      <c r="L2976" s="12">
        <f>IF(E2976=0,0,MAX(0,H2976-K2976))</f>
        <v/>
      </c>
      <c r="M2976" s="13">
        <f>M2975+J2975/40-IF(I2975="V2H",K2975/(0.95*40),0)-IF(E2976=0,IF(E2975=1,IF(D2976=1,30,40)*0.18/(2*40),0),0)-IF(E2976=1,IF(E2975=0,IF(D2976=1,30,40)*0.18/(2*40),0),0)</f>
        <v/>
      </c>
      <c r="N2976" s="14" t="n">
        <v>0.09</v>
      </c>
      <c r="O2976" s="15">
        <f>K2976*N2976</f>
        <v/>
      </c>
      <c r="P2976">
        <f>IF(E2976=0,0.3,IF(D2976=1,IF(C2976&gt;=Params!$B$13-3,IF(C2976&lt;Params!$B$13,Params!$B$20,0.3),0.3),IF(C2976&gt;=Params!$B$15-3,IF(C2976&lt;Params!$B$15,Params!$B$21,0.3),0.3)))</f>
        <v/>
      </c>
    </row>
    <row r="2977" ht="15" customHeight="1" s="1">
      <c r="A2977" s="9" t="n">
        <v>2974</v>
      </c>
      <c r="B2977" s="6" t="inlineStr">
        <is>
          <t>04/05</t>
        </is>
      </c>
      <c r="C2977" s="6" t="n">
        <v>21</v>
      </c>
      <c r="D2977" s="6" t="n">
        <v>1</v>
      </c>
      <c r="E2977" s="10">
        <f>IF(D2977=1, IF(OR(C2977&lt;10, C2977&gt;=15),1,0), IF(OR(C2977&lt;7, C2977&gt;=18),1,0))</f>
        <v/>
      </c>
      <c r="F2977" s="11" t="n">
        <v>1.713</v>
      </c>
      <c r="G2977" s="12">
        <f>0*8</f>
        <v/>
      </c>
      <c r="H2977" s="12">
        <f>F2977-G2977</f>
        <v/>
      </c>
      <c r="I2977" s="10">
        <f>IF(E2977=0,"Fora",IF(E2976=0,"Carg xar",IF(H2977&lt;0,IF(M2977&lt;0.9,"Carg FV","Stby"),IF(M2977&gt;P2977,"V2H",IF(M2977&lt;0.9,"Carg xar","Stby")))))</f>
        <v/>
      </c>
      <c r="J2977" s="12">
        <f>IF(OR(I2977="Carg FV",I2977="Carg xar"),MIN(IF(I2977="Carg FV",ABS(H2977),7.4),7.4,MAX(0,(0.9-M2977)*40)*0.95),0)</f>
        <v/>
      </c>
      <c r="K2977" s="12">
        <f>IF(I2977="V2H",MIN(MAX(0,H2977),7.4,MAX(0,(M2977-P2977)*40)*0.95),0)</f>
        <v/>
      </c>
      <c r="L2977" s="12">
        <f>IF(E2977=0,0,MAX(0,H2977-K2977))</f>
        <v/>
      </c>
      <c r="M2977" s="13">
        <f>M2976+J2976/40-IF(I2976="V2H",K2976/(0.95*40),0)-IF(E2977=0,IF(E2976=1,IF(D2977=1,30,40)*0.18/(2*40),0),0)-IF(E2977=1,IF(E2976=0,IF(D2977=1,30,40)*0.18/(2*40),0),0)</f>
        <v/>
      </c>
      <c r="N2977" s="14" t="n">
        <v>0.09</v>
      </c>
      <c r="O2977" s="15">
        <f>K2977*N2977</f>
        <v/>
      </c>
      <c r="P2977">
        <f>IF(E2977=0,0.3,IF(D2977=1,IF(C2977&gt;=Params!$B$13-3,IF(C2977&lt;Params!$B$13,Params!$B$20,0.3),0.3),IF(C2977&gt;=Params!$B$15-3,IF(C2977&lt;Params!$B$15,Params!$B$21,0.3),0.3)))</f>
        <v/>
      </c>
    </row>
    <row r="2978" ht="15" customHeight="1" s="1">
      <c r="A2978" s="9" t="n">
        <v>2975</v>
      </c>
      <c r="B2978" s="6" t="inlineStr">
        <is>
          <t>04/05</t>
        </is>
      </c>
      <c r="C2978" s="6" t="n">
        <v>22</v>
      </c>
      <c r="D2978" s="6" t="n">
        <v>1</v>
      </c>
      <c r="E2978" s="10">
        <f>IF(D2978=1, IF(OR(C2978&lt;10, C2978&gt;=15),1,0), IF(OR(C2978&lt;7, C2978&gt;=18),1,0))</f>
        <v/>
      </c>
      <c r="F2978" s="11" t="n">
        <v>0.899</v>
      </c>
      <c r="G2978" s="12">
        <f>0*8</f>
        <v/>
      </c>
      <c r="H2978" s="12">
        <f>F2978-G2978</f>
        <v/>
      </c>
      <c r="I2978" s="10">
        <f>IF(E2978=0,"Fora",IF(E2977=0,"Carg xar",IF(H2978&lt;0,IF(M2978&lt;0.9,"Carg FV","Stby"),IF(M2978&gt;P2978,"V2H",IF(M2978&lt;0.9,"Carg xar","Stby")))))</f>
        <v/>
      </c>
      <c r="J2978" s="12">
        <f>IF(OR(I2978="Carg FV",I2978="Carg xar"),MIN(IF(I2978="Carg FV",ABS(H2978),7.4),7.4,MAX(0,(0.9-M2978)*40)*0.95),0)</f>
        <v/>
      </c>
      <c r="K2978" s="12">
        <f>IF(I2978="V2H",MIN(MAX(0,H2978),7.4,MAX(0,(M2978-P2978)*40)*0.95),0)</f>
        <v/>
      </c>
      <c r="L2978" s="12">
        <f>IF(E2978=0,0,MAX(0,H2978-K2978))</f>
        <v/>
      </c>
      <c r="M2978" s="13">
        <f>M2977+J2977/40-IF(I2977="V2H",K2977/(0.95*40),0)-IF(E2978=0,IF(E2977=1,IF(D2978=1,30,40)*0.18/(2*40),0),0)-IF(E2978=1,IF(E2977=0,IF(D2978=1,30,40)*0.18/(2*40),0),0)</f>
        <v/>
      </c>
      <c r="N2978" s="14" t="n">
        <v>0.09</v>
      </c>
      <c r="O2978" s="15">
        <f>K2978*N2978</f>
        <v/>
      </c>
      <c r="P2978">
        <f>IF(E2978=0,0.3,IF(D2978=1,IF(C2978&gt;=Params!$B$13-3,IF(C2978&lt;Params!$B$13,Params!$B$20,0.3),0.3),IF(C2978&gt;=Params!$B$15-3,IF(C2978&lt;Params!$B$15,Params!$B$21,0.3),0.3)))</f>
        <v/>
      </c>
    </row>
    <row r="2979" ht="15" customHeight="1" s="1">
      <c r="A2979" s="9" t="n">
        <v>2976</v>
      </c>
      <c r="B2979" s="6" t="inlineStr">
        <is>
          <t>04/05</t>
        </is>
      </c>
      <c r="C2979" s="6" t="n">
        <v>23</v>
      </c>
      <c r="D2979" s="6" t="n">
        <v>1</v>
      </c>
      <c r="E2979" s="10">
        <f>IF(D2979=1, IF(OR(C2979&lt;10, C2979&gt;=15),1,0), IF(OR(C2979&lt;7, C2979&gt;=18),1,0))</f>
        <v/>
      </c>
      <c r="F2979" s="11" t="n">
        <v>0.872</v>
      </c>
      <c r="G2979" s="12">
        <f>0*8</f>
        <v/>
      </c>
      <c r="H2979" s="12">
        <f>F2979-G2979</f>
        <v/>
      </c>
      <c r="I2979" s="10">
        <f>IF(E2979=0,"Fora",IF(E2978=0,"Carg xar",IF(H2979&lt;0,IF(M2979&lt;0.9,"Carg FV","Stby"),IF(M2979&gt;P2979,"V2H",IF(M2979&lt;0.9,"Carg xar","Stby")))))</f>
        <v/>
      </c>
      <c r="J2979" s="12">
        <f>IF(OR(I2979="Carg FV",I2979="Carg xar"),MIN(IF(I2979="Carg FV",ABS(H2979),7.4),7.4,MAX(0,(0.9-M2979)*40)*0.95),0)</f>
        <v/>
      </c>
      <c r="K2979" s="12">
        <f>IF(I2979="V2H",MIN(MAX(0,H2979),7.4,MAX(0,(M2979-P2979)*40)*0.95),0)</f>
        <v/>
      </c>
      <c r="L2979" s="12">
        <f>IF(E2979=0,0,MAX(0,H2979-K2979))</f>
        <v/>
      </c>
      <c r="M2979" s="13">
        <f>M2978+J2978/40-IF(I2978="V2H",K2978/(0.95*40),0)-IF(E2979=0,IF(E2978=1,IF(D2979=1,30,40)*0.18/(2*40),0),0)-IF(E2979=1,IF(E2978=0,IF(D2979=1,30,40)*0.18/(2*40),0),0)</f>
        <v/>
      </c>
      <c r="N2979" s="14" t="n">
        <v>0.09</v>
      </c>
      <c r="O2979" s="15">
        <f>K2979*N2979</f>
        <v/>
      </c>
      <c r="P2979">
        <f>IF(E2979=0,0.3,IF(D2979=1,IF(C2979&gt;=Params!$B$13-3,IF(C2979&lt;Params!$B$13,Params!$B$20,0.3),0.3),IF(C2979&gt;=Params!$B$15-3,IF(C2979&lt;Params!$B$15,Params!$B$21,0.3),0.3)))</f>
        <v/>
      </c>
    </row>
    <row r="2980" ht="15" customHeight="1" s="1">
      <c r="A2980" s="9" t="n">
        <v>2977</v>
      </c>
      <c r="B2980" s="6" t="inlineStr">
        <is>
          <t>05/05</t>
        </is>
      </c>
      <c r="C2980" s="6" t="n">
        <v>0</v>
      </c>
      <c r="D2980" s="6" t="n">
        <v>0</v>
      </c>
      <c r="E2980" s="10">
        <f>IF(D2980=1, IF(OR(C2980&lt;10, C2980&gt;=15),1,0), IF(OR(C2980&lt;7, C2980&gt;=18),1,0))</f>
        <v/>
      </c>
      <c r="F2980" s="11" t="n">
        <v>0.796</v>
      </c>
      <c r="G2980" s="12">
        <f>0*8</f>
        <v/>
      </c>
      <c r="H2980" s="12">
        <f>F2980-G2980</f>
        <v/>
      </c>
      <c r="I2980" s="10">
        <f>IF(E2980=0,"Fora",IF(E2979=0,"Carg xar",IF(H2980&lt;0,IF(M2980&lt;0.9,"Carg FV","Stby"),IF(M2980&gt;P2980,"V2H",IF(M2980&lt;0.9,"Carg xar","Stby")))))</f>
        <v/>
      </c>
      <c r="J2980" s="12">
        <f>IF(OR(I2980="Carg FV",I2980="Carg xar"),MIN(IF(I2980="Carg FV",ABS(H2980),7.4),7.4,MAX(0,(0.9-M2980)*40)*0.95),0)</f>
        <v/>
      </c>
      <c r="K2980" s="12">
        <f>IF(I2980="V2H",MIN(MAX(0,H2980),7.4,MAX(0,(M2980-P2980)*40)*0.95),0)</f>
        <v/>
      </c>
      <c r="L2980" s="12">
        <f>IF(E2980=0,0,MAX(0,H2980-K2980))</f>
        <v/>
      </c>
      <c r="M2980" s="13">
        <f>M2979+J2979/40-IF(I2979="V2H",K2979/(0.95*40),0)-IF(E2980=0,IF(E2979=1,IF(D2980=1,30,40)*0.18/(2*40),0),0)-IF(E2980=1,IF(E2979=0,IF(D2980=1,30,40)*0.18/(2*40),0),0)</f>
        <v/>
      </c>
      <c r="N2980" s="14" t="n">
        <v>0.09</v>
      </c>
      <c r="O2980" s="15">
        <f>K2980*N2980</f>
        <v/>
      </c>
      <c r="P2980">
        <f>IF(E2980=0,0.3,IF(D2980=1,IF(C2980&gt;=Params!$B$13-3,IF(C2980&lt;Params!$B$13,Params!$B$20,0.3),0.3),IF(C2980&gt;=Params!$B$15-3,IF(C2980&lt;Params!$B$15,Params!$B$21,0.3),0.3)))</f>
        <v/>
      </c>
    </row>
    <row r="2981" ht="15" customHeight="1" s="1">
      <c r="A2981" s="9" t="n">
        <v>2978</v>
      </c>
      <c r="B2981" s="6" t="inlineStr">
        <is>
          <t>05/05</t>
        </is>
      </c>
      <c r="C2981" s="6" t="n">
        <v>1</v>
      </c>
      <c r="D2981" s="6" t="n">
        <v>0</v>
      </c>
      <c r="E2981" s="10">
        <f>IF(D2981=1, IF(OR(C2981&lt;10, C2981&gt;=15),1,0), IF(OR(C2981&lt;7, C2981&gt;=18),1,0))</f>
        <v/>
      </c>
      <c r="F2981" s="11" t="n">
        <v>0.993</v>
      </c>
      <c r="G2981" s="12">
        <f>0*8</f>
        <v/>
      </c>
      <c r="H2981" s="12">
        <f>F2981-G2981</f>
        <v/>
      </c>
      <c r="I2981" s="10">
        <f>IF(E2981=0,"Fora",IF(E2980=0,"Carg xar",IF(H2981&lt;0,IF(M2981&lt;0.9,"Carg FV","Stby"),IF(M2981&gt;P2981,"V2H",IF(M2981&lt;0.9,"Carg xar","Stby")))))</f>
        <v/>
      </c>
      <c r="J2981" s="12">
        <f>IF(OR(I2981="Carg FV",I2981="Carg xar"),MIN(IF(I2981="Carg FV",ABS(H2981),7.4),7.4,MAX(0,(0.9-M2981)*40)*0.95),0)</f>
        <v/>
      </c>
      <c r="K2981" s="12">
        <f>IF(I2981="V2H",MIN(MAX(0,H2981),7.4,MAX(0,(M2981-P2981)*40)*0.95),0)</f>
        <v/>
      </c>
      <c r="L2981" s="12">
        <f>IF(E2981=0,0,MAX(0,H2981-K2981))</f>
        <v/>
      </c>
      <c r="M2981" s="13">
        <f>M2980+J2980/40-IF(I2980="V2H",K2980/(0.95*40),0)-IF(E2981=0,IF(E2980=1,IF(D2981=1,30,40)*0.18/(2*40),0),0)-IF(E2981=1,IF(E2980=0,IF(D2981=1,30,40)*0.18/(2*40),0),0)</f>
        <v/>
      </c>
      <c r="N2981" s="14" t="n">
        <v>0.09</v>
      </c>
      <c r="O2981" s="15">
        <f>K2981*N2981</f>
        <v/>
      </c>
      <c r="P2981">
        <f>IF(E2981=0,0.3,IF(D2981=1,IF(C2981&gt;=Params!$B$13-3,IF(C2981&lt;Params!$B$13,Params!$B$20,0.3),0.3),IF(C2981&gt;=Params!$B$15-3,IF(C2981&lt;Params!$B$15,Params!$B$21,0.3),0.3)))</f>
        <v/>
      </c>
    </row>
    <row r="2982" ht="15" customHeight="1" s="1">
      <c r="A2982" s="9" t="n">
        <v>2979</v>
      </c>
      <c r="B2982" s="6" t="inlineStr">
        <is>
          <t>05/05</t>
        </is>
      </c>
      <c r="C2982" s="6" t="n">
        <v>2</v>
      </c>
      <c r="D2982" s="6" t="n">
        <v>0</v>
      </c>
      <c r="E2982" s="10">
        <f>IF(D2982=1, IF(OR(C2982&lt;10, C2982&gt;=15),1,0), IF(OR(C2982&lt;7, C2982&gt;=18),1,0))</f>
        <v/>
      </c>
      <c r="F2982" s="11" t="n">
        <v>0.732</v>
      </c>
      <c r="G2982" s="12">
        <f>0*8</f>
        <v/>
      </c>
      <c r="H2982" s="12">
        <f>F2982-G2982</f>
        <v/>
      </c>
      <c r="I2982" s="10">
        <f>IF(E2982=0,"Fora",IF(E2981=0,"Carg xar",IF(H2982&lt;0,IF(M2982&lt;0.9,"Carg FV","Stby"),IF(M2982&gt;P2982,"V2H",IF(M2982&lt;0.9,"Carg xar","Stby")))))</f>
        <v/>
      </c>
      <c r="J2982" s="12">
        <f>IF(OR(I2982="Carg FV",I2982="Carg xar"),MIN(IF(I2982="Carg FV",ABS(H2982),7.4),7.4,MAX(0,(0.9-M2982)*40)*0.95),0)</f>
        <v/>
      </c>
      <c r="K2982" s="12">
        <f>IF(I2982="V2H",MIN(MAX(0,H2982),7.4,MAX(0,(M2982-P2982)*40)*0.95),0)</f>
        <v/>
      </c>
      <c r="L2982" s="12">
        <f>IF(E2982=0,0,MAX(0,H2982-K2982))</f>
        <v/>
      </c>
      <c r="M2982" s="13">
        <f>M2981+J2981/40-IF(I2981="V2H",K2981/(0.95*40),0)-IF(E2982=0,IF(E2981=1,IF(D2982=1,30,40)*0.18/(2*40),0),0)-IF(E2982=1,IF(E2981=0,IF(D2982=1,30,40)*0.18/(2*40),0),0)</f>
        <v/>
      </c>
      <c r="N2982" s="14" t="n">
        <v>0.09</v>
      </c>
      <c r="O2982" s="15">
        <f>K2982*N2982</f>
        <v/>
      </c>
      <c r="P2982">
        <f>IF(E2982=0,0.3,IF(D2982=1,IF(C2982&gt;=Params!$B$13-3,IF(C2982&lt;Params!$B$13,Params!$B$20,0.3),0.3),IF(C2982&gt;=Params!$B$15-3,IF(C2982&lt;Params!$B$15,Params!$B$21,0.3),0.3)))</f>
        <v/>
      </c>
    </row>
    <row r="2983" ht="15" customHeight="1" s="1">
      <c r="A2983" s="9" t="n">
        <v>2980</v>
      </c>
      <c r="B2983" s="6" t="inlineStr">
        <is>
          <t>05/05</t>
        </is>
      </c>
      <c r="C2983" s="6" t="n">
        <v>3</v>
      </c>
      <c r="D2983" s="6" t="n">
        <v>0</v>
      </c>
      <c r="E2983" s="10">
        <f>IF(D2983=1, IF(OR(C2983&lt;10, C2983&gt;=15),1,0), IF(OR(C2983&lt;7, C2983&gt;=18),1,0))</f>
        <v/>
      </c>
      <c r="F2983" s="11" t="n">
        <v>1.139</v>
      </c>
      <c r="G2983" s="12">
        <f>0*8</f>
        <v/>
      </c>
      <c r="H2983" s="12">
        <f>F2983-G2983</f>
        <v/>
      </c>
      <c r="I2983" s="10">
        <f>IF(E2983=0,"Fora",IF(E2982=0,"Carg xar",IF(H2983&lt;0,IF(M2983&lt;0.9,"Carg FV","Stby"),IF(M2983&gt;P2983,"V2H",IF(M2983&lt;0.9,"Carg xar","Stby")))))</f>
        <v/>
      </c>
      <c r="J2983" s="12">
        <f>IF(OR(I2983="Carg FV",I2983="Carg xar"),MIN(IF(I2983="Carg FV",ABS(H2983),7.4),7.4,MAX(0,(0.9-M2983)*40)*0.95),0)</f>
        <v/>
      </c>
      <c r="K2983" s="12">
        <f>IF(I2983="V2H",MIN(MAX(0,H2983),7.4,MAX(0,(M2983-P2983)*40)*0.95),0)</f>
        <v/>
      </c>
      <c r="L2983" s="12">
        <f>IF(E2983=0,0,MAX(0,H2983-K2983))</f>
        <v/>
      </c>
      <c r="M2983" s="13">
        <f>M2982+J2982/40-IF(I2982="V2H",K2982/(0.95*40),0)-IF(E2983=0,IF(E2982=1,IF(D2983=1,30,40)*0.18/(2*40),0),0)-IF(E2983=1,IF(E2982=0,IF(D2983=1,30,40)*0.18/(2*40),0),0)</f>
        <v/>
      </c>
      <c r="N2983" s="14" t="n">
        <v>0.09</v>
      </c>
      <c r="O2983" s="15">
        <f>K2983*N2983</f>
        <v/>
      </c>
      <c r="P2983">
        <f>IF(E2983=0,0.3,IF(D2983=1,IF(C2983&gt;=Params!$B$13-3,IF(C2983&lt;Params!$B$13,Params!$B$20,0.3),0.3),IF(C2983&gt;=Params!$B$15-3,IF(C2983&lt;Params!$B$15,Params!$B$21,0.3),0.3)))</f>
        <v/>
      </c>
    </row>
    <row r="2984" ht="15" customHeight="1" s="1">
      <c r="A2984" s="9" t="n">
        <v>2981</v>
      </c>
      <c r="B2984" s="6" t="inlineStr">
        <is>
          <t>05/05</t>
        </is>
      </c>
      <c r="C2984" s="6" t="n">
        <v>4</v>
      </c>
      <c r="D2984" s="6" t="n">
        <v>0</v>
      </c>
      <c r="E2984" s="10">
        <f>IF(D2984=1, IF(OR(C2984&lt;10, C2984&gt;=15),1,0), IF(OR(C2984&lt;7, C2984&gt;=18),1,0))</f>
        <v/>
      </c>
      <c r="F2984" s="11" t="n">
        <v>0.891</v>
      </c>
      <c r="G2984" s="12">
        <f>0*8</f>
        <v/>
      </c>
      <c r="H2984" s="12">
        <f>F2984-G2984</f>
        <v/>
      </c>
      <c r="I2984" s="10">
        <f>IF(E2984=0,"Fora",IF(E2983=0,"Carg xar",IF(H2984&lt;0,IF(M2984&lt;0.9,"Carg FV","Stby"),IF(M2984&gt;P2984,"V2H",IF(M2984&lt;0.9,"Carg xar","Stby")))))</f>
        <v/>
      </c>
      <c r="J2984" s="12">
        <f>IF(OR(I2984="Carg FV",I2984="Carg xar"),MIN(IF(I2984="Carg FV",ABS(H2984),7.4),7.4,MAX(0,(0.9-M2984)*40)*0.95),0)</f>
        <v/>
      </c>
      <c r="K2984" s="12">
        <f>IF(I2984="V2H",MIN(MAX(0,H2984),7.4,MAX(0,(M2984-P2984)*40)*0.95),0)</f>
        <v/>
      </c>
      <c r="L2984" s="12">
        <f>IF(E2984=0,0,MAX(0,H2984-K2984))</f>
        <v/>
      </c>
      <c r="M2984" s="13">
        <f>M2983+J2983/40-IF(I2983="V2H",K2983/(0.95*40),0)-IF(E2984=0,IF(E2983=1,IF(D2984=1,30,40)*0.18/(2*40),0),0)-IF(E2984=1,IF(E2983=0,IF(D2984=1,30,40)*0.18/(2*40),0),0)</f>
        <v/>
      </c>
      <c r="N2984" s="14" t="n">
        <v>0.09</v>
      </c>
      <c r="O2984" s="15">
        <f>K2984*N2984</f>
        <v/>
      </c>
      <c r="P2984">
        <f>IF(E2984=0,0.3,IF(D2984=1,IF(C2984&gt;=Params!$B$13-3,IF(C2984&lt;Params!$B$13,Params!$B$20,0.3),0.3),IF(C2984&gt;=Params!$B$15-3,IF(C2984&lt;Params!$B$15,Params!$B$21,0.3),0.3)))</f>
        <v/>
      </c>
    </row>
    <row r="2985" ht="15" customHeight="1" s="1">
      <c r="A2985" s="9" t="n">
        <v>2982</v>
      </c>
      <c r="B2985" s="6" t="inlineStr">
        <is>
          <t>05/05</t>
        </is>
      </c>
      <c r="C2985" s="6" t="n">
        <v>5</v>
      </c>
      <c r="D2985" s="6" t="n">
        <v>0</v>
      </c>
      <c r="E2985" s="10">
        <f>IF(D2985=1, IF(OR(C2985&lt;10, C2985&gt;=15),1,0), IF(OR(C2985&lt;7, C2985&gt;=18),1,0))</f>
        <v/>
      </c>
      <c r="F2985" s="11" t="n">
        <v>0.826</v>
      </c>
      <c r="G2985" s="12">
        <f>0*8</f>
        <v/>
      </c>
      <c r="H2985" s="12">
        <f>F2985-G2985</f>
        <v/>
      </c>
      <c r="I2985" s="10">
        <f>IF(E2985=0,"Fora",IF(E2984=0,"Carg xar",IF(H2985&lt;0,IF(M2985&lt;0.9,"Carg FV","Stby"),IF(M2985&gt;P2985,"V2H",IF(M2985&lt;0.9,"Carg xar","Stby")))))</f>
        <v/>
      </c>
      <c r="J2985" s="12">
        <f>IF(OR(I2985="Carg FV",I2985="Carg xar"),MIN(IF(I2985="Carg FV",ABS(H2985),7.4),7.4,MAX(0,(0.9-M2985)*40)*0.95),0)</f>
        <v/>
      </c>
      <c r="K2985" s="12">
        <f>IF(I2985="V2H",MIN(MAX(0,H2985),7.4,MAX(0,(M2985-P2985)*40)*0.95),0)</f>
        <v/>
      </c>
      <c r="L2985" s="12">
        <f>IF(E2985=0,0,MAX(0,H2985-K2985))</f>
        <v/>
      </c>
      <c r="M2985" s="13">
        <f>M2984+J2984/40-IF(I2984="V2H",K2984/(0.95*40),0)-IF(E2985=0,IF(E2984=1,IF(D2985=1,30,40)*0.18/(2*40),0),0)-IF(E2985=1,IF(E2984=0,IF(D2985=1,30,40)*0.18/(2*40),0),0)</f>
        <v/>
      </c>
      <c r="N2985" s="14" t="n">
        <v>0.09</v>
      </c>
      <c r="O2985" s="15">
        <f>K2985*N2985</f>
        <v/>
      </c>
      <c r="P2985">
        <f>IF(E2985=0,0.3,IF(D2985=1,IF(C2985&gt;=Params!$B$13-3,IF(C2985&lt;Params!$B$13,Params!$B$20,0.3),0.3),IF(C2985&gt;=Params!$B$15-3,IF(C2985&lt;Params!$B$15,Params!$B$21,0.3),0.3)))</f>
        <v/>
      </c>
    </row>
    <row r="2986" ht="15" customHeight="1" s="1">
      <c r="A2986" s="9" t="n">
        <v>2983</v>
      </c>
      <c r="B2986" s="6" t="inlineStr">
        <is>
          <t>05/05</t>
        </is>
      </c>
      <c r="C2986" s="6" t="n">
        <v>6</v>
      </c>
      <c r="D2986" s="6" t="n">
        <v>0</v>
      </c>
      <c r="E2986" s="10">
        <f>IF(D2986=1, IF(OR(C2986&lt;10, C2986&gt;=15),1,0), IF(OR(C2986&lt;7, C2986&gt;=18),1,0))</f>
        <v/>
      </c>
      <c r="F2986" s="11" t="n">
        <v>1.096</v>
      </c>
      <c r="G2986" s="12">
        <f>0.02*8</f>
        <v/>
      </c>
      <c r="H2986" s="12">
        <f>F2986-G2986</f>
        <v/>
      </c>
      <c r="I2986" s="10">
        <f>IF(E2986=0,"Fora",IF(E2985=0,"Carg xar",IF(H2986&lt;0,IF(M2986&lt;0.9,"Carg FV","Stby"),IF(M2986&gt;P2986,"V2H",IF(M2986&lt;0.9,"Carg xar","Stby")))))</f>
        <v/>
      </c>
      <c r="J2986" s="12">
        <f>IF(OR(I2986="Carg FV",I2986="Carg xar"),MIN(IF(I2986="Carg FV",ABS(H2986),7.4),7.4,MAX(0,(0.9-M2986)*40)*0.95),0)</f>
        <v/>
      </c>
      <c r="K2986" s="12">
        <f>IF(I2986="V2H",MIN(MAX(0,H2986),7.4,MAX(0,(M2986-P2986)*40)*0.95),0)</f>
        <v/>
      </c>
      <c r="L2986" s="12">
        <f>IF(E2986=0,0,MAX(0,H2986-K2986))</f>
        <v/>
      </c>
      <c r="M2986" s="13">
        <f>M2985+J2985/40-IF(I2985="V2H",K2985/(0.95*40),0)-IF(E2986=0,IF(E2985=1,IF(D2986=1,30,40)*0.18/(2*40),0),0)-IF(E2986=1,IF(E2985=0,IF(D2986=1,30,40)*0.18/(2*40),0),0)</f>
        <v/>
      </c>
      <c r="N2986" s="14" t="n">
        <v>0.09</v>
      </c>
      <c r="O2986" s="15">
        <f>K2986*N2986</f>
        <v/>
      </c>
      <c r="P2986">
        <f>IF(E2986=0,0.3,IF(D2986=1,IF(C2986&gt;=Params!$B$13-3,IF(C2986&lt;Params!$B$13,Params!$B$20,0.3),0.3),IF(C2986&gt;=Params!$B$15-3,IF(C2986&lt;Params!$B$15,Params!$B$21,0.3),0.3)))</f>
        <v/>
      </c>
    </row>
    <row r="2987" ht="15" customHeight="1" s="1">
      <c r="A2987" s="9" t="n">
        <v>2984</v>
      </c>
      <c r="B2987" s="6" t="inlineStr">
        <is>
          <t>05/05</t>
        </is>
      </c>
      <c r="C2987" s="6" t="n">
        <v>7</v>
      </c>
      <c r="D2987" s="6" t="n">
        <v>0</v>
      </c>
      <c r="E2987" s="10">
        <f>IF(D2987=1, IF(OR(C2987&lt;10, C2987&gt;=15),1,0), IF(OR(C2987&lt;7, C2987&gt;=18),1,0))</f>
        <v/>
      </c>
      <c r="F2987" s="11" t="n">
        <v>1.823</v>
      </c>
      <c r="G2987" s="12">
        <f>0.12*8</f>
        <v/>
      </c>
      <c r="H2987" s="12">
        <f>F2987-G2987</f>
        <v/>
      </c>
      <c r="I2987" s="10">
        <f>IF(E2987=0,"Fora",IF(E2986=0,"Carg xar",IF(H2987&lt;0,IF(M2987&lt;0.9,"Carg FV","Stby"),IF(M2987&gt;P2987,"V2H",IF(M2987&lt;0.9,"Carg xar","Stby")))))</f>
        <v/>
      </c>
      <c r="J2987" s="12">
        <f>IF(OR(I2987="Carg FV",I2987="Carg xar"),MIN(IF(I2987="Carg FV",ABS(H2987),7.4),7.4,MAX(0,(0.9-M2987)*40)*0.95),0)</f>
        <v/>
      </c>
      <c r="K2987" s="12">
        <f>IF(I2987="V2H",MIN(MAX(0,H2987),7.4,MAX(0,(M2987-P2987)*40)*0.95),0)</f>
        <v/>
      </c>
      <c r="L2987" s="12">
        <f>IF(E2987=0,0,MAX(0,H2987-K2987))</f>
        <v/>
      </c>
      <c r="M2987" s="13">
        <f>M2986+J2986/40-IF(I2986="V2H",K2986/(0.95*40),0)-IF(E2987=0,IF(E2986=1,IF(D2987=1,30,40)*0.18/(2*40),0),0)-IF(E2987=1,IF(E2986=0,IF(D2987=1,30,40)*0.18/(2*40),0),0)</f>
        <v/>
      </c>
      <c r="N2987" s="14" t="n">
        <v>0.09</v>
      </c>
      <c r="O2987" s="15">
        <f>K2987*N2987</f>
        <v/>
      </c>
      <c r="P2987">
        <f>IF(E2987=0,0.3,IF(D2987=1,IF(C2987&gt;=Params!$B$13-3,IF(C2987&lt;Params!$B$13,Params!$B$20,0.3),0.3),IF(C2987&gt;=Params!$B$15-3,IF(C2987&lt;Params!$B$15,Params!$B$21,0.3),0.3)))</f>
        <v/>
      </c>
    </row>
    <row r="2988" ht="15" customHeight="1" s="1">
      <c r="A2988" s="9" t="n">
        <v>2985</v>
      </c>
      <c r="B2988" s="6" t="inlineStr">
        <is>
          <t>05/05</t>
        </is>
      </c>
      <c r="C2988" s="6" t="n">
        <v>8</v>
      </c>
      <c r="D2988" s="6" t="n">
        <v>0</v>
      </c>
      <c r="E2988" s="10">
        <f>IF(D2988=1, IF(OR(C2988&lt;10, C2988&gt;=15),1,0), IF(OR(C2988&lt;7, C2988&gt;=18),1,0))</f>
        <v/>
      </c>
      <c r="F2988" s="11" t="n">
        <v>1.173</v>
      </c>
      <c r="G2988" s="12">
        <f>0.28*8</f>
        <v/>
      </c>
      <c r="H2988" s="12">
        <f>F2988-G2988</f>
        <v/>
      </c>
      <c r="I2988" s="10">
        <f>IF(E2988=0,"Fora",IF(E2987=0,"Carg xar",IF(H2988&lt;0,IF(M2988&lt;0.9,"Carg FV","Stby"),IF(M2988&gt;P2988,"V2H",IF(M2988&lt;0.9,"Carg xar","Stby")))))</f>
        <v/>
      </c>
      <c r="J2988" s="12">
        <f>IF(OR(I2988="Carg FV",I2988="Carg xar"),MIN(IF(I2988="Carg FV",ABS(H2988),7.4),7.4,MAX(0,(0.9-M2988)*40)*0.95),0)</f>
        <v/>
      </c>
      <c r="K2988" s="12">
        <f>IF(I2988="V2H",MIN(MAX(0,H2988),7.4,MAX(0,(M2988-P2988)*40)*0.95),0)</f>
        <v/>
      </c>
      <c r="L2988" s="12">
        <f>IF(E2988=0,0,MAX(0,H2988-K2988))</f>
        <v/>
      </c>
      <c r="M2988" s="13">
        <f>M2987+J2987/40-IF(I2987="V2H",K2987/(0.95*40),0)-IF(E2988=0,IF(E2987=1,IF(D2988=1,30,40)*0.18/(2*40),0),0)-IF(E2988=1,IF(E2987=0,IF(D2988=1,30,40)*0.18/(2*40),0),0)</f>
        <v/>
      </c>
      <c r="N2988" s="14" t="n">
        <v>0.15</v>
      </c>
      <c r="O2988" s="15">
        <f>K2988*N2988</f>
        <v/>
      </c>
      <c r="P2988">
        <f>IF(E2988=0,0.3,IF(D2988=1,IF(C2988&gt;=Params!$B$13-3,IF(C2988&lt;Params!$B$13,Params!$B$20,0.3),0.3),IF(C2988&gt;=Params!$B$15-3,IF(C2988&lt;Params!$B$15,Params!$B$21,0.3),0.3)))</f>
        <v/>
      </c>
    </row>
    <row r="2989" ht="15" customHeight="1" s="1">
      <c r="A2989" s="9" t="n">
        <v>2986</v>
      </c>
      <c r="B2989" s="6" t="inlineStr">
        <is>
          <t>05/05</t>
        </is>
      </c>
      <c r="C2989" s="6" t="n">
        <v>9</v>
      </c>
      <c r="D2989" s="6" t="n">
        <v>0</v>
      </c>
      <c r="E2989" s="10">
        <f>IF(D2989=1, IF(OR(C2989&lt;10, C2989&gt;=15),1,0), IF(OR(C2989&lt;7, C2989&gt;=18),1,0))</f>
        <v/>
      </c>
      <c r="F2989" s="11" t="n">
        <v>1.61</v>
      </c>
      <c r="G2989" s="12">
        <f>0.48*8</f>
        <v/>
      </c>
      <c r="H2989" s="12">
        <f>F2989-G2989</f>
        <v/>
      </c>
      <c r="I2989" s="10">
        <f>IF(E2989=0,"Fora",IF(E2988=0,"Carg xar",IF(H2989&lt;0,IF(M2989&lt;0.9,"Carg FV","Stby"),IF(M2989&gt;P2989,"V2H",IF(M2989&lt;0.9,"Carg xar","Stby")))))</f>
        <v/>
      </c>
      <c r="J2989" s="12">
        <f>IF(OR(I2989="Carg FV",I2989="Carg xar"),MIN(IF(I2989="Carg FV",ABS(H2989),7.4),7.4,MAX(0,(0.9-M2989)*40)*0.95),0)</f>
        <v/>
      </c>
      <c r="K2989" s="12">
        <f>IF(I2989="V2H",MIN(MAX(0,H2989),7.4,MAX(0,(M2989-P2989)*40)*0.95),0)</f>
        <v/>
      </c>
      <c r="L2989" s="12">
        <f>IF(E2989=0,0,MAX(0,H2989-K2989))</f>
        <v/>
      </c>
      <c r="M2989" s="13">
        <f>M2988+J2988/40-IF(I2988="V2H",K2988/(0.95*40),0)-IF(E2989=0,IF(E2988=1,IF(D2989=1,30,40)*0.18/(2*40),0),0)-IF(E2989=1,IF(E2988=0,IF(D2989=1,30,40)*0.18/(2*40),0),0)</f>
        <v/>
      </c>
      <c r="N2989" s="14" t="n">
        <v>0.15</v>
      </c>
      <c r="O2989" s="15">
        <f>K2989*N2989</f>
        <v/>
      </c>
      <c r="P2989">
        <f>IF(E2989=0,0.3,IF(D2989=1,IF(C2989&gt;=Params!$B$13-3,IF(C2989&lt;Params!$B$13,Params!$B$20,0.3),0.3),IF(C2989&gt;=Params!$B$15-3,IF(C2989&lt;Params!$B$15,Params!$B$21,0.3),0.3)))</f>
        <v/>
      </c>
    </row>
    <row r="2990" ht="15" customHeight="1" s="1">
      <c r="A2990" s="9" t="n">
        <v>2987</v>
      </c>
      <c r="B2990" s="6" t="inlineStr">
        <is>
          <t>05/05</t>
        </is>
      </c>
      <c r="C2990" s="6" t="n">
        <v>10</v>
      </c>
      <c r="D2990" s="6" t="n">
        <v>0</v>
      </c>
      <c r="E2990" s="10">
        <f>IF(D2990=1, IF(OR(C2990&lt;10, C2990&gt;=15),1,0), IF(OR(C2990&lt;7, C2990&gt;=18),1,0))</f>
        <v/>
      </c>
      <c r="F2990" s="11" t="n">
        <v>3.309</v>
      </c>
      <c r="G2990" s="12">
        <f>0.68*8</f>
        <v/>
      </c>
      <c r="H2990" s="12">
        <f>F2990-G2990</f>
        <v/>
      </c>
      <c r="I2990" s="10">
        <f>IF(E2990=0,"Fora",IF(E2989=0,"Carg xar",IF(H2990&lt;0,IF(M2990&lt;0.9,"Carg FV","Stby"),IF(M2990&gt;P2990,"V2H",IF(M2990&lt;0.9,"Carg xar","Stby")))))</f>
        <v/>
      </c>
      <c r="J2990" s="12">
        <f>IF(OR(I2990="Carg FV",I2990="Carg xar"),MIN(IF(I2990="Carg FV",ABS(H2990),7.4),7.4,MAX(0,(0.9-M2990)*40)*0.95),0)</f>
        <v/>
      </c>
      <c r="K2990" s="12">
        <f>IF(I2990="V2H",MIN(MAX(0,H2990),7.4,MAX(0,(M2990-P2990)*40)*0.95),0)</f>
        <v/>
      </c>
      <c r="L2990" s="12">
        <f>IF(E2990=0,0,MAX(0,H2990-K2990))</f>
        <v/>
      </c>
      <c r="M2990" s="13">
        <f>M2989+J2989/40-IF(I2989="V2H",K2989/(0.95*40),0)-IF(E2990=0,IF(E2989=1,IF(D2990=1,30,40)*0.18/(2*40),0),0)-IF(E2990=1,IF(E2989=0,IF(D2990=1,30,40)*0.18/(2*40),0),0)</f>
        <v/>
      </c>
      <c r="N2990" s="14" t="n">
        <v>0.2</v>
      </c>
      <c r="O2990" s="15">
        <f>K2990*N2990</f>
        <v/>
      </c>
      <c r="P2990">
        <f>IF(E2990=0,0.3,IF(D2990=1,IF(C2990&gt;=Params!$B$13-3,IF(C2990&lt;Params!$B$13,Params!$B$20,0.3),0.3),IF(C2990&gt;=Params!$B$15-3,IF(C2990&lt;Params!$B$15,Params!$B$21,0.3),0.3)))</f>
        <v/>
      </c>
    </row>
    <row r="2991" ht="15" customHeight="1" s="1">
      <c r="A2991" s="9" t="n">
        <v>2988</v>
      </c>
      <c r="B2991" s="6" t="inlineStr">
        <is>
          <t>05/05</t>
        </is>
      </c>
      <c r="C2991" s="6" t="n">
        <v>11</v>
      </c>
      <c r="D2991" s="6" t="n">
        <v>0</v>
      </c>
      <c r="E2991" s="10">
        <f>IF(D2991=1, IF(OR(C2991&lt;10, C2991&gt;=15),1,0), IF(OR(C2991&lt;7, C2991&gt;=18),1,0))</f>
        <v/>
      </c>
      <c r="F2991" s="11" t="n">
        <v>4.563</v>
      </c>
      <c r="G2991" s="12">
        <f>0.82*8</f>
        <v/>
      </c>
      <c r="H2991" s="12">
        <f>F2991-G2991</f>
        <v/>
      </c>
      <c r="I2991" s="10">
        <f>IF(E2991=0,"Fora",IF(E2990=0,"Carg xar",IF(H2991&lt;0,IF(M2991&lt;0.9,"Carg FV","Stby"),IF(M2991&gt;P2991,"V2H",IF(M2991&lt;0.9,"Carg xar","Stby")))))</f>
        <v/>
      </c>
      <c r="J2991" s="12">
        <f>IF(OR(I2991="Carg FV",I2991="Carg xar"),MIN(IF(I2991="Carg FV",ABS(H2991),7.4),7.4,MAX(0,(0.9-M2991)*40)*0.95),0)</f>
        <v/>
      </c>
      <c r="K2991" s="12">
        <f>IF(I2991="V2H",MIN(MAX(0,H2991),7.4,MAX(0,(M2991-P2991)*40)*0.95),0)</f>
        <v/>
      </c>
      <c r="L2991" s="12">
        <f>IF(E2991=0,0,MAX(0,H2991-K2991))</f>
        <v/>
      </c>
      <c r="M2991" s="13">
        <f>M2990+J2990/40-IF(I2990="V2H",K2990/(0.95*40),0)-IF(E2991=0,IF(E2990=1,IF(D2991=1,30,40)*0.18/(2*40),0),0)-IF(E2991=1,IF(E2990=0,IF(D2991=1,30,40)*0.18/(2*40),0),0)</f>
        <v/>
      </c>
      <c r="N2991" s="14" t="n">
        <v>0.2</v>
      </c>
      <c r="O2991" s="15">
        <f>K2991*N2991</f>
        <v/>
      </c>
      <c r="P2991">
        <f>IF(E2991=0,0.3,IF(D2991=1,IF(C2991&gt;=Params!$B$13-3,IF(C2991&lt;Params!$B$13,Params!$B$20,0.3),0.3),IF(C2991&gt;=Params!$B$15-3,IF(C2991&lt;Params!$B$15,Params!$B$21,0.3),0.3)))</f>
        <v/>
      </c>
    </row>
    <row r="2992" ht="15" customHeight="1" s="1">
      <c r="A2992" s="9" t="n">
        <v>2989</v>
      </c>
      <c r="B2992" s="6" t="inlineStr">
        <is>
          <t>05/05</t>
        </is>
      </c>
      <c r="C2992" s="6" t="n">
        <v>12</v>
      </c>
      <c r="D2992" s="6" t="n">
        <v>0</v>
      </c>
      <c r="E2992" s="10">
        <f>IF(D2992=1, IF(OR(C2992&lt;10, C2992&gt;=15),1,0), IF(OR(C2992&lt;7, C2992&gt;=18),1,0))</f>
        <v/>
      </c>
      <c r="F2992" s="11" t="n">
        <v>4.91</v>
      </c>
      <c r="G2992" s="12">
        <f>0.88*8</f>
        <v/>
      </c>
      <c r="H2992" s="12">
        <f>F2992-G2992</f>
        <v/>
      </c>
      <c r="I2992" s="10">
        <f>IF(E2992=0,"Fora",IF(E2991=0,"Carg xar",IF(H2992&lt;0,IF(M2992&lt;0.9,"Carg FV","Stby"),IF(M2992&gt;P2992,"V2H",IF(M2992&lt;0.9,"Carg xar","Stby")))))</f>
        <v/>
      </c>
      <c r="J2992" s="12">
        <f>IF(OR(I2992="Carg FV",I2992="Carg xar"),MIN(IF(I2992="Carg FV",ABS(H2992),7.4),7.4,MAX(0,(0.9-M2992)*40)*0.95),0)</f>
        <v/>
      </c>
      <c r="K2992" s="12">
        <f>IF(I2992="V2H",MIN(MAX(0,H2992),7.4,MAX(0,(M2992-P2992)*40)*0.95),0)</f>
        <v/>
      </c>
      <c r="L2992" s="12">
        <f>IF(E2992=0,0,MAX(0,H2992-K2992))</f>
        <v/>
      </c>
      <c r="M2992" s="13">
        <f>M2991+J2991/40-IF(I2991="V2H",K2991/(0.95*40),0)-IF(E2992=0,IF(E2991=1,IF(D2992=1,30,40)*0.18/(2*40),0),0)-IF(E2992=1,IF(E2991=0,IF(D2992=1,30,40)*0.18/(2*40),0),0)</f>
        <v/>
      </c>
      <c r="N2992" s="14" t="n">
        <v>0.2</v>
      </c>
      <c r="O2992" s="15">
        <f>K2992*N2992</f>
        <v/>
      </c>
      <c r="P2992">
        <f>IF(E2992=0,0.3,IF(D2992=1,IF(C2992&gt;=Params!$B$13-3,IF(C2992&lt;Params!$B$13,Params!$B$20,0.3),0.3),IF(C2992&gt;=Params!$B$15-3,IF(C2992&lt;Params!$B$15,Params!$B$21,0.3),0.3)))</f>
        <v/>
      </c>
    </row>
    <row r="2993" ht="15" customHeight="1" s="1">
      <c r="A2993" s="9" t="n">
        <v>2990</v>
      </c>
      <c r="B2993" s="6" t="inlineStr">
        <is>
          <t>05/05</t>
        </is>
      </c>
      <c r="C2993" s="6" t="n">
        <v>13</v>
      </c>
      <c r="D2993" s="6" t="n">
        <v>0</v>
      </c>
      <c r="E2993" s="10">
        <f>IF(D2993=1, IF(OR(C2993&lt;10, C2993&gt;=15),1,0), IF(OR(C2993&lt;7, C2993&gt;=18),1,0))</f>
        <v/>
      </c>
      <c r="F2993" s="11" t="n">
        <v>6.188</v>
      </c>
      <c r="G2993" s="12">
        <f>0.86*8</f>
        <v/>
      </c>
      <c r="H2993" s="12">
        <f>F2993-G2993</f>
        <v/>
      </c>
      <c r="I2993" s="10">
        <f>IF(E2993=0,"Fora",IF(E2992=0,"Carg xar",IF(H2993&lt;0,IF(M2993&lt;0.9,"Carg FV","Stby"),IF(M2993&gt;P2993,"V2H",IF(M2993&lt;0.9,"Carg xar","Stby")))))</f>
        <v/>
      </c>
      <c r="J2993" s="12">
        <f>IF(OR(I2993="Carg FV",I2993="Carg xar"),MIN(IF(I2993="Carg FV",ABS(H2993),7.4),7.4,MAX(0,(0.9-M2993)*40)*0.95),0)</f>
        <v/>
      </c>
      <c r="K2993" s="12">
        <f>IF(I2993="V2H",MIN(MAX(0,H2993),7.4,MAX(0,(M2993-P2993)*40)*0.95),0)</f>
        <v/>
      </c>
      <c r="L2993" s="12">
        <f>IF(E2993=0,0,MAX(0,H2993-K2993))</f>
        <v/>
      </c>
      <c r="M2993" s="13">
        <f>M2992+J2992/40-IF(I2992="V2H",K2992/(0.95*40),0)-IF(E2993=0,IF(E2992=1,IF(D2993=1,30,40)*0.18/(2*40),0),0)-IF(E2993=1,IF(E2992=0,IF(D2993=1,30,40)*0.18/(2*40),0),0)</f>
        <v/>
      </c>
      <c r="N2993" s="14" t="n">
        <v>0.2</v>
      </c>
      <c r="O2993" s="15">
        <f>K2993*N2993</f>
        <v/>
      </c>
      <c r="P2993">
        <f>IF(E2993=0,0.3,IF(D2993=1,IF(C2993&gt;=Params!$B$13-3,IF(C2993&lt;Params!$B$13,Params!$B$20,0.3),0.3),IF(C2993&gt;=Params!$B$15-3,IF(C2993&lt;Params!$B$15,Params!$B$21,0.3),0.3)))</f>
        <v/>
      </c>
    </row>
    <row r="2994" ht="15" customHeight="1" s="1">
      <c r="A2994" s="9" t="n">
        <v>2991</v>
      </c>
      <c r="B2994" s="6" t="inlineStr">
        <is>
          <t>05/05</t>
        </is>
      </c>
      <c r="C2994" s="6" t="n">
        <v>14</v>
      </c>
      <c r="D2994" s="6" t="n">
        <v>0</v>
      </c>
      <c r="E2994" s="10">
        <f>IF(D2994=1, IF(OR(C2994&lt;10, C2994&gt;=15),1,0), IF(OR(C2994&lt;7, C2994&gt;=18),1,0))</f>
        <v/>
      </c>
      <c r="F2994" s="11" t="n">
        <v>1.736</v>
      </c>
      <c r="G2994" s="12">
        <f>0.75*8</f>
        <v/>
      </c>
      <c r="H2994" s="12">
        <f>F2994-G2994</f>
        <v/>
      </c>
      <c r="I2994" s="10">
        <f>IF(E2994=0,"Fora",IF(E2993=0,"Carg xar",IF(H2994&lt;0,IF(M2994&lt;0.9,"Carg FV","Stby"),IF(M2994&gt;P2994,"V2H",IF(M2994&lt;0.9,"Carg xar","Stby")))))</f>
        <v/>
      </c>
      <c r="J2994" s="12">
        <f>IF(OR(I2994="Carg FV",I2994="Carg xar"),MIN(IF(I2994="Carg FV",ABS(H2994),7.4),7.4,MAX(0,(0.9-M2994)*40)*0.95),0)</f>
        <v/>
      </c>
      <c r="K2994" s="12">
        <f>IF(I2994="V2H",MIN(MAX(0,H2994),7.4,MAX(0,(M2994-P2994)*40)*0.95),0)</f>
        <v/>
      </c>
      <c r="L2994" s="12">
        <f>IF(E2994=0,0,MAX(0,H2994-K2994))</f>
        <v/>
      </c>
      <c r="M2994" s="13">
        <f>M2993+J2993/40-IF(I2993="V2H",K2993/(0.95*40),0)-IF(E2994=0,IF(E2993=1,IF(D2994=1,30,40)*0.18/(2*40),0),0)-IF(E2994=1,IF(E2993=0,IF(D2994=1,30,40)*0.18/(2*40),0),0)</f>
        <v/>
      </c>
      <c r="N2994" s="14" t="n">
        <v>0.15</v>
      </c>
      <c r="O2994" s="15">
        <f>K2994*N2994</f>
        <v/>
      </c>
      <c r="P2994">
        <f>IF(E2994=0,0.3,IF(D2994=1,IF(C2994&gt;=Params!$B$13-3,IF(C2994&lt;Params!$B$13,Params!$B$20,0.3),0.3),IF(C2994&gt;=Params!$B$15-3,IF(C2994&lt;Params!$B$15,Params!$B$21,0.3),0.3)))</f>
        <v/>
      </c>
    </row>
    <row r="2995" ht="15" customHeight="1" s="1">
      <c r="A2995" s="9" t="n">
        <v>2992</v>
      </c>
      <c r="B2995" s="6" t="inlineStr">
        <is>
          <t>05/05</t>
        </is>
      </c>
      <c r="C2995" s="6" t="n">
        <v>15</v>
      </c>
      <c r="D2995" s="6" t="n">
        <v>0</v>
      </c>
      <c r="E2995" s="10">
        <f>IF(D2995=1, IF(OR(C2995&lt;10, C2995&gt;=15),1,0), IF(OR(C2995&lt;7, C2995&gt;=18),1,0))</f>
        <v/>
      </c>
      <c r="F2995" s="11" t="n">
        <v>0.841</v>
      </c>
      <c r="G2995" s="12">
        <f>0.6*8</f>
        <v/>
      </c>
      <c r="H2995" s="12">
        <f>F2995-G2995</f>
        <v/>
      </c>
      <c r="I2995" s="10">
        <f>IF(E2995=0,"Fora",IF(E2994=0,"Carg xar",IF(H2995&lt;0,IF(M2995&lt;0.9,"Carg FV","Stby"),IF(M2995&gt;P2995,"V2H",IF(M2995&lt;0.9,"Carg xar","Stby")))))</f>
        <v/>
      </c>
      <c r="J2995" s="12">
        <f>IF(OR(I2995="Carg FV",I2995="Carg xar"),MIN(IF(I2995="Carg FV",ABS(H2995),7.4),7.4,MAX(0,(0.9-M2995)*40)*0.95),0)</f>
        <v/>
      </c>
      <c r="K2995" s="12">
        <f>IF(I2995="V2H",MIN(MAX(0,H2995),7.4,MAX(0,(M2995-P2995)*40)*0.95),0)</f>
        <v/>
      </c>
      <c r="L2995" s="12">
        <f>IF(E2995=0,0,MAX(0,H2995-K2995))</f>
        <v/>
      </c>
      <c r="M2995" s="13">
        <f>M2994+J2994/40-IF(I2994="V2H",K2994/(0.95*40),0)-IF(E2995=0,IF(E2994=1,IF(D2995=1,30,40)*0.18/(2*40),0),0)-IF(E2995=1,IF(E2994=0,IF(D2995=1,30,40)*0.18/(2*40),0),0)</f>
        <v/>
      </c>
      <c r="N2995" s="14" t="n">
        <v>0.15</v>
      </c>
      <c r="O2995" s="15">
        <f>K2995*N2995</f>
        <v/>
      </c>
      <c r="P2995">
        <f>IF(E2995=0,0.3,IF(D2995=1,IF(C2995&gt;=Params!$B$13-3,IF(C2995&lt;Params!$B$13,Params!$B$20,0.3),0.3),IF(C2995&gt;=Params!$B$15-3,IF(C2995&lt;Params!$B$15,Params!$B$21,0.3),0.3)))</f>
        <v/>
      </c>
    </row>
    <row r="2996" ht="15" customHeight="1" s="1">
      <c r="A2996" s="9" t="n">
        <v>2993</v>
      </c>
      <c r="B2996" s="6" t="inlineStr">
        <is>
          <t>05/05</t>
        </is>
      </c>
      <c r="C2996" s="6" t="n">
        <v>16</v>
      </c>
      <c r="D2996" s="6" t="n">
        <v>0</v>
      </c>
      <c r="E2996" s="10">
        <f>IF(D2996=1, IF(OR(C2996&lt;10, C2996&gt;=15),1,0), IF(OR(C2996&lt;7, C2996&gt;=18),1,0))</f>
        <v/>
      </c>
      <c r="F2996" s="11" t="n">
        <v>0.971</v>
      </c>
      <c r="G2996" s="12">
        <f>0.42*8</f>
        <v/>
      </c>
      <c r="H2996" s="12">
        <f>F2996-G2996</f>
        <v/>
      </c>
      <c r="I2996" s="10">
        <f>IF(E2996=0,"Fora",IF(E2995=0,"Carg xar",IF(H2996&lt;0,IF(M2996&lt;0.9,"Carg FV","Stby"),IF(M2996&gt;P2996,"V2H",IF(M2996&lt;0.9,"Carg xar","Stby")))))</f>
        <v/>
      </c>
      <c r="J2996" s="12">
        <f>IF(OR(I2996="Carg FV",I2996="Carg xar"),MIN(IF(I2996="Carg FV",ABS(H2996),7.4),7.4,MAX(0,(0.9-M2996)*40)*0.95),0)</f>
        <v/>
      </c>
      <c r="K2996" s="12">
        <f>IF(I2996="V2H",MIN(MAX(0,H2996),7.4,MAX(0,(M2996-P2996)*40)*0.95),0)</f>
        <v/>
      </c>
      <c r="L2996" s="12">
        <f>IF(E2996=0,0,MAX(0,H2996-K2996))</f>
        <v/>
      </c>
      <c r="M2996" s="13">
        <f>M2995+J2995/40-IF(I2995="V2H",K2995/(0.95*40),0)-IF(E2996=0,IF(E2995=1,IF(D2996=1,30,40)*0.18/(2*40),0),0)-IF(E2996=1,IF(E2995=0,IF(D2996=1,30,40)*0.18/(2*40),0),0)</f>
        <v/>
      </c>
      <c r="N2996" s="14" t="n">
        <v>0.15</v>
      </c>
      <c r="O2996" s="15">
        <f>K2996*N2996</f>
        <v/>
      </c>
      <c r="P2996">
        <f>IF(E2996=0,0.3,IF(D2996=1,IF(C2996&gt;=Params!$B$13-3,IF(C2996&lt;Params!$B$13,Params!$B$20,0.3),0.3),IF(C2996&gt;=Params!$B$15-3,IF(C2996&lt;Params!$B$15,Params!$B$21,0.3),0.3)))</f>
        <v/>
      </c>
    </row>
    <row r="2997" ht="15" customHeight="1" s="1">
      <c r="A2997" s="9" t="n">
        <v>2994</v>
      </c>
      <c r="B2997" s="6" t="inlineStr">
        <is>
          <t>05/05</t>
        </is>
      </c>
      <c r="C2997" s="6" t="n">
        <v>17</v>
      </c>
      <c r="D2997" s="6" t="n">
        <v>0</v>
      </c>
      <c r="E2997" s="10">
        <f>IF(D2997=1, IF(OR(C2997&lt;10, C2997&gt;=15),1,0), IF(OR(C2997&lt;7, C2997&gt;=18),1,0))</f>
        <v/>
      </c>
      <c r="F2997" s="11" t="n">
        <v>1.534</v>
      </c>
      <c r="G2997" s="12">
        <f>0.22*8</f>
        <v/>
      </c>
      <c r="H2997" s="12">
        <f>F2997-G2997</f>
        <v/>
      </c>
      <c r="I2997" s="10">
        <f>IF(E2997=0,"Fora",IF(E2996=0,"Carg xar",IF(H2997&lt;0,IF(M2997&lt;0.9,"Carg FV","Stby"),IF(M2997&gt;P2997,"V2H",IF(M2997&lt;0.9,"Carg xar","Stby")))))</f>
        <v/>
      </c>
      <c r="J2997" s="12">
        <f>IF(OR(I2997="Carg FV",I2997="Carg xar"),MIN(IF(I2997="Carg FV",ABS(H2997),7.4),7.4,MAX(0,(0.9-M2997)*40)*0.95),0)</f>
        <v/>
      </c>
      <c r="K2997" s="12">
        <f>IF(I2997="V2H",MIN(MAX(0,H2997),7.4,MAX(0,(M2997-P2997)*40)*0.95),0)</f>
        <v/>
      </c>
      <c r="L2997" s="12">
        <f>IF(E2997=0,0,MAX(0,H2997-K2997))</f>
        <v/>
      </c>
      <c r="M2997" s="13">
        <f>M2996+J2996/40-IF(I2996="V2H",K2996/(0.95*40),0)-IF(E2997=0,IF(E2996=1,IF(D2997=1,30,40)*0.18/(2*40),0),0)-IF(E2997=1,IF(E2996=0,IF(D2997=1,30,40)*0.18/(2*40),0),0)</f>
        <v/>
      </c>
      <c r="N2997" s="14" t="n">
        <v>0.15</v>
      </c>
      <c r="O2997" s="15">
        <f>K2997*N2997</f>
        <v/>
      </c>
      <c r="P2997">
        <f>IF(E2997=0,0.3,IF(D2997=1,IF(C2997&gt;=Params!$B$13-3,IF(C2997&lt;Params!$B$13,Params!$B$20,0.3),0.3),IF(C2997&gt;=Params!$B$15-3,IF(C2997&lt;Params!$B$15,Params!$B$21,0.3),0.3)))</f>
        <v/>
      </c>
    </row>
    <row r="2998" ht="15" customHeight="1" s="1">
      <c r="A2998" s="9" t="n">
        <v>2995</v>
      </c>
      <c r="B2998" s="6" t="inlineStr">
        <is>
          <t>05/05</t>
        </is>
      </c>
      <c r="C2998" s="6" t="n">
        <v>18</v>
      </c>
      <c r="D2998" s="6" t="n">
        <v>0</v>
      </c>
      <c r="E2998" s="10">
        <f>IF(D2998=1, IF(OR(C2998&lt;10, C2998&gt;=15),1,0), IF(OR(C2998&lt;7, C2998&gt;=18),1,0))</f>
        <v/>
      </c>
      <c r="F2998" s="11" t="n">
        <v>0.856</v>
      </c>
      <c r="G2998" s="12">
        <f>0.08*8</f>
        <v/>
      </c>
      <c r="H2998" s="12">
        <f>F2998-G2998</f>
        <v/>
      </c>
      <c r="I2998" s="10">
        <f>IF(E2998=0,"Fora",IF(E2997=0,"Carg xar",IF(H2998&lt;0,IF(M2998&lt;0.9,"Carg FV","Stby"),IF(M2998&gt;P2998,"V2H",IF(M2998&lt;0.9,"Carg xar","Stby")))))</f>
        <v/>
      </c>
      <c r="J2998" s="12">
        <f>IF(OR(I2998="Carg FV",I2998="Carg xar"),MIN(IF(I2998="Carg FV",ABS(H2998),7.4),7.4,MAX(0,(0.9-M2998)*40)*0.95),0)</f>
        <v/>
      </c>
      <c r="K2998" s="12">
        <f>IF(I2998="V2H",MIN(MAX(0,H2998),7.4,MAX(0,(M2998-P2998)*40)*0.95),0)</f>
        <v/>
      </c>
      <c r="L2998" s="12">
        <f>IF(E2998=0,0,MAX(0,H2998-K2998))</f>
        <v/>
      </c>
      <c r="M2998" s="13">
        <f>M2997+J2997/40-IF(I2997="V2H",K2997/(0.95*40),0)-IF(E2998=0,IF(E2997=1,IF(D2998=1,30,40)*0.18/(2*40),0),0)-IF(E2998=1,IF(E2997=0,IF(D2998=1,30,40)*0.18/(2*40),0),0)</f>
        <v/>
      </c>
      <c r="N2998" s="14" t="n">
        <v>0.2</v>
      </c>
      <c r="O2998" s="15">
        <f>K2998*N2998</f>
        <v/>
      </c>
      <c r="P2998">
        <f>IF(E2998=0,0.3,IF(D2998=1,IF(C2998&gt;=Params!$B$13-3,IF(C2998&lt;Params!$B$13,Params!$B$20,0.3),0.3),IF(C2998&gt;=Params!$B$15-3,IF(C2998&lt;Params!$B$15,Params!$B$21,0.3),0.3)))</f>
        <v/>
      </c>
    </row>
    <row r="2999" ht="15" customHeight="1" s="1">
      <c r="A2999" s="9" t="n">
        <v>2996</v>
      </c>
      <c r="B2999" s="6" t="inlineStr">
        <is>
          <t>05/05</t>
        </is>
      </c>
      <c r="C2999" s="6" t="n">
        <v>19</v>
      </c>
      <c r="D2999" s="6" t="n">
        <v>0</v>
      </c>
      <c r="E2999" s="10">
        <f>IF(D2999=1, IF(OR(C2999&lt;10, C2999&gt;=15),1,0), IF(OR(C2999&lt;7, C2999&gt;=18),1,0))</f>
        <v/>
      </c>
      <c r="F2999" s="11" t="n">
        <v>1.04</v>
      </c>
      <c r="G2999" s="12">
        <f>0*8</f>
        <v/>
      </c>
      <c r="H2999" s="12">
        <f>F2999-G2999</f>
        <v/>
      </c>
      <c r="I2999" s="10">
        <f>IF(E2999=0,"Fora",IF(E2998=0,"Carg xar",IF(H2999&lt;0,IF(M2999&lt;0.9,"Carg FV","Stby"),IF(M2999&gt;P2999,"V2H",IF(M2999&lt;0.9,"Carg xar","Stby")))))</f>
        <v/>
      </c>
      <c r="J2999" s="12">
        <f>IF(OR(I2999="Carg FV",I2999="Carg xar"),MIN(IF(I2999="Carg FV",ABS(H2999),7.4),7.4,MAX(0,(0.9-M2999)*40)*0.95),0)</f>
        <v/>
      </c>
      <c r="K2999" s="12">
        <f>IF(I2999="V2H",MIN(MAX(0,H2999),7.4,MAX(0,(M2999-P2999)*40)*0.95),0)</f>
        <v/>
      </c>
      <c r="L2999" s="12">
        <f>IF(E2999=0,0,MAX(0,H2999-K2999))</f>
        <v/>
      </c>
      <c r="M2999" s="13">
        <f>M2998+J2998/40-IF(I2998="V2H",K2998/(0.95*40),0)-IF(E2999=0,IF(E2998=1,IF(D2999=1,30,40)*0.18/(2*40),0),0)-IF(E2999=1,IF(E2998=0,IF(D2999=1,30,40)*0.18/(2*40),0),0)</f>
        <v/>
      </c>
      <c r="N2999" s="14" t="n">
        <v>0.2</v>
      </c>
      <c r="O2999" s="15">
        <f>K2999*N2999</f>
        <v/>
      </c>
      <c r="P2999">
        <f>IF(E2999=0,0.3,IF(D2999=1,IF(C2999&gt;=Params!$B$13-3,IF(C2999&lt;Params!$B$13,Params!$B$20,0.3),0.3),IF(C2999&gt;=Params!$B$15-3,IF(C2999&lt;Params!$B$15,Params!$B$21,0.3),0.3)))</f>
        <v/>
      </c>
    </row>
    <row r="3000" ht="15" customHeight="1" s="1">
      <c r="A3000" s="9" t="n">
        <v>2997</v>
      </c>
      <c r="B3000" s="6" t="inlineStr">
        <is>
          <t>05/05</t>
        </is>
      </c>
      <c r="C3000" s="6" t="n">
        <v>20</v>
      </c>
      <c r="D3000" s="6" t="n">
        <v>0</v>
      </c>
      <c r="E3000" s="10">
        <f>IF(D3000=1, IF(OR(C3000&lt;10, C3000&gt;=15),1,0), IF(OR(C3000&lt;7, C3000&gt;=18),1,0))</f>
        <v/>
      </c>
      <c r="F3000" s="11" t="n">
        <v>1.347</v>
      </c>
      <c r="G3000" s="12">
        <f>0*8</f>
        <v/>
      </c>
      <c r="H3000" s="12">
        <f>F3000-G3000</f>
        <v/>
      </c>
      <c r="I3000" s="10">
        <f>IF(E3000=0,"Fora",IF(E2999=0,"Carg xar",IF(H3000&lt;0,IF(M3000&lt;0.9,"Carg FV","Stby"),IF(M3000&gt;P3000,"V2H",IF(M3000&lt;0.9,"Carg xar","Stby")))))</f>
        <v/>
      </c>
      <c r="J3000" s="12">
        <f>IF(OR(I3000="Carg FV",I3000="Carg xar"),MIN(IF(I3000="Carg FV",ABS(H3000),7.4),7.4,MAX(0,(0.9-M3000)*40)*0.95),0)</f>
        <v/>
      </c>
      <c r="K3000" s="12">
        <f>IF(I3000="V2H",MIN(MAX(0,H3000),7.4,MAX(0,(M3000-P3000)*40)*0.95),0)</f>
        <v/>
      </c>
      <c r="L3000" s="12">
        <f>IF(E3000=0,0,MAX(0,H3000-K3000))</f>
        <v/>
      </c>
      <c r="M3000" s="13">
        <f>M2999+J2999/40-IF(I2999="V2H",K2999/(0.95*40),0)-IF(E3000=0,IF(E2999=1,IF(D3000=1,30,40)*0.18/(2*40),0),0)-IF(E3000=1,IF(E2999=0,IF(D3000=1,30,40)*0.18/(2*40),0),0)</f>
        <v/>
      </c>
      <c r="N3000" s="14" t="n">
        <v>0.2</v>
      </c>
      <c r="O3000" s="15">
        <f>K3000*N3000</f>
        <v/>
      </c>
      <c r="P3000">
        <f>IF(E3000=0,0.3,IF(D3000=1,IF(C3000&gt;=Params!$B$13-3,IF(C3000&lt;Params!$B$13,Params!$B$20,0.3),0.3),IF(C3000&gt;=Params!$B$15-3,IF(C3000&lt;Params!$B$15,Params!$B$21,0.3),0.3)))</f>
        <v/>
      </c>
    </row>
    <row r="3001" ht="15" customHeight="1" s="1">
      <c r="A3001" s="9" t="n">
        <v>2998</v>
      </c>
      <c r="B3001" s="6" t="inlineStr">
        <is>
          <t>05/05</t>
        </is>
      </c>
      <c r="C3001" s="6" t="n">
        <v>21</v>
      </c>
      <c r="D3001" s="6" t="n">
        <v>0</v>
      </c>
      <c r="E3001" s="10">
        <f>IF(D3001=1, IF(OR(C3001&lt;10, C3001&gt;=15),1,0), IF(OR(C3001&lt;7, C3001&gt;=18),1,0))</f>
        <v/>
      </c>
      <c r="F3001" s="11" t="n">
        <v>1.863</v>
      </c>
      <c r="G3001" s="12">
        <f>0*8</f>
        <v/>
      </c>
      <c r="H3001" s="12">
        <f>F3001-G3001</f>
        <v/>
      </c>
      <c r="I3001" s="10">
        <f>IF(E3001=0,"Fora",IF(E3000=0,"Carg xar",IF(H3001&lt;0,IF(M3001&lt;0.9,"Carg FV","Stby"),IF(M3001&gt;P3001,"V2H",IF(M3001&lt;0.9,"Carg xar","Stby")))))</f>
        <v/>
      </c>
      <c r="J3001" s="12">
        <f>IF(OR(I3001="Carg FV",I3001="Carg xar"),MIN(IF(I3001="Carg FV",ABS(H3001),7.4),7.4,MAX(0,(0.9-M3001)*40)*0.95),0)</f>
        <v/>
      </c>
      <c r="K3001" s="12">
        <f>IF(I3001="V2H",MIN(MAX(0,H3001),7.4,MAX(0,(M3001-P3001)*40)*0.95),0)</f>
        <v/>
      </c>
      <c r="L3001" s="12">
        <f>IF(E3001=0,0,MAX(0,H3001-K3001))</f>
        <v/>
      </c>
      <c r="M3001" s="13">
        <f>M3000+J3000/40-IF(I3000="V2H",K3000/(0.95*40),0)-IF(E3001=0,IF(E3000=1,IF(D3001=1,30,40)*0.18/(2*40),0),0)-IF(E3001=1,IF(E3000=0,IF(D3001=1,30,40)*0.18/(2*40),0),0)</f>
        <v/>
      </c>
      <c r="N3001" s="14" t="n">
        <v>0.2</v>
      </c>
      <c r="O3001" s="15">
        <f>K3001*N3001</f>
        <v/>
      </c>
      <c r="P3001">
        <f>IF(E3001=0,0.3,IF(D3001=1,IF(C3001&gt;=Params!$B$13-3,IF(C3001&lt;Params!$B$13,Params!$B$20,0.3),0.3),IF(C3001&gt;=Params!$B$15-3,IF(C3001&lt;Params!$B$15,Params!$B$21,0.3),0.3)))</f>
        <v/>
      </c>
    </row>
    <row r="3002" ht="15" customHeight="1" s="1">
      <c r="A3002" s="9" t="n">
        <v>2999</v>
      </c>
      <c r="B3002" s="6" t="inlineStr">
        <is>
          <t>05/05</t>
        </is>
      </c>
      <c r="C3002" s="6" t="n">
        <v>22</v>
      </c>
      <c r="D3002" s="6" t="n">
        <v>0</v>
      </c>
      <c r="E3002" s="10">
        <f>IF(D3002=1, IF(OR(C3002&lt;10, C3002&gt;=15),1,0), IF(OR(C3002&lt;7, C3002&gt;=18),1,0))</f>
        <v/>
      </c>
      <c r="F3002" s="11" t="n">
        <v>0.967</v>
      </c>
      <c r="G3002" s="12">
        <f>0*8</f>
        <v/>
      </c>
      <c r="H3002" s="12">
        <f>F3002-G3002</f>
        <v/>
      </c>
      <c r="I3002" s="10">
        <f>IF(E3002=0,"Fora",IF(E3001=0,"Carg xar",IF(H3002&lt;0,IF(M3002&lt;0.9,"Carg FV","Stby"),IF(M3002&gt;P3002,"V2H",IF(M3002&lt;0.9,"Carg xar","Stby")))))</f>
        <v/>
      </c>
      <c r="J3002" s="12">
        <f>IF(OR(I3002="Carg FV",I3002="Carg xar"),MIN(IF(I3002="Carg FV",ABS(H3002),7.4),7.4,MAX(0,(0.9-M3002)*40)*0.95),0)</f>
        <v/>
      </c>
      <c r="K3002" s="12">
        <f>IF(I3002="V2H",MIN(MAX(0,H3002),7.4,MAX(0,(M3002-P3002)*40)*0.95),0)</f>
        <v/>
      </c>
      <c r="L3002" s="12">
        <f>IF(E3002=0,0,MAX(0,H3002-K3002))</f>
        <v/>
      </c>
      <c r="M3002" s="13">
        <f>M3001+J3001/40-IF(I3001="V2H",K3001/(0.95*40),0)-IF(E3002=0,IF(E3001=1,IF(D3002=1,30,40)*0.18/(2*40),0),0)-IF(E3002=1,IF(E3001=0,IF(D3002=1,30,40)*0.18/(2*40),0),0)</f>
        <v/>
      </c>
      <c r="N3002" s="14" t="n">
        <v>0.15</v>
      </c>
      <c r="O3002" s="15">
        <f>K3002*N3002</f>
        <v/>
      </c>
      <c r="P3002">
        <f>IF(E3002=0,0.3,IF(D3002=1,IF(C3002&gt;=Params!$B$13-3,IF(C3002&lt;Params!$B$13,Params!$B$20,0.3),0.3),IF(C3002&gt;=Params!$B$15-3,IF(C3002&lt;Params!$B$15,Params!$B$21,0.3),0.3)))</f>
        <v/>
      </c>
    </row>
    <row r="3003" ht="15" customHeight="1" s="1">
      <c r="A3003" s="9" t="n">
        <v>3000</v>
      </c>
      <c r="B3003" s="6" t="inlineStr">
        <is>
          <t>05/05</t>
        </is>
      </c>
      <c r="C3003" s="6" t="n">
        <v>23</v>
      </c>
      <c r="D3003" s="6" t="n">
        <v>0</v>
      </c>
      <c r="E3003" s="10">
        <f>IF(D3003=1, IF(OR(C3003&lt;10, C3003&gt;=15),1,0), IF(OR(C3003&lt;7, C3003&gt;=18),1,0))</f>
        <v/>
      </c>
      <c r="F3003" s="11" t="n">
        <v>1.134</v>
      </c>
      <c r="G3003" s="12">
        <f>0*8</f>
        <v/>
      </c>
      <c r="H3003" s="12">
        <f>F3003-G3003</f>
        <v/>
      </c>
      <c r="I3003" s="10">
        <f>IF(E3003=0,"Fora",IF(E3002=0,"Carg xar",IF(H3003&lt;0,IF(M3003&lt;0.9,"Carg FV","Stby"),IF(M3003&gt;P3003,"V2H",IF(M3003&lt;0.9,"Carg xar","Stby")))))</f>
        <v/>
      </c>
      <c r="J3003" s="12">
        <f>IF(OR(I3003="Carg FV",I3003="Carg xar"),MIN(IF(I3003="Carg FV",ABS(H3003),7.4),7.4,MAX(0,(0.9-M3003)*40)*0.95),0)</f>
        <v/>
      </c>
      <c r="K3003" s="12">
        <f>IF(I3003="V2H",MIN(MAX(0,H3003),7.4,MAX(0,(M3003-P3003)*40)*0.95),0)</f>
        <v/>
      </c>
      <c r="L3003" s="12">
        <f>IF(E3003=0,0,MAX(0,H3003-K3003))</f>
        <v/>
      </c>
      <c r="M3003" s="13">
        <f>M3002+J3002/40-IF(I3002="V2H",K3002/(0.95*40),0)-IF(E3003=0,IF(E3002=1,IF(D3003=1,30,40)*0.18/(2*40),0),0)-IF(E3003=1,IF(E3002=0,IF(D3003=1,30,40)*0.18/(2*40),0),0)</f>
        <v/>
      </c>
      <c r="N3003" s="14" t="n">
        <v>0.15</v>
      </c>
      <c r="O3003" s="15">
        <f>K3003*N3003</f>
        <v/>
      </c>
      <c r="P3003">
        <f>IF(E3003=0,0.3,IF(D3003=1,IF(C3003&gt;=Params!$B$13-3,IF(C3003&lt;Params!$B$13,Params!$B$20,0.3),0.3),IF(C3003&gt;=Params!$B$15-3,IF(C3003&lt;Params!$B$15,Params!$B$21,0.3),0.3)))</f>
        <v/>
      </c>
    </row>
    <row r="3004" ht="15" customHeight="1" s="1">
      <c r="A3004" s="9" t="n">
        <v>3001</v>
      </c>
      <c r="B3004" s="6" t="inlineStr">
        <is>
          <t>06/05</t>
        </is>
      </c>
      <c r="C3004" s="6" t="n">
        <v>0</v>
      </c>
      <c r="D3004" s="6" t="n">
        <v>0</v>
      </c>
      <c r="E3004" s="10">
        <f>IF(D3004=1, IF(OR(C3004&lt;10, C3004&gt;=15),1,0), IF(OR(C3004&lt;7, C3004&gt;=18),1,0))</f>
        <v/>
      </c>
      <c r="F3004" s="11" t="n">
        <v>1.414</v>
      </c>
      <c r="G3004" s="12">
        <f>0*8</f>
        <v/>
      </c>
      <c r="H3004" s="12">
        <f>F3004-G3004</f>
        <v/>
      </c>
      <c r="I3004" s="10">
        <f>IF(E3004=0,"Fora",IF(E3003=0,"Carg xar",IF(H3004&lt;0,IF(M3004&lt;0.9,"Carg FV","Stby"),IF(M3004&gt;P3004,"V2H",IF(M3004&lt;0.9,"Carg xar","Stby")))))</f>
        <v/>
      </c>
      <c r="J3004" s="12">
        <f>IF(OR(I3004="Carg FV",I3004="Carg xar"),MIN(IF(I3004="Carg FV",ABS(H3004),7.4),7.4,MAX(0,(0.9-M3004)*40)*0.95),0)</f>
        <v/>
      </c>
      <c r="K3004" s="12">
        <f>IF(I3004="V2H",MIN(MAX(0,H3004),7.4,MAX(0,(M3004-P3004)*40)*0.95),0)</f>
        <v/>
      </c>
      <c r="L3004" s="12">
        <f>IF(E3004=0,0,MAX(0,H3004-K3004))</f>
        <v/>
      </c>
      <c r="M3004" s="13">
        <f>M3003+J3003/40-IF(I3003="V2H",K3003/(0.95*40),0)-IF(E3004=0,IF(E3003=1,IF(D3004=1,30,40)*0.18/(2*40),0),0)-IF(E3004=1,IF(E3003=0,IF(D3004=1,30,40)*0.18/(2*40),0),0)</f>
        <v/>
      </c>
      <c r="N3004" s="14" t="n">
        <v>0.09</v>
      </c>
      <c r="O3004" s="15">
        <f>K3004*N3004</f>
        <v/>
      </c>
      <c r="P3004">
        <f>IF(E3004=0,0.3,IF(D3004=1,IF(C3004&gt;=Params!$B$13-3,IF(C3004&lt;Params!$B$13,Params!$B$20,0.3),0.3),IF(C3004&gt;=Params!$B$15-3,IF(C3004&lt;Params!$B$15,Params!$B$21,0.3),0.3)))</f>
        <v/>
      </c>
    </row>
    <row r="3005" ht="15" customHeight="1" s="1">
      <c r="A3005" s="9" t="n">
        <v>3002</v>
      </c>
      <c r="B3005" s="6" t="inlineStr">
        <is>
          <t>06/05</t>
        </is>
      </c>
      <c r="C3005" s="6" t="n">
        <v>1</v>
      </c>
      <c r="D3005" s="6" t="n">
        <v>0</v>
      </c>
      <c r="E3005" s="10">
        <f>IF(D3005=1, IF(OR(C3005&lt;10, C3005&gt;=15),1,0), IF(OR(C3005&lt;7, C3005&gt;=18),1,0))</f>
        <v/>
      </c>
      <c r="F3005" s="11" t="n">
        <v>1.703</v>
      </c>
      <c r="G3005" s="12">
        <f>0*8</f>
        <v/>
      </c>
      <c r="H3005" s="12">
        <f>F3005-G3005</f>
        <v/>
      </c>
      <c r="I3005" s="10">
        <f>IF(E3005=0,"Fora",IF(E3004=0,"Carg xar",IF(H3005&lt;0,IF(M3005&lt;0.9,"Carg FV","Stby"),IF(M3005&gt;P3005,"V2H",IF(M3005&lt;0.9,"Carg xar","Stby")))))</f>
        <v/>
      </c>
      <c r="J3005" s="12">
        <f>IF(OR(I3005="Carg FV",I3005="Carg xar"),MIN(IF(I3005="Carg FV",ABS(H3005),7.4),7.4,MAX(0,(0.9-M3005)*40)*0.95),0)</f>
        <v/>
      </c>
      <c r="K3005" s="12">
        <f>IF(I3005="V2H",MIN(MAX(0,H3005),7.4,MAX(0,(M3005-P3005)*40)*0.95),0)</f>
        <v/>
      </c>
      <c r="L3005" s="12">
        <f>IF(E3005=0,0,MAX(0,H3005-K3005))</f>
        <v/>
      </c>
      <c r="M3005" s="13">
        <f>M3004+J3004/40-IF(I3004="V2H",K3004/(0.95*40),0)-IF(E3005=0,IF(E3004=1,IF(D3005=1,30,40)*0.18/(2*40),0),0)-IF(E3005=1,IF(E3004=0,IF(D3005=1,30,40)*0.18/(2*40),0),0)</f>
        <v/>
      </c>
      <c r="N3005" s="14" t="n">
        <v>0.09</v>
      </c>
      <c r="O3005" s="15">
        <f>K3005*N3005</f>
        <v/>
      </c>
      <c r="P3005">
        <f>IF(E3005=0,0.3,IF(D3005=1,IF(C3005&gt;=Params!$B$13-3,IF(C3005&lt;Params!$B$13,Params!$B$20,0.3),0.3),IF(C3005&gt;=Params!$B$15-3,IF(C3005&lt;Params!$B$15,Params!$B$21,0.3),0.3)))</f>
        <v/>
      </c>
    </row>
    <row r="3006" ht="15" customHeight="1" s="1">
      <c r="A3006" s="9" t="n">
        <v>3003</v>
      </c>
      <c r="B3006" s="6" t="inlineStr">
        <is>
          <t>06/05</t>
        </is>
      </c>
      <c r="C3006" s="6" t="n">
        <v>2</v>
      </c>
      <c r="D3006" s="6" t="n">
        <v>0</v>
      </c>
      <c r="E3006" s="10">
        <f>IF(D3006=1, IF(OR(C3006&lt;10, C3006&gt;=15),1,0), IF(OR(C3006&lt;7, C3006&gt;=18),1,0))</f>
        <v/>
      </c>
      <c r="F3006" s="11" t="n">
        <v>1.022</v>
      </c>
      <c r="G3006" s="12">
        <f>0*8</f>
        <v/>
      </c>
      <c r="H3006" s="12">
        <f>F3006-G3006</f>
        <v/>
      </c>
      <c r="I3006" s="10">
        <f>IF(E3006=0,"Fora",IF(E3005=0,"Carg xar",IF(H3006&lt;0,IF(M3006&lt;0.9,"Carg FV","Stby"),IF(M3006&gt;P3006,"V2H",IF(M3006&lt;0.9,"Carg xar","Stby")))))</f>
        <v/>
      </c>
      <c r="J3006" s="12">
        <f>IF(OR(I3006="Carg FV",I3006="Carg xar"),MIN(IF(I3006="Carg FV",ABS(H3006),7.4),7.4,MAX(0,(0.9-M3006)*40)*0.95),0)</f>
        <v/>
      </c>
      <c r="K3006" s="12">
        <f>IF(I3006="V2H",MIN(MAX(0,H3006),7.4,MAX(0,(M3006-P3006)*40)*0.95),0)</f>
        <v/>
      </c>
      <c r="L3006" s="12">
        <f>IF(E3006=0,0,MAX(0,H3006-K3006))</f>
        <v/>
      </c>
      <c r="M3006" s="13">
        <f>M3005+J3005/40-IF(I3005="V2H",K3005/(0.95*40),0)-IF(E3006=0,IF(E3005=1,IF(D3006=1,30,40)*0.18/(2*40),0),0)-IF(E3006=1,IF(E3005=0,IF(D3006=1,30,40)*0.18/(2*40),0),0)</f>
        <v/>
      </c>
      <c r="N3006" s="14" t="n">
        <v>0.09</v>
      </c>
      <c r="O3006" s="15">
        <f>K3006*N3006</f>
        <v/>
      </c>
      <c r="P3006">
        <f>IF(E3006=0,0.3,IF(D3006=1,IF(C3006&gt;=Params!$B$13-3,IF(C3006&lt;Params!$B$13,Params!$B$20,0.3),0.3),IF(C3006&gt;=Params!$B$15-3,IF(C3006&lt;Params!$B$15,Params!$B$21,0.3),0.3)))</f>
        <v/>
      </c>
    </row>
    <row r="3007" ht="15" customHeight="1" s="1">
      <c r="A3007" s="9" t="n">
        <v>3004</v>
      </c>
      <c r="B3007" s="6" t="inlineStr">
        <is>
          <t>06/05</t>
        </is>
      </c>
      <c r="C3007" s="6" t="n">
        <v>3</v>
      </c>
      <c r="D3007" s="6" t="n">
        <v>0</v>
      </c>
      <c r="E3007" s="10">
        <f>IF(D3007=1, IF(OR(C3007&lt;10, C3007&gt;=15),1,0), IF(OR(C3007&lt;7, C3007&gt;=18),1,0))</f>
        <v/>
      </c>
      <c r="F3007" s="11" t="n">
        <v>1.287</v>
      </c>
      <c r="G3007" s="12">
        <f>0*8</f>
        <v/>
      </c>
      <c r="H3007" s="12">
        <f>F3007-G3007</f>
        <v/>
      </c>
      <c r="I3007" s="10">
        <f>IF(E3007=0,"Fora",IF(E3006=0,"Carg xar",IF(H3007&lt;0,IF(M3007&lt;0.9,"Carg FV","Stby"),IF(M3007&gt;P3007,"V2H",IF(M3007&lt;0.9,"Carg xar","Stby")))))</f>
        <v/>
      </c>
      <c r="J3007" s="12">
        <f>IF(OR(I3007="Carg FV",I3007="Carg xar"),MIN(IF(I3007="Carg FV",ABS(H3007),7.4),7.4,MAX(0,(0.9-M3007)*40)*0.95),0)</f>
        <v/>
      </c>
      <c r="K3007" s="12">
        <f>IF(I3007="V2H",MIN(MAX(0,H3007),7.4,MAX(0,(M3007-P3007)*40)*0.95),0)</f>
        <v/>
      </c>
      <c r="L3007" s="12">
        <f>IF(E3007=0,0,MAX(0,H3007-K3007))</f>
        <v/>
      </c>
      <c r="M3007" s="13">
        <f>M3006+J3006/40-IF(I3006="V2H",K3006/(0.95*40),0)-IF(E3007=0,IF(E3006=1,IF(D3007=1,30,40)*0.18/(2*40),0),0)-IF(E3007=1,IF(E3006=0,IF(D3007=1,30,40)*0.18/(2*40),0),0)</f>
        <v/>
      </c>
      <c r="N3007" s="14" t="n">
        <v>0.09</v>
      </c>
      <c r="O3007" s="15">
        <f>K3007*N3007</f>
        <v/>
      </c>
      <c r="P3007">
        <f>IF(E3007=0,0.3,IF(D3007=1,IF(C3007&gt;=Params!$B$13-3,IF(C3007&lt;Params!$B$13,Params!$B$20,0.3),0.3),IF(C3007&gt;=Params!$B$15-3,IF(C3007&lt;Params!$B$15,Params!$B$21,0.3),0.3)))</f>
        <v/>
      </c>
    </row>
    <row r="3008" ht="15" customHeight="1" s="1">
      <c r="A3008" s="9" t="n">
        <v>3005</v>
      </c>
      <c r="B3008" s="6" t="inlineStr">
        <is>
          <t>06/05</t>
        </is>
      </c>
      <c r="C3008" s="6" t="n">
        <v>4</v>
      </c>
      <c r="D3008" s="6" t="n">
        <v>0</v>
      </c>
      <c r="E3008" s="10">
        <f>IF(D3008=1, IF(OR(C3008&lt;10, C3008&gt;=15),1,0), IF(OR(C3008&lt;7, C3008&gt;=18),1,0))</f>
        <v/>
      </c>
      <c r="F3008" s="11" t="n">
        <v>1.035</v>
      </c>
      <c r="G3008" s="12">
        <f>0*8</f>
        <v/>
      </c>
      <c r="H3008" s="12">
        <f>F3008-G3008</f>
        <v/>
      </c>
      <c r="I3008" s="10">
        <f>IF(E3008=0,"Fora",IF(E3007=0,"Carg xar",IF(H3008&lt;0,IF(M3008&lt;0.9,"Carg FV","Stby"),IF(M3008&gt;P3008,"V2H",IF(M3008&lt;0.9,"Carg xar","Stby")))))</f>
        <v/>
      </c>
      <c r="J3008" s="12">
        <f>IF(OR(I3008="Carg FV",I3008="Carg xar"),MIN(IF(I3008="Carg FV",ABS(H3008),7.4),7.4,MAX(0,(0.9-M3008)*40)*0.95),0)</f>
        <v/>
      </c>
      <c r="K3008" s="12">
        <f>IF(I3008="V2H",MIN(MAX(0,H3008),7.4,MAX(0,(M3008-P3008)*40)*0.95),0)</f>
        <v/>
      </c>
      <c r="L3008" s="12">
        <f>IF(E3008=0,0,MAX(0,H3008-K3008))</f>
        <v/>
      </c>
      <c r="M3008" s="13">
        <f>M3007+J3007/40-IF(I3007="V2H",K3007/(0.95*40),0)-IF(E3008=0,IF(E3007=1,IF(D3008=1,30,40)*0.18/(2*40),0),0)-IF(E3008=1,IF(E3007=0,IF(D3008=1,30,40)*0.18/(2*40),0),0)</f>
        <v/>
      </c>
      <c r="N3008" s="14" t="n">
        <v>0.09</v>
      </c>
      <c r="O3008" s="15">
        <f>K3008*N3008</f>
        <v/>
      </c>
      <c r="P3008">
        <f>IF(E3008=0,0.3,IF(D3008=1,IF(C3008&gt;=Params!$B$13-3,IF(C3008&lt;Params!$B$13,Params!$B$20,0.3),0.3),IF(C3008&gt;=Params!$B$15-3,IF(C3008&lt;Params!$B$15,Params!$B$21,0.3),0.3)))</f>
        <v/>
      </c>
    </row>
    <row r="3009" ht="15" customHeight="1" s="1">
      <c r="A3009" s="9" t="n">
        <v>3006</v>
      </c>
      <c r="B3009" s="6" t="inlineStr">
        <is>
          <t>06/05</t>
        </is>
      </c>
      <c r="C3009" s="6" t="n">
        <v>5</v>
      </c>
      <c r="D3009" s="6" t="n">
        <v>0</v>
      </c>
      <c r="E3009" s="10">
        <f>IF(D3009=1, IF(OR(C3009&lt;10, C3009&gt;=15),1,0), IF(OR(C3009&lt;7, C3009&gt;=18),1,0))</f>
        <v/>
      </c>
      <c r="F3009" s="11" t="n">
        <v>1.463</v>
      </c>
      <c r="G3009" s="12">
        <f>0*8</f>
        <v/>
      </c>
      <c r="H3009" s="12">
        <f>F3009-G3009</f>
        <v/>
      </c>
      <c r="I3009" s="10">
        <f>IF(E3009=0,"Fora",IF(E3008=0,"Carg xar",IF(H3009&lt;0,IF(M3009&lt;0.9,"Carg FV","Stby"),IF(M3009&gt;P3009,"V2H",IF(M3009&lt;0.9,"Carg xar","Stby")))))</f>
        <v/>
      </c>
      <c r="J3009" s="12">
        <f>IF(OR(I3009="Carg FV",I3009="Carg xar"),MIN(IF(I3009="Carg FV",ABS(H3009),7.4),7.4,MAX(0,(0.9-M3009)*40)*0.95),0)</f>
        <v/>
      </c>
      <c r="K3009" s="12">
        <f>IF(I3009="V2H",MIN(MAX(0,H3009),7.4,MAX(0,(M3009-P3009)*40)*0.95),0)</f>
        <v/>
      </c>
      <c r="L3009" s="12">
        <f>IF(E3009=0,0,MAX(0,H3009-K3009))</f>
        <v/>
      </c>
      <c r="M3009" s="13">
        <f>M3008+J3008/40-IF(I3008="V2H",K3008/(0.95*40),0)-IF(E3009=0,IF(E3008=1,IF(D3009=1,30,40)*0.18/(2*40),0),0)-IF(E3009=1,IF(E3008=0,IF(D3009=1,30,40)*0.18/(2*40),0),0)</f>
        <v/>
      </c>
      <c r="N3009" s="14" t="n">
        <v>0.09</v>
      </c>
      <c r="O3009" s="15">
        <f>K3009*N3009</f>
        <v/>
      </c>
      <c r="P3009">
        <f>IF(E3009=0,0.3,IF(D3009=1,IF(C3009&gt;=Params!$B$13-3,IF(C3009&lt;Params!$B$13,Params!$B$20,0.3),0.3),IF(C3009&gt;=Params!$B$15-3,IF(C3009&lt;Params!$B$15,Params!$B$21,0.3),0.3)))</f>
        <v/>
      </c>
    </row>
    <row r="3010" ht="15" customHeight="1" s="1">
      <c r="A3010" s="9" t="n">
        <v>3007</v>
      </c>
      <c r="B3010" s="6" t="inlineStr">
        <is>
          <t>06/05</t>
        </is>
      </c>
      <c r="C3010" s="6" t="n">
        <v>6</v>
      </c>
      <c r="D3010" s="6" t="n">
        <v>0</v>
      </c>
      <c r="E3010" s="10">
        <f>IF(D3010=1, IF(OR(C3010&lt;10, C3010&gt;=15),1,0), IF(OR(C3010&lt;7, C3010&gt;=18),1,0))</f>
        <v/>
      </c>
      <c r="F3010" s="11" t="n">
        <v>0.957</v>
      </c>
      <c r="G3010" s="12">
        <f>0.02*8</f>
        <v/>
      </c>
      <c r="H3010" s="12">
        <f>F3010-G3010</f>
        <v/>
      </c>
      <c r="I3010" s="10">
        <f>IF(E3010=0,"Fora",IF(E3009=0,"Carg xar",IF(H3010&lt;0,IF(M3010&lt;0.9,"Carg FV","Stby"),IF(M3010&gt;P3010,"V2H",IF(M3010&lt;0.9,"Carg xar","Stby")))))</f>
        <v/>
      </c>
      <c r="J3010" s="12">
        <f>IF(OR(I3010="Carg FV",I3010="Carg xar"),MIN(IF(I3010="Carg FV",ABS(H3010),7.4),7.4,MAX(0,(0.9-M3010)*40)*0.95),0)</f>
        <v/>
      </c>
      <c r="K3010" s="12">
        <f>IF(I3010="V2H",MIN(MAX(0,H3010),7.4,MAX(0,(M3010-P3010)*40)*0.95),0)</f>
        <v/>
      </c>
      <c r="L3010" s="12">
        <f>IF(E3010=0,0,MAX(0,H3010-K3010))</f>
        <v/>
      </c>
      <c r="M3010" s="13">
        <f>M3009+J3009/40-IF(I3009="V2H",K3009/(0.95*40),0)-IF(E3010=0,IF(E3009=1,IF(D3010=1,30,40)*0.18/(2*40),0),0)-IF(E3010=1,IF(E3009=0,IF(D3010=1,30,40)*0.18/(2*40),0),0)</f>
        <v/>
      </c>
      <c r="N3010" s="14" t="n">
        <v>0.09</v>
      </c>
      <c r="O3010" s="15">
        <f>K3010*N3010</f>
        <v/>
      </c>
      <c r="P3010">
        <f>IF(E3010=0,0.3,IF(D3010=1,IF(C3010&gt;=Params!$B$13-3,IF(C3010&lt;Params!$B$13,Params!$B$20,0.3),0.3),IF(C3010&gt;=Params!$B$15-3,IF(C3010&lt;Params!$B$15,Params!$B$21,0.3),0.3)))</f>
        <v/>
      </c>
    </row>
    <row r="3011" ht="15" customHeight="1" s="1">
      <c r="A3011" s="9" t="n">
        <v>3008</v>
      </c>
      <c r="B3011" s="6" t="inlineStr">
        <is>
          <t>06/05</t>
        </is>
      </c>
      <c r="C3011" s="6" t="n">
        <v>7</v>
      </c>
      <c r="D3011" s="6" t="n">
        <v>0</v>
      </c>
      <c r="E3011" s="10">
        <f>IF(D3011=1, IF(OR(C3011&lt;10, C3011&gt;=15),1,0), IF(OR(C3011&lt;7, C3011&gt;=18),1,0))</f>
        <v/>
      </c>
      <c r="F3011" s="11" t="n">
        <v>1.431</v>
      </c>
      <c r="G3011" s="12">
        <f>0.12*8</f>
        <v/>
      </c>
      <c r="H3011" s="12">
        <f>F3011-G3011</f>
        <v/>
      </c>
      <c r="I3011" s="10">
        <f>IF(E3011=0,"Fora",IF(E3010=0,"Carg xar",IF(H3011&lt;0,IF(M3011&lt;0.9,"Carg FV","Stby"),IF(M3011&gt;P3011,"V2H",IF(M3011&lt;0.9,"Carg xar","Stby")))))</f>
        <v/>
      </c>
      <c r="J3011" s="12">
        <f>IF(OR(I3011="Carg FV",I3011="Carg xar"),MIN(IF(I3011="Carg FV",ABS(H3011),7.4),7.4,MAX(0,(0.9-M3011)*40)*0.95),0)</f>
        <v/>
      </c>
      <c r="K3011" s="12">
        <f>IF(I3011="V2H",MIN(MAX(0,H3011),7.4,MAX(0,(M3011-P3011)*40)*0.95),0)</f>
        <v/>
      </c>
      <c r="L3011" s="12">
        <f>IF(E3011=0,0,MAX(0,H3011-K3011))</f>
        <v/>
      </c>
      <c r="M3011" s="13">
        <f>M3010+J3010/40-IF(I3010="V2H",K3010/(0.95*40),0)-IF(E3011=0,IF(E3010=1,IF(D3011=1,30,40)*0.18/(2*40),0),0)-IF(E3011=1,IF(E3010=0,IF(D3011=1,30,40)*0.18/(2*40),0),0)</f>
        <v/>
      </c>
      <c r="N3011" s="14" t="n">
        <v>0.09</v>
      </c>
      <c r="O3011" s="15">
        <f>K3011*N3011</f>
        <v/>
      </c>
      <c r="P3011">
        <f>IF(E3011=0,0.3,IF(D3011=1,IF(C3011&gt;=Params!$B$13-3,IF(C3011&lt;Params!$B$13,Params!$B$20,0.3),0.3),IF(C3011&gt;=Params!$B$15-3,IF(C3011&lt;Params!$B$15,Params!$B$21,0.3),0.3)))</f>
        <v/>
      </c>
    </row>
    <row r="3012" ht="15" customHeight="1" s="1">
      <c r="A3012" s="9" t="n">
        <v>3009</v>
      </c>
      <c r="B3012" s="6" t="inlineStr">
        <is>
          <t>06/05</t>
        </is>
      </c>
      <c r="C3012" s="6" t="n">
        <v>8</v>
      </c>
      <c r="D3012" s="6" t="n">
        <v>0</v>
      </c>
      <c r="E3012" s="10">
        <f>IF(D3012=1, IF(OR(C3012&lt;10, C3012&gt;=15),1,0), IF(OR(C3012&lt;7, C3012&gt;=18),1,0))</f>
        <v/>
      </c>
      <c r="F3012" s="11" t="n">
        <v>1.276</v>
      </c>
      <c r="G3012" s="12">
        <f>0.28*8</f>
        <v/>
      </c>
      <c r="H3012" s="12">
        <f>F3012-G3012</f>
        <v/>
      </c>
      <c r="I3012" s="10">
        <f>IF(E3012=0,"Fora",IF(E3011=0,"Carg xar",IF(H3012&lt;0,IF(M3012&lt;0.9,"Carg FV","Stby"),IF(M3012&gt;P3012,"V2H",IF(M3012&lt;0.9,"Carg xar","Stby")))))</f>
        <v/>
      </c>
      <c r="J3012" s="12">
        <f>IF(OR(I3012="Carg FV",I3012="Carg xar"),MIN(IF(I3012="Carg FV",ABS(H3012),7.4),7.4,MAX(0,(0.9-M3012)*40)*0.95),0)</f>
        <v/>
      </c>
      <c r="K3012" s="12">
        <f>IF(I3012="V2H",MIN(MAX(0,H3012),7.4,MAX(0,(M3012-P3012)*40)*0.95),0)</f>
        <v/>
      </c>
      <c r="L3012" s="12">
        <f>IF(E3012=0,0,MAX(0,H3012-K3012))</f>
        <v/>
      </c>
      <c r="M3012" s="13">
        <f>M3011+J3011/40-IF(I3011="V2H",K3011/(0.95*40),0)-IF(E3012=0,IF(E3011=1,IF(D3012=1,30,40)*0.18/(2*40),0),0)-IF(E3012=1,IF(E3011=0,IF(D3012=1,30,40)*0.18/(2*40),0),0)</f>
        <v/>
      </c>
      <c r="N3012" s="14" t="n">
        <v>0.15</v>
      </c>
      <c r="O3012" s="15">
        <f>K3012*N3012</f>
        <v/>
      </c>
      <c r="P3012">
        <f>IF(E3012=0,0.3,IF(D3012=1,IF(C3012&gt;=Params!$B$13-3,IF(C3012&lt;Params!$B$13,Params!$B$20,0.3),0.3),IF(C3012&gt;=Params!$B$15-3,IF(C3012&lt;Params!$B$15,Params!$B$21,0.3),0.3)))</f>
        <v/>
      </c>
    </row>
    <row r="3013" ht="15" customHeight="1" s="1">
      <c r="A3013" s="9" t="n">
        <v>3010</v>
      </c>
      <c r="B3013" s="6" t="inlineStr">
        <is>
          <t>06/05</t>
        </is>
      </c>
      <c r="C3013" s="6" t="n">
        <v>9</v>
      </c>
      <c r="D3013" s="6" t="n">
        <v>0</v>
      </c>
      <c r="E3013" s="10">
        <f>IF(D3013=1, IF(OR(C3013&lt;10, C3013&gt;=15),1,0), IF(OR(C3013&lt;7, C3013&gt;=18),1,0))</f>
        <v/>
      </c>
      <c r="F3013" s="11" t="n">
        <v>1.756</v>
      </c>
      <c r="G3013" s="12">
        <f>0.48*8</f>
        <v/>
      </c>
      <c r="H3013" s="12">
        <f>F3013-G3013</f>
        <v/>
      </c>
      <c r="I3013" s="10">
        <f>IF(E3013=0,"Fora",IF(E3012=0,"Carg xar",IF(H3013&lt;0,IF(M3013&lt;0.9,"Carg FV","Stby"),IF(M3013&gt;P3013,"V2H",IF(M3013&lt;0.9,"Carg xar","Stby")))))</f>
        <v/>
      </c>
      <c r="J3013" s="12">
        <f>IF(OR(I3013="Carg FV",I3013="Carg xar"),MIN(IF(I3013="Carg FV",ABS(H3013),7.4),7.4,MAX(0,(0.9-M3013)*40)*0.95),0)</f>
        <v/>
      </c>
      <c r="K3013" s="12">
        <f>IF(I3013="V2H",MIN(MAX(0,H3013),7.4,MAX(0,(M3013-P3013)*40)*0.95),0)</f>
        <v/>
      </c>
      <c r="L3013" s="12">
        <f>IF(E3013=0,0,MAX(0,H3013-K3013))</f>
        <v/>
      </c>
      <c r="M3013" s="13">
        <f>M3012+J3012/40-IF(I3012="V2H",K3012/(0.95*40),0)-IF(E3013=0,IF(E3012=1,IF(D3013=1,30,40)*0.18/(2*40),0),0)-IF(E3013=1,IF(E3012=0,IF(D3013=1,30,40)*0.18/(2*40),0),0)</f>
        <v/>
      </c>
      <c r="N3013" s="14" t="n">
        <v>0.15</v>
      </c>
      <c r="O3013" s="15">
        <f>K3013*N3013</f>
        <v/>
      </c>
      <c r="P3013">
        <f>IF(E3013=0,0.3,IF(D3013=1,IF(C3013&gt;=Params!$B$13-3,IF(C3013&lt;Params!$B$13,Params!$B$20,0.3),0.3),IF(C3013&gt;=Params!$B$15-3,IF(C3013&lt;Params!$B$15,Params!$B$21,0.3),0.3)))</f>
        <v/>
      </c>
    </row>
    <row r="3014" ht="15" customHeight="1" s="1">
      <c r="A3014" s="9" t="n">
        <v>3011</v>
      </c>
      <c r="B3014" s="6" t="inlineStr">
        <is>
          <t>06/05</t>
        </is>
      </c>
      <c r="C3014" s="6" t="n">
        <v>10</v>
      </c>
      <c r="D3014" s="6" t="n">
        <v>0</v>
      </c>
      <c r="E3014" s="10">
        <f>IF(D3014=1, IF(OR(C3014&lt;10, C3014&gt;=15),1,0), IF(OR(C3014&lt;7, C3014&gt;=18),1,0))</f>
        <v/>
      </c>
      <c r="F3014" s="11" t="n">
        <v>1.803</v>
      </c>
      <c r="G3014" s="12">
        <f>0.68*8</f>
        <v/>
      </c>
      <c r="H3014" s="12">
        <f>F3014-G3014</f>
        <v/>
      </c>
      <c r="I3014" s="10">
        <f>IF(E3014=0,"Fora",IF(E3013=0,"Carg xar",IF(H3014&lt;0,IF(M3014&lt;0.9,"Carg FV","Stby"),IF(M3014&gt;P3014,"V2H",IF(M3014&lt;0.9,"Carg xar","Stby")))))</f>
        <v/>
      </c>
      <c r="J3014" s="12">
        <f>IF(OR(I3014="Carg FV",I3014="Carg xar"),MIN(IF(I3014="Carg FV",ABS(H3014),7.4),7.4,MAX(0,(0.9-M3014)*40)*0.95),0)</f>
        <v/>
      </c>
      <c r="K3014" s="12">
        <f>IF(I3014="V2H",MIN(MAX(0,H3014),7.4,MAX(0,(M3014-P3014)*40)*0.95),0)</f>
        <v/>
      </c>
      <c r="L3014" s="12">
        <f>IF(E3014=0,0,MAX(0,H3014-K3014))</f>
        <v/>
      </c>
      <c r="M3014" s="13">
        <f>M3013+J3013/40-IF(I3013="V2H",K3013/(0.95*40),0)-IF(E3014=0,IF(E3013=1,IF(D3014=1,30,40)*0.18/(2*40),0),0)-IF(E3014=1,IF(E3013=0,IF(D3014=1,30,40)*0.18/(2*40),0),0)</f>
        <v/>
      </c>
      <c r="N3014" s="14" t="n">
        <v>0.2</v>
      </c>
      <c r="O3014" s="15">
        <f>K3014*N3014</f>
        <v/>
      </c>
      <c r="P3014">
        <f>IF(E3014=0,0.3,IF(D3014=1,IF(C3014&gt;=Params!$B$13-3,IF(C3014&lt;Params!$B$13,Params!$B$20,0.3),0.3),IF(C3014&gt;=Params!$B$15-3,IF(C3014&lt;Params!$B$15,Params!$B$21,0.3),0.3)))</f>
        <v/>
      </c>
    </row>
    <row r="3015" ht="15" customHeight="1" s="1">
      <c r="A3015" s="9" t="n">
        <v>3012</v>
      </c>
      <c r="B3015" s="6" t="inlineStr">
        <is>
          <t>06/05</t>
        </is>
      </c>
      <c r="C3015" s="6" t="n">
        <v>11</v>
      </c>
      <c r="D3015" s="6" t="n">
        <v>0</v>
      </c>
      <c r="E3015" s="10">
        <f>IF(D3015=1, IF(OR(C3015&lt;10, C3015&gt;=15),1,0), IF(OR(C3015&lt;7, C3015&gt;=18),1,0))</f>
        <v/>
      </c>
      <c r="F3015" s="11" t="n">
        <v>1.595</v>
      </c>
      <c r="G3015" s="12">
        <f>0.82*8</f>
        <v/>
      </c>
      <c r="H3015" s="12">
        <f>F3015-G3015</f>
        <v/>
      </c>
      <c r="I3015" s="10">
        <f>IF(E3015=0,"Fora",IF(E3014=0,"Carg xar",IF(H3015&lt;0,IF(M3015&lt;0.9,"Carg FV","Stby"),IF(M3015&gt;P3015,"V2H",IF(M3015&lt;0.9,"Carg xar","Stby")))))</f>
        <v/>
      </c>
      <c r="J3015" s="12">
        <f>IF(OR(I3015="Carg FV",I3015="Carg xar"),MIN(IF(I3015="Carg FV",ABS(H3015),7.4),7.4,MAX(0,(0.9-M3015)*40)*0.95),0)</f>
        <v/>
      </c>
      <c r="K3015" s="12">
        <f>IF(I3015="V2H",MIN(MAX(0,H3015),7.4,MAX(0,(M3015-P3015)*40)*0.95),0)</f>
        <v/>
      </c>
      <c r="L3015" s="12">
        <f>IF(E3015=0,0,MAX(0,H3015-K3015))</f>
        <v/>
      </c>
      <c r="M3015" s="13">
        <f>M3014+J3014/40-IF(I3014="V2H",K3014/(0.95*40),0)-IF(E3015=0,IF(E3014=1,IF(D3015=1,30,40)*0.18/(2*40),0),0)-IF(E3015=1,IF(E3014=0,IF(D3015=1,30,40)*0.18/(2*40),0),0)</f>
        <v/>
      </c>
      <c r="N3015" s="14" t="n">
        <v>0.2</v>
      </c>
      <c r="O3015" s="15">
        <f>K3015*N3015</f>
        <v/>
      </c>
      <c r="P3015">
        <f>IF(E3015=0,0.3,IF(D3015=1,IF(C3015&gt;=Params!$B$13-3,IF(C3015&lt;Params!$B$13,Params!$B$20,0.3),0.3),IF(C3015&gt;=Params!$B$15-3,IF(C3015&lt;Params!$B$15,Params!$B$21,0.3),0.3)))</f>
        <v/>
      </c>
    </row>
    <row r="3016" ht="15" customHeight="1" s="1">
      <c r="A3016" s="9" t="n">
        <v>3013</v>
      </c>
      <c r="B3016" s="6" t="inlineStr">
        <is>
          <t>06/05</t>
        </is>
      </c>
      <c r="C3016" s="6" t="n">
        <v>12</v>
      </c>
      <c r="D3016" s="6" t="n">
        <v>0</v>
      </c>
      <c r="E3016" s="10">
        <f>IF(D3016=1, IF(OR(C3016&lt;10, C3016&gt;=15),1,0), IF(OR(C3016&lt;7, C3016&gt;=18),1,0))</f>
        <v/>
      </c>
      <c r="F3016" s="11" t="n">
        <v>1.056</v>
      </c>
      <c r="G3016" s="12">
        <f>0.88*8</f>
        <v/>
      </c>
      <c r="H3016" s="12">
        <f>F3016-G3016</f>
        <v/>
      </c>
      <c r="I3016" s="10">
        <f>IF(E3016=0,"Fora",IF(E3015=0,"Carg xar",IF(H3016&lt;0,IF(M3016&lt;0.9,"Carg FV","Stby"),IF(M3016&gt;P3016,"V2H",IF(M3016&lt;0.9,"Carg xar","Stby")))))</f>
        <v/>
      </c>
      <c r="J3016" s="12">
        <f>IF(OR(I3016="Carg FV",I3016="Carg xar"),MIN(IF(I3016="Carg FV",ABS(H3016),7.4),7.4,MAX(0,(0.9-M3016)*40)*0.95),0)</f>
        <v/>
      </c>
      <c r="K3016" s="12">
        <f>IF(I3016="V2H",MIN(MAX(0,H3016),7.4,MAX(0,(M3016-P3016)*40)*0.95),0)</f>
        <v/>
      </c>
      <c r="L3016" s="12">
        <f>IF(E3016=0,0,MAX(0,H3016-K3016))</f>
        <v/>
      </c>
      <c r="M3016" s="13">
        <f>M3015+J3015/40-IF(I3015="V2H",K3015/(0.95*40),0)-IF(E3016=0,IF(E3015=1,IF(D3016=1,30,40)*0.18/(2*40),0),0)-IF(E3016=1,IF(E3015=0,IF(D3016=1,30,40)*0.18/(2*40),0),0)</f>
        <v/>
      </c>
      <c r="N3016" s="14" t="n">
        <v>0.2</v>
      </c>
      <c r="O3016" s="15">
        <f>K3016*N3016</f>
        <v/>
      </c>
      <c r="P3016">
        <f>IF(E3016=0,0.3,IF(D3016=1,IF(C3016&gt;=Params!$B$13-3,IF(C3016&lt;Params!$B$13,Params!$B$20,0.3),0.3),IF(C3016&gt;=Params!$B$15-3,IF(C3016&lt;Params!$B$15,Params!$B$21,0.3),0.3)))</f>
        <v/>
      </c>
    </row>
    <row r="3017" ht="15" customHeight="1" s="1">
      <c r="A3017" s="9" t="n">
        <v>3014</v>
      </c>
      <c r="B3017" s="6" t="inlineStr">
        <is>
          <t>06/05</t>
        </is>
      </c>
      <c r="C3017" s="6" t="n">
        <v>13</v>
      </c>
      <c r="D3017" s="6" t="n">
        <v>0</v>
      </c>
      <c r="E3017" s="10">
        <f>IF(D3017=1, IF(OR(C3017&lt;10, C3017&gt;=15),1,0), IF(OR(C3017&lt;7, C3017&gt;=18),1,0))</f>
        <v/>
      </c>
      <c r="F3017" s="11" t="n">
        <v>2.017</v>
      </c>
      <c r="G3017" s="12">
        <f>0.86*8</f>
        <v/>
      </c>
      <c r="H3017" s="12">
        <f>F3017-G3017</f>
        <v/>
      </c>
      <c r="I3017" s="10">
        <f>IF(E3017=0,"Fora",IF(E3016=0,"Carg xar",IF(H3017&lt;0,IF(M3017&lt;0.9,"Carg FV","Stby"),IF(M3017&gt;P3017,"V2H",IF(M3017&lt;0.9,"Carg xar","Stby")))))</f>
        <v/>
      </c>
      <c r="J3017" s="12">
        <f>IF(OR(I3017="Carg FV",I3017="Carg xar"),MIN(IF(I3017="Carg FV",ABS(H3017),7.4),7.4,MAX(0,(0.9-M3017)*40)*0.95),0)</f>
        <v/>
      </c>
      <c r="K3017" s="12">
        <f>IF(I3017="V2H",MIN(MAX(0,H3017),7.4,MAX(0,(M3017-P3017)*40)*0.95),0)</f>
        <v/>
      </c>
      <c r="L3017" s="12">
        <f>IF(E3017=0,0,MAX(0,H3017-K3017))</f>
        <v/>
      </c>
      <c r="M3017" s="13">
        <f>M3016+J3016/40-IF(I3016="V2H",K3016/(0.95*40),0)-IF(E3017=0,IF(E3016=1,IF(D3017=1,30,40)*0.18/(2*40),0),0)-IF(E3017=1,IF(E3016=0,IF(D3017=1,30,40)*0.18/(2*40),0),0)</f>
        <v/>
      </c>
      <c r="N3017" s="14" t="n">
        <v>0.2</v>
      </c>
      <c r="O3017" s="15">
        <f>K3017*N3017</f>
        <v/>
      </c>
      <c r="P3017">
        <f>IF(E3017=0,0.3,IF(D3017=1,IF(C3017&gt;=Params!$B$13-3,IF(C3017&lt;Params!$B$13,Params!$B$20,0.3),0.3),IF(C3017&gt;=Params!$B$15-3,IF(C3017&lt;Params!$B$15,Params!$B$21,0.3),0.3)))</f>
        <v/>
      </c>
    </row>
    <row r="3018" ht="15" customHeight="1" s="1">
      <c r="A3018" s="9" t="n">
        <v>3015</v>
      </c>
      <c r="B3018" s="6" t="inlineStr">
        <is>
          <t>06/05</t>
        </is>
      </c>
      <c r="C3018" s="6" t="n">
        <v>14</v>
      </c>
      <c r="D3018" s="6" t="n">
        <v>0</v>
      </c>
      <c r="E3018" s="10">
        <f>IF(D3018=1, IF(OR(C3018&lt;10, C3018&gt;=15),1,0), IF(OR(C3018&lt;7, C3018&gt;=18),1,0))</f>
        <v/>
      </c>
      <c r="F3018" s="11" t="n">
        <v>1.854</v>
      </c>
      <c r="G3018" s="12">
        <f>0.75*8</f>
        <v/>
      </c>
      <c r="H3018" s="12">
        <f>F3018-G3018</f>
        <v/>
      </c>
      <c r="I3018" s="10">
        <f>IF(E3018=0,"Fora",IF(E3017=0,"Carg xar",IF(H3018&lt;0,IF(M3018&lt;0.9,"Carg FV","Stby"),IF(M3018&gt;P3018,"V2H",IF(M3018&lt;0.9,"Carg xar","Stby")))))</f>
        <v/>
      </c>
      <c r="J3018" s="12">
        <f>IF(OR(I3018="Carg FV",I3018="Carg xar"),MIN(IF(I3018="Carg FV",ABS(H3018),7.4),7.4,MAX(0,(0.9-M3018)*40)*0.95),0)</f>
        <v/>
      </c>
      <c r="K3018" s="12">
        <f>IF(I3018="V2H",MIN(MAX(0,H3018),7.4,MAX(0,(M3018-P3018)*40)*0.95),0)</f>
        <v/>
      </c>
      <c r="L3018" s="12">
        <f>IF(E3018=0,0,MAX(0,H3018-K3018))</f>
        <v/>
      </c>
      <c r="M3018" s="13">
        <f>M3017+J3017/40-IF(I3017="V2H",K3017/(0.95*40),0)-IF(E3018=0,IF(E3017=1,IF(D3018=1,30,40)*0.18/(2*40),0),0)-IF(E3018=1,IF(E3017=0,IF(D3018=1,30,40)*0.18/(2*40),0),0)</f>
        <v/>
      </c>
      <c r="N3018" s="14" t="n">
        <v>0.15</v>
      </c>
      <c r="O3018" s="15">
        <f>K3018*N3018</f>
        <v/>
      </c>
      <c r="P3018">
        <f>IF(E3018=0,0.3,IF(D3018=1,IF(C3018&gt;=Params!$B$13-3,IF(C3018&lt;Params!$B$13,Params!$B$20,0.3),0.3),IF(C3018&gt;=Params!$B$15-3,IF(C3018&lt;Params!$B$15,Params!$B$21,0.3),0.3)))</f>
        <v/>
      </c>
    </row>
    <row r="3019" ht="15" customHeight="1" s="1">
      <c r="A3019" s="9" t="n">
        <v>3016</v>
      </c>
      <c r="B3019" s="6" t="inlineStr">
        <is>
          <t>06/05</t>
        </is>
      </c>
      <c r="C3019" s="6" t="n">
        <v>15</v>
      </c>
      <c r="D3019" s="6" t="n">
        <v>0</v>
      </c>
      <c r="E3019" s="10">
        <f>IF(D3019=1, IF(OR(C3019&lt;10, C3019&gt;=15),1,0), IF(OR(C3019&lt;7, C3019&gt;=18),1,0))</f>
        <v/>
      </c>
      <c r="F3019" s="11" t="n">
        <v>0.918</v>
      </c>
      <c r="G3019" s="12">
        <f>0.6*8</f>
        <v/>
      </c>
      <c r="H3019" s="12">
        <f>F3019-G3019</f>
        <v/>
      </c>
      <c r="I3019" s="10">
        <f>IF(E3019=0,"Fora",IF(E3018=0,"Carg xar",IF(H3019&lt;0,IF(M3019&lt;0.9,"Carg FV","Stby"),IF(M3019&gt;P3019,"V2H",IF(M3019&lt;0.9,"Carg xar","Stby")))))</f>
        <v/>
      </c>
      <c r="J3019" s="12">
        <f>IF(OR(I3019="Carg FV",I3019="Carg xar"),MIN(IF(I3019="Carg FV",ABS(H3019),7.4),7.4,MAX(0,(0.9-M3019)*40)*0.95),0)</f>
        <v/>
      </c>
      <c r="K3019" s="12">
        <f>IF(I3019="V2H",MIN(MAX(0,H3019),7.4,MAX(0,(M3019-P3019)*40)*0.95),0)</f>
        <v/>
      </c>
      <c r="L3019" s="12">
        <f>IF(E3019=0,0,MAX(0,H3019-K3019))</f>
        <v/>
      </c>
      <c r="M3019" s="13">
        <f>M3018+J3018/40-IF(I3018="V2H",K3018/(0.95*40),0)-IF(E3019=0,IF(E3018=1,IF(D3019=1,30,40)*0.18/(2*40),0),0)-IF(E3019=1,IF(E3018=0,IF(D3019=1,30,40)*0.18/(2*40),0),0)</f>
        <v/>
      </c>
      <c r="N3019" s="14" t="n">
        <v>0.15</v>
      </c>
      <c r="O3019" s="15">
        <f>K3019*N3019</f>
        <v/>
      </c>
      <c r="P3019">
        <f>IF(E3019=0,0.3,IF(D3019=1,IF(C3019&gt;=Params!$B$13-3,IF(C3019&lt;Params!$B$13,Params!$B$20,0.3),0.3),IF(C3019&gt;=Params!$B$15-3,IF(C3019&lt;Params!$B$15,Params!$B$21,0.3),0.3)))</f>
        <v/>
      </c>
    </row>
    <row r="3020" ht="15" customHeight="1" s="1">
      <c r="A3020" s="9" t="n">
        <v>3017</v>
      </c>
      <c r="B3020" s="6" t="inlineStr">
        <is>
          <t>06/05</t>
        </is>
      </c>
      <c r="C3020" s="6" t="n">
        <v>16</v>
      </c>
      <c r="D3020" s="6" t="n">
        <v>0</v>
      </c>
      <c r="E3020" s="10">
        <f>IF(D3020=1, IF(OR(C3020&lt;10, C3020&gt;=15),1,0), IF(OR(C3020&lt;7, C3020&gt;=18),1,0))</f>
        <v/>
      </c>
      <c r="F3020" s="11" t="n">
        <v>2.053</v>
      </c>
      <c r="G3020" s="12">
        <f>0.42*8</f>
        <v/>
      </c>
      <c r="H3020" s="12">
        <f>F3020-G3020</f>
        <v/>
      </c>
      <c r="I3020" s="10">
        <f>IF(E3020=0,"Fora",IF(E3019=0,"Carg xar",IF(H3020&lt;0,IF(M3020&lt;0.9,"Carg FV","Stby"),IF(M3020&gt;P3020,"V2H",IF(M3020&lt;0.9,"Carg xar","Stby")))))</f>
        <v/>
      </c>
      <c r="J3020" s="12">
        <f>IF(OR(I3020="Carg FV",I3020="Carg xar"),MIN(IF(I3020="Carg FV",ABS(H3020),7.4),7.4,MAX(0,(0.9-M3020)*40)*0.95),0)</f>
        <v/>
      </c>
      <c r="K3020" s="12">
        <f>IF(I3020="V2H",MIN(MAX(0,H3020),7.4,MAX(0,(M3020-P3020)*40)*0.95),0)</f>
        <v/>
      </c>
      <c r="L3020" s="12">
        <f>IF(E3020=0,0,MAX(0,H3020-K3020))</f>
        <v/>
      </c>
      <c r="M3020" s="13">
        <f>M3019+J3019/40-IF(I3019="V2H",K3019/(0.95*40),0)-IF(E3020=0,IF(E3019=1,IF(D3020=1,30,40)*0.18/(2*40),0),0)-IF(E3020=1,IF(E3019=0,IF(D3020=1,30,40)*0.18/(2*40),0),0)</f>
        <v/>
      </c>
      <c r="N3020" s="14" t="n">
        <v>0.15</v>
      </c>
      <c r="O3020" s="15">
        <f>K3020*N3020</f>
        <v/>
      </c>
      <c r="P3020">
        <f>IF(E3020=0,0.3,IF(D3020=1,IF(C3020&gt;=Params!$B$13-3,IF(C3020&lt;Params!$B$13,Params!$B$20,0.3),0.3),IF(C3020&gt;=Params!$B$15-3,IF(C3020&lt;Params!$B$15,Params!$B$21,0.3),0.3)))</f>
        <v/>
      </c>
    </row>
    <row r="3021" ht="15" customHeight="1" s="1">
      <c r="A3021" s="9" t="n">
        <v>3018</v>
      </c>
      <c r="B3021" s="6" t="inlineStr">
        <is>
          <t>06/05</t>
        </is>
      </c>
      <c r="C3021" s="6" t="n">
        <v>17</v>
      </c>
      <c r="D3021" s="6" t="n">
        <v>0</v>
      </c>
      <c r="E3021" s="10">
        <f>IF(D3021=1, IF(OR(C3021&lt;10, C3021&gt;=15),1,0), IF(OR(C3021&lt;7, C3021&gt;=18),1,0))</f>
        <v/>
      </c>
      <c r="F3021" s="11" t="n">
        <v>1.281</v>
      </c>
      <c r="G3021" s="12">
        <f>0.22*8</f>
        <v/>
      </c>
      <c r="H3021" s="12">
        <f>F3021-G3021</f>
        <v/>
      </c>
      <c r="I3021" s="10">
        <f>IF(E3021=0,"Fora",IF(E3020=0,"Carg xar",IF(H3021&lt;0,IF(M3021&lt;0.9,"Carg FV","Stby"),IF(M3021&gt;P3021,"V2H",IF(M3021&lt;0.9,"Carg xar","Stby")))))</f>
        <v/>
      </c>
      <c r="J3021" s="12">
        <f>IF(OR(I3021="Carg FV",I3021="Carg xar"),MIN(IF(I3021="Carg FV",ABS(H3021),7.4),7.4,MAX(0,(0.9-M3021)*40)*0.95),0)</f>
        <v/>
      </c>
      <c r="K3021" s="12">
        <f>IF(I3021="V2H",MIN(MAX(0,H3021),7.4,MAX(0,(M3021-P3021)*40)*0.95),0)</f>
        <v/>
      </c>
      <c r="L3021" s="12">
        <f>IF(E3021=0,0,MAX(0,H3021-K3021))</f>
        <v/>
      </c>
      <c r="M3021" s="13">
        <f>M3020+J3020/40-IF(I3020="V2H",K3020/(0.95*40),0)-IF(E3021=0,IF(E3020=1,IF(D3021=1,30,40)*0.18/(2*40),0),0)-IF(E3021=1,IF(E3020=0,IF(D3021=1,30,40)*0.18/(2*40),0),0)</f>
        <v/>
      </c>
      <c r="N3021" s="14" t="n">
        <v>0.15</v>
      </c>
      <c r="O3021" s="15">
        <f>K3021*N3021</f>
        <v/>
      </c>
      <c r="P3021">
        <f>IF(E3021=0,0.3,IF(D3021=1,IF(C3021&gt;=Params!$B$13-3,IF(C3021&lt;Params!$B$13,Params!$B$20,0.3),0.3),IF(C3021&gt;=Params!$B$15-3,IF(C3021&lt;Params!$B$15,Params!$B$21,0.3),0.3)))</f>
        <v/>
      </c>
    </row>
    <row r="3022" ht="15" customHeight="1" s="1">
      <c r="A3022" s="9" t="n">
        <v>3019</v>
      </c>
      <c r="B3022" s="6" t="inlineStr">
        <is>
          <t>06/05</t>
        </is>
      </c>
      <c r="C3022" s="6" t="n">
        <v>18</v>
      </c>
      <c r="D3022" s="6" t="n">
        <v>0</v>
      </c>
      <c r="E3022" s="10">
        <f>IF(D3022=1, IF(OR(C3022&lt;10, C3022&gt;=15),1,0), IF(OR(C3022&lt;7, C3022&gt;=18),1,0))</f>
        <v/>
      </c>
      <c r="F3022" s="11" t="n">
        <v>1.204</v>
      </c>
      <c r="G3022" s="12">
        <f>0.08*8</f>
        <v/>
      </c>
      <c r="H3022" s="12">
        <f>F3022-G3022</f>
        <v/>
      </c>
      <c r="I3022" s="10">
        <f>IF(E3022=0,"Fora",IF(E3021=0,"Carg xar",IF(H3022&lt;0,IF(M3022&lt;0.9,"Carg FV","Stby"),IF(M3022&gt;P3022,"V2H",IF(M3022&lt;0.9,"Carg xar","Stby")))))</f>
        <v/>
      </c>
      <c r="J3022" s="12">
        <f>IF(OR(I3022="Carg FV",I3022="Carg xar"),MIN(IF(I3022="Carg FV",ABS(H3022),7.4),7.4,MAX(0,(0.9-M3022)*40)*0.95),0)</f>
        <v/>
      </c>
      <c r="K3022" s="12">
        <f>IF(I3022="V2H",MIN(MAX(0,H3022),7.4,MAX(0,(M3022-P3022)*40)*0.95),0)</f>
        <v/>
      </c>
      <c r="L3022" s="12">
        <f>IF(E3022=0,0,MAX(0,H3022-K3022))</f>
        <v/>
      </c>
      <c r="M3022" s="13">
        <f>M3021+J3021/40-IF(I3021="V2H",K3021/(0.95*40),0)-IF(E3022=0,IF(E3021=1,IF(D3022=1,30,40)*0.18/(2*40),0),0)-IF(E3022=1,IF(E3021=0,IF(D3022=1,30,40)*0.18/(2*40),0),0)</f>
        <v/>
      </c>
      <c r="N3022" s="14" t="n">
        <v>0.2</v>
      </c>
      <c r="O3022" s="15">
        <f>K3022*N3022</f>
        <v/>
      </c>
      <c r="P3022">
        <f>IF(E3022=0,0.3,IF(D3022=1,IF(C3022&gt;=Params!$B$13-3,IF(C3022&lt;Params!$B$13,Params!$B$20,0.3),0.3),IF(C3022&gt;=Params!$B$15-3,IF(C3022&lt;Params!$B$15,Params!$B$21,0.3),0.3)))</f>
        <v/>
      </c>
    </row>
    <row r="3023" ht="15" customHeight="1" s="1">
      <c r="A3023" s="9" t="n">
        <v>3020</v>
      </c>
      <c r="B3023" s="6" t="inlineStr">
        <is>
          <t>06/05</t>
        </is>
      </c>
      <c r="C3023" s="6" t="n">
        <v>19</v>
      </c>
      <c r="D3023" s="6" t="n">
        <v>0</v>
      </c>
      <c r="E3023" s="10">
        <f>IF(D3023=1, IF(OR(C3023&lt;10, C3023&gt;=15),1,0), IF(OR(C3023&lt;7, C3023&gt;=18),1,0))</f>
        <v/>
      </c>
      <c r="F3023" s="11" t="n">
        <v>1.411</v>
      </c>
      <c r="G3023" s="12">
        <f>0*8</f>
        <v/>
      </c>
      <c r="H3023" s="12">
        <f>F3023-G3023</f>
        <v/>
      </c>
      <c r="I3023" s="10">
        <f>IF(E3023=0,"Fora",IF(E3022=0,"Carg xar",IF(H3023&lt;0,IF(M3023&lt;0.9,"Carg FV","Stby"),IF(M3023&gt;P3023,"V2H",IF(M3023&lt;0.9,"Carg xar","Stby")))))</f>
        <v/>
      </c>
      <c r="J3023" s="12">
        <f>IF(OR(I3023="Carg FV",I3023="Carg xar"),MIN(IF(I3023="Carg FV",ABS(H3023),7.4),7.4,MAX(0,(0.9-M3023)*40)*0.95),0)</f>
        <v/>
      </c>
      <c r="K3023" s="12">
        <f>IF(I3023="V2H",MIN(MAX(0,H3023),7.4,MAX(0,(M3023-P3023)*40)*0.95),0)</f>
        <v/>
      </c>
      <c r="L3023" s="12">
        <f>IF(E3023=0,0,MAX(0,H3023-K3023))</f>
        <v/>
      </c>
      <c r="M3023" s="13">
        <f>M3022+J3022/40-IF(I3022="V2H",K3022/(0.95*40),0)-IF(E3023=0,IF(E3022=1,IF(D3023=1,30,40)*0.18/(2*40),0),0)-IF(E3023=1,IF(E3022=0,IF(D3023=1,30,40)*0.18/(2*40),0),0)</f>
        <v/>
      </c>
      <c r="N3023" s="14" t="n">
        <v>0.2</v>
      </c>
      <c r="O3023" s="15">
        <f>K3023*N3023</f>
        <v/>
      </c>
      <c r="P3023">
        <f>IF(E3023=0,0.3,IF(D3023=1,IF(C3023&gt;=Params!$B$13-3,IF(C3023&lt;Params!$B$13,Params!$B$20,0.3),0.3),IF(C3023&gt;=Params!$B$15-3,IF(C3023&lt;Params!$B$15,Params!$B$21,0.3),0.3)))</f>
        <v/>
      </c>
    </row>
    <row r="3024" ht="15" customHeight="1" s="1">
      <c r="A3024" s="9" t="n">
        <v>3021</v>
      </c>
      <c r="B3024" s="6" t="inlineStr">
        <is>
          <t>06/05</t>
        </is>
      </c>
      <c r="C3024" s="6" t="n">
        <v>20</v>
      </c>
      <c r="D3024" s="6" t="n">
        <v>0</v>
      </c>
      <c r="E3024" s="10">
        <f>IF(D3024=1, IF(OR(C3024&lt;10, C3024&gt;=15),1,0), IF(OR(C3024&lt;7, C3024&gt;=18),1,0))</f>
        <v/>
      </c>
      <c r="F3024" s="11" t="n">
        <v>1.261</v>
      </c>
      <c r="G3024" s="12">
        <f>0*8</f>
        <v/>
      </c>
      <c r="H3024" s="12">
        <f>F3024-G3024</f>
        <v/>
      </c>
      <c r="I3024" s="10">
        <f>IF(E3024=0,"Fora",IF(E3023=0,"Carg xar",IF(H3024&lt;0,IF(M3024&lt;0.9,"Carg FV","Stby"),IF(M3024&gt;P3024,"V2H",IF(M3024&lt;0.9,"Carg xar","Stby")))))</f>
        <v/>
      </c>
      <c r="J3024" s="12">
        <f>IF(OR(I3024="Carg FV",I3024="Carg xar"),MIN(IF(I3024="Carg FV",ABS(H3024),7.4),7.4,MAX(0,(0.9-M3024)*40)*0.95),0)</f>
        <v/>
      </c>
      <c r="K3024" s="12">
        <f>IF(I3024="V2H",MIN(MAX(0,H3024),7.4,MAX(0,(M3024-P3024)*40)*0.95),0)</f>
        <v/>
      </c>
      <c r="L3024" s="12">
        <f>IF(E3024=0,0,MAX(0,H3024-K3024))</f>
        <v/>
      </c>
      <c r="M3024" s="13">
        <f>M3023+J3023/40-IF(I3023="V2H",K3023/(0.95*40),0)-IF(E3024=0,IF(E3023=1,IF(D3024=1,30,40)*0.18/(2*40),0),0)-IF(E3024=1,IF(E3023=0,IF(D3024=1,30,40)*0.18/(2*40),0),0)</f>
        <v/>
      </c>
      <c r="N3024" s="14" t="n">
        <v>0.2</v>
      </c>
      <c r="O3024" s="15">
        <f>K3024*N3024</f>
        <v/>
      </c>
      <c r="P3024">
        <f>IF(E3024=0,0.3,IF(D3024=1,IF(C3024&gt;=Params!$B$13-3,IF(C3024&lt;Params!$B$13,Params!$B$20,0.3),0.3),IF(C3024&gt;=Params!$B$15-3,IF(C3024&lt;Params!$B$15,Params!$B$21,0.3),0.3)))</f>
        <v/>
      </c>
    </row>
    <row r="3025" ht="15" customHeight="1" s="1">
      <c r="A3025" s="9" t="n">
        <v>3022</v>
      </c>
      <c r="B3025" s="6" t="inlineStr">
        <is>
          <t>06/05</t>
        </is>
      </c>
      <c r="C3025" s="6" t="n">
        <v>21</v>
      </c>
      <c r="D3025" s="6" t="n">
        <v>0</v>
      </c>
      <c r="E3025" s="10">
        <f>IF(D3025=1, IF(OR(C3025&lt;10, C3025&gt;=15),1,0), IF(OR(C3025&lt;7, C3025&gt;=18),1,0))</f>
        <v/>
      </c>
      <c r="F3025" s="11" t="n">
        <v>0.926</v>
      </c>
      <c r="G3025" s="12">
        <f>0*8</f>
        <v/>
      </c>
      <c r="H3025" s="12">
        <f>F3025-G3025</f>
        <v/>
      </c>
      <c r="I3025" s="10">
        <f>IF(E3025=0,"Fora",IF(E3024=0,"Carg xar",IF(H3025&lt;0,IF(M3025&lt;0.9,"Carg FV","Stby"),IF(M3025&gt;P3025,"V2H",IF(M3025&lt;0.9,"Carg xar","Stby")))))</f>
        <v/>
      </c>
      <c r="J3025" s="12">
        <f>IF(OR(I3025="Carg FV",I3025="Carg xar"),MIN(IF(I3025="Carg FV",ABS(H3025),7.4),7.4,MAX(0,(0.9-M3025)*40)*0.95),0)</f>
        <v/>
      </c>
      <c r="K3025" s="12">
        <f>IF(I3025="V2H",MIN(MAX(0,H3025),7.4,MAX(0,(M3025-P3025)*40)*0.95),0)</f>
        <v/>
      </c>
      <c r="L3025" s="12">
        <f>IF(E3025=0,0,MAX(0,H3025-K3025))</f>
        <v/>
      </c>
      <c r="M3025" s="13">
        <f>M3024+J3024/40-IF(I3024="V2H",K3024/(0.95*40),0)-IF(E3025=0,IF(E3024=1,IF(D3025=1,30,40)*0.18/(2*40),0),0)-IF(E3025=1,IF(E3024=0,IF(D3025=1,30,40)*0.18/(2*40),0),0)</f>
        <v/>
      </c>
      <c r="N3025" s="14" t="n">
        <v>0.2</v>
      </c>
      <c r="O3025" s="15">
        <f>K3025*N3025</f>
        <v/>
      </c>
      <c r="P3025">
        <f>IF(E3025=0,0.3,IF(D3025=1,IF(C3025&gt;=Params!$B$13-3,IF(C3025&lt;Params!$B$13,Params!$B$20,0.3),0.3),IF(C3025&gt;=Params!$B$15-3,IF(C3025&lt;Params!$B$15,Params!$B$21,0.3),0.3)))</f>
        <v/>
      </c>
    </row>
    <row r="3026" ht="15" customHeight="1" s="1">
      <c r="A3026" s="9" t="n">
        <v>3023</v>
      </c>
      <c r="B3026" s="6" t="inlineStr">
        <is>
          <t>06/05</t>
        </is>
      </c>
      <c r="C3026" s="6" t="n">
        <v>22</v>
      </c>
      <c r="D3026" s="6" t="n">
        <v>0</v>
      </c>
      <c r="E3026" s="10">
        <f>IF(D3026=1, IF(OR(C3026&lt;10, C3026&gt;=15),1,0), IF(OR(C3026&lt;7, C3026&gt;=18),1,0))</f>
        <v/>
      </c>
      <c r="F3026" s="11" t="n">
        <v>2.597</v>
      </c>
      <c r="G3026" s="12">
        <f>0*8</f>
        <v/>
      </c>
      <c r="H3026" s="12">
        <f>F3026-G3026</f>
        <v/>
      </c>
      <c r="I3026" s="10">
        <f>IF(E3026=0,"Fora",IF(E3025=0,"Carg xar",IF(H3026&lt;0,IF(M3026&lt;0.9,"Carg FV","Stby"),IF(M3026&gt;P3026,"V2H",IF(M3026&lt;0.9,"Carg xar","Stby")))))</f>
        <v/>
      </c>
      <c r="J3026" s="12">
        <f>IF(OR(I3026="Carg FV",I3026="Carg xar"),MIN(IF(I3026="Carg FV",ABS(H3026),7.4),7.4,MAX(0,(0.9-M3026)*40)*0.95),0)</f>
        <v/>
      </c>
      <c r="K3026" s="12">
        <f>IF(I3026="V2H",MIN(MAX(0,H3026),7.4,MAX(0,(M3026-P3026)*40)*0.95),0)</f>
        <v/>
      </c>
      <c r="L3026" s="12">
        <f>IF(E3026=0,0,MAX(0,H3026-K3026))</f>
        <v/>
      </c>
      <c r="M3026" s="13">
        <f>M3025+J3025/40-IF(I3025="V2H",K3025/(0.95*40),0)-IF(E3026=0,IF(E3025=1,IF(D3026=1,30,40)*0.18/(2*40),0),0)-IF(E3026=1,IF(E3025=0,IF(D3026=1,30,40)*0.18/(2*40),0),0)</f>
        <v/>
      </c>
      <c r="N3026" s="14" t="n">
        <v>0.15</v>
      </c>
      <c r="O3026" s="15">
        <f>K3026*N3026</f>
        <v/>
      </c>
      <c r="P3026">
        <f>IF(E3026=0,0.3,IF(D3026=1,IF(C3026&gt;=Params!$B$13-3,IF(C3026&lt;Params!$B$13,Params!$B$20,0.3),0.3),IF(C3026&gt;=Params!$B$15-3,IF(C3026&lt;Params!$B$15,Params!$B$21,0.3),0.3)))</f>
        <v/>
      </c>
    </row>
    <row r="3027" ht="15" customHeight="1" s="1">
      <c r="A3027" s="9" t="n">
        <v>3024</v>
      </c>
      <c r="B3027" s="6" t="inlineStr">
        <is>
          <t>06/05</t>
        </is>
      </c>
      <c r="C3027" s="6" t="n">
        <v>23</v>
      </c>
      <c r="D3027" s="6" t="n">
        <v>0</v>
      </c>
      <c r="E3027" s="10">
        <f>IF(D3027=1, IF(OR(C3027&lt;10, C3027&gt;=15),1,0), IF(OR(C3027&lt;7, C3027&gt;=18),1,0))</f>
        <v/>
      </c>
      <c r="F3027" s="11" t="n">
        <v>1.403</v>
      </c>
      <c r="G3027" s="12">
        <f>0*8</f>
        <v/>
      </c>
      <c r="H3027" s="12">
        <f>F3027-G3027</f>
        <v/>
      </c>
      <c r="I3027" s="10">
        <f>IF(E3027=0,"Fora",IF(E3026=0,"Carg xar",IF(H3027&lt;0,IF(M3027&lt;0.9,"Carg FV","Stby"),IF(M3027&gt;P3027,"V2H",IF(M3027&lt;0.9,"Carg xar","Stby")))))</f>
        <v/>
      </c>
      <c r="J3027" s="12">
        <f>IF(OR(I3027="Carg FV",I3027="Carg xar"),MIN(IF(I3027="Carg FV",ABS(H3027),7.4),7.4,MAX(0,(0.9-M3027)*40)*0.95),0)</f>
        <v/>
      </c>
      <c r="K3027" s="12">
        <f>IF(I3027="V2H",MIN(MAX(0,H3027),7.4,MAX(0,(M3027-P3027)*40)*0.95),0)</f>
        <v/>
      </c>
      <c r="L3027" s="12">
        <f>IF(E3027=0,0,MAX(0,H3027-K3027))</f>
        <v/>
      </c>
      <c r="M3027" s="13">
        <f>M3026+J3026/40-IF(I3026="V2H",K3026/(0.95*40),0)-IF(E3027=0,IF(E3026=1,IF(D3027=1,30,40)*0.18/(2*40),0),0)-IF(E3027=1,IF(E3026=0,IF(D3027=1,30,40)*0.18/(2*40),0),0)</f>
        <v/>
      </c>
      <c r="N3027" s="14" t="n">
        <v>0.15</v>
      </c>
      <c r="O3027" s="15">
        <f>K3027*N3027</f>
        <v/>
      </c>
      <c r="P3027">
        <f>IF(E3027=0,0.3,IF(D3027=1,IF(C3027&gt;=Params!$B$13-3,IF(C3027&lt;Params!$B$13,Params!$B$20,0.3),0.3),IF(C3027&gt;=Params!$B$15-3,IF(C3027&lt;Params!$B$15,Params!$B$21,0.3),0.3)))</f>
        <v/>
      </c>
    </row>
    <row r="3028" ht="15" customHeight="1" s="1">
      <c r="A3028" s="9" t="n">
        <v>3025</v>
      </c>
      <c r="B3028" s="6" t="inlineStr">
        <is>
          <t>07/05</t>
        </is>
      </c>
      <c r="C3028" s="6" t="n">
        <v>0</v>
      </c>
      <c r="D3028" s="6" t="n">
        <v>0</v>
      </c>
      <c r="E3028" s="10">
        <f>IF(D3028=1, IF(OR(C3028&lt;10, C3028&gt;=15),1,0), IF(OR(C3028&lt;7, C3028&gt;=18),1,0))</f>
        <v/>
      </c>
      <c r="F3028" s="11" t="n">
        <v>1.554</v>
      </c>
      <c r="G3028" s="12">
        <f>0*8</f>
        <v/>
      </c>
      <c r="H3028" s="12">
        <f>F3028-G3028</f>
        <v/>
      </c>
      <c r="I3028" s="10">
        <f>IF(E3028=0,"Fora",IF(E3027=0,"Carg xar",IF(H3028&lt;0,IF(M3028&lt;0.9,"Carg FV","Stby"),IF(M3028&gt;P3028,"V2H",IF(M3028&lt;0.9,"Carg xar","Stby")))))</f>
        <v/>
      </c>
      <c r="J3028" s="12">
        <f>IF(OR(I3028="Carg FV",I3028="Carg xar"),MIN(IF(I3028="Carg FV",ABS(H3028),7.4),7.4,MAX(0,(0.9-M3028)*40)*0.95),0)</f>
        <v/>
      </c>
      <c r="K3028" s="12">
        <f>IF(I3028="V2H",MIN(MAX(0,H3028),7.4,MAX(0,(M3028-P3028)*40)*0.95),0)</f>
        <v/>
      </c>
      <c r="L3028" s="12">
        <f>IF(E3028=0,0,MAX(0,H3028-K3028))</f>
        <v/>
      </c>
      <c r="M3028" s="13">
        <f>M3027+J3027/40-IF(I3027="V2H",K3027/(0.95*40),0)-IF(E3028=0,IF(E3027=1,IF(D3028=1,30,40)*0.18/(2*40),0),0)-IF(E3028=1,IF(E3027=0,IF(D3028=1,30,40)*0.18/(2*40),0),0)</f>
        <v/>
      </c>
      <c r="N3028" s="14" t="n">
        <v>0.09</v>
      </c>
      <c r="O3028" s="15">
        <f>K3028*N3028</f>
        <v/>
      </c>
      <c r="P3028">
        <f>IF(E3028=0,0.3,IF(D3028=1,IF(C3028&gt;=Params!$B$13-3,IF(C3028&lt;Params!$B$13,Params!$B$20,0.3),0.3),IF(C3028&gt;=Params!$B$15-3,IF(C3028&lt;Params!$B$15,Params!$B$21,0.3),0.3)))</f>
        <v/>
      </c>
    </row>
    <row r="3029" ht="15" customHeight="1" s="1">
      <c r="A3029" s="9" t="n">
        <v>3026</v>
      </c>
      <c r="B3029" s="6" t="inlineStr">
        <is>
          <t>07/05</t>
        </is>
      </c>
      <c r="C3029" s="6" t="n">
        <v>1</v>
      </c>
      <c r="D3029" s="6" t="n">
        <v>0</v>
      </c>
      <c r="E3029" s="10">
        <f>IF(D3029=1, IF(OR(C3029&lt;10, C3029&gt;=15),1,0), IF(OR(C3029&lt;7, C3029&gt;=18),1,0))</f>
        <v/>
      </c>
      <c r="F3029" s="11" t="n">
        <v>1.423</v>
      </c>
      <c r="G3029" s="12">
        <f>0*8</f>
        <v/>
      </c>
      <c r="H3029" s="12">
        <f>F3029-G3029</f>
        <v/>
      </c>
      <c r="I3029" s="10">
        <f>IF(E3029=0,"Fora",IF(E3028=0,"Carg xar",IF(H3029&lt;0,IF(M3029&lt;0.9,"Carg FV","Stby"),IF(M3029&gt;P3029,"V2H",IF(M3029&lt;0.9,"Carg xar","Stby")))))</f>
        <v/>
      </c>
      <c r="J3029" s="12">
        <f>IF(OR(I3029="Carg FV",I3029="Carg xar"),MIN(IF(I3029="Carg FV",ABS(H3029),7.4),7.4,MAX(0,(0.9-M3029)*40)*0.95),0)</f>
        <v/>
      </c>
      <c r="K3029" s="12">
        <f>IF(I3029="V2H",MIN(MAX(0,H3029),7.4,MAX(0,(M3029-P3029)*40)*0.95),0)</f>
        <v/>
      </c>
      <c r="L3029" s="12">
        <f>IF(E3029=0,0,MAX(0,H3029-K3029))</f>
        <v/>
      </c>
      <c r="M3029" s="13">
        <f>M3028+J3028/40-IF(I3028="V2H",K3028/(0.95*40),0)-IF(E3029=0,IF(E3028=1,IF(D3029=1,30,40)*0.18/(2*40),0),0)-IF(E3029=1,IF(E3028=0,IF(D3029=1,30,40)*0.18/(2*40),0),0)</f>
        <v/>
      </c>
      <c r="N3029" s="14" t="n">
        <v>0.09</v>
      </c>
      <c r="O3029" s="15">
        <f>K3029*N3029</f>
        <v/>
      </c>
      <c r="P3029">
        <f>IF(E3029=0,0.3,IF(D3029=1,IF(C3029&gt;=Params!$B$13-3,IF(C3029&lt;Params!$B$13,Params!$B$20,0.3),0.3),IF(C3029&gt;=Params!$B$15-3,IF(C3029&lt;Params!$B$15,Params!$B$21,0.3),0.3)))</f>
        <v/>
      </c>
    </row>
    <row r="3030" ht="15" customHeight="1" s="1">
      <c r="A3030" s="9" t="n">
        <v>3027</v>
      </c>
      <c r="B3030" s="6" t="inlineStr">
        <is>
          <t>07/05</t>
        </is>
      </c>
      <c r="C3030" s="6" t="n">
        <v>2</v>
      </c>
      <c r="D3030" s="6" t="n">
        <v>0</v>
      </c>
      <c r="E3030" s="10">
        <f>IF(D3030=1, IF(OR(C3030&lt;10, C3030&gt;=15),1,0), IF(OR(C3030&lt;7, C3030&gt;=18),1,0))</f>
        <v/>
      </c>
      <c r="F3030" s="11" t="n">
        <v>1.078</v>
      </c>
      <c r="G3030" s="12">
        <f>0*8</f>
        <v/>
      </c>
      <c r="H3030" s="12">
        <f>F3030-G3030</f>
        <v/>
      </c>
      <c r="I3030" s="10">
        <f>IF(E3030=0,"Fora",IF(E3029=0,"Carg xar",IF(H3030&lt;0,IF(M3030&lt;0.9,"Carg FV","Stby"),IF(M3030&gt;P3030,"V2H",IF(M3030&lt;0.9,"Carg xar","Stby")))))</f>
        <v/>
      </c>
      <c r="J3030" s="12">
        <f>IF(OR(I3030="Carg FV",I3030="Carg xar"),MIN(IF(I3030="Carg FV",ABS(H3030),7.4),7.4,MAX(0,(0.9-M3030)*40)*0.95),0)</f>
        <v/>
      </c>
      <c r="K3030" s="12">
        <f>IF(I3030="V2H",MIN(MAX(0,H3030),7.4,MAX(0,(M3030-P3030)*40)*0.95),0)</f>
        <v/>
      </c>
      <c r="L3030" s="12">
        <f>IF(E3030=0,0,MAX(0,H3030-K3030))</f>
        <v/>
      </c>
      <c r="M3030" s="13">
        <f>M3029+J3029/40-IF(I3029="V2H",K3029/(0.95*40),0)-IF(E3030=0,IF(E3029=1,IF(D3030=1,30,40)*0.18/(2*40),0),0)-IF(E3030=1,IF(E3029=0,IF(D3030=1,30,40)*0.18/(2*40),0),0)</f>
        <v/>
      </c>
      <c r="N3030" s="14" t="n">
        <v>0.09</v>
      </c>
      <c r="O3030" s="15">
        <f>K3030*N3030</f>
        <v/>
      </c>
      <c r="P3030">
        <f>IF(E3030=0,0.3,IF(D3030=1,IF(C3030&gt;=Params!$B$13-3,IF(C3030&lt;Params!$B$13,Params!$B$20,0.3),0.3),IF(C3030&gt;=Params!$B$15-3,IF(C3030&lt;Params!$B$15,Params!$B$21,0.3),0.3)))</f>
        <v/>
      </c>
    </row>
    <row r="3031" ht="15" customHeight="1" s="1">
      <c r="A3031" s="9" t="n">
        <v>3028</v>
      </c>
      <c r="B3031" s="6" t="inlineStr">
        <is>
          <t>07/05</t>
        </is>
      </c>
      <c r="C3031" s="6" t="n">
        <v>3</v>
      </c>
      <c r="D3031" s="6" t="n">
        <v>0</v>
      </c>
      <c r="E3031" s="10">
        <f>IF(D3031=1, IF(OR(C3031&lt;10, C3031&gt;=15),1,0), IF(OR(C3031&lt;7, C3031&gt;=18),1,0))</f>
        <v/>
      </c>
      <c r="F3031" s="11" t="n">
        <v>1.667</v>
      </c>
      <c r="G3031" s="12">
        <f>0*8</f>
        <v/>
      </c>
      <c r="H3031" s="12">
        <f>F3031-G3031</f>
        <v/>
      </c>
      <c r="I3031" s="10">
        <f>IF(E3031=0,"Fora",IF(E3030=0,"Carg xar",IF(H3031&lt;0,IF(M3031&lt;0.9,"Carg FV","Stby"),IF(M3031&gt;P3031,"V2H",IF(M3031&lt;0.9,"Carg xar","Stby")))))</f>
        <v/>
      </c>
      <c r="J3031" s="12">
        <f>IF(OR(I3031="Carg FV",I3031="Carg xar"),MIN(IF(I3031="Carg FV",ABS(H3031),7.4),7.4,MAX(0,(0.9-M3031)*40)*0.95),0)</f>
        <v/>
      </c>
      <c r="K3031" s="12">
        <f>IF(I3031="V2H",MIN(MAX(0,H3031),7.4,MAX(0,(M3031-P3031)*40)*0.95),0)</f>
        <v/>
      </c>
      <c r="L3031" s="12">
        <f>IF(E3031=0,0,MAX(0,H3031-K3031))</f>
        <v/>
      </c>
      <c r="M3031" s="13">
        <f>M3030+J3030/40-IF(I3030="V2H",K3030/(0.95*40),0)-IF(E3031=0,IF(E3030=1,IF(D3031=1,30,40)*0.18/(2*40),0),0)-IF(E3031=1,IF(E3030=0,IF(D3031=1,30,40)*0.18/(2*40),0),0)</f>
        <v/>
      </c>
      <c r="N3031" s="14" t="n">
        <v>0.09</v>
      </c>
      <c r="O3031" s="15">
        <f>K3031*N3031</f>
        <v/>
      </c>
      <c r="P3031">
        <f>IF(E3031=0,0.3,IF(D3031=1,IF(C3031&gt;=Params!$B$13-3,IF(C3031&lt;Params!$B$13,Params!$B$20,0.3),0.3),IF(C3031&gt;=Params!$B$15-3,IF(C3031&lt;Params!$B$15,Params!$B$21,0.3),0.3)))</f>
        <v/>
      </c>
    </row>
    <row r="3032" ht="15" customHeight="1" s="1">
      <c r="A3032" s="9" t="n">
        <v>3029</v>
      </c>
      <c r="B3032" s="6" t="inlineStr">
        <is>
          <t>07/05</t>
        </is>
      </c>
      <c r="C3032" s="6" t="n">
        <v>4</v>
      </c>
      <c r="D3032" s="6" t="n">
        <v>0</v>
      </c>
      <c r="E3032" s="10">
        <f>IF(D3032=1, IF(OR(C3032&lt;10, C3032&gt;=15),1,0), IF(OR(C3032&lt;7, C3032&gt;=18),1,0))</f>
        <v/>
      </c>
      <c r="F3032" s="11" t="n">
        <v>2.427</v>
      </c>
      <c r="G3032" s="12">
        <f>0*8</f>
        <v/>
      </c>
      <c r="H3032" s="12">
        <f>F3032-G3032</f>
        <v/>
      </c>
      <c r="I3032" s="10">
        <f>IF(E3032=0,"Fora",IF(E3031=0,"Carg xar",IF(H3032&lt;0,IF(M3032&lt;0.9,"Carg FV","Stby"),IF(M3032&gt;P3032,"V2H",IF(M3032&lt;0.9,"Carg xar","Stby")))))</f>
        <v/>
      </c>
      <c r="J3032" s="12">
        <f>IF(OR(I3032="Carg FV",I3032="Carg xar"),MIN(IF(I3032="Carg FV",ABS(H3032),7.4),7.4,MAX(0,(0.9-M3032)*40)*0.95),0)</f>
        <v/>
      </c>
      <c r="K3032" s="12">
        <f>IF(I3032="V2H",MIN(MAX(0,H3032),7.4,MAX(0,(M3032-P3032)*40)*0.95),0)</f>
        <v/>
      </c>
      <c r="L3032" s="12">
        <f>IF(E3032=0,0,MAX(0,H3032-K3032))</f>
        <v/>
      </c>
      <c r="M3032" s="13">
        <f>M3031+J3031/40-IF(I3031="V2H",K3031/(0.95*40),0)-IF(E3032=0,IF(E3031=1,IF(D3032=1,30,40)*0.18/(2*40),0),0)-IF(E3032=1,IF(E3031=0,IF(D3032=1,30,40)*0.18/(2*40),0),0)</f>
        <v/>
      </c>
      <c r="N3032" s="14" t="n">
        <v>0.09</v>
      </c>
      <c r="O3032" s="15">
        <f>K3032*N3032</f>
        <v/>
      </c>
      <c r="P3032">
        <f>IF(E3032=0,0.3,IF(D3032=1,IF(C3032&gt;=Params!$B$13-3,IF(C3032&lt;Params!$B$13,Params!$B$20,0.3),0.3),IF(C3032&gt;=Params!$B$15-3,IF(C3032&lt;Params!$B$15,Params!$B$21,0.3),0.3)))</f>
        <v/>
      </c>
    </row>
    <row r="3033" ht="15" customHeight="1" s="1">
      <c r="A3033" s="9" t="n">
        <v>3030</v>
      </c>
      <c r="B3033" s="6" t="inlineStr">
        <is>
          <t>07/05</t>
        </is>
      </c>
      <c r="C3033" s="6" t="n">
        <v>5</v>
      </c>
      <c r="D3033" s="6" t="n">
        <v>0</v>
      </c>
      <c r="E3033" s="10">
        <f>IF(D3033=1, IF(OR(C3033&lt;10, C3033&gt;=15),1,0), IF(OR(C3033&lt;7, C3033&gt;=18),1,0))</f>
        <v/>
      </c>
      <c r="F3033" s="11" t="n">
        <v>1.717</v>
      </c>
      <c r="G3033" s="12">
        <f>0*8</f>
        <v/>
      </c>
      <c r="H3033" s="12">
        <f>F3033-G3033</f>
        <v/>
      </c>
      <c r="I3033" s="10">
        <f>IF(E3033=0,"Fora",IF(E3032=0,"Carg xar",IF(H3033&lt;0,IF(M3033&lt;0.9,"Carg FV","Stby"),IF(M3033&gt;P3033,"V2H",IF(M3033&lt;0.9,"Carg xar","Stby")))))</f>
        <v/>
      </c>
      <c r="J3033" s="12">
        <f>IF(OR(I3033="Carg FV",I3033="Carg xar"),MIN(IF(I3033="Carg FV",ABS(H3033),7.4),7.4,MAX(0,(0.9-M3033)*40)*0.95),0)</f>
        <v/>
      </c>
      <c r="K3033" s="12">
        <f>IF(I3033="V2H",MIN(MAX(0,H3033),7.4,MAX(0,(M3033-P3033)*40)*0.95),0)</f>
        <v/>
      </c>
      <c r="L3033" s="12">
        <f>IF(E3033=0,0,MAX(0,H3033-K3033))</f>
        <v/>
      </c>
      <c r="M3033" s="13">
        <f>M3032+J3032/40-IF(I3032="V2H",K3032/(0.95*40),0)-IF(E3033=0,IF(E3032=1,IF(D3033=1,30,40)*0.18/(2*40),0),0)-IF(E3033=1,IF(E3032=0,IF(D3033=1,30,40)*0.18/(2*40),0),0)</f>
        <v/>
      </c>
      <c r="N3033" s="14" t="n">
        <v>0.09</v>
      </c>
      <c r="O3033" s="15">
        <f>K3033*N3033</f>
        <v/>
      </c>
      <c r="P3033">
        <f>IF(E3033=0,0.3,IF(D3033=1,IF(C3033&gt;=Params!$B$13-3,IF(C3033&lt;Params!$B$13,Params!$B$20,0.3),0.3),IF(C3033&gt;=Params!$B$15-3,IF(C3033&lt;Params!$B$15,Params!$B$21,0.3),0.3)))</f>
        <v/>
      </c>
    </row>
    <row r="3034" ht="15" customHeight="1" s="1">
      <c r="A3034" s="9" t="n">
        <v>3031</v>
      </c>
      <c r="B3034" s="6" t="inlineStr">
        <is>
          <t>07/05</t>
        </is>
      </c>
      <c r="C3034" s="6" t="n">
        <v>6</v>
      </c>
      <c r="D3034" s="6" t="n">
        <v>0</v>
      </c>
      <c r="E3034" s="10">
        <f>IF(D3034=1, IF(OR(C3034&lt;10, C3034&gt;=15),1,0), IF(OR(C3034&lt;7, C3034&gt;=18),1,0))</f>
        <v/>
      </c>
      <c r="F3034" s="11" t="n">
        <v>1.725</v>
      </c>
      <c r="G3034" s="12">
        <f>0.02*8</f>
        <v/>
      </c>
      <c r="H3034" s="12">
        <f>F3034-G3034</f>
        <v/>
      </c>
      <c r="I3034" s="10">
        <f>IF(E3034=0,"Fora",IF(E3033=0,"Carg xar",IF(H3034&lt;0,IF(M3034&lt;0.9,"Carg FV","Stby"),IF(M3034&gt;P3034,"V2H",IF(M3034&lt;0.9,"Carg xar","Stby")))))</f>
        <v/>
      </c>
      <c r="J3034" s="12">
        <f>IF(OR(I3034="Carg FV",I3034="Carg xar"),MIN(IF(I3034="Carg FV",ABS(H3034),7.4),7.4,MAX(0,(0.9-M3034)*40)*0.95),0)</f>
        <v/>
      </c>
      <c r="K3034" s="12">
        <f>IF(I3034="V2H",MIN(MAX(0,H3034),7.4,MAX(0,(M3034-P3034)*40)*0.95),0)</f>
        <v/>
      </c>
      <c r="L3034" s="12">
        <f>IF(E3034=0,0,MAX(0,H3034-K3034))</f>
        <v/>
      </c>
      <c r="M3034" s="13">
        <f>M3033+J3033/40-IF(I3033="V2H",K3033/(0.95*40),0)-IF(E3034=0,IF(E3033=1,IF(D3034=1,30,40)*0.18/(2*40),0),0)-IF(E3034=1,IF(E3033=0,IF(D3034=1,30,40)*0.18/(2*40),0),0)</f>
        <v/>
      </c>
      <c r="N3034" s="14" t="n">
        <v>0.09</v>
      </c>
      <c r="O3034" s="15">
        <f>K3034*N3034</f>
        <v/>
      </c>
      <c r="P3034">
        <f>IF(E3034=0,0.3,IF(D3034=1,IF(C3034&gt;=Params!$B$13-3,IF(C3034&lt;Params!$B$13,Params!$B$20,0.3),0.3),IF(C3034&gt;=Params!$B$15-3,IF(C3034&lt;Params!$B$15,Params!$B$21,0.3),0.3)))</f>
        <v/>
      </c>
    </row>
    <row r="3035" ht="15" customHeight="1" s="1">
      <c r="A3035" s="9" t="n">
        <v>3032</v>
      </c>
      <c r="B3035" s="6" t="inlineStr">
        <is>
          <t>07/05</t>
        </is>
      </c>
      <c r="C3035" s="6" t="n">
        <v>7</v>
      </c>
      <c r="D3035" s="6" t="n">
        <v>0</v>
      </c>
      <c r="E3035" s="10">
        <f>IF(D3035=1, IF(OR(C3035&lt;10, C3035&gt;=15),1,0), IF(OR(C3035&lt;7, C3035&gt;=18),1,0))</f>
        <v/>
      </c>
      <c r="F3035" s="11" t="n">
        <v>1.929</v>
      </c>
      <c r="G3035" s="12">
        <f>0.12*8</f>
        <v/>
      </c>
      <c r="H3035" s="12">
        <f>F3035-G3035</f>
        <v/>
      </c>
      <c r="I3035" s="10">
        <f>IF(E3035=0,"Fora",IF(E3034=0,"Carg xar",IF(H3035&lt;0,IF(M3035&lt;0.9,"Carg FV","Stby"),IF(M3035&gt;P3035,"V2H",IF(M3035&lt;0.9,"Carg xar","Stby")))))</f>
        <v/>
      </c>
      <c r="J3035" s="12">
        <f>IF(OR(I3035="Carg FV",I3035="Carg xar"),MIN(IF(I3035="Carg FV",ABS(H3035),7.4),7.4,MAX(0,(0.9-M3035)*40)*0.95),0)</f>
        <v/>
      </c>
      <c r="K3035" s="12">
        <f>IF(I3035="V2H",MIN(MAX(0,H3035),7.4,MAX(0,(M3035-P3035)*40)*0.95),0)</f>
        <v/>
      </c>
      <c r="L3035" s="12">
        <f>IF(E3035=0,0,MAX(0,H3035-K3035))</f>
        <v/>
      </c>
      <c r="M3035" s="13">
        <f>M3034+J3034/40-IF(I3034="V2H",K3034/(0.95*40),0)-IF(E3035=0,IF(E3034=1,IF(D3035=1,30,40)*0.18/(2*40),0),0)-IF(E3035=1,IF(E3034=0,IF(D3035=1,30,40)*0.18/(2*40),0),0)</f>
        <v/>
      </c>
      <c r="N3035" s="14" t="n">
        <v>0.09</v>
      </c>
      <c r="O3035" s="15">
        <f>K3035*N3035</f>
        <v/>
      </c>
      <c r="P3035">
        <f>IF(E3035=0,0.3,IF(D3035=1,IF(C3035&gt;=Params!$B$13-3,IF(C3035&lt;Params!$B$13,Params!$B$20,0.3),0.3),IF(C3035&gt;=Params!$B$15-3,IF(C3035&lt;Params!$B$15,Params!$B$21,0.3),0.3)))</f>
        <v/>
      </c>
    </row>
    <row r="3036" ht="15" customHeight="1" s="1">
      <c r="A3036" s="9" t="n">
        <v>3033</v>
      </c>
      <c r="B3036" s="6" t="inlineStr">
        <is>
          <t>07/05</t>
        </is>
      </c>
      <c r="C3036" s="6" t="n">
        <v>8</v>
      </c>
      <c r="D3036" s="6" t="n">
        <v>0</v>
      </c>
      <c r="E3036" s="10">
        <f>IF(D3036=1, IF(OR(C3036&lt;10, C3036&gt;=15),1,0), IF(OR(C3036&lt;7, C3036&gt;=18),1,0))</f>
        <v/>
      </c>
      <c r="F3036" s="11" t="n">
        <v>1.593</v>
      </c>
      <c r="G3036" s="12">
        <f>0.28*8</f>
        <v/>
      </c>
      <c r="H3036" s="12">
        <f>F3036-G3036</f>
        <v/>
      </c>
      <c r="I3036" s="10">
        <f>IF(E3036=0,"Fora",IF(E3035=0,"Carg xar",IF(H3036&lt;0,IF(M3036&lt;0.9,"Carg FV","Stby"),IF(M3036&gt;P3036,"V2H",IF(M3036&lt;0.9,"Carg xar","Stby")))))</f>
        <v/>
      </c>
      <c r="J3036" s="12">
        <f>IF(OR(I3036="Carg FV",I3036="Carg xar"),MIN(IF(I3036="Carg FV",ABS(H3036),7.4),7.4,MAX(0,(0.9-M3036)*40)*0.95),0)</f>
        <v/>
      </c>
      <c r="K3036" s="12">
        <f>IF(I3036="V2H",MIN(MAX(0,H3036),7.4,MAX(0,(M3036-P3036)*40)*0.95),0)</f>
        <v/>
      </c>
      <c r="L3036" s="12">
        <f>IF(E3036=0,0,MAX(0,H3036-K3036))</f>
        <v/>
      </c>
      <c r="M3036" s="13">
        <f>M3035+J3035/40-IF(I3035="V2H",K3035/(0.95*40),0)-IF(E3036=0,IF(E3035=1,IF(D3036=1,30,40)*0.18/(2*40),0),0)-IF(E3036=1,IF(E3035=0,IF(D3036=1,30,40)*0.18/(2*40),0),0)</f>
        <v/>
      </c>
      <c r="N3036" s="14" t="n">
        <v>0.15</v>
      </c>
      <c r="O3036" s="15">
        <f>K3036*N3036</f>
        <v/>
      </c>
      <c r="P3036">
        <f>IF(E3036=0,0.3,IF(D3036=1,IF(C3036&gt;=Params!$B$13-3,IF(C3036&lt;Params!$B$13,Params!$B$20,0.3),0.3),IF(C3036&gt;=Params!$B$15-3,IF(C3036&lt;Params!$B$15,Params!$B$21,0.3),0.3)))</f>
        <v/>
      </c>
    </row>
    <row r="3037" ht="15" customHeight="1" s="1">
      <c r="A3037" s="9" t="n">
        <v>3034</v>
      </c>
      <c r="B3037" s="6" t="inlineStr">
        <is>
          <t>07/05</t>
        </is>
      </c>
      <c r="C3037" s="6" t="n">
        <v>9</v>
      </c>
      <c r="D3037" s="6" t="n">
        <v>0</v>
      </c>
      <c r="E3037" s="10">
        <f>IF(D3037=1, IF(OR(C3037&lt;10, C3037&gt;=15),1,0), IF(OR(C3037&lt;7, C3037&gt;=18),1,0))</f>
        <v/>
      </c>
      <c r="F3037" s="11" t="n">
        <v>0.89</v>
      </c>
      <c r="G3037" s="12">
        <f>0.48*8</f>
        <v/>
      </c>
      <c r="H3037" s="12">
        <f>F3037-G3037</f>
        <v/>
      </c>
      <c r="I3037" s="10">
        <f>IF(E3037=0,"Fora",IF(E3036=0,"Carg xar",IF(H3037&lt;0,IF(M3037&lt;0.9,"Carg FV","Stby"),IF(M3037&gt;P3037,"V2H",IF(M3037&lt;0.9,"Carg xar","Stby")))))</f>
        <v/>
      </c>
      <c r="J3037" s="12">
        <f>IF(OR(I3037="Carg FV",I3037="Carg xar"),MIN(IF(I3037="Carg FV",ABS(H3037),7.4),7.4,MAX(0,(0.9-M3037)*40)*0.95),0)</f>
        <v/>
      </c>
      <c r="K3037" s="12">
        <f>IF(I3037="V2H",MIN(MAX(0,H3037),7.4,MAX(0,(M3037-P3037)*40)*0.95),0)</f>
        <v/>
      </c>
      <c r="L3037" s="12">
        <f>IF(E3037=0,0,MAX(0,H3037-K3037))</f>
        <v/>
      </c>
      <c r="M3037" s="13">
        <f>M3036+J3036/40-IF(I3036="V2H",K3036/(0.95*40),0)-IF(E3037=0,IF(E3036=1,IF(D3037=1,30,40)*0.18/(2*40),0),0)-IF(E3037=1,IF(E3036=0,IF(D3037=1,30,40)*0.18/(2*40),0),0)</f>
        <v/>
      </c>
      <c r="N3037" s="14" t="n">
        <v>0.15</v>
      </c>
      <c r="O3037" s="15">
        <f>K3037*N3037</f>
        <v/>
      </c>
      <c r="P3037">
        <f>IF(E3037=0,0.3,IF(D3037=1,IF(C3037&gt;=Params!$B$13-3,IF(C3037&lt;Params!$B$13,Params!$B$20,0.3),0.3),IF(C3037&gt;=Params!$B$15-3,IF(C3037&lt;Params!$B$15,Params!$B$21,0.3),0.3)))</f>
        <v/>
      </c>
    </row>
    <row r="3038" ht="15" customHeight="1" s="1">
      <c r="A3038" s="9" t="n">
        <v>3035</v>
      </c>
      <c r="B3038" s="6" t="inlineStr">
        <is>
          <t>07/05</t>
        </is>
      </c>
      <c r="C3038" s="6" t="n">
        <v>10</v>
      </c>
      <c r="D3038" s="6" t="n">
        <v>0</v>
      </c>
      <c r="E3038" s="10">
        <f>IF(D3038=1, IF(OR(C3038&lt;10, C3038&gt;=15),1,0), IF(OR(C3038&lt;7, C3038&gt;=18),1,0))</f>
        <v/>
      </c>
      <c r="F3038" s="11" t="n">
        <v>0</v>
      </c>
      <c r="G3038" s="12">
        <f>0.68*8</f>
        <v/>
      </c>
      <c r="H3038" s="12">
        <f>F3038-G3038</f>
        <v/>
      </c>
      <c r="I3038" s="10">
        <f>IF(E3038=0,"Fora",IF(E3037=0,"Carg xar",IF(H3038&lt;0,IF(M3038&lt;0.9,"Carg FV","Stby"),IF(M3038&gt;P3038,"V2H",IF(M3038&lt;0.9,"Carg xar","Stby")))))</f>
        <v/>
      </c>
      <c r="J3038" s="12">
        <f>IF(OR(I3038="Carg FV",I3038="Carg xar"),MIN(IF(I3038="Carg FV",ABS(H3038),7.4),7.4,MAX(0,(0.9-M3038)*40)*0.95),0)</f>
        <v/>
      </c>
      <c r="K3038" s="12">
        <f>IF(I3038="V2H",MIN(MAX(0,H3038),7.4,MAX(0,(M3038-P3038)*40)*0.95),0)</f>
        <v/>
      </c>
      <c r="L3038" s="12">
        <f>IF(E3038=0,0,MAX(0,H3038-K3038))</f>
        <v/>
      </c>
      <c r="M3038" s="13">
        <f>M3037+J3037/40-IF(I3037="V2H",K3037/(0.95*40),0)-IF(E3038=0,IF(E3037=1,IF(D3038=1,30,40)*0.18/(2*40),0),0)-IF(E3038=1,IF(E3037=0,IF(D3038=1,30,40)*0.18/(2*40),0),0)</f>
        <v/>
      </c>
      <c r="N3038" s="14" t="n">
        <v>0.2</v>
      </c>
      <c r="O3038" s="15">
        <f>K3038*N3038</f>
        <v/>
      </c>
      <c r="P3038">
        <f>IF(E3038=0,0.3,IF(D3038=1,IF(C3038&gt;=Params!$B$13-3,IF(C3038&lt;Params!$B$13,Params!$B$20,0.3),0.3),IF(C3038&gt;=Params!$B$15-3,IF(C3038&lt;Params!$B$15,Params!$B$21,0.3),0.3)))</f>
        <v/>
      </c>
    </row>
    <row r="3039" ht="15" customHeight="1" s="1">
      <c r="A3039" s="9" t="n">
        <v>3036</v>
      </c>
      <c r="B3039" s="6" t="inlineStr">
        <is>
          <t>07/05</t>
        </is>
      </c>
      <c r="C3039" s="6" t="n">
        <v>11</v>
      </c>
      <c r="D3039" s="6" t="n">
        <v>0</v>
      </c>
      <c r="E3039" s="10">
        <f>IF(D3039=1, IF(OR(C3039&lt;10, C3039&gt;=15),1,0), IF(OR(C3039&lt;7, C3039&gt;=18),1,0))</f>
        <v/>
      </c>
      <c r="F3039" s="11" t="n">
        <v>0</v>
      </c>
      <c r="G3039" s="12">
        <f>0.82*8</f>
        <v/>
      </c>
      <c r="H3039" s="12">
        <f>F3039-G3039</f>
        <v/>
      </c>
      <c r="I3039" s="10">
        <f>IF(E3039=0,"Fora",IF(E3038=0,"Carg xar",IF(H3039&lt;0,IF(M3039&lt;0.9,"Carg FV","Stby"),IF(M3039&gt;P3039,"V2H",IF(M3039&lt;0.9,"Carg xar","Stby")))))</f>
        <v/>
      </c>
      <c r="J3039" s="12">
        <f>IF(OR(I3039="Carg FV",I3039="Carg xar"),MIN(IF(I3039="Carg FV",ABS(H3039),7.4),7.4,MAX(0,(0.9-M3039)*40)*0.95),0)</f>
        <v/>
      </c>
      <c r="K3039" s="12">
        <f>IF(I3039="V2H",MIN(MAX(0,H3039),7.4,MAX(0,(M3039-P3039)*40)*0.95),0)</f>
        <v/>
      </c>
      <c r="L3039" s="12">
        <f>IF(E3039=0,0,MAX(0,H3039-K3039))</f>
        <v/>
      </c>
      <c r="M3039" s="13">
        <f>M3038+J3038/40-IF(I3038="V2H",K3038/(0.95*40),0)-IF(E3039=0,IF(E3038=1,IF(D3039=1,30,40)*0.18/(2*40),0),0)-IF(E3039=1,IF(E3038=0,IF(D3039=1,30,40)*0.18/(2*40),0),0)</f>
        <v/>
      </c>
      <c r="N3039" s="14" t="n">
        <v>0.2</v>
      </c>
      <c r="O3039" s="15">
        <f>K3039*N3039</f>
        <v/>
      </c>
      <c r="P3039">
        <f>IF(E3039=0,0.3,IF(D3039=1,IF(C3039&gt;=Params!$B$13-3,IF(C3039&lt;Params!$B$13,Params!$B$20,0.3),0.3),IF(C3039&gt;=Params!$B$15-3,IF(C3039&lt;Params!$B$15,Params!$B$21,0.3),0.3)))</f>
        <v/>
      </c>
    </row>
    <row r="3040" ht="15" customHeight="1" s="1">
      <c r="A3040" s="9" t="n">
        <v>3037</v>
      </c>
      <c r="B3040" s="6" t="inlineStr">
        <is>
          <t>07/05</t>
        </is>
      </c>
      <c r="C3040" s="6" t="n">
        <v>12</v>
      </c>
      <c r="D3040" s="6" t="n">
        <v>0</v>
      </c>
      <c r="E3040" s="10">
        <f>IF(D3040=1, IF(OR(C3040&lt;10, C3040&gt;=15),1,0), IF(OR(C3040&lt;7, C3040&gt;=18),1,0))</f>
        <v/>
      </c>
      <c r="F3040" s="11" t="n">
        <v>0</v>
      </c>
      <c r="G3040" s="12">
        <f>0.88*8</f>
        <v/>
      </c>
      <c r="H3040" s="12">
        <f>F3040-G3040</f>
        <v/>
      </c>
      <c r="I3040" s="10">
        <f>IF(E3040=0,"Fora",IF(E3039=0,"Carg xar",IF(H3040&lt;0,IF(M3040&lt;0.9,"Carg FV","Stby"),IF(M3040&gt;P3040,"V2H",IF(M3040&lt;0.9,"Carg xar","Stby")))))</f>
        <v/>
      </c>
      <c r="J3040" s="12">
        <f>IF(OR(I3040="Carg FV",I3040="Carg xar"),MIN(IF(I3040="Carg FV",ABS(H3040),7.4),7.4,MAX(0,(0.9-M3040)*40)*0.95),0)</f>
        <v/>
      </c>
      <c r="K3040" s="12">
        <f>IF(I3040="V2H",MIN(MAX(0,H3040),7.4,MAX(0,(M3040-P3040)*40)*0.95),0)</f>
        <v/>
      </c>
      <c r="L3040" s="12">
        <f>IF(E3040=0,0,MAX(0,H3040-K3040))</f>
        <v/>
      </c>
      <c r="M3040" s="13">
        <f>M3039+J3039/40-IF(I3039="V2H",K3039/(0.95*40),0)-IF(E3040=0,IF(E3039=1,IF(D3040=1,30,40)*0.18/(2*40),0),0)-IF(E3040=1,IF(E3039=0,IF(D3040=1,30,40)*0.18/(2*40),0),0)</f>
        <v/>
      </c>
      <c r="N3040" s="14" t="n">
        <v>0.2</v>
      </c>
      <c r="O3040" s="15">
        <f>K3040*N3040</f>
        <v/>
      </c>
      <c r="P3040">
        <f>IF(E3040=0,0.3,IF(D3040=1,IF(C3040&gt;=Params!$B$13-3,IF(C3040&lt;Params!$B$13,Params!$B$20,0.3),0.3),IF(C3040&gt;=Params!$B$15-3,IF(C3040&lt;Params!$B$15,Params!$B$21,0.3),0.3)))</f>
        <v/>
      </c>
    </row>
    <row r="3041" ht="15" customHeight="1" s="1">
      <c r="A3041" s="9" t="n">
        <v>3038</v>
      </c>
      <c r="B3041" s="6" t="inlineStr">
        <is>
          <t>07/05</t>
        </is>
      </c>
      <c r="C3041" s="6" t="n">
        <v>13</v>
      </c>
      <c r="D3041" s="6" t="n">
        <v>0</v>
      </c>
      <c r="E3041" s="10">
        <f>IF(D3041=1, IF(OR(C3041&lt;10, C3041&gt;=15),1,0), IF(OR(C3041&lt;7, C3041&gt;=18),1,0))</f>
        <v/>
      </c>
      <c r="F3041" s="11" t="n">
        <v>0</v>
      </c>
      <c r="G3041" s="12">
        <f>0.86*8</f>
        <v/>
      </c>
      <c r="H3041" s="12">
        <f>F3041-G3041</f>
        <v/>
      </c>
      <c r="I3041" s="10">
        <f>IF(E3041=0,"Fora",IF(E3040=0,"Carg xar",IF(H3041&lt;0,IF(M3041&lt;0.9,"Carg FV","Stby"),IF(M3041&gt;P3041,"V2H",IF(M3041&lt;0.9,"Carg xar","Stby")))))</f>
        <v/>
      </c>
      <c r="J3041" s="12">
        <f>IF(OR(I3041="Carg FV",I3041="Carg xar"),MIN(IF(I3041="Carg FV",ABS(H3041),7.4),7.4,MAX(0,(0.9-M3041)*40)*0.95),0)</f>
        <v/>
      </c>
      <c r="K3041" s="12">
        <f>IF(I3041="V2H",MIN(MAX(0,H3041),7.4,MAX(0,(M3041-P3041)*40)*0.95),0)</f>
        <v/>
      </c>
      <c r="L3041" s="12">
        <f>IF(E3041=0,0,MAX(0,H3041-K3041))</f>
        <v/>
      </c>
      <c r="M3041" s="13">
        <f>M3040+J3040/40-IF(I3040="V2H",K3040/(0.95*40),0)-IF(E3041=0,IF(E3040=1,IF(D3041=1,30,40)*0.18/(2*40),0),0)-IF(E3041=1,IF(E3040=0,IF(D3041=1,30,40)*0.18/(2*40),0),0)</f>
        <v/>
      </c>
      <c r="N3041" s="14" t="n">
        <v>0.2</v>
      </c>
      <c r="O3041" s="15">
        <f>K3041*N3041</f>
        <v/>
      </c>
      <c r="P3041">
        <f>IF(E3041=0,0.3,IF(D3041=1,IF(C3041&gt;=Params!$B$13-3,IF(C3041&lt;Params!$B$13,Params!$B$20,0.3),0.3),IF(C3041&gt;=Params!$B$15-3,IF(C3041&lt;Params!$B$15,Params!$B$21,0.3),0.3)))</f>
        <v/>
      </c>
    </row>
    <row r="3042" ht="15" customHeight="1" s="1">
      <c r="A3042" s="9" t="n">
        <v>3039</v>
      </c>
      <c r="B3042" s="6" t="inlineStr">
        <is>
          <t>07/05</t>
        </is>
      </c>
      <c r="C3042" s="6" t="n">
        <v>14</v>
      </c>
      <c r="D3042" s="6" t="n">
        <v>0</v>
      </c>
      <c r="E3042" s="10">
        <f>IF(D3042=1, IF(OR(C3042&lt;10, C3042&gt;=15),1,0), IF(OR(C3042&lt;7, C3042&gt;=18),1,0))</f>
        <v/>
      </c>
      <c r="F3042" s="11" t="n">
        <v>0</v>
      </c>
      <c r="G3042" s="12">
        <f>0.75*8</f>
        <v/>
      </c>
      <c r="H3042" s="12">
        <f>F3042-G3042</f>
        <v/>
      </c>
      <c r="I3042" s="10">
        <f>IF(E3042=0,"Fora",IF(E3041=0,"Carg xar",IF(H3042&lt;0,IF(M3042&lt;0.9,"Carg FV","Stby"),IF(M3042&gt;P3042,"V2H",IF(M3042&lt;0.9,"Carg xar","Stby")))))</f>
        <v/>
      </c>
      <c r="J3042" s="12">
        <f>IF(OR(I3042="Carg FV",I3042="Carg xar"),MIN(IF(I3042="Carg FV",ABS(H3042),7.4),7.4,MAX(0,(0.9-M3042)*40)*0.95),0)</f>
        <v/>
      </c>
      <c r="K3042" s="12">
        <f>IF(I3042="V2H",MIN(MAX(0,H3042),7.4,MAX(0,(M3042-P3042)*40)*0.95),0)</f>
        <v/>
      </c>
      <c r="L3042" s="12">
        <f>IF(E3042=0,0,MAX(0,H3042-K3042))</f>
        <v/>
      </c>
      <c r="M3042" s="13">
        <f>M3041+J3041/40-IF(I3041="V2H",K3041/(0.95*40),0)-IF(E3042=0,IF(E3041=1,IF(D3042=1,30,40)*0.18/(2*40),0),0)-IF(E3042=1,IF(E3041=0,IF(D3042=1,30,40)*0.18/(2*40),0),0)</f>
        <v/>
      </c>
      <c r="N3042" s="14" t="n">
        <v>0.15</v>
      </c>
      <c r="O3042" s="15">
        <f>K3042*N3042</f>
        <v/>
      </c>
      <c r="P3042">
        <f>IF(E3042=0,0.3,IF(D3042=1,IF(C3042&gt;=Params!$B$13-3,IF(C3042&lt;Params!$B$13,Params!$B$20,0.3),0.3),IF(C3042&gt;=Params!$B$15-3,IF(C3042&lt;Params!$B$15,Params!$B$21,0.3),0.3)))</f>
        <v/>
      </c>
    </row>
    <row r="3043" ht="15" customHeight="1" s="1">
      <c r="A3043" s="9" t="n">
        <v>3040</v>
      </c>
      <c r="B3043" s="6" t="inlineStr">
        <is>
          <t>07/05</t>
        </is>
      </c>
      <c r="C3043" s="6" t="n">
        <v>15</v>
      </c>
      <c r="D3043" s="6" t="n">
        <v>0</v>
      </c>
      <c r="E3043" s="10">
        <f>IF(D3043=1, IF(OR(C3043&lt;10, C3043&gt;=15),1,0), IF(OR(C3043&lt;7, C3043&gt;=18),1,0))</f>
        <v/>
      </c>
      <c r="F3043" s="11" t="n">
        <v>0</v>
      </c>
      <c r="G3043" s="12">
        <f>0.6*8</f>
        <v/>
      </c>
      <c r="H3043" s="12">
        <f>F3043-G3043</f>
        <v/>
      </c>
      <c r="I3043" s="10">
        <f>IF(E3043=0,"Fora",IF(E3042=0,"Carg xar",IF(H3043&lt;0,IF(M3043&lt;0.9,"Carg FV","Stby"),IF(M3043&gt;P3043,"V2H",IF(M3043&lt;0.9,"Carg xar","Stby")))))</f>
        <v/>
      </c>
      <c r="J3043" s="12">
        <f>IF(OR(I3043="Carg FV",I3043="Carg xar"),MIN(IF(I3043="Carg FV",ABS(H3043),7.4),7.4,MAX(0,(0.9-M3043)*40)*0.95),0)</f>
        <v/>
      </c>
      <c r="K3043" s="12">
        <f>IF(I3043="V2H",MIN(MAX(0,H3043),7.4,MAX(0,(M3043-P3043)*40)*0.95),0)</f>
        <v/>
      </c>
      <c r="L3043" s="12">
        <f>IF(E3043=0,0,MAX(0,H3043-K3043))</f>
        <v/>
      </c>
      <c r="M3043" s="13">
        <f>M3042+J3042/40-IF(I3042="V2H",K3042/(0.95*40),0)-IF(E3043=0,IF(E3042=1,IF(D3043=1,30,40)*0.18/(2*40),0),0)-IF(E3043=1,IF(E3042=0,IF(D3043=1,30,40)*0.18/(2*40),0),0)</f>
        <v/>
      </c>
      <c r="N3043" s="14" t="n">
        <v>0.15</v>
      </c>
      <c r="O3043" s="15">
        <f>K3043*N3043</f>
        <v/>
      </c>
      <c r="P3043">
        <f>IF(E3043=0,0.3,IF(D3043=1,IF(C3043&gt;=Params!$B$13-3,IF(C3043&lt;Params!$B$13,Params!$B$20,0.3),0.3),IF(C3043&gt;=Params!$B$15-3,IF(C3043&lt;Params!$B$15,Params!$B$21,0.3),0.3)))</f>
        <v/>
      </c>
    </row>
    <row r="3044" ht="15" customHeight="1" s="1">
      <c r="A3044" s="9" t="n">
        <v>3041</v>
      </c>
      <c r="B3044" s="6" t="inlineStr">
        <is>
          <t>07/05</t>
        </is>
      </c>
      <c r="C3044" s="6" t="n">
        <v>16</v>
      </c>
      <c r="D3044" s="6" t="n">
        <v>0</v>
      </c>
      <c r="E3044" s="10">
        <f>IF(D3044=1, IF(OR(C3044&lt;10, C3044&gt;=15),1,0), IF(OR(C3044&lt;7, C3044&gt;=18),1,0))</f>
        <v/>
      </c>
      <c r="F3044" s="11" t="n">
        <v>0</v>
      </c>
      <c r="G3044" s="12">
        <f>0.42*8</f>
        <v/>
      </c>
      <c r="H3044" s="12">
        <f>F3044-G3044</f>
        <v/>
      </c>
      <c r="I3044" s="10">
        <f>IF(E3044=0,"Fora",IF(E3043=0,"Carg xar",IF(H3044&lt;0,IF(M3044&lt;0.9,"Carg FV","Stby"),IF(M3044&gt;P3044,"V2H",IF(M3044&lt;0.9,"Carg xar","Stby")))))</f>
        <v/>
      </c>
      <c r="J3044" s="12">
        <f>IF(OR(I3044="Carg FV",I3044="Carg xar"),MIN(IF(I3044="Carg FV",ABS(H3044),7.4),7.4,MAX(0,(0.9-M3044)*40)*0.95),0)</f>
        <v/>
      </c>
      <c r="K3044" s="12">
        <f>IF(I3044="V2H",MIN(MAX(0,H3044),7.4,MAX(0,(M3044-P3044)*40)*0.95),0)</f>
        <v/>
      </c>
      <c r="L3044" s="12">
        <f>IF(E3044=0,0,MAX(0,H3044-K3044))</f>
        <v/>
      </c>
      <c r="M3044" s="13">
        <f>M3043+J3043/40-IF(I3043="V2H",K3043/(0.95*40),0)-IF(E3044=0,IF(E3043=1,IF(D3044=1,30,40)*0.18/(2*40),0),0)-IF(E3044=1,IF(E3043=0,IF(D3044=1,30,40)*0.18/(2*40),0),0)</f>
        <v/>
      </c>
      <c r="N3044" s="14" t="n">
        <v>0.15</v>
      </c>
      <c r="O3044" s="15">
        <f>K3044*N3044</f>
        <v/>
      </c>
      <c r="P3044">
        <f>IF(E3044=0,0.3,IF(D3044=1,IF(C3044&gt;=Params!$B$13-3,IF(C3044&lt;Params!$B$13,Params!$B$20,0.3),0.3),IF(C3044&gt;=Params!$B$15-3,IF(C3044&lt;Params!$B$15,Params!$B$21,0.3),0.3)))</f>
        <v/>
      </c>
    </row>
    <row r="3045" ht="15" customHeight="1" s="1">
      <c r="A3045" s="9" t="n">
        <v>3042</v>
      </c>
      <c r="B3045" s="6" t="inlineStr">
        <is>
          <t>07/05</t>
        </is>
      </c>
      <c r="C3045" s="6" t="n">
        <v>17</v>
      </c>
      <c r="D3045" s="6" t="n">
        <v>0</v>
      </c>
      <c r="E3045" s="10">
        <f>IF(D3045=1, IF(OR(C3045&lt;10, C3045&gt;=15),1,0), IF(OR(C3045&lt;7, C3045&gt;=18),1,0))</f>
        <v/>
      </c>
      <c r="F3045" s="11" t="n">
        <v>0</v>
      </c>
      <c r="G3045" s="12">
        <f>0.22*8</f>
        <v/>
      </c>
      <c r="H3045" s="12">
        <f>F3045-G3045</f>
        <v/>
      </c>
      <c r="I3045" s="10">
        <f>IF(E3045=0,"Fora",IF(E3044=0,"Carg xar",IF(H3045&lt;0,IF(M3045&lt;0.9,"Carg FV","Stby"),IF(M3045&gt;P3045,"V2H",IF(M3045&lt;0.9,"Carg xar","Stby")))))</f>
        <v/>
      </c>
      <c r="J3045" s="12">
        <f>IF(OR(I3045="Carg FV",I3045="Carg xar"),MIN(IF(I3045="Carg FV",ABS(H3045),7.4),7.4,MAX(0,(0.9-M3045)*40)*0.95),0)</f>
        <v/>
      </c>
      <c r="K3045" s="12">
        <f>IF(I3045="V2H",MIN(MAX(0,H3045),7.4,MAX(0,(M3045-P3045)*40)*0.95),0)</f>
        <v/>
      </c>
      <c r="L3045" s="12">
        <f>IF(E3045=0,0,MAX(0,H3045-K3045))</f>
        <v/>
      </c>
      <c r="M3045" s="13">
        <f>M3044+J3044/40-IF(I3044="V2H",K3044/(0.95*40),0)-IF(E3045=0,IF(E3044=1,IF(D3045=1,30,40)*0.18/(2*40),0),0)-IF(E3045=1,IF(E3044=0,IF(D3045=1,30,40)*0.18/(2*40),0),0)</f>
        <v/>
      </c>
      <c r="N3045" s="14" t="n">
        <v>0.15</v>
      </c>
      <c r="O3045" s="15">
        <f>K3045*N3045</f>
        <v/>
      </c>
      <c r="P3045">
        <f>IF(E3045=0,0.3,IF(D3045=1,IF(C3045&gt;=Params!$B$13-3,IF(C3045&lt;Params!$B$13,Params!$B$20,0.3),0.3),IF(C3045&gt;=Params!$B$15-3,IF(C3045&lt;Params!$B$15,Params!$B$21,0.3),0.3)))</f>
        <v/>
      </c>
    </row>
    <row r="3046" ht="15" customHeight="1" s="1">
      <c r="A3046" s="9" t="n">
        <v>3043</v>
      </c>
      <c r="B3046" s="6" t="inlineStr">
        <is>
          <t>07/05</t>
        </is>
      </c>
      <c r="C3046" s="6" t="n">
        <v>18</v>
      </c>
      <c r="D3046" s="6" t="n">
        <v>0</v>
      </c>
      <c r="E3046" s="10">
        <f>IF(D3046=1, IF(OR(C3046&lt;10, C3046&gt;=15),1,0), IF(OR(C3046&lt;7, C3046&gt;=18),1,0))</f>
        <v/>
      </c>
      <c r="F3046" s="11" t="n">
        <v>0.164</v>
      </c>
      <c r="G3046" s="12">
        <f>0.08*8</f>
        <v/>
      </c>
      <c r="H3046" s="12">
        <f>F3046-G3046</f>
        <v/>
      </c>
      <c r="I3046" s="10">
        <f>IF(E3046=0,"Fora",IF(E3045=0,"Carg xar",IF(H3046&lt;0,IF(M3046&lt;0.9,"Carg FV","Stby"),IF(M3046&gt;P3046,"V2H",IF(M3046&lt;0.9,"Carg xar","Stby")))))</f>
        <v/>
      </c>
      <c r="J3046" s="12">
        <f>IF(OR(I3046="Carg FV",I3046="Carg xar"),MIN(IF(I3046="Carg FV",ABS(H3046),7.4),7.4,MAX(0,(0.9-M3046)*40)*0.95),0)</f>
        <v/>
      </c>
      <c r="K3046" s="12">
        <f>IF(I3046="V2H",MIN(MAX(0,H3046),7.4,MAX(0,(M3046-P3046)*40)*0.95),0)</f>
        <v/>
      </c>
      <c r="L3046" s="12">
        <f>IF(E3046=0,0,MAX(0,H3046-K3046))</f>
        <v/>
      </c>
      <c r="M3046" s="13">
        <f>M3045+J3045/40-IF(I3045="V2H",K3045/(0.95*40),0)-IF(E3046=0,IF(E3045=1,IF(D3046=1,30,40)*0.18/(2*40),0),0)-IF(E3046=1,IF(E3045=0,IF(D3046=1,30,40)*0.18/(2*40),0),0)</f>
        <v/>
      </c>
      <c r="N3046" s="14" t="n">
        <v>0.2</v>
      </c>
      <c r="O3046" s="15">
        <f>K3046*N3046</f>
        <v/>
      </c>
      <c r="P3046">
        <f>IF(E3046=0,0.3,IF(D3046=1,IF(C3046&gt;=Params!$B$13-3,IF(C3046&lt;Params!$B$13,Params!$B$20,0.3),0.3),IF(C3046&gt;=Params!$B$15-3,IF(C3046&lt;Params!$B$15,Params!$B$21,0.3),0.3)))</f>
        <v/>
      </c>
    </row>
    <row r="3047" ht="15" customHeight="1" s="1">
      <c r="A3047" s="9" t="n">
        <v>3044</v>
      </c>
      <c r="B3047" s="6" t="inlineStr">
        <is>
          <t>07/05</t>
        </is>
      </c>
      <c r="C3047" s="6" t="n">
        <v>19</v>
      </c>
      <c r="D3047" s="6" t="n">
        <v>0</v>
      </c>
      <c r="E3047" s="10">
        <f>IF(D3047=1, IF(OR(C3047&lt;10, C3047&gt;=15),1,0), IF(OR(C3047&lt;7, C3047&gt;=18),1,0))</f>
        <v/>
      </c>
      <c r="F3047" s="11" t="n">
        <v>0.626</v>
      </c>
      <c r="G3047" s="12">
        <f>0*8</f>
        <v/>
      </c>
      <c r="H3047" s="12">
        <f>F3047-G3047</f>
        <v/>
      </c>
      <c r="I3047" s="10">
        <f>IF(E3047=0,"Fora",IF(E3046=0,"Carg xar",IF(H3047&lt;0,IF(M3047&lt;0.9,"Carg FV","Stby"),IF(M3047&gt;P3047,"V2H",IF(M3047&lt;0.9,"Carg xar","Stby")))))</f>
        <v/>
      </c>
      <c r="J3047" s="12">
        <f>IF(OR(I3047="Carg FV",I3047="Carg xar"),MIN(IF(I3047="Carg FV",ABS(H3047),7.4),7.4,MAX(0,(0.9-M3047)*40)*0.95),0)</f>
        <v/>
      </c>
      <c r="K3047" s="12">
        <f>IF(I3047="V2H",MIN(MAX(0,H3047),7.4,MAX(0,(M3047-P3047)*40)*0.95),0)</f>
        <v/>
      </c>
      <c r="L3047" s="12">
        <f>IF(E3047=0,0,MAX(0,H3047-K3047))</f>
        <v/>
      </c>
      <c r="M3047" s="13">
        <f>M3046+J3046/40-IF(I3046="V2H",K3046/(0.95*40),0)-IF(E3047=0,IF(E3046=1,IF(D3047=1,30,40)*0.18/(2*40),0),0)-IF(E3047=1,IF(E3046=0,IF(D3047=1,30,40)*0.18/(2*40),0),0)</f>
        <v/>
      </c>
      <c r="N3047" s="14" t="n">
        <v>0.2</v>
      </c>
      <c r="O3047" s="15">
        <f>K3047*N3047</f>
        <v/>
      </c>
      <c r="P3047">
        <f>IF(E3047=0,0.3,IF(D3047=1,IF(C3047&gt;=Params!$B$13-3,IF(C3047&lt;Params!$B$13,Params!$B$20,0.3),0.3),IF(C3047&gt;=Params!$B$15-3,IF(C3047&lt;Params!$B$15,Params!$B$21,0.3),0.3)))</f>
        <v/>
      </c>
    </row>
    <row r="3048" ht="15" customHeight="1" s="1">
      <c r="A3048" s="9" t="n">
        <v>3045</v>
      </c>
      <c r="B3048" s="6" t="inlineStr">
        <is>
          <t>07/05</t>
        </is>
      </c>
      <c r="C3048" s="6" t="n">
        <v>20</v>
      </c>
      <c r="D3048" s="6" t="n">
        <v>0</v>
      </c>
      <c r="E3048" s="10">
        <f>IF(D3048=1, IF(OR(C3048&lt;10, C3048&gt;=15),1,0), IF(OR(C3048&lt;7, C3048&gt;=18),1,0))</f>
        <v/>
      </c>
      <c r="F3048" s="11" t="n">
        <v>1.442</v>
      </c>
      <c r="G3048" s="12">
        <f>0*8</f>
        <v/>
      </c>
      <c r="H3048" s="12">
        <f>F3048-G3048</f>
        <v/>
      </c>
      <c r="I3048" s="10">
        <f>IF(E3048=0,"Fora",IF(E3047=0,"Carg xar",IF(H3048&lt;0,IF(M3048&lt;0.9,"Carg FV","Stby"),IF(M3048&gt;P3048,"V2H",IF(M3048&lt;0.9,"Carg xar","Stby")))))</f>
        <v/>
      </c>
      <c r="J3048" s="12">
        <f>IF(OR(I3048="Carg FV",I3048="Carg xar"),MIN(IF(I3048="Carg FV",ABS(H3048),7.4),7.4,MAX(0,(0.9-M3048)*40)*0.95),0)</f>
        <v/>
      </c>
      <c r="K3048" s="12">
        <f>IF(I3048="V2H",MIN(MAX(0,H3048),7.4,MAX(0,(M3048-P3048)*40)*0.95),0)</f>
        <v/>
      </c>
      <c r="L3048" s="12">
        <f>IF(E3048=0,0,MAX(0,H3048-K3048))</f>
        <v/>
      </c>
      <c r="M3048" s="13">
        <f>M3047+J3047/40-IF(I3047="V2H",K3047/(0.95*40),0)-IF(E3048=0,IF(E3047=1,IF(D3048=1,30,40)*0.18/(2*40),0),0)-IF(E3048=1,IF(E3047=0,IF(D3048=1,30,40)*0.18/(2*40),0),0)</f>
        <v/>
      </c>
      <c r="N3048" s="14" t="n">
        <v>0.2</v>
      </c>
      <c r="O3048" s="15">
        <f>K3048*N3048</f>
        <v/>
      </c>
      <c r="P3048">
        <f>IF(E3048=0,0.3,IF(D3048=1,IF(C3048&gt;=Params!$B$13-3,IF(C3048&lt;Params!$B$13,Params!$B$20,0.3),0.3),IF(C3048&gt;=Params!$B$15-3,IF(C3048&lt;Params!$B$15,Params!$B$21,0.3),0.3)))</f>
        <v/>
      </c>
    </row>
    <row r="3049" ht="15" customHeight="1" s="1">
      <c r="A3049" s="9" t="n">
        <v>3046</v>
      </c>
      <c r="B3049" s="6" t="inlineStr">
        <is>
          <t>07/05</t>
        </is>
      </c>
      <c r="C3049" s="6" t="n">
        <v>21</v>
      </c>
      <c r="D3049" s="6" t="n">
        <v>0</v>
      </c>
      <c r="E3049" s="10">
        <f>IF(D3049=1, IF(OR(C3049&lt;10, C3049&gt;=15),1,0), IF(OR(C3049&lt;7, C3049&gt;=18),1,0))</f>
        <v/>
      </c>
      <c r="F3049" s="11" t="n">
        <v>2.425</v>
      </c>
      <c r="G3049" s="12">
        <f>0*8</f>
        <v/>
      </c>
      <c r="H3049" s="12">
        <f>F3049-G3049</f>
        <v/>
      </c>
      <c r="I3049" s="10">
        <f>IF(E3049=0,"Fora",IF(E3048=0,"Carg xar",IF(H3049&lt;0,IF(M3049&lt;0.9,"Carg FV","Stby"),IF(M3049&gt;P3049,"V2H",IF(M3049&lt;0.9,"Carg xar","Stby")))))</f>
        <v/>
      </c>
      <c r="J3049" s="12">
        <f>IF(OR(I3049="Carg FV",I3049="Carg xar"),MIN(IF(I3049="Carg FV",ABS(H3049),7.4),7.4,MAX(0,(0.9-M3049)*40)*0.95),0)</f>
        <v/>
      </c>
      <c r="K3049" s="12">
        <f>IF(I3049="V2H",MIN(MAX(0,H3049),7.4,MAX(0,(M3049-P3049)*40)*0.95),0)</f>
        <v/>
      </c>
      <c r="L3049" s="12">
        <f>IF(E3049=0,0,MAX(0,H3049-K3049))</f>
        <v/>
      </c>
      <c r="M3049" s="13">
        <f>M3048+J3048/40-IF(I3048="V2H",K3048/(0.95*40),0)-IF(E3049=0,IF(E3048=1,IF(D3049=1,30,40)*0.18/(2*40),0),0)-IF(E3049=1,IF(E3048=0,IF(D3049=1,30,40)*0.18/(2*40),0),0)</f>
        <v/>
      </c>
      <c r="N3049" s="14" t="n">
        <v>0.2</v>
      </c>
      <c r="O3049" s="15">
        <f>K3049*N3049</f>
        <v/>
      </c>
      <c r="P3049">
        <f>IF(E3049=0,0.3,IF(D3049=1,IF(C3049&gt;=Params!$B$13-3,IF(C3049&lt;Params!$B$13,Params!$B$20,0.3),0.3),IF(C3049&gt;=Params!$B$15-3,IF(C3049&lt;Params!$B$15,Params!$B$21,0.3),0.3)))</f>
        <v/>
      </c>
    </row>
    <row r="3050" ht="15" customHeight="1" s="1">
      <c r="A3050" s="9" t="n">
        <v>3047</v>
      </c>
      <c r="B3050" s="6" t="inlineStr">
        <is>
          <t>07/05</t>
        </is>
      </c>
      <c r="C3050" s="6" t="n">
        <v>22</v>
      </c>
      <c r="D3050" s="6" t="n">
        <v>0</v>
      </c>
      <c r="E3050" s="10">
        <f>IF(D3050=1, IF(OR(C3050&lt;10, C3050&gt;=15),1,0), IF(OR(C3050&lt;7, C3050&gt;=18),1,0))</f>
        <v/>
      </c>
      <c r="F3050" s="11" t="n">
        <v>2.09</v>
      </c>
      <c r="G3050" s="12">
        <f>0*8</f>
        <v/>
      </c>
      <c r="H3050" s="12">
        <f>F3050-G3050</f>
        <v/>
      </c>
      <c r="I3050" s="10">
        <f>IF(E3050=0,"Fora",IF(E3049=0,"Carg xar",IF(H3050&lt;0,IF(M3050&lt;0.9,"Carg FV","Stby"),IF(M3050&gt;P3050,"V2H",IF(M3050&lt;0.9,"Carg xar","Stby")))))</f>
        <v/>
      </c>
      <c r="J3050" s="12">
        <f>IF(OR(I3050="Carg FV",I3050="Carg xar"),MIN(IF(I3050="Carg FV",ABS(H3050),7.4),7.4,MAX(0,(0.9-M3050)*40)*0.95),0)</f>
        <v/>
      </c>
      <c r="K3050" s="12">
        <f>IF(I3050="V2H",MIN(MAX(0,H3050),7.4,MAX(0,(M3050-P3050)*40)*0.95),0)</f>
        <v/>
      </c>
      <c r="L3050" s="12">
        <f>IF(E3050=0,0,MAX(0,H3050-K3050))</f>
        <v/>
      </c>
      <c r="M3050" s="13">
        <f>M3049+J3049/40-IF(I3049="V2H",K3049/(0.95*40),0)-IF(E3050=0,IF(E3049=1,IF(D3050=1,30,40)*0.18/(2*40),0),0)-IF(E3050=1,IF(E3049=0,IF(D3050=1,30,40)*0.18/(2*40),0),0)</f>
        <v/>
      </c>
      <c r="N3050" s="14" t="n">
        <v>0.15</v>
      </c>
      <c r="O3050" s="15">
        <f>K3050*N3050</f>
        <v/>
      </c>
      <c r="P3050">
        <f>IF(E3050=0,0.3,IF(D3050=1,IF(C3050&gt;=Params!$B$13-3,IF(C3050&lt;Params!$B$13,Params!$B$20,0.3),0.3),IF(C3050&gt;=Params!$B$15-3,IF(C3050&lt;Params!$B$15,Params!$B$21,0.3),0.3)))</f>
        <v/>
      </c>
    </row>
    <row r="3051" ht="15" customHeight="1" s="1">
      <c r="A3051" s="9" t="n">
        <v>3048</v>
      </c>
      <c r="B3051" s="6" t="inlineStr">
        <is>
          <t>07/05</t>
        </is>
      </c>
      <c r="C3051" s="6" t="n">
        <v>23</v>
      </c>
      <c r="D3051" s="6" t="n">
        <v>0</v>
      </c>
      <c r="E3051" s="10">
        <f>IF(D3051=1, IF(OR(C3051&lt;10, C3051&gt;=15),1,0), IF(OR(C3051&lt;7, C3051&gt;=18),1,0))</f>
        <v/>
      </c>
      <c r="F3051" s="11" t="n">
        <v>1.045</v>
      </c>
      <c r="G3051" s="12">
        <f>0*8</f>
        <v/>
      </c>
      <c r="H3051" s="12">
        <f>F3051-G3051</f>
        <v/>
      </c>
      <c r="I3051" s="10">
        <f>IF(E3051=0,"Fora",IF(E3050=0,"Carg xar",IF(H3051&lt;0,IF(M3051&lt;0.9,"Carg FV","Stby"),IF(M3051&gt;P3051,"V2H",IF(M3051&lt;0.9,"Carg xar","Stby")))))</f>
        <v/>
      </c>
      <c r="J3051" s="12">
        <f>IF(OR(I3051="Carg FV",I3051="Carg xar"),MIN(IF(I3051="Carg FV",ABS(H3051),7.4),7.4,MAX(0,(0.9-M3051)*40)*0.95),0)</f>
        <v/>
      </c>
      <c r="K3051" s="12">
        <f>IF(I3051="V2H",MIN(MAX(0,H3051),7.4,MAX(0,(M3051-P3051)*40)*0.95),0)</f>
        <v/>
      </c>
      <c r="L3051" s="12">
        <f>IF(E3051=0,0,MAX(0,H3051-K3051))</f>
        <v/>
      </c>
      <c r="M3051" s="13">
        <f>M3050+J3050/40-IF(I3050="V2H",K3050/(0.95*40),0)-IF(E3051=0,IF(E3050=1,IF(D3051=1,30,40)*0.18/(2*40),0),0)-IF(E3051=1,IF(E3050=0,IF(D3051=1,30,40)*0.18/(2*40),0),0)</f>
        <v/>
      </c>
      <c r="N3051" s="14" t="n">
        <v>0.15</v>
      </c>
      <c r="O3051" s="15">
        <f>K3051*N3051</f>
        <v/>
      </c>
      <c r="P3051">
        <f>IF(E3051=0,0.3,IF(D3051=1,IF(C3051&gt;=Params!$B$13-3,IF(C3051&lt;Params!$B$13,Params!$B$20,0.3),0.3),IF(C3051&gt;=Params!$B$15-3,IF(C3051&lt;Params!$B$15,Params!$B$21,0.3),0.3)))</f>
        <v/>
      </c>
    </row>
    <row r="3052" ht="15" customHeight="1" s="1">
      <c r="A3052" s="9" t="n">
        <v>3049</v>
      </c>
      <c r="B3052" s="6" t="inlineStr">
        <is>
          <t>08/05</t>
        </is>
      </c>
      <c r="C3052" s="6" t="n">
        <v>0</v>
      </c>
      <c r="D3052" s="6" t="n">
        <v>0</v>
      </c>
      <c r="E3052" s="10">
        <f>IF(D3052=1, IF(OR(C3052&lt;10, C3052&gt;=15),1,0), IF(OR(C3052&lt;7, C3052&gt;=18),1,0))</f>
        <v/>
      </c>
      <c r="F3052" s="11" t="n">
        <v>0.821</v>
      </c>
      <c r="G3052" s="12">
        <f>0*8</f>
        <v/>
      </c>
      <c r="H3052" s="12">
        <f>F3052-G3052</f>
        <v/>
      </c>
      <c r="I3052" s="10">
        <f>IF(E3052=0,"Fora",IF(E3051=0,"Carg xar",IF(H3052&lt;0,IF(M3052&lt;0.9,"Carg FV","Stby"),IF(M3052&gt;P3052,"V2H",IF(M3052&lt;0.9,"Carg xar","Stby")))))</f>
        <v/>
      </c>
      <c r="J3052" s="12">
        <f>IF(OR(I3052="Carg FV",I3052="Carg xar"),MIN(IF(I3052="Carg FV",ABS(H3052),7.4),7.4,MAX(0,(0.9-M3052)*40)*0.95),0)</f>
        <v/>
      </c>
      <c r="K3052" s="12">
        <f>IF(I3052="V2H",MIN(MAX(0,H3052),7.4,MAX(0,(M3052-P3052)*40)*0.95),0)</f>
        <v/>
      </c>
      <c r="L3052" s="12">
        <f>IF(E3052=0,0,MAX(0,H3052-K3052))</f>
        <v/>
      </c>
      <c r="M3052" s="13">
        <f>M3051+J3051/40-IF(I3051="V2H",K3051/(0.95*40),0)-IF(E3052=0,IF(E3051=1,IF(D3052=1,30,40)*0.18/(2*40),0),0)-IF(E3052=1,IF(E3051=0,IF(D3052=1,30,40)*0.18/(2*40),0),0)</f>
        <v/>
      </c>
      <c r="N3052" s="14" t="n">
        <v>0.09</v>
      </c>
      <c r="O3052" s="15">
        <f>K3052*N3052</f>
        <v/>
      </c>
      <c r="P3052">
        <f>IF(E3052=0,0.3,IF(D3052=1,IF(C3052&gt;=Params!$B$13-3,IF(C3052&lt;Params!$B$13,Params!$B$20,0.3),0.3),IF(C3052&gt;=Params!$B$15-3,IF(C3052&lt;Params!$B$15,Params!$B$21,0.3),0.3)))</f>
        <v/>
      </c>
    </row>
    <row r="3053" ht="15" customHeight="1" s="1">
      <c r="A3053" s="9" t="n">
        <v>3050</v>
      </c>
      <c r="B3053" s="6" t="inlineStr">
        <is>
          <t>08/05</t>
        </is>
      </c>
      <c r="C3053" s="6" t="n">
        <v>1</v>
      </c>
      <c r="D3053" s="6" t="n">
        <v>0</v>
      </c>
      <c r="E3053" s="10">
        <f>IF(D3053=1, IF(OR(C3053&lt;10, C3053&gt;=15),1,0), IF(OR(C3053&lt;7, C3053&gt;=18),1,0))</f>
        <v/>
      </c>
      <c r="F3053" s="11" t="n">
        <v>1.067</v>
      </c>
      <c r="G3053" s="12">
        <f>0*8</f>
        <v/>
      </c>
      <c r="H3053" s="12">
        <f>F3053-G3053</f>
        <v/>
      </c>
      <c r="I3053" s="10">
        <f>IF(E3053=0,"Fora",IF(E3052=0,"Carg xar",IF(H3053&lt;0,IF(M3053&lt;0.9,"Carg FV","Stby"),IF(M3053&gt;P3053,"V2H",IF(M3053&lt;0.9,"Carg xar","Stby")))))</f>
        <v/>
      </c>
      <c r="J3053" s="12">
        <f>IF(OR(I3053="Carg FV",I3053="Carg xar"),MIN(IF(I3053="Carg FV",ABS(H3053),7.4),7.4,MAX(0,(0.9-M3053)*40)*0.95),0)</f>
        <v/>
      </c>
      <c r="K3053" s="12">
        <f>IF(I3053="V2H",MIN(MAX(0,H3053),7.4,MAX(0,(M3053-P3053)*40)*0.95),0)</f>
        <v/>
      </c>
      <c r="L3053" s="12">
        <f>IF(E3053=0,0,MAX(0,H3053-K3053))</f>
        <v/>
      </c>
      <c r="M3053" s="13">
        <f>M3052+J3052/40-IF(I3052="V2H",K3052/(0.95*40),0)-IF(E3053=0,IF(E3052=1,IF(D3053=1,30,40)*0.18/(2*40),0),0)-IF(E3053=1,IF(E3052=0,IF(D3053=1,30,40)*0.18/(2*40),0),0)</f>
        <v/>
      </c>
      <c r="N3053" s="14" t="n">
        <v>0.09</v>
      </c>
      <c r="O3053" s="15">
        <f>K3053*N3053</f>
        <v/>
      </c>
      <c r="P3053">
        <f>IF(E3053=0,0.3,IF(D3053=1,IF(C3053&gt;=Params!$B$13-3,IF(C3053&lt;Params!$B$13,Params!$B$20,0.3),0.3),IF(C3053&gt;=Params!$B$15-3,IF(C3053&lt;Params!$B$15,Params!$B$21,0.3),0.3)))</f>
        <v/>
      </c>
    </row>
    <row r="3054" ht="15" customHeight="1" s="1">
      <c r="A3054" s="9" t="n">
        <v>3051</v>
      </c>
      <c r="B3054" s="6" t="inlineStr">
        <is>
          <t>08/05</t>
        </is>
      </c>
      <c r="C3054" s="6" t="n">
        <v>2</v>
      </c>
      <c r="D3054" s="6" t="n">
        <v>0</v>
      </c>
      <c r="E3054" s="10">
        <f>IF(D3054=1, IF(OR(C3054&lt;10, C3054&gt;=15),1,0), IF(OR(C3054&lt;7, C3054&gt;=18),1,0))</f>
        <v/>
      </c>
      <c r="F3054" s="11" t="n">
        <v>1.195</v>
      </c>
      <c r="G3054" s="12">
        <f>0*8</f>
        <v/>
      </c>
      <c r="H3054" s="12">
        <f>F3054-G3054</f>
        <v/>
      </c>
      <c r="I3054" s="10">
        <f>IF(E3054=0,"Fora",IF(E3053=0,"Carg xar",IF(H3054&lt;0,IF(M3054&lt;0.9,"Carg FV","Stby"),IF(M3054&gt;P3054,"V2H",IF(M3054&lt;0.9,"Carg xar","Stby")))))</f>
        <v/>
      </c>
      <c r="J3054" s="12">
        <f>IF(OR(I3054="Carg FV",I3054="Carg xar"),MIN(IF(I3054="Carg FV",ABS(H3054),7.4),7.4,MAX(0,(0.9-M3054)*40)*0.95),0)</f>
        <v/>
      </c>
      <c r="K3054" s="12">
        <f>IF(I3054="V2H",MIN(MAX(0,H3054),7.4,MAX(0,(M3054-P3054)*40)*0.95),0)</f>
        <v/>
      </c>
      <c r="L3054" s="12">
        <f>IF(E3054=0,0,MAX(0,H3054-K3054))</f>
        <v/>
      </c>
      <c r="M3054" s="13">
        <f>M3053+J3053/40-IF(I3053="V2H",K3053/(0.95*40),0)-IF(E3054=0,IF(E3053=1,IF(D3054=1,30,40)*0.18/(2*40),0),0)-IF(E3054=1,IF(E3053=0,IF(D3054=1,30,40)*0.18/(2*40),0),0)</f>
        <v/>
      </c>
      <c r="N3054" s="14" t="n">
        <v>0.09</v>
      </c>
      <c r="O3054" s="15">
        <f>K3054*N3054</f>
        <v/>
      </c>
      <c r="P3054">
        <f>IF(E3054=0,0.3,IF(D3054=1,IF(C3054&gt;=Params!$B$13-3,IF(C3054&lt;Params!$B$13,Params!$B$20,0.3),0.3),IF(C3054&gt;=Params!$B$15-3,IF(C3054&lt;Params!$B$15,Params!$B$21,0.3),0.3)))</f>
        <v/>
      </c>
    </row>
    <row r="3055" ht="15" customHeight="1" s="1">
      <c r="A3055" s="9" t="n">
        <v>3052</v>
      </c>
      <c r="B3055" s="6" t="inlineStr">
        <is>
          <t>08/05</t>
        </is>
      </c>
      <c r="C3055" s="6" t="n">
        <v>3</v>
      </c>
      <c r="D3055" s="6" t="n">
        <v>0</v>
      </c>
      <c r="E3055" s="10">
        <f>IF(D3055=1, IF(OR(C3055&lt;10, C3055&gt;=15),1,0), IF(OR(C3055&lt;7, C3055&gt;=18),1,0))</f>
        <v/>
      </c>
      <c r="F3055" s="11" t="n">
        <v>1.085</v>
      </c>
      <c r="G3055" s="12">
        <f>0*8</f>
        <v/>
      </c>
      <c r="H3055" s="12">
        <f>F3055-G3055</f>
        <v/>
      </c>
      <c r="I3055" s="10">
        <f>IF(E3055=0,"Fora",IF(E3054=0,"Carg xar",IF(H3055&lt;0,IF(M3055&lt;0.9,"Carg FV","Stby"),IF(M3055&gt;P3055,"V2H",IF(M3055&lt;0.9,"Carg xar","Stby")))))</f>
        <v/>
      </c>
      <c r="J3055" s="12">
        <f>IF(OR(I3055="Carg FV",I3055="Carg xar"),MIN(IF(I3055="Carg FV",ABS(H3055),7.4),7.4,MAX(0,(0.9-M3055)*40)*0.95),0)</f>
        <v/>
      </c>
      <c r="K3055" s="12">
        <f>IF(I3055="V2H",MIN(MAX(0,H3055),7.4,MAX(0,(M3055-P3055)*40)*0.95),0)</f>
        <v/>
      </c>
      <c r="L3055" s="12">
        <f>IF(E3055=0,0,MAX(0,H3055-K3055))</f>
        <v/>
      </c>
      <c r="M3055" s="13">
        <f>M3054+J3054/40-IF(I3054="V2H",K3054/(0.95*40),0)-IF(E3055=0,IF(E3054=1,IF(D3055=1,30,40)*0.18/(2*40),0),0)-IF(E3055=1,IF(E3054=0,IF(D3055=1,30,40)*0.18/(2*40),0),0)</f>
        <v/>
      </c>
      <c r="N3055" s="14" t="n">
        <v>0.09</v>
      </c>
      <c r="O3055" s="15">
        <f>K3055*N3055</f>
        <v/>
      </c>
      <c r="P3055">
        <f>IF(E3055=0,0.3,IF(D3055=1,IF(C3055&gt;=Params!$B$13-3,IF(C3055&lt;Params!$B$13,Params!$B$20,0.3),0.3),IF(C3055&gt;=Params!$B$15-3,IF(C3055&lt;Params!$B$15,Params!$B$21,0.3),0.3)))</f>
        <v/>
      </c>
    </row>
    <row r="3056" ht="15" customHeight="1" s="1">
      <c r="A3056" s="9" t="n">
        <v>3053</v>
      </c>
      <c r="B3056" s="6" t="inlineStr">
        <is>
          <t>08/05</t>
        </is>
      </c>
      <c r="C3056" s="6" t="n">
        <v>4</v>
      </c>
      <c r="D3056" s="6" t="n">
        <v>0</v>
      </c>
      <c r="E3056" s="10">
        <f>IF(D3056=1, IF(OR(C3056&lt;10, C3056&gt;=15),1,0), IF(OR(C3056&lt;7, C3056&gt;=18),1,0))</f>
        <v/>
      </c>
      <c r="F3056" s="11" t="n">
        <v>1.121</v>
      </c>
      <c r="G3056" s="12">
        <f>0*8</f>
        <v/>
      </c>
      <c r="H3056" s="12">
        <f>F3056-G3056</f>
        <v/>
      </c>
      <c r="I3056" s="10">
        <f>IF(E3056=0,"Fora",IF(E3055=0,"Carg xar",IF(H3056&lt;0,IF(M3056&lt;0.9,"Carg FV","Stby"),IF(M3056&gt;P3056,"V2H",IF(M3056&lt;0.9,"Carg xar","Stby")))))</f>
        <v/>
      </c>
      <c r="J3056" s="12">
        <f>IF(OR(I3056="Carg FV",I3056="Carg xar"),MIN(IF(I3056="Carg FV",ABS(H3056),7.4),7.4,MAX(0,(0.9-M3056)*40)*0.95),0)</f>
        <v/>
      </c>
      <c r="K3056" s="12">
        <f>IF(I3056="V2H",MIN(MAX(0,H3056),7.4,MAX(0,(M3056-P3056)*40)*0.95),0)</f>
        <v/>
      </c>
      <c r="L3056" s="12">
        <f>IF(E3056=0,0,MAX(0,H3056-K3056))</f>
        <v/>
      </c>
      <c r="M3056" s="13">
        <f>M3055+J3055/40-IF(I3055="V2H",K3055/(0.95*40),0)-IF(E3056=0,IF(E3055=1,IF(D3056=1,30,40)*0.18/(2*40),0),0)-IF(E3056=1,IF(E3055=0,IF(D3056=1,30,40)*0.18/(2*40),0),0)</f>
        <v/>
      </c>
      <c r="N3056" s="14" t="n">
        <v>0.09</v>
      </c>
      <c r="O3056" s="15">
        <f>K3056*N3056</f>
        <v/>
      </c>
      <c r="P3056">
        <f>IF(E3056=0,0.3,IF(D3056=1,IF(C3056&gt;=Params!$B$13-3,IF(C3056&lt;Params!$B$13,Params!$B$20,0.3),0.3),IF(C3056&gt;=Params!$B$15-3,IF(C3056&lt;Params!$B$15,Params!$B$21,0.3),0.3)))</f>
        <v/>
      </c>
    </row>
    <row r="3057" ht="15" customHeight="1" s="1">
      <c r="A3057" s="9" t="n">
        <v>3054</v>
      </c>
      <c r="B3057" s="6" t="inlineStr">
        <is>
          <t>08/05</t>
        </is>
      </c>
      <c r="C3057" s="6" t="n">
        <v>5</v>
      </c>
      <c r="D3057" s="6" t="n">
        <v>0</v>
      </c>
      <c r="E3057" s="10">
        <f>IF(D3057=1, IF(OR(C3057&lt;10, C3057&gt;=15),1,0), IF(OR(C3057&lt;7, C3057&gt;=18),1,0))</f>
        <v/>
      </c>
      <c r="F3057" s="11" t="n">
        <v>2.267</v>
      </c>
      <c r="G3057" s="12">
        <f>0*8</f>
        <v/>
      </c>
      <c r="H3057" s="12">
        <f>F3057-G3057</f>
        <v/>
      </c>
      <c r="I3057" s="10">
        <f>IF(E3057=0,"Fora",IF(E3056=0,"Carg xar",IF(H3057&lt;0,IF(M3057&lt;0.9,"Carg FV","Stby"),IF(M3057&gt;P3057,"V2H",IF(M3057&lt;0.9,"Carg xar","Stby")))))</f>
        <v/>
      </c>
      <c r="J3057" s="12">
        <f>IF(OR(I3057="Carg FV",I3057="Carg xar"),MIN(IF(I3057="Carg FV",ABS(H3057),7.4),7.4,MAX(0,(0.9-M3057)*40)*0.95),0)</f>
        <v/>
      </c>
      <c r="K3057" s="12">
        <f>IF(I3057="V2H",MIN(MAX(0,H3057),7.4,MAX(0,(M3057-P3057)*40)*0.95),0)</f>
        <v/>
      </c>
      <c r="L3057" s="12">
        <f>IF(E3057=0,0,MAX(0,H3057-K3057))</f>
        <v/>
      </c>
      <c r="M3057" s="13">
        <f>M3056+J3056/40-IF(I3056="V2H",K3056/(0.95*40),0)-IF(E3057=0,IF(E3056=1,IF(D3057=1,30,40)*0.18/(2*40),0),0)-IF(E3057=1,IF(E3056=0,IF(D3057=1,30,40)*0.18/(2*40),0),0)</f>
        <v/>
      </c>
      <c r="N3057" s="14" t="n">
        <v>0.09</v>
      </c>
      <c r="O3057" s="15">
        <f>K3057*N3057</f>
        <v/>
      </c>
      <c r="P3057">
        <f>IF(E3057=0,0.3,IF(D3057=1,IF(C3057&gt;=Params!$B$13-3,IF(C3057&lt;Params!$B$13,Params!$B$20,0.3),0.3),IF(C3057&gt;=Params!$B$15-3,IF(C3057&lt;Params!$B$15,Params!$B$21,0.3),0.3)))</f>
        <v/>
      </c>
    </row>
    <row r="3058" ht="15" customHeight="1" s="1">
      <c r="A3058" s="9" t="n">
        <v>3055</v>
      </c>
      <c r="B3058" s="6" t="inlineStr">
        <is>
          <t>08/05</t>
        </is>
      </c>
      <c r="C3058" s="6" t="n">
        <v>6</v>
      </c>
      <c r="D3058" s="6" t="n">
        <v>0</v>
      </c>
      <c r="E3058" s="10">
        <f>IF(D3058=1, IF(OR(C3058&lt;10, C3058&gt;=15),1,0), IF(OR(C3058&lt;7, C3058&gt;=18),1,0))</f>
        <v/>
      </c>
      <c r="F3058" s="11" t="n">
        <v>1.944</v>
      </c>
      <c r="G3058" s="12">
        <f>0.02*8</f>
        <v/>
      </c>
      <c r="H3058" s="12">
        <f>F3058-G3058</f>
        <v/>
      </c>
      <c r="I3058" s="10">
        <f>IF(E3058=0,"Fora",IF(E3057=0,"Carg xar",IF(H3058&lt;0,IF(M3058&lt;0.9,"Carg FV","Stby"),IF(M3058&gt;P3058,"V2H",IF(M3058&lt;0.9,"Carg xar","Stby")))))</f>
        <v/>
      </c>
      <c r="J3058" s="12">
        <f>IF(OR(I3058="Carg FV",I3058="Carg xar"),MIN(IF(I3058="Carg FV",ABS(H3058),7.4),7.4,MAX(0,(0.9-M3058)*40)*0.95),0)</f>
        <v/>
      </c>
      <c r="K3058" s="12">
        <f>IF(I3058="V2H",MIN(MAX(0,H3058),7.4,MAX(0,(M3058-P3058)*40)*0.95),0)</f>
        <v/>
      </c>
      <c r="L3058" s="12">
        <f>IF(E3058=0,0,MAX(0,H3058-K3058))</f>
        <v/>
      </c>
      <c r="M3058" s="13">
        <f>M3057+J3057/40-IF(I3057="V2H",K3057/(0.95*40),0)-IF(E3058=0,IF(E3057=1,IF(D3058=1,30,40)*0.18/(2*40),0),0)-IF(E3058=1,IF(E3057=0,IF(D3058=1,30,40)*0.18/(2*40),0),0)</f>
        <v/>
      </c>
      <c r="N3058" s="14" t="n">
        <v>0.09</v>
      </c>
      <c r="O3058" s="15">
        <f>K3058*N3058</f>
        <v/>
      </c>
      <c r="P3058">
        <f>IF(E3058=0,0.3,IF(D3058=1,IF(C3058&gt;=Params!$B$13-3,IF(C3058&lt;Params!$B$13,Params!$B$20,0.3),0.3),IF(C3058&gt;=Params!$B$15-3,IF(C3058&lt;Params!$B$15,Params!$B$21,0.3),0.3)))</f>
        <v/>
      </c>
    </row>
    <row r="3059" ht="15" customHeight="1" s="1">
      <c r="A3059" s="9" t="n">
        <v>3056</v>
      </c>
      <c r="B3059" s="6" t="inlineStr">
        <is>
          <t>08/05</t>
        </is>
      </c>
      <c r="C3059" s="6" t="n">
        <v>7</v>
      </c>
      <c r="D3059" s="6" t="n">
        <v>0</v>
      </c>
      <c r="E3059" s="10">
        <f>IF(D3059=1, IF(OR(C3059&lt;10, C3059&gt;=15),1,0), IF(OR(C3059&lt;7, C3059&gt;=18),1,0))</f>
        <v/>
      </c>
      <c r="F3059" s="11" t="n">
        <v>1.601</v>
      </c>
      <c r="G3059" s="12">
        <f>0.12*8</f>
        <v/>
      </c>
      <c r="H3059" s="12">
        <f>F3059-G3059</f>
        <v/>
      </c>
      <c r="I3059" s="10">
        <f>IF(E3059=0,"Fora",IF(E3058=0,"Carg xar",IF(H3059&lt;0,IF(M3059&lt;0.9,"Carg FV","Stby"),IF(M3059&gt;P3059,"V2H",IF(M3059&lt;0.9,"Carg xar","Stby")))))</f>
        <v/>
      </c>
      <c r="J3059" s="12">
        <f>IF(OR(I3059="Carg FV",I3059="Carg xar"),MIN(IF(I3059="Carg FV",ABS(H3059),7.4),7.4,MAX(0,(0.9-M3059)*40)*0.95),0)</f>
        <v/>
      </c>
      <c r="K3059" s="12">
        <f>IF(I3059="V2H",MIN(MAX(0,H3059),7.4,MAX(0,(M3059-P3059)*40)*0.95),0)</f>
        <v/>
      </c>
      <c r="L3059" s="12">
        <f>IF(E3059=0,0,MAX(0,H3059-K3059))</f>
        <v/>
      </c>
      <c r="M3059" s="13">
        <f>M3058+J3058/40-IF(I3058="V2H",K3058/(0.95*40),0)-IF(E3059=0,IF(E3058=1,IF(D3059=1,30,40)*0.18/(2*40),0),0)-IF(E3059=1,IF(E3058=0,IF(D3059=1,30,40)*0.18/(2*40),0),0)</f>
        <v/>
      </c>
      <c r="N3059" s="14" t="n">
        <v>0.09</v>
      </c>
      <c r="O3059" s="15">
        <f>K3059*N3059</f>
        <v/>
      </c>
      <c r="P3059">
        <f>IF(E3059=0,0.3,IF(D3059=1,IF(C3059&gt;=Params!$B$13-3,IF(C3059&lt;Params!$B$13,Params!$B$20,0.3),0.3),IF(C3059&gt;=Params!$B$15-3,IF(C3059&lt;Params!$B$15,Params!$B$21,0.3),0.3)))</f>
        <v/>
      </c>
    </row>
    <row r="3060" ht="15" customHeight="1" s="1">
      <c r="A3060" s="9" t="n">
        <v>3057</v>
      </c>
      <c r="B3060" s="6" t="inlineStr">
        <is>
          <t>08/05</t>
        </is>
      </c>
      <c r="C3060" s="6" t="n">
        <v>8</v>
      </c>
      <c r="D3060" s="6" t="n">
        <v>0</v>
      </c>
      <c r="E3060" s="10">
        <f>IF(D3060=1, IF(OR(C3060&lt;10, C3060&gt;=15),1,0), IF(OR(C3060&lt;7, C3060&gt;=18),1,0))</f>
        <v/>
      </c>
      <c r="F3060" s="11" t="n">
        <v>0.16</v>
      </c>
      <c r="G3060" s="12">
        <f>0.28*8</f>
        <v/>
      </c>
      <c r="H3060" s="12">
        <f>F3060-G3060</f>
        <v/>
      </c>
      <c r="I3060" s="10">
        <f>IF(E3060=0,"Fora",IF(E3059=0,"Carg xar",IF(H3060&lt;0,IF(M3060&lt;0.9,"Carg FV","Stby"),IF(M3060&gt;P3060,"V2H",IF(M3060&lt;0.9,"Carg xar","Stby")))))</f>
        <v/>
      </c>
      <c r="J3060" s="12">
        <f>IF(OR(I3060="Carg FV",I3060="Carg xar"),MIN(IF(I3060="Carg FV",ABS(H3060),7.4),7.4,MAX(0,(0.9-M3060)*40)*0.95),0)</f>
        <v/>
      </c>
      <c r="K3060" s="12">
        <f>IF(I3060="V2H",MIN(MAX(0,H3060),7.4,MAX(0,(M3060-P3060)*40)*0.95),0)</f>
        <v/>
      </c>
      <c r="L3060" s="12">
        <f>IF(E3060=0,0,MAX(0,H3060-K3060))</f>
        <v/>
      </c>
      <c r="M3060" s="13">
        <f>M3059+J3059/40-IF(I3059="V2H",K3059/(0.95*40),0)-IF(E3060=0,IF(E3059=1,IF(D3060=1,30,40)*0.18/(2*40),0),0)-IF(E3060=1,IF(E3059=0,IF(D3060=1,30,40)*0.18/(2*40),0),0)</f>
        <v/>
      </c>
      <c r="N3060" s="14" t="n">
        <v>0.15</v>
      </c>
      <c r="O3060" s="15">
        <f>K3060*N3060</f>
        <v/>
      </c>
      <c r="P3060">
        <f>IF(E3060=0,0.3,IF(D3060=1,IF(C3060&gt;=Params!$B$13-3,IF(C3060&lt;Params!$B$13,Params!$B$20,0.3),0.3),IF(C3060&gt;=Params!$B$15-3,IF(C3060&lt;Params!$B$15,Params!$B$21,0.3),0.3)))</f>
        <v/>
      </c>
    </row>
    <row r="3061" ht="15" customHeight="1" s="1">
      <c r="A3061" s="9" t="n">
        <v>3058</v>
      </c>
      <c r="B3061" s="6" t="inlineStr">
        <is>
          <t>08/05</t>
        </is>
      </c>
      <c r="C3061" s="6" t="n">
        <v>9</v>
      </c>
      <c r="D3061" s="6" t="n">
        <v>0</v>
      </c>
      <c r="E3061" s="10">
        <f>IF(D3061=1, IF(OR(C3061&lt;10, C3061&gt;=15),1,0), IF(OR(C3061&lt;7, C3061&gt;=18),1,0))</f>
        <v/>
      </c>
      <c r="F3061" s="11" t="n">
        <v>0</v>
      </c>
      <c r="G3061" s="12">
        <f>0.48*8</f>
        <v/>
      </c>
      <c r="H3061" s="12">
        <f>F3061-G3061</f>
        <v/>
      </c>
      <c r="I3061" s="10">
        <f>IF(E3061=0,"Fora",IF(E3060=0,"Carg xar",IF(H3061&lt;0,IF(M3061&lt;0.9,"Carg FV","Stby"),IF(M3061&gt;P3061,"V2H",IF(M3061&lt;0.9,"Carg xar","Stby")))))</f>
        <v/>
      </c>
      <c r="J3061" s="12">
        <f>IF(OR(I3061="Carg FV",I3061="Carg xar"),MIN(IF(I3061="Carg FV",ABS(H3061),7.4),7.4,MAX(0,(0.9-M3061)*40)*0.95),0)</f>
        <v/>
      </c>
      <c r="K3061" s="12">
        <f>IF(I3061="V2H",MIN(MAX(0,H3061),7.4,MAX(0,(M3061-P3061)*40)*0.95),0)</f>
        <v/>
      </c>
      <c r="L3061" s="12">
        <f>IF(E3061=0,0,MAX(0,H3061-K3061))</f>
        <v/>
      </c>
      <c r="M3061" s="13">
        <f>M3060+J3060/40-IF(I3060="V2H",K3060/(0.95*40),0)-IF(E3061=0,IF(E3060=1,IF(D3061=1,30,40)*0.18/(2*40),0),0)-IF(E3061=1,IF(E3060=0,IF(D3061=1,30,40)*0.18/(2*40),0),0)</f>
        <v/>
      </c>
      <c r="N3061" s="14" t="n">
        <v>0.15</v>
      </c>
      <c r="O3061" s="15">
        <f>K3061*N3061</f>
        <v/>
      </c>
      <c r="P3061">
        <f>IF(E3061=0,0.3,IF(D3061=1,IF(C3061&gt;=Params!$B$13-3,IF(C3061&lt;Params!$B$13,Params!$B$20,0.3),0.3),IF(C3061&gt;=Params!$B$15-3,IF(C3061&lt;Params!$B$15,Params!$B$21,0.3),0.3)))</f>
        <v/>
      </c>
    </row>
    <row r="3062" ht="15" customHeight="1" s="1">
      <c r="A3062" s="9" t="n">
        <v>3059</v>
      </c>
      <c r="B3062" s="6" t="inlineStr">
        <is>
          <t>08/05</t>
        </is>
      </c>
      <c r="C3062" s="6" t="n">
        <v>10</v>
      </c>
      <c r="D3062" s="6" t="n">
        <v>0</v>
      </c>
      <c r="E3062" s="10">
        <f>IF(D3062=1, IF(OR(C3062&lt;10, C3062&gt;=15),1,0), IF(OR(C3062&lt;7, C3062&gt;=18),1,0))</f>
        <v/>
      </c>
      <c r="F3062" s="11" t="n">
        <v>0</v>
      </c>
      <c r="G3062" s="12">
        <f>0.68*8</f>
        <v/>
      </c>
      <c r="H3062" s="12">
        <f>F3062-G3062</f>
        <v/>
      </c>
      <c r="I3062" s="10">
        <f>IF(E3062=0,"Fora",IF(E3061=0,"Carg xar",IF(H3062&lt;0,IF(M3062&lt;0.9,"Carg FV","Stby"),IF(M3062&gt;P3062,"V2H",IF(M3062&lt;0.9,"Carg xar","Stby")))))</f>
        <v/>
      </c>
      <c r="J3062" s="12">
        <f>IF(OR(I3062="Carg FV",I3062="Carg xar"),MIN(IF(I3062="Carg FV",ABS(H3062),7.4),7.4,MAX(0,(0.9-M3062)*40)*0.95),0)</f>
        <v/>
      </c>
      <c r="K3062" s="12">
        <f>IF(I3062="V2H",MIN(MAX(0,H3062),7.4,MAX(0,(M3062-P3062)*40)*0.95),0)</f>
        <v/>
      </c>
      <c r="L3062" s="12">
        <f>IF(E3062=0,0,MAX(0,H3062-K3062))</f>
        <v/>
      </c>
      <c r="M3062" s="13">
        <f>M3061+J3061/40-IF(I3061="V2H",K3061/(0.95*40),0)-IF(E3062=0,IF(E3061=1,IF(D3062=1,30,40)*0.18/(2*40),0),0)-IF(E3062=1,IF(E3061=0,IF(D3062=1,30,40)*0.18/(2*40),0),0)</f>
        <v/>
      </c>
      <c r="N3062" s="14" t="n">
        <v>0.2</v>
      </c>
      <c r="O3062" s="15">
        <f>K3062*N3062</f>
        <v/>
      </c>
      <c r="P3062">
        <f>IF(E3062=0,0.3,IF(D3062=1,IF(C3062&gt;=Params!$B$13-3,IF(C3062&lt;Params!$B$13,Params!$B$20,0.3),0.3),IF(C3062&gt;=Params!$B$15-3,IF(C3062&lt;Params!$B$15,Params!$B$21,0.3),0.3)))</f>
        <v/>
      </c>
    </row>
    <row r="3063" ht="15" customHeight="1" s="1">
      <c r="A3063" s="9" t="n">
        <v>3060</v>
      </c>
      <c r="B3063" s="6" t="inlineStr">
        <is>
          <t>08/05</t>
        </is>
      </c>
      <c r="C3063" s="6" t="n">
        <v>11</v>
      </c>
      <c r="D3063" s="6" t="n">
        <v>0</v>
      </c>
      <c r="E3063" s="10">
        <f>IF(D3063=1, IF(OR(C3063&lt;10, C3063&gt;=15),1,0), IF(OR(C3063&lt;7, C3063&gt;=18),1,0))</f>
        <v/>
      </c>
      <c r="F3063" s="11" t="n">
        <v>0</v>
      </c>
      <c r="G3063" s="12">
        <f>0.82*8</f>
        <v/>
      </c>
      <c r="H3063" s="12">
        <f>F3063-G3063</f>
        <v/>
      </c>
      <c r="I3063" s="10">
        <f>IF(E3063=0,"Fora",IF(E3062=0,"Carg xar",IF(H3063&lt;0,IF(M3063&lt;0.9,"Carg FV","Stby"),IF(M3063&gt;P3063,"V2H",IF(M3063&lt;0.9,"Carg xar","Stby")))))</f>
        <v/>
      </c>
      <c r="J3063" s="12">
        <f>IF(OR(I3063="Carg FV",I3063="Carg xar"),MIN(IF(I3063="Carg FV",ABS(H3063),7.4),7.4,MAX(0,(0.9-M3063)*40)*0.95),0)</f>
        <v/>
      </c>
      <c r="K3063" s="12">
        <f>IF(I3063="V2H",MIN(MAX(0,H3063),7.4,MAX(0,(M3063-P3063)*40)*0.95),0)</f>
        <v/>
      </c>
      <c r="L3063" s="12">
        <f>IF(E3063=0,0,MAX(0,H3063-K3063))</f>
        <v/>
      </c>
      <c r="M3063" s="13">
        <f>M3062+J3062/40-IF(I3062="V2H",K3062/(0.95*40),0)-IF(E3063=0,IF(E3062=1,IF(D3063=1,30,40)*0.18/(2*40),0),0)-IF(E3063=1,IF(E3062=0,IF(D3063=1,30,40)*0.18/(2*40),0),0)</f>
        <v/>
      </c>
      <c r="N3063" s="14" t="n">
        <v>0.2</v>
      </c>
      <c r="O3063" s="15">
        <f>K3063*N3063</f>
        <v/>
      </c>
      <c r="P3063">
        <f>IF(E3063=0,0.3,IF(D3063=1,IF(C3063&gt;=Params!$B$13-3,IF(C3063&lt;Params!$B$13,Params!$B$20,0.3),0.3),IF(C3063&gt;=Params!$B$15-3,IF(C3063&lt;Params!$B$15,Params!$B$21,0.3),0.3)))</f>
        <v/>
      </c>
    </row>
    <row r="3064" ht="15" customHeight="1" s="1">
      <c r="A3064" s="9" t="n">
        <v>3061</v>
      </c>
      <c r="B3064" s="6" t="inlineStr">
        <is>
          <t>08/05</t>
        </is>
      </c>
      <c r="C3064" s="6" t="n">
        <v>12</v>
      </c>
      <c r="D3064" s="6" t="n">
        <v>0</v>
      </c>
      <c r="E3064" s="10">
        <f>IF(D3064=1, IF(OR(C3064&lt;10, C3064&gt;=15),1,0), IF(OR(C3064&lt;7, C3064&gt;=18),1,0))</f>
        <v/>
      </c>
      <c r="F3064" s="11" t="n">
        <v>0</v>
      </c>
      <c r="G3064" s="12">
        <f>0.88*8</f>
        <v/>
      </c>
      <c r="H3064" s="12">
        <f>F3064-G3064</f>
        <v/>
      </c>
      <c r="I3064" s="10">
        <f>IF(E3064=0,"Fora",IF(E3063=0,"Carg xar",IF(H3064&lt;0,IF(M3064&lt;0.9,"Carg FV","Stby"),IF(M3064&gt;P3064,"V2H",IF(M3064&lt;0.9,"Carg xar","Stby")))))</f>
        <v/>
      </c>
      <c r="J3064" s="12">
        <f>IF(OR(I3064="Carg FV",I3064="Carg xar"),MIN(IF(I3064="Carg FV",ABS(H3064),7.4),7.4,MAX(0,(0.9-M3064)*40)*0.95),0)</f>
        <v/>
      </c>
      <c r="K3064" s="12">
        <f>IF(I3064="V2H",MIN(MAX(0,H3064),7.4,MAX(0,(M3064-P3064)*40)*0.95),0)</f>
        <v/>
      </c>
      <c r="L3064" s="12">
        <f>IF(E3064=0,0,MAX(0,H3064-K3064))</f>
        <v/>
      </c>
      <c r="M3064" s="13">
        <f>M3063+J3063/40-IF(I3063="V2H",K3063/(0.95*40),0)-IF(E3064=0,IF(E3063=1,IF(D3064=1,30,40)*0.18/(2*40),0),0)-IF(E3064=1,IF(E3063=0,IF(D3064=1,30,40)*0.18/(2*40),0),0)</f>
        <v/>
      </c>
      <c r="N3064" s="14" t="n">
        <v>0.2</v>
      </c>
      <c r="O3064" s="15">
        <f>K3064*N3064</f>
        <v/>
      </c>
      <c r="P3064">
        <f>IF(E3064=0,0.3,IF(D3064=1,IF(C3064&gt;=Params!$B$13-3,IF(C3064&lt;Params!$B$13,Params!$B$20,0.3),0.3),IF(C3064&gt;=Params!$B$15-3,IF(C3064&lt;Params!$B$15,Params!$B$21,0.3),0.3)))</f>
        <v/>
      </c>
    </row>
    <row r="3065" ht="15" customHeight="1" s="1">
      <c r="A3065" s="9" t="n">
        <v>3062</v>
      </c>
      <c r="B3065" s="6" t="inlineStr">
        <is>
          <t>08/05</t>
        </is>
      </c>
      <c r="C3065" s="6" t="n">
        <v>13</v>
      </c>
      <c r="D3065" s="6" t="n">
        <v>0</v>
      </c>
      <c r="E3065" s="10">
        <f>IF(D3065=1, IF(OR(C3065&lt;10, C3065&gt;=15),1,0), IF(OR(C3065&lt;7, C3065&gt;=18),1,0))</f>
        <v/>
      </c>
      <c r="F3065" s="11" t="n">
        <v>0</v>
      </c>
      <c r="G3065" s="12">
        <f>0.86*8</f>
        <v/>
      </c>
      <c r="H3065" s="12">
        <f>F3065-G3065</f>
        <v/>
      </c>
      <c r="I3065" s="10">
        <f>IF(E3065=0,"Fora",IF(E3064=0,"Carg xar",IF(H3065&lt;0,IF(M3065&lt;0.9,"Carg FV","Stby"),IF(M3065&gt;P3065,"V2H",IF(M3065&lt;0.9,"Carg xar","Stby")))))</f>
        <v/>
      </c>
      <c r="J3065" s="12">
        <f>IF(OR(I3065="Carg FV",I3065="Carg xar"),MIN(IF(I3065="Carg FV",ABS(H3065),7.4),7.4,MAX(0,(0.9-M3065)*40)*0.95),0)</f>
        <v/>
      </c>
      <c r="K3065" s="12">
        <f>IF(I3065="V2H",MIN(MAX(0,H3065),7.4,MAX(0,(M3065-P3065)*40)*0.95),0)</f>
        <v/>
      </c>
      <c r="L3065" s="12">
        <f>IF(E3065=0,0,MAX(0,H3065-K3065))</f>
        <v/>
      </c>
      <c r="M3065" s="13">
        <f>M3064+J3064/40-IF(I3064="V2H",K3064/(0.95*40),0)-IF(E3065=0,IF(E3064=1,IF(D3065=1,30,40)*0.18/(2*40),0),0)-IF(E3065=1,IF(E3064=0,IF(D3065=1,30,40)*0.18/(2*40),0),0)</f>
        <v/>
      </c>
      <c r="N3065" s="14" t="n">
        <v>0.2</v>
      </c>
      <c r="O3065" s="15">
        <f>K3065*N3065</f>
        <v/>
      </c>
      <c r="P3065">
        <f>IF(E3065=0,0.3,IF(D3065=1,IF(C3065&gt;=Params!$B$13-3,IF(C3065&lt;Params!$B$13,Params!$B$20,0.3),0.3),IF(C3065&gt;=Params!$B$15-3,IF(C3065&lt;Params!$B$15,Params!$B$21,0.3),0.3)))</f>
        <v/>
      </c>
    </row>
    <row r="3066" ht="15" customHeight="1" s="1">
      <c r="A3066" s="9" t="n">
        <v>3063</v>
      </c>
      <c r="B3066" s="6" t="inlineStr">
        <is>
          <t>08/05</t>
        </is>
      </c>
      <c r="C3066" s="6" t="n">
        <v>14</v>
      </c>
      <c r="D3066" s="6" t="n">
        <v>0</v>
      </c>
      <c r="E3066" s="10">
        <f>IF(D3066=1, IF(OR(C3066&lt;10, C3066&gt;=15),1,0), IF(OR(C3066&lt;7, C3066&gt;=18),1,0))</f>
        <v/>
      </c>
      <c r="F3066" s="11" t="n">
        <v>0.52</v>
      </c>
      <c r="G3066" s="12">
        <f>0.75*8</f>
        <v/>
      </c>
      <c r="H3066" s="12">
        <f>F3066-G3066</f>
        <v/>
      </c>
      <c r="I3066" s="10">
        <f>IF(E3066=0,"Fora",IF(E3065=0,"Carg xar",IF(H3066&lt;0,IF(M3066&lt;0.9,"Carg FV","Stby"),IF(M3066&gt;P3066,"V2H",IF(M3066&lt;0.9,"Carg xar","Stby")))))</f>
        <v/>
      </c>
      <c r="J3066" s="12">
        <f>IF(OR(I3066="Carg FV",I3066="Carg xar"),MIN(IF(I3066="Carg FV",ABS(H3066),7.4),7.4,MAX(0,(0.9-M3066)*40)*0.95),0)</f>
        <v/>
      </c>
      <c r="K3066" s="12">
        <f>IF(I3066="V2H",MIN(MAX(0,H3066),7.4,MAX(0,(M3066-P3066)*40)*0.95),0)</f>
        <v/>
      </c>
      <c r="L3066" s="12">
        <f>IF(E3066=0,0,MAX(0,H3066-K3066))</f>
        <v/>
      </c>
      <c r="M3066" s="13">
        <f>M3065+J3065/40-IF(I3065="V2H",K3065/(0.95*40),0)-IF(E3066=0,IF(E3065=1,IF(D3066=1,30,40)*0.18/(2*40),0),0)-IF(E3066=1,IF(E3065=0,IF(D3066=1,30,40)*0.18/(2*40),0),0)</f>
        <v/>
      </c>
      <c r="N3066" s="14" t="n">
        <v>0.15</v>
      </c>
      <c r="O3066" s="15">
        <f>K3066*N3066</f>
        <v/>
      </c>
      <c r="P3066">
        <f>IF(E3066=0,0.3,IF(D3066=1,IF(C3066&gt;=Params!$B$13-3,IF(C3066&lt;Params!$B$13,Params!$B$20,0.3),0.3),IF(C3066&gt;=Params!$B$15-3,IF(C3066&lt;Params!$B$15,Params!$B$21,0.3),0.3)))</f>
        <v/>
      </c>
    </row>
    <row r="3067" ht="15" customHeight="1" s="1">
      <c r="A3067" s="9" t="n">
        <v>3064</v>
      </c>
      <c r="B3067" s="6" t="inlineStr">
        <is>
          <t>08/05</t>
        </is>
      </c>
      <c r="C3067" s="6" t="n">
        <v>15</v>
      </c>
      <c r="D3067" s="6" t="n">
        <v>0</v>
      </c>
      <c r="E3067" s="10">
        <f>IF(D3067=1, IF(OR(C3067&lt;10, C3067&gt;=15),1,0), IF(OR(C3067&lt;7, C3067&gt;=18),1,0))</f>
        <v/>
      </c>
      <c r="F3067" s="11" t="n">
        <v>2.819</v>
      </c>
      <c r="G3067" s="12">
        <f>0.6*8</f>
        <v/>
      </c>
      <c r="H3067" s="12">
        <f>F3067-G3067</f>
        <v/>
      </c>
      <c r="I3067" s="10">
        <f>IF(E3067=0,"Fora",IF(E3066=0,"Carg xar",IF(H3067&lt;0,IF(M3067&lt;0.9,"Carg FV","Stby"),IF(M3067&gt;P3067,"V2H",IF(M3067&lt;0.9,"Carg xar","Stby")))))</f>
        <v/>
      </c>
      <c r="J3067" s="12">
        <f>IF(OR(I3067="Carg FV",I3067="Carg xar"),MIN(IF(I3067="Carg FV",ABS(H3067),7.4),7.4,MAX(0,(0.9-M3067)*40)*0.95),0)</f>
        <v/>
      </c>
      <c r="K3067" s="12">
        <f>IF(I3067="V2H",MIN(MAX(0,H3067),7.4,MAX(0,(M3067-P3067)*40)*0.95),0)</f>
        <v/>
      </c>
      <c r="L3067" s="12">
        <f>IF(E3067=0,0,MAX(0,H3067-K3067))</f>
        <v/>
      </c>
      <c r="M3067" s="13">
        <f>M3066+J3066/40-IF(I3066="V2H",K3066/(0.95*40),0)-IF(E3067=0,IF(E3066=1,IF(D3067=1,30,40)*0.18/(2*40),0),0)-IF(E3067=1,IF(E3066=0,IF(D3067=1,30,40)*0.18/(2*40),0),0)</f>
        <v/>
      </c>
      <c r="N3067" s="14" t="n">
        <v>0.15</v>
      </c>
      <c r="O3067" s="15">
        <f>K3067*N3067</f>
        <v/>
      </c>
      <c r="P3067">
        <f>IF(E3067=0,0.3,IF(D3067=1,IF(C3067&gt;=Params!$B$13-3,IF(C3067&lt;Params!$B$13,Params!$B$20,0.3),0.3),IF(C3067&gt;=Params!$B$15-3,IF(C3067&lt;Params!$B$15,Params!$B$21,0.3),0.3)))</f>
        <v/>
      </c>
    </row>
    <row r="3068" ht="15" customHeight="1" s="1">
      <c r="A3068" s="9" t="n">
        <v>3065</v>
      </c>
      <c r="B3068" s="6" t="inlineStr">
        <is>
          <t>08/05</t>
        </is>
      </c>
      <c r="C3068" s="6" t="n">
        <v>16</v>
      </c>
      <c r="D3068" s="6" t="n">
        <v>0</v>
      </c>
      <c r="E3068" s="10">
        <f>IF(D3068=1, IF(OR(C3068&lt;10, C3068&gt;=15),1,0), IF(OR(C3068&lt;7, C3068&gt;=18),1,0))</f>
        <v/>
      </c>
      <c r="F3068" s="11" t="n">
        <v>0.376</v>
      </c>
      <c r="G3068" s="12">
        <f>0.42*8</f>
        <v/>
      </c>
      <c r="H3068" s="12">
        <f>F3068-G3068</f>
        <v/>
      </c>
      <c r="I3068" s="10">
        <f>IF(E3068=0,"Fora",IF(E3067=0,"Carg xar",IF(H3068&lt;0,IF(M3068&lt;0.9,"Carg FV","Stby"),IF(M3068&gt;P3068,"V2H",IF(M3068&lt;0.9,"Carg xar","Stby")))))</f>
        <v/>
      </c>
      <c r="J3068" s="12">
        <f>IF(OR(I3068="Carg FV",I3068="Carg xar"),MIN(IF(I3068="Carg FV",ABS(H3068),7.4),7.4,MAX(0,(0.9-M3068)*40)*0.95),0)</f>
        <v/>
      </c>
      <c r="K3068" s="12">
        <f>IF(I3068="V2H",MIN(MAX(0,H3068),7.4,MAX(0,(M3068-P3068)*40)*0.95),0)</f>
        <v/>
      </c>
      <c r="L3068" s="12">
        <f>IF(E3068=0,0,MAX(0,H3068-K3068))</f>
        <v/>
      </c>
      <c r="M3068" s="13">
        <f>M3067+J3067/40-IF(I3067="V2H",K3067/(0.95*40),0)-IF(E3068=0,IF(E3067=1,IF(D3068=1,30,40)*0.18/(2*40),0),0)-IF(E3068=1,IF(E3067=0,IF(D3068=1,30,40)*0.18/(2*40),0),0)</f>
        <v/>
      </c>
      <c r="N3068" s="14" t="n">
        <v>0.15</v>
      </c>
      <c r="O3068" s="15">
        <f>K3068*N3068</f>
        <v/>
      </c>
      <c r="P3068">
        <f>IF(E3068=0,0.3,IF(D3068=1,IF(C3068&gt;=Params!$B$13-3,IF(C3068&lt;Params!$B$13,Params!$B$20,0.3),0.3),IF(C3068&gt;=Params!$B$15-3,IF(C3068&lt;Params!$B$15,Params!$B$21,0.3),0.3)))</f>
        <v/>
      </c>
    </row>
    <row r="3069" ht="15" customHeight="1" s="1">
      <c r="A3069" s="9" t="n">
        <v>3066</v>
      </c>
      <c r="B3069" s="6" t="inlineStr">
        <is>
          <t>08/05</t>
        </is>
      </c>
      <c r="C3069" s="6" t="n">
        <v>17</v>
      </c>
      <c r="D3069" s="6" t="n">
        <v>0</v>
      </c>
      <c r="E3069" s="10">
        <f>IF(D3069=1, IF(OR(C3069&lt;10, C3069&gt;=15),1,0), IF(OR(C3069&lt;7, C3069&gt;=18),1,0))</f>
        <v/>
      </c>
      <c r="F3069" s="11" t="n">
        <v>0.225</v>
      </c>
      <c r="G3069" s="12">
        <f>0.22*8</f>
        <v/>
      </c>
      <c r="H3069" s="12">
        <f>F3069-G3069</f>
        <v/>
      </c>
      <c r="I3069" s="10">
        <f>IF(E3069=0,"Fora",IF(E3068=0,"Carg xar",IF(H3069&lt;0,IF(M3069&lt;0.9,"Carg FV","Stby"),IF(M3069&gt;P3069,"V2H",IF(M3069&lt;0.9,"Carg xar","Stby")))))</f>
        <v/>
      </c>
      <c r="J3069" s="12">
        <f>IF(OR(I3069="Carg FV",I3069="Carg xar"),MIN(IF(I3069="Carg FV",ABS(H3069),7.4),7.4,MAX(0,(0.9-M3069)*40)*0.95),0)</f>
        <v/>
      </c>
      <c r="K3069" s="12">
        <f>IF(I3069="V2H",MIN(MAX(0,H3069),7.4,MAX(0,(M3069-P3069)*40)*0.95),0)</f>
        <v/>
      </c>
      <c r="L3069" s="12">
        <f>IF(E3069=0,0,MAX(0,H3069-K3069))</f>
        <v/>
      </c>
      <c r="M3069" s="13">
        <f>M3068+J3068/40-IF(I3068="V2H",K3068/(0.95*40),0)-IF(E3069=0,IF(E3068=1,IF(D3069=1,30,40)*0.18/(2*40),0),0)-IF(E3069=1,IF(E3068=0,IF(D3069=1,30,40)*0.18/(2*40),0),0)</f>
        <v/>
      </c>
      <c r="N3069" s="14" t="n">
        <v>0.15</v>
      </c>
      <c r="O3069" s="15">
        <f>K3069*N3069</f>
        <v/>
      </c>
      <c r="P3069">
        <f>IF(E3069=0,0.3,IF(D3069=1,IF(C3069&gt;=Params!$B$13-3,IF(C3069&lt;Params!$B$13,Params!$B$20,0.3),0.3),IF(C3069&gt;=Params!$B$15-3,IF(C3069&lt;Params!$B$15,Params!$B$21,0.3),0.3)))</f>
        <v/>
      </c>
    </row>
    <row r="3070" ht="15" customHeight="1" s="1">
      <c r="A3070" s="9" t="n">
        <v>3067</v>
      </c>
      <c r="B3070" s="6" t="inlineStr">
        <is>
          <t>08/05</t>
        </is>
      </c>
      <c r="C3070" s="6" t="n">
        <v>18</v>
      </c>
      <c r="D3070" s="6" t="n">
        <v>0</v>
      </c>
      <c r="E3070" s="10">
        <f>IF(D3070=1, IF(OR(C3070&lt;10, C3070&gt;=15),1,0), IF(OR(C3070&lt;7, C3070&gt;=18),1,0))</f>
        <v/>
      </c>
      <c r="F3070" s="11" t="n">
        <v>0.517</v>
      </c>
      <c r="G3070" s="12">
        <f>0.08*8</f>
        <v/>
      </c>
      <c r="H3070" s="12">
        <f>F3070-G3070</f>
        <v/>
      </c>
      <c r="I3070" s="10">
        <f>IF(E3070=0,"Fora",IF(E3069=0,"Carg xar",IF(H3070&lt;0,IF(M3070&lt;0.9,"Carg FV","Stby"),IF(M3070&gt;P3070,"V2H",IF(M3070&lt;0.9,"Carg xar","Stby")))))</f>
        <v/>
      </c>
      <c r="J3070" s="12">
        <f>IF(OR(I3070="Carg FV",I3070="Carg xar"),MIN(IF(I3070="Carg FV",ABS(H3070),7.4),7.4,MAX(0,(0.9-M3070)*40)*0.95),0)</f>
        <v/>
      </c>
      <c r="K3070" s="12">
        <f>IF(I3070="V2H",MIN(MAX(0,H3070),7.4,MAX(0,(M3070-P3070)*40)*0.95),0)</f>
        <v/>
      </c>
      <c r="L3070" s="12">
        <f>IF(E3070=0,0,MAX(0,H3070-K3070))</f>
        <v/>
      </c>
      <c r="M3070" s="13">
        <f>M3069+J3069/40-IF(I3069="V2H",K3069/(0.95*40),0)-IF(E3070=0,IF(E3069=1,IF(D3070=1,30,40)*0.18/(2*40),0),0)-IF(E3070=1,IF(E3069=0,IF(D3070=1,30,40)*0.18/(2*40),0),0)</f>
        <v/>
      </c>
      <c r="N3070" s="14" t="n">
        <v>0.2</v>
      </c>
      <c r="O3070" s="15">
        <f>K3070*N3070</f>
        <v/>
      </c>
      <c r="P3070">
        <f>IF(E3070=0,0.3,IF(D3070=1,IF(C3070&gt;=Params!$B$13-3,IF(C3070&lt;Params!$B$13,Params!$B$20,0.3),0.3),IF(C3070&gt;=Params!$B$15-3,IF(C3070&lt;Params!$B$15,Params!$B$21,0.3),0.3)))</f>
        <v/>
      </c>
    </row>
    <row r="3071" ht="15" customHeight="1" s="1">
      <c r="A3071" s="9" t="n">
        <v>3068</v>
      </c>
      <c r="B3071" s="6" t="inlineStr">
        <is>
          <t>08/05</t>
        </is>
      </c>
      <c r="C3071" s="6" t="n">
        <v>19</v>
      </c>
      <c r="D3071" s="6" t="n">
        <v>0</v>
      </c>
      <c r="E3071" s="10">
        <f>IF(D3071=1, IF(OR(C3071&lt;10, C3071&gt;=15),1,0), IF(OR(C3071&lt;7, C3071&gt;=18),1,0))</f>
        <v/>
      </c>
      <c r="F3071" s="11" t="n">
        <v>1.116</v>
      </c>
      <c r="G3071" s="12">
        <f>0*8</f>
        <v/>
      </c>
      <c r="H3071" s="12">
        <f>F3071-G3071</f>
        <v/>
      </c>
      <c r="I3071" s="10">
        <f>IF(E3071=0,"Fora",IF(E3070=0,"Carg xar",IF(H3071&lt;0,IF(M3071&lt;0.9,"Carg FV","Stby"),IF(M3071&gt;P3071,"V2H",IF(M3071&lt;0.9,"Carg xar","Stby")))))</f>
        <v/>
      </c>
      <c r="J3071" s="12">
        <f>IF(OR(I3071="Carg FV",I3071="Carg xar"),MIN(IF(I3071="Carg FV",ABS(H3071),7.4),7.4,MAX(0,(0.9-M3071)*40)*0.95),0)</f>
        <v/>
      </c>
      <c r="K3071" s="12">
        <f>IF(I3071="V2H",MIN(MAX(0,H3071),7.4,MAX(0,(M3071-P3071)*40)*0.95),0)</f>
        <v/>
      </c>
      <c r="L3071" s="12">
        <f>IF(E3071=0,0,MAX(0,H3071-K3071))</f>
        <v/>
      </c>
      <c r="M3071" s="13">
        <f>M3070+J3070/40-IF(I3070="V2H",K3070/(0.95*40),0)-IF(E3071=0,IF(E3070=1,IF(D3071=1,30,40)*0.18/(2*40),0),0)-IF(E3071=1,IF(E3070=0,IF(D3071=1,30,40)*0.18/(2*40),0),0)</f>
        <v/>
      </c>
      <c r="N3071" s="14" t="n">
        <v>0.2</v>
      </c>
      <c r="O3071" s="15">
        <f>K3071*N3071</f>
        <v/>
      </c>
      <c r="P3071">
        <f>IF(E3071=0,0.3,IF(D3071=1,IF(C3071&gt;=Params!$B$13-3,IF(C3071&lt;Params!$B$13,Params!$B$20,0.3),0.3),IF(C3071&gt;=Params!$B$15-3,IF(C3071&lt;Params!$B$15,Params!$B$21,0.3),0.3)))</f>
        <v/>
      </c>
    </row>
    <row r="3072" ht="15" customHeight="1" s="1">
      <c r="A3072" s="9" t="n">
        <v>3069</v>
      </c>
      <c r="B3072" s="6" t="inlineStr">
        <is>
          <t>08/05</t>
        </is>
      </c>
      <c r="C3072" s="6" t="n">
        <v>20</v>
      </c>
      <c r="D3072" s="6" t="n">
        <v>0</v>
      </c>
      <c r="E3072" s="10">
        <f>IF(D3072=1, IF(OR(C3072&lt;10, C3072&gt;=15),1,0), IF(OR(C3072&lt;7, C3072&gt;=18),1,0))</f>
        <v/>
      </c>
      <c r="F3072" s="11" t="n">
        <v>1.748</v>
      </c>
      <c r="G3072" s="12">
        <f>0*8</f>
        <v/>
      </c>
      <c r="H3072" s="12">
        <f>F3072-G3072</f>
        <v/>
      </c>
      <c r="I3072" s="10">
        <f>IF(E3072=0,"Fora",IF(E3071=0,"Carg xar",IF(H3072&lt;0,IF(M3072&lt;0.9,"Carg FV","Stby"),IF(M3072&gt;P3072,"V2H",IF(M3072&lt;0.9,"Carg xar","Stby")))))</f>
        <v/>
      </c>
      <c r="J3072" s="12">
        <f>IF(OR(I3072="Carg FV",I3072="Carg xar"),MIN(IF(I3072="Carg FV",ABS(H3072),7.4),7.4,MAX(0,(0.9-M3072)*40)*0.95),0)</f>
        <v/>
      </c>
      <c r="K3072" s="12">
        <f>IF(I3072="V2H",MIN(MAX(0,H3072),7.4,MAX(0,(M3072-P3072)*40)*0.95),0)</f>
        <v/>
      </c>
      <c r="L3072" s="12">
        <f>IF(E3072=0,0,MAX(0,H3072-K3072))</f>
        <v/>
      </c>
      <c r="M3072" s="13">
        <f>M3071+J3071/40-IF(I3071="V2H",K3071/(0.95*40),0)-IF(E3072=0,IF(E3071=1,IF(D3072=1,30,40)*0.18/(2*40),0),0)-IF(E3072=1,IF(E3071=0,IF(D3072=1,30,40)*0.18/(2*40),0),0)</f>
        <v/>
      </c>
      <c r="N3072" s="14" t="n">
        <v>0.2</v>
      </c>
      <c r="O3072" s="15">
        <f>K3072*N3072</f>
        <v/>
      </c>
      <c r="P3072">
        <f>IF(E3072=0,0.3,IF(D3072=1,IF(C3072&gt;=Params!$B$13-3,IF(C3072&lt;Params!$B$13,Params!$B$20,0.3),0.3),IF(C3072&gt;=Params!$B$15-3,IF(C3072&lt;Params!$B$15,Params!$B$21,0.3),0.3)))</f>
        <v/>
      </c>
    </row>
    <row r="3073" ht="15" customHeight="1" s="1">
      <c r="A3073" s="9" t="n">
        <v>3070</v>
      </c>
      <c r="B3073" s="6" t="inlineStr">
        <is>
          <t>08/05</t>
        </is>
      </c>
      <c r="C3073" s="6" t="n">
        <v>21</v>
      </c>
      <c r="D3073" s="6" t="n">
        <v>0</v>
      </c>
      <c r="E3073" s="10">
        <f>IF(D3073=1, IF(OR(C3073&lt;10, C3073&gt;=15),1,0), IF(OR(C3073&lt;7, C3073&gt;=18),1,0))</f>
        <v/>
      </c>
      <c r="F3073" s="11" t="n">
        <v>1.358</v>
      </c>
      <c r="G3073" s="12">
        <f>0*8</f>
        <v/>
      </c>
      <c r="H3073" s="12">
        <f>F3073-G3073</f>
        <v/>
      </c>
      <c r="I3073" s="10">
        <f>IF(E3073=0,"Fora",IF(E3072=0,"Carg xar",IF(H3073&lt;0,IF(M3073&lt;0.9,"Carg FV","Stby"),IF(M3073&gt;P3073,"V2H",IF(M3073&lt;0.9,"Carg xar","Stby")))))</f>
        <v/>
      </c>
      <c r="J3073" s="12">
        <f>IF(OR(I3073="Carg FV",I3073="Carg xar"),MIN(IF(I3073="Carg FV",ABS(H3073),7.4),7.4,MAX(0,(0.9-M3073)*40)*0.95),0)</f>
        <v/>
      </c>
      <c r="K3073" s="12">
        <f>IF(I3073="V2H",MIN(MAX(0,H3073),7.4,MAX(0,(M3073-P3073)*40)*0.95),0)</f>
        <v/>
      </c>
      <c r="L3073" s="12">
        <f>IF(E3073=0,0,MAX(0,H3073-K3073))</f>
        <v/>
      </c>
      <c r="M3073" s="13">
        <f>M3072+J3072/40-IF(I3072="V2H",K3072/(0.95*40),0)-IF(E3073=0,IF(E3072=1,IF(D3073=1,30,40)*0.18/(2*40),0),0)-IF(E3073=1,IF(E3072=0,IF(D3073=1,30,40)*0.18/(2*40),0),0)</f>
        <v/>
      </c>
      <c r="N3073" s="14" t="n">
        <v>0.2</v>
      </c>
      <c r="O3073" s="15">
        <f>K3073*N3073</f>
        <v/>
      </c>
      <c r="P3073">
        <f>IF(E3073=0,0.3,IF(D3073=1,IF(C3073&gt;=Params!$B$13-3,IF(C3073&lt;Params!$B$13,Params!$B$20,0.3),0.3),IF(C3073&gt;=Params!$B$15-3,IF(C3073&lt;Params!$B$15,Params!$B$21,0.3),0.3)))</f>
        <v/>
      </c>
    </row>
    <row r="3074" ht="15" customHeight="1" s="1">
      <c r="A3074" s="9" t="n">
        <v>3071</v>
      </c>
      <c r="B3074" s="6" t="inlineStr">
        <is>
          <t>08/05</t>
        </is>
      </c>
      <c r="C3074" s="6" t="n">
        <v>22</v>
      </c>
      <c r="D3074" s="6" t="n">
        <v>0</v>
      </c>
      <c r="E3074" s="10">
        <f>IF(D3074=1, IF(OR(C3074&lt;10, C3074&gt;=15),1,0), IF(OR(C3074&lt;7, C3074&gt;=18),1,0))</f>
        <v/>
      </c>
      <c r="F3074" s="11" t="n">
        <v>1.97</v>
      </c>
      <c r="G3074" s="12">
        <f>0*8</f>
        <v/>
      </c>
      <c r="H3074" s="12">
        <f>F3074-G3074</f>
        <v/>
      </c>
      <c r="I3074" s="10">
        <f>IF(E3074=0,"Fora",IF(E3073=0,"Carg xar",IF(H3074&lt;0,IF(M3074&lt;0.9,"Carg FV","Stby"),IF(M3074&gt;P3074,"V2H",IF(M3074&lt;0.9,"Carg xar","Stby")))))</f>
        <v/>
      </c>
      <c r="J3074" s="12">
        <f>IF(OR(I3074="Carg FV",I3074="Carg xar"),MIN(IF(I3074="Carg FV",ABS(H3074),7.4),7.4,MAX(0,(0.9-M3074)*40)*0.95),0)</f>
        <v/>
      </c>
      <c r="K3074" s="12">
        <f>IF(I3074="V2H",MIN(MAX(0,H3074),7.4,MAX(0,(M3074-P3074)*40)*0.95),0)</f>
        <v/>
      </c>
      <c r="L3074" s="12">
        <f>IF(E3074=0,0,MAX(0,H3074-K3074))</f>
        <v/>
      </c>
      <c r="M3074" s="13">
        <f>M3073+J3073/40-IF(I3073="V2H",K3073/(0.95*40),0)-IF(E3074=0,IF(E3073=1,IF(D3074=1,30,40)*0.18/(2*40),0),0)-IF(E3074=1,IF(E3073=0,IF(D3074=1,30,40)*0.18/(2*40),0),0)</f>
        <v/>
      </c>
      <c r="N3074" s="14" t="n">
        <v>0.15</v>
      </c>
      <c r="O3074" s="15">
        <f>K3074*N3074</f>
        <v/>
      </c>
      <c r="P3074">
        <f>IF(E3074=0,0.3,IF(D3074=1,IF(C3074&gt;=Params!$B$13-3,IF(C3074&lt;Params!$B$13,Params!$B$20,0.3),0.3),IF(C3074&gt;=Params!$B$15-3,IF(C3074&lt;Params!$B$15,Params!$B$21,0.3),0.3)))</f>
        <v/>
      </c>
    </row>
    <row r="3075" ht="15" customHeight="1" s="1">
      <c r="A3075" s="9" t="n">
        <v>3072</v>
      </c>
      <c r="B3075" s="6" t="inlineStr">
        <is>
          <t>08/05</t>
        </is>
      </c>
      <c r="C3075" s="6" t="n">
        <v>23</v>
      </c>
      <c r="D3075" s="6" t="n">
        <v>0</v>
      </c>
      <c r="E3075" s="10">
        <f>IF(D3075=1, IF(OR(C3075&lt;10, C3075&gt;=15),1,0), IF(OR(C3075&lt;7, C3075&gt;=18),1,0))</f>
        <v/>
      </c>
      <c r="F3075" s="11" t="n">
        <v>0.987</v>
      </c>
      <c r="G3075" s="12">
        <f>0*8</f>
        <v/>
      </c>
      <c r="H3075" s="12">
        <f>F3075-G3075</f>
        <v/>
      </c>
      <c r="I3075" s="10">
        <f>IF(E3075=0,"Fora",IF(E3074=0,"Carg xar",IF(H3075&lt;0,IF(M3075&lt;0.9,"Carg FV","Stby"),IF(M3075&gt;P3075,"V2H",IF(M3075&lt;0.9,"Carg xar","Stby")))))</f>
        <v/>
      </c>
      <c r="J3075" s="12">
        <f>IF(OR(I3075="Carg FV",I3075="Carg xar"),MIN(IF(I3075="Carg FV",ABS(H3075),7.4),7.4,MAX(0,(0.9-M3075)*40)*0.95),0)</f>
        <v/>
      </c>
      <c r="K3075" s="12">
        <f>IF(I3075="V2H",MIN(MAX(0,H3075),7.4,MAX(0,(M3075-P3075)*40)*0.95),0)</f>
        <v/>
      </c>
      <c r="L3075" s="12">
        <f>IF(E3075=0,0,MAX(0,H3075-K3075))</f>
        <v/>
      </c>
      <c r="M3075" s="13">
        <f>M3074+J3074/40-IF(I3074="V2H",K3074/(0.95*40),0)-IF(E3075=0,IF(E3074=1,IF(D3075=1,30,40)*0.18/(2*40),0),0)-IF(E3075=1,IF(E3074=0,IF(D3075=1,30,40)*0.18/(2*40),0),0)</f>
        <v/>
      </c>
      <c r="N3075" s="14" t="n">
        <v>0.15</v>
      </c>
      <c r="O3075" s="15">
        <f>K3075*N3075</f>
        <v/>
      </c>
      <c r="P3075">
        <f>IF(E3075=0,0.3,IF(D3075=1,IF(C3075&gt;=Params!$B$13-3,IF(C3075&lt;Params!$B$13,Params!$B$20,0.3),0.3),IF(C3075&gt;=Params!$B$15-3,IF(C3075&lt;Params!$B$15,Params!$B$21,0.3),0.3)))</f>
        <v/>
      </c>
    </row>
    <row r="3076" ht="15" customHeight="1" s="1">
      <c r="A3076" s="9" t="n">
        <v>3073</v>
      </c>
      <c r="B3076" s="6" t="inlineStr">
        <is>
          <t>09/05</t>
        </is>
      </c>
      <c r="C3076" s="6" t="n">
        <v>0</v>
      </c>
      <c r="D3076" s="6" t="n">
        <v>0</v>
      </c>
      <c r="E3076" s="10">
        <f>IF(D3076=1, IF(OR(C3076&lt;10, C3076&gt;=15),1,0), IF(OR(C3076&lt;7, C3076&gt;=18),1,0))</f>
        <v/>
      </c>
      <c r="F3076" s="11" t="n">
        <v>0.901</v>
      </c>
      <c r="G3076" s="12">
        <f>0*8</f>
        <v/>
      </c>
      <c r="H3076" s="12">
        <f>F3076-G3076</f>
        <v/>
      </c>
      <c r="I3076" s="10">
        <f>IF(E3076=0,"Fora",IF(E3075=0,"Carg xar",IF(H3076&lt;0,IF(M3076&lt;0.9,"Carg FV","Stby"),IF(M3076&gt;P3076,"V2H",IF(M3076&lt;0.9,"Carg xar","Stby")))))</f>
        <v/>
      </c>
      <c r="J3076" s="12">
        <f>IF(OR(I3076="Carg FV",I3076="Carg xar"),MIN(IF(I3076="Carg FV",ABS(H3076),7.4),7.4,MAX(0,(0.9-M3076)*40)*0.95),0)</f>
        <v/>
      </c>
      <c r="K3076" s="12">
        <f>IF(I3076="V2H",MIN(MAX(0,H3076),7.4,MAX(0,(M3076-P3076)*40)*0.95),0)</f>
        <v/>
      </c>
      <c r="L3076" s="12">
        <f>IF(E3076=0,0,MAX(0,H3076-K3076))</f>
        <v/>
      </c>
      <c r="M3076" s="13">
        <f>M3075+J3075/40-IF(I3075="V2H",K3075/(0.95*40),0)-IF(E3076=0,IF(E3075=1,IF(D3076=1,30,40)*0.18/(2*40),0),0)-IF(E3076=1,IF(E3075=0,IF(D3076=1,30,40)*0.18/(2*40),0),0)</f>
        <v/>
      </c>
      <c r="N3076" s="14" t="n">
        <v>0.09</v>
      </c>
      <c r="O3076" s="15">
        <f>K3076*N3076</f>
        <v/>
      </c>
      <c r="P3076">
        <f>IF(E3076=0,0.3,IF(D3076=1,IF(C3076&gt;=Params!$B$13-3,IF(C3076&lt;Params!$B$13,Params!$B$20,0.3),0.3),IF(C3076&gt;=Params!$B$15-3,IF(C3076&lt;Params!$B$15,Params!$B$21,0.3),0.3)))</f>
        <v/>
      </c>
    </row>
    <row r="3077" ht="15" customHeight="1" s="1">
      <c r="A3077" s="9" t="n">
        <v>3074</v>
      </c>
      <c r="B3077" s="6" t="inlineStr">
        <is>
          <t>09/05</t>
        </is>
      </c>
      <c r="C3077" s="6" t="n">
        <v>1</v>
      </c>
      <c r="D3077" s="6" t="n">
        <v>0</v>
      </c>
      <c r="E3077" s="10">
        <f>IF(D3077=1, IF(OR(C3077&lt;10, C3077&gt;=15),1,0), IF(OR(C3077&lt;7, C3077&gt;=18),1,0))</f>
        <v/>
      </c>
      <c r="F3077" s="11" t="n">
        <v>0.869</v>
      </c>
      <c r="G3077" s="12">
        <f>0*8</f>
        <v/>
      </c>
      <c r="H3077" s="12">
        <f>F3077-G3077</f>
        <v/>
      </c>
      <c r="I3077" s="10">
        <f>IF(E3077=0,"Fora",IF(E3076=0,"Carg xar",IF(H3077&lt;0,IF(M3077&lt;0.9,"Carg FV","Stby"),IF(M3077&gt;P3077,"V2H",IF(M3077&lt;0.9,"Carg xar","Stby")))))</f>
        <v/>
      </c>
      <c r="J3077" s="12">
        <f>IF(OR(I3077="Carg FV",I3077="Carg xar"),MIN(IF(I3077="Carg FV",ABS(H3077),7.4),7.4,MAX(0,(0.9-M3077)*40)*0.95),0)</f>
        <v/>
      </c>
      <c r="K3077" s="12">
        <f>IF(I3077="V2H",MIN(MAX(0,H3077),7.4,MAX(0,(M3077-P3077)*40)*0.95),0)</f>
        <v/>
      </c>
      <c r="L3077" s="12">
        <f>IF(E3077=0,0,MAX(0,H3077-K3077))</f>
        <v/>
      </c>
      <c r="M3077" s="13">
        <f>M3076+J3076/40-IF(I3076="V2H",K3076/(0.95*40),0)-IF(E3077=0,IF(E3076=1,IF(D3077=1,30,40)*0.18/(2*40),0),0)-IF(E3077=1,IF(E3076=0,IF(D3077=1,30,40)*0.18/(2*40),0),0)</f>
        <v/>
      </c>
      <c r="N3077" s="14" t="n">
        <v>0.09</v>
      </c>
      <c r="O3077" s="15">
        <f>K3077*N3077</f>
        <v/>
      </c>
      <c r="P3077">
        <f>IF(E3077=0,0.3,IF(D3077=1,IF(C3077&gt;=Params!$B$13-3,IF(C3077&lt;Params!$B$13,Params!$B$20,0.3),0.3),IF(C3077&gt;=Params!$B$15-3,IF(C3077&lt;Params!$B$15,Params!$B$21,0.3),0.3)))</f>
        <v/>
      </c>
    </row>
    <row r="3078" ht="15" customHeight="1" s="1">
      <c r="A3078" s="9" t="n">
        <v>3075</v>
      </c>
      <c r="B3078" s="6" t="inlineStr">
        <is>
          <t>09/05</t>
        </is>
      </c>
      <c r="C3078" s="6" t="n">
        <v>2</v>
      </c>
      <c r="D3078" s="6" t="n">
        <v>0</v>
      </c>
      <c r="E3078" s="10">
        <f>IF(D3078=1, IF(OR(C3078&lt;10, C3078&gt;=15),1,0), IF(OR(C3078&lt;7, C3078&gt;=18),1,0))</f>
        <v/>
      </c>
      <c r="F3078" s="11" t="n">
        <v>0.8070000000000001</v>
      </c>
      <c r="G3078" s="12">
        <f>0*8</f>
        <v/>
      </c>
      <c r="H3078" s="12">
        <f>F3078-G3078</f>
        <v/>
      </c>
      <c r="I3078" s="10">
        <f>IF(E3078=0,"Fora",IF(E3077=0,"Carg xar",IF(H3078&lt;0,IF(M3078&lt;0.9,"Carg FV","Stby"),IF(M3078&gt;P3078,"V2H",IF(M3078&lt;0.9,"Carg xar","Stby")))))</f>
        <v/>
      </c>
      <c r="J3078" s="12">
        <f>IF(OR(I3078="Carg FV",I3078="Carg xar"),MIN(IF(I3078="Carg FV",ABS(H3078),7.4),7.4,MAX(0,(0.9-M3078)*40)*0.95),0)</f>
        <v/>
      </c>
      <c r="K3078" s="12">
        <f>IF(I3078="V2H",MIN(MAX(0,H3078),7.4,MAX(0,(M3078-P3078)*40)*0.95),0)</f>
        <v/>
      </c>
      <c r="L3078" s="12">
        <f>IF(E3078=0,0,MAX(0,H3078-K3078))</f>
        <v/>
      </c>
      <c r="M3078" s="13">
        <f>M3077+J3077/40-IF(I3077="V2H",K3077/(0.95*40),0)-IF(E3078=0,IF(E3077=1,IF(D3078=1,30,40)*0.18/(2*40),0),0)-IF(E3078=1,IF(E3077=0,IF(D3078=1,30,40)*0.18/(2*40),0),0)</f>
        <v/>
      </c>
      <c r="N3078" s="14" t="n">
        <v>0.09</v>
      </c>
      <c r="O3078" s="15">
        <f>K3078*N3078</f>
        <v/>
      </c>
      <c r="P3078">
        <f>IF(E3078=0,0.3,IF(D3078=1,IF(C3078&gt;=Params!$B$13-3,IF(C3078&lt;Params!$B$13,Params!$B$20,0.3),0.3),IF(C3078&gt;=Params!$B$15-3,IF(C3078&lt;Params!$B$15,Params!$B$21,0.3),0.3)))</f>
        <v/>
      </c>
    </row>
    <row r="3079" ht="15" customHeight="1" s="1">
      <c r="A3079" s="9" t="n">
        <v>3076</v>
      </c>
      <c r="B3079" s="6" t="inlineStr">
        <is>
          <t>09/05</t>
        </is>
      </c>
      <c r="C3079" s="6" t="n">
        <v>3</v>
      </c>
      <c r="D3079" s="6" t="n">
        <v>0</v>
      </c>
      <c r="E3079" s="10">
        <f>IF(D3079=1, IF(OR(C3079&lt;10, C3079&gt;=15),1,0), IF(OR(C3079&lt;7, C3079&gt;=18),1,0))</f>
        <v/>
      </c>
      <c r="F3079" s="11" t="n">
        <v>0.963</v>
      </c>
      <c r="G3079" s="12">
        <f>0*8</f>
        <v/>
      </c>
      <c r="H3079" s="12">
        <f>F3079-G3079</f>
        <v/>
      </c>
      <c r="I3079" s="10">
        <f>IF(E3079=0,"Fora",IF(E3078=0,"Carg xar",IF(H3079&lt;0,IF(M3079&lt;0.9,"Carg FV","Stby"),IF(M3079&gt;P3079,"V2H",IF(M3079&lt;0.9,"Carg xar","Stby")))))</f>
        <v/>
      </c>
      <c r="J3079" s="12">
        <f>IF(OR(I3079="Carg FV",I3079="Carg xar"),MIN(IF(I3079="Carg FV",ABS(H3079),7.4),7.4,MAX(0,(0.9-M3079)*40)*0.95),0)</f>
        <v/>
      </c>
      <c r="K3079" s="12">
        <f>IF(I3079="V2H",MIN(MAX(0,H3079),7.4,MAX(0,(M3079-P3079)*40)*0.95),0)</f>
        <v/>
      </c>
      <c r="L3079" s="12">
        <f>IF(E3079=0,0,MAX(0,H3079-K3079))</f>
        <v/>
      </c>
      <c r="M3079" s="13">
        <f>M3078+J3078/40-IF(I3078="V2H",K3078/(0.95*40),0)-IF(E3079=0,IF(E3078=1,IF(D3079=1,30,40)*0.18/(2*40),0),0)-IF(E3079=1,IF(E3078=0,IF(D3079=1,30,40)*0.18/(2*40),0),0)</f>
        <v/>
      </c>
      <c r="N3079" s="14" t="n">
        <v>0.09</v>
      </c>
      <c r="O3079" s="15">
        <f>K3079*N3079</f>
        <v/>
      </c>
      <c r="P3079">
        <f>IF(E3079=0,0.3,IF(D3079=1,IF(C3079&gt;=Params!$B$13-3,IF(C3079&lt;Params!$B$13,Params!$B$20,0.3),0.3),IF(C3079&gt;=Params!$B$15-3,IF(C3079&lt;Params!$B$15,Params!$B$21,0.3),0.3)))</f>
        <v/>
      </c>
    </row>
    <row r="3080" ht="15" customHeight="1" s="1">
      <c r="A3080" s="9" t="n">
        <v>3077</v>
      </c>
      <c r="B3080" s="6" t="inlineStr">
        <is>
          <t>09/05</t>
        </is>
      </c>
      <c r="C3080" s="6" t="n">
        <v>4</v>
      </c>
      <c r="D3080" s="6" t="n">
        <v>0</v>
      </c>
      <c r="E3080" s="10">
        <f>IF(D3080=1, IF(OR(C3080&lt;10, C3080&gt;=15),1,0), IF(OR(C3080&lt;7, C3080&gt;=18),1,0))</f>
        <v/>
      </c>
      <c r="F3080" s="11" t="n">
        <v>0.705</v>
      </c>
      <c r="G3080" s="12">
        <f>0*8</f>
        <v/>
      </c>
      <c r="H3080" s="12">
        <f>F3080-G3080</f>
        <v/>
      </c>
      <c r="I3080" s="10">
        <f>IF(E3080=0,"Fora",IF(E3079=0,"Carg xar",IF(H3080&lt;0,IF(M3080&lt;0.9,"Carg FV","Stby"),IF(M3080&gt;P3080,"V2H",IF(M3080&lt;0.9,"Carg xar","Stby")))))</f>
        <v/>
      </c>
      <c r="J3080" s="12">
        <f>IF(OR(I3080="Carg FV",I3080="Carg xar"),MIN(IF(I3080="Carg FV",ABS(H3080),7.4),7.4,MAX(0,(0.9-M3080)*40)*0.95),0)</f>
        <v/>
      </c>
      <c r="K3080" s="12">
        <f>IF(I3080="V2H",MIN(MAX(0,H3080),7.4,MAX(0,(M3080-P3080)*40)*0.95),0)</f>
        <v/>
      </c>
      <c r="L3080" s="12">
        <f>IF(E3080=0,0,MAX(0,H3080-K3080))</f>
        <v/>
      </c>
      <c r="M3080" s="13">
        <f>M3079+J3079/40-IF(I3079="V2H",K3079/(0.95*40),0)-IF(E3080=0,IF(E3079=1,IF(D3080=1,30,40)*0.18/(2*40),0),0)-IF(E3080=1,IF(E3079=0,IF(D3080=1,30,40)*0.18/(2*40),0),0)</f>
        <v/>
      </c>
      <c r="N3080" s="14" t="n">
        <v>0.09</v>
      </c>
      <c r="O3080" s="15">
        <f>K3080*N3080</f>
        <v/>
      </c>
      <c r="P3080">
        <f>IF(E3080=0,0.3,IF(D3080=1,IF(C3080&gt;=Params!$B$13-3,IF(C3080&lt;Params!$B$13,Params!$B$20,0.3),0.3),IF(C3080&gt;=Params!$B$15-3,IF(C3080&lt;Params!$B$15,Params!$B$21,0.3),0.3)))</f>
        <v/>
      </c>
    </row>
    <row r="3081" ht="15" customHeight="1" s="1">
      <c r="A3081" s="9" t="n">
        <v>3078</v>
      </c>
      <c r="B3081" s="6" t="inlineStr">
        <is>
          <t>09/05</t>
        </is>
      </c>
      <c r="C3081" s="6" t="n">
        <v>5</v>
      </c>
      <c r="D3081" s="6" t="n">
        <v>0</v>
      </c>
      <c r="E3081" s="10">
        <f>IF(D3081=1, IF(OR(C3081&lt;10, C3081&gt;=15),1,0), IF(OR(C3081&lt;7, C3081&gt;=18),1,0))</f>
        <v/>
      </c>
      <c r="F3081" s="11" t="n">
        <v>0.886</v>
      </c>
      <c r="G3081" s="12">
        <f>0*8</f>
        <v/>
      </c>
      <c r="H3081" s="12">
        <f>F3081-G3081</f>
        <v/>
      </c>
      <c r="I3081" s="10">
        <f>IF(E3081=0,"Fora",IF(E3080=0,"Carg xar",IF(H3081&lt;0,IF(M3081&lt;0.9,"Carg FV","Stby"),IF(M3081&gt;P3081,"V2H",IF(M3081&lt;0.9,"Carg xar","Stby")))))</f>
        <v/>
      </c>
      <c r="J3081" s="12">
        <f>IF(OR(I3081="Carg FV",I3081="Carg xar"),MIN(IF(I3081="Carg FV",ABS(H3081),7.4),7.4,MAX(0,(0.9-M3081)*40)*0.95),0)</f>
        <v/>
      </c>
      <c r="K3081" s="12">
        <f>IF(I3081="V2H",MIN(MAX(0,H3081),7.4,MAX(0,(M3081-P3081)*40)*0.95),0)</f>
        <v/>
      </c>
      <c r="L3081" s="12">
        <f>IF(E3081=0,0,MAX(0,H3081-K3081))</f>
        <v/>
      </c>
      <c r="M3081" s="13">
        <f>M3080+J3080/40-IF(I3080="V2H",K3080/(0.95*40),0)-IF(E3081=0,IF(E3080=1,IF(D3081=1,30,40)*0.18/(2*40),0),0)-IF(E3081=1,IF(E3080=0,IF(D3081=1,30,40)*0.18/(2*40),0),0)</f>
        <v/>
      </c>
      <c r="N3081" s="14" t="n">
        <v>0.09</v>
      </c>
      <c r="O3081" s="15">
        <f>K3081*N3081</f>
        <v/>
      </c>
      <c r="P3081">
        <f>IF(E3081=0,0.3,IF(D3081=1,IF(C3081&gt;=Params!$B$13-3,IF(C3081&lt;Params!$B$13,Params!$B$20,0.3),0.3),IF(C3081&gt;=Params!$B$15-3,IF(C3081&lt;Params!$B$15,Params!$B$21,0.3),0.3)))</f>
        <v/>
      </c>
    </row>
    <row r="3082" ht="15" customHeight="1" s="1">
      <c r="A3082" s="9" t="n">
        <v>3079</v>
      </c>
      <c r="B3082" s="6" t="inlineStr">
        <is>
          <t>09/05</t>
        </is>
      </c>
      <c r="C3082" s="6" t="n">
        <v>6</v>
      </c>
      <c r="D3082" s="6" t="n">
        <v>0</v>
      </c>
      <c r="E3082" s="10">
        <f>IF(D3082=1, IF(OR(C3082&lt;10, C3082&gt;=15),1,0), IF(OR(C3082&lt;7, C3082&gt;=18),1,0))</f>
        <v/>
      </c>
      <c r="F3082" s="11" t="n">
        <v>0.881</v>
      </c>
      <c r="G3082" s="12">
        <f>0.02*8</f>
        <v/>
      </c>
      <c r="H3082" s="12">
        <f>F3082-G3082</f>
        <v/>
      </c>
      <c r="I3082" s="10">
        <f>IF(E3082=0,"Fora",IF(E3081=0,"Carg xar",IF(H3082&lt;0,IF(M3082&lt;0.9,"Carg FV","Stby"),IF(M3082&gt;P3082,"V2H",IF(M3082&lt;0.9,"Carg xar","Stby")))))</f>
        <v/>
      </c>
      <c r="J3082" s="12">
        <f>IF(OR(I3082="Carg FV",I3082="Carg xar"),MIN(IF(I3082="Carg FV",ABS(H3082),7.4),7.4,MAX(0,(0.9-M3082)*40)*0.95),0)</f>
        <v/>
      </c>
      <c r="K3082" s="12">
        <f>IF(I3082="V2H",MIN(MAX(0,H3082),7.4,MAX(0,(M3082-P3082)*40)*0.95),0)</f>
        <v/>
      </c>
      <c r="L3082" s="12">
        <f>IF(E3082=0,0,MAX(0,H3082-K3082))</f>
        <v/>
      </c>
      <c r="M3082" s="13">
        <f>M3081+J3081/40-IF(I3081="V2H",K3081/(0.95*40),0)-IF(E3082=0,IF(E3081=1,IF(D3082=1,30,40)*0.18/(2*40),0),0)-IF(E3082=1,IF(E3081=0,IF(D3082=1,30,40)*0.18/(2*40),0),0)</f>
        <v/>
      </c>
      <c r="N3082" s="14" t="n">
        <v>0.09</v>
      </c>
      <c r="O3082" s="15">
        <f>K3082*N3082</f>
        <v/>
      </c>
      <c r="P3082">
        <f>IF(E3082=0,0.3,IF(D3082=1,IF(C3082&gt;=Params!$B$13-3,IF(C3082&lt;Params!$B$13,Params!$B$20,0.3),0.3),IF(C3082&gt;=Params!$B$15-3,IF(C3082&lt;Params!$B$15,Params!$B$21,0.3),0.3)))</f>
        <v/>
      </c>
    </row>
    <row r="3083" ht="15" customHeight="1" s="1">
      <c r="A3083" s="9" t="n">
        <v>3080</v>
      </c>
      <c r="B3083" s="6" t="inlineStr">
        <is>
          <t>09/05</t>
        </is>
      </c>
      <c r="C3083" s="6" t="n">
        <v>7</v>
      </c>
      <c r="D3083" s="6" t="n">
        <v>0</v>
      </c>
      <c r="E3083" s="10">
        <f>IF(D3083=1, IF(OR(C3083&lt;10, C3083&gt;=15),1,0), IF(OR(C3083&lt;7, C3083&gt;=18),1,0))</f>
        <v/>
      </c>
      <c r="F3083" s="11" t="n">
        <v>1.74</v>
      </c>
      <c r="G3083" s="12">
        <f>0.12*8</f>
        <v/>
      </c>
      <c r="H3083" s="12">
        <f>F3083-G3083</f>
        <v/>
      </c>
      <c r="I3083" s="10">
        <f>IF(E3083=0,"Fora",IF(E3082=0,"Carg xar",IF(H3083&lt;0,IF(M3083&lt;0.9,"Carg FV","Stby"),IF(M3083&gt;P3083,"V2H",IF(M3083&lt;0.9,"Carg xar","Stby")))))</f>
        <v/>
      </c>
      <c r="J3083" s="12">
        <f>IF(OR(I3083="Carg FV",I3083="Carg xar"),MIN(IF(I3083="Carg FV",ABS(H3083),7.4),7.4,MAX(0,(0.9-M3083)*40)*0.95),0)</f>
        <v/>
      </c>
      <c r="K3083" s="12">
        <f>IF(I3083="V2H",MIN(MAX(0,H3083),7.4,MAX(0,(M3083-P3083)*40)*0.95),0)</f>
        <v/>
      </c>
      <c r="L3083" s="12">
        <f>IF(E3083=0,0,MAX(0,H3083-K3083))</f>
        <v/>
      </c>
      <c r="M3083" s="13">
        <f>M3082+J3082/40-IF(I3082="V2H",K3082/(0.95*40),0)-IF(E3083=0,IF(E3082=1,IF(D3083=1,30,40)*0.18/(2*40),0),0)-IF(E3083=1,IF(E3082=0,IF(D3083=1,30,40)*0.18/(2*40),0),0)</f>
        <v/>
      </c>
      <c r="N3083" s="14" t="n">
        <v>0.09</v>
      </c>
      <c r="O3083" s="15">
        <f>K3083*N3083</f>
        <v/>
      </c>
      <c r="P3083">
        <f>IF(E3083=0,0.3,IF(D3083=1,IF(C3083&gt;=Params!$B$13-3,IF(C3083&lt;Params!$B$13,Params!$B$20,0.3),0.3),IF(C3083&gt;=Params!$B$15-3,IF(C3083&lt;Params!$B$15,Params!$B$21,0.3),0.3)))</f>
        <v/>
      </c>
    </row>
    <row r="3084" ht="15" customHeight="1" s="1">
      <c r="A3084" s="9" t="n">
        <v>3081</v>
      </c>
      <c r="B3084" s="6" t="inlineStr">
        <is>
          <t>09/05</t>
        </is>
      </c>
      <c r="C3084" s="6" t="n">
        <v>8</v>
      </c>
      <c r="D3084" s="6" t="n">
        <v>0</v>
      </c>
      <c r="E3084" s="10">
        <f>IF(D3084=1, IF(OR(C3084&lt;10, C3084&gt;=15),1,0), IF(OR(C3084&lt;7, C3084&gt;=18),1,0))</f>
        <v/>
      </c>
      <c r="F3084" s="11" t="n">
        <v>1.545</v>
      </c>
      <c r="G3084" s="12">
        <f>0.28*8</f>
        <v/>
      </c>
      <c r="H3084" s="12">
        <f>F3084-G3084</f>
        <v/>
      </c>
      <c r="I3084" s="10">
        <f>IF(E3084=0,"Fora",IF(E3083=0,"Carg xar",IF(H3084&lt;0,IF(M3084&lt;0.9,"Carg FV","Stby"),IF(M3084&gt;P3084,"V2H",IF(M3084&lt;0.9,"Carg xar","Stby")))))</f>
        <v/>
      </c>
      <c r="J3084" s="12">
        <f>IF(OR(I3084="Carg FV",I3084="Carg xar"),MIN(IF(I3084="Carg FV",ABS(H3084),7.4),7.4,MAX(0,(0.9-M3084)*40)*0.95),0)</f>
        <v/>
      </c>
      <c r="K3084" s="12">
        <f>IF(I3084="V2H",MIN(MAX(0,H3084),7.4,MAX(0,(M3084-P3084)*40)*0.95),0)</f>
        <v/>
      </c>
      <c r="L3084" s="12">
        <f>IF(E3084=0,0,MAX(0,H3084-K3084))</f>
        <v/>
      </c>
      <c r="M3084" s="13">
        <f>M3083+J3083/40-IF(I3083="V2H",K3083/(0.95*40),0)-IF(E3084=0,IF(E3083=1,IF(D3084=1,30,40)*0.18/(2*40),0),0)-IF(E3084=1,IF(E3083=0,IF(D3084=1,30,40)*0.18/(2*40),0),0)</f>
        <v/>
      </c>
      <c r="N3084" s="14" t="n">
        <v>0.15</v>
      </c>
      <c r="O3084" s="15">
        <f>K3084*N3084</f>
        <v/>
      </c>
      <c r="P3084">
        <f>IF(E3084=0,0.3,IF(D3084=1,IF(C3084&gt;=Params!$B$13-3,IF(C3084&lt;Params!$B$13,Params!$B$20,0.3),0.3),IF(C3084&gt;=Params!$B$15-3,IF(C3084&lt;Params!$B$15,Params!$B$21,0.3),0.3)))</f>
        <v/>
      </c>
    </row>
    <row r="3085" ht="15" customHeight="1" s="1">
      <c r="A3085" s="9" t="n">
        <v>3082</v>
      </c>
      <c r="B3085" s="6" t="inlineStr">
        <is>
          <t>09/05</t>
        </is>
      </c>
      <c r="C3085" s="6" t="n">
        <v>9</v>
      </c>
      <c r="D3085" s="6" t="n">
        <v>0</v>
      </c>
      <c r="E3085" s="10">
        <f>IF(D3085=1, IF(OR(C3085&lt;10, C3085&gt;=15),1,0), IF(OR(C3085&lt;7, C3085&gt;=18),1,0))</f>
        <v/>
      </c>
      <c r="F3085" s="11" t="n">
        <v>1.06</v>
      </c>
      <c r="G3085" s="12">
        <f>0.48*8</f>
        <v/>
      </c>
      <c r="H3085" s="12">
        <f>F3085-G3085</f>
        <v/>
      </c>
      <c r="I3085" s="10">
        <f>IF(E3085=0,"Fora",IF(E3084=0,"Carg xar",IF(H3085&lt;0,IF(M3085&lt;0.9,"Carg FV","Stby"),IF(M3085&gt;P3085,"V2H",IF(M3085&lt;0.9,"Carg xar","Stby")))))</f>
        <v/>
      </c>
      <c r="J3085" s="12">
        <f>IF(OR(I3085="Carg FV",I3085="Carg xar"),MIN(IF(I3085="Carg FV",ABS(H3085),7.4),7.4,MAX(0,(0.9-M3085)*40)*0.95),0)</f>
        <v/>
      </c>
      <c r="K3085" s="12">
        <f>IF(I3085="V2H",MIN(MAX(0,H3085),7.4,MAX(0,(M3085-P3085)*40)*0.95),0)</f>
        <v/>
      </c>
      <c r="L3085" s="12">
        <f>IF(E3085=0,0,MAX(0,H3085-K3085))</f>
        <v/>
      </c>
      <c r="M3085" s="13">
        <f>M3084+J3084/40-IF(I3084="V2H",K3084/(0.95*40),0)-IF(E3085=0,IF(E3084=1,IF(D3085=1,30,40)*0.18/(2*40),0),0)-IF(E3085=1,IF(E3084=0,IF(D3085=1,30,40)*0.18/(2*40),0),0)</f>
        <v/>
      </c>
      <c r="N3085" s="14" t="n">
        <v>0.15</v>
      </c>
      <c r="O3085" s="15">
        <f>K3085*N3085</f>
        <v/>
      </c>
      <c r="P3085">
        <f>IF(E3085=0,0.3,IF(D3085=1,IF(C3085&gt;=Params!$B$13-3,IF(C3085&lt;Params!$B$13,Params!$B$20,0.3),0.3),IF(C3085&gt;=Params!$B$15-3,IF(C3085&lt;Params!$B$15,Params!$B$21,0.3),0.3)))</f>
        <v/>
      </c>
    </row>
    <row r="3086" ht="15" customHeight="1" s="1">
      <c r="A3086" s="9" t="n">
        <v>3083</v>
      </c>
      <c r="B3086" s="6" t="inlineStr">
        <is>
          <t>09/05</t>
        </is>
      </c>
      <c r="C3086" s="6" t="n">
        <v>10</v>
      </c>
      <c r="D3086" s="6" t="n">
        <v>0</v>
      </c>
      <c r="E3086" s="10">
        <f>IF(D3086=1, IF(OR(C3086&lt;10, C3086&gt;=15),1,0), IF(OR(C3086&lt;7, C3086&gt;=18),1,0))</f>
        <v/>
      </c>
      <c r="F3086" s="11" t="n">
        <v>0</v>
      </c>
      <c r="G3086" s="12">
        <f>0.68*8</f>
        <v/>
      </c>
      <c r="H3086" s="12">
        <f>F3086-G3086</f>
        <v/>
      </c>
      <c r="I3086" s="10">
        <f>IF(E3086=0,"Fora",IF(E3085=0,"Carg xar",IF(H3086&lt;0,IF(M3086&lt;0.9,"Carg FV","Stby"),IF(M3086&gt;P3086,"V2H",IF(M3086&lt;0.9,"Carg xar","Stby")))))</f>
        <v/>
      </c>
      <c r="J3086" s="12">
        <f>IF(OR(I3086="Carg FV",I3086="Carg xar"),MIN(IF(I3086="Carg FV",ABS(H3086),7.4),7.4,MAX(0,(0.9-M3086)*40)*0.95),0)</f>
        <v/>
      </c>
      <c r="K3086" s="12">
        <f>IF(I3086="V2H",MIN(MAX(0,H3086),7.4,MAX(0,(M3086-P3086)*40)*0.95),0)</f>
        <v/>
      </c>
      <c r="L3086" s="12">
        <f>IF(E3086=0,0,MAX(0,H3086-K3086))</f>
        <v/>
      </c>
      <c r="M3086" s="13">
        <f>M3085+J3085/40-IF(I3085="V2H",K3085/(0.95*40),0)-IF(E3086=0,IF(E3085=1,IF(D3086=1,30,40)*0.18/(2*40),0),0)-IF(E3086=1,IF(E3085=0,IF(D3086=1,30,40)*0.18/(2*40),0),0)</f>
        <v/>
      </c>
      <c r="N3086" s="14" t="n">
        <v>0.2</v>
      </c>
      <c r="O3086" s="15">
        <f>K3086*N3086</f>
        <v/>
      </c>
      <c r="P3086">
        <f>IF(E3086=0,0.3,IF(D3086=1,IF(C3086&gt;=Params!$B$13-3,IF(C3086&lt;Params!$B$13,Params!$B$20,0.3),0.3),IF(C3086&gt;=Params!$B$15-3,IF(C3086&lt;Params!$B$15,Params!$B$21,0.3),0.3)))</f>
        <v/>
      </c>
    </row>
    <row r="3087" ht="15" customHeight="1" s="1">
      <c r="A3087" s="9" t="n">
        <v>3084</v>
      </c>
      <c r="B3087" s="6" t="inlineStr">
        <is>
          <t>09/05</t>
        </is>
      </c>
      <c r="C3087" s="6" t="n">
        <v>11</v>
      </c>
      <c r="D3087" s="6" t="n">
        <v>0</v>
      </c>
      <c r="E3087" s="10">
        <f>IF(D3087=1, IF(OR(C3087&lt;10, C3087&gt;=15),1,0), IF(OR(C3087&lt;7, C3087&gt;=18),1,0))</f>
        <v/>
      </c>
      <c r="F3087" s="11" t="n">
        <v>0</v>
      </c>
      <c r="G3087" s="12">
        <f>0.82*8</f>
        <v/>
      </c>
      <c r="H3087" s="12">
        <f>F3087-G3087</f>
        <v/>
      </c>
      <c r="I3087" s="10">
        <f>IF(E3087=0,"Fora",IF(E3086=0,"Carg xar",IF(H3087&lt;0,IF(M3087&lt;0.9,"Carg FV","Stby"),IF(M3087&gt;P3087,"V2H",IF(M3087&lt;0.9,"Carg xar","Stby")))))</f>
        <v/>
      </c>
      <c r="J3087" s="12">
        <f>IF(OR(I3087="Carg FV",I3087="Carg xar"),MIN(IF(I3087="Carg FV",ABS(H3087),7.4),7.4,MAX(0,(0.9-M3087)*40)*0.95),0)</f>
        <v/>
      </c>
      <c r="K3087" s="12">
        <f>IF(I3087="V2H",MIN(MAX(0,H3087),7.4,MAX(0,(M3087-P3087)*40)*0.95),0)</f>
        <v/>
      </c>
      <c r="L3087" s="12">
        <f>IF(E3087=0,0,MAX(0,H3087-K3087))</f>
        <v/>
      </c>
      <c r="M3087" s="13">
        <f>M3086+J3086/40-IF(I3086="V2H",K3086/(0.95*40),0)-IF(E3087=0,IF(E3086=1,IF(D3087=1,30,40)*0.18/(2*40),0),0)-IF(E3087=1,IF(E3086=0,IF(D3087=1,30,40)*0.18/(2*40),0),0)</f>
        <v/>
      </c>
      <c r="N3087" s="14" t="n">
        <v>0.2</v>
      </c>
      <c r="O3087" s="15">
        <f>K3087*N3087</f>
        <v/>
      </c>
      <c r="P3087">
        <f>IF(E3087=0,0.3,IF(D3087=1,IF(C3087&gt;=Params!$B$13-3,IF(C3087&lt;Params!$B$13,Params!$B$20,0.3),0.3),IF(C3087&gt;=Params!$B$15-3,IF(C3087&lt;Params!$B$15,Params!$B$21,0.3),0.3)))</f>
        <v/>
      </c>
    </row>
    <row r="3088" ht="15" customHeight="1" s="1">
      <c r="A3088" s="9" t="n">
        <v>3085</v>
      </c>
      <c r="B3088" s="6" t="inlineStr">
        <is>
          <t>09/05</t>
        </is>
      </c>
      <c r="C3088" s="6" t="n">
        <v>12</v>
      </c>
      <c r="D3088" s="6" t="n">
        <v>0</v>
      </c>
      <c r="E3088" s="10">
        <f>IF(D3088=1, IF(OR(C3088&lt;10, C3088&gt;=15),1,0), IF(OR(C3088&lt;7, C3088&gt;=18),1,0))</f>
        <v/>
      </c>
      <c r="F3088" s="11" t="n">
        <v>0</v>
      </c>
      <c r="G3088" s="12">
        <f>0.88*8</f>
        <v/>
      </c>
      <c r="H3088" s="12">
        <f>F3088-G3088</f>
        <v/>
      </c>
      <c r="I3088" s="10">
        <f>IF(E3088=0,"Fora",IF(E3087=0,"Carg xar",IF(H3088&lt;0,IF(M3088&lt;0.9,"Carg FV","Stby"),IF(M3088&gt;P3088,"V2H",IF(M3088&lt;0.9,"Carg xar","Stby")))))</f>
        <v/>
      </c>
      <c r="J3088" s="12">
        <f>IF(OR(I3088="Carg FV",I3088="Carg xar"),MIN(IF(I3088="Carg FV",ABS(H3088),7.4),7.4,MAX(0,(0.9-M3088)*40)*0.95),0)</f>
        <v/>
      </c>
      <c r="K3088" s="12">
        <f>IF(I3088="V2H",MIN(MAX(0,H3088),7.4,MAX(0,(M3088-P3088)*40)*0.95),0)</f>
        <v/>
      </c>
      <c r="L3088" s="12">
        <f>IF(E3088=0,0,MAX(0,H3088-K3088))</f>
        <v/>
      </c>
      <c r="M3088" s="13">
        <f>M3087+J3087/40-IF(I3087="V2H",K3087/(0.95*40),0)-IF(E3088=0,IF(E3087=1,IF(D3088=1,30,40)*0.18/(2*40),0),0)-IF(E3088=1,IF(E3087=0,IF(D3088=1,30,40)*0.18/(2*40),0),0)</f>
        <v/>
      </c>
      <c r="N3088" s="14" t="n">
        <v>0.2</v>
      </c>
      <c r="O3088" s="15">
        <f>K3088*N3088</f>
        <v/>
      </c>
      <c r="P3088">
        <f>IF(E3088=0,0.3,IF(D3088=1,IF(C3088&gt;=Params!$B$13-3,IF(C3088&lt;Params!$B$13,Params!$B$20,0.3),0.3),IF(C3088&gt;=Params!$B$15-3,IF(C3088&lt;Params!$B$15,Params!$B$21,0.3),0.3)))</f>
        <v/>
      </c>
    </row>
    <row r="3089" ht="15" customHeight="1" s="1">
      <c r="A3089" s="9" t="n">
        <v>3086</v>
      </c>
      <c r="B3089" s="6" t="inlineStr">
        <is>
          <t>09/05</t>
        </is>
      </c>
      <c r="C3089" s="6" t="n">
        <v>13</v>
      </c>
      <c r="D3089" s="6" t="n">
        <v>0</v>
      </c>
      <c r="E3089" s="10">
        <f>IF(D3089=1, IF(OR(C3089&lt;10, C3089&gt;=15),1,0), IF(OR(C3089&lt;7, C3089&gt;=18),1,0))</f>
        <v/>
      </c>
      <c r="F3089" s="11" t="n">
        <v>0</v>
      </c>
      <c r="G3089" s="12">
        <f>0.86*8</f>
        <v/>
      </c>
      <c r="H3089" s="12">
        <f>F3089-G3089</f>
        <v/>
      </c>
      <c r="I3089" s="10">
        <f>IF(E3089=0,"Fora",IF(E3088=0,"Carg xar",IF(H3089&lt;0,IF(M3089&lt;0.9,"Carg FV","Stby"),IF(M3089&gt;P3089,"V2H",IF(M3089&lt;0.9,"Carg xar","Stby")))))</f>
        <v/>
      </c>
      <c r="J3089" s="12">
        <f>IF(OR(I3089="Carg FV",I3089="Carg xar"),MIN(IF(I3089="Carg FV",ABS(H3089),7.4),7.4,MAX(0,(0.9-M3089)*40)*0.95),0)</f>
        <v/>
      </c>
      <c r="K3089" s="12">
        <f>IF(I3089="V2H",MIN(MAX(0,H3089),7.4,MAX(0,(M3089-P3089)*40)*0.95),0)</f>
        <v/>
      </c>
      <c r="L3089" s="12">
        <f>IF(E3089=0,0,MAX(0,H3089-K3089))</f>
        <v/>
      </c>
      <c r="M3089" s="13">
        <f>M3088+J3088/40-IF(I3088="V2H",K3088/(0.95*40),0)-IF(E3089=0,IF(E3088=1,IF(D3089=1,30,40)*0.18/(2*40),0),0)-IF(E3089=1,IF(E3088=0,IF(D3089=1,30,40)*0.18/(2*40),0),0)</f>
        <v/>
      </c>
      <c r="N3089" s="14" t="n">
        <v>0.2</v>
      </c>
      <c r="O3089" s="15">
        <f>K3089*N3089</f>
        <v/>
      </c>
      <c r="P3089">
        <f>IF(E3089=0,0.3,IF(D3089=1,IF(C3089&gt;=Params!$B$13-3,IF(C3089&lt;Params!$B$13,Params!$B$20,0.3),0.3),IF(C3089&gt;=Params!$B$15-3,IF(C3089&lt;Params!$B$15,Params!$B$21,0.3),0.3)))</f>
        <v/>
      </c>
    </row>
    <row r="3090" ht="15" customHeight="1" s="1">
      <c r="A3090" s="9" t="n">
        <v>3087</v>
      </c>
      <c r="B3090" s="6" t="inlineStr">
        <is>
          <t>09/05</t>
        </is>
      </c>
      <c r="C3090" s="6" t="n">
        <v>14</v>
      </c>
      <c r="D3090" s="6" t="n">
        <v>0</v>
      </c>
      <c r="E3090" s="10">
        <f>IF(D3090=1, IF(OR(C3090&lt;10, C3090&gt;=15),1,0), IF(OR(C3090&lt;7, C3090&gt;=18),1,0))</f>
        <v/>
      </c>
      <c r="F3090" s="11" t="n">
        <v>1.624</v>
      </c>
      <c r="G3090" s="12">
        <f>0.75*8</f>
        <v/>
      </c>
      <c r="H3090" s="12">
        <f>F3090-G3090</f>
        <v/>
      </c>
      <c r="I3090" s="10">
        <f>IF(E3090=0,"Fora",IF(E3089=0,"Carg xar",IF(H3090&lt;0,IF(M3090&lt;0.9,"Carg FV","Stby"),IF(M3090&gt;P3090,"V2H",IF(M3090&lt;0.9,"Carg xar","Stby")))))</f>
        <v/>
      </c>
      <c r="J3090" s="12">
        <f>IF(OR(I3090="Carg FV",I3090="Carg xar"),MIN(IF(I3090="Carg FV",ABS(H3090),7.4),7.4,MAX(0,(0.9-M3090)*40)*0.95),0)</f>
        <v/>
      </c>
      <c r="K3090" s="12">
        <f>IF(I3090="V2H",MIN(MAX(0,H3090),7.4,MAX(0,(M3090-P3090)*40)*0.95),0)</f>
        <v/>
      </c>
      <c r="L3090" s="12">
        <f>IF(E3090=0,0,MAX(0,H3090-K3090))</f>
        <v/>
      </c>
      <c r="M3090" s="13">
        <f>M3089+J3089/40-IF(I3089="V2H",K3089/(0.95*40),0)-IF(E3090=0,IF(E3089=1,IF(D3090=1,30,40)*0.18/(2*40),0),0)-IF(E3090=1,IF(E3089=0,IF(D3090=1,30,40)*0.18/(2*40),0),0)</f>
        <v/>
      </c>
      <c r="N3090" s="14" t="n">
        <v>0.15</v>
      </c>
      <c r="O3090" s="15">
        <f>K3090*N3090</f>
        <v/>
      </c>
      <c r="P3090">
        <f>IF(E3090=0,0.3,IF(D3090=1,IF(C3090&gt;=Params!$B$13-3,IF(C3090&lt;Params!$B$13,Params!$B$20,0.3),0.3),IF(C3090&gt;=Params!$B$15-3,IF(C3090&lt;Params!$B$15,Params!$B$21,0.3),0.3)))</f>
        <v/>
      </c>
    </row>
    <row r="3091" ht="15" customHeight="1" s="1">
      <c r="A3091" s="9" t="n">
        <v>3088</v>
      </c>
      <c r="B3091" s="6" t="inlineStr">
        <is>
          <t>09/05</t>
        </is>
      </c>
      <c r="C3091" s="6" t="n">
        <v>15</v>
      </c>
      <c r="D3091" s="6" t="n">
        <v>0</v>
      </c>
      <c r="E3091" s="10">
        <f>IF(D3091=1, IF(OR(C3091&lt;10, C3091&gt;=15),1,0), IF(OR(C3091&lt;7, C3091&gt;=18),1,0))</f>
        <v/>
      </c>
      <c r="F3091" s="11" t="n">
        <v>3.011</v>
      </c>
      <c r="G3091" s="12">
        <f>0.6*8</f>
        <v/>
      </c>
      <c r="H3091" s="12">
        <f>F3091-G3091</f>
        <v/>
      </c>
      <c r="I3091" s="10">
        <f>IF(E3091=0,"Fora",IF(E3090=0,"Carg xar",IF(H3091&lt;0,IF(M3091&lt;0.9,"Carg FV","Stby"),IF(M3091&gt;P3091,"V2H",IF(M3091&lt;0.9,"Carg xar","Stby")))))</f>
        <v/>
      </c>
      <c r="J3091" s="12">
        <f>IF(OR(I3091="Carg FV",I3091="Carg xar"),MIN(IF(I3091="Carg FV",ABS(H3091),7.4),7.4,MAX(0,(0.9-M3091)*40)*0.95),0)</f>
        <v/>
      </c>
      <c r="K3091" s="12">
        <f>IF(I3091="V2H",MIN(MAX(0,H3091),7.4,MAX(0,(M3091-P3091)*40)*0.95),0)</f>
        <v/>
      </c>
      <c r="L3091" s="12">
        <f>IF(E3091=0,0,MAX(0,H3091-K3091))</f>
        <v/>
      </c>
      <c r="M3091" s="13">
        <f>M3090+J3090/40-IF(I3090="V2H",K3090/(0.95*40),0)-IF(E3091=0,IF(E3090=1,IF(D3091=1,30,40)*0.18/(2*40),0),0)-IF(E3091=1,IF(E3090=0,IF(D3091=1,30,40)*0.18/(2*40),0),0)</f>
        <v/>
      </c>
      <c r="N3091" s="14" t="n">
        <v>0.15</v>
      </c>
      <c r="O3091" s="15">
        <f>K3091*N3091</f>
        <v/>
      </c>
      <c r="P3091">
        <f>IF(E3091=0,0.3,IF(D3091=1,IF(C3091&gt;=Params!$B$13-3,IF(C3091&lt;Params!$B$13,Params!$B$20,0.3),0.3),IF(C3091&gt;=Params!$B$15-3,IF(C3091&lt;Params!$B$15,Params!$B$21,0.3),0.3)))</f>
        <v/>
      </c>
    </row>
    <row r="3092" ht="15" customHeight="1" s="1">
      <c r="A3092" s="9" t="n">
        <v>3089</v>
      </c>
      <c r="B3092" s="6" t="inlineStr">
        <is>
          <t>09/05</t>
        </is>
      </c>
      <c r="C3092" s="6" t="n">
        <v>16</v>
      </c>
      <c r="D3092" s="6" t="n">
        <v>0</v>
      </c>
      <c r="E3092" s="10">
        <f>IF(D3092=1, IF(OR(C3092&lt;10, C3092&gt;=15),1,0), IF(OR(C3092&lt;7, C3092&gt;=18),1,0))</f>
        <v/>
      </c>
      <c r="F3092" s="11" t="n">
        <v>0.326</v>
      </c>
      <c r="G3092" s="12">
        <f>0.42*8</f>
        <v/>
      </c>
      <c r="H3092" s="12">
        <f>F3092-G3092</f>
        <v/>
      </c>
      <c r="I3092" s="10">
        <f>IF(E3092=0,"Fora",IF(E3091=0,"Carg xar",IF(H3092&lt;0,IF(M3092&lt;0.9,"Carg FV","Stby"),IF(M3092&gt;P3092,"V2H",IF(M3092&lt;0.9,"Carg xar","Stby")))))</f>
        <v/>
      </c>
      <c r="J3092" s="12">
        <f>IF(OR(I3092="Carg FV",I3092="Carg xar"),MIN(IF(I3092="Carg FV",ABS(H3092),7.4),7.4,MAX(0,(0.9-M3092)*40)*0.95),0)</f>
        <v/>
      </c>
      <c r="K3092" s="12">
        <f>IF(I3092="V2H",MIN(MAX(0,H3092),7.4,MAX(0,(M3092-P3092)*40)*0.95),0)</f>
        <v/>
      </c>
      <c r="L3092" s="12">
        <f>IF(E3092=0,0,MAX(0,H3092-K3092))</f>
        <v/>
      </c>
      <c r="M3092" s="13">
        <f>M3091+J3091/40-IF(I3091="V2H",K3091/(0.95*40),0)-IF(E3092=0,IF(E3091=1,IF(D3092=1,30,40)*0.18/(2*40),0),0)-IF(E3092=1,IF(E3091=0,IF(D3092=1,30,40)*0.18/(2*40),0),0)</f>
        <v/>
      </c>
      <c r="N3092" s="14" t="n">
        <v>0.15</v>
      </c>
      <c r="O3092" s="15">
        <f>K3092*N3092</f>
        <v/>
      </c>
      <c r="P3092">
        <f>IF(E3092=0,0.3,IF(D3092=1,IF(C3092&gt;=Params!$B$13-3,IF(C3092&lt;Params!$B$13,Params!$B$20,0.3),0.3),IF(C3092&gt;=Params!$B$15-3,IF(C3092&lt;Params!$B$15,Params!$B$21,0.3),0.3)))</f>
        <v/>
      </c>
    </row>
    <row r="3093" ht="15" customHeight="1" s="1">
      <c r="A3093" s="9" t="n">
        <v>3090</v>
      </c>
      <c r="B3093" s="6" t="inlineStr">
        <is>
          <t>09/05</t>
        </is>
      </c>
      <c r="C3093" s="6" t="n">
        <v>17</v>
      </c>
      <c r="D3093" s="6" t="n">
        <v>0</v>
      </c>
      <c r="E3093" s="10">
        <f>IF(D3093=1, IF(OR(C3093&lt;10, C3093&gt;=15),1,0), IF(OR(C3093&lt;7, C3093&gt;=18),1,0))</f>
        <v/>
      </c>
      <c r="F3093" s="11" t="n">
        <v>0</v>
      </c>
      <c r="G3093" s="12">
        <f>0.22*8</f>
        <v/>
      </c>
      <c r="H3093" s="12">
        <f>F3093-G3093</f>
        <v/>
      </c>
      <c r="I3093" s="10">
        <f>IF(E3093=0,"Fora",IF(E3092=0,"Carg xar",IF(H3093&lt;0,IF(M3093&lt;0.9,"Carg FV","Stby"),IF(M3093&gt;P3093,"V2H",IF(M3093&lt;0.9,"Carg xar","Stby")))))</f>
        <v/>
      </c>
      <c r="J3093" s="12">
        <f>IF(OR(I3093="Carg FV",I3093="Carg xar"),MIN(IF(I3093="Carg FV",ABS(H3093),7.4),7.4,MAX(0,(0.9-M3093)*40)*0.95),0)</f>
        <v/>
      </c>
      <c r="K3093" s="12">
        <f>IF(I3093="V2H",MIN(MAX(0,H3093),7.4,MAX(0,(M3093-P3093)*40)*0.95),0)</f>
        <v/>
      </c>
      <c r="L3093" s="12">
        <f>IF(E3093=0,0,MAX(0,H3093-K3093))</f>
        <v/>
      </c>
      <c r="M3093" s="13">
        <f>M3092+J3092/40-IF(I3092="V2H",K3092/(0.95*40),0)-IF(E3093=0,IF(E3092=1,IF(D3093=1,30,40)*0.18/(2*40),0),0)-IF(E3093=1,IF(E3092=0,IF(D3093=1,30,40)*0.18/(2*40),0),0)</f>
        <v/>
      </c>
      <c r="N3093" s="14" t="n">
        <v>0.15</v>
      </c>
      <c r="O3093" s="15">
        <f>K3093*N3093</f>
        <v/>
      </c>
      <c r="P3093">
        <f>IF(E3093=0,0.3,IF(D3093=1,IF(C3093&gt;=Params!$B$13-3,IF(C3093&lt;Params!$B$13,Params!$B$20,0.3),0.3),IF(C3093&gt;=Params!$B$15-3,IF(C3093&lt;Params!$B$15,Params!$B$21,0.3),0.3)))</f>
        <v/>
      </c>
    </row>
    <row r="3094" ht="15" customHeight="1" s="1">
      <c r="A3094" s="9" t="n">
        <v>3091</v>
      </c>
      <c r="B3094" s="6" t="inlineStr">
        <is>
          <t>09/05</t>
        </is>
      </c>
      <c r="C3094" s="6" t="n">
        <v>18</v>
      </c>
      <c r="D3094" s="6" t="n">
        <v>0</v>
      </c>
      <c r="E3094" s="10">
        <f>IF(D3094=1, IF(OR(C3094&lt;10, C3094&gt;=15),1,0), IF(OR(C3094&lt;7, C3094&gt;=18),1,0))</f>
        <v/>
      </c>
      <c r="F3094" s="11" t="n">
        <v>0.636</v>
      </c>
      <c r="G3094" s="12">
        <f>0.08*8</f>
        <v/>
      </c>
      <c r="H3094" s="12">
        <f>F3094-G3094</f>
        <v/>
      </c>
      <c r="I3094" s="10">
        <f>IF(E3094=0,"Fora",IF(E3093=0,"Carg xar",IF(H3094&lt;0,IF(M3094&lt;0.9,"Carg FV","Stby"),IF(M3094&gt;P3094,"V2H",IF(M3094&lt;0.9,"Carg xar","Stby")))))</f>
        <v/>
      </c>
      <c r="J3094" s="12">
        <f>IF(OR(I3094="Carg FV",I3094="Carg xar"),MIN(IF(I3094="Carg FV",ABS(H3094),7.4),7.4,MAX(0,(0.9-M3094)*40)*0.95),0)</f>
        <v/>
      </c>
      <c r="K3094" s="12">
        <f>IF(I3094="V2H",MIN(MAX(0,H3094),7.4,MAX(0,(M3094-P3094)*40)*0.95),0)</f>
        <v/>
      </c>
      <c r="L3094" s="12">
        <f>IF(E3094=0,0,MAX(0,H3094-K3094))</f>
        <v/>
      </c>
      <c r="M3094" s="13">
        <f>M3093+J3093/40-IF(I3093="V2H",K3093/(0.95*40),0)-IF(E3094=0,IF(E3093=1,IF(D3094=1,30,40)*0.18/(2*40),0),0)-IF(E3094=1,IF(E3093=0,IF(D3094=1,30,40)*0.18/(2*40),0),0)</f>
        <v/>
      </c>
      <c r="N3094" s="14" t="n">
        <v>0.2</v>
      </c>
      <c r="O3094" s="15">
        <f>K3094*N3094</f>
        <v/>
      </c>
      <c r="P3094">
        <f>IF(E3094=0,0.3,IF(D3094=1,IF(C3094&gt;=Params!$B$13-3,IF(C3094&lt;Params!$B$13,Params!$B$20,0.3),0.3),IF(C3094&gt;=Params!$B$15-3,IF(C3094&lt;Params!$B$15,Params!$B$21,0.3),0.3)))</f>
        <v/>
      </c>
    </row>
    <row r="3095" ht="15" customHeight="1" s="1">
      <c r="A3095" s="9" t="n">
        <v>3092</v>
      </c>
      <c r="B3095" s="6" t="inlineStr">
        <is>
          <t>09/05</t>
        </is>
      </c>
      <c r="C3095" s="6" t="n">
        <v>19</v>
      </c>
      <c r="D3095" s="6" t="n">
        <v>0</v>
      </c>
      <c r="E3095" s="10">
        <f>IF(D3095=1, IF(OR(C3095&lt;10, C3095&gt;=15),1,0), IF(OR(C3095&lt;7, C3095&gt;=18),1,0))</f>
        <v/>
      </c>
      <c r="F3095" s="11" t="n">
        <v>0.541</v>
      </c>
      <c r="G3095" s="12">
        <f>0*8</f>
        <v/>
      </c>
      <c r="H3095" s="12">
        <f>F3095-G3095</f>
        <v/>
      </c>
      <c r="I3095" s="10">
        <f>IF(E3095=0,"Fora",IF(E3094=0,"Carg xar",IF(H3095&lt;0,IF(M3095&lt;0.9,"Carg FV","Stby"),IF(M3095&gt;P3095,"V2H",IF(M3095&lt;0.9,"Carg xar","Stby")))))</f>
        <v/>
      </c>
      <c r="J3095" s="12">
        <f>IF(OR(I3095="Carg FV",I3095="Carg xar"),MIN(IF(I3095="Carg FV",ABS(H3095),7.4),7.4,MAX(0,(0.9-M3095)*40)*0.95),0)</f>
        <v/>
      </c>
      <c r="K3095" s="12">
        <f>IF(I3095="V2H",MIN(MAX(0,H3095),7.4,MAX(0,(M3095-P3095)*40)*0.95),0)</f>
        <v/>
      </c>
      <c r="L3095" s="12">
        <f>IF(E3095=0,0,MAX(0,H3095-K3095))</f>
        <v/>
      </c>
      <c r="M3095" s="13">
        <f>M3094+J3094/40-IF(I3094="V2H",K3094/(0.95*40),0)-IF(E3095=0,IF(E3094=1,IF(D3095=1,30,40)*0.18/(2*40),0),0)-IF(E3095=1,IF(E3094=0,IF(D3095=1,30,40)*0.18/(2*40),0),0)</f>
        <v/>
      </c>
      <c r="N3095" s="14" t="n">
        <v>0.2</v>
      </c>
      <c r="O3095" s="15">
        <f>K3095*N3095</f>
        <v/>
      </c>
      <c r="P3095">
        <f>IF(E3095=0,0.3,IF(D3095=1,IF(C3095&gt;=Params!$B$13-3,IF(C3095&lt;Params!$B$13,Params!$B$20,0.3),0.3),IF(C3095&gt;=Params!$B$15-3,IF(C3095&lt;Params!$B$15,Params!$B$21,0.3),0.3)))</f>
        <v/>
      </c>
    </row>
    <row r="3096" ht="15" customHeight="1" s="1">
      <c r="A3096" s="9" t="n">
        <v>3093</v>
      </c>
      <c r="B3096" s="6" t="inlineStr">
        <is>
          <t>09/05</t>
        </is>
      </c>
      <c r="C3096" s="6" t="n">
        <v>20</v>
      </c>
      <c r="D3096" s="6" t="n">
        <v>0</v>
      </c>
      <c r="E3096" s="10">
        <f>IF(D3096=1, IF(OR(C3096&lt;10, C3096&gt;=15),1,0), IF(OR(C3096&lt;7, C3096&gt;=18),1,0))</f>
        <v/>
      </c>
      <c r="F3096" s="11" t="n">
        <v>0.5639999999999999</v>
      </c>
      <c r="G3096" s="12">
        <f>0*8</f>
        <v/>
      </c>
      <c r="H3096" s="12">
        <f>F3096-G3096</f>
        <v/>
      </c>
      <c r="I3096" s="10">
        <f>IF(E3096=0,"Fora",IF(E3095=0,"Carg xar",IF(H3096&lt;0,IF(M3096&lt;0.9,"Carg FV","Stby"),IF(M3096&gt;P3096,"V2H",IF(M3096&lt;0.9,"Carg xar","Stby")))))</f>
        <v/>
      </c>
      <c r="J3096" s="12">
        <f>IF(OR(I3096="Carg FV",I3096="Carg xar"),MIN(IF(I3096="Carg FV",ABS(H3096),7.4),7.4,MAX(0,(0.9-M3096)*40)*0.95),0)</f>
        <v/>
      </c>
      <c r="K3096" s="12">
        <f>IF(I3096="V2H",MIN(MAX(0,H3096),7.4,MAX(0,(M3096-P3096)*40)*0.95),0)</f>
        <v/>
      </c>
      <c r="L3096" s="12">
        <f>IF(E3096=0,0,MAX(0,H3096-K3096))</f>
        <v/>
      </c>
      <c r="M3096" s="13">
        <f>M3095+J3095/40-IF(I3095="V2H",K3095/(0.95*40),0)-IF(E3096=0,IF(E3095=1,IF(D3096=1,30,40)*0.18/(2*40),0),0)-IF(E3096=1,IF(E3095=0,IF(D3096=1,30,40)*0.18/(2*40),0),0)</f>
        <v/>
      </c>
      <c r="N3096" s="14" t="n">
        <v>0.2</v>
      </c>
      <c r="O3096" s="15">
        <f>K3096*N3096</f>
        <v/>
      </c>
      <c r="P3096">
        <f>IF(E3096=0,0.3,IF(D3096=1,IF(C3096&gt;=Params!$B$13-3,IF(C3096&lt;Params!$B$13,Params!$B$20,0.3),0.3),IF(C3096&gt;=Params!$B$15-3,IF(C3096&lt;Params!$B$15,Params!$B$21,0.3),0.3)))</f>
        <v/>
      </c>
    </row>
    <row r="3097" ht="15" customHeight="1" s="1">
      <c r="A3097" s="9" t="n">
        <v>3094</v>
      </c>
      <c r="B3097" s="6" t="inlineStr">
        <is>
          <t>09/05</t>
        </is>
      </c>
      <c r="C3097" s="6" t="n">
        <v>21</v>
      </c>
      <c r="D3097" s="6" t="n">
        <v>0</v>
      </c>
      <c r="E3097" s="10">
        <f>IF(D3097=1, IF(OR(C3097&lt;10, C3097&gt;=15),1,0), IF(OR(C3097&lt;7, C3097&gt;=18),1,0))</f>
        <v/>
      </c>
      <c r="F3097" s="11" t="n">
        <v>0.921</v>
      </c>
      <c r="G3097" s="12">
        <f>0*8</f>
        <v/>
      </c>
      <c r="H3097" s="12">
        <f>F3097-G3097</f>
        <v/>
      </c>
      <c r="I3097" s="10">
        <f>IF(E3097=0,"Fora",IF(E3096=0,"Carg xar",IF(H3097&lt;0,IF(M3097&lt;0.9,"Carg FV","Stby"),IF(M3097&gt;P3097,"V2H",IF(M3097&lt;0.9,"Carg xar","Stby")))))</f>
        <v/>
      </c>
      <c r="J3097" s="12">
        <f>IF(OR(I3097="Carg FV",I3097="Carg xar"),MIN(IF(I3097="Carg FV",ABS(H3097),7.4),7.4,MAX(0,(0.9-M3097)*40)*0.95),0)</f>
        <v/>
      </c>
      <c r="K3097" s="12">
        <f>IF(I3097="V2H",MIN(MAX(0,H3097),7.4,MAX(0,(M3097-P3097)*40)*0.95),0)</f>
        <v/>
      </c>
      <c r="L3097" s="12">
        <f>IF(E3097=0,0,MAX(0,H3097-K3097))</f>
        <v/>
      </c>
      <c r="M3097" s="13">
        <f>M3096+J3096/40-IF(I3096="V2H",K3096/(0.95*40),0)-IF(E3097=0,IF(E3096=1,IF(D3097=1,30,40)*0.18/(2*40),0),0)-IF(E3097=1,IF(E3096=0,IF(D3097=1,30,40)*0.18/(2*40),0),0)</f>
        <v/>
      </c>
      <c r="N3097" s="14" t="n">
        <v>0.2</v>
      </c>
      <c r="O3097" s="15">
        <f>K3097*N3097</f>
        <v/>
      </c>
      <c r="P3097">
        <f>IF(E3097=0,0.3,IF(D3097=1,IF(C3097&gt;=Params!$B$13-3,IF(C3097&lt;Params!$B$13,Params!$B$20,0.3),0.3),IF(C3097&gt;=Params!$B$15-3,IF(C3097&lt;Params!$B$15,Params!$B$21,0.3),0.3)))</f>
        <v/>
      </c>
    </row>
    <row r="3098" ht="15" customHeight="1" s="1">
      <c r="A3098" s="9" t="n">
        <v>3095</v>
      </c>
      <c r="B3098" s="6" t="inlineStr">
        <is>
          <t>09/05</t>
        </is>
      </c>
      <c r="C3098" s="6" t="n">
        <v>22</v>
      </c>
      <c r="D3098" s="6" t="n">
        <v>0</v>
      </c>
      <c r="E3098" s="10">
        <f>IF(D3098=1, IF(OR(C3098&lt;10, C3098&gt;=15),1,0), IF(OR(C3098&lt;7, C3098&gt;=18),1,0))</f>
        <v/>
      </c>
      <c r="F3098" s="11" t="n">
        <v>1.167</v>
      </c>
      <c r="G3098" s="12">
        <f>0*8</f>
        <v/>
      </c>
      <c r="H3098" s="12">
        <f>F3098-G3098</f>
        <v/>
      </c>
      <c r="I3098" s="10">
        <f>IF(E3098=0,"Fora",IF(E3097=0,"Carg xar",IF(H3098&lt;0,IF(M3098&lt;0.9,"Carg FV","Stby"),IF(M3098&gt;P3098,"V2H",IF(M3098&lt;0.9,"Carg xar","Stby")))))</f>
        <v/>
      </c>
      <c r="J3098" s="12">
        <f>IF(OR(I3098="Carg FV",I3098="Carg xar"),MIN(IF(I3098="Carg FV",ABS(H3098),7.4),7.4,MAX(0,(0.9-M3098)*40)*0.95),0)</f>
        <v/>
      </c>
      <c r="K3098" s="12">
        <f>IF(I3098="V2H",MIN(MAX(0,H3098),7.4,MAX(0,(M3098-P3098)*40)*0.95),0)</f>
        <v/>
      </c>
      <c r="L3098" s="12">
        <f>IF(E3098=0,0,MAX(0,H3098-K3098))</f>
        <v/>
      </c>
      <c r="M3098" s="13">
        <f>M3097+J3097/40-IF(I3097="V2H",K3097/(0.95*40),0)-IF(E3098=0,IF(E3097=1,IF(D3098=1,30,40)*0.18/(2*40),0),0)-IF(E3098=1,IF(E3097=0,IF(D3098=1,30,40)*0.18/(2*40),0),0)</f>
        <v/>
      </c>
      <c r="N3098" s="14" t="n">
        <v>0.15</v>
      </c>
      <c r="O3098" s="15">
        <f>K3098*N3098</f>
        <v/>
      </c>
      <c r="P3098">
        <f>IF(E3098=0,0.3,IF(D3098=1,IF(C3098&gt;=Params!$B$13-3,IF(C3098&lt;Params!$B$13,Params!$B$20,0.3),0.3),IF(C3098&gt;=Params!$B$15-3,IF(C3098&lt;Params!$B$15,Params!$B$21,0.3),0.3)))</f>
        <v/>
      </c>
    </row>
    <row r="3099" ht="15" customHeight="1" s="1">
      <c r="A3099" s="9" t="n">
        <v>3096</v>
      </c>
      <c r="B3099" s="6" t="inlineStr">
        <is>
          <t>09/05</t>
        </is>
      </c>
      <c r="C3099" s="6" t="n">
        <v>23</v>
      </c>
      <c r="D3099" s="6" t="n">
        <v>0</v>
      </c>
      <c r="E3099" s="10">
        <f>IF(D3099=1, IF(OR(C3099&lt;10, C3099&gt;=15),1,0), IF(OR(C3099&lt;7, C3099&gt;=18),1,0))</f>
        <v/>
      </c>
      <c r="F3099" s="11" t="n">
        <v>0.868</v>
      </c>
      <c r="G3099" s="12">
        <f>0*8</f>
        <v/>
      </c>
      <c r="H3099" s="12">
        <f>F3099-G3099</f>
        <v/>
      </c>
      <c r="I3099" s="10">
        <f>IF(E3099=0,"Fora",IF(E3098=0,"Carg xar",IF(H3099&lt;0,IF(M3099&lt;0.9,"Carg FV","Stby"),IF(M3099&gt;P3099,"V2H",IF(M3099&lt;0.9,"Carg xar","Stby")))))</f>
        <v/>
      </c>
      <c r="J3099" s="12">
        <f>IF(OR(I3099="Carg FV",I3099="Carg xar"),MIN(IF(I3099="Carg FV",ABS(H3099),7.4),7.4,MAX(0,(0.9-M3099)*40)*0.95),0)</f>
        <v/>
      </c>
      <c r="K3099" s="12">
        <f>IF(I3099="V2H",MIN(MAX(0,H3099),7.4,MAX(0,(M3099-P3099)*40)*0.95),0)</f>
        <v/>
      </c>
      <c r="L3099" s="12">
        <f>IF(E3099=0,0,MAX(0,H3099-K3099))</f>
        <v/>
      </c>
      <c r="M3099" s="13">
        <f>M3098+J3098/40-IF(I3098="V2H",K3098/(0.95*40),0)-IF(E3099=0,IF(E3098=1,IF(D3099=1,30,40)*0.18/(2*40),0),0)-IF(E3099=1,IF(E3098=0,IF(D3099=1,30,40)*0.18/(2*40),0),0)</f>
        <v/>
      </c>
      <c r="N3099" s="14" t="n">
        <v>0.15</v>
      </c>
      <c r="O3099" s="15">
        <f>K3099*N3099</f>
        <v/>
      </c>
      <c r="P3099">
        <f>IF(E3099=0,0.3,IF(D3099=1,IF(C3099&gt;=Params!$B$13-3,IF(C3099&lt;Params!$B$13,Params!$B$20,0.3),0.3),IF(C3099&gt;=Params!$B$15-3,IF(C3099&lt;Params!$B$15,Params!$B$21,0.3),0.3)))</f>
        <v/>
      </c>
    </row>
    <row r="3100" ht="15" customHeight="1" s="1">
      <c r="A3100" s="9" t="n">
        <v>3097</v>
      </c>
      <c r="B3100" s="6" t="inlineStr">
        <is>
          <t>10/05</t>
        </is>
      </c>
      <c r="C3100" s="6" t="n">
        <v>0</v>
      </c>
      <c r="D3100" s="6" t="n">
        <v>1</v>
      </c>
      <c r="E3100" s="10">
        <f>IF(D3100=1, IF(OR(C3100&lt;10, C3100&gt;=15),1,0), IF(OR(C3100&lt;7, C3100&gt;=18),1,0))</f>
        <v/>
      </c>
      <c r="F3100" s="11" t="n">
        <v>1.111</v>
      </c>
      <c r="G3100" s="12">
        <f>0*8</f>
        <v/>
      </c>
      <c r="H3100" s="12">
        <f>F3100-G3100</f>
        <v/>
      </c>
      <c r="I3100" s="10">
        <f>IF(E3100=0,"Fora",IF(E3099=0,"Carg xar",IF(H3100&lt;0,IF(M3100&lt;0.9,"Carg FV","Stby"),IF(M3100&gt;P3100,"V2H",IF(M3100&lt;0.9,"Carg xar","Stby")))))</f>
        <v/>
      </c>
      <c r="J3100" s="12">
        <f>IF(OR(I3100="Carg FV",I3100="Carg xar"),MIN(IF(I3100="Carg FV",ABS(H3100),7.4),7.4,MAX(0,(0.9-M3100)*40)*0.95),0)</f>
        <v/>
      </c>
      <c r="K3100" s="12">
        <f>IF(I3100="V2H",MIN(MAX(0,H3100),7.4,MAX(0,(M3100-P3100)*40)*0.95),0)</f>
        <v/>
      </c>
      <c r="L3100" s="12">
        <f>IF(E3100=0,0,MAX(0,H3100-K3100))</f>
        <v/>
      </c>
      <c r="M3100" s="13">
        <f>M3099+J3099/40-IF(I3099="V2H",K3099/(0.95*40),0)-IF(E3100=0,IF(E3099=1,IF(D3100=1,30,40)*0.18/(2*40),0),0)-IF(E3100=1,IF(E3099=0,IF(D3100=1,30,40)*0.18/(2*40),0),0)</f>
        <v/>
      </c>
      <c r="N3100" s="14" t="n">
        <v>0.09</v>
      </c>
      <c r="O3100" s="15">
        <f>K3100*N3100</f>
        <v/>
      </c>
      <c r="P3100">
        <f>IF(E3100=0,0.3,IF(D3100=1,IF(C3100&gt;=Params!$B$13-3,IF(C3100&lt;Params!$B$13,Params!$B$20,0.3),0.3),IF(C3100&gt;=Params!$B$15-3,IF(C3100&lt;Params!$B$15,Params!$B$21,0.3),0.3)))</f>
        <v/>
      </c>
    </row>
    <row r="3101" ht="15" customHeight="1" s="1">
      <c r="A3101" s="9" t="n">
        <v>3098</v>
      </c>
      <c r="B3101" s="6" t="inlineStr">
        <is>
          <t>10/05</t>
        </is>
      </c>
      <c r="C3101" s="6" t="n">
        <v>1</v>
      </c>
      <c r="D3101" s="6" t="n">
        <v>1</v>
      </c>
      <c r="E3101" s="10">
        <f>IF(D3101=1, IF(OR(C3101&lt;10, C3101&gt;=15),1,0), IF(OR(C3101&lt;7, C3101&gt;=18),1,0))</f>
        <v/>
      </c>
      <c r="F3101" s="11" t="n">
        <v>0.91</v>
      </c>
      <c r="G3101" s="12">
        <f>0*8</f>
        <v/>
      </c>
      <c r="H3101" s="12">
        <f>F3101-G3101</f>
        <v/>
      </c>
      <c r="I3101" s="10">
        <f>IF(E3101=0,"Fora",IF(E3100=0,"Carg xar",IF(H3101&lt;0,IF(M3101&lt;0.9,"Carg FV","Stby"),IF(M3101&gt;P3101,"V2H",IF(M3101&lt;0.9,"Carg xar","Stby")))))</f>
        <v/>
      </c>
      <c r="J3101" s="12">
        <f>IF(OR(I3101="Carg FV",I3101="Carg xar"),MIN(IF(I3101="Carg FV",ABS(H3101),7.4),7.4,MAX(0,(0.9-M3101)*40)*0.95),0)</f>
        <v/>
      </c>
      <c r="K3101" s="12">
        <f>IF(I3101="V2H",MIN(MAX(0,H3101),7.4,MAX(0,(M3101-P3101)*40)*0.95),0)</f>
        <v/>
      </c>
      <c r="L3101" s="12">
        <f>IF(E3101=0,0,MAX(0,H3101-K3101))</f>
        <v/>
      </c>
      <c r="M3101" s="13">
        <f>M3100+J3100/40-IF(I3100="V2H",K3100/(0.95*40),0)-IF(E3101=0,IF(E3100=1,IF(D3101=1,30,40)*0.18/(2*40),0),0)-IF(E3101=1,IF(E3100=0,IF(D3101=1,30,40)*0.18/(2*40),0),0)</f>
        <v/>
      </c>
      <c r="N3101" s="14" t="n">
        <v>0.09</v>
      </c>
      <c r="O3101" s="15">
        <f>K3101*N3101</f>
        <v/>
      </c>
      <c r="P3101">
        <f>IF(E3101=0,0.3,IF(D3101=1,IF(C3101&gt;=Params!$B$13-3,IF(C3101&lt;Params!$B$13,Params!$B$20,0.3),0.3),IF(C3101&gt;=Params!$B$15-3,IF(C3101&lt;Params!$B$15,Params!$B$21,0.3),0.3)))</f>
        <v/>
      </c>
    </row>
    <row r="3102" ht="15" customHeight="1" s="1">
      <c r="A3102" s="9" t="n">
        <v>3099</v>
      </c>
      <c r="B3102" s="6" t="inlineStr">
        <is>
          <t>10/05</t>
        </is>
      </c>
      <c r="C3102" s="6" t="n">
        <v>2</v>
      </c>
      <c r="D3102" s="6" t="n">
        <v>1</v>
      </c>
      <c r="E3102" s="10">
        <f>IF(D3102=1, IF(OR(C3102&lt;10, C3102&gt;=15),1,0), IF(OR(C3102&lt;7, C3102&gt;=18),1,0))</f>
        <v/>
      </c>
      <c r="F3102" s="11" t="n">
        <v>1.018</v>
      </c>
      <c r="G3102" s="12">
        <f>0*8</f>
        <v/>
      </c>
      <c r="H3102" s="12">
        <f>F3102-G3102</f>
        <v/>
      </c>
      <c r="I3102" s="10">
        <f>IF(E3102=0,"Fora",IF(E3101=0,"Carg xar",IF(H3102&lt;0,IF(M3102&lt;0.9,"Carg FV","Stby"),IF(M3102&gt;P3102,"V2H",IF(M3102&lt;0.9,"Carg xar","Stby")))))</f>
        <v/>
      </c>
      <c r="J3102" s="12">
        <f>IF(OR(I3102="Carg FV",I3102="Carg xar"),MIN(IF(I3102="Carg FV",ABS(H3102),7.4),7.4,MAX(0,(0.9-M3102)*40)*0.95),0)</f>
        <v/>
      </c>
      <c r="K3102" s="12">
        <f>IF(I3102="V2H",MIN(MAX(0,H3102),7.4,MAX(0,(M3102-P3102)*40)*0.95),0)</f>
        <v/>
      </c>
      <c r="L3102" s="12">
        <f>IF(E3102=0,0,MAX(0,H3102-K3102))</f>
        <v/>
      </c>
      <c r="M3102" s="13">
        <f>M3101+J3101/40-IF(I3101="V2H",K3101/(0.95*40),0)-IF(E3102=0,IF(E3101=1,IF(D3102=1,30,40)*0.18/(2*40),0),0)-IF(E3102=1,IF(E3101=0,IF(D3102=1,30,40)*0.18/(2*40),0),0)</f>
        <v/>
      </c>
      <c r="N3102" s="14" t="n">
        <v>0.09</v>
      </c>
      <c r="O3102" s="15">
        <f>K3102*N3102</f>
        <v/>
      </c>
      <c r="P3102">
        <f>IF(E3102=0,0.3,IF(D3102=1,IF(C3102&gt;=Params!$B$13-3,IF(C3102&lt;Params!$B$13,Params!$B$20,0.3),0.3),IF(C3102&gt;=Params!$B$15-3,IF(C3102&lt;Params!$B$15,Params!$B$21,0.3),0.3)))</f>
        <v/>
      </c>
    </row>
    <row r="3103" ht="15" customHeight="1" s="1">
      <c r="A3103" s="9" t="n">
        <v>3100</v>
      </c>
      <c r="B3103" s="6" t="inlineStr">
        <is>
          <t>10/05</t>
        </is>
      </c>
      <c r="C3103" s="6" t="n">
        <v>3</v>
      </c>
      <c r="D3103" s="6" t="n">
        <v>1</v>
      </c>
      <c r="E3103" s="10">
        <f>IF(D3103=1, IF(OR(C3103&lt;10, C3103&gt;=15),1,0), IF(OR(C3103&lt;7, C3103&gt;=18),1,0))</f>
        <v/>
      </c>
      <c r="F3103" s="11" t="n">
        <v>0.696</v>
      </c>
      <c r="G3103" s="12">
        <f>0*8</f>
        <v/>
      </c>
      <c r="H3103" s="12">
        <f>F3103-G3103</f>
        <v/>
      </c>
      <c r="I3103" s="10">
        <f>IF(E3103=0,"Fora",IF(E3102=0,"Carg xar",IF(H3103&lt;0,IF(M3103&lt;0.9,"Carg FV","Stby"),IF(M3103&gt;P3103,"V2H",IF(M3103&lt;0.9,"Carg xar","Stby")))))</f>
        <v/>
      </c>
      <c r="J3103" s="12">
        <f>IF(OR(I3103="Carg FV",I3103="Carg xar"),MIN(IF(I3103="Carg FV",ABS(H3103),7.4),7.4,MAX(0,(0.9-M3103)*40)*0.95),0)</f>
        <v/>
      </c>
      <c r="K3103" s="12">
        <f>IF(I3103="V2H",MIN(MAX(0,H3103),7.4,MAX(0,(M3103-P3103)*40)*0.95),0)</f>
        <v/>
      </c>
      <c r="L3103" s="12">
        <f>IF(E3103=0,0,MAX(0,H3103-K3103))</f>
        <v/>
      </c>
      <c r="M3103" s="13">
        <f>M3102+J3102/40-IF(I3102="V2H",K3102/(0.95*40),0)-IF(E3103=0,IF(E3102=1,IF(D3103=1,30,40)*0.18/(2*40),0),0)-IF(E3103=1,IF(E3102=0,IF(D3103=1,30,40)*0.18/(2*40),0),0)</f>
        <v/>
      </c>
      <c r="N3103" s="14" t="n">
        <v>0.09</v>
      </c>
      <c r="O3103" s="15">
        <f>K3103*N3103</f>
        <v/>
      </c>
      <c r="P3103">
        <f>IF(E3103=0,0.3,IF(D3103=1,IF(C3103&gt;=Params!$B$13-3,IF(C3103&lt;Params!$B$13,Params!$B$20,0.3),0.3),IF(C3103&gt;=Params!$B$15-3,IF(C3103&lt;Params!$B$15,Params!$B$21,0.3),0.3)))</f>
        <v/>
      </c>
    </row>
    <row r="3104" ht="15" customHeight="1" s="1">
      <c r="A3104" s="9" t="n">
        <v>3101</v>
      </c>
      <c r="B3104" s="6" t="inlineStr">
        <is>
          <t>10/05</t>
        </is>
      </c>
      <c r="C3104" s="6" t="n">
        <v>4</v>
      </c>
      <c r="D3104" s="6" t="n">
        <v>1</v>
      </c>
      <c r="E3104" s="10">
        <f>IF(D3104=1, IF(OR(C3104&lt;10, C3104&gt;=15),1,0), IF(OR(C3104&lt;7, C3104&gt;=18),1,0))</f>
        <v/>
      </c>
      <c r="F3104" s="11" t="n">
        <v>0.959</v>
      </c>
      <c r="G3104" s="12">
        <f>0*8</f>
        <v/>
      </c>
      <c r="H3104" s="12">
        <f>F3104-G3104</f>
        <v/>
      </c>
      <c r="I3104" s="10">
        <f>IF(E3104=0,"Fora",IF(E3103=0,"Carg xar",IF(H3104&lt;0,IF(M3104&lt;0.9,"Carg FV","Stby"),IF(M3104&gt;P3104,"V2H",IF(M3104&lt;0.9,"Carg xar","Stby")))))</f>
        <v/>
      </c>
      <c r="J3104" s="12">
        <f>IF(OR(I3104="Carg FV",I3104="Carg xar"),MIN(IF(I3104="Carg FV",ABS(H3104),7.4),7.4,MAX(0,(0.9-M3104)*40)*0.95),0)</f>
        <v/>
      </c>
      <c r="K3104" s="12">
        <f>IF(I3104="V2H",MIN(MAX(0,H3104),7.4,MAX(0,(M3104-P3104)*40)*0.95),0)</f>
        <v/>
      </c>
      <c r="L3104" s="12">
        <f>IF(E3104=0,0,MAX(0,H3104-K3104))</f>
        <v/>
      </c>
      <c r="M3104" s="13">
        <f>M3103+J3103/40-IF(I3103="V2H",K3103/(0.95*40),0)-IF(E3104=0,IF(E3103=1,IF(D3104=1,30,40)*0.18/(2*40),0),0)-IF(E3104=1,IF(E3103=0,IF(D3104=1,30,40)*0.18/(2*40),0),0)</f>
        <v/>
      </c>
      <c r="N3104" s="14" t="n">
        <v>0.09</v>
      </c>
      <c r="O3104" s="15">
        <f>K3104*N3104</f>
        <v/>
      </c>
      <c r="P3104">
        <f>IF(E3104=0,0.3,IF(D3104=1,IF(C3104&gt;=Params!$B$13-3,IF(C3104&lt;Params!$B$13,Params!$B$20,0.3),0.3),IF(C3104&gt;=Params!$B$15-3,IF(C3104&lt;Params!$B$15,Params!$B$21,0.3),0.3)))</f>
        <v/>
      </c>
    </row>
    <row r="3105" ht="15" customHeight="1" s="1">
      <c r="A3105" s="9" t="n">
        <v>3102</v>
      </c>
      <c r="B3105" s="6" t="inlineStr">
        <is>
          <t>10/05</t>
        </is>
      </c>
      <c r="C3105" s="6" t="n">
        <v>5</v>
      </c>
      <c r="D3105" s="6" t="n">
        <v>1</v>
      </c>
      <c r="E3105" s="10">
        <f>IF(D3105=1, IF(OR(C3105&lt;10, C3105&gt;=15),1,0), IF(OR(C3105&lt;7, C3105&gt;=18),1,0))</f>
        <v/>
      </c>
      <c r="F3105" s="11" t="n">
        <v>0.903</v>
      </c>
      <c r="G3105" s="12">
        <f>0*8</f>
        <v/>
      </c>
      <c r="H3105" s="12">
        <f>F3105-G3105</f>
        <v/>
      </c>
      <c r="I3105" s="10">
        <f>IF(E3105=0,"Fora",IF(E3104=0,"Carg xar",IF(H3105&lt;0,IF(M3105&lt;0.9,"Carg FV","Stby"),IF(M3105&gt;P3105,"V2H",IF(M3105&lt;0.9,"Carg xar","Stby")))))</f>
        <v/>
      </c>
      <c r="J3105" s="12">
        <f>IF(OR(I3105="Carg FV",I3105="Carg xar"),MIN(IF(I3105="Carg FV",ABS(H3105),7.4),7.4,MAX(0,(0.9-M3105)*40)*0.95),0)</f>
        <v/>
      </c>
      <c r="K3105" s="12">
        <f>IF(I3105="V2H",MIN(MAX(0,H3105),7.4,MAX(0,(M3105-P3105)*40)*0.95),0)</f>
        <v/>
      </c>
      <c r="L3105" s="12">
        <f>IF(E3105=0,0,MAX(0,H3105-K3105))</f>
        <v/>
      </c>
      <c r="M3105" s="13">
        <f>M3104+J3104/40-IF(I3104="V2H",K3104/(0.95*40),0)-IF(E3105=0,IF(E3104=1,IF(D3105=1,30,40)*0.18/(2*40),0),0)-IF(E3105=1,IF(E3104=0,IF(D3105=1,30,40)*0.18/(2*40),0),0)</f>
        <v/>
      </c>
      <c r="N3105" s="14" t="n">
        <v>0.09</v>
      </c>
      <c r="O3105" s="15">
        <f>K3105*N3105</f>
        <v/>
      </c>
      <c r="P3105">
        <f>IF(E3105=0,0.3,IF(D3105=1,IF(C3105&gt;=Params!$B$13-3,IF(C3105&lt;Params!$B$13,Params!$B$20,0.3),0.3),IF(C3105&gt;=Params!$B$15-3,IF(C3105&lt;Params!$B$15,Params!$B$21,0.3),0.3)))</f>
        <v/>
      </c>
    </row>
    <row r="3106" ht="15" customHeight="1" s="1">
      <c r="A3106" s="9" t="n">
        <v>3103</v>
      </c>
      <c r="B3106" s="6" t="inlineStr">
        <is>
          <t>10/05</t>
        </is>
      </c>
      <c r="C3106" s="6" t="n">
        <v>6</v>
      </c>
      <c r="D3106" s="6" t="n">
        <v>1</v>
      </c>
      <c r="E3106" s="10">
        <f>IF(D3106=1, IF(OR(C3106&lt;10, C3106&gt;=15),1,0), IF(OR(C3106&lt;7, C3106&gt;=18),1,0))</f>
        <v/>
      </c>
      <c r="F3106" s="11" t="n">
        <v>0.707</v>
      </c>
      <c r="G3106" s="12">
        <f>0.02*8</f>
        <v/>
      </c>
      <c r="H3106" s="12">
        <f>F3106-G3106</f>
        <v/>
      </c>
      <c r="I3106" s="10">
        <f>IF(E3106=0,"Fora",IF(E3105=0,"Carg xar",IF(H3106&lt;0,IF(M3106&lt;0.9,"Carg FV","Stby"),IF(M3106&gt;P3106,"V2H",IF(M3106&lt;0.9,"Carg xar","Stby")))))</f>
        <v/>
      </c>
      <c r="J3106" s="12">
        <f>IF(OR(I3106="Carg FV",I3106="Carg xar"),MIN(IF(I3106="Carg FV",ABS(H3106),7.4),7.4,MAX(0,(0.9-M3106)*40)*0.95),0)</f>
        <v/>
      </c>
      <c r="K3106" s="12">
        <f>IF(I3106="V2H",MIN(MAX(0,H3106),7.4,MAX(0,(M3106-P3106)*40)*0.95),0)</f>
        <v/>
      </c>
      <c r="L3106" s="12">
        <f>IF(E3106=0,0,MAX(0,H3106-K3106))</f>
        <v/>
      </c>
      <c r="M3106" s="13">
        <f>M3105+J3105/40-IF(I3105="V2H",K3105/(0.95*40),0)-IF(E3106=0,IF(E3105=1,IF(D3106=1,30,40)*0.18/(2*40),0),0)-IF(E3106=1,IF(E3105=0,IF(D3106=1,30,40)*0.18/(2*40),0),0)</f>
        <v/>
      </c>
      <c r="N3106" s="14" t="n">
        <v>0.09</v>
      </c>
      <c r="O3106" s="15">
        <f>K3106*N3106</f>
        <v/>
      </c>
      <c r="P3106">
        <f>IF(E3106=0,0.3,IF(D3106=1,IF(C3106&gt;=Params!$B$13-3,IF(C3106&lt;Params!$B$13,Params!$B$20,0.3),0.3),IF(C3106&gt;=Params!$B$15-3,IF(C3106&lt;Params!$B$15,Params!$B$21,0.3),0.3)))</f>
        <v/>
      </c>
    </row>
    <row r="3107" ht="15" customHeight="1" s="1">
      <c r="A3107" s="9" t="n">
        <v>3104</v>
      </c>
      <c r="B3107" s="6" t="inlineStr">
        <is>
          <t>10/05</t>
        </is>
      </c>
      <c r="C3107" s="6" t="n">
        <v>7</v>
      </c>
      <c r="D3107" s="6" t="n">
        <v>1</v>
      </c>
      <c r="E3107" s="10">
        <f>IF(D3107=1, IF(OR(C3107&lt;10, C3107&gt;=15),1,0), IF(OR(C3107&lt;7, C3107&gt;=18),1,0))</f>
        <v/>
      </c>
      <c r="F3107" s="11" t="n">
        <v>0.843</v>
      </c>
      <c r="G3107" s="12">
        <f>0.12*8</f>
        <v/>
      </c>
      <c r="H3107" s="12">
        <f>F3107-G3107</f>
        <v/>
      </c>
      <c r="I3107" s="10">
        <f>IF(E3107=0,"Fora",IF(E3106=0,"Carg xar",IF(H3107&lt;0,IF(M3107&lt;0.9,"Carg FV","Stby"),IF(M3107&gt;P3107,"V2H",IF(M3107&lt;0.9,"Carg xar","Stby")))))</f>
        <v/>
      </c>
      <c r="J3107" s="12">
        <f>IF(OR(I3107="Carg FV",I3107="Carg xar"),MIN(IF(I3107="Carg FV",ABS(H3107),7.4),7.4,MAX(0,(0.9-M3107)*40)*0.95),0)</f>
        <v/>
      </c>
      <c r="K3107" s="12">
        <f>IF(I3107="V2H",MIN(MAX(0,H3107),7.4,MAX(0,(M3107-P3107)*40)*0.95),0)</f>
        <v/>
      </c>
      <c r="L3107" s="12">
        <f>IF(E3107=0,0,MAX(0,H3107-K3107))</f>
        <v/>
      </c>
      <c r="M3107" s="13">
        <f>M3106+J3106/40-IF(I3106="V2H",K3106/(0.95*40),0)-IF(E3107=0,IF(E3106=1,IF(D3107=1,30,40)*0.18/(2*40),0),0)-IF(E3107=1,IF(E3106=0,IF(D3107=1,30,40)*0.18/(2*40),0),0)</f>
        <v/>
      </c>
      <c r="N3107" s="14" t="n">
        <v>0.09</v>
      </c>
      <c r="O3107" s="15">
        <f>K3107*N3107</f>
        <v/>
      </c>
      <c r="P3107">
        <f>IF(E3107=0,0.3,IF(D3107=1,IF(C3107&gt;=Params!$B$13-3,IF(C3107&lt;Params!$B$13,Params!$B$20,0.3),0.3),IF(C3107&gt;=Params!$B$15-3,IF(C3107&lt;Params!$B$15,Params!$B$21,0.3),0.3)))</f>
        <v/>
      </c>
    </row>
    <row r="3108" ht="15" customHeight="1" s="1">
      <c r="A3108" s="9" t="n">
        <v>3105</v>
      </c>
      <c r="B3108" s="6" t="inlineStr">
        <is>
          <t>10/05</t>
        </is>
      </c>
      <c r="C3108" s="6" t="n">
        <v>8</v>
      </c>
      <c r="D3108" s="6" t="n">
        <v>1</v>
      </c>
      <c r="E3108" s="10">
        <f>IF(D3108=1, IF(OR(C3108&lt;10, C3108&gt;=15),1,0), IF(OR(C3108&lt;7, C3108&gt;=18),1,0))</f>
        <v/>
      </c>
      <c r="F3108" s="11" t="n">
        <v>0.481</v>
      </c>
      <c r="G3108" s="12">
        <f>0.28*8</f>
        <v/>
      </c>
      <c r="H3108" s="12">
        <f>F3108-G3108</f>
        <v/>
      </c>
      <c r="I3108" s="10">
        <f>IF(E3108=0,"Fora",IF(E3107=0,"Carg xar",IF(H3108&lt;0,IF(M3108&lt;0.9,"Carg FV","Stby"),IF(M3108&gt;P3108,"V2H",IF(M3108&lt;0.9,"Carg xar","Stby")))))</f>
        <v/>
      </c>
      <c r="J3108" s="12">
        <f>IF(OR(I3108="Carg FV",I3108="Carg xar"),MIN(IF(I3108="Carg FV",ABS(H3108),7.4),7.4,MAX(0,(0.9-M3108)*40)*0.95),0)</f>
        <v/>
      </c>
      <c r="K3108" s="12">
        <f>IF(I3108="V2H",MIN(MAX(0,H3108),7.4,MAX(0,(M3108-P3108)*40)*0.95),0)</f>
        <v/>
      </c>
      <c r="L3108" s="12">
        <f>IF(E3108=0,0,MAX(0,H3108-K3108))</f>
        <v/>
      </c>
      <c r="M3108" s="13">
        <f>M3107+J3107/40-IF(I3107="V2H",K3107/(0.95*40),0)-IF(E3108=0,IF(E3107=1,IF(D3108=1,30,40)*0.18/(2*40),0),0)-IF(E3108=1,IF(E3107=0,IF(D3108=1,30,40)*0.18/(2*40),0),0)</f>
        <v/>
      </c>
      <c r="N3108" s="14" t="n">
        <v>0.09</v>
      </c>
      <c r="O3108" s="15">
        <f>K3108*N3108</f>
        <v/>
      </c>
      <c r="P3108">
        <f>IF(E3108=0,0.3,IF(D3108=1,IF(C3108&gt;=Params!$B$13-3,IF(C3108&lt;Params!$B$13,Params!$B$20,0.3),0.3),IF(C3108&gt;=Params!$B$15-3,IF(C3108&lt;Params!$B$15,Params!$B$21,0.3),0.3)))</f>
        <v/>
      </c>
    </row>
    <row r="3109" ht="15" customHeight="1" s="1">
      <c r="A3109" s="9" t="n">
        <v>3106</v>
      </c>
      <c r="B3109" s="6" t="inlineStr">
        <is>
          <t>10/05</t>
        </is>
      </c>
      <c r="C3109" s="6" t="n">
        <v>9</v>
      </c>
      <c r="D3109" s="6" t="n">
        <v>1</v>
      </c>
      <c r="E3109" s="10">
        <f>IF(D3109=1, IF(OR(C3109&lt;10, C3109&gt;=15),1,0), IF(OR(C3109&lt;7, C3109&gt;=18),1,0))</f>
        <v/>
      </c>
      <c r="F3109" s="11" t="n">
        <v>1.184</v>
      </c>
      <c r="G3109" s="12">
        <f>0.48*8</f>
        <v/>
      </c>
      <c r="H3109" s="12">
        <f>F3109-G3109</f>
        <v/>
      </c>
      <c r="I3109" s="10">
        <f>IF(E3109=0,"Fora",IF(E3108=0,"Carg xar",IF(H3109&lt;0,IF(M3109&lt;0.9,"Carg FV","Stby"),IF(M3109&gt;P3109,"V2H",IF(M3109&lt;0.9,"Carg xar","Stby")))))</f>
        <v/>
      </c>
      <c r="J3109" s="12">
        <f>IF(OR(I3109="Carg FV",I3109="Carg xar"),MIN(IF(I3109="Carg FV",ABS(H3109),7.4),7.4,MAX(0,(0.9-M3109)*40)*0.95),0)</f>
        <v/>
      </c>
      <c r="K3109" s="12">
        <f>IF(I3109="V2H",MIN(MAX(0,H3109),7.4,MAX(0,(M3109-P3109)*40)*0.95),0)</f>
        <v/>
      </c>
      <c r="L3109" s="12">
        <f>IF(E3109=0,0,MAX(0,H3109-K3109))</f>
        <v/>
      </c>
      <c r="M3109" s="13">
        <f>M3108+J3108/40-IF(I3108="V2H",K3108/(0.95*40),0)-IF(E3109=0,IF(E3108=1,IF(D3109=1,30,40)*0.18/(2*40),0),0)-IF(E3109=1,IF(E3108=0,IF(D3109=1,30,40)*0.18/(2*40),0),0)</f>
        <v/>
      </c>
      <c r="N3109" s="14" t="n">
        <v>0.09</v>
      </c>
      <c r="O3109" s="15">
        <f>K3109*N3109</f>
        <v/>
      </c>
      <c r="P3109">
        <f>IF(E3109=0,0.3,IF(D3109=1,IF(C3109&gt;=Params!$B$13-3,IF(C3109&lt;Params!$B$13,Params!$B$20,0.3),0.3),IF(C3109&gt;=Params!$B$15-3,IF(C3109&lt;Params!$B$15,Params!$B$21,0.3),0.3)))</f>
        <v/>
      </c>
    </row>
    <row r="3110" ht="15" customHeight="1" s="1">
      <c r="A3110" s="9" t="n">
        <v>3107</v>
      </c>
      <c r="B3110" s="6" t="inlineStr">
        <is>
          <t>10/05</t>
        </is>
      </c>
      <c r="C3110" s="6" t="n">
        <v>10</v>
      </c>
      <c r="D3110" s="6" t="n">
        <v>1</v>
      </c>
      <c r="E3110" s="10">
        <f>IF(D3110=1, IF(OR(C3110&lt;10, C3110&gt;=15),1,0), IF(OR(C3110&lt;7, C3110&gt;=18),1,0))</f>
        <v/>
      </c>
      <c r="F3110" s="11" t="n">
        <v>0</v>
      </c>
      <c r="G3110" s="12">
        <f>0.68*8</f>
        <v/>
      </c>
      <c r="H3110" s="12">
        <f>F3110-G3110</f>
        <v/>
      </c>
      <c r="I3110" s="10">
        <f>IF(E3110=0,"Fora",IF(E3109=0,"Carg xar",IF(H3110&lt;0,IF(M3110&lt;0.9,"Carg FV","Stby"),IF(M3110&gt;P3110,"V2H",IF(M3110&lt;0.9,"Carg xar","Stby")))))</f>
        <v/>
      </c>
      <c r="J3110" s="12">
        <f>IF(OR(I3110="Carg FV",I3110="Carg xar"),MIN(IF(I3110="Carg FV",ABS(H3110),7.4),7.4,MAX(0,(0.9-M3110)*40)*0.95),0)</f>
        <v/>
      </c>
      <c r="K3110" s="12">
        <f>IF(I3110="V2H",MIN(MAX(0,H3110),7.4,MAX(0,(M3110-P3110)*40)*0.95),0)</f>
        <v/>
      </c>
      <c r="L3110" s="12">
        <f>IF(E3110=0,0,MAX(0,H3110-K3110))</f>
        <v/>
      </c>
      <c r="M3110" s="13">
        <f>M3109+J3109/40-IF(I3109="V2H",K3109/(0.95*40),0)-IF(E3110=0,IF(E3109=1,IF(D3110=1,30,40)*0.18/(2*40),0),0)-IF(E3110=1,IF(E3109=0,IF(D3110=1,30,40)*0.18/(2*40),0),0)</f>
        <v/>
      </c>
      <c r="N3110" s="14" t="n">
        <v>0.09</v>
      </c>
      <c r="O3110" s="15">
        <f>K3110*N3110</f>
        <v/>
      </c>
      <c r="P3110">
        <f>IF(E3110=0,0.3,IF(D3110=1,IF(C3110&gt;=Params!$B$13-3,IF(C3110&lt;Params!$B$13,Params!$B$20,0.3),0.3),IF(C3110&gt;=Params!$B$15-3,IF(C3110&lt;Params!$B$15,Params!$B$21,0.3),0.3)))</f>
        <v/>
      </c>
    </row>
    <row r="3111" ht="15" customHeight="1" s="1">
      <c r="A3111" s="9" t="n">
        <v>3108</v>
      </c>
      <c r="B3111" s="6" t="inlineStr">
        <is>
          <t>10/05</t>
        </is>
      </c>
      <c r="C3111" s="6" t="n">
        <v>11</v>
      </c>
      <c r="D3111" s="6" t="n">
        <v>1</v>
      </c>
      <c r="E3111" s="10">
        <f>IF(D3111=1, IF(OR(C3111&lt;10, C3111&gt;=15),1,0), IF(OR(C3111&lt;7, C3111&gt;=18),1,0))</f>
        <v/>
      </c>
      <c r="F3111" s="11" t="n">
        <v>0</v>
      </c>
      <c r="G3111" s="12">
        <f>0.82*8</f>
        <v/>
      </c>
      <c r="H3111" s="12">
        <f>F3111-G3111</f>
        <v/>
      </c>
      <c r="I3111" s="10">
        <f>IF(E3111=0,"Fora",IF(E3110=0,"Carg xar",IF(H3111&lt;0,IF(M3111&lt;0.9,"Carg FV","Stby"),IF(M3111&gt;P3111,"V2H",IF(M3111&lt;0.9,"Carg xar","Stby")))))</f>
        <v/>
      </c>
      <c r="J3111" s="12">
        <f>IF(OR(I3111="Carg FV",I3111="Carg xar"),MIN(IF(I3111="Carg FV",ABS(H3111),7.4),7.4,MAX(0,(0.9-M3111)*40)*0.95),0)</f>
        <v/>
      </c>
      <c r="K3111" s="12">
        <f>IF(I3111="V2H",MIN(MAX(0,H3111),7.4,MAX(0,(M3111-P3111)*40)*0.95),0)</f>
        <v/>
      </c>
      <c r="L3111" s="12">
        <f>IF(E3111=0,0,MAX(0,H3111-K3111))</f>
        <v/>
      </c>
      <c r="M3111" s="13">
        <f>M3110+J3110/40-IF(I3110="V2H",K3110/(0.95*40),0)-IF(E3111=0,IF(E3110=1,IF(D3111=1,30,40)*0.18/(2*40),0),0)-IF(E3111=1,IF(E3110=0,IF(D3111=1,30,40)*0.18/(2*40),0),0)</f>
        <v/>
      </c>
      <c r="N3111" s="14" t="n">
        <v>0.09</v>
      </c>
      <c r="O3111" s="15">
        <f>K3111*N3111</f>
        <v/>
      </c>
      <c r="P3111">
        <f>IF(E3111=0,0.3,IF(D3111=1,IF(C3111&gt;=Params!$B$13-3,IF(C3111&lt;Params!$B$13,Params!$B$20,0.3),0.3),IF(C3111&gt;=Params!$B$15-3,IF(C3111&lt;Params!$B$15,Params!$B$21,0.3),0.3)))</f>
        <v/>
      </c>
    </row>
    <row r="3112" ht="15" customHeight="1" s="1">
      <c r="A3112" s="9" t="n">
        <v>3109</v>
      </c>
      <c r="B3112" s="6" t="inlineStr">
        <is>
          <t>10/05</t>
        </is>
      </c>
      <c r="C3112" s="6" t="n">
        <v>12</v>
      </c>
      <c r="D3112" s="6" t="n">
        <v>1</v>
      </c>
      <c r="E3112" s="10">
        <f>IF(D3112=1, IF(OR(C3112&lt;10, C3112&gt;=15),1,0), IF(OR(C3112&lt;7, C3112&gt;=18),1,0))</f>
        <v/>
      </c>
      <c r="F3112" s="11" t="n">
        <v>0</v>
      </c>
      <c r="G3112" s="12">
        <f>0.88*8</f>
        <v/>
      </c>
      <c r="H3112" s="12">
        <f>F3112-G3112</f>
        <v/>
      </c>
      <c r="I3112" s="10">
        <f>IF(E3112=0,"Fora",IF(E3111=0,"Carg xar",IF(H3112&lt;0,IF(M3112&lt;0.9,"Carg FV","Stby"),IF(M3112&gt;P3112,"V2H",IF(M3112&lt;0.9,"Carg xar","Stby")))))</f>
        <v/>
      </c>
      <c r="J3112" s="12">
        <f>IF(OR(I3112="Carg FV",I3112="Carg xar"),MIN(IF(I3112="Carg FV",ABS(H3112),7.4),7.4,MAX(0,(0.9-M3112)*40)*0.95),0)</f>
        <v/>
      </c>
      <c r="K3112" s="12">
        <f>IF(I3112="V2H",MIN(MAX(0,H3112),7.4,MAX(0,(M3112-P3112)*40)*0.95),0)</f>
        <v/>
      </c>
      <c r="L3112" s="12">
        <f>IF(E3112=0,0,MAX(0,H3112-K3112))</f>
        <v/>
      </c>
      <c r="M3112" s="13">
        <f>M3111+J3111/40-IF(I3111="V2H",K3111/(0.95*40),0)-IF(E3112=0,IF(E3111=1,IF(D3112=1,30,40)*0.18/(2*40),0),0)-IF(E3112=1,IF(E3111=0,IF(D3112=1,30,40)*0.18/(2*40),0),0)</f>
        <v/>
      </c>
      <c r="N3112" s="14" t="n">
        <v>0.09</v>
      </c>
      <c r="O3112" s="15">
        <f>K3112*N3112</f>
        <v/>
      </c>
      <c r="P3112">
        <f>IF(E3112=0,0.3,IF(D3112=1,IF(C3112&gt;=Params!$B$13-3,IF(C3112&lt;Params!$B$13,Params!$B$20,0.3),0.3),IF(C3112&gt;=Params!$B$15-3,IF(C3112&lt;Params!$B$15,Params!$B$21,0.3),0.3)))</f>
        <v/>
      </c>
    </row>
    <row r="3113" ht="15" customHeight="1" s="1">
      <c r="A3113" s="9" t="n">
        <v>3110</v>
      </c>
      <c r="B3113" s="6" t="inlineStr">
        <is>
          <t>10/05</t>
        </is>
      </c>
      <c r="C3113" s="6" t="n">
        <v>13</v>
      </c>
      <c r="D3113" s="6" t="n">
        <v>1</v>
      </c>
      <c r="E3113" s="10">
        <f>IF(D3113=1, IF(OR(C3113&lt;10, C3113&gt;=15),1,0), IF(OR(C3113&lt;7, C3113&gt;=18),1,0))</f>
        <v/>
      </c>
      <c r="F3113" s="11" t="n">
        <v>0</v>
      </c>
      <c r="G3113" s="12">
        <f>0.86*8</f>
        <v/>
      </c>
      <c r="H3113" s="12">
        <f>F3113-G3113</f>
        <v/>
      </c>
      <c r="I3113" s="10">
        <f>IF(E3113=0,"Fora",IF(E3112=0,"Carg xar",IF(H3113&lt;0,IF(M3113&lt;0.9,"Carg FV","Stby"),IF(M3113&gt;P3113,"V2H",IF(M3113&lt;0.9,"Carg xar","Stby")))))</f>
        <v/>
      </c>
      <c r="J3113" s="12">
        <f>IF(OR(I3113="Carg FV",I3113="Carg xar"),MIN(IF(I3113="Carg FV",ABS(H3113),7.4),7.4,MAX(0,(0.9-M3113)*40)*0.95),0)</f>
        <v/>
      </c>
      <c r="K3113" s="12">
        <f>IF(I3113="V2H",MIN(MAX(0,H3113),7.4,MAX(0,(M3113-P3113)*40)*0.95),0)</f>
        <v/>
      </c>
      <c r="L3113" s="12">
        <f>IF(E3113=0,0,MAX(0,H3113-K3113))</f>
        <v/>
      </c>
      <c r="M3113" s="13">
        <f>M3112+J3112/40-IF(I3112="V2H",K3112/(0.95*40),0)-IF(E3113=0,IF(E3112=1,IF(D3113=1,30,40)*0.18/(2*40),0),0)-IF(E3113=1,IF(E3112=0,IF(D3113=1,30,40)*0.18/(2*40),0),0)</f>
        <v/>
      </c>
      <c r="N3113" s="14" t="n">
        <v>0.09</v>
      </c>
      <c r="O3113" s="15">
        <f>K3113*N3113</f>
        <v/>
      </c>
      <c r="P3113">
        <f>IF(E3113=0,0.3,IF(D3113=1,IF(C3113&gt;=Params!$B$13-3,IF(C3113&lt;Params!$B$13,Params!$B$20,0.3),0.3),IF(C3113&gt;=Params!$B$15-3,IF(C3113&lt;Params!$B$15,Params!$B$21,0.3),0.3)))</f>
        <v/>
      </c>
    </row>
    <row r="3114" ht="15" customHeight="1" s="1">
      <c r="A3114" s="9" t="n">
        <v>3111</v>
      </c>
      <c r="B3114" s="6" t="inlineStr">
        <is>
          <t>10/05</t>
        </is>
      </c>
      <c r="C3114" s="6" t="n">
        <v>14</v>
      </c>
      <c r="D3114" s="6" t="n">
        <v>1</v>
      </c>
      <c r="E3114" s="10">
        <f>IF(D3114=1, IF(OR(C3114&lt;10, C3114&gt;=15),1,0), IF(OR(C3114&lt;7, C3114&gt;=18),1,0))</f>
        <v/>
      </c>
      <c r="F3114" s="11" t="n">
        <v>1.203</v>
      </c>
      <c r="G3114" s="12">
        <f>0.75*8</f>
        <v/>
      </c>
      <c r="H3114" s="12">
        <f>F3114-G3114</f>
        <v/>
      </c>
      <c r="I3114" s="10">
        <f>IF(E3114=0,"Fora",IF(E3113=0,"Carg xar",IF(H3114&lt;0,IF(M3114&lt;0.9,"Carg FV","Stby"),IF(M3114&gt;P3114,"V2H",IF(M3114&lt;0.9,"Carg xar","Stby")))))</f>
        <v/>
      </c>
      <c r="J3114" s="12">
        <f>IF(OR(I3114="Carg FV",I3114="Carg xar"),MIN(IF(I3114="Carg FV",ABS(H3114),7.4),7.4,MAX(0,(0.9-M3114)*40)*0.95),0)</f>
        <v/>
      </c>
      <c r="K3114" s="12">
        <f>IF(I3114="V2H",MIN(MAX(0,H3114),7.4,MAX(0,(M3114-P3114)*40)*0.95),0)</f>
        <v/>
      </c>
      <c r="L3114" s="12">
        <f>IF(E3114=0,0,MAX(0,H3114-K3114))</f>
        <v/>
      </c>
      <c r="M3114" s="13">
        <f>M3113+J3113/40-IF(I3113="V2H",K3113/(0.95*40),0)-IF(E3114=0,IF(E3113=1,IF(D3114=1,30,40)*0.18/(2*40),0),0)-IF(E3114=1,IF(E3113=0,IF(D3114=1,30,40)*0.18/(2*40),0),0)</f>
        <v/>
      </c>
      <c r="N3114" s="14" t="n">
        <v>0.09</v>
      </c>
      <c r="O3114" s="15">
        <f>K3114*N3114</f>
        <v/>
      </c>
      <c r="P3114">
        <f>IF(E3114=0,0.3,IF(D3114=1,IF(C3114&gt;=Params!$B$13-3,IF(C3114&lt;Params!$B$13,Params!$B$20,0.3),0.3),IF(C3114&gt;=Params!$B$15-3,IF(C3114&lt;Params!$B$15,Params!$B$21,0.3),0.3)))</f>
        <v/>
      </c>
    </row>
    <row r="3115" ht="15" customHeight="1" s="1">
      <c r="A3115" s="9" t="n">
        <v>3112</v>
      </c>
      <c r="B3115" s="6" t="inlineStr">
        <is>
          <t>10/05</t>
        </is>
      </c>
      <c r="C3115" s="6" t="n">
        <v>15</v>
      </c>
      <c r="D3115" s="6" t="n">
        <v>1</v>
      </c>
      <c r="E3115" s="10">
        <f>IF(D3115=1, IF(OR(C3115&lt;10, C3115&gt;=15),1,0), IF(OR(C3115&lt;7, C3115&gt;=18),1,0))</f>
        <v/>
      </c>
      <c r="F3115" s="11" t="n">
        <v>1.459</v>
      </c>
      <c r="G3115" s="12">
        <f>0.6*8</f>
        <v/>
      </c>
      <c r="H3115" s="12">
        <f>F3115-G3115</f>
        <v/>
      </c>
      <c r="I3115" s="10">
        <f>IF(E3115=0,"Fora",IF(E3114=0,"Carg xar",IF(H3115&lt;0,IF(M3115&lt;0.9,"Carg FV","Stby"),IF(M3115&gt;P3115,"V2H",IF(M3115&lt;0.9,"Carg xar","Stby")))))</f>
        <v/>
      </c>
      <c r="J3115" s="12">
        <f>IF(OR(I3115="Carg FV",I3115="Carg xar"),MIN(IF(I3115="Carg FV",ABS(H3115),7.4),7.4,MAX(0,(0.9-M3115)*40)*0.95),0)</f>
        <v/>
      </c>
      <c r="K3115" s="12">
        <f>IF(I3115="V2H",MIN(MAX(0,H3115),7.4,MAX(0,(M3115-P3115)*40)*0.95),0)</f>
        <v/>
      </c>
      <c r="L3115" s="12">
        <f>IF(E3115=0,0,MAX(0,H3115-K3115))</f>
        <v/>
      </c>
      <c r="M3115" s="13">
        <f>M3114+J3114/40-IF(I3114="V2H",K3114/(0.95*40),0)-IF(E3115=0,IF(E3114=1,IF(D3115=1,30,40)*0.18/(2*40),0),0)-IF(E3115=1,IF(E3114=0,IF(D3115=1,30,40)*0.18/(2*40),0),0)</f>
        <v/>
      </c>
      <c r="N3115" s="14" t="n">
        <v>0.09</v>
      </c>
      <c r="O3115" s="15">
        <f>K3115*N3115</f>
        <v/>
      </c>
      <c r="P3115">
        <f>IF(E3115=0,0.3,IF(D3115=1,IF(C3115&gt;=Params!$B$13-3,IF(C3115&lt;Params!$B$13,Params!$B$20,0.3),0.3),IF(C3115&gt;=Params!$B$15-3,IF(C3115&lt;Params!$B$15,Params!$B$21,0.3),0.3)))</f>
        <v/>
      </c>
    </row>
    <row r="3116" ht="15" customHeight="1" s="1">
      <c r="A3116" s="9" t="n">
        <v>3113</v>
      </c>
      <c r="B3116" s="6" t="inlineStr">
        <is>
          <t>10/05</t>
        </is>
      </c>
      <c r="C3116" s="6" t="n">
        <v>16</v>
      </c>
      <c r="D3116" s="6" t="n">
        <v>1</v>
      </c>
      <c r="E3116" s="10">
        <f>IF(D3116=1, IF(OR(C3116&lt;10, C3116&gt;=15),1,0), IF(OR(C3116&lt;7, C3116&gt;=18),1,0))</f>
        <v/>
      </c>
      <c r="F3116" s="11" t="n">
        <v>0</v>
      </c>
      <c r="G3116" s="12">
        <f>0.42*8</f>
        <v/>
      </c>
      <c r="H3116" s="12">
        <f>F3116-G3116</f>
        <v/>
      </c>
      <c r="I3116" s="10">
        <f>IF(E3116=0,"Fora",IF(E3115=0,"Carg xar",IF(H3116&lt;0,IF(M3116&lt;0.9,"Carg FV","Stby"),IF(M3116&gt;P3116,"V2H",IF(M3116&lt;0.9,"Carg xar","Stby")))))</f>
        <v/>
      </c>
      <c r="J3116" s="12">
        <f>IF(OR(I3116="Carg FV",I3116="Carg xar"),MIN(IF(I3116="Carg FV",ABS(H3116),7.4),7.4,MAX(0,(0.9-M3116)*40)*0.95),0)</f>
        <v/>
      </c>
      <c r="K3116" s="12">
        <f>IF(I3116="V2H",MIN(MAX(0,H3116),7.4,MAX(0,(M3116-P3116)*40)*0.95),0)</f>
        <v/>
      </c>
      <c r="L3116" s="12">
        <f>IF(E3116=0,0,MAX(0,H3116-K3116))</f>
        <v/>
      </c>
      <c r="M3116" s="13">
        <f>M3115+J3115/40-IF(I3115="V2H",K3115/(0.95*40),0)-IF(E3116=0,IF(E3115=1,IF(D3116=1,30,40)*0.18/(2*40),0),0)-IF(E3116=1,IF(E3115=0,IF(D3116=1,30,40)*0.18/(2*40),0),0)</f>
        <v/>
      </c>
      <c r="N3116" s="14" t="n">
        <v>0.09</v>
      </c>
      <c r="O3116" s="15">
        <f>K3116*N3116</f>
        <v/>
      </c>
      <c r="P3116">
        <f>IF(E3116=0,0.3,IF(D3116=1,IF(C3116&gt;=Params!$B$13-3,IF(C3116&lt;Params!$B$13,Params!$B$20,0.3),0.3),IF(C3116&gt;=Params!$B$15-3,IF(C3116&lt;Params!$B$15,Params!$B$21,0.3),0.3)))</f>
        <v/>
      </c>
    </row>
    <row r="3117" ht="15" customHeight="1" s="1">
      <c r="A3117" s="9" t="n">
        <v>3114</v>
      </c>
      <c r="B3117" s="6" t="inlineStr">
        <is>
          <t>10/05</t>
        </is>
      </c>
      <c r="C3117" s="6" t="n">
        <v>17</v>
      </c>
      <c r="D3117" s="6" t="n">
        <v>1</v>
      </c>
      <c r="E3117" s="10">
        <f>IF(D3117=1, IF(OR(C3117&lt;10, C3117&gt;=15),1,0), IF(OR(C3117&lt;7, C3117&gt;=18),1,0))</f>
        <v/>
      </c>
      <c r="F3117" s="11" t="n">
        <v>0</v>
      </c>
      <c r="G3117" s="12">
        <f>0.22*8</f>
        <v/>
      </c>
      <c r="H3117" s="12">
        <f>F3117-G3117</f>
        <v/>
      </c>
      <c r="I3117" s="10">
        <f>IF(E3117=0,"Fora",IF(E3116=0,"Carg xar",IF(H3117&lt;0,IF(M3117&lt;0.9,"Carg FV","Stby"),IF(M3117&gt;P3117,"V2H",IF(M3117&lt;0.9,"Carg xar","Stby")))))</f>
        <v/>
      </c>
      <c r="J3117" s="12">
        <f>IF(OR(I3117="Carg FV",I3117="Carg xar"),MIN(IF(I3117="Carg FV",ABS(H3117),7.4),7.4,MAX(0,(0.9-M3117)*40)*0.95),0)</f>
        <v/>
      </c>
      <c r="K3117" s="12">
        <f>IF(I3117="V2H",MIN(MAX(0,H3117),7.4,MAX(0,(M3117-P3117)*40)*0.95),0)</f>
        <v/>
      </c>
      <c r="L3117" s="12">
        <f>IF(E3117=0,0,MAX(0,H3117-K3117))</f>
        <v/>
      </c>
      <c r="M3117" s="13">
        <f>M3116+J3116/40-IF(I3116="V2H",K3116/(0.95*40),0)-IF(E3117=0,IF(E3116=1,IF(D3117=1,30,40)*0.18/(2*40),0),0)-IF(E3117=1,IF(E3116=0,IF(D3117=1,30,40)*0.18/(2*40),0),0)</f>
        <v/>
      </c>
      <c r="N3117" s="14" t="n">
        <v>0.09</v>
      </c>
      <c r="O3117" s="15">
        <f>K3117*N3117</f>
        <v/>
      </c>
      <c r="P3117">
        <f>IF(E3117=0,0.3,IF(D3117=1,IF(C3117&gt;=Params!$B$13-3,IF(C3117&lt;Params!$B$13,Params!$B$20,0.3),0.3),IF(C3117&gt;=Params!$B$15-3,IF(C3117&lt;Params!$B$15,Params!$B$21,0.3),0.3)))</f>
        <v/>
      </c>
    </row>
    <row r="3118" ht="15" customHeight="1" s="1">
      <c r="A3118" s="9" t="n">
        <v>3115</v>
      </c>
      <c r="B3118" s="6" t="inlineStr">
        <is>
          <t>10/05</t>
        </is>
      </c>
      <c r="C3118" s="6" t="n">
        <v>18</v>
      </c>
      <c r="D3118" s="6" t="n">
        <v>1</v>
      </c>
      <c r="E3118" s="10">
        <f>IF(D3118=1, IF(OR(C3118&lt;10, C3118&gt;=15),1,0), IF(OR(C3118&lt;7, C3118&gt;=18),1,0))</f>
        <v/>
      </c>
      <c r="F3118" s="11" t="n">
        <v>0.023</v>
      </c>
      <c r="G3118" s="12">
        <f>0.08*8</f>
        <v/>
      </c>
      <c r="H3118" s="12">
        <f>F3118-G3118</f>
        <v/>
      </c>
      <c r="I3118" s="10">
        <f>IF(E3118=0,"Fora",IF(E3117=0,"Carg xar",IF(H3118&lt;0,IF(M3118&lt;0.9,"Carg FV","Stby"),IF(M3118&gt;P3118,"V2H",IF(M3118&lt;0.9,"Carg xar","Stby")))))</f>
        <v/>
      </c>
      <c r="J3118" s="12">
        <f>IF(OR(I3118="Carg FV",I3118="Carg xar"),MIN(IF(I3118="Carg FV",ABS(H3118),7.4),7.4,MAX(0,(0.9-M3118)*40)*0.95),0)</f>
        <v/>
      </c>
      <c r="K3118" s="12">
        <f>IF(I3118="V2H",MIN(MAX(0,H3118),7.4,MAX(0,(M3118-P3118)*40)*0.95),0)</f>
        <v/>
      </c>
      <c r="L3118" s="12">
        <f>IF(E3118=0,0,MAX(0,H3118-K3118))</f>
        <v/>
      </c>
      <c r="M3118" s="13">
        <f>M3117+J3117/40-IF(I3117="V2H",K3117/(0.95*40),0)-IF(E3118=0,IF(E3117=1,IF(D3118=1,30,40)*0.18/(2*40),0),0)-IF(E3118=1,IF(E3117=0,IF(D3118=1,30,40)*0.18/(2*40),0),0)</f>
        <v/>
      </c>
      <c r="N3118" s="14" t="n">
        <v>0.09</v>
      </c>
      <c r="O3118" s="15">
        <f>K3118*N3118</f>
        <v/>
      </c>
      <c r="P3118">
        <f>IF(E3118=0,0.3,IF(D3118=1,IF(C3118&gt;=Params!$B$13-3,IF(C3118&lt;Params!$B$13,Params!$B$20,0.3),0.3),IF(C3118&gt;=Params!$B$15-3,IF(C3118&lt;Params!$B$15,Params!$B$21,0.3),0.3)))</f>
        <v/>
      </c>
    </row>
    <row r="3119" ht="15" customHeight="1" s="1">
      <c r="A3119" s="9" t="n">
        <v>3116</v>
      </c>
      <c r="B3119" s="6" t="inlineStr">
        <is>
          <t>10/05</t>
        </is>
      </c>
      <c r="C3119" s="6" t="n">
        <v>19</v>
      </c>
      <c r="D3119" s="6" t="n">
        <v>1</v>
      </c>
      <c r="E3119" s="10">
        <f>IF(D3119=1, IF(OR(C3119&lt;10, C3119&gt;=15),1,0), IF(OR(C3119&lt;7, C3119&gt;=18),1,0))</f>
        <v/>
      </c>
      <c r="F3119" s="11" t="n">
        <v>0.251</v>
      </c>
      <c r="G3119" s="12">
        <f>0*8</f>
        <v/>
      </c>
      <c r="H3119" s="12">
        <f>F3119-G3119</f>
        <v/>
      </c>
      <c r="I3119" s="10">
        <f>IF(E3119=0,"Fora",IF(E3118=0,"Carg xar",IF(H3119&lt;0,IF(M3119&lt;0.9,"Carg FV","Stby"),IF(M3119&gt;P3119,"V2H",IF(M3119&lt;0.9,"Carg xar","Stby")))))</f>
        <v/>
      </c>
      <c r="J3119" s="12">
        <f>IF(OR(I3119="Carg FV",I3119="Carg xar"),MIN(IF(I3119="Carg FV",ABS(H3119),7.4),7.4,MAX(0,(0.9-M3119)*40)*0.95),0)</f>
        <v/>
      </c>
      <c r="K3119" s="12">
        <f>IF(I3119="V2H",MIN(MAX(0,H3119),7.4,MAX(0,(M3119-P3119)*40)*0.95),0)</f>
        <v/>
      </c>
      <c r="L3119" s="12">
        <f>IF(E3119=0,0,MAX(0,H3119-K3119))</f>
        <v/>
      </c>
      <c r="M3119" s="13">
        <f>M3118+J3118/40-IF(I3118="V2H",K3118/(0.95*40),0)-IF(E3119=0,IF(E3118=1,IF(D3119=1,30,40)*0.18/(2*40),0),0)-IF(E3119=1,IF(E3118=0,IF(D3119=1,30,40)*0.18/(2*40),0),0)</f>
        <v/>
      </c>
      <c r="N3119" s="14" t="n">
        <v>0.09</v>
      </c>
      <c r="O3119" s="15">
        <f>K3119*N3119</f>
        <v/>
      </c>
      <c r="P3119">
        <f>IF(E3119=0,0.3,IF(D3119=1,IF(C3119&gt;=Params!$B$13-3,IF(C3119&lt;Params!$B$13,Params!$B$20,0.3),0.3),IF(C3119&gt;=Params!$B$15-3,IF(C3119&lt;Params!$B$15,Params!$B$21,0.3),0.3)))</f>
        <v/>
      </c>
    </row>
    <row r="3120" ht="15" customHeight="1" s="1">
      <c r="A3120" s="9" t="n">
        <v>3117</v>
      </c>
      <c r="B3120" s="6" t="inlineStr">
        <is>
          <t>10/05</t>
        </is>
      </c>
      <c r="C3120" s="6" t="n">
        <v>20</v>
      </c>
      <c r="D3120" s="6" t="n">
        <v>1</v>
      </c>
      <c r="E3120" s="10">
        <f>IF(D3120=1, IF(OR(C3120&lt;10, C3120&gt;=15),1,0), IF(OR(C3120&lt;7, C3120&gt;=18),1,0))</f>
        <v/>
      </c>
      <c r="F3120" s="11" t="n">
        <v>0.736</v>
      </c>
      <c r="G3120" s="12">
        <f>0*8</f>
        <v/>
      </c>
      <c r="H3120" s="12">
        <f>F3120-G3120</f>
        <v/>
      </c>
      <c r="I3120" s="10">
        <f>IF(E3120=0,"Fora",IF(E3119=0,"Carg xar",IF(H3120&lt;0,IF(M3120&lt;0.9,"Carg FV","Stby"),IF(M3120&gt;P3120,"V2H",IF(M3120&lt;0.9,"Carg xar","Stby")))))</f>
        <v/>
      </c>
      <c r="J3120" s="12">
        <f>IF(OR(I3120="Carg FV",I3120="Carg xar"),MIN(IF(I3120="Carg FV",ABS(H3120),7.4),7.4,MAX(0,(0.9-M3120)*40)*0.95),0)</f>
        <v/>
      </c>
      <c r="K3120" s="12">
        <f>IF(I3120="V2H",MIN(MAX(0,H3120),7.4,MAX(0,(M3120-P3120)*40)*0.95),0)</f>
        <v/>
      </c>
      <c r="L3120" s="12">
        <f>IF(E3120=0,0,MAX(0,H3120-K3120))</f>
        <v/>
      </c>
      <c r="M3120" s="13">
        <f>M3119+J3119/40-IF(I3119="V2H",K3119/(0.95*40),0)-IF(E3120=0,IF(E3119=1,IF(D3120=1,30,40)*0.18/(2*40),0),0)-IF(E3120=1,IF(E3119=0,IF(D3120=1,30,40)*0.18/(2*40),0),0)</f>
        <v/>
      </c>
      <c r="N3120" s="14" t="n">
        <v>0.09</v>
      </c>
      <c r="O3120" s="15">
        <f>K3120*N3120</f>
        <v/>
      </c>
      <c r="P3120">
        <f>IF(E3120=0,0.3,IF(D3120=1,IF(C3120&gt;=Params!$B$13-3,IF(C3120&lt;Params!$B$13,Params!$B$20,0.3),0.3),IF(C3120&gt;=Params!$B$15-3,IF(C3120&lt;Params!$B$15,Params!$B$21,0.3),0.3)))</f>
        <v/>
      </c>
    </row>
    <row r="3121" ht="15" customHeight="1" s="1">
      <c r="A3121" s="9" t="n">
        <v>3118</v>
      </c>
      <c r="B3121" s="6" t="inlineStr">
        <is>
          <t>10/05</t>
        </is>
      </c>
      <c r="C3121" s="6" t="n">
        <v>21</v>
      </c>
      <c r="D3121" s="6" t="n">
        <v>1</v>
      </c>
      <c r="E3121" s="10">
        <f>IF(D3121=1, IF(OR(C3121&lt;10, C3121&gt;=15),1,0), IF(OR(C3121&lt;7, C3121&gt;=18),1,0))</f>
        <v/>
      </c>
      <c r="F3121" s="11" t="n">
        <v>1.107</v>
      </c>
      <c r="G3121" s="12">
        <f>0*8</f>
        <v/>
      </c>
      <c r="H3121" s="12">
        <f>F3121-G3121</f>
        <v/>
      </c>
      <c r="I3121" s="10">
        <f>IF(E3121=0,"Fora",IF(E3120=0,"Carg xar",IF(H3121&lt;0,IF(M3121&lt;0.9,"Carg FV","Stby"),IF(M3121&gt;P3121,"V2H",IF(M3121&lt;0.9,"Carg xar","Stby")))))</f>
        <v/>
      </c>
      <c r="J3121" s="12">
        <f>IF(OR(I3121="Carg FV",I3121="Carg xar"),MIN(IF(I3121="Carg FV",ABS(H3121),7.4),7.4,MAX(0,(0.9-M3121)*40)*0.95),0)</f>
        <v/>
      </c>
      <c r="K3121" s="12">
        <f>IF(I3121="V2H",MIN(MAX(0,H3121),7.4,MAX(0,(M3121-P3121)*40)*0.95),0)</f>
        <v/>
      </c>
      <c r="L3121" s="12">
        <f>IF(E3121=0,0,MAX(0,H3121-K3121))</f>
        <v/>
      </c>
      <c r="M3121" s="13">
        <f>M3120+J3120/40-IF(I3120="V2H",K3120/(0.95*40),0)-IF(E3121=0,IF(E3120=1,IF(D3121=1,30,40)*0.18/(2*40),0),0)-IF(E3121=1,IF(E3120=0,IF(D3121=1,30,40)*0.18/(2*40),0),0)</f>
        <v/>
      </c>
      <c r="N3121" s="14" t="n">
        <v>0.09</v>
      </c>
      <c r="O3121" s="15">
        <f>K3121*N3121</f>
        <v/>
      </c>
      <c r="P3121">
        <f>IF(E3121=0,0.3,IF(D3121=1,IF(C3121&gt;=Params!$B$13-3,IF(C3121&lt;Params!$B$13,Params!$B$20,0.3),0.3),IF(C3121&gt;=Params!$B$15-3,IF(C3121&lt;Params!$B$15,Params!$B$21,0.3),0.3)))</f>
        <v/>
      </c>
    </row>
    <row r="3122" ht="15" customHeight="1" s="1">
      <c r="A3122" s="9" t="n">
        <v>3119</v>
      </c>
      <c r="B3122" s="6" t="inlineStr">
        <is>
          <t>10/05</t>
        </is>
      </c>
      <c r="C3122" s="6" t="n">
        <v>22</v>
      </c>
      <c r="D3122" s="6" t="n">
        <v>1</v>
      </c>
      <c r="E3122" s="10">
        <f>IF(D3122=1, IF(OR(C3122&lt;10, C3122&gt;=15),1,0), IF(OR(C3122&lt;7, C3122&gt;=18),1,0))</f>
        <v/>
      </c>
      <c r="F3122" s="11" t="n">
        <v>1.239</v>
      </c>
      <c r="G3122" s="12">
        <f>0*8</f>
        <v/>
      </c>
      <c r="H3122" s="12">
        <f>F3122-G3122</f>
        <v/>
      </c>
      <c r="I3122" s="10">
        <f>IF(E3122=0,"Fora",IF(E3121=0,"Carg xar",IF(H3122&lt;0,IF(M3122&lt;0.9,"Carg FV","Stby"),IF(M3122&gt;P3122,"V2H",IF(M3122&lt;0.9,"Carg xar","Stby")))))</f>
        <v/>
      </c>
      <c r="J3122" s="12">
        <f>IF(OR(I3122="Carg FV",I3122="Carg xar"),MIN(IF(I3122="Carg FV",ABS(H3122),7.4),7.4,MAX(0,(0.9-M3122)*40)*0.95),0)</f>
        <v/>
      </c>
      <c r="K3122" s="12">
        <f>IF(I3122="V2H",MIN(MAX(0,H3122),7.4,MAX(0,(M3122-P3122)*40)*0.95),0)</f>
        <v/>
      </c>
      <c r="L3122" s="12">
        <f>IF(E3122=0,0,MAX(0,H3122-K3122))</f>
        <v/>
      </c>
      <c r="M3122" s="13">
        <f>M3121+J3121/40-IF(I3121="V2H",K3121/(0.95*40),0)-IF(E3122=0,IF(E3121=1,IF(D3122=1,30,40)*0.18/(2*40),0),0)-IF(E3122=1,IF(E3121=0,IF(D3122=1,30,40)*0.18/(2*40),0),0)</f>
        <v/>
      </c>
      <c r="N3122" s="14" t="n">
        <v>0.09</v>
      </c>
      <c r="O3122" s="15">
        <f>K3122*N3122</f>
        <v/>
      </c>
      <c r="P3122">
        <f>IF(E3122=0,0.3,IF(D3122=1,IF(C3122&gt;=Params!$B$13-3,IF(C3122&lt;Params!$B$13,Params!$B$20,0.3),0.3),IF(C3122&gt;=Params!$B$15-3,IF(C3122&lt;Params!$B$15,Params!$B$21,0.3),0.3)))</f>
        <v/>
      </c>
    </row>
    <row r="3123" ht="15" customHeight="1" s="1">
      <c r="A3123" s="9" t="n">
        <v>3120</v>
      </c>
      <c r="B3123" s="6" t="inlineStr">
        <is>
          <t>10/05</t>
        </is>
      </c>
      <c r="C3123" s="6" t="n">
        <v>23</v>
      </c>
      <c r="D3123" s="6" t="n">
        <v>1</v>
      </c>
      <c r="E3123" s="10">
        <f>IF(D3123=1, IF(OR(C3123&lt;10, C3123&gt;=15),1,0), IF(OR(C3123&lt;7, C3123&gt;=18),1,0))</f>
        <v/>
      </c>
      <c r="F3123" s="11" t="n">
        <v>0.82</v>
      </c>
      <c r="G3123" s="12">
        <f>0*8</f>
        <v/>
      </c>
      <c r="H3123" s="12">
        <f>F3123-G3123</f>
        <v/>
      </c>
      <c r="I3123" s="10">
        <f>IF(E3123=0,"Fora",IF(E3122=0,"Carg xar",IF(H3123&lt;0,IF(M3123&lt;0.9,"Carg FV","Stby"),IF(M3123&gt;P3123,"V2H",IF(M3123&lt;0.9,"Carg xar","Stby")))))</f>
        <v/>
      </c>
      <c r="J3123" s="12">
        <f>IF(OR(I3123="Carg FV",I3123="Carg xar"),MIN(IF(I3123="Carg FV",ABS(H3123),7.4),7.4,MAX(0,(0.9-M3123)*40)*0.95),0)</f>
        <v/>
      </c>
      <c r="K3123" s="12">
        <f>IF(I3123="V2H",MIN(MAX(0,H3123),7.4,MAX(0,(M3123-P3123)*40)*0.95),0)</f>
        <v/>
      </c>
      <c r="L3123" s="12">
        <f>IF(E3123=0,0,MAX(0,H3123-K3123))</f>
        <v/>
      </c>
      <c r="M3123" s="13">
        <f>M3122+J3122/40-IF(I3122="V2H",K3122/(0.95*40),0)-IF(E3123=0,IF(E3122=1,IF(D3123=1,30,40)*0.18/(2*40),0),0)-IF(E3123=1,IF(E3122=0,IF(D3123=1,30,40)*0.18/(2*40),0),0)</f>
        <v/>
      </c>
      <c r="N3123" s="14" t="n">
        <v>0.09</v>
      </c>
      <c r="O3123" s="15">
        <f>K3123*N3123</f>
        <v/>
      </c>
      <c r="P3123">
        <f>IF(E3123=0,0.3,IF(D3123=1,IF(C3123&gt;=Params!$B$13-3,IF(C3123&lt;Params!$B$13,Params!$B$20,0.3),0.3),IF(C3123&gt;=Params!$B$15-3,IF(C3123&lt;Params!$B$15,Params!$B$21,0.3),0.3)))</f>
        <v/>
      </c>
    </row>
    <row r="3124" ht="15" customHeight="1" s="1">
      <c r="A3124" s="9" t="n">
        <v>3121</v>
      </c>
      <c r="B3124" s="6" t="inlineStr">
        <is>
          <t>11/05</t>
        </is>
      </c>
      <c r="C3124" s="6" t="n">
        <v>0</v>
      </c>
      <c r="D3124" s="6" t="n">
        <v>1</v>
      </c>
      <c r="E3124" s="10">
        <f>IF(D3124=1, IF(OR(C3124&lt;10, C3124&gt;=15),1,0), IF(OR(C3124&lt;7, C3124&gt;=18),1,0))</f>
        <v/>
      </c>
      <c r="F3124" s="11" t="n">
        <v>0.8179999999999999</v>
      </c>
      <c r="G3124" s="12">
        <f>0*8</f>
        <v/>
      </c>
      <c r="H3124" s="12">
        <f>F3124-G3124</f>
        <v/>
      </c>
      <c r="I3124" s="10">
        <f>IF(E3124=0,"Fora",IF(E3123=0,"Carg xar",IF(H3124&lt;0,IF(M3124&lt;0.9,"Carg FV","Stby"),IF(M3124&gt;P3124,"V2H",IF(M3124&lt;0.9,"Carg xar","Stby")))))</f>
        <v/>
      </c>
      <c r="J3124" s="12">
        <f>IF(OR(I3124="Carg FV",I3124="Carg xar"),MIN(IF(I3124="Carg FV",ABS(H3124),7.4),7.4,MAX(0,(0.9-M3124)*40)*0.95),0)</f>
        <v/>
      </c>
      <c r="K3124" s="12">
        <f>IF(I3124="V2H",MIN(MAX(0,H3124),7.4,MAX(0,(M3124-P3124)*40)*0.95),0)</f>
        <v/>
      </c>
      <c r="L3124" s="12">
        <f>IF(E3124=0,0,MAX(0,H3124-K3124))</f>
        <v/>
      </c>
      <c r="M3124" s="13">
        <f>M3123+J3123/40-IF(I3123="V2H",K3123/(0.95*40),0)-IF(E3124=0,IF(E3123=1,IF(D3124=1,30,40)*0.18/(2*40),0),0)-IF(E3124=1,IF(E3123=0,IF(D3124=1,30,40)*0.18/(2*40),0),0)</f>
        <v/>
      </c>
      <c r="N3124" s="14" t="n">
        <v>0.09</v>
      </c>
      <c r="O3124" s="15">
        <f>K3124*N3124</f>
        <v/>
      </c>
      <c r="P3124">
        <f>IF(E3124=0,0.3,IF(D3124=1,IF(C3124&gt;=Params!$B$13-3,IF(C3124&lt;Params!$B$13,Params!$B$20,0.3),0.3),IF(C3124&gt;=Params!$B$15-3,IF(C3124&lt;Params!$B$15,Params!$B$21,0.3),0.3)))</f>
        <v/>
      </c>
    </row>
    <row r="3125" ht="15" customHeight="1" s="1">
      <c r="A3125" s="9" t="n">
        <v>3122</v>
      </c>
      <c r="B3125" s="6" t="inlineStr">
        <is>
          <t>11/05</t>
        </is>
      </c>
      <c r="C3125" s="6" t="n">
        <v>1</v>
      </c>
      <c r="D3125" s="6" t="n">
        <v>1</v>
      </c>
      <c r="E3125" s="10">
        <f>IF(D3125=1, IF(OR(C3125&lt;10, C3125&gt;=15),1,0), IF(OR(C3125&lt;7, C3125&gt;=18),1,0))</f>
        <v/>
      </c>
      <c r="F3125" s="11" t="n">
        <v>0.77</v>
      </c>
      <c r="G3125" s="12">
        <f>0*8</f>
        <v/>
      </c>
      <c r="H3125" s="12">
        <f>F3125-G3125</f>
        <v/>
      </c>
      <c r="I3125" s="10">
        <f>IF(E3125=0,"Fora",IF(E3124=0,"Carg xar",IF(H3125&lt;0,IF(M3125&lt;0.9,"Carg FV","Stby"),IF(M3125&gt;P3125,"V2H",IF(M3125&lt;0.9,"Carg xar","Stby")))))</f>
        <v/>
      </c>
      <c r="J3125" s="12">
        <f>IF(OR(I3125="Carg FV",I3125="Carg xar"),MIN(IF(I3125="Carg FV",ABS(H3125),7.4),7.4,MAX(0,(0.9-M3125)*40)*0.95),0)</f>
        <v/>
      </c>
      <c r="K3125" s="12">
        <f>IF(I3125="V2H",MIN(MAX(0,H3125),7.4,MAX(0,(M3125-P3125)*40)*0.95),0)</f>
        <v/>
      </c>
      <c r="L3125" s="12">
        <f>IF(E3125=0,0,MAX(0,H3125-K3125))</f>
        <v/>
      </c>
      <c r="M3125" s="13">
        <f>M3124+J3124/40-IF(I3124="V2H",K3124/(0.95*40),0)-IF(E3125=0,IF(E3124=1,IF(D3125=1,30,40)*0.18/(2*40),0),0)-IF(E3125=1,IF(E3124=0,IF(D3125=1,30,40)*0.18/(2*40),0),0)</f>
        <v/>
      </c>
      <c r="N3125" s="14" t="n">
        <v>0.09</v>
      </c>
      <c r="O3125" s="15">
        <f>K3125*N3125</f>
        <v/>
      </c>
      <c r="P3125">
        <f>IF(E3125=0,0.3,IF(D3125=1,IF(C3125&gt;=Params!$B$13-3,IF(C3125&lt;Params!$B$13,Params!$B$20,0.3),0.3),IF(C3125&gt;=Params!$B$15-3,IF(C3125&lt;Params!$B$15,Params!$B$21,0.3),0.3)))</f>
        <v/>
      </c>
    </row>
    <row r="3126" ht="15" customHeight="1" s="1">
      <c r="A3126" s="9" t="n">
        <v>3123</v>
      </c>
      <c r="B3126" s="6" t="inlineStr">
        <is>
          <t>11/05</t>
        </is>
      </c>
      <c r="C3126" s="6" t="n">
        <v>2</v>
      </c>
      <c r="D3126" s="6" t="n">
        <v>1</v>
      </c>
      <c r="E3126" s="10">
        <f>IF(D3126=1, IF(OR(C3126&lt;10, C3126&gt;=15),1,0), IF(OR(C3126&lt;7, C3126&gt;=18),1,0))</f>
        <v/>
      </c>
      <c r="F3126" s="11" t="n">
        <v>0.6879999999999999</v>
      </c>
      <c r="G3126" s="12">
        <f>0*8</f>
        <v/>
      </c>
      <c r="H3126" s="12">
        <f>F3126-G3126</f>
        <v/>
      </c>
      <c r="I3126" s="10">
        <f>IF(E3126=0,"Fora",IF(E3125=0,"Carg xar",IF(H3126&lt;0,IF(M3126&lt;0.9,"Carg FV","Stby"),IF(M3126&gt;P3126,"V2H",IF(M3126&lt;0.9,"Carg xar","Stby")))))</f>
        <v/>
      </c>
      <c r="J3126" s="12">
        <f>IF(OR(I3126="Carg FV",I3126="Carg xar"),MIN(IF(I3126="Carg FV",ABS(H3126),7.4),7.4,MAX(0,(0.9-M3126)*40)*0.95),0)</f>
        <v/>
      </c>
      <c r="K3126" s="12">
        <f>IF(I3126="V2H",MIN(MAX(0,H3126),7.4,MAX(0,(M3126-P3126)*40)*0.95),0)</f>
        <v/>
      </c>
      <c r="L3126" s="12">
        <f>IF(E3126=0,0,MAX(0,H3126-K3126))</f>
        <v/>
      </c>
      <c r="M3126" s="13">
        <f>M3125+J3125/40-IF(I3125="V2H",K3125/(0.95*40),0)-IF(E3126=0,IF(E3125=1,IF(D3126=1,30,40)*0.18/(2*40),0),0)-IF(E3126=1,IF(E3125=0,IF(D3126=1,30,40)*0.18/(2*40),0),0)</f>
        <v/>
      </c>
      <c r="N3126" s="14" t="n">
        <v>0.09</v>
      </c>
      <c r="O3126" s="15">
        <f>K3126*N3126</f>
        <v/>
      </c>
      <c r="P3126">
        <f>IF(E3126=0,0.3,IF(D3126=1,IF(C3126&gt;=Params!$B$13-3,IF(C3126&lt;Params!$B$13,Params!$B$20,0.3),0.3),IF(C3126&gt;=Params!$B$15-3,IF(C3126&lt;Params!$B$15,Params!$B$21,0.3),0.3)))</f>
        <v/>
      </c>
    </row>
    <row r="3127" ht="15" customHeight="1" s="1">
      <c r="A3127" s="9" t="n">
        <v>3124</v>
      </c>
      <c r="B3127" s="6" t="inlineStr">
        <is>
          <t>11/05</t>
        </is>
      </c>
      <c r="C3127" s="6" t="n">
        <v>3</v>
      </c>
      <c r="D3127" s="6" t="n">
        <v>1</v>
      </c>
      <c r="E3127" s="10">
        <f>IF(D3127=1, IF(OR(C3127&lt;10, C3127&gt;=15),1,0), IF(OR(C3127&lt;7, C3127&gt;=18),1,0))</f>
        <v/>
      </c>
      <c r="F3127" s="11" t="n">
        <v>0.657</v>
      </c>
      <c r="G3127" s="12">
        <f>0*8</f>
        <v/>
      </c>
      <c r="H3127" s="12">
        <f>F3127-G3127</f>
        <v/>
      </c>
      <c r="I3127" s="10">
        <f>IF(E3127=0,"Fora",IF(E3126=0,"Carg xar",IF(H3127&lt;0,IF(M3127&lt;0.9,"Carg FV","Stby"),IF(M3127&gt;P3127,"V2H",IF(M3127&lt;0.9,"Carg xar","Stby")))))</f>
        <v/>
      </c>
      <c r="J3127" s="12">
        <f>IF(OR(I3127="Carg FV",I3127="Carg xar"),MIN(IF(I3127="Carg FV",ABS(H3127),7.4),7.4,MAX(0,(0.9-M3127)*40)*0.95),0)</f>
        <v/>
      </c>
      <c r="K3127" s="12">
        <f>IF(I3127="V2H",MIN(MAX(0,H3127),7.4,MAX(0,(M3127-P3127)*40)*0.95),0)</f>
        <v/>
      </c>
      <c r="L3127" s="12">
        <f>IF(E3127=0,0,MAX(0,H3127-K3127))</f>
        <v/>
      </c>
      <c r="M3127" s="13">
        <f>M3126+J3126/40-IF(I3126="V2H",K3126/(0.95*40),0)-IF(E3127=0,IF(E3126=1,IF(D3127=1,30,40)*0.18/(2*40),0),0)-IF(E3127=1,IF(E3126=0,IF(D3127=1,30,40)*0.18/(2*40),0),0)</f>
        <v/>
      </c>
      <c r="N3127" s="14" t="n">
        <v>0.09</v>
      </c>
      <c r="O3127" s="15">
        <f>K3127*N3127</f>
        <v/>
      </c>
      <c r="P3127">
        <f>IF(E3127=0,0.3,IF(D3127=1,IF(C3127&gt;=Params!$B$13-3,IF(C3127&lt;Params!$B$13,Params!$B$20,0.3),0.3),IF(C3127&gt;=Params!$B$15-3,IF(C3127&lt;Params!$B$15,Params!$B$21,0.3),0.3)))</f>
        <v/>
      </c>
    </row>
    <row r="3128" ht="15" customHeight="1" s="1">
      <c r="A3128" s="9" t="n">
        <v>3125</v>
      </c>
      <c r="B3128" s="6" t="inlineStr">
        <is>
          <t>11/05</t>
        </is>
      </c>
      <c r="C3128" s="6" t="n">
        <v>4</v>
      </c>
      <c r="D3128" s="6" t="n">
        <v>1</v>
      </c>
      <c r="E3128" s="10">
        <f>IF(D3128=1, IF(OR(C3128&lt;10, C3128&gt;=15),1,0), IF(OR(C3128&lt;7, C3128&gt;=18),1,0))</f>
        <v/>
      </c>
      <c r="F3128" s="11" t="n">
        <v>0.772</v>
      </c>
      <c r="G3128" s="12">
        <f>0*8</f>
        <v/>
      </c>
      <c r="H3128" s="12">
        <f>F3128-G3128</f>
        <v/>
      </c>
      <c r="I3128" s="10">
        <f>IF(E3128=0,"Fora",IF(E3127=0,"Carg xar",IF(H3128&lt;0,IF(M3128&lt;0.9,"Carg FV","Stby"),IF(M3128&gt;P3128,"V2H",IF(M3128&lt;0.9,"Carg xar","Stby")))))</f>
        <v/>
      </c>
      <c r="J3128" s="12">
        <f>IF(OR(I3128="Carg FV",I3128="Carg xar"),MIN(IF(I3128="Carg FV",ABS(H3128),7.4),7.4,MAX(0,(0.9-M3128)*40)*0.95),0)</f>
        <v/>
      </c>
      <c r="K3128" s="12">
        <f>IF(I3128="V2H",MIN(MAX(0,H3128),7.4,MAX(0,(M3128-P3128)*40)*0.95),0)</f>
        <v/>
      </c>
      <c r="L3128" s="12">
        <f>IF(E3128=0,0,MAX(0,H3128-K3128))</f>
        <v/>
      </c>
      <c r="M3128" s="13">
        <f>M3127+J3127/40-IF(I3127="V2H",K3127/(0.95*40),0)-IF(E3128=0,IF(E3127=1,IF(D3128=1,30,40)*0.18/(2*40),0),0)-IF(E3128=1,IF(E3127=0,IF(D3128=1,30,40)*0.18/(2*40),0),0)</f>
        <v/>
      </c>
      <c r="N3128" s="14" t="n">
        <v>0.09</v>
      </c>
      <c r="O3128" s="15">
        <f>K3128*N3128</f>
        <v/>
      </c>
      <c r="P3128">
        <f>IF(E3128=0,0.3,IF(D3128=1,IF(C3128&gt;=Params!$B$13-3,IF(C3128&lt;Params!$B$13,Params!$B$20,0.3),0.3),IF(C3128&gt;=Params!$B$15-3,IF(C3128&lt;Params!$B$15,Params!$B$21,0.3),0.3)))</f>
        <v/>
      </c>
    </row>
    <row r="3129" ht="15" customHeight="1" s="1">
      <c r="A3129" s="9" t="n">
        <v>3126</v>
      </c>
      <c r="B3129" s="6" t="inlineStr">
        <is>
          <t>11/05</t>
        </is>
      </c>
      <c r="C3129" s="6" t="n">
        <v>5</v>
      </c>
      <c r="D3129" s="6" t="n">
        <v>1</v>
      </c>
      <c r="E3129" s="10">
        <f>IF(D3129=1, IF(OR(C3129&lt;10, C3129&gt;=15),1,0), IF(OR(C3129&lt;7, C3129&gt;=18),1,0))</f>
        <v/>
      </c>
      <c r="F3129" s="11" t="n">
        <v>0.977</v>
      </c>
      <c r="G3129" s="12">
        <f>0*8</f>
        <v/>
      </c>
      <c r="H3129" s="12">
        <f>F3129-G3129</f>
        <v/>
      </c>
      <c r="I3129" s="10">
        <f>IF(E3129=0,"Fora",IF(E3128=0,"Carg xar",IF(H3129&lt;0,IF(M3129&lt;0.9,"Carg FV","Stby"),IF(M3129&gt;P3129,"V2H",IF(M3129&lt;0.9,"Carg xar","Stby")))))</f>
        <v/>
      </c>
      <c r="J3129" s="12">
        <f>IF(OR(I3129="Carg FV",I3129="Carg xar"),MIN(IF(I3129="Carg FV",ABS(H3129),7.4),7.4,MAX(0,(0.9-M3129)*40)*0.95),0)</f>
        <v/>
      </c>
      <c r="K3129" s="12">
        <f>IF(I3129="V2H",MIN(MAX(0,H3129),7.4,MAX(0,(M3129-P3129)*40)*0.95),0)</f>
        <v/>
      </c>
      <c r="L3129" s="12">
        <f>IF(E3129=0,0,MAX(0,H3129-K3129))</f>
        <v/>
      </c>
      <c r="M3129" s="13">
        <f>M3128+J3128/40-IF(I3128="V2H",K3128/(0.95*40),0)-IF(E3129=0,IF(E3128=1,IF(D3129=1,30,40)*0.18/(2*40),0),0)-IF(E3129=1,IF(E3128=0,IF(D3129=1,30,40)*0.18/(2*40),0),0)</f>
        <v/>
      </c>
      <c r="N3129" s="14" t="n">
        <v>0.09</v>
      </c>
      <c r="O3129" s="15">
        <f>K3129*N3129</f>
        <v/>
      </c>
      <c r="P3129">
        <f>IF(E3129=0,0.3,IF(D3129=1,IF(C3129&gt;=Params!$B$13-3,IF(C3129&lt;Params!$B$13,Params!$B$20,0.3),0.3),IF(C3129&gt;=Params!$B$15-3,IF(C3129&lt;Params!$B$15,Params!$B$21,0.3),0.3)))</f>
        <v/>
      </c>
    </row>
    <row r="3130" ht="15" customHeight="1" s="1">
      <c r="A3130" s="9" t="n">
        <v>3127</v>
      </c>
      <c r="B3130" s="6" t="inlineStr">
        <is>
          <t>11/05</t>
        </is>
      </c>
      <c r="C3130" s="6" t="n">
        <v>6</v>
      </c>
      <c r="D3130" s="6" t="n">
        <v>1</v>
      </c>
      <c r="E3130" s="10">
        <f>IF(D3130=1, IF(OR(C3130&lt;10, C3130&gt;=15),1,0), IF(OR(C3130&lt;7, C3130&gt;=18),1,0))</f>
        <v/>
      </c>
      <c r="F3130" s="11" t="n">
        <v>0.707</v>
      </c>
      <c r="G3130" s="12">
        <f>0.02*8</f>
        <v/>
      </c>
      <c r="H3130" s="12">
        <f>F3130-G3130</f>
        <v/>
      </c>
      <c r="I3130" s="10">
        <f>IF(E3130=0,"Fora",IF(E3129=0,"Carg xar",IF(H3130&lt;0,IF(M3130&lt;0.9,"Carg FV","Stby"),IF(M3130&gt;P3130,"V2H",IF(M3130&lt;0.9,"Carg xar","Stby")))))</f>
        <v/>
      </c>
      <c r="J3130" s="12">
        <f>IF(OR(I3130="Carg FV",I3130="Carg xar"),MIN(IF(I3130="Carg FV",ABS(H3130),7.4),7.4,MAX(0,(0.9-M3130)*40)*0.95),0)</f>
        <v/>
      </c>
      <c r="K3130" s="12">
        <f>IF(I3130="V2H",MIN(MAX(0,H3130),7.4,MAX(0,(M3130-P3130)*40)*0.95),0)</f>
        <v/>
      </c>
      <c r="L3130" s="12">
        <f>IF(E3130=0,0,MAX(0,H3130-K3130))</f>
        <v/>
      </c>
      <c r="M3130" s="13">
        <f>M3129+J3129/40-IF(I3129="V2H",K3129/(0.95*40),0)-IF(E3130=0,IF(E3129=1,IF(D3130=1,30,40)*0.18/(2*40),0),0)-IF(E3130=1,IF(E3129=0,IF(D3130=1,30,40)*0.18/(2*40),0),0)</f>
        <v/>
      </c>
      <c r="N3130" s="14" t="n">
        <v>0.09</v>
      </c>
      <c r="O3130" s="15">
        <f>K3130*N3130</f>
        <v/>
      </c>
      <c r="P3130">
        <f>IF(E3130=0,0.3,IF(D3130=1,IF(C3130&gt;=Params!$B$13-3,IF(C3130&lt;Params!$B$13,Params!$B$20,0.3),0.3),IF(C3130&gt;=Params!$B$15-3,IF(C3130&lt;Params!$B$15,Params!$B$21,0.3),0.3)))</f>
        <v/>
      </c>
    </row>
    <row r="3131" ht="15" customHeight="1" s="1">
      <c r="A3131" s="9" t="n">
        <v>3128</v>
      </c>
      <c r="B3131" s="6" t="inlineStr">
        <is>
          <t>11/05</t>
        </is>
      </c>
      <c r="C3131" s="6" t="n">
        <v>7</v>
      </c>
      <c r="D3131" s="6" t="n">
        <v>1</v>
      </c>
      <c r="E3131" s="10">
        <f>IF(D3131=1, IF(OR(C3131&lt;10, C3131&gt;=15),1,0), IF(OR(C3131&lt;7, C3131&gt;=18),1,0))</f>
        <v/>
      </c>
      <c r="F3131" s="11" t="n">
        <v>0.695</v>
      </c>
      <c r="G3131" s="12">
        <f>0.12*8</f>
        <v/>
      </c>
      <c r="H3131" s="12">
        <f>F3131-G3131</f>
        <v/>
      </c>
      <c r="I3131" s="10">
        <f>IF(E3131=0,"Fora",IF(E3130=0,"Carg xar",IF(H3131&lt;0,IF(M3131&lt;0.9,"Carg FV","Stby"),IF(M3131&gt;P3131,"V2H",IF(M3131&lt;0.9,"Carg xar","Stby")))))</f>
        <v/>
      </c>
      <c r="J3131" s="12">
        <f>IF(OR(I3131="Carg FV",I3131="Carg xar"),MIN(IF(I3131="Carg FV",ABS(H3131),7.4),7.4,MAX(0,(0.9-M3131)*40)*0.95),0)</f>
        <v/>
      </c>
      <c r="K3131" s="12">
        <f>IF(I3131="V2H",MIN(MAX(0,H3131),7.4,MAX(0,(M3131-P3131)*40)*0.95),0)</f>
        <v/>
      </c>
      <c r="L3131" s="12">
        <f>IF(E3131=0,0,MAX(0,H3131-K3131))</f>
        <v/>
      </c>
      <c r="M3131" s="13">
        <f>M3130+J3130/40-IF(I3130="V2H",K3130/(0.95*40),0)-IF(E3131=0,IF(E3130=1,IF(D3131=1,30,40)*0.18/(2*40),0),0)-IF(E3131=1,IF(E3130=0,IF(D3131=1,30,40)*0.18/(2*40),0),0)</f>
        <v/>
      </c>
      <c r="N3131" s="14" t="n">
        <v>0.09</v>
      </c>
      <c r="O3131" s="15">
        <f>K3131*N3131</f>
        <v/>
      </c>
      <c r="P3131">
        <f>IF(E3131=0,0.3,IF(D3131=1,IF(C3131&gt;=Params!$B$13-3,IF(C3131&lt;Params!$B$13,Params!$B$20,0.3),0.3),IF(C3131&gt;=Params!$B$15-3,IF(C3131&lt;Params!$B$15,Params!$B$21,0.3),0.3)))</f>
        <v/>
      </c>
    </row>
    <row r="3132" ht="15" customHeight="1" s="1">
      <c r="A3132" s="9" t="n">
        <v>3129</v>
      </c>
      <c r="B3132" s="6" t="inlineStr">
        <is>
          <t>11/05</t>
        </is>
      </c>
      <c r="C3132" s="6" t="n">
        <v>8</v>
      </c>
      <c r="D3132" s="6" t="n">
        <v>1</v>
      </c>
      <c r="E3132" s="10">
        <f>IF(D3132=1, IF(OR(C3132&lt;10, C3132&gt;=15),1,0), IF(OR(C3132&lt;7, C3132&gt;=18),1,0))</f>
        <v/>
      </c>
      <c r="F3132" s="11" t="n">
        <v>0</v>
      </c>
      <c r="G3132" s="12">
        <f>0.28*8</f>
        <v/>
      </c>
      <c r="H3132" s="12">
        <f>F3132-G3132</f>
        <v/>
      </c>
      <c r="I3132" s="10">
        <f>IF(E3132=0,"Fora",IF(E3131=0,"Carg xar",IF(H3132&lt;0,IF(M3132&lt;0.9,"Carg FV","Stby"),IF(M3132&gt;P3132,"V2H",IF(M3132&lt;0.9,"Carg xar","Stby")))))</f>
        <v/>
      </c>
      <c r="J3132" s="12">
        <f>IF(OR(I3132="Carg FV",I3132="Carg xar"),MIN(IF(I3132="Carg FV",ABS(H3132),7.4),7.4,MAX(0,(0.9-M3132)*40)*0.95),0)</f>
        <v/>
      </c>
      <c r="K3132" s="12">
        <f>IF(I3132="V2H",MIN(MAX(0,H3132),7.4,MAX(0,(M3132-P3132)*40)*0.95),0)</f>
        <v/>
      </c>
      <c r="L3132" s="12">
        <f>IF(E3132=0,0,MAX(0,H3132-K3132))</f>
        <v/>
      </c>
      <c r="M3132" s="13">
        <f>M3131+J3131/40-IF(I3131="V2H",K3131/(0.95*40),0)-IF(E3132=0,IF(E3131=1,IF(D3132=1,30,40)*0.18/(2*40),0),0)-IF(E3132=1,IF(E3131=0,IF(D3132=1,30,40)*0.18/(2*40),0),0)</f>
        <v/>
      </c>
      <c r="N3132" s="14" t="n">
        <v>0.09</v>
      </c>
      <c r="O3132" s="15">
        <f>K3132*N3132</f>
        <v/>
      </c>
      <c r="P3132">
        <f>IF(E3132=0,0.3,IF(D3132=1,IF(C3132&gt;=Params!$B$13-3,IF(C3132&lt;Params!$B$13,Params!$B$20,0.3),0.3),IF(C3132&gt;=Params!$B$15-3,IF(C3132&lt;Params!$B$15,Params!$B$21,0.3),0.3)))</f>
        <v/>
      </c>
    </row>
    <row r="3133" ht="15" customHeight="1" s="1">
      <c r="A3133" s="9" t="n">
        <v>3130</v>
      </c>
      <c r="B3133" s="6" t="inlineStr">
        <is>
          <t>11/05</t>
        </is>
      </c>
      <c r="C3133" s="6" t="n">
        <v>9</v>
      </c>
      <c r="D3133" s="6" t="n">
        <v>1</v>
      </c>
      <c r="E3133" s="10">
        <f>IF(D3133=1, IF(OR(C3133&lt;10, C3133&gt;=15),1,0), IF(OR(C3133&lt;7, C3133&gt;=18),1,0))</f>
        <v/>
      </c>
      <c r="F3133" s="11" t="n">
        <v>0.171</v>
      </c>
      <c r="G3133" s="12">
        <f>0.48*8</f>
        <v/>
      </c>
      <c r="H3133" s="12">
        <f>F3133-G3133</f>
        <v/>
      </c>
      <c r="I3133" s="10">
        <f>IF(E3133=0,"Fora",IF(E3132=0,"Carg xar",IF(H3133&lt;0,IF(M3133&lt;0.9,"Carg FV","Stby"),IF(M3133&gt;P3133,"V2H",IF(M3133&lt;0.9,"Carg xar","Stby")))))</f>
        <v/>
      </c>
      <c r="J3133" s="12">
        <f>IF(OR(I3133="Carg FV",I3133="Carg xar"),MIN(IF(I3133="Carg FV",ABS(H3133),7.4),7.4,MAX(0,(0.9-M3133)*40)*0.95),0)</f>
        <v/>
      </c>
      <c r="K3133" s="12">
        <f>IF(I3133="V2H",MIN(MAX(0,H3133),7.4,MAX(0,(M3133-P3133)*40)*0.95),0)</f>
        <v/>
      </c>
      <c r="L3133" s="12">
        <f>IF(E3133=0,0,MAX(0,H3133-K3133))</f>
        <v/>
      </c>
      <c r="M3133" s="13">
        <f>M3132+J3132/40-IF(I3132="V2H",K3132/(0.95*40),0)-IF(E3133=0,IF(E3132=1,IF(D3133=1,30,40)*0.18/(2*40),0),0)-IF(E3133=1,IF(E3132=0,IF(D3133=1,30,40)*0.18/(2*40),0),0)</f>
        <v/>
      </c>
      <c r="N3133" s="14" t="n">
        <v>0.09</v>
      </c>
      <c r="O3133" s="15">
        <f>K3133*N3133</f>
        <v/>
      </c>
      <c r="P3133">
        <f>IF(E3133=0,0.3,IF(D3133=1,IF(C3133&gt;=Params!$B$13-3,IF(C3133&lt;Params!$B$13,Params!$B$20,0.3),0.3),IF(C3133&gt;=Params!$B$15-3,IF(C3133&lt;Params!$B$15,Params!$B$21,0.3),0.3)))</f>
        <v/>
      </c>
    </row>
    <row r="3134" ht="15" customHeight="1" s="1">
      <c r="A3134" s="9" t="n">
        <v>3131</v>
      </c>
      <c r="B3134" s="6" t="inlineStr">
        <is>
          <t>11/05</t>
        </is>
      </c>
      <c r="C3134" s="6" t="n">
        <v>10</v>
      </c>
      <c r="D3134" s="6" t="n">
        <v>1</v>
      </c>
      <c r="E3134" s="10">
        <f>IF(D3134=1, IF(OR(C3134&lt;10, C3134&gt;=15),1,0), IF(OR(C3134&lt;7, C3134&gt;=18),1,0))</f>
        <v/>
      </c>
      <c r="F3134" s="11" t="n">
        <v>0</v>
      </c>
      <c r="G3134" s="12">
        <f>0.68*8</f>
        <v/>
      </c>
      <c r="H3134" s="12">
        <f>F3134-G3134</f>
        <v/>
      </c>
      <c r="I3134" s="10">
        <f>IF(E3134=0,"Fora",IF(E3133=0,"Carg xar",IF(H3134&lt;0,IF(M3134&lt;0.9,"Carg FV","Stby"),IF(M3134&gt;P3134,"V2H",IF(M3134&lt;0.9,"Carg xar","Stby")))))</f>
        <v/>
      </c>
      <c r="J3134" s="12">
        <f>IF(OR(I3134="Carg FV",I3134="Carg xar"),MIN(IF(I3134="Carg FV",ABS(H3134),7.4),7.4,MAX(0,(0.9-M3134)*40)*0.95),0)</f>
        <v/>
      </c>
      <c r="K3134" s="12">
        <f>IF(I3134="V2H",MIN(MAX(0,H3134),7.4,MAX(0,(M3134-P3134)*40)*0.95),0)</f>
        <v/>
      </c>
      <c r="L3134" s="12">
        <f>IF(E3134=0,0,MAX(0,H3134-K3134))</f>
        <v/>
      </c>
      <c r="M3134" s="13">
        <f>M3133+J3133/40-IF(I3133="V2H",K3133/(0.95*40),0)-IF(E3134=0,IF(E3133=1,IF(D3134=1,30,40)*0.18/(2*40),0),0)-IF(E3134=1,IF(E3133=0,IF(D3134=1,30,40)*0.18/(2*40),0),0)</f>
        <v/>
      </c>
      <c r="N3134" s="14" t="n">
        <v>0.09</v>
      </c>
      <c r="O3134" s="15">
        <f>K3134*N3134</f>
        <v/>
      </c>
      <c r="P3134">
        <f>IF(E3134=0,0.3,IF(D3134=1,IF(C3134&gt;=Params!$B$13-3,IF(C3134&lt;Params!$B$13,Params!$B$20,0.3),0.3),IF(C3134&gt;=Params!$B$15-3,IF(C3134&lt;Params!$B$15,Params!$B$21,0.3),0.3)))</f>
        <v/>
      </c>
    </row>
    <row r="3135" ht="15" customHeight="1" s="1">
      <c r="A3135" s="9" t="n">
        <v>3132</v>
      </c>
      <c r="B3135" s="6" t="inlineStr">
        <is>
          <t>11/05</t>
        </is>
      </c>
      <c r="C3135" s="6" t="n">
        <v>11</v>
      </c>
      <c r="D3135" s="6" t="n">
        <v>1</v>
      </c>
      <c r="E3135" s="10">
        <f>IF(D3135=1, IF(OR(C3135&lt;10, C3135&gt;=15),1,0), IF(OR(C3135&lt;7, C3135&gt;=18),1,0))</f>
        <v/>
      </c>
      <c r="F3135" s="11" t="n">
        <v>0</v>
      </c>
      <c r="G3135" s="12">
        <f>0.82*8</f>
        <v/>
      </c>
      <c r="H3135" s="12">
        <f>F3135-G3135</f>
        <v/>
      </c>
      <c r="I3135" s="10">
        <f>IF(E3135=0,"Fora",IF(E3134=0,"Carg xar",IF(H3135&lt;0,IF(M3135&lt;0.9,"Carg FV","Stby"),IF(M3135&gt;P3135,"V2H",IF(M3135&lt;0.9,"Carg xar","Stby")))))</f>
        <v/>
      </c>
      <c r="J3135" s="12">
        <f>IF(OR(I3135="Carg FV",I3135="Carg xar"),MIN(IF(I3135="Carg FV",ABS(H3135),7.4),7.4,MAX(0,(0.9-M3135)*40)*0.95),0)</f>
        <v/>
      </c>
      <c r="K3135" s="12">
        <f>IF(I3135="V2H",MIN(MAX(0,H3135),7.4,MAX(0,(M3135-P3135)*40)*0.95),0)</f>
        <v/>
      </c>
      <c r="L3135" s="12">
        <f>IF(E3135=0,0,MAX(0,H3135-K3135))</f>
        <v/>
      </c>
      <c r="M3135" s="13">
        <f>M3134+J3134/40-IF(I3134="V2H",K3134/(0.95*40),0)-IF(E3135=0,IF(E3134=1,IF(D3135=1,30,40)*0.18/(2*40),0),0)-IF(E3135=1,IF(E3134=0,IF(D3135=1,30,40)*0.18/(2*40),0),0)</f>
        <v/>
      </c>
      <c r="N3135" s="14" t="n">
        <v>0.09</v>
      </c>
      <c r="O3135" s="15">
        <f>K3135*N3135</f>
        <v/>
      </c>
      <c r="P3135">
        <f>IF(E3135=0,0.3,IF(D3135=1,IF(C3135&gt;=Params!$B$13-3,IF(C3135&lt;Params!$B$13,Params!$B$20,0.3),0.3),IF(C3135&gt;=Params!$B$15-3,IF(C3135&lt;Params!$B$15,Params!$B$21,0.3),0.3)))</f>
        <v/>
      </c>
    </row>
    <row r="3136" ht="15" customHeight="1" s="1">
      <c r="A3136" s="9" t="n">
        <v>3133</v>
      </c>
      <c r="B3136" s="6" t="inlineStr">
        <is>
          <t>11/05</t>
        </is>
      </c>
      <c r="C3136" s="6" t="n">
        <v>12</v>
      </c>
      <c r="D3136" s="6" t="n">
        <v>1</v>
      </c>
      <c r="E3136" s="10">
        <f>IF(D3136=1, IF(OR(C3136&lt;10, C3136&gt;=15),1,0), IF(OR(C3136&lt;7, C3136&gt;=18),1,0))</f>
        <v/>
      </c>
      <c r="F3136" s="11" t="n">
        <v>0.325</v>
      </c>
      <c r="G3136" s="12">
        <f>0.88*8</f>
        <v/>
      </c>
      <c r="H3136" s="12">
        <f>F3136-G3136</f>
        <v/>
      </c>
      <c r="I3136" s="10">
        <f>IF(E3136=0,"Fora",IF(E3135=0,"Carg xar",IF(H3136&lt;0,IF(M3136&lt;0.9,"Carg FV","Stby"),IF(M3136&gt;P3136,"V2H",IF(M3136&lt;0.9,"Carg xar","Stby")))))</f>
        <v/>
      </c>
      <c r="J3136" s="12">
        <f>IF(OR(I3136="Carg FV",I3136="Carg xar"),MIN(IF(I3136="Carg FV",ABS(H3136),7.4),7.4,MAX(0,(0.9-M3136)*40)*0.95),0)</f>
        <v/>
      </c>
      <c r="K3136" s="12">
        <f>IF(I3136="V2H",MIN(MAX(0,H3136),7.4,MAX(0,(M3136-P3136)*40)*0.95),0)</f>
        <v/>
      </c>
      <c r="L3136" s="12">
        <f>IF(E3136=0,0,MAX(0,H3136-K3136))</f>
        <v/>
      </c>
      <c r="M3136" s="13">
        <f>M3135+J3135/40-IF(I3135="V2H",K3135/(0.95*40),0)-IF(E3136=0,IF(E3135=1,IF(D3136=1,30,40)*0.18/(2*40),0),0)-IF(E3136=1,IF(E3135=0,IF(D3136=1,30,40)*0.18/(2*40),0),0)</f>
        <v/>
      </c>
      <c r="N3136" s="14" t="n">
        <v>0.09</v>
      </c>
      <c r="O3136" s="15">
        <f>K3136*N3136</f>
        <v/>
      </c>
      <c r="P3136">
        <f>IF(E3136=0,0.3,IF(D3136=1,IF(C3136&gt;=Params!$B$13-3,IF(C3136&lt;Params!$B$13,Params!$B$20,0.3),0.3),IF(C3136&gt;=Params!$B$15-3,IF(C3136&lt;Params!$B$15,Params!$B$21,0.3),0.3)))</f>
        <v/>
      </c>
    </row>
    <row r="3137" ht="15" customHeight="1" s="1">
      <c r="A3137" s="9" t="n">
        <v>3134</v>
      </c>
      <c r="B3137" s="6" t="inlineStr">
        <is>
          <t>11/05</t>
        </is>
      </c>
      <c r="C3137" s="6" t="n">
        <v>13</v>
      </c>
      <c r="D3137" s="6" t="n">
        <v>1</v>
      </c>
      <c r="E3137" s="10">
        <f>IF(D3137=1, IF(OR(C3137&lt;10, C3137&gt;=15),1,0), IF(OR(C3137&lt;7, C3137&gt;=18),1,0))</f>
        <v/>
      </c>
      <c r="F3137" s="11" t="n">
        <v>1.705</v>
      </c>
      <c r="G3137" s="12">
        <f>0.86*8</f>
        <v/>
      </c>
      <c r="H3137" s="12">
        <f>F3137-G3137</f>
        <v/>
      </c>
      <c r="I3137" s="10">
        <f>IF(E3137=0,"Fora",IF(E3136=0,"Carg xar",IF(H3137&lt;0,IF(M3137&lt;0.9,"Carg FV","Stby"),IF(M3137&gt;P3137,"V2H",IF(M3137&lt;0.9,"Carg xar","Stby")))))</f>
        <v/>
      </c>
      <c r="J3137" s="12">
        <f>IF(OR(I3137="Carg FV",I3137="Carg xar"),MIN(IF(I3137="Carg FV",ABS(H3137),7.4),7.4,MAX(0,(0.9-M3137)*40)*0.95),0)</f>
        <v/>
      </c>
      <c r="K3137" s="12">
        <f>IF(I3137="V2H",MIN(MAX(0,H3137),7.4,MAX(0,(M3137-P3137)*40)*0.95),0)</f>
        <v/>
      </c>
      <c r="L3137" s="12">
        <f>IF(E3137=0,0,MAX(0,H3137-K3137))</f>
        <v/>
      </c>
      <c r="M3137" s="13">
        <f>M3136+J3136/40-IF(I3136="V2H",K3136/(0.95*40),0)-IF(E3137=0,IF(E3136=1,IF(D3137=1,30,40)*0.18/(2*40),0),0)-IF(E3137=1,IF(E3136=0,IF(D3137=1,30,40)*0.18/(2*40),0),0)</f>
        <v/>
      </c>
      <c r="N3137" s="14" t="n">
        <v>0.09</v>
      </c>
      <c r="O3137" s="15">
        <f>K3137*N3137</f>
        <v/>
      </c>
      <c r="P3137">
        <f>IF(E3137=0,0.3,IF(D3137=1,IF(C3137&gt;=Params!$B$13-3,IF(C3137&lt;Params!$B$13,Params!$B$20,0.3),0.3),IF(C3137&gt;=Params!$B$15-3,IF(C3137&lt;Params!$B$15,Params!$B$21,0.3),0.3)))</f>
        <v/>
      </c>
    </row>
    <row r="3138" ht="15" customHeight="1" s="1">
      <c r="A3138" s="9" t="n">
        <v>3135</v>
      </c>
      <c r="B3138" s="6" t="inlineStr">
        <is>
          <t>11/05</t>
        </is>
      </c>
      <c r="C3138" s="6" t="n">
        <v>14</v>
      </c>
      <c r="D3138" s="6" t="n">
        <v>1</v>
      </c>
      <c r="E3138" s="10">
        <f>IF(D3138=1, IF(OR(C3138&lt;10, C3138&gt;=15),1,0), IF(OR(C3138&lt;7, C3138&gt;=18),1,0))</f>
        <v/>
      </c>
      <c r="F3138" s="11" t="n">
        <v>0</v>
      </c>
      <c r="G3138" s="12">
        <f>0.75*8</f>
        <v/>
      </c>
      <c r="H3138" s="12">
        <f>F3138-G3138</f>
        <v/>
      </c>
      <c r="I3138" s="10">
        <f>IF(E3138=0,"Fora",IF(E3137=0,"Carg xar",IF(H3138&lt;0,IF(M3138&lt;0.9,"Carg FV","Stby"),IF(M3138&gt;P3138,"V2H",IF(M3138&lt;0.9,"Carg xar","Stby")))))</f>
        <v/>
      </c>
      <c r="J3138" s="12">
        <f>IF(OR(I3138="Carg FV",I3138="Carg xar"),MIN(IF(I3138="Carg FV",ABS(H3138),7.4),7.4,MAX(0,(0.9-M3138)*40)*0.95),0)</f>
        <v/>
      </c>
      <c r="K3138" s="12">
        <f>IF(I3138="V2H",MIN(MAX(0,H3138),7.4,MAX(0,(M3138-P3138)*40)*0.95),0)</f>
        <v/>
      </c>
      <c r="L3138" s="12">
        <f>IF(E3138=0,0,MAX(0,H3138-K3138))</f>
        <v/>
      </c>
      <c r="M3138" s="13">
        <f>M3137+J3137/40-IF(I3137="V2H",K3137/(0.95*40),0)-IF(E3138=0,IF(E3137=1,IF(D3138=1,30,40)*0.18/(2*40),0),0)-IF(E3138=1,IF(E3137=0,IF(D3138=1,30,40)*0.18/(2*40),0),0)</f>
        <v/>
      </c>
      <c r="N3138" s="14" t="n">
        <v>0.09</v>
      </c>
      <c r="O3138" s="15">
        <f>K3138*N3138</f>
        <v/>
      </c>
      <c r="P3138">
        <f>IF(E3138=0,0.3,IF(D3138=1,IF(C3138&gt;=Params!$B$13-3,IF(C3138&lt;Params!$B$13,Params!$B$20,0.3),0.3),IF(C3138&gt;=Params!$B$15-3,IF(C3138&lt;Params!$B$15,Params!$B$21,0.3),0.3)))</f>
        <v/>
      </c>
    </row>
    <row r="3139" ht="15" customHeight="1" s="1">
      <c r="A3139" s="9" t="n">
        <v>3136</v>
      </c>
      <c r="B3139" s="6" t="inlineStr">
        <is>
          <t>11/05</t>
        </is>
      </c>
      <c r="C3139" s="6" t="n">
        <v>15</v>
      </c>
      <c r="D3139" s="6" t="n">
        <v>1</v>
      </c>
      <c r="E3139" s="10">
        <f>IF(D3139=1, IF(OR(C3139&lt;10, C3139&gt;=15),1,0), IF(OR(C3139&lt;7, C3139&gt;=18),1,0))</f>
        <v/>
      </c>
      <c r="F3139" s="11" t="n">
        <v>0</v>
      </c>
      <c r="G3139" s="12">
        <f>0.6*8</f>
        <v/>
      </c>
      <c r="H3139" s="12">
        <f>F3139-G3139</f>
        <v/>
      </c>
      <c r="I3139" s="10">
        <f>IF(E3139=0,"Fora",IF(E3138=0,"Carg xar",IF(H3139&lt;0,IF(M3139&lt;0.9,"Carg FV","Stby"),IF(M3139&gt;P3139,"V2H",IF(M3139&lt;0.9,"Carg xar","Stby")))))</f>
        <v/>
      </c>
      <c r="J3139" s="12">
        <f>IF(OR(I3139="Carg FV",I3139="Carg xar"),MIN(IF(I3139="Carg FV",ABS(H3139),7.4),7.4,MAX(0,(0.9-M3139)*40)*0.95),0)</f>
        <v/>
      </c>
      <c r="K3139" s="12">
        <f>IF(I3139="V2H",MIN(MAX(0,H3139),7.4,MAX(0,(M3139-P3139)*40)*0.95),0)</f>
        <v/>
      </c>
      <c r="L3139" s="12">
        <f>IF(E3139=0,0,MAX(0,H3139-K3139))</f>
        <v/>
      </c>
      <c r="M3139" s="13">
        <f>M3138+J3138/40-IF(I3138="V2H",K3138/(0.95*40),0)-IF(E3139=0,IF(E3138=1,IF(D3139=1,30,40)*0.18/(2*40),0),0)-IF(E3139=1,IF(E3138=0,IF(D3139=1,30,40)*0.18/(2*40),0),0)</f>
        <v/>
      </c>
      <c r="N3139" s="14" t="n">
        <v>0.09</v>
      </c>
      <c r="O3139" s="15">
        <f>K3139*N3139</f>
        <v/>
      </c>
      <c r="P3139">
        <f>IF(E3139=0,0.3,IF(D3139=1,IF(C3139&gt;=Params!$B$13-3,IF(C3139&lt;Params!$B$13,Params!$B$20,0.3),0.3),IF(C3139&gt;=Params!$B$15-3,IF(C3139&lt;Params!$B$15,Params!$B$21,0.3),0.3)))</f>
        <v/>
      </c>
    </row>
    <row r="3140" ht="15" customHeight="1" s="1">
      <c r="A3140" s="9" t="n">
        <v>3137</v>
      </c>
      <c r="B3140" s="6" t="inlineStr">
        <is>
          <t>11/05</t>
        </is>
      </c>
      <c r="C3140" s="6" t="n">
        <v>16</v>
      </c>
      <c r="D3140" s="6" t="n">
        <v>1</v>
      </c>
      <c r="E3140" s="10">
        <f>IF(D3140=1, IF(OR(C3140&lt;10, C3140&gt;=15),1,0), IF(OR(C3140&lt;7, C3140&gt;=18),1,0))</f>
        <v/>
      </c>
      <c r="F3140" s="11" t="n">
        <v>0</v>
      </c>
      <c r="G3140" s="12">
        <f>0.42*8</f>
        <v/>
      </c>
      <c r="H3140" s="12">
        <f>F3140-G3140</f>
        <v/>
      </c>
      <c r="I3140" s="10">
        <f>IF(E3140=0,"Fora",IF(E3139=0,"Carg xar",IF(H3140&lt;0,IF(M3140&lt;0.9,"Carg FV","Stby"),IF(M3140&gt;P3140,"V2H",IF(M3140&lt;0.9,"Carg xar","Stby")))))</f>
        <v/>
      </c>
      <c r="J3140" s="12">
        <f>IF(OR(I3140="Carg FV",I3140="Carg xar"),MIN(IF(I3140="Carg FV",ABS(H3140),7.4),7.4,MAX(0,(0.9-M3140)*40)*0.95),0)</f>
        <v/>
      </c>
      <c r="K3140" s="12">
        <f>IF(I3140="V2H",MIN(MAX(0,H3140),7.4,MAX(0,(M3140-P3140)*40)*0.95),0)</f>
        <v/>
      </c>
      <c r="L3140" s="12">
        <f>IF(E3140=0,0,MAX(0,H3140-K3140))</f>
        <v/>
      </c>
      <c r="M3140" s="13">
        <f>M3139+J3139/40-IF(I3139="V2H",K3139/(0.95*40),0)-IF(E3140=0,IF(E3139=1,IF(D3140=1,30,40)*0.18/(2*40),0),0)-IF(E3140=1,IF(E3139=0,IF(D3140=1,30,40)*0.18/(2*40),0),0)</f>
        <v/>
      </c>
      <c r="N3140" s="14" t="n">
        <v>0.09</v>
      </c>
      <c r="O3140" s="15">
        <f>K3140*N3140</f>
        <v/>
      </c>
      <c r="P3140">
        <f>IF(E3140=0,0.3,IF(D3140=1,IF(C3140&gt;=Params!$B$13-3,IF(C3140&lt;Params!$B$13,Params!$B$20,0.3),0.3),IF(C3140&gt;=Params!$B$15-3,IF(C3140&lt;Params!$B$15,Params!$B$21,0.3),0.3)))</f>
        <v/>
      </c>
    </row>
    <row r="3141" ht="15" customHeight="1" s="1">
      <c r="A3141" s="9" t="n">
        <v>3138</v>
      </c>
      <c r="B3141" s="6" t="inlineStr">
        <is>
          <t>11/05</t>
        </is>
      </c>
      <c r="C3141" s="6" t="n">
        <v>17</v>
      </c>
      <c r="D3141" s="6" t="n">
        <v>1</v>
      </c>
      <c r="E3141" s="10">
        <f>IF(D3141=1, IF(OR(C3141&lt;10, C3141&gt;=15),1,0), IF(OR(C3141&lt;7, C3141&gt;=18),1,0))</f>
        <v/>
      </c>
      <c r="F3141" s="11" t="n">
        <v>0</v>
      </c>
      <c r="G3141" s="12">
        <f>0.22*8</f>
        <v/>
      </c>
      <c r="H3141" s="12">
        <f>F3141-G3141</f>
        <v/>
      </c>
      <c r="I3141" s="10">
        <f>IF(E3141=0,"Fora",IF(E3140=0,"Carg xar",IF(H3141&lt;0,IF(M3141&lt;0.9,"Carg FV","Stby"),IF(M3141&gt;P3141,"V2H",IF(M3141&lt;0.9,"Carg xar","Stby")))))</f>
        <v/>
      </c>
      <c r="J3141" s="12">
        <f>IF(OR(I3141="Carg FV",I3141="Carg xar"),MIN(IF(I3141="Carg FV",ABS(H3141),7.4),7.4,MAX(0,(0.9-M3141)*40)*0.95),0)</f>
        <v/>
      </c>
      <c r="K3141" s="12">
        <f>IF(I3141="V2H",MIN(MAX(0,H3141),7.4,MAX(0,(M3141-P3141)*40)*0.95),0)</f>
        <v/>
      </c>
      <c r="L3141" s="12">
        <f>IF(E3141=0,0,MAX(0,H3141-K3141))</f>
        <v/>
      </c>
      <c r="M3141" s="13">
        <f>M3140+J3140/40-IF(I3140="V2H",K3140/(0.95*40),0)-IF(E3141=0,IF(E3140=1,IF(D3141=1,30,40)*0.18/(2*40),0),0)-IF(E3141=1,IF(E3140=0,IF(D3141=1,30,40)*0.18/(2*40),0),0)</f>
        <v/>
      </c>
      <c r="N3141" s="14" t="n">
        <v>0.09</v>
      </c>
      <c r="O3141" s="15">
        <f>K3141*N3141</f>
        <v/>
      </c>
      <c r="P3141">
        <f>IF(E3141=0,0.3,IF(D3141=1,IF(C3141&gt;=Params!$B$13-3,IF(C3141&lt;Params!$B$13,Params!$B$20,0.3),0.3),IF(C3141&gt;=Params!$B$15-3,IF(C3141&lt;Params!$B$15,Params!$B$21,0.3),0.3)))</f>
        <v/>
      </c>
    </row>
    <row r="3142" ht="15" customHeight="1" s="1">
      <c r="A3142" s="9" t="n">
        <v>3139</v>
      </c>
      <c r="B3142" s="6" t="inlineStr">
        <is>
          <t>11/05</t>
        </is>
      </c>
      <c r="C3142" s="6" t="n">
        <v>18</v>
      </c>
      <c r="D3142" s="6" t="n">
        <v>1</v>
      </c>
      <c r="E3142" s="10">
        <f>IF(D3142=1, IF(OR(C3142&lt;10, C3142&gt;=15),1,0), IF(OR(C3142&lt;7, C3142&gt;=18),1,0))</f>
        <v/>
      </c>
      <c r="F3142" s="11" t="n">
        <v>0</v>
      </c>
      <c r="G3142" s="12">
        <f>0.08*8</f>
        <v/>
      </c>
      <c r="H3142" s="12">
        <f>F3142-G3142</f>
        <v/>
      </c>
      <c r="I3142" s="10">
        <f>IF(E3142=0,"Fora",IF(E3141=0,"Carg xar",IF(H3142&lt;0,IF(M3142&lt;0.9,"Carg FV","Stby"),IF(M3142&gt;P3142,"V2H",IF(M3142&lt;0.9,"Carg xar","Stby")))))</f>
        <v/>
      </c>
      <c r="J3142" s="12">
        <f>IF(OR(I3142="Carg FV",I3142="Carg xar"),MIN(IF(I3142="Carg FV",ABS(H3142),7.4),7.4,MAX(0,(0.9-M3142)*40)*0.95),0)</f>
        <v/>
      </c>
      <c r="K3142" s="12">
        <f>IF(I3142="V2H",MIN(MAX(0,H3142),7.4,MAX(0,(M3142-P3142)*40)*0.95),0)</f>
        <v/>
      </c>
      <c r="L3142" s="12">
        <f>IF(E3142=0,0,MAX(0,H3142-K3142))</f>
        <v/>
      </c>
      <c r="M3142" s="13">
        <f>M3141+J3141/40-IF(I3141="V2H",K3141/(0.95*40),0)-IF(E3142=0,IF(E3141=1,IF(D3142=1,30,40)*0.18/(2*40),0),0)-IF(E3142=1,IF(E3141=0,IF(D3142=1,30,40)*0.18/(2*40),0),0)</f>
        <v/>
      </c>
      <c r="N3142" s="14" t="n">
        <v>0.09</v>
      </c>
      <c r="O3142" s="15">
        <f>K3142*N3142</f>
        <v/>
      </c>
      <c r="P3142">
        <f>IF(E3142=0,0.3,IF(D3142=1,IF(C3142&gt;=Params!$B$13-3,IF(C3142&lt;Params!$B$13,Params!$B$20,0.3),0.3),IF(C3142&gt;=Params!$B$15-3,IF(C3142&lt;Params!$B$15,Params!$B$21,0.3),0.3)))</f>
        <v/>
      </c>
    </row>
    <row r="3143" ht="15" customHeight="1" s="1">
      <c r="A3143" s="9" t="n">
        <v>3140</v>
      </c>
      <c r="B3143" s="6" t="inlineStr">
        <is>
          <t>11/05</t>
        </is>
      </c>
      <c r="C3143" s="6" t="n">
        <v>19</v>
      </c>
      <c r="D3143" s="6" t="n">
        <v>1</v>
      </c>
      <c r="E3143" s="10">
        <f>IF(D3143=1, IF(OR(C3143&lt;10, C3143&gt;=15),1,0), IF(OR(C3143&lt;7, C3143&gt;=18),1,0))</f>
        <v/>
      </c>
      <c r="F3143" s="11" t="n">
        <v>0.375</v>
      </c>
      <c r="G3143" s="12">
        <f>0*8</f>
        <v/>
      </c>
      <c r="H3143" s="12">
        <f>F3143-G3143</f>
        <v/>
      </c>
      <c r="I3143" s="10">
        <f>IF(E3143=0,"Fora",IF(E3142=0,"Carg xar",IF(H3143&lt;0,IF(M3143&lt;0.9,"Carg FV","Stby"),IF(M3143&gt;P3143,"V2H",IF(M3143&lt;0.9,"Carg xar","Stby")))))</f>
        <v/>
      </c>
      <c r="J3143" s="12">
        <f>IF(OR(I3143="Carg FV",I3143="Carg xar"),MIN(IF(I3143="Carg FV",ABS(H3143),7.4),7.4,MAX(0,(0.9-M3143)*40)*0.95),0)</f>
        <v/>
      </c>
      <c r="K3143" s="12">
        <f>IF(I3143="V2H",MIN(MAX(0,H3143),7.4,MAX(0,(M3143-P3143)*40)*0.95),0)</f>
        <v/>
      </c>
      <c r="L3143" s="12">
        <f>IF(E3143=0,0,MAX(0,H3143-K3143))</f>
        <v/>
      </c>
      <c r="M3143" s="13">
        <f>M3142+J3142/40-IF(I3142="V2H",K3142/(0.95*40),0)-IF(E3143=0,IF(E3142=1,IF(D3143=1,30,40)*0.18/(2*40),0),0)-IF(E3143=1,IF(E3142=0,IF(D3143=1,30,40)*0.18/(2*40),0),0)</f>
        <v/>
      </c>
      <c r="N3143" s="14" t="n">
        <v>0.09</v>
      </c>
      <c r="O3143" s="15">
        <f>K3143*N3143</f>
        <v/>
      </c>
      <c r="P3143">
        <f>IF(E3143=0,0.3,IF(D3143=1,IF(C3143&gt;=Params!$B$13-3,IF(C3143&lt;Params!$B$13,Params!$B$20,0.3),0.3),IF(C3143&gt;=Params!$B$15-3,IF(C3143&lt;Params!$B$15,Params!$B$21,0.3),0.3)))</f>
        <v/>
      </c>
    </row>
    <row r="3144" ht="15" customHeight="1" s="1">
      <c r="A3144" s="9" t="n">
        <v>3141</v>
      </c>
      <c r="B3144" s="6" t="inlineStr">
        <is>
          <t>11/05</t>
        </is>
      </c>
      <c r="C3144" s="6" t="n">
        <v>20</v>
      </c>
      <c r="D3144" s="6" t="n">
        <v>1</v>
      </c>
      <c r="E3144" s="10">
        <f>IF(D3144=1, IF(OR(C3144&lt;10, C3144&gt;=15),1,0), IF(OR(C3144&lt;7, C3144&gt;=18),1,0))</f>
        <v/>
      </c>
      <c r="F3144" s="11" t="n">
        <v>0.785</v>
      </c>
      <c r="G3144" s="12">
        <f>0*8</f>
        <v/>
      </c>
      <c r="H3144" s="12">
        <f>F3144-G3144</f>
        <v/>
      </c>
      <c r="I3144" s="10">
        <f>IF(E3144=0,"Fora",IF(E3143=0,"Carg xar",IF(H3144&lt;0,IF(M3144&lt;0.9,"Carg FV","Stby"),IF(M3144&gt;P3144,"V2H",IF(M3144&lt;0.9,"Carg xar","Stby")))))</f>
        <v/>
      </c>
      <c r="J3144" s="12">
        <f>IF(OR(I3144="Carg FV",I3144="Carg xar"),MIN(IF(I3144="Carg FV",ABS(H3144),7.4),7.4,MAX(0,(0.9-M3144)*40)*0.95),0)</f>
        <v/>
      </c>
      <c r="K3144" s="12">
        <f>IF(I3144="V2H",MIN(MAX(0,H3144),7.4,MAX(0,(M3144-P3144)*40)*0.95),0)</f>
        <v/>
      </c>
      <c r="L3144" s="12">
        <f>IF(E3144=0,0,MAX(0,H3144-K3144))</f>
        <v/>
      </c>
      <c r="M3144" s="13">
        <f>M3143+J3143/40-IF(I3143="V2H",K3143/(0.95*40),0)-IF(E3144=0,IF(E3143=1,IF(D3144=1,30,40)*0.18/(2*40),0),0)-IF(E3144=1,IF(E3143=0,IF(D3144=1,30,40)*0.18/(2*40),0),0)</f>
        <v/>
      </c>
      <c r="N3144" s="14" t="n">
        <v>0.09</v>
      </c>
      <c r="O3144" s="15">
        <f>K3144*N3144</f>
        <v/>
      </c>
      <c r="P3144">
        <f>IF(E3144=0,0.3,IF(D3144=1,IF(C3144&gt;=Params!$B$13-3,IF(C3144&lt;Params!$B$13,Params!$B$20,0.3),0.3),IF(C3144&gt;=Params!$B$15-3,IF(C3144&lt;Params!$B$15,Params!$B$21,0.3),0.3)))</f>
        <v/>
      </c>
    </row>
    <row r="3145" ht="15" customHeight="1" s="1">
      <c r="A3145" s="9" t="n">
        <v>3142</v>
      </c>
      <c r="B3145" s="6" t="inlineStr">
        <is>
          <t>11/05</t>
        </is>
      </c>
      <c r="C3145" s="6" t="n">
        <v>21</v>
      </c>
      <c r="D3145" s="6" t="n">
        <v>1</v>
      </c>
      <c r="E3145" s="10">
        <f>IF(D3145=1, IF(OR(C3145&lt;10, C3145&gt;=15),1,0), IF(OR(C3145&lt;7, C3145&gt;=18),1,0))</f>
        <v/>
      </c>
      <c r="F3145" s="11" t="n">
        <v>1.996</v>
      </c>
      <c r="G3145" s="12">
        <f>0*8</f>
        <v/>
      </c>
      <c r="H3145" s="12">
        <f>F3145-G3145</f>
        <v/>
      </c>
      <c r="I3145" s="10">
        <f>IF(E3145=0,"Fora",IF(E3144=0,"Carg xar",IF(H3145&lt;0,IF(M3145&lt;0.9,"Carg FV","Stby"),IF(M3145&gt;P3145,"V2H",IF(M3145&lt;0.9,"Carg xar","Stby")))))</f>
        <v/>
      </c>
      <c r="J3145" s="12">
        <f>IF(OR(I3145="Carg FV",I3145="Carg xar"),MIN(IF(I3145="Carg FV",ABS(H3145),7.4),7.4,MAX(0,(0.9-M3145)*40)*0.95),0)</f>
        <v/>
      </c>
      <c r="K3145" s="12">
        <f>IF(I3145="V2H",MIN(MAX(0,H3145),7.4,MAX(0,(M3145-P3145)*40)*0.95),0)</f>
        <v/>
      </c>
      <c r="L3145" s="12">
        <f>IF(E3145=0,0,MAX(0,H3145-K3145))</f>
        <v/>
      </c>
      <c r="M3145" s="13">
        <f>M3144+J3144/40-IF(I3144="V2H",K3144/(0.95*40),0)-IF(E3145=0,IF(E3144=1,IF(D3145=1,30,40)*0.18/(2*40),0),0)-IF(E3145=1,IF(E3144=0,IF(D3145=1,30,40)*0.18/(2*40),0),0)</f>
        <v/>
      </c>
      <c r="N3145" s="14" t="n">
        <v>0.09</v>
      </c>
      <c r="O3145" s="15">
        <f>K3145*N3145</f>
        <v/>
      </c>
      <c r="P3145">
        <f>IF(E3145=0,0.3,IF(D3145=1,IF(C3145&gt;=Params!$B$13-3,IF(C3145&lt;Params!$B$13,Params!$B$20,0.3),0.3),IF(C3145&gt;=Params!$B$15-3,IF(C3145&lt;Params!$B$15,Params!$B$21,0.3),0.3)))</f>
        <v/>
      </c>
    </row>
    <row r="3146" ht="15" customHeight="1" s="1">
      <c r="A3146" s="9" t="n">
        <v>3143</v>
      </c>
      <c r="B3146" s="6" t="inlineStr">
        <is>
          <t>11/05</t>
        </is>
      </c>
      <c r="C3146" s="6" t="n">
        <v>22</v>
      </c>
      <c r="D3146" s="6" t="n">
        <v>1</v>
      </c>
      <c r="E3146" s="10">
        <f>IF(D3146=1, IF(OR(C3146&lt;10, C3146&gt;=15),1,0), IF(OR(C3146&lt;7, C3146&gt;=18),1,0))</f>
        <v/>
      </c>
      <c r="F3146" s="11" t="n">
        <v>2.884</v>
      </c>
      <c r="G3146" s="12">
        <f>0*8</f>
        <v/>
      </c>
      <c r="H3146" s="12">
        <f>F3146-G3146</f>
        <v/>
      </c>
      <c r="I3146" s="10">
        <f>IF(E3146=0,"Fora",IF(E3145=0,"Carg xar",IF(H3146&lt;0,IF(M3146&lt;0.9,"Carg FV","Stby"),IF(M3146&gt;P3146,"V2H",IF(M3146&lt;0.9,"Carg xar","Stby")))))</f>
        <v/>
      </c>
      <c r="J3146" s="12">
        <f>IF(OR(I3146="Carg FV",I3146="Carg xar"),MIN(IF(I3146="Carg FV",ABS(H3146),7.4),7.4,MAX(0,(0.9-M3146)*40)*0.95),0)</f>
        <v/>
      </c>
      <c r="K3146" s="12">
        <f>IF(I3146="V2H",MIN(MAX(0,H3146),7.4,MAX(0,(M3146-P3146)*40)*0.95),0)</f>
        <v/>
      </c>
      <c r="L3146" s="12">
        <f>IF(E3146=0,0,MAX(0,H3146-K3146))</f>
        <v/>
      </c>
      <c r="M3146" s="13">
        <f>M3145+J3145/40-IF(I3145="V2H",K3145/(0.95*40),0)-IF(E3146=0,IF(E3145=1,IF(D3146=1,30,40)*0.18/(2*40),0),0)-IF(E3146=1,IF(E3145=0,IF(D3146=1,30,40)*0.18/(2*40),0),0)</f>
        <v/>
      </c>
      <c r="N3146" s="14" t="n">
        <v>0.09</v>
      </c>
      <c r="O3146" s="15">
        <f>K3146*N3146</f>
        <v/>
      </c>
      <c r="P3146">
        <f>IF(E3146=0,0.3,IF(D3146=1,IF(C3146&gt;=Params!$B$13-3,IF(C3146&lt;Params!$B$13,Params!$B$20,0.3),0.3),IF(C3146&gt;=Params!$B$15-3,IF(C3146&lt;Params!$B$15,Params!$B$21,0.3),0.3)))</f>
        <v/>
      </c>
    </row>
    <row r="3147" ht="15" customHeight="1" s="1">
      <c r="A3147" s="9" t="n">
        <v>3144</v>
      </c>
      <c r="B3147" s="6" t="inlineStr">
        <is>
          <t>11/05</t>
        </is>
      </c>
      <c r="C3147" s="6" t="n">
        <v>23</v>
      </c>
      <c r="D3147" s="6" t="n">
        <v>1</v>
      </c>
      <c r="E3147" s="10">
        <f>IF(D3147=1, IF(OR(C3147&lt;10, C3147&gt;=15),1,0), IF(OR(C3147&lt;7, C3147&gt;=18),1,0))</f>
        <v/>
      </c>
      <c r="F3147" s="11" t="n">
        <v>0.829</v>
      </c>
      <c r="G3147" s="12">
        <f>0*8</f>
        <v/>
      </c>
      <c r="H3147" s="12">
        <f>F3147-G3147</f>
        <v/>
      </c>
      <c r="I3147" s="10">
        <f>IF(E3147=0,"Fora",IF(E3146=0,"Carg xar",IF(H3147&lt;0,IF(M3147&lt;0.9,"Carg FV","Stby"),IF(M3147&gt;P3147,"V2H",IF(M3147&lt;0.9,"Carg xar","Stby")))))</f>
        <v/>
      </c>
      <c r="J3147" s="12">
        <f>IF(OR(I3147="Carg FV",I3147="Carg xar"),MIN(IF(I3147="Carg FV",ABS(H3147),7.4),7.4,MAX(0,(0.9-M3147)*40)*0.95),0)</f>
        <v/>
      </c>
      <c r="K3147" s="12">
        <f>IF(I3147="V2H",MIN(MAX(0,H3147),7.4,MAX(0,(M3147-P3147)*40)*0.95),0)</f>
        <v/>
      </c>
      <c r="L3147" s="12">
        <f>IF(E3147=0,0,MAX(0,H3147-K3147))</f>
        <v/>
      </c>
      <c r="M3147" s="13">
        <f>M3146+J3146/40-IF(I3146="V2H",K3146/(0.95*40),0)-IF(E3147=0,IF(E3146=1,IF(D3147=1,30,40)*0.18/(2*40),0),0)-IF(E3147=1,IF(E3146=0,IF(D3147=1,30,40)*0.18/(2*40),0),0)</f>
        <v/>
      </c>
      <c r="N3147" s="14" t="n">
        <v>0.09</v>
      </c>
      <c r="O3147" s="15">
        <f>K3147*N3147</f>
        <v/>
      </c>
      <c r="P3147">
        <f>IF(E3147=0,0.3,IF(D3147=1,IF(C3147&gt;=Params!$B$13-3,IF(C3147&lt;Params!$B$13,Params!$B$20,0.3),0.3),IF(C3147&gt;=Params!$B$15-3,IF(C3147&lt;Params!$B$15,Params!$B$21,0.3),0.3)))</f>
        <v/>
      </c>
    </row>
    <row r="3148" ht="15" customHeight="1" s="1">
      <c r="A3148" s="9" t="n">
        <v>3145</v>
      </c>
      <c r="B3148" s="6" t="inlineStr">
        <is>
          <t>12/05</t>
        </is>
      </c>
      <c r="C3148" s="6" t="n">
        <v>0</v>
      </c>
      <c r="D3148" s="6" t="n">
        <v>0</v>
      </c>
      <c r="E3148" s="10">
        <f>IF(D3148=1, IF(OR(C3148&lt;10, C3148&gt;=15),1,0), IF(OR(C3148&lt;7, C3148&gt;=18),1,0))</f>
        <v/>
      </c>
      <c r="F3148" s="11" t="n">
        <v>1.239</v>
      </c>
      <c r="G3148" s="12">
        <f>0*8</f>
        <v/>
      </c>
      <c r="H3148" s="12">
        <f>F3148-G3148</f>
        <v/>
      </c>
      <c r="I3148" s="10">
        <f>IF(E3148=0,"Fora",IF(E3147=0,"Carg xar",IF(H3148&lt;0,IF(M3148&lt;0.9,"Carg FV","Stby"),IF(M3148&gt;P3148,"V2H",IF(M3148&lt;0.9,"Carg xar","Stby")))))</f>
        <v/>
      </c>
      <c r="J3148" s="12">
        <f>IF(OR(I3148="Carg FV",I3148="Carg xar"),MIN(IF(I3148="Carg FV",ABS(H3148),7.4),7.4,MAX(0,(0.9-M3148)*40)*0.95),0)</f>
        <v/>
      </c>
      <c r="K3148" s="12">
        <f>IF(I3148="V2H",MIN(MAX(0,H3148),7.4,MAX(0,(M3148-P3148)*40)*0.95),0)</f>
        <v/>
      </c>
      <c r="L3148" s="12">
        <f>IF(E3148=0,0,MAX(0,H3148-K3148))</f>
        <v/>
      </c>
      <c r="M3148" s="13">
        <f>M3147+J3147/40-IF(I3147="V2H",K3147/(0.95*40),0)-IF(E3148=0,IF(E3147=1,IF(D3148=1,30,40)*0.18/(2*40),0),0)-IF(E3148=1,IF(E3147=0,IF(D3148=1,30,40)*0.18/(2*40),0),0)</f>
        <v/>
      </c>
      <c r="N3148" s="14" t="n">
        <v>0.09</v>
      </c>
      <c r="O3148" s="15">
        <f>K3148*N3148</f>
        <v/>
      </c>
      <c r="P3148">
        <f>IF(E3148=0,0.3,IF(D3148=1,IF(C3148&gt;=Params!$B$13-3,IF(C3148&lt;Params!$B$13,Params!$B$20,0.3),0.3),IF(C3148&gt;=Params!$B$15-3,IF(C3148&lt;Params!$B$15,Params!$B$21,0.3),0.3)))</f>
        <v/>
      </c>
    </row>
    <row r="3149" ht="15" customHeight="1" s="1">
      <c r="A3149" s="9" t="n">
        <v>3146</v>
      </c>
      <c r="B3149" s="6" t="inlineStr">
        <is>
          <t>12/05</t>
        </is>
      </c>
      <c r="C3149" s="6" t="n">
        <v>1</v>
      </c>
      <c r="D3149" s="6" t="n">
        <v>0</v>
      </c>
      <c r="E3149" s="10">
        <f>IF(D3149=1, IF(OR(C3149&lt;10, C3149&gt;=15),1,0), IF(OR(C3149&lt;7, C3149&gt;=18),1,0))</f>
        <v/>
      </c>
      <c r="F3149" s="11" t="n">
        <v>0.922</v>
      </c>
      <c r="G3149" s="12">
        <f>0*8</f>
        <v/>
      </c>
      <c r="H3149" s="12">
        <f>F3149-G3149</f>
        <v/>
      </c>
      <c r="I3149" s="10">
        <f>IF(E3149=0,"Fora",IF(E3148=0,"Carg xar",IF(H3149&lt;0,IF(M3149&lt;0.9,"Carg FV","Stby"),IF(M3149&gt;P3149,"V2H",IF(M3149&lt;0.9,"Carg xar","Stby")))))</f>
        <v/>
      </c>
      <c r="J3149" s="12">
        <f>IF(OR(I3149="Carg FV",I3149="Carg xar"),MIN(IF(I3149="Carg FV",ABS(H3149),7.4),7.4,MAX(0,(0.9-M3149)*40)*0.95),0)</f>
        <v/>
      </c>
      <c r="K3149" s="12">
        <f>IF(I3149="V2H",MIN(MAX(0,H3149),7.4,MAX(0,(M3149-P3149)*40)*0.95),0)</f>
        <v/>
      </c>
      <c r="L3149" s="12">
        <f>IF(E3149=0,0,MAX(0,H3149-K3149))</f>
        <v/>
      </c>
      <c r="M3149" s="13">
        <f>M3148+J3148/40-IF(I3148="V2H",K3148/(0.95*40),0)-IF(E3149=0,IF(E3148=1,IF(D3149=1,30,40)*0.18/(2*40),0),0)-IF(E3149=1,IF(E3148=0,IF(D3149=1,30,40)*0.18/(2*40),0),0)</f>
        <v/>
      </c>
      <c r="N3149" s="14" t="n">
        <v>0.09</v>
      </c>
      <c r="O3149" s="15">
        <f>K3149*N3149</f>
        <v/>
      </c>
      <c r="P3149">
        <f>IF(E3149=0,0.3,IF(D3149=1,IF(C3149&gt;=Params!$B$13-3,IF(C3149&lt;Params!$B$13,Params!$B$20,0.3),0.3),IF(C3149&gt;=Params!$B$15-3,IF(C3149&lt;Params!$B$15,Params!$B$21,0.3),0.3)))</f>
        <v/>
      </c>
    </row>
    <row r="3150" ht="15" customHeight="1" s="1">
      <c r="A3150" s="9" t="n">
        <v>3147</v>
      </c>
      <c r="B3150" s="6" t="inlineStr">
        <is>
          <t>12/05</t>
        </is>
      </c>
      <c r="C3150" s="6" t="n">
        <v>2</v>
      </c>
      <c r="D3150" s="6" t="n">
        <v>0</v>
      </c>
      <c r="E3150" s="10">
        <f>IF(D3150=1, IF(OR(C3150&lt;10, C3150&gt;=15),1,0), IF(OR(C3150&lt;7, C3150&gt;=18),1,0))</f>
        <v/>
      </c>
      <c r="F3150" s="11" t="n">
        <v>1.127</v>
      </c>
      <c r="G3150" s="12">
        <f>0*8</f>
        <v/>
      </c>
      <c r="H3150" s="12">
        <f>F3150-G3150</f>
        <v/>
      </c>
      <c r="I3150" s="10">
        <f>IF(E3150=0,"Fora",IF(E3149=0,"Carg xar",IF(H3150&lt;0,IF(M3150&lt;0.9,"Carg FV","Stby"),IF(M3150&gt;P3150,"V2H",IF(M3150&lt;0.9,"Carg xar","Stby")))))</f>
        <v/>
      </c>
      <c r="J3150" s="12">
        <f>IF(OR(I3150="Carg FV",I3150="Carg xar"),MIN(IF(I3150="Carg FV",ABS(H3150),7.4),7.4,MAX(0,(0.9-M3150)*40)*0.95),0)</f>
        <v/>
      </c>
      <c r="K3150" s="12">
        <f>IF(I3150="V2H",MIN(MAX(0,H3150),7.4,MAX(0,(M3150-P3150)*40)*0.95),0)</f>
        <v/>
      </c>
      <c r="L3150" s="12">
        <f>IF(E3150=0,0,MAX(0,H3150-K3150))</f>
        <v/>
      </c>
      <c r="M3150" s="13">
        <f>M3149+J3149/40-IF(I3149="V2H",K3149/(0.95*40),0)-IF(E3150=0,IF(E3149=1,IF(D3150=1,30,40)*0.18/(2*40),0),0)-IF(E3150=1,IF(E3149=0,IF(D3150=1,30,40)*0.18/(2*40),0),0)</f>
        <v/>
      </c>
      <c r="N3150" s="14" t="n">
        <v>0.09</v>
      </c>
      <c r="O3150" s="15">
        <f>K3150*N3150</f>
        <v/>
      </c>
      <c r="P3150">
        <f>IF(E3150=0,0.3,IF(D3150=1,IF(C3150&gt;=Params!$B$13-3,IF(C3150&lt;Params!$B$13,Params!$B$20,0.3),0.3),IF(C3150&gt;=Params!$B$15-3,IF(C3150&lt;Params!$B$15,Params!$B$21,0.3),0.3)))</f>
        <v/>
      </c>
    </row>
    <row r="3151" ht="15" customHeight="1" s="1">
      <c r="A3151" s="9" t="n">
        <v>3148</v>
      </c>
      <c r="B3151" s="6" t="inlineStr">
        <is>
          <t>12/05</t>
        </is>
      </c>
      <c r="C3151" s="6" t="n">
        <v>3</v>
      </c>
      <c r="D3151" s="6" t="n">
        <v>0</v>
      </c>
      <c r="E3151" s="10">
        <f>IF(D3151=1, IF(OR(C3151&lt;10, C3151&gt;=15),1,0), IF(OR(C3151&lt;7, C3151&gt;=18),1,0))</f>
        <v/>
      </c>
      <c r="F3151" s="11" t="n">
        <v>1.174</v>
      </c>
      <c r="G3151" s="12">
        <f>0*8</f>
        <v/>
      </c>
      <c r="H3151" s="12">
        <f>F3151-G3151</f>
        <v/>
      </c>
      <c r="I3151" s="10">
        <f>IF(E3151=0,"Fora",IF(E3150=0,"Carg xar",IF(H3151&lt;0,IF(M3151&lt;0.9,"Carg FV","Stby"),IF(M3151&gt;P3151,"V2H",IF(M3151&lt;0.9,"Carg xar","Stby")))))</f>
        <v/>
      </c>
      <c r="J3151" s="12">
        <f>IF(OR(I3151="Carg FV",I3151="Carg xar"),MIN(IF(I3151="Carg FV",ABS(H3151),7.4),7.4,MAX(0,(0.9-M3151)*40)*0.95),0)</f>
        <v/>
      </c>
      <c r="K3151" s="12">
        <f>IF(I3151="V2H",MIN(MAX(0,H3151),7.4,MAX(0,(M3151-P3151)*40)*0.95),0)</f>
        <v/>
      </c>
      <c r="L3151" s="12">
        <f>IF(E3151=0,0,MAX(0,H3151-K3151))</f>
        <v/>
      </c>
      <c r="M3151" s="13">
        <f>M3150+J3150/40-IF(I3150="V2H",K3150/(0.95*40),0)-IF(E3151=0,IF(E3150=1,IF(D3151=1,30,40)*0.18/(2*40),0),0)-IF(E3151=1,IF(E3150=0,IF(D3151=1,30,40)*0.18/(2*40),0),0)</f>
        <v/>
      </c>
      <c r="N3151" s="14" t="n">
        <v>0.09</v>
      </c>
      <c r="O3151" s="15">
        <f>K3151*N3151</f>
        <v/>
      </c>
      <c r="P3151">
        <f>IF(E3151=0,0.3,IF(D3151=1,IF(C3151&gt;=Params!$B$13-3,IF(C3151&lt;Params!$B$13,Params!$B$20,0.3),0.3),IF(C3151&gt;=Params!$B$15-3,IF(C3151&lt;Params!$B$15,Params!$B$21,0.3),0.3)))</f>
        <v/>
      </c>
    </row>
    <row r="3152" ht="15" customHeight="1" s="1">
      <c r="A3152" s="9" t="n">
        <v>3149</v>
      </c>
      <c r="B3152" s="6" t="inlineStr">
        <is>
          <t>12/05</t>
        </is>
      </c>
      <c r="C3152" s="6" t="n">
        <v>4</v>
      </c>
      <c r="D3152" s="6" t="n">
        <v>0</v>
      </c>
      <c r="E3152" s="10">
        <f>IF(D3152=1, IF(OR(C3152&lt;10, C3152&gt;=15),1,0), IF(OR(C3152&lt;7, C3152&gt;=18),1,0))</f>
        <v/>
      </c>
      <c r="F3152" s="11" t="n">
        <v>1.071</v>
      </c>
      <c r="G3152" s="12">
        <f>0*8</f>
        <v/>
      </c>
      <c r="H3152" s="12">
        <f>F3152-G3152</f>
        <v/>
      </c>
      <c r="I3152" s="10">
        <f>IF(E3152=0,"Fora",IF(E3151=0,"Carg xar",IF(H3152&lt;0,IF(M3152&lt;0.9,"Carg FV","Stby"),IF(M3152&gt;P3152,"V2H",IF(M3152&lt;0.9,"Carg xar","Stby")))))</f>
        <v/>
      </c>
      <c r="J3152" s="12">
        <f>IF(OR(I3152="Carg FV",I3152="Carg xar"),MIN(IF(I3152="Carg FV",ABS(H3152),7.4),7.4,MAX(0,(0.9-M3152)*40)*0.95),0)</f>
        <v/>
      </c>
      <c r="K3152" s="12">
        <f>IF(I3152="V2H",MIN(MAX(0,H3152),7.4,MAX(0,(M3152-P3152)*40)*0.95),0)</f>
        <v/>
      </c>
      <c r="L3152" s="12">
        <f>IF(E3152=0,0,MAX(0,H3152-K3152))</f>
        <v/>
      </c>
      <c r="M3152" s="13">
        <f>M3151+J3151/40-IF(I3151="V2H",K3151/(0.95*40),0)-IF(E3152=0,IF(E3151=1,IF(D3152=1,30,40)*0.18/(2*40),0),0)-IF(E3152=1,IF(E3151=0,IF(D3152=1,30,40)*0.18/(2*40),0),0)</f>
        <v/>
      </c>
      <c r="N3152" s="14" t="n">
        <v>0.09</v>
      </c>
      <c r="O3152" s="15">
        <f>K3152*N3152</f>
        <v/>
      </c>
      <c r="P3152">
        <f>IF(E3152=0,0.3,IF(D3152=1,IF(C3152&gt;=Params!$B$13-3,IF(C3152&lt;Params!$B$13,Params!$B$20,0.3),0.3),IF(C3152&gt;=Params!$B$15-3,IF(C3152&lt;Params!$B$15,Params!$B$21,0.3),0.3)))</f>
        <v/>
      </c>
    </row>
    <row r="3153" ht="15" customHeight="1" s="1">
      <c r="A3153" s="9" t="n">
        <v>3150</v>
      </c>
      <c r="B3153" s="6" t="inlineStr">
        <is>
          <t>12/05</t>
        </is>
      </c>
      <c r="C3153" s="6" t="n">
        <v>5</v>
      </c>
      <c r="D3153" s="6" t="n">
        <v>0</v>
      </c>
      <c r="E3153" s="10">
        <f>IF(D3153=1, IF(OR(C3153&lt;10, C3153&gt;=15),1,0), IF(OR(C3153&lt;7, C3153&gt;=18),1,0))</f>
        <v/>
      </c>
      <c r="F3153" s="11" t="n">
        <v>0.845</v>
      </c>
      <c r="G3153" s="12">
        <f>0*8</f>
        <v/>
      </c>
      <c r="H3153" s="12">
        <f>F3153-G3153</f>
        <v/>
      </c>
      <c r="I3153" s="10">
        <f>IF(E3153=0,"Fora",IF(E3152=0,"Carg xar",IF(H3153&lt;0,IF(M3153&lt;0.9,"Carg FV","Stby"),IF(M3153&gt;P3153,"V2H",IF(M3153&lt;0.9,"Carg xar","Stby")))))</f>
        <v/>
      </c>
      <c r="J3153" s="12">
        <f>IF(OR(I3153="Carg FV",I3153="Carg xar"),MIN(IF(I3153="Carg FV",ABS(H3153),7.4),7.4,MAX(0,(0.9-M3153)*40)*0.95),0)</f>
        <v/>
      </c>
      <c r="K3153" s="12">
        <f>IF(I3153="V2H",MIN(MAX(0,H3153),7.4,MAX(0,(M3153-P3153)*40)*0.95),0)</f>
        <v/>
      </c>
      <c r="L3153" s="12">
        <f>IF(E3153=0,0,MAX(0,H3153-K3153))</f>
        <v/>
      </c>
      <c r="M3153" s="13">
        <f>M3152+J3152/40-IF(I3152="V2H",K3152/(0.95*40),0)-IF(E3153=0,IF(E3152=1,IF(D3153=1,30,40)*0.18/(2*40),0),0)-IF(E3153=1,IF(E3152=0,IF(D3153=1,30,40)*0.18/(2*40),0),0)</f>
        <v/>
      </c>
      <c r="N3153" s="14" t="n">
        <v>0.09</v>
      </c>
      <c r="O3153" s="15">
        <f>K3153*N3153</f>
        <v/>
      </c>
      <c r="P3153">
        <f>IF(E3153=0,0.3,IF(D3153=1,IF(C3153&gt;=Params!$B$13-3,IF(C3153&lt;Params!$B$13,Params!$B$20,0.3),0.3),IF(C3153&gt;=Params!$B$15-3,IF(C3153&lt;Params!$B$15,Params!$B$21,0.3),0.3)))</f>
        <v/>
      </c>
    </row>
    <row r="3154" ht="15" customHeight="1" s="1">
      <c r="A3154" s="9" t="n">
        <v>3151</v>
      </c>
      <c r="B3154" s="6" t="inlineStr">
        <is>
          <t>12/05</t>
        </is>
      </c>
      <c r="C3154" s="6" t="n">
        <v>6</v>
      </c>
      <c r="D3154" s="6" t="n">
        <v>0</v>
      </c>
      <c r="E3154" s="10">
        <f>IF(D3154=1, IF(OR(C3154&lt;10, C3154&gt;=15),1,0), IF(OR(C3154&lt;7, C3154&gt;=18),1,0))</f>
        <v/>
      </c>
      <c r="F3154" s="11" t="n">
        <v>1.27</v>
      </c>
      <c r="G3154" s="12">
        <f>0.02*8</f>
        <v/>
      </c>
      <c r="H3154" s="12">
        <f>F3154-G3154</f>
        <v/>
      </c>
      <c r="I3154" s="10">
        <f>IF(E3154=0,"Fora",IF(E3153=0,"Carg xar",IF(H3154&lt;0,IF(M3154&lt;0.9,"Carg FV","Stby"),IF(M3154&gt;P3154,"V2H",IF(M3154&lt;0.9,"Carg xar","Stby")))))</f>
        <v/>
      </c>
      <c r="J3154" s="12">
        <f>IF(OR(I3154="Carg FV",I3154="Carg xar"),MIN(IF(I3154="Carg FV",ABS(H3154),7.4),7.4,MAX(0,(0.9-M3154)*40)*0.95),0)</f>
        <v/>
      </c>
      <c r="K3154" s="12">
        <f>IF(I3154="V2H",MIN(MAX(0,H3154),7.4,MAX(0,(M3154-P3154)*40)*0.95),0)</f>
        <v/>
      </c>
      <c r="L3154" s="12">
        <f>IF(E3154=0,0,MAX(0,H3154-K3154))</f>
        <v/>
      </c>
      <c r="M3154" s="13">
        <f>M3153+J3153/40-IF(I3153="V2H",K3153/(0.95*40),0)-IF(E3154=0,IF(E3153=1,IF(D3154=1,30,40)*0.18/(2*40),0),0)-IF(E3154=1,IF(E3153=0,IF(D3154=1,30,40)*0.18/(2*40),0),0)</f>
        <v/>
      </c>
      <c r="N3154" s="14" t="n">
        <v>0.09</v>
      </c>
      <c r="O3154" s="15">
        <f>K3154*N3154</f>
        <v/>
      </c>
      <c r="P3154">
        <f>IF(E3154=0,0.3,IF(D3154=1,IF(C3154&gt;=Params!$B$13-3,IF(C3154&lt;Params!$B$13,Params!$B$20,0.3),0.3),IF(C3154&gt;=Params!$B$15-3,IF(C3154&lt;Params!$B$15,Params!$B$21,0.3),0.3)))</f>
        <v/>
      </c>
    </row>
    <row r="3155" ht="15" customHeight="1" s="1">
      <c r="A3155" s="9" t="n">
        <v>3152</v>
      </c>
      <c r="B3155" s="6" t="inlineStr">
        <is>
          <t>12/05</t>
        </is>
      </c>
      <c r="C3155" s="6" t="n">
        <v>7</v>
      </c>
      <c r="D3155" s="6" t="n">
        <v>0</v>
      </c>
      <c r="E3155" s="10">
        <f>IF(D3155=1, IF(OR(C3155&lt;10, C3155&gt;=15),1,0), IF(OR(C3155&lt;7, C3155&gt;=18),1,0))</f>
        <v/>
      </c>
      <c r="F3155" s="11" t="n">
        <v>1.033</v>
      </c>
      <c r="G3155" s="12">
        <f>0.12*8</f>
        <v/>
      </c>
      <c r="H3155" s="12">
        <f>F3155-G3155</f>
        <v/>
      </c>
      <c r="I3155" s="10">
        <f>IF(E3155=0,"Fora",IF(E3154=0,"Carg xar",IF(H3155&lt;0,IF(M3155&lt;0.9,"Carg FV","Stby"),IF(M3155&gt;P3155,"V2H",IF(M3155&lt;0.9,"Carg xar","Stby")))))</f>
        <v/>
      </c>
      <c r="J3155" s="12">
        <f>IF(OR(I3155="Carg FV",I3155="Carg xar"),MIN(IF(I3155="Carg FV",ABS(H3155),7.4),7.4,MAX(0,(0.9-M3155)*40)*0.95),0)</f>
        <v/>
      </c>
      <c r="K3155" s="12">
        <f>IF(I3155="V2H",MIN(MAX(0,H3155),7.4,MAX(0,(M3155-P3155)*40)*0.95),0)</f>
        <v/>
      </c>
      <c r="L3155" s="12">
        <f>IF(E3155=0,0,MAX(0,H3155-K3155))</f>
        <v/>
      </c>
      <c r="M3155" s="13">
        <f>M3154+J3154/40-IF(I3154="V2H",K3154/(0.95*40),0)-IF(E3155=0,IF(E3154=1,IF(D3155=1,30,40)*0.18/(2*40),0),0)-IF(E3155=1,IF(E3154=0,IF(D3155=1,30,40)*0.18/(2*40),0),0)</f>
        <v/>
      </c>
      <c r="N3155" s="14" t="n">
        <v>0.09</v>
      </c>
      <c r="O3155" s="15">
        <f>K3155*N3155</f>
        <v/>
      </c>
      <c r="P3155">
        <f>IF(E3155=0,0.3,IF(D3155=1,IF(C3155&gt;=Params!$B$13-3,IF(C3155&lt;Params!$B$13,Params!$B$20,0.3),0.3),IF(C3155&gt;=Params!$B$15-3,IF(C3155&lt;Params!$B$15,Params!$B$21,0.3),0.3)))</f>
        <v/>
      </c>
    </row>
    <row r="3156" ht="15" customHeight="1" s="1">
      <c r="A3156" s="9" t="n">
        <v>3153</v>
      </c>
      <c r="B3156" s="6" t="inlineStr">
        <is>
          <t>12/05</t>
        </is>
      </c>
      <c r="C3156" s="6" t="n">
        <v>8</v>
      </c>
      <c r="D3156" s="6" t="n">
        <v>0</v>
      </c>
      <c r="E3156" s="10">
        <f>IF(D3156=1, IF(OR(C3156&lt;10, C3156&gt;=15),1,0), IF(OR(C3156&lt;7, C3156&gt;=18),1,0))</f>
        <v/>
      </c>
      <c r="F3156" s="11" t="n">
        <v>0</v>
      </c>
      <c r="G3156" s="12">
        <f>0.28*8</f>
        <v/>
      </c>
      <c r="H3156" s="12">
        <f>F3156-G3156</f>
        <v/>
      </c>
      <c r="I3156" s="10">
        <f>IF(E3156=0,"Fora",IF(E3155=0,"Carg xar",IF(H3156&lt;0,IF(M3156&lt;0.9,"Carg FV","Stby"),IF(M3156&gt;P3156,"V2H",IF(M3156&lt;0.9,"Carg xar","Stby")))))</f>
        <v/>
      </c>
      <c r="J3156" s="12">
        <f>IF(OR(I3156="Carg FV",I3156="Carg xar"),MIN(IF(I3156="Carg FV",ABS(H3156),7.4),7.4,MAX(0,(0.9-M3156)*40)*0.95),0)</f>
        <v/>
      </c>
      <c r="K3156" s="12">
        <f>IF(I3156="V2H",MIN(MAX(0,H3156),7.4,MAX(0,(M3156-P3156)*40)*0.95),0)</f>
        <v/>
      </c>
      <c r="L3156" s="12">
        <f>IF(E3156=0,0,MAX(0,H3156-K3156))</f>
        <v/>
      </c>
      <c r="M3156" s="13">
        <f>M3155+J3155/40-IF(I3155="V2H",K3155/(0.95*40),0)-IF(E3156=0,IF(E3155=1,IF(D3156=1,30,40)*0.18/(2*40),0),0)-IF(E3156=1,IF(E3155=0,IF(D3156=1,30,40)*0.18/(2*40),0),0)</f>
        <v/>
      </c>
      <c r="N3156" s="14" t="n">
        <v>0.15</v>
      </c>
      <c r="O3156" s="15">
        <f>K3156*N3156</f>
        <v/>
      </c>
      <c r="P3156">
        <f>IF(E3156=0,0.3,IF(D3156=1,IF(C3156&gt;=Params!$B$13-3,IF(C3156&lt;Params!$B$13,Params!$B$20,0.3),0.3),IF(C3156&gt;=Params!$B$15-3,IF(C3156&lt;Params!$B$15,Params!$B$21,0.3),0.3)))</f>
        <v/>
      </c>
    </row>
    <row r="3157" ht="15" customHeight="1" s="1">
      <c r="A3157" s="9" t="n">
        <v>3154</v>
      </c>
      <c r="B3157" s="6" t="inlineStr">
        <is>
          <t>12/05</t>
        </is>
      </c>
      <c r="C3157" s="6" t="n">
        <v>9</v>
      </c>
      <c r="D3157" s="6" t="n">
        <v>0</v>
      </c>
      <c r="E3157" s="10">
        <f>IF(D3157=1, IF(OR(C3157&lt;10, C3157&gt;=15),1,0), IF(OR(C3157&lt;7, C3157&gt;=18),1,0))</f>
        <v/>
      </c>
      <c r="F3157" s="11" t="n">
        <v>0</v>
      </c>
      <c r="G3157" s="12">
        <f>0.48*8</f>
        <v/>
      </c>
      <c r="H3157" s="12">
        <f>F3157-G3157</f>
        <v/>
      </c>
      <c r="I3157" s="10">
        <f>IF(E3157=0,"Fora",IF(E3156=0,"Carg xar",IF(H3157&lt;0,IF(M3157&lt;0.9,"Carg FV","Stby"),IF(M3157&gt;P3157,"V2H",IF(M3157&lt;0.9,"Carg xar","Stby")))))</f>
        <v/>
      </c>
      <c r="J3157" s="12">
        <f>IF(OR(I3157="Carg FV",I3157="Carg xar"),MIN(IF(I3157="Carg FV",ABS(H3157),7.4),7.4,MAX(0,(0.9-M3157)*40)*0.95),0)</f>
        <v/>
      </c>
      <c r="K3157" s="12">
        <f>IF(I3157="V2H",MIN(MAX(0,H3157),7.4,MAX(0,(M3157-P3157)*40)*0.95),0)</f>
        <v/>
      </c>
      <c r="L3157" s="12">
        <f>IF(E3157=0,0,MAX(0,H3157-K3157))</f>
        <v/>
      </c>
      <c r="M3157" s="13">
        <f>M3156+J3156/40-IF(I3156="V2H",K3156/(0.95*40),0)-IF(E3157=0,IF(E3156=1,IF(D3157=1,30,40)*0.18/(2*40),0),0)-IF(E3157=1,IF(E3156=0,IF(D3157=1,30,40)*0.18/(2*40),0),0)</f>
        <v/>
      </c>
      <c r="N3157" s="14" t="n">
        <v>0.15</v>
      </c>
      <c r="O3157" s="15">
        <f>K3157*N3157</f>
        <v/>
      </c>
      <c r="P3157">
        <f>IF(E3157=0,0.3,IF(D3157=1,IF(C3157&gt;=Params!$B$13-3,IF(C3157&lt;Params!$B$13,Params!$B$20,0.3),0.3),IF(C3157&gt;=Params!$B$15-3,IF(C3157&lt;Params!$B$15,Params!$B$21,0.3),0.3)))</f>
        <v/>
      </c>
    </row>
    <row r="3158" ht="15" customHeight="1" s="1">
      <c r="A3158" s="9" t="n">
        <v>3155</v>
      </c>
      <c r="B3158" s="6" t="inlineStr">
        <is>
          <t>12/05</t>
        </is>
      </c>
      <c r="C3158" s="6" t="n">
        <v>10</v>
      </c>
      <c r="D3158" s="6" t="n">
        <v>0</v>
      </c>
      <c r="E3158" s="10">
        <f>IF(D3158=1, IF(OR(C3158&lt;10, C3158&gt;=15),1,0), IF(OR(C3158&lt;7, C3158&gt;=18),1,0))</f>
        <v/>
      </c>
      <c r="F3158" s="11" t="n">
        <v>0</v>
      </c>
      <c r="G3158" s="12">
        <f>0.68*8</f>
        <v/>
      </c>
      <c r="H3158" s="12">
        <f>F3158-G3158</f>
        <v/>
      </c>
      <c r="I3158" s="10">
        <f>IF(E3158=0,"Fora",IF(E3157=0,"Carg xar",IF(H3158&lt;0,IF(M3158&lt;0.9,"Carg FV","Stby"),IF(M3158&gt;P3158,"V2H",IF(M3158&lt;0.9,"Carg xar","Stby")))))</f>
        <v/>
      </c>
      <c r="J3158" s="12">
        <f>IF(OR(I3158="Carg FV",I3158="Carg xar"),MIN(IF(I3158="Carg FV",ABS(H3158),7.4),7.4,MAX(0,(0.9-M3158)*40)*0.95),0)</f>
        <v/>
      </c>
      <c r="K3158" s="12">
        <f>IF(I3158="V2H",MIN(MAX(0,H3158),7.4,MAX(0,(M3158-P3158)*40)*0.95),0)</f>
        <v/>
      </c>
      <c r="L3158" s="12">
        <f>IF(E3158=0,0,MAX(0,H3158-K3158))</f>
        <v/>
      </c>
      <c r="M3158" s="13">
        <f>M3157+J3157/40-IF(I3157="V2H",K3157/(0.95*40),0)-IF(E3158=0,IF(E3157=1,IF(D3158=1,30,40)*0.18/(2*40),0),0)-IF(E3158=1,IF(E3157=0,IF(D3158=1,30,40)*0.18/(2*40),0),0)</f>
        <v/>
      </c>
      <c r="N3158" s="14" t="n">
        <v>0.2</v>
      </c>
      <c r="O3158" s="15">
        <f>K3158*N3158</f>
        <v/>
      </c>
      <c r="P3158">
        <f>IF(E3158=0,0.3,IF(D3158=1,IF(C3158&gt;=Params!$B$13-3,IF(C3158&lt;Params!$B$13,Params!$B$20,0.3),0.3),IF(C3158&gt;=Params!$B$15-3,IF(C3158&lt;Params!$B$15,Params!$B$21,0.3),0.3)))</f>
        <v/>
      </c>
    </row>
    <row r="3159" ht="15" customHeight="1" s="1">
      <c r="A3159" s="9" t="n">
        <v>3156</v>
      </c>
      <c r="B3159" s="6" t="inlineStr">
        <is>
          <t>12/05</t>
        </is>
      </c>
      <c r="C3159" s="6" t="n">
        <v>11</v>
      </c>
      <c r="D3159" s="6" t="n">
        <v>0</v>
      </c>
      <c r="E3159" s="10">
        <f>IF(D3159=1, IF(OR(C3159&lt;10, C3159&gt;=15),1,0), IF(OR(C3159&lt;7, C3159&gt;=18),1,0))</f>
        <v/>
      </c>
      <c r="F3159" s="11" t="n">
        <v>1.319</v>
      </c>
      <c r="G3159" s="12">
        <f>0.82*8</f>
        <v/>
      </c>
      <c r="H3159" s="12">
        <f>F3159-G3159</f>
        <v/>
      </c>
      <c r="I3159" s="10">
        <f>IF(E3159=0,"Fora",IF(E3158=0,"Carg xar",IF(H3159&lt;0,IF(M3159&lt;0.9,"Carg FV","Stby"),IF(M3159&gt;P3159,"V2H",IF(M3159&lt;0.9,"Carg xar","Stby")))))</f>
        <v/>
      </c>
      <c r="J3159" s="12">
        <f>IF(OR(I3159="Carg FV",I3159="Carg xar"),MIN(IF(I3159="Carg FV",ABS(H3159),7.4),7.4,MAX(0,(0.9-M3159)*40)*0.95),0)</f>
        <v/>
      </c>
      <c r="K3159" s="12">
        <f>IF(I3159="V2H",MIN(MAX(0,H3159),7.4,MAX(0,(M3159-P3159)*40)*0.95),0)</f>
        <v/>
      </c>
      <c r="L3159" s="12">
        <f>IF(E3159=0,0,MAX(0,H3159-K3159))</f>
        <v/>
      </c>
      <c r="M3159" s="13">
        <f>M3158+J3158/40-IF(I3158="V2H",K3158/(0.95*40),0)-IF(E3159=0,IF(E3158=1,IF(D3159=1,30,40)*0.18/(2*40),0),0)-IF(E3159=1,IF(E3158=0,IF(D3159=1,30,40)*0.18/(2*40),0),0)</f>
        <v/>
      </c>
      <c r="N3159" s="14" t="n">
        <v>0.2</v>
      </c>
      <c r="O3159" s="15">
        <f>K3159*N3159</f>
        <v/>
      </c>
      <c r="P3159">
        <f>IF(E3159=0,0.3,IF(D3159=1,IF(C3159&gt;=Params!$B$13-3,IF(C3159&lt;Params!$B$13,Params!$B$20,0.3),0.3),IF(C3159&gt;=Params!$B$15-3,IF(C3159&lt;Params!$B$15,Params!$B$21,0.3),0.3)))</f>
        <v/>
      </c>
    </row>
    <row r="3160" ht="15" customHeight="1" s="1">
      <c r="A3160" s="9" t="n">
        <v>3157</v>
      </c>
      <c r="B3160" s="6" t="inlineStr">
        <is>
          <t>12/05</t>
        </is>
      </c>
      <c r="C3160" s="6" t="n">
        <v>12</v>
      </c>
      <c r="D3160" s="6" t="n">
        <v>0</v>
      </c>
      <c r="E3160" s="10">
        <f>IF(D3160=1, IF(OR(C3160&lt;10, C3160&gt;=15),1,0), IF(OR(C3160&lt;7, C3160&gt;=18),1,0))</f>
        <v/>
      </c>
      <c r="F3160" s="11" t="n">
        <v>0</v>
      </c>
      <c r="G3160" s="12">
        <f>0.88*8</f>
        <v/>
      </c>
      <c r="H3160" s="12">
        <f>F3160-G3160</f>
        <v/>
      </c>
      <c r="I3160" s="10">
        <f>IF(E3160=0,"Fora",IF(E3159=0,"Carg xar",IF(H3160&lt;0,IF(M3160&lt;0.9,"Carg FV","Stby"),IF(M3160&gt;P3160,"V2H",IF(M3160&lt;0.9,"Carg xar","Stby")))))</f>
        <v/>
      </c>
      <c r="J3160" s="12">
        <f>IF(OR(I3160="Carg FV",I3160="Carg xar"),MIN(IF(I3160="Carg FV",ABS(H3160),7.4),7.4,MAX(0,(0.9-M3160)*40)*0.95),0)</f>
        <v/>
      </c>
      <c r="K3160" s="12">
        <f>IF(I3160="V2H",MIN(MAX(0,H3160),7.4,MAX(0,(M3160-P3160)*40)*0.95),0)</f>
        <v/>
      </c>
      <c r="L3160" s="12">
        <f>IF(E3160=0,0,MAX(0,H3160-K3160))</f>
        <v/>
      </c>
      <c r="M3160" s="13">
        <f>M3159+J3159/40-IF(I3159="V2H",K3159/(0.95*40),0)-IF(E3160=0,IF(E3159=1,IF(D3160=1,30,40)*0.18/(2*40),0),0)-IF(E3160=1,IF(E3159=0,IF(D3160=1,30,40)*0.18/(2*40),0),0)</f>
        <v/>
      </c>
      <c r="N3160" s="14" t="n">
        <v>0.2</v>
      </c>
      <c r="O3160" s="15">
        <f>K3160*N3160</f>
        <v/>
      </c>
      <c r="P3160">
        <f>IF(E3160=0,0.3,IF(D3160=1,IF(C3160&gt;=Params!$B$13-3,IF(C3160&lt;Params!$B$13,Params!$B$20,0.3),0.3),IF(C3160&gt;=Params!$B$15-3,IF(C3160&lt;Params!$B$15,Params!$B$21,0.3),0.3)))</f>
        <v/>
      </c>
    </row>
    <row r="3161" ht="15" customHeight="1" s="1">
      <c r="A3161" s="9" t="n">
        <v>3158</v>
      </c>
      <c r="B3161" s="6" t="inlineStr">
        <is>
          <t>12/05</t>
        </is>
      </c>
      <c r="C3161" s="6" t="n">
        <v>13</v>
      </c>
      <c r="D3161" s="6" t="n">
        <v>0</v>
      </c>
      <c r="E3161" s="10">
        <f>IF(D3161=1, IF(OR(C3161&lt;10, C3161&gt;=15),1,0), IF(OR(C3161&lt;7, C3161&gt;=18),1,0))</f>
        <v/>
      </c>
      <c r="F3161" s="11" t="n">
        <v>1.405</v>
      </c>
      <c r="G3161" s="12">
        <f>0.86*8</f>
        <v/>
      </c>
      <c r="H3161" s="12">
        <f>F3161-G3161</f>
        <v/>
      </c>
      <c r="I3161" s="10">
        <f>IF(E3161=0,"Fora",IF(E3160=0,"Carg xar",IF(H3161&lt;0,IF(M3161&lt;0.9,"Carg FV","Stby"),IF(M3161&gt;P3161,"V2H",IF(M3161&lt;0.9,"Carg xar","Stby")))))</f>
        <v/>
      </c>
      <c r="J3161" s="12">
        <f>IF(OR(I3161="Carg FV",I3161="Carg xar"),MIN(IF(I3161="Carg FV",ABS(H3161),7.4),7.4,MAX(0,(0.9-M3161)*40)*0.95),0)</f>
        <v/>
      </c>
      <c r="K3161" s="12">
        <f>IF(I3161="V2H",MIN(MAX(0,H3161),7.4,MAX(0,(M3161-P3161)*40)*0.95),0)</f>
        <v/>
      </c>
      <c r="L3161" s="12">
        <f>IF(E3161=0,0,MAX(0,H3161-K3161))</f>
        <v/>
      </c>
      <c r="M3161" s="13">
        <f>M3160+J3160/40-IF(I3160="V2H",K3160/(0.95*40),0)-IF(E3161=0,IF(E3160=1,IF(D3161=1,30,40)*0.18/(2*40),0),0)-IF(E3161=1,IF(E3160=0,IF(D3161=1,30,40)*0.18/(2*40),0),0)</f>
        <v/>
      </c>
      <c r="N3161" s="14" t="n">
        <v>0.2</v>
      </c>
      <c r="O3161" s="15">
        <f>K3161*N3161</f>
        <v/>
      </c>
      <c r="P3161">
        <f>IF(E3161=0,0.3,IF(D3161=1,IF(C3161&gt;=Params!$B$13-3,IF(C3161&lt;Params!$B$13,Params!$B$20,0.3),0.3),IF(C3161&gt;=Params!$B$15-3,IF(C3161&lt;Params!$B$15,Params!$B$21,0.3),0.3)))</f>
        <v/>
      </c>
    </row>
    <row r="3162" ht="15" customHeight="1" s="1">
      <c r="A3162" s="9" t="n">
        <v>3159</v>
      </c>
      <c r="B3162" s="6" t="inlineStr">
        <is>
          <t>12/05</t>
        </is>
      </c>
      <c r="C3162" s="6" t="n">
        <v>14</v>
      </c>
      <c r="D3162" s="6" t="n">
        <v>0</v>
      </c>
      <c r="E3162" s="10">
        <f>IF(D3162=1, IF(OR(C3162&lt;10, C3162&gt;=15),1,0), IF(OR(C3162&lt;7, C3162&gt;=18),1,0))</f>
        <v/>
      </c>
      <c r="F3162" s="11" t="n">
        <v>0.392</v>
      </c>
      <c r="G3162" s="12">
        <f>0.75*8</f>
        <v/>
      </c>
      <c r="H3162" s="12">
        <f>F3162-G3162</f>
        <v/>
      </c>
      <c r="I3162" s="10">
        <f>IF(E3162=0,"Fora",IF(E3161=0,"Carg xar",IF(H3162&lt;0,IF(M3162&lt;0.9,"Carg FV","Stby"),IF(M3162&gt;P3162,"V2H",IF(M3162&lt;0.9,"Carg xar","Stby")))))</f>
        <v/>
      </c>
      <c r="J3162" s="12">
        <f>IF(OR(I3162="Carg FV",I3162="Carg xar"),MIN(IF(I3162="Carg FV",ABS(H3162),7.4),7.4,MAX(0,(0.9-M3162)*40)*0.95),0)</f>
        <v/>
      </c>
      <c r="K3162" s="12">
        <f>IF(I3162="V2H",MIN(MAX(0,H3162),7.4,MAX(0,(M3162-P3162)*40)*0.95),0)</f>
        <v/>
      </c>
      <c r="L3162" s="12">
        <f>IF(E3162=0,0,MAX(0,H3162-K3162))</f>
        <v/>
      </c>
      <c r="M3162" s="13">
        <f>M3161+J3161/40-IF(I3161="V2H",K3161/(0.95*40),0)-IF(E3162=0,IF(E3161=1,IF(D3162=1,30,40)*0.18/(2*40),0),0)-IF(E3162=1,IF(E3161=0,IF(D3162=1,30,40)*0.18/(2*40),0),0)</f>
        <v/>
      </c>
      <c r="N3162" s="14" t="n">
        <v>0.15</v>
      </c>
      <c r="O3162" s="15">
        <f>K3162*N3162</f>
        <v/>
      </c>
      <c r="P3162">
        <f>IF(E3162=0,0.3,IF(D3162=1,IF(C3162&gt;=Params!$B$13-3,IF(C3162&lt;Params!$B$13,Params!$B$20,0.3),0.3),IF(C3162&gt;=Params!$B$15-3,IF(C3162&lt;Params!$B$15,Params!$B$21,0.3),0.3)))</f>
        <v/>
      </c>
    </row>
    <row r="3163" ht="15" customHeight="1" s="1">
      <c r="A3163" s="9" t="n">
        <v>3160</v>
      </c>
      <c r="B3163" s="6" t="inlineStr">
        <is>
          <t>12/05</t>
        </is>
      </c>
      <c r="C3163" s="6" t="n">
        <v>15</v>
      </c>
      <c r="D3163" s="6" t="n">
        <v>0</v>
      </c>
      <c r="E3163" s="10">
        <f>IF(D3163=1, IF(OR(C3163&lt;10, C3163&gt;=15),1,0), IF(OR(C3163&lt;7, C3163&gt;=18),1,0))</f>
        <v/>
      </c>
      <c r="F3163" s="11" t="n">
        <v>0</v>
      </c>
      <c r="G3163" s="12">
        <f>0.6*8</f>
        <v/>
      </c>
      <c r="H3163" s="12">
        <f>F3163-G3163</f>
        <v/>
      </c>
      <c r="I3163" s="10">
        <f>IF(E3163=0,"Fora",IF(E3162=0,"Carg xar",IF(H3163&lt;0,IF(M3163&lt;0.9,"Carg FV","Stby"),IF(M3163&gt;P3163,"V2H",IF(M3163&lt;0.9,"Carg xar","Stby")))))</f>
        <v/>
      </c>
      <c r="J3163" s="12">
        <f>IF(OR(I3163="Carg FV",I3163="Carg xar"),MIN(IF(I3163="Carg FV",ABS(H3163),7.4),7.4,MAX(0,(0.9-M3163)*40)*0.95),0)</f>
        <v/>
      </c>
      <c r="K3163" s="12">
        <f>IF(I3163="V2H",MIN(MAX(0,H3163),7.4,MAX(0,(M3163-P3163)*40)*0.95),0)</f>
        <v/>
      </c>
      <c r="L3163" s="12">
        <f>IF(E3163=0,0,MAX(0,H3163-K3163))</f>
        <v/>
      </c>
      <c r="M3163" s="13">
        <f>M3162+J3162/40-IF(I3162="V2H",K3162/(0.95*40),0)-IF(E3163=0,IF(E3162=1,IF(D3163=1,30,40)*0.18/(2*40),0),0)-IF(E3163=1,IF(E3162=0,IF(D3163=1,30,40)*0.18/(2*40),0),0)</f>
        <v/>
      </c>
      <c r="N3163" s="14" t="n">
        <v>0.15</v>
      </c>
      <c r="O3163" s="15">
        <f>K3163*N3163</f>
        <v/>
      </c>
      <c r="P3163">
        <f>IF(E3163=0,0.3,IF(D3163=1,IF(C3163&gt;=Params!$B$13-3,IF(C3163&lt;Params!$B$13,Params!$B$20,0.3),0.3),IF(C3163&gt;=Params!$B$15-3,IF(C3163&lt;Params!$B$15,Params!$B$21,0.3),0.3)))</f>
        <v/>
      </c>
    </row>
    <row r="3164" ht="15" customHeight="1" s="1">
      <c r="A3164" s="9" t="n">
        <v>3161</v>
      </c>
      <c r="B3164" s="6" t="inlineStr">
        <is>
          <t>12/05</t>
        </is>
      </c>
      <c r="C3164" s="6" t="n">
        <v>16</v>
      </c>
      <c r="D3164" s="6" t="n">
        <v>0</v>
      </c>
      <c r="E3164" s="10">
        <f>IF(D3164=1, IF(OR(C3164&lt;10, C3164&gt;=15),1,0), IF(OR(C3164&lt;7, C3164&gt;=18),1,0))</f>
        <v/>
      </c>
      <c r="F3164" s="11" t="n">
        <v>0</v>
      </c>
      <c r="G3164" s="12">
        <f>0.42*8</f>
        <v/>
      </c>
      <c r="H3164" s="12">
        <f>F3164-G3164</f>
        <v/>
      </c>
      <c r="I3164" s="10">
        <f>IF(E3164=0,"Fora",IF(E3163=0,"Carg xar",IF(H3164&lt;0,IF(M3164&lt;0.9,"Carg FV","Stby"),IF(M3164&gt;P3164,"V2H",IF(M3164&lt;0.9,"Carg xar","Stby")))))</f>
        <v/>
      </c>
      <c r="J3164" s="12">
        <f>IF(OR(I3164="Carg FV",I3164="Carg xar"),MIN(IF(I3164="Carg FV",ABS(H3164),7.4),7.4,MAX(0,(0.9-M3164)*40)*0.95),0)</f>
        <v/>
      </c>
      <c r="K3164" s="12">
        <f>IF(I3164="V2H",MIN(MAX(0,H3164),7.4,MAX(0,(M3164-P3164)*40)*0.95),0)</f>
        <v/>
      </c>
      <c r="L3164" s="12">
        <f>IF(E3164=0,0,MAX(0,H3164-K3164))</f>
        <v/>
      </c>
      <c r="M3164" s="13">
        <f>M3163+J3163/40-IF(I3163="V2H",K3163/(0.95*40),0)-IF(E3164=0,IF(E3163=1,IF(D3164=1,30,40)*0.18/(2*40),0),0)-IF(E3164=1,IF(E3163=0,IF(D3164=1,30,40)*0.18/(2*40),0),0)</f>
        <v/>
      </c>
      <c r="N3164" s="14" t="n">
        <v>0.15</v>
      </c>
      <c r="O3164" s="15">
        <f>K3164*N3164</f>
        <v/>
      </c>
      <c r="P3164">
        <f>IF(E3164=0,0.3,IF(D3164=1,IF(C3164&gt;=Params!$B$13-3,IF(C3164&lt;Params!$B$13,Params!$B$20,0.3),0.3),IF(C3164&gt;=Params!$B$15-3,IF(C3164&lt;Params!$B$15,Params!$B$21,0.3),0.3)))</f>
        <v/>
      </c>
    </row>
    <row r="3165" ht="15" customHeight="1" s="1">
      <c r="A3165" s="9" t="n">
        <v>3162</v>
      </c>
      <c r="B3165" s="6" t="inlineStr">
        <is>
          <t>12/05</t>
        </is>
      </c>
      <c r="C3165" s="6" t="n">
        <v>17</v>
      </c>
      <c r="D3165" s="6" t="n">
        <v>0</v>
      </c>
      <c r="E3165" s="10">
        <f>IF(D3165=1, IF(OR(C3165&lt;10, C3165&gt;=15),1,0), IF(OR(C3165&lt;7, C3165&gt;=18),1,0))</f>
        <v/>
      </c>
      <c r="F3165" s="11" t="n">
        <v>0</v>
      </c>
      <c r="G3165" s="12">
        <f>0.22*8</f>
        <v/>
      </c>
      <c r="H3165" s="12">
        <f>F3165-G3165</f>
        <v/>
      </c>
      <c r="I3165" s="10">
        <f>IF(E3165=0,"Fora",IF(E3164=0,"Carg xar",IF(H3165&lt;0,IF(M3165&lt;0.9,"Carg FV","Stby"),IF(M3165&gt;P3165,"V2H",IF(M3165&lt;0.9,"Carg xar","Stby")))))</f>
        <v/>
      </c>
      <c r="J3165" s="12">
        <f>IF(OR(I3165="Carg FV",I3165="Carg xar"),MIN(IF(I3165="Carg FV",ABS(H3165),7.4),7.4,MAX(0,(0.9-M3165)*40)*0.95),0)</f>
        <v/>
      </c>
      <c r="K3165" s="12">
        <f>IF(I3165="V2H",MIN(MAX(0,H3165),7.4,MAX(0,(M3165-P3165)*40)*0.95),0)</f>
        <v/>
      </c>
      <c r="L3165" s="12">
        <f>IF(E3165=0,0,MAX(0,H3165-K3165))</f>
        <v/>
      </c>
      <c r="M3165" s="13">
        <f>M3164+J3164/40-IF(I3164="V2H",K3164/(0.95*40),0)-IF(E3165=0,IF(E3164=1,IF(D3165=1,30,40)*0.18/(2*40),0),0)-IF(E3165=1,IF(E3164=0,IF(D3165=1,30,40)*0.18/(2*40),0),0)</f>
        <v/>
      </c>
      <c r="N3165" s="14" t="n">
        <v>0.15</v>
      </c>
      <c r="O3165" s="15">
        <f>K3165*N3165</f>
        <v/>
      </c>
      <c r="P3165">
        <f>IF(E3165=0,0.3,IF(D3165=1,IF(C3165&gt;=Params!$B$13-3,IF(C3165&lt;Params!$B$13,Params!$B$20,0.3),0.3),IF(C3165&gt;=Params!$B$15-3,IF(C3165&lt;Params!$B$15,Params!$B$21,0.3),0.3)))</f>
        <v/>
      </c>
    </row>
    <row r="3166" ht="15" customHeight="1" s="1">
      <c r="A3166" s="9" t="n">
        <v>3163</v>
      </c>
      <c r="B3166" s="6" t="inlineStr">
        <is>
          <t>12/05</t>
        </is>
      </c>
      <c r="C3166" s="6" t="n">
        <v>18</v>
      </c>
      <c r="D3166" s="6" t="n">
        <v>0</v>
      </c>
      <c r="E3166" s="10">
        <f>IF(D3166=1, IF(OR(C3166&lt;10, C3166&gt;=15),1,0), IF(OR(C3166&lt;7, C3166&gt;=18),1,0))</f>
        <v/>
      </c>
      <c r="F3166" s="11" t="n">
        <v>0</v>
      </c>
      <c r="G3166" s="12">
        <f>0.08*8</f>
        <v/>
      </c>
      <c r="H3166" s="12">
        <f>F3166-G3166</f>
        <v/>
      </c>
      <c r="I3166" s="10">
        <f>IF(E3166=0,"Fora",IF(E3165=0,"Carg xar",IF(H3166&lt;0,IF(M3166&lt;0.9,"Carg FV","Stby"),IF(M3166&gt;P3166,"V2H",IF(M3166&lt;0.9,"Carg xar","Stby")))))</f>
        <v/>
      </c>
      <c r="J3166" s="12">
        <f>IF(OR(I3166="Carg FV",I3166="Carg xar"),MIN(IF(I3166="Carg FV",ABS(H3166),7.4),7.4,MAX(0,(0.9-M3166)*40)*0.95),0)</f>
        <v/>
      </c>
      <c r="K3166" s="12">
        <f>IF(I3166="V2H",MIN(MAX(0,H3166),7.4,MAX(0,(M3166-P3166)*40)*0.95),0)</f>
        <v/>
      </c>
      <c r="L3166" s="12">
        <f>IF(E3166=0,0,MAX(0,H3166-K3166))</f>
        <v/>
      </c>
      <c r="M3166" s="13">
        <f>M3165+J3165/40-IF(I3165="V2H",K3165/(0.95*40),0)-IF(E3166=0,IF(E3165=1,IF(D3166=1,30,40)*0.18/(2*40),0),0)-IF(E3166=1,IF(E3165=0,IF(D3166=1,30,40)*0.18/(2*40),0),0)</f>
        <v/>
      </c>
      <c r="N3166" s="14" t="n">
        <v>0.2</v>
      </c>
      <c r="O3166" s="15">
        <f>K3166*N3166</f>
        <v/>
      </c>
      <c r="P3166">
        <f>IF(E3166=0,0.3,IF(D3166=1,IF(C3166&gt;=Params!$B$13-3,IF(C3166&lt;Params!$B$13,Params!$B$20,0.3),0.3),IF(C3166&gt;=Params!$B$15-3,IF(C3166&lt;Params!$B$15,Params!$B$21,0.3),0.3)))</f>
        <v/>
      </c>
    </row>
    <row r="3167" ht="15" customHeight="1" s="1">
      <c r="A3167" s="9" t="n">
        <v>3164</v>
      </c>
      <c r="B3167" s="6" t="inlineStr">
        <is>
          <t>12/05</t>
        </is>
      </c>
      <c r="C3167" s="6" t="n">
        <v>19</v>
      </c>
      <c r="D3167" s="6" t="n">
        <v>0</v>
      </c>
      <c r="E3167" s="10">
        <f>IF(D3167=1, IF(OR(C3167&lt;10, C3167&gt;=15),1,0), IF(OR(C3167&lt;7, C3167&gt;=18),1,0))</f>
        <v/>
      </c>
      <c r="F3167" s="11" t="n">
        <v>1.32</v>
      </c>
      <c r="G3167" s="12">
        <f>0*8</f>
        <v/>
      </c>
      <c r="H3167" s="12">
        <f>F3167-G3167</f>
        <v/>
      </c>
      <c r="I3167" s="10">
        <f>IF(E3167=0,"Fora",IF(E3166=0,"Carg xar",IF(H3167&lt;0,IF(M3167&lt;0.9,"Carg FV","Stby"),IF(M3167&gt;P3167,"V2H",IF(M3167&lt;0.9,"Carg xar","Stby")))))</f>
        <v/>
      </c>
      <c r="J3167" s="12">
        <f>IF(OR(I3167="Carg FV",I3167="Carg xar"),MIN(IF(I3167="Carg FV",ABS(H3167),7.4),7.4,MAX(0,(0.9-M3167)*40)*0.95),0)</f>
        <v/>
      </c>
      <c r="K3167" s="12">
        <f>IF(I3167="V2H",MIN(MAX(0,H3167),7.4,MAX(0,(M3167-P3167)*40)*0.95),0)</f>
        <v/>
      </c>
      <c r="L3167" s="12">
        <f>IF(E3167=0,0,MAX(0,H3167-K3167))</f>
        <v/>
      </c>
      <c r="M3167" s="13">
        <f>M3166+J3166/40-IF(I3166="V2H",K3166/(0.95*40),0)-IF(E3167=0,IF(E3166=1,IF(D3167=1,30,40)*0.18/(2*40),0),0)-IF(E3167=1,IF(E3166=0,IF(D3167=1,30,40)*0.18/(2*40),0),0)</f>
        <v/>
      </c>
      <c r="N3167" s="14" t="n">
        <v>0.2</v>
      </c>
      <c r="O3167" s="15">
        <f>K3167*N3167</f>
        <v/>
      </c>
      <c r="P3167">
        <f>IF(E3167=0,0.3,IF(D3167=1,IF(C3167&gt;=Params!$B$13-3,IF(C3167&lt;Params!$B$13,Params!$B$20,0.3),0.3),IF(C3167&gt;=Params!$B$15-3,IF(C3167&lt;Params!$B$15,Params!$B$21,0.3),0.3)))</f>
        <v/>
      </c>
    </row>
    <row r="3168" ht="15" customHeight="1" s="1">
      <c r="A3168" s="9" t="n">
        <v>3165</v>
      </c>
      <c r="B3168" s="6" t="inlineStr">
        <is>
          <t>12/05</t>
        </is>
      </c>
      <c r="C3168" s="6" t="n">
        <v>20</v>
      </c>
      <c r="D3168" s="6" t="n">
        <v>0</v>
      </c>
      <c r="E3168" s="10">
        <f>IF(D3168=1, IF(OR(C3168&lt;10, C3168&gt;=15),1,0), IF(OR(C3168&lt;7, C3168&gt;=18),1,0))</f>
        <v/>
      </c>
      <c r="F3168" s="11" t="n">
        <v>1.135</v>
      </c>
      <c r="G3168" s="12">
        <f>0*8</f>
        <v/>
      </c>
      <c r="H3168" s="12">
        <f>F3168-G3168</f>
        <v/>
      </c>
      <c r="I3168" s="10">
        <f>IF(E3168=0,"Fora",IF(E3167=0,"Carg xar",IF(H3168&lt;0,IF(M3168&lt;0.9,"Carg FV","Stby"),IF(M3168&gt;P3168,"V2H",IF(M3168&lt;0.9,"Carg xar","Stby")))))</f>
        <v/>
      </c>
      <c r="J3168" s="12">
        <f>IF(OR(I3168="Carg FV",I3168="Carg xar"),MIN(IF(I3168="Carg FV",ABS(H3168),7.4),7.4,MAX(0,(0.9-M3168)*40)*0.95),0)</f>
        <v/>
      </c>
      <c r="K3168" s="12">
        <f>IF(I3168="V2H",MIN(MAX(0,H3168),7.4,MAX(0,(M3168-P3168)*40)*0.95),0)</f>
        <v/>
      </c>
      <c r="L3168" s="12">
        <f>IF(E3168=0,0,MAX(0,H3168-K3168))</f>
        <v/>
      </c>
      <c r="M3168" s="13">
        <f>M3167+J3167/40-IF(I3167="V2H",K3167/(0.95*40),0)-IF(E3168=0,IF(E3167=1,IF(D3168=1,30,40)*0.18/(2*40),0),0)-IF(E3168=1,IF(E3167=0,IF(D3168=1,30,40)*0.18/(2*40),0),0)</f>
        <v/>
      </c>
      <c r="N3168" s="14" t="n">
        <v>0.2</v>
      </c>
      <c r="O3168" s="15">
        <f>K3168*N3168</f>
        <v/>
      </c>
      <c r="P3168">
        <f>IF(E3168=0,0.3,IF(D3168=1,IF(C3168&gt;=Params!$B$13-3,IF(C3168&lt;Params!$B$13,Params!$B$20,0.3),0.3),IF(C3168&gt;=Params!$B$15-3,IF(C3168&lt;Params!$B$15,Params!$B$21,0.3),0.3)))</f>
        <v/>
      </c>
    </row>
    <row r="3169" ht="15" customHeight="1" s="1">
      <c r="A3169" s="9" t="n">
        <v>3166</v>
      </c>
      <c r="B3169" s="6" t="inlineStr">
        <is>
          <t>12/05</t>
        </is>
      </c>
      <c r="C3169" s="6" t="n">
        <v>21</v>
      </c>
      <c r="D3169" s="6" t="n">
        <v>0</v>
      </c>
      <c r="E3169" s="10">
        <f>IF(D3169=1, IF(OR(C3169&lt;10, C3169&gt;=15),1,0), IF(OR(C3169&lt;7, C3169&gt;=18),1,0))</f>
        <v/>
      </c>
      <c r="F3169" s="11" t="n">
        <v>1.069</v>
      </c>
      <c r="G3169" s="12">
        <f>0*8</f>
        <v/>
      </c>
      <c r="H3169" s="12">
        <f>F3169-G3169</f>
        <v/>
      </c>
      <c r="I3169" s="10">
        <f>IF(E3169=0,"Fora",IF(E3168=0,"Carg xar",IF(H3169&lt;0,IF(M3169&lt;0.9,"Carg FV","Stby"),IF(M3169&gt;P3169,"V2H",IF(M3169&lt;0.9,"Carg xar","Stby")))))</f>
        <v/>
      </c>
      <c r="J3169" s="12">
        <f>IF(OR(I3169="Carg FV",I3169="Carg xar"),MIN(IF(I3169="Carg FV",ABS(H3169),7.4),7.4,MAX(0,(0.9-M3169)*40)*0.95),0)</f>
        <v/>
      </c>
      <c r="K3169" s="12">
        <f>IF(I3169="V2H",MIN(MAX(0,H3169),7.4,MAX(0,(M3169-P3169)*40)*0.95),0)</f>
        <v/>
      </c>
      <c r="L3169" s="12">
        <f>IF(E3169=0,0,MAX(0,H3169-K3169))</f>
        <v/>
      </c>
      <c r="M3169" s="13">
        <f>M3168+J3168/40-IF(I3168="V2H",K3168/(0.95*40),0)-IF(E3169=0,IF(E3168=1,IF(D3169=1,30,40)*0.18/(2*40),0),0)-IF(E3169=1,IF(E3168=0,IF(D3169=1,30,40)*0.18/(2*40),0),0)</f>
        <v/>
      </c>
      <c r="N3169" s="14" t="n">
        <v>0.2</v>
      </c>
      <c r="O3169" s="15">
        <f>K3169*N3169</f>
        <v/>
      </c>
      <c r="P3169">
        <f>IF(E3169=0,0.3,IF(D3169=1,IF(C3169&gt;=Params!$B$13-3,IF(C3169&lt;Params!$B$13,Params!$B$20,0.3),0.3),IF(C3169&gt;=Params!$B$15-3,IF(C3169&lt;Params!$B$15,Params!$B$21,0.3),0.3)))</f>
        <v/>
      </c>
    </row>
    <row r="3170" ht="15" customHeight="1" s="1">
      <c r="A3170" s="9" t="n">
        <v>3167</v>
      </c>
      <c r="B3170" s="6" t="inlineStr">
        <is>
          <t>12/05</t>
        </is>
      </c>
      <c r="C3170" s="6" t="n">
        <v>22</v>
      </c>
      <c r="D3170" s="6" t="n">
        <v>0</v>
      </c>
      <c r="E3170" s="10">
        <f>IF(D3170=1, IF(OR(C3170&lt;10, C3170&gt;=15),1,0), IF(OR(C3170&lt;7, C3170&gt;=18),1,0))</f>
        <v/>
      </c>
      <c r="F3170" s="11" t="n">
        <v>0.944</v>
      </c>
      <c r="G3170" s="12">
        <f>0*8</f>
        <v/>
      </c>
      <c r="H3170" s="12">
        <f>F3170-G3170</f>
        <v/>
      </c>
      <c r="I3170" s="10">
        <f>IF(E3170=0,"Fora",IF(E3169=0,"Carg xar",IF(H3170&lt;0,IF(M3170&lt;0.9,"Carg FV","Stby"),IF(M3170&gt;P3170,"V2H",IF(M3170&lt;0.9,"Carg xar","Stby")))))</f>
        <v/>
      </c>
      <c r="J3170" s="12">
        <f>IF(OR(I3170="Carg FV",I3170="Carg xar"),MIN(IF(I3170="Carg FV",ABS(H3170),7.4),7.4,MAX(0,(0.9-M3170)*40)*0.95),0)</f>
        <v/>
      </c>
      <c r="K3170" s="12">
        <f>IF(I3170="V2H",MIN(MAX(0,H3170),7.4,MAX(0,(M3170-P3170)*40)*0.95),0)</f>
        <v/>
      </c>
      <c r="L3170" s="12">
        <f>IF(E3170=0,0,MAX(0,H3170-K3170))</f>
        <v/>
      </c>
      <c r="M3170" s="13">
        <f>M3169+J3169/40-IF(I3169="V2H",K3169/(0.95*40),0)-IF(E3170=0,IF(E3169=1,IF(D3170=1,30,40)*0.18/(2*40),0),0)-IF(E3170=1,IF(E3169=0,IF(D3170=1,30,40)*0.18/(2*40),0),0)</f>
        <v/>
      </c>
      <c r="N3170" s="14" t="n">
        <v>0.15</v>
      </c>
      <c r="O3170" s="15">
        <f>K3170*N3170</f>
        <v/>
      </c>
      <c r="P3170">
        <f>IF(E3170=0,0.3,IF(D3170=1,IF(C3170&gt;=Params!$B$13-3,IF(C3170&lt;Params!$B$13,Params!$B$20,0.3),0.3),IF(C3170&gt;=Params!$B$15-3,IF(C3170&lt;Params!$B$15,Params!$B$21,0.3),0.3)))</f>
        <v/>
      </c>
    </row>
    <row r="3171" ht="15" customHeight="1" s="1">
      <c r="A3171" s="9" t="n">
        <v>3168</v>
      </c>
      <c r="B3171" s="6" t="inlineStr">
        <is>
          <t>12/05</t>
        </is>
      </c>
      <c r="C3171" s="6" t="n">
        <v>23</v>
      </c>
      <c r="D3171" s="6" t="n">
        <v>0</v>
      </c>
      <c r="E3171" s="10">
        <f>IF(D3171=1, IF(OR(C3171&lt;10, C3171&gt;=15),1,0), IF(OR(C3171&lt;7, C3171&gt;=18),1,0))</f>
        <v/>
      </c>
      <c r="F3171" s="11" t="n">
        <v>0.8</v>
      </c>
      <c r="G3171" s="12">
        <f>0*8</f>
        <v/>
      </c>
      <c r="H3171" s="12">
        <f>F3171-G3171</f>
        <v/>
      </c>
      <c r="I3171" s="10">
        <f>IF(E3171=0,"Fora",IF(E3170=0,"Carg xar",IF(H3171&lt;0,IF(M3171&lt;0.9,"Carg FV","Stby"),IF(M3171&gt;P3171,"V2H",IF(M3171&lt;0.9,"Carg xar","Stby")))))</f>
        <v/>
      </c>
      <c r="J3171" s="12">
        <f>IF(OR(I3171="Carg FV",I3171="Carg xar"),MIN(IF(I3171="Carg FV",ABS(H3171),7.4),7.4,MAX(0,(0.9-M3171)*40)*0.95),0)</f>
        <v/>
      </c>
      <c r="K3171" s="12">
        <f>IF(I3171="V2H",MIN(MAX(0,H3171),7.4,MAX(0,(M3171-P3171)*40)*0.95),0)</f>
        <v/>
      </c>
      <c r="L3171" s="12">
        <f>IF(E3171=0,0,MAX(0,H3171-K3171))</f>
        <v/>
      </c>
      <c r="M3171" s="13">
        <f>M3170+J3170/40-IF(I3170="V2H",K3170/(0.95*40),0)-IF(E3171=0,IF(E3170=1,IF(D3171=1,30,40)*0.18/(2*40),0),0)-IF(E3171=1,IF(E3170=0,IF(D3171=1,30,40)*0.18/(2*40),0),0)</f>
        <v/>
      </c>
      <c r="N3171" s="14" t="n">
        <v>0.15</v>
      </c>
      <c r="O3171" s="15">
        <f>K3171*N3171</f>
        <v/>
      </c>
      <c r="P3171">
        <f>IF(E3171=0,0.3,IF(D3171=1,IF(C3171&gt;=Params!$B$13-3,IF(C3171&lt;Params!$B$13,Params!$B$20,0.3),0.3),IF(C3171&gt;=Params!$B$15-3,IF(C3171&lt;Params!$B$15,Params!$B$21,0.3),0.3)))</f>
        <v/>
      </c>
    </row>
    <row r="3172" ht="15" customHeight="1" s="1">
      <c r="A3172" s="9" t="n">
        <v>3169</v>
      </c>
      <c r="B3172" s="6" t="inlineStr">
        <is>
          <t>13/05</t>
        </is>
      </c>
      <c r="C3172" s="6" t="n">
        <v>0</v>
      </c>
      <c r="D3172" s="6" t="n">
        <v>0</v>
      </c>
      <c r="E3172" s="10">
        <f>IF(D3172=1, IF(OR(C3172&lt;10, C3172&gt;=15),1,0), IF(OR(C3172&lt;7, C3172&gt;=18),1,0))</f>
        <v/>
      </c>
      <c r="F3172" s="11" t="n">
        <v>1.068</v>
      </c>
      <c r="G3172" s="12">
        <f>0*8</f>
        <v/>
      </c>
      <c r="H3172" s="12">
        <f>F3172-G3172</f>
        <v/>
      </c>
      <c r="I3172" s="10">
        <f>IF(E3172=0,"Fora",IF(E3171=0,"Carg xar",IF(H3172&lt;0,IF(M3172&lt;0.9,"Carg FV","Stby"),IF(M3172&gt;P3172,"V2H",IF(M3172&lt;0.9,"Carg xar","Stby")))))</f>
        <v/>
      </c>
      <c r="J3172" s="12">
        <f>IF(OR(I3172="Carg FV",I3172="Carg xar"),MIN(IF(I3172="Carg FV",ABS(H3172),7.4),7.4,MAX(0,(0.9-M3172)*40)*0.95),0)</f>
        <v/>
      </c>
      <c r="K3172" s="12">
        <f>IF(I3172="V2H",MIN(MAX(0,H3172),7.4,MAX(0,(M3172-P3172)*40)*0.95),0)</f>
        <v/>
      </c>
      <c r="L3172" s="12">
        <f>IF(E3172=0,0,MAX(0,H3172-K3172))</f>
        <v/>
      </c>
      <c r="M3172" s="13">
        <f>M3171+J3171/40-IF(I3171="V2H",K3171/(0.95*40),0)-IF(E3172=0,IF(E3171=1,IF(D3172=1,30,40)*0.18/(2*40),0),0)-IF(E3172=1,IF(E3171=0,IF(D3172=1,30,40)*0.18/(2*40),0),0)</f>
        <v/>
      </c>
      <c r="N3172" s="14" t="n">
        <v>0.09</v>
      </c>
      <c r="O3172" s="15">
        <f>K3172*N3172</f>
        <v/>
      </c>
      <c r="P3172">
        <f>IF(E3172=0,0.3,IF(D3172=1,IF(C3172&gt;=Params!$B$13-3,IF(C3172&lt;Params!$B$13,Params!$B$20,0.3),0.3),IF(C3172&gt;=Params!$B$15-3,IF(C3172&lt;Params!$B$15,Params!$B$21,0.3),0.3)))</f>
        <v/>
      </c>
    </row>
    <row r="3173" ht="15" customHeight="1" s="1">
      <c r="A3173" s="9" t="n">
        <v>3170</v>
      </c>
      <c r="B3173" s="6" t="inlineStr">
        <is>
          <t>13/05</t>
        </is>
      </c>
      <c r="C3173" s="6" t="n">
        <v>1</v>
      </c>
      <c r="D3173" s="6" t="n">
        <v>0</v>
      </c>
      <c r="E3173" s="10">
        <f>IF(D3173=1, IF(OR(C3173&lt;10, C3173&gt;=15),1,0), IF(OR(C3173&lt;7, C3173&gt;=18),1,0))</f>
        <v/>
      </c>
      <c r="F3173" s="11" t="n">
        <v>0.915</v>
      </c>
      <c r="G3173" s="12">
        <f>0*8</f>
        <v/>
      </c>
      <c r="H3173" s="12">
        <f>F3173-G3173</f>
        <v/>
      </c>
      <c r="I3173" s="10">
        <f>IF(E3173=0,"Fora",IF(E3172=0,"Carg xar",IF(H3173&lt;0,IF(M3173&lt;0.9,"Carg FV","Stby"),IF(M3173&gt;P3173,"V2H",IF(M3173&lt;0.9,"Carg xar","Stby")))))</f>
        <v/>
      </c>
      <c r="J3173" s="12">
        <f>IF(OR(I3173="Carg FV",I3173="Carg xar"),MIN(IF(I3173="Carg FV",ABS(H3173),7.4),7.4,MAX(0,(0.9-M3173)*40)*0.95),0)</f>
        <v/>
      </c>
      <c r="K3173" s="12">
        <f>IF(I3173="V2H",MIN(MAX(0,H3173),7.4,MAX(0,(M3173-P3173)*40)*0.95),0)</f>
        <v/>
      </c>
      <c r="L3173" s="12">
        <f>IF(E3173=0,0,MAX(0,H3173-K3173))</f>
        <v/>
      </c>
      <c r="M3173" s="13">
        <f>M3172+J3172/40-IF(I3172="V2H",K3172/(0.95*40),0)-IF(E3173=0,IF(E3172=1,IF(D3173=1,30,40)*0.18/(2*40),0),0)-IF(E3173=1,IF(E3172=0,IF(D3173=1,30,40)*0.18/(2*40),0),0)</f>
        <v/>
      </c>
      <c r="N3173" s="14" t="n">
        <v>0.09</v>
      </c>
      <c r="O3173" s="15">
        <f>K3173*N3173</f>
        <v/>
      </c>
      <c r="P3173">
        <f>IF(E3173=0,0.3,IF(D3173=1,IF(C3173&gt;=Params!$B$13-3,IF(C3173&lt;Params!$B$13,Params!$B$20,0.3),0.3),IF(C3173&gt;=Params!$B$15-3,IF(C3173&lt;Params!$B$15,Params!$B$21,0.3),0.3)))</f>
        <v/>
      </c>
    </row>
    <row r="3174" ht="15" customHeight="1" s="1">
      <c r="A3174" s="9" t="n">
        <v>3171</v>
      </c>
      <c r="B3174" s="6" t="inlineStr">
        <is>
          <t>13/05</t>
        </is>
      </c>
      <c r="C3174" s="6" t="n">
        <v>2</v>
      </c>
      <c r="D3174" s="6" t="n">
        <v>0</v>
      </c>
      <c r="E3174" s="10">
        <f>IF(D3174=1, IF(OR(C3174&lt;10, C3174&gt;=15),1,0), IF(OR(C3174&lt;7, C3174&gt;=18),1,0))</f>
        <v/>
      </c>
      <c r="F3174" s="11" t="n">
        <v>1.588</v>
      </c>
      <c r="G3174" s="12">
        <f>0*8</f>
        <v/>
      </c>
      <c r="H3174" s="12">
        <f>F3174-G3174</f>
        <v/>
      </c>
      <c r="I3174" s="10">
        <f>IF(E3174=0,"Fora",IF(E3173=0,"Carg xar",IF(H3174&lt;0,IF(M3174&lt;0.9,"Carg FV","Stby"),IF(M3174&gt;P3174,"V2H",IF(M3174&lt;0.9,"Carg xar","Stby")))))</f>
        <v/>
      </c>
      <c r="J3174" s="12">
        <f>IF(OR(I3174="Carg FV",I3174="Carg xar"),MIN(IF(I3174="Carg FV",ABS(H3174),7.4),7.4,MAX(0,(0.9-M3174)*40)*0.95),0)</f>
        <v/>
      </c>
      <c r="K3174" s="12">
        <f>IF(I3174="V2H",MIN(MAX(0,H3174),7.4,MAX(0,(M3174-P3174)*40)*0.95),0)</f>
        <v/>
      </c>
      <c r="L3174" s="12">
        <f>IF(E3174=0,0,MAX(0,H3174-K3174))</f>
        <v/>
      </c>
      <c r="M3174" s="13">
        <f>M3173+J3173/40-IF(I3173="V2H",K3173/(0.95*40),0)-IF(E3174=0,IF(E3173=1,IF(D3174=1,30,40)*0.18/(2*40),0),0)-IF(E3174=1,IF(E3173=0,IF(D3174=1,30,40)*0.18/(2*40),0),0)</f>
        <v/>
      </c>
      <c r="N3174" s="14" t="n">
        <v>0.09</v>
      </c>
      <c r="O3174" s="15">
        <f>K3174*N3174</f>
        <v/>
      </c>
      <c r="P3174">
        <f>IF(E3174=0,0.3,IF(D3174=1,IF(C3174&gt;=Params!$B$13-3,IF(C3174&lt;Params!$B$13,Params!$B$20,0.3),0.3),IF(C3174&gt;=Params!$B$15-3,IF(C3174&lt;Params!$B$15,Params!$B$21,0.3),0.3)))</f>
        <v/>
      </c>
    </row>
    <row r="3175" ht="15" customHeight="1" s="1">
      <c r="A3175" s="9" t="n">
        <v>3172</v>
      </c>
      <c r="B3175" s="6" t="inlineStr">
        <is>
          <t>13/05</t>
        </is>
      </c>
      <c r="C3175" s="6" t="n">
        <v>3</v>
      </c>
      <c r="D3175" s="6" t="n">
        <v>0</v>
      </c>
      <c r="E3175" s="10">
        <f>IF(D3175=1, IF(OR(C3175&lt;10, C3175&gt;=15),1,0), IF(OR(C3175&lt;7, C3175&gt;=18),1,0))</f>
        <v/>
      </c>
      <c r="F3175" s="11" t="n">
        <v>1.671</v>
      </c>
      <c r="G3175" s="12">
        <f>0*8</f>
        <v/>
      </c>
      <c r="H3175" s="12">
        <f>F3175-G3175</f>
        <v/>
      </c>
      <c r="I3175" s="10">
        <f>IF(E3175=0,"Fora",IF(E3174=0,"Carg xar",IF(H3175&lt;0,IF(M3175&lt;0.9,"Carg FV","Stby"),IF(M3175&gt;P3175,"V2H",IF(M3175&lt;0.9,"Carg xar","Stby")))))</f>
        <v/>
      </c>
      <c r="J3175" s="12">
        <f>IF(OR(I3175="Carg FV",I3175="Carg xar"),MIN(IF(I3175="Carg FV",ABS(H3175),7.4),7.4,MAX(0,(0.9-M3175)*40)*0.95),0)</f>
        <v/>
      </c>
      <c r="K3175" s="12">
        <f>IF(I3175="V2H",MIN(MAX(0,H3175),7.4,MAX(0,(M3175-P3175)*40)*0.95),0)</f>
        <v/>
      </c>
      <c r="L3175" s="12">
        <f>IF(E3175=0,0,MAX(0,H3175-K3175))</f>
        <v/>
      </c>
      <c r="M3175" s="13">
        <f>M3174+J3174/40-IF(I3174="V2H",K3174/(0.95*40),0)-IF(E3175=0,IF(E3174=1,IF(D3175=1,30,40)*0.18/(2*40),0),0)-IF(E3175=1,IF(E3174=0,IF(D3175=1,30,40)*0.18/(2*40),0),0)</f>
        <v/>
      </c>
      <c r="N3175" s="14" t="n">
        <v>0.09</v>
      </c>
      <c r="O3175" s="15">
        <f>K3175*N3175</f>
        <v/>
      </c>
      <c r="P3175">
        <f>IF(E3175=0,0.3,IF(D3175=1,IF(C3175&gt;=Params!$B$13-3,IF(C3175&lt;Params!$B$13,Params!$B$20,0.3),0.3),IF(C3175&gt;=Params!$B$15-3,IF(C3175&lt;Params!$B$15,Params!$B$21,0.3),0.3)))</f>
        <v/>
      </c>
    </row>
    <row r="3176" ht="15" customHeight="1" s="1">
      <c r="A3176" s="9" t="n">
        <v>3173</v>
      </c>
      <c r="B3176" s="6" t="inlineStr">
        <is>
          <t>13/05</t>
        </is>
      </c>
      <c r="C3176" s="6" t="n">
        <v>4</v>
      </c>
      <c r="D3176" s="6" t="n">
        <v>0</v>
      </c>
      <c r="E3176" s="10">
        <f>IF(D3176=1, IF(OR(C3176&lt;10, C3176&gt;=15),1,0), IF(OR(C3176&lt;7, C3176&gt;=18),1,0))</f>
        <v/>
      </c>
      <c r="F3176" s="11" t="n">
        <v>1.511</v>
      </c>
      <c r="G3176" s="12">
        <f>0*8</f>
        <v/>
      </c>
      <c r="H3176" s="12">
        <f>F3176-G3176</f>
        <v/>
      </c>
      <c r="I3176" s="10">
        <f>IF(E3176=0,"Fora",IF(E3175=0,"Carg xar",IF(H3176&lt;0,IF(M3176&lt;0.9,"Carg FV","Stby"),IF(M3176&gt;P3176,"V2H",IF(M3176&lt;0.9,"Carg xar","Stby")))))</f>
        <v/>
      </c>
      <c r="J3176" s="12">
        <f>IF(OR(I3176="Carg FV",I3176="Carg xar"),MIN(IF(I3176="Carg FV",ABS(H3176),7.4),7.4,MAX(0,(0.9-M3176)*40)*0.95),0)</f>
        <v/>
      </c>
      <c r="K3176" s="12">
        <f>IF(I3176="V2H",MIN(MAX(0,H3176),7.4,MAX(0,(M3176-P3176)*40)*0.95),0)</f>
        <v/>
      </c>
      <c r="L3176" s="12">
        <f>IF(E3176=0,0,MAX(0,H3176-K3176))</f>
        <v/>
      </c>
      <c r="M3176" s="13">
        <f>M3175+J3175/40-IF(I3175="V2H",K3175/(0.95*40),0)-IF(E3176=0,IF(E3175=1,IF(D3176=1,30,40)*0.18/(2*40),0),0)-IF(E3176=1,IF(E3175=0,IF(D3176=1,30,40)*0.18/(2*40),0),0)</f>
        <v/>
      </c>
      <c r="N3176" s="14" t="n">
        <v>0.09</v>
      </c>
      <c r="O3176" s="15">
        <f>K3176*N3176</f>
        <v/>
      </c>
      <c r="P3176">
        <f>IF(E3176=0,0.3,IF(D3176=1,IF(C3176&gt;=Params!$B$13-3,IF(C3176&lt;Params!$B$13,Params!$B$20,0.3),0.3),IF(C3176&gt;=Params!$B$15-3,IF(C3176&lt;Params!$B$15,Params!$B$21,0.3),0.3)))</f>
        <v/>
      </c>
    </row>
    <row r="3177" ht="15" customHeight="1" s="1">
      <c r="A3177" s="9" t="n">
        <v>3174</v>
      </c>
      <c r="B3177" s="6" t="inlineStr">
        <is>
          <t>13/05</t>
        </is>
      </c>
      <c r="C3177" s="6" t="n">
        <v>5</v>
      </c>
      <c r="D3177" s="6" t="n">
        <v>0</v>
      </c>
      <c r="E3177" s="10">
        <f>IF(D3177=1, IF(OR(C3177&lt;10, C3177&gt;=15),1,0), IF(OR(C3177&lt;7, C3177&gt;=18),1,0))</f>
        <v/>
      </c>
      <c r="F3177" s="11" t="n">
        <v>1.581</v>
      </c>
      <c r="G3177" s="12">
        <f>0*8</f>
        <v/>
      </c>
      <c r="H3177" s="12">
        <f>F3177-G3177</f>
        <v/>
      </c>
      <c r="I3177" s="10">
        <f>IF(E3177=0,"Fora",IF(E3176=0,"Carg xar",IF(H3177&lt;0,IF(M3177&lt;0.9,"Carg FV","Stby"),IF(M3177&gt;P3177,"V2H",IF(M3177&lt;0.9,"Carg xar","Stby")))))</f>
        <v/>
      </c>
      <c r="J3177" s="12">
        <f>IF(OR(I3177="Carg FV",I3177="Carg xar"),MIN(IF(I3177="Carg FV",ABS(H3177),7.4),7.4,MAX(0,(0.9-M3177)*40)*0.95),0)</f>
        <v/>
      </c>
      <c r="K3177" s="12">
        <f>IF(I3177="V2H",MIN(MAX(0,H3177),7.4,MAX(0,(M3177-P3177)*40)*0.95),0)</f>
        <v/>
      </c>
      <c r="L3177" s="12">
        <f>IF(E3177=0,0,MAX(0,H3177-K3177))</f>
        <v/>
      </c>
      <c r="M3177" s="13">
        <f>M3176+J3176/40-IF(I3176="V2H",K3176/(0.95*40),0)-IF(E3177=0,IF(E3176=1,IF(D3177=1,30,40)*0.18/(2*40),0),0)-IF(E3177=1,IF(E3176=0,IF(D3177=1,30,40)*0.18/(2*40),0),0)</f>
        <v/>
      </c>
      <c r="N3177" s="14" t="n">
        <v>0.09</v>
      </c>
      <c r="O3177" s="15">
        <f>K3177*N3177</f>
        <v/>
      </c>
      <c r="P3177">
        <f>IF(E3177=0,0.3,IF(D3177=1,IF(C3177&gt;=Params!$B$13-3,IF(C3177&lt;Params!$B$13,Params!$B$20,0.3),0.3),IF(C3177&gt;=Params!$B$15-3,IF(C3177&lt;Params!$B$15,Params!$B$21,0.3),0.3)))</f>
        <v/>
      </c>
    </row>
    <row r="3178" ht="15" customHeight="1" s="1">
      <c r="A3178" s="9" t="n">
        <v>3175</v>
      </c>
      <c r="B3178" s="6" t="inlineStr">
        <is>
          <t>13/05</t>
        </is>
      </c>
      <c r="C3178" s="6" t="n">
        <v>6</v>
      </c>
      <c r="D3178" s="6" t="n">
        <v>0</v>
      </c>
      <c r="E3178" s="10">
        <f>IF(D3178=1, IF(OR(C3178&lt;10, C3178&gt;=15),1,0), IF(OR(C3178&lt;7, C3178&gt;=18),1,0))</f>
        <v/>
      </c>
      <c r="F3178" s="11" t="n">
        <v>1.427</v>
      </c>
      <c r="G3178" s="12">
        <f>0.02*8</f>
        <v/>
      </c>
      <c r="H3178" s="12">
        <f>F3178-G3178</f>
        <v/>
      </c>
      <c r="I3178" s="10">
        <f>IF(E3178=0,"Fora",IF(E3177=0,"Carg xar",IF(H3178&lt;0,IF(M3178&lt;0.9,"Carg FV","Stby"),IF(M3178&gt;P3178,"V2H",IF(M3178&lt;0.9,"Carg xar","Stby")))))</f>
        <v/>
      </c>
      <c r="J3178" s="12">
        <f>IF(OR(I3178="Carg FV",I3178="Carg xar"),MIN(IF(I3178="Carg FV",ABS(H3178),7.4),7.4,MAX(0,(0.9-M3178)*40)*0.95),0)</f>
        <v/>
      </c>
      <c r="K3178" s="12">
        <f>IF(I3178="V2H",MIN(MAX(0,H3178),7.4,MAX(0,(M3178-P3178)*40)*0.95),0)</f>
        <v/>
      </c>
      <c r="L3178" s="12">
        <f>IF(E3178=0,0,MAX(0,H3178-K3178))</f>
        <v/>
      </c>
      <c r="M3178" s="13">
        <f>M3177+J3177/40-IF(I3177="V2H",K3177/(0.95*40),0)-IF(E3178=0,IF(E3177=1,IF(D3178=1,30,40)*0.18/(2*40),0),0)-IF(E3178=1,IF(E3177=0,IF(D3178=1,30,40)*0.18/(2*40),0),0)</f>
        <v/>
      </c>
      <c r="N3178" s="14" t="n">
        <v>0.09</v>
      </c>
      <c r="O3178" s="15">
        <f>K3178*N3178</f>
        <v/>
      </c>
      <c r="P3178">
        <f>IF(E3178=0,0.3,IF(D3178=1,IF(C3178&gt;=Params!$B$13-3,IF(C3178&lt;Params!$B$13,Params!$B$20,0.3),0.3),IF(C3178&gt;=Params!$B$15-3,IF(C3178&lt;Params!$B$15,Params!$B$21,0.3),0.3)))</f>
        <v/>
      </c>
    </row>
    <row r="3179" ht="15" customHeight="1" s="1">
      <c r="A3179" s="9" t="n">
        <v>3176</v>
      </c>
      <c r="B3179" s="6" t="inlineStr">
        <is>
          <t>13/05</t>
        </is>
      </c>
      <c r="C3179" s="6" t="n">
        <v>7</v>
      </c>
      <c r="D3179" s="6" t="n">
        <v>0</v>
      </c>
      <c r="E3179" s="10">
        <f>IF(D3179=1, IF(OR(C3179&lt;10, C3179&gt;=15),1,0), IF(OR(C3179&lt;7, C3179&gt;=18),1,0))</f>
        <v/>
      </c>
      <c r="F3179" s="11" t="n">
        <v>1.891</v>
      </c>
      <c r="G3179" s="12">
        <f>0.12*8</f>
        <v/>
      </c>
      <c r="H3179" s="12">
        <f>F3179-G3179</f>
        <v/>
      </c>
      <c r="I3179" s="10">
        <f>IF(E3179=0,"Fora",IF(E3178=0,"Carg xar",IF(H3179&lt;0,IF(M3179&lt;0.9,"Carg FV","Stby"),IF(M3179&gt;P3179,"V2H",IF(M3179&lt;0.9,"Carg xar","Stby")))))</f>
        <v/>
      </c>
      <c r="J3179" s="12">
        <f>IF(OR(I3179="Carg FV",I3179="Carg xar"),MIN(IF(I3179="Carg FV",ABS(H3179),7.4),7.4,MAX(0,(0.9-M3179)*40)*0.95),0)</f>
        <v/>
      </c>
      <c r="K3179" s="12">
        <f>IF(I3179="V2H",MIN(MAX(0,H3179),7.4,MAX(0,(M3179-P3179)*40)*0.95),0)</f>
        <v/>
      </c>
      <c r="L3179" s="12">
        <f>IF(E3179=0,0,MAX(0,H3179-K3179))</f>
        <v/>
      </c>
      <c r="M3179" s="13">
        <f>M3178+J3178/40-IF(I3178="V2H",K3178/(0.95*40),0)-IF(E3179=0,IF(E3178=1,IF(D3179=1,30,40)*0.18/(2*40),0),0)-IF(E3179=1,IF(E3178=0,IF(D3179=1,30,40)*0.18/(2*40),0),0)</f>
        <v/>
      </c>
      <c r="N3179" s="14" t="n">
        <v>0.09</v>
      </c>
      <c r="O3179" s="15">
        <f>K3179*N3179</f>
        <v/>
      </c>
      <c r="P3179">
        <f>IF(E3179=0,0.3,IF(D3179=1,IF(C3179&gt;=Params!$B$13-3,IF(C3179&lt;Params!$B$13,Params!$B$20,0.3),0.3),IF(C3179&gt;=Params!$B$15-3,IF(C3179&lt;Params!$B$15,Params!$B$21,0.3),0.3)))</f>
        <v/>
      </c>
    </row>
    <row r="3180" ht="15" customHeight="1" s="1">
      <c r="A3180" s="9" t="n">
        <v>3177</v>
      </c>
      <c r="B3180" s="6" t="inlineStr">
        <is>
          <t>13/05</t>
        </is>
      </c>
      <c r="C3180" s="6" t="n">
        <v>8</v>
      </c>
      <c r="D3180" s="6" t="n">
        <v>0</v>
      </c>
      <c r="E3180" s="10">
        <f>IF(D3180=1, IF(OR(C3180&lt;10, C3180&gt;=15),1,0), IF(OR(C3180&lt;7, C3180&gt;=18),1,0))</f>
        <v/>
      </c>
      <c r="F3180" s="11" t="n">
        <v>0.379</v>
      </c>
      <c r="G3180" s="12">
        <f>0.28*8</f>
        <v/>
      </c>
      <c r="H3180" s="12">
        <f>F3180-G3180</f>
        <v/>
      </c>
      <c r="I3180" s="10">
        <f>IF(E3180=0,"Fora",IF(E3179=0,"Carg xar",IF(H3180&lt;0,IF(M3180&lt;0.9,"Carg FV","Stby"),IF(M3180&gt;P3180,"V2H",IF(M3180&lt;0.9,"Carg xar","Stby")))))</f>
        <v/>
      </c>
      <c r="J3180" s="12">
        <f>IF(OR(I3180="Carg FV",I3180="Carg xar"),MIN(IF(I3180="Carg FV",ABS(H3180),7.4),7.4,MAX(0,(0.9-M3180)*40)*0.95),0)</f>
        <v/>
      </c>
      <c r="K3180" s="12">
        <f>IF(I3180="V2H",MIN(MAX(0,H3180),7.4,MAX(0,(M3180-P3180)*40)*0.95),0)</f>
        <v/>
      </c>
      <c r="L3180" s="12">
        <f>IF(E3180=0,0,MAX(0,H3180-K3180))</f>
        <v/>
      </c>
      <c r="M3180" s="13">
        <f>M3179+J3179/40-IF(I3179="V2H",K3179/(0.95*40),0)-IF(E3180=0,IF(E3179=1,IF(D3180=1,30,40)*0.18/(2*40),0),0)-IF(E3180=1,IF(E3179=0,IF(D3180=1,30,40)*0.18/(2*40),0),0)</f>
        <v/>
      </c>
      <c r="N3180" s="14" t="n">
        <v>0.15</v>
      </c>
      <c r="O3180" s="15">
        <f>K3180*N3180</f>
        <v/>
      </c>
      <c r="P3180">
        <f>IF(E3180=0,0.3,IF(D3180=1,IF(C3180&gt;=Params!$B$13-3,IF(C3180&lt;Params!$B$13,Params!$B$20,0.3),0.3),IF(C3180&gt;=Params!$B$15-3,IF(C3180&lt;Params!$B$15,Params!$B$21,0.3),0.3)))</f>
        <v/>
      </c>
    </row>
    <row r="3181" ht="15" customHeight="1" s="1">
      <c r="A3181" s="9" t="n">
        <v>3178</v>
      </c>
      <c r="B3181" s="6" t="inlineStr">
        <is>
          <t>13/05</t>
        </is>
      </c>
      <c r="C3181" s="6" t="n">
        <v>9</v>
      </c>
      <c r="D3181" s="6" t="n">
        <v>0</v>
      </c>
      <c r="E3181" s="10">
        <f>IF(D3181=1, IF(OR(C3181&lt;10, C3181&gt;=15),1,0), IF(OR(C3181&lt;7, C3181&gt;=18),1,0))</f>
        <v/>
      </c>
      <c r="F3181" s="11" t="n">
        <v>0</v>
      </c>
      <c r="G3181" s="12">
        <f>0.48*8</f>
        <v/>
      </c>
      <c r="H3181" s="12">
        <f>F3181-G3181</f>
        <v/>
      </c>
      <c r="I3181" s="10">
        <f>IF(E3181=0,"Fora",IF(E3180=0,"Carg xar",IF(H3181&lt;0,IF(M3181&lt;0.9,"Carg FV","Stby"),IF(M3181&gt;P3181,"V2H",IF(M3181&lt;0.9,"Carg xar","Stby")))))</f>
        <v/>
      </c>
      <c r="J3181" s="12">
        <f>IF(OR(I3181="Carg FV",I3181="Carg xar"),MIN(IF(I3181="Carg FV",ABS(H3181),7.4),7.4,MAX(0,(0.9-M3181)*40)*0.95),0)</f>
        <v/>
      </c>
      <c r="K3181" s="12">
        <f>IF(I3181="V2H",MIN(MAX(0,H3181),7.4,MAX(0,(M3181-P3181)*40)*0.95),0)</f>
        <v/>
      </c>
      <c r="L3181" s="12">
        <f>IF(E3181=0,0,MAX(0,H3181-K3181))</f>
        <v/>
      </c>
      <c r="M3181" s="13">
        <f>M3180+J3180/40-IF(I3180="V2H",K3180/(0.95*40),0)-IF(E3181=0,IF(E3180=1,IF(D3181=1,30,40)*0.18/(2*40),0),0)-IF(E3181=1,IF(E3180=0,IF(D3181=1,30,40)*0.18/(2*40),0),0)</f>
        <v/>
      </c>
      <c r="N3181" s="14" t="n">
        <v>0.15</v>
      </c>
      <c r="O3181" s="15">
        <f>K3181*N3181</f>
        <v/>
      </c>
      <c r="P3181">
        <f>IF(E3181=0,0.3,IF(D3181=1,IF(C3181&gt;=Params!$B$13-3,IF(C3181&lt;Params!$B$13,Params!$B$20,0.3),0.3),IF(C3181&gt;=Params!$B$15-3,IF(C3181&lt;Params!$B$15,Params!$B$21,0.3),0.3)))</f>
        <v/>
      </c>
    </row>
    <row r="3182" ht="15" customHeight="1" s="1">
      <c r="A3182" s="9" t="n">
        <v>3179</v>
      </c>
      <c r="B3182" s="6" t="inlineStr">
        <is>
          <t>13/05</t>
        </is>
      </c>
      <c r="C3182" s="6" t="n">
        <v>10</v>
      </c>
      <c r="D3182" s="6" t="n">
        <v>0</v>
      </c>
      <c r="E3182" s="10">
        <f>IF(D3182=1, IF(OR(C3182&lt;10, C3182&gt;=15),1,0), IF(OR(C3182&lt;7, C3182&gt;=18),1,0))</f>
        <v/>
      </c>
      <c r="F3182" s="11" t="n">
        <v>0</v>
      </c>
      <c r="G3182" s="12">
        <f>0.68*8</f>
        <v/>
      </c>
      <c r="H3182" s="12">
        <f>F3182-G3182</f>
        <v/>
      </c>
      <c r="I3182" s="10">
        <f>IF(E3182=0,"Fora",IF(E3181=0,"Carg xar",IF(H3182&lt;0,IF(M3182&lt;0.9,"Carg FV","Stby"),IF(M3182&gt;P3182,"V2H",IF(M3182&lt;0.9,"Carg xar","Stby")))))</f>
        <v/>
      </c>
      <c r="J3182" s="12">
        <f>IF(OR(I3182="Carg FV",I3182="Carg xar"),MIN(IF(I3182="Carg FV",ABS(H3182),7.4),7.4,MAX(0,(0.9-M3182)*40)*0.95),0)</f>
        <v/>
      </c>
      <c r="K3182" s="12">
        <f>IF(I3182="V2H",MIN(MAX(0,H3182),7.4,MAX(0,(M3182-P3182)*40)*0.95),0)</f>
        <v/>
      </c>
      <c r="L3182" s="12">
        <f>IF(E3182=0,0,MAX(0,H3182-K3182))</f>
        <v/>
      </c>
      <c r="M3182" s="13">
        <f>M3181+J3181/40-IF(I3181="V2H",K3181/(0.95*40),0)-IF(E3182=0,IF(E3181=1,IF(D3182=1,30,40)*0.18/(2*40),0),0)-IF(E3182=1,IF(E3181=0,IF(D3182=1,30,40)*0.18/(2*40),0),0)</f>
        <v/>
      </c>
      <c r="N3182" s="14" t="n">
        <v>0.2</v>
      </c>
      <c r="O3182" s="15">
        <f>K3182*N3182</f>
        <v/>
      </c>
      <c r="P3182">
        <f>IF(E3182=0,0.3,IF(D3182=1,IF(C3182&gt;=Params!$B$13-3,IF(C3182&lt;Params!$B$13,Params!$B$20,0.3),0.3),IF(C3182&gt;=Params!$B$15-3,IF(C3182&lt;Params!$B$15,Params!$B$21,0.3),0.3)))</f>
        <v/>
      </c>
    </row>
    <row r="3183" ht="15" customHeight="1" s="1">
      <c r="A3183" s="9" t="n">
        <v>3180</v>
      </c>
      <c r="B3183" s="6" t="inlineStr">
        <is>
          <t>13/05</t>
        </is>
      </c>
      <c r="C3183" s="6" t="n">
        <v>11</v>
      </c>
      <c r="D3183" s="6" t="n">
        <v>0</v>
      </c>
      <c r="E3183" s="10">
        <f>IF(D3183=1, IF(OR(C3183&lt;10, C3183&gt;=15),1,0), IF(OR(C3183&lt;7, C3183&gt;=18),1,0))</f>
        <v/>
      </c>
      <c r="F3183" s="11" t="n">
        <v>0</v>
      </c>
      <c r="G3183" s="12">
        <f>0.82*8</f>
        <v/>
      </c>
      <c r="H3183" s="12">
        <f>F3183-G3183</f>
        <v/>
      </c>
      <c r="I3183" s="10">
        <f>IF(E3183=0,"Fora",IF(E3182=0,"Carg xar",IF(H3183&lt;0,IF(M3183&lt;0.9,"Carg FV","Stby"),IF(M3183&gt;P3183,"V2H",IF(M3183&lt;0.9,"Carg xar","Stby")))))</f>
        <v/>
      </c>
      <c r="J3183" s="12">
        <f>IF(OR(I3183="Carg FV",I3183="Carg xar"),MIN(IF(I3183="Carg FV",ABS(H3183),7.4),7.4,MAX(0,(0.9-M3183)*40)*0.95),0)</f>
        <v/>
      </c>
      <c r="K3183" s="12">
        <f>IF(I3183="V2H",MIN(MAX(0,H3183),7.4,MAX(0,(M3183-P3183)*40)*0.95),0)</f>
        <v/>
      </c>
      <c r="L3183" s="12">
        <f>IF(E3183=0,0,MAX(0,H3183-K3183))</f>
        <v/>
      </c>
      <c r="M3183" s="13">
        <f>M3182+J3182/40-IF(I3182="V2H",K3182/(0.95*40),0)-IF(E3183=0,IF(E3182=1,IF(D3183=1,30,40)*0.18/(2*40),0),0)-IF(E3183=1,IF(E3182=0,IF(D3183=1,30,40)*0.18/(2*40),0),0)</f>
        <v/>
      </c>
      <c r="N3183" s="14" t="n">
        <v>0.2</v>
      </c>
      <c r="O3183" s="15">
        <f>K3183*N3183</f>
        <v/>
      </c>
      <c r="P3183">
        <f>IF(E3183=0,0.3,IF(D3183=1,IF(C3183&gt;=Params!$B$13-3,IF(C3183&lt;Params!$B$13,Params!$B$20,0.3),0.3),IF(C3183&gt;=Params!$B$15-3,IF(C3183&lt;Params!$B$15,Params!$B$21,0.3),0.3)))</f>
        <v/>
      </c>
    </row>
    <row r="3184" ht="15" customHeight="1" s="1">
      <c r="A3184" s="9" t="n">
        <v>3181</v>
      </c>
      <c r="B3184" s="6" t="inlineStr">
        <is>
          <t>13/05</t>
        </is>
      </c>
      <c r="C3184" s="6" t="n">
        <v>12</v>
      </c>
      <c r="D3184" s="6" t="n">
        <v>0</v>
      </c>
      <c r="E3184" s="10">
        <f>IF(D3184=1, IF(OR(C3184&lt;10, C3184&gt;=15),1,0), IF(OR(C3184&lt;7, C3184&gt;=18),1,0))</f>
        <v/>
      </c>
      <c r="F3184" s="11" t="n">
        <v>0</v>
      </c>
      <c r="G3184" s="12">
        <f>0.88*8</f>
        <v/>
      </c>
      <c r="H3184" s="12">
        <f>F3184-G3184</f>
        <v/>
      </c>
      <c r="I3184" s="10">
        <f>IF(E3184=0,"Fora",IF(E3183=0,"Carg xar",IF(H3184&lt;0,IF(M3184&lt;0.9,"Carg FV","Stby"),IF(M3184&gt;P3184,"V2H",IF(M3184&lt;0.9,"Carg xar","Stby")))))</f>
        <v/>
      </c>
      <c r="J3184" s="12">
        <f>IF(OR(I3184="Carg FV",I3184="Carg xar"),MIN(IF(I3184="Carg FV",ABS(H3184),7.4),7.4,MAX(0,(0.9-M3184)*40)*0.95),0)</f>
        <v/>
      </c>
      <c r="K3184" s="12">
        <f>IF(I3184="V2H",MIN(MAX(0,H3184),7.4,MAX(0,(M3184-P3184)*40)*0.95),0)</f>
        <v/>
      </c>
      <c r="L3184" s="12">
        <f>IF(E3184=0,0,MAX(0,H3184-K3184))</f>
        <v/>
      </c>
      <c r="M3184" s="13">
        <f>M3183+J3183/40-IF(I3183="V2H",K3183/(0.95*40),0)-IF(E3184=0,IF(E3183=1,IF(D3184=1,30,40)*0.18/(2*40),0),0)-IF(E3184=1,IF(E3183=0,IF(D3184=1,30,40)*0.18/(2*40),0),0)</f>
        <v/>
      </c>
      <c r="N3184" s="14" t="n">
        <v>0.2</v>
      </c>
      <c r="O3184" s="15">
        <f>K3184*N3184</f>
        <v/>
      </c>
      <c r="P3184">
        <f>IF(E3184=0,0.3,IF(D3184=1,IF(C3184&gt;=Params!$B$13-3,IF(C3184&lt;Params!$B$13,Params!$B$20,0.3),0.3),IF(C3184&gt;=Params!$B$15-3,IF(C3184&lt;Params!$B$15,Params!$B$21,0.3),0.3)))</f>
        <v/>
      </c>
    </row>
    <row r="3185" ht="15" customHeight="1" s="1">
      <c r="A3185" s="9" t="n">
        <v>3182</v>
      </c>
      <c r="B3185" s="6" t="inlineStr">
        <is>
          <t>13/05</t>
        </is>
      </c>
      <c r="C3185" s="6" t="n">
        <v>13</v>
      </c>
      <c r="D3185" s="6" t="n">
        <v>0</v>
      </c>
      <c r="E3185" s="10">
        <f>IF(D3185=1, IF(OR(C3185&lt;10, C3185&gt;=15),1,0), IF(OR(C3185&lt;7, C3185&gt;=18),1,0))</f>
        <v/>
      </c>
      <c r="F3185" s="11" t="n">
        <v>0</v>
      </c>
      <c r="G3185" s="12">
        <f>0.86*8</f>
        <v/>
      </c>
      <c r="H3185" s="12">
        <f>F3185-G3185</f>
        <v/>
      </c>
      <c r="I3185" s="10">
        <f>IF(E3185=0,"Fora",IF(E3184=0,"Carg xar",IF(H3185&lt;0,IF(M3185&lt;0.9,"Carg FV","Stby"),IF(M3185&gt;P3185,"V2H",IF(M3185&lt;0.9,"Carg xar","Stby")))))</f>
        <v/>
      </c>
      <c r="J3185" s="12">
        <f>IF(OR(I3185="Carg FV",I3185="Carg xar"),MIN(IF(I3185="Carg FV",ABS(H3185),7.4),7.4,MAX(0,(0.9-M3185)*40)*0.95),0)</f>
        <v/>
      </c>
      <c r="K3185" s="12">
        <f>IF(I3185="V2H",MIN(MAX(0,H3185),7.4,MAX(0,(M3185-P3185)*40)*0.95),0)</f>
        <v/>
      </c>
      <c r="L3185" s="12">
        <f>IF(E3185=0,0,MAX(0,H3185-K3185))</f>
        <v/>
      </c>
      <c r="M3185" s="13">
        <f>M3184+J3184/40-IF(I3184="V2H",K3184/(0.95*40),0)-IF(E3185=0,IF(E3184=1,IF(D3185=1,30,40)*0.18/(2*40),0),0)-IF(E3185=1,IF(E3184=0,IF(D3185=1,30,40)*0.18/(2*40),0),0)</f>
        <v/>
      </c>
      <c r="N3185" s="14" t="n">
        <v>0.2</v>
      </c>
      <c r="O3185" s="15">
        <f>K3185*N3185</f>
        <v/>
      </c>
      <c r="P3185">
        <f>IF(E3185=0,0.3,IF(D3185=1,IF(C3185&gt;=Params!$B$13-3,IF(C3185&lt;Params!$B$13,Params!$B$20,0.3),0.3),IF(C3185&gt;=Params!$B$15-3,IF(C3185&lt;Params!$B$15,Params!$B$21,0.3),0.3)))</f>
        <v/>
      </c>
    </row>
    <row r="3186" ht="15" customHeight="1" s="1">
      <c r="A3186" s="9" t="n">
        <v>3183</v>
      </c>
      <c r="B3186" s="6" t="inlineStr">
        <is>
          <t>13/05</t>
        </is>
      </c>
      <c r="C3186" s="6" t="n">
        <v>14</v>
      </c>
      <c r="D3186" s="6" t="n">
        <v>0</v>
      </c>
      <c r="E3186" s="10">
        <f>IF(D3186=1, IF(OR(C3186&lt;10, C3186&gt;=15),1,0), IF(OR(C3186&lt;7, C3186&gt;=18),1,0))</f>
        <v/>
      </c>
      <c r="F3186" s="11" t="n">
        <v>0.765</v>
      </c>
      <c r="G3186" s="12">
        <f>0.75*8</f>
        <v/>
      </c>
      <c r="H3186" s="12">
        <f>F3186-G3186</f>
        <v/>
      </c>
      <c r="I3186" s="10">
        <f>IF(E3186=0,"Fora",IF(E3185=0,"Carg xar",IF(H3186&lt;0,IF(M3186&lt;0.9,"Carg FV","Stby"),IF(M3186&gt;P3186,"V2H",IF(M3186&lt;0.9,"Carg xar","Stby")))))</f>
        <v/>
      </c>
      <c r="J3186" s="12">
        <f>IF(OR(I3186="Carg FV",I3186="Carg xar"),MIN(IF(I3186="Carg FV",ABS(H3186),7.4),7.4,MAX(0,(0.9-M3186)*40)*0.95),0)</f>
        <v/>
      </c>
      <c r="K3186" s="12">
        <f>IF(I3186="V2H",MIN(MAX(0,H3186),7.4,MAX(0,(M3186-P3186)*40)*0.95),0)</f>
        <v/>
      </c>
      <c r="L3186" s="12">
        <f>IF(E3186=0,0,MAX(0,H3186-K3186))</f>
        <v/>
      </c>
      <c r="M3186" s="13">
        <f>M3185+J3185/40-IF(I3185="V2H",K3185/(0.95*40),0)-IF(E3186=0,IF(E3185=1,IF(D3186=1,30,40)*0.18/(2*40),0),0)-IF(E3186=1,IF(E3185=0,IF(D3186=1,30,40)*0.18/(2*40),0),0)</f>
        <v/>
      </c>
      <c r="N3186" s="14" t="n">
        <v>0.15</v>
      </c>
      <c r="O3186" s="15">
        <f>K3186*N3186</f>
        <v/>
      </c>
      <c r="P3186">
        <f>IF(E3186=0,0.3,IF(D3186=1,IF(C3186&gt;=Params!$B$13-3,IF(C3186&lt;Params!$B$13,Params!$B$20,0.3),0.3),IF(C3186&gt;=Params!$B$15-3,IF(C3186&lt;Params!$B$15,Params!$B$21,0.3),0.3)))</f>
        <v/>
      </c>
    </row>
    <row r="3187" ht="15" customHeight="1" s="1">
      <c r="A3187" s="9" t="n">
        <v>3184</v>
      </c>
      <c r="B3187" s="6" t="inlineStr">
        <is>
          <t>13/05</t>
        </is>
      </c>
      <c r="C3187" s="6" t="n">
        <v>15</v>
      </c>
      <c r="D3187" s="6" t="n">
        <v>0</v>
      </c>
      <c r="E3187" s="10">
        <f>IF(D3187=1, IF(OR(C3187&lt;10, C3187&gt;=15),1,0), IF(OR(C3187&lt;7, C3187&gt;=18),1,0))</f>
        <v/>
      </c>
      <c r="F3187" s="11" t="n">
        <v>0.07199999999999999</v>
      </c>
      <c r="G3187" s="12">
        <f>0.6*8</f>
        <v/>
      </c>
      <c r="H3187" s="12">
        <f>F3187-G3187</f>
        <v/>
      </c>
      <c r="I3187" s="10">
        <f>IF(E3187=0,"Fora",IF(E3186=0,"Carg xar",IF(H3187&lt;0,IF(M3187&lt;0.9,"Carg FV","Stby"),IF(M3187&gt;P3187,"V2H",IF(M3187&lt;0.9,"Carg xar","Stby")))))</f>
        <v/>
      </c>
      <c r="J3187" s="12">
        <f>IF(OR(I3187="Carg FV",I3187="Carg xar"),MIN(IF(I3187="Carg FV",ABS(H3187),7.4),7.4,MAX(0,(0.9-M3187)*40)*0.95),0)</f>
        <v/>
      </c>
      <c r="K3187" s="12">
        <f>IF(I3187="V2H",MIN(MAX(0,H3187),7.4,MAX(0,(M3187-P3187)*40)*0.95),0)</f>
        <v/>
      </c>
      <c r="L3187" s="12">
        <f>IF(E3187=0,0,MAX(0,H3187-K3187))</f>
        <v/>
      </c>
      <c r="M3187" s="13">
        <f>M3186+J3186/40-IF(I3186="V2H",K3186/(0.95*40),0)-IF(E3187=0,IF(E3186=1,IF(D3187=1,30,40)*0.18/(2*40),0),0)-IF(E3187=1,IF(E3186=0,IF(D3187=1,30,40)*0.18/(2*40),0),0)</f>
        <v/>
      </c>
      <c r="N3187" s="14" t="n">
        <v>0.15</v>
      </c>
      <c r="O3187" s="15">
        <f>K3187*N3187</f>
        <v/>
      </c>
      <c r="P3187">
        <f>IF(E3187=0,0.3,IF(D3187=1,IF(C3187&gt;=Params!$B$13-3,IF(C3187&lt;Params!$B$13,Params!$B$20,0.3),0.3),IF(C3187&gt;=Params!$B$15-3,IF(C3187&lt;Params!$B$15,Params!$B$21,0.3),0.3)))</f>
        <v/>
      </c>
    </row>
    <row r="3188" ht="15" customHeight="1" s="1">
      <c r="A3188" s="9" t="n">
        <v>3185</v>
      </c>
      <c r="B3188" s="6" t="inlineStr">
        <is>
          <t>13/05</t>
        </is>
      </c>
      <c r="C3188" s="6" t="n">
        <v>16</v>
      </c>
      <c r="D3188" s="6" t="n">
        <v>0</v>
      </c>
      <c r="E3188" s="10">
        <f>IF(D3188=1, IF(OR(C3188&lt;10, C3188&gt;=15),1,0), IF(OR(C3188&lt;7, C3188&gt;=18),1,0))</f>
        <v/>
      </c>
      <c r="F3188" s="11" t="n">
        <v>1.259</v>
      </c>
      <c r="G3188" s="12">
        <f>0.42*8</f>
        <v/>
      </c>
      <c r="H3188" s="12">
        <f>F3188-G3188</f>
        <v/>
      </c>
      <c r="I3188" s="10">
        <f>IF(E3188=0,"Fora",IF(E3187=0,"Carg xar",IF(H3188&lt;0,IF(M3188&lt;0.9,"Carg FV","Stby"),IF(M3188&gt;P3188,"V2H",IF(M3188&lt;0.9,"Carg xar","Stby")))))</f>
        <v/>
      </c>
      <c r="J3188" s="12">
        <f>IF(OR(I3188="Carg FV",I3188="Carg xar"),MIN(IF(I3188="Carg FV",ABS(H3188),7.4),7.4,MAX(0,(0.9-M3188)*40)*0.95),0)</f>
        <v/>
      </c>
      <c r="K3188" s="12">
        <f>IF(I3188="V2H",MIN(MAX(0,H3188),7.4,MAX(0,(M3188-P3188)*40)*0.95),0)</f>
        <v/>
      </c>
      <c r="L3188" s="12">
        <f>IF(E3188=0,0,MAX(0,H3188-K3188))</f>
        <v/>
      </c>
      <c r="M3188" s="13">
        <f>M3187+J3187/40-IF(I3187="V2H",K3187/(0.95*40),0)-IF(E3188=0,IF(E3187=1,IF(D3188=1,30,40)*0.18/(2*40),0),0)-IF(E3188=1,IF(E3187=0,IF(D3188=1,30,40)*0.18/(2*40),0),0)</f>
        <v/>
      </c>
      <c r="N3188" s="14" t="n">
        <v>0.15</v>
      </c>
      <c r="O3188" s="15">
        <f>K3188*N3188</f>
        <v/>
      </c>
      <c r="P3188">
        <f>IF(E3188=0,0.3,IF(D3188=1,IF(C3188&gt;=Params!$B$13-3,IF(C3188&lt;Params!$B$13,Params!$B$20,0.3),0.3),IF(C3188&gt;=Params!$B$15-3,IF(C3188&lt;Params!$B$15,Params!$B$21,0.3),0.3)))</f>
        <v/>
      </c>
    </row>
    <row r="3189" ht="15" customHeight="1" s="1">
      <c r="A3189" s="9" t="n">
        <v>3186</v>
      </c>
      <c r="B3189" s="6" t="inlineStr">
        <is>
          <t>13/05</t>
        </is>
      </c>
      <c r="C3189" s="6" t="n">
        <v>17</v>
      </c>
      <c r="D3189" s="6" t="n">
        <v>0</v>
      </c>
      <c r="E3189" s="10">
        <f>IF(D3189=1, IF(OR(C3189&lt;10, C3189&gt;=15),1,0), IF(OR(C3189&lt;7, C3189&gt;=18),1,0))</f>
        <v/>
      </c>
      <c r="F3189" s="11" t="n">
        <v>0.787</v>
      </c>
      <c r="G3189" s="12">
        <f>0.22*8</f>
        <v/>
      </c>
      <c r="H3189" s="12">
        <f>F3189-G3189</f>
        <v/>
      </c>
      <c r="I3189" s="10">
        <f>IF(E3189=0,"Fora",IF(E3188=0,"Carg xar",IF(H3189&lt;0,IF(M3189&lt;0.9,"Carg FV","Stby"),IF(M3189&gt;P3189,"V2H",IF(M3189&lt;0.9,"Carg xar","Stby")))))</f>
        <v/>
      </c>
      <c r="J3189" s="12">
        <f>IF(OR(I3189="Carg FV",I3189="Carg xar"),MIN(IF(I3189="Carg FV",ABS(H3189),7.4),7.4,MAX(0,(0.9-M3189)*40)*0.95),0)</f>
        <v/>
      </c>
      <c r="K3189" s="12">
        <f>IF(I3189="V2H",MIN(MAX(0,H3189),7.4,MAX(0,(M3189-P3189)*40)*0.95),0)</f>
        <v/>
      </c>
      <c r="L3189" s="12">
        <f>IF(E3189=0,0,MAX(0,H3189-K3189))</f>
        <v/>
      </c>
      <c r="M3189" s="13">
        <f>M3188+J3188/40-IF(I3188="V2H",K3188/(0.95*40),0)-IF(E3189=0,IF(E3188=1,IF(D3189=1,30,40)*0.18/(2*40),0),0)-IF(E3189=1,IF(E3188=0,IF(D3189=1,30,40)*0.18/(2*40),0),0)</f>
        <v/>
      </c>
      <c r="N3189" s="14" t="n">
        <v>0.15</v>
      </c>
      <c r="O3189" s="15">
        <f>K3189*N3189</f>
        <v/>
      </c>
      <c r="P3189">
        <f>IF(E3189=0,0.3,IF(D3189=1,IF(C3189&gt;=Params!$B$13-3,IF(C3189&lt;Params!$B$13,Params!$B$20,0.3),0.3),IF(C3189&gt;=Params!$B$15-3,IF(C3189&lt;Params!$B$15,Params!$B$21,0.3),0.3)))</f>
        <v/>
      </c>
    </row>
    <row r="3190" ht="15" customHeight="1" s="1">
      <c r="A3190" s="9" t="n">
        <v>3187</v>
      </c>
      <c r="B3190" s="6" t="inlineStr">
        <is>
          <t>13/05</t>
        </is>
      </c>
      <c r="C3190" s="6" t="n">
        <v>18</v>
      </c>
      <c r="D3190" s="6" t="n">
        <v>0</v>
      </c>
      <c r="E3190" s="10">
        <f>IF(D3190=1, IF(OR(C3190&lt;10, C3190&gt;=15),1,0), IF(OR(C3190&lt;7, C3190&gt;=18),1,0))</f>
        <v/>
      </c>
      <c r="F3190" s="11" t="n">
        <v>0.015</v>
      </c>
      <c r="G3190" s="12">
        <f>0.08*8</f>
        <v/>
      </c>
      <c r="H3190" s="12">
        <f>F3190-G3190</f>
        <v/>
      </c>
      <c r="I3190" s="10">
        <f>IF(E3190=0,"Fora",IF(E3189=0,"Carg xar",IF(H3190&lt;0,IF(M3190&lt;0.9,"Carg FV","Stby"),IF(M3190&gt;P3190,"V2H",IF(M3190&lt;0.9,"Carg xar","Stby")))))</f>
        <v/>
      </c>
      <c r="J3190" s="12">
        <f>IF(OR(I3190="Carg FV",I3190="Carg xar"),MIN(IF(I3190="Carg FV",ABS(H3190),7.4),7.4,MAX(0,(0.9-M3190)*40)*0.95),0)</f>
        <v/>
      </c>
      <c r="K3190" s="12">
        <f>IF(I3190="V2H",MIN(MAX(0,H3190),7.4,MAX(0,(M3190-P3190)*40)*0.95),0)</f>
        <v/>
      </c>
      <c r="L3190" s="12">
        <f>IF(E3190=0,0,MAX(0,H3190-K3190))</f>
        <v/>
      </c>
      <c r="M3190" s="13">
        <f>M3189+J3189/40-IF(I3189="V2H",K3189/(0.95*40),0)-IF(E3190=0,IF(E3189=1,IF(D3190=1,30,40)*0.18/(2*40),0),0)-IF(E3190=1,IF(E3189=0,IF(D3190=1,30,40)*0.18/(2*40),0),0)</f>
        <v/>
      </c>
      <c r="N3190" s="14" t="n">
        <v>0.2</v>
      </c>
      <c r="O3190" s="15">
        <f>K3190*N3190</f>
        <v/>
      </c>
      <c r="P3190">
        <f>IF(E3190=0,0.3,IF(D3190=1,IF(C3190&gt;=Params!$B$13-3,IF(C3190&lt;Params!$B$13,Params!$B$20,0.3),0.3),IF(C3190&gt;=Params!$B$15-3,IF(C3190&lt;Params!$B$15,Params!$B$21,0.3),0.3)))</f>
        <v/>
      </c>
    </row>
    <row r="3191" ht="15" customHeight="1" s="1">
      <c r="A3191" s="9" t="n">
        <v>3188</v>
      </c>
      <c r="B3191" s="6" t="inlineStr">
        <is>
          <t>13/05</t>
        </is>
      </c>
      <c r="C3191" s="6" t="n">
        <v>19</v>
      </c>
      <c r="D3191" s="6" t="n">
        <v>0</v>
      </c>
      <c r="E3191" s="10">
        <f>IF(D3191=1, IF(OR(C3191&lt;10, C3191&gt;=15),1,0), IF(OR(C3191&lt;7, C3191&gt;=18),1,0))</f>
        <v/>
      </c>
      <c r="F3191" s="11" t="n">
        <v>0.5669999999999999</v>
      </c>
      <c r="G3191" s="12">
        <f>0*8</f>
        <v/>
      </c>
      <c r="H3191" s="12">
        <f>F3191-G3191</f>
        <v/>
      </c>
      <c r="I3191" s="10">
        <f>IF(E3191=0,"Fora",IF(E3190=0,"Carg xar",IF(H3191&lt;0,IF(M3191&lt;0.9,"Carg FV","Stby"),IF(M3191&gt;P3191,"V2H",IF(M3191&lt;0.9,"Carg xar","Stby")))))</f>
        <v/>
      </c>
      <c r="J3191" s="12">
        <f>IF(OR(I3191="Carg FV",I3191="Carg xar"),MIN(IF(I3191="Carg FV",ABS(H3191),7.4),7.4,MAX(0,(0.9-M3191)*40)*0.95),0)</f>
        <v/>
      </c>
      <c r="K3191" s="12">
        <f>IF(I3191="V2H",MIN(MAX(0,H3191),7.4,MAX(0,(M3191-P3191)*40)*0.95),0)</f>
        <v/>
      </c>
      <c r="L3191" s="12">
        <f>IF(E3191=0,0,MAX(0,H3191-K3191))</f>
        <v/>
      </c>
      <c r="M3191" s="13">
        <f>M3190+J3190/40-IF(I3190="V2H",K3190/(0.95*40),0)-IF(E3191=0,IF(E3190=1,IF(D3191=1,30,40)*0.18/(2*40),0),0)-IF(E3191=1,IF(E3190=0,IF(D3191=1,30,40)*0.18/(2*40),0),0)</f>
        <v/>
      </c>
      <c r="N3191" s="14" t="n">
        <v>0.2</v>
      </c>
      <c r="O3191" s="15">
        <f>K3191*N3191</f>
        <v/>
      </c>
      <c r="P3191">
        <f>IF(E3191=0,0.3,IF(D3191=1,IF(C3191&gt;=Params!$B$13-3,IF(C3191&lt;Params!$B$13,Params!$B$20,0.3),0.3),IF(C3191&gt;=Params!$B$15-3,IF(C3191&lt;Params!$B$15,Params!$B$21,0.3),0.3)))</f>
        <v/>
      </c>
    </row>
    <row r="3192" ht="15" customHeight="1" s="1">
      <c r="A3192" s="9" t="n">
        <v>3189</v>
      </c>
      <c r="B3192" s="6" t="inlineStr">
        <is>
          <t>13/05</t>
        </is>
      </c>
      <c r="C3192" s="6" t="n">
        <v>20</v>
      </c>
      <c r="D3192" s="6" t="n">
        <v>0</v>
      </c>
      <c r="E3192" s="10">
        <f>IF(D3192=1, IF(OR(C3192&lt;10, C3192&gt;=15),1,0), IF(OR(C3192&lt;7, C3192&gt;=18),1,0))</f>
        <v/>
      </c>
      <c r="F3192" s="11" t="n">
        <v>1.499</v>
      </c>
      <c r="G3192" s="12">
        <f>0*8</f>
        <v/>
      </c>
      <c r="H3192" s="12">
        <f>F3192-G3192</f>
        <v/>
      </c>
      <c r="I3192" s="10">
        <f>IF(E3192=0,"Fora",IF(E3191=0,"Carg xar",IF(H3192&lt;0,IF(M3192&lt;0.9,"Carg FV","Stby"),IF(M3192&gt;P3192,"V2H",IF(M3192&lt;0.9,"Carg xar","Stby")))))</f>
        <v/>
      </c>
      <c r="J3192" s="12">
        <f>IF(OR(I3192="Carg FV",I3192="Carg xar"),MIN(IF(I3192="Carg FV",ABS(H3192),7.4),7.4,MAX(0,(0.9-M3192)*40)*0.95),0)</f>
        <v/>
      </c>
      <c r="K3192" s="12">
        <f>IF(I3192="V2H",MIN(MAX(0,H3192),7.4,MAX(0,(M3192-P3192)*40)*0.95),0)</f>
        <v/>
      </c>
      <c r="L3192" s="12">
        <f>IF(E3192=0,0,MAX(0,H3192-K3192))</f>
        <v/>
      </c>
      <c r="M3192" s="13">
        <f>M3191+J3191/40-IF(I3191="V2H",K3191/(0.95*40),0)-IF(E3192=0,IF(E3191=1,IF(D3192=1,30,40)*0.18/(2*40),0),0)-IF(E3192=1,IF(E3191=0,IF(D3192=1,30,40)*0.18/(2*40),0),0)</f>
        <v/>
      </c>
      <c r="N3192" s="14" t="n">
        <v>0.2</v>
      </c>
      <c r="O3192" s="15">
        <f>K3192*N3192</f>
        <v/>
      </c>
      <c r="P3192">
        <f>IF(E3192=0,0.3,IF(D3192=1,IF(C3192&gt;=Params!$B$13-3,IF(C3192&lt;Params!$B$13,Params!$B$20,0.3),0.3),IF(C3192&gt;=Params!$B$15-3,IF(C3192&lt;Params!$B$15,Params!$B$21,0.3),0.3)))</f>
        <v/>
      </c>
    </row>
    <row r="3193" ht="15" customHeight="1" s="1">
      <c r="A3193" s="9" t="n">
        <v>3190</v>
      </c>
      <c r="B3193" s="6" t="inlineStr">
        <is>
          <t>13/05</t>
        </is>
      </c>
      <c r="C3193" s="6" t="n">
        <v>21</v>
      </c>
      <c r="D3193" s="6" t="n">
        <v>0</v>
      </c>
      <c r="E3193" s="10">
        <f>IF(D3193=1, IF(OR(C3193&lt;10, C3193&gt;=15),1,0), IF(OR(C3193&lt;7, C3193&gt;=18),1,0))</f>
        <v/>
      </c>
      <c r="F3193" s="11" t="n">
        <v>1.576</v>
      </c>
      <c r="G3193" s="12">
        <f>0*8</f>
        <v/>
      </c>
      <c r="H3193" s="12">
        <f>F3193-G3193</f>
        <v/>
      </c>
      <c r="I3193" s="10">
        <f>IF(E3193=0,"Fora",IF(E3192=0,"Carg xar",IF(H3193&lt;0,IF(M3193&lt;0.9,"Carg FV","Stby"),IF(M3193&gt;P3193,"V2H",IF(M3193&lt;0.9,"Carg xar","Stby")))))</f>
        <v/>
      </c>
      <c r="J3193" s="12">
        <f>IF(OR(I3193="Carg FV",I3193="Carg xar"),MIN(IF(I3193="Carg FV",ABS(H3193),7.4),7.4,MAX(0,(0.9-M3193)*40)*0.95),0)</f>
        <v/>
      </c>
      <c r="K3193" s="12">
        <f>IF(I3193="V2H",MIN(MAX(0,H3193),7.4,MAX(0,(M3193-P3193)*40)*0.95),0)</f>
        <v/>
      </c>
      <c r="L3193" s="12">
        <f>IF(E3193=0,0,MAX(0,H3193-K3193))</f>
        <v/>
      </c>
      <c r="M3193" s="13">
        <f>M3192+J3192/40-IF(I3192="V2H",K3192/(0.95*40),0)-IF(E3193=0,IF(E3192=1,IF(D3193=1,30,40)*0.18/(2*40),0),0)-IF(E3193=1,IF(E3192=0,IF(D3193=1,30,40)*0.18/(2*40),0),0)</f>
        <v/>
      </c>
      <c r="N3193" s="14" t="n">
        <v>0.2</v>
      </c>
      <c r="O3193" s="15">
        <f>K3193*N3193</f>
        <v/>
      </c>
      <c r="P3193">
        <f>IF(E3193=0,0.3,IF(D3193=1,IF(C3193&gt;=Params!$B$13-3,IF(C3193&lt;Params!$B$13,Params!$B$20,0.3),0.3),IF(C3193&gt;=Params!$B$15-3,IF(C3193&lt;Params!$B$15,Params!$B$21,0.3),0.3)))</f>
        <v/>
      </c>
    </row>
    <row r="3194" ht="15" customHeight="1" s="1">
      <c r="A3194" s="9" t="n">
        <v>3191</v>
      </c>
      <c r="B3194" s="6" t="inlineStr">
        <is>
          <t>13/05</t>
        </is>
      </c>
      <c r="C3194" s="6" t="n">
        <v>22</v>
      </c>
      <c r="D3194" s="6" t="n">
        <v>0</v>
      </c>
      <c r="E3194" s="10">
        <f>IF(D3194=1, IF(OR(C3194&lt;10, C3194&gt;=15),1,0), IF(OR(C3194&lt;7, C3194&gt;=18),1,0))</f>
        <v/>
      </c>
      <c r="F3194" s="11" t="n">
        <v>1.407</v>
      </c>
      <c r="G3194" s="12">
        <f>0*8</f>
        <v/>
      </c>
      <c r="H3194" s="12">
        <f>F3194-G3194</f>
        <v/>
      </c>
      <c r="I3194" s="10">
        <f>IF(E3194=0,"Fora",IF(E3193=0,"Carg xar",IF(H3194&lt;0,IF(M3194&lt;0.9,"Carg FV","Stby"),IF(M3194&gt;P3194,"V2H",IF(M3194&lt;0.9,"Carg xar","Stby")))))</f>
        <v/>
      </c>
      <c r="J3194" s="12">
        <f>IF(OR(I3194="Carg FV",I3194="Carg xar"),MIN(IF(I3194="Carg FV",ABS(H3194),7.4),7.4,MAX(0,(0.9-M3194)*40)*0.95),0)</f>
        <v/>
      </c>
      <c r="K3194" s="12">
        <f>IF(I3194="V2H",MIN(MAX(0,H3194),7.4,MAX(0,(M3194-P3194)*40)*0.95),0)</f>
        <v/>
      </c>
      <c r="L3194" s="12">
        <f>IF(E3194=0,0,MAX(0,H3194-K3194))</f>
        <v/>
      </c>
      <c r="M3194" s="13">
        <f>M3193+J3193/40-IF(I3193="V2H",K3193/(0.95*40),0)-IF(E3194=0,IF(E3193=1,IF(D3194=1,30,40)*0.18/(2*40),0),0)-IF(E3194=1,IF(E3193=0,IF(D3194=1,30,40)*0.18/(2*40),0),0)</f>
        <v/>
      </c>
      <c r="N3194" s="14" t="n">
        <v>0.15</v>
      </c>
      <c r="O3194" s="15">
        <f>K3194*N3194</f>
        <v/>
      </c>
      <c r="P3194">
        <f>IF(E3194=0,0.3,IF(D3194=1,IF(C3194&gt;=Params!$B$13-3,IF(C3194&lt;Params!$B$13,Params!$B$20,0.3),0.3),IF(C3194&gt;=Params!$B$15-3,IF(C3194&lt;Params!$B$15,Params!$B$21,0.3),0.3)))</f>
        <v/>
      </c>
    </row>
    <row r="3195" ht="15" customHeight="1" s="1">
      <c r="A3195" s="9" t="n">
        <v>3192</v>
      </c>
      <c r="B3195" s="6" t="inlineStr">
        <is>
          <t>13/05</t>
        </is>
      </c>
      <c r="C3195" s="6" t="n">
        <v>23</v>
      </c>
      <c r="D3195" s="6" t="n">
        <v>0</v>
      </c>
      <c r="E3195" s="10">
        <f>IF(D3195=1, IF(OR(C3195&lt;10, C3195&gt;=15),1,0), IF(OR(C3195&lt;7, C3195&gt;=18),1,0))</f>
        <v/>
      </c>
      <c r="F3195" s="11" t="n">
        <v>1.047</v>
      </c>
      <c r="G3195" s="12">
        <f>0*8</f>
        <v/>
      </c>
      <c r="H3195" s="12">
        <f>F3195-G3195</f>
        <v/>
      </c>
      <c r="I3195" s="10">
        <f>IF(E3195=0,"Fora",IF(E3194=0,"Carg xar",IF(H3195&lt;0,IF(M3195&lt;0.9,"Carg FV","Stby"),IF(M3195&gt;P3195,"V2H",IF(M3195&lt;0.9,"Carg xar","Stby")))))</f>
        <v/>
      </c>
      <c r="J3195" s="12">
        <f>IF(OR(I3195="Carg FV",I3195="Carg xar"),MIN(IF(I3195="Carg FV",ABS(H3195),7.4),7.4,MAX(0,(0.9-M3195)*40)*0.95),0)</f>
        <v/>
      </c>
      <c r="K3195" s="12">
        <f>IF(I3195="V2H",MIN(MAX(0,H3195),7.4,MAX(0,(M3195-P3195)*40)*0.95),0)</f>
        <v/>
      </c>
      <c r="L3195" s="12">
        <f>IF(E3195=0,0,MAX(0,H3195-K3195))</f>
        <v/>
      </c>
      <c r="M3195" s="13">
        <f>M3194+J3194/40-IF(I3194="V2H",K3194/(0.95*40),0)-IF(E3195=0,IF(E3194=1,IF(D3195=1,30,40)*0.18/(2*40),0),0)-IF(E3195=1,IF(E3194=0,IF(D3195=1,30,40)*0.18/(2*40),0),0)</f>
        <v/>
      </c>
      <c r="N3195" s="14" t="n">
        <v>0.15</v>
      </c>
      <c r="O3195" s="15">
        <f>K3195*N3195</f>
        <v/>
      </c>
      <c r="P3195">
        <f>IF(E3195=0,0.3,IF(D3195=1,IF(C3195&gt;=Params!$B$13-3,IF(C3195&lt;Params!$B$13,Params!$B$20,0.3),0.3),IF(C3195&gt;=Params!$B$15-3,IF(C3195&lt;Params!$B$15,Params!$B$21,0.3),0.3)))</f>
        <v/>
      </c>
    </row>
    <row r="3196" ht="15" customHeight="1" s="1">
      <c r="A3196" s="9" t="n">
        <v>3193</v>
      </c>
      <c r="B3196" s="6" t="inlineStr">
        <is>
          <t>14/05</t>
        </is>
      </c>
      <c r="C3196" s="6" t="n">
        <v>0</v>
      </c>
      <c r="D3196" s="6" t="n">
        <v>0</v>
      </c>
      <c r="E3196" s="10">
        <f>IF(D3196=1, IF(OR(C3196&lt;10, C3196&gt;=15),1,0), IF(OR(C3196&lt;7, C3196&gt;=18),1,0))</f>
        <v/>
      </c>
      <c r="F3196" s="11" t="n">
        <v>1.27</v>
      </c>
      <c r="G3196" s="12">
        <f>0*8</f>
        <v/>
      </c>
      <c r="H3196" s="12">
        <f>F3196-G3196</f>
        <v/>
      </c>
      <c r="I3196" s="10">
        <f>IF(E3196=0,"Fora",IF(E3195=0,"Carg xar",IF(H3196&lt;0,IF(M3196&lt;0.9,"Carg FV","Stby"),IF(M3196&gt;P3196,"V2H",IF(M3196&lt;0.9,"Carg xar","Stby")))))</f>
        <v/>
      </c>
      <c r="J3196" s="12">
        <f>IF(OR(I3196="Carg FV",I3196="Carg xar"),MIN(IF(I3196="Carg FV",ABS(H3196),7.4),7.4,MAX(0,(0.9-M3196)*40)*0.95),0)</f>
        <v/>
      </c>
      <c r="K3196" s="12">
        <f>IF(I3196="V2H",MIN(MAX(0,H3196),7.4,MAX(0,(M3196-P3196)*40)*0.95),0)</f>
        <v/>
      </c>
      <c r="L3196" s="12">
        <f>IF(E3196=0,0,MAX(0,H3196-K3196))</f>
        <v/>
      </c>
      <c r="M3196" s="13">
        <f>M3195+J3195/40-IF(I3195="V2H",K3195/(0.95*40),0)-IF(E3196=0,IF(E3195=1,IF(D3196=1,30,40)*0.18/(2*40),0),0)-IF(E3196=1,IF(E3195=0,IF(D3196=1,30,40)*0.18/(2*40),0),0)</f>
        <v/>
      </c>
      <c r="N3196" s="14" t="n">
        <v>0.09</v>
      </c>
      <c r="O3196" s="15">
        <f>K3196*N3196</f>
        <v/>
      </c>
      <c r="P3196">
        <f>IF(E3196=0,0.3,IF(D3196=1,IF(C3196&gt;=Params!$B$13-3,IF(C3196&lt;Params!$B$13,Params!$B$20,0.3),0.3),IF(C3196&gt;=Params!$B$15-3,IF(C3196&lt;Params!$B$15,Params!$B$21,0.3),0.3)))</f>
        <v/>
      </c>
    </row>
    <row r="3197" ht="15" customHeight="1" s="1">
      <c r="A3197" s="9" t="n">
        <v>3194</v>
      </c>
      <c r="B3197" s="6" t="inlineStr">
        <is>
          <t>14/05</t>
        </is>
      </c>
      <c r="C3197" s="6" t="n">
        <v>1</v>
      </c>
      <c r="D3197" s="6" t="n">
        <v>0</v>
      </c>
      <c r="E3197" s="10">
        <f>IF(D3197=1, IF(OR(C3197&lt;10, C3197&gt;=15),1,0), IF(OR(C3197&lt;7, C3197&gt;=18),1,0))</f>
        <v/>
      </c>
      <c r="F3197" s="11" t="n">
        <v>1.12</v>
      </c>
      <c r="G3197" s="12">
        <f>0*8</f>
        <v/>
      </c>
      <c r="H3197" s="12">
        <f>F3197-G3197</f>
        <v/>
      </c>
      <c r="I3197" s="10">
        <f>IF(E3197=0,"Fora",IF(E3196=0,"Carg xar",IF(H3197&lt;0,IF(M3197&lt;0.9,"Carg FV","Stby"),IF(M3197&gt;P3197,"V2H",IF(M3197&lt;0.9,"Carg xar","Stby")))))</f>
        <v/>
      </c>
      <c r="J3197" s="12">
        <f>IF(OR(I3197="Carg FV",I3197="Carg xar"),MIN(IF(I3197="Carg FV",ABS(H3197),7.4),7.4,MAX(0,(0.9-M3197)*40)*0.95),0)</f>
        <v/>
      </c>
      <c r="K3197" s="12">
        <f>IF(I3197="V2H",MIN(MAX(0,H3197),7.4,MAX(0,(M3197-P3197)*40)*0.95),0)</f>
        <v/>
      </c>
      <c r="L3197" s="12">
        <f>IF(E3197=0,0,MAX(0,H3197-K3197))</f>
        <v/>
      </c>
      <c r="M3197" s="13">
        <f>M3196+J3196/40-IF(I3196="V2H",K3196/(0.95*40),0)-IF(E3197=0,IF(E3196=1,IF(D3197=1,30,40)*0.18/(2*40),0),0)-IF(E3197=1,IF(E3196=0,IF(D3197=1,30,40)*0.18/(2*40),0),0)</f>
        <v/>
      </c>
      <c r="N3197" s="14" t="n">
        <v>0.09</v>
      </c>
      <c r="O3197" s="15">
        <f>K3197*N3197</f>
        <v/>
      </c>
      <c r="P3197">
        <f>IF(E3197=0,0.3,IF(D3197=1,IF(C3197&gt;=Params!$B$13-3,IF(C3197&lt;Params!$B$13,Params!$B$20,0.3),0.3),IF(C3197&gt;=Params!$B$15-3,IF(C3197&lt;Params!$B$15,Params!$B$21,0.3),0.3)))</f>
        <v/>
      </c>
    </row>
    <row r="3198" ht="15" customHeight="1" s="1">
      <c r="A3198" s="9" t="n">
        <v>3195</v>
      </c>
      <c r="B3198" s="6" t="inlineStr">
        <is>
          <t>14/05</t>
        </is>
      </c>
      <c r="C3198" s="6" t="n">
        <v>2</v>
      </c>
      <c r="D3198" s="6" t="n">
        <v>0</v>
      </c>
      <c r="E3198" s="10">
        <f>IF(D3198=1, IF(OR(C3198&lt;10, C3198&gt;=15),1,0), IF(OR(C3198&lt;7, C3198&gt;=18),1,0))</f>
        <v/>
      </c>
      <c r="F3198" s="11" t="n">
        <v>1.121</v>
      </c>
      <c r="G3198" s="12">
        <f>0*8</f>
        <v/>
      </c>
      <c r="H3198" s="12">
        <f>F3198-G3198</f>
        <v/>
      </c>
      <c r="I3198" s="10">
        <f>IF(E3198=0,"Fora",IF(E3197=0,"Carg xar",IF(H3198&lt;0,IF(M3198&lt;0.9,"Carg FV","Stby"),IF(M3198&gt;P3198,"V2H",IF(M3198&lt;0.9,"Carg xar","Stby")))))</f>
        <v/>
      </c>
      <c r="J3198" s="12">
        <f>IF(OR(I3198="Carg FV",I3198="Carg xar"),MIN(IF(I3198="Carg FV",ABS(H3198),7.4),7.4,MAX(0,(0.9-M3198)*40)*0.95),0)</f>
        <v/>
      </c>
      <c r="K3198" s="12">
        <f>IF(I3198="V2H",MIN(MAX(0,H3198),7.4,MAX(0,(M3198-P3198)*40)*0.95),0)</f>
        <v/>
      </c>
      <c r="L3198" s="12">
        <f>IF(E3198=0,0,MAX(0,H3198-K3198))</f>
        <v/>
      </c>
      <c r="M3198" s="13">
        <f>M3197+J3197/40-IF(I3197="V2H",K3197/(0.95*40),0)-IF(E3198=0,IF(E3197=1,IF(D3198=1,30,40)*0.18/(2*40),0),0)-IF(E3198=1,IF(E3197=0,IF(D3198=1,30,40)*0.18/(2*40),0),0)</f>
        <v/>
      </c>
      <c r="N3198" s="14" t="n">
        <v>0.09</v>
      </c>
      <c r="O3198" s="15">
        <f>K3198*N3198</f>
        <v/>
      </c>
      <c r="P3198">
        <f>IF(E3198=0,0.3,IF(D3198=1,IF(C3198&gt;=Params!$B$13-3,IF(C3198&lt;Params!$B$13,Params!$B$20,0.3),0.3),IF(C3198&gt;=Params!$B$15-3,IF(C3198&lt;Params!$B$15,Params!$B$21,0.3),0.3)))</f>
        <v/>
      </c>
    </row>
    <row r="3199" ht="15" customHeight="1" s="1">
      <c r="A3199" s="9" t="n">
        <v>3196</v>
      </c>
      <c r="B3199" s="6" t="inlineStr">
        <is>
          <t>14/05</t>
        </is>
      </c>
      <c r="C3199" s="6" t="n">
        <v>3</v>
      </c>
      <c r="D3199" s="6" t="n">
        <v>0</v>
      </c>
      <c r="E3199" s="10">
        <f>IF(D3199=1, IF(OR(C3199&lt;10, C3199&gt;=15),1,0), IF(OR(C3199&lt;7, C3199&gt;=18),1,0))</f>
        <v/>
      </c>
      <c r="F3199" s="11" t="n">
        <v>1.679</v>
      </c>
      <c r="G3199" s="12">
        <f>0*8</f>
        <v/>
      </c>
      <c r="H3199" s="12">
        <f>F3199-G3199</f>
        <v/>
      </c>
      <c r="I3199" s="10">
        <f>IF(E3199=0,"Fora",IF(E3198=0,"Carg xar",IF(H3199&lt;0,IF(M3199&lt;0.9,"Carg FV","Stby"),IF(M3199&gt;P3199,"V2H",IF(M3199&lt;0.9,"Carg xar","Stby")))))</f>
        <v/>
      </c>
      <c r="J3199" s="12">
        <f>IF(OR(I3199="Carg FV",I3199="Carg xar"),MIN(IF(I3199="Carg FV",ABS(H3199),7.4),7.4,MAX(0,(0.9-M3199)*40)*0.95),0)</f>
        <v/>
      </c>
      <c r="K3199" s="12">
        <f>IF(I3199="V2H",MIN(MAX(0,H3199),7.4,MAX(0,(M3199-P3199)*40)*0.95),0)</f>
        <v/>
      </c>
      <c r="L3199" s="12">
        <f>IF(E3199=0,0,MAX(0,H3199-K3199))</f>
        <v/>
      </c>
      <c r="M3199" s="13">
        <f>M3198+J3198/40-IF(I3198="V2H",K3198/(0.95*40),0)-IF(E3199=0,IF(E3198=1,IF(D3199=1,30,40)*0.18/(2*40),0),0)-IF(E3199=1,IF(E3198=0,IF(D3199=1,30,40)*0.18/(2*40),0),0)</f>
        <v/>
      </c>
      <c r="N3199" s="14" t="n">
        <v>0.09</v>
      </c>
      <c r="O3199" s="15">
        <f>K3199*N3199</f>
        <v/>
      </c>
      <c r="P3199">
        <f>IF(E3199=0,0.3,IF(D3199=1,IF(C3199&gt;=Params!$B$13-3,IF(C3199&lt;Params!$B$13,Params!$B$20,0.3),0.3),IF(C3199&gt;=Params!$B$15-3,IF(C3199&lt;Params!$B$15,Params!$B$21,0.3),0.3)))</f>
        <v/>
      </c>
    </row>
    <row r="3200" ht="15" customHeight="1" s="1">
      <c r="A3200" s="9" t="n">
        <v>3197</v>
      </c>
      <c r="B3200" s="6" t="inlineStr">
        <is>
          <t>14/05</t>
        </is>
      </c>
      <c r="C3200" s="6" t="n">
        <v>4</v>
      </c>
      <c r="D3200" s="6" t="n">
        <v>0</v>
      </c>
      <c r="E3200" s="10">
        <f>IF(D3200=1, IF(OR(C3200&lt;10, C3200&gt;=15),1,0), IF(OR(C3200&lt;7, C3200&gt;=18),1,0))</f>
        <v/>
      </c>
      <c r="F3200" s="11" t="n">
        <v>2.092</v>
      </c>
      <c r="G3200" s="12">
        <f>0*8</f>
        <v/>
      </c>
      <c r="H3200" s="12">
        <f>F3200-G3200</f>
        <v/>
      </c>
      <c r="I3200" s="10">
        <f>IF(E3200=0,"Fora",IF(E3199=0,"Carg xar",IF(H3200&lt;0,IF(M3200&lt;0.9,"Carg FV","Stby"),IF(M3200&gt;P3200,"V2H",IF(M3200&lt;0.9,"Carg xar","Stby")))))</f>
        <v/>
      </c>
      <c r="J3200" s="12">
        <f>IF(OR(I3200="Carg FV",I3200="Carg xar"),MIN(IF(I3200="Carg FV",ABS(H3200),7.4),7.4,MAX(0,(0.9-M3200)*40)*0.95),0)</f>
        <v/>
      </c>
      <c r="K3200" s="12">
        <f>IF(I3200="V2H",MIN(MAX(0,H3200),7.4,MAX(0,(M3200-P3200)*40)*0.95),0)</f>
        <v/>
      </c>
      <c r="L3200" s="12">
        <f>IF(E3200=0,0,MAX(0,H3200-K3200))</f>
        <v/>
      </c>
      <c r="M3200" s="13">
        <f>M3199+J3199/40-IF(I3199="V2H",K3199/(0.95*40),0)-IF(E3200=0,IF(E3199=1,IF(D3200=1,30,40)*0.18/(2*40),0),0)-IF(E3200=1,IF(E3199=0,IF(D3200=1,30,40)*0.18/(2*40),0),0)</f>
        <v/>
      </c>
      <c r="N3200" s="14" t="n">
        <v>0.09</v>
      </c>
      <c r="O3200" s="15">
        <f>K3200*N3200</f>
        <v/>
      </c>
      <c r="P3200">
        <f>IF(E3200=0,0.3,IF(D3200=1,IF(C3200&gt;=Params!$B$13-3,IF(C3200&lt;Params!$B$13,Params!$B$20,0.3),0.3),IF(C3200&gt;=Params!$B$15-3,IF(C3200&lt;Params!$B$15,Params!$B$21,0.3),0.3)))</f>
        <v/>
      </c>
    </row>
    <row r="3201" ht="15" customHeight="1" s="1">
      <c r="A3201" s="9" t="n">
        <v>3198</v>
      </c>
      <c r="B3201" s="6" t="inlineStr">
        <is>
          <t>14/05</t>
        </is>
      </c>
      <c r="C3201" s="6" t="n">
        <v>5</v>
      </c>
      <c r="D3201" s="6" t="n">
        <v>0</v>
      </c>
      <c r="E3201" s="10">
        <f>IF(D3201=1, IF(OR(C3201&lt;10, C3201&gt;=15),1,0), IF(OR(C3201&lt;7, C3201&gt;=18),1,0))</f>
        <v/>
      </c>
      <c r="F3201" s="11" t="n">
        <v>1.708</v>
      </c>
      <c r="G3201" s="12">
        <f>0*8</f>
        <v/>
      </c>
      <c r="H3201" s="12">
        <f>F3201-G3201</f>
        <v/>
      </c>
      <c r="I3201" s="10">
        <f>IF(E3201=0,"Fora",IF(E3200=0,"Carg xar",IF(H3201&lt;0,IF(M3201&lt;0.9,"Carg FV","Stby"),IF(M3201&gt;P3201,"V2H",IF(M3201&lt;0.9,"Carg xar","Stby")))))</f>
        <v/>
      </c>
      <c r="J3201" s="12">
        <f>IF(OR(I3201="Carg FV",I3201="Carg xar"),MIN(IF(I3201="Carg FV",ABS(H3201),7.4),7.4,MAX(0,(0.9-M3201)*40)*0.95),0)</f>
        <v/>
      </c>
      <c r="K3201" s="12">
        <f>IF(I3201="V2H",MIN(MAX(0,H3201),7.4,MAX(0,(M3201-P3201)*40)*0.95),0)</f>
        <v/>
      </c>
      <c r="L3201" s="12">
        <f>IF(E3201=0,0,MAX(0,H3201-K3201))</f>
        <v/>
      </c>
      <c r="M3201" s="13">
        <f>M3200+J3200/40-IF(I3200="V2H",K3200/(0.95*40),0)-IF(E3201=0,IF(E3200=1,IF(D3201=1,30,40)*0.18/(2*40),0),0)-IF(E3201=1,IF(E3200=0,IF(D3201=1,30,40)*0.18/(2*40),0),0)</f>
        <v/>
      </c>
      <c r="N3201" s="14" t="n">
        <v>0.09</v>
      </c>
      <c r="O3201" s="15">
        <f>K3201*N3201</f>
        <v/>
      </c>
      <c r="P3201">
        <f>IF(E3201=0,0.3,IF(D3201=1,IF(C3201&gt;=Params!$B$13-3,IF(C3201&lt;Params!$B$13,Params!$B$20,0.3),0.3),IF(C3201&gt;=Params!$B$15-3,IF(C3201&lt;Params!$B$15,Params!$B$21,0.3),0.3)))</f>
        <v/>
      </c>
    </row>
    <row r="3202" ht="15" customHeight="1" s="1">
      <c r="A3202" s="9" t="n">
        <v>3199</v>
      </c>
      <c r="B3202" s="6" t="inlineStr">
        <is>
          <t>14/05</t>
        </is>
      </c>
      <c r="C3202" s="6" t="n">
        <v>6</v>
      </c>
      <c r="D3202" s="6" t="n">
        <v>0</v>
      </c>
      <c r="E3202" s="10">
        <f>IF(D3202=1, IF(OR(C3202&lt;10, C3202&gt;=15),1,0), IF(OR(C3202&lt;7, C3202&gt;=18),1,0))</f>
        <v/>
      </c>
      <c r="F3202" s="11" t="n">
        <v>1.671</v>
      </c>
      <c r="G3202" s="12">
        <f>0.02*8</f>
        <v/>
      </c>
      <c r="H3202" s="12">
        <f>F3202-G3202</f>
        <v/>
      </c>
      <c r="I3202" s="10">
        <f>IF(E3202=0,"Fora",IF(E3201=0,"Carg xar",IF(H3202&lt;0,IF(M3202&lt;0.9,"Carg FV","Stby"),IF(M3202&gt;P3202,"V2H",IF(M3202&lt;0.9,"Carg xar","Stby")))))</f>
        <v/>
      </c>
      <c r="J3202" s="12">
        <f>IF(OR(I3202="Carg FV",I3202="Carg xar"),MIN(IF(I3202="Carg FV",ABS(H3202),7.4),7.4,MAX(0,(0.9-M3202)*40)*0.95),0)</f>
        <v/>
      </c>
      <c r="K3202" s="12">
        <f>IF(I3202="V2H",MIN(MAX(0,H3202),7.4,MAX(0,(M3202-P3202)*40)*0.95),0)</f>
        <v/>
      </c>
      <c r="L3202" s="12">
        <f>IF(E3202=0,0,MAX(0,H3202-K3202))</f>
        <v/>
      </c>
      <c r="M3202" s="13">
        <f>M3201+J3201/40-IF(I3201="V2H",K3201/(0.95*40),0)-IF(E3202=0,IF(E3201=1,IF(D3202=1,30,40)*0.18/(2*40),0),0)-IF(E3202=1,IF(E3201=0,IF(D3202=1,30,40)*0.18/(2*40),0),0)</f>
        <v/>
      </c>
      <c r="N3202" s="14" t="n">
        <v>0.09</v>
      </c>
      <c r="O3202" s="15">
        <f>K3202*N3202</f>
        <v/>
      </c>
      <c r="P3202">
        <f>IF(E3202=0,0.3,IF(D3202=1,IF(C3202&gt;=Params!$B$13-3,IF(C3202&lt;Params!$B$13,Params!$B$20,0.3),0.3),IF(C3202&gt;=Params!$B$15-3,IF(C3202&lt;Params!$B$15,Params!$B$21,0.3),0.3)))</f>
        <v/>
      </c>
    </row>
    <row r="3203" ht="15" customHeight="1" s="1">
      <c r="A3203" s="9" t="n">
        <v>3200</v>
      </c>
      <c r="B3203" s="6" t="inlineStr">
        <is>
          <t>14/05</t>
        </is>
      </c>
      <c r="C3203" s="6" t="n">
        <v>7</v>
      </c>
      <c r="D3203" s="6" t="n">
        <v>0</v>
      </c>
      <c r="E3203" s="10">
        <f>IF(D3203=1, IF(OR(C3203&lt;10, C3203&gt;=15),1,0), IF(OR(C3203&lt;7, C3203&gt;=18),1,0))</f>
        <v/>
      </c>
      <c r="F3203" s="11" t="n">
        <v>1.676</v>
      </c>
      <c r="G3203" s="12">
        <f>0.12*8</f>
        <v/>
      </c>
      <c r="H3203" s="12">
        <f>F3203-G3203</f>
        <v/>
      </c>
      <c r="I3203" s="10">
        <f>IF(E3203=0,"Fora",IF(E3202=0,"Carg xar",IF(H3203&lt;0,IF(M3203&lt;0.9,"Carg FV","Stby"),IF(M3203&gt;P3203,"V2H",IF(M3203&lt;0.9,"Carg xar","Stby")))))</f>
        <v/>
      </c>
      <c r="J3203" s="12">
        <f>IF(OR(I3203="Carg FV",I3203="Carg xar"),MIN(IF(I3203="Carg FV",ABS(H3203),7.4),7.4,MAX(0,(0.9-M3203)*40)*0.95),0)</f>
        <v/>
      </c>
      <c r="K3203" s="12">
        <f>IF(I3203="V2H",MIN(MAX(0,H3203),7.4,MAX(0,(M3203-P3203)*40)*0.95),0)</f>
        <v/>
      </c>
      <c r="L3203" s="12">
        <f>IF(E3203=0,0,MAX(0,H3203-K3203))</f>
        <v/>
      </c>
      <c r="M3203" s="13">
        <f>M3202+J3202/40-IF(I3202="V2H",K3202/(0.95*40),0)-IF(E3203=0,IF(E3202=1,IF(D3203=1,30,40)*0.18/(2*40),0),0)-IF(E3203=1,IF(E3202=0,IF(D3203=1,30,40)*0.18/(2*40),0),0)</f>
        <v/>
      </c>
      <c r="N3203" s="14" t="n">
        <v>0.09</v>
      </c>
      <c r="O3203" s="15">
        <f>K3203*N3203</f>
        <v/>
      </c>
      <c r="P3203">
        <f>IF(E3203=0,0.3,IF(D3203=1,IF(C3203&gt;=Params!$B$13-3,IF(C3203&lt;Params!$B$13,Params!$B$20,0.3),0.3),IF(C3203&gt;=Params!$B$15-3,IF(C3203&lt;Params!$B$15,Params!$B$21,0.3),0.3)))</f>
        <v/>
      </c>
    </row>
    <row r="3204" ht="15" customHeight="1" s="1">
      <c r="A3204" s="9" t="n">
        <v>3201</v>
      </c>
      <c r="B3204" s="6" t="inlineStr">
        <is>
          <t>14/05</t>
        </is>
      </c>
      <c r="C3204" s="6" t="n">
        <v>8</v>
      </c>
      <c r="D3204" s="6" t="n">
        <v>0</v>
      </c>
      <c r="E3204" s="10">
        <f>IF(D3204=1, IF(OR(C3204&lt;10, C3204&gt;=15),1,0), IF(OR(C3204&lt;7, C3204&gt;=18),1,0))</f>
        <v/>
      </c>
      <c r="F3204" s="11" t="n">
        <v>0.796</v>
      </c>
      <c r="G3204" s="12">
        <f>0.28*8</f>
        <v/>
      </c>
      <c r="H3204" s="12">
        <f>F3204-G3204</f>
        <v/>
      </c>
      <c r="I3204" s="10">
        <f>IF(E3204=0,"Fora",IF(E3203=0,"Carg xar",IF(H3204&lt;0,IF(M3204&lt;0.9,"Carg FV","Stby"),IF(M3204&gt;P3204,"V2H",IF(M3204&lt;0.9,"Carg xar","Stby")))))</f>
        <v/>
      </c>
      <c r="J3204" s="12">
        <f>IF(OR(I3204="Carg FV",I3204="Carg xar"),MIN(IF(I3204="Carg FV",ABS(H3204),7.4),7.4,MAX(0,(0.9-M3204)*40)*0.95),0)</f>
        <v/>
      </c>
      <c r="K3204" s="12">
        <f>IF(I3204="V2H",MIN(MAX(0,H3204),7.4,MAX(0,(M3204-P3204)*40)*0.95),0)</f>
        <v/>
      </c>
      <c r="L3204" s="12">
        <f>IF(E3204=0,0,MAX(0,H3204-K3204))</f>
        <v/>
      </c>
      <c r="M3204" s="13">
        <f>M3203+J3203/40-IF(I3203="V2H",K3203/(0.95*40),0)-IF(E3204=0,IF(E3203=1,IF(D3204=1,30,40)*0.18/(2*40),0),0)-IF(E3204=1,IF(E3203=0,IF(D3204=1,30,40)*0.18/(2*40),0),0)</f>
        <v/>
      </c>
      <c r="N3204" s="14" t="n">
        <v>0.15</v>
      </c>
      <c r="O3204" s="15">
        <f>K3204*N3204</f>
        <v/>
      </c>
      <c r="P3204">
        <f>IF(E3204=0,0.3,IF(D3204=1,IF(C3204&gt;=Params!$B$13-3,IF(C3204&lt;Params!$B$13,Params!$B$20,0.3),0.3),IF(C3204&gt;=Params!$B$15-3,IF(C3204&lt;Params!$B$15,Params!$B$21,0.3),0.3)))</f>
        <v/>
      </c>
    </row>
    <row r="3205" ht="15" customHeight="1" s="1">
      <c r="A3205" s="9" t="n">
        <v>3202</v>
      </c>
      <c r="B3205" s="6" t="inlineStr">
        <is>
          <t>14/05</t>
        </is>
      </c>
      <c r="C3205" s="6" t="n">
        <v>9</v>
      </c>
      <c r="D3205" s="6" t="n">
        <v>0</v>
      </c>
      <c r="E3205" s="10">
        <f>IF(D3205=1, IF(OR(C3205&lt;10, C3205&gt;=15),1,0), IF(OR(C3205&lt;7, C3205&gt;=18),1,0))</f>
        <v/>
      </c>
      <c r="F3205" s="11" t="n">
        <v>0</v>
      </c>
      <c r="G3205" s="12">
        <f>0.48*8</f>
        <v/>
      </c>
      <c r="H3205" s="12">
        <f>F3205-G3205</f>
        <v/>
      </c>
      <c r="I3205" s="10">
        <f>IF(E3205=0,"Fora",IF(E3204=0,"Carg xar",IF(H3205&lt;0,IF(M3205&lt;0.9,"Carg FV","Stby"),IF(M3205&gt;P3205,"V2H",IF(M3205&lt;0.9,"Carg xar","Stby")))))</f>
        <v/>
      </c>
      <c r="J3205" s="12">
        <f>IF(OR(I3205="Carg FV",I3205="Carg xar"),MIN(IF(I3205="Carg FV",ABS(H3205),7.4),7.4,MAX(0,(0.9-M3205)*40)*0.95),0)</f>
        <v/>
      </c>
      <c r="K3205" s="12">
        <f>IF(I3205="V2H",MIN(MAX(0,H3205),7.4,MAX(0,(M3205-P3205)*40)*0.95),0)</f>
        <v/>
      </c>
      <c r="L3205" s="12">
        <f>IF(E3205=0,0,MAX(0,H3205-K3205))</f>
        <v/>
      </c>
      <c r="M3205" s="13">
        <f>M3204+J3204/40-IF(I3204="V2H",K3204/(0.95*40),0)-IF(E3205=0,IF(E3204=1,IF(D3205=1,30,40)*0.18/(2*40),0),0)-IF(E3205=1,IF(E3204=0,IF(D3205=1,30,40)*0.18/(2*40),0),0)</f>
        <v/>
      </c>
      <c r="N3205" s="14" t="n">
        <v>0.15</v>
      </c>
      <c r="O3205" s="15">
        <f>K3205*N3205</f>
        <v/>
      </c>
      <c r="P3205">
        <f>IF(E3205=0,0.3,IF(D3205=1,IF(C3205&gt;=Params!$B$13-3,IF(C3205&lt;Params!$B$13,Params!$B$20,0.3),0.3),IF(C3205&gt;=Params!$B$15-3,IF(C3205&lt;Params!$B$15,Params!$B$21,0.3),0.3)))</f>
        <v/>
      </c>
    </row>
    <row r="3206" ht="15" customHeight="1" s="1">
      <c r="A3206" s="9" t="n">
        <v>3203</v>
      </c>
      <c r="B3206" s="6" t="inlineStr">
        <is>
          <t>14/05</t>
        </is>
      </c>
      <c r="C3206" s="6" t="n">
        <v>10</v>
      </c>
      <c r="D3206" s="6" t="n">
        <v>0</v>
      </c>
      <c r="E3206" s="10">
        <f>IF(D3206=1, IF(OR(C3206&lt;10, C3206&gt;=15),1,0), IF(OR(C3206&lt;7, C3206&gt;=18),1,0))</f>
        <v/>
      </c>
      <c r="F3206" s="11" t="n">
        <v>0</v>
      </c>
      <c r="G3206" s="12">
        <f>0.68*8</f>
        <v/>
      </c>
      <c r="H3206" s="12">
        <f>F3206-G3206</f>
        <v/>
      </c>
      <c r="I3206" s="10">
        <f>IF(E3206=0,"Fora",IF(E3205=0,"Carg xar",IF(H3206&lt;0,IF(M3206&lt;0.9,"Carg FV","Stby"),IF(M3206&gt;P3206,"V2H",IF(M3206&lt;0.9,"Carg xar","Stby")))))</f>
        <v/>
      </c>
      <c r="J3206" s="12">
        <f>IF(OR(I3206="Carg FV",I3206="Carg xar"),MIN(IF(I3206="Carg FV",ABS(H3206),7.4),7.4,MAX(0,(0.9-M3206)*40)*0.95),0)</f>
        <v/>
      </c>
      <c r="K3206" s="12">
        <f>IF(I3206="V2H",MIN(MAX(0,H3206),7.4,MAX(0,(M3206-P3206)*40)*0.95),0)</f>
        <v/>
      </c>
      <c r="L3206" s="12">
        <f>IF(E3206=0,0,MAX(0,H3206-K3206))</f>
        <v/>
      </c>
      <c r="M3206" s="13">
        <f>M3205+J3205/40-IF(I3205="V2H",K3205/(0.95*40),0)-IF(E3206=0,IF(E3205=1,IF(D3206=1,30,40)*0.18/(2*40),0),0)-IF(E3206=1,IF(E3205=0,IF(D3206=1,30,40)*0.18/(2*40),0),0)</f>
        <v/>
      </c>
      <c r="N3206" s="14" t="n">
        <v>0.2</v>
      </c>
      <c r="O3206" s="15">
        <f>K3206*N3206</f>
        <v/>
      </c>
      <c r="P3206">
        <f>IF(E3206=0,0.3,IF(D3206=1,IF(C3206&gt;=Params!$B$13-3,IF(C3206&lt;Params!$B$13,Params!$B$20,0.3),0.3),IF(C3206&gt;=Params!$B$15-3,IF(C3206&lt;Params!$B$15,Params!$B$21,0.3),0.3)))</f>
        <v/>
      </c>
    </row>
    <row r="3207" ht="15" customHeight="1" s="1">
      <c r="A3207" s="9" t="n">
        <v>3204</v>
      </c>
      <c r="B3207" s="6" t="inlineStr">
        <is>
          <t>14/05</t>
        </is>
      </c>
      <c r="C3207" s="6" t="n">
        <v>11</v>
      </c>
      <c r="D3207" s="6" t="n">
        <v>0</v>
      </c>
      <c r="E3207" s="10">
        <f>IF(D3207=1, IF(OR(C3207&lt;10, C3207&gt;=15),1,0), IF(OR(C3207&lt;7, C3207&gt;=18),1,0))</f>
        <v/>
      </c>
      <c r="F3207" s="11" t="n">
        <v>0</v>
      </c>
      <c r="G3207" s="12">
        <f>0.82*8</f>
        <v/>
      </c>
      <c r="H3207" s="12">
        <f>F3207-G3207</f>
        <v/>
      </c>
      <c r="I3207" s="10">
        <f>IF(E3207=0,"Fora",IF(E3206=0,"Carg xar",IF(H3207&lt;0,IF(M3207&lt;0.9,"Carg FV","Stby"),IF(M3207&gt;P3207,"V2H",IF(M3207&lt;0.9,"Carg xar","Stby")))))</f>
        <v/>
      </c>
      <c r="J3207" s="12">
        <f>IF(OR(I3207="Carg FV",I3207="Carg xar"),MIN(IF(I3207="Carg FV",ABS(H3207),7.4),7.4,MAX(0,(0.9-M3207)*40)*0.95),0)</f>
        <v/>
      </c>
      <c r="K3207" s="12">
        <f>IF(I3207="V2H",MIN(MAX(0,H3207),7.4,MAX(0,(M3207-P3207)*40)*0.95),0)</f>
        <v/>
      </c>
      <c r="L3207" s="12">
        <f>IF(E3207=0,0,MAX(0,H3207-K3207))</f>
        <v/>
      </c>
      <c r="M3207" s="13">
        <f>M3206+J3206/40-IF(I3206="V2H",K3206/(0.95*40),0)-IF(E3207=0,IF(E3206=1,IF(D3207=1,30,40)*0.18/(2*40),0),0)-IF(E3207=1,IF(E3206=0,IF(D3207=1,30,40)*0.18/(2*40),0),0)</f>
        <v/>
      </c>
      <c r="N3207" s="14" t="n">
        <v>0.2</v>
      </c>
      <c r="O3207" s="15">
        <f>K3207*N3207</f>
        <v/>
      </c>
      <c r="P3207">
        <f>IF(E3207=0,0.3,IF(D3207=1,IF(C3207&gt;=Params!$B$13-3,IF(C3207&lt;Params!$B$13,Params!$B$20,0.3),0.3),IF(C3207&gt;=Params!$B$15-3,IF(C3207&lt;Params!$B$15,Params!$B$21,0.3),0.3)))</f>
        <v/>
      </c>
    </row>
    <row r="3208" ht="15" customHeight="1" s="1">
      <c r="A3208" s="9" t="n">
        <v>3205</v>
      </c>
      <c r="B3208" s="6" t="inlineStr">
        <is>
          <t>14/05</t>
        </is>
      </c>
      <c r="C3208" s="6" t="n">
        <v>12</v>
      </c>
      <c r="D3208" s="6" t="n">
        <v>0</v>
      </c>
      <c r="E3208" s="10">
        <f>IF(D3208=1, IF(OR(C3208&lt;10, C3208&gt;=15),1,0), IF(OR(C3208&lt;7, C3208&gt;=18),1,0))</f>
        <v/>
      </c>
      <c r="F3208" s="11" t="n">
        <v>0</v>
      </c>
      <c r="G3208" s="12">
        <f>0.88*8</f>
        <v/>
      </c>
      <c r="H3208" s="12">
        <f>F3208-G3208</f>
        <v/>
      </c>
      <c r="I3208" s="10">
        <f>IF(E3208=0,"Fora",IF(E3207=0,"Carg xar",IF(H3208&lt;0,IF(M3208&lt;0.9,"Carg FV","Stby"),IF(M3208&gt;P3208,"V2H",IF(M3208&lt;0.9,"Carg xar","Stby")))))</f>
        <v/>
      </c>
      <c r="J3208" s="12">
        <f>IF(OR(I3208="Carg FV",I3208="Carg xar"),MIN(IF(I3208="Carg FV",ABS(H3208),7.4),7.4,MAX(0,(0.9-M3208)*40)*0.95),0)</f>
        <v/>
      </c>
      <c r="K3208" s="12">
        <f>IF(I3208="V2H",MIN(MAX(0,H3208),7.4,MAX(0,(M3208-P3208)*40)*0.95),0)</f>
        <v/>
      </c>
      <c r="L3208" s="12">
        <f>IF(E3208=0,0,MAX(0,H3208-K3208))</f>
        <v/>
      </c>
      <c r="M3208" s="13">
        <f>M3207+J3207/40-IF(I3207="V2H",K3207/(0.95*40),0)-IF(E3208=0,IF(E3207=1,IF(D3208=1,30,40)*0.18/(2*40),0),0)-IF(E3208=1,IF(E3207=0,IF(D3208=1,30,40)*0.18/(2*40),0),0)</f>
        <v/>
      </c>
      <c r="N3208" s="14" t="n">
        <v>0.2</v>
      </c>
      <c r="O3208" s="15">
        <f>K3208*N3208</f>
        <v/>
      </c>
      <c r="P3208">
        <f>IF(E3208=0,0.3,IF(D3208=1,IF(C3208&gt;=Params!$B$13-3,IF(C3208&lt;Params!$B$13,Params!$B$20,0.3),0.3),IF(C3208&gt;=Params!$B$15-3,IF(C3208&lt;Params!$B$15,Params!$B$21,0.3),0.3)))</f>
        <v/>
      </c>
    </row>
    <row r="3209" ht="15" customHeight="1" s="1">
      <c r="A3209" s="9" t="n">
        <v>3206</v>
      </c>
      <c r="B3209" s="6" t="inlineStr">
        <is>
          <t>14/05</t>
        </is>
      </c>
      <c r="C3209" s="6" t="n">
        <v>13</v>
      </c>
      <c r="D3209" s="6" t="n">
        <v>0</v>
      </c>
      <c r="E3209" s="10">
        <f>IF(D3209=1, IF(OR(C3209&lt;10, C3209&gt;=15),1,0), IF(OR(C3209&lt;7, C3209&gt;=18),1,0))</f>
        <v/>
      </c>
      <c r="F3209" s="11" t="n">
        <v>0.774</v>
      </c>
      <c r="G3209" s="12">
        <f>0.86*8</f>
        <v/>
      </c>
      <c r="H3209" s="12">
        <f>F3209-G3209</f>
        <v/>
      </c>
      <c r="I3209" s="10">
        <f>IF(E3209=0,"Fora",IF(E3208=0,"Carg xar",IF(H3209&lt;0,IF(M3209&lt;0.9,"Carg FV","Stby"),IF(M3209&gt;P3209,"V2H",IF(M3209&lt;0.9,"Carg xar","Stby")))))</f>
        <v/>
      </c>
      <c r="J3209" s="12">
        <f>IF(OR(I3209="Carg FV",I3209="Carg xar"),MIN(IF(I3209="Carg FV",ABS(H3209),7.4),7.4,MAX(0,(0.9-M3209)*40)*0.95),0)</f>
        <v/>
      </c>
      <c r="K3209" s="12">
        <f>IF(I3209="V2H",MIN(MAX(0,H3209),7.4,MAX(0,(M3209-P3209)*40)*0.95),0)</f>
        <v/>
      </c>
      <c r="L3209" s="12">
        <f>IF(E3209=0,0,MAX(0,H3209-K3209))</f>
        <v/>
      </c>
      <c r="M3209" s="13">
        <f>M3208+J3208/40-IF(I3208="V2H",K3208/(0.95*40),0)-IF(E3209=0,IF(E3208=1,IF(D3209=1,30,40)*0.18/(2*40),0),0)-IF(E3209=1,IF(E3208=0,IF(D3209=1,30,40)*0.18/(2*40),0),0)</f>
        <v/>
      </c>
      <c r="N3209" s="14" t="n">
        <v>0.2</v>
      </c>
      <c r="O3209" s="15">
        <f>K3209*N3209</f>
        <v/>
      </c>
      <c r="P3209">
        <f>IF(E3209=0,0.3,IF(D3209=1,IF(C3209&gt;=Params!$B$13-3,IF(C3209&lt;Params!$B$13,Params!$B$20,0.3),0.3),IF(C3209&gt;=Params!$B$15-3,IF(C3209&lt;Params!$B$15,Params!$B$21,0.3),0.3)))</f>
        <v/>
      </c>
    </row>
    <row r="3210" ht="15" customHeight="1" s="1">
      <c r="A3210" s="9" t="n">
        <v>3207</v>
      </c>
      <c r="B3210" s="6" t="inlineStr">
        <is>
          <t>14/05</t>
        </is>
      </c>
      <c r="C3210" s="6" t="n">
        <v>14</v>
      </c>
      <c r="D3210" s="6" t="n">
        <v>0</v>
      </c>
      <c r="E3210" s="10">
        <f>IF(D3210=1, IF(OR(C3210&lt;10, C3210&gt;=15),1,0), IF(OR(C3210&lt;7, C3210&gt;=18),1,0))</f>
        <v/>
      </c>
      <c r="F3210" s="11" t="n">
        <v>1.856</v>
      </c>
      <c r="G3210" s="12">
        <f>0.75*8</f>
        <v/>
      </c>
      <c r="H3210" s="12">
        <f>F3210-G3210</f>
        <v/>
      </c>
      <c r="I3210" s="10">
        <f>IF(E3210=0,"Fora",IF(E3209=0,"Carg xar",IF(H3210&lt;0,IF(M3210&lt;0.9,"Carg FV","Stby"),IF(M3210&gt;P3210,"V2H",IF(M3210&lt;0.9,"Carg xar","Stby")))))</f>
        <v/>
      </c>
      <c r="J3210" s="12">
        <f>IF(OR(I3210="Carg FV",I3210="Carg xar"),MIN(IF(I3210="Carg FV",ABS(H3210),7.4),7.4,MAX(0,(0.9-M3210)*40)*0.95),0)</f>
        <v/>
      </c>
      <c r="K3210" s="12">
        <f>IF(I3210="V2H",MIN(MAX(0,H3210),7.4,MAX(0,(M3210-P3210)*40)*0.95),0)</f>
        <v/>
      </c>
      <c r="L3210" s="12">
        <f>IF(E3210=0,0,MAX(0,H3210-K3210))</f>
        <v/>
      </c>
      <c r="M3210" s="13">
        <f>M3209+J3209/40-IF(I3209="V2H",K3209/(0.95*40),0)-IF(E3210=0,IF(E3209=1,IF(D3210=1,30,40)*0.18/(2*40),0),0)-IF(E3210=1,IF(E3209=0,IF(D3210=1,30,40)*0.18/(2*40),0),0)</f>
        <v/>
      </c>
      <c r="N3210" s="14" t="n">
        <v>0.15</v>
      </c>
      <c r="O3210" s="15">
        <f>K3210*N3210</f>
        <v/>
      </c>
      <c r="P3210">
        <f>IF(E3210=0,0.3,IF(D3210=1,IF(C3210&gt;=Params!$B$13-3,IF(C3210&lt;Params!$B$13,Params!$B$20,0.3),0.3),IF(C3210&gt;=Params!$B$15-3,IF(C3210&lt;Params!$B$15,Params!$B$21,0.3),0.3)))</f>
        <v/>
      </c>
    </row>
    <row r="3211" ht="15" customHeight="1" s="1">
      <c r="A3211" s="9" t="n">
        <v>3208</v>
      </c>
      <c r="B3211" s="6" t="inlineStr">
        <is>
          <t>14/05</t>
        </is>
      </c>
      <c r="C3211" s="6" t="n">
        <v>15</v>
      </c>
      <c r="D3211" s="6" t="n">
        <v>0</v>
      </c>
      <c r="E3211" s="10">
        <f>IF(D3211=1, IF(OR(C3211&lt;10, C3211&gt;=15),1,0), IF(OR(C3211&lt;7, C3211&gt;=18),1,0))</f>
        <v/>
      </c>
      <c r="F3211" s="11" t="n">
        <v>1.533</v>
      </c>
      <c r="G3211" s="12">
        <f>0.6*8</f>
        <v/>
      </c>
      <c r="H3211" s="12">
        <f>F3211-G3211</f>
        <v/>
      </c>
      <c r="I3211" s="10">
        <f>IF(E3211=0,"Fora",IF(E3210=0,"Carg xar",IF(H3211&lt;0,IF(M3211&lt;0.9,"Carg FV","Stby"),IF(M3211&gt;P3211,"V2H",IF(M3211&lt;0.9,"Carg xar","Stby")))))</f>
        <v/>
      </c>
      <c r="J3211" s="12">
        <f>IF(OR(I3211="Carg FV",I3211="Carg xar"),MIN(IF(I3211="Carg FV",ABS(H3211),7.4),7.4,MAX(0,(0.9-M3211)*40)*0.95),0)</f>
        <v/>
      </c>
      <c r="K3211" s="12">
        <f>IF(I3211="V2H",MIN(MAX(0,H3211),7.4,MAX(0,(M3211-P3211)*40)*0.95),0)</f>
        <v/>
      </c>
      <c r="L3211" s="12">
        <f>IF(E3211=0,0,MAX(0,H3211-K3211))</f>
        <v/>
      </c>
      <c r="M3211" s="13">
        <f>M3210+J3210/40-IF(I3210="V2H",K3210/(0.95*40),0)-IF(E3211=0,IF(E3210=1,IF(D3211=1,30,40)*0.18/(2*40),0),0)-IF(E3211=1,IF(E3210=0,IF(D3211=1,30,40)*0.18/(2*40),0),0)</f>
        <v/>
      </c>
      <c r="N3211" s="14" t="n">
        <v>0.15</v>
      </c>
      <c r="O3211" s="15">
        <f>K3211*N3211</f>
        <v/>
      </c>
      <c r="P3211">
        <f>IF(E3211=0,0.3,IF(D3211=1,IF(C3211&gt;=Params!$B$13-3,IF(C3211&lt;Params!$B$13,Params!$B$20,0.3),0.3),IF(C3211&gt;=Params!$B$15-3,IF(C3211&lt;Params!$B$15,Params!$B$21,0.3),0.3)))</f>
        <v/>
      </c>
    </row>
    <row r="3212" ht="15" customHeight="1" s="1">
      <c r="A3212" s="9" t="n">
        <v>3209</v>
      </c>
      <c r="B3212" s="6" t="inlineStr">
        <is>
          <t>14/05</t>
        </is>
      </c>
      <c r="C3212" s="6" t="n">
        <v>16</v>
      </c>
      <c r="D3212" s="6" t="n">
        <v>0</v>
      </c>
      <c r="E3212" s="10">
        <f>IF(D3212=1, IF(OR(C3212&lt;10, C3212&gt;=15),1,0), IF(OR(C3212&lt;7, C3212&gt;=18),1,0))</f>
        <v/>
      </c>
      <c r="F3212" s="11" t="n">
        <v>1.546</v>
      </c>
      <c r="G3212" s="12">
        <f>0.42*8</f>
        <v/>
      </c>
      <c r="H3212" s="12">
        <f>F3212-G3212</f>
        <v/>
      </c>
      <c r="I3212" s="10">
        <f>IF(E3212=0,"Fora",IF(E3211=0,"Carg xar",IF(H3212&lt;0,IF(M3212&lt;0.9,"Carg FV","Stby"),IF(M3212&gt;P3212,"V2H",IF(M3212&lt;0.9,"Carg xar","Stby")))))</f>
        <v/>
      </c>
      <c r="J3212" s="12">
        <f>IF(OR(I3212="Carg FV",I3212="Carg xar"),MIN(IF(I3212="Carg FV",ABS(H3212),7.4),7.4,MAX(0,(0.9-M3212)*40)*0.95),0)</f>
        <v/>
      </c>
      <c r="K3212" s="12">
        <f>IF(I3212="V2H",MIN(MAX(0,H3212),7.4,MAX(0,(M3212-P3212)*40)*0.95),0)</f>
        <v/>
      </c>
      <c r="L3212" s="12">
        <f>IF(E3212=0,0,MAX(0,H3212-K3212))</f>
        <v/>
      </c>
      <c r="M3212" s="13">
        <f>M3211+J3211/40-IF(I3211="V2H",K3211/(0.95*40),0)-IF(E3212=0,IF(E3211=1,IF(D3212=1,30,40)*0.18/(2*40),0),0)-IF(E3212=1,IF(E3211=0,IF(D3212=1,30,40)*0.18/(2*40),0),0)</f>
        <v/>
      </c>
      <c r="N3212" s="14" t="n">
        <v>0.15</v>
      </c>
      <c r="O3212" s="15">
        <f>K3212*N3212</f>
        <v/>
      </c>
      <c r="P3212">
        <f>IF(E3212=0,0.3,IF(D3212=1,IF(C3212&gt;=Params!$B$13-3,IF(C3212&lt;Params!$B$13,Params!$B$20,0.3),0.3),IF(C3212&gt;=Params!$B$15-3,IF(C3212&lt;Params!$B$15,Params!$B$21,0.3),0.3)))</f>
        <v/>
      </c>
    </row>
    <row r="3213" ht="15" customHeight="1" s="1">
      <c r="A3213" s="9" t="n">
        <v>3210</v>
      </c>
      <c r="B3213" s="6" t="inlineStr">
        <is>
          <t>14/05</t>
        </is>
      </c>
      <c r="C3213" s="6" t="n">
        <v>17</v>
      </c>
      <c r="D3213" s="6" t="n">
        <v>0</v>
      </c>
      <c r="E3213" s="10">
        <f>IF(D3213=1, IF(OR(C3213&lt;10, C3213&gt;=15),1,0), IF(OR(C3213&lt;7, C3213&gt;=18),1,0))</f>
        <v/>
      </c>
      <c r="F3213" s="11" t="n">
        <v>0</v>
      </c>
      <c r="G3213" s="12">
        <f>0.22*8</f>
        <v/>
      </c>
      <c r="H3213" s="12">
        <f>F3213-G3213</f>
        <v/>
      </c>
      <c r="I3213" s="10">
        <f>IF(E3213=0,"Fora",IF(E3212=0,"Carg xar",IF(H3213&lt;0,IF(M3213&lt;0.9,"Carg FV","Stby"),IF(M3213&gt;P3213,"V2H",IF(M3213&lt;0.9,"Carg xar","Stby")))))</f>
        <v/>
      </c>
      <c r="J3213" s="12">
        <f>IF(OR(I3213="Carg FV",I3213="Carg xar"),MIN(IF(I3213="Carg FV",ABS(H3213),7.4),7.4,MAX(0,(0.9-M3213)*40)*0.95),0)</f>
        <v/>
      </c>
      <c r="K3213" s="12">
        <f>IF(I3213="V2H",MIN(MAX(0,H3213),7.4,MAX(0,(M3213-P3213)*40)*0.95),0)</f>
        <v/>
      </c>
      <c r="L3213" s="12">
        <f>IF(E3213=0,0,MAX(0,H3213-K3213))</f>
        <v/>
      </c>
      <c r="M3213" s="13">
        <f>M3212+J3212/40-IF(I3212="V2H",K3212/(0.95*40),0)-IF(E3213=0,IF(E3212=1,IF(D3213=1,30,40)*0.18/(2*40),0),0)-IF(E3213=1,IF(E3212=0,IF(D3213=1,30,40)*0.18/(2*40),0),0)</f>
        <v/>
      </c>
      <c r="N3213" s="14" t="n">
        <v>0.15</v>
      </c>
      <c r="O3213" s="15">
        <f>K3213*N3213</f>
        <v/>
      </c>
      <c r="P3213">
        <f>IF(E3213=0,0.3,IF(D3213=1,IF(C3213&gt;=Params!$B$13-3,IF(C3213&lt;Params!$B$13,Params!$B$20,0.3),0.3),IF(C3213&gt;=Params!$B$15-3,IF(C3213&lt;Params!$B$15,Params!$B$21,0.3),0.3)))</f>
        <v/>
      </c>
    </row>
    <row r="3214" ht="15" customHeight="1" s="1">
      <c r="A3214" s="9" t="n">
        <v>3211</v>
      </c>
      <c r="B3214" s="6" t="inlineStr">
        <is>
          <t>14/05</t>
        </is>
      </c>
      <c r="C3214" s="6" t="n">
        <v>18</v>
      </c>
      <c r="D3214" s="6" t="n">
        <v>0</v>
      </c>
      <c r="E3214" s="10">
        <f>IF(D3214=1, IF(OR(C3214&lt;10, C3214&gt;=15),1,0), IF(OR(C3214&lt;7, C3214&gt;=18),1,0))</f>
        <v/>
      </c>
      <c r="F3214" s="11" t="n">
        <v>0</v>
      </c>
      <c r="G3214" s="12">
        <f>0.08*8</f>
        <v/>
      </c>
      <c r="H3214" s="12">
        <f>F3214-G3214</f>
        <v/>
      </c>
      <c r="I3214" s="10">
        <f>IF(E3214=0,"Fora",IF(E3213=0,"Carg xar",IF(H3214&lt;0,IF(M3214&lt;0.9,"Carg FV","Stby"),IF(M3214&gt;P3214,"V2H",IF(M3214&lt;0.9,"Carg xar","Stby")))))</f>
        <v/>
      </c>
      <c r="J3214" s="12">
        <f>IF(OR(I3214="Carg FV",I3214="Carg xar"),MIN(IF(I3214="Carg FV",ABS(H3214),7.4),7.4,MAX(0,(0.9-M3214)*40)*0.95),0)</f>
        <v/>
      </c>
      <c r="K3214" s="12">
        <f>IF(I3214="V2H",MIN(MAX(0,H3214),7.4,MAX(0,(M3214-P3214)*40)*0.95),0)</f>
        <v/>
      </c>
      <c r="L3214" s="12">
        <f>IF(E3214=0,0,MAX(0,H3214-K3214))</f>
        <v/>
      </c>
      <c r="M3214" s="13">
        <f>M3213+J3213/40-IF(I3213="V2H",K3213/(0.95*40),0)-IF(E3214=0,IF(E3213=1,IF(D3214=1,30,40)*0.18/(2*40),0),0)-IF(E3214=1,IF(E3213=0,IF(D3214=1,30,40)*0.18/(2*40),0),0)</f>
        <v/>
      </c>
      <c r="N3214" s="14" t="n">
        <v>0.2</v>
      </c>
      <c r="O3214" s="15">
        <f>K3214*N3214</f>
        <v/>
      </c>
      <c r="P3214">
        <f>IF(E3214=0,0.3,IF(D3214=1,IF(C3214&gt;=Params!$B$13-3,IF(C3214&lt;Params!$B$13,Params!$B$20,0.3),0.3),IF(C3214&gt;=Params!$B$15-3,IF(C3214&lt;Params!$B$15,Params!$B$21,0.3),0.3)))</f>
        <v/>
      </c>
    </row>
    <row r="3215" ht="15" customHeight="1" s="1">
      <c r="A3215" s="9" t="n">
        <v>3212</v>
      </c>
      <c r="B3215" s="6" t="inlineStr">
        <is>
          <t>14/05</t>
        </is>
      </c>
      <c r="C3215" s="6" t="n">
        <v>19</v>
      </c>
      <c r="D3215" s="6" t="n">
        <v>0</v>
      </c>
      <c r="E3215" s="10">
        <f>IF(D3215=1, IF(OR(C3215&lt;10, C3215&gt;=15),1,0), IF(OR(C3215&lt;7, C3215&gt;=18),1,0))</f>
        <v/>
      </c>
      <c r="F3215" s="11" t="n">
        <v>0.316</v>
      </c>
      <c r="G3215" s="12">
        <f>0*8</f>
        <v/>
      </c>
      <c r="H3215" s="12">
        <f>F3215-G3215</f>
        <v/>
      </c>
      <c r="I3215" s="10">
        <f>IF(E3215=0,"Fora",IF(E3214=0,"Carg xar",IF(H3215&lt;0,IF(M3215&lt;0.9,"Carg FV","Stby"),IF(M3215&gt;P3215,"V2H",IF(M3215&lt;0.9,"Carg xar","Stby")))))</f>
        <v/>
      </c>
      <c r="J3215" s="12">
        <f>IF(OR(I3215="Carg FV",I3215="Carg xar"),MIN(IF(I3215="Carg FV",ABS(H3215),7.4),7.4,MAX(0,(0.9-M3215)*40)*0.95),0)</f>
        <v/>
      </c>
      <c r="K3215" s="12">
        <f>IF(I3215="V2H",MIN(MAX(0,H3215),7.4,MAX(0,(M3215-P3215)*40)*0.95),0)</f>
        <v/>
      </c>
      <c r="L3215" s="12">
        <f>IF(E3215=0,0,MAX(0,H3215-K3215))</f>
        <v/>
      </c>
      <c r="M3215" s="13">
        <f>M3214+J3214/40-IF(I3214="V2H",K3214/(0.95*40),0)-IF(E3215=0,IF(E3214=1,IF(D3215=1,30,40)*0.18/(2*40),0),0)-IF(E3215=1,IF(E3214=0,IF(D3215=1,30,40)*0.18/(2*40),0),0)</f>
        <v/>
      </c>
      <c r="N3215" s="14" t="n">
        <v>0.2</v>
      </c>
      <c r="O3215" s="15">
        <f>K3215*N3215</f>
        <v/>
      </c>
      <c r="P3215">
        <f>IF(E3215=0,0.3,IF(D3215=1,IF(C3215&gt;=Params!$B$13-3,IF(C3215&lt;Params!$B$13,Params!$B$20,0.3),0.3),IF(C3215&gt;=Params!$B$15-3,IF(C3215&lt;Params!$B$15,Params!$B$21,0.3),0.3)))</f>
        <v/>
      </c>
    </row>
    <row r="3216" ht="15" customHeight="1" s="1">
      <c r="A3216" s="9" t="n">
        <v>3213</v>
      </c>
      <c r="B3216" s="6" t="inlineStr">
        <is>
          <t>14/05</t>
        </is>
      </c>
      <c r="C3216" s="6" t="n">
        <v>20</v>
      </c>
      <c r="D3216" s="6" t="n">
        <v>0</v>
      </c>
      <c r="E3216" s="10">
        <f>IF(D3216=1, IF(OR(C3216&lt;10, C3216&gt;=15),1,0), IF(OR(C3216&lt;7, C3216&gt;=18),1,0))</f>
        <v/>
      </c>
      <c r="F3216" s="11" t="n">
        <v>1.18</v>
      </c>
      <c r="G3216" s="12">
        <f>0*8</f>
        <v/>
      </c>
      <c r="H3216" s="12">
        <f>F3216-G3216</f>
        <v/>
      </c>
      <c r="I3216" s="10">
        <f>IF(E3216=0,"Fora",IF(E3215=0,"Carg xar",IF(H3216&lt;0,IF(M3216&lt;0.9,"Carg FV","Stby"),IF(M3216&gt;P3216,"V2H",IF(M3216&lt;0.9,"Carg xar","Stby")))))</f>
        <v/>
      </c>
      <c r="J3216" s="12">
        <f>IF(OR(I3216="Carg FV",I3216="Carg xar"),MIN(IF(I3216="Carg FV",ABS(H3216),7.4),7.4,MAX(0,(0.9-M3216)*40)*0.95),0)</f>
        <v/>
      </c>
      <c r="K3216" s="12">
        <f>IF(I3216="V2H",MIN(MAX(0,H3216),7.4,MAX(0,(M3216-P3216)*40)*0.95),0)</f>
        <v/>
      </c>
      <c r="L3216" s="12">
        <f>IF(E3216=0,0,MAX(0,H3216-K3216))</f>
        <v/>
      </c>
      <c r="M3216" s="13">
        <f>M3215+J3215/40-IF(I3215="V2H",K3215/(0.95*40),0)-IF(E3216=0,IF(E3215=1,IF(D3216=1,30,40)*0.18/(2*40),0),0)-IF(E3216=1,IF(E3215=0,IF(D3216=1,30,40)*0.18/(2*40),0),0)</f>
        <v/>
      </c>
      <c r="N3216" s="14" t="n">
        <v>0.2</v>
      </c>
      <c r="O3216" s="15">
        <f>K3216*N3216</f>
        <v/>
      </c>
      <c r="P3216">
        <f>IF(E3216=0,0.3,IF(D3216=1,IF(C3216&gt;=Params!$B$13-3,IF(C3216&lt;Params!$B$13,Params!$B$20,0.3),0.3),IF(C3216&gt;=Params!$B$15-3,IF(C3216&lt;Params!$B$15,Params!$B$21,0.3),0.3)))</f>
        <v/>
      </c>
    </row>
    <row r="3217" ht="15" customHeight="1" s="1">
      <c r="A3217" s="9" t="n">
        <v>3214</v>
      </c>
      <c r="B3217" s="6" t="inlineStr">
        <is>
          <t>14/05</t>
        </is>
      </c>
      <c r="C3217" s="6" t="n">
        <v>21</v>
      </c>
      <c r="D3217" s="6" t="n">
        <v>0</v>
      </c>
      <c r="E3217" s="10">
        <f>IF(D3217=1, IF(OR(C3217&lt;10, C3217&gt;=15),1,0), IF(OR(C3217&lt;7, C3217&gt;=18),1,0))</f>
        <v/>
      </c>
      <c r="F3217" s="11" t="n">
        <v>1.152</v>
      </c>
      <c r="G3217" s="12">
        <f>0*8</f>
        <v/>
      </c>
      <c r="H3217" s="12">
        <f>F3217-G3217</f>
        <v/>
      </c>
      <c r="I3217" s="10">
        <f>IF(E3217=0,"Fora",IF(E3216=0,"Carg xar",IF(H3217&lt;0,IF(M3217&lt;0.9,"Carg FV","Stby"),IF(M3217&gt;P3217,"V2H",IF(M3217&lt;0.9,"Carg xar","Stby")))))</f>
        <v/>
      </c>
      <c r="J3217" s="12">
        <f>IF(OR(I3217="Carg FV",I3217="Carg xar"),MIN(IF(I3217="Carg FV",ABS(H3217),7.4),7.4,MAX(0,(0.9-M3217)*40)*0.95),0)</f>
        <v/>
      </c>
      <c r="K3217" s="12">
        <f>IF(I3217="V2H",MIN(MAX(0,H3217),7.4,MAX(0,(M3217-P3217)*40)*0.95),0)</f>
        <v/>
      </c>
      <c r="L3217" s="12">
        <f>IF(E3217=0,0,MAX(0,H3217-K3217))</f>
        <v/>
      </c>
      <c r="M3217" s="13">
        <f>M3216+J3216/40-IF(I3216="V2H",K3216/(0.95*40),0)-IF(E3217=0,IF(E3216=1,IF(D3217=1,30,40)*0.18/(2*40),0),0)-IF(E3217=1,IF(E3216=0,IF(D3217=1,30,40)*0.18/(2*40),0),0)</f>
        <v/>
      </c>
      <c r="N3217" s="14" t="n">
        <v>0.2</v>
      </c>
      <c r="O3217" s="15">
        <f>K3217*N3217</f>
        <v/>
      </c>
      <c r="P3217">
        <f>IF(E3217=0,0.3,IF(D3217=1,IF(C3217&gt;=Params!$B$13-3,IF(C3217&lt;Params!$B$13,Params!$B$20,0.3),0.3),IF(C3217&gt;=Params!$B$15-3,IF(C3217&lt;Params!$B$15,Params!$B$21,0.3),0.3)))</f>
        <v/>
      </c>
    </row>
    <row r="3218" ht="15" customHeight="1" s="1">
      <c r="A3218" s="9" t="n">
        <v>3215</v>
      </c>
      <c r="B3218" s="6" t="inlineStr">
        <is>
          <t>14/05</t>
        </is>
      </c>
      <c r="C3218" s="6" t="n">
        <v>22</v>
      </c>
      <c r="D3218" s="6" t="n">
        <v>0</v>
      </c>
      <c r="E3218" s="10">
        <f>IF(D3218=1, IF(OR(C3218&lt;10, C3218&gt;=15),1,0), IF(OR(C3218&lt;7, C3218&gt;=18),1,0))</f>
        <v/>
      </c>
      <c r="F3218" s="11" t="n">
        <v>0.998</v>
      </c>
      <c r="G3218" s="12">
        <f>0*8</f>
        <v/>
      </c>
      <c r="H3218" s="12">
        <f>F3218-G3218</f>
        <v/>
      </c>
      <c r="I3218" s="10">
        <f>IF(E3218=0,"Fora",IF(E3217=0,"Carg xar",IF(H3218&lt;0,IF(M3218&lt;0.9,"Carg FV","Stby"),IF(M3218&gt;P3218,"V2H",IF(M3218&lt;0.9,"Carg xar","Stby")))))</f>
        <v/>
      </c>
      <c r="J3218" s="12">
        <f>IF(OR(I3218="Carg FV",I3218="Carg xar"),MIN(IF(I3218="Carg FV",ABS(H3218),7.4),7.4,MAX(0,(0.9-M3218)*40)*0.95),0)</f>
        <v/>
      </c>
      <c r="K3218" s="12">
        <f>IF(I3218="V2H",MIN(MAX(0,H3218),7.4,MAX(0,(M3218-P3218)*40)*0.95),0)</f>
        <v/>
      </c>
      <c r="L3218" s="12">
        <f>IF(E3218=0,0,MAX(0,H3218-K3218))</f>
        <v/>
      </c>
      <c r="M3218" s="13">
        <f>M3217+J3217/40-IF(I3217="V2H",K3217/(0.95*40),0)-IF(E3218=0,IF(E3217=1,IF(D3218=1,30,40)*0.18/(2*40),0),0)-IF(E3218=1,IF(E3217=0,IF(D3218=1,30,40)*0.18/(2*40),0),0)</f>
        <v/>
      </c>
      <c r="N3218" s="14" t="n">
        <v>0.15</v>
      </c>
      <c r="O3218" s="15">
        <f>K3218*N3218</f>
        <v/>
      </c>
      <c r="P3218">
        <f>IF(E3218=0,0.3,IF(D3218=1,IF(C3218&gt;=Params!$B$13-3,IF(C3218&lt;Params!$B$13,Params!$B$20,0.3),0.3),IF(C3218&gt;=Params!$B$15-3,IF(C3218&lt;Params!$B$15,Params!$B$21,0.3),0.3)))</f>
        <v/>
      </c>
    </row>
    <row r="3219" ht="15" customHeight="1" s="1">
      <c r="A3219" s="9" t="n">
        <v>3216</v>
      </c>
      <c r="B3219" s="6" t="inlineStr">
        <is>
          <t>14/05</t>
        </is>
      </c>
      <c r="C3219" s="6" t="n">
        <v>23</v>
      </c>
      <c r="D3219" s="6" t="n">
        <v>0</v>
      </c>
      <c r="E3219" s="10">
        <f>IF(D3219=1, IF(OR(C3219&lt;10, C3219&gt;=15),1,0), IF(OR(C3219&lt;7, C3219&gt;=18),1,0))</f>
        <v/>
      </c>
      <c r="F3219" s="11" t="n">
        <v>0.983</v>
      </c>
      <c r="G3219" s="12">
        <f>0*8</f>
        <v/>
      </c>
      <c r="H3219" s="12">
        <f>F3219-G3219</f>
        <v/>
      </c>
      <c r="I3219" s="10">
        <f>IF(E3219=0,"Fora",IF(E3218=0,"Carg xar",IF(H3219&lt;0,IF(M3219&lt;0.9,"Carg FV","Stby"),IF(M3219&gt;P3219,"V2H",IF(M3219&lt;0.9,"Carg xar","Stby")))))</f>
        <v/>
      </c>
      <c r="J3219" s="12">
        <f>IF(OR(I3219="Carg FV",I3219="Carg xar"),MIN(IF(I3219="Carg FV",ABS(H3219),7.4),7.4,MAX(0,(0.9-M3219)*40)*0.95),0)</f>
        <v/>
      </c>
      <c r="K3219" s="12">
        <f>IF(I3219="V2H",MIN(MAX(0,H3219),7.4,MAX(0,(M3219-P3219)*40)*0.95),0)</f>
        <v/>
      </c>
      <c r="L3219" s="12">
        <f>IF(E3219=0,0,MAX(0,H3219-K3219))</f>
        <v/>
      </c>
      <c r="M3219" s="13">
        <f>M3218+J3218/40-IF(I3218="V2H",K3218/(0.95*40),0)-IF(E3219=0,IF(E3218=1,IF(D3219=1,30,40)*0.18/(2*40),0),0)-IF(E3219=1,IF(E3218=0,IF(D3219=1,30,40)*0.18/(2*40),0),0)</f>
        <v/>
      </c>
      <c r="N3219" s="14" t="n">
        <v>0.15</v>
      </c>
      <c r="O3219" s="15">
        <f>K3219*N3219</f>
        <v/>
      </c>
      <c r="P3219">
        <f>IF(E3219=0,0.3,IF(D3219=1,IF(C3219&gt;=Params!$B$13-3,IF(C3219&lt;Params!$B$13,Params!$B$20,0.3),0.3),IF(C3219&gt;=Params!$B$15-3,IF(C3219&lt;Params!$B$15,Params!$B$21,0.3),0.3)))</f>
        <v/>
      </c>
    </row>
    <row r="3220" ht="15" customHeight="1" s="1">
      <c r="A3220" s="9" t="n">
        <v>3217</v>
      </c>
      <c r="B3220" s="6" t="inlineStr">
        <is>
          <t>15/05</t>
        </is>
      </c>
      <c r="C3220" s="6" t="n">
        <v>0</v>
      </c>
      <c r="D3220" s="6" t="n">
        <v>0</v>
      </c>
      <c r="E3220" s="10">
        <f>IF(D3220=1, IF(OR(C3220&lt;10, C3220&gt;=15),1,0), IF(OR(C3220&lt;7, C3220&gt;=18),1,0))</f>
        <v/>
      </c>
      <c r="F3220" s="11" t="n">
        <v>0.966</v>
      </c>
      <c r="G3220" s="12">
        <f>0*8</f>
        <v/>
      </c>
      <c r="H3220" s="12">
        <f>F3220-G3220</f>
        <v/>
      </c>
      <c r="I3220" s="10">
        <f>IF(E3220=0,"Fora",IF(E3219=0,"Carg xar",IF(H3220&lt;0,IF(M3220&lt;0.9,"Carg FV","Stby"),IF(M3220&gt;P3220,"V2H",IF(M3220&lt;0.9,"Carg xar","Stby")))))</f>
        <v/>
      </c>
      <c r="J3220" s="12">
        <f>IF(OR(I3220="Carg FV",I3220="Carg xar"),MIN(IF(I3220="Carg FV",ABS(H3220),7.4),7.4,MAX(0,(0.9-M3220)*40)*0.95),0)</f>
        <v/>
      </c>
      <c r="K3220" s="12">
        <f>IF(I3220="V2H",MIN(MAX(0,H3220),7.4,MAX(0,(M3220-P3220)*40)*0.95),0)</f>
        <v/>
      </c>
      <c r="L3220" s="12">
        <f>IF(E3220=0,0,MAX(0,H3220-K3220))</f>
        <v/>
      </c>
      <c r="M3220" s="13">
        <f>M3219+J3219/40-IF(I3219="V2H",K3219/(0.95*40),0)-IF(E3220=0,IF(E3219=1,IF(D3220=1,30,40)*0.18/(2*40),0),0)-IF(E3220=1,IF(E3219=0,IF(D3220=1,30,40)*0.18/(2*40),0),0)</f>
        <v/>
      </c>
      <c r="N3220" s="14" t="n">
        <v>0.09</v>
      </c>
      <c r="O3220" s="15">
        <f>K3220*N3220</f>
        <v/>
      </c>
      <c r="P3220">
        <f>IF(E3220=0,0.3,IF(D3220=1,IF(C3220&gt;=Params!$B$13-3,IF(C3220&lt;Params!$B$13,Params!$B$20,0.3),0.3),IF(C3220&gt;=Params!$B$15-3,IF(C3220&lt;Params!$B$15,Params!$B$21,0.3),0.3)))</f>
        <v/>
      </c>
    </row>
    <row r="3221" ht="15" customHeight="1" s="1">
      <c r="A3221" s="9" t="n">
        <v>3218</v>
      </c>
      <c r="B3221" s="6" t="inlineStr">
        <is>
          <t>15/05</t>
        </is>
      </c>
      <c r="C3221" s="6" t="n">
        <v>1</v>
      </c>
      <c r="D3221" s="6" t="n">
        <v>0</v>
      </c>
      <c r="E3221" s="10">
        <f>IF(D3221=1, IF(OR(C3221&lt;10, C3221&gt;=15),1,0), IF(OR(C3221&lt;7, C3221&gt;=18),1,0))</f>
        <v/>
      </c>
      <c r="F3221" s="11" t="n">
        <v>0.846</v>
      </c>
      <c r="G3221" s="12">
        <f>0*8</f>
        <v/>
      </c>
      <c r="H3221" s="12">
        <f>F3221-G3221</f>
        <v/>
      </c>
      <c r="I3221" s="10">
        <f>IF(E3221=0,"Fora",IF(E3220=0,"Carg xar",IF(H3221&lt;0,IF(M3221&lt;0.9,"Carg FV","Stby"),IF(M3221&gt;P3221,"V2H",IF(M3221&lt;0.9,"Carg xar","Stby")))))</f>
        <v/>
      </c>
      <c r="J3221" s="12">
        <f>IF(OR(I3221="Carg FV",I3221="Carg xar"),MIN(IF(I3221="Carg FV",ABS(H3221),7.4),7.4,MAX(0,(0.9-M3221)*40)*0.95),0)</f>
        <v/>
      </c>
      <c r="K3221" s="12">
        <f>IF(I3221="V2H",MIN(MAX(0,H3221),7.4,MAX(0,(M3221-P3221)*40)*0.95),0)</f>
        <v/>
      </c>
      <c r="L3221" s="12">
        <f>IF(E3221=0,0,MAX(0,H3221-K3221))</f>
        <v/>
      </c>
      <c r="M3221" s="13">
        <f>M3220+J3220/40-IF(I3220="V2H",K3220/(0.95*40),0)-IF(E3221=0,IF(E3220=1,IF(D3221=1,30,40)*0.18/(2*40),0),0)-IF(E3221=1,IF(E3220=0,IF(D3221=1,30,40)*0.18/(2*40),0),0)</f>
        <v/>
      </c>
      <c r="N3221" s="14" t="n">
        <v>0.09</v>
      </c>
      <c r="O3221" s="15">
        <f>K3221*N3221</f>
        <v/>
      </c>
      <c r="P3221">
        <f>IF(E3221=0,0.3,IF(D3221=1,IF(C3221&gt;=Params!$B$13-3,IF(C3221&lt;Params!$B$13,Params!$B$20,0.3),0.3),IF(C3221&gt;=Params!$B$15-3,IF(C3221&lt;Params!$B$15,Params!$B$21,0.3),0.3)))</f>
        <v/>
      </c>
    </row>
    <row r="3222" ht="15" customHeight="1" s="1">
      <c r="A3222" s="9" t="n">
        <v>3219</v>
      </c>
      <c r="B3222" s="6" t="inlineStr">
        <is>
          <t>15/05</t>
        </is>
      </c>
      <c r="C3222" s="6" t="n">
        <v>2</v>
      </c>
      <c r="D3222" s="6" t="n">
        <v>0</v>
      </c>
      <c r="E3222" s="10">
        <f>IF(D3222=1, IF(OR(C3222&lt;10, C3222&gt;=15),1,0), IF(OR(C3222&lt;7, C3222&gt;=18),1,0))</f>
        <v/>
      </c>
      <c r="F3222" s="11" t="n">
        <v>1.169</v>
      </c>
      <c r="G3222" s="12">
        <f>0*8</f>
        <v/>
      </c>
      <c r="H3222" s="12">
        <f>F3222-G3222</f>
        <v/>
      </c>
      <c r="I3222" s="10">
        <f>IF(E3222=0,"Fora",IF(E3221=0,"Carg xar",IF(H3222&lt;0,IF(M3222&lt;0.9,"Carg FV","Stby"),IF(M3222&gt;P3222,"V2H",IF(M3222&lt;0.9,"Carg xar","Stby")))))</f>
        <v/>
      </c>
      <c r="J3222" s="12">
        <f>IF(OR(I3222="Carg FV",I3222="Carg xar"),MIN(IF(I3222="Carg FV",ABS(H3222),7.4),7.4,MAX(0,(0.9-M3222)*40)*0.95),0)</f>
        <v/>
      </c>
      <c r="K3222" s="12">
        <f>IF(I3222="V2H",MIN(MAX(0,H3222),7.4,MAX(0,(M3222-P3222)*40)*0.95),0)</f>
        <v/>
      </c>
      <c r="L3222" s="12">
        <f>IF(E3222=0,0,MAX(0,H3222-K3222))</f>
        <v/>
      </c>
      <c r="M3222" s="13">
        <f>M3221+J3221/40-IF(I3221="V2H",K3221/(0.95*40),0)-IF(E3222=0,IF(E3221=1,IF(D3222=1,30,40)*0.18/(2*40),0),0)-IF(E3222=1,IF(E3221=0,IF(D3222=1,30,40)*0.18/(2*40),0),0)</f>
        <v/>
      </c>
      <c r="N3222" s="14" t="n">
        <v>0.09</v>
      </c>
      <c r="O3222" s="15">
        <f>K3222*N3222</f>
        <v/>
      </c>
      <c r="P3222">
        <f>IF(E3222=0,0.3,IF(D3222=1,IF(C3222&gt;=Params!$B$13-3,IF(C3222&lt;Params!$B$13,Params!$B$20,0.3),0.3),IF(C3222&gt;=Params!$B$15-3,IF(C3222&lt;Params!$B$15,Params!$B$21,0.3),0.3)))</f>
        <v/>
      </c>
    </row>
    <row r="3223" ht="15" customHeight="1" s="1">
      <c r="A3223" s="9" t="n">
        <v>3220</v>
      </c>
      <c r="B3223" s="6" t="inlineStr">
        <is>
          <t>15/05</t>
        </is>
      </c>
      <c r="C3223" s="6" t="n">
        <v>3</v>
      </c>
      <c r="D3223" s="6" t="n">
        <v>0</v>
      </c>
      <c r="E3223" s="10">
        <f>IF(D3223=1, IF(OR(C3223&lt;10, C3223&gt;=15),1,0), IF(OR(C3223&lt;7, C3223&gt;=18),1,0))</f>
        <v/>
      </c>
      <c r="F3223" s="11" t="n">
        <v>0.838</v>
      </c>
      <c r="G3223" s="12">
        <f>0*8</f>
        <v/>
      </c>
      <c r="H3223" s="12">
        <f>F3223-G3223</f>
        <v/>
      </c>
      <c r="I3223" s="10">
        <f>IF(E3223=0,"Fora",IF(E3222=0,"Carg xar",IF(H3223&lt;0,IF(M3223&lt;0.9,"Carg FV","Stby"),IF(M3223&gt;P3223,"V2H",IF(M3223&lt;0.9,"Carg xar","Stby")))))</f>
        <v/>
      </c>
      <c r="J3223" s="12">
        <f>IF(OR(I3223="Carg FV",I3223="Carg xar"),MIN(IF(I3223="Carg FV",ABS(H3223),7.4),7.4,MAX(0,(0.9-M3223)*40)*0.95),0)</f>
        <v/>
      </c>
      <c r="K3223" s="12">
        <f>IF(I3223="V2H",MIN(MAX(0,H3223),7.4,MAX(0,(M3223-P3223)*40)*0.95),0)</f>
        <v/>
      </c>
      <c r="L3223" s="12">
        <f>IF(E3223=0,0,MAX(0,H3223-K3223))</f>
        <v/>
      </c>
      <c r="M3223" s="13">
        <f>M3222+J3222/40-IF(I3222="V2H",K3222/(0.95*40),0)-IF(E3223=0,IF(E3222=1,IF(D3223=1,30,40)*0.18/(2*40),0),0)-IF(E3223=1,IF(E3222=0,IF(D3223=1,30,40)*0.18/(2*40),0),0)</f>
        <v/>
      </c>
      <c r="N3223" s="14" t="n">
        <v>0.09</v>
      </c>
      <c r="O3223" s="15">
        <f>K3223*N3223</f>
        <v/>
      </c>
      <c r="P3223">
        <f>IF(E3223=0,0.3,IF(D3223=1,IF(C3223&gt;=Params!$B$13-3,IF(C3223&lt;Params!$B$13,Params!$B$20,0.3),0.3),IF(C3223&gt;=Params!$B$15-3,IF(C3223&lt;Params!$B$15,Params!$B$21,0.3),0.3)))</f>
        <v/>
      </c>
    </row>
    <row r="3224" ht="15" customHeight="1" s="1">
      <c r="A3224" s="9" t="n">
        <v>3221</v>
      </c>
      <c r="B3224" s="6" t="inlineStr">
        <is>
          <t>15/05</t>
        </is>
      </c>
      <c r="C3224" s="6" t="n">
        <v>4</v>
      </c>
      <c r="D3224" s="6" t="n">
        <v>0</v>
      </c>
      <c r="E3224" s="10">
        <f>IF(D3224=1, IF(OR(C3224&lt;10, C3224&gt;=15),1,0), IF(OR(C3224&lt;7, C3224&gt;=18),1,0))</f>
        <v/>
      </c>
      <c r="F3224" s="11" t="n">
        <v>1.141</v>
      </c>
      <c r="G3224" s="12">
        <f>0*8</f>
        <v/>
      </c>
      <c r="H3224" s="12">
        <f>F3224-G3224</f>
        <v/>
      </c>
      <c r="I3224" s="10">
        <f>IF(E3224=0,"Fora",IF(E3223=0,"Carg xar",IF(H3224&lt;0,IF(M3224&lt;0.9,"Carg FV","Stby"),IF(M3224&gt;P3224,"V2H",IF(M3224&lt;0.9,"Carg xar","Stby")))))</f>
        <v/>
      </c>
      <c r="J3224" s="12">
        <f>IF(OR(I3224="Carg FV",I3224="Carg xar"),MIN(IF(I3224="Carg FV",ABS(H3224),7.4),7.4,MAX(0,(0.9-M3224)*40)*0.95),0)</f>
        <v/>
      </c>
      <c r="K3224" s="12">
        <f>IF(I3224="V2H",MIN(MAX(0,H3224),7.4,MAX(0,(M3224-P3224)*40)*0.95),0)</f>
        <v/>
      </c>
      <c r="L3224" s="12">
        <f>IF(E3224=0,0,MAX(0,H3224-K3224))</f>
        <v/>
      </c>
      <c r="M3224" s="13">
        <f>M3223+J3223/40-IF(I3223="V2H",K3223/(0.95*40),0)-IF(E3224=0,IF(E3223=1,IF(D3224=1,30,40)*0.18/(2*40),0),0)-IF(E3224=1,IF(E3223=0,IF(D3224=1,30,40)*0.18/(2*40),0),0)</f>
        <v/>
      </c>
      <c r="N3224" s="14" t="n">
        <v>0.09</v>
      </c>
      <c r="O3224" s="15">
        <f>K3224*N3224</f>
        <v/>
      </c>
      <c r="P3224">
        <f>IF(E3224=0,0.3,IF(D3224=1,IF(C3224&gt;=Params!$B$13-3,IF(C3224&lt;Params!$B$13,Params!$B$20,0.3),0.3),IF(C3224&gt;=Params!$B$15-3,IF(C3224&lt;Params!$B$15,Params!$B$21,0.3),0.3)))</f>
        <v/>
      </c>
    </row>
    <row r="3225" ht="15" customHeight="1" s="1">
      <c r="A3225" s="9" t="n">
        <v>3222</v>
      </c>
      <c r="B3225" s="6" t="inlineStr">
        <is>
          <t>15/05</t>
        </is>
      </c>
      <c r="C3225" s="6" t="n">
        <v>5</v>
      </c>
      <c r="D3225" s="6" t="n">
        <v>0</v>
      </c>
      <c r="E3225" s="10">
        <f>IF(D3225=1, IF(OR(C3225&lt;10, C3225&gt;=15),1,0), IF(OR(C3225&lt;7, C3225&gt;=18),1,0))</f>
        <v/>
      </c>
      <c r="F3225" s="11" t="n">
        <v>1.126</v>
      </c>
      <c r="G3225" s="12">
        <f>0*8</f>
        <v/>
      </c>
      <c r="H3225" s="12">
        <f>F3225-G3225</f>
        <v/>
      </c>
      <c r="I3225" s="10">
        <f>IF(E3225=0,"Fora",IF(E3224=0,"Carg xar",IF(H3225&lt;0,IF(M3225&lt;0.9,"Carg FV","Stby"),IF(M3225&gt;P3225,"V2H",IF(M3225&lt;0.9,"Carg xar","Stby")))))</f>
        <v/>
      </c>
      <c r="J3225" s="12">
        <f>IF(OR(I3225="Carg FV",I3225="Carg xar"),MIN(IF(I3225="Carg FV",ABS(H3225),7.4),7.4,MAX(0,(0.9-M3225)*40)*0.95),0)</f>
        <v/>
      </c>
      <c r="K3225" s="12">
        <f>IF(I3225="V2H",MIN(MAX(0,H3225),7.4,MAX(0,(M3225-P3225)*40)*0.95),0)</f>
        <v/>
      </c>
      <c r="L3225" s="12">
        <f>IF(E3225=0,0,MAX(0,H3225-K3225))</f>
        <v/>
      </c>
      <c r="M3225" s="13">
        <f>M3224+J3224/40-IF(I3224="V2H",K3224/(0.95*40),0)-IF(E3225=0,IF(E3224=1,IF(D3225=1,30,40)*0.18/(2*40),0),0)-IF(E3225=1,IF(E3224=0,IF(D3225=1,30,40)*0.18/(2*40),0),0)</f>
        <v/>
      </c>
      <c r="N3225" s="14" t="n">
        <v>0.09</v>
      </c>
      <c r="O3225" s="15">
        <f>K3225*N3225</f>
        <v/>
      </c>
      <c r="P3225">
        <f>IF(E3225=0,0.3,IF(D3225=1,IF(C3225&gt;=Params!$B$13-3,IF(C3225&lt;Params!$B$13,Params!$B$20,0.3),0.3),IF(C3225&gt;=Params!$B$15-3,IF(C3225&lt;Params!$B$15,Params!$B$21,0.3),0.3)))</f>
        <v/>
      </c>
    </row>
    <row r="3226" ht="15" customHeight="1" s="1">
      <c r="A3226" s="9" t="n">
        <v>3223</v>
      </c>
      <c r="B3226" s="6" t="inlineStr">
        <is>
          <t>15/05</t>
        </is>
      </c>
      <c r="C3226" s="6" t="n">
        <v>6</v>
      </c>
      <c r="D3226" s="6" t="n">
        <v>0</v>
      </c>
      <c r="E3226" s="10">
        <f>IF(D3226=1, IF(OR(C3226&lt;10, C3226&gt;=15),1,0), IF(OR(C3226&lt;7, C3226&gt;=18),1,0))</f>
        <v/>
      </c>
      <c r="F3226" s="11" t="n">
        <v>1.059</v>
      </c>
      <c r="G3226" s="12">
        <f>0.02*8</f>
        <v/>
      </c>
      <c r="H3226" s="12">
        <f>F3226-G3226</f>
        <v/>
      </c>
      <c r="I3226" s="10">
        <f>IF(E3226=0,"Fora",IF(E3225=0,"Carg xar",IF(H3226&lt;0,IF(M3226&lt;0.9,"Carg FV","Stby"),IF(M3226&gt;P3226,"V2H",IF(M3226&lt;0.9,"Carg xar","Stby")))))</f>
        <v/>
      </c>
      <c r="J3226" s="12">
        <f>IF(OR(I3226="Carg FV",I3226="Carg xar"),MIN(IF(I3226="Carg FV",ABS(H3226),7.4),7.4,MAX(0,(0.9-M3226)*40)*0.95),0)</f>
        <v/>
      </c>
      <c r="K3226" s="12">
        <f>IF(I3226="V2H",MIN(MAX(0,H3226),7.4,MAX(0,(M3226-P3226)*40)*0.95),0)</f>
        <v/>
      </c>
      <c r="L3226" s="12">
        <f>IF(E3226=0,0,MAX(0,H3226-K3226))</f>
        <v/>
      </c>
      <c r="M3226" s="13">
        <f>M3225+J3225/40-IF(I3225="V2H",K3225/(0.95*40),0)-IF(E3226=0,IF(E3225=1,IF(D3226=1,30,40)*0.18/(2*40),0),0)-IF(E3226=1,IF(E3225=0,IF(D3226=1,30,40)*0.18/(2*40),0),0)</f>
        <v/>
      </c>
      <c r="N3226" s="14" t="n">
        <v>0.09</v>
      </c>
      <c r="O3226" s="15">
        <f>K3226*N3226</f>
        <v/>
      </c>
      <c r="P3226">
        <f>IF(E3226=0,0.3,IF(D3226=1,IF(C3226&gt;=Params!$B$13-3,IF(C3226&lt;Params!$B$13,Params!$B$20,0.3),0.3),IF(C3226&gt;=Params!$B$15-3,IF(C3226&lt;Params!$B$15,Params!$B$21,0.3),0.3)))</f>
        <v/>
      </c>
    </row>
    <row r="3227" ht="15" customHeight="1" s="1">
      <c r="A3227" s="9" t="n">
        <v>3224</v>
      </c>
      <c r="B3227" s="6" t="inlineStr">
        <is>
          <t>15/05</t>
        </is>
      </c>
      <c r="C3227" s="6" t="n">
        <v>7</v>
      </c>
      <c r="D3227" s="6" t="n">
        <v>0</v>
      </c>
      <c r="E3227" s="10">
        <f>IF(D3227=1, IF(OR(C3227&lt;10, C3227&gt;=15),1,0), IF(OR(C3227&lt;7, C3227&gt;=18),1,0))</f>
        <v/>
      </c>
      <c r="F3227" s="11" t="n">
        <v>1.315</v>
      </c>
      <c r="G3227" s="12">
        <f>0.12*8</f>
        <v/>
      </c>
      <c r="H3227" s="12">
        <f>F3227-G3227</f>
        <v/>
      </c>
      <c r="I3227" s="10">
        <f>IF(E3227=0,"Fora",IF(E3226=0,"Carg xar",IF(H3227&lt;0,IF(M3227&lt;0.9,"Carg FV","Stby"),IF(M3227&gt;P3227,"V2H",IF(M3227&lt;0.9,"Carg xar","Stby")))))</f>
        <v/>
      </c>
      <c r="J3227" s="12">
        <f>IF(OR(I3227="Carg FV",I3227="Carg xar"),MIN(IF(I3227="Carg FV",ABS(H3227),7.4),7.4,MAX(0,(0.9-M3227)*40)*0.95),0)</f>
        <v/>
      </c>
      <c r="K3227" s="12">
        <f>IF(I3227="V2H",MIN(MAX(0,H3227),7.4,MAX(0,(M3227-P3227)*40)*0.95),0)</f>
        <v/>
      </c>
      <c r="L3227" s="12">
        <f>IF(E3227=0,0,MAX(0,H3227-K3227))</f>
        <v/>
      </c>
      <c r="M3227" s="13">
        <f>M3226+J3226/40-IF(I3226="V2H",K3226/(0.95*40),0)-IF(E3227=0,IF(E3226=1,IF(D3227=1,30,40)*0.18/(2*40),0),0)-IF(E3227=1,IF(E3226=0,IF(D3227=1,30,40)*0.18/(2*40),0),0)</f>
        <v/>
      </c>
      <c r="N3227" s="14" t="n">
        <v>0.09</v>
      </c>
      <c r="O3227" s="15">
        <f>K3227*N3227</f>
        <v/>
      </c>
      <c r="P3227">
        <f>IF(E3227=0,0.3,IF(D3227=1,IF(C3227&gt;=Params!$B$13-3,IF(C3227&lt;Params!$B$13,Params!$B$20,0.3),0.3),IF(C3227&gt;=Params!$B$15-3,IF(C3227&lt;Params!$B$15,Params!$B$21,0.3),0.3)))</f>
        <v/>
      </c>
    </row>
    <row r="3228" ht="15" customHeight="1" s="1">
      <c r="A3228" s="9" t="n">
        <v>3225</v>
      </c>
      <c r="B3228" s="6" t="inlineStr">
        <is>
          <t>15/05</t>
        </is>
      </c>
      <c r="C3228" s="6" t="n">
        <v>8</v>
      </c>
      <c r="D3228" s="6" t="n">
        <v>0</v>
      </c>
      <c r="E3228" s="10">
        <f>IF(D3228=1, IF(OR(C3228&lt;10, C3228&gt;=15),1,0), IF(OR(C3228&lt;7, C3228&gt;=18),1,0))</f>
        <v/>
      </c>
      <c r="F3228" s="11" t="n">
        <v>1.892</v>
      </c>
      <c r="G3228" s="12">
        <f>0.28*8</f>
        <v/>
      </c>
      <c r="H3228" s="12">
        <f>F3228-G3228</f>
        <v/>
      </c>
      <c r="I3228" s="10">
        <f>IF(E3228=0,"Fora",IF(E3227=0,"Carg xar",IF(H3228&lt;0,IF(M3228&lt;0.9,"Carg FV","Stby"),IF(M3228&gt;P3228,"V2H",IF(M3228&lt;0.9,"Carg xar","Stby")))))</f>
        <v/>
      </c>
      <c r="J3228" s="12">
        <f>IF(OR(I3228="Carg FV",I3228="Carg xar"),MIN(IF(I3228="Carg FV",ABS(H3228),7.4),7.4,MAX(0,(0.9-M3228)*40)*0.95),0)</f>
        <v/>
      </c>
      <c r="K3228" s="12">
        <f>IF(I3228="V2H",MIN(MAX(0,H3228),7.4,MAX(0,(M3228-P3228)*40)*0.95),0)</f>
        <v/>
      </c>
      <c r="L3228" s="12">
        <f>IF(E3228=0,0,MAX(0,H3228-K3228))</f>
        <v/>
      </c>
      <c r="M3228" s="13">
        <f>M3227+J3227/40-IF(I3227="V2H",K3227/(0.95*40),0)-IF(E3228=0,IF(E3227=1,IF(D3228=1,30,40)*0.18/(2*40),0),0)-IF(E3228=1,IF(E3227=0,IF(D3228=1,30,40)*0.18/(2*40),0),0)</f>
        <v/>
      </c>
      <c r="N3228" s="14" t="n">
        <v>0.15</v>
      </c>
      <c r="O3228" s="15">
        <f>K3228*N3228</f>
        <v/>
      </c>
      <c r="P3228">
        <f>IF(E3228=0,0.3,IF(D3228=1,IF(C3228&gt;=Params!$B$13-3,IF(C3228&lt;Params!$B$13,Params!$B$20,0.3),0.3),IF(C3228&gt;=Params!$B$15-3,IF(C3228&lt;Params!$B$15,Params!$B$21,0.3),0.3)))</f>
        <v/>
      </c>
    </row>
    <row r="3229" ht="15" customHeight="1" s="1">
      <c r="A3229" s="9" t="n">
        <v>3226</v>
      </c>
      <c r="B3229" s="6" t="inlineStr">
        <is>
          <t>15/05</t>
        </is>
      </c>
      <c r="C3229" s="6" t="n">
        <v>9</v>
      </c>
      <c r="D3229" s="6" t="n">
        <v>0</v>
      </c>
      <c r="E3229" s="10">
        <f>IF(D3229=1, IF(OR(C3229&lt;10, C3229&gt;=15),1,0), IF(OR(C3229&lt;7, C3229&gt;=18),1,0))</f>
        <v/>
      </c>
      <c r="F3229" s="11" t="n">
        <v>0</v>
      </c>
      <c r="G3229" s="12">
        <f>0.48*8</f>
        <v/>
      </c>
      <c r="H3229" s="12">
        <f>F3229-G3229</f>
        <v/>
      </c>
      <c r="I3229" s="10">
        <f>IF(E3229=0,"Fora",IF(E3228=0,"Carg xar",IF(H3229&lt;0,IF(M3229&lt;0.9,"Carg FV","Stby"),IF(M3229&gt;P3229,"V2H",IF(M3229&lt;0.9,"Carg xar","Stby")))))</f>
        <v/>
      </c>
      <c r="J3229" s="12">
        <f>IF(OR(I3229="Carg FV",I3229="Carg xar"),MIN(IF(I3229="Carg FV",ABS(H3229),7.4),7.4,MAX(0,(0.9-M3229)*40)*0.95),0)</f>
        <v/>
      </c>
      <c r="K3229" s="12">
        <f>IF(I3229="V2H",MIN(MAX(0,H3229),7.4,MAX(0,(M3229-P3229)*40)*0.95),0)</f>
        <v/>
      </c>
      <c r="L3229" s="12">
        <f>IF(E3229=0,0,MAX(0,H3229-K3229))</f>
        <v/>
      </c>
      <c r="M3229" s="13">
        <f>M3228+J3228/40-IF(I3228="V2H",K3228/(0.95*40),0)-IF(E3229=0,IF(E3228=1,IF(D3229=1,30,40)*0.18/(2*40),0),0)-IF(E3229=1,IF(E3228=0,IF(D3229=1,30,40)*0.18/(2*40),0),0)</f>
        <v/>
      </c>
      <c r="N3229" s="14" t="n">
        <v>0.15</v>
      </c>
      <c r="O3229" s="15">
        <f>K3229*N3229</f>
        <v/>
      </c>
      <c r="P3229">
        <f>IF(E3229=0,0.3,IF(D3229=1,IF(C3229&gt;=Params!$B$13-3,IF(C3229&lt;Params!$B$13,Params!$B$20,0.3),0.3),IF(C3229&gt;=Params!$B$15-3,IF(C3229&lt;Params!$B$15,Params!$B$21,0.3),0.3)))</f>
        <v/>
      </c>
    </row>
    <row r="3230" ht="15" customHeight="1" s="1">
      <c r="A3230" s="9" t="n">
        <v>3227</v>
      </c>
      <c r="B3230" s="6" t="inlineStr">
        <is>
          <t>15/05</t>
        </is>
      </c>
      <c r="C3230" s="6" t="n">
        <v>10</v>
      </c>
      <c r="D3230" s="6" t="n">
        <v>0</v>
      </c>
      <c r="E3230" s="10">
        <f>IF(D3230=1, IF(OR(C3230&lt;10, C3230&gt;=15),1,0), IF(OR(C3230&lt;7, C3230&gt;=18),1,0))</f>
        <v/>
      </c>
      <c r="F3230" s="11" t="n">
        <v>0</v>
      </c>
      <c r="G3230" s="12">
        <f>0.68*8</f>
        <v/>
      </c>
      <c r="H3230" s="12">
        <f>F3230-G3230</f>
        <v/>
      </c>
      <c r="I3230" s="10">
        <f>IF(E3230=0,"Fora",IF(E3229=0,"Carg xar",IF(H3230&lt;0,IF(M3230&lt;0.9,"Carg FV","Stby"),IF(M3230&gt;P3230,"V2H",IF(M3230&lt;0.9,"Carg xar","Stby")))))</f>
        <v/>
      </c>
      <c r="J3230" s="12">
        <f>IF(OR(I3230="Carg FV",I3230="Carg xar"),MIN(IF(I3230="Carg FV",ABS(H3230),7.4),7.4,MAX(0,(0.9-M3230)*40)*0.95),0)</f>
        <v/>
      </c>
      <c r="K3230" s="12">
        <f>IF(I3230="V2H",MIN(MAX(0,H3230),7.4,MAX(0,(M3230-P3230)*40)*0.95),0)</f>
        <v/>
      </c>
      <c r="L3230" s="12">
        <f>IF(E3230=0,0,MAX(0,H3230-K3230))</f>
        <v/>
      </c>
      <c r="M3230" s="13">
        <f>M3229+J3229/40-IF(I3229="V2H",K3229/(0.95*40),0)-IF(E3230=0,IF(E3229=1,IF(D3230=1,30,40)*0.18/(2*40),0),0)-IF(E3230=1,IF(E3229=0,IF(D3230=1,30,40)*0.18/(2*40),0),0)</f>
        <v/>
      </c>
      <c r="N3230" s="14" t="n">
        <v>0.2</v>
      </c>
      <c r="O3230" s="15">
        <f>K3230*N3230</f>
        <v/>
      </c>
      <c r="P3230">
        <f>IF(E3230=0,0.3,IF(D3230=1,IF(C3230&gt;=Params!$B$13-3,IF(C3230&lt;Params!$B$13,Params!$B$20,0.3),0.3),IF(C3230&gt;=Params!$B$15-3,IF(C3230&lt;Params!$B$15,Params!$B$21,0.3),0.3)))</f>
        <v/>
      </c>
    </row>
    <row r="3231" ht="15" customHeight="1" s="1">
      <c r="A3231" s="9" t="n">
        <v>3228</v>
      </c>
      <c r="B3231" s="6" t="inlineStr">
        <is>
          <t>15/05</t>
        </is>
      </c>
      <c r="C3231" s="6" t="n">
        <v>11</v>
      </c>
      <c r="D3231" s="6" t="n">
        <v>0</v>
      </c>
      <c r="E3231" s="10">
        <f>IF(D3231=1, IF(OR(C3231&lt;10, C3231&gt;=15),1,0), IF(OR(C3231&lt;7, C3231&gt;=18),1,0))</f>
        <v/>
      </c>
      <c r="F3231" s="11" t="n">
        <v>0</v>
      </c>
      <c r="G3231" s="12">
        <f>0.82*8</f>
        <v/>
      </c>
      <c r="H3231" s="12">
        <f>F3231-G3231</f>
        <v/>
      </c>
      <c r="I3231" s="10">
        <f>IF(E3231=0,"Fora",IF(E3230=0,"Carg xar",IF(H3231&lt;0,IF(M3231&lt;0.9,"Carg FV","Stby"),IF(M3231&gt;P3231,"V2H",IF(M3231&lt;0.9,"Carg xar","Stby")))))</f>
        <v/>
      </c>
      <c r="J3231" s="12">
        <f>IF(OR(I3231="Carg FV",I3231="Carg xar"),MIN(IF(I3231="Carg FV",ABS(H3231),7.4),7.4,MAX(0,(0.9-M3231)*40)*0.95),0)</f>
        <v/>
      </c>
      <c r="K3231" s="12">
        <f>IF(I3231="V2H",MIN(MAX(0,H3231),7.4,MAX(0,(M3231-P3231)*40)*0.95),0)</f>
        <v/>
      </c>
      <c r="L3231" s="12">
        <f>IF(E3231=0,0,MAX(0,H3231-K3231))</f>
        <v/>
      </c>
      <c r="M3231" s="13">
        <f>M3230+J3230/40-IF(I3230="V2H",K3230/(0.95*40),0)-IF(E3231=0,IF(E3230=1,IF(D3231=1,30,40)*0.18/(2*40),0),0)-IF(E3231=1,IF(E3230=0,IF(D3231=1,30,40)*0.18/(2*40),0),0)</f>
        <v/>
      </c>
      <c r="N3231" s="14" t="n">
        <v>0.2</v>
      </c>
      <c r="O3231" s="15">
        <f>K3231*N3231</f>
        <v/>
      </c>
      <c r="P3231">
        <f>IF(E3231=0,0.3,IF(D3231=1,IF(C3231&gt;=Params!$B$13-3,IF(C3231&lt;Params!$B$13,Params!$B$20,0.3),0.3),IF(C3231&gt;=Params!$B$15-3,IF(C3231&lt;Params!$B$15,Params!$B$21,0.3),0.3)))</f>
        <v/>
      </c>
    </row>
    <row r="3232" ht="15" customHeight="1" s="1">
      <c r="A3232" s="9" t="n">
        <v>3229</v>
      </c>
      <c r="B3232" s="6" t="inlineStr">
        <is>
          <t>15/05</t>
        </is>
      </c>
      <c r="C3232" s="6" t="n">
        <v>12</v>
      </c>
      <c r="D3232" s="6" t="n">
        <v>0</v>
      </c>
      <c r="E3232" s="10">
        <f>IF(D3232=1, IF(OR(C3232&lt;10, C3232&gt;=15),1,0), IF(OR(C3232&lt;7, C3232&gt;=18),1,0))</f>
        <v/>
      </c>
      <c r="F3232" s="11" t="n">
        <v>0</v>
      </c>
      <c r="G3232" s="12">
        <f>0.88*8</f>
        <v/>
      </c>
      <c r="H3232" s="12">
        <f>F3232-G3232</f>
        <v/>
      </c>
      <c r="I3232" s="10">
        <f>IF(E3232=0,"Fora",IF(E3231=0,"Carg xar",IF(H3232&lt;0,IF(M3232&lt;0.9,"Carg FV","Stby"),IF(M3232&gt;P3232,"V2H",IF(M3232&lt;0.9,"Carg xar","Stby")))))</f>
        <v/>
      </c>
      <c r="J3232" s="12">
        <f>IF(OR(I3232="Carg FV",I3232="Carg xar"),MIN(IF(I3232="Carg FV",ABS(H3232),7.4),7.4,MAX(0,(0.9-M3232)*40)*0.95),0)</f>
        <v/>
      </c>
      <c r="K3232" s="12">
        <f>IF(I3232="V2H",MIN(MAX(0,H3232),7.4,MAX(0,(M3232-P3232)*40)*0.95),0)</f>
        <v/>
      </c>
      <c r="L3232" s="12">
        <f>IF(E3232=0,0,MAX(0,H3232-K3232))</f>
        <v/>
      </c>
      <c r="M3232" s="13">
        <f>M3231+J3231/40-IF(I3231="V2H",K3231/(0.95*40),0)-IF(E3232=0,IF(E3231=1,IF(D3232=1,30,40)*0.18/(2*40),0),0)-IF(E3232=1,IF(E3231=0,IF(D3232=1,30,40)*0.18/(2*40),0),0)</f>
        <v/>
      </c>
      <c r="N3232" s="14" t="n">
        <v>0.2</v>
      </c>
      <c r="O3232" s="15">
        <f>K3232*N3232</f>
        <v/>
      </c>
      <c r="P3232">
        <f>IF(E3232=0,0.3,IF(D3232=1,IF(C3232&gt;=Params!$B$13-3,IF(C3232&lt;Params!$B$13,Params!$B$20,0.3),0.3),IF(C3232&gt;=Params!$B$15-3,IF(C3232&lt;Params!$B$15,Params!$B$21,0.3),0.3)))</f>
        <v/>
      </c>
    </row>
    <row r="3233" ht="15" customHeight="1" s="1">
      <c r="A3233" s="9" t="n">
        <v>3230</v>
      </c>
      <c r="B3233" s="6" t="inlineStr">
        <is>
          <t>15/05</t>
        </is>
      </c>
      <c r="C3233" s="6" t="n">
        <v>13</v>
      </c>
      <c r="D3233" s="6" t="n">
        <v>0</v>
      </c>
      <c r="E3233" s="10">
        <f>IF(D3233=1, IF(OR(C3233&lt;10, C3233&gt;=15),1,0), IF(OR(C3233&lt;7, C3233&gt;=18),1,0))</f>
        <v/>
      </c>
      <c r="F3233" s="11" t="n">
        <v>0</v>
      </c>
      <c r="G3233" s="12">
        <f>0.86*8</f>
        <v/>
      </c>
      <c r="H3233" s="12">
        <f>F3233-G3233</f>
        <v/>
      </c>
      <c r="I3233" s="10">
        <f>IF(E3233=0,"Fora",IF(E3232=0,"Carg xar",IF(H3233&lt;0,IF(M3233&lt;0.9,"Carg FV","Stby"),IF(M3233&gt;P3233,"V2H",IF(M3233&lt;0.9,"Carg xar","Stby")))))</f>
        <v/>
      </c>
      <c r="J3233" s="12">
        <f>IF(OR(I3233="Carg FV",I3233="Carg xar"),MIN(IF(I3233="Carg FV",ABS(H3233),7.4),7.4,MAX(0,(0.9-M3233)*40)*0.95),0)</f>
        <v/>
      </c>
      <c r="K3233" s="12">
        <f>IF(I3233="V2H",MIN(MAX(0,H3233),7.4,MAX(0,(M3233-P3233)*40)*0.95),0)</f>
        <v/>
      </c>
      <c r="L3233" s="12">
        <f>IF(E3233=0,0,MAX(0,H3233-K3233))</f>
        <v/>
      </c>
      <c r="M3233" s="13">
        <f>M3232+J3232/40-IF(I3232="V2H",K3232/(0.95*40),0)-IF(E3233=0,IF(E3232=1,IF(D3233=1,30,40)*0.18/(2*40),0),0)-IF(E3233=1,IF(E3232=0,IF(D3233=1,30,40)*0.18/(2*40),0),0)</f>
        <v/>
      </c>
      <c r="N3233" s="14" t="n">
        <v>0.2</v>
      </c>
      <c r="O3233" s="15">
        <f>K3233*N3233</f>
        <v/>
      </c>
      <c r="P3233">
        <f>IF(E3233=0,0.3,IF(D3233=1,IF(C3233&gt;=Params!$B$13-3,IF(C3233&lt;Params!$B$13,Params!$B$20,0.3),0.3),IF(C3233&gt;=Params!$B$15-3,IF(C3233&lt;Params!$B$15,Params!$B$21,0.3),0.3)))</f>
        <v/>
      </c>
    </row>
    <row r="3234" ht="15" customHeight="1" s="1">
      <c r="A3234" s="9" t="n">
        <v>3231</v>
      </c>
      <c r="B3234" s="6" t="inlineStr">
        <is>
          <t>15/05</t>
        </is>
      </c>
      <c r="C3234" s="6" t="n">
        <v>14</v>
      </c>
      <c r="D3234" s="6" t="n">
        <v>0</v>
      </c>
      <c r="E3234" s="10">
        <f>IF(D3234=1, IF(OR(C3234&lt;10, C3234&gt;=15),1,0), IF(OR(C3234&lt;7, C3234&gt;=18),1,0))</f>
        <v/>
      </c>
      <c r="F3234" s="11" t="n">
        <v>0</v>
      </c>
      <c r="G3234" s="12">
        <f>0.75*8</f>
        <v/>
      </c>
      <c r="H3234" s="12">
        <f>F3234-G3234</f>
        <v/>
      </c>
      <c r="I3234" s="10">
        <f>IF(E3234=0,"Fora",IF(E3233=0,"Carg xar",IF(H3234&lt;0,IF(M3234&lt;0.9,"Carg FV","Stby"),IF(M3234&gt;P3234,"V2H",IF(M3234&lt;0.9,"Carg xar","Stby")))))</f>
        <v/>
      </c>
      <c r="J3234" s="12">
        <f>IF(OR(I3234="Carg FV",I3234="Carg xar"),MIN(IF(I3234="Carg FV",ABS(H3234),7.4),7.4,MAX(0,(0.9-M3234)*40)*0.95),0)</f>
        <v/>
      </c>
      <c r="K3234" s="12">
        <f>IF(I3234="V2H",MIN(MAX(0,H3234),7.4,MAX(0,(M3234-P3234)*40)*0.95),0)</f>
        <v/>
      </c>
      <c r="L3234" s="12">
        <f>IF(E3234=0,0,MAX(0,H3234-K3234))</f>
        <v/>
      </c>
      <c r="M3234" s="13">
        <f>M3233+J3233/40-IF(I3233="V2H",K3233/(0.95*40),0)-IF(E3234=0,IF(E3233=1,IF(D3234=1,30,40)*0.18/(2*40),0),0)-IF(E3234=1,IF(E3233=0,IF(D3234=1,30,40)*0.18/(2*40),0),0)</f>
        <v/>
      </c>
      <c r="N3234" s="14" t="n">
        <v>0.15</v>
      </c>
      <c r="O3234" s="15">
        <f>K3234*N3234</f>
        <v/>
      </c>
      <c r="P3234">
        <f>IF(E3234=0,0.3,IF(D3234=1,IF(C3234&gt;=Params!$B$13-3,IF(C3234&lt;Params!$B$13,Params!$B$20,0.3),0.3),IF(C3234&gt;=Params!$B$15-3,IF(C3234&lt;Params!$B$15,Params!$B$21,0.3),0.3)))</f>
        <v/>
      </c>
    </row>
    <row r="3235" ht="15" customHeight="1" s="1">
      <c r="A3235" s="9" t="n">
        <v>3232</v>
      </c>
      <c r="B3235" s="6" t="inlineStr">
        <is>
          <t>15/05</t>
        </is>
      </c>
      <c r="C3235" s="6" t="n">
        <v>15</v>
      </c>
      <c r="D3235" s="6" t="n">
        <v>0</v>
      </c>
      <c r="E3235" s="10">
        <f>IF(D3235=1, IF(OR(C3235&lt;10, C3235&gt;=15),1,0), IF(OR(C3235&lt;7, C3235&gt;=18),1,0))</f>
        <v/>
      </c>
      <c r="F3235" s="11" t="n">
        <v>0</v>
      </c>
      <c r="G3235" s="12">
        <f>0.6*8</f>
        <v/>
      </c>
      <c r="H3235" s="12">
        <f>F3235-G3235</f>
        <v/>
      </c>
      <c r="I3235" s="10">
        <f>IF(E3235=0,"Fora",IF(E3234=0,"Carg xar",IF(H3235&lt;0,IF(M3235&lt;0.9,"Carg FV","Stby"),IF(M3235&gt;P3235,"V2H",IF(M3235&lt;0.9,"Carg xar","Stby")))))</f>
        <v/>
      </c>
      <c r="J3235" s="12">
        <f>IF(OR(I3235="Carg FV",I3235="Carg xar"),MIN(IF(I3235="Carg FV",ABS(H3235),7.4),7.4,MAX(0,(0.9-M3235)*40)*0.95),0)</f>
        <v/>
      </c>
      <c r="K3235" s="12">
        <f>IF(I3235="V2H",MIN(MAX(0,H3235),7.4,MAX(0,(M3235-P3235)*40)*0.95),0)</f>
        <v/>
      </c>
      <c r="L3235" s="12">
        <f>IF(E3235=0,0,MAX(0,H3235-K3235))</f>
        <v/>
      </c>
      <c r="M3235" s="13">
        <f>M3234+J3234/40-IF(I3234="V2H",K3234/(0.95*40),0)-IF(E3235=0,IF(E3234=1,IF(D3235=1,30,40)*0.18/(2*40),0),0)-IF(E3235=1,IF(E3234=0,IF(D3235=1,30,40)*0.18/(2*40),0),0)</f>
        <v/>
      </c>
      <c r="N3235" s="14" t="n">
        <v>0.15</v>
      </c>
      <c r="O3235" s="15">
        <f>K3235*N3235</f>
        <v/>
      </c>
      <c r="P3235">
        <f>IF(E3235=0,0.3,IF(D3235=1,IF(C3235&gt;=Params!$B$13-3,IF(C3235&lt;Params!$B$13,Params!$B$20,0.3),0.3),IF(C3235&gt;=Params!$B$15-3,IF(C3235&lt;Params!$B$15,Params!$B$21,0.3),0.3)))</f>
        <v/>
      </c>
    </row>
    <row r="3236" ht="15" customHeight="1" s="1">
      <c r="A3236" s="9" t="n">
        <v>3233</v>
      </c>
      <c r="B3236" s="6" t="inlineStr">
        <is>
          <t>15/05</t>
        </is>
      </c>
      <c r="C3236" s="6" t="n">
        <v>16</v>
      </c>
      <c r="D3236" s="6" t="n">
        <v>0</v>
      </c>
      <c r="E3236" s="10">
        <f>IF(D3236=1, IF(OR(C3236&lt;10, C3236&gt;=15),1,0), IF(OR(C3236&lt;7, C3236&gt;=18),1,0))</f>
        <v/>
      </c>
      <c r="F3236" s="11" t="n">
        <v>0.952</v>
      </c>
      <c r="G3236" s="12">
        <f>0.42*8</f>
        <v/>
      </c>
      <c r="H3236" s="12">
        <f>F3236-G3236</f>
        <v/>
      </c>
      <c r="I3236" s="10">
        <f>IF(E3236=0,"Fora",IF(E3235=0,"Carg xar",IF(H3236&lt;0,IF(M3236&lt;0.9,"Carg FV","Stby"),IF(M3236&gt;P3236,"V2H",IF(M3236&lt;0.9,"Carg xar","Stby")))))</f>
        <v/>
      </c>
      <c r="J3236" s="12">
        <f>IF(OR(I3236="Carg FV",I3236="Carg xar"),MIN(IF(I3236="Carg FV",ABS(H3236),7.4),7.4,MAX(0,(0.9-M3236)*40)*0.95),0)</f>
        <v/>
      </c>
      <c r="K3236" s="12">
        <f>IF(I3236="V2H",MIN(MAX(0,H3236),7.4,MAX(0,(M3236-P3236)*40)*0.95),0)</f>
        <v/>
      </c>
      <c r="L3236" s="12">
        <f>IF(E3236=0,0,MAX(0,H3236-K3236))</f>
        <v/>
      </c>
      <c r="M3236" s="13">
        <f>M3235+J3235/40-IF(I3235="V2H",K3235/(0.95*40),0)-IF(E3236=0,IF(E3235=1,IF(D3236=1,30,40)*0.18/(2*40),0),0)-IF(E3236=1,IF(E3235=0,IF(D3236=1,30,40)*0.18/(2*40),0),0)</f>
        <v/>
      </c>
      <c r="N3236" s="14" t="n">
        <v>0.15</v>
      </c>
      <c r="O3236" s="15">
        <f>K3236*N3236</f>
        <v/>
      </c>
      <c r="P3236">
        <f>IF(E3236=0,0.3,IF(D3236=1,IF(C3236&gt;=Params!$B$13-3,IF(C3236&lt;Params!$B$13,Params!$B$20,0.3),0.3),IF(C3236&gt;=Params!$B$15-3,IF(C3236&lt;Params!$B$15,Params!$B$21,0.3),0.3)))</f>
        <v/>
      </c>
    </row>
    <row r="3237" ht="15" customHeight="1" s="1">
      <c r="A3237" s="9" t="n">
        <v>3234</v>
      </c>
      <c r="B3237" s="6" t="inlineStr">
        <is>
          <t>15/05</t>
        </is>
      </c>
      <c r="C3237" s="6" t="n">
        <v>17</v>
      </c>
      <c r="D3237" s="6" t="n">
        <v>0</v>
      </c>
      <c r="E3237" s="10">
        <f>IF(D3237=1, IF(OR(C3237&lt;10, C3237&gt;=15),1,0), IF(OR(C3237&lt;7, C3237&gt;=18),1,0))</f>
        <v/>
      </c>
      <c r="F3237" s="11" t="n">
        <v>1.017</v>
      </c>
      <c r="G3237" s="12">
        <f>0.22*8</f>
        <v/>
      </c>
      <c r="H3237" s="12">
        <f>F3237-G3237</f>
        <v/>
      </c>
      <c r="I3237" s="10">
        <f>IF(E3237=0,"Fora",IF(E3236=0,"Carg xar",IF(H3237&lt;0,IF(M3237&lt;0.9,"Carg FV","Stby"),IF(M3237&gt;P3237,"V2H",IF(M3237&lt;0.9,"Carg xar","Stby")))))</f>
        <v/>
      </c>
      <c r="J3237" s="12">
        <f>IF(OR(I3237="Carg FV",I3237="Carg xar"),MIN(IF(I3237="Carg FV",ABS(H3237),7.4),7.4,MAX(0,(0.9-M3237)*40)*0.95),0)</f>
        <v/>
      </c>
      <c r="K3237" s="12">
        <f>IF(I3237="V2H",MIN(MAX(0,H3237),7.4,MAX(0,(M3237-P3237)*40)*0.95),0)</f>
        <v/>
      </c>
      <c r="L3237" s="12">
        <f>IF(E3237=0,0,MAX(0,H3237-K3237))</f>
        <v/>
      </c>
      <c r="M3237" s="13">
        <f>M3236+J3236/40-IF(I3236="V2H",K3236/(0.95*40),0)-IF(E3237=0,IF(E3236=1,IF(D3237=1,30,40)*0.18/(2*40),0),0)-IF(E3237=1,IF(E3236=0,IF(D3237=1,30,40)*0.18/(2*40),0),0)</f>
        <v/>
      </c>
      <c r="N3237" s="14" t="n">
        <v>0.15</v>
      </c>
      <c r="O3237" s="15">
        <f>K3237*N3237</f>
        <v/>
      </c>
      <c r="P3237">
        <f>IF(E3237=0,0.3,IF(D3237=1,IF(C3237&gt;=Params!$B$13-3,IF(C3237&lt;Params!$B$13,Params!$B$20,0.3),0.3),IF(C3237&gt;=Params!$B$15-3,IF(C3237&lt;Params!$B$15,Params!$B$21,0.3),0.3)))</f>
        <v/>
      </c>
    </row>
    <row r="3238" ht="15" customHeight="1" s="1">
      <c r="A3238" s="9" t="n">
        <v>3235</v>
      </c>
      <c r="B3238" s="6" t="inlineStr">
        <is>
          <t>15/05</t>
        </is>
      </c>
      <c r="C3238" s="6" t="n">
        <v>18</v>
      </c>
      <c r="D3238" s="6" t="n">
        <v>0</v>
      </c>
      <c r="E3238" s="10">
        <f>IF(D3238=1, IF(OR(C3238&lt;10, C3238&gt;=15),1,0), IF(OR(C3238&lt;7, C3238&gt;=18),1,0))</f>
        <v/>
      </c>
      <c r="F3238" s="11" t="n">
        <v>0</v>
      </c>
      <c r="G3238" s="12">
        <f>0.08*8</f>
        <v/>
      </c>
      <c r="H3238" s="12">
        <f>F3238-G3238</f>
        <v/>
      </c>
      <c r="I3238" s="10">
        <f>IF(E3238=0,"Fora",IF(E3237=0,"Carg xar",IF(H3238&lt;0,IF(M3238&lt;0.9,"Carg FV","Stby"),IF(M3238&gt;P3238,"V2H",IF(M3238&lt;0.9,"Carg xar","Stby")))))</f>
        <v/>
      </c>
      <c r="J3238" s="12">
        <f>IF(OR(I3238="Carg FV",I3238="Carg xar"),MIN(IF(I3238="Carg FV",ABS(H3238),7.4),7.4,MAX(0,(0.9-M3238)*40)*0.95),0)</f>
        <v/>
      </c>
      <c r="K3238" s="12">
        <f>IF(I3238="V2H",MIN(MAX(0,H3238),7.4,MAX(0,(M3238-P3238)*40)*0.95),0)</f>
        <v/>
      </c>
      <c r="L3238" s="12">
        <f>IF(E3238=0,0,MAX(0,H3238-K3238))</f>
        <v/>
      </c>
      <c r="M3238" s="13">
        <f>M3237+J3237/40-IF(I3237="V2H",K3237/(0.95*40),0)-IF(E3238=0,IF(E3237=1,IF(D3238=1,30,40)*0.18/(2*40),0),0)-IF(E3238=1,IF(E3237=0,IF(D3238=1,30,40)*0.18/(2*40),0),0)</f>
        <v/>
      </c>
      <c r="N3238" s="14" t="n">
        <v>0.2</v>
      </c>
      <c r="O3238" s="15">
        <f>K3238*N3238</f>
        <v/>
      </c>
      <c r="P3238">
        <f>IF(E3238=0,0.3,IF(D3238=1,IF(C3238&gt;=Params!$B$13-3,IF(C3238&lt;Params!$B$13,Params!$B$20,0.3),0.3),IF(C3238&gt;=Params!$B$15-3,IF(C3238&lt;Params!$B$15,Params!$B$21,0.3),0.3)))</f>
        <v/>
      </c>
    </row>
    <row r="3239" ht="15" customHeight="1" s="1">
      <c r="A3239" s="9" t="n">
        <v>3236</v>
      </c>
      <c r="B3239" s="6" t="inlineStr">
        <is>
          <t>15/05</t>
        </is>
      </c>
      <c r="C3239" s="6" t="n">
        <v>19</v>
      </c>
      <c r="D3239" s="6" t="n">
        <v>0</v>
      </c>
      <c r="E3239" s="10">
        <f>IF(D3239=1, IF(OR(C3239&lt;10, C3239&gt;=15),1,0), IF(OR(C3239&lt;7, C3239&gt;=18),1,0))</f>
        <v/>
      </c>
      <c r="F3239" s="11" t="n">
        <v>0.439</v>
      </c>
      <c r="G3239" s="12">
        <f>0*8</f>
        <v/>
      </c>
      <c r="H3239" s="12">
        <f>F3239-G3239</f>
        <v/>
      </c>
      <c r="I3239" s="10">
        <f>IF(E3239=0,"Fora",IF(E3238=0,"Carg xar",IF(H3239&lt;0,IF(M3239&lt;0.9,"Carg FV","Stby"),IF(M3239&gt;P3239,"V2H",IF(M3239&lt;0.9,"Carg xar","Stby")))))</f>
        <v/>
      </c>
      <c r="J3239" s="12">
        <f>IF(OR(I3239="Carg FV",I3239="Carg xar"),MIN(IF(I3239="Carg FV",ABS(H3239),7.4),7.4,MAX(0,(0.9-M3239)*40)*0.95),0)</f>
        <v/>
      </c>
      <c r="K3239" s="12">
        <f>IF(I3239="V2H",MIN(MAX(0,H3239),7.4,MAX(0,(M3239-P3239)*40)*0.95),0)</f>
        <v/>
      </c>
      <c r="L3239" s="12">
        <f>IF(E3239=0,0,MAX(0,H3239-K3239))</f>
        <v/>
      </c>
      <c r="M3239" s="13">
        <f>M3238+J3238/40-IF(I3238="V2H",K3238/(0.95*40),0)-IF(E3239=0,IF(E3238=1,IF(D3239=1,30,40)*0.18/(2*40),0),0)-IF(E3239=1,IF(E3238=0,IF(D3239=1,30,40)*0.18/(2*40),0),0)</f>
        <v/>
      </c>
      <c r="N3239" s="14" t="n">
        <v>0.2</v>
      </c>
      <c r="O3239" s="15">
        <f>K3239*N3239</f>
        <v/>
      </c>
      <c r="P3239">
        <f>IF(E3239=0,0.3,IF(D3239=1,IF(C3239&gt;=Params!$B$13-3,IF(C3239&lt;Params!$B$13,Params!$B$20,0.3),0.3),IF(C3239&gt;=Params!$B$15-3,IF(C3239&lt;Params!$B$15,Params!$B$21,0.3),0.3)))</f>
        <v/>
      </c>
    </row>
    <row r="3240" ht="15" customHeight="1" s="1">
      <c r="A3240" s="9" t="n">
        <v>3237</v>
      </c>
      <c r="B3240" s="6" t="inlineStr">
        <is>
          <t>15/05</t>
        </is>
      </c>
      <c r="C3240" s="6" t="n">
        <v>20</v>
      </c>
      <c r="D3240" s="6" t="n">
        <v>0</v>
      </c>
      <c r="E3240" s="10">
        <f>IF(D3240=1, IF(OR(C3240&lt;10, C3240&gt;=15),1,0), IF(OR(C3240&lt;7, C3240&gt;=18),1,0))</f>
        <v/>
      </c>
      <c r="F3240" s="11" t="n">
        <v>0.586</v>
      </c>
      <c r="G3240" s="12">
        <f>0*8</f>
        <v/>
      </c>
      <c r="H3240" s="12">
        <f>F3240-G3240</f>
        <v/>
      </c>
      <c r="I3240" s="10">
        <f>IF(E3240=0,"Fora",IF(E3239=0,"Carg xar",IF(H3240&lt;0,IF(M3240&lt;0.9,"Carg FV","Stby"),IF(M3240&gt;P3240,"V2H",IF(M3240&lt;0.9,"Carg xar","Stby")))))</f>
        <v/>
      </c>
      <c r="J3240" s="12">
        <f>IF(OR(I3240="Carg FV",I3240="Carg xar"),MIN(IF(I3240="Carg FV",ABS(H3240),7.4),7.4,MAX(0,(0.9-M3240)*40)*0.95),0)</f>
        <v/>
      </c>
      <c r="K3240" s="12">
        <f>IF(I3240="V2H",MIN(MAX(0,H3240),7.4,MAX(0,(M3240-P3240)*40)*0.95),0)</f>
        <v/>
      </c>
      <c r="L3240" s="12">
        <f>IF(E3240=0,0,MAX(0,H3240-K3240))</f>
        <v/>
      </c>
      <c r="M3240" s="13">
        <f>M3239+J3239/40-IF(I3239="V2H",K3239/(0.95*40),0)-IF(E3240=0,IF(E3239=1,IF(D3240=1,30,40)*0.18/(2*40),0),0)-IF(E3240=1,IF(E3239=0,IF(D3240=1,30,40)*0.18/(2*40),0),0)</f>
        <v/>
      </c>
      <c r="N3240" s="14" t="n">
        <v>0.2</v>
      </c>
      <c r="O3240" s="15">
        <f>K3240*N3240</f>
        <v/>
      </c>
      <c r="P3240">
        <f>IF(E3240=0,0.3,IF(D3240=1,IF(C3240&gt;=Params!$B$13-3,IF(C3240&lt;Params!$B$13,Params!$B$20,0.3),0.3),IF(C3240&gt;=Params!$B$15-3,IF(C3240&lt;Params!$B$15,Params!$B$21,0.3),0.3)))</f>
        <v/>
      </c>
    </row>
    <row r="3241" ht="15" customHeight="1" s="1">
      <c r="A3241" s="9" t="n">
        <v>3238</v>
      </c>
      <c r="B3241" s="6" t="inlineStr">
        <is>
          <t>15/05</t>
        </is>
      </c>
      <c r="C3241" s="6" t="n">
        <v>21</v>
      </c>
      <c r="D3241" s="6" t="n">
        <v>0</v>
      </c>
      <c r="E3241" s="10">
        <f>IF(D3241=1, IF(OR(C3241&lt;10, C3241&gt;=15),1,0), IF(OR(C3241&lt;7, C3241&gt;=18),1,0))</f>
        <v/>
      </c>
      <c r="F3241" s="11" t="n">
        <v>2.254</v>
      </c>
      <c r="G3241" s="12">
        <f>0*8</f>
        <v/>
      </c>
      <c r="H3241" s="12">
        <f>F3241-G3241</f>
        <v/>
      </c>
      <c r="I3241" s="10">
        <f>IF(E3241=0,"Fora",IF(E3240=0,"Carg xar",IF(H3241&lt;0,IF(M3241&lt;0.9,"Carg FV","Stby"),IF(M3241&gt;P3241,"V2H",IF(M3241&lt;0.9,"Carg xar","Stby")))))</f>
        <v/>
      </c>
      <c r="J3241" s="12">
        <f>IF(OR(I3241="Carg FV",I3241="Carg xar"),MIN(IF(I3241="Carg FV",ABS(H3241),7.4),7.4,MAX(0,(0.9-M3241)*40)*0.95),0)</f>
        <v/>
      </c>
      <c r="K3241" s="12">
        <f>IF(I3241="V2H",MIN(MAX(0,H3241),7.4,MAX(0,(M3241-P3241)*40)*0.95),0)</f>
        <v/>
      </c>
      <c r="L3241" s="12">
        <f>IF(E3241=0,0,MAX(0,H3241-K3241))</f>
        <v/>
      </c>
      <c r="M3241" s="13">
        <f>M3240+J3240/40-IF(I3240="V2H",K3240/(0.95*40),0)-IF(E3241=0,IF(E3240=1,IF(D3241=1,30,40)*0.18/(2*40),0),0)-IF(E3241=1,IF(E3240=0,IF(D3241=1,30,40)*0.18/(2*40),0),0)</f>
        <v/>
      </c>
      <c r="N3241" s="14" t="n">
        <v>0.2</v>
      </c>
      <c r="O3241" s="15">
        <f>K3241*N3241</f>
        <v/>
      </c>
      <c r="P3241">
        <f>IF(E3241=0,0.3,IF(D3241=1,IF(C3241&gt;=Params!$B$13-3,IF(C3241&lt;Params!$B$13,Params!$B$20,0.3),0.3),IF(C3241&gt;=Params!$B$15-3,IF(C3241&lt;Params!$B$15,Params!$B$21,0.3),0.3)))</f>
        <v/>
      </c>
    </row>
    <row r="3242" ht="15" customHeight="1" s="1">
      <c r="A3242" s="9" t="n">
        <v>3239</v>
      </c>
      <c r="B3242" s="6" t="inlineStr">
        <is>
          <t>15/05</t>
        </is>
      </c>
      <c r="C3242" s="6" t="n">
        <v>22</v>
      </c>
      <c r="D3242" s="6" t="n">
        <v>0</v>
      </c>
      <c r="E3242" s="10">
        <f>IF(D3242=1, IF(OR(C3242&lt;10, C3242&gt;=15),1,0), IF(OR(C3242&lt;7, C3242&gt;=18),1,0))</f>
        <v/>
      </c>
      <c r="F3242" s="11" t="n">
        <v>1.631</v>
      </c>
      <c r="G3242" s="12">
        <f>0*8</f>
        <v/>
      </c>
      <c r="H3242" s="12">
        <f>F3242-G3242</f>
        <v/>
      </c>
      <c r="I3242" s="10">
        <f>IF(E3242=0,"Fora",IF(E3241=0,"Carg xar",IF(H3242&lt;0,IF(M3242&lt;0.9,"Carg FV","Stby"),IF(M3242&gt;P3242,"V2H",IF(M3242&lt;0.9,"Carg xar","Stby")))))</f>
        <v/>
      </c>
      <c r="J3242" s="12">
        <f>IF(OR(I3242="Carg FV",I3242="Carg xar"),MIN(IF(I3242="Carg FV",ABS(H3242),7.4),7.4,MAX(0,(0.9-M3242)*40)*0.95),0)</f>
        <v/>
      </c>
      <c r="K3242" s="12">
        <f>IF(I3242="V2H",MIN(MAX(0,H3242),7.4,MAX(0,(M3242-P3242)*40)*0.95),0)</f>
        <v/>
      </c>
      <c r="L3242" s="12">
        <f>IF(E3242=0,0,MAX(0,H3242-K3242))</f>
        <v/>
      </c>
      <c r="M3242" s="13">
        <f>M3241+J3241/40-IF(I3241="V2H",K3241/(0.95*40),0)-IF(E3242=0,IF(E3241=1,IF(D3242=1,30,40)*0.18/(2*40),0),0)-IF(E3242=1,IF(E3241=0,IF(D3242=1,30,40)*0.18/(2*40),0),0)</f>
        <v/>
      </c>
      <c r="N3242" s="14" t="n">
        <v>0.15</v>
      </c>
      <c r="O3242" s="15">
        <f>K3242*N3242</f>
        <v/>
      </c>
      <c r="P3242">
        <f>IF(E3242=0,0.3,IF(D3242=1,IF(C3242&gt;=Params!$B$13-3,IF(C3242&lt;Params!$B$13,Params!$B$20,0.3),0.3),IF(C3242&gt;=Params!$B$15-3,IF(C3242&lt;Params!$B$15,Params!$B$21,0.3),0.3)))</f>
        <v/>
      </c>
    </row>
    <row r="3243" ht="15" customHeight="1" s="1">
      <c r="A3243" s="9" t="n">
        <v>3240</v>
      </c>
      <c r="B3243" s="6" t="inlineStr">
        <is>
          <t>15/05</t>
        </is>
      </c>
      <c r="C3243" s="6" t="n">
        <v>23</v>
      </c>
      <c r="D3243" s="6" t="n">
        <v>0</v>
      </c>
      <c r="E3243" s="10">
        <f>IF(D3243=1, IF(OR(C3243&lt;10, C3243&gt;=15),1,0), IF(OR(C3243&lt;7, C3243&gt;=18),1,0))</f>
        <v/>
      </c>
      <c r="F3243" s="11" t="n">
        <v>1.992</v>
      </c>
      <c r="G3243" s="12">
        <f>0*8</f>
        <v/>
      </c>
      <c r="H3243" s="12">
        <f>F3243-G3243</f>
        <v/>
      </c>
      <c r="I3243" s="10">
        <f>IF(E3243=0,"Fora",IF(E3242=0,"Carg xar",IF(H3243&lt;0,IF(M3243&lt;0.9,"Carg FV","Stby"),IF(M3243&gt;P3243,"V2H",IF(M3243&lt;0.9,"Carg xar","Stby")))))</f>
        <v/>
      </c>
      <c r="J3243" s="12">
        <f>IF(OR(I3243="Carg FV",I3243="Carg xar"),MIN(IF(I3243="Carg FV",ABS(H3243),7.4),7.4,MAX(0,(0.9-M3243)*40)*0.95),0)</f>
        <v/>
      </c>
      <c r="K3243" s="12">
        <f>IF(I3243="V2H",MIN(MAX(0,H3243),7.4,MAX(0,(M3243-P3243)*40)*0.95),0)</f>
        <v/>
      </c>
      <c r="L3243" s="12">
        <f>IF(E3243=0,0,MAX(0,H3243-K3243))</f>
        <v/>
      </c>
      <c r="M3243" s="13">
        <f>M3242+J3242/40-IF(I3242="V2H",K3242/(0.95*40),0)-IF(E3243=0,IF(E3242=1,IF(D3243=1,30,40)*0.18/(2*40),0),0)-IF(E3243=1,IF(E3242=0,IF(D3243=1,30,40)*0.18/(2*40),0),0)</f>
        <v/>
      </c>
      <c r="N3243" s="14" t="n">
        <v>0.15</v>
      </c>
      <c r="O3243" s="15">
        <f>K3243*N3243</f>
        <v/>
      </c>
      <c r="P3243">
        <f>IF(E3243=0,0.3,IF(D3243=1,IF(C3243&gt;=Params!$B$13-3,IF(C3243&lt;Params!$B$13,Params!$B$20,0.3),0.3),IF(C3243&gt;=Params!$B$15-3,IF(C3243&lt;Params!$B$15,Params!$B$21,0.3),0.3)))</f>
        <v/>
      </c>
    </row>
    <row r="3244" ht="15" customHeight="1" s="1">
      <c r="A3244" s="9" t="n">
        <v>3241</v>
      </c>
      <c r="B3244" s="6" t="inlineStr">
        <is>
          <t>16/05</t>
        </is>
      </c>
      <c r="C3244" s="6" t="n">
        <v>0</v>
      </c>
      <c r="D3244" s="6" t="n">
        <v>0</v>
      </c>
      <c r="E3244" s="10">
        <f>IF(D3244=1, IF(OR(C3244&lt;10, C3244&gt;=15),1,0), IF(OR(C3244&lt;7, C3244&gt;=18),1,0))</f>
        <v/>
      </c>
      <c r="F3244" s="11" t="n">
        <v>1.131</v>
      </c>
      <c r="G3244" s="12">
        <f>0*8</f>
        <v/>
      </c>
      <c r="H3244" s="12">
        <f>F3244-G3244</f>
        <v/>
      </c>
      <c r="I3244" s="10">
        <f>IF(E3244=0,"Fora",IF(E3243=0,"Carg xar",IF(H3244&lt;0,IF(M3244&lt;0.9,"Carg FV","Stby"),IF(M3244&gt;P3244,"V2H",IF(M3244&lt;0.9,"Carg xar","Stby")))))</f>
        <v/>
      </c>
      <c r="J3244" s="12">
        <f>IF(OR(I3244="Carg FV",I3244="Carg xar"),MIN(IF(I3244="Carg FV",ABS(H3244),7.4),7.4,MAX(0,(0.9-M3244)*40)*0.95),0)</f>
        <v/>
      </c>
      <c r="K3244" s="12">
        <f>IF(I3244="V2H",MIN(MAX(0,H3244),7.4,MAX(0,(M3244-P3244)*40)*0.95),0)</f>
        <v/>
      </c>
      <c r="L3244" s="12">
        <f>IF(E3244=0,0,MAX(0,H3244-K3244))</f>
        <v/>
      </c>
      <c r="M3244" s="13">
        <f>M3243+J3243/40-IF(I3243="V2H",K3243/(0.95*40),0)-IF(E3244=0,IF(E3243=1,IF(D3244=1,30,40)*0.18/(2*40),0),0)-IF(E3244=1,IF(E3243=0,IF(D3244=1,30,40)*0.18/(2*40),0),0)</f>
        <v/>
      </c>
      <c r="N3244" s="14" t="n">
        <v>0.09</v>
      </c>
      <c r="O3244" s="15">
        <f>K3244*N3244</f>
        <v/>
      </c>
      <c r="P3244">
        <f>IF(E3244=0,0.3,IF(D3244=1,IF(C3244&gt;=Params!$B$13-3,IF(C3244&lt;Params!$B$13,Params!$B$20,0.3),0.3),IF(C3244&gt;=Params!$B$15-3,IF(C3244&lt;Params!$B$15,Params!$B$21,0.3),0.3)))</f>
        <v/>
      </c>
    </row>
    <row r="3245" ht="15" customHeight="1" s="1">
      <c r="A3245" s="9" t="n">
        <v>3242</v>
      </c>
      <c r="B3245" s="6" t="inlineStr">
        <is>
          <t>16/05</t>
        </is>
      </c>
      <c r="C3245" s="6" t="n">
        <v>1</v>
      </c>
      <c r="D3245" s="6" t="n">
        <v>0</v>
      </c>
      <c r="E3245" s="10">
        <f>IF(D3245=1, IF(OR(C3245&lt;10, C3245&gt;=15),1,0), IF(OR(C3245&lt;7, C3245&gt;=18),1,0))</f>
        <v/>
      </c>
      <c r="F3245" s="11" t="n">
        <v>0.782</v>
      </c>
      <c r="G3245" s="12">
        <f>0*8</f>
        <v/>
      </c>
      <c r="H3245" s="12">
        <f>F3245-G3245</f>
        <v/>
      </c>
      <c r="I3245" s="10">
        <f>IF(E3245=0,"Fora",IF(E3244=0,"Carg xar",IF(H3245&lt;0,IF(M3245&lt;0.9,"Carg FV","Stby"),IF(M3245&gt;P3245,"V2H",IF(M3245&lt;0.9,"Carg xar","Stby")))))</f>
        <v/>
      </c>
      <c r="J3245" s="12">
        <f>IF(OR(I3245="Carg FV",I3245="Carg xar"),MIN(IF(I3245="Carg FV",ABS(H3245),7.4),7.4,MAX(0,(0.9-M3245)*40)*0.95),0)</f>
        <v/>
      </c>
      <c r="K3245" s="12">
        <f>IF(I3245="V2H",MIN(MAX(0,H3245),7.4,MAX(0,(M3245-P3245)*40)*0.95),0)</f>
        <v/>
      </c>
      <c r="L3245" s="12">
        <f>IF(E3245=0,0,MAX(0,H3245-K3245))</f>
        <v/>
      </c>
      <c r="M3245" s="13">
        <f>M3244+J3244/40-IF(I3244="V2H",K3244/(0.95*40),0)-IF(E3245=0,IF(E3244=1,IF(D3245=1,30,40)*0.18/(2*40),0),0)-IF(E3245=1,IF(E3244=0,IF(D3245=1,30,40)*0.18/(2*40),0),0)</f>
        <v/>
      </c>
      <c r="N3245" s="14" t="n">
        <v>0.09</v>
      </c>
      <c r="O3245" s="15">
        <f>K3245*N3245</f>
        <v/>
      </c>
      <c r="P3245">
        <f>IF(E3245=0,0.3,IF(D3245=1,IF(C3245&gt;=Params!$B$13-3,IF(C3245&lt;Params!$B$13,Params!$B$20,0.3),0.3),IF(C3245&gt;=Params!$B$15-3,IF(C3245&lt;Params!$B$15,Params!$B$21,0.3),0.3)))</f>
        <v/>
      </c>
    </row>
    <row r="3246" ht="15" customHeight="1" s="1">
      <c r="A3246" s="9" t="n">
        <v>3243</v>
      </c>
      <c r="B3246" s="6" t="inlineStr">
        <is>
          <t>16/05</t>
        </is>
      </c>
      <c r="C3246" s="6" t="n">
        <v>2</v>
      </c>
      <c r="D3246" s="6" t="n">
        <v>0</v>
      </c>
      <c r="E3246" s="10">
        <f>IF(D3246=1, IF(OR(C3246&lt;10, C3246&gt;=15),1,0), IF(OR(C3246&lt;7, C3246&gt;=18),1,0))</f>
        <v/>
      </c>
      <c r="F3246" s="11" t="n">
        <v>1.08</v>
      </c>
      <c r="G3246" s="12">
        <f>0*8</f>
        <v/>
      </c>
      <c r="H3246" s="12">
        <f>F3246-G3246</f>
        <v/>
      </c>
      <c r="I3246" s="10">
        <f>IF(E3246=0,"Fora",IF(E3245=0,"Carg xar",IF(H3246&lt;0,IF(M3246&lt;0.9,"Carg FV","Stby"),IF(M3246&gt;P3246,"V2H",IF(M3246&lt;0.9,"Carg xar","Stby")))))</f>
        <v/>
      </c>
      <c r="J3246" s="12">
        <f>IF(OR(I3246="Carg FV",I3246="Carg xar"),MIN(IF(I3246="Carg FV",ABS(H3246),7.4),7.4,MAX(0,(0.9-M3246)*40)*0.95),0)</f>
        <v/>
      </c>
      <c r="K3246" s="12">
        <f>IF(I3246="V2H",MIN(MAX(0,H3246),7.4,MAX(0,(M3246-P3246)*40)*0.95),0)</f>
        <v/>
      </c>
      <c r="L3246" s="12">
        <f>IF(E3246=0,0,MAX(0,H3246-K3246))</f>
        <v/>
      </c>
      <c r="M3246" s="13">
        <f>M3245+J3245/40-IF(I3245="V2H",K3245/(0.95*40),0)-IF(E3246=0,IF(E3245=1,IF(D3246=1,30,40)*0.18/(2*40),0),0)-IF(E3246=1,IF(E3245=0,IF(D3246=1,30,40)*0.18/(2*40),0),0)</f>
        <v/>
      </c>
      <c r="N3246" s="14" t="n">
        <v>0.09</v>
      </c>
      <c r="O3246" s="15">
        <f>K3246*N3246</f>
        <v/>
      </c>
      <c r="P3246">
        <f>IF(E3246=0,0.3,IF(D3246=1,IF(C3246&gt;=Params!$B$13-3,IF(C3246&lt;Params!$B$13,Params!$B$20,0.3),0.3),IF(C3246&gt;=Params!$B$15-3,IF(C3246&lt;Params!$B$15,Params!$B$21,0.3),0.3)))</f>
        <v/>
      </c>
    </row>
    <row r="3247" ht="15" customHeight="1" s="1">
      <c r="A3247" s="9" t="n">
        <v>3244</v>
      </c>
      <c r="B3247" s="6" t="inlineStr">
        <is>
          <t>16/05</t>
        </is>
      </c>
      <c r="C3247" s="6" t="n">
        <v>3</v>
      </c>
      <c r="D3247" s="6" t="n">
        <v>0</v>
      </c>
      <c r="E3247" s="10">
        <f>IF(D3247=1, IF(OR(C3247&lt;10, C3247&gt;=15),1,0), IF(OR(C3247&lt;7, C3247&gt;=18),1,0))</f>
        <v/>
      </c>
      <c r="F3247" s="11" t="n">
        <v>0.883</v>
      </c>
      <c r="G3247" s="12">
        <f>0*8</f>
        <v/>
      </c>
      <c r="H3247" s="12">
        <f>F3247-G3247</f>
        <v/>
      </c>
      <c r="I3247" s="10">
        <f>IF(E3247=0,"Fora",IF(E3246=0,"Carg xar",IF(H3247&lt;0,IF(M3247&lt;0.9,"Carg FV","Stby"),IF(M3247&gt;P3247,"V2H",IF(M3247&lt;0.9,"Carg xar","Stby")))))</f>
        <v/>
      </c>
      <c r="J3247" s="12">
        <f>IF(OR(I3247="Carg FV",I3247="Carg xar"),MIN(IF(I3247="Carg FV",ABS(H3247),7.4),7.4,MAX(0,(0.9-M3247)*40)*0.95),0)</f>
        <v/>
      </c>
      <c r="K3247" s="12">
        <f>IF(I3247="V2H",MIN(MAX(0,H3247),7.4,MAX(0,(M3247-P3247)*40)*0.95),0)</f>
        <v/>
      </c>
      <c r="L3247" s="12">
        <f>IF(E3247=0,0,MAX(0,H3247-K3247))</f>
        <v/>
      </c>
      <c r="M3247" s="13">
        <f>M3246+J3246/40-IF(I3246="V2H",K3246/(0.95*40),0)-IF(E3247=0,IF(E3246=1,IF(D3247=1,30,40)*0.18/(2*40),0),0)-IF(E3247=1,IF(E3246=0,IF(D3247=1,30,40)*0.18/(2*40),0),0)</f>
        <v/>
      </c>
      <c r="N3247" s="14" t="n">
        <v>0.09</v>
      </c>
      <c r="O3247" s="15">
        <f>K3247*N3247</f>
        <v/>
      </c>
      <c r="P3247">
        <f>IF(E3247=0,0.3,IF(D3247=1,IF(C3247&gt;=Params!$B$13-3,IF(C3247&lt;Params!$B$13,Params!$B$20,0.3),0.3),IF(C3247&gt;=Params!$B$15-3,IF(C3247&lt;Params!$B$15,Params!$B$21,0.3),0.3)))</f>
        <v/>
      </c>
    </row>
    <row r="3248" ht="15" customHeight="1" s="1">
      <c r="A3248" s="9" t="n">
        <v>3245</v>
      </c>
      <c r="B3248" s="6" t="inlineStr">
        <is>
          <t>16/05</t>
        </is>
      </c>
      <c r="C3248" s="6" t="n">
        <v>4</v>
      </c>
      <c r="D3248" s="6" t="n">
        <v>0</v>
      </c>
      <c r="E3248" s="10">
        <f>IF(D3248=1, IF(OR(C3248&lt;10, C3248&gt;=15),1,0), IF(OR(C3248&lt;7, C3248&gt;=18),1,0))</f>
        <v/>
      </c>
      <c r="F3248" s="11" t="n">
        <v>0.917</v>
      </c>
      <c r="G3248" s="12">
        <f>0*8</f>
        <v/>
      </c>
      <c r="H3248" s="12">
        <f>F3248-G3248</f>
        <v/>
      </c>
      <c r="I3248" s="10">
        <f>IF(E3248=0,"Fora",IF(E3247=0,"Carg xar",IF(H3248&lt;0,IF(M3248&lt;0.9,"Carg FV","Stby"),IF(M3248&gt;P3248,"V2H",IF(M3248&lt;0.9,"Carg xar","Stby")))))</f>
        <v/>
      </c>
      <c r="J3248" s="12">
        <f>IF(OR(I3248="Carg FV",I3248="Carg xar"),MIN(IF(I3248="Carg FV",ABS(H3248),7.4),7.4,MAX(0,(0.9-M3248)*40)*0.95),0)</f>
        <v/>
      </c>
      <c r="K3248" s="12">
        <f>IF(I3248="V2H",MIN(MAX(0,H3248),7.4,MAX(0,(M3248-P3248)*40)*0.95),0)</f>
        <v/>
      </c>
      <c r="L3248" s="12">
        <f>IF(E3248=0,0,MAX(0,H3248-K3248))</f>
        <v/>
      </c>
      <c r="M3248" s="13">
        <f>M3247+J3247/40-IF(I3247="V2H",K3247/(0.95*40),0)-IF(E3248=0,IF(E3247=1,IF(D3248=1,30,40)*0.18/(2*40),0),0)-IF(E3248=1,IF(E3247=0,IF(D3248=1,30,40)*0.18/(2*40),0),0)</f>
        <v/>
      </c>
      <c r="N3248" s="14" t="n">
        <v>0.09</v>
      </c>
      <c r="O3248" s="15">
        <f>K3248*N3248</f>
        <v/>
      </c>
      <c r="P3248">
        <f>IF(E3248=0,0.3,IF(D3248=1,IF(C3248&gt;=Params!$B$13-3,IF(C3248&lt;Params!$B$13,Params!$B$20,0.3),0.3),IF(C3248&gt;=Params!$B$15-3,IF(C3248&lt;Params!$B$15,Params!$B$21,0.3),0.3)))</f>
        <v/>
      </c>
    </row>
    <row r="3249" ht="15" customHeight="1" s="1">
      <c r="A3249" s="9" t="n">
        <v>3246</v>
      </c>
      <c r="B3249" s="6" t="inlineStr">
        <is>
          <t>16/05</t>
        </is>
      </c>
      <c r="C3249" s="6" t="n">
        <v>5</v>
      </c>
      <c r="D3249" s="6" t="n">
        <v>0</v>
      </c>
      <c r="E3249" s="10">
        <f>IF(D3249=1, IF(OR(C3249&lt;10, C3249&gt;=15),1,0), IF(OR(C3249&lt;7, C3249&gt;=18),1,0))</f>
        <v/>
      </c>
      <c r="F3249" s="11" t="n">
        <v>1.091</v>
      </c>
      <c r="G3249" s="12">
        <f>0*8</f>
        <v/>
      </c>
      <c r="H3249" s="12">
        <f>F3249-G3249</f>
        <v/>
      </c>
      <c r="I3249" s="10">
        <f>IF(E3249=0,"Fora",IF(E3248=0,"Carg xar",IF(H3249&lt;0,IF(M3249&lt;0.9,"Carg FV","Stby"),IF(M3249&gt;P3249,"V2H",IF(M3249&lt;0.9,"Carg xar","Stby")))))</f>
        <v/>
      </c>
      <c r="J3249" s="12">
        <f>IF(OR(I3249="Carg FV",I3249="Carg xar"),MIN(IF(I3249="Carg FV",ABS(H3249),7.4),7.4,MAX(0,(0.9-M3249)*40)*0.95),0)</f>
        <v/>
      </c>
      <c r="K3249" s="12">
        <f>IF(I3249="V2H",MIN(MAX(0,H3249),7.4,MAX(0,(M3249-P3249)*40)*0.95),0)</f>
        <v/>
      </c>
      <c r="L3249" s="12">
        <f>IF(E3249=0,0,MAX(0,H3249-K3249))</f>
        <v/>
      </c>
      <c r="M3249" s="13">
        <f>M3248+J3248/40-IF(I3248="V2H",K3248/(0.95*40),0)-IF(E3249=0,IF(E3248=1,IF(D3249=1,30,40)*0.18/(2*40),0),0)-IF(E3249=1,IF(E3248=0,IF(D3249=1,30,40)*0.18/(2*40),0),0)</f>
        <v/>
      </c>
      <c r="N3249" s="14" t="n">
        <v>0.09</v>
      </c>
      <c r="O3249" s="15">
        <f>K3249*N3249</f>
        <v/>
      </c>
      <c r="P3249">
        <f>IF(E3249=0,0.3,IF(D3249=1,IF(C3249&gt;=Params!$B$13-3,IF(C3249&lt;Params!$B$13,Params!$B$20,0.3),0.3),IF(C3249&gt;=Params!$B$15-3,IF(C3249&lt;Params!$B$15,Params!$B$21,0.3),0.3)))</f>
        <v/>
      </c>
    </row>
    <row r="3250" ht="15" customHeight="1" s="1">
      <c r="A3250" s="9" t="n">
        <v>3247</v>
      </c>
      <c r="B3250" s="6" t="inlineStr">
        <is>
          <t>16/05</t>
        </is>
      </c>
      <c r="C3250" s="6" t="n">
        <v>6</v>
      </c>
      <c r="D3250" s="6" t="n">
        <v>0</v>
      </c>
      <c r="E3250" s="10">
        <f>IF(D3250=1, IF(OR(C3250&lt;10, C3250&gt;=15),1,0), IF(OR(C3250&lt;7, C3250&gt;=18),1,0))</f>
        <v/>
      </c>
      <c r="F3250" s="11" t="n">
        <v>0.856</v>
      </c>
      <c r="G3250" s="12">
        <f>0.02*8</f>
        <v/>
      </c>
      <c r="H3250" s="12">
        <f>F3250-G3250</f>
        <v/>
      </c>
      <c r="I3250" s="10">
        <f>IF(E3250=0,"Fora",IF(E3249=0,"Carg xar",IF(H3250&lt;0,IF(M3250&lt;0.9,"Carg FV","Stby"),IF(M3250&gt;P3250,"V2H",IF(M3250&lt;0.9,"Carg xar","Stby")))))</f>
        <v/>
      </c>
      <c r="J3250" s="12">
        <f>IF(OR(I3250="Carg FV",I3250="Carg xar"),MIN(IF(I3250="Carg FV",ABS(H3250),7.4),7.4,MAX(0,(0.9-M3250)*40)*0.95),0)</f>
        <v/>
      </c>
      <c r="K3250" s="12">
        <f>IF(I3250="V2H",MIN(MAX(0,H3250),7.4,MAX(0,(M3250-P3250)*40)*0.95),0)</f>
        <v/>
      </c>
      <c r="L3250" s="12">
        <f>IF(E3250=0,0,MAX(0,H3250-K3250))</f>
        <v/>
      </c>
      <c r="M3250" s="13">
        <f>M3249+J3249/40-IF(I3249="V2H",K3249/(0.95*40),0)-IF(E3250=0,IF(E3249=1,IF(D3250=1,30,40)*0.18/(2*40),0),0)-IF(E3250=1,IF(E3249=0,IF(D3250=1,30,40)*0.18/(2*40),0),0)</f>
        <v/>
      </c>
      <c r="N3250" s="14" t="n">
        <v>0.09</v>
      </c>
      <c r="O3250" s="15">
        <f>K3250*N3250</f>
        <v/>
      </c>
      <c r="P3250">
        <f>IF(E3250=0,0.3,IF(D3250=1,IF(C3250&gt;=Params!$B$13-3,IF(C3250&lt;Params!$B$13,Params!$B$20,0.3),0.3),IF(C3250&gt;=Params!$B$15-3,IF(C3250&lt;Params!$B$15,Params!$B$21,0.3),0.3)))</f>
        <v/>
      </c>
    </row>
    <row r="3251" ht="15" customHeight="1" s="1">
      <c r="A3251" s="9" t="n">
        <v>3248</v>
      </c>
      <c r="B3251" s="6" t="inlineStr">
        <is>
          <t>16/05</t>
        </is>
      </c>
      <c r="C3251" s="6" t="n">
        <v>7</v>
      </c>
      <c r="D3251" s="6" t="n">
        <v>0</v>
      </c>
      <c r="E3251" s="10">
        <f>IF(D3251=1, IF(OR(C3251&lt;10, C3251&gt;=15),1,0), IF(OR(C3251&lt;7, C3251&gt;=18),1,0))</f>
        <v/>
      </c>
      <c r="F3251" s="11" t="n">
        <v>1.315</v>
      </c>
      <c r="G3251" s="12">
        <f>0.12*8</f>
        <v/>
      </c>
      <c r="H3251" s="12">
        <f>F3251-G3251</f>
        <v/>
      </c>
      <c r="I3251" s="10">
        <f>IF(E3251=0,"Fora",IF(E3250=0,"Carg xar",IF(H3251&lt;0,IF(M3251&lt;0.9,"Carg FV","Stby"),IF(M3251&gt;P3251,"V2H",IF(M3251&lt;0.9,"Carg xar","Stby")))))</f>
        <v/>
      </c>
      <c r="J3251" s="12">
        <f>IF(OR(I3251="Carg FV",I3251="Carg xar"),MIN(IF(I3251="Carg FV",ABS(H3251),7.4),7.4,MAX(0,(0.9-M3251)*40)*0.95),0)</f>
        <v/>
      </c>
      <c r="K3251" s="12">
        <f>IF(I3251="V2H",MIN(MAX(0,H3251),7.4,MAX(0,(M3251-P3251)*40)*0.95),0)</f>
        <v/>
      </c>
      <c r="L3251" s="12">
        <f>IF(E3251=0,0,MAX(0,H3251-K3251))</f>
        <v/>
      </c>
      <c r="M3251" s="13">
        <f>M3250+J3250/40-IF(I3250="V2H",K3250/(0.95*40),0)-IF(E3251=0,IF(E3250=1,IF(D3251=1,30,40)*0.18/(2*40),0),0)-IF(E3251=1,IF(E3250=0,IF(D3251=1,30,40)*0.18/(2*40),0),0)</f>
        <v/>
      </c>
      <c r="N3251" s="14" t="n">
        <v>0.09</v>
      </c>
      <c r="O3251" s="15">
        <f>K3251*N3251</f>
        <v/>
      </c>
      <c r="P3251">
        <f>IF(E3251=0,0.3,IF(D3251=1,IF(C3251&gt;=Params!$B$13-3,IF(C3251&lt;Params!$B$13,Params!$B$20,0.3),0.3),IF(C3251&gt;=Params!$B$15-3,IF(C3251&lt;Params!$B$15,Params!$B$21,0.3),0.3)))</f>
        <v/>
      </c>
    </row>
    <row r="3252" ht="15" customHeight="1" s="1">
      <c r="A3252" s="9" t="n">
        <v>3249</v>
      </c>
      <c r="B3252" s="6" t="inlineStr">
        <is>
          <t>16/05</t>
        </is>
      </c>
      <c r="C3252" s="6" t="n">
        <v>8</v>
      </c>
      <c r="D3252" s="6" t="n">
        <v>0</v>
      </c>
      <c r="E3252" s="10">
        <f>IF(D3252=1, IF(OR(C3252&lt;10, C3252&gt;=15),1,0), IF(OR(C3252&lt;7, C3252&gt;=18),1,0))</f>
        <v/>
      </c>
      <c r="F3252" s="11" t="n">
        <v>0</v>
      </c>
      <c r="G3252" s="12">
        <f>0.28*8</f>
        <v/>
      </c>
      <c r="H3252" s="12">
        <f>F3252-G3252</f>
        <v/>
      </c>
      <c r="I3252" s="10">
        <f>IF(E3252=0,"Fora",IF(E3251=0,"Carg xar",IF(H3252&lt;0,IF(M3252&lt;0.9,"Carg FV","Stby"),IF(M3252&gt;P3252,"V2H",IF(M3252&lt;0.9,"Carg xar","Stby")))))</f>
        <v/>
      </c>
      <c r="J3252" s="12">
        <f>IF(OR(I3252="Carg FV",I3252="Carg xar"),MIN(IF(I3252="Carg FV",ABS(H3252),7.4),7.4,MAX(0,(0.9-M3252)*40)*0.95),0)</f>
        <v/>
      </c>
      <c r="K3252" s="12">
        <f>IF(I3252="V2H",MIN(MAX(0,H3252),7.4,MAX(0,(M3252-P3252)*40)*0.95),0)</f>
        <v/>
      </c>
      <c r="L3252" s="12">
        <f>IF(E3252=0,0,MAX(0,H3252-K3252))</f>
        <v/>
      </c>
      <c r="M3252" s="13">
        <f>M3251+J3251/40-IF(I3251="V2H",K3251/(0.95*40),0)-IF(E3252=0,IF(E3251=1,IF(D3252=1,30,40)*0.18/(2*40),0),0)-IF(E3252=1,IF(E3251=0,IF(D3252=1,30,40)*0.18/(2*40),0),0)</f>
        <v/>
      </c>
      <c r="N3252" s="14" t="n">
        <v>0.15</v>
      </c>
      <c r="O3252" s="15">
        <f>K3252*N3252</f>
        <v/>
      </c>
      <c r="P3252">
        <f>IF(E3252=0,0.3,IF(D3252=1,IF(C3252&gt;=Params!$B$13-3,IF(C3252&lt;Params!$B$13,Params!$B$20,0.3),0.3),IF(C3252&gt;=Params!$B$15-3,IF(C3252&lt;Params!$B$15,Params!$B$21,0.3),0.3)))</f>
        <v/>
      </c>
    </row>
    <row r="3253" ht="15" customHeight="1" s="1">
      <c r="A3253" s="9" t="n">
        <v>3250</v>
      </c>
      <c r="B3253" s="6" t="inlineStr">
        <is>
          <t>16/05</t>
        </is>
      </c>
      <c r="C3253" s="6" t="n">
        <v>9</v>
      </c>
      <c r="D3253" s="6" t="n">
        <v>0</v>
      </c>
      <c r="E3253" s="10">
        <f>IF(D3253=1, IF(OR(C3253&lt;10, C3253&gt;=15),1,0), IF(OR(C3253&lt;7, C3253&gt;=18),1,0))</f>
        <v/>
      </c>
      <c r="F3253" s="11" t="n">
        <v>0</v>
      </c>
      <c r="G3253" s="12">
        <f>0.48*8</f>
        <v/>
      </c>
      <c r="H3253" s="12">
        <f>F3253-G3253</f>
        <v/>
      </c>
      <c r="I3253" s="10">
        <f>IF(E3253=0,"Fora",IF(E3252=0,"Carg xar",IF(H3253&lt;0,IF(M3253&lt;0.9,"Carg FV","Stby"),IF(M3253&gt;P3253,"V2H",IF(M3253&lt;0.9,"Carg xar","Stby")))))</f>
        <v/>
      </c>
      <c r="J3253" s="12">
        <f>IF(OR(I3253="Carg FV",I3253="Carg xar"),MIN(IF(I3253="Carg FV",ABS(H3253),7.4),7.4,MAX(0,(0.9-M3253)*40)*0.95),0)</f>
        <v/>
      </c>
      <c r="K3253" s="12">
        <f>IF(I3253="V2H",MIN(MAX(0,H3253),7.4,MAX(0,(M3253-P3253)*40)*0.95),0)</f>
        <v/>
      </c>
      <c r="L3253" s="12">
        <f>IF(E3253=0,0,MAX(0,H3253-K3253))</f>
        <v/>
      </c>
      <c r="M3253" s="13">
        <f>M3252+J3252/40-IF(I3252="V2H",K3252/(0.95*40),0)-IF(E3253=0,IF(E3252=1,IF(D3253=1,30,40)*0.18/(2*40),0),0)-IF(E3253=1,IF(E3252=0,IF(D3253=1,30,40)*0.18/(2*40),0),0)</f>
        <v/>
      </c>
      <c r="N3253" s="14" t="n">
        <v>0.15</v>
      </c>
      <c r="O3253" s="15">
        <f>K3253*N3253</f>
        <v/>
      </c>
      <c r="P3253">
        <f>IF(E3253=0,0.3,IF(D3253=1,IF(C3253&gt;=Params!$B$13-3,IF(C3253&lt;Params!$B$13,Params!$B$20,0.3),0.3),IF(C3253&gt;=Params!$B$15-3,IF(C3253&lt;Params!$B$15,Params!$B$21,0.3),0.3)))</f>
        <v/>
      </c>
    </row>
    <row r="3254" ht="15" customHeight="1" s="1">
      <c r="A3254" s="9" t="n">
        <v>3251</v>
      </c>
      <c r="B3254" s="6" t="inlineStr">
        <is>
          <t>16/05</t>
        </is>
      </c>
      <c r="C3254" s="6" t="n">
        <v>10</v>
      </c>
      <c r="D3254" s="6" t="n">
        <v>0</v>
      </c>
      <c r="E3254" s="10">
        <f>IF(D3254=1, IF(OR(C3254&lt;10, C3254&gt;=15),1,0), IF(OR(C3254&lt;7, C3254&gt;=18),1,0))</f>
        <v/>
      </c>
      <c r="F3254" s="11" t="n">
        <v>0</v>
      </c>
      <c r="G3254" s="12">
        <f>0.68*8</f>
        <v/>
      </c>
      <c r="H3254" s="12">
        <f>F3254-G3254</f>
        <v/>
      </c>
      <c r="I3254" s="10">
        <f>IF(E3254=0,"Fora",IF(E3253=0,"Carg xar",IF(H3254&lt;0,IF(M3254&lt;0.9,"Carg FV","Stby"),IF(M3254&gt;P3254,"V2H",IF(M3254&lt;0.9,"Carg xar","Stby")))))</f>
        <v/>
      </c>
      <c r="J3254" s="12">
        <f>IF(OR(I3254="Carg FV",I3254="Carg xar"),MIN(IF(I3254="Carg FV",ABS(H3254),7.4),7.4,MAX(0,(0.9-M3254)*40)*0.95),0)</f>
        <v/>
      </c>
      <c r="K3254" s="12">
        <f>IF(I3254="V2H",MIN(MAX(0,H3254),7.4,MAX(0,(M3254-P3254)*40)*0.95),0)</f>
        <v/>
      </c>
      <c r="L3254" s="12">
        <f>IF(E3254=0,0,MAX(0,H3254-K3254))</f>
        <v/>
      </c>
      <c r="M3254" s="13">
        <f>M3253+J3253/40-IF(I3253="V2H",K3253/(0.95*40),0)-IF(E3254=0,IF(E3253=1,IF(D3254=1,30,40)*0.18/(2*40),0),0)-IF(E3254=1,IF(E3253=0,IF(D3254=1,30,40)*0.18/(2*40),0),0)</f>
        <v/>
      </c>
      <c r="N3254" s="14" t="n">
        <v>0.2</v>
      </c>
      <c r="O3254" s="15">
        <f>K3254*N3254</f>
        <v/>
      </c>
      <c r="P3254">
        <f>IF(E3254=0,0.3,IF(D3254=1,IF(C3254&gt;=Params!$B$13-3,IF(C3254&lt;Params!$B$13,Params!$B$20,0.3),0.3),IF(C3254&gt;=Params!$B$15-3,IF(C3254&lt;Params!$B$15,Params!$B$21,0.3),0.3)))</f>
        <v/>
      </c>
    </row>
    <row r="3255" ht="15" customHeight="1" s="1">
      <c r="A3255" s="9" t="n">
        <v>3252</v>
      </c>
      <c r="B3255" s="6" t="inlineStr">
        <is>
          <t>16/05</t>
        </is>
      </c>
      <c r="C3255" s="6" t="n">
        <v>11</v>
      </c>
      <c r="D3255" s="6" t="n">
        <v>0</v>
      </c>
      <c r="E3255" s="10">
        <f>IF(D3255=1, IF(OR(C3255&lt;10, C3255&gt;=15),1,0), IF(OR(C3255&lt;7, C3255&gt;=18),1,0))</f>
        <v/>
      </c>
      <c r="F3255" s="11" t="n">
        <v>0</v>
      </c>
      <c r="G3255" s="12">
        <f>0.82*8</f>
        <v/>
      </c>
      <c r="H3255" s="12">
        <f>F3255-G3255</f>
        <v/>
      </c>
      <c r="I3255" s="10">
        <f>IF(E3255=0,"Fora",IF(E3254=0,"Carg xar",IF(H3255&lt;0,IF(M3255&lt;0.9,"Carg FV","Stby"),IF(M3255&gt;P3255,"V2H",IF(M3255&lt;0.9,"Carg xar","Stby")))))</f>
        <v/>
      </c>
      <c r="J3255" s="12">
        <f>IF(OR(I3255="Carg FV",I3255="Carg xar"),MIN(IF(I3255="Carg FV",ABS(H3255),7.4),7.4,MAX(0,(0.9-M3255)*40)*0.95),0)</f>
        <v/>
      </c>
      <c r="K3255" s="12">
        <f>IF(I3255="V2H",MIN(MAX(0,H3255),7.4,MAX(0,(M3255-P3255)*40)*0.95),0)</f>
        <v/>
      </c>
      <c r="L3255" s="12">
        <f>IF(E3255=0,0,MAX(0,H3255-K3255))</f>
        <v/>
      </c>
      <c r="M3255" s="13">
        <f>M3254+J3254/40-IF(I3254="V2H",K3254/(0.95*40),0)-IF(E3255=0,IF(E3254=1,IF(D3255=1,30,40)*0.18/(2*40),0),0)-IF(E3255=1,IF(E3254=0,IF(D3255=1,30,40)*0.18/(2*40),0),0)</f>
        <v/>
      </c>
      <c r="N3255" s="14" t="n">
        <v>0.2</v>
      </c>
      <c r="O3255" s="15">
        <f>K3255*N3255</f>
        <v/>
      </c>
      <c r="P3255">
        <f>IF(E3255=0,0.3,IF(D3255=1,IF(C3255&gt;=Params!$B$13-3,IF(C3255&lt;Params!$B$13,Params!$B$20,0.3),0.3),IF(C3255&gt;=Params!$B$15-3,IF(C3255&lt;Params!$B$15,Params!$B$21,0.3),0.3)))</f>
        <v/>
      </c>
    </row>
    <row r="3256" ht="15" customHeight="1" s="1">
      <c r="A3256" s="9" t="n">
        <v>3253</v>
      </c>
      <c r="B3256" s="6" t="inlineStr">
        <is>
          <t>16/05</t>
        </is>
      </c>
      <c r="C3256" s="6" t="n">
        <v>12</v>
      </c>
      <c r="D3256" s="6" t="n">
        <v>0</v>
      </c>
      <c r="E3256" s="10">
        <f>IF(D3256=1, IF(OR(C3256&lt;10, C3256&gt;=15),1,0), IF(OR(C3256&lt;7, C3256&gt;=18),1,0))</f>
        <v/>
      </c>
      <c r="F3256" s="11" t="n">
        <v>0.1</v>
      </c>
      <c r="G3256" s="12">
        <f>0.88*8</f>
        <v/>
      </c>
      <c r="H3256" s="12">
        <f>F3256-G3256</f>
        <v/>
      </c>
      <c r="I3256" s="10">
        <f>IF(E3256=0,"Fora",IF(E3255=0,"Carg xar",IF(H3256&lt;0,IF(M3256&lt;0.9,"Carg FV","Stby"),IF(M3256&gt;P3256,"V2H",IF(M3256&lt;0.9,"Carg xar","Stby")))))</f>
        <v/>
      </c>
      <c r="J3256" s="12">
        <f>IF(OR(I3256="Carg FV",I3256="Carg xar"),MIN(IF(I3256="Carg FV",ABS(H3256),7.4),7.4,MAX(0,(0.9-M3256)*40)*0.95),0)</f>
        <v/>
      </c>
      <c r="K3256" s="12">
        <f>IF(I3256="V2H",MIN(MAX(0,H3256),7.4,MAX(0,(M3256-P3256)*40)*0.95),0)</f>
        <v/>
      </c>
      <c r="L3256" s="12">
        <f>IF(E3256=0,0,MAX(0,H3256-K3256))</f>
        <v/>
      </c>
      <c r="M3256" s="13">
        <f>M3255+J3255/40-IF(I3255="V2H",K3255/(0.95*40),0)-IF(E3256=0,IF(E3255=1,IF(D3256=1,30,40)*0.18/(2*40),0),0)-IF(E3256=1,IF(E3255=0,IF(D3256=1,30,40)*0.18/(2*40),0),0)</f>
        <v/>
      </c>
      <c r="N3256" s="14" t="n">
        <v>0.2</v>
      </c>
      <c r="O3256" s="15">
        <f>K3256*N3256</f>
        <v/>
      </c>
      <c r="P3256">
        <f>IF(E3256=0,0.3,IF(D3256=1,IF(C3256&gt;=Params!$B$13-3,IF(C3256&lt;Params!$B$13,Params!$B$20,0.3),0.3),IF(C3256&gt;=Params!$B$15-3,IF(C3256&lt;Params!$B$15,Params!$B$21,0.3),0.3)))</f>
        <v/>
      </c>
    </row>
    <row r="3257" ht="15" customHeight="1" s="1">
      <c r="A3257" s="9" t="n">
        <v>3254</v>
      </c>
      <c r="B3257" s="6" t="inlineStr">
        <is>
          <t>16/05</t>
        </is>
      </c>
      <c r="C3257" s="6" t="n">
        <v>13</v>
      </c>
      <c r="D3257" s="6" t="n">
        <v>0</v>
      </c>
      <c r="E3257" s="10">
        <f>IF(D3257=1, IF(OR(C3257&lt;10, C3257&gt;=15),1,0), IF(OR(C3257&lt;7, C3257&gt;=18),1,0))</f>
        <v/>
      </c>
      <c r="F3257" s="11" t="n">
        <v>0.491</v>
      </c>
      <c r="G3257" s="12">
        <f>0.86*8</f>
        <v/>
      </c>
      <c r="H3257" s="12">
        <f>F3257-G3257</f>
        <v/>
      </c>
      <c r="I3257" s="10">
        <f>IF(E3257=0,"Fora",IF(E3256=0,"Carg xar",IF(H3257&lt;0,IF(M3257&lt;0.9,"Carg FV","Stby"),IF(M3257&gt;P3257,"V2H",IF(M3257&lt;0.9,"Carg xar","Stby")))))</f>
        <v/>
      </c>
      <c r="J3257" s="12">
        <f>IF(OR(I3257="Carg FV",I3257="Carg xar"),MIN(IF(I3257="Carg FV",ABS(H3257),7.4),7.4,MAX(0,(0.9-M3257)*40)*0.95),0)</f>
        <v/>
      </c>
      <c r="K3257" s="12">
        <f>IF(I3257="V2H",MIN(MAX(0,H3257),7.4,MAX(0,(M3257-P3257)*40)*0.95),0)</f>
        <v/>
      </c>
      <c r="L3257" s="12">
        <f>IF(E3257=0,0,MAX(0,H3257-K3257))</f>
        <v/>
      </c>
      <c r="M3257" s="13">
        <f>M3256+J3256/40-IF(I3256="V2H",K3256/(0.95*40),0)-IF(E3257=0,IF(E3256=1,IF(D3257=1,30,40)*0.18/(2*40),0),0)-IF(E3257=1,IF(E3256=0,IF(D3257=1,30,40)*0.18/(2*40),0),0)</f>
        <v/>
      </c>
      <c r="N3257" s="14" t="n">
        <v>0.2</v>
      </c>
      <c r="O3257" s="15">
        <f>K3257*N3257</f>
        <v/>
      </c>
      <c r="P3257">
        <f>IF(E3257=0,0.3,IF(D3257=1,IF(C3257&gt;=Params!$B$13-3,IF(C3257&lt;Params!$B$13,Params!$B$20,0.3),0.3),IF(C3257&gt;=Params!$B$15-3,IF(C3257&lt;Params!$B$15,Params!$B$21,0.3),0.3)))</f>
        <v/>
      </c>
    </row>
    <row r="3258" ht="15" customHeight="1" s="1">
      <c r="A3258" s="9" t="n">
        <v>3255</v>
      </c>
      <c r="B3258" s="6" t="inlineStr">
        <is>
          <t>16/05</t>
        </is>
      </c>
      <c r="C3258" s="6" t="n">
        <v>14</v>
      </c>
      <c r="D3258" s="6" t="n">
        <v>0</v>
      </c>
      <c r="E3258" s="10">
        <f>IF(D3258=1, IF(OR(C3258&lt;10, C3258&gt;=15),1,0), IF(OR(C3258&lt;7, C3258&gt;=18),1,0))</f>
        <v/>
      </c>
      <c r="F3258" s="11" t="n">
        <v>2.223</v>
      </c>
      <c r="G3258" s="12">
        <f>0.75*8</f>
        <v/>
      </c>
      <c r="H3258" s="12">
        <f>F3258-G3258</f>
        <v/>
      </c>
      <c r="I3258" s="10">
        <f>IF(E3258=0,"Fora",IF(E3257=0,"Carg xar",IF(H3258&lt;0,IF(M3258&lt;0.9,"Carg FV","Stby"),IF(M3258&gt;P3258,"V2H",IF(M3258&lt;0.9,"Carg xar","Stby")))))</f>
        <v/>
      </c>
      <c r="J3258" s="12">
        <f>IF(OR(I3258="Carg FV",I3258="Carg xar"),MIN(IF(I3258="Carg FV",ABS(H3258),7.4),7.4,MAX(0,(0.9-M3258)*40)*0.95),0)</f>
        <v/>
      </c>
      <c r="K3258" s="12">
        <f>IF(I3258="V2H",MIN(MAX(0,H3258),7.4,MAX(0,(M3258-P3258)*40)*0.95),0)</f>
        <v/>
      </c>
      <c r="L3258" s="12">
        <f>IF(E3258=0,0,MAX(0,H3258-K3258))</f>
        <v/>
      </c>
      <c r="M3258" s="13">
        <f>M3257+J3257/40-IF(I3257="V2H",K3257/(0.95*40),0)-IF(E3258=0,IF(E3257=1,IF(D3258=1,30,40)*0.18/(2*40),0),0)-IF(E3258=1,IF(E3257=0,IF(D3258=1,30,40)*0.18/(2*40),0),0)</f>
        <v/>
      </c>
      <c r="N3258" s="14" t="n">
        <v>0.15</v>
      </c>
      <c r="O3258" s="15">
        <f>K3258*N3258</f>
        <v/>
      </c>
      <c r="P3258">
        <f>IF(E3258=0,0.3,IF(D3258=1,IF(C3258&gt;=Params!$B$13-3,IF(C3258&lt;Params!$B$13,Params!$B$20,0.3),0.3),IF(C3258&gt;=Params!$B$15-3,IF(C3258&lt;Params!$B$15,Params!$B$21,0.3),0.3)))</f>
        <v/>
      </c>
    </row>
    <row r="3259" ht="15" customHeight="1" s="1">
      <c r="A3259" s="9" t="n">
        <v>3256</v>
      </c>
      <c r="B3259" s="6" t="inlineStr">
        <is>
          <t>16/05</t>
        </is>
      </c>
      <c r="C3259" s="6" t="n">
        <v>15</v>
      </c>
      <c r="D3259" s="6" t="n">
        <v>0</v>
      </c>
      <c r="E3259" s="10">
        <f>IF(D3259=1, IF(OR(C3259&lt;10, C3259&gt;=15),1,0), IF(OR(C3259&lt;7, C3259&gt;=18),1,0))</f>
        <v/>
      </c>
      <c r="F3259" s="11" t="n">
        <v>2.99</v>
      </c>
      <c r="G3259" s="12">
        <f>0.6*8</f>
        <v/>
      </c>
      <c r="H3259" s="12">
        <f>F3259-G3259</f>
        <v/>
      </c>
      <c r="I3259" s="10">
        <f>IF(E3259=0,"Fora",IF(E3258=0,"Carg xar",IF(H3259&lt;0,IF(M3259&lt;0.9,"Carg FV","Stby"),IF(M3259&gt;P3259,"V2H",IF(M3259&lt;0.9,"Carg xar","Stby")))))</f>
        <v/>
      </c>
      <c r="J3259" s="12">
        <f>IF(OR(I3259="Carg FV",I3259="Carg xar"),MIN(IF(I3259="Carg FV",ABS(H3259),7.4),7.4,MAX(0,(0.9-M3259)*40)*0.95),0)</f>
        <v/>
      </c>
      <c r="K3259" s="12">
        <f>IF(I3259="V2H",MIN(MAX(0,H3259),7.4,MAX(0,(M3259-P3259)*40)*0.95),0)</f>
        <v/>
      </c>
      <c r="L3259" s="12">
        <f>IF(E3259=0,0,MAX(0,H3259-K3259))</f>
        <v/>
      </c>
      <c r="M3259" s="13">
        <f>M3258+J3258/40-IF(I3258="V2H",K3258/(0.95*40),0)-IF(E3259=0,IF(E3258=1,IF(D3259=1,30,40)*0.18/(2*40),0),0)-IF(E3259=1,IF(E3258=0,IF(D3259=1,30,40)*0.18/(2*40),0),0)</f>
        <v/>
      </c>
      <c r="N3259" s="14" t="n">
        <v>0.15</v>
      </c>
      <c r="O3259" s="15">
        <f>K3259*N3259</f>
        <v/>
      </c>
      <c r="P3259">
        <f>IF(E3259=0,0.3,IF(D3259=1,IF(C3259&gt;=Params!$B$13-3,IF(C3259&lt;Params!$B$13,Params!$B$20,0.3),0.3),IF(C3259&gt;=Params!$B$15-3,IF(C3259&lt;Params!$B$15,Params!$B$21,0.3),0.3)))</f>
        <v/>
      </c>
    </row>
    <row r="3260" ht="15" customHeight="1" s="1">
      <c r="A3260" s="9" t="n">
        <v>3257</v>
      </c>
      <c r="B3260" s="6" t="inlineStr">
        <is>
          <t>16/05</t>
        </is>
      </c>
      <c r="C3260" s="6" t="n">
        <v>16</v>
      </c>
      <c r="D3260" s="6" t="n">
        <v>0</v>
      </c>
      <c r="E3260" s="10">
        <f>IF(D3260=1, IF(OR(C3260&lt;10, C3260&gt;=15),1,0), IF(OR(C3260&lt;7, C3260&gt;=18),1,0))</f>
        <v/>
      </c>
      <c r="F3260" s="11" t="n">
        <v>0</v>
      </c>
      <c r="G3260" s="12">
        <f>0.42*8</f>
        <v/>
      </c>
      <c r="H3260" s="12">
        <f>F3260-G3260</f>
        <v/>
      </c>
      <c r="I3260" s="10">
        <f>IF(E3260=0,"Fora",IF(E3259=0,"Carg xar",IF(H3260&lt;0,IF(M3260&lt;0.9,"Carg FV","Stby"),IF(M3260&gt;P3260,"V2H",IF(M3260&lt;0.9,"Carg xar","Stby")))))</f>
        <v/>
      </c>
      <c r="J3260" s="12">
        <f>IF(OR(I3260="Carg FV",I3260="Carg xar"),MIN(IF(I3260="Carg FV",ABS(H3260),7.4),7.4,MAX(0,(0.9-M3260)*40)*0.95),0)</f>
        <v/>
      </c>
      <c r="K3260" s="12">
        <f>IF(I3260="V2H",MIN(MAX(0,H3260),7.4,MAX(0,(M3260-P3260)*40)*0.95),0)</f>
        <v/>
      </c>
      <c r="L3260" s="12">
        <f>IF(E3260=0,0,MAX(0,H3260-K3260))</f>
        <v/>
      </c>
      <c r="M3260" s="13">
        <f>M3259+J3259/40-IF(I3259="V2H",K3259/(0.95*40),0)-IF(E3260=0,IF(E3259=1,IF(D3260=1,30,40)*0.18/(2*40),0),0)-IF(E3260=1,IF(E3259=0,IF(D3260=1,30,40)*0.18/(2*40),0),0)</f>
        <v/>
      </c>
      <c r="N3260" s="14" t="n">
        <v>0.15</v>
      </c>
      <c r="O3260" s="15">
        <f>K3260*N3260</f>
        <v/>
      </c>
      <c r="P3260">
        <f>IF(E3260=0,0.3,IF(D3260=1,IF(C3260&gt;=Params!$B$13-3,IF(C3260&lt;Params!$B$13,Params!$B$20,0.3),0.3),IF(C3260&gt;=Params!$B$15-3,IF(C3260&lt;Params!$B$15,Params!$B$21,0.3),0.3)))</f>
        <v/>
      </c>
    </row>
    <row r="3261" ht="15" customHeight="1" s="1">
      <c r="A3261" s="9" t="n">
        <v>3258</v>
      </c>
      <c r="B3261" s="6" t="inlineStr">
        <is>
          <t>16/05</t>
        </is>
      </c>
      <c r="C3261" s="6" t="n">
        <v>17</v>
      </c>
      <c r="D3261" s="6" t="n">
        <v>0</v>
      </c>
      <c r="E3261" s="10">
        <f>IF(D3261=1, IF(OR(C3261&lt;10, C3261&gt;=15),1,0), IF(OR(C3261&lt;7, C3261&gt;=18),1,0))</f>
        <v/>
      </c>
      <c r="F3261" s="11" t="n">
        <v>1.418</v>
      </c>
      <c r="G3261" s="12">
        <f>0.22*8</f>
        <v/>
      </c>
      <c r="H3261" s="12">
        <f>F3261-G3261</f>
        <v/>
      </c>
      <c r="I3261" s="10">
        <f>IF(E3261=0,"Fora",IF(E3260=0,"Carg xar",IF(H3261&lt;0,IF(M3261&lt;0.9,"Carg FV","Stby"),IF(M3261&gt;P3261,"V2H",IF(M3261&lt;0.9,"Carg xar","Stby")))))</f>
        <v/>
      </c>
      <c r="J3261" s="12">
        <f>IF(OR(I3261="Carg FV",I3261="Carg xar"),MIN(IF(I3261="Carg FV",ABS(H3261),7.4),7.4,MAX(0,(0.9-M3261)*40)*0.95),0)</f>
        <v/>
      </c>
      <c r="K3261" s="12">
        <f>IF(I3261="V2H",MIN(MAX(0,H3261),7.4,MAX(0,(M3261-P3261)*40)*0.95),0)</f>
        <v/>
      </c>
      <c r="L3261" s="12">
        <f>IF(E3261=0,0,MAX(0,H3261-K3261))</f>
        <v/>
      </c>
      <c r="M3261" s="13">
        <f>M3260+J3260/40-IF(I3260="V2H",K3260/(0.95*40),0)-IF(E3261=0,IF(E3260=1,IF(D3261=1,30,40)*0.18/(2*40),0),0)-IF(E3261=1,IF(E3260=0,IF(D3261=1,30,40)*0.18/(2*40),0),0)</f>
        <v/>
      </c>
      <c r="N3261" s="14" t="n">
        <v>0.15</v>
      </c>
      <c r="O3261" s="15">
        <f>K3261*N3261</f>
        <v/>
      </c>
      <c r="P3261">
        <f>IF(E3261=0,0.3,IF(D3261=1,IF(C3261&gt;=Params!$B$13-3,IF(C3261&lt;Params!$B$13,Params!$B$20,0.3),0.3),IF(C3261&gt;=Params!$B$15-3,IF(C3261&lt;Params!$B$15,Params!$B$21,0.3),0.3)))</f>
        <v/>
      </c>
    </row>
    <row r="3262" ht="15" customHeight="1" s="1">
      <c r="A3262" s="9" t="n">
        <v>3259</v>
      </c>
      <c r="B3262" s="6" t="inlineStr">
        <is>
          <t>16/05</t>
        </is>
      </c>
      <c r="C3262" s="6" t="n">
        <v>18</v>
      </c>
      <c r="D3262" s="6" t="n">
        <v>0</v>
      </c>
      <c r="E3262" s="10">
        <f>IF(D3262=1, IF(OR(C3262&lt;10, C3262&gt;=15),1,0), IF(OR(C3262&lt;7, C3262&gt;=18),1,0))</f>
        <v/>
      </c>
      <c r="F3262" s="11" t="n">
        <v>1.099</v>
      </c>
      <c r="G3262" s="12">
        <f>0.08*8</f>
        <v/>
      </c>
      <c r="H3262" s="12">
        <f>F3262-G3262</f>
        <v/>
      </c>
      <c r="I3262" s="10">
        <f>IF(E3262=0,"Fora",IF(E3261=0,"Carg xar",IF(H3262&lt;0,IF(M3262&lt;0.9,"Carg FV","Stby"),IF(M3262&gt;P3262,"V2H",IF(M3262&lt;0.9,"Carg xar","Stby")))))</f>
        <v/>
      </c>
      <c r="J3262" s="12">
        <f>IF(OR(I3262="Carg FV",I3262="Carg xar"),MIN(IF(I3262="Carg FV",ABS(H3262),7.4),7.4,MAX(0,(0.9-M3262)*40)*0.95),0)</f>
        <v/>
      </c>
      <c r="K3262" s="12">
        <f>IF(I3262="V2H",MIN(MAX(0,H3262),7.4,MAX(0,(M3262-P3262)*40)*0.95),0)</f>
        <v/>
      </c>
      <c r="L3262" s="12">
        <f>IF(E3262=0,0,MAX(0,H3262-K3262))</f>
        <v/>
      </c>
      <c r="M3262" s="13">
        <f>M3261+J3261/40-IF(I3261="V2H",K3261/(0.95*40),0)-IF(E3262=0,IF(E3261=1,IF(D3262=1,30,40)*0.18/(2*40),0),0)-IF(E3262=1,IF(E3261=0,IF(D3262=1,30,40)*0.18/(2*40),0),0)</f>
        <v/>
      </c>
      <c r="N3262" s="14" t="n">
        <v>0.2</v>
      </c>
      <c r="O3262" s="15">
        <f>K3262*N3262</f>
        <v/>
      </c>
      <c r="P3262">
        <f>IF(E3262=0,0.3,IF(D3262=1,IF(C3262&gt;=Params!$B$13-3,IF(C3262&lt;Params!$B$13,Params!$B$20,0.3),0.3),IF(C3262&gt;=Params!$B$15-3,IF(C3262&lt;Params!$B$15,Params!$B$21,0.3),0.3)))</f>
        <v/>
      </c>
    </row>
    <row r="3263" ht="15" customHeight="1" s="1">
      <c r="A3263" s="9" t="n">
        <v>3260</v>
      </c>
      <c r="B3263" s="6" t="inlineStr">
        <is>
          <t>16/05</t>
        </is>
      </c>
      <c r="C3263" s="6" t="n">
        <v>19</v>
      </c>
      <c r="D3263" s="6" t="n">
        <v>0</v>
      </c>
      <c r="E3263" s="10">
        <f>IF(D3263=1, IF(OR(C3263&lt;10, C3263&gt;=15),1,0), IF(OR(C3263&lt;7, C3263&gt;=18),1,0))</f>
        <v/>
      </c>
      <c r="F3263" s="11" t="n">
        <v>1.198</v>
      </c>
      <c r="G3263" s="12">
        <f>0*8</f>
        <v/>
      </c>
      <c r="H3263" s="12">
        <f>F3263-G3263</f>
        <v/>
      </c>
      <c r="I3263" s="10">
        <f>IF(E3263=0,"Fora",IF(E3262=0,"Carg xar",IF(H3263&lt;0,IF(M3263&lt;0.9,"Carg FV","Stby"),IF(M3263&gt;P3263,"V2H",IF(M3263&lt;0.9,"Carg xar","Stby")))))</f>
        <v/>
      </c>
      <c r="J3263" s="12">
        <f>IF(OR(I3263="Carg FV",I3263="Carg xar"),MIN(IF(I3263="Carg FV",ABS(H3263),7.4),7.4,MAX(0,(0.9-M3263)*40)*0.95),0)</f>
        <v/>
      </c>
      <c r="K3263" s="12">
        <f>IF(I3263="V2H",MIN(MAX(0,H3263),7.4,MAX(0,(M3263-P3263)*40)*0.95),0)</f>
        <v/>
      </c>
      <c r="L3263" s="12">
        <f>IF(E3263=0,0,MAX(0,H3263-K3263))</f>
        <v/>
      </c>
      <c r="M3263" s="13">
        <f>M3262+J3262/40-IF(I3262="V2H",K3262/(0.95*40),0)-IF(E3263=0,IF(E3262=1,IF(D3263=1,30,40)*0.18/(2*40),0),0)-IF(E3263=1,IF(E3262=0,IF(D3263=1,30,40)*0.18/(2*40),0),0)</f>
        <v/>
      </c>
      <c r="N3263" s="14" t="n">
        <v>0.2</v>
      </c>
      <c r="O3263" s="15">
        <f>K3263*N3263</f>
        <v/>
      </c>
      <c r="P3263">
        <f>IF(E3263=0,0.3,IF(D3263=1,IF(C3263&gt;=Params!$B$13-3,IF(C3263&lt;Params!$B$13,Params!$B$20,0.3),0.3),IF(C3263&gt;=Params!$B$15-3,IF(C3263&lt;Params!$B$15,Params!$B$21,0.3),0.3)))</f>
        <v/>
      </c>
    </row>
    <row r="3264" ht="15" customHeight="1" s="1">
      <c r="A3264" s="9" t="n">
        <v>3261</v>
      </c>
      <c r="B3264" s="6" t="inlineStr">
        <is>
          <t>16/05</t>
        </is>
      </c>
      <c r="C3264" s="6" t="n">
        <v>20</v>
      </c>
      <c r="D3264" s="6" t="n">
        <v>0</v>
      </c>
      <c r="E3264" s="10">
        <f>IF(D3264=1, IF(OR(C3264&lt;10, C3264&gt;=15),1,0), IF(OR(C3264&lt;7, C3264&gt;=18),1,0))</f>
        <v/>
      </c>
      <c r="F3264" s="11" t="n">
        <v>0.76</v>
      </c>
      <c r="G3264" s="12">
        <f>0*8</f>
        <v/>
      </c>
      <c r="H3264" s="12">
        <f>F3264-G3264</f>
        <v/>
      </c>
      <c r="I3264" s="10">
        <f>IF(E3264=0,"Fora",IF(E3263=0,"Carg xar",IF(H3264&lt;0,IF(M3264&lt;0.9,"Carg FV","Stby"),IF(M3264&gt;P3264,"V2H",IF(M3264&lt;0.9,"Carg xar","Stby")))))</f>
        <v/>
      </c>
      <c r="J3264" s="12">
        <f>IF(OR(I3264="Carg FV",I3264="Carg xar"),MIN(IF(I3264="Carg FV",ABS(H3264),7.4),7.4,MAX(0,(0.9-M3264)*40)*0.95),0)</f>
        <v/>
      </c>
      <c r="K3264" s="12">
        <f>IF(I3264="V2H",MIN(MAX(0,H3264),7.4,MAX(0,(M3264-P3264)*40)*0.95),0)</f>
        <v/>
      </c>
      <c r="L3264" s="12">
        <f>IF(E3264=0,0,MAX(0,H3264-K3264))</f>
        <v/>
      </c>
      <c r="M3264" s="13">
        <f>M3263+J3263/40-IF(I3263="V2H",K3263/(0.95*40),0)-IF(E3264=0,IF(E3263=1,IF(D3264=1,30,40)*0.18/(2*40),0),0)-IF(E3264=1,IF(E3263=0,IF(D3264=1,30,40)*0.18/(2*40),0),0)</f>
        <v/>
      </c>
      <c r="N3264" s="14" t="n">
        <v>0.2</v>
      </c>
      <c r="O3264" s="15">
        <f>K3264*N3264</f>
        <v/>
      </c>
      <c r="P3264">
        <f>IF(E3264=0,0.3,IF(D3264=1,IF(C3264&gt;=Params!$B$13-3,IF(C3264&lt;Params!$B$13,Params!$B$20,0.3),0.3),IF(C3264&gt;=Params!$B$15-3,IF(C3264&lt;Params!$B$15,Params!$B$21,0.3),0.3)))</f>
        <v/>
      </c>
    </row>
    <row r="3265" ht="15" customHeight="1" s="1">
      <c r="A3265" s="9" t="n">
        <v>3262</v>
      </c>
      <c r="B3265" s="6" t="inlineStr">
        <is>
          <t>16/05</t>
        </is>
      </c>
      <c r="C3265" s="6" t="n">
        <v>21</v>
      </c>
      <c r="D3265" s="6" t="n">
        <v>0</v>
      </c>
      <c r="E3265" s="10">
        <f>IF(D3265=1, IF(OR(C3265&lt;10, C3265&gt;=15),1,0), IF(OR(C3265&lt;7, C3265&gt;=18),1,0))</f>
        <v/>
      </c>
      <c r="F3265" s="11" t="n">
        <v>0.781</v>
      </c>
      <c r="G3265" s="12">
        <f>0*8</f>
        <v/>
      </c>
      <c r="H3265" s="12">
        <f>F3265-G3265</f>
        <v/>
      </c>
      <c r="I3265" s="10">
        <f>IF(E3265=0,"Fora",IF(E3264=0,"Carg xar",IF(H3265&lt;0,IF(M3265&lt;0.9,"Carg FV","Stby"),IF(M3265&gt;P3265,"V2H",IF(M3265&lt;0.9,"Carg xar","Stby")))))</f>
        <v/>
      </c>
      <c r="J3265" s="12">
        <f>IF(OR(I3265="Carg FV",I3265="Carg xar"),MIN(IF(I3265="Carg FV",ABS(H3265),7.4),7.4,MAX(0,(0.9-M3265)*40)*0.95),0)</f>
        <v/>
      </c>
      <c r="K3265" s="12">
        <f>IF(I3265="V2H",MIN(MAX(0,H3265),7.4,MAX(0,(M3265-P3265)*40)*0.95),0)</f>
        <v/>
      </c>
      <c r="L3265" s="12">
        <f>IF(E3265=0,0,MAX(0,H3265-K3265))</f>
        <v/>
      </c>
      <c r="M3265" s="13">
        <f>M3264+J3264/40-IF(I3264="V2H",K3264/(0.95*40),0)-IF(E3265=0,IF(E3264=1,IF(D3265=1,30,40)*0.18/(2*40),0),0)-IF(E3265=1,IF(E3264=0,IF(D3265=1,30,40)*0.18/(2*40),0),0)</f>
        <v/>
      </c>
      <c r="N3265" s="14" t="n">
        <v>0.2</v>
      </c>
      <c r="O3265" s="15">
        <f>K3265*N3265</f>
        <v/>
      </c>
      <c r="P3265">
        <f>IF(E3265=0,0.3,IF(D3265=1,IF(C3265&gt;=Params!$B$13-3,IF(C3265&lt;Params!$B$13,Params!$B$20,0.3),0.3),IF(C3265&gt;=Params!$B$15-3,IF(C3265&lt;Params!$B$15,Params!$B$21,0.3),0.3)))</f>
        <v/>
      </c>
    </row>
    <row r="3266" ht="15" customHeight="1" s="1">
      <c r="A3266" s="9" t="n">
        <v>3263</v>
      </c>
      <c r="B3266" s="6" t="inlineStr">
        <is>
          <t>16/05</t>
        </is>
      </c>
      <c r="C3266" s="6" t="n">
        <v>22</v>
      </c>
      <c r="D3266" s="6" t="n">
        <v>0</v>
      </c>
      <c r="E3266" s="10">
        <f>IF(D3266=1, IF(OR(C3266&lt;10, C3266&gt;=15),1,0), IF(OR(C3266&lt;7, C3266&gt;=18),1,0))</f>
        <v/>
      </c>
      <c r="F3266" s="11" t="n">
        <v>1.028</v>
      </c>
      <c r="G3266" s="12">
        <f>0*8</f>
        <v/>
      </c>
      <c r="H3266" s="12">
        <f>F3266-G3266</f>
        <v/>
      </c>
      <c r="I3266" s="10">
        <f>IF(E3266=0,"Fora",IF(E3265=0,"Carg xar",IF(H3266&lt;0,IF(M3266&lt;0.9,"Carg FV","Stby"),IF(M3266&gt;P3266,"V2H",IF(M3266&lt;0.9,"Carg xar","Stby")))))</f>
        <v/>
      </c>
      <c r="J3266" s="12">
        <f>IF(OR(I3266="Carg FV",I3266="Carg xar"),MIN(IF(I3266="Carg FV",ABS(H3266),7.4),7.4,MAX(0,(0.9-M3266)*40)*0.95),0)</f>
        <v/>
      </c>
      <c r="K3266" s="12">
        <f>IF(I3266="V2H",MIN(MAX(0,H3266),7.4,MAX(0,(M3266-P3266)*40)*0.95),0)</f>
        <v/>
      </c>
      <c r="L3266" s="12">
        <f>IF(E3266=0,0,MAX(0,H3266-K3266))</f>
        <v/>
      </c>
      <c r="M3266" s="13">
        <f>M3265+J3265/40-IF(I3265="V2H",K3265/(0.95*40),0)-IF(E3266=0,IF(E3265=1,IF(D3266=1,30,40)*0.18/(2*40),0),0)-IF(E3266=1,IF(E3265=0,IF(D3266=1,30,40)*0.18/(2*40),0),0)</f>
        <v/>
      </c>
      <c r="N3266" s="14" t="n">
        <v>0.15</v>
      </c>
      <c r="O3266" s="15">
        <f>K3266*N3266</f>
        <v/>
      </c>
      <c r="P3266">
        <f>IF(E3266=0,0.3,IF(D3266=1,IF(C3266&gt;=Params!$B$13-3,IF(C3266&lt;Params!$B$13,Params!$B$20,0.3),0.3),IF(C3266&gt;=Params!$B$15-3,IF(C3266&lt;Params!$B$15,Params!$B$21,0.3),0.3)))</f>
        <v/>
      </c>
    </row>
    <row r="3267" ht="15" customHeight="1" s="1">
      <c r="A3267" s="9" t="n">
        <v>3264</v>
      </c>
      <c r="B3267" s="6" t="inlineStr">
        <is>
          <t>16/05</t>
        </is>
      </c>
      <c r="C3267" s="6" t="n">
        <v>23</v>
      </c>
      <c r="D3267" s="6" t="n">
        <v>0</v>
      </c>
      <c r="E3267" s="10">
        <f>IF(D3267=1, IF(OR(C3267&lt;10, C3267&gt;=15),1,0), IF(OR(C3267&lt;7, C3267&gt;=18),1,0))</f>
        <v/>
      </c>
      <c r="F3267" s="11" t="n">
        <v>1.184</v>
      </c>
      <c r="G3267" s="12">
        <f>0*8</f>
        <v/>
      </c>
      <c r="H3267" s="12">
        <f>F3267-G3267</f>
        <v/>
      </c>
      <c r="I3267" s="10">
        <f>IF(E3267=0,"Fora",IF(E3266=0,"Carg xar",IF(H3267&lt;0,IF(M3267&lt;0.9,"Carg FV","Stby"),IF(M3267&gt;P3267,"V2H",IF(M3267&lt;0.9,"Carg xar","Stby")))))</f>
        <v/>
      </c>
      <c r="J3267" s="12">
        <f>IF(OR(I3267="Carg FV",I3267="Carg xar"),MIN(IF(I3267="Carg FV",ABS(H3267),7.4),7.4,MAX(0,(0.9-M3267)*40)*0.95),0)</f>
        <v/>
      </c>
      <c r="K3267" s="12">
        <f>IF(I3267="V2H",MIN(MAX(0,H3267),7.4,MAX(0,(M3267-P3267)*40)*0.95),0)</f>
        <v/>
      </c>
      <c r="L3267" s="12">
        <f>IF(E3267=0,0,MAX(0,H3267-K3267))</f>
        <v/>
      </c>
      <c r="M3267" s="13">
        <f>M3266+J3266/40-IF(I3266="V2H",K3266/(0.95*40),0)-IF(E3267=0,IF(E3266=1,IF(D3267=1,30,40)*0.18/(2*40),0),0)-IF(E3267=1,IF(E3266=0,IF(D3267=1,30,40)*0.18/(2*40),0),0)</f>
        <v/>
      </c>
      <c r="N3267" s="14" t="n">
        <v>0.15</v>
      </c>
      <c r="O3267" s="15">
        <f>K3267*N3267</f>
        <v/>
      </c>
      <c r="P3267">
        <f>IF(E3267=0,0.3,IF(D3267=1,IF(C3267&gt;=Params!$B$13-3,IF(C3267&lt;Params!$B$13,Params!$B$20,0.3),0.3),IF(C3267&gt;=Params!$B$15-3,IF(C3267&lt;Params!$B$15,Params!$B$21,0.3),0.3)))</f>
        <v/>
      </c>
    </row>
    <row r="3268" ht="15" customHeight="1" s="1">
      <c r="A3268" s="9" t="n">
        <v>3265</v>
      </c>
      <c r="B3268" s="6" t="inlineStr">
        <is>
          <t>17/05</t>
        </is>
      </c>
      <c r="C3268" s="6" t="n">
        <v>0</v>
      </c>
      <c r="D3268" s="6" t="n">
        <v>1</v>
      </c>
      <c r="E3268" s="10">
        <f>IF(D3268=1, IF(OR(C3268&lt;10, C3268&gt;=15),1,0), IF(OR(C3268&lt;7, C3268&gt;=18),1,0))</f>
        <v/>
      </c>
      <c r="F3268" s="11" t="n">
        <v>0.82</v>
      </c>
      <c r="G3268" s="12">
        <f>0*8</f>
        <v/>
      </c>
      <c r="H3268" s="12">
        <f>F3268-G3268</f>
        <v/>
      </c>
      <c r="I3268" s="10">
        <f>IF(E3268=0,"Fora",IF(E3267=0,"Carg xar",IF(H3268&lt;0,IF(M3268&lt;0.9,"Carg FV","Stby"),IF(M3268&gt;P3268,"V2H",IF(M3268&lt;0.9,"Carg xar","Stby")))))</f>
        <v/>
      </c>
      <c r="J3268" s="12">
        <f>IF(OR(I3268="Carg FV",I3268="Carg xar"),MIN(IF(I3268="Carg FV",ABS(H3268),7.4),7.4,MAX(0,(0.9-M3268)*40)*0.95),0)</f>
        <v/>
      </c>
      <c r="K3268" s="12">
        <f>IF(I3268="V2H",MIN(MAX(0,H3268),7.4,MAX(0,(M3268-P3268)*40)*0.95),0)</f>
        <v/>
      </c>
      <c r="L3268" s="12">
        <f>IF(E3268=0,0,MAX(0,H3268-K3268))</f>
        <v/>
      </c>
      <c r="M3268" s="13">
        <f>M3267+J3267/40-IF(I3267="V2H",K3267/(0.95*40),0)-IF(E3268=0,IF(E3267=1,IF(D3268=1,30,40)*0.18/(2*40),0),0)-IF(E3268=1,IF(E3267=0,IF(D3268=1,30,40)*0.18/(2*40),0),0)</f>
        <v/>
      </c>
      <c r="N3268" s="14" t="n">
        <v>0.09</v>
      </c>
      <c r="O3268" s="15">
        <f>K3268*N3268</f>
        <v/>
      </c>
      <c r="P3268">
        <f>IF(E3268=0,0.3,IF(D3268=1,IF(C3268&gt;=Params!$B$13-3,IF(C3268&lt;Params!$B$13,Params!$B$20,0.3),0.3),IF(C3268&gt;=Params!$B$15-3,IF(C3268&lt;Params!$B$15,Params!$B$21,0.3),0.3)))</f>
        <v/>
      </c>
    </row>
    <row r="3269" ht="15" customHeight="1" s="1">
      <c r="A3269" s="9" t="n">
        <v>3266</v>
      </c>
      <c r="B3269" s="6" t="inlineStr">
        <is>
          <t>17/05</t>
        </is>
      </c>
      <c r="C3269" s="6" t="n">
        <v>1</v>
      </c>
      <c r="D3269" s="6" t="n">
        <v>1</v>
      </c>
      <c r="E3269" s="10">
        <f>IF(D3269=1, IF(OR(C3269&lt;10, C3269&gt;=15),1,0), IF(OR(C3269&lt;7, C3269&gt;=18),1,0))</f>
        <v/>
      </c>
      <c r="F3269" s="11" t="n">
        <v>0.879</v>
      </c>
      <c r="G3269" s="12">
        <f>0*8</f>
        <v/>
      </c>
      <c r="H3269" s="12">
        <f>F3269-G3269</f>
        <v/>
      </c>
      <c r="I3269" s="10">
        <f>IF(E3269=0,"Fora",IF(E3268=0,"Carg xar",IF(H3269&lt;0,IF(M3269&lt;0.9,"Carg FV","Stby"),IF(M3269&gt;P3269,"V2H",IF(M3269&lt;0.9,"Carg xar","Stby")))))</f>
        <v/>
      </c>
      <c r="J3269" s="12">
        <f>IF(OR(I3269="Carg FV",I3269="Carg xar"),MIN(IF(I3269="Carg FV",ABS(H3269),7.4),7.4,MAX(0,(0.9-M3269)*40)*0.95),0)</f>
        <v/>
      </c>
      <c r="K3269" s="12">
        <f>IF(I3269="V2H",MIN(MAX(0,H3269),7.4,MAX(0,(M3269-P3269)*40)*0.95),0)</f>
        <v/>
      </c>
      <c r="L3269" s="12">
        <f>IF(E3269=0,0,MAX(0,H3269-K3269))</f>
        <v/>
      </c>
      <c r="M3269" s="13">
        <f>M3268+J3268/40-IF(I3268="V2H",K3268/(0.95*40),0)-IF(E3269=0,IF(E3268=1,IF(D3269=1,30,40)*0.18/(2*40),0),0)-IF(E3269=1,IF(E3268=0,IF(D3269=1,30,40)*0.18/(2*40),0),0)</f>
        <v/>
      </c>
      <c r="N3269" s="14" t="n">
        <v>0.09</v>
      </c>
      <c r="O3269" s="15">
        <f>K3269*N3269</f>
        <v/>
      </c>
      <c r="P3269">
        <f>IF(E3269=0,0.3,IF(D3269=1,IF(C3269&gt;=Params!$B$13-3,IF(C3269&lt;Params!$B$13,Params!$B$20,0.3),0.3),IF(C3269&gt;=Params!$B$15-3,IF(C3269&lt;Params!$B$15,Params!$B$21,0.3),0.3)))</f>
        <v/>
      </c>
    </row>
    <row r="3270" ht="15" customHeight="1" s="1">
      <c r="A3270" s="9" t="n">
        <v>3267</v>
      </c>
      <c r="B3270" s="6" t="inlineStr">
        <is>
          <t>17/05</t>
        </is>
      </c>
      <c r="C3270" s="6" t="n">
        <v>2</v>
      </c>
      <c r="D3270" s="6" t="n">
        <v>1</v>
      </c>
      <c r="E3270" s="10">
        <f>IF(D3270=1, IF(OR(C3270&lt;10, C3270&gt;=15),1,0), IF(OR(C3270&lt;7, C3270&gt;=18),1,0))</f>
        <v/>
      </c>
      <c r="F3270" s="11" t="n">
        <v>0.679</v>
      </c>
      <c r="G3270" s="12">
        <f>0*8</f>
        <v/>
      </c>
      <c r="H3270" s="12">
        <f>F3270-G3270</f>
        <v/>
      </c>
      <c r="I3270" s="10">
        <f>IF(E3270=0,"Fora",IF(E3269=0,"Carg xar",IF(H3270&lt;0,IF(M3270&lt;0.9,"Carg FV","Stby"),IF(M3270&gt;P3270,"V2H",IF(M3270&lt;0.9,"Carg xar","Stby")))))</f>
        <v/>
      </c>
      <c r="J3270" s="12">
        <f>IF(OR(I3270="Carg FV",I3270="Carg xar"),MIN(IF(I3270="Carg FV",ABS(H3270),7.4),7.4,MAX(0,(0.9-M3270)*40)*0.95),0)</f>
        <v/>
      </c>
      <c r="K3270" s="12">
        <f>IF(I3270="V2H",MIN(MAX(0,H3270),7.4,MAX(0,(M3270-P3270)*40)*0.95),0)</f>
        <v/>
      </c>
      <c r="L3270" s="12">
        <f>IF(E3270=0,0,MAX(0,H3270-K3270))</f>
        <v/>
      </c>
      <c r="M3270" s="13">
        <f>M3269+J3269/40-IF(I3269="V2H",K3269/(0.95*40),0)-IF(E3270=0,IF(E3269=1,IF(D3270=1,30,40)*0.18/(2*40),0),0)-IF(E3270=1,IF(E3269=0,IF(D3270=1,30,40)*0.18/(2*40),0),0)</f>
        <v/>
      </c>
      <c r="N3270" s="14" t="n">
        <v>0.09</v>
      </c>
      <c r="O3270" s="15">
        <f>K3270*N3270</f>
        <v/>
      </c>
      <c r="P3270">
        <f>IF(E3270=0,0.3,IF(D3270=1,IF(C3270&gt;=Params!$B$13-3,IF(C3270&lt;Params!$B$13,Params!$B$20,0.3),0.3),IF(C3270&gt;=Params!$B$15-3,IF(C3270&lt;Params!$B$15,Params!$B$21,0.3),0.3)))</f>
        <v/>
      </c>
    </row>
    <row r="3271" ht="15" customHeight="1" s="1">
      <c r="A3271" s="9" t="n">
        <v>3268</v>
      </c>
      <c r="B3271" s="6" t="inlineStr">
        <is>
          <t>17/05</t>
        </is>
      </c>
      <c r="C3271" s="6" t="n">
        <v>3</v>
      </c>
      <c r="D3271" s="6" t="n">
        <v>1</v>
      </c>
      <c r="E3271" s="10">
        <f>IF(D3271=1, IF(OR(C3271&lt;10, C3271&gt;=15),1,0), IF(OR(C3271&lt;7, C3271&gt;=18),1,0))</f>
        <v/>
      </c>
      <c r="F3271" s="11" t="n">
        <v>0.729</v>
      </c>
      <c r="G3271" s="12">
        <f>0*8</f>
        <v/>
      </c>
      <c r="H3271" s="12">
        <f>F3271-G3271</f>
        <v/>
      </c>
      <c r="I3271" s="10">
        <f>IF(E3271=0,"Fora",IF(E3270=0,"Carg xar",IF(H3271&lt;0,IF(M3271&lt;0.9,"Carg FV","Stby"),IF(M3271&gt;P3271,"V2H",IF(M3271&lt;0.9,"Carg xar","Stby")))))</f>
        <v/>
      </c>
      <c r="J3271" s="12">
        <f>IF(OR(I3271="Carg FV",I3271="Carg xar"),MIN(IF(I3271="Carg FV",ABS(H3271),7.4),7.4,MAX(0,(0.9-M3271)*40)*0.95),0)</f>
        <v/>
      </c>
      <c r="K3271" s="12">
        <f>IF(I3271="V2H",MIN(MAX(0,H3271),7.4,MAX(0,(M3271-P3271)*40)*0.95),0)</f>
        <v/>
      </c>
      <c r="L3271" s="12">
        <f>IF(E3271=0,0,MAX(0,H3271-K3271))</f>
        <v/>
      </c>
      <c r="M3271" s="13">
        <f>M3270+J3270/40-IF(I3270="V2H",K3270/(0.95*40),0)-IF(E3271=0,IF(E3270=1,IF(D3271=1,30,40)*0.18/(2*40),0),0)-IF(E3271=1,IF(E3270=0,IF(D3271=1,30,40)*0.18/(2*40),0),0)</f>
        <v/>
      </c>
      <c r="N3271" s="14" t="n">
        <v>0.09</v>
      </c>
      <c r="O3271" s="15">
        <f>K3271*N3271</f>
        <v/>
      </c>
      <c r="P3271">
        <f>IF(E3271=0,0.3,IF(D3271=1,IF(C3271&gt;=Params!$B$13-3,IF(C3271&lt;Params!$B$13,Params!$B$20,0.3),0.3),IF(C3271&gt;=Params!$B$15-3,IF(C3271&lt;Params!$B$15,Params!$B$21,0.3),0.3)))</f>
        <v/>
      </c>
    </row>
    <row r="3272" ht="15" customHeight="1" s="1">
      <c r="A3272" s="9" t="n">
        <v>3269</v>
      </c>
      <c r="B3272" s="6" t="inlineStr">
        <is>
          <t>17/05</t>
        </is>
      </c>
      <c r="C3272" s="6" t="n">
        <v>4</v>
      </c>
      <c r="D3272" s="6" t="n">
        <v>1</v>
      </c>
      <c r="E3272" s="10">
        <f>IF(D3272=1, IF(OR(C3272&lt;10, C3272&gt;=15),1,0), IF(OR(C3272&lt;7, C3272&gt;=18),1,0))</f>
        <v/>
      </c>
      <c r="F3272" s="11" t="n">
        <v>1.05</v>
      </c>
      <c r="G3272" s="12">
        <f>0*8</f>
        <v/>
      </c>
      <c r="H3272" s="12">
        <f>F3272-G3272</f>
        <v/>
      </c>
      <c r="I3272" s="10">
        <f>IF(E3272=0,"Fora",IF(E3271=0,"Carg xar",IF(H3272&lt;0,IF(M3272&lt;0.9,"Carg FV","Stby"),IF(M3272&gt;P3272,"V2H",IF(M3272&lt;0.9,"Carg xar","Stby")))))</f>
        <v/>
      </c>
      <c r="J3272" s="12">
        <f>IF(OR(I3272="Carg FV",I3272="Carg xar"),MIN(IF(I3272="Carg FV",ABS(H3272),7.4),7.4,MAX(0,(0.9-M3272)*40)*0.95),0)</f>
        <v/>
      </c>
      <c r="K3272" s="12">
        <f>IF(I3272="V2H",MIN(MAX(0,H3272),7.4,MAX(0,(M3272-P3272)*40)*0.95),0)</f>
        <v/>
      </c>
      <c r="L3272" s="12">
        <f>IF(E3272=0,0,MAX(0,H3272-K3272))</f>
        <v/>
      </c>
      <c r="M3272" s="13">
        <f>M3271+J3271/40-IF(I3271="V2H",K3271/(0.95*40),0)-IF(E3272=0,IF(E3271=1,IF(D3272=1,30,40)*0.18/(2*40),0),0)-IF(E3272=1,IF(E3271=0,IF(D3272=1,30,40)*0.18/(2*40),0),0)</f>
        <v/>
      </c>
      <c r="N3272" s="14" t="n">
        <v>0.09</v>
      </c>
      <c r="O3272" s="15">
        <f>K3272*N3272</f>
        <v/>
      </c>
      <c r="P3272">
        <f>IF(E3272=0,0.3,IF(D3272=1,IF(C3272&gt;=Params!$B$13-3,IF(C3272&lt;Params!$B$13,Params!$B$20,0.3),0.3),IF(C3272&gt;=Params!$B$15-3,IF(C3272&lt;Params!$B$15,Params!$B$21,0.3),0.3)))</f>
        <v/>
      </c>
    </row>
    <row r="3273" ht="15" customHeight="1" s="1">
      <c r="A3273" s="9" t="n">
        <v>3270</v>
      </c>
      <c r="B3273" s="6" t="inlineStr">
        <is>
          <t>17/05</t>
        </is>
      </c>
      <c r="C3273" s="6" t="n">
        <v>5</v>
      </c>
      <c r="D3273" s="6" t="n">
        <v>1</v>
      </c>
      <c r="E3273" s="10">
        <f>IF(D3273=1, IF(OR(C3273&lt;10, C3273&gt;=15),1,0), IF(OR(C3273&lt;7, C3273&gt;=18),1,0))</f>
        <v/>
      </c>
      <c r="F3273" s="11" t="n">
        <v>0.895</v>
      </c>
      <c r="G3273" s="12">
        <f>0*8</f>
        <v/>
      </c>
      <c r="H3273" s="12">
        <f>F3273-G3273</f>
        <v/>
      </c>
      <c r="I3273" s="10">
        <f>IF(E3273=0,"Fora",IF(E3272=0,"Carg xar",IF(H3273&lt;0,IF(M3273&lt;0.9,"Carg FV","Stby"),IF(M3273&gt;P3273,"V2H",IF(M3273&lt;0.9,"Carg xar","Stby")))))</f>
        <v/>
      </c>
      <c r="J3273" s="12">
        <f>IF(OR(I3273="Carg FV",I3273="Carg xar"),MIN(IF(I3273="Carg FV",ABS(H3273),7.4),7.4,MAX(0,(0.9-M3273)*40)*0.95),0)</f>
        <v/>
      </c>
      <c r="K3273" s="12">
        <f>IF(I3273="V2H",MIN(MAX(0,H3273),7.4,MAX(0,(M3273-P3273)*40)*0.95),0)</f>
        <v/>
      </c>
      <c r="L3273" s="12">
        <f>IF(E3273=0,0,MAX(0,H3273-K3273))</f>
        <v/>
      </c>
      <c r="M3273" s="13">
        <f>M3272+J3272/40-IF(I3272="V2H",K3272/(0.95*40),0)-IF(E3273=0,IF(E3272=1,IF(D3273=1,30,40)*0.18/(2*40),0),0)-IF(E3273=1,IF(E3272=0,IF(D3273=1,30,40)*0.18/(2*40),0),0)</f>
        <v/>
      </c>
      <c r="N3273" s="14" t="n">
        <v>0.09</v>
      </c>
      <c r="O3273" s="15">
        <f>K3273*N3273</f>
        <v/>
      </c>
      <c r="P3273">
        <f>IF(E3273=0,0.3,IF(D3273=1,IF(C3273&gt;=Params!$B$13-3,IF(C3273&lt;Params!$B$13,Params!$B$20,0.3),0.3),IF(C3273&gt;=Params!$B$15-3,IF(C3273&lt;Params!$B$15,Params!$B$21,0.3),0.3)))</f>
        <v/>
      </c>
    </row>
    <row r="3274" ht="15" customHeight="1" s="1">
      <c r="A3274" s="9" t="n">
        <v>3271</v>
      </c>
      <c r="B3274" s="6" t="inlineStr">
        <is>
          <t>17/05</t>
        </is>
      </c>
      <c r="C3274" s="6" t="n">
        <v>6</v>
      </c>
      <c r="D3274" s="6" t="n">
        <v>1</v>
      </c>
      <c r="E3274" s="10">
        <f>IF(D3274=1, IF(OR(C3274&lt;10, C3274&gt;=15),1,0), IF(OR(C3274&lt;7, C3274&gt;=18),1,0))</f>
        <v/>
      </c>
      <c r="F3274" s="11" t="n">
        <v>1.076</v>
      </c>
      <c r="G3274" s="12">
        <f>0.02*8</f>
        <v/>
      </c>
      <c r="H3274" s="12">
        <f>F3274-G3274</f>
        <v/>
      </c>
      <c r="I3274" s="10">
        <f>IF(E3274=0,"Fora",IF(E3273=0,"Carg xar",IF(H3274&lt;0,IF(M3274&lt;0.9,"Carg FV","Stby"),IF(M3274&gt;P3274,"V2H",IF(M3274&lt;0.9,"Carg xar","Stby")))))</f>
        <v/>
      </c>
      <c r="J3274" s="12">
        <f>IF(OR(I3274="Carg FV",I3274="Carg xar"),MIN(IF(I3274="Carg FV",ABS(H3274),7.4),7.4,MAX(0,(0.9-M3274)*40)*0.95),0)</f>
        <v/>
      </c>
      <c r="K3274" s="12">
        <f>IF(I3274="V2H",MIN(MAX(0,H3274),7.4,MAX(0,(M3274-P3274)*40)*0.95),0)</f>
        <v/>
      </c>
      <c r="L3274" s="12">
        <f>IF(E3274=0,0,MAX(0,H3274-K3274))</f>
        <v/>
      </c>
      <c r="M3274" s="13">
        <f>M3273+J3273/40-IF(I3273="V2H",K3273/(0.95*40),0)-IF(E3274=0,IF(E3273=1,IF(D3274=1,30,40)*0.18/(2*40),0),0)-IF(E3274=1,IF(E3273=0,IF(D3274=1,30,40)*0.18/(2*40),0),0)</f>
        <v/>
      </c>
      <c r="N3274" s="14" t="n">
        <v>0.09</v>
      </c>
      <c r="O3274" s="15">
        <f>K3274*N3274</f>
        <v/>
      </c>
      <c r="P3274">
        <f>IF(E3274=0,0.3,IF(D3274=1,IF(C3274&gt;=Params!$B$13-3,IF(C3274&lt;Params!$B$13,Params!$B$20,0.3),0.3),IF(C3274&gt;=Params!$B$15-3,IF(C3274&lt;Params!$B$15,Params!$B$21,0.3),0.3)))</f>
        <v/>
      </c>
    </row>
    <row r="3275" ht="15" customHeight="1" s="1">
      <c r="A3275" s="9" t="n">
        <v>3272</v>
      </c>
      <c r="B3275" s="6" t="inlineStr">
        <is>
          <t>17/05</t>
        </is>
      </c>
      <c r="C3275" s="6" t="n">
        <v>7</v>
      </c>
      <c r="D3275" s="6" t="n">
        <v>1</v>
      </c>
      <c r="E3275" s="10">
        <f>IF(D3275=1, IF(OR(C3275&lt;10, C3275&gt;=15),1,0), IF(OR(C3275&lt;7, C3275&gt;=18),1,0))</f>
        <v/>
      </c>
      <c r="F3275" s="11" t="n">
        <v>0.35</v>
      </c>
      <c r="G3275" s="12">
        <f>0.12*8</f>
        <v/>
      </c>
      <c r="H3275" s="12">
        <f>F3275-G3275</f>
        <v/>
      </c>
      <c r="I3275" s="10">
        <f>IF(E3275=0,"Fora",IF(E3274=0,"Carg xar",IF(H3275&lt;0,IF(M3275&lt;0.9,"Carg FV","Stby"),IF(M3275&gt;P3275,"V2H",IF(M3275&lt;0.9,"Carg xar","Stby")))))</f>
        <v/>
      </c>
      <c r="J3275" s="12">
        <f>IF(OR(I3275="Carg FV",I3275="Carg xar"),MIN(IF(I3275="Carg FV",ABS(H3275),7.4),7.4,MAX(0,(0.9-M3275)*40)*0.95),0)</f>
        <v/>
      </c>
      <c r="K3275" s="12">
        <f>IF(I3275="V2H",MIN(MAX(0,H3275),7.4,MAX(0,(M3275-P3275)*40)*0.95),0)</f>
        <v/>
      </c>
      <c r="L3275" s="12">
        <f>IF(E3275=0,0,MAX(0,H3275-K3275))</f>
        <v/>
      </c>
      <c r="M3275" s="13">
        <f>M3274+J3274/40-IF(I3274="V2H",K3274/(0.95*40),0)-IF(E3275=0,IF(E3274=1,IF(D3275=1,30,40)*0.18/(2*40),0),0)-IF(E3275=1,IF(E3274=0,IF(D3275=1,30,40)*0.18/(2*40),0),0)</f>
        <v/>
      </c>
      <c r="N3275" s="14" t="n">
        <v>0.09</v>
      </c>
      <c r="O3275" s="15">
        <f>K3275*N3275</f>
        <v/>
      </c>
      <c r="P3275">
        <f>IF(E3275=0,0.3,IF(D3275=1,IF(C3275&gt;=Params!$B$13-3,IF(C3275&lt;Params!$B$13,Params!$B$20,0.3),0.3),IF(C3275&gt;=Params!$B$15-3,IF(C3275&lt;Params!$B$15,Params!$B$21,0.3),0.3)))</f>
        <v/>
      </c>
    </row>
    <row r="3276" ht="15" customHeight="1" s="1">
      <c r="A3276" s="9" t="n">
        <v>3273</v>
      </c>
      <c r="B3276" s="6" t="inlineStr">
        <is>
          <t>17/05</t>
        </is>
      </c>
      <c r="C3276" s="6" t="n">
        <v>8</v>
      </c>
      <c r="D3276" s="6" t="n">
        <v>1</v>
      </c>
      <c r="E3276" s="10">
        <f>IF(D3276=1, IF(OR(C3276&lt;10, C3276&gt;=15),1,0), IF(OR(C3276&lt;7, C3276&gt;=18),1,0))</f>
        <v/>
      </c>
      <c r="F3276" s="11" t="n">
        <v>0</v>
      </c>
      <c r="G3276" s="12">
        <f>0.28*8</f>
        <v/>
      </c>
      <c r="H3276" s="12">
        <f>F3276-G3276</f>
        <v/>
      </c>
      <c r="I3276" s="10">
        <f>IF(E3276=0,"Fora",IF(E3275=0,"Carg xar",IF(H3276&lt;0,IF(M3276&lt;0.9,"Carg FV","Stby"),IF(M3276&gt;P3276,"V2H",IF(M3276&lt;0.9,"Carg xar","Stby")))))</f>
        <v/>
      </c>
      <c r="J3276" s="12">
        <f>IF(OR(I3276="Carg FV",I3276="Carg xar"),MIN(IF(I3276="Carg FV",ABS(H3276),7.4),7.4,MAX(0,(0.9-M3276)*40)*0.95),0)</f>
        <v/>
      </c>
      <c r="K3276" s="12">
        <f>IF(I3276="V2H",MIN(MAX(0,H3276),7.4,MAX(0,(M3276-P3276)*40)*0.95),0)</f>
        <v/>
      </c>
      <c r="L3276" s="12">
        <f>IF(E3276=0,0,MAX(0,H3276-K3276))</f>
        <v/>
      </c>
      <c r="M3276" s="13">
        <f>M3275+J3275/40-IF(I3275="V2H",K3275/(0.95*40),0)-IF(E3276=0,IF(E3275=1,IF(D3276=1,30,40)*0.18/(2*40),0),0)-IF(E3276=1,IF(E3275=0,IF(D3276=1,30,40)*0.18/(2*40),0),0)</f>
        <v/>
      </c>
      <c r="N3276" s="14" t="n">
        <v>0.09</v>
      </c>
      <c r="O3276" s="15">
        <f>K3276*N3276</f>
        <v/>
      </c>
      <c r="P3276">
        <f>IF(E3276=0,0.3,IF(D3276=1,IF(C3276&gt;=Params!$B$13-3,IF(C3276&lt;Params!$B$13,Params!$B$20,0.3),0.3),IF(C3276&gt;=Params!$B$15-3,IF(C3276&lt;Params!$B$15,Params!$B$21,0.3),0.3)))</f>
        <v/>
      </c>
    </row>
    <row r="3277" ht="15" customHeight="1" s="1">
      <c r="A3277" s="9" t="n">
        <v>3274</v>
      </c>
      <c r="B3277" s="6" t="inlineStr">
        <is>
          <t>17/05</t>
        </is>
      </c>
      <c r="C3277" s="6" t="n">
        <v>9</v>
      </c>
      <c r="D3277" s="6" t="n">
        <v>1</v>
      </c>
      <c r="E3277" s="10">
        <f>IF(D3277=1, IF(OR(C3277&lt;10, C3277&gt;=15),1,0), IF(OR(C3277&lt;7, C3277&gt;=18),1,0))</f>
        <v/>
      </c>
      <c r="F3277" s="11" t="n">
        <v>0</v>
      </c>
      <c r="G3277" s="12">
        <f>0.48*8</f>
        <v/>
      </c>
      <c r="H3277" s="12">
        <f>F3277-G3277</f>
        <v/>
      </c>
      <c r="I3277" s="10">
        <f>IF(E3277=0,"Fora",IF(E3276=0,"Carg xar",IF(H3277&lt;0,IF(M3277&lt;0.9,"Carg FV","Stby"),IF(M3277&gt;P3277,"V2H",IF(M3277&lt;0.9,"Carg xar","Stby")))))</f>
        <v/>
      </c>
      <c r="J3277" s="12">
        <f>IF(OR(I3277="Carg FV",I3277="Carg xar"),MIN(IF(I3277="Carg FV",ABS(H3277),7.4),7.4,MAX(0,(0.9-M3277)*40)*0.95),0)</f>
        <v/>
      </c>
      <c r="K3277" s="12">
        <f>IF(I3277="V2H",MIN(MAX(0,H3277),7.4,MAX(0,(M3277-P3277)*40)*0.95),0)</f>
        <v/>
      </c>
      <c r="L3277" s="12">
        <f>IF(E3277=0,0,MAX(0,H3277-K3277))</f>
        <v/>
      </c>
      <c r="M3277" s="13">
        <f>M3276+J3276/40-IF(I3276="V2H",K3276/(0.95*40),0)-IF(E3277=0,IF(E3276=1,IF(D3277=1,30,40)*0.18/(2*40),0),0)-IF(E3277=1,IF(E3276=0,IF(D3277=1,30,40)*0.18/(2*40),0),0)</f>
        <v/>
      </c>
      <c r="N3277" s="14" t="n">
        <v>0.09</v>
      </c>
      <c r="O3277" s="15">
        <f>K3277*N3277</f>
        <v/>
      </c>
      <c r="P3277">
        <f>IF(E3277=0,0.3,IF(D3277=1,IF(C3277&gt;=Params!$B$13-3,IF(C3277&lt;Params!$B$13,Params!$B$20,0.3),0.3),IF(C3277&gt;=Params!$B$15-3,IF(C3277&lt;Params!$B$15,Params!$B$21,0.3),0.3)))</f>
        <v/>
      </c>
    </row>
    <row r="3278" ht="15" customHeight="1" s="1">
      <c r="A3278" s="9" t="n">
        <v>3275</v>
      </c>
      <c r="B3278" s="6" t="inlineStr">
        <is>
          <t>17/05</t>
        </is>
      </c>
      <c r="C3278" s="6" t="n">
        <v>10</v>
      </c>
      <c r="D3278" s="6" t="n">
        <v>1</v>
      </c>
      <c r="E3278" s="10">
        <f>IF(D3278=1, IF(OR(C3278&lt;10, C3278&gt;=15),1,0), IF(OR(C3278&lt;7, C3278&gt;=18),1,0))</f>
        <v/>
      </c>
      <c r="F3278" s="11" t="n">
        <v>0</v>
      </c>
      <c r="G3278" s="12">
        <f>0.68*8</f>
        <v/>
      </c>
      <c r="H3278" s="12">
        <f>F3278-G3278</f>
        <v/>
      </c>
      <c r="I3278" s="10">
        <f>IF(E3278=0,"Fora",IF(E3277=0,"Carg xar",IF(H3278&lt;0,IF(M3278&lt;0.9,"Carg FV","Stby"),IF(M3278&gt;P3278,"V2H",IF(M3278&lt;0.9,"Carg xar","Stby")))))</f>
        <v/>
      </c>
      <c r="J3278" s="12">
        <f>IF(OR(I3278="Carg FV",I3278="Carg xar"),MIN(IF(I3278="Carg FV",ABS(H3278),7.4),7.4,MAX(0,(0.9-M3278)*40)*0.95),0)</f>
        <v/>
      </c>
      <c r="K3278" s="12">
        <f>IF(I3278="V2H",MIN(MAX(0,H3278),7.4,MAX(0,(M3278-P3278)*40)*0.95),0)</f>
        <v/>
      </c>
      <c r="L3278" s="12">
        <f>IF(E3278=0,0,MAX(0,H3278-K3278))</f>
        <v/>
      </c>
      <c r="M3278" s="13">
        <f>M3277+J3277/40-IF(I3277="V2H",K3277/(0.95*40),0)-IF(E3278=0,IF(E3277=1,IF(D3278=1,30,40)*0.18/(2*40),0),0)-IF(E3278=1,IF(E3277=0,IF(D3278=1,30,40)*0.18/(2*40),0),0)</f>
        <v/>
      </c>
      <c r="N3278" s="14" t="n">
        <v>0.09</v>
      </c>
      <c r="O3278" s="15">
        <f>K3278*N3278</f>
        <v/>
      </c>
      <c r="P3278">
        <f>IF(E3278=0,0.3,IF(D3278=1,IF(C3278&gt;=Params!$B$13-3,IF(C3278&lt;Params!$B$13,Params!$B$20,0.3),0.3),IF(C3278&gt;=Params!$B$15-3,IF(C3278&lt;Params!$B$15,Params!$B$21,0.3),0.3)))</f>
        <v/>
      </c>
    </row>
    <row r="3279" ht="15" customHeight="1" s="1">
      <c r="A3279" s="9" t="n">
        <v>3276</v>
      </c>
      <c r="B3279" s="6" t="inlineStr">
        <is>
          <t>17/05</t>
        </is>
      </c>
      <c r="C3279" s="6" t="n">
        <v>11</v>
      </c>
      <c r="D3279" s="6" t="n">
        <v>1</v>
      </c>
      <c r="E3279" s="10">
        <f>IF(D3279=1, IF(OR(C3279&lt;10, C3279&gt;=15),1,0), IF(OR(C3279&lt;7, C3279&gt;=18),1,0))</f>
        <v/>
      </c>
      <c r="F3279" s="11" t="n">
        <v>0.013</v>
      </c>
      <c r="G3279" s="12">
        <f>0.82*8</f>
        <v/>
      </c>
      <c r="H3279" s="12">
        <f>F3279-G3279</f>
        <v/>
      </c>
      <c r="I3279" s="10">
        <f>IF(E3279=0,"Fora",IF(E3278=0,"Carg xar",IF(H3279&lt;0,IF(M3279&lt;0.9,"Carg FV","Stby"),IF(M3279&gt;P3279,"V2H",IF(M3279&lt;0.9,"Carg xar","Stby")))))</f>
        <v/>
      </c>
      <c r="J3279" s="12">
        <f>IF(OR(I3279="Carg FV",I3279="Carg xar"),MIN(IF(I3279="Carg FV",ABS(H3279),7.4),7.4,MAX(0,(0.9-M3279)*40)*0.95),0)</f>
        <v/>
      </c>
      <c r="K3279" s="12">
        <f>IF(I3279="V2H",MIN(MAX(0,H3279),7.4,MAX(0,(M3279-P3279)*40)*0.95),0)</f>
        <v/>
      </c>
      <c r="L3279" s="12">
        <f>IF(E3279=0,0,MAX(0,H3279-K3279))</f>
        <v/>
      </c>
      <c r="M3279" s="13">
        <f>M3278+J3278/40-IF(I3278="V2H",K3278/(0.95*40),0)-IF(E3279=0,IF(E3278=1,IF(D3279=1,30,40)*0.18/(2*40),0),0)-IF(E3279=1,IF(E3278=0,IF(D3279=1,30,40)*0.18/(2*40),0),0)</f>
        <v/>
      </c>
      <c r="N3279" s="14" t="n">
        <v>0.09</v>
      </c>
      <c r="O3279" s="15">
        <f>K3279*N3279</f>
        <v/>
      </c>
      <c r="P3279">
        <f>IF(E3279=0,0.3,IF(D3279=1,IF(C3279&gt;=Params!$B$13-3,IF(C3279&lt;Params!$B$13,Params!$B$20,0.3),0.3),IF(C3279&gt;=Params!$B$15-3,IF(C3279&lt;Params!$B$15,Params!$B$21,0.3),0.3)))</f>
        <v/>
      </c>
    </row>
    <row r="3280" ht="15" customHeight="1" s="1">
      <c r="A3280" s="9" t="n">
        <v>3277</v>
      </c>
      <c r="B3280" s="6" t="inlineStr">
        <is>
          <t>17/05</t>
        </is>
      </c>
      <c r="C3280" s="6" t="n">
        <v>12</v>
      </c>
      <c r="D3280" s="6" t="n">
        <v>1</v>
      </c>
      <c r="E3280" s="10">
        <f>IF(D3280=1, IF(OR(C3280&lt;10, C3280&gt;=15),1,0), IF(OR(C3280&lt;7, C3280&gt;=18),1,0))</f>
        <v/>
      </c>
      <c r="F3280" s="11" t="n">
        <v>0.641</v>
      </c>
      <c r="G3280" s="12">
        <f>0.88*8</f>
        <v/>
      </c>
      <c r="H3280" s="12">
        <f>F3280-G3280</f>
        <v/>
      </c>
      <c r="I3280" s="10">
        <f>IF(E3280=0,"Fora",IF(E3279=0,"Carg xar",IF(H3280&lt;0,IF(M3280&lt;0.9,"Carg FV","Stby"),IF(M3280&gt;P3280,"V2H",IF(M3280&lt;0.9,"Carg xar","Stby")))))</f>
        <v/>
      </c>
      <c r="J3280" s="12">
        <f>IF(OR(I3280="Carg FV",I3280="Carg xar"),MIN(IF(I3280="Carg FV",ABS(H3280),7.4),7.4,MAX(0,(0.9-M3280)*40)*0.95),0)</f>
        <v/>
      </c>
      <c r="K3280" s="12">
        <f>IF(I3280="V2H",MIN(MAX(0,H3280),7.4,MAX(0,(M3280-P3280)*40)*0.95),0)</f>
        <v/>
      </c>
      <c r="L3280" s="12">
        <f>IF(E3280=0,0,MAX(0,H3280-K3280))</f>
        <v/>
      </c>
      <c r="M3280" s="13">
        <f>M3279+J3279/40-IF(I3279="V2H",K3279/(0.95*40),0)-IF(E3280=0,IF(E3279=1,IF(D3280=1,30,40)*0.18/(2*40),0),0)-IF(E3280=1,IF(E3279=0,IF(D3280=1,30,40)*0.18/(2*40),0),0)</f>
        <v/>
      </c>
      <c r="N3280" s="14" t="n">
        <v>0.09</v>
      </c>
      <c r="O3280" s="15">
        <f>K3280*N3280</f>
        <v/>
      </c>
      <c r="P3280">
        <f>IF(E3280=0,0.3,IF(D3280=1,IF(C3280&gt;=Params!$B$13-3,IF(C3280&lt;Params!$B$13,Params!$B$20,0.3),0.3),IF(C3280&gt;=Params!$B$15-3,IF(C3280&lt;Params!$B$15,Params!$B$21,0.3),0.3)))</f>
        <v/>
      </c>
    </row>
    <row r="3281" ht="15" customHeight="1" s="1">
      <c r="A3281" s="9" t="n">
        <v>3278</v>
      </c>
      <c r="B3281" s="6" t="inlineStr">
        <is>
          <t>17/05</t>
        </is>
      </c>
      <c r="C3281" s="6" t="n">
        <v>13</v>
      </c>
      <c r="D3281" s="6" t="n">
        <v>1</v>
      </c>
      <c r="E3281" s="10">
        <f>IF(D3281=1, IF(OR(C3281&lt;10, C3281&gt;=15),1,0), IF(OR(C3281&lt;7, C3281&gt;=18),1,0))</f>
        <v/>
      </c>
      <c r="F3281" s="11" t="n">
        <v>0</v>
      </c>
      <c r="G3281" s="12">
        <f>0.86*8</f>
        <v/>
      </c>
      <c r="H3281" s="12">
        <f>F3281-G3281</f>
        <v/>
      </c>
      <c r="I3281" s="10">
        <f>IF(E3281=0,"Fora",IF(E3280=0,"Carg xar",IF(H3281&lt;0,IF(M3281&lt;0.9,"Carg FV","Stby"),IF(M3281&gt;P3281,"V2H",IF(M3281&lt;0.9,"Carg xar","Stby")))))</f>
        <v/>
      </c>
      <c r="J3281" s="12">
        <f>IF(OR(I3281="Carg FV",I3281="Carg xar"),MIN(IF(I3281="Carg FV",ABS(H3281),7.4),7.4,MAX(0,(0.9-M3281)*40)*0.95),0)</f>
        <v/>
      </c>
      <c r="K3281" s="12">
        <f>IF(I3281="V2H",MIN(MAX(0,H3281),7.4,MAX(0,(M3281-P3281)*40)*0.95),0)</f>
        <v/>
      </c>
      <c r="L3281" s="12">
        <f>IF(E3281=0,0,MAX(0,H3281-K3281))</f>
        <v/>
      </c>
      <c r="M3281" s="13">
        <f>M3280+J3280/40-IF(I3280="V2H",K3280/(0.95*40),0)-IF(E3281=0,IF(E3280=1,IF(D3281=1,30,40)*0.18/(2*40),0),0)-IF(E3281=1,IF(E3280=0,IF(D3281=1,30,40)*0.18/(2*40),0),0)</f>
        <v/>
      </c>
      <c r="N3281" s="14" t="n">
        <v>0.09</v>
      </c>
      <c r="O3281" s="15">
        <f>K3281*N3281</f>
        <v/>
      </c>
      <c r="P3281">
        <f>IF(E3281=0,0.3,IF(D3281=1,IF(C3281&gt;=Params!$B$13-3,IF(C3281&lt;Params!$B$13,Params!$B$20,0.3),0.3),IF(C3281&gt;=Params!$B$15-3,IF(C3281&lt;Params!$B$15,Params!$B$21,0.3),0.3)))</f>
        <v/>
      </c>
    </row>
    <row r="3282" ht="15" customHeight="1" s="1">
      <c r="A3282" s="9" t="n">
        <v>3279</v>
      </c>
      <c r="B3282" s="6" t="inlineStr">
        <is>
          <t>17/05</t>
        </is>
      </c>
      <c r="C3282" s="6" t="n">
        <v>14</v>
      </c>
      <c r="D3282" s="6" t="n">
        <v>1</v>
      </c>
      <c r="E3282" s="10">
        <f>IF(D3282=1, IF(OR(C3282&lt;10, C3282&gt;=15),1,0), IF(OR(C3282&lt;7, C3282&gt;=18),1,0))</f>
        <v/>
      </c>
      <c r="F3282" s="11" t="n">
        <v>0</v>
      </c>
      <c r="G3282" s="12">
        <f>0.75*8</f>
        <v/>
      </c>
      <c r="H3282" s="12">
        <f>F3282-G3282</f>
        <v/>
      </c>
      <c r="I3282" s="10">
        <f>IF(E3282=0,"Fora",IF(E3281=0,"Carg xar",IF(H3282&lt;0,IF(M3282&lt;0.9,"Carg FV","Stby"),IF(M3282&gt;P3282,"V2H",IF(M3282&lt;0.9,"Carg xar","Stby")))))</f>
        <v/>
      </c>
      <c r="J3282" s="12">
        <f>IF(OR(I3282="Carg FV",I3282="Carg xar"),MIN(IF(I3282="Carg FV",ABS(H3282),7.4),7.4,MAX(0,(0.9-M3282)*40)*0.95),0)</f>
        <v/>
      </c>
      <c r="K3282" s="12">
        <f>IF(I3282="V2H",MIN(MAX(0,H3282),7.4,MAX(0,(M3282-P3282)*40)*0.95),0)</f>
        <v/>
      </c>
      <c r="L3282" s="12">
        <f>IF(E3282=0,0,MAX(0,H3282-K3282))</f>
        <v/>
      </c>
      <c r="M3282" s="13">
        <f>M3281+J3281/40-IF(I3281="V2H",K3281/(0.95*40),0)-IF(E3282=0,IF(E3281=1,IF(D3282=1,30,40)*0.18/(2*40),0),0)-IF(E3282=1,IF(E3281=0,IF(D3282=1,30,40)*0.18/(2*40),0),0)</f>
        <v/>
      </c>
      <c r="N3282" s="14" t="n">
        <v>0.09</v>
      </c>
      <c r="O3282" s="15">
        <f>K3282*N3282</f>
        <v/>
      </c>
      <c r="P3282">
        <f>IF(E3282=0,0.3,IF(D3282=1,IF(C3282&gt;=Params!$B$13-3,IF(C3282&lt;Params!$B$13,Params!$B$20,0.3),0.3),IF(C3282&gt;=Params!$B$15-3,IF(C3282&lt;Params!$B$15,Params!$B$21,0.3),0.3)))</f>
        <v/>
      </c>
    </row>
    <row r="3283" ht="15" customHeight="1" s="1">
      <c r="A3283" s="9" t="n">
        <v>3280</v>
      </c>
      <c r="B3283" s="6" t="inlineStr">
        <is>
          <t>17/05</t>
        </is>
      </c>
      <c r="C3283" s="6" t="n">
        <v>15</v>
      </c>
      <c r="D3283" s="6" t="n">
        <v>1</v>
      </c>
      <c r="E3283" s="10">
        <f>IF(D3283=1, IF(OR(C3283&lt;10, C3283&gt;=15),1,0), IF(OR(C3283&lt;7, C3283&gt;=18),1,0))</f>
        <v/>
      </c>
      <c r="F3283" s="11" t="n">
        <v>0</v>
      </c>
      <c r="G3283" s="12">
        <f>0.6*8</f>
        <v/>
      </c>
      <c r="H3283" s="12">
        <f>F3283-G3283</f>
        <v/>
      </c>
      <c r="I3283" s="10">
        <f>IF(E3283=0,"Fora",IF(E3282=0,"Carg xar",IF(H3283&lt;0,IF(M3283&lt;0.9,"Carg FV","Stby"),IF(M3283&gt;P3283,"V2H",IF(M3283&lt;0.9,"Carg xar","Stby")))))</f>
        <v/>
      </c>
      <c r="J3283" s="12">
        <f>IF(OR(I3283="Carg FV",I3283="Carg xar"),MIN(IF(I3283="Carg FV",ABS(H3283),7.4),7.4,MAX(0,(0.9-M3283)*40)*0.95),0)</f>
        <v/>
      </c>
      <c r="K3283" s="12">
        <f>IF(I3283="V2H",MIN(MAX(0,H3283),7.4,MAX(0,(M3283-P3283)*40)*0.95),0)</f>
        <v/>
      </c>
      <c r="L3283" s="12">
        <f>IF(E3283=0,0,MAX(0,H3283-K3283))</f>
        <v/>
      </c>
      <c r="M3283" s="13">
        <f>M3282+J3282/40-IF(I3282="V2H",K3282/(0.95*40),0)-IF(E3283=0,IF(E3282=1,IF(D3283=1,30,40)*0.18/(2*40),0),0)-IF(E3283=1,IF(E3282=0,IF(D3283=1,30,40)*0.18/(2*40),0),0)</f>
        <v/>
      </c>
      <c r="N3283" s="14" t="n">
        <v>0.09</v>
      </c>
      <c r="O3283" s="15">
        <f>K3283*N3283</f>
        <v/>
      </c>
      <c r="P3283">
        <f>IF(E3283=0,0.3,IF(D3283=1,IF(C3283&gt;=Params!$B$13-3,IF(C3283&lt;Params!$B$13,Params!$B$20,0.3),0.3),IF(C3283&gt;=Params!$B$15-3,IF(C3283&lt;Params!$B$15,Params!$B$21,0.3),0.3)))</f>
        <v/>
      </c>
    </row>
    <row r="3284" ht="15" customHeight="1" s="1">
      <c r="A3284" s="9" t="n">
        <v>3281</v>
      </c>
      <c r="B3284" s="6" t="inlineStr">
        <is>
          <t>17/05</t>
        </is>
      </c>
      <c r="C3284" s="6" t="n">
        <v>16</v>
      </c>
      <c r="D3284" s="6" t="n">
        <v>1</v>
      </c>
      <c r="E3284" s="10">
        <f>IF(D3284=1, IF(OR(C3284&lt;10, C3284&gt;=15),1,0), IF(OR(C3284&lt;7, C3284&gt;=18),1,0))</f>
        <v/>
      </c>
      <c r="F3284" s="11" t="n">
        <v>0</v>
      </c>
      <c r="G3284" s="12">
        <f>0.42*8</f>
        <v/>
      </c>
      <c r="H3284" s="12">
        <f>F3284-G3284</f>
        <v/>
      </c>
      <c r="I3284" s="10">
        <f>IF(E3284=0,"Fora",IF(E3283=0,"Carg xar",IF(H3284&lt;0,IF(M3284&lt;0.9,"Carg FV","Stby"),IF(M3284&gt;P3284,"V2H",IF(M3284&lt;0.9,"Carg xar","Stby")))))</f>
        <v/>
      </c>
      <c r="J3284" s="12">
        <f>IF(OR(I3284="Carg FV",I3284="Carg xar"),MIN(IF(I3284="Carg FV",ABS(H3284),7.4),7.4,MAX(0,(0.9-M3284)*40)*0.95),0)</f>
        <v/>
      </c>
      <c r="K3284" s="12">
        <f>IF(I3284="V2H",MIN(MAX(0,H3284),7.4,MAX(0,(M3284-P3284)*40)*0.95),0)</f>
        <v/>
      </c>
      <c r="L3284" s="12">
        <f>IF(E3284=0,0,MAX(0,H3284-K3284))</f>
        <v/>
      </c>
      <c r="M3284" s="13">
        <f>M3283+J3283/40-IF(I3283="V2H",K3283/(0.95*40),0)-IF(E3284=0,IF(E3283=1,IF(D3284=1,30,40)*0.18/(2*40),0),0)-IF(E3284=1,IF(E3283=0,IF(D3284=1,30,40)*0.18/(2*40),0),0)</f>
        <v/>
      </c>
      <c r="N3284" s="14" t="n">
        <v>0.09</v>
      </c>
      <c r="O3284" s="15">
        <f>K3284*N3284</f>
        <v/>
      </c>
      <c r="P3284">
        <f>IF(E3284=0,0.3,IF(D3284=1,IF(C3284&gt;=Params!$B$13-3,IF(C3284&lt;Params!$B$13,Params!$B$20,0.3),0.3),IF(C3284&gt;=Params!$B$15-3,IF(C3284&lt;Params!$B$15,Params!$B$21,0.3),0.3)))</f>
        <v/>
      </c>
    </row>
    <row r="3285" ht="15" customHeight="1" s="1">
      <c r="A3285" s="9" t="n">
        <v>3282</v>
      </c>
      <c r="B3285" s="6" t="inlineStr">
        <is>
          <t>17/05</t>
        </is>
      </c>
      <c r="C3285" s="6" t="n">
        <v>17</v>
      </c>
      <c r="D3285" s="6" t="n">
        <v>1</v>
      </c>
      <c r="E3285" s="10">
        <f>IF(D3285=1, IF(OR(C3285&lt;10, C3285&gt;=15),1,0), IF(OR(C3285&lt;7, C3285&gt;=18),1,0))</f>
        <v/>
      </c>
      <c r="F3285" s="11" t="n">
        <v>0</v>
      </c>
      <c r="G3285" s="12">
        <f>0.22*8</f>
        <v/>
      </c>
      <c r="H3285" s="12">
        <f>F3285-G3285</f>
        <v/>
      </c>
      <c r="I3285" s="10">
        <f>IF(E3285=0,"Fora",IF(E3284=0,"Carg xar",IF(H3285&lt;0,IF(M3285&lt;0.9,"Carg FV","Stby"),IF(M3285&gt;P3285,"V2H",IF(M3285&lt;0.9,"Carg xar","Stby")))))</f>
        <v/>
      </c>
      <c r="J3285" s="12">
        <f>IF(OR(I3285="Carg FV",I3285="Carg xar"),MIN(IF(I3285="Carg FV",ABS(H3285),7.4),7.4,MAX(0,(0.9-M3285)*40)*0.95),0)</f>
        <v/>
      </c>
      <c r="K3285" s="12">
        <f>IF(I3285="V2H",MIN(MAX(0,H3285),7.4,MAX(0,(M3285-P3285)*40)*0.95),0)</f>
        <v/>
      </c>
      <c r="L3285" s="12">
        <f>IF(E3285=0,0,MAX(0,H3285-K3285))</f>
        <v/>
      </c>
      <c r="M3285" s="13">
        <f>M3284+J3284/40-IF(I3284="V2H",K3284/(0.95*40),0)-IF(E3285=0,IF(E3284=1,IF(D3285=1,30,40)*0.18/(2*40),0),0)-IF(E3285=1,IF(E3284=0,IF(D3285=1,30,40)*0.18/(2*40),0),0)</f>
        <v/>
      </c>
      <c r="N3285" s="14" t="n">
        <v>0.09</v>
      </c>
      <c r="O3285" s="15">
        <f>K3285*N3285</f>
        <v/>
      </c>
      <c r="P3285">
        <f>IF(E3285=0,0.3,IF(D3285=1,IF(C3285&gt;=Params!$B$13-3,IF(C3285&lt;Params!$B$13,Params!$B$20,0.3),0.3),IF(C3285&gt;=Params!$B$15-3,IF(C3285&lt;Params!$B$15,Params!$B$21,0.3),0.3)))</f>
        <v/>
      </c>
    </row>
    <row r="3286" ht="15" customHeight="1" s="1">
      <c r="A3286" s="9" t="n">
        <v>3283</v>
      </c>
      <c r="B3286" s="6" t="inlineStr">
        <is>
          <t>17/05</t>
        </is>
      </c>
      <c r="C3286" s="6" t="n">
        <v>18</v>
      </c>
      <c r="D3286" s="6" t="n">
        <v>1</v>
      </c>
      <c r="E3286" s="10">
        <f>IF(D3286=1, IF(OR(C3286&lt;10, C3286&gt;=15),1,0), IF(OR(C3286&lt;7, C3286&gt;=18),1,0))</f>
        <v/>
      </c>
      <c r="F3286" s="11" t="n">
        <v>0</v>
      </c>
      <c r="G3286" s="12">
        <f>0.08*8</f>
        <v/>
      </c>
      <c r="H3286" s="12">
        <f>F3286-G3286</f>
        <v/>
      </c>
      <c r="I3286" s="10">
        <f>IF(E3286=0,"Fora",IF(E3285=0,"Carg xar",IF(H3286&lt;0,IF(M3286&lt;0.9,"Carg FV","Stby"),IF(M3286&gt;P3286,"V2H",IF(M3286&lt;0.9,"Carg xar","Stby")))))</f>
        <v/>
      </c>
      <c r="J3286" s="12">
        <f>IF(OR(I3286="Carg FV",I3286="Carg xar"),MIN(IF(I3286="Carg FV",ABS(H3286),7.4),7.4,MAX(0,(0.9-M3286)*40)*0.95),0)</f>
        <v/>
      </c>
      <c r="K3286" s="12">
        <f>IF(I3286="V2H",MIN(MAX(0,H3286),7.4,MAX(0,(M3286-P3286)*40)*0.95),0)</f>
        <v/>
      </c>
      <c r="L3286" s="12">
        <f>IF(E3286=0,0,MAX(0,H3286-K3286))</f>
        <v/>
      </c>
      <c r="M3286" s="13">
        <f>M3285+J3285/40-IF(I3285="V2H",K3285/(0.95*40),0)-IF(E3286=0,IF(E3285=1,IF(D3286=1,30,40)*0.18/(2*40),0),0)-IF(E3286=1,IF(E3285=0,IF(D3286=1,30,40)*0.18/(2*40),0),0)</f>
        <v/>
      </c>
      <c r="N3286" s="14" t="n">
        <v>0.09</v>
      </c>
      <c r="O3286" s="15">
        <f>K3286*N3286</f>
        <v/>
      </c>
      <c r="P3286">
        <f>IF(E3286=0,0.3,IF(D3286=1,IF(C3286&gt;=Params!$B$13-3,IF(C3286&lt;Params!$B$13,Params!$B$20,0.3),0.3),IF(C3286&gt;=Params!$B$15-3,IF(C3286&lt;Params!$B$15,Params!$B$21,0.3),0.3)))</f>
        <v/>
      </c>
    </row>
    <row r="3287" ht="15" customHeight="1" s="1">
      <c r="A3287" s="9" t="n">
        <v>3284</v>
      </c>
      <c r="B3287" s="6" t="inlineStr">
        <is>
          <t>17/05</t>
        </is>
      </c>
      <c r="C3287" s="6" t="n">
        <v>19</v>
      </c>
      <c r="D3287" s="6" t="n">
        <v>1</v>
      </c>
      <c r="E3287" s="10">
        <f>IF(D3287=1, IF(OR(C3287&lt;10, C3287&gt;=15),1,0), IF(OR(C3287&lt;7, C3287&gt;=18),1,0))</f>
        <v/>
      </c>
      <c r="F3287" s="11" t="n">
        <v>0.389</v>
      </c>
      <c r="G3287" s="12">
        <f>0*8</f>
        <v/>
      </c>
      <c r="H3287" s="12">
        <f>F3287-G3287</f>
        <v/>
      </c>
      <c r="I3287" s="10">
        <f>IF(E3287=0,"Fora",IF(E3286=0,"Carg xar",IF(H3287&lt;0,IF(M3287&lt;0.9,"Carg FV","Stby"),IF(M3287&gt;P3287,"V2H",IF(M3287&lt;0.9,"Carg xar","Stby")))))</f>
        <v/>
      </c>
      <c r="J3287" s="12">
        <f>IF(OR(I3287="Carg FV",I3287="Carg xar"),MIN(IF(I3287="Carg FV",ABS(H3287),7.4),7.4,MAX(0,(0.9-M3287)*40)*0.95),0)</f>
        <v/>
      </c>
      <c r="K3287" s="12">
        <f>IF(I3287="V2H",MIN(MAX(0,H3287),7.4,MAX(0,(M3287-P3287)*40)*0.95),0)</f>
        <v/>
      </c>
      <c r="L3287" s="12">
        <f>IF(E3287=0,0,MAX(0,H3287-K3287))</f>
        <v/>
      </c>
      <c r="M3287" s="13">
        <f>M3286+J3286/40-IF(I3286="V2H",K3286/(0.95*40),0)-IF(E3287=0,IF(E3286=1,IF(D3287=1,30,40)*0.18/(2*40),0),0)-IF(E3287=1,IF(E3286=0,IF(D3287=1,30,40)*0.18/(2*40),0),0)</f>
        <v/>
      </c>
      <c r="N3287" s="14" t="n">
        <v>0.09</v>
      </c>
      <c r="O3287" s="15">
        <f>K3287*N3287</f>
        <v/>
      </c>
      <c r="P3287">
        <f>IF(E3287=0,0.3,IF(D3287=1,IF(C3287&gt;=Params!$B$13-3,IF(C3287&lt;Params!$B$13,Params!$B$20,0.3),0.3),IF(C3287&gt;=Params!$B$15-3,IF(C3287&lt;Params!$B$15,Params!$B$21,0.3),0.3)))</f>
        <v/>
      </c>
    </row>
    <row r="3288" ht="15" customHeight="1" s="1">
      <c r="A3288" s="9" t="n">
        <v>3285</v>
      </c>
      <c r="B3288" s="6" t="inlineStr">
        <is>
          <t>17/05</t>
        </is>
      </c>
      <c r="C3288" s="6" t="n">
        <v>20</v>
      </c>
      <c r="D3288" s="6" t="n">
        <v>1</v>
      </c>
      <c r="E3288" s="10">
        <f>IF(D3288=1, IF(OR(C3288&lt;10, C3288&gt;=15),1,0), IF(OR(C3288&lt;7, C3288&gt;=18),1,0))</f>
        <v/>
      </c>
      <c r="F3288" s="11" t="n">
        <v>1.878</v>
      </c>
      <c r="G3288" s="12">
        <f>0*8</f>
        <v/>
      </c>
      <c r="H3288" s="12">
        <f>F3288-G3288</f>
        <v/>
      </c>
      <c r="I3288" s="10">
        <f>IF(E3288=0,"Fora",IF(E3287=0,"Carg xar",IF(H3288&lt;0,IF(M3288&lt;0.9,"Carg FV","Stby"),IF(M3288&gt;P3288,"V2H",IF(M3288&lt;0.9,"Carg xar","Stby")))))</f>
        <v/>
      </c>
      <c r="J3288" s="12">
        <f>IF(OR(I3288="Carg FV",I3288="Carg xar"),MIN(IF(I3288="Carg FV",ABS(H3288),7.4),7.4,MAX(0,(0.9-M3288)*40)*0.95),0)</f>
        <v/>
      </c>
      <c r="K3288" s="12">
        <f>IF(I3288="V2H",MIN(MAX(0,H3288),7.4,MAX(0,(M3288-P3288)*40)*0.95),0)</f>
        <v/>
      </c>
      <c r="L3288" s="12">
        <f>IF(E3288=0,0,MAX(0,H3288-K3288))</f>
        <v/>
      </c>
      <c r="M3288" s="13">
        <f>M3287+J3287/40-IF(I3287="V2H",K3287/(0.95*40),0)-IF(E3288=0,IF(E3287=1,IF(D3288=1,30,40)*0.18/(2*40),0),0)-IF(E3288=1,IF(E3287=0,IF(D3288=1,30,40)*0.18/(2*40),0),0)</f>
        <v/>
      </c>
      <c r="N3288" s="14" t="n">
        <v>0.09</v>
      </c>
      <c r="O3288" s="15">
        <f>K3288*N3288</f>
        <v/>
      </c>
      <c r="P3288">
        <f>IF(E3288=0,0.3,IF(D3288=1,IF(C3288&gt;=Params!$B$13-3,IF(C3288&lt;Params!$B$13,Params!$B$20,0.3),0.3),IF(C3288&gt;=Params!$B$15-3,IF(C3288&lt;Params!$B$15,Params!$B$21,0.3),0.3)))</f>
        <v/>
      </c>
    </row>
    <row r="3289" ht="15" customHeight="1" s="1">
      <c r="A3289" s="9" t="n">
        <v>3286</v>
      </c>
      <c r="B3289" s="6" t="inlineStr">
        <is>
          <t>17/05</t>
        </is>
      </c>
      <c r="C3289" s="6" t="n">
        <v>21</v>
      </c>
      <c r="D3289" s="6" t="n">
        <v>1</v>
      </c>
      <c r="E3289" s="10">
        <f>IF(D3289=1, IF(OR(C3289&lt;10, C3289&gt;=15),1,0), IF(OR(C3289&lt;7, C3289&gt;=18),1,0))</f>
        <v/>
      </c>
      <c r="F3289" s="11" t="n">
        <v>0.127</v>
      </c>
      <c r="G3289" s="12">
        <f>0*8</f>
        <v/>
      </c>
      <c r="H3289" s="12">
        <f>F3289-G3289</f>
        <v/>
      </c>
      <c r="I3289" s="10">
        <f>IF(E3289=0,"Fora",IF(E3288=0,"Carg xar",IF(H3289&lt;0,IF(M3289&lt;0.9,"Carg FV","Stby"),IF(M3289&gt;P3289,"V2H",IF(M3289&lt;0.9,"Carg xar","Stby")))))</f>
        <v/>
      </c>
      <c r="J3289" s="12">
        <f>IF(OR(I3289="Carg FV",I3289="Carg xar"),MIN(IF(I3289="Carg FV",ABS(H3289),7.4),7.4,MAX(0,(0.9-M3289)*40)*0.95),0)</f>
        <v/>
      </c>
      <c r="K3289" s="12">
        <f>IF(I3289="V2H",MIN(MAX(0,H3289),7.4,MAX(0,(M3289-P3289)*40)*0.95),0)</f>
        <v/>
      </c>
      <c r="L3289" s="12">
        <f>IF(E3289=0,0,MAX(0,H3289-K3289))</f>
        <v/>
      </c>
      <c r="M3289" s="13">
        <f>M3288+J3288/40-IF(I3288="V2H",K3288/(0.95*40),0)-IF(E3289=0,IF(E3288=1,IF(D3289=1,30,40)*0.18/(2*40),0),0)-IF(E3289=1,IF(E3288=0,IF(D3289=1,30,40)*0.18/(2*40),0),0)</f>
        <v/>
      </c>
      <c r="N3289" s="14" t="n">
        <v>0.09</v>
      </c>
      <c r="O3289" s="15">
        <f>K3289*N3289</f>
        <v/>
      </c>
      <c r="P3289">
        <f>IF(E3289=0,0.3,IF(D3289=1,IF(C3289&gt;=Params!$B$13-3,IF(C3289&lt;Params!$B$13,Params!$B$20,0.3),0.3),IF(C3289&gt;=Params!$B$15-3,IF(C3289&lt;Params!$B$15,Params!$B$21,0.3),0.3)))</f>
        <v/>
      </c>
    </row>
    <row r="3290" ht="15" customHeight="1" s="1">
      <c r="A3290" s="9" t="n">
        <v>3287</v>
      </c>
      <c r="B3290" s="6" t="inlineStr">
        <is>
          <t>17/05</t>
        </is>
      </c>
      <c r="C3290" s="6" t="n">
        <v>22</v>
      </c>
      <c r="D3290" s="6" t="n">
        <v>1</v>
      </c>
      <c r="E3290" s="10">
        <f>IF(D3290=1, IF(OR(C3290&lt;10, C3290&gt;=15),1,0), IF(OR(C3290&lt;7, C3290&gt;=18),1,0))</f>
        <v/>
      </c>
      <c r="F3290" s="11" t="n">
        <v>0.486</v>
      </c>
      <c r="G3290" s="12">
        <f>0*8</f>
        <v/>
      </c>
      <c r="H3290" s="12">
        <f>F3290-G3290</f>
        <v/>
      </c>
      <c r="I3290" s="10">
        <f>IF(E3290=0,"Fora",IF(E3289=0,"Carg xar",IF(H3290&lt;0,IF(M3290&lt;0.9,"Carg FV","Stby"),IF(M3290&gt;P3290,"V2H",IF(M3290&lt;0.9,"Carg xar","Stby")))))</f>
        <v/>
      </c>
      <c r="J3290" s="12">
        <f>IF(OR(I3290="Carg FV",I3290="Carg xar"),MIN(IF(I3290="Carg FV",ABS(H3290),7.4),7.4,MAX(0,(0.9-M3290)*40)*0.95),0)</f>
        <v/>
      </c>
      <c r="K3290" s="12">
        <f>IF(I3290="V2H",MIN(MAX(0,H3290),7.4,MAX(0,(M3290-P3290)*40)*0.95),0)</f>
        <v/>
      </c>
      <c r="L3290" s="12">
        <f>IF(E3290=0,0,MAX(0,H3290-K3290))</f>
        <v/>
      </c>
      <c r="M3290" s="13">
        <f>M3289+J3289/40-IF(I3289="V2H",K3289/(0.95*40),0)-IF(E3290=0,IF(E3289=1,IF(D3290=1,30,40)*0.18/(2*40),0),0)-IF(E3290=1,IF(E3289=0,IF(D3290=1,30,40)*0.18/(2*40),0),0)</f>
        <v/>
      </c>
      <c r="N3290" s="14" t="n">
        <v>0.09</v>
      </c>
      <c r="O3290" s="15">
        <f>K3290*N3290</f>
        <v/>
      </c>
      <c r="P3290">
        <f>IF(E3290=0,0.3,IF(D3290=1,IF(C3290&gt;=Params!$B$13-3,IF(C3290&lt;Params!$B$13,Params!$B$20,0.3),0.3),IF(C3290&gt;=Params!$B$15-3,IF(C3290&lt;Params!$B$15,Params!$B$21,0.3),0.3)))</f>
        <v/>
      </c>
    </row>
    <row r="3291" ht="15" customHeight="1" s="1">
      <c r="A3291" s="9" t="n">
        <v>3288</v>
      </c>
      <c r="B3291" s="6" t="inlineStr">
        <is>
          <t>17/05</t>
        </is>
      </c>
      <c r="C3291" s="6" t="n">
        <v>23</v>
      </c>
      <c r="D3291" s="6" t="n">
        <v>1</v>
      </c>
      <c r="E3291" s="10">
        <f>IF(D3291=1, IF(OR(C3291&lt;10, C3291&gt;=15),1,0), IF(OR(C3291&lt;7, C3291&gt;=18),1,0))</f>
        <v/>
      </c>
      <c r="F3291" s="11" t="n">
        <v>0.168</v>
      </c>
      <c r="G3291" s="12">
        <f>0*8</f>
        <v/>
      </c>
      <c r="H3291" s="12">
        <f>F3291-G3291</f>
        <v/>
      </c>
      <c r="I3291" s="10">
        <f>IF(E3291=0,"Fora",IF(E3290=0,"Carg xar",IF(H3291&lt;0,IF(M3291&lt;0.9,"Carg FV","Stby"),IF(M3291&gt;P3291,"V2H",IF(M3291&lt;0.9,"Carg xar","Stby")))))</f>
        <v/>
      </c>
      <c r="J3291" s="12">
        <f>IF(OR(I3291="Carg FV",I3291="Carg xar"),MIN(IF(I3291="Carg FV",ABS(H3291),7.4),7.4,MAX(0,(0.9-M3291)*40)*0.95),0)</f>
        <v/>
      </c>
      <c r="K3291" s="12">
        <f>IF(I3291="V2H",MIN(MAX(0,H3291),7.4,MAX(0,(M3291-P3291)*40)*0.95),0)</f>
        <v/>
      </c>
      <c r="L3291" s="12">
        <f>IF(E3291=0,0,MAX(0,H3291-K3291))</f>
        <v/>
      </c>
      <c r="M3291" s="13">
        <f>M3290+J3290/40-IF(I3290="V2H",K3290/(0.95*40),0)-IF(E3291=0,IF(E3290=1,IF(D3291=1,30,40)*0.18/(2*40),0),0)-IF(E3291=1,IF(E3290=0,IF(D3291=1,30,40)*0.18/(2*40),0),0)</f>
        <v/>
      </c>
      <c r="N3291" s="14" t="n">
        <v>0.09</v>
      </c>
      <c r="O3291" s="15">
        <f>K3291*N3291</f>
        <v/>
      </c>
      <c r="P3291">
        <f>IF(E3291=0,0.3,IF(D3291=1,IF(C3291&gt;=Params!$B$13-3,IF(C3291&lt;Params!$B$13,Params!$B$20,0.3),0.3),IF(C3291&gt;=Params!$B$15-3,IF(C3291&lt;Params!$B$15,Params!$B$21,0.3),0.3)))</f>
        <v/>
      </c>
    </row>
    <row r="3292" ht="15" customHeight="1" s="1">
      <c r="A3292" s="9" t="n">
        <v>3289</v>
      </c>
      <c r="B3292" s="6" t="inlineStr">
        <is>
          <t>18/05</t>
        </is>
      </c>
      <c r="C3292" s="6" t="n">
        <v>0</v>
      </c>
      <c r="D3292" s="6" t="n">
        <v>1</v>
      </c>
      <c r="E3292" s="10">
        <f>IF(D3292=1, IF(OR(C3292&lt;10, C3292&gt;=15),1,0), IF(OR(C3292&lt;7, C3292&gt;=18),1,0))</f>
        <v/>
      </c>
      <c r="F3292" s="11" t="n">
        <v>0.164</v>
      </c>
      <c r="G3292" s="12">
        <f>0*8</f>
        <v/>
      </c>
      <c r="H3292" s="12">
        <f>F3292-G3292</f>
        <v/>
      </c>
      <c r="I3292" s="10">
        <f>IF(E3292=0,"Fora",IF(E3291=0,"Carg xar",IF(H3292&lt;0,IF(M3292&lt;0.9,"Carg FV","Stby"),IF(M3292&gt;P3292,"V2H",IF(M3292&lt;0.9,"Carg xar","Stby")))))</f>
        <v/>
      </c>
      <c r="J3292" s="12">
        <f>IF(OR(I3292="Carg FV",I3292="Carg xar"),MIN(IF(I3292="Carg FV",ABS(H3292),7.4),7.4,MAX(0,(0.9-M3292)*40)*0.95),0)</f>
        <v/>
      </c>
      <c r="K3292" s="12">
        <f>IF(I3292="V2H",MIN(MAX(0,H3292),7.4,MAX(0,(M3292-P3292)*40)*0.95),0)</f>
        <v/>
      </c>
      <c r="L3292" s="12">
        <f>IF(E3292=0,0,MAX(0,H3292-K3292))</f>
        <v/>
      </c>
      <c r="M3292" s="13">
        <f>M3291+J3291/40-IF(I3291="V2H",K3291/(0.95*40),0)-IF(E3292=0,IF(E3291=1,IF(D3292=1,30,40)*0.18/(2*40),0),0)-IF(E3292=1,IF(E3291=0,IF(D3292=1,30,40)*0.18/(2*40),0),0)</f>
        <v/>
      </c>
      <c r="N3292" s="14" t="n">
        <v>0.09</v>
      </c>
      <c r="O3292" s="15">
        <f>K3292*N3292</f>
        <v/>
      </c>
      <c r="P3292">
        <f>IF(E3292=0,0.3,IF(D3292=1,IF(C3292&gt;=Params!$B$13-3,IF(C3292&lt;Params!$B$13,Params!$B$20,0.3),0.3),IF(C3292&gt;=Params!$B$15-3,IF(C3292&lt;Params!$B$15,Params!$B$21,0.3),0.3)))</f>
        <v/>
      </c>
    </row>
    <row r="3293" ht="15" customHeight="1" s="1">
      <c r="A3293" s="9" t="n">
        <v>3290</v>
      </c>
      <c r="B3293" s="6" t="inlineStr">
        <is>
          <t>18/05</t>
        </is>
      </c>
      <c r="C3293" s="6" t="n">
        <v>1</v>
      </c>
      <c r="D3293" s="6" t="n">
        <v>1</v>
      </c>
      <c r="E3293" s="10">
        <f>IF(D3293=1, IF(OR(C3293&lt;10, C3293&gt;=15),1,0), IF(OR(C3293&lt;7, C3293&gt;=18),1,0))</f>
        <v/>
      </c>
      <c r="F3293" s="11" t="n">
        <v>0.15</v>
      </c>
      <c r="G3293" s="12">
        <f>0*8</f>
        <v/>
      </c>
      <c r="H3293" s="12">
        <f>F3293-G3293</f>
        <v/>
      </c>
      <c r="I3293" s="10">
        <f>IF(E3293=0,"Fora",IF(E3292=0,"Carg xar",IF(H3293&lt;0,IF(M3293&lt;0.9,"Carg FV","Stby"),IF(M3293&gt;P3293,"V2H",IF(M3293&lt;0.9,"Carg xar","Stby")))))</f>
        <v/>
      </c>
      <c r="J3293" s="12">
        <f>IF(OR(I3293="Carg FV",I3293="Carg xar"),MIN(IF(I3293="Carg FV",ABS(H3293),7.4),7.4,MAX(0,(0.9-M3293)*40)*0.95),0)</f>
        <v/>
      </c>
      <c r="K3293" s="12">
        <f>IF(I3293="V2H",MIN(MAX(0,H3293),7.4,MAX(0,(M3293-P3293)*40)*0.95),0)</f>
        <v/>
      </c>
      <c r="L3293" s="12">
        <f>IF(E3293=0,0,MAX(0,H3293-K3293))</f>
        <v/>
      </c>
      <c r="M3293" s="13">
        <f>M3292+J3292/40-IF(I3292="V2H",K3292/(0.95*40),0)-IF(E3293=0,IF(E3292=1,IF(D3293=1,30,40)*0.18/(2*40),0),0)-IF(E3293=1,IF(E3292=0,IF(D3293=1,30,40)*0.18/(2*40),0),0)</f>
        <v/>
      </c>
      <c r="N3293" s="14" t="n">
        <v>0.09</v>
      </c>
      <c r="O3293" s="15">
        <f>K3293*N3293</f>
        <v/>
      </c>
      <c r="P3293">
        <f>IF(E3293=0,0.3,IF(D3293=1,IF(C3293&gt;=Params!$B$13-3,IF(C3293&lt;Params!$B$13,Params!$B$20,0.3),0.3),IF(C3293&gt;=Params!$B$15-3,IF(C3293&lt;Params!$B$15,Params!$B$21,0.3),0.3)))</f>
        <v/>
      </c>
    </row>
    <row r="3294" ht="15" customHeight="1" s="1">
      <c r="A3294" s="9" t="n">
        <v>3291</v>
      </c>
      <c r="B3294" s="6" t="inlineStr">
        <is>
          <t>18/05</t>
        </is>
      </c>
      <c r="C3294" s="6" t="n">
        <v>2</v>
      </c>
      <c r="D3294" s="6" t="n">
        <v>1</v>
      </c>
      <c r="E3294" s="10">
        <f>IF(D3294=1, IF(OR(C3294&lt;10, C3294&gt;=15),1,0), IF(OR(C3294&lt;7, C3294&gt;=18),1,0))</f>
        <v/>
      </c>
      <c r="F3294" s="11" t="n">
        <v>0.5590000000000001</v>
      </c>
      <c r="G3294" s="12">
        <f>0*8</f>
        <v/>
      </c>
      <c r="H3294" s="12">
        <f>F3294-G3294</f>
        <v/>
      </c>
      <c r="I3294" s="10">
        <f>IF(E3294=0,"Fora",IF(E3293=0,"Carg xar",IF(H3294&lt;0,IF(M3294&lt;0.9,"Carg FV","Stby"),IF(M3294&gt;P3294,"V2H",IF(M3294&lt;0.9,"Carg xar","Stby")))))</f>
        <v/>
      </c>
      <c r="J3294" s="12">
        <f>IF(OR(I3294="Carg FV",I3294="Carg xar"),MIN(IF(I3294="Carg FV",ABS(H3294),7.4),7.4,MAX(0,(0.9-M3294)*40)*0.95),0)</f>
        <v/>
      </c>
      <c r="K3294" s="12">
        <f>IF(I3294="V2H",MIN(MAX(0,H3294),7.4,MAX(0,(M3294-P3294)*40)*0.95),0)</f>
        <v/>
      </c>
      <c r="L3294" s="12">
        <f>IF(E3294=0,0,MAX(0,H3294-K3294))</f>
        <v/>
      </c>
      <c r="M3294" s="13">
        <f>M3293+J3293/40-IF(I3293="V2H",K3293/(0.95*40),0)-IF(E3294=0,IF(E3293=1,IF(D3294=1,30,40)*0.18/(2*40),0),0)-IF(E3294=1,IF(E3293=0,IF(D3294=1,30,40)*0.18/(2*40),0),0)</f>
        <v/>
      </c>
      <c r="N3294" s="14" t="n">
        <v>0.09</v>
      </c>
      <c r="O3294" s="15">
        <f>K3294*N3294</f>
        <v/>
      </c>
      <c r="P3294">
        <f>IF(E3294=0,0.3,IF(D3294=1,IF(C3294&gt;=Params!$B$13-3,IF(C3294&lt;Params!$B$13,Params!$B$20,0.3),0.3),IF(C3294&gt;=Params!$B$15-3,IF(C3294&lt;Params!$B$15,Params!$B$21,0.3),0.3)))</f>
        <v/>
      </c>
    </row>
    <row r="3295" ht="15" customHeight="1" s="1">
      <c r="A3295" s="9" t="n">
        <v>3292</v>
      </c>
      <c r="B3295" s="6" t="inlineStr">
        <is>
          <t>18/05</t>
        </is>
      </c>
      <c r="C3295" s="6" t="n">
        <v>3</v>
      </c>
      <c r="D3295" s="6" t="n">
        <v>1</v>
      </c>
      <c r="E3295" s="10">
        <f>IF(D3295=1, IF(OR(C3295&lt;10, C3295&gt;=15),1,0), IF(OR(C3295&lt;7, C3295&gt;=18),1,0))</f>
        <v/>
      </c>
      <c r="F3295" s="11" t="n">
        <v>1.094</v>
      </c>
      <c r="G3295" s="12">
        <f>0*8</f>
        <v/>
      </c>
      <c r="H3295" s="12">
        <f>F3295-G3295</f>
        <v/>
      </c>
      <c r="I3295" s="10">
        <f>IF(E3295=0,"Fora",IF(E3294=0,"Carg xar",IF(H3295&lt;0,IF(M3295&lt;0.9,"Carg FV","Stby"),IF(M3295&gt;P3295,"V2H",IF(M3295&lt;0.9,"Carg xar","Stby")))))</f>
        <v/>
      </c>
      <c r="J3295" s="12">
        <f>IF(OR(I3295="Carg FV",I3295="Carg xar"),MIN(IF(I3295="Carg FV",ABS(H3295),7.4),7.4,MAX(0,(0.9-M3295)*40)*0.95),0)</f>
        <v/>
      </c>
      <c r="K3295" s="12">
        <f>IF(I3295="V2H",MIN(MAX(0,H3295),7.4,MAX(0,(M3295-P3295)*40)*0.95),0)</f>
        <v/>
      </c>
      <c r="L3295" s="12">
        <f>IF(E3295=0,0,MAX(0,H3295-K3295))</f>
        <v/>
      </c>
      <c r="M3295" s="13">
        <f>M3294+J3294/40-IF(I3294="V2H",K3294/(0.95*40),0)-IF(E3295=0,IF(E3294=1,IF(D3295=1,30,40)*0.18/(2*40),0),0)-IF(E3295=1,IF(E3294=0,IF(D3295=1,30,40)*0.18/(2*40),0),0)</f>
        <v/>
      </c>
      <c r="N3295" s="14" t="n">
        <v>0.09</v>
      </c>
      <c r="O3295" s="15">
        <f>K3295*N3295</f>
        <v/>
      </c>
      <c r="P3295">
        <f>IF(E3295=0,0.3,IF(D3295=1,IF(C3295&gt;=Params!$B$13-3,IF(C3295&lt;Params!$B$13,Params!$B$20,0.3),0.3),IF(C3295&gt;=Params!$B$15-3,IF(C3295&lt;Params!$B$15,Params!$B$21,0.3),0.3)))</f>
        <v/>
      </c>
    </row>
    <row r="3296" ht="15" customHeight="1" s="1">
      <c r="A3296" s="9" t="n">
        <v>3293</v>
      </c>
      <c r="B3296" s="6" t="inlineStr">
        <is>
          <t>18/05</t>
        </is>
      </c>
      <c r="C3296" s="6" t="n">
        <v>4</v>
      </c>
      <c r="D3296" s="6" t="n">
        <v>1</v>
      </c>
      <c r="E3296" s="10">
        <f>IF(D3296=1, IF(OR(C3296&lt;10, C3296&gt;=15),1,0), IF(OR(C3296&lt;7, C3296&gt;=18),1,0))</f>
        <v/>
      </c>
      <c r="F3296" s="11" t="n">
        <v>1.067</v>
      </c>
      <c r="G3296" s="12">
        <f>0*8</f>
        <v/>
      </c>
      <c r="H3296" s="12">
        <f>F3296-G3296</f>
        <v/>
      </c>
      <c r="I3296" s="10">
        <f>IF(E3296=0,"Fora",IF(E3295=0,"Carg xar",IF(H3296&lt;0,IF(M3296&lt;0.9,"Carg FV","Stby"),IF(M3296&gt;P3296,"V2H",IF(M3296&lt;0.9,"Carg xar","Stby")))))</f>
        <v/>
      </c>
      <c r="J3296" s="12">
        <f>IF(OR(I3296="Carg FV",I3296="Carg xar"),MIN(IF(I3296="Carg FV",ABS(H3296),7.4),7.4,MAX(0,(0.9-M3296)*40)*0.95),0)</f>
        <v/>
      </c>
      <c r="K3296" s="12">
        <f>IF(I3296="V2H",MIN(MAX(0,H3296),7.4,MAX(0,(M3296-P3296)*40)*0.95),0)</f>
        <v/>
      </c>
      <c r="L3296" s="12">
        <f>IF(E3296=0,0,MAX(0,H3296-K3296))</f>
        <v/>
      </c>
      <c r="M3296" s="13">
        <f>M3295+J3295/40-IF(I3295="V2H",K3295/(0.95*40),0)-IF(E3296=0,IF(E3295=1,IF(D3296=1,30,40)*0.18/(2*40),0),0)-IF(E3296=1,IF(E3295=0,IF(D3296=1,30,40)*0.18/(2*40),0),0)</f>
        <v/>
      </c>
      <c r="N3296" s="14" t="n">
        <v>0.09</v>
      </c>
      <c r="O3296" s="15">
        <f>K3296*N3296</f>
        <v/>
      </c>
      <c r="P3296">
        <f>IF(E3296=0,0.3,IF(D3296=1,IF(C3296&gt;=Params!$B$13-3,IF(C3296&lt;Params!$B$13,Params!$B$20,0.3),0.3),IF(C3296&gt;=Params!$B$15-3,IF(C3296&lt;Params!$B$15,Params!$B$21,0.3),0.3)))</f>
        <v/>
      </c>
    </row>
    <row r="3297" ht="15" customHeight="1" s="1">
      <c r="A3297" s="9" t="n">
        <v>3294</v>
      </c>
      <c r="B3297" s="6" t="inlineStr">
        <is>
          <t>18/05</t>
        </is>
      </c>
      <c r="C3297" s="6" t="n">
        <v>5</v>
      </c>
      <c r="D3297" s="6" t="n">
        <v>1</v>
      </c>
      <c r="E3297" s="10">
        <f>IF(D3297=1, IF(OR(C3297&lt;10, C3297&gt;=15),1,0), IF(OR(C3297&lt;7, C3297&gt;=18),1,0))</f>
        <v/>
      </c>
      <c r="F3297" s="11" t="n">
        <v>0.73</v>
      </c>
      <c r="G3297" s="12">
        <f>0*8</f>
        <v/>
      </c>
      <c r="H3297" s="12">
        <f>F3297-G3297</f>
        <v/>
      </c>
      <c r="I3297" s="10">
        <f>IF(E3297=0,"Fora",IF(E3296=0,"Carg xar",IF(H3297&lt;0,IF(M3297&lt;0.9,"Carg FV","Stby"),IF(M3297&gt;P3297,"V2H",IF(M3297&lt;0.9,"Carg xar","Stby")))))</f>
        <v/>
      </c>
      <c r="J3297" s="12">
        <f>IF(OR(I3297="Carg FV",I3297="Carg xar"),MIN(IF(I3297="Carg FV",ABS(H3297),7.4),7.4,MAX(0,(0.9-M3297)*40)*0.95),0)</f>
        <v/>
      </c>
      <c r="K3297" s="12">
        <f>IF(I3297="V2H",MIN(MAX(0,H3297),7.4,MAX(0,(M3297-P3297)*40)*0.95),0)</f>
        <v/>
      </c>
      <c r="L3297" s="12">
        <f>IF(E3297=0,0,MAX(0,H3297-K3297))</f>
        <v/>
      </c>
      <c r="M3297" s="13">
        <f>M3296+J3296/40-IF(I3296="V2H",K3296/(0.95*40),0)-IF(E3297=0,IF(E3296=1,IF(D3297=1,30,40)*0.18/(2*40),0),0)-IF(E3297=1,IF(E3296=0,IF(D3297=1,30,40)*0.18/(2*40),0),0)</f>
        <v/>
      </c>
      <c r="N3297" s="14" t="n">
        <v>0.09</v>
      </c>
      <c r="O3297" s="15">
        <f>K3297*N3297</f>
        <v/>
      </c>
      <c r="P3297">
        <f>IF(E3297=0,0.3,IF(D3297=1,IF(C3297&gt;=Params!$B$13-3,IF(C3297&lt;Params!$B$13,Params!$B$20,0.3),0.3),IF(C3297&gt;=Params!$B$15-3,IF(C3297&lt;Params!$B$15,Params!$B$21,0.3),0.3)))</f>
        <v/>
      </c>
    </row>
    <row r="3298" ht="15" customHeight="1" s="1">
      <c r="A3298" s="9" t="n">
        <v>3295</v>
      </c>
      <c r="B3298" s="6" t="inlineStr">
        <is>
          <t>18/05</t>
        </is>
      </c>
      <c r="C3298" s="6" t="n">
        <v>6</v>
      </c>
      <c r="D3298" s="6" t="n">
        <v>1</v>
      </c>
      <c r="E3298" s="10">
        <f>IF(D3298=1, IF(OR(C3298&lt;10, C3298&gt;=15),1,0), IF(OR(C3298&lt;7, C3298&gt;=18),1,0))</f>
        <v/>
      </c>
      <c r="F3298" s="11" t="n">
        <v>1.108</v>
      </c>
      <c r="G3298" s="12">
        <f>0.02*8</f>
        <v/>
      </c>
      <c r="H3298" s="12">
        <f>F3298-G3298</f>
        <v/>
      </c>
      <c r="I3298" s="10">
        <f>IF(E3298=0,"Fora",IF(E3297=0,"Carg xar",IF(H3298&lt;0,IF(M3298&lt;0.9,"Carg FV","Stby"),IF(M3298&gt;P3298,"V2H",IF(M3298&lt;0.9,"Carg xar","Stby")))))</f>
        <v/>
      </c>
      <c r="J3298" s="12">
        <f>IF(OR(I3298="Carg FV",I3298="Carg xar"),MIN(IF(I3298="Carg FV",ABS(H3298),7.4),7.4,MAX(0,(0.9-M3298)*40)*0.95),0)</f>
        <v/>
      </c>
      <c r="K3298" s="12">
        <f>IF(I3298="V2H",MIN(MAX(0,H3298),7.4,MAX(0,(M3298-P3298)*40)*0.95),0)</f>
        <v/>
      </c>
      <c r="L3298" s="12">
        <f>IF(E3298=0,0,MAX(0,H3298-K3298))</f>
        <v/>
      </c>
      <c r="M3298" s="13">
        <f>M3297+J3297/40-IF(I3297="V2H",K3297/(0.95*40),0)-IF(E3298=0,IF(E3297=1,IF(D3298=1,30,40)*0.18/(2*40),0),0)-IF(E3298=1,IF(E3297=0,IF(D3298=1,30,40)*0.18/(2*40),0),0)</f>
        <v/>
      </c>
      <c r="N3298" s="14" t="n">
        <v>0.09</v>
      </c>
      <c r="O3298" s="15">
        <f>K3298*N3298</f>
        <v/>
      </c>
      <c r="P3298">
        <f>IF(E3298=0,0.3,IF(D3298=1,IF(C3298&gt;=Params!$B$13-3,IF(C3298&lt;Params!$B$13,Params!$B$20,0.3),0.3),IF(C3298&gt;=Params!$B$15-3,IF(C3298&lt;Params!$B$15,Params!$B$21,0.3),0.3)))</f>
        <v/>
      </c>
    </row>
    <row r="3299" ht="15" customHeight="1" s="1">
      <c r="A3299" s="9" t="n">
        <v>3296</v>
      </c>
      <c r="B3299" s="6" t="inlineStr">
        <is>
          <t>18/05</t>
        </is>
      </c>
      <c r="C3299" s="6" t="n">
        <v>7</v>
      </c>
      <c r="D3299" s="6" t="n">
        <v>1</v>
      </c>
      <c r="E3299" s="10">
        <f>IF(D3299=1, IF(OR(C3299&lt;10, C3299&gt;=15),1,0), IF(OR(C3299&lt;7, C3299&gt;=18),1,0))</f>
        <v/>
      </c>
      <c r="F3299" s="11" t="n">
        <v>0.168</v>
      </c>
      <c r="G3299" s="12">
        <f>0.12*8</f>
        <v/>
      </c>
      <c r="H3299" s="12">
        <f>F3299-G3299</f>
        <v/>
      </c>
      <c r="I3299" s="10">
        <f>IF(E3299=0,"Fora",IF(E3298=0,"Carg xar",IF(H3299&lt;0,IF(M3299&lt;0.9,"Carg FV","Stby"),IF(M3299&gt;P3299,"V2H",IF(M3299&lt;0.9,"Carg xar","Stby")))))</f>
        <v/>
      </c>
      <c r="J3299" s="12">
        <f>IF(OR(I3299="Carg FV",I3299="Carg xar"),MIN(IF(I3299="Carg FV",ABS(H3299),7.4),7.4,MAX(0,(0.9-M3299)*40)*0.95),0)</f>
        <v/>
      </c>
      <c r="K3299" s="12">
        <f>IF(I3299="V2H",MIN(MAX(0,H3299),7.4,MAX(0,(M3299-P3299)*40)*0.95),0)</f>
        <v/>
      </c>
      <c r="L3299" s="12">
        <f>IF(E3299=0,0,MAX(0,H3299-K3299))</f>
        <v/>
      </c>
      <c r="M3299" s="13">
        <f>M3298+J3298/40-IF(I3298="V2H",K3298/(0.95*40),0)-IF(E3299=0,IF(E3298=1,IF(D3299=1,30,40)*0.18/(2*40),0),0)-IF(E3299=1,IF(E3298=0,IF(D3299=1,30,40)*0.18/(2*40),0),0)</f>
        <v/>
      </c>
      <c r="N3299" s="14" t="n">
        <v>0.09</v>
      </c>
      <c r="O3299" s="15">
        <f>K3299*N3299</f>
        <v/>
      </c>
      <c r="P3299">
        <f>IF(E3299=0,0.3,IF(D3299=1,IF(C3299&gt;=Params!$B$13-3,IF(C3299&lt;Params!$B$13,Params!$B$20,0.3),0.3),IF(C3299&gt;=Params!$B$15-3,IF(C3299&lt;Params!$B$15,Params!$B$21,0.3),0.3)))</f>
        <v/>
      </c>
    </row>
    <row r="3300" ht="15" customHeight="1" s="1">
      <c r="A3300" s="9" t="n">
        <v>3297</v>
      </c>
      <c r="B3300" s="6" t="inlineStr">
        <is>
          <t>18/05</t>
        </is>
      </c>
      <c r="C3300" s="6" t="n">
        <v>8</v>
      </c>
      <c r="D3300" s="6" t="n">
        <v>1</v>
      </c>
      <c r="E3300" s="10">
        <f>IF(D3300=1, IF(OR(C3300&lt;10, C3300&gt;=15),1,0), IF(OR(C3300&lt;7, C3300&gt;=18),1,0))</f>
        <v/>
      </c>
      <c r="F3300" s="11" t="n">
        <v>0</v>
      </c>
      <c r="G3300" s="12">
        <f>0.28*8</f>
        <v/>
      </c>
      <c r="H3300" s="12">
        <f>F3300-G3300</f>
        <v/>
      </c>
      <c r="I3300" s="10">
        <f>IF(E3300=0,"Fora",IF(E3299=0,"Carg xar",IF(H3300&lt;0,IF(M3300&lt;0.9,"Carg FV","Stby"),IF(M3300&gt;P3300,"V2H",IF(M3300&lt;0.9,"Carg xar","Stby")))))</f>
        <v/>
      </c>
      <c r="J3300" s="12">
        <f>IF(OR(I3300="Carg FV",I3300="Carg xar"),MIN(IF(I3300="Carg FV",ABS(H3300),7.4),7.4,MAX(0,(0.9-M3300)*40)*0.95),0)</f>
        <v/>
      </c>
      <c r="K3300" s="12">
        <f>IF(I3300="V2H",MIN(MAX(0,H3300),7.4,MAX(0,(M3300-P3300)*40)*0.95),0)</f>
        <v/>
      </c>
      <c r="L3300" s="12">
        <f>IF(E3300=0,0,MAX(0,H3300-K3300))</f>
        <v/>
      </c>
      <c r="M3300" s="13">
        <f>M3299+J3299/40-IF(I3299="V2H",K3299/(0.95*40),0)-IF(E3300=0,IF(E3299=1,IF(D3300=1,30,40)*0.18/(2*40),0),0)-IF(E3300=1,IF(E3299=0,IF(D3300=1,30,40)*0.18/(2*40),0),0)</f>
        <v/>
      </c>
      <c r="N3300" s="14" t="n">
        <v>0.09</v>
      </c>
      <c r="O3300" s="15">
        <f>K3300*N3300</f>
        <v/>
      </c>
      <c r="P3300">
        <f>IF(E3300=0,0.3,IF(D3300=1,IF(C3300&gt;=Params!$B$13-3,IF(C3300&lt;Params!$B$13,Params!$B$20,0.3),0.3),IF(C3300&gt;=Params!$B$15-3,IF(C3300&lt;Params!$B$15,Params!$B$21,0.3),0.3)))</f>
        <v/>
      </c>
    </row>
    <row r="3301" ht="15" customHeight="1" s="1">
      <c r="A3301" s="9" t="n">
        <v>3298</v>
      </c>
      <c r="B3301" s="6" t="inlineStr">
        <is>
          <t>18/05</t>
        </is>
      </c>
      <c r="C3301" s="6" t="n">
        <v>9</v>
      </c>
      <c r="D3301" s="6" t="n">
        <v>1</v>
      </c>
      <c r="E3301" s="10">
        <f>IF(D3301=1, IF(OR(C3301&lt;10, C3301&gt;=15),1,0), IF(OR(C3301&lt;7, C3301&gt;=18),1,0))</f>
        <v/>
      </c>
      <c r="F3301" s="11" t="n">
        <v>0</v>
      </c>
      <c r="G3301" s="12">
        <f>0.48*8</f>
        <v/>
      </c>
      <c r="H3301" s="12">
        <f>F3301-G3301</f>
        <v/>
      </c>
      <c r="I3301" s="10">
        <f>IF(E3301=0,"Fora",IF(E3300=0,"Carg xar",IF(H3301&lt;0,IF(M3301&lt;0.9,"Carg FV","Stby"),IF(M3301&gt;P3301,"V2H",IF(M3301&lt;0.9,"Carg xar","Stby")))))</f>
        <v/>
      </c>
      <c r="J3301" s="12">
        <f>IF(OR(I3301="Carg FV",I3301="Carg xar"),MIN(IF(I3301="Carg FV",ABS(H3301),7.4),7.4,MAX(0,(0.9-M3301)*40)*0.95),0)</f>
        <v/>
      </c>
      <c r="K3301" s="12">
        <f>IF(I3301="V2H",MIN(MAX(0,H3301),7.4,MAX(0,(M3301-P3301)*40)*0.95),0)</f>
        <v/>
      </c>
      <c r="L3301" s="12">
        <f>IF(E3301=0,0,MAX(0,H3301-K3301))</f>
        <v/>
      </c>
      <c r="M3301" s="13">
        <f>M3300+J3300/40-IF(I3300="V2H",K3300/(0.95*40),0)-IF(E3301=0,IF(E3300=1,IF(D3301=1,30,40)*0.18/(2*40),0),0)-IF(E3301=1,IF(E3300=0,IF(D3301=1,30,40)*0.18/(2*40),0),0)</f>
        <v/>
      </c>
      <c r="N3301" s="14" t="n">
        <v>0.09</v>
      </c>
      <c r="O3301" s="15">
        <f>K3301*N3301</f>
        <v/>
      </c>
      <c r="P3301">
        <f>IF(E3301=0,0.3,IF(D3301=1,IF(C3301&gt;=Params!$B$13-3,IF(C3301&lt;Params!$B$13,Params!$B$20,0.3),0.3),IF(C3301&gt;=Params!$B$15-3,IF(C3301&lt;Params!$B$15,Params!$B$21,0.3),0.3)))</f>
        <v/>
      </c>
    </row>
    <row r="3302" ht="15" customHeight="1" s="1">
      <c r="A3302" s="9" t="n">
        <v>3299</v>
      </c>
      <c r="B3302" s="6" t="inlineStr">
        <is>
          <t>18/05</t>
        </is>
      </c>
      <c r="C3302" s="6" t="n">
        <v>10</v>
      </c>
      <c r="D3302" s="6" t="n">
        <v>1</v>
      </c>
      <c r="E3302" s="10">
        <f>IF(D3302=1, IF(OR(C3302&lt;10, C3302&gt;=15),1,0), IF(OR(C3302&lt;7, C3302&gt;=18),1,0))</f>
        <v/>
      </c>
      <c r="F3302" s="11" t="n">
        <v>0</v>
      </c>
      <c r="G3302" s="12">
        <f>0.68*8</f>
        <v/>
      </c>
      <c r="H3302" s="12">
        <f>F3302-G3302</f>
        <v/>
      </c>
      <c r="I3302" s="10">
        <f>IF(E3302=0,"Fora",IF(E3301=0,"Carg xar",IF(H3302&lt;0,IF(M3302&lt;0.9,"Carg FV","Stby"),IF(M3302&gt;P3302,"V2H",IF(M3302&lt;0.9,"Carg xar","Stby")))))</f>
        <v/>
      </c>
      <c r="J3302" s="12">
        <f>IF(OR(I3302="Carg FV",I3302="Carg xar"),MIN(IF(I3302="Carg FV",ABS(H3302),7.4),7.4,MAX(0,(0.9-M3302)*40)*0.95),0)</f>
        <v/>
      </c>
      <c r="K3302" s="12">
        <f>IF(I3302="V2H",MIN(MAX(0,H3302),7.4,MAX(0,(M3302-P3302)*40)*0.95),0)</f>
        <v/>
      </c>
      <c r="L3302" s="12">
        <f>IF(E3302=0,0,MAX(0,H3302-K3302))</f>
        <v/>
      </c>
      <c r="M3302" s="13">
        <f>M3301+J3301/40-IF(I3301="V2H",K3301/(0.95*40),0)-IF(E3302=0,IF(E3301=1,IF(D3302=1,30,40)*0.18/(2*40),0),0)-IF(E3302=1,IF(E3301=0,IF(D3302=1,30,40)*0.18/(2*40),0),0)</f>
        <v/>
      </c>
      <c r="N3302" s="14" t="n">
        <v>0.09</v>
      </c>
      <c r="O3302" s="15">
        <f>K3302*N3302</f>
        <v/>
      </c>
      <c r="P3302">
        <f>IF(E3302=0,0.3,IF(D3302=1,IF(C3302&gt;=Params!$B$13-3,IF(C3302&lt;Params!$B$13,Params!$B$20,0.3),0.3),IF(C3302&gt;=Params!$B$15-3,IF(C3302&lt;Params!$B$15,Params!$B$21,0.3),0.3)))</f>
        <v/>
      </c>
    </row>
    <row r="3303" ht="15" customHeight="1" s="1">
      <c r="A3303" s="9" t="n">
        <v>3300</v>
      </c>
      <c r="B3303" s="6" t="inlineStr">
        <is>
          <t>18/05</t>
        </is>
      </c>
      <c r="C3303" s="6" t="n">
        <v>11</v>
      </c>
      <c r="D3303" s="6" t="n">
        <v>1</v>
      </c>
      <c r="E3303" s="10">
        <f>IF(D3303=1, IF(OR(C3303&lt;10, C3303&gt;=15),1,0), IF(OR(C3303&lt;7, C3303&gt;=18),1,0))</f>
        <v/>
      </c>
      <c r="F3303" s="11" t="n">
        <v>0</v>
      </c>
      <c r="G3303" s="12">
        <f>0.82*8</f>
        <v/>
      </c>
      <c r="H3303" s="12">
        <f>F3303-G3303</f>
        <v/>
      </c>
      <c r="I3303" s="10">
        <f>IF(E3303=0,"Fora",IF(E3302=0,"Carg xar",IF(H3303&lt;0,IF(M3303&lt;0.9,"Carg FV","Stby"),IF(M3303&gt;P3303,"V2H",IF(M3303&lt;0.9,"Carg xar","Stby")))))</f>
        <v/>
      </c>
      <c r="J3303" s="12">
        <f>IF(OR(I3303="Carg FV",I3303="Carg xar"),MIN(IF(I3303="Carg FV",ABS(H3303),7.4),7.4,MAX(0,(0.9-M3303)*40)*0.95),0)</f>
        <v/>
      </c>
      <c r="K3303" s="12">
        <f>IF(I3303="V2H",MIN(MAX(0,H3303),7.4,MAX(0,(M3303-P3303)*40)*0.95),0)</f>
        <v/>
      </c>
      <c r="L3303" s="12">
        <f>IF(E3303=0,0,MAX(0,H3303-K3303))</f>
        <v/>
      </c>
      <c r="M3303" s="13">
        <f>M3302+J3302/40-IF(I3302="V2H",K3302/(0.95*40),0)-IF(E3303=0,IF(E3302=1,IF(D3303=1,30,40)*0.18/(2*40),0),0)-IF(E3303=1,IF(E3302=0,IF(D3303=1,30,40)*0.18/(2*40),0),0)</f>
        <v/>
      </c>
      <c r="N3303" s="14" t="n">
        <v>0.09</v>
      </c>
      <c r="O3303" s="15">
        <f>K3303*N3303</f>
        <v/>
      </c>
      <c r="P3303">
        <f>IF(E3303=0,0.3,IF(D3303=1,IF(C3303&gt;=Params!$B$13-3,IF(C3303&lt;Params!$B$13,Params!$B$20,0.3),0.3),IF(C3303&gt;=Params!$B$15-3,IF(C3303&lt;Params!$B$15,Params!$B$21,0.3),0.3)))</f>
        <v/>
      </c>
    </row>
    <row r="3304" ht="15" customHeight="1" s="1">
      <c r="A3304" s="9" t="n">
        <v>3301</v>
      </c>
      <c r="B3304" s="6" t="inlineStr">
        <is>
          <t>18/05</t>
        </is>
      </c>
      <c r="C3304" s="6" t="n">
        <v>12</v>
      </c>
      <c r="D3304" s="6" t="n">
        <v>1</v>
      </c>
      <c r="E3304" s="10">
        <f>IF(D3304=1, IF(OR(C3304&lt;10, C3304&gt;=15),1,0), IF(OR(C3304&lt;7, C3304&gt;=18),1,0))</f>
        <v/>
      </c>
      <c r="F3304" s="11" t="n">
        <v>0</v>
      </c>
      <c r="G3304" s="12">
        <f>0.88*8</f>
        <v/>
      </c>
      <c r="H3304" s="12">
        <f>F3304-G3304</f>
        <v/>
      </c>
      <c r="I3304" s="10">
        <f>IF(E3304=0,"Fora",IF(E3303=0,"Carg xar",IF(H3304&lt;0,IF(M3304&lt;0.9,"Carg FV","Stby"),IF(M3304&gt;P3304,"V2H",IF(M3304&lt;0.9,"Carg xar","Stby")))))</f>
        <v/>
      </c>
      <c r="J3304" s="12">
        <f>IF(OR(I3304="Carg FV",I3304="Carg xar"),MIN(IF(I3304="Carg FV",ABS(H3304),7.4),7.4,MAX(0,(0.9-M3304)*40)*0.95),0)</f>
        <v/>
      </c>
      <c r="K3304" s="12">
        <f>IF(I3304="V2H",MIN(MAX(0,H3304),7.4,MAX(0,(M3304-P3304)*40)*0.95),0)</f>
        <v/>
      </c>
      <c r="L3304" s="12">
        <f>IF(E3304=0,0,MAX(0,H3304-K3304))</f>
        <v/>
      </c>
      <c r="M3304" s="13">
        <f>M3303+J3303/40-IF(I3303="V2H",K3303/(0.95*40),0)-IF(E3304=0,IF(E3303=1,IF(D3304=1,30,40)*0.18/(2*40),0),0)-IF(E3304=1,IF(E3303=0,IF(D3304=1,30,40)*0.18/(2*40),0),0)</f>
        <v/>
      </c>
      <c r="N3304" s="14" t="n">
        <v>0.09</v>
      </c>
      <c r="O3304" s="15">
        <f>K3304*N3304</f>
        <v/>
      </c>
      <c r="P3304">
        <f>IF(E3304=0,0.3,IF(D3304=1,IF(C3304&gt;=Params!$B$13-3,IF(C3304&lt;Params!$B$13,Params!$B$20,0.3),0.3),IF(C3304&gt;=Params!$B$15-3,IF(C3304&lt;Params!$B$15,Params!$B$21,0.3),0.3)))</f>
        <v/>
      </c>
    </row>
    <row r="3305" ht="15" customHeight="1" s="1">
      <c r="A3305" s="9" t="n">
        <v>3302</v>
      </c>
      <c r="B3305" s="6" t="inlineStr">
        <is>
          <t>18/05</t>
        </is>
      </c>
      <c r="C3305" s="6" t="n">
        <v>13</v>
      </c>
      <c r="D3305" s="6" t="n">
        <v>1</v>
      </c>
      <c r="E3305" s="10">
        <f>IF(D3305=1, IF(OR(C3305&lt;10, C3305&gt;=15),1,0), IF(OR(C3305&lt;7, C3305&gt;=18),1,0))</f>
        <v/>
      </c>
      <c r="F3305" s="11" t="n">
        <v>0</v>
      </c>
      <c r="G3305" s="12">
        <f>0.86*8</f>
        <v/>
      </c>
      <c r="H3305" s="12">
        <f>F3305-G3305</f>
        <v/>
      </c>
      <c r="I3305" s="10">
        <f>IF(E3305=0,"Fora",IF(E3304=0,"Carg xar",IF(H3305&lt;0,IF(M3305&lt;0.9,"Carg FV","Stby"),IF(M3305&gt;P3305,"V2H",IF(M3305&lt;0.9,"Carg xar","Stby")))))</f>
        <v/>
      </c>
      <c r="J3305" s="12">
        <f>IF(OR(I3305="Carg FV",I3305="Carg xar"),MIN(IF(I3305="Carg FV",ABS(H3305),7.4),7.4,MAX(0,(0.9-M3305)*40)*0.95),0)</f>
        <v/>
      </c>
      <c r="K3305" s="12">
        <f>IF(I3305="V2H",MIN(MAX(0,H3305),7.4,MAX(0,(M3305-P3305)*40)*0.95),0)</f>
        <v/>
      </c>
      <c r="L3305" s="12">
        <f>IF(E3305=0,0,MAX(0,H3305-K3305))</f>
        <v/>
      </c>
      <c r="M3305" s="13">
        <f>M3304+J3304/40-IF(I3304="V2H",K3304/(0.95*40),0)-IF(E3305=0,IF(E3304=1,IF(D3305=1,30,40)*0.18/(2*40),0),0)-IF(E3305=1,IF(E3304=0,IF(D3305=1,30,40)*0.18/(2*40),0),0)</f>
        <v/>
      </c>
      <c r="N3305" s="14" t="n">
        <v>0.09</v>
      </c>
      <c r="O3305" s="15">
        <f>K3305*N3305</f>
        <v/>
      </c>
      <c r="P3305">
        <f>IF(E3305=0,0.3,IF(D3305=1,IF(C3305&gt;=Params!$B$13-3,IF(C3305&lt;Params!$B$13,Params!$B$20,0.3),0.3),IF(C3305&gt;=Params!$B$15-3,IF(C3305&lt;Params!$B$15,Params!$B$21,0.3),0.3)))</f>
        <v/>
      </c>
    </row>
    <row r="3306" ht="15" customHeight="1" s="1">
      <c r="A3306" s="9" t="n">
        <v>3303</v>
      </c>
      <c r="B3306" s="6" t="inlineStr">
        <is>
          <t>18/05</t>
        </is>
      </c>
      <c r="C3306" s="6" t="n">
        <v>14</v>
      </c>
      <c r="D3306" s="6" t="n">
        <v>1</v>
      </c>
      <c r="E3306" s="10">
        <f>IF(D3306=1, IF(OR(C3306&lt;10, C3306&gt;=15),1,0), IF(OR(C3306&lt;7, C3306&gt;=18),1,0))</f>
        <v/>
      </c>
      <c r="F3306" s="11" t="n">
        <v>0</v>
      </c>
      <c r="G3306" s="12">
        <f>0.75*8</f>
        <v/>
      </c>
      <c r="H3306" s="12">
        <f>F3306-G3306</f>
        <v/>
      </c>
      <c r="I3306" s="10">
        <f>IF(E3306=0,"Fora",IF(E3305=0,"Carg xar",IF(H3306&lt;0,IF(M3306&lt;0.9,"Carg FV","Stby"),IF(M3306&gt;P3306,"V2H",IF(M3306&lt;0.9,"Carg xar","Stby")))))</f>
        <v/>
      </c>
      <c r="J3306" s="12">
        <f>IF(OR(I3306="Carg FV",I3306="Carg xar"),MIN(IF(I3306="Carg FV",ABS(H3306),7.4),7.4,MAX(0,(0.9-M3306)*40)*0.95),0)</f>
        <v/>
      </c>
      <c r="K3306" s="12">
        <f>IF(I3306="V2H",MIN(MAX(0,H3306),7.4,MAX(0,(M3306-P3306)*40)*0.95),0)</f>
        <v/>
      </c>
      <c r="L3306" s="12">
        <f>IF(E3306=0,0,MAX(0,H3306-K3306))</f>
        <v/>
      </c>
      <c r="M3306" s="13">
        <f>M3305+J3305/40-IF(I3305="V2H",K3305/(0.95*40),0)-IF(E3306=0,IF(E3305=1,IF(D3306=1,30,40)*0.18/(2*40),0),0)-IF(E3306=1,IF(E3305=0,IF(D3306=1,30,40)*0.18/(2*40),0),0)</f>
        <v/>
      </c>
      <c r="N3306" s="14" t="n">
        <v>0.09</v>
      </c>
      <c r="O3306" s="15">
        <f>K3306*N3306</f>
        <v/>
      </c>
      <c r="P3306">
        <f>IF(E3306=0,0.3,IF(D3306=1,IF(C3306&gt;=Params!$B$13-3,IF(C3306&lt;Params!$B$13,Params!$B$20,0.3),0.3),IF(C3306&gt;=Params!$B$15-3,IF(C3306&lt;Params!$B$15,Params!$B$21,0.3),0.3)))</f>
        <v/>
      </c>
    </row>
    <row r="3307" ht="15" customHeight="1" s="1">
      <c r="A3307" s="9" t="n">
        <v>3304</v>
      </c>
      <c r="B3307" s="6" t="inlineStr">
        <is>
          <t>18/05</t>
        </is>
      </c>
      <c r="C3307" s="6" t="n">
        <v>15</v>
      </c>
      <c r="D3307" s="6" t="n">
        <v>1</v>
      </c>
      <c r="E3307" s="10">
        <f>IF(D3307=1, IF(OR(C3307&lt;10, C3307&gt;=15),1,0), IF(OR(C3307&lt;7, C3307&gt;=18),1,0))</f>
        <v/>
      </c>
      <c r="F3307" s="11" t="n">
        <v>0</v>
      </c>
      <c r="G3307" s="12">
        <f>0.6*8</f>
        <v/>
      </c>
      <c r="H3307" s="12">
        <f>F3307-G3307</f>
        <v/>
      </c>
      <c r="I3307" s="10">
        <f>IF(E3307=0,"Fora",IF(E3306=0,"Carg xar",IF(H3307&lt;0,IF(M3307&lt;0.9,"Carg FV","Stby"),IF(M3307&gt;P3307,"V2H",IF(M3307&lt;0.9,"Carg xar","Stby")))))</f>
        <v/>
      </c>
      <c r="J3307" s="12">
        <f>IF(OR(I3307="Carg FV",I3307="Carg xar"),MIN(IF(I3307="Carg FV",ABS(H3307),7.4),7.4,MAX(0,(0.9-M3307)*40)*0.95),0)</f>
        <v/>
      </c>
      <c r="K3307" s="12">
        <f>IF(I3307="V2H",MIN(MAX(0,H3307),7.4,MAX(0,(M3307-P3307)*40)*0.95),0)</f>
        <v/>
      </c>
      <c r="L3307" s="12">
        <f>IF(E3307=0,0,MAX(0,H3307-K3307))</f>
        <v/>
      </c>
      <c r="M3307" s="13">
        <f>M3306+J3306/40-IF(I3306="V2H",K3306/(0.95*40),0)-IF(E3307=0,IF(E3306=1,IF(D3307=1,30,40)*0.18/(2*40),0),0)-IF(E3307=1,IF(E3306=0,IF(D3307=1,30,40)*0.18/(2*40),0),0)</f>
        <v/>
      </c>
      <c r="N3307" s="14" t="n">
        <v>0.09</v>
      </c>
      <c r="O3307" s="15">
        <f>K3307*N3307</f>
        <v/>
      </c>
      <c r="P3307">
        <f>IF(E3307=0,0.3,IF(D3307=1,IF(C3307&gt;=Params!$B$13-3,IF(C3307&lt;Params!$B$13,Params!$B$20,0.3),0.3),IF(C3307&gt;=Params!$B$15-3,IF(C3307&lt;Params!$B$15,Params!$B$21,0.3),0.3)))</f>
        <v/>
      </c>
    </row>
    <row r="3308" ht="15" customHeight="1" s="1">
      <c r="A3308" s="9" t="n">
        <v>3305</v>
      </c>
      <c r="B3308" s="6" t="inlineStr">
        <is>
          <t>18/05</t>
        </is>
      </c>
      <c r="C3308" s="6" t="n">
        <v>16</v>
      </c>
      <c r="D3308" s="6" t="n">
        <v>1</v>
      </c>
      <c r="E3308" s="10">
        <f>IF(D3308=1, IF(OR(C3308&lt;10, C3308&gt;=15),1,0), IF(OR(C3308&lt;7, C3308&gt;=18),1,0))</f>
        <v/>
      </c>
      <c r="F3308" s="11" t="n">
        <v>0</v>
      </c>
      <c r="G3308" s="12">
        <f>0.42*8</f>
        <v/>
      </c>
      <c r="H3308" s="12">
        <f>F3308-G3308</f>
        <v/>
      </c>
      <c r="I3308" s="10">
        <f>IF(E3308=0,"Fora",IF(E3307=0,"Carg xar",IF(H3308&lt;0,IF(M3308&lt;0.9,"Carg FV","Stby"),IF(M3308&gt;P3308,"V2H",IF(M3308&lt;0.9,"Carg xar","Stby")))))</f>
        <v/>
      </c>
      <c r="J3308" s="12">
        <f>IF(OR(I3308="Carg FV",I3308="Carg xar"),MIN(IF(I3308="Carg FV",ABS(H3308),7.4),7.4,MAX(0,(0.9-M3308)*40)*0.95),0)</f>
        <v/>
      </c>
      <c r="K3308" s="12">
        <f>IF(I3308="V2H",MIN(MAX(0,H3308),7.4,MAX(0,(M3308-P3308)*40)*0.95),0)</f>
        <v/>
      </c>
      <c r="L3308" s="12">
        <f>IF(E3308=0,0,MAX(0,H3308-K3308))</f>
        <v/>
      </c>
      <c r="M3308" s="13">
        <f>M3307+J3307/40-IF(I3307="V2H",K3307/(0.95*40),0)-IF(E3308=0,IF(E3307=1,IF(D3308=1,30,40)*0.18/(2*40),0),0)-IF(E3308=1,IF(E3307=0,IF(D3308=1,30,40)*0.18/(2*40),0),0)</f>
        <v/>
      </c>
      <c r="N3308" s="14" t="n">
        <v>0.09</v>
      </c>
      <c r="O3308" s="15">
        <f>K3308*N3308</f>
        <v/>
      </c>
      <c r="P3308">
        <f>IF(E3308=0,0.3,IF(D3308=1,IF(C3308&gt;=Params!$B$13-3,IF(C3308&lt;Params!$B$13,Params!$B$20,0.3),0.3),IF(C3308&gt;=Params!$B$15-3,IF(C3308&lt;Params!$B$15,Params!$B$21,0.3),0.3)))</f>
        <v/>
      </c>
    </row>
    <row r="3309" ht="15" customHeight="1" s="1">
      <c r="A3309" s="9" t="n">
        <v>3306</v>
      </c>
      <c r="B3309" s="6" t="inlineStr">
        <is>
          <t>18/05</t>
        </is>
      </c>
      <c r="C3309" s="6" t="n">
        <v>17</v>
      </c>
      <c r="D3309" s="6" t="n">
        <v>1</v>
      </c>
      <c r="E3309" s="10">
        <f>IF(D3309=1, IF(OR(C3309&lt;10, C3309&gt;=15),1,0), IF(OR(C3309&lt;7, C3309&gt;=18),1,0))</f>
        <v/>
      </c>
      <c r="F3309" s="11" t="n">
        <v>0</v>
      </c>
      <c r="G3309" s="12">
        <f>0.22*8</f>
        <v/>
      </c>
      <c r="H3309" s="12">
        <f>F3309-G3309</f>
        <v/>
      </c>
      <c r="I3309" s="10">
        <f>IF(E3309=0,"Fora",IF(E3308=0,"Carg xar",IF(H3309&lt;0,IF(M3309&lt;0.9,"Carg FV","Stby"),IF(M3309&gt;P3309,"V2H",IF(M3309&lt;0.9,"Carg xar","Stby")))))</f>
        <v/>
      </c>
      <c r="J3309" s="12">
        <f>IF(OR(I3309="Carg FV",I3309="Carg xar"),MIN(IF(I3309="Carg FV",ABS(H3309),7.4),7.4,MAX(0,(0.9-M3309)*40)*0.95),0)</f>
        <v/>
      </c>
      <c r="K3309" s="12">
        <f>IF(I3309="V2H",MIN(MAX(0,H3309),7.4,MAX(0,(M3309-P3309)*40)*0.95),0)</f>
        <v/>
      </c>
      <c r="L3309" s="12">
        <f>IF(E3309=0,0,MAX(0,H3309-K3309))</f>
        <v/>
      </c>
      <c r="M3309" s="13">
        <f>M3308+J3308/40-IF(I3308="V2H",K3308/(0.95*40),0)-IF(E3309=0,IF(E3308=1,IF(D3309=1,30,40)*0.18/(2*40),0),0)-IF(E3309=1,IF(E3308=0,IF(D3309=1,30,40)*0.18/(2*40),0),0)</f>
        <v/>
      </c>
      <c r="N3309" s="14" t="n">
        <v>0.09</v>
      </c>
      <c r="O3309" s="15">
        <f>K3309*N3309</f>
        <v/>
      </c>
      <c r="P3309">
        <f>IF(E3309=0,0.3,IF(D3309=1,IF(C3309&gt;=Params!$B$13-3,IF(C3309&lt;Params!$B$13,Params!$B$20,0.3),0.3),IF(C3309&gt;=Params!$B$15-3,IF(C3309&lt;Params!$B$15,Params!$B$21,0.3),0.3)))</f>
        <v/>
      </c>
    </row>
    <row r="3310" ht="15" customHeight="1" s="1">
      <c r="A3310" s="9" t="n">
        <v>3307</v>
      </c>
      <c r="B3310" s="6" t="inlineStr">
        <is>
          <t>18/05</t>
        </is>
      </c>
      <c r="C3310" s="6" t="n">
        <v>18</v>
      </c>
      <c r="D3310" s="6" t="n">
        <v>1</v>
      </c>
      <c r="E3310" s="10">
        <f>IF(D3310=1, IF(OR(C3310&lt;10, C3310&gt;=15),1,0), IF(OR(C3310&lt;7, C3310&gt;=18),1,0))</f>
        <v/>
      </c>
      <c r="F3310" s="11" t="n">
        <v>0</v>
      </c>
      <c r="G3310" s="12">
        <f>0.08*8</f>
        <v/>
      </c>
      <c r="H3310" s="12">
        <f>F3310-G3310</f>
        <v/>
      </c>
      <c r="I3310" s="10">
        <f>IF(E3310=0,"Fora",IF(E3309=0,"Carg xar",IF(H3310&lt;0,IF(M3310&lt;0.9,"Carg FV","Stby"),IF(M3310&gt;P3310,"V2H",IF(M3310&lt;0.9,"Carg xar","Stby")))))</f>
        <v/>
      </c>
      <c r="J3310" s="12">
        <f>IF(OR(I3310="Carg FV",I3310="Carg xar"),MIN(IF(I3310="Carg FV",ABS(H3310),7.4),7.4,MAX(0,(0.9-M3310)*40)*0.95),0)</f>
        <v/>
      </c>
      <c r="K3310" s="12">
        <f>IF(I3310="V2H",MIN(MAX(0,H3310),7.4,MAX(0,(M3310-P3310)*40)*0.95),0)</f>
        <v/>
      </c>
      <c r="L3310" s="12">
        <f>IF(E3310=0,0,MAX(0,H3310-K3310))</f>
        <v/>
      </c>
      <c r="M3310" s="13">
        <f>M3309+J3309/40-IF(I3309="V2H",K3309/(0.95*40),0)-IF(E3310=0,IF(E3309=1,IF(D3310=1,30,40)*0.18/(2*40),0),0)-IF(E3310=1,IF(E3309=0,IF(D3310=1,30,40)*0.18/(2*40),0),0)</f>
        <v/>
      </c>
      <c r="N3310" s="14" t="n">
        <v>0.09</v>
      </c>
      <c r="O3310" s="15">
        <f>K3310*N3310</f>
        <v/>
      </c>
      <c r="P3310">
        <f>IF(E3310=0,0.3,IF(D3310=1,IF(C3310&gt;=Params!$B$13-3,IF(C3310&lt;Params!$B$13,Params!$B$20,0.3),0.3),IF(C3310&gt;=Params!$B$15-3,IF(C3310&lt;Params!$B$15,Params!$B$21,0.3),0.3)))</f>
        <v/>
      </c>
    </row>
    <row r="3311" ht="15" customHeight="1" s="1">
      <c r="A3311" s="9" t="n">
        <v>3308</v>
      </c>
      <c r="B3311" s="6" t="inlineStr">
        <is>
          <t>18/05</t>
        </is>
      </c>
      <c r="C3311" s="6" t="n">
        <v>19</v>
      </c>
      <c r="D3311" s="6" t="n">
        <v>1</v>
      </c>
      <c r="E3311" s="10">
        <f>IF(D3311=1, IF(OR(C3311&lt;10, C3311&gt;=15),1,0), IF(OR(C3311&lt;7, C3311&gt;=18),1,0))</f>
        <v/>
      </c>
      <c r="F3311" s="11" t="n">
        <v>1.197</v>
      </c>
      <c r="G3311" s="12">
        <f>0*8</f>
        <v/>
      </c>
      <c r="H3311" s="12">
        <f>F3311-G3311</f>
        <v/>
      </c>
      <c r="I3311" s="10">
        <f>IF(E3311=0,"Fora",IF(E3310=0,"Carg xar",IF(H3311&lt;0,IF(M3311&lt;0.9,"Carg FV","Stby"),IF(M3311&gt;P3311,"V2H",IF(M3311&lt;0.9,"Carg xar","Stby")))))</f>
        <v/>
      </c>
      <c r="J3311" s="12">
        <f>IF(OR(I3311="Carg FV",I3311="Carg xar"),MIN(IF(I3311="Carg FV",ABS(H3311),7.4),7.4,MAX(0,(0.9-M3311)*40)*0.95),0)</f>
        <v/>
      </c>
      <c r="K3311" s="12">
        <f>IF(I3311="V2H",MIN(MAX(0,H3311),7.4,MAX(0,(M3311-P3311)*40)*0.95),0)</f>
        <v/>
      </c>
      <c r="L3311" s="12">
        <f>IF(E3311=0,0,MAX(0,H3311-K3311))</f>
        <v/>
      </c>
      <c r="M3311" s="13">
        <f>M3310+J3310/40-IF(I3310="V2H",K3310/(0.95*40),0)-IF(E3311=0,IF(E3310=1,IF(D3311=1,30,40)*0.18/(2*40),0),0)-IF(E3311=1,IF(E3310=0,IF(D3311=1,30,40)*0.18/(2*40),0),0)</f>
        <v/>
      </c>
      <c r="N3311" s="14" t="n">
        <v>0.09</v>
      </c>
      <c r="O3311" s="15">
        <f>K3311*N3311</f>
        <v/>
      </c>
      <c r="P3311">
        <f>IF(E3311=0,0.3,IF(D3311=1,IF(C3311&gt;=Params!$B$13-3,IF(C3311&lt;Params!$B$13,Params!$B$20,0.3),0.3),IF(C3311&gt;=Params!$B$15-3,IF(C3311&lt;Params!$B$15,Params!$B$21,0.3),0.3)))</f>
        <v/>
      </c>
    </row>
    <row r="3312" ht="15" customHeight="1" s="1">
      <c r="A3312" s="9" t="n">
        <v>3309</v>
      </c>
      <c r="B3312" s="6" t="inlineStr">
        <is>
          <t>18/05</t>
        </is>
      </c>
      <c r="C3312" s="6" t="n">
        <v>20</v>
      </c>
      <c r="D3312" s="6" t="n">
        <v>1</v>
      </c>
      <c r="E3312" s="10">
        <f>IF(D3312=1, IF(OR(C3312&lt;10, C3312&gt;=15),1,0), IF(OR(C3312&lt;7, C3312&gt;=18),1,0))</f>
        <v/>
      </c>
      <c r="F3312" s="11" t="n">
        <v>0.213</v>
      </c>
      <c r="G3312" s="12">
        <f>0*8</f>
        <v/>
      </c>
      <c r="H3312" s="12">
        <f>F3312-G3312</f>
        <v/>
      </c>
      <c r="I3312" s="10">
        <f>IF(E3312=0,"Fora",IF(E3311=0,"Carg xar",IF(H3312&lt;0,IF(M3312&lt;0.9,"Carg FV","Stby"),IF(M3312&gt;P3312,"V2H",IF(M3312&lt;0.9,"Carg xar","Stby")))))</f>
        <v/>
      </c>
      <c r="J3312" s="12">
        <f>IF(OR(I3312="Carg FV",I3312="Carg xar"),MIN(IF(I3312="Carg FV",ABS(H3312),7.4),7.4,MAX(0,(0.9-M3312)*40)*0.95),0)</f>
        <v/>
      </c>
      <c r="K3312" s="12">
        <f>IF(I3312="V2H",MIN(MAX(0,H3312),7.4,MAX(0,(M3312-P3312)*40)*0.95),0)</f>
        <v/>
      </c>
      <c r="L3312" s="12">
        <f>IF(E3312=0,0,MAX(0,H3312-K3312))</f>
        <v/>
      </c>
      <c r="M3312" s="13">
        <f>M3311+J3311/40-IF(I3311="V2H",K3311/(0.95*40),0)-IF(E3312=0,IF(E3311=1,IF(D3312=1,30,40)*0.18/(2*40),0),0)-IF(E3312=1,IF(E3311=0,IF(D3312=1,30,40)*0.18/(2*40),0),0)</f>
        <v/>
      </c>
      <c r="N3312" s="14" t="n">
        <v>0.09</v>
      </c>
      <c r="O3312" s="15">
        <f>K3312*N3312</f>
        <v/>
      </c>
      <c r="P3312">
        <f>IF(E3312=0,0.3,IF(D3312=1,IF(C3312&gt;=Params!$B$13-3,IF(C3312&lt;Params!$B$13,Params!$B$20,0.3),0.3),IF(C3312&gt;=Params!$B$15-3,IF(C3312&lt;Params!$B$15,Params!$B$21,0.3),0.3)))</f>
        <v/>
      </c>
    </row>
    <row r="3313" ht="15" customHeight="1" s="1">
      <c r="A3313" s="9" t="n">
        <v>3310</v>
      </c>
      <c r="B3313" s="6" t="inlineStr">
        <is>
          <t>18/05</t>
        </is>
      </c>
      <c r="C3313" s="6" t="n">
        <v>21</v>
      </c>
      <c r="D3313" s="6" t="n">
        <v>1</v>
      </c>
      <c r="E3313" s="10">
        <f>IF(D3313=1, IF(OR(C3313&lt;10, C3313&gt;=15),1,0), IF(OR(C3313&lt;7, C3313&gt;=18),1,0))</f>
        <v/>
      </c>
      <c r="F3313" s="11" t="n">
        <v>0.366</v>
      </c>
      <c r="G3313" s="12">
        <f>0*8</f>
        <v/>
      </c>
      <c r="H3313" s="12">
        <f>F3313-G3313</f>
        <v/>
      </c>
      <c r="I3313" s="10">
        <f>IF(E3313=0,"Fora",IF(E3312=0,"Carg xar",IF(H3313&lt;0,IF(M3313&lt;0.9,"Carg FV","Stby"),IF(M3313&gt;P3313,"V2H",IF(M3313&lt;0.9,"Carg xar","Stby")))))</f>
        <v/>
      </c>
      <c r="J3313" s="12">
        <f>IF(OR(I3313="Carg FV",I3313="Carg xar"),MIN(IF(I3313="Carg FV",ABS(H3313),7.4),7.4,MAX(0,(0.9-M3313)*40)*0.95),0)</f>
        <v/>
      </c>
      <c r="K3313" s="12">
        <f>IF(I3313="V2H",MIN(MAX(0,H3313),7.4,MAX(0,(M3313-P3313)*40)*0.95),0)</f>
        <v/>
      </c>
      <c r="L3313" s="12">
        <f>IF(E3313=0,0,MAX(0,H3313-K3313))</f>
        <v/>
      </c>
      <c r="M3313" s="13">
        <f>M3312+J3312/40-IF(I3312="V2H",K3312/(0.95*40),0)-IF(E3313=0,IF(E3312=1,IF(D3313=1,30,40)*0.18/(2*40),0),0)-IF(E3313=1,IF(E3312=0,IF(D3313=1,30,40)*0.18/(2*40),0),0)</f>
        <v/>
      </c>
      <c r="N3313" s="14" t="n">
        <v>0.09</v>
      </c>
      <c r="O3313" s="15">
        <f>K3313*N3313</f>
        <v/>
      </c>
      <c r="P3313">
        <f>IF(E3313=0,0.3,IF(D3313=1,IF(C3313&gt;=Params!$B$13-3,IF(C3313&lt;Params!$B$13,Params!$B$20,0.3),0.3),IF(C3313&gt;=Params!$B$15-3,IF(C3313&lt;Params!$B$15,Params!$B$21,0.3),0.3)))</f>
        <v/>
      </c>
    </row>
    <row r="3314" ht="15" customHeight="1" s="1">
      <c r="A3314" s="9" t="n">
        <v>3311</v>
      </c>
      <c r="B3314" s="6" t="inlineStr">
        <is>
          <t>18/05</t>
        </is>
      </c>
      <c r="C3314" s="6" t="n">
        <v>22</v>
      </c>
      <c r="D3314" s="6" t="n">
        <v>1</v>
      </c>
      <c r="E3314" s="10">
        <f>IF(D3314=1, IF(OR(C3314&lt;10, C3314&gt;=15),1,0), IF(OR(C3314&lt;7, C3314&gt;=18),1,0))</f>
        <v/>
      </c>
      <c r="F3314" s="11" t="n">
        <v>0.478</v>
      </c>
      <c r="G3314" s="12">
        <f>0*8</f>
        <v/>
      </c>
      <c r="H3314" s="12">
        <f>F3314-G3314</f>
        <v/>
      </c>
      <c r="I3314" s="10">
        <f>IF(E3314=0,"Fora",IF(E3313=0,"Carg xar",IF(H3314&lt;0,IF(M3314&lt;0.9,"Carg FV","Stby"),IF(M3314&gt;P3314,"V2H",IF(M3314&lt;0.9,"Carg xar","Stby")))))</f>
        <v/>
      </c>
      <c r="J3314" s="12">
        <f>IF(OR(I3314="Carg FV",I3314="Carg xar"),MIN(IF(I3314="Carg FV",ABS(H3314),7.4),7.4,MAX(0,(0.9-M3314)*40)*0.95),0)</f>
        <v/>
      </c>
      <c r="K3314" s="12">
        <f>IF(I3314="V2H",MIN(MAX(0,H3314),7.4,MAX(0,(M3314-P3314)*40)*0.95),0)</f>
        <v/>
      </c>
      <c r="L3314" s="12">
        <f>IF(E3314=0,0,MAX(0,H3314-K3314))</f>
        <v/>
      </c>
      <c r="M3314" s="13">
        <f>M3313+J3313/40-IF(I3313="V2H",K3313/(0.95*40),0)-IF(E3314=0,IF(E3313=1,IF(D3314=1,30,40)*0.18/(2*40),0),0)-IF(E3314=1,IF(E3313=0,IF(D3314=1,30,40)*0.18/(2*40),0),0)</f>
        <v/>
      </c>
      <c r="N3314" s="14" t="n">
        <v>0.09</v>
      </c>
      <c r="O3314" s="15">
        <f>K3314*N3314</f>
        <v/>
      </c>
      <c r="P3314">
        <f>IF(E3314=0,0.3,IF(D3314=1,IF(C3314&gt;=Params!$B$13-3,IF(C3314&lt;Params!$B$13,Params!$B$20,0.3),0.3),IF(C3314&gt;=Params!$B$15-3,IF(C3314&lt;Params!$B$15,Params!$B$21,0.3),0.3)))</f>
        <v/>
      </c>
    </row>
    <row r="3315" ht="15" customHeight="1" s="1">
      <c r="A3315" s="9" t="n">
        <v>3312</v>
      </c>
      <c r="B3315" s="6" t="inlineStr">
        <is>
          <t>18/05</t>
        </is>
      </c>
      <c r="C3315" s="6" t="n">
        <v>23</v>
      </c>
      <c r="D3315" s="6" t="n">
        <v>1</v>
      </c>
      <c r="E3315" s="10">
        <f>IF(D3315=1, IF(OR(C3315&lt;10, C3315&gt;=15),1,0), IF(OR(C3315&lt;7, C3315&gt;=18),1,0))</f>
        <v/>
      </c>
      <c r="F3315" s="11" t="n">
        <v>0.219</v>
      </c>
      <c r="G3315" s="12">
        <f>0*8</f>
        <v/>
      </c>
      <c r="H3315" s="12">
        <f>F3315-G3315</f>
        <v/>
      </c>
      <c r="I3315" s="10">
        <f>IF(E3315=0,"Fora",IF(E3314=0,"Carg xar",IF(H3315&lt;0,IF(M3315&lt;0.9,"Carg FV","Stby"),IF(M3315&gt;P3315,"V2H",IF(M3315&lt;0.9,"Carg xar","Stby")))))</f>
        <v/>
      </c>
      <c r="J3315" s="12">
        <f>IF(OR(I3315="Carg FV",I3315="Carg xar"),MIN(IF(I3315="Carg FV",ABS(H3315),7.4),7.4,MAX(0,(0.9-M3315)*40)*0.95),0)</f>
        <v/>
      </c>
      <c r="K3315" s="12">
        <f>IF(I3315="V2H",MIN(MAX(0,H3315),7.4,MAX(0,(M3315-P3315)*40)*0.95),0)</f>
        <v/>
      </c>
      <c r="L3315" s="12">
        <f>IF(E3315=0,0,MAX(0,H3315-K3315))</f>
        <v/>
      </c>
      <c r="M3315" s="13">
        <f>M3314+J3314/40-IF(I3314="V2H",K3314/(0.95*40),0)-IF(E3315=0,IF(E3314=1,IF(D3315=1,30,40)*0.18/(2*40),0),0)-IF(E3315=1,IF(E3314=0,IF(D3315=1,30,40)*0.18/(2*40),0),0)</f>
        <v/>
      </c>
      <c r="N3315" s="14" t="n">
        <v>0.09</v>
      </c>
      <c r="O3315" s="15">
        <f>K3315*N3315</f>
        <v/>
      </c>
      <c r="P3315">
        <f>IF(E3315=0,0.3,IF(D3315=1,IF(C3315&gt;=Params!$B$13-3,IF(C3315&lt;Params!$B$13,Params!$B$20,0.3),0.3),IF(C3315&gt;=Params!$B$15-3,IF(C3315&lt;Params!$B$15,Params!$B$21,0.3),0.3)))</f>
        <v/>
      </c>
    </row>
    <row r="3316" ht="15" customHeight="1" s="1">
      <c r="A3316" s="9" t="n">
        <v>3313</v>
      </c>
      <c r="B3316" s="6" t="inlineStr">
        <is>
          <t>19/05</t>
        </is>
      </c>
      <c r="C3316" s="6" t="n">
        <v>0</v>
      </c>
      <c r="D3316" s="6" t="n">
        <v>0</v>
      </c>
      <c r="E3316" s="10">
        <f>IF(D3316=1, IF(OR(C3316&lt;10, C3316&gt;=15),1,0), IF(OR(C3316&lt;7, C3316&gt;=18),1,0))</f>
        <v/>
      </c>
      <c r="F3316" s="11" t="n">
        <v>0.183</v>
      </c>
      <c r="G3316" s="12">
        <f>0*8</f>
        <v/>
      </c>
      <c r="H3316" s="12">
        <f>F3316-G3316</f>
        <v/>
      </c>
      <c r="I3316" s="10">
        <f>IF(E3316=0,"Fora",IF(E3315=0,"Carg xar",IF(H3316&lt;0,IF(M3316&lt;0.9,"Carg FV","Stby"),IF(M3316&gt;P3316,"V2H",IF(M3316&lt;0.9,"Carg xar","Stby")))))</f>
        <v/>
      </c>
      <c r="J3316" s="12">
        <f>IF(OR(I3316="Carg FV",I3316="Carg xar"),MIN(IF(I3316="Carg FV",ABS(H3316),7.4),7.4,MAX(0,(0.9-M3316)*40)*0.95),0)</f>
        <v/>
      </c>
      <c r="K3316" s="12">
        <f>IF(I3316="V2H",MIN(MAX(0,H3316),7.4,MAX(0,(M3316-P3316)*40)*0.95),0)</f>
        <v/>
      </c>
      <c r="L3316" s="12">
        <f>IF(E3316=0,0,MAX(0,H3316-K3316))</f>
        <v/>
      </c>
      <c r="M3316" s="13">
        <f>M3315+J3315/40-IF(I3315="V2H",K3315/(0.95*40),0)-IF(E3316=0,IF(E3315=1,IF(D3316=1,30,40)*0.18/(2*40),0),0)-IF(E3316=1,IF(E3315=0,IF(D3316=1,30,40)*0.18/(2*40),0),0)</f>
        <v/>
      </c>
      <c r="N3316" s="14" t="n">
        <v>0.09</v>
      </c>
      <c r="O3316" s="15">
        <f>K3316*N3316</f>
        <v/>
      </c>
      <c r="P3316">
        <f>IF(E3316=0,0.3,IF(D3316=1,IF(C3316&gt;=Params!$B$13-3,IF(C3316&lt;Params!$B$13,Params!$B$20,0.3),0.3),IF(C3316&gt;=Params!$B$15-3,IF(C3316&lt;Params!$B$15,Params!$B$21,0.3),0.3)))</f>
        <v/>
      </c>
    </row>
    <row r="3317" ht="15" customHeight="1" s="1">
      <c r="A3317" s="9" t="n">
        <v>3314</v>
      </c>
      <c r="B3317" s="6" t="inlineStr">
        <is>
          <t>19/05</t>
        </is>
      </c>
      <c r="C3317" s="6" t="n">
        <v>1</v>
      </c>
      <c r="D3317" s="6" t="n">
        <v>0</v>
      </c>
      <c r="E3317" s="10">
        <f>IF(D3317=1, IF(OR(C3317&lt;10, C3317&gt;=15),1,0), IF(OR(C3317&lt;7, C3317&gt;=18),1,0))</f>
        <v/>
      </c>
      <c r="F3317" s="11" t="n">
        <v>0.103</v>
      </c>
      <c r="G3317" s="12">
        <f>0*8</f>
        <v/>
      </c>
      <c r="H3317" s="12">
        <f>F3317-G3317</f>
        <v/>
      </c>
      <c r="I3317" s="10">
        <f>IF(E3317=0,"Fora",IF(E3316=0,"Carg xar",IF(H3317&lt;0,IF(M3317&lt;0.9,"Carg FV","Stby"),IF(M3317&gt;P3317,"V2H",IF(M3317&lt;0.9,"Carg xar","Stby")))))</f>
        <v/>
      </c>
      <c r="J3317" s="12">
        <f>IF(OR(I3317="Carg FV",I3317="Carg xar"),MIN(IF(I3317="Carg FV",ABS(H3317),7.4),7.4,MAX(0,(0.9-M3317)*40)*0.95),0)</f>
        <v/>
      </c>
      <c r="K3317" s="12">
        <f>IF(I3317="V2H",MIN(MAX(0,H3317),7.4,MAX(0,(M3317-P3317)*40)*0.95),0)</f>
        <v/>
      </c>
      <c r="L3317" s="12">
        <f>IF(E3317=0,0,MAX(0,H3317-K3317))</f>
        <v/>
      </c>
      <c r="M3317" s="13">
        <f>M3316+J3316/40-IF(I3316="V2H",K3316/(0.95*40),0)-IF(E3317=0,IF(E3316=1,IF(D3317=1,30,40)*0.18/(2*40),0),0)-IF(E3317=1,IF(E3316=0,IF(D3317=1,30,40)*0.18/(2*40),0),0)</f>
        <v/>
      </c>
      <c r="N3317" s="14" t="n">
        <v>0.09</v>
      </c>
      <c r="O3317" s="15">
        <f>K3317*N3317</f>
        <v/>
      </c>
      <c r="P3317">
        <f>IF(E3317=0,0.3,IF(D3317=1,IF(C3317&gt;=Params!$B$13-3,IF(C3317&lt;Params!$B$13,Params!$B$20,0.3),0.3),IF(C3317&gt;=Params!$B$15-3,IF(C3317&lt;Params!$B$15,Params!$B$21,0.3),0.3)))</f>
        <v/>
      </c>
    </row>
    <row r="3318" ht="15" customHeight="1" s="1">
      <c r="A3318" s="9" t="n">
        <v>3315</v>
      </c>
      <c r="B3318" s="6" t="inlineStr">
        <is>
          <t>19/05</t>
        </is>
      </c>
      <c r="C3318" s="6" t="n">
        <v>2</v>
      </c>
      <c r="D3318" s="6" t="n">
        <v>0</v>
      </c>
      <c r="E3318" s="10">
        <f>IF(D3318=1, IF(OR(C3318&lt;10, C3318&gt;=15),1,0), IF(OR(C3318&lt;7, C3318&gt;=18),1,0))</f>
        <v/>
      </c>
      <c r="F3318" s="11" t="n">
        <v>0.205</v>
      </c>
      <c r="G3318" s="12">
        <f>0*8</f>
        <v/>
      </c>
      <c r="H3318" s="12">
        <f>F3318-G3318</f>
        <v/>
      </c>
      <c r="I3318" s="10">
        <f>IF(E3318=0,"Fora",IF(E3317=0,"Carg xar",IF(H3318&lt;0,IF(M3318&lt;0.9,"Carg FV","Stby"),IF(M3318&gt;P3318,"V2H",IF(M3318&lt;0.9,"Carg xar","Stby")))))</f>
        <v/>
      </c>
      <c r="J3318" s="12">
        <f>IF(OR(I3318="Carg FV",I3318="Carg xar"),MIN(IF(I3318="Carg FV",ABS(H3318),7.4),7.4,MAX(0,(0.9-M3318)*40)*0.95),0)</f>
        <v/>
      </c>
      <c r="K3318" s="12">
        <f>IF(I3318="V2H",MIN(MAX(0,H3318),7.4,MAX(0,(M3318-P3318)*40)*0.95),0)</f>
        <v/>
      </c>
      <c r="L3318" s="12">
        <f>IF(E3318=0,0,MAX(0,H3318-K3318))</f>
        <v/>
      </c>
      <c r="M3318" s="13">
        <f>M3317+J3317/40-IF(I3317="V2H",K3317/(0.95*40),0)-IF(E3318=0,IF(E3317=1,IF(D3318=1,30,40)*0.18/(2*40),0),0)-IF(E3318=1,IF(E3317=0,IF(D3318=1,30,40)*0.18/(2*40),0),0)</f>
        <v/>
      </c>
      <c r="N3318" s="14" t="n">
        <v>0.09</v>
      </c>
      <c r="O3318" s="15">
        <f>K3318*N3318</f>
        <v/>
      </c>
      <c r="P3318">
        <f>IF(E3318=0,0.3,IF(D3318=1,IF(C3318&gt;=Params!$B$13-3,IF(C3318&lt;Params!$B$13,Params!$B$20,0.3),0.3),IF(C3318&gt;=Params!$B$15-3,IF(C3318&lt;Params!$B$15,Params!$B$21,0.3),0.3)))</f>
        <v/>
      </c>
    </row>
    <row r="3319" ht="15" customHeight="1" s="1">
      <c r="A3319" s="9" t="n">
        <v>3316</v>
      </c>
      <c r="B3319" s="6" t="inlineStr">
        <is>
          <t>19/05</t>
        </is>
      </c>
      <c r="C3319" s="6" t="n">
        <v>3</v>
      </c>
      <c r="D3319" s="6" t="n">
        <v>0</v>
      </c>
      <c r="E3319" s="10">
        <f>IF(D3319=1, IF(OR(C3319&lt;10, C3319&gt;=15),1,0), IF(OR(C3319&lt;7, C3319&gt;=18),1,0))</f>
        <v/>
      </c>
      <c r="F3319" s="11" t="n">
        <v>0.132</v>
      </c>
      <c r="G3319" s="12">
        <f>0*8</f>
        <v/>
      </c>
      <c r="H3319" s="12">
        <f>F3319-G3319</f>
        <v/>
      </c>
      <c r="I3319" s="10">
        <f>IF(E3319=0,"Fora",IF(E3318=0,"Carg xar",IF(H3319&lt;0,IF(M3319&lt;0.9,"Carg FV","Stby"),IF(M3319&gt;P3319,"V2H",IF(M3319&lt;0.9,"Carg xar","Stby")))))</f>
        <v/>
      </c>
      <c r="J3319" s="12">
        <f>IF(OR(I3319="Carg FV",I3319="Carg xar"),MIN(IF(I3319="Carg FV",ABS(H3319),7.4),7.4,MAX(0,(0.9-M3319)*40)*0.95),0)</f>
        <v/>
      </c>
      <c r="K3319" s="12">
        <f>IF(I3319="V2H",MIN(MAX(0,H3319),7.4,MAX(0,(M3319-P3319)*40)*0.95),0)</f>
        <v/>
      </c>
      <c r="L3319" s="12">
        <f>IF(E3319=0,0,MAX(0,H3319-K3319))</f>
        <v/>
      </c>
      <c r="M3319" s="13">
        <f>M3318+J3318/40-IF(I3318="V2H",K3318/(0.95*40),0)-IF(E3319=0,IF(E3318=1,IF(D3319=1,30,40)*0.18/(2*40),0),0)-IF(E3319=1,IF(E3318=0,IF(D3319=1,30,40)*0.18/(2*40),0),0)</f>
        <v/>
      </c>
      <c r="N3319" s="14" t="n">
        <v>0.09</v>
      </c>
      <c r="O3319" s="15">
        <f>K3319*N3319</f>
        <v/>
      </c>
      <c r="P3319">
        <f>IF(E3319=0,0.3,IF(D3319=1,IF(C3319&gt;=Params!$B$13-3,IF(C3319&lt;Params!$B$13,Params!$B$20,0.3),0.3),IF(C3319&gt;=Params!$B$15-3,IF(C3319&lt;Params!$B$15,Params!$B$21,0.3),0.3)))</f>
        <v/>
      </c>
    </row>
    <row r="3320" ht="15" customHeight="1" s="1">
      <c r="A3320" s="9" t="n">
        <v>3317</v>
      </c>
      <c r="B3320" s="6" t="inlineStr">
        <is>
          <t>19/05</t>
        </is>
      </c>
      <c r="C3320" s="6" t="n">
        <v>4</v>
      </c>
      <c r="D3320" s="6" t="n">
        <v>0</v>
      </c>
      <c r="E3320" s="10">
        <f>IF(D3320=1, IF(OR(C3320&lt;10, C3320&gt;=15),1,0), IF(OR(C3320&lt;7, C3320&gt;=18),1,0))</f>
        <v/>
      </c>
      <c r="F3320" s="11" t="n">
        <v>0.128</v>
      </c>
      <c r="G3320" s="12">
        <f>0*8</f>
        <v/>
      </c>
      <c r="H3320" s="12">
        <f>F3320-G3320</f>
        <v/>
      </c>
      <c r="I3320" s="10">
        <f>IF(E3320=0,"Fora",IF(E3319=0,"Carg xar",IF(H3320&lt;0,IF(M3320&lt;0.9,"Carg FV","Stby"),IF(M3320&gt;P3320,"V2H",IF(M3320&lt;0.9,"Carg xar","Stby")))))</f>
        <v/>
      </c>
      <c r="J3320" s="12">
        <f>IF(OR(I3320="Carg FV",I3320="Carg xar"),MIN(IF(I3320="Carg FV",ABS(H3320),7.4),7.4,MAX(0,(0.9-M3320)*40)*0.95),0)</f>
        <v/>
      </c>
      <c r="K3320" s="12">
        <f>IF(I3320="V2H",MIN(MAX(0,H3320),7.4,MAX(0,(M3320-P3320)*40)*0.95),0)</f>
        <v/>
      </c>
      <c r="L3320" s="12">
        <f>IF(E3320=0,0,MAX(0,H3320-K3320))</f>
        <v/>
      </c>
      <c r="M3320" s="13">
        <f>M3319+J3319/40-IF(I3319="V2H",K3319/(0.95*40),0)-IF(E3320=0,IF(E3319=1,IF(D3320=1,30,40)*0.18/(2*40),0),0)-IF(E3320=1,IF(E3319=0,IF(D3320=1,30,40)*0.18/(2*40),0),0)</f>
        <v/>
      </c>
      <c r="N3320" s="14" t="n">
        <v>0.09</v>
      </c>
      <c r="O3320" s="15">
        <f>K3320*N3320</f>
        <v/>
      </c>
      <c r="P3320">
        <f>IF(E3320=0,0.3,IF(D3320=1,IF(C3320&gt;=Params!$B$13-3,IF(C3320&lt;Params!$B$13,Params!$B$20,0.3),0.3),IF(C3320&gt;=Params!$B$15-3,IF(C3320&lt;Params!$B$15,Params!$B$21,0.3),0.3)))</f>
        <v/>
      </c>
    </row>
    <row r="3321" ht="15" customHeight="1" s="1">
      <c r="A3321" s="9" t="n">
        <v>3318</v>
      </c>
      <c r="B3321" s="6" t="inlineStr">
        <is>
          <t>19/05</t>
        </is>
      </c>
      <c r="C3321" s="6" t="n">
        <v>5</v>
      </c>
      <c r="D3321" s="6" t="n">
        <v>0</v>
      </c>
      <c r="E3321" s="10">
        <f>IF(D3321=1, IF(OR(C3321&lt;10, C3321&gt;=15),1,0), IF(OR(C3321&lt;7, C3321&gt;=18),1,0))</f>
        <v/>
      </c>
      <c r="F3321" s="11" t="n">
        <v>1.199</v>
      </c>
      <c r="G3321" s="12">
        <f>0*8</f>
        <v/>
      </c>
      <c r="H3321" s="12">
        <f>F3321-G3321</f>
        <v/>
      </c>
      <c r="I3321" s="10">
        <f>IF(E3321=0,"Fora",IF(E3320=0,"Carg xar",IF(H3321&lt;0,IF(M3321&lt;0.9,"Carg FV","Stby"),IF(M3321&gt;P3321,"V2H",IF(M3321&lt;0.9,"Carg xar","Stby")))))</f>
        <v/>
      </c>
      <c r="J3321" s="12">
        <f>IF(OR(I3321="Carg FV",I3321="Carg xar"),MIN(IF(I3321="Carg FV",ABS(H3321),7.4),7.4,MAX(0,(0.9-M3321)*40)*0.95),0)</f>
        <v/>
      </c>
      <c r="K3321" s="12">
        <f>IF(I3321="V2H",MIN(MAX(0,H3321),7.4,MAX(0,(M3321-P3321)*40)*0.95),0)</f>
        <v/>
      </c>
      <c r="L3321" s="12">
        <f>IF(E3321=0,0,MAX(0,H3321-K3321))</f>
        <v/>
      </c>
      <c r="M3321" s="13">
        <f>M3320+J3320/40-IF(I3320="V2H",K3320/(0.95*40),0)-IF(E3321=0,IF(E3320=1,IF(D3321=1,30,40)*0.18/(2*40),0),0)-IF(E3321=1,IF(E3320=0,IF(D3321=1,30,40)*0.18/(2*40),0),0)</f>
        <v/>
      </c>
      <c r="N3321" s="14" t="n">
        <v>0.09</v>
      </c>
      <c r="O3321" s="15">
        <f>K3321*N3321</f>
        <v/>
      </c>
      <c r="P3321">
        <f>IF(E3321=0,0.3,IF(D3321=1,IF(C3321&gt;=Params!$B$13-3,IF(C3321&lt;Params!$B$13,Params!$B$20,0.3),0.3),IF(C3321&gt;=Params!$B$15-3,IF(C3321&lt;Params!$B$15,Params!$B$21,0.3),0.3)))</f>
        <v/>
      </c>
    </row>
    <row r="3322" ht="15" customHeight="1" s="1">
      <c r="A3322" s="9" t="n">
        <v>3319</v>
      </c>
      <c r="B3322" s="6" t="inlineStr">
        <is>
          <t>19/05</t>
        </is>
      </c>
      <c r="C3322" s="6" t="n">
        <v>6</v>
      </c>
      <c r="D3322" s="6" t="n">
        <v>0</v>
      </c>
      <c r="E3322" s="10">
        <f>IF(D3322=1, IF(OR(C3322&lt;10, C3322&gt;=15),1,0), IF(OR(C3322&lt;7, C3322&gt;=18),1,0))</f>
        <v/>
      </c>
      <c r="F3322" s="11" t="n">
        <v>1.1</v>
      </c>
      <c r="G3322" s="12">
        <f>0.02*8</f>
        <v/>
      </c>
      <c r="H3322" s="12">
        <f>F3322-G3322</f>
        <v/>
      </c>
      <c r="I3322" s="10">
        <f>IF(E3322=0,"Fora",IF(E3321=0,"Carg xar",IF(H3322&lt;0,IF(M3322&lt;0.9,"Carg FV","Stby"),IF(M3322&gt;P3322,"V2H",IF(M3322&lt;0.9,"Carg xar","Stby")))))</f>
        <v/>
      </c>
      <c r="J3322" s="12">
        <f>IF(OR(I3322="Carg FV",I3322="Carg xar"),MIN(IF(I3322="Carg FV",ABS(H3322),7.4),7.4,MAX(0,(0.9-M3322)*40)*0.95),0)</f>
        <v/>
      </c>
      <c r="K3322" s="12">
        <f>IF(I3322="V2H",MIN(MAX(0,H3322),7.4,MAX(0,(M3322-P3322)*40)*0.95),0)</f>
        <v/>
      </c>
      <c r="L3322" s="12">
        <f>IF(E3322=0,0,MAX(0,H3322-K3322))</f>
        <v/>
      </c>
      <c r="M3322" s="13">
        <f>M3321+J3321/40-IF(I3321="V2H",K3321/(0.95*40),0)-IF(E3322=0,IF(E3321=1,IF(D3322=1,30,40)*0.18/(2*40),0),0)-IF(E3322=1,IF(E3321=0,IF(D3322=1,30,40)*0.18/(2*40),0),0)</f>
        <v/>
      </c>
      <c r="N3322" s="14" t="n">
        <v>0.09</v>
      </c>
      <c r="O3322" s="15">
        <f>K3322*N3322</f>
        <v/>
      </c>
      <c r="P3322">
        <f>IF(E3322=0,0.3,IF(D3322=1,IF(C3322&gt;=Params!$B$13-3,IF(C3322&lt;Params!$B$13,Params!$B$20,0.3),0.3),IF(C3322&gt;=Params!$B$15-3,IF(C3322&lt;Params!$B$15,Params!$B$21,0.3),0.3)))</f>
        <v/>
      </c>
    </row>
    <row r="3323" ht="15" customHeight="1" s="1">
      <c r="A3323" s="9" t="n">
        <v>3320</v>
      </c>
      <c r="B3323" s="6" t="inlineStr">
        <is>
          <t>19/05</t>
        </is>
      </c>
      <c r="C3323" s="6" t="n">
        <v>7</v>
      </c>
      <c r="D3323" s="6" t="n">
        <v>0</v>
      </c>
      <c r="E3323" s="10">
        <f>IF(D3323=1, IF(OR(C3323&lt;10, C3323&gt;=15),1,0), IF(OR(C3323&lt;7, C3323&gt;=18),1,0))</f>
        <v/>
      </c>
      <c r="F3323" s="11" t="n">
        <v>0.721</v>
      </c>
      <c r="G3323" s="12">
        <f>0.12*8</f>
        <v/>
      </c>
      <c r="H3323" s="12">
        <f>F3323-G3323</f>
        <v/>
      </c>
      <c r="I3323" s="10">
        <f>IF(E3323=0,"Fora",IF(E3322=0,"Carg xar",IF(H3323&lt;0,IF(M3323&lt;0.9,"Carg FV","Stby"),IF(M3323&gt;P3323,"V2H",IF(M3323&lt;0.9,"Carg xar","Stby")))))</f>
        <v/>
      </c>
      <c r="J3323" s="12">
        <f>IF(OR(I3323="Carg FV",I3323="Carg xar"),MIN(IF(I3323="Carg FV",ABS(H3323),7.4),7.4,MAX(0,(0.9-M3323)*40)*0.95),0)</f>
        <v/>
      </c>
      <c r="K3323" s="12">
        <f>IF(I3323="V2H",MIN(MAX(0,H3323),7.4,MAX(0,(M3323-P3323)*40)*0.95),0)</f>
        <v/>
      </c>
      <c r="L3323" s="12">
        <f>IF(E3323=0,0,MAX(0,H3323-K3323))</f>
        <v/>
      </c>
      <c r="M3323" s="13">
        <f>M3322+J3322/40-IF(I3322="V2H",K3322/(0.95*40),0)-IF(E3323=0,IF(E3322=1,IF(D3323=1,30,40)*0.18/(2*40),0),0)-IF(E3323=1,IF(E3322=0,IF(D3323=1,30,40)*0.18/(2*40),0),0)</f>
        <v/>
      </c>
      <c r="N3323" s="14" t="n">
        <v>0.09</v>
      </c>
      <c r="O3323" s="15">
        <f>K3323*N3323</f>
        <v/>
      </c>
      <c r="P3323">
        <f>IF(E3323=0,0.3,IF(D3323=1,IF(C3323&gt;=Params!$B$13-3,IF(C3323&lt;Params!$B$13,Params!$B$20,0.3),0.3),IF(C3323&gt;=Params!$B$15-3,IF(C3323&lt;Params!$B$15,Params!$B$21,0.3),0.3)))</f>
        <v/>
      </c>
    </row>
    <row r="3324" ht="15" customHeight="1" s="1">
      <c r="A3324" s="9" t="n">
        <v>3321</v>
      </c>
      <c r="B3324" s="6" t="inlineStr">
        <is>
          <t>19/05</t>
        </is>
      </c>
      <c r="C3324" s="6" t="n">
        <v>8</v>
      </c>
      <c r="D3324" s="6" t="n">
        <v>0</v>
      </c>
      <c r="E3324" s="10">
        <f>IF(D3324=1, IF(OR(C3324&lt;10, C3324&gt;=15),1,0), IF(OR(C3324&lt;7, C3324&gt;=18),1,0))</f>
        <v/>
      </c>
      <c r="F3324" s="11" t="n">
        <v>0.712</v>
      </c>
      <c r="G3324" s="12">
        <f>0.28*8</f>
        <v/>
      </c>
      <c r="H3324" s="12">
        <f>F3324-G3324</f>
        <v/>
      </c>
      <c r="I3324" s="10">
        <f>IF(E3324=0,"Fora",IF(E3323=0,"Carg xar",IF(H3324&lt;0,IF(M3324&lt;0.9,"Carg FV","Stby"),IF(M3324&gt;P3324,"V2H",IF(M3324&lt;0.9,"Carg xar","Stby")))))</f>
        <v/>
      </c>
      <c r="J3324" s="12">
        <f>IF(OR(I3324="Carg FV",I3324="Carg xar"),MIN(IF(I3324="Carg FV",ABS(H3324),7.4),7.4,MAX(0,(0.9-M3324)*40)*0.95),0)</f>
        <v/>
      </c>
      <c r="K3324" s="12">
        <f>IF(I3324="V2H",MIN(MAX(0,H3324),7.4,MAX(0,(M3324-P3324)*40)*0.95),0)</f>
        <v/>
      </c>
      <c r="L3324" s="12">
        <f>IF(E3324=0,0,MAX(0,H3324-K3324))</f>
        <v/>
      </c>
      <c r="M3324" s="13">
        <f>M3323+J3323/40-IF(I3323="V2H",K3323/(0.95*40),0)-IF(E3324=0,IF(E3323=1,IF(D3324=1,30,40)*0.18/(2*40),0),0)-IF(E3324=1,IF(E3323=0,IF(D3324=1,30,40)*0.18/(2*40),0),0)</f>
        <v/>
      </c>
      <c r="N3324" s="14" t="n">
        <v>0.15</v>
      </c>
      <c r="O3324" s="15">
        <f>K3324*N3324</f>
        <v/>
      </c>
      <c r="P3324">
        <f>IF(E3324=0,0.3,IF(D3324=1,IF(C3324&gt;=Params!$B$13-3,IF(C3324&lt;Params!$B$13,Params!$B$20,0.3),0.3),IF(C3324&gt;=Params!$B$15-3,IF(C3324&lt;Params!$B$15,Params!$B$21,0.3),0.3)))</f>
        <v/>
      </c>
    </row>
    <row r="3325" ht="15" customHeight="1" s="1">
      <c r="A3325" s="9" t="n">
        <v>3322</v>
      </c>
      <c r="B3325" s="6" t="inlineStr">
        <is>
          <t>19/05</t>
        </is>
      </c>
      <c r="C3325" s="6" t="n">
        <v>9</v>
      </c>
      <c r="D3325" s="6" t="n">
        <v>0</v>
      </c>
      <c r="E3325" s="10">
        <f>IF(D3325=1, IF(OR(C3325&lt;10, C3325&gt;=15),1,0), IF(OR(C3325&lt;7, C3325&gt;=18),1,0))</f>
        <v/>
      </c>
      <c r="F3325" s="11" t="n">
        <v>0</v>
      </c>
      <c r="G3325" s="12">
        <f>0.48*8</f>
        <v/>
      </c>
      <c r="H3325" s="12">
        <f>F3325-G3325</f>
        <v/>
      </c>
      <c r="I3325" s="10">
        <f>IF(E3325=0,"Fora",IF(E3324=0,"Carg xar",IF(H3325&lt;0,IF(M3325&lt;0.9,"Carg FV","Stby"),IF(M3325&gt;P3325,"V2H",IF(M3325&lt;0.9,"Carg xar","Stby")))))</f>
        <v/>
      </c>
      <c r="J3325" s="12">
        <f>IF(OR(I3325="Carg FV",I3325="Carg xar"),MIN(IF(I3325="Carg FV",ABS(H3325),7.4),7.4,MAX(0,(0.9-M3325)*40)*0.95),0)</f>
        <v/>
      </c>
      <c r="K3325" s="12">
        <f>IF(I3325="V2H",MIN(MAX(0,H3325),7.4,MAX(0,(M3325-P3325)*40)*0.95),0)</f>
        <v/>
      </c>
      <c r="L3325" s="12">
        <f>IF(E3325=0,0,MAX(0,H3325-K3325))</f>
        <v/>
      </c>
      <c r="M3325" s="13">
        <f>M3324+J3324/40-IF(I3324="V2H",K3324/(0.95*40),0)-IF(E3325=0,IF(E3324=1,IF(D3325=1,30,40)*0.18/(2*40),0),0)-IF(E3325=1,IF(E3324=0,IF(D3325=1,30,40)*0.18/(2*40),0),0)</f>
        <v/>
      </c>
      <c r="N3325" s="14" t="n">
        <v>0.15</v>
      </c>
      <c r="O3325" s="15">
        <f>K3325*N3325</f>
        <v/>
      </c>
      <c r="P3325">
        <f>IF(E3325=0,0.3,IF(D3325=1,IF(C3325&gt;=Params!$B$13-3,IF(C3325&lt;Params!$B$13,Params!$B$20,0.3),0.3),IF(C3325&gt;=Params!$B$15-3,IF(C3325&lt;Params!$B$15,Params!$B$21,0.3),0.3)))</f>
        <v/>
      </c>
    </row>
    <row r="3326" ht="15" customHeight="1" s="1">
      <c r="A3326" s="9" t="n">
        <v>3323</v>
      </c>
      <c r="B3326" s="6" t="inlineStr">
        <is>
          <t>19/05</t>
        </is>
      </c>
      <c r="C3326" s="6" t="n">
        <v>10</v>
      </c>
      <c r="D3326" s="6" t="n">
        <v>0</v>
      </c>
      <c r="E3326" s="10">
        <f>IF(D3326=1, IF(OR(C3326&lt;10, C3326&gt;=15),1,0), IF(OR(C3326&lt;7, C3326&gt;=18),1,0))</f>
        <v/>
      </c>
      <c r="F3326" s="11" t="n">
        <v>1.21</v>
      </c>
      <c r="G3326" s="12">
        <f>0.68*8</f>
        <v/>
      </c>
      <c r="H3326" s="12">
        <f>F3326-G3326</f>
        <v/>
      </c>
      <c r="I3326" s="10">
        <f>IF(E3326=0,"Fora",IF(E3325=0,"Carg xar",IF(H3326&lt;0,IF(M3326&lt;0.9,"Carg FV","Stby"),IF(M3326&gt;P3326,"V2H",IF(M3326&lt;0.9,"Carg xar","Stby")))))</f>
        <v/>
      </c>
      <c r="J3326" s="12">
        <f>IF(OR(I3326="Carg FV",I3326="Carg xar"),MIN(IF(I3326="Carg FV",ABS(H3326),7.4),7.4,MAX(0,(0.9-M3326)*40)*0.95),0)</f>
        <v/>
      </c>
      <c r="K3326" s="12">
        <f>IF(I3326="V2H",MIN(MAX(0,H3326),7.4,MAX(0,(M3326-P3326)*40)*0.95),0)</f>
        <v/>
      </c>
      <c r="L3326" s="12">
        <f>IF(E3326=0,0,MAX(0,H3326-K3326))</f>
        <v/>
      </c>
      <c r="M3326" s="13">
        <f>M3325+J3325/40-IF(I3325="V2H",K3325/(0.95*40),0)-IF(E3326=0,IF(E3325=1,IF(D3326=1,30,40)*0.18/(2*40),0),0)-IF(E3326=1,IF(E3325=0,IF(D3326=1,30,40)*0.18/(2*40),0),0)</f>
        <v/>
      </c>
      <c r="N3326" s="14" t="n">
        <v>0.2</v>
      </c>
      <c r="O3326" s="15">
        <f>K3326*N3326</f>
        <v/>
      </c>
      <c r="P3326">
        <f>IF(E3326=0,0.3,IF(D3326=1,IF(C3326&gt;=Params!$B$13-3,IF(C3326&lt;Params!$B$13,Params!$B$20,0.3),0.3),IF(C3326&gt;=Params!$B$15-3,IF(C3326&lt;Params!$B$15,Params!$B$21,0.3),0.3)))</f>
        <v/>
      </c>
    </row>
    <row r="3327" ht="15" customHeight="1" s="1">
      <c r="A3327" s="9" t="n">
        <v>3324</v>
      </c>
      <c r="B3327" s="6" t="inlineStr">
        <is>
          <t>19/05</t>
        </is>
      </c>
      <c r="C3327" s="6" t="n">
        <v>11</v>
      </c>
      <c r="D3327" s="6" t="n">
        <v>0</v>
      </c>
      <c r="E3327" s="10">
        <f>IF(D3327=1, IF(OR(C3327&lt;10, C3327&gt;=15),1,0), IF(OR(C3327&lt;7, C3327&gt;=18),1,0))</f>
        <v/>
      </c>
      <c r="F3327" s="11" t="n">
        <v>0.608</v>
      </c>
      <c r="G3327" s="12">
        <f>0.82*8</f>
        <v/>
      </c>
      <c r="H3327" s="12">
        <f>F3327-G3327</f>
        <v/>
      </c>
      <c r="I3327" s="10">
        <f>IF(E3327=0,"Fora",IF(E3326=0,"Carg xar",IF(H3327&lt;0,IF(M3327&lt;0.9,"Carg FV","Stby"),IF(M3327&gt;P3327,"V2H",IF(M3327&lt;0.9,"Carg xar","Stby")))))</f>
        <v/>
      </c>
      <c r="J3327" s="12">
        <f>IF(OR(I3327="Carg FV",I3327="Carg xar"),MIN(IF(I3327="Carg FV",ABS(H3327),7.4),7.4,MAX(0,(0.9-M3327)*40)*0.95),0)</f>
        <v/>
      </c>
      <c r="K3327" s="12">
        <f>IF(I3327="V2H",MIN(MAX(0,H3327),7.4,MAX(0,(M3327-P3327)*40)*0.95),0)</f>
        <v/>
      </c>
      <c r="L3327" s="12">
        <f>IF(E3327=0,0,MAX(0,H3327-K3327))</f>
        <v/>
      </c>
      <c r="M3327" s="13">
        <f>M3326+J3326/40-IF(I3326="V2H",K3326/(0.95*40),0)-IF(E3327=0,IF(E3326=1,IF(D3327=1,30,40)*0.18/(2*40),0),0)-IF(E3327=1,IF(E3326=0,IF(D3327=1,30,40)*0.18/(2*40),0),0)</f>
        <v/>
      </c>
      <c r="N3327" s="14" t="n">
        <v>0.2</v>
      </c>
      <c r="O3327" s="15">
        <f>K3327*N3327</f>
        <v/>
      </c>
      <c r="P3327">
        <f>IF(E3327=0,0.3,IF(D3327=1,IF(C3327&gt;=Params!$B$13-3,IF(C3327&lt;Params!$B$13,Params!$B$20,0.3),0.3),IF(C3327&gt;=Params!$B$15-3,IF(C3327&lt;Params!$B$15,Params!$B$21,0.3),0.3)))</f>
        <v/>
      </c>
    </row>
    <row r="3328" ht="15" customHeight="1" s="1">
      <c r="A3328" s="9" t="n">
        <v>3325</v>
      </c>
      <c r="B3328" s="6" t="inlineStr">
        <is>
          <t>19/05</t>
        </is>
      </c>
      <c r="C3328" s="6" t="n">
        <v>12</v>
      </c>
      <c r="D3328" s="6" t="n">
        <v>0</v>
      </c>
      <c r="E3328" s="10">
        <f>IF(D3328=1, IF(OR(C3328&lt;10, C3328&gt;=15),1,0), IF(OR(C3328&lt;7, C3328&gt;=18),1,0))</f>
        <v/>
      </c>
      <c r="F3328" s="11" t="n">
        <v>2.371</v>
      </c>
      <c r="G3328" s="12">
        <f>0.88*8</f>
        <v/>
      </c>
      <c r="H3328" s="12">
        <f>F3328-G3328</f>
        <v/>
      </c>
      <c r="I3328" s="10">
        <f>IF(E3328=0,"Fora",IF(E3327=0,"Carg xar",IF(H3328&lt;0,IF(M3328&lt;0.9,"Carg FV","Stby"),IF(M3328&gt;P3328,"V2H",IF(M3328&lt;0.9,"Carg xar","Stby")))))</f>
        <v/>
      </c>
      <c r="J3328" s="12">
        <f>IF(OR(I3328="Carg FV",I3328="Carg xar"),MIN(IF(I3328="Carg FV",ABS(H3328),7.4),7.4,MAX(0,(0.9-M3328)*40)*0.95),0)</f>
        <v/>
      </c>
      <c r="K3328" s="12">
        <f>IF(I3328="V2H",MIN(MAX(0,H3328),7.4,MAX(0,(M3328-P3328)*40)*0.95),0)</f>
        <v/>
      </c>
      <c r="L3328" s="12">
        <f>IF(E3328=0,0,MAX(0,H3328-K3328))</f>
        <v/>
      </c>
      <c r="M3328" s="13">
        <f>M3327+J3327/40-IF(I3327="V2H",K3327/(0.95*40),0)-IF(E3328=0,IF(E3327=1,IF(D3328=1,30,40)*0.18/(2*40),0),0)-IF(E3328=1,IF(E3327=0,IF(D3328=1,30,40)*0.18/(2*40),0),0)</f>
        <v/>
      </c>
      <c r="N3328" s="14" t="n">
        <v>0.2</v>
      </c>
      <c r="O3328" s="15">
        <f>K3328*N3328</f>
        <v/>
      </c>
      <c r="P3328">
        <f>IF(E3328=0,0.3,IF(D3328=1,IF(C3328&gt;=Params!$B$13-3,IF(C3328&lt;Params!$B$13,Params!$B$20,0.3),0.3),IF(C3328&gt;=Params!$B$15-3,IF(C3328&lt;Params!$B$15,Params!$B$21,0.3),0.3)))</f>
        <v/>
      </c>
    </row>
    <row r="3329" ht="15" customHeight="1" s="1">
      <c r="A3329" s="9" t="n">
        <v>3326</v>
      </c>
      <c r="B3329" s="6" t="inlineStr">
        <is>
          <t>19/05</t>
        </is>
      </c>
      <c r="C3329" s="6" t="n">
        <v>13</v>
      </c>
      <c r="D3329" s="6" t="n">
        <v>0</v>
      </c>
      <c r="E3329" s="10">
        <f>IF(D3329=1, IF(OR(C3329&lt;10, C3329&gt;=15),1,0), IF(OR(C3329&lt;7, C3329&gt;=18),1,0))</f>
        <v/>
      </c>
      <c r="F3329" s="11" t="n">
        <v>0</v>
      </c>
      <c r="G3329" s="12">
        <f>0.86*8</f>
        <v/>
      </c>
      <c r="H3329" s="12">
        <f>F3329-G3329</f>
        <v/>
      </c>
      <c r="I3329" s="10">
        <f>IF(E3329=0,"Fora",IF(E3328=0,"Carg xar",IF(H3329&lt;0,IF(M3329&lt;0.9,"Carg FV","Stby"),IF(M3329&gt;P3329,"V2H",IF(M3329&lt;0.9,"Carg xar","Stby")))))</f>
        <v/>
      </c>
      <c r="J3329" s="12">
        <f>IF(OR(I3329="Carg FV",I3329="Carg xar"),MIN(IF(I3329="Carg FV",ABS(H3329),7.4),7.4,MAX(0,(0.9-M3329)*40)*0.95),0)</f>
        <v/>
      </c>
      <c r="K3329" s="12">
        <f>IF(I3329="V2H",MIN(MAX(0,H3329),7.4,MAX(0,(M3329-P3329)*40)*0.95),0)</f>
        <v/>
      </c>
      <c r="L3329" s="12">
        <f>IF(E3329=0,0,MAX(0,H3329-K3329))</f>
        <v/>
      </c>
      <c r="M3329" s="13">
        <f>M3328+J3328/40-IF(I3328="V2H",K3328/(0.95*40),0)-IF(E3329=0,IF(E3328=1,IF(D3329=1,30,40)*0.18/(2*40),0),0)-IF(E3329=1,IF(E3328=0,IF(D3329=1,30,40)*0.18/(2*40),0),0)</f>
        <v/>
      </c>
      <c r="N3329" s="14" t="n">
        <v>0.2</v>
      </c>
      <c r="O3329" s="15">
        <f>K3329*N3329</f>
        <v/>
      </c>
      <c r="P3329">
        <f>IF(E3329=0,0.3,IF(D3329=1,IF(C3329&gt;=Params!$B$13-3,IF(C3329&lt;Params!$B$13,Params!$B$20,0.3),0.3),IF(C3329&gt;=Params!$B$15-3,IF(C3329&lt;Params!$B$15,Params!$B$21,0.3),0.3)))</f>
        <v/>
      </c>
    </row>
    <row r="3330" ht="15" customHeight="1" s="1">
      <c r="A3330" s="9" t="n">
        <v>3327</v>
      </c>
      <c r="B3330" s="6" t="inlineStr">
        <is>
          <t>19/05</t>
        </is>
      </c>
      <c r="C3330" s="6" t="n">
        <v>14</v>
      </c>
      <c r="D3330" s="6" t="n">
        <v>0</v>
      </c>
      <c r="E3330" s="10">
        <f>IF(D3330=1, IF(OR(C3330&lt;10, C3330&gt;=15),1,0), IF(OR(C3330&lt;7, C3330&gt;=18),1,0))</f>
        <v/>
      </c>
      <c r="F3330" s="11" t="n">
        <v>0</v>
      </c>
      <c r="G3330" s="12">
        <f>0.75*8</f>
        <v/>
      </c>
      <c r="H3330" s="12">
        <f>F3330-G3330</f>
        <v/>
      </c>
      <c r="I3330" s="10">
        <f>IF(E3330=0,"Fora",IF(E3329=0,"Carg xar",IF(H3330&lt;0,IF(M3330&lt;0.9,"Carg FV","Stby"),IF(M3330&gt;P3330,"V2H",IF(M3330&lt;0.9,"Carg xar","Stby")))))</f>
        <v/>
      </c>
      <c r="J3330" s="12">
        <f>IF(OR(I3330="Carg FV",I3330="Carg xar"),MIN(IF(I3330="Carg FV",ABS(H3330),7.4),7.4,MAX(0,(0.9-M3330)*40)*0.95),0)</f>
        <v/>
      </c>
      <c r="K3330" s="12">
        <f>IF(I3330="V2H",MIN(MAX(0,H3330),7.4,MAX(0,(M3330-P3330)*40)*0.95),0)</f>
        <v/>
      </c>
      <c r="L3330" s="12">
        <f>IF(E3330=0,0,MAX(0,H3330-K3330))</f>
        <v/>
      </c>
      <c r="M3330" s="13">
        <f>M3329+J3329/40-IF(I3329="V2H",K3329/(0.95*40),0)-IF(E3330=0,IF(E3329=1,IF(D3330=1,30,40)*0.18/(2*40),0),0)-IF(E3330=1,IF(E3329=0,IF(D3330=1,30,40)*0.18/(2*40),0),0)</f>
        <v/>
      </c>
      <c r="N3330" s="14" t="n">
        <v>0.15</v>
      </c>
      <c r="O3330" s="15">
        <f>K3330*N3330</f>
        <v/>
      </c>
      <c r="P3330">
        <f>IF(E3330=0,0.3,IF(D3330=1,IF(C3330&gt;=Params!$B$13-3,IF(C3330&lt;Params!$B$13,Params!$B$20,0.3),0.3),IF(C3330&gt;=Params!$B$15-3,IF(C3330&lt;Params!$B$15,Params!$B$21,0.3),0.3)))</f>
        <v/>
      </c>
    </row>
    <row r="3331" ht="15" customHeight="1" s="1">
      <c r="A3331" s="9" t="n">
        <v>3328</v>
      </c>
      <c r="B3331" s="6" t="inlineStr">
        <is>
          <t>19/05</t>
        </is>
      </c>
      <c r="C3331" s="6" t="n">
        <v>15</v>
      </c>
      <c r="D3331" s="6" t="n">
        <v>0</v>
      </c>
      <c r="E3331" s="10">
        <f>IF(D3331=1, IF(OR(C3331&lt;10, C3331&gt;=15),1,0), IF(OR(C3331&lt;7, C3331&gt;=18),1,0))</f>
        <v/>
      </c>
      <c r="F3331" s="11" t="n">
        <v>0</v>
      </c>
      <c r="G3331" s="12">
        <f>0.6*8</f>
        <v/>
      </c>
      <c r="H3331" s="12">
        <f>F3331-G3331</f>
        <v/>
      </c>
      <c r="I3331" s="10">
        <f>IF(E3331=0,"Fora",IF(E3330=0,"Carg xar",IF(H3331&lt;0,IF(M3331&lt;0.9,"Carg FV","Stby"),IF(M3331&gt;P3331,"V2H",IF(M3331&lt;0.9,"Carg xar","Stby")))))</f>
        <v/>
      </c>
      <c r="J3331" s="12">
        <f>IF(OR(I3331="Carg FV",I3331="Carg xar"),MIN(IF(I3331="Carg FV",ABS(H3331),7.4),7.4,MAX(0,(0.9-M3331)*40)*0.95),0)</f>
        <v/>
      </c>
      <c r="K3331" s="12">
        <f>IF(I3331="V2H",MIN(MAX(0,H3331),7.4,MAX(0,(M3331-P3331)*40)*0.95),0)</f>
        <v/>
      </c>
      <c r="L3331" s="12">
        <f>IF(E3331=0,0,MAX(0,H3331-K3331))</f>
        <v/>
      </c>
      <c r="M3331" s="13">
        <f>M3330+J3330/40-IF(I3330="V2H",K3330/(0.95*40),0)-IF(E3331=0,IF(E3330=1,IF(D3331=1,30,40)*0.18/(2*40),0),0)-IF(E3331=1,IF(E3330=0,IF(D3331=1,30,40)*0.18/(2*40),0),0)</f>
        <v/>
      </c>
      <c r="N3331" s="14" t="n">
        <v>0.15</v>
      </c>
      <c r="O3331" s="15">
        <f>K3331*N3331</f>
        <v/>
      </c>
      <c r="P3331">
        <f>IF(E3331=0,0.3,IF(D3331=1,IF(C3331&gt;=Params!$B$13-3,IF(C3331&lt;Params!$B$13,Params!$B$20,0.3),0.3),IF(C3331&gt;=Params!$B$15-3,IF(C3331&lt;Params!$B$15,Params!$B$21,0.3),0.3)))</f>
        <v/>
      </c>
    </row>
    <row r="3332" ht="15" customHeight="1" s="1">
      <c r="A3332" s="9" t="n">
        <v>3329</v>
      </c>
      <c r="B3332" s="6" t="inlineStr">
        <is>
          <t>19/05</t>
        </is>
      </c>
      <c r="C3332" s="6" t="n">
        <v>16</v>
      </c>
      <c r="D3332" s="6" t="n">
        <v>0</v>
      </c>
      <c r="E3332" s="10">
        <f>IF(D3332=1, IF(OR(C3332&lt;10, C3332&gt;=15),1,0), IF(OR(C3332&lt;7, C3332&gt;=18),1,0))</f>
        <v/>
      </c>
      <c r="F3332" s="11" t="n">
        <v>0</v>
      </c>
      <c r="G3332" s="12">
        <f>0.42*8</f>
        <v/>
      </c>
      <c r="H3332" s="12">
        <f>F3332-G3332</f>
        <v/>
      </c>
      <c r="I3332" s="10">
        <f>IF(E3332=0,"Fora",IF(E3331=0,"Carg xar",IF(H3332&lt;0,IF(M3332&lt;0.9,"Carg FV","Stby"),IF(M3332&gt;P3332,"V2H",IF(M3332&lt;0.9,"Carg xar","Stby")))))</f>
        <v/>
      </c>
      <c r="J3332" s="12">
        <f>IF(OR(I3332="Carg FV",I3332="Carg xar"),MIN(IF(I3332="Carg FV",ABS(H3332),7.4),7.4,MAX(0,(0.9-M3332)*40)*0.95),0)</f>
        <v/>
      </c>
      <c r="K3332" s="12">
        <f>IF(I3332="V2H",MIN(MAX(0,H3332),7.4,MAX(0,(M3332-P3332)*40)*0.95),0)</f>
        <v/>
      </c>
      <c r="L3332" s="12">
        <f>IF(E3332=0,0,MAX(0,H3332-K3332))</f>
        <v/>
      </c>
      <c r="M3332" s="13">
        <f>M3331+J3331/40-IF(I3331="V2H",K3331/(0.95*40),0)-IF(E3332=0,IF(E3331=1,IF(D3332=1,30,40)*0.18/(2*40),0),0)-IF(E3332=1,IF(E3331=0,IF(D3332=1,30,40)*0.18/(2*40),0),0)</f>
        <v/>
      </c>
      <c r="N3332" s="14" t="n">
        <v>0.15</v>
      </c>
      <c r="O3332" s="15">
        <f>K3332*N3332</f>
        <v/>
      </c>
      <c r="P3332">
        <f>IF(E3332=0,0.3,IF(D3332=1,IF(C3332&gt;=Params!$B$13-3,IF(C3332&lt;Params!$B$13,Params!$B$20,0.3),0.3),IF(C3332&gt;=Params!$B$15-3,IF(C3332&lt;Params!$B$15,Params!$B$21,0.3),0.3)))</f>
        <v/>
      </c>
    </row>
    <row r="3333" ht="15" customHeight="1" s="1">
      <c r="A3333" s="9" t="n">
        <v>3330</v>
      </c>
      <c r="B3333" s="6" t="inlineStr">
        <is>
          <t>19/05</t>
        </is>
      </c>
      <c r="C3333" s="6" t="n">
        <v>17</v>
      </c>
      <c r="D3333" s="6" t="n">
        <v>0</v>
      </c>
      <c r="E3333" s="10">
        <f>IF(D3333=1, IF(OR(C3333&lt;10, C3333&gt;=15),1,0), IF(OR(C3333&lt;7, C3333&gt;=18),1,0))</f>
        <v/>
      </c>
      <c r="F3333" s="11" t="n">
        <v>0</v>
      </c>
      <c r="G3333" s="12">
        <f>0.22*8</f>
        <v/>
      </c>
      <c r="H3333" s="12">
        <f>F3333-G3333</f>
        <v/>
      </c>
      <c r="I3333" s="10">
        <f>IF(E3333=0,"Fora",IF(E3332=0,"Carg xar",IF(H3333&lt;0,IF(M3333&lt;0.9,"Carg FV","Stby"),IF(M3333&gt;P3333,"V2H",IF(M3333&lt;0.9,"Carg xar","Stby")))))</f>
        <v/>
      </c>
      <c r="J3333" s="12">
        <f>IF(OR(I3333="Carg FV",I3333="Carg xar"),MIN(IF(I3333="Carg FV",ABS(H3333),7.4),7.4,MAX(0,(0.9-M3333)*40)*0.95),0)</f>
        <v/>
      </c>
      <c r="K3333" s="12">
        <f>IF(I3333="V2H",MIN(MAX(0,H3333),7.4,MAX(0,(M3333-P3333)*40)*0.95),0)</f>
        <v/>
      </c>
      <c r="L3333" s="12">
        <f>IF(E3333=0,0,MAX(0,H3333-K3333))</f>
        <v/>
      </c>
      <c r="M3333" s="13">
        <f>M3332+J3332/40-IF(I3332="V2H",K3332/(0.95*40),0)-IF(E3333=0,IF(E3332=1,IF(D3333=1,30,40)*0.18/(2*40),0),0)-IF(E3333=1,IF(E3332=0,IF(D3333=1,30,40)*0.18/(2*40),0),0)</f>
        <v/>
      </c>
      <c r="N3333" s="14" t="n">
        <v>0.15</v>
      </c>
      <c r="O3333" s="15">
        <f>K3333*N3333</f>
        <v/>
      </c>
      <c r="P3333">
        <f>IF(E3333=0,0.3,IF(D3333=1,IF(C3333&gt;=Params!$B$13-3,IF(C3333&lt;Params!$B$13,Params!$B$20,0.3),0.3),IF(C3333&gt;=Params!$B$15-3,IF(C3333&lt;Params!$B$15,Params!$B$21,0.3),0.3)))</f>
        <v/>
      </c>
    </row>
    <row r="3334" ht="15" customHeight="1" s="1">
      <c r="A3334" s="9" t="n">
        <v>3331</v>
      </c>
      <c r="B3334" s="6" t="inlineStr">
        <is>
          <t>19/05</t>
        </is>
      </c>
      <c r="C3334" s="6" t="n">
        <v>18</v>
      </c>
      <c r="D3334" s="6" t="n">
        <v>0</v>
      </c>
      <c r="E3334" s="10">
        <f>IF(D3334=1, IF(OR(C3334&lt;10, C3334&gt;=15),1,0), IF(OR(C3334&lt;7, C3334&gt;=18),1,0))</f>
        <v/>
      </c>
      <c r="F3334" s="11" t="n">
        <v>0</v>
      </c>
      <c r="G3334" s="12">
        <f>0.08*8</f>
        <v/>
      </c>
      <c r="H3334" s="12">
        <f>F3334-G3334</f>
        <v/>
      </c>
      <c r="I3334" s="10">
        <f>IF(E3334=0,"Fora",IF(E3333=0,"Carg xar",IF(H3334&lt;0,IF(M3334&lt;0.9,"Carg FV","Stby"),IF(M3334&gt;P3334,"V2H",IF(M3334&lt;0.9,"Carg xar","Stby")))))</f>
        <v/>
      </c>
      <c r="J3334" s="12">
        <f>IF(OR(I3334="Carg FV",I3334="Carg xar"),MIN(IF(I3334="Carg FV",ABS(H3334),7.4),7.4,MAX(0,(0.9-M3334)*40)*0.95),0)</f>
        <v/>
      </c>
      <c r="K3334" s="12">
        <f>IF(I3334="V2H",MIN(MAX(0,H3334),7.4,MAX(0,(M3334-P3334)*40)*0.95),0)</f>
        <v/>
      </c>
      <c r="L3334" s="12">
        <f>IF(E3334=0,0,MAX(0,H3334-K3334))</f>
        <v/>
      </c>
      <c r="M3334" s="13">
        <f>M3333+J3333/40-IF(I3333="V2H",K3333/(0.95*40),0)-IF(E3334=0,IF(E3333=1,IF(D3334=1,30,40)*0.18/(2*40),0),0)-IF(E3334=1,IF(E3333=0,IF(D3334=1,30,40)*0.18/(2*40),0),0)</f>
        <v/>
      </c>
      <c r="N3334" s="14" t="n">
        <v>0.2</v>
      </c>
      <c r="O3334" s="15">
        <f>K3334*N3334</f>
        <v/>
      </c>
      <c r="P3334">
        <f>IF(E3334=0,0.3,IF(D3334=1,IF(C3334&gt;=Params!$B$13-3,IF(C3334&lt;Params!$B$13,Params!$B$20,0.3),0.3),IF(C3334&gt;=Params!$B$15-3,IF(C3334&lt;Params!$B$15,Params!$B$21,0.3),0.3)))</f>
        <v/>
      </c>
    </row>
    <row r="3335" ht="15" customHeight="1" s="1">
      <c r="A3335" s="9" t="n">
        <v>3332</v>
      </c>
      <c r="B3335" s="6" t="inlineStr">
        <is>
          <t>19/05</t>
        </is>
      </c>
      <c r="C3335" s="6" t="n">
        <v>19</v>
      </c>
      <c r="D3335" s="6" t="n">
        <v>0</v>
      </c>
      <c r="E3335" s="10">
        <f>IF(D3335=1, IF(OR(C3335&lt;10, C3335&gt;=15),1,0), IF(OR(C3335&lt;7, C3335&gt;=18),1,0))</f>
        <v/>
      </c>
      <c r="F3335" s="11" t="n">
        <v>0</v>
      </c>
      <c r="G3335" s="12">
        <f>0*8</f>
        <v/>
      </c>
      <c r="H3335" s="12">
        <f>F3335-G3335</f>
        <v/>
      </c>
      <c r="I3335" s="10">
        <f>IF(E3335=0,"Fora",IF(E3334=0,"Carg xar",IF(H3335&lt;0,IF(M3335&lt;0.9,"Carg FV","Stby"),IF(M3335&gt;P3335,"V2H",IF(M3335&lt;0.9,"Carg xar","Stby")))))</f>
        <v/>
      </c>
      <c r="J3335" s="12">
        <f>IF(OR(I3335="Carg FV",I3335="Carg xar"),MIN(IF(I3335="Carg FV",ABS(H3335),7.4),7.4,MAX(0,(0.9-M3335)*40)*0.95),0)</f>
        <v/>
      </c>
      <c r="K3335" s="12">
        <f>IF(I3335="V2H",MIN(MAX(0,H3335),7.4,MAX(0,(M3335-P3335)*40)*0.95),0)</f>
        <v/>
      </c>
      <c r="L3335" s="12">
        <f>IF(E3335=0,0,MAX(0,H3335-K3335))</f>
        <v/>
      </c>
      <c r="M3335" s="13">
        <f>M3334+J3334/40-IF(I3334="V2H",K3334/(0.95*40),0)-IF(E3335=0,IF(E3334=1,IF(D3335=1,30,40)*0.18/(2*40),0),0)-IF(E3335=1,IF(E3334=0,IF(D3335=1,30,40)*0.18/(2*40),0),0)</f>
        <v/>
      </c>
      <c r="N3335" s="14" t="n">
        <v>0.2</v>
      </c>
      <c r="O3335" s="15">
        <f>K3335*N3335</f>
        <v/>
      </c>
      <c r="P3335">
        <f>IF(E3335=0,0.3,IF(D3335=1,IF(C3335&gt;=Params!$B$13-3,IF(C3335&lt;Params!$B$13,Params!$B$20,0.3),0.3),IF(C3335&gt;=Params!$B$15-3,IF(C3335&lt;Params!$B$15,Params!$B$21,0.3),0.3)))</f>
        <v/>
      </c>
    </row>
    <row r="3336" ht="15" customHeight="1" s="1">
      <c r="A3336" s="9" t="n">
        <v>3333</v>
      </c>
      <c r="B3336" s="6" t="inlineStr">
        <is>
          <t>19/05</t>
        </is>
      </c>
      <c r="C3336" s="6" t="n">
        <v>20</v>
      </c>
      <c r="D3336" s="6" t="n">
        <v>0</v>
      </c>
      <c r="E3336" s="10">
        <f>IF(D3336=1, IF(OR(C3336&lt;10, C3336&gt;=15),1,0), IF(OR(C3336&lt;7, C3336&gt;=18),1,0))</f>
        <v/>
      </c>
      <c r="F3336" s="11" t="n">
        <v>0.846</v>
      </c>
      <c r="G3336" s="12">
        <f>0*8</f>
        <v/>
      </c>
      <c r="H3336" s="12">
        <f>F3336-G3336</f>
        <v/>
      </c>
      <c r="I3336" s="10">
        <f>IF(E3336=0,"Fora",IF(E3335=0,"Carg xar",IF(H3336&lt;0,IF(M3336&lt;0.9,"Carg FV","Stby"),IF(M3336&gt;P3336,"V2H",IF(M3336&lt;0.9,"Carg xar","Stby")))))</f>
        <v/>
      </c>
      <c r="J3336" s="12">
        <f>IF(OR(I3336="Carg FV",I3336="Carg xar"),MIN(IF(I3336="Carg FV",ABS(H3336),7.4),7.4,MAX(0,(0.9-M3336)*40)*0.95),0)</f>
        <v/>
      </c>
      <c r="K3336" s="12">
        <f>IF(I3336="V2H",MIN(MAX(0,H3336),7.4,MAX(0,(M3336-P3336)*40)*0.95),0)</f>
        <v/>
      </c>
      <c r="L3336" s="12">
        <f>IF(E3336=0,0,MAX(0,H3336-K3336))</f>
        <v/>
      </c>
      <c r="M3336" s="13">
        <f>M3335+J3335/40-IF(I3335="V2H",K3335/(0.95*40),0)-IF(E3336=0,IF(E3335=1,IF(D3336=1,30,40)*0.18/(2*40),0),0)-IF(E3336=1,IF(E3335=0,IF(D3336=1,30,40)*0.18/(2*40),0),0)</f>
        <v/>
      </c>
      <c r="N3336" s="14" t="n">
        <v>0.2</v>
      </c>
      <c r="O3336" s="15">
        <f>K3336*N3336</f>
        <v/>
      </c>
      <c r="P3336">
        <f>IF(E3336=0,0.3,IF(D3336=1,IF(C3336&gt;=Params!$B$13-3,IF(C3336&lt;Params!$B$13,Params!$B$20,0.3),0.3),IF(C3336&gt;=Params!$B$15-3,IF(C3336&lt;Params!$B$15,Params!$B$21,0.3),0.3)))</f>
        <v/>
      </c>
    </row>
    <row r="3337" ht="15" customHeight="1" s="1">
      <c r="A3337" s="9" t="n">
        <v>3334</v>
      </c>
      <c r="B3337" s="6" t="inlineStr">
        <is>
          <t>19/05</t>
        </is>
      </c>
      <c r="C3337" s="6" t="n">
        <v>21</v>
      </c>
      <c r="D3337" s="6" t="n">
        <v>0</v>
      </c>
      <c r="E3337" s="10">
        <f>IF(D3337=1, IF(OR(C3337&lt;10, C3337&gt;=15),1,0), IF(OR(C3337&lt;7, C3337&gt;=18),1,0))</f>
        <v/>
      </c>
      <c r="F3337" s="11" t="n">
        <v>0.784</v>
      </c>
      <c r="G3337" s="12">
        <f>0*8</f>
        <v/>
      </c>
      <c r="H3337" s="12">
        <f>F3337-G3337</f>
        <v/>
      </c>
      <c r="I3337" s="10">
        <f>IF(E3337=0,"Fora",IF(E3336=0,"Carg xar",IF(H3337&lt;0,IF(M3337&lt;0.9,"Carg FV","Stby"),IF(M3337&gt;P3337,"V2H",IF(M3337&lt;0.9,"Carg xar","Stby")))))</f>
        <v/>
      </c>
      <c r="J3337" s="12">
        <f>IF(OR(I3337="Carg FV",I3337="Carg xar"),MIN(IF(I3337="Carg FV",ABS(H3337),7.4),7.4,MAX(0,(0.9-M3337)*40)*0.95),0)</f>
        <v/>
      </c>
      <c r="K3337" s="12">
        <f>IF(I3337="V2H",MIN(MAX(0,H3337),7.4,MAX(0,(M3337-P3337)*40)*0.95),0)</f>
        <v/>
      </c>
      <c r="L3337" s="12">
        <f>IF(E3337=0,0,MAX(0,H3337-K3337))</f>
        <v/>
      </c>
      <c r="M3337" s="13">
        <f>M3336+J3336/40-IF(I3336="V2H",K3336/(0.95*40),0)-IF(E3337=0,IF(E3336=1,IF(D3337=1,30,40)*0.18/(2*40),0),0)-IF(E3337=1,IF(E3336=0,IF(D3337=1,30,40)*0.18/(2*40),0),0)</f>
        <v/>
      </c>
      <c r="N3337" s="14" t="n">
        <v>0.2</v>
      </c>
      <c r="O3337" s="15">
        <f>K3337*N3337</f>
        <v/>
      </c>
      <c r="P3337">
        <f>IF(E3337=0,0.3,IF(D3337=1,IF(C3337&gt;=Params!$B$13-3,IF(C3337&lt;Params!$B$13,Params!$B$20,0.3),0.3),IF(C3337&gt;=Params!$B$15-3,IF(C3337&lt;Params!$B$15,Params!$B$21,0.3),0.3)))</f>
        <v/>
      </c>
    </row>
    <row r="3338" ht="15" customHeight="1" s="1">
      <c r="A3338" s="9" t="n">
        <v>3335</v>
      </c>
      <c r="B3338" s="6" t="inlineStr">
        <is>
          <t>19/05</t>
        </is>
      </c>
      <c r="C3338" s="6" t="n">
        <v>22</v>
      </c>
      <c r="D3338" s="6" t="n">
        <v>0</v>
      </c>
      <c r="E3338" s="10">
        <f>IF(D3338=1, IF(OR(C3338&lt;10, C3338&gt;=15),1,0), IF(OR(C3338&lt;7, C3338&gt;=18),1,0))</f>
        <v/>
      </c>
      <c r="F3338" s="11" t="n">
        <v>0.293</v>
      </c>
      <c r="G3338" s="12">
        <f>0*8</f>
        <v/>
      </c>
      <c r="H3338" s="12">
        <f>F3338-G3338</f>
        <v/>
      </c>
      <c r="I3338" s="10">
        <f>IF(E3338=0,"Fora",IF(E3337=0,"Carg xar",IF(H3338&lt;0,IF(M3338&lt;0.9,"Carg FV","Stby"),IF(M3338&gt;P3338,"V2H",IF(M3338&lt;0.9,"Carg xar","Stby")))))</f>
        <v/>
      </c>
      <c r="J3338" s="12">
        <f>IF(OR(I3338="Carg FV",I3338="Carg xar"),MIN(IF(I3338="Carg FV",ABS(H3338),7.4),7.4,MAX(0,(0.9-M3338)*40)*0.95),0)</f>
        <v/>
      </c>
      <c r="K3338" s="12">
        <f>IF(I3338="V2H",MIN(MAX(0,H3338),7.4,MAX(0,(M3338-P3338)*40)*0.95),0)</f>
        <v/>
      </c>
      <c r="L3338" s="12">
        <f>IF(E3338=0,0,MAX(0,H3338-K3338))</f>
        <v/>
      </c>
      <c r="M3338" s="13">
        <f>M3337+J3337/40-IF(I3337="V2H",K3337/(0.95*40),0)-IF(E3338=0,IF(E3337=1,IF(D3338=1,30,40)*0.18/(2*40),0),0)-IF(E3338=1,IF(E3337=0,IF(D3338=1,30,40)*0.18/(2*40),0),0)</f>
        <v/>
      </c>
      <c r="N3338" s="14" t="n">
        <v>0.15</v>
      </c>
      <c r="O3338" s="15">
        <f>K3338*N3338</f>
        <v/>
      </c>
      <c r="P3338">
        <f>IF(E3338=0,0.3,IF(D3338=1,IF(C3338&gt;=Params!$B$13-3,IF(C3338&lt;Params!$B$13,Params!$B$20,0.3),0.3),IF(C3338&gt;=Params!$B$15-3,IF(C3338&lt;Params!$B$15,Params!$B$21,0.3),0.3)))</f>
        <v/>
      </c>
    </row>
    <row r="3339" ht="15" customHeight="1" s="1">
      <c r="A3339" s="9" t="n">
        <v>3336</v>
      </c>
      <c r="B3339" s="6" t="inlineStr">
        <is>
          <t>19/05</t>
        </is>
      </c>
      <c r="C3339" s="6" t="n">
        <v>23</v>
      </c>
      <c r="D3339" s="6" t="n">
        <v>0</v>
      </c>
      <c r="E3339" s="10">
        <f>IF(D3339=1, IF(OR(C3339&lt;10, C3339&gt;=15),1,0), IF(OR(C3339&lt;7, C3339&gt;=18),1,0))</f>
        <v/>
      </c>
      <c r="F3339" s="11" t="n">
        <v>0.217</v>
      </c>
      <c r="G3339" s="12">
        <f>0*8</f>
        <v/>
      </c>
      <c r="H3339" s="12">
        <f>F3339-G3339</f>
        <v/>
      </c>
      <c r="I3339" s="10">
        <f>IF(E3339=0,"Fora",IF(E3338=0,"Carg xar",IF(H3339&lt;0,IF(M3339&lt;0.9,"Carg FV","Stby"),IF(M3339&gt;P3339,"V2H",IF(M3339&lt;0.9,"Carg xar","Stby")))))</f>
        <v/>
      </c>
      <c r="J3339" s="12">
        <f>IF(OR(I3339="Carg FV",I3339="Carg xar"),MIN(IF(I3339="Carg FV",ABS(H3339),7.4),7.4,MAX(0,(0.9-M3339)*40)*0.95),0)</f>
        <v/>
      </c>
      <c r="K3339" s="12">
        <f>IF(I3339="V2H",MIN(MAX(0,H3339),7.4,MAX(0,(M3339-P3339)*40)*0.95),0)</f>
        <v/>
      </c>
      <c r="L3339" s="12">
        <f>IF(E3339=0,0,MAX(0,H3339-K3339))</f>
        <v/>
      </c>
      <c r="M3339" s="13">
        <f>M3338+J3338/40-IF(I3338="V2H",K3338/(0.95*40),0)-IF(E3339=0,IF(E3338=1,IF(D3339=1,30,40)*0.18/(2*40),0),0)-IF(E3339=1,IF(E3338=0,IF(D3339=1,30,40)*0.18/(2*40),0),0)</f>
        <v/>
      </c>
      <c r="N3339" s="14" t="n">
        <v>0.15</v>
      </c>
      <c r="O3339" s="15">
        <f>K3339*N3339</f>
        <v/>
      </c>
      <c r="P3339">
        <f>IF(E3339=0,0.3,IF(D3339=1,IF(C3339&gt;=Params!$B$13-3,IF(C3339&lt;Params!$B$13,Params!$B$20,0.3),0.3),IF(C3339&gt;=Params!$B$15-3,IF(C3339&lt;Params!$B$15,Params!$B$21,0.3),0.3)))</f>
        <v/>
      </c>
    </row>
    <row r="3340" ht="15" customHeight="1" s="1">
      <c r="A3340" s="9" t="n">
        <v>3337</v>
      </c>
      <c r="B3340" s="6" t="inlineStr">
        <is>
          <t>20/05</t>
        </is>
      </c>
      <c r="C3340" s="6" t="n">
        <v>0</v>
      </c>
      <c r="D3340" s="6" t="n">
        <v>0</v>
      </c>
      <c r="E3340" s="10">
        <f>IF(D3340=1, IF(OR(C3340&lt;10, C3340&gt;=15),1,0), IF(OR(C3340&lt;7, C3340&gt;=18),1,0))</f>
        <v/>
      </c>
      <c r="F3340" s="11" t="n">
        <v>0.913</v>
      </c>
      <c r="G3340" s="12">
        <f>0*8</f>
        <v/>
      </c>
      <c r="H3340" s="12">
        <f>F3340-G3340</f>
        <v/>
      </c>
      <c r="I3340" s="10">
        <f>IF(E3340=0,"Fora",IF(E3339=0,"Carg xar",IF(H3340&lt;0,IF(M3340&lt;0.9,"Carg FV","Stby"),IF(M3340&gt;P3340,"V2H",IF(M3340&lt;0.9,"Carg xar","Stby")))))</f>
        <v/>
      </c>
      <c r="J3340" s="12">
        <f>IF(OR(I3340="Carg FV",I3340="Carg xar"),MIN(IF(I3340="Carg FV",ABS(H3340),7.4),7.4,MAX(0,(0.9-M3340)*40)*0.95),0)</f>
        <v/>
      </c>
      <c r="K3340" s="12">
        <f>IF(I3340="V2H",MIN(MAX(0,H3340),7.4,MAX(0,(M3340-P3340)*40)*0.95),0)</f>
        <v/>
      </c>
      <c r="L3340" s="12">
        <f>IF(E3340=0,0,MAX(0,H3340-K3340))</f>
        <v/>
      </c>
      <c r="M3340" s="13">
        <f>M3339+J3339/40-IF(I3339="V2H",K3339/(0.95*40),0)-IF(E3340=0,IF(E3339=1,IF(D3340=1,30,40)*0.18/(2*40),0),0)-IF(E3340=1,IF(E3339=0,IF(D3340=1,30,40)*0.18/(2*40),0),0)</f>
        <v/>
      </c>
      <c r="N3340" s="14" t="n">
        <v>0.09</v>
      </c>
      <c r="O3340" s="15">
        <f>K3340*N3340</f>
        <v/>
      </c>
      <c r="P3340">
        <f>IF(E3340=0,0.3,IF(D3340=1,IF(C3340&gt;=Params!$B$13-3,IF(C3340&lt;Params!$B$13,Params!$B$20,0.3),0.3),IF(C3340&gt;=Params!$B$15-3,IF(C3340&lt;Params!$B$15,Params!$B$21,0.3),0.3)))</f>
        <v/>
      </c>
    </row>
    <row r="3341" ht="15" customHeight="1" s="1">
      <c r="A3341" s="9" t="n">
        <v>3338</v>
      </c>
      <c r="B3341" s="6" t="inlineStr">
        <is>
          <t>20/05</t>
        </is>
      </c>
      <c r="C3341" s="6" t="n">
        <v>1</v>
      </c>
      <c r="D3341" s="6" t="n">
        <v>0</v>
      </c>
      <c r="E3341" s="10">
        <f>IF(D3341=1, IF(OR(C3341&lt;10, C3341&gt;=15),1,0), IF(OR(C3341&lt;7, C3341&gt;=18),1,0))</f>
        <v/>
      </c>
      <c r="F3341" s="11" t="n">
        <v>0.957</v>
      </c>
      <c r="G3341" s="12">
        <f>0*8</f>
        <v/>
      </c>
      <c r="H3341" s="12">
        <f>F3341-G3341</f>
        <v/>
      </c>
      <c r="I3341" s="10">
        <f>IF(E3341=0,"Fora",IF(E3340=0,"Carg xar",IF(H3341&lt;0,IF(M3341&lt;0.9,"Carg FV","Stby"),IF(M3341&gt;P3341,"V2H",IF(M3341&lt;0.9,"Carg xar","Stby")))))</f>
        <v/>
      </c>
      <c r="J3341" s="12">
        <f>IF(OR(I3341="Carg FV",I3341="Carg xar"),MIN(IF(I3341="Carg FV",ABS(H3341),7.4),7.4,MAX(0,(0.9-M3341)*40)*0.95),0)</f>
        <v/>
      </c>
      <c r="K3341" s="12">
        <f>IF(I3341="V2H",MIN(MAX(0,H3341),7.4,MAX(0,(M3341-P3341)*40)*0.95),0)</f>
        <v/>
      </c>
      <c r="L3341" s="12">
        <f>IF(E3341=0,0,MAX(0,H3341-K3341))</f>
        <v/>
      </c>
      <c r="M3341" s="13">
        <f>M3340+J3340/40-IF(I3340="V2H",K3340/(0.95*40),0)-IF(E3341=0,IF(E3340=1,IF(D3341=1,30,40)*0.18/(2*40),0),0)-IF(E3341=1,IF(E3340=0,IF(D3341=1,30,40)*0.18/(2*40),0),0)</f>
        <v/>
      </c>
      <c r="N3341" s="14" t="n">
        <v>0.09</v>
      </c>
      <c r="O3341" s="15">
        <f>K3341*N3341</f>
        <v/>
      </c>
      <c r="P3341">
        <f>IF(E3341=0,0.3,IF(D3341=1,IF(C3341&gt;=Params!$B$13-3,IF(C3341&lt;Params!$B$13,Params!$B$20,0.3),0.3),IF(C3341&gt;=Params!$B$15-3,IF(C3341&lt;Params!$B$15,Params!$B$21,0.3),0.3)))</f>
        <v/>
      </c>
    </row>
    <row r="3342" ht="15" customHeight="1" s="1">
      <c r="A3342" s="9" t="n">
        <v>3339</v>
      </c>
      <c r="B3342" s="6" t="inlineStr">
        <is>
          <t>20/05</t>
        </is>
      </c>
      <c r="C3342" s="6" t="n">
        <v>2</v>
      </c>
      <c r="D3342" s="6" t="n">
        <v>0</v>
      </c>
      <c r="E3342" s="10">
        <f>IF(D3342=1, IF(OR(C3342&lt;10, C3342&gt;=15),1,0), IF(OR(C3342&lt;7, C3342&gt;=18),1,0))</f>
        <v/>
      </c>
      <c r="F3342" s="11" t="n">
        <v>0.11</v>
      </c>
      <c r="G3342" s="12">
        <f>0*8</f>
        <v/>
      </c>
      <c r="H3342" s="12">
        <f>F3342-G3342</f>
        <v/>
      </c>
      <c r="I3342" s="10">
        <f>IF(E3342=0,"Fora",IF(E3341=0,"Carg xar",IF(H3342&lt;0,IF(M3342&lt;0.9,"Carg FV","Stby"),IF(M3342&gt;P3342,"V2H",IF(M3342&lt;0.9,"Carg xar","Stby")))))</f>
        <v/>
      </c>
      <c r="J3342" s="12">
        <f>IF(OR(I3342="Carg FV",I3342="Carg xar"),MIN(IF(I3342="Carg FV",ABS(H3342),7.4),7.4,MAX(0,(0.9-M3342)*40)*0.95),0)</f>
        <v/>
      </c>
      <c r="K3342" s="12">
        <f>IF(I3342="V2H",MIN(MAX(0,H3342),7.4,MAX(0,(M3342-P3342)*40)*0.95),0)</f>
        <v/>
      </c>
      <c r="L3342" s="12">
        <f>IF(E3342=0,0,MAX(0,H3342-K3342))</f>
        <v/>
      </c>
      <c r="M3342" s="13">
        <f>M3341+J3341/40-IF(I3341="V2H",K3341/(0.95*40),0)-IF(E3342=0,IF(E3341=1,IF(D3342=1,30,40)*0.18/(2*40),0),0)-IF(E3342=1,IF(E3341=0,IF(D3342=1,30,40)*0.18/(2*40),0),0)</f>
        <v/>
      </c>
      <c r="N3342" s="14" t="n">
        <v>0.09</v>
      </c>
      <c r="O3342" s="15">
        <f>K3342*N3342</f>
        <v/>
      </c>
      <c r="P3342">
        <f>IF(E3342=0,0.3,IF(D3342=1,IF(C3342&gt;=Params!$B$13-3,IF(C3342&lt;Params!$B$13,Params!$B$20,0.3),0.3),IF(C3342&gt;=Params!$B$15-3,IF(C3342&lt;Params!$B$15,Params!$B$21,0.3),0.3)))</f>
        <v/>
      </c>
    </row>
    <row r="3343" ht="15" customHeight="1" s="1">
      <c r="A3343" s="9" t="n">
        <v>3340</v>
      </c>
      <c r="B3343" s="6" t="inlineStr">
        <is>
          <t>20/05</t>
        </is>
      </c>
      <c r="C3343" s="6" t="n">
        <v>3</v>
      </c>
      <c r="D3343" s="6" t="n">
        <v>0</v>
      </c>
      <c r="E3343" s="10">
        <f>IF(D3343=1, IF(OR(C3343&lt;10, C3343&gt;=15),1,0), IF(OR(C3343&lt;7, C3343&gt;=18),1,0))</f>
        <v/>
      </c>
      <c r="F3343" s="11" t="n">
        <v>0.147</v>
      </c>
      <c r="G3343" s="12">
        <f>0*8</f>
        <v/>
      </c>
      <c r="H3343" s="12">
        <f>F3343-G3343</f>
        <v/>
      </c>
      <c r="I3343" s="10">
        <f>IF(E3343=0,"Fora",IF(E3342=0,"Carg xar",IF(H3343&lt;0,IF(M3343&lt;0.9,"Carg FV","Stby"),IF(M3343&gt;P3343,"V2H",IF(M3343&lt;0.9,"Carg xar","Stby")))))</f>
        <v/>
      </c>
      <c r="J3343" s="12">
        <f>IF(OR(I3343="Carg FV",I3343="Carg xar"),MIN(IF(I3343="Carg FV",ABS(H3343),7.4),7.4,MAX(0,(0.9-M3343)*40)*0.95),0)</f>
        <v/>
      </c>
      <c r="K3343" s="12">
        <f>IF(I3343="V2H",MIN(MAX(0,H3343),7.4,MAX(0,(M3343-P3343)*40)*0.95),0)</f>
        <v/>
      </c>
      <c r="L3343" s="12">
        <f>IF(E3343=0,0,MAX(0,H3343-K3343))</f>
        <v/>
      </c>
      <c r="M3343" s="13">
        <f>M3342+J3342/40-IF(I3342="V2H",K3342/(0.95*40),0)-IF(E3343=0,IF(E3342=1,IF(D3343=1,30,40)*0.18/(2*40),0),0)-IF(E3343=1,IF(E3342=0,IF(D3343=1,30,40)*0.18/(2*40),0),0)</f>
        <v/>
      </c>
      <c r="N3343" s="14" t="n">
        <v>0.09</v>
      </c>
      <c r="O3343" s="15">
        <f>K3343*N3343</f>
        <v/>
      </c>
      <c r="P3343">
        <f>IF(E3343=0,0.3,IF(D3343=1,IF(C3343&gt;=Params!$B$13-3,IF(C3343&lt;Params!$B$13,Params!$B$20,0.3),0.3),IF(C3343&gt;=Params!$B$15-3,IF(C3343&lt;Params!$B$15,Params!$B$21,0.3),0.3)))</f>
        <v/>
      </c>
    </row>
    <row r="3344" ht="15" customHeight="1" s="1">
      <c r="A3344" s="9" t="n">
        <v>3341</v>
      </c>
      <c r="B3344" s="6" t="inlineStr">
        <is>
          <t>20/05</t>
        </is>
      </c>
      <c r="C3344" s="6" t="n">
        <v>4</v>
      </c>
      <c r="D3344" s="6" t="n">
        <v>0</v>
      </c>
      <c r="E3344" s="10">
        <f>IF(D3344=1, IF(OR(C3344&lt;10, C3344&gt;=15),1,0), IF(OR(C3344&lt;7, C3344&gt;=18),1,0))</f>
        <v/>
      </c>
      <c r="F3344" s="11" t="n">
        <v>0.125</v>
      </c>
      <c r="G3344" s="12">
        <f>0*8</f>
        <v/>
      </c>
      <c r="H3344" s="12">
        <f>F3344-G3344</f>
        <v/>
      </c>
      <c r="I3344" s="10">
        <f>IF(E3344=0,"Fora",IF(E3343=0,"Carg xar",IF(H3344&lt;0,IF(M3344&lt;0.9,"Carg FV","Stby"),IF(M3344&gt;P3344,"V2H",IF(M3344&lt;0.9,"Carg xar","Stby")))))</f>
        <v/>
      </c>
      <c r="J3344" s="12">
        <f>IF(OR(I3344="Carg FV",I3344="Carg xar"),MIN(IF(I3344="Carg FV",ABS(H3344),7.4),7.4,MAX(0,(0.9-M3344)*40)*0.95),0)</f>
        <v/>
      </c>
      <c r="K3344" s="12">
        <f>IF(I3344="V2H",MIN(MAX(0,H3344),7.4,MAX(0,(M3344-P3344)*40)*0.95),0)</f>
        <v/>
      </c>
      <c r="L3344" s="12">
        <f>IF(E3344=0,0,MAX(0,H3344-K3344))</f>
        <v/>
      </c>
      <c r="M3344" s="13">
        <f>M3343+J3343/40-IF(I3343="V2H",K3343/(0.95*40),0)-IF(E3344=0,IF(E3343=1,IF(D3344=1,30,40)*0.18/(2*40),0),0)-IF(E3344=1,IF(E3343=0,IF(D3344=1,30,40)*0.18/(2*40),0),0)</f>
        <v/>
      </c>
      <c r="N3344" s="14" t="n">
        <v>0.09</v>
      </c>
      <c r="O3344" s="15">
        <f>K3344*N3344</f>
        <v/>
      </c>
      <c r="P3344">
        <f>IF(E3344=0,0.3,IF(D3344=1,IF(C3344&gt;=Params!$B$13-3,IF(C3344&lt;Params!$B$13,Params!$B$20,0.3),0.3),IF(C3344&gt;=Params!$B$15-3,IF(C3344&lt;Params!$B$15,Params!$B$21,0.3),0.3)))</f>
        <v/>
      </c>
    </row>
    <row r="3345" ht="15" customHeight="1" s="1">
      <c r="A3345" s="9" t="n">
        <v>3342</v>
      </c>
      <c r="B3345" s="6" t="inlineStr">
        <is>
          <t>20/05</t>
        </is>
      </c>
      <c r="C3345" s="6" t="n">
        <v>5</v>
      </c>
      <c r="D3345" s="6" t="n">
        <v>0</v>
      </c>
      <c r="E3345" s="10">
        <f>IF(D3345=1, IF(OR(C3345&lt;10, C3345&gt;=15),1,0), IF(OR(C3345&lt;7, C3345&gt;=18),1,0))</f>
        <v/>
      </c>
      <c r="F3345" s="11" t="n">
        <v>0.106</v>
      </c>
      <c r="G3345" s="12">
        <f>0*8</f>
        <v/>
      </c>
      <c r="H3345" s="12">
        <f>F3345-G3345</f>
        <v/>
      </c>
      <c r="I3345" s="10">
        <f>IF(E3345=0,"Fora",IF(E3344=0,"Carg xar",IF(H3345&lt;0,IF(M3345&lt;0.9,"Carg FV","Stby"),IF(M3345&gt;P3345,"V2H",IF(M3345&lt;0.9,"Carg xar","Stby")))))</f>
        <v/>
      </c>
      <c r="J3345" s="12">
        <f>IF(OR(I3345="Carg FV",I3345="Carg xar"),MIN(IF(I3345="Carg FV",ABS(H3345),7.4),7.4,MAX(0,(0.9-M3345)*40)*0.95),0)</f>
        <v/>
      </c>
      <c r="K3345" s="12">
        <f>IF(I3345="V2H",MIN(MAX(0,H3345),7.4,MAX(0,(M3345-P3345)*40)*0.95),0)</f>
        <v/>
      </c>
      <c r="L3345" s="12">
        <f>IF(E3345=0,0,MAX(0,H3345-K3345))</f>
        <v/>
      </c>
      <c r="M3345" s="13">
        <f>M3344+J3344/40-IF(I3344="V2H",K3344/(0.95*40),0)-IF(E3345=0,IF(E3344=1,IF(D3345=1,30,40)*0.18/(2*40),0),0)-IF(E3345=1,IF(E3344=0,IF(D3345=1,30,40)*0.18/(2*40),0),0)</f>
        <v/>
      </c>
      <c r="N3345" s="14" t="n">
        <v>0.09</v>
      </c>
      <c r="O3345" s="15">
        <f>K3345*N3345</f>
        <v/>
      </c>
      <c r="P3345">
        <f>IF(E3345=0,0.3,IF(D3345=1,IF(C3345&gt;=Params!$B$13-3,IF(C3345&lt;Params!$B$13,Params!$B$20,0.3),0.3),IF(C3345&gt;=Params!$B$15-3,IF(C3345&lt;Params!$B$15,Params!$B$21,0.3),0.3)))</f>
        <v/>
      </c>
    </row>
    <row r="3346" ht="15" customHeight="1" s="1">
      <c r="A3346" s="9" t="n">
        <v>3343</v>
      </c>
      <c r="B3346" s="6" t="inlineStr">
        <is>
          <t>20/05</t>
        </is>
      </c>
      <c r="C3346" s="6" t="n">
        <v>6</v>
      </c>
      <c r="D3346" s="6" t="n">
        <v>0</v>
      </c>
      <c r="E3346" s="10">
        <f>IF(D3346=1, IF(OR(C3346&lt;10, C3346&gt;=15),1,0), IF(OR(C3346&lt;7, C3346&gt;=18),1,0))</f>
        <v/>
      </c>
      <c r="F3346" s="11" t="n">
        <v>0.195</v>
      </c>
      <c r="G3346" s="12">
        <f>0.02*8</f>
        <v/>
      </c>
      <c r="H3346" s="12">
        <f>F3346-G3346</f>
        <v/>
      </c>
      <c r="I3346" s="10">
        <f>IF(E3346=0,"Fora",IF(E3345=0,"Carg xar",IF(H3346&lt;0,IF(M3346&lt;0.9,"Carg FV","Stby"),IF(M3346&gt;P3346,"V2H",IF(M3346&lt;0.9,"Carg xar","Stby")))))</f>
        <v/>
      </c>
      <c r="J3346" s="12">
        <f>IF(OR(I3346="Carg FV",I3346="Carg xar"),MIN(IF(I3346="Carg FV",ABS(H3346),7.4),7.4,MAX(0,(0.9-M3346)*40)*0.95),0)</f>
        <v/>
      </c>
      <c r="K3346" s="12">
        <f>IF(I3346="V2H",MIN(MAX(0,H3346),7.4,MAX(0,(M3346-P3346)*40)*0.95),0)</f>
        <v/>
      </c>
      <c r="L3346" s="12">
        <f>IF(E3346=0,0,MAX(0,H3346-K3346))</f>
        <v/>
      </c>
      <c r="M3346" s="13">
        <f>M3345+J3345/40-IF(I3345="V2H",K3345/(0.95*40),0)-IF(E3346=0,IF(E3345=1,IF(D3346=1,30,40)*0.18/(2*40),0),0)-IF(E3346=1,IF(E3345=0,IF(D3346=1,30,40)*0.18/(2*40),0),0)</f>
        <v/>
      </c>
      <c r="N3346" s="14" t="n">
        <v>0.09</v>
      </c>
      <c r="O3346" s="15">
        <f>K3346*N3346</f>
        <v/>
      </c>
      <c r="P3346">
        <f>IF(E3346=0,0.3,IF(D3346=1,IF(C3346&gt;=Params!$B$13-3,IF(C3346&lt;Params!$B$13,Params!$B$20,0.3),0.3),IF(C3346&gt;=Params!$B$15-3,IF(C3346&lt;Params!$B$15,Params!$B$21,0.3),0.3)))</f>
        <v/>
      </c>
    </row>
    <row r="3347" ht="15" customHeight="1" s="1">
      <c r="A3347" s="9" t="n">
        <v>3344</v>
      </c>
      <c r="B3347" s="6" t="inlineStr">
        <is>
          <t>20/05</t>
        </is>
      </c>
      <c r="C3347" s="6" t="n">
        <v>7</v>
      </c>
      <c r="D3347" s="6" t="n">
        <v>0</v>
      </c>
      <c r="E3347" s="10">
        <f>IF(D3347=1, IF(OR(C3347&lt;10, C3347&gt;=15),1,0), IF(OR(C3347&lt;7, C3347&gt;=18),1,0))</f>
        <v/>
      </c>
      <c r="F3347" s="11" t="n">
        <v>1.488</v>
      </c>
      <c r="G3347" s="12">
        <f>0.12*8</f>
        <v/>
      </c>
      <c r="H3347" s="12">
        <f>F3347-G3347</f>
        <v/>
      </c>
      <c r="I3347" s="10">
        <f>IF(E3347=0,"Fora",IF(E3346=0,"Carg xar",IF(H3347&lt;0,IF(M3347&lt;0.9,"Carg FV","Stby"),IF(M3347&gt;P3347,"V2H",IF(M3347&lt;0.9,"Carg xar","Stby")))))</f>
        <v/>
      </c>
      <c r="J3347" s="12">
        <f>IF(OR(I3347="Carg FV",I3347="Carg xar"),MIN(IF(I3347="Carg FV",ABS(H3347),7.4),7.4,MAX(0,(0.9-M3347)*40)*0.95),0)</f>
        <v/>
      </c>
      <c r="K3347" s="12">
        <f>IF(I3347="V2H",MIN(MAX(0,H3347),7.4,MAX(0,(M3347-P3347)*40)*0.95),0)</f>
        <v/>
      </c>
      <c r="L3347" s="12">
        <f>IF(E3347=0,0,MAX(0,H3347-K3347))</f>
        <v/>
      </c>
      <c r="M3347" s="13">
        <f>M3346+J3346/40-IF(I3346="V2H",K3346/(0.95*40),0)-IF(E3347=0,IF(E3346=1,IF(D3347=1,30,40)*0.18/(2*40),0),0)-IF(E3347=1,IF(E3346=0,IF(D3347=1,30,40)*0.18/(2*40),0),0)</f>
        <v/>
      </c>
      <c r="N3347" s="14" t="n">
        <v>0.09</v>
      </c>
      <c r="O3347" s="15">
        <f>K3347*N3347</f>
        <v/>
      </c>
      <c r="P3347">
        <f>IF(E3347=0,0.3,IF(D3347=1,IF(C3347&gt;=Params!$B$13-3,IF(C3347&lt;Params!$B$13,Params!$B$20,0.3),0.3),IF(C3347&gt;=Params!$B$15-3,IF(C3347&lt;Params!$B$15,Params!$B$21,0.3),0.3)))</f>
        <v/>
      </c>
    </row>
    <row r="3348" ht="15" customHeight="1" s="1">
      <c r="A3348" s="9" t="n">
        <v>3345</v>
      </c>
      <c r="B3348" s="6" t="inlineStr">
        <is>
          <t>20/05</t>
        </is>
      </c>
      <c r="C3348" s="6" t="n">
        <v>8</v>
      </c>
      <c r="D3348" s="6" t="n">
        <v>0</v>
      </c>
      <c r="E3348" s="10">
        <f>IF(D3348=1, IF(OR(C3348&lt;10, C3348&gt;=15),1,0), IF(OR(C3348&lt;7, C3348&gt;=18),1,0))</f>
        <v/>
      </c>
      <c r="F3348" s="11" t="n">
        <v>0.285</v>
      </c>
      <c r="G3348" s="12">
        <f>0.28*8</f>
        <v/>
      </c>
      <c r="H3348" s="12">
        <f>F3348-G3348</f>
        <v/>
      </c>
      <c r="I3348" s="10">
        <f>IF(E3348=0,"Fora",IF(E3347=0,"Carg xar",IF(H3348&lt;0,IF(M3348&lt;0.9,"Carg FV","Stby"),IF(M3348&gt;P3348,"V2H",IF(M3348&lt;0.9,"Carg xar","Stby")))))</f>
        <v/>
      </c>
      <c r="J3348" s="12">
        <f>IF(OR(I3348="Carg FV",I3348="Carg xar"),MIN(IF(I3348="Carg FV",ABS(H3348),7.4),7.4,MAX(0,(0.9-M3348)*40)*0.95),0)</f>
        <v/>
      </c>
      <c r="K3348" s="12">
        <f>IF(I3348="V2H",MIN(MAX(0,H3348),7.4,MAX(0,(M3348-P3348)*40)*0.95),0)</f>
        <v/>
      </c>
      <c r="L3348" s="12">
        <f>IF(E3348=0,0,MAX(0,H3348-K3348))</f>
        <v/>
      </c>
      <c r="M3348" s="13">
        <f>M3347+J3347/40-IF(I3347="V2H",K3347/(0.95*40),0)-IF(E3348=0,IF(E3347=1,IF(D3348=1,30,40)*0.18/(2*40),0),0)-IF(E3348=1,IF(E3347=0,IF(D3348=1,30,40)*0.18/(2*40),0),0)</f>
        <v/>
      </c>
      <c r="N3348" s="14" t="n">
        <v>0.15</v>
      </c>
      <c r="O3348" s="15">
        <f>K3348*N3348</f>
        <v/>
      </c>
      <c r="P3348">
        <f>IF(E3348=0,0.3,IF(D3348=1,IF(C3348&gt;=Params!$B$13-3,IF(C3348&lt;Params!$B$13,Params!$B$20,0.3),0.3),IF(C3348&gt;=Params!$B$15-3,IF(C3348&lt;Params!$B$15,Params!$B$21,0.3),0.3)))</f>
        <v/>
      </c>
    </row>
    <row r="3349" ht="15" customHeight="1" s="1">
      <c r="A3349" s="9" t="n">
        <v>3346</v>
      </c>
      <c r="B3349" s="6" t="inlineStr">
        <is>
          <t>20/05</t>
        </is>
      </c>
      <c r="C3349" s="6" t="n">
        <v>9</v>
      </c>
      <c r="D3349" s="6" t="n">
        <v>0</v>
      </c>
      <c r="E3349" s="10">
        <f>IF(D3349=1, IF(OR(C3349&lt;10, C3349&gt;=15),1,0), IF(OR(C3349&lt;7, C3349&gt;=18),1,0))</f>
        <v/>
      </c>
      <c r="F3349" s="11" t="n">
        <v>0.05</v>
      </c>
      <c r="G3349" s="12">
        <f>0.48*8</f>
        <v/>
      </c>
      <c r="H3349" s="12">
        <f>F3349-G3349</f>
        <v/>
      </c>
      <c r="I3349" s="10">
        <f>IF(E3349=0,"Fora",IF(E3348=0,"Carg xar",IF(H3349&lt;0,IF(M3349&lt;0.9,"Carg FV","Stby"),IF(M3349&gt;P3349,"V2H",IF(M3349&lt;0.9,"Carg xar","Stby")))))</f>
        <v/>
      </c>
      <c r="J3349" s="12">
        <f>IF(OR(I3349="Carg FV",I3349="Carg xar"),MIN(IF(I3349="Carg FV",ABS(H3349),7.4),7.4,MAX(0,(0.9-M3349)*40)*0.95),0)</f>
        <v/>
      </c>
      <c r="K3349" s="12">
        <f>IF(I3349="V2H",MIN(MAX(0,H3349),7.4,MAX(0,(M3349-P3349)*40)*0.95),0)</f>
        <v/>
      </c>
      <c r="L3349" s="12">
        <f>IF(E3349=0,0,MAX(0,H3349-K3349))</f>
        <v/>
      </c>
      <c r="M3349" s="13">
        <f>M3348+J3348/40-IF(I3348="V2H",K3348/(0.95*40),0)-IF(E3349=0,IF(E3348=1,IF(D3349=1,30,40)*0.18/(2*40),0),0)-IF(E3349=1,IF(E3348=0,IF(D3349=1,30,40)*0.18/(2*40),0),0)</f>
        <v/>
      </c>
      <c r="N3349" s="14" t="n">
        <v>0.15</v>
      </c>
      <c r="O3349" s="15">
        <f>K3349*N3349</f>
        <v/>
      </c>
      <c r="P3349">
        <f>IF(E3349=0,0.3,IF(D3349=1,IF(C3349&gt;=Params!$B$13-3,IF(C3349&lt;Params!$B$13,Params!$B$20,0.3),0.3),IF(C3349&gt;=Params!$B$15-3,IF(C3349&lt;Params!$B$15,Params!$B$21,0.3),0.3)))</f>
        <v/>
      </c>
    </row>
    <row r="3350" ht="15" customHeight="1" s="1">
      <c r="A3350" s="9" t="n">
        <v>3347</v>
      </c>
      <c r="B3350" s="6" t="inlineStr">
        <is>
          <t>20/05</t>
        </is>
      </c>
      <c r="C3350" s="6" t="n">
        <v>10</v>
      </c>
      <c r="D3350" s="6" t="n">
        <v>0</v>
      </c>
      <c r="E3350" s="10">
        <f>IF(D3350=1, IF(OR(C3350&lt;10, C3350&gt;=15),1,0), IF(OR(C3350&lt;7, C3350&gt;=18),1,0))</f>
        <v/>
      </c>
      <c r="F3350" s="11" t="n">
        <v>0</v>
      </c>
      <c r="G3350" s="12">
        <f>0.68*8</f>
        <v/>
      </c>
      <c r="H3350" s="12">
        <f>F3350-G3350</f>
        <v/>
      </c>
      <c r="I3350" s="10">
        <f>IF(E3350=0,"Fora",IF(E3349=0,"Carg xar",IF(H3350&lt;0,IF(M3350&lt;0.9,"Carg FV","Stby"),IF(M3350&gt;P3350,"V2H",IF(M3350&lt;0.9,"Carg xar","Stby")))))</f>
        <v/>
      </c>
      <c r="J3350" s="12">
        <f>IF(OR(I3350="Carg FV",I3350="Carg xar"),MIN(IF(I3350="Carg FV",ABS(H3350),7.4),7.4,MAX(0,(0.9-M3350)*40)*0.95),0)</f>
        <v/>
      </c>
      <c r="K3350" s="12">
        <f>IF(I3350="V2H",MIN(MAX(0,H3350),7.4,MAX(0,(M3350-P3350)*40)*0.95),0)</f>
        <v/>
      </c>
      <c r="L3350" s="12">
        <f>IF(E3350=0,0,MAX(0,H3350-K3350))</f>
        <v/>
      </c>
      <c r="M3350" s="13">
        <f>M3349+J3349/40-IF(I3349="V2H",K3349/(0.95*40),0)-IF(E3350=0,IF(E3349=1,IF(D3350=1,30,40)*0.18/(2*40),0),0)-IF(E3350=1,IF(E3349=0,IF(D3350=1,30,40)*0.18/(2*40),0),0)</f>
        <v/>
      </c>
      <c r="N3350" s="14" t="n">
        <v>0.2</v>
      </c>
      <c r="O3350" s="15">
        <f>K3350*N3350</f>
        <v/>
      </c>
      <c r="P3350">
        <f>IF(E3350=0,0.3,IF(D3350=1,IF(C3350&gt;=Params!$B$13-3,IF(C3350&lt;Params!$B$13,Params!$B$20,0.3),0.3),IF(C3350&gt;=Params!$B$15-3,IF(C3350&lt;Params!$B$15,Params!$B$21,0.3),0.3)))</f>
        <v/>
      </c>
    </row>
    <row r="3351" ht="15" customHeight="1" s="1">
      <c r="A3351" s="9" t="n">
        <v>3348</v>
      </c>
      <c r="B3351" s="6" t="inlineStr">
        <is>
          <t>20/05</t>
        </is>
      </c>
      <c r="C3351" s="6" t="n">
        <v>11</v>
      </c>
      <c r="D3351" s="6" t="n">
        <v>0</v>
      </c>
      <c r="E3351" s="10">
        <f>IF(D3351=1, IF(OR(C3351&lt;10, C3351&gt;=15),1,0), IF(OR(C3351&lt;7, C3351&gt;=18),1,0))</f>
        <v/>
      </c>
      <c r="F3351" s="11" t="n">
        <v>0</v>
      </c>
      <c r="G3351" s="12">
        <f>0.82*8</f>
        <v/>
      </c>
      <c r="H3351" s="12">
        <f>F3351-G3351</f>
        <v/>
      </c>
      <c r="I3351" s="10">
        <f>IF(E3351=0,"Fora",IF(E3350=0,"Carg xar",IF(H3351&lt;0,IF(M3351&lt;0.9,"Carg FV","Stby"),IF(M3351&gt;P3351,"V2H",IF(M3351&lt;0.9,"Carg xar","Stby")))))</f>
        <v/>
      </c>
      <c r="J3351" s="12">
        <f>IF(OR(I3351="Carg FV",I3351="Carg xar"),MIN(IF(I3351="Carg FV",ABS(H3351),7.4),7.4,MAX(0,(0.9-M3351)*40)*0.95),0)</f>
        <v/>
      </c>
      <c r="K3351" s="12">
        <f>IF(I3351="V2H",MIN(MAX(0,H3351),7.4,MAX(0,(M3351-P3351)*40)*0.95),0)</f>
        <v/>
      </c>
      <c r="L3351" s="12">
        <f>IF(E3351=0,0,MAX(0,H3351-K3351))</f>
        <v/>
      </c>
      <c r="M3351" s="13">
        <f>M3350+J3350/40-IF(I3350="V2H",K3350/(0.95*40),0)-IF(E3351=0,IF(E3350=1,IF(D3351=1,30,40)*0.18/(2*40),0),0)-IF(E3351=1,IF(E3350=0,IF(D3351=1,30,40)*0.18/(2*40),0),0)</f>
        <v/>
      </c>
      <c r="N3351" s="14" t="n">
        <v>0.2</v>
      </c>
      <c r="O3351" s="15">
        <f>K3351*N3351</f>
        <v/>
      </c>
      <c r="P3351">
        <f>IF(E3351=0,0.3,IF(D3351=1,IF(C3351&gt;=Params!$B$13-3,IF(C3351&lt;Params!$B$13,Params!$B$20,0.3),0.3),IF(C3351&gt;=Params!$B$15-3,IF(C3351&lt;Params!$B$15,Params!$B$21,0.3),0.3)))</f>
        <v/>
      </c>
    </row>
    <row r="3352" ht="15" customHeight="1" s="1">
      <c r="A3352" s="9" t="n">
        <v>3349</v>
      </c>
      <c r="B3352" s="6" t="inlineStr">
        <is>
          <t>20/05</t>
        </is>
      </c>
      <c r="C3352" s="6" t="n">
        <v>12</v>
      </c>
      <c r="D3352" s="6" t="n">
        <v>0</v>
      </c>
      <c r="E3352" s="10">
        <f>IF(D3352=1, IF(OR(C3352&lt;10, C3352&gt;=15),1,0), IF(OR(C3352&lt;7, C3352&gt;=18),1,0))</f>
        <v/>
      </c>
      <c r="F3352" s="11" t="n">
        <v>0</v>
      </c>
      <c r="G3352" s="12">
        <f>0.88*8</f>
        <v/>
      </c>
      <c r="H3352" s="12">
        <f>F3352-G3352</f>
        <v/>
      </c>
      <c r="I3352" s="10">
        <f>IF(E3352=0,"Fora",IF(E3351=0,"Carg xar",IF(H3352&lt;0,IF(M3352&lt;0.9,"Carg FV","Stby"),IF(M3352&gt;P3352,"V2H",IF(M3352&lt;0.9,"Carg xar","Stby")))))</f>
        <v/>
      </c>
      <c r="J3352" s="12">
        <f>IF(OR(I3352="Carg FV",I3352="Carg xar"),MIN(IF(I3352="Carg FV",ABS(H3352),7.4),7.4,MAX(0,(0.9-M3352)*40)*0.95),0)</f>
        <v/>
      </c>
      <c r="K3352" s="12">
        <f>IF(I3352="V2H",MIN(MAX(0,H3352),7.4,MAX(0,(M3352-P3352)*40)*0.95),0)</f>
        <v/>
      </c>
      <c r="L3352" s="12">
        <f>IF(E3352=0,0,MAX(0,H3352-K3352))</f>
        <v/>
      </c>
      <c r="M3352" s="13">
        <f>M3351+J3351/40-IF(I3351="V2H",K3351/(0.95*40),0)-IF(E3352=0,IF(E3351=1,IF(D3352=1,30,40)*0.18/(2*40),0),0)-IF(E3352=1,IF(E3351=0,IF(D3352=1,30,40)*0.18/(2*40),0),0)</f>
        <v/>
      </c>
      <c r="N3352" s="14" t="n">
        <v>0.2</v>
      </c>
      <c r="O3352" s="15">
        <f>K3352*N3352</f>
        <v/>
      </c>
      <c r="P3352">
        <f>IF(E3352=0,0.3,IF(D3352=1,IF(C3352&gt;=Params!$B$13-3,IF(C3352&lt;Params!$B$13,Params!$B$20,0.3),0.3),IF(C3352&gt;=Params!$B$15-3,IF(C3352&lt;Params!$B$15,Params!$B$21,0.3),0.3)))</f>
        <v/>
      </c>
    </row>
    <row r="3353" ht="15" customHeight="1" s="1">
      <c r="A3353" s="9" t="n">
        <v>3350</v>
      </c>
      <c r="B3353" s="6" t="inlineStr">
        <is>
          <t>20/05</t>
        </is>
      </c>
      <c r="C3353" s="6" t="n">
        <v>13</v>
      </c>
      <c r="D3353" s="6" t="n">
        <v>0</v>
      </c>
      <c r="E3353" s="10">
        <f>IF(D3353=1, IF(OR(C3353&lt;10, C3353&gt;=15),1,0), IF(OR(C3353&lt;7, C3353&gt;=18),1,0))</f>
        <v/>
      </c>
      <c r="F3353" s="11" t="n">
        <v>0</v>
      </c>
      <c r="G3353" s="12">
        <f>0.86*8</f>
        <v/>
      </c>
      <c r="H3353" s="12">
        <f>F3353-G3353</f>
        <v/>
      </c>
      <c r="I3353" s="10">
        <f>IF(E3353=0,"Fora",IF(E3352=0,"Carg xar",IF(H3353&lt;0,IF(M3353&lt;0.9,"Carg FV","Stby"),IF(M3353&gt;P3353,"V2H",IF(M3353&lt;0.9,"Carg xar","Stby")))))</f>
        <v/>
      </c>
      <c r="J3353" s="12">
        <f>IF(OR(I3353="Carg FV",I3353="Carg xar"),MIN(IF(I3353="Carg FV",ABS(H3353),7.4),7.4,MAX(0,(0.9-M3353)*40)*0.95),0)</f>
        <v/>
      </c>
      <c r="K3353" s="12">
        <f>IF(I3353="V2H",MIN(MAX(0,H3353),7.4,MAX(0,(M3353-P3353)*40)*0.95),0)</f>
        <v/>
      </c>
      <c r="L3353" s="12">
        <f>IF(E3353=0,0,MAX(0,H3353-K3353))</f>
        <v/>
      </c>
      <c r="M3353" s="13">
        <f>M3352+J3352/40-IF(I3352="V2H",K3352/(0.95*40),0)-IF(E3353=0,IF(E3352=1,IF(D3353=1,30,40)*0.18/(2*40),0),0)-IF(E3353=1,IF(E3352=0,IF(D3353=1,30,40)*0.18/(2*40),0),0)</f>
        <v/>
      </c>
      <c r="N3353" s="14" t="n">
        <v>0.2</v>
      </c>
      <c r="O3353" s="15">
        <f>K3353*N3353</f>
        <v/>
      </c>
      <c r="P3353">
        <f>IF(E3353=0,0.3,IF(D3353=1,IF(C3353&gt;=Params!$B$13-3,IF(C3353&lt;Params!$B$13,Params!$B$20,0.3),0.3),IF(C3353&gt;=Params!$B$15-3,IF(C3353&lt;Params!$B$15,Params!$B$21,0.3),0.3)))</f>
        <v/>
      </c>
    </row>
    <row r="3354" ht="15" customHeight="1" s="1">
      <c r="A3354" s="9" t="n">
        <v>3351</v>
      </c>
      <c r="B3354" s="6" t="inlineStr">
        <is>
          <t>20/05</t>
        </is>
      </c>
      <c r="C3354" s="6" t="n">
        <v>14</v>
      </c>
      <c r="D3354" s="6" t="n">
        <v>0</v>
      </c>
      <c r="E3354" s="10">
        <f>IF(D3354=1, IF(OR(C3354&lt;10, C3354&gt;=15),1,0), IF(OR(C3354&lt;7, C3354&gt;=18),1,0))</f>
        <v/>
      </c>
      <c r="F3354" s="11" t="n">
        <v>0</v>
      </c>
      <c r="G3354" s="12">
        <f>0.75*8</f>
        <v/>
      </c>
      <c r="H3354" s="12">
        <f>F3354-G3354</f>
        <v/>
      </c>
      <c r="I3354" s="10">
        <f>IF(E3354=0,"Fora",IF(E3353=0,"Carg xar",IF(H3354&lt;0,IF(M3354&lt;0.9,"Carg FV","Stby"),IF(M3354&gt;P3354,"V2H",IF(M3354&lt;0.9,"Carg xar","Stby")))))</f>
        <v/>
      </c>
      <c r="J3354" s="12">
        <f>IF(OR(I3354="Carg FV",I3354="Carg xar"),MIN(IF(I3354="Carg FV",ABS(H3354),7.4),7.4,MAX(0,(0.9-M3354)*40)*0.95),0)</f>
        <v/>
      </c>
      <c r="K3354" s="12">
        <f>IF(I3354="V2H",MIN(MAX(0,H3354),7.4,MAX(0,(M3354-P3354)*40)*0.95),0)</f>
        <v/>
      </c>
      <c r="L3354" s="12">
        <f>IF(E3354=0,0,MAX(0,H3354-K3354))</f>
        <v/>
      </c>
      <c r="M3354" s="13">
        <f>M3353+J3353/40-IF(I3353="V2H",K3353/(0.95*40),0)-IF(E3354=0,IF(E3353=1,IF(D3354=1,30,40)*0.18/(2*40),0),0)-IF(E3354=1,IF(E3353=0,IF(D3354=1,30,40)*0.18/(2*40),0),0)</f>
        <v/>
      </c>
      <c r="N3354" s="14" t="n">
        <v>0.15</v>
      </c>
      <c r="O3354" s="15">
        <f>K3354*N3354</f>
        <v/>
      </c>
      <c r="P3354">
        <f>IF(E3354=0,0.3,IF(D3354=1,IF(C3354&gt;=Params!$B$13-3,IF(C3354&lt;Params!$B$13,Params!$B$20,0.3),0.3),IF(C3354&gt;=Params!$B$15-3,IF(C3354&lt;Params!$B$15,Params!$B$21,0.3),0.3)))</f>
        <v/>
      </c>
    </row>
    <row r="3355" ht="15" customHeight="1" s="1">
      <c r="A3355" s="9" t="n">
        <v>3352</v>
      </c>
      <c r="B3355" s="6" t="inlineStr">
        <is>
          <t>20/05</t>
        </is>
      </c>
      <c r="C3355" s="6" t="n">
        <v>15</v>
      </c>
      <c r="D3355" s="6" t="n">
        <v>0</v>
      </c>
      <c r="E3355" s="10">
        <f>IF(D3355=1, IF(OR(C3355&lt;10, C3355&gt;=15),1,0), IF(OR(C3355&lt;7, C3355&gt;=18),1,0))</f>
        <v/>
      </c>
      <c r="F3355" s="11" t="n">
        <v>1.126</v>
      </c>
      <c r="G3355" s="12">
        <f>0.6*8</f>
        <v/>
      </c>
      <c r="H3355" s="12">
        <f>F3355-G3355</f>
        <v/>
      </c>
      <c r="I3355" s="10">
        <f>IF(E3355=0,"Fora",IF(E3354=0,"Carg xar",IF(H3355&lt;0,IF(M3355&lt;0.9,"Carg FV","Stby"),IF(M3355&gt;P3355,"V2H",IF(M3355&lt;0.9,"Carg xar","Stby")))))</f>
        <v/>
      </c>
      <c r="J3355" s="12">
        <f>IF(OR(I3355="Carg FV",I3355="Carg xar"),MIN(IF(I3355="Carg FV",ABS(H3355),7.4),7.4,MAX(0,(0.9-M3355)*40)*0.95),0)</f>
        <v/>
      </c>
      <c r="K3355" s="12">
        <f>IF(I3355="V2H",MIN(MAX(0,H3355),7.4,MAX(0,(M3355-P3355)*40)*0.95),0)</f>
        <v/>
      </c>
      <c r="L3355" s="12">
        <f>IF(E3355=0,0,MAX(0,H3355-K3355))</f>
        <v/>
      </c>
      <c r="M3355" s="13">
        <f>M3354+J3354/40-IF(I3354="V2H",K3354/(0.95*40),0)-IF(E3355=0,IF(E3354=1,IF(D3355=1,30,40)*0.18/(2*40),0),0)-IF(E3355=1,IF(E3354=0,IF(D3355=1,30,40)*0.18/(2*40),0),0)</f>
        <v/>
      </c>
      <c r="N3355" s="14" t="n">
        <v>0.15</v>
      </c>
      <c r="O3355" s="15">
        <f>K3355*N3355</f>
        <v/>
      </c>
      <c r="P3355">
        <f>IF(E3355=0,0.3,IF(D3355=1,IF(C3355&gt;=Params!$B$13-3,IF(C3355&lt;Params!$B$13,Params!$B$20,0.3),0.3),IF(C3355&gt;=Params!$B$15-3,IF(C3355&lt;Params!$B$15,Params!$B$21,0.3),0.3)))</f>
        <v/>
      </c>
    </row>
    <row r="3356" ht="15" customHeight="1" s="1">
      <c r="A3356" s="9" t="n">
        <v>3353</v>
      </c>
      <c r="B3356" s="6" t="inlineStr">
        <is>
          <t>20/05</t>
        </is>
      </c>
      <c r="C3356" s="6" t="n">
        <v>16</v>
      </c>
      <c r="D3356" s="6" t="n">
        <v>0</v>
      </c>
      <c r="E3356" s="10">
        <f>IF(D3356=1, IF(OR(C3356&lt;10, C3356&gt;=15),1,0), IF(OR(C3356&lt;7, C3356&gt;=18),1,0))</f>
        <v/>
      </c>
      <c r="F3356" s="11" t="n">
        <v>1.967</v>
      </c>
      <c r="G3356" s="12">
        <f>0.42*8</f>
        <v/>
      </c>
      <c r="H3356" s="12">
        <f>F3356-G3356</f>
        <v/>
      </c>
      <c r="I3356" s="10">
        <f>IF(E3356=0,"Fora",IF(E3355=0,"Carg xar",IF(H3356&lt;0,IF(M3356&lt;0.9,"Carg FV","Stby"),IF(M3356&gt;P3356,"V2H",IF(M3356&lt;0.9,"Carg xar","Stby")))))</f>
        <v/>
      </c>
      <c r="J3356" s="12">
        <f>IF(OR(I3356="Carg FV",I3356="Carg xar"),MIN(IF(I3356="Carg FV",ABS(H3356),7.4),7.4,MAX(0,(0.9-M3356)*40)*0.95),0)</f>
        <v/>
      </c>
      <c r="K3356" s="12">
        <f>IF(I3356="V2H",MIN(MAX(0,H3356),7.4,MAX(0,(M3356-P3356)*40)*0.95),0)</f>
        <v/>
      </c>
      <c r="L3356" s="12">
        <f>IF(E3356=0,0,MAX(0,H3356-K3356))</f>
        <v/>
      </c>
      <c r="M3356" s="13">
        <f>M3355+J3355/40-IF(I3355="V2H",K3355/(0.95*40),0)-IF(E3356=0,IF(E3355=1,IF(D3356=1,30,40)*0.18/(2*40),0),0)-IF(E3356=1,IF(E3355=0,IF(D3356=1,30,40)*0.18/(2*40),0),0)</f>
        <v/>
      </c>
      <c r="N3356" s="14" t="n">
        <v>0.15</v>
      </c>
      <c r="O3356" s="15">
        <f>K3356*N3356</f>
        <v/>
      </c>
      <c r="P3356">
        <f>IF(E3356=0,0.3,IF(D3356=1,IF(C3356&gt;=Params!$B$13-3,IF(C3356&lt;Params!$B$13,Params!$B$20,0.3),0.3),IF(C3356&gt;=Params!$B$15-3,IF(C3356&lt;Params!$B$15,Params!$B$21,0.3),0.3)))</f>
        <v/>
      </c>
    </row>
    <row r="3357" ht="15" customHeight="1" s="1">
      <c r="A3357" s="9" t="n">
        <v>3354</v>
      </c>
      <c r="B3357" s="6" t="inlineStr">
        <is>
          <t>20/05</t>
        </is>
      </c>
      <c r="C3357" s="6" t="n">
        <v>17</v>
      </c>
      <c r="D3357" s="6" t="n">
        <v>0</v>
      </c>
      <c r="E3357" s="10">
        <f>IF(D3357=1, IF(OR(C3357&lt;10, C3357&gt;=15),1,0), IF(OR(C3357&lt;7, C3357&gt;=18),1,0))</f>
        <v/>
      </c>
      <c r="F3357" s="11" t="n">
        <v>0.101</v>
      </c>
      <c r="G3357" s="12">
        <f>0.22*8</f>
        <v/>
      </c>
      <c r="H3357" s="12">
        <f>F3357-G3357</f>
        <v/>
      </c>
      <c r="I3357" s="10">
        <f>IF(E3357=0,"Fora",IF(E3356=0,"Carg xar",IF(H3357&lt;0,IF(M3357&lt;0.9,"Carg FV","Stby"),IF(M3357&gt;P3357,"V2H",IF(M3357&lt;0.9,"Carg xar","Stby")))))</f>
        <v/>
      </c>
      <c r="J3357" s="12">
        <f>IF(OR(I3357="Carg FV",I3357="Carg xar"),MIN(IF(I3357="Carg FV",ABS(H3357),7.4),7.4,MAX(0,(0.9-M3357)*40)*0.95),0)</f>
        <v/>
      </c>
      <c r="K3357" s="12">
        <f>IF(I3357="V2H",MIN(MAX(0,H3357),7.4,MAX(0,(M3357-P3357)*40)*0.95),0)</f>
        <v/>
      </c>
      <c r="L3357" s="12">
        <f>IF(E3357=0,0,MAX(0,H3357-K3357))</f>
        <v/>
      </c>
      <c r="M3357" s="13">
        <f>M3356+J3356/40-IF(I3356="V2H",K3356/(0.95*40),0)-IF(E3357=0,IF(E3356=1,IF(D3357=1,30,40)*0.18/(2*40),0),0)-IF(E3357=1,IF(E3356=0,IF(D3357=1,30,40)*0.18/(2*40),0),0)</f>
        <v/>
      </c>
      <c r="N3357" s="14" t="n">
        <v>0.15</v>
      </c>
      <c r="O3357" s="15">
        <f>K3357*N3357</f>
        <v/>
      </c>
      <c r="P3357">
        <f>IF(E3357=0,0.3,IF(D3357=1,IF(C3357&gt;=Params!$B$13-3,IF(C3357&lt;Params!$B$13,Params!$B$20,0.3),0.3),IF(C3357&gt;=Params!$B$15-3,IF(C3357&lt;Params!$B$15,Params!$B$21,0.3),0.3)))</f>
        <v/>
      </c>
    </row>
    <row r="3358" ht="15" customHeight="1" s="1">
      <c r="A3358" s="9" t="n">
        <v>3355</v>
      </c>
      <c r="B3358" s="6" t="inlineStr">
        <is>
          <t>20/05</t>
        </is>
      </c>
      <c r="C3358" s="6" t="n">
        <v>18</v>
      </c>
      <c r="D3358" s="6" t="n">
        <v>0</v>
      </c>
      <c r="E3358" s="10">
        <f>IF(D3358=1, IF(OR(C3358&lt;10, C3358&gt;=15),1,0), IF(OR(C3358&lt;7, C3358&gt;=18),1,0))</f>
        <v/>
      </c>
      <c r="F3358" s="11" t="n">
        <v>0</v>
      </c>
      <c r="G3358" s="12">
        <f>0.08*8</f>
        <v/>
      </c>
      <c r="H3358" s="12">
        <f>F3358-G3358</f>
        <v/>
      </c>
      <c r="I3358" s="10">
        <f>IF(E3358=0,"Fora",IF(E3357=0,"Carg xar",IF(H3358&lt;0,IF(M3358&lt;0.9,"Carg FV","Stby"),IF(M3358&gt;P3358,"V2H",IF(M3358&lt;0.9,"Carg xar","Stby")))))</f>
        <v/>
      </c>
      <c r="J3358" s="12">
        <f>IF(OR(I3358="Carg FV",I3358="Carg xar"),MIN(IF(I3358="Carg FV",ABS(H3358),7.4),7.4,MAX(0,(0.9-M3358)*40)*0.95),0)</f>
        <v/>
      </c>
      <c r="K3358" s="12">
        <f>IF(I3358="V2H",MIN(MAX(0,H3358),7.4,MAX(0,(M3358-P3358)*40)*0.95),0)</f>
        <v/>
      </c>
      <c r="L3358" s="12">
        <f>IF(E3358=0,0,MAX(0,H3358-K3358))</f>
        <v/>
      </c>
      <c r="M3358" s="13">
        <f>M3357+J3357/40-IF(I3357="V2H",K3357/(0.95*40),0)-IF(E3358=0,IF(E3357=1,IF(D3358=1,30,40)*0.18/(2*40),0),0)-IF(E3358=1,IF(E3357=0,IF(D3358=1,30,40)*0.18/(2*40),0),0)</f>
        <v/>
      </c>
      <c r="N3358" s="14" t="n">
        <v>0.2</v>
      </c>
      <c r="O3358" s="15">
        <f>K3358*N3358</f>
        <v/>
      </c>
      <c r="P3358">
        <f>IF(E3358=0,0.3,IF(D3358=1,IF(C3358&gt;=Params!$B$13-3,IF(C3358&lt;Params!$B$13,Params!$B$20,0.3),0.3),IF(C3358&gt;=Params!$B$15-3,IF(C3358&lt;Params!$B$15,Params!$B$21,0.3),0.3)))</f>
        <v/>
      </c>
    </row>
    <row r="3359" ht="15" customHeight="1" s="1">
      <c r="A3359" s="9" t="n">
        <v>3356</v>
      </c>
      <c r="B3359" s="6" t="inlineStr">
        <is>
          <t>20/05</t>
        </is>
      </c>
      <c r="C3359" s="6" t="n">
        <v>19</v>
      </c>
      <c r="D3359" s="6" t="n">
        <v>0</v>
      </c>
      <c r="E3359" s="10">
        <f>IF(D3359=1, IF(OR(C3359&lt;10, C3359&gt;=15),1,0), IF(OR(C3359&lt;7, C3359&gt;=18),1,0))</f>
        <v/>
      </c>
      <c r="F3359" s="11" t="n">
        <v>0</v>
      </c>
      <c r="G3359" s="12">
        <f>0*8</f>
        <v/>
      </c>
      <c r="H3359" s="12">
        <f>F3359-G3359</f>
        <v/>
      </c>
      <c r="I3359" s="10">
        <f>IF(E3359=0,"Fora",IF(E3358=0,"Carg xar",IF(H3359&lt;0,IF(M3359&lt;0.9,"Carg FV","Stby"),IF(M3359&gt;P3359,"V2H",IF(M3359&lt;0.9,"Carg xar","Stby")))))</f>
        <v/>
      </c>
      <c r="J3359" s="12">
        <f>IF(OR(I3359="Carg FV",I3359="Carg xar"),MIN(IF(I3359="Carg FV",ABS(H3359),7.4),7.4,MAX(0,(0.9-M3359)*40)*0.95),0)</f>
        <v/>
      </c>
      <c r="K3359" s="12">
        <f>IF(I3359="V2H",MIN(MAX(0,H3359),7.4,MAX(0,(M3359-P3359)*40)*0.95),0)</f>
        <v/>
      </c>
      <c r="L3359" s="12">
        <f>IF(E3359=0,0,MAX(0,H3359-K3359))</f>
        <v/>
      </c>
      <c r="M3359" s="13">
        <f>M3358+J3358/40-IF(I3358="V2H",K3358/(0.95*40),0)-IF(E3359=0,IF(E3358=1,IF(D3359=1,30,40)*0.18/(2*40),0),0)-IF(E3359=1,IF(E3358=0,IF(D3359=1,30,40)*0.18/(2*40),0),0)</f>
        <v/>
      </c>
      <c r="N3359" s="14" t="n">
        <v>0.2</v>
      </c>
      <c r="O3359" s="15">
        <f>K3359*N3359</f>
        <v/>
      </c>
      <c r="P3359">
        <f>IF(E3359=0,0.3,IF(D3359=1,IF(C3359&gt;=Params!$B$13-3,IF(C3359&lt;Params!$B$13,Params!$B$20,0.3),0.3),IF(C3359&gt;=Params!$B$15-3,IF(C3359&lt;Params!$B$15,Params!$B$21,0.3),0.3)))</f>
        <v/>
      </c>
    </row>
    <row r="3360" ht="15" customHeight="1" s="1">
      <c r="A3360" s="9" t="n">
        <v>3357</v>
      </c>
      <c r="B3360" s="6" t="inlineStr">
        <is>
          <t>20/05</t>
        </is>
      </c>
      <c r="C3360" s="6" t="n">
        <v>20</v>
      </c>
      <c r="D3360" s="6" t="n">
        <v>0</v>
      </c>
      <c r="E3360" s="10">
        <f>IF(D3360=1, IF(OR(C3360&lt;10, C3360&gt;=15),1,0), IF(OR(C3360&lt;7, C3360&gt;=18),1,0))</f>
        <v/>
      </c>
      <c r="F3360" s="11" t="n">
        <v>0.099</v>
      </c>
      <c r="G3360" s="12">
        <f>0*8</f>
        <v/>
      </c>
      <c r="H3360" s="12">
        <f>F3360-G3360</f>
        <v/>
      </c>
      <c r="I3360" s="10">
        <f>IF(E3360=0,"Fora",IF(E3359=0,"Carg xar",IF(H3360&lt;0,IF(M3360&lt;0.9,"Carg FV","Stby"),IF(M3360&gt;P3360,"V2H",IF(M3360&lt;0.9,"Carg xar","Stby")))))</f>
        <v/>
      </c>
      <c r="J3360" s="12">
        <f>IF(OR(I3360="Carg FV",I3360="Carg xar"),MIN(IF(I3360="Carg FV",ABS(H3360),7.4),7.4,MAX(0,(0.9-M3360)*40)*0.95),0)</f>
        <v/>
      </c>
      <c r="K3360" s="12">
        <f>IF(I3360="V2H",MIN(MAX(0,H3360),7.4,MAX(0,(M3360-P3360)*40)*0.95),0)</f>
        <v/>
      </c>
      <c r="L3360" s="12">
        <f>IF(E3360=0,0,MAX(0,H3360-K3360))</f>
        <v/>
      </c>
      <c r="M3360" s="13">
        <f>M3359+J3359/40-IF(I3359="V2H",K3359/(0.95*40),0)-IF(E3360=0,IF(E3359=1,IF(D3360=1,30,40)*0.18/(2*40),0),0)-IF(E3360=1,IF(E3359=0,IF(D3360=1,30,40)*0.18/(2*40),0),0)</f>
        <v/>
      </c>
      <c r="N3360" s="14" t="n">
        <v>0.2</v>
      </c>
      <c r="O3360" s="15">
        <f>K3360*N3360</f>
        <v/>
      </c>
      <c r="P3360">
        <f>IF(E3360=0,0.3,IF(D3360=1,IF(C3360&gt;=Params!$B$13-3,IF(C3360&lt;Params!$B$13,Params!$B$20,0.3),0.3),IF(C3360&gt;=Params!$B$15-3,IF(C3360&lt;Params!$B$15,Params!$B$21,0.3),0.3)))</f>
        <v/>
      </c>
    </row>
    <row r="3361" ht="15" customHeight="1" s="1">
      <c r="A3361" s="9" t="n">
        <v>3358</v>
      </c>
      <c r="B3361" s="6" t="inlineStr">
        <is>
          <t>20/05</t>
        </is>
      </c>
      <c r="C3361" s="6" t="n">
        <v>21</v>
      </c>
      <c r="D3361" s="6" t="n">
        <v>0</v>
      </c>
      <c r="E3361" s="10">
        <f>IF(D3361=1, IF(OR(C3361&lt;10, C3361&gt;=15),1,0), IF(OR(C3361&lt;7, C3361&gt;=18),1,0))</f>
        <v/>
      </c>
      <c r="F3361" s="11" t="n">
        <v>0.705</v>
      </c>
      <c r="G3361" s="12">
        <f>0*8</f>
        <v/>
      </c>
      <c r="H3361" s="12">
        <f>F3361-G3361</f>
        <v/>
      </c>
      <c r="I3361" s="10">
        <f>IF(E3361=0,"Fora",IF(E3360=0,"Carg xar",IF(H3361&lt;0,IF(M3361&lt;0.9,"Carg FV","Stby"),IF(M3361&gt;P3361,"V2H",IF(M3361&lt;0.9,"Carg xar","Stby")))))</f>
        <v/>
      </c>
      <c r="J3361" s="12">
        <f>IF(OR(I3361="Carg FV",I3361="Carg xar"),MIN(IF(I3361="Carg FV",ABS(H3361),7.4),7.4,MAX(0,(0.9-M3361)*40)*0.95),0)</f>
        <v/>
      </c>
      <c r="K3361" s="12">
        <f>IF(I3361="V2H",MIN(MAX(0,H3361),7.4,MAX(0,(M3361-P3361)*40)*0.95),0)</f>
        <v/>
      </c>
      <c r="L3361" s="12">
        <f>IF(E3361=0,0,MAX(0,H3361-K3361))</f>
        <v/>
      </c>
      <c r="M3361" s="13">
        <f>M3360+J3360/40-IF(I3360="V2H",K3360/(0.95*40),0)-IF(E3361=0,IF(E3360=1,IF(D3361=1,30,40)*0.18/(2*40),0),0)-IF(E3361=1,IF(E3360=0,IF(D3361=1,30,40)*0.18/(2*40),0),0)</f>
        <v/>
      </c>
      <c r="N3361" s="14" t="n">
        <v>0.2</v>
      </c>
      <c r="O3361" s="15">
        <f>K3361*N3361</f>
        <v/>
      </c>
      <c r="P3361">
        <f>IF(E3361=0,0.3,IF(D3361=1,IF(C3361&gt;=Params!$B$13-3,IF(C3361&lt;Params!$B$13,Params!$B$20,0.3),0.3),IF(C3361&gt;=Params!$B$15-3,IF(C3361&lt;Params!$B$15,Params!$B$21,0.3),0.3)))</f>
        <v/>
      </c>
    </row>
    <row r="3362" ht="15" customHeight="1" s="1">
      <c r="A3362" s="9" t="n">
        <v>3359</v>
      </c>
      <c r="B3362" s="6" t="inlineStr">
        <is>
          <t>20/05</t>
        </is>
      </c>
      <c r="C3362" s="6" t="n">
        <v>22</v>
      </c>
      <c r="D3362" s="6" t="n">
        <v>0</v>
      </c>
      <c r="E3362" s="10">
        <f>IF(D3362=1, IF(OR(C3362&lt;10, C3362&gt;=15),1,0), IF(OR(C3362&lt;7, C3362&gt;=18),1,0))</f>
        <v/>
      </c>
      <c r="F3362" s="11" t="n">
        <v>0.34</v>
      </c>
      <c r="G3362" s="12">
        <f>0*8</f>
        <v/>
      </c>
      <c r="H3362" s="12">
        <f>F3362-G3362</f>
        <v/>
      </c>
      <c r="I3362" s="10">
        <f>IF(E3362=0,"Fora",IF(E3361=0,"Carg xar",IF(H3362&lt;0,IF(M3362&lt;0.9,"Carg FV","Stby"),IF(M3362&gt;P3362,"V2H",IF(M3362&lt;0.9,"Carg xar","Stby")))))</f>
        <v/>
      </c>
      <c r="J3362" s="12">
        <f>IF(OR(I3362="Carg FV",I3362="Carg xar"),MIN(IF(I3362="Carg FV",ABS(H3362),7.4),7.4,MAX(0,(0.9-M3362)*40)*0.95),0)</f>
        <v/>
      </c>
      <c r="K3362" s="12">
        <f>IF(I3362="V2H",MIN(MAX(0,H3362),7.4,MAX(0,(M3362-P3362)*40)*0.95),0)</f>
        <v/>
      </c>
      <c r="L3362" s="12">
        <f>IF(E3362=0,0,MAX(0,H3362-K3362))</f>
        <v/>
      </c>
      <c r="M3362" s="13">
        <f>M3361+J3361/40-IF(I3361="V2H",K3361/(0.95*40),0)-IF(E3362=0,IF(E3361=1,IF(D3362=1,30,40)*0.18/(2*40),0),0)-IF(E3362=1,IF(E3361=0,IF(D3362=1,30,40)*0.18/(2*40),0),0)</f>
        <v/>
      </c>
      <c r="N3362" s="14" t="n">
        <v>0.15</v>
      </c>
      <c r="O3362" s="15">
        <f>K3362*N3362</f>
        <v/>
      </c>
      <c r="P3362">
        <f>IF(E3362=0,0.3,IF(D3362=1,IF(C3362&gt;=Params!$B$13-3,IF(C3362&lt;Params!$B$13,Params!$B$20,0.3),0.3),IF(C3362&gt;=Params!$B$15-3,IF(C3362&lt;Params!$B$15,Params!$B$21,0.3),0.3)))</f>
        <v/>
      </c>
    </row>
    <row r="3363" ht="15" customHeight="1" s="1">
      <c r="A3363" s="9" t="n">
        <v>3360</v>
      </c>
      <c r="B3363" s="6" t="inlineStr">
        <is>
          <t>20/05</t>
        </is>
      </c>
      <c r="C3363" s="6" t="n">
        <v>23</v>
      </c>
      <c r="D3363" s="6" t="n">
        <v>0</v>
      </c>
      <c r="E3363" s="10">
        <f>IF(D3363=1, IF(OR(C3363&lt;10, C3363&gt;=15),1,0), IF(OR(C3363&lt;7, C3363&gt;=18),1,0))</f>
        <v/>
      </c>
      <c r="F3363" s="11" t="n">
        <v>0.251</v>
      </c>
      <c r="G3363" s="12">
        <f>0*8</f>
        <v/>
      </c>
      <c r="H3363" s="12">
        <f>F3363-G3363</f>
        <v/>
      </c>
      <c r="I3363" s="10">
        <f>IF(E3363=0,"Fora",IF(E3362=0,"Carg xar",IF(H3363&lt;0,IF(M3363&lt;0.9,"Carg FV","Stby"),IF(M3363&gt;P3363,"V2H",IF(M3363&lt;0.9,"Carg xar","Stby")))))</f>
        <v/>
      </c>
      <c r="J3363" s="12">
        <f>IF(OR(I3363="Carg FV",I3363="Carg xar"),MIN(IF(I3363="Carg FV",ABS(H3363),7.4),7.4,MAX(0,(0.9-M3363)*40)*0.95),0)</f>
        <v/>
      </c>
      <c r="K3363" s="12">
        <f>IF(I3363="V2H",MIN(MAX(0,H3363),7.4,MAX(0,(M3363-P3363)*40)*0.95),0)</f>
        <v/>
      </c>
      <c r="L3363" s="12">
        <f>IF(E3363=0,0,MAX(0,H3363-K3363))</f>
        <v/>
      </c>
      <c r="M3363" s="13">
        <f>M3362+J3362/40-IF(I3362="V2H",K3362/(0.95*40),0)-IF(E3363=0,IF(E3362=1,IF(D3363=1,30,40)*0.18/(2*40),0),0)-IF(E3363=1,IF(E3362=0,IF(D3363=1,30,40)*0.18/(2*40),0),0)</f>
        <v/>
      </c>
      <c r="N3363" s="14" t="n">
        <v>0.15</v>
      </c>
      <c r="O3363" s="15">
        <f>K3363*N3363</f>
        <v/>
      </c>
      <c r="P3363">
        <f>IF(E3363=0,0.3,IF(D3363=1,IF(C3363&gt;=Params!$B$13-3,IF(C3363&lt;Params!$B$13,Params!$B$20,0.3),0.3),IF(C3363&gt;=Params!$B$15-3,IF(C3363&lt;Params!$B$15,Params!$B$21,0.3),0.3)))</f>
        <v/>
      </c>
    </row>
    <row r="3364" ht="15" customHeight="1" s="1">
      <c r="A3364" s="9" t="n">
        <v>3361</v>
      </c>
      <c r="B3364" s="6" t="inlineStr">
        <is>
          <t>21/05</t>
        </is>
      </c>
      <c r="C3364" s="6" t="n">
        <v>0</v>
      </c>
      <c r="D3364" s="6" t="n">
        <v>0</v>
      </c>
      <c r="E3364" s="10">
        <f>IF(D3364=1, IF(OR(C3364&lt;10, C3364&gt;=15),1,0), IF(OR(C3364&lt;7, C3364&gt;=18),1,0))</f>
        <v/>
      </c>
      <c r="F3364" s="11" t="n">
        <v>0.187</v>
      </c>
      <c r="G3364" s="12">
        <f>0*8</f>
        <v/>
      </c>
      <c r="H3364" s="12">
        <f>F3364-G3364</f>
        <v/>
      </c>
      <c r="I3364" s="10">
        <f>IF(E3364=0,"Fora",IF(E3363=0,"Carg xar",IF(H3364&lt;0,IF(M3364&lt;0.9,"Carg FV","Stby"),IF(M3364&gt;P3364,"V2H",IF(M3364&lt;0.9,"Carg xar","Stby")))))</f>
        <v/>
      </c>
      <c r="J3364" s="12">
        <f>IF(OR(I3364="Carg FV",I3364="Carg xar"),MIN(IF(I3364="Carg FV",ABS(H3364),7.4),7.4,MAX(0,(0.9-M3364)*40)*0.95),0)</f>
        <v/>
      </c>
      <c r="K3364" s="12">
        <f>IF(I3364="V2H",MIN(MAX(0,H3364),7.4,MAX(0,(M3364-P3364)*40)*0.95),0)</f>
        <v/>
      </c>
      <c r="L3364" s="12">
        <f>IF(E3364=0,0,MAX(0,H3364-K3364))</f>
        <v/>
      </c>
      <c r="M3364" s="13">
        <f>M3363+J3363/40-IF(I3363="V2H",K3363/(0.95*40),0)-IF(E3364=0,IF(E3363=1,IF(D3364=1,30,40)*0.18/(2*40),0),0)-IF(E3364=1,IF(E3363=0,IF(D3364=1,30,40)*0.18/(2*40),0),0)</f>
        <v/>
      </c>
      <c r="N3364" s="14" t="n">
        <v>0.09</v>
      </c>
      <c r="O3364" s="15">
        <f>K3364*N3364</f>
        <v/>
      </c>
      <c r="P3364">
        <f>IF(E3364=0,0.3,IF(D3364=1,IF(C3364&gt;=Params!$B$13-3,IF(C3364&lt;Params!$B$13,Params!$B$20,0.3),0.3),IF(C3364&gt;=Params!$B$15-3,IF(C3364&lt;Params!$B$15,Params!$B$21,0.3),0.3)))</f>
        <v/>
      </c>
    </row>
    <row r="3365" ht="15" customHeight="1" s="1">
      <c r="A3365" s="9" t="n">
        <v>3362</v>
      </c>
      <c r="B3365" s="6" t="inlineStr">
        <is>
          <t>21/05</t>
        </is>
      </c>
      <c r="C3365" s="6" t="n">
        <v>1</v>
      </c>
      <c r="D3365" s="6" t="n">
        <v>0</v>
      </c>
      <c r="E3365" s="10">
        <f>IF(D3365=1, IF(OR(C3365&lt;10, C3365&gt;=15),1,0), IF(OR(C3365&lt;7, C3365&gt;=18),1,0))</f>
        <v/>
      </c>
      <c r="F3365" s="11" t="n">
        <v>0.147</v>
      </c>
      <c r="G3365" s="12">
        <f>0*8</f>
        <v/>
      </c>
      <c r="H3365" s="12">
        <f>F3365-G3365</f>
        <v/>
      </c>
      <c r="I3365" s="10">
        <f>IF(E3365=0,"Fora",IF(E3364=0,"Carg xar",IF(H3365&lt;0,IF(M3365&lt;0.9,"Carg FV","Stby"),IF(M3365&gt;P3365,"V2H",IF(M3365&lt;0.9,"Carg xar","Stby")))))</f>
        <v/>
      </c>
      <c r="J3365" s="12">
        <f>IF(OR(I3365="Carg FV",I3365="Carg xar"),MIN(IF(I3365="Carg FV",ABS(H3365),7.4),7.4,MAX(0,(0.9-M3365)*40)*0.95),0)</f>
        <v/>
      </c>
      <c r="K3365" s="12">
        <f>IF(I3365="V2H",MIN(MAX(0,H3365),7.4,MAX(0,(M3365-P3365)*40)*0.95),0)</f>
        <v/>
      </c>
      <c r="L3365" s="12">
        <f>IF(E3365=0,0,MAX(0,H3365-K3365))</f>
        <v/>
      </c>
      <c r="M3365" s="13">
        <f>M3364+J3364/40-IF(I3364="V2H",K3364/(0.95*40),0)-IF(E3365=0,IF(E3364=1,IF(D3365=1,30,40)*0.18/(2*40),0),0)-IF(E3365=1,IF(E3364=0,IF(D3365=1,30,40)*0.18/(2*40),0),0)</f>
        <v/>
      </c>
      <c r="N3365" s="14" t="n">
        <v>0.09</v>
      </c>
      <c r="O3365" s="15">
        <f>K3365*N3365</f>
        <v/>
      </c>
      <c r="P3365">
        <f>IF(E3365=0,0.3,IF(D3365=1,IF(C3365&gt;=Params!$B$13-3,IF(C3365&lt;Params!$B$13,Params!$B$20,0.3),0.3),IF(C3365&gt;=Params!$B$15-3,IF(C3365&lt;Params!$B$15,Params!$B$21,0.3),0.3)))</f>
        <v/>
      </c>
    </row>
    <row r="3366" ht="15" customHeight="1" s="1">
      <c r="A3366" s="9" t="n">
        <v>3363</v>
      </c>
      <c r="B3366" s="6" t="inlineStr">
        <is>
          <t>21/05</t>
        </is>
      </c>
      <c r="C3366" s="6" t="n">
        <v>2</v>
      </c>
      <c r="D3366" s="6" t="n">
        <v>0</v>
      </c>
      <c r="E3366" s="10">
        <f>IF(D3366=1, IF(OR(C3366&lt;10, C3366&gt;=15),1,0), IF(OR(C3366&lt;7, C3366&gt;=18),1,0))</f>
        <v/>
      </c>
      <c r="F3366" s="11" t="n">
        <v>0.175</v>
      </c>
      <c r="G3366" s="12">
        <f>0*8</f>
        <v/>
      </c>
      <c r="H3366" s="12">
        <f>F3366-G3366</f>
        <v/>
      </c>
      <c r="I3366" s="10">
        <f>IF(E3366=0,"Fora",IF(E3365=0,"Carg xar",IF(H3366&lt;0,IF(M3366&lt;0.9,"Carg FV","Stby"),IF(M3366&gt;P3366,"V2H",IF(M3366&lt;0.9,"Carg xar","Stby")))))</f>
        <v/>
      </c>
      <c r="J3366" s="12">
        <f>IF(OR(I3366="Carg FV",I3366="Carg xar"),MIN(IF(I3366="Carg FV",ABS(H3366),7.4),7.4,MAX(0,(0.9-M3366)*40)*0.95),0)</f>
        <v/>
      </c>
      <c r="K3366" s="12">
        <f>IF(I3366="V2H",MIN(MAX(0,H3366),7.4,MAX(0,(M3366-P3366)*40)*0.95),0)</f>
        <v/>
      </c>
      <c r="L3366" s="12">
        <f>IF(E3366=0,0,MAX(0,H3366-K3366))</f>
        <v/>
      </c>
      <c r="M3366" s="13">
        <f>M3365+J3365/40-IF(I3365="V2H",K3365/(0.95*40),0)-IF(E3366=0,IF(E3365=1,IF(D3366=1,30,40)*0.18/(2*40),0),0)-IF(E3366=1,IF(E3365=0,IF(D3366=1,30,40)*0.18/(2*40),0),0)</f>
        <v/>
      </c>
      <c r="N3366" s="14" t="n">
        <v>0.09</v>
      </c>
      <c r="O3366" s="15">
        <f>K3366*N3366</f>
        <v/>
      </c>
      <c r="P3366">
        <f>IF(E3366=0,0.3,IF(D3366=1,IF(C3366&gt;=Params!$B$13-3,IF(C3366&lt;Params!$B$13,Params!$B$20,0.3),0.3),IF(C3366&gt;=Params!$B$15-3,IF(C3366&lt;Params!$B$15,Params!$B$21,0.3),0.3)))</f>
        <v/>
      </c>
    </row>
    <row r="3367" ht="15" customHeight="1" s="1">
      <c r="A3367" s="9" t="n">
        <v>3364</v>
      </c>
      <c r="B3367" s="6" t="inlineStr">
        <is>
          <t>21/05</t>
        </is>
      </c>
      <c r="C3367" s="6" t="n">
        <v>3</v>
      </c>
      <c r="D3367" s="6" t="n">
        <v>0</v>
      </c>
      <c r="E3367" s="10">
        <f>IF(D3367=1, IF(OR(C3367&lt;10, C3367&gt;=15),1,0), IF(OR(C3367&lt;7, C3367&gt;=18),1,0))</f>
        <v/>
      </c>
      <c r="F3367" s="11" t="n">
        <v>1.613</v>
      </c>
      <c r="G3367" s="12">
        <f>0*8</f>
        <v/>
      </c>
      <c r="H3367" s="12">
        <f>F3367-G3367</f>
        <v/>
      </c>
      <c r="I3367" s="10">
        <f>IF(E3367=0,"Fora",IF(E3366=0,"Carg xar",IF(H3367&lt;0,IF(M3367&lt;0.9,"Carg FV","Stby"),IF(M3367&gt;P3367,"V2H",IF(M3367&lt;0.9,"Carg xar","Stby")))))</f>
        <v/>
      </c>
      <c r="J3367" s="12">
        <f>IF(OR(I3367="Carg FV",I3367="Carg xar"),MIN(IF(I3367="Carg FV",ABS(H3367),7.4),7.4,MAX(0,(0.9-M3367)*40)*0.95),0)</f>
        <v/>
      </c>
      <c r="K3367" s="12">
        <f>IF(I3367="V2H",MIN(MAX(0,H3367),7.4,MAX(0,(M3367-P3367)*40)*0.95),0)</f>
        <v/>
      </c>
      <c r="L3367" s="12">
        <f>IF(E3367=0,0,MAX(0,H3367-K3367))</f>
        <v/>
      </c>
      <c r="M3367" s="13">
        <f>M3366+J3366/40-IF(I3366="V2H",K3366/(0.95*40),0)-IF(E3367=0,IF(E3366=1,IF(D3367=1,30,40)*0.18/(2*40),0),0)-IF(E3367=1,IF(E3366=0,IF(D3367=1,30,40)*0.18/(2*40),0),0)</f>
        <v/>
      </c>
      <c r="N3367" s="14" t="n">
        <v>0.09</v>
      </c>
      <c r="O3367" s="15">
        <f>K3367*N3367</f>
        <v/>
      </c>
      <c r="P3367">
        <f>IF(E3367=0,0.3,IF(D3367=1,IF(C3367&gt;=Params!$B$13-3,IF(C3367&lt;Params!$B$13,Params!$B$20,0.3),0.3),IF(C3367&gt;=Params!$B$15-3,IF(C3367&lt;Params!$B$15,Params!$B$21,0.3),0.3)))</f>
        <v/>
      </c>
    </row>
    <row r="3368" ht="15" customHeight="1" s="1">
      <c r="A3368" s="9" t="n">
        <v>3365</v>
      </c>
      <c r="B3368" s="6" t="inlineStr">
        <is>
          <t>21/05</t>
        </is>
      </c>
      <c r="C3368" s="6" t="n">
        <v>4</v>
      </c>
      <c r="D3368" s="6" t="n">
        <v>0</v>
      </c>
      <c r="E3368" s="10">
        <f>IF(D3368=1, IF(OR(C3368&lt;10, C3368&gt;=15),1,0), IF(OR(C3368&lt;7, C3368&gt;=18),1,0))</f>
        <v/>
      </c>
      <c r="F3368" s="11" t="n">
        <v>1.324</v>
      </c>
      <c r="G3368" s="12">
        <f>0*8</f>
        <v/>
      </c>
      <c r="H3368" s="12">
        <f>F3368-G3368</f>
        <v/>
      </c>
      <c r="I3368" s="10">
        <f>IF(E3368=0,"Fora",IF(E3367=0,"Carg xar",IF(H3368&lt;0,IF(M3368&lt;0.9,"Carg FV","Stby"),IF(M3368&gt;P3368,"V2H",IF(M3368&lt;0.9,"Carg xar","Stby")))))</f>
        <v/>
      </c>
      <c r="J3368" s="12">
        <f>IF(OR(I3368="Carg FV",I3368="Carg xar"),MIN(IF(I3368="Carg FV",ABS(H3368),7.4),7.4,MAX(0,(0.9-M3368)*40)*0.95),0)</f>
        <v/>
      </c>
      <c r="K3368" s="12">
        <f>IF(I3368="V2H",MIN(MAX(0,H3368),7.4,MAX(0,(M3368-P3368)*40)*0.95),0)</f>
        <v/>
      </c>
      <c r="L3368" s="12">
        <f>IF(E3368=0,0,MAX(0,H3368-K3368))</f>
        <v/>
      </c>
      <c r="M3368" s="13">
        <f>M3367+J3367/40-IF(I3367="V2H",K3367/(0.95*40),0)-IF(E3368=0,IF(E3367=1,IF(D3368=1,30,40)*0.18/(2*40),0),0)-IF(E3368=1,IF(E3367=0,IF(D3368=1,30,40)*0.18/(2*40),0),0)</f>
        <v/>
      </c>
      <c r="N3368" s="14" t="n">
        <v>0.09</v>
      </c>
      <c r="O3368" s="15">
        <f>K3368*N3368</f>
        <v/>
      </c>
      <c r="P3368">
        <f>IF(E3368=0,0.3,IF(D3368=1,IF(C3368&gt;=Params!$B$13-3,IF(C3368&lt;Params!$B$13,Params!$B$20,0.3),0.3),IF(C3368&gt;=Params!$B$15-3,IF(C3368&lt;Params!$B$15,Params!$B$21,0.3),0.3)))</f>
        <v/>
      </c>
    </row>
    <row r="3369" ht="15" customHeight="1" s="1">
      <c r="A3369" s="9" t="n">
        <v>3366</v>
      </c>
      <c r="B3369" s="6" t="inlineStr">
        <is>
          <t>21/05</t>
        </is>
      </c>
      <c r="C3369" s="6" t="n">
        <v>5</v>
      </c>
      <c r="D3369" s="6" t="n">
        <v>0</v>
      </c>
      <c r="E3369" s="10">
        <f>IF(D3369=1, IF(OR(C3369&lt;10, C3369&gt;=15),1,0), IF(OR(C3369&lt;7, C3369&gt;=18),1,0))</f>
        <v/>
      </c>
      <c r="F3369" s="11" t="n">
        <v>1.175</v>
      </c>
      <c r="G3369" s="12">
        <f>0*8</f>
        <v/>
      </c>
      <c r="H3369" s="12">
        <f>F3369-G3369</f>
        <v/>
      </c>
      <c r="I3369" s="10">
        <f>IF(E3369=0,"Fora",IF(E3368=0,"Carg xar",IF(H3369&lt;0,IF(M3369&lt;0.9,"Carg FV","Stby"),IF(M3369&gt;P3369,"V2H",IF(M3369&lt;0.9,"Carg xar","Stby")))))</f>
        <v/>
      </c>
      <c r="J3369" s="12">
        <f>IF(OR(I3369="Carg FV",I3369="Carg xar"),MIN(IF(I3369="Carg FV",ABS(H3369),7.4),7.4,MAX(0,(0.9-M3369)*40)*0.95),0)</f>
        <v/>
      </c>
      <c r="K3369" s="12">
        <f>IF(I3369="V2H",MIN(MAX(0,H3369),7.4,MAX(0,(M3369-P3369)*40)*0.95),0)</f>
        <v/>
      </c>
      <c r="L3369" s="12">
        <f>IF(E3369=0,0,MAX(0,H3369-K3369))</f>
        <v/>
      </c>
      <c r="M3369" s="13">
        <f>M3368+J3368/40-IF(I3368="V2H",K3368/(0.95*40),0)-IF(E3369=0,IF(E3368=1,IF(D3369=1,30,40)*0.18/(2*40),0),0)-IF(E3369=1,IF(E3368=0,IF(D3369=1,30,40)*0.18/(2*40),0),0)</f>
        <v/>
      </c>
      <c r="N3369" s="14" t="n">
        <v>0.09</v>
      </c>
      <c r="O3369" s="15">
        <f>K3369*N3369</f>
        <v/>
      </c>
      <c r="P3369">
        <f>IF(E3369=0,0.3,IF(D3369=1,IF(C3369&gt;=Params!$B$13-3,IF(C3369&lt;Params!$B$13,Params!$B$20,0.3),0.3),IF(C3369&gt;=Params!$B$15-3,IF(C3369&lt;Params!$B$15,Params!$B$21,0.3),0.3)))</f>
        <v/>
      </c>
    </row>
    <row r="3370" ht="15" customHeight="1" s="1">
      <c r="A3370" s="9" t="n">
        <v>3367</v>
      </c>
      <c r="B3370" s="6" t="inlineStr">
        <is>
          <t>21/05</t>
        </is>
      </c>
      <c r="C3370" s="6" t="n">
        <v>6</v>
      </c>
      <c r="D3370" s="6" t="n">
        <v>0</v>
      </c>
      <c r="E3370" s="10">
        <f>IF(D3370=1, IF(OR(C3370&lt;10, C3370&gt;=15),1,0), IF(OR(C3370&lt;7, C3370&gt;=18),1,0))</f>
        <v/>
      </c>
      <c r="F3370" s="11" t="n">
        <v>0.66</v>
      </c>
      <c r="G3370" s="12">
        <f>0.02*8</f>
        <v/>
      </c>
      <c r="H3370" s="12">
        <f>F3370-G3370</f>
        <v/>
      </c>
      <c r="I3370" s="10">
        <f>IF(E3370=0,"Fora",IF(E3369=0,"Carg xar",IF(H3370&lt;0,IF(M3370&lt;0.9,"Carg FV","Stby"),IF(M3370&gt;P3370,"V2H",IF(M3370&lt;0.9,"Carg xar","Stby")))))</f>
        <v/>
      </c>
      <c r="J3370" s="12">
        <f>IF(OR(I3370="Carg FV",I3370="Carg xar"),MIN(IF(I3370="Carg FV",ABS(H3370),7.4),7.4,MAX(0,(0.9-M3370)*40)*0.95),0)</f>
        <v/>
      </c>
      <c r="K3370" s="12">
        <f>IF(I3370="V2H",MIN(MAX(0,H3370),7.4,MAX(0,(M3370-P3370)*40)*0.95),0)</f>
        <v/>
      </c>
      <c r="L3370" s="12">
        <f>IF(E3370=0,0,MAX(0,H3370-K3370))</f>
        <v/>
      </c>
      <c r="M3370" s="13">
        <f>M3369+J3369/40-IF(I3369="V2H",K3369/(0.95*40),0)-IF(E3370=0,IF(E3369=1,IF(D3370=1,30,40)*0.18/(2*40),0),0)-IF(E3370=1,IF(E3369=0,IF(D3370=1,30,40)*0.18/(2*40),0),0)</f>
        <v/>
      </c>
      <c r="N3370" s="14" t="n">
        <v>0.09</v>
      </c>
      <c r="O3370" s="15">
        <f>K3370*N3370</f>
        <v/>
      </c>
      <c r="P3370">
        <f>IF(E3370=0,0.3,IF(D3370=1,IF(C3370&gt;=Params!$B$13-3,IF(C3370&lt;Params!$B$13,Params!$B$20,0.3),0.3),IF(C3370&gt;=Params!$B$15-3,IF(C3370&lt;Params!$B$15,Params!$B$21,0.3),0.3)))</f>
        <v/>
      </c>
    </row>
    <row r="3371" ht="15" customHeight="1" s="1">
      <c r="A3371" s="9" t="n">
        <v>3368</v>
      </c>
      <c r="B3371" s="6" t="inlineStr">
        <is>
          <t>21/05</t>
        </is>
      </c>
      <c r="C3371" s="6" t="n">
        <v>7</v>
      </c>
      <c r="D3371" s="6" t="n">
        <v>0</v>
      </c>
      <c r="E3371" s="10">
        <f>IF(D3371=1, IF(OR(C3371&lt;10, C3371&gt;=15),1,0), IF(OR(C3371&lt;7, C3371&gt;=18),1,0))</f>
        <v/>
      </c>
      <c r="F3371" s="11" t="n">
        <v>2.03</v>
      </c>
      <c r="G3371" s="12">
        <f>0.12*8</f>
        <v/>
      </c>
      <c r="H3371" s="12">
        <f>F3371-G3371</f>
        <v/>
      </c>
      <c r="I3371" s="10">
        <f>IF(E3371=0,"Fora",IF(E3370=0,"Carg xar",IF(H3371&lt;0,IF(M3371&lt;0.9,"Carg FV","Stby"),IF(M3371&gt;P3371,"V2H",IF(M3371&lt;0.9,"Carg xar","Stby")))))</f>
        <v/>
      </c>
      <c r="J3371" s="12">
        <f>IF(OR(I3371="Carg FV",I3371="Carg xar"),MIN(IF(I3371="Carg FV",ABS(H3371),7.4),7.4,MAX(0,(0.9-M3371)*40)*0.95),0)</f>
        <v/>
      </c>
      <c r="K3371" s="12">
        <f>IF(I3371="V2H",MIN(MAX(0,H3371),7.4,MAX(0,(M3371-P3371)*40)*0.95),0)</f>
        <v/>
      </c>
      <c r="L3371" s="12">
        <f>IF(E3371=0,0,MAX(0,H3371-K3371))</f>
        <v/>
      </c>
      <c r="M3371" s="13">
        <f>M3370+J3370/40-IF(I3370="V2H",K3370/(0.95*40),0)-IF(E3371=0,IF(E3370=1,IF(D3371=1,30,40)*0.18/(2*40),0),0)-IF(E3371=1,IF(E3370=0,IF(D3371=1,30,40)*0.18/(2*40),0),0)</f>
        <v/>
      </c>
      <c r="N3371" s="14" t="n">
        <v>0.09</v>
      </c>
      <c r="O3371" s="15">
        <f>K3371*N3371</f>
        <v/>
      </c>
      <c r="P3371">
        <f>IF(E3371=0,0.3,IF(D3371=1,IF(C3371&gt;=Params!$B$13-3,IF(C3371&lt;Params!$B$13,Params!$B$20,0.3),0.3),IF(C3371&gt;=Params!$B$15-3,IF(C3371&lt;Params!$B$15,Params!$B$21,0.3),0.3)))</f>
        <v/>
      </c>
    </row>
    <row r="3372" ht="15" customHeight="1" s="1">
      <c r="A3372" s="9" t="n">
        <v>3369</v>
      </c>
      <c r="B3372" s="6" t="inlineStr">
        <is>
          <t>21/05</t>
        </is>
      </c>
      <c r="C3372" s="6" t="n">
        <v>8</v>
      </c>
      <c r="D3372" s="6" t="n">
        <v>0</v>
      </c>
      <c r="E3372" s="10">
        <f>IF(D3372=1, IF(OR(C3372&lt;10, C3372&gt;=15),1,0), IF(OR(C3372&lt;7, C3372&gt;=18),1,0))</f>
        <v/>
      </c>
      <c r="F3372" s="11" t="n">
        <v>0</v>
      </c>
      <c r="G3372" s="12">
        <f>0.28*8</f>
        <v/>
      </c>
      <c r="H3372" s="12">
        <f>F3372-G3372</f>
        <v/>
      </c>
      <c r="I3372" s="10">
        <f>IF(E3372=0,"Fora",IF(E3371=0,"Carg xar",IF(H3372&lt;0,IF(M3372&lt;0.9,"Carg FV","Stby"),IF(M3372&gt;P3372,"V2H",IF(M3372&lt;0.9,"Carg xar","Stby")))))</f>
        <v/>
      </c>
      <c r="J3372" s="12">
        <f>IF(OR(I3372="Carg FV",I3372="Carg xar"),MIN(IF(I3372="Carg FV",ABS(H3372),7.4),7.4,MAX(0,(0.9-M3372)*40)*0.95),0)</f>
        <v/>
      </c>
      <c r="K3372" s="12">
        <f>IF(I3372="V2H",MIN(MAX(0,H3372),7.4,MAX(0,(M3372-P3372)*40)*0.95),0)</f>
        <v/>
      </c>
      <c r="L3372" s="12">
        <f>IF(E3372=0,0,MAX(0,H3372-K3372))</f>
        <v/>
      </c>
      <c r="M3372" s="13">
        <f>M3371+J3371/40-IF(I3371="V2H",K3371/(0.95*40),0)-IF(E3372=0,IF(E3371=1,IF(D3372=1,30,40)*0.18/(2*40),0),0)-IF(E3372=1,IF(E3371=0,IF(D3372=1,30,40)*0.18/(2*40),0),0)</f>
        <v/>
      </c>
      <c r="N3372" s="14" t="n">
        <v>0.15</v>
      </c>
      <c r="O3372" s="15">
        <f>K3372*N3372</f>
        <v/>
      </c>
      <c r="P3372">
        <f>IF(E3372=0,0.3,IF(D3372=1,IF(C3372&gt;=Params!$B$13-3,IF(C3372&lt;Params!$B$13,Params!$B$20,0.3),0.3),IF(C3372&gt;=Params!$B$15-3,IF(C3372&lt;Params!$B$15,Params!$B$21,0.3),0.3)))</f>
        <v/>
      </c>
    </row>
    <row r="3373" ht="15" customHeight="1" s="1">
      <c r="A3373" s="9" t="n">
        <v>3370</v>
      </c>
      <c r="B3373" s="6" t="inlineStr">
        <is>
          <t>21/05</t>
        </is>
      </c>
      <c r="C3373" s="6" t="n">
        <v>9</v>
      </c>
      <c r="D3373" s="6" t="n">
        <v>0</v>
      </c>
      <c r="E3373" s="10">
        <f>IF(D3373=1, IF(OR(C3373&lt;10, C3373&gt;=15),1,0), IF(OR(C3373&lt;7, C3373&gt;=18),1,0))</f>
        <v/>
      </c>
      <c r="F3373" s="11" t="n">
        <v>0</v>
      </c>
      <c r="G3373" s="12">
        <f>0.48*8</f>
        <v/>
      </c>
      <c r="H3373" s="12">
        <f>F3373-G3373</f>
        <v/>
      </c>
      <c r="I3373" s="10">
        <f>IF(E3373=0,"Fora",IF(E3372=0,"Carg xar",IF(H3373&lt;0,IF(M3373&lt;0.9,"Carg FV","Stby"),IF(M3373&gt;P3373,"V2H",IF(M3373&lt;0.9,"Carg xar","Stby")))))</f>
        <v/>
      </c>
      <c r="J3373" s="12">
        <f>IF(OR(I3373="Carg FV",I3373="Carg xar"),MIN(IF(I3373="Carg FV",ABS(H3373),7.4),7.4,MAX(0,(0.9-M3373)*40)*0.95),0)</f>
        <v/>
      </c>
      <c r="K3373" s="12">
        <f>IF(I3373="V2H",MIN(MAX(0,H3373),7.4,MAX(0,(M3373-P3373)*40)*0.95),0)</f>
        <v/>
      </c>
      <c r="L3373" s="12">
        <f>IF(E3373=0,0,MAX(0,H3373-K3373))</f>
        <v/>
      </c>
      <c r="M3373" s="13">
        <f>M3372+J3372/40-IF(I3372="V2H",K3372/(0.95*40),0)-IF(E3373=0,IF(E3372=1,IF(D3373=1,30,40)*0.18/(2*40),0),0)-IF(E3373=1,IF(E3372=0,IF(D3373=1,30,40)*0.18/(2*40),0),0)</f>
        <v/>
      </c>
      <c r="N3373" s="14" t="n">
        <v>0.15</v>
      </c>
      <c r="O3373" s="15">
        <f>K3373*N3373</f>
        <v/>
      </c>
      <c r="P3373">
        <f>IF(E3373=0,0.3,IF(D3373=1,IF(C3373&gt;=Params!$B$13-3,IF(C3373&lt;Params!$B$13,Params!$B$20,0.3),0.3),IF(C3373&gt;=Params!$B$15-3,IF(C3373&lt;Params!$B$15,Params!$B$21,0.3),0.3)))</f>
        <v/>
      </c>
    </row>
    <row r="3374" ht="15" customHeight="1" s="1">
      <c r="A3374" s="9" t="n">
        <v>3371</v>
      </c>
      <c r="B3374" s="6" t="inlineStr">
        <is>
          <t>21/05</t>
        </is>
      </c>
      <c r="C3374" s="6" t="n">
        <v>10</v>
      </c>
      <c r="D3374" s="6" t="n">
        <v>0</v>
      </c>
      <c r="E3374" s="10">
        <f>IF(D3374=1, IF(OR(C3374&lt;10, C3374&gt;=15),1,0), IF(OR(C3374&lt;7, C3374&gt;=18),1,0))</f>
        <v/>
      </c>
      <c r="F3374" s="11" t="n">
        <v>0</v>
      </c>
      <c r="G3374" s="12">
        <f>0.68*8</f>
        <v/>
      </c>
      <c r="H3374" s="12">
        <f>F3374-G3374</f>
        <v/>
      </c>
      <c r="I3374" s="10">
        <f>IF(E3374=0,"Fora",IF(E3373=0,"Carg xar",IF(H3374&lt;0,IF(M3374&lt;0.9,"Carg FV","Stby"),IF(M3374&gt;P3374,"V2H",IF(M3374&lt;0.9,"Carg xar","Stby")))))</f>
        <v/>
      </c>
      <c r="J3374" s="12">
        <f>IF(OR(I3374="Carg FV",I3374="Carg xar"),MIN(IF(I3374="Carg FV",ABS(H3374),7.4),7.4,MAX(0,(0.9-M3374)*40)*0.95),0)</f>
        <v/>
      </c>
      <c r="K3374" s="12">
        <f>IF(I3374="V2H",MIN(MAX(0,H3374),7.4,MAX(0,(M3374-P3374)*40)*0.95),0)</f>
        <v/>
      </c>
      <c r="L3374" s="12">
        <f>IF(E3374=0,0,MAX(0,H3374-K3374))</f>
        <v/>
      </c>
      <c r="M3374" s="13">
        <f>M3373+J3373/40-IF(I3373="V2H",K3373/(0.95*40),0)-IF(E3374=0,IF(E3373=1,IF(D3374=1,30,40)*0.18/(2*40),0),0)-IF(E3374=1,IF(E3373=0,IF(D3374=1,30,40)*0.18/(2*40),0),0)</f>
        <v/>
      </c>
      <c r="N3374" s="14" t="n">
        <v>0.2</v>
      </c>
      <c r="O3374" s="15">
        <f>K3374*N3374</f>
        <v/>
      </c>
      <c r="P3374">
        <f>IF(E3374=0,0.3,IF(D3374=1,IF(C3374&gt;=Params!$B$13-3,IF(C3374&lt;Params!$B$13,Params!$B$20,0.3),0.3),IF(C3374&gt;=Params!$B$15-3,IF(C3374&lt;Params!$B$15,Params!$B$21,0.3),0.3)))</f>
        <v/>
      </c>
    </row>
    <row r="3375" ht="15" customHeight="1" s="1">
      <c r="A3375" s="9" t="n">
        <v>3372</v>
      </c>
      <c r="B3375" s="6" t="inlineStr">
        <is>
          <t>21/05</t>
        </is>
      </c>
      <c r="C3375" s="6" t="n">
        <v>11</v>
      </c>
      <c r="D3375" s="6" t="n">
        <v>0</v>
      </c>
      <c r="E3375" s="10">
        <f>IF(D3375=1, IF(OR(C3375&lt;10, C3375&gt;=15),1,0), IF(OR(C3375&lt;7, C3375&gt;=18),1,0))</f>
        <v/>
      </c>
      <c r="F3375" s="11" t="n">
        <v>0</v>
      </c>
      <c r="G3375" s="12">
        <f>0.82*8</f>
        <v/>
      </c>
      <c r="H3375" s="12">
        <f>F3375-G3375</f>
        <v/>
      </c>
      <c r="I3375" s="10">
        <f>IF(E3375=0,"Fora",IF(E3374=0,"Carg xar",IF(H3375&lt;0,IF(M3375&lt;0.9,"Carg FV","Stby"),IF(M3375&gt;P3375,"V2H",IF(M3375&lt;0.9,"Carg xar","Stby")))))</f>
        <v/>
      </c>
      <c r="J3375" s="12">
        <f>IF(OR(I3375="Carg FV",I3375="Carg xar"),MIN(IF(I3375="Carg FV",ABS(H3375),7.4),7.4,MAX(0,(0.9-M3375)*40)*0.95),0)</f>
        <v/>
      </c>
      <c r="K3375" s="12">
        <f>IF(I3375="V2H",MIN(MAX(0,H3375),7.4,MAX(0,(M3375-P3375)*40)*0.95),0)</f>
        <v/>
      </c>
      <c r="L3375" s="12">
        <f>IF(E3375=0,0,MAX(0,H3375-K3375))</f>
        <v/>
      </c>
      <c r="M3375" s="13">
        <f>M3374+J3374/40-IF(I3374="V2H",K3374/(0.95*40),0)-IF(E3375=0,IF(E3374=1,IF(D3375=1,30,40)*0.18/(2*40),0),0)-IF(E3375=1,IF(E3374=0,IF(D3375=1,30,40)*0.18/(2*40),0),0)</f>
        <v/>
      </c>
      <c r="N3375" s="14" t="n">
        <v>0.2</v>
      </c>
      <c r="O3375" s="15">
        <f>K3375*N3375</f>
        <v/>
      </c>
      <c r="P3375">
        <f>IF(E3375=0,0.3,IF(D3375=1,IF(C3375&gt;=Params!$B$13-3,IF(C3375&lt;Params!$B$13,Params!$B$20,0.3),0.3),IF(C3375&gt;=Params!$B$15-3,IF(C3375&lt;Params!$B$15,Params!$B$21,0.3),0.3)))</f>
        <v/>
      </c>
    </row>
    <row r="3376" ht="15" customHeight="1" s="1">
      <c r="A3376" s="9" t="n">
        <v>3373</v>
      </c>
      <c r="B3376" s="6" t="inlineStr">
        <is>
          <t>21/05</t>
        </is>
      </c>
      <c r="C3376" s="6" t="n">
        <v>12</v>
      </c>
      <c r="D3376" s="6" t="n">
        <v>0</v>
      </c>
      <c r="E3376" s="10">
        <f>IF(D3376=1, IF(OR(C3376&lt;10, C3376&gt;=15),1,0), IF(OR(C3376&lt;7, C3376&gt;=18),1,0))</f>
        <v/>
      </c>
      <c r="F3376" s="11" t="n">
        <v>0.066</v>
      </c>
      <c r="G3376" s="12">
        <f>0.88*8</f>
        <v/>
      </c>
      <c r="H3376" s="12">
        <f>F3376-G3376</f>
        <v/>
      </c>
      <c r="I3376" s="10">
        <f>IF(E3376=0,"Fora",IF(E3375=0,"Carg xar",IF(H3376&lt;0,IF(M3376&lt;0.9,"Carg FV","Stby"),IF(M3376&gt;P3376,"V2H",IF(M3376&lt;0.9,"Carg xar","Stby")))))</f>
        <v/>
      </c>
      <c r="J3376" s="12">
        <f>IF(OR(I3376="Carg FV",I3376="Carg xar"),MIN(IF(I3376="Carg FV",ABS(H3376),7.4),7.4,MAX(0,(0.9-M3376)*40)*0.95),0)</f>
        <v/>
      </c>
      <c r="K3376" s="12">
        <f>IF(I3376="V2H",MIN(MAX(0,H3376),7.4,MAX(0,(M3376-P3376)*40)*0.95),0)</f>
        <v/>
      </c>
      <c r="L3376" s="12">
        <f>IF(E3376=0,0,MAX(0,H3376-K3376))</f>
        <v/>
      </c>
      <c r="M3376" s="13">
        <f>M3375+J3375/40-IF(I3375="V2H",K3375/(0.95*40),0)-IF(E3376=0,IF(E3375=1,IF(D3376=1,30,40)*0.18/(2*40),0),0)-IF(E3376=1,IF(E3375=0,IF(D3376=1,30,40)*0.18/(2*40),0),0)</f>
        <v/>
      </c>
      <c r="N3376" s="14" t="n">
        <v>0.2</v>
      </c>
      <c r="O3376" s="15">
        <f>K3376*N3376</f>
        <v/>
      </c>
      <c r="P3376">
        <f>IF(E3376=0,0.3,IF(D3376=1,IF(C3376&gt;=Params!$B$13-3,IF(C3376&lt;Params!$B$13,Params!$B$20,0.3),0.3),IF(C3376&gt;=Params!$B$15-3,IF(C3376&lt;Params!$B$15,Params!$B$21,0.3),0.3)))</f>
        <v/>
      </c>
    </row>
    <row r="3377" ht="15" customHeight="1" s="1">
      <c r="A3377" s="9" t="n">
        <v>3374</v>
      </c>
      <c r="B3377" s="6" t="inlineStr">
        <is>
          <t>21/05</t>
        </is>
      </c>
      <c r="C3377" s="6" t="n">
        <v>13</v>
      </c>
      <c r="D3377" s="6" t="n">
        <v>0</v>
      </c>
      <c r="E3377" s="10">
        <f>IF(D3377=1, IF(OR(C3377&lt;10, C3377&gt;=15),1,0), IF(OR(C3377&lt;7, C3377&gt;=18),1,0))</f>
        <v/>
      </c>
      <c r="F3377" s="11" t="n">
        <v>0.54</v>
      </c>
      <c r="G3377" s="12">
        <f>0.86*8</f>
        <v/>
      </c>
      <c r="H3377" s="12">
        <f>F3377-G3377</f>
        <v/>
      </c>
      <c r="I3377" s="10">
        <f>IF(E3377=0,"Fora",IF(E3376=0,"Carg xar",IF(H3377&lt;0,IF(M3377&lt;0.9,"Carg FV","Stby"),IF(M3377&gt;P3377,"V2H",IF(M3377&lt;0.9,"Carg xar","Stby")))))</f>
        <v/>
      </c>
      <c r="J3377" s="12">
        <f>IF(OR(I3377="Carg FV",I3377="Carg xar"),MIN(IF(I3377="Carg FV",ABS(H3377),7.4),7.4,MAX(0,(0.9-M3377)*40)*0.95),0)</f>
        <v/>
      </c>
      <c r="K3377" s="12">
        <f>IF(I3377="V2H",MIN(MAX(0,H3377),7.4,MAX(0,(M3377-P3377)*40)*0.95),0)</f>
        <v/>
      </c>
      <c r="L3377" s="12">
        <f>IF(E3377=0,0,MAX(0,H3377-K3377))</f>
        <v/>
      </c>
      <c r="M3377" s="13">
        <f>M3376+J3376/40-IF(I3376="V2H",K3376/(0.95*40),0)-IF(E3377=0,IF(E3376=1,IF(D3377=1,30,40)*0.18/(2*40),0),0)-IF(E3377=1,IF(E3376=0,IF(D3377=1,30,40)*0.18/(2*40),0),0)</f>
        <v/>
      </c>
      <c r="N3377" s="14" t="n">
        <v>0.2</v>
      </c>
      <c r="O3377" s="15">
        <f>K3377*N3377</f>
        <v/>
      </c>
      <c r="P3377">
        <f>IF(E3377=0,0.3,IF(D3377=1,IF(C3377&gt;=Params!$B$13-3,IF(C3377&lt;Params!$B$13,Params!$B$20,0.3),0.3),IF(C3377&gt;=Params!$B$15-3,IF(C3377&lt;Params!$B$15,Params!$B$21,0.3),0.3)))</f>
        <v/>
      </c>
    </row>
    <row r="3378" ht="15" customHeight="1" s="1">
      <c r="A3378" s="9" t="n">
        <v>3375</v>
      </c>
      <c r="B3378" s="6" t="inlineStr">
        <is>
          <t>21/05</t>
        </is>
      </c>
      <c r="C3378" s="6" t="n">
        <v>14</v>
      </c>
      <c r="D3378" s="6" t="n">
        <v>0</v>
      </c>
      <c r="E3378" s="10">
        <f>IF(D3378=1, IF(OR(C3378&lt;10, C3378&gt;=15),1,0), IF(OR(C3378&lt;7, C3378&gt;=18),1,0))</f>
        <v/>
      </c>
      <c r="F3378" s="11" t="n">
        <v>0</v>
      </c>
      <c r="G3378" s="12">
        <f>0.75*8</f>
        <v/>
      </c>
      <c r="H3378" s="12">
        <f>F3378-G3378</f>
        <v/>
      </c>
      <c r="I3378" s="10">
        <f>IF(E3378=0,"Fora",IF(E3377=0,"Carg xar",IF(H3378&lt;0,IF(M3378&lt;0.9,"Carg FV","Stby"),IF(M3378&gt;P3378,"V2H",IF(M3378&lt;0.9,"Carg xar","Stby")))))</f>
        <v/>
      </c>
      <c r="J3378" s="12">
        <f>IF(OR(I3378="Carg FV",I3378="Carg xar"),MIN(IF(I3378="Carg FV",ABS(H3378),7.4),7.4,MAX(0,(0.9-M3378)*40)*0.95),0)</f>
        <v/>
      </c>
      <c r="K3378" s="12">
        <f>IF(I3378="V2H",MIN(MAX(0,H3378),7.4,MAX(0,(M3378-P3378)*40)*0.95),0)</f>
        <v/>
      </c>
      <c r="L3378" s="12">
        <f>IF(E3378=0,0,MAX(0,H3378-K3378))</f>
        <v/>
      </c>
      <c r="M3378" s="13">
        <f>M3377+J3377/40-IF(I3377="V2H",K3377/(0.95*40),0)-IF(E3378=0,IF(E3377=1,IF(D3378=1,30,40)*0.18/(2*40),0),0)-IF(E3378=1,IF(E3377=0,IF(D3378=1,30,40)*0.18/(2*40),0),0)</f>
        <v/>
      </c>
      <c r="N3378" s="14" t="n">
        <v>0.15</v>
      </c>
      <c r="O3378" s="15">
        <f>K3378*N3378</f>
        <v/>
      </c>
      <c r="P3378">
        <f>IF(E3378=0,0.3,IF(D3378=1,IF(C3378&gt;=Params!$B$13-3,IF(C3378&lt;Params!$B$13,Params!$B$20,0.3),0.3),IF(C3378&gt;=Params!$B$15-3,IF(C3378&lt;Params!$B$15,Params!$B$21,0.3),0.3)))</f>
        <v/>
      </c>
    </row>
    <row r="3379" ht="15" customHeight="1" s="1">
      <c r="A3379" s="9" t="n">
        <v>3376</v>
      </c>
      <c r="B3379" s="6" t="inlineStr">
        <is>
          <t>21/05</t>
        </is>
      </c>
      <c r="C3379" s="6" t="n">
        <v>15</v>
      </c>
      <c r="D3379" s="6" t="n">
        <v>0</v>
      </c>
      <c r="E3379" s="10">
        <f>IF(D3379=1, IF(OR(C3379&lt;10, C3379&gt;=15),1,0), IF(OR(C3379&lt;7, C3379&gt;=18),1,0))</f>
        <v/>
      </c>
      <c r="F3379" s="11" t="n">
        <v>0</v>
      </c>
      <c r="G3379" s="12">
        <f>0.6*8</f>
        <v/>
      </c>
      <c r="H3379" s="12">
        <f>F3379-G3379</f>
        <v/>
      </c>
      <c r="I3379" s="10">
        <f>IF(E3379=0,"Fora",IF(E3378=0,"Carg xar",IF(H3379&lt;0,IF(M3379&lt;0.9,"Carg FV","Stby"),IF(M3379&gt;P3379,"V2H",IF(M3379&lt;0.9,"Carg xar","Stby")))))</f>
        <v/>
      </c>
      <c r="J3379" s="12">
        <f>IF(OR(I3379="Carg FV",I3379="Carg xar"),MIN(IF(I3379="Carg FV",ABS(H3379),7.4),7.4,MAX(0,(0.9-M3379)*40)*0.95),0)</f>
        <v/>
      </c>
      <c r="K3379" s="12">
        <f>IF(I3379="V2H",MIN(MAX(0,H3379),7.4,MAX(0,(M3379-P3379)*40)*0.95),0)</f>
        <v/>
      </c>
      <c r="L3379" s="12">
        <f>IF(E3379=0,0,MAX(0,H3379-K3379))</f>
        <v/>
      </c>
      <c r="M3379" s="13">
        <f>M3378+J3378/40-IF(I3378="V2H",K3378/(0.95*40),0)-IF(E3379=0,IF(E3378=1,IF(D3379=1,30,40)*0.18/(2*40),0),0)-IF(E3379=1,IF(E3378=0,IF(D3379=1,30,40)*0.18/(2*40),0),0)</f>
        <v/>
      </c>
      <c r="N3379" s="14" t="n">
        <v>0.15</v>
      </c>
      <c r="O3379" s="15">
        <f>K3379*N3379</f>
        <v/>
      </c>
      <c r="P3379">
        <f>IF(E3379=0,0.3,IF(D3379=1,IF(C3379&gt;=Params!$B$13-3,IF(C3379&lt;Params!$B$13,Params!$B$20,0.3),0.3),IF(C3379&gt;=Params!$B$15-3,IF(C3379&lt;Params!$B$15,Params!$B$21,0.3),0.3)))</f>
        <v/>
      </c>
    </row>
    <row r="3380" ht="15" customHeight="1" s="1">
      <c r="A3380" s="9" t="n">
        <v>3377</v>
      </c>
      <c r="B3380" s="6" t="inlineStr">
        <is>
          <t>21/05</t>
        </is>
      </c>
      <c r="C3380" s="6" t="n">
        <v>16</v>
      </c>
      <c r="D3380" s="6" t="n">
        <v>0</v>
      </c>
      <c r="E3380" s="10">
        <f>IF(D3380=1, IF(OR(C3380&lt;10, C3380&gt;=15),1,0), IF(OR(C3380&lt;7, C3380&gt;=18),1,0))</f>
        <v/>
      </c>
      <c r="F3380" s="11" t="n">
        <v>0</v>
      </c>
      <c r="G3380" s="12">
        <f>0.42*8</f>
        <v/>
      </c>
      <c r="H3380" s="12">
        <f>F3380-G3380</f>
        <v/>
      </c>
      <c r="I3380" s="10">
        <f>IF(E3380=0,"Fora",IF(E3379=0,"Carg xar",IF(H3380&lt;0,IF(M3380&lt;0.9,"Carg FV","Stby"),IF(M3380&gt;P3380,"V2H",IF(M3380&lt;0.9,"Carg xar","Stby")))))</f>
        <v/>
      </c>
      <c r="J3380" s="12">
        <f>IF(OR(I3380="Carg FV",I3380="Carg xar"),MIN(IF(I3380="Carg FV",ABS(H3380),7.4),7.4,MAX(0,(0.9-M3380)*40)*0.95),0)</f>
        <v/>
      </c>
      <c r="K3380" s="12">
        <f>IF(I3380="V2H",MIN(MAX(0,H3380),7.4,MAX(0,(M3380-P3380)*40)*0.95),0)</f>
        <v/>
      </c>
      <c r="L3380" s="12">
        <f>IF(E3380=0,0,MAX(0,H3380-K3380))</f>
        <v/>
      </c>
      <c r="M3380" s="13">
        <f>M3379+J3379/40-IF(I3379="V2H",K3379/(0.95*40),0)-IF(E3380=0,IF(E3379=1,IF(D3380=1,30,40)*0.18/(2*40),0),0)-IF(E3380=1,IF(E3379=0,IF(D3380=1,30,40)*0.18/(2*40),0),0)</f>
        <v/>
      </c>
      <c r="N3380" s="14" t="n">
        <v>0.15</v>
      </c>
      <c r="O3380" s="15">
        <f>K3380*N3380</f>
        <v/>
      </c>
      <c r="P3380">
        <f>IF(E3380=0,0.3,IF(D3380=1,IF(C3380&gt;=Params!$B$13-3,IF(C3380&lt;Params!$B$13,Params!$B$20,0.3),0.3),IF(C3380&gt;=Params!$B$15-3,IF(C3380&lt;Params!$B$15,Params!$B$21,0.3),0.3)))</f>
        <v/>
      </c>
    </row>
    <row r="3381" ht="15" customHeight="1" s="1">
      <c r="A3381" s="9" t="n">
        <v>3378</v>
      </c>
      <c r="B3381" s="6" t="inlineStr">
        <is>
          <t>21/05</t>
        </is>
      </c>
      <c r="C3381" s="6" t="n">
        <v>17</v>
      </c>
      <c r="D3381" s="6" t="n">
        <v>0</v>
      </c>
      <c r="E3381" s="10">
        <f>IF(D3381=1, IF(OR(C3381&lt;10, C3381&gt;=15),1,0), IF(OR(C3381&lt;7, C3381&gt;=18),1,0))</f>
        <v/>
      </c>
      <c r="F3381" s="11" t="n">
        <v>0</v>
      </c>
      <c r="G3381" s="12">
        <f>0.22*8</f>
        <v/>
      </c>
      <c r="H3381" s="12">
        <f>F3381-G3381</f>
        <v/>
      </c>
      <c r="I3381" s="10">
        <f>IF(E3381=0,"Fora",IF(E3380=0,"Carg xar",IF(H3381&lt;0,IF(M3381&lt;0.9,"Carg FV","Stby"),IF(M3381&gt;P3381,"V2H",IF(M3381&lt;0.9,"Carg xar","Stby")))))</f>
        <v/>
      </c>
      <c r="J3381" s="12">
        <f>IF(OR(I3381="Carg FV",I3381="Carg xar"),MIN(IF(I3381="Carg FV",ABS(H3381),7.4),7.4,MAX(0,(0.9-M3381)*40)*0.95),0)</f>
        <v/>
      </c>
      <c r="K3381" s="12">
        <f>IF(I3381="V2H",MIN(MAX(0,H3381),7.4,MAX(0,(M3381-P3381)*40)*0.95),0)</f>
        <v/>
      </c>
      <c r="L3381" s="12">
        <f>IF(E3381=0,0,MAX(0,H3381-K3381))</f>
        <v/>
      </c>
      <c r="M3381" s="13">
        <f>M3380+J3380/40-IF(I3380="V2H",K3380/(0.95*40),0)-IF(E3381=0,IF(E3380=1,IF(D3381=1,30,40)*0.18/(2*40),0),0)-IF(E3381=1,IF(E3380=0,IF(D3381=1,30,40)*0.18/(2*40),0),0)</f>
        <v/>
      </c>
      <c r="N3381" s="14" t="n">
        <v>0.15</v>
      </c>
      <c r="O3381" s="15">
        <f>K3381*N3381</f>
        <v/>
      </c>
      <c r="P3381">
        <f>IF(E3381=0,0.3,IF(D3381=1,IF(C3381&gt;=Params!$B$13-3,IF(C3381&lt;Params!$B$13,Params!$B$20,0.3),0.3),IF(C3381&gt;=Params!$B$15-3,IF(C3381&lt;Params!$B$15,Params!$B$21,0.3),0.3)))</f>
        <v/>
      </c>
    </row>
    <row r="3382" ht="15" customHeight="1" s="1">
      <c r="A3382" s="9" t="n">
        <v>3379</v>
      </c>
      <c r="B3382" s="6" t="inlineStr">
        <is>
          <t>21/05</t>
        </is>
      </c>
      <c r="C3382" s="6" t="n">
        <v>18</v>
      </c>
      <c r="D3382" s="6" t="n">
        <v>0</v>
      </c>
      <c r="E3382" s="10">
        <f>IF(D3382=1, IF(OR(C3382&lt;10, C3382&gt;=15),1,0), IF(OR(C3382&lt;7, C3382&gt;=18),1,0))</f>
        <v/>
      </c>
      <c r="F3382" s="11" t="n">
        <v>0</v>
      </c>
      <c r="G3382" s="12">
        <f>0.08*8</f>
        <v/>
      </c>
      <c r="H3382" s="12">
        <f>F3382-G3382</f>
        <v/>
      </c>
      <c r="I3382" s="10">
        <f>IF(E3382=0,"Fora",IF(E3381=0,"Carg xar",IF(H3382&lt;0,IF(M3382&lt;0.9,"Carg FV","Stby"),IF(M3382&gt;P3382,"V2H",IF(M3382&lt;0.9,"Carg xar","Stby")))))</f>
        <v/>
      </c>
      <c r="J3382" s="12">
        <f>IF(OR(I3382="Carg FV",I3382="Carg xar"),MIN(IF(I3382="Carg FV",ABS(H3382),7.4),7.4,MAX(0,(0.9-M3382)*40)*0.95),0)</f>
        <v/>
      </c>
      <c r="K3382" s="12">
        <f>IF(I3382="V2H",MIN(MAX(0,H3382),7.4,MAX(0,(M3382-P3382)*40)*0.95),0)</f>
        <v/>
      </c>
      <c r="L3382" s="12">
        <f>IF(E3382=0,0,MAX(0,H3382-K3382))</f>
        <v/>
      </c>
      <c r="M3382" s="13">
        <f>M3381+J3381/40-IF(I3381="V2H",K3381/(0.95*40),0)-IF(E3382=0,IF(E3381=1,IF(D3382=1,30,40)*0.18/(2*40),0),0)-IF(E3382=1,IF(E3381=0,IF(D3382=1,30,40)*0.18/(2*40),0),0)</f>
        <v/>
      </c>
      <c r="N3382" s="14" t="n">
        <v>0.2</v>
      </c>
      <c r="O3382" s="15">
        <f>K3382*N3382</f>
        <v/>
      </c>
      <c r="P3382">
        <f>IF(E3382=0,0.3,IF(D3382=1,IF(C3382&gt;=Params!$B$13-3,IF(C3382&lt;Params!$B$13,Params!$B$20,0.3),0.3),IF(C3382&gt;=Params!$B$15-3,IF(C3382&lt;Params!$B$15,Params!$B$21,0.3),0.3)))</f>
        <v/>
      </c>
    </row>
    <row r="3383" ht="15" customHeight="1" s="1">
      <c r="A3383" s="9" t="n">
        <v>3380</v>
      </c>
      <c r="B3383" s="6" t="inlineStr">
        <is>
          <t>21/05</t>
        </is>
      </c>
      <c r="C3383" s="6" t="n">
        <v>19</v>
      </c>
      <c r="D3383" s="6" t="n">
        <v>0</v>
      </c>
      <c r="E3383" s="10">
        <f>IF(D3383=1, IF(OR(C3383&lt;10, C3383&gt;=15),1,0), IF(OR(C3383&lt;7, C3383&gt;=18),1,0))</f>
        <v/>
      </c>
      <c r="F3383" s="11" t="n">
        <v>0</v>
      </c>
      <c r="G3383" s="12">
        <f>0*8</f>
        <v/>
      </c>
      <c r="H3383" s="12">
        <f>F3383-G3383</f>
        <v/>
      </c>
      <c r="I3383" s="10">
        <f>IF(E3383=0,"Fora",IF(E3382=0,"Carg xar",IF(H3383&lt;0,IF(M3383&lt;0.9,"Carg FV","Stby"),IF(M3383&gt;P3383,"V2H",IF(M3383&lt;0.9,"Carg xar","Stby")))))</f>
        <v/>
      </c>
      <c r="J3383" s="12">
        <f>IF(OR(I3383="Carg FV",I3383="Carg xar"),MIN(IF(I3383="Carg FV",ABS(H3383),7.4),7.4,MAX(0,(0.9-M3383)*40)*0.95),0)</f>
        <v/>
      </c>
      <c r="K3383" s="12">
        <f>IF(I3383="V2H",MIN(MAX(0,H3383),7.4,MAX(0,(M3383-P3383)*40)*0.95),0)</f>
        <v/>
      </c>
      <c r="L3383" s="12">
        <f>IF(E3383=0,0,MAX(0,H3383-K3383))</f>
        <v/>
      </c>
      <c r="M3383" s="13">
        <f>M3382+J3382/40-IF(I3382="V2H",K3382/(0.95*40),0)-IF(E3383=0,IF(E3382=1,IF(D3383=1,30,40)*0.18/(2*40),0),0)-IF(E3383=1,IF(E3382=0,IF(D3383=1,30,40)*0.18/(2*40),0),0)</f>
        <v/>
      </c>
      <c r="N3383" s="14" t="n">
        <v>0.2</v>
      </c>
      <c r="O3383" s="15">
        <f>K3383*N3383</f>
        <v/>
      </c>
      <c r="P3383">
        <f>IF(E3383=0,0.3,IF(D3383=1,IF(C3383&gt;=Params!$B$13-3,IF(C3383&lt;Params!$B$13,Params!$B$20,0.3),0.3),IF(C3383&gt;=Params!$B$15-3,IF(C3383&lt;Params!$B$15,Params!$B$21,0.3),0.3)))</f>
        <v/>
      </c>
    </row>
    <row r="3384" ht="15" customHeight="1" s="1">
      <c r="A3384" s="9" t="n">
        <v>3381</v>
      </c>
      <c r="B3384" s="6" t="inlineStr">
        <is>
          <t>21/05</t>
        </is>
      </c>
      <c r="C3384" s="6" t="n">
        <v>20</v>
      </c>
      <c r="D3384" s="6" t="n">
        <v>0</v>
      </c>
      <c r="E3384" s="10">
        <f>IF(D3384=1, IF(OR(C3384&lt;10, C3384&gt;=15),1,0), IF(OR(C3384&lt;7, C3384&gt;=18),1,0))</f>
        <v/>
      </c>
      <c r="F3384" s="11" t="n">
        <v>0.081</v>
      </c>
      <c r="G3384" s="12">
        <f>0*8</f>
        <v/>
      </c>
      <c r="H3384" s="12">
        <f>F3384-G3384</f>
        <v/>
      </c>
      <c r="I3384" s="10">
        <f>IF(E3384=0,"Fora",IF(E3383=0,"Carg xar",IF(H3384&lt;0,IF(M3384&lt;0.9,"Carg FV","Stby"),IF(M3384&gt;P3384,"V2H",IF(M3384&lt;0.9,"Carg xar","Stby")))))</f>
        <v/>
      </c>
      <c r="J3384" s="12">
        <f>IF(OR(I3384="Carg FV",I3384="Carg xar"),MIN(IF(I3384="Carg FV",ABS(H3384),7.4),7.4,MAX(0,(0.9-M3384)*40)*0.95),0)</f>
        <v/>
      </c>
      <c r="K3384" s="12">
        <f>IF(I3384="V2H",MIN(MAX(0,H3384),7.4,MAX(0,(M3384-P3384)*40)*0.95),0)</f>
        <v/>
      </c>
      <c r="L3384" s="12">
        <f>IF(E3384=0,0,MAX(0,H3384-K3384))</f>
        <v/>
      </c>
      <c r="M3384" s="13">
        <f>M3383+J3383/40-IF(I3383="V2H",K3383/(0.95*40),0)-IF(E3384=0,IF(E3383=1,IF(D3384=1,30,40)*0.18/(2*40),0),0)-IF(E3384=1,IF(E3383=0,IF(D3384=1,30,40)*0.18/(2*40),0),0)</f>
        <v/>
      </c>
      <c r="N3384" s="14" t="n">
        <v>0.2</v>
      </c>
      <c r="O3384" s="15">
        <f>K3384*N3384</f>
        <v/>
      </c>
      <c r="P3384">
        <f>IF(E3384=0,0.3,IF(D3384=1,IF(C3384&gt;=Params!$B$13-3,IF(C3384&lt;Params!$B$13,Params!$B$20,0.3),0.3),IF(C3384&gt;=Params!$B$15-3,IF(C3384&lt;Params!$B$15,Params!$B$21,0.3),0.3)))</f>
        <v/>
      </c>
    </row>
    <row r="3385" ht="15" customHeight="1" s="1">
      <c r="A3385" s="9" t="n">
        <v>3382</v>
      </c>
      <c r="B3385" s="6" t="inlineStr">
        <is>
          <t>21/05</t>
        </is>
      </c>
      <c r="C3385" s="6" t="n">
        <v>21</v>
      </c>
      <c r="D3385" s="6" t="n">
        <v>0</v>
      </c>
      <c r="E3385" s="10">
        <f>IF(D3385=1, IF(OR(C3385&lt;10, C3385&gt;=15),1,0), IF(OR(C3385&lt;7, C3385&gt;=18),1,0))</f>
        <v/>
      </c>
      <c r="F3385" s="11" t="n">
        <v>0.651</v>
      </c>
      <c r="G3385" s="12">
        <f>0*8</f>
        <v/>
      </c>
      <c r="H3385" s="12">
        <f>F3385-G3385</f>
        <v/>
      </c>
      <c r="I3385" s="10">
        <f>IF(E3385=0,"Fora",IF(E3384=0,"Carg xar",IF(H3385&lt;0,IF(M3385&lt;0.9,"Carg FV","Stby"),IF(M3385&gt;P3385,"V2H",IF(M3385&lt;0.9,"Carg xar","Stby")))))</f>
        <v/>
      </c>
      <c r="J3385" s="12">
        <f>IF(OR(I3385="Carg FV",I3385="Carg xar"),MIN(IF(I3385="Carg FV",ABS(H3385),7.4),7.4,MAX(0,(0.9-M3385)*40)*0.95),0)</f>
        <v/>
      </c>
      <c r="K3385" s="12">
        <f>IF(I3385="V2H",MIN(MAX(0,H3385),7.4,MAX(0,(M3385-P3385)*40)*0.95),0)</f>
        <v/>
      </c>
      <c r="L3385" s="12">
        <f>IF(E3385=0,0,MAX(0,H3385-K3385))</f>
        <v/>
      </c>
      <c r="M3385" s="13">
        <f>M3384+J3384/40-IF(I3384="V2H",K3384/(0.95*40),0)-IF(E3385=0,IF(E3384=1,IF(D3385=1,30,40)*0.18/(2*40),0),0)-IF(E3385=1,IF(E3384=0,IF(D3385=1,30,40)*0.18/(2*40),0),0)</f>
        <v/>
      </c>
      <c r="N3385" s="14" t="n">
        <v>0.2</v>
      </c>
      <c r="O3385" s="15">
        <f>K3385*N3385</f>
        <v/>
      </c>
      <c r="P3385">
        <f>IF(E3385=0,0.3,IF(D3385=1,IF(C3385&gt;=Params!$B$13-3,IF(C3385&lt;Params!$B$13,Params!$B$20,0.3),0.3),IF(C3385&gt;=Params!$B$15-3,IF(C3385&lt;Params!$B$15,Params!$B$21,0.3),0.3)))</f>
        <v/>
      </c>
    </row>
    <row r="3386" ht="15" customHeight="1" s="1">
      <c r="A3386" s="9" t="n">
        <v>3383</v>
      </c>
      <c r="B3386" s="6" t="inlineStr">
        <is>
          <t>21/05</t>
        </is>
      </c>
      <c r="C3386" s="6" t="n">
        <v>22</v>
      </c>
      <c r="D3386" s="6" t="n">
        <v>0</v>
      </c>
      <c r="E3386" s="10">
        <f>IF(D3386=1, IF(OR(C3386&lt;10, C3386&gt;=15),1,0), IF(OR(C3386&lt;7, C3386&gt;=18),1,0))</f>
        <v/>
      </c>
      <c r="F3386" s="11" t="n">
        <v>0.285</v>
      </c>
      <c r="G3386" s="12">
        <f>0*8</f>
        <v/>
      </c>
      <c r="H3386" s="12">
        <f>F3386-G3386</f>
        <v/>
      </c>
      <c r="I3386" s="10">
        <f>IF(E3386=0,"Fora",IF(E3385=0,"Carg xar",IF(H3386&lt;0,IF(M3386&lt;0.9,"Carg FV","Stby"),IF(M3386&gt;P3386,"V2H",IF(M3386&lt;0.9,"Carg xar","Stby")))))</f>
        <v/>
      </c>
      <c r="J3386" s="12">
        <f>IF(OR(I3386="Carg FV",I3386="Carg xar"),MIN(IF(I3386="Carg FV",ABS(H3386),7.4),7.4,MAX(0,(0.9-M3386)*40)*0.95),0)</f>
        <v/>
      </c>
      <c r="K3386" s="12">
        <f>IF(I3386="V2H",MIN(MAX(0,H3386),7.4,MAX(0,(M3386-P3386)*40)*0.95),0)</f>
        <v/>
      </c>
      <c r="L3386" s="12">
        <f>IF(E3386=0,0,MAX(0,H3386-K3386))</f>
        <v/>
      </c>
      <c r="M3386" s="13">
        <f>M3385+J3385/40-IF(I3385="V2H",K3385/(0.95*40),0)-IF(E3386=0,IF(E3385=1,IF(D3386=1,30,40)*0.18/(2*40),0),0)-IF(E3386=1,IF(E3385=0,IF(D3386=1,30,40)*0.18/(2*40),0),0)</f>
        <v/>
      </c>
      <c r="N3386" s="14" t="n">
        <v>0.15</v>
      </c>
      <c r="O3386" s="15">
        <f>K3386*N3386</f>
        <v/>
      </c>
      <c r="P3386">
        <f>IF(E3386=0,0.3,IF(D3386=1,IF(C3386&gt;=Params!$B$13-3,IF(C3386&lt;Params!$B$13,Params!$B$20,0.3),0.3),IF(C3386&gt;=Params!$B$15-3,IF(C3386&lt;Params!$B$15,Params!$B$21,0.3),0.3)))</f>
        <v/>
      </c>
    </row>
    <row r="3387" ht="15" customHeight="1" s="1">
      <c r="A3387" s="9" t="n">
        <v>3384</v>
      </c>
      <c r="B3387" s="6" t="inlineStr">
        <is>
          <t>21/05</t>
        </is>
      </c>
      <c r="C3387" s="6" t="n">
        <v>23</v>
      </c>
      <c r="D3387" s="6" t="n">
        <v>0</v>
      </c>
      <c r="E3387" s="10">
        <f>IF(D3387=1, IF(OR(C3387&lt;10, C3387&gt;=15),1,0), IF(OR(C3387&lt;7, C3387&gt;=18),1,0))</f>
        <v/>
      </c>
      <c r="F3387" s="11" t="n">
        <v>2.175</v>
      </c>
      <c r="G3387" s="12">
        <f>0*8</f>
        <v/>
      </c>
      <c r="H3387" s="12">
        <f>F3387-G3387</f>
        <v/>
      </c>
      <c r="I3387" s="10">
        <f>IF(E3387=0,"Fora",IF(E3386=0,"Carg xar",IF(H3387&lt;0,IF(M3387&lt;0.9,"Carg FV","Stby"),IF(M3387&gt;P3387,"V2H",IF(M3387&lt;0.9,"Carg xar","Stby")))))</f>
        <v/>
      </c>
      <c r="J3387" s="12">
        <f>IF(OR(I3387="Carg FV",I3387="Carg xar"),MIN(IF(I3387="Carg FV",ABS(H3387),7.4),7.4,MAX(0,(0.9-M3387)*40)*0.95),0)</f>
        <v/>
      </c>
      <c r="K3387" s="12">
        <f>IF(I3387="V2H",MIN(MAX(0,H3387),7.4,MAX(0,(M3387-P3387)*40)*0.95),0)</f>
        <v/>
      </c>
      <c r="L3387" s="12">
        <f>IF(E3387=0,0,MAX(0,H3387-K3387))</f>
        <v/>
      </c>
      <c r="M3387" s="13">
        <f>M3386+J3386/40-IF(I3386="V2H",K3386/(0.95*40),0)-IF(E3387=0,IF(E3386=1,IF(D3387=1,30,40)*0.18/(2*40),0),0)-IF(E3387=1,IF(E3386=0,IF(D3387=1,30,40)*0.18/(2*40),0),0)</f>
        <v/>
      </c>
      <c r="N3387" s="14" t="n">
        <v>0.15</v>
      </c>
      <c r="O3387" s="15">
        <f>K3387*N3387</f>
        <v/>
      </c>
      <c r="P3387">
        <f>IF(E3387=0,0.3,IF(D3387=1,IF(C3387&gt;=Params!$B$13-3,IF(C3387&lt;Params!$B$13,Params!$B$20,0.3),0.3),IF(C3387&gt;=Params!$B$15-3,IF(C3387&lt;Params!$B$15,Params!$B$21,0.3),0.3)))</f>
        <v/>
      </c>
    </row>
    <row r="3388" ht="15" customHeight="1" s="1">
      <c r="A3388" s="9" t="n">
        <v>3385</v>
      </c>
      <c r="B3388" s="6" t="inlineStr">
        <is>
          <t>22/05</t>
        </is>
      </c>
      <c r="C3388" s="6" t="n">
        <v>0</v>
      </c>
      <c r="D3388" s="6" t="n">
        <v>0</v>
      </c>
      <c r="E3388" s="10">
        <f>IF(D3388=1, IF(OR(C3388&lt;10, C3388&gt;=15),1,0), IF(OR(C3388&lt;7, C3388&gt;=18),1,0))</f>
        <v/>
      </c>
      <c r="F3388" s="11" t="n">
        <v>0.204</v>
      </c>
      <c r="G3388" s="12">
        <f>0*8</f>
        <v/>
      </c>
      <c r="H3388" s="12">
        <f>F3388-G3388</f>
        <v/>
      </c>
      <c r="I3388" s="10">
        <f>IF(E3388=0,"Fora",IF(E3387=0,"Carg xar",IF(H3388&lt;0,IF(M3388&lt;0.9,"Carg FV","Stby"),IF(M3388&gt;P3388,"V2H",IF(M3388&lt;0.9,"Carg xar","Stby")))))</f>
        <v/>
      </c>
      <c r="J3388" s="12">
        <f>IF(OR(I3388="Carg FV",I3388="Carg xar"),MIN(IF(I3388="Carg FV",ABS(H3388),7.4),7.4,MAX(0,(0.9-M3388)*40)*0.95),0)</f>
        <v/>
      </c>
      <c r="K3388" s="12">
        <f>IF(I3388="V2H",MIN(MAX(0,H3388),7.4,MAX(0,(M3388-P3388)*40)*0.95),0)</f>
        <v/>
      </c>
      <c r="L3388" s="12">
        <f>IF(E3388=0,0,MAX(0,H3388-K3388))</f>
        <v/>
      </c>
      <c r="M3388" s="13">
        <f>M3387+J3387/40-IF(I3387="V2H",K3387/(0.95*40),0)-IF(E3388=0,IF(E3387=1,IF(D3388=1,30,40)*0.18/(2*40),0),0)-IF(E3388=1,IF(E3387=0,IF(D3388=1,30,40)*0.18/(2*40),0),0)</f>
        <v/>
      </c>
      <c r="N3388" s="14" t="n">
        <v>0.09</v>
      </c>
      <c r="O3388" s="15">
        <f>K3388*N3388</f>
        <v/>
      </c>
      <c r="P3388">
        <f>IF(E3388=0,0.3,IF(D3388=1,IF(C3388&gt;=Params!$B$13-3,IF(C3388&lt;Params!$B$13,Params!$B$20,0.3),0.3),IF(C3388&gt;=Params!$B$15-3,IF(C3388&lt;Params!$B$15,Params!$B$21,0.3),0.3)))</f>
        <v/>
      </c>
    </row>
    <row r="3389" ht="15" customHeight="1" s="1">
      <c r="A3389" s="9" t="n">
        <v>3386</v>
      </c>
      <c r="B3389" s="6" t="inlineStr">
        <is>
          <t>22/05</t>
        </is>
      </c>
      <c r="C3389" s="6" t="n">
        <v>1</v>
      </c>
      <c r="D3389" s="6" t="n">
        <v>0</v>
      </c>
      <c r="E3389" s="10">
        <f>IF(D3389=1, IF(OR(C3389&lt;10, C3389&gt;=15),1,0), IF(OR(C3389&lt;7, C3389&gt;=18),1,0))</f>
        <v/>
      </c>
      <c r="F3389" s="11" t="n">
        <v>0.193</v>
      </c>
      <c r="G3389" s="12">
        <f>0*8</f>
        <v/>
      </c>
      <c r="H3389" s="12">
        <f>F3389-G3389</f>
        <v/>
      </c>
      <c r="I3389" s="10">
        <f>IF(E3389=0,"Fora",IF(E3388=0,"Carg xar",IF(H3389&lt;0,IF(M3389&lt;0.9,"Carg FV","Stby"),IF(M3389&gt;P3389,"V2H",IF(M3389&lt;0.9,"Carg xar","Stby")))))</f>
        <v/>
      </c>
      <c r="J3389" s="12">
        <f>IF(OR(I3389="Carg FV",I3389="Carg xar"),MIN(IF(I3389="Carg FV",ABS(H3389),7.4),7.4,MAX(0,(0.9-M3389)*40)*0.95),0)</f>
        <v/>
      </c>
      <c r="K3389" s="12">
        <f>IF(I3389="V2H",MIN(MAX(0,H3389),7.4,MAX(0,(M3389-P3389)*40)*0.95),0)</f>
        <v/>
      </c>
      <c r="L3389" s="12">
        <f>IF(E3389=0,0,MAX(0,H3389-K3389))</f>
        <v/>
      </c>
      <c r="M3389" s="13">
        <f>M3388+J3388/40-IF(I3388="V2H",K3388/(0.95*40),0)-IF(E3389=0,IF(E3388=1,IF(D3389=1,30,40)*0.18/(2*40),0),0)-IF(E3389=1,IF(E3388=0,IF(D3389=1,30,40)*0.18/(2*40),0),0)</f>
        <v/>
      </c>
      <c r="N3389" s="14" t="n">
        <v>0.09</v>
      </c>
      <c r="O3389" s="15">
        <f>K3389*N3389</f>
        <v/>
      </c>
      <c r="P3389">
        <f>IF(E3389=0,0.3,IF(D3389=1,IF(C3389&gt;=Params!$B$13-3,IF(C3389&lt;Params!$B$13,Params!$B$20,0.3),0.3),IF(C3389&gt;=Params!$B$15-3,IF(C3389&lt;Params!$B$15,Params!$B$21,0.3),0.3)))</f>
        <v/>
      </c>
    </row>
    <row r="3390" ht="15" customHeight="1" s="1">
      <c r="A3390" s="9" t="n">
        <v>3387</v>
      </c>
      <c r="B3390" s="6" t="inlineStr">
        <is>
          <t>22/05</t>
        </is>
      </c>
      <c r="C3390" s="6" t="n">
        <v>2</v>
      </c>
      <c r="D3390" s="6" t="n">
        <v>0</v>
      </c>
      <c r="E3390" s="10">
        <f>IF(D3390=1, IF(OR(C3390&lt;10, C3390&gt;=15),1,0), IF(OR(C3390&lt;7, C3390&gt;=18),1,0))</f>
        <v/>
      </c>
      <c r="F3390" s="11" t="n">
        <v>0.108</v>
      </c>
      <c r="G3390" s="12">
        <f>0*8</f>
        <v/>
      </c>
      <c r="H3390" s="12">
        <f>F3390-G3390</f>
        <v/>
      </c>
      <c r="I3390" s="10">
        <f>IF(E3390=0,"Fora",IF(E3389=0,"Carg xar",IF(H3390&lt;0,IF(M3390&lt;0.9,"Carg FV","Stby"),IF(M3390&gt;P3390,"V2H",IF(M3390&lt;0.9,"Carg xar","Stby")))))</f>
        <v/>
      </c>
      <c r="J3390" s="12">
        <f>IF(OR(I3390="Carg FV",I3390="Carg xar"),MIN(IF(I3390="Carg FV",ABS(H3390),7.4),7.4,MAX(0,(0.9-M3390)*40)*0.95),0)</f>
        <v/>
      </c>
      <c r="K3390" s="12">
        <f>IF(I3390="V2H",MIN(MAX(0,H3390),7.4,MAX(0,(M3390-P3390)*40)*0.95),0)</f>
        <v/>
      </c>
      <c r="L3390" s="12">
        <f>IF(E3390=0,0,MAX(0,H3390-K3390))</f>
        <v/>
      </c>
      <c r="M3390" s="13">
        <f>M3389+J3389/40-IF(I3389="V2H",K3389/(0.95*40),0)-IF(E3390=0,IF(E3389=1,IF(D3390=1,30,40)*0.18/(2*40),0),0)-IF(E3390=1,IF(E3389=0,IF(D3390=1,30,40)*0.18/(2*40),0),0)</f>
        <v/>
      </c>
      <c r="N3390" s="14" t="n">
        <v>0.09</v>
      </c>
      <c r="O3390" s="15">
        <f>K3390*N3390</f>
        <v/>
      </c>
      <c r="P3390">
        <f>IF(E3390=0,0.3,IF(D3390=1,IF(C3390&gt;=Params!$B$13-3,IF(C3390&lt;Params!$B$13,Params!$B$20,0.3),0.3),IF(C3390&gt;=Params!$B$15-3,IF(C3390&lt;Params!$B$15,Params!$B$21,0.3),0.3)))</f>
        <v/>
      </c>
    </row>
    <row r="3391" ht="15" customHeight="1" s="1">
      <c r="A3391" s="9" t="n">
        <v>3388</v>
      </c>
      <c r="B3391" s="6" t="inlineStr">
        <is>
          <t>22/05</t>
        </is>
      </c>
      <c r="C3391" s="6" t="n">
        <v>3</v>
      </c>
      <c r="D3391" s="6" t="n">
        <v>0</v>
      </c>
      <c r="E3391" s="10">
        <f>IF(D3391=1, IF(OR(C3391&lt;10, C3391&gt;=15),1,0), IF(OR(C3391&lt;7, C3391&gt;=18),1,0))</f>
        <v/>
      </c>
      <c r="F3391" s="11" t="n">
        <v>0.125</v>
      </c>
      <c r="G3391" s="12">
        <f>0*8</f>
        <v/>
      </c>
      <c r="H3391" s="12">
        <f>F3391-G3391</f>
        <v/>
      </c>
      <c r="I3391" s="10">
        <f>IF(E3391=0,"Fora",IF(E3390=0,"Carg xar",IF(H3391&lt;0,IF(M3391&lt;0.9,"Carg FV","Stby"),IF(M3391&gt;P3391,"V2H",IF(M3391&lt;0.9,"Carg xar","Stby")))))</f>
        <v/>
      </c>
      <c r="J3391" s="12">
        <f>IF(OR(I3391="Carg FV",I3391="Carg xar"),MIN(IF(I3391="Carg FV",ABS(H3391),7.4),7.4,MAX(0,(0.9-M3391)*40)*0.95),0)</f>
        <v/>
      </c>
      <c r="K3391" s="12">
        <f>IF(I3391="V2H",MIN(MAX(0,H3391),7.4,MAX(0,(M3391-P3391)*40)*0.95),0)</f>
        <v/>
      </c>
      <c r="L3391" s="12">
        <f>IF(E3391=0,0,MAX(0,H3391-K3391))</f>
        <v/>
      </c>
      <c r="M3391" s="13">
        <f>M3390+J3390/40-IF(I3390="V2H",K3390/(0.95*40),0)-IF(E3391=0,IF(E3390=1,IF(D3391=1,30,40)*0.18/(2*40),0),0)-IF(E3391=1,IF(E3390=0,IF(D3391=1,30,40)*0.18/(2*40),0),0)</f>
        <v/>
      </c>
      <c r="N3391" s="14" t="n">
        <v>0.09</v>
      </c>
      <c r="O3391" s="15">
        <f>K3391*N3391</f>
        <v/>
      </c>
      <c r="P3391">
        <f>IF(E3391=0,0.3,IF(D3391=1,IF(C3391&gt;=Params!$B$13-3,IF(C3391&lt;Params!$B$13,Params!$B$20,0.3),0.3),IF(C3391&gt;=Params!$B$15-3,IF(C3391&lt;Params!$B$15,Params!$B$21,0.3),0.3)))</f>
        <v/>
      </c>
    </row>
    <row r="3392" ht="15" customHeight="1" s="1">
      <c r="A3392" s="9" t="n">
        <v>3389</v>
      </c>
      <c r="B3392" s="6" t="inlineStr">
        <is>
          <t>22/05</t>
        </is>
      </c>
      <c r="C3392" s="6" t="n">
        <v>4</v>
      </c>
      <c r="D3392" s="6" t="n">
        <v>0</v>
      </c>
      <c r="E3392" s="10">
        <f>IF(D3392=1, IF(OR(C3392&lt;10, C3392&gt;=15),1,0), IF(OR(C3392&lt;7, C3392&gt;=18),1,0))</f>
        <v/>
      </c>
      <c r="F3392" s="11" t="n">
        <v>0.155</v>
      </c>
      <c r="G3392" s="12">
        <f>0*8</f>
        <v/>
      </c>
      <c r="H3392" s="12">
        <f>F3392-G3392</f>
        <v/>
      </c>
      <c r="I3392" s="10">
        <f>IF(E3392=0,"Fora",IF(E3391=0,"Carg xar",IF(H3392&lt;0,IF(M3392&lt;0.9,"Carg FV","Stby"),IF(M3392&gt;P3392,"V2H",IF(M3392&lt;0.9,"Carg xar","Stby")))))</f>
        <v/>
      </c>
      <c r="J3392" s="12">
        <f>IF(OR(I3392="Carg FV",I3392="Carg xar"),MIN(IF(I3392="Carg FV",ABS(H3392),7.4),7.4,MAX(0,(0.9-M3392)*40)*0.95),0)</f>
        <v/>
      </c>
      <c r="K3392" s="12">
        <f>IF(I3392="V2H",MIN(MAX(0,H3392),7.4,MAX(0,(M3392-P3392)*40)*0.95),0)</f>
        <v/>
      </c>
      <c r="L3392" s="12">
        <f>IF(E3392=0,0,MAX(0,H3392-K3392))</f>
        <v/>
      </c>
      <c r="M3392" s="13">
        <f>M3391+J3391/40-IF(I3391="V2H",K3391/(0.95*40),0)-IF(E3392=0,IF(E3391=1,IF(D3392=1,30,40)*0.18/(2*40),0),0)-IF(E3392=1,IF(E3391=0,IF(D3392=1,30,40)*0.18/(2*40),0),0)</f>
        <v/>
      </c>
      <c r="N3392" s="14" t="n">
        <v>0.09</v>
      </c>
      <c r="O3392" s="15">
        <f>K3392*N3392</f>
        <v/>
      </c>
      <c r="P3392">
        <f>IF(E3392=0,0.3,IF(D3392=1,IF(C3392&gt;=Params!$B$13-3,IF(C3392&lt;Params!$B$13,Params!$B$20,0.3),0.3),IF(C3392&gt;=Params!$B$15-3,IF(C3392&lt;Params!$B$15,Params!$B$21,0.3),0.3)))</f>
        <v/>
      </c>
    </row>
    <row r="3393" ht="15" customHeight="1" s="1">
      <c r="A3393" s="9" t="n">
        <v>3390</v>
      </c>
      <c r="B3393" s="6" t="inlineStr">
        <is>
          <t>22/05</t>
        </is>
      </c>
      <c r="C3393" s="6" t="n">
        <v>5</v>
      </c>
      <c r="D3393" s="6" t="n">
        <v>0</v>
      </c>
      <c r="E3393" s="10">
        <f>IF(D3393=1, IF(OR(C3393&lt;10, C3393&gt;=15),1,0), IF(OR(C3393&lt;7, C3393&gt;=18),1,0))</f>
        <v/>
      </c>
      <c r="F3393" s="11" t="n">
        <v>0.112</v>
      </c>
      <c r="G3393" s="12">
        <f>0*8</f>
        <v/>
      </c>
      <c r="H3393" s="12">
        <f>F3393-G3393</f>
        <v/>
      </c>
      <c r="I3393" s="10">
        <f>IF(E3393=0,"Fora",IF(E3392=0,"Carg xar",IF(H3393&lt;0,IF(M3393&lt;0.9,"Carg FV","Stby"),IF(M3393&gt;P3393,"V2H",IF(M3393&lt;0.9,"Carg xar","Stby")))))</f>
        <v/>
      </c>
      <c r="J3393" s="12">
        <f>IF(OR(I3393="Carg FV",I3393="Carg xar"),MIN(IF(I3393="Carg FV",ABS(H3393),7.4),7.4,MAX(0,(0.9-M3393)*40)*0.95),0)</f>
        <v/>
      </c>
      <c r="K3393" s="12">
        <f>IF(I3393="V2H",MIN(MAX(0,H3393),7.4,MAX(0,(M3393-P3393)*40)*0.95),0)</f>
        <v/>
      </c>
      <c r="L3393" s="12">
        <f>IF(E3393=0,0,MAX(0,H3393-K3393))</f>
        <v/>
      </c>
      <c r="M3393" s="13">
        <f>M3392+J3392/40-IF(I3392="V2H",K3392/(0.95*40),0)-IF(E3393=0,IF(E3392=1,IF(D3393=1,30,40)*0.18/(2*40),0),0)-IF(E3393=1,IF(E3392=0,IF(D3393=1,30,40)*0.18/(2*40),0),0)</f>
        <v/>
      </c>
      <c r="N3393" s="14" t="n">
        <v>0.09</v>
      </c>
      <c r="O3393" s="15">
        <f>K3393*N3393</f>
        <v/>
      </c>
      <c r="P3393">
        <f>IF(E3393=0,0.3,IF(D3393=1,IF(C3393&gt;=Params!$B$13-3,IF(C3393&lt;Params!$B$13,Params!$B$20,0.3),0.3),IF(C3393&gt;=Params!$B$15-3,IF(C3393&lt;Params!$B$15,Params!$B$21,0.3),0.3)))</f>
        <v/>
      </c>
    </row>
    <row r="3394" ht="15" customHeight="1" s="1">
      <c r="A3394" s="9" t="n">
        <v>3391</v>
      </c>
      <c r="B3394" s="6" t="inlineStr">
        <is>
          <t>22/05</t>
        </is>
      </c>
      <c r="C3394" s="6" t="n">
        <v>6</v>
      </c>
      <c r="D3394" s="6" t="n">
        <v>0</v>
      </c>
      <c r="E3394" s="10">
        <f>IF(D3394=1, IF(OR(C3394&lt;10, C3394&gt;=15),1,0), IF(OR(C3394&lt;7, C3394&gt;=18),1,0))</f>
        <v/>
      </c>
      <c r="F3394" s="11" t="n">
        <v>0.182</v>
      </c>
      <c r="G3394" s="12">
        <f>0.02*8</f>
        <v/>
      </c>
      <c r="H3394" s="12">
        <f>F3394-G3394</f>
        <v/>
      </c>
      <c r="I3394" s="10">
        <f>IF(E3394=0,"Fora",IF(E3393=0,"Carg xar",IF(H3394&lt;0,IF(M3394&lt;0.9,"Carg FV","Stby"),IF(M3394&gt;P3394,"V2H",IF(M3394&lt;0.9,"Carg xar","Stby")))))</f>
        <v/>
      </c>
      <c r="J3394" s="12">
        <f>IF(OR(I3394="Carg FV",I3394="Carg xar"),MIN(IF(I3394="Carg FV",ABS(H3394),7.4),7.4,MAX(0,(0.9-M3394)*40)*0.95),0)</f>
        <v/>
      </c>
      <c r="K3394" s="12">
        <f>IF(I3394="V2H",MIN(MAX(0,H3394),7.4,MAX(0,(M3394-P3394)*40)*0.95),0)</f>
        <v/>
      </c>
      <c r="L3394" s="12">
        <f>IF(E3394=0,0,MAX(0,H3394-K3394))</f>
        <v/>
      </c>
      <c r="M3394" s="13">
        <f>M3393+J3393/40-IF(I3393="V2H",K3393/(0.95*40),0)-IF(E3394=0,IF(E3393=1,IF(D3394=1,30,40)*0.18/(2*40),0),0)-IF(E3394=1,IF(E3393=0,IF(D3394=1,30,40)*0.18/(2*40),0),0)</f>
        <v/>
      </c>
      <c r="N3394" s="14" t="n">
        <v>0.09</v>
      </c>
      <c r="O3394" s="15">
        <f>K3394*N3394</f>
        <v/>
      </c>
      <c r="P3394">
        <f>IF(E3394=0,0.3,IF(D3394=1,IF(C3394&gt;=Params!$B$13-3,IF(C3394&lt;Params!$B$13,Params!$B$20,0.3),0.3),IF(C3394&gt;=Params!$B$15-3,IF(C3394&lt;Params!$B$15,Params!$B$21,0.3),0.3)))</f>
        <v/>
      </c>
    </row>
    <row r="3395" ht="15" customHeight="1" s="1">
      <c r="A3395" s="9" t="n">
        <v>3392</v>
      </c>
      <c r="B3395" s="6" t="inlineStr">
        <is>
          <t>22/05</t>
        </is>
      </c>
      <c r="C3395" s="6" t="n">
        <v>7</v>
      </c>
      <c r="D3395" s="6" t="n">
        <v>0</v>
      </c>
      <c r="E3395" s="10">
        <f>IF(D3395=1, IF(OR(C3395&lt;10, C3395&gt;=15),1,0), IF(OR(C3395&lt;7, C3395&gt;=18),1,0))</f>
        <v/>
      </c>
      <c r="F3395" s="11" t="n">
        <v>1.471</v>
      </c>
      <c r="G3395" s="12">
        <f>0.12*8</f>
        <v/>
      </c>
      <c r="H3395" s="12">
        <f>F3395-G3395</f>
        <v/>
      </c>
      <c r="I3395" s="10">
        <f>IF(E3395=0,"Fora",IF(E3394=0,"Carg xar",IF(H3395&lt;0,IF(M3395&lt;0.9,"Carg FV","Stby"),IF(M3395&gt;P3395,"V2H",IF(M3395&lt;0.9,"Carg xar","Stby")))))</f>
        <v/>
      </c>
      <c r="J3395" s="12">
        <f>IF(OR(I3395="Carg FV",I3395="Carg xar"),MIN(IF(I3395="Carg FV",ABS(H3395),7.4),7.4,MAX(0,(0.9-M3395)*40)*0.95),0)</f>
        <v/>
      </c>
      <c r="K3395" s="12">
        <f>IF(I3395="V2H",MIN(MAX(0,H3395),7.4,MAX(0,(M3395-P3395)*40)*0.95),0)</f>
        <v/>
      </c>
      <c r="L3395" s="12">
        <f>IF(E3395=0,0,MAX(0,H3395-K3395))</f>
        <v/>
      </c>
      <c r="M3395" s="13">
        <f>M3394+J3394/40-IF(I3394="V2H",K3394/(0.95*40),0)-IF(E3395=0,IF(E3394=1,IF(D3395=1,30,40)*0.18/(2*40),0),0)-IF(E3395=1,IF(E3394=0,IF(D3395=1,30,40)*0.18/(2*40),0),0)</f>
        <v/>
      </c>
      <c r="N3395" s="14" t="n">
        <v>0.09</v>
      </c>
      <c r="O3395" s="15">
        <f>K3395*N3395</f>
        <v/>
      </c>
      <c r="P3395">
        <f>IF(E3395=0,0.3,IF(D3395=1,IF(C3395&gt;=Params!$B$13-3,IF(C3395&lt;Params!$B$13,Params!$B$20,0.3),0.3),IF(C3395&gt;=Params!$B$15-3,IF(C3395&lt;Params!$B$15,Params!$B$21,0.3),0.3)))</f>
        <v/>
      </c>
    </row>
    <row r="3396" ht="15" customHeight="1" s="1">
      <c r="A3396" s="9" t="n">
        <v>3393</v>
      </c>
      <c r="B3396" s="6" t="inlineStr">
        <is>
          <t>22/05</t>
        </is>
      </c>
      <c r="C3396" s="6" t="n">
        <v>8</v>
      </c>
      <c r="D3396" s="6" t="n">
        <v>0</v>
      </c>
      <c r="E3396" s="10">
        <f>IF(D3396=1, IF(OR(C3396&lt;10, C3396&gt;=15),1,0), IF(OR(C3396&lt;7, C3396&gt;=18),1,0))</f>
        <v/>
      </c>
      <c r="F3396" s="11" t="n">
        <v>1.153</v>
      </c>
      <c r="G3396" s="12">
        <f>0.28*8</f>
        <v/>
      </c>
      <c r="H3396" s="12">
        <f>F3396-G3396</f>
        <v/>
      </c>
      <c r="I3396" s="10">
        <f>IF(E3396=0,"Fora",IF(E3395=0,"Carg xar",IF(H3396&lt;0,IF(M3396&lt;0.9,"Carg FV","Stby"),IF(M3396&gt;P3396,"V2H",IF(M3396&lt;0.9,"Carg xar","Stby")))))</f>
        <v/>
      </c>
      <c r="J3396" s="12">
        <f>IF(OR(I3396="Carg FV",I3396="Carg xar"),MIN(IF(I3396="Carg FV",ABS(H3396),7.4),7.4,MAX(0,(0.9-M3396)*40)*0.95),0)</f>
        <v/>
      </c>
      <c r="K3396" s="12">
        <f>IF(I3396="V2H",MIN(MAX(0,H3396),7.4,MAX(0,(M3396-P3396)*40)*0.95),0)</f>
        <v/>
      </c>
      <c r="L3396" s="12">
        <f>IF(E3396=0,0,MAX(0,H3396-K3396))</f>
        <v/>
      </c>
      <c r="M3396" s="13">
        <f>M3395+J3395/40-IF(I3395="V2H",K3395/(0.95*40),0)-IF(E3396=0,IF(E3395=1,IF(D3396=1,30,40)*0.18/(2*40),0),0)-IF(E3396=1,IF(E3395=0,IF(D3396=1,30,40)*0.18/(2*40),0),0)</f>
        <v/>
      </c>
      <c r="N3396" s="14" t="n">
        <v>0.15</v>
      </c>
      <c r="O3396" s="15">
        <f>K3396*N3396</f>
        <v/>
      </c>
      <c r="P3396">
        <f>IF(E3396=0,0.3,IF(D3396=1,IF(C3396&gt;=Params!$B$13-3,IF(C3396&lt;Params!$B$13,Params!$B$20,0.3),0.3),IF(C3396&gt;=Params!$B$15-3,IF(C3396&lt;Params!$B$15,Params!$B$21,0.3),0.3)))</f>
        <v/>
      </c>
    </row>
    <row r="3397" ht="15" customHeight="1" s="1">
      <c r="A3397" s="9" t="n">
        <v>3394</v>
      </c>
      <c r="B3397" s="6" t="inlineStr">
        <is>
          <t>22/05</t>
        </is>
      </c>
      <c r="C3397" s="6" t="n">
        <v>9</v>
      </c>
      <c r="D3397" s="6" t="n">
        <v>0</v>
      </c>
      <c r="E3397" s="10">
        <f>IF(D3397=1, IF(OR(C3397&lt;10, C3397&gt;=15),1,0), IF(OR(C3397&lt;7, C3397&gt;=18),1,0))</f>
        <v/>
      </c>
      <c r="F3397" s="11" t="n">
        <v>0</v>
      </c>
      <c r="G3397" s="12">
        <f>0.48*8</f>
        <v/>
      </c>
      <c r="H3397" s="12">
        <f>F3397-G3397</f>
        <v/>
      </c>
      <c r="I3397" s="10">
        <f>IF(E3397=0,"Fora",IF(E3396=0,"Carg xar",IF(H3397&lt;0,IF(M3397&lt;0.9,"Carg FV","Stby"),IF(M3397&gt;P3397,"V2H",IF(M3397&lt;0.9,"Carg xar","Stby")))))</f>
        <v/>
      </c>
      <c r="J3397" s="12">
        <f>IF(OR(I3397="Carg FV",I3397="Carg xar"),MIN(IF(I3397="Carg FV",ABS(H3397),7.4),7.4,MAX(0,(0.9-M3397)*40)*0.95),0)</f>
        <v/>
      </c>
      <c r="K3397" s="12">
        <f>IF(I3397="V2H",MIN(MAX(0,H3397),7.4,MAX(0,(M3397-P3397)*40)*0.95),0)</f>
        <v/>
      </c>
      <c r="L3397" s="12">
        <f>IF(E3397=0,0,MAX(0,H3397-K3397))</f>
        <v/>
      </c>
      <c r="M3397" s="13">
        <f>M3396+J3396/40-IF(I3396="V2H",K3396/(0.95*40),0)-IF(E3397=0,IF(E3396=1,IF(D3397=1,30,40)*0.18/(2*40),0),0)-IF(E3397=1,IF(E3396=0,IF(D3397=1,30,40)*0.18/(2*40),0),0)</f>
        <v/>
      </c>
      <c r="N3397" s="14" t="n">
        <v>0.15</v>
      </c>
      <c r="O3397" s="15">
        <f>K3397*N3397</f>
        <v/>
      </c>
      <c r="P3397">
        <f>IF(E3397=0,0.3,IF(D3397=1,IF(C3397&gt;=Params!$B$13-3,IF(C3397&lt;Params!$B$13,Params!$B$20,0.3),0.3),IF(C3397&gt;=Params!$B$15-3,IF(C3397&lt;Params!$B$15,Params!$B$21,0.3),0.3)))</f>
        <v/>
      </c>
    </row>
    <row r="3398" ht="15" customHeight="1" s="1">
      <c r="A3398" s="9" t="n">
        <v>3395</v>
      </c>
      <c r="B3398" s="6" t="inlineStr">
        <is>
          <t>22/05</t>
        </is>
      </c>
      <c r="C3398" s="6" t="n">
        <v>10</v>
      </c>
      <c r="D3398" s="6" t="n">
        <v>0</v>
      </c>
      <c r="E3398" s="10">
        <f>IF(D3398=1, IF(OR(C3398&lt;10, C3398&gt;=15),1,0), IF(OR(C3398&lt;7, C3398&gt;=18),1,0))</f>
        <v/>
      </c>
      <c r="F3398" s="11" t="n">
        <v>0</v>
      </c>
      <c r="G3398" s="12">
        <f>0.68*8</f>
        <v/>
      </c>
      <c r="H3398" s="12">
        <f>F3398-G3398</f>
        <v/>
      </c>
      <c r="I3398" s="10">
        <f>IF(E3398=0,"Fora",IF(E3397=0,"Carg xar",IF(H3398&lt;0,IF(M3398&lt;0.9,"Carg FV","Stby"),IF(M3398&gt;P3398,"V2H",IF(M3398&lt;0.9,"Carg xar","Stby")))))</f>
        <v/>
      </c>
      <c r="J3398" s="12">
        <f>IF(OR(I3398="Carg FV",I3398="Carg xar"),MIN(IF(I3398="Carg FV",ABS(H3398),7.4),7.4,MAX(0,(0.9-M3398)*40)*0.95),0)</f>
        <v/>
      </c>
      <c r="K3398" s="12">
        <f>IF(I3398="V2H",MIN(MAX(0,H3398),7.4,MAX(0,(M3398-P3398)*40)*0.95),0)</f>
        <v/>
      </c>
      <c r="L3398" s="12">
        <f>IF(E3398=0,0,MAX(0,H3398-K3398))</f>
        <v/>
      </c>
      <c r="M3398" s="13">
        <f>M3397+J3397/40-IF(I3397="V2H",K3397/(0.95*40),0)-IF(E3398=0,IF(E3397=1,IF(D3398=1,30,40)*0.18/(2*40),0),0)-IF(E3398=1,IF(E3397=0,IF(D3398=1,30,40)*0.18/(2*40),0),0)</f>
        <v/>
      </c>
      <c r="N3398" s="14" t="n">
        <v>0.2</v>
      </c>
      <c r="O3398" s="15">
        <f>K3398*N3398</f>
        <v/>
      </c>
      <c r="P3398">
        <f>IF(E3398=0,0.3,IF(D3398=1,IF(C3398&gt;=Params!$B$13-3,IF(C3398&lt;Params!$B$13,Params!$B$20,0.3),0.3),IF(C3398&gt;=Params!$B$15-3,IF(C3398&lt;Params!$B$15,Params!$B$21,0.3),0.3)))</f>
        <v/>
      </c>
    </row>
    <row r="3399" ht="15" customHeight="1" s="1">
      <c r="A3399" s="9" t="n">
        <v>3396</v>
      </c>
      <c r="B3399" s="6" t="inlineStr">
        <is>
          <t>22/05</t>
        </is>
      </c>
      <c r="C3399" s="6" t="n">
        <v>11</v>
      </c>
      <c r="D3399" s="6" t="n">
        <v>0</v>
      </c>
      <c r="E3399" s="10">
        <f>IF(D3399=1, IF(OR(C3399&lt;10, C3399&gt;=15),1,0), IF(OR(C3399&lt;7, C3399&gt;=18),1,0))</f>
        <v/>
      </c>
      <c r="F3399" s="11" t="n">
        <v>0</v>
      </c>
      <c r="G3399" s="12">
        <f>0.82*8</f>
        <v/>
      </c>
      <c r="H3399" s="12">
        <f>F3399-G3399</f>
        <v/>
      </c>
      <c r="I3399" s="10">
        <f>IF(E3399=0,"Fora",IF(E3398=0,"Carg xar",IF(H3399&lt;0,IF(M3399&lt;0.9,"Carg FV","Stby"),IF(M3399&gt;P3399,"V2H",IF(M3399&lt;0.9,"Carg xar","Stby")))))</f>
        <v/>
      </c>
      <c r="J3399" s="12">
        <f>IF(OR(I3399="Carg FV",I3399="Carg xar"),MIN(IF(I3399="Carg FV",ABS(H3399),7.4),7.4,MAX(0,(0.9-M3399)*40)*0.95),0)</f>
        <v/>
      </c>
      <c r="K3399" s="12">
        <f>IF(I3399="V2H",MIN(MAX(0,H3399),7.4,MAX(0,(M3399-P3399)*40)*0.95),0)</f>
        <v/>
      </c>
      <c r="L3399" s="12">
        <f>IF(E3399=0,0,MAX(0,H3399-K3399))</f>
        <v/>
      </c>
      <c r="M3399" s="13">
        <f>M3398+J3398/40-IF(I3398="V2H",K3398/(0.95*40),0)-IF(E3399=0,IF(E3398=1,IF(D3399=1,30,40)*0.18/(2*40),0),0)-IF(E3399=1,IF(E3398=0,IF(D3399=1,30,40)*0.18/(2*40),0),0)</f>
        <v/>
      </c>
      <c r="N3399" s="14" t="n">
        <v>0.2</v>
      </c>
      <c r="O3399" s="15">
        <f>K3399*N3399</f>
        <v/>
      </c>
      <c r="P3399">
        <f>IF(E3399=0,0.3,IF(D3399=1,IF(C3399&gt;=Params!$B$13-3,IF(C3399&lt;Params!$B$13,Params!$B$20,0.3),0.3),IF(C3399&gt;=Params!$B$15-3,IF(C3399&lt;Params!$B$15,Params!$B$21,0.3),0.3)))</f>
        <v/>
      </c>
    </row>
    <row r="3400" ht="15" customHeight="1" s="1">
      <c r="A3400" s="9" t="n">
        <v>3397</v>
      </c>
      <c r="B3400" s="6" t="inlineStr">
        <is>
          <t>22/05</t>
        </is>
      </c>
      <c r="C3400" s="6" t="n">
        <v>12</v>
      </c>
      <c r="D3400" s="6" t="n">
        <v>0</v>
      </c>
      <c r="E3400" s="10">
        <f>IF(D3400=1, IF(OR(C3400&lt;10, C3400&gt;=15),1,0), IF(OR(C3400&lt;7, C3400&gt;=18),1,0))</f>
        <v/>
      </c>
      <c r="F3400" s="11" t="n">
        <v>0</v>
      </c>
      <c r="G3400" s="12">
        <f>0.88*8</f>
        <v/>
      </c>
      <c r="H3400" s="12">
        <f>F3400-G3400</f>
        <v/>
      </c>
      <c r="I3400" s="10">
        <f>IF(E3400=0,"Fora",IF(E3399=0,"Carg xar",IF(H3400&lt;0,IF(M3400&lt;0.9,"Carg FV","Stby"),IF(M3400&gt;P3400,"V2H",IF(M3400&lt;0.9,"Carg xar","Stby")))))</f>
        <v/>
      </c>
      <c r="J3400" s="12">
        <f>IF(OR(I3400="Carg FV",I3400="Carg xar"),MIN(IF(I3400="Carg FV",ABS(H3400),7.4),7.4,MAX(0,(0.9-M3400)*40)*0.95),0)</f>
        <v/>
      </c>
      <c r="K3400" s="12">
        <f>IF(I3400="V2H",MIN(MAX(0,H3400),7.4,MAX(0,(M3400-P3400)*40)*0.95),0)</f>
        <v/>
      </c>
      <c r="L3400" s="12">
        <f>IF(E3400=0,0,MAX(0,H3400-K3400))</f>
        <v/>
      </c>
      <c r="M3400" s="13">
        <f>M3399+J3399/40-IF(I3399="V2H",K3399/(0.95*40),0)-IF(E3400=0,IF(E3399=1,IF(D3400=1,30,40)*0.18/(2*40),0),0)-IF(E3400=1,IF(E3399=0,IF(D3400=1,30,40)*0.18/(2*40),0),0)</f>
        <v/>
      </c>
      <c r="N3400" s="14" t="n">
        <v>0.2</v>
      </c>
      <c r="O3400" s="15">
        <f>K3400*N3400</f>
        <v/>
      </c>
      <c r="P3400">
        <f>IF(E3400=0,0.3,IF(D3400=1,IF(C3400&gt;=Params!$B$13-3,IF(C3400&lt;Params!$B$13,Params!$B$20,0.3),0.3),IF(C3400&gt;=Params!$B$15-3,IF(C3400&lt;Params!$B$15,Params!$B$21,0.3),0.3)))</f>
        <v/>
      </c>
    </row>
    <row r="3401" ht="15" customHeight="1" s="1">
      <c r="A3401" s="9" t="n">
        <v>3398</v>
      </c>
      <c r="B3401" s="6" t="inlineStr">
        <is>
          <t>22/05</t>
        </is>
      </c>
      <c r="C3401" s="6" t="n">
        <v>13</v>
      </c>
      <c r="D3401" s="6" t="n">
        <v>0</v>
      </c>
      <c r="E3401" s="10">
        <f>IF(D3401=1, IF(OR(C3401&lt;10, C3401&gt;=15),1,0), IF(OR(C3401&lt;7, C3401&gt;=18),1,0))</f>
        <v/>
      </c>
      <c r="F3401" s="11" t="n">
        <v>0.418</v>
      </c>
      <c r="G3401" s="12">
        <f>0.86*8</f>
        <v/>
      </c>
      <c r="H3401" s="12">
        <f>F3401-G3401</f>
        <v/>
      </c>
      <c r="I3401" s="10">
        <f>IF(E3401=0,"Fora",IF(E3400=0,"Carg xar",IF(H3401&lt;0,IF(M3401&lt;0.9,"Carg FV","Stby"),IF(M3401&gt;P3401,"V2H",IF(M3401&lt;0.9,"Carg xar","Stby")))))</f>
        <v/>
      </c>
      <c r="J3401" s="12">
        <f>IF(OR(I3401="Carg FV",I3401="Carg xar"),MIN(IF(I3401="Carg FV",ABS(H3401),7.4),7.4,MAX(0,(0.9-M3401)*40)*0.95),0)</f>
        <v/>
      </c>
      <c r="K3401" s="12">
        <f>IF(I3401="V2H",MIN(MAX(0,H3401),7.4,MAX(0,(M3401-P3401)*40)*0.95),0)</f>
        <v/>
      </c>
      <c r="L3401" s="12">
        <f>IF(E3401=0,0,MAX(0,H3401-K3401))</f>
        <v/>
      </c>
      <c r="M3401" s="13">
        <f>M3400+J3400/40-IF(I3400="V2H",K3400/(0.95*40),0)-IF(E3401=0,IF(E3400=1,IF(D3401=1,30,40)*0.18/(2*40),0),0)-IF(E3401=1,IF(E3400=0,IF(D3401=1,30,40)*0.18/(2*40),0),0)</f>
        <v/>
      </c>
      <c r="N3401" s="14" t="n">
        <v>0.2</v>
      </c>
      <c r="O3401" s="15">
        <f>K3401*N3401</f>
        <v/>
      </c>
      <c r="P3401">
        <f>IF(E3401=0,0.3,IF(D3401=1,IF(C3401&gt;=Params!$B$13-3,IF(C3401&lt;Params!$B$13,Params!$B$20,0.3),0.3),IF(C3401&gt;=Params!$B$15-3,IF(C3401&lt;Params!$B$15,Params!$B$21,0.3),0.3)))</f>
        <v/>
      </c>
    </row>
    <row r="3402" ht="15" customHeight="1" s="1">
      <c r="A3402" s="9" t="n">
        <v>3399</v>
      </c>
      <c r="B3402" s="6" t="inlineStr">
        <is>
          <t>22/05</t>
        </is>
      </c>
      <c r="C3402" s="6" t="n">
        <v>14</v>
      </c>
      <c r="D3402" s="6" t="n">
        <v>0</v>
      </c>
      <c r="E3402" s="10">
        <f>IF(D3402=1, IF(OR(C3402&lt;10, C3402&gt;=15),1,0), IF(OR(C3402&lt;7, C3402&gt;=18),1,0))</f>
        <v/>
      </c>
      <c r="F3402" s="11" t="n">
        <v>0.66</v>
      </c>
      <c r="G3402" s="12">
        <f>0.75*8</f>
        <v/>
      </c>
      <c r="H3402" s="12">
        <f>F3402-G3402</f>
        <v/>
      </c>
      <c r="I3402" s="10">
        <f>IF(E3402=0,"Fora",IF(E3401=0,"Carg xar",IF(H3402&lt;0,IF(M3402&lt;0.9,"Carg FV","Stby"),IF(M3402&gt;P3402,"V2H",IF(M3402&lt;0.9,"Carg xar","Stby")))))</f>
        <v/>
      </c>
      <c r="J3402" s="12">
        <f>IF(OR(I3402="Carg FV",I3402="Carg xar"),MIN(IF(I3402="Carg FV",ABS(H3402),7.4),7.4,MAX(0,(0.9-M3402)*40)*0.95),0)</f>
        <v/>
      </c>
      <c r="K3402" s="12">
        <f>IF(I3402="V2H",MIN(MAX(0,H3402),7.4,MAX(0,(M3402-P3402)*40)*0.95),0)</f>
        <v/>
      </c>
      <c r="L3402" s="12">
        <f>IF(E3402=0,0,MAX(0,H3402-K3402))</f>
        <v/>
      </c>
      <c r="M3402" s="13">
        <f>M3401+J3401/40-IF(I3401="V2H",K3401/(0.95*40),0)-IF(E3402=0,IF(E3401=1,IF(D3402=1,30,40)*0.18/(2*40),0),0)-IF(E3402=1,IF(E3401=0,IF(D3402=1,30,40)*0.18/(2*40),0),0)</f>
        <v/>
      </c>
      <c r="N3402" s="14" t="n">
        <v>0.15</v>
      </c>
      <c r="O3402" s="15">
        <f>K3402*N3402</f>
        <v/>
      </c>
      <c r="P3402">
        <f>IF(E3402=0,0.3,IF(D3402=1,IF(C3402&gt;=Params!$B$13-3,IF(C3402&lt;Params!$B$13,Params!$B$20,0.3),0.3),IF(C3402&gt;=Params!$B$15-3,IF(C3402&lt;Params!$B$15,Params!$B$21,0.3),0.3)))</f>
        <v/>
      </c>
    </row>
    <row r="3403" ht="15" customHeight="1" s="1">
      <c r="A3403" s="9" t="n">
        <v>3400</v>
      </c>
      <c r="B3403" s="6" t="inlineStr">
        <is>
          <t>22/05</t>
        </is>
      </c>
      <c r="C3403" s="6" t="n">
        <v>15</v>
      </c>
      <c r="D3403" s="6" t="n">
        <v>0</v>
      </c>
      <c r="E3403" s="10">
        <f>IF(D3403=1, IF(OR(C3403&lt;10, C3403&gt;=15),1,0), IF(OR(C3403&lt;7, C3403&gt;=18),1,0))</f>
        <v/>
      </c>
      <c r="F3403" s="11" t="n">
        <v>0</v>
      </c>
      <c r="G3403" s="12">
        <f>0.6*8</f>
        <v/>
      </c>
      <c r="H3403" s="12">
        <f>F3403-G3403</f>
        <v/>
      </c>
      <c r="I3403" s="10">
        <f>IF(E3403=0,"Fora",IF(E3402=0,"Carg xar",IF(H3403&lt;0,IF(M3403&lt;0.9,"Carg FV","Stby"),IF(M3403&gt;P3403,"V2H",IF(M3403&lt;0.9,"Carg xar","Stby")))))</f>
        <v/>
      </c>
      <c r="J3403" s="12">
        <f>IF(OR(I3403="Carg FV",I3403="Carg xar"),MIN(IF(I3403="Carg FV",ABS(H3403),7.4),7.4,MAX(0,(0.9-M3403)*40)*0.95),0)</f>
        <v/>
      </c>
      <c r="K3403" s="12">
        <f>IF(I3403="V2H",MIN(MAX(0,H3403),7.4,MAX(0,(M3403-P3403)*40)*0.95),0)</f>
        <v/>
      </c>
      <c r="L3403" s="12">
        <f>IF(E3403=0,0,MAX(0,H3403-K3403))</f>
        <v/>
      </c>
      <c r="M3403" s="13">
        <f>M3402+J3402/40-IF(I3402="V2H",K3402/(0.95*40),0)-IF(E3403=0,IF(E3402=1,IF(D3403=1,30,40)*0.18/(2*40),0),0)-IF(E3403=1,IF(E3402=0,IF(D3403=1,30,40)*0.18/(2*40),0),0)</f>
        <v/>
      </c>
      <c r="N3403" s="14" t="n">
        <v>0.15</v>
      </c>
      <c r="O3403" s="15">
        <f>K3403*N3403</f>
        <v/>
      </c>
      <c r="P3403">
        <f>IF(E3403=0,0.3,IF(D3403=1,IF(C3403&gt;=Params!$B$13-3,IF(C3403&lt;Params!$B$13,Params!$B$20,0.3),0.3),IF(C3403&gt;=Params!$B$15-3,IF(C3403&lt;Params!$B$15,Params!$B$21,0.3),0.3)))</f>
        <v/>
      </c>
    </row>
    <row r="3404" ht="15" customHeight="1" s="1">
      <c r="A3404" s="9" t="n">
        <v>3401</v>
      </c>
      <c r="B3404" s="6" t="inlineStr">
        <is>
          <t>22/05</t>
        </is>
      </c>
      <c r="C3404" s="6" t="n">
        <v>16</v>
      </c>
      <c r="D3404" s="6" t="n">
        <v>0</v>
      </c>
      <c r="E3404" s="10">
        <f>IF(D3404=1, IF(OR(C3404&lt;10, C3404&gt;=15),1,0), IF(OR(C3404&lt;7, C3404&gt;=18),1,0))</f>
        <v/>
      </c>
      <c r="F3404" s="11" t="n">
        <v>0</v>
      </c>
      <c r="G3404" s="12">
        <f>0.42*8</f>
        <v/>
      </c>
      <c r="H3404" s="12">
        <f>F3404-G3404</f>
        <v/>
      </c>
      <c r="I3404" s="10">
        <f>IF(E3404=0,"Fora",IF(E3403=0,"Carg xar",IF(H3404&lt;0,IF(M3404&lt;0.9,"Carg FV","Stby"),IF(M3404&gt;P3404,"V2H",IF(M3404&lt;0.9,"Carg xar","Stby")))))</f>
        <v/>
      </c>
      <c r="J3404" s="12">
        <f>IF(OR(I3404="Carg FV",I3404="Carg xar"),MIN(IF(I3404="Carg FV",ABS(H3404),7.4),7.4,MAX(0,(0.9-M3404)*40)*0.95),0)</f>
        <v/>
      </c>
      <c r="K3404" s="12">
        <f>IF(I3404="V2H",MIN(MAX(0,H3404),7.4,MAX(0,(M3404-P3404)*40)*0.95),0)</f>
        <v/>
      </c>
      <c r="L3404" s="12">
        <f>IF(E3404=0,0,MAX(0,H3404-K3404))</f>
        <v/>
      </c>
      <c r="M3404" s="13">
        <f>M3403+J3403/40-IF(I3403="V2H",K3403/(0.95*40),0)-IF(E3404=0,IF(E3403=1,IF(D3404=1,30,40)*0.18/(2*40),0),0)-IF(E3404=1,IF(E3403=0,IF(D3404=1,30,40)*0.18/(2*40),0),0)</f>
        <v/>
      </c>
      <c r="N3404" s="14" t="n">
        <v>0.15</v>
      </c>
      <c r="O3404" s="15">
        <f>K3404*N3404</f>
        <v/>
      </c>
      <c r="P3404">
        <f>IF(E3404=0,0.3,IF(D3404=1,IF(C3404&gt;=Params!$B$13-3,IF(C3404&lt;Params!$B$13,Params!$B$20,0.3),0.3),IF(C3404&gt;=Params!$B$15-3,IF(C3404&lt;Params!$B$15,Params!$B$21,0.3),0.3)))</f>
        <v/>
      </c>
    </row>
    <row r="3405" ht="15" customHeight="1" s="1">
      <c r="A3405" s="9" t="n">
        <v>3402</v>
      </c>
      <c r="B3405" s="6" t="inlineStr">
        <is>
          <t>22/05</t>
        </is>
      </c>
      <c r="C3405" s="6" t="n">
        <v>17</v>
      </c>
      <c r="D3405" s="6" t="n">
        <v>0</v>
      </c>
      <c r="E3405" s="10">
        <f>IF(D3405=1, IF(OR(C3405&lt;10, C3405&gt;=15),1,0), IF(OR(C3405&lt;7, C3405&gt;=18),1,0))</f>
        <v/>
      </c>
      <c r="F3405" s="11" t="n">
        <v>0</v>
      </c>
      <c r="G3405" s="12">
        <f>0.22*8</f>
        <v/>
      </c>
      <c r="H3405" s="12">
        <f>F3405-G3405</f>
        <v/>
      </c>
      <c r="I3405" s="10">
        <f>IF(E3405=0,"Fora",IF(E3404=0,"Carg xar",IF(H3405&lt;0,IF(M3405&lt;0.9,"Carg FV","Stby"),IF(M3405&gt;P3405,"V2H",IF(M3405&lt;0.9,"Carg xar","Stby")))))</f>
        <v/>
      </c>
      <c r="J3405" s="12">
        <f>IF(OR(I3405="Carg FV",I3405="Carg xar"),MIN(IF(I3405="Carg FV",ABS(H3405),7.4),7.4,MAX(0,(0.9-M3405)*40)*0.95),0)</f>
        <v/>
      </c>
      <c r="K3405" s="12">
        <f>IF(I3405="V2H",MIN(MAX(0,H3405),7.4,MAX(0,(M3405-P3405)*40)*0.95),0)</f>
        <v/>
      </c>
      <c r="L3405" s="12">
        <f>IF(E3405=0,0,MAX(0,H3405-K3405))</f>
        <v/>
      </c>
      <c r="M3405" s="13">
        <f>M3404+J3404/40-IF(I3404="V2H",K3404/(0.95*40),0)-IF(E3405=0,IF(E3404=1,IF(D3405=1,30,40)*0.18/(2*40),0),0)-IF(E3405=1,IF(E3404=0,IF(D3405=1,30,40)*0.18/(2*40),0),0)</f>
        <v/>
      </c>
      <c r="N3405" s="14" t="n">
        <v>0.15</v>
      </c>
      <c r="O3405" s="15">
        <f>K3405*N3405</f>
        <v/>
      </c>
      <c r="P3405">
        <f>IF(E3405=0,0.3,IF(D3405=1,IF(C3405&gt;=Params!$B$13-3,IF(C3405&lt;Params!$B$13,Params!$B$20,0.3),0.3),IF(C3405&gt;=Params!$B$15-3,IF(C3405&lt;Params!$B$15,Params!$B$21,0.3),0.3)))</f>
        <v/>
      </c>
    </row>
    <row r="3406" ht="15" customHeight="1" s="1">
      <c r="A3406" s="9" t="n">
        <v>3403</v>
      </c>
      <c r="B3406" s="6" t="inlineStr">
        <is>
          <t>22/05</t>
        </is>
      </c>
      <c r="C3406" s="6" t="n">
        <v>18</v>
      </c>
      <c r="D3406" s="6" t="n">
        <v>0</v>
      </c>
      <c r="E3406" s="10">
        <f>IF(D3406=1, IF(OR(C3406&lt;10, C3406&gt;=15),1,0), IF(OR(C3406&lt;7, C3406&gt;=18),1,0))</f>
        <v/>
      </c>
      <c r="F3406" s="11" t="n">
        <v>0</v>
      </c>
      <c r="G3406" s="12">
        <f>0.08*8</f>
        <v/>
      </c>
      <c r="H3406" s="12">
        <f>F3406-G3406</f>
        <v/>
      </c>
      <c r="I3406" s="10">
        <f>IF(E3406=0,"Fora",IF(E3405=0,"Carg xar",IF(H3406&lt;0,IF(M3406&lt;0.9,"Carg FV","Stby"),IF(M3406&gt;P3406,"V2H",IF(M3406&lt;0.9,"Carg xar","Stby")))))</f>
        <v/>
      </c>
      <c r="J3406" s="12">
        <f>IF(OR(I3406="Carg FV",I3406="Carg xar"),MIN(IF(I3406="Carg FV",ABS(H3406),7.4),7.4,MAX(0,(0.9-M3406)*40)*0.95),0)</f>
        <v/>
      </c>
      <c r="K3406" s="12">
        <f>IF(I3406="V2H",MIN(MAX(0,H3406),7.4,MAX(0,(M3406-P3406)*40)*0.95),0)</f>
        <v/>
      </c>
      <c r="L3406" s="12">
        <f>IF(E3406=0,0,MAX(0,H3406-K3406))</f>
        <v/>
      </c>
      <c r="M3406" s="13">
        <f>M3405+J3405/40-IF(I3405="V2H",K3405/(0.95*40),0)-IF(E3406=0,IF(E3405=1,IF(D3406=1,30,40)*0.18/(2*40),0),0)-IF(E3406=1,IF(E3405=0,IF(D3406=1,30,40)*0.18/(2*40),0),0)</f>
        <v/>
      </c>
      <c r="N3406" s="14" t="n">
        <v>0.2</v>
      </c>
      <c r="O3406" s="15">
        <f>K3406*N3406</f>
        <v/>
      </c>
      <c r="P3406">
        <f>IF(E3406=0,0.3,IF(D3406=1,IF(C3406&gt;=Params!$B$13-3,IF(C3406&lt;Params!$B$13,Params!$B$20,0.3),0.3),IF(C3406&gt;=Params!$B$15-3,IF(C3406&lt;Params!$B$15,Params!$B$21,0.3),0.3)))</f>
        <v/>
      </c>
    </row>
    <row r="3407" ht="15" customHeight="1" s="1">
      <c r="A3407" s="9" t="n">
        <v>3404</v>
      </c>
      <c r="B3407" s="6" t="inlineStr">
        <is>
          <t>22/05</t>
        </is>
      </c>
      <c r="C3407" s="6" t="n">
        <v>19</v>
      </c>
      <c r="D3407" s="6" t="n">
        <v>0</v>
      </c>
      <c r="E3407" s="10">
        <f>IF(D3407=1, IF(OR(C3407&lt;10, C3407&gt;=15),1,0), IF(OR(C3407&lt;7, C3407&gt;=18),1,0))</f>
        <v/>
      </c>
      <c r="F3407" s="11" t="n">
        <v>0</v>
      </c>
      <c r="G3407" s="12">
        <f>0*8</f>
        <v/>
      </c>
      <c r="H3407" s="12">
        <f>F3407-G3407</f>
        <v/>
      </c>
      <c r="I3407" s="10">
        <f>IF(E3407=0,"Fora",IF(E3406=0,"Carg xar",IF(H3407&lt;0,IF(M3407&lt;0.9,"Carg FV","Stby"),IF(M3407&gt;P3407,"V2H",IF(M3407&lt;0.9,"Carg xar","Stby")))))</f>
        <v/>
      </c>
      <c r="J3407" s="12">
        <f>IF(OR(I3407="Carg FV",I3407="Carg xar"),MIN(IF(I3407="Carg FV",ABS(H3407),7.4),7.4,MAX(0,(0.9-M3407)*40)*0.95),0)</f>
        <v/>
      </c>
      <c r="K3407" s="12">
        <f>IF(I3407="V2H",MIN(MAX(0,H3407),7.4,MAX(0,(M3407-P3407)*40)*0.95),0)</f>
        <v/>
      </c>
      <c r="L3407" s="12">
        <f>IF(E3407=0,0,MAX(0,H3407-K3407))</f>
        <v/>
      </c>
      <c r="M3407" s="13">
        <f>M3406+J3406/40-IF(I3406="V2H",K3406/(0.95*40),0)-IF(E3407=0,IF(E3406=1,IF(D3407=1,30,40)*0.18/(2*40),0),0)-IF(E3407=1,IF(E3406=0,IF(D3407=1,30,40)*0.18/(2*40),0),0)</f>
        <v/>
      </c>
      <c r="N3407" s="14" t="n">
        <v>0.2</v>
      </c>
      <c r="O3407" s="15">
        <f>K3407*N3407</f>
        <v/>
      </c>
      <c r="P3407">
        <f>IF(E3407=0,0.3,IF(D3407=1,IF(C3407&gt;=Params!$B$13-3,IF(C3407&lt;Params!$B$13,Params!$B$20,0.3),0.3),IF(C3407&gt;=Params!$B$15-3,IF(C3407&lt;Params!$B$15,Params!$B$21,0.3),0.3)))</f>
        <v/>
      </c>
    </row>
    <row r="3408" ht="15" customHeight="1" s="1">
      <c r="A3408" s="9" t="n">
        <v>3405</v>
      </c>
      <c r="B3408" s="6" t="inlineStr">
        <is>
          <t>22/05</t>
        </is>
      </c>
      <c r="C3408" s="6" t="n">
        <v>20</v>
      </c>
      <c r="D3408" s="6" t="n">
        <v>0</v>
      </c>
      <c r="E3408" s="10">
        <f>IF(D3408=1, IF(OR(C3408&lt;10, C3408&gt;=15),1,0), IF(OR(C3408&lt;7, C3408&gt;=18),1,0))</f>
        <v/>
      </c>
      <c r="F3408" s="11" t="n">
        <v>0.082</v>
      </c>
      <c r="G3408" s="12">
        <f>0*8</f>
        <v/>
      </c>
      <c r="H3408" s="12">
        <f>F3408-G3408</f>
        <v/>
      </c>
      <c r="I3408" s="10">
        <f>IF(E3408=0,"Fora",IF(E3407=0,"Carg xar",IF(H3408&lt;0,IF(M3408&lt;0.9,"Carg FV","Stby"),IF(M3408&gt;P3408,"V2H",IF(M3408&lt;0.9,"Carg xar","Stby")))))</f>
        <v/>
      </c>
      <c r="J3408" s="12">
        <f>IF(OR(I3408="Carg FV",I3408="Carg xar"),MIN(IF(I3408="Carg FV",ABS(H3408),7.4),7.4,MAX(0,(0.9-M3408)*40)*0.95),0)</f>
        <v/>
      </c>
      <c r="K3408" s="12">
        <f>IF(I3408="V2H",MIN(MAX(0,H3408),7.4,MAX(0,(M3408-P3408)*40)*0.95),0)</f>
        <v/>
      </c>
      <c r="L3408" s="12">
        <f>IF(E3408=0,0,MAX(0,H3408-K3408))</f>
        <v/>
      </c>
      <c r="M3408" s="13">
        <f>M3407+J3407/40-IF(I3407="V2H",K3407/(0.95*40),0)-IF(E3408=0,IF(E3407=1,IF(D3408=1,30,40)*0.18/(2*40),0),0)-IF(E3408=1,IF(E3407=0,IF(D3408=1,30,40)*0.18/(2*40),0),0)</f>
        <v/>
      </c>
      <c r="N3408" s="14" t="n">
        <v>0.2</v>
      </c>
      <c r="O3408" s="15">
        <f>K3408*N3408</f>
        <v/>
      </c>
      <c r="P3408">
        <f>IF(E3408=0,0.3,IF(D3408=1,IF(C3408&gt;=Params!$B$13-3,IF(C3408&lt;Params!$B$13,Params!$B$20,0.3),0.3),IF(C3408&gt;=Params!$B$15-3,IF(C3408&lt;Params!$B$15,Params!$B$21,0.3),0.3)))</f>
        <v/>
      </c>
    </row>
    <row r="3409" ht="15" customHeight="1" s="1">
      <c r="A3409" s="9" t="n">
        <v>3406</v>
      </c>
      <c r="B3409" s="6" t="inlineStr">
        <is>
          <t>22/05</t>
        </is>
      </c>
      <c r="C3409" s="6" t="n">
        <v>21</v>
      </c>
      <c r="D3409" s="6" t="n">
        <v>0</v>
      </c>
      <c r="E3409" s="10">
        <f>IF(D3409=1, IF(OR(C3409&lt;10, C3409&gt;=15),1,0), IF(OR(C3409&lt;7, C3409&gt;=18),1,0))</f>
        <v/>
      </c>
      <c r="F3409" s="11" t="n">
        <v>0.165</v>
      </c>
      <c r="G3409" s="12">
        <f>0*8</f>
        <v/>
      </c>
      <c r="H3409" s="12">
        <f>F3409-G3409</f>
        <v/>
      </c>
      <c r="I3409" s="10">
        <f>IF(E3409=0,"Fora",IF(E3408=0,"Carg xar",IF(H3409&lt;0,IF(M3409&lt;0.9,"Carg FV","Stby"),IF(M3409&gt;P3409,"V2H",IF(M3409&lt;0.9,"Carg xar","Stby")))))</f>
        <v/>
      </c>
      <c r="J3409" s="12">
        <f>IF(OR(I3409="Carg FV",I3409="Carg xar"),MIN(IF(I3409="Carg FV",ABS(H3409),7.4),7.4,MAX(0,(0.9-M3409)*40)*0.95),0)</f>
        <v/>
      </c>
      <c r="K3409" s="12">
        <f>IF(I3409="V2H",MIN(MAX(0,H3409),7.4,MAX(0,(M3409-P3409)*40)*0.95),0)</f>
        <v/>
      </c>
      <c r="L3409" s="12">
        <f>IF(E3409=0,0,MAX(0,H3409-K3409))</f>
        <v/>
      </c>
      <c r="M3409" s="13">
        <f>M3408+J3408/40-IF(I3408="V2H",K3408/(0.95*40),0)-IF(E3409=0,IF(E3408=1,IF(D3409=1,30,40)*0.18/(2*40),0),0)-IF(E3409=1,IF(E3408=0,IF(D3409=1,30,40)*0.18/(2*40),0),0)</f>
        <v/>
      </c>
      <c r="N3409" s="14" t="n">
        <v>0.2</v>
      </c>
      <c r="O3409" s="15">
        <f>K3409*N3409</f>
        <v/>
      </c>
      <c r="P3409">
        <f>IF(E3409=0,0.3,IF(D3409=1,IF(C3409&gt;=Params!$B$13-3,IF(C3409&lt;Params!$B$13,Params!$B$20,0.3),0.3),IF(C3409&gt;=Params!$B$15-3,IF(C3409&lt;Params!$B$15,Params!$B$21,0.3),0.3)))</f>
        <v/>
      </c>
    </row>
    <row r="3410" ht="15" customHeight="1" s="1">
      <c r="A3410" s="9" t="n">
        <v>3407</v>
      </c>
      <c r="B3410" s="6" t="inlineStr">
        <is>
          <t>22/05</t>
        </is>
      </c>
      <c r="C3410" s="6" t="n">
        <v>22</v>
      </c>
      <c r="D3410" s="6" t="n">
        <v>0</v>
      </c>
      <c r="E3410" s="10">
        <f>IF(D3410=1, IF(OR(C3410&lt;10, C3410&gt;=15),1,0), IF(OR(C3410&lt;7, C3410&gt;=18),1,0))</f>
        <v/>
      </c>
      <c r="F3410" s="11" t="n">
        <v>0.382</v>
      </c>
      <c r="G3410" s="12">
        <f>0*8</f>
        <v/>
      </c>
      <c r="H3410" s="12">
        <f>F3410-G3410</f>
        <v/>
      </c>
      <c r="I3410" s="10">
        <f>IF(E3410=0,"Fora",IF(E3409=0,"Carg xar",IF(H3410&lt;0,IF(M3410&lt;0.9,"Carg FV","Stby"),IF(M3410&gt;P3410,"V2H",IF(M3410&lt;0.9,"Carg xar","Stby")))))</f>
        <v/>
      </c>
      <c r="J3410" s="12">
        <f>IF(OR(I3410="Carg FV",I3410="Carg xar"),MIN(IF(I3410="Carg FV",ABS(H3410),7.4),7.4,MAX(0,(0.9-M3410)*40)*0.95),0)</f>
        <v/>
      </c>
      <c r="K3410" s="12">
        <f>IF(I3410="V2H",MIN(MAX(0,H3410),7.4,MAX(0,(M3410-P3410)*40)*0.95),0)</f>
        <v/>
      </c>
      <c r="L3410" s="12">
        <f>IF(E3410=0,0,MAX(0,H3410-K3410))</f>
        <v/>
      </c>
      <c r="M3410" s="13">
        <f>M3409+J3409/40-IF(I3409="V2H",K3409/(0.95*40),0)-IF(E3410=0,IF(E3409=1,IF(D3410=1,30,40)*0.18/(2*40),0),0)-IF(E3410=1,IF(E3409=0,IF(D3410=1,30,40)*0.18/(2*40),0),0)</f>
        <v/>
      </c>
      <c r="N3410" s="14" t="n">
        <v>0.15</v>
      </c>
      <c r="O3410" s="15">
        <f>K3410*N3410</f>
        <v/>
      </c>
      <c r="P3410">
        <f>IF(E3410=0,0.3,IF(D3410=1,IF(C3410&gt;=Params!$B$13-3,IF(C3410&lt;Params!$B$13,Params!$B$20,0.3),0.3),IF(C3410&gt;=Params!$B$15-3,IF(C3410&lt;Params!$B$15,Params!$B$21,0.3),0.3)))</f>
        <v/>
      </c>
    </row>
    <row r="3411" ht="15" customHeight="1" s="1">
      <c r="A3411" s="9" t="n">
        <v>3408</v>
      </c>
      <c r="B3411" s="6" t="inlineStr">
        <is>
          <t>22/05</t>
        </is>
      </c>
      <c r="C3411" s="6" t="n">
        <v>23</v>
      </c>
      <c r="D3411" s="6" t="n">
        <v>0</v>
      </c>
      <c r="E3411" s="10">
        <f>IF(D3411=1, IF(OR(C3411&lt;10, C3411&gt;=15),1,0), IF(OR(C3411&lt;7, C3411&gt;=18),1,0))</f>
        <v/>
      </c>
      <c r="F3411" s="11" t="n">
        <v>0.218</v>
      </c>
      <c r="G3411" s="12">
        <f>0*8</f>
        <v/>
      </c>
      <c r="H3411" s="12">
        <f>F3411-G3411</f>
        <v/>
      </c>
      <c r="I3411" s="10">
        <f>IF(E3411=0,"Fora",IF(E3410=0,"Carg xar",IF(H3411&lt;0,IF(M3411&lt;0.9,"Carg FV","Stby"),IF(M3411&gt;P3411,"V2H",IF(M3411&lt;0.9,"Carg xar","Stby")))))</f>
        <v/>
      </c>
      <c r="J3411" s="12">
        <f>IF(OR(I3411="Carg FV",I3411="Carg xar"),MIN(IF(I3411="Carg FV",ABS(H3411),7.4),7.4,MAX(0,(0.9-M3411)*40)*0.95),0)</f>
        <v/>
      </c>
      <c r="K3411" s="12">
        <f>IF(I3411="V2H",MIN(MAX(0,H3411),7.4,MAX(0,(M3411-P3411)*40)*0.95),0)</f>
        <v/>
      </c>
      <c r="L3411" s="12">
        <f>IF(E3411=0,0,MAX(0,H3411-K3411))</f>
        <v/>
      </c>
      <c r="M3411" s="13">
        <f>M3410+J3410/40-IF(I3410="V2H",K3410/(0.95*40),0)-IF(E3411=0,IF(E3410=1,IF(D3411=1,30,40)*0.18/(2*40),0),0)-IF(E3411=1,IF(E3410=0,IF(D3411=1,30,40)*0.18/(2*40),0),0)</f>
        <v/>
      </c>
      <c r="N3411" s="14" t="n">
        <v>0.15</v>
      </c>
      <c r="O3411" s="15">
        <f>K3411*N3411</f>
        <v/>
      </c>
      <c r="P3411">
        <f>IF(E3411=0,0.3,IF(D3411=1,IF(C3411&gt;=Params!$B$13-3,IF(C3411&lt;Params!$B$13,Params!$B$20,0.3),0.3),IF(C3411&gt;=Params!$B$15-3,IF(C3411&lt;Params!$B$15,Params!$B$21,0.3),0.3)))</f>
        <v/>
      </c>
    </row>
    <row r="3412" ht="15" customHeight="1" s="1">
      <c r="A3412" s="9" t="n">
        <v>3409</v>
      </c>
      <c r="B3412" s="6" t="inlineStr">
        <is>
          <t>23/05</t>
        </is>
      </c>
      <c r="C3412" s="6" t="n">
        <v>0</v>
      </c>
      <c r="D3412" s="6" t="n">
        <v>0</v>
      </c>
      <c r="E3412" s="10">
        <f>IF(D3412=1, IF(OR(C3412&lt;10, C3412&gt;=15),1,0), IF(OR(C3412&lt;7, C3412&gt;=18),1,0))</f>
        <v/>
      </c>
      <c r="F3412" s="11" t="n">
        <v>1.027</v>
      </c>
      <c r="G3412" s="12">
        <f>0*8</f>
        <v/>
      </c>
      <c r="H3412" s="12">
        <f>F3412-G3412</f>
        <v/>
      </c>
      <c r="I3412" s="10">
        <f>IF(E3412=0,"Fora",IF(E3411=0,"Carg xar",IF(H3412&lt;0,IF(M3412&lt;0.9,"Carg FV","Stby"),IF(M3412&gt;P3412,"V2H",IF(M3412&lt;0.9,"Carg xar","Stby")))))</f>
        <v/>
      </c>
      <c r="J3412" s="12">
        <f>IF(OR(I3412="Carg FV",I3412="Carg xar"),MIN(IF(I3412="Carg FV",ABS(H3412),7.4),7.4,MAX(0,(0.9-M3412)*40)*0.95),0)</f>
        <v/>
      </c>
      <c r="K3412" s="12">
        <f>IF(I3412="V2H",MIN(MAX(0,H3412),7.4,MAX(0,(M3412-P3412)*40)*0.95),0)</f>
        <v/>
      </c>
      <c r="L3412" s="12">
        <f>IF(E3412=0,0,MAX(0,H3412-K3412))</f>
        <v/>
      </c>
      <c r="M3412" s="13">
        <f>M3411+J3411/40-IF(I3411="V2H",K3411/(0.95*40),0)-IF(E3412=0,IF(E3411=1,IF(D3412=1,30,40)*0.18/(2*40),0),0)-IF(E3412=1,IF(E3411=0,IF(D3412=1,30,40)*0.18/(2*40),0),0)</f>
        <v/>
      </c>
      <c r="N3412" s="14" t="n">
        <v>0.09</v>
      </c>
      <c r="O3412" s="15">
        <f>K3412*N3412</f>
        <v/>
      </c>
      <c r="P3412">
        <f>IF(E3412=0,0.3,IF(D3412=1,IF(C3412&gt;=Params!$B$13-3,IF(C3412&lt;Params!$B$13,Params!$B$20,0.3),0.3),IF(C3412&gt;=Params!$B$15-3,IF(C3412&lt;Params!$B$15,Params!$B$21,0.3),0.3)))</f>
        <v/>
      </c>
    </row>
    <row r="3413" ht="15" customHeight="1" s="1">
      <c r="A3413" s="9" t="n">
        <v>3410</v>
      </c>
      <c r="B3413" s="6" t="inlineStr">
        <is>
          <t>23/05</t>
        </is>
      </c>
      <c r="C3413" s="6" t="n">
        <v>1</v>
      </c>
      <c r="D3413" s="6" t="n">
        <v>0</v>
      </c>
      <c r="E3413" s="10">
        <f>IF(D3413=1, IF(OR(C3413&lt;10, C3413&gt;=15),1,0), IF(OR(C3413&lt;7, C3413&gt;=18),1,0))</f>
        <v/>
      </c>
      <c r="F3413" s="11" t="n">
        <v>1.278</v>
      </c>
      <c r="G3413" s="12">
        <f>0*8</f>
        <v/>
      </c>
      <c r="H3413" s="12">
        <f>F3413-G3413</f>
        <v/>
      </c>
      <c r="I3413" s="10">
        <f>IF(E3413=0,"Fora",IF(E3412=0,"Carg xar",IF(H3413&lt;0,IF(M3413&lt;0.9,"Carg FV","Stby"),IF(M3413&gt;P3413,"V2H",IF(M3413&lt;0.9,"Carg xar","Stby")))))</f>
        <v/>
      </c>
      <c r="J3413" s="12">
        <f>IF(OR(I3413="Carg FV",I3413="Carg xar"),MIN(IF(I3413="Carg FV",ABS(H3413),7.4),7.4,MAX(0,(0.9-M3413)*40)*0.95),0)</f>
        <v/>
      </c>
      <c r="K3413" s="12">
        <f>IF(I3413="V2H",MIN(MAX(0,H3413),7.4,MAX(0,(M3413-P3413)*40)*0.95),0)</f>
        <v/>
      </c>
      <c r="L3413" s="12">
        <f>IF(E3413=0,0,MAX(0,H3413-K3413))</f>
        <v/>
      </c>
      <c r="M3413" s="13">
        <f>M3412+J3412/40-IF(I3412="V2H",K3412/(0.95*40),0)-IF(E3413=0,IF(E3412=1,IF(D3413=1,30,40)*0.18/(2*40),0),0)-IF(E3413=1,IF(E3412=0,IF(D3413=1,30,40)*0.18/(2*40),0),0)</f>
        <v/>
      </c>
      <c r="N3413" s="14" t="n">
        <v>0.09</v>
      </c>
      <c r="O3413" s="15">
        <f>K3413*N3413</f>
        <v/>
      </c>
      <c r="P3413">
        <f>IF(E3413=0,0.3,IF(D3413=1,IF(C3413&gt;=Params!$B$13-3,IF(C3413&lt;Params!$B$13,Params!$B$20,0.3),0.3),IF(C3413&gt;=Params!$B$15-3,IF(C3413&lt;Params!$B$15,Params!$B$21,0.3),0.3)))</f>
        <v/>
      </c>
    </row>
    <row r="3414" ht="15" customHeight="1" s="1">
      <c r="A3414" s="9" t="n">
        <v>3411</v>
      </c>
      <c r="B3414" s="6" t="inlineStr">
        <is>
          <t>23/05</t>
        </is>
      </c>
      <c r="C3414" s="6" t="n">
        <v>2</v>
      </c>
      <c r="D3414" s="6" t="n">
        <v>0</v>
      </c>
      <c r="E3414" s="10">
        <f>IF(D3414=1, IF(OR(C3414&lt;10, C3414&gt;=15),1,0), IF(OR(C3414&lt;7, C3414&gt;=18),1,0))</f>
        <v/>
      </c>
      <c r="F3414" s="11" t="n">
        <v>1.151</v>
      </c>
      <c r="G3414" s="12">
        <f>0*8</f>
        <v/>
      </c>
      <c r="H3414" s="12">
        <f>F3414-G3414</f>
        <v/>
      </c>
      <c r="I3414" s="10">
        <f>IF(E3414=0,"Fora",IF(E3413=0,"Carg xar",IF(H3414&lt;0,IF(M3414&lt;0.9,"Carg FV","Stby"),IF(M3414&gt;P3414,"V2H",IF(M3414&lt;0.9,"Carg xar","Stby")))))</f>
        <v/>
      </c>
      <c r="J3414" s="12">
        <f>IF(OR(I3414="Carg FV",I3414="Carg xar"),MIN(IF(I3414="Carg FV",ABS(H3414),7.4),7.4,MAX(0,(0.9-M3414)*40)*0.95),0)</f>
        <v/>
      </c>
      <c r="K3414" s="12">
        <f>IF(I3414="V2H",MIN(MAX(0,H3414),7.4,MAX(0,(M3414-P3414)*40)*0.95),0)</f>
        <v/>
      </c>
      <c r="L3414" s="12">
        <f>IF(E3414=0,0,MAX(0,H3414-K3414))</f>
        <v/>
      </c>
      <c r="M3414" s="13">
        <f>M3413+J3413/40-IF(I3413="V2H",K3413/(0.95*40),0)-IF(E3414=0,IF(E3413=1,IF(D3414=1,30,40)*0.18/(2*40),0),0)-IF(E3414=1,IF(E3413=0,IF(D3414=1,30,40)*0.18/(2*40),0),0)</f>
        <v/>
      </c>
      <c r="N3414" s="14" t="n">
        <v>0.09</v>
      </c>
      <c r="O3414" s="15">
        <f>K3414*N3414</f>
        <v/>
      </c>
      <c r="P3414">
        <f>IF(E3414=0,0.3,IF(D3414=1,IF(C3414&gt;=Params!$B$13-3,IF(C3414&lt;Params!$B$13,Params!$B$20,0.3),0.3),IF(C3414&gt;=Params!$B$15-3,IF(C3414&lt;Params!$B$15,Params!$B$21,0.3),0.3)))</f>
        <v/>
      </c>
    </row>
    <row r="3415" ht="15" customHeight="1" s="1">
      <c r="A3415" s="9" t="n">
        <v>3412</v>
      </c>
      <c r="B3415" s="6" t="inlineStr">
        <is>
          <t>23/05</t>
        </is>
      </c>
      <c r="C3415" s="6" t="n">
        <v>3</v>
      </c>
      <c r="D3415" s="6" t="n">
        <v>0</v>
      </c>
      <c r="E3415" s="10">
        <f>IF(D3415=1, IF(OR(C3415&lt;10, C3415&gt;=15),1,0), IF(OR(C3415&lt;7, C3415&gt;=18),1,0))</f>
        <v/>
      </c>
      <c r="F3415" s="11" t="n">
        <v>0.795</v>
      </c>
      <c r="G3415" s="12">
        <f>0*8</f>
        <v/>
      </c>
      <c r="H3415" s="12">
        <f>F3415-G3415</f>
        <v/>
      </c>
      <c r="I3415" s="10">
        <f>IF(E3415=0,"Fora",IF(E3414=0,"Carg xar",IF(H3415&lt;0,IF(M3415&lt;0.9,"Carg FV","Stby"),IF(M3415&gt;P3415,"V2H",IF(M3415&lt;0.9,"Carg xar","Stby")))))</f>
        <v/>
      </c>
      <c r="J3415" s="12">
        <f>IF(OR(I3415="Carg FV",I3415="Carg xar"),MIN(IF(I3415="Carg FV",ABS(H3415),7.4),7.4,MAX(0,(0.9-M3415)*40)*0.95),0)</f>
        <v/>
      </c>
      <c r="K3415" s="12">
        <f>IF(I3415="V2H",MIN(MAX(0,H3415),7.4,MAX(0,(M3415-P3415)*40)*0.95),0)</f>
        <v/>
      </c>
      <c r="L3415" s="12">
        <f>IF(E3415=0,0,MAX(0,H3415-K3415))</f>
        <v/>
      </c>
      <c r="M3415" s="13">
        <f>M3414+J3414/40-IF(I3414="V2H",K3414/(0.95*40),0)-IF(E3415=0,IF(E3414=1,IF(D3415=1,30,40)*0.18/(2*40),0),0)-IF(E3415=1,IF(E3414=0,IF(D3415=1,30,40)*0.18/(2*40),0),0)</f>
        <v/>
      </c>
      <c r="N3415" s="14" t="n">
        <v>0.09</v>
      </c>
      <c r="O3415" s="15">
        <f>K3415*N3415</f>
        <v/>
      </c>
      <c r="P3415">
        <f>IF(E3415=0,0.3,IF(D3415=1,IF(C3415&gt;=Params!$B$13-3,IF(C3415&lt;Params!$B$13,Params!$B$20,0.3),0.3),IF(C3415&gt;=Params!$B$15-3,IF(C3415&lt;Params!$B$15,Params!$B$21,0.3),0.3)))</f>
        <v/>
      </c>
    </row>
    <row r="3416" ht="15" customHeight="1" s="1">
      <c r="A3416" s="9" t="n">
        <v>3413</v>
      </c>
      <c r="B3416" s="6" t="inlineStr">
        <is>
          <t>23/05</t>
        </is>
      </c>
      <c r="C3416" s="6" t="n">
        <v>4</v>
      </c>
      <c r="D3416" s="6" t="n">
        <v>0</v>
      </c>
      <c r="E3416" s="10">
        <f>IF(D3416=1, IF(OR(C3416&lt;10, C3416&gt;=15),1,0), IF(OR(C3416&lt;7, C3416&gt;=18),1,0))</f>
        <v/>
      </c>
      <c r="F3416" s="11" t="n">
        <v>0.801</v>
      </c>
      <c r="G3416" s="12">
        <f>0*8</f>
        <v/>
      </c>
      <c r="H3416" s="12">
        <f>F3416-G3416</f>
        <v/>
      </c>
      <c r="I3416" s="10">
        <f>IF(E3416=0,"Fora",IF(E3415=0,"Carg xar",IF(H3416&lt;0,IF(M3416&lt;0.9,"Carg FV","Stby"),IF(M3416&gt;P3416,"V2H",IF(M3416&lt;0.9,"Carg xar","Stby")))))</f>
        <v/>
      </c>
      <c r="J3416" s="12">
        <f>IF(OR(I3416="Carg FV",I3416="Carg xar"),MIN(IF(I3416="Carg FV",ABS(H3416),7.4),7.4,MAX(0,(0.9-M3416)*40)*0.95),0)</f>
        <v/>
      </c>
      <c r="K3416" s="12">
        <f>IF(I3416="V2H",MIN(MAX(0,H3416),7.4,MAX(0,(M3416-P3416)*40)*0.95),0)</f>
        <v/>
      </c>
      <c r="L3416" s="12">
        <f>IF(E3416=0,0,MAX(0,H3416-K3416))</f>
        <v/>
      </c>
      <c r="M3416" s="13">
        <f>M3415+J3415/40-IF(I3415="V2H",K3415/(0.95*40),0)-IF(E3416=0,IF(E3415=1,IF(D3416=1,30,40)*0.18/(2*40),0),0)-IF(E3416=1,IF(E3415=0,IF(D3416=1,30,40)*0.18/(2*40),0),0)</f>
        <v/>
      </c>
      <c r="N3416" s="14" t="n">
        <v>0.09</v>
      </c>
      <c r="O3416" s="15">
        <f>K3416*N3416</f>
        <v/>
      </c>
      <c r="P3416">
        <f>IF(E3416=0,0.3,IF(D3416=1,IF(C3416&gt;=Params!$B$13-3,IF(C3416&lt;Params!$B$13,Params!$B$20,0.3),0.3),IF(C3416&gt;=Params!$B$15-3,IF(C3416&lt;Params!$B$15,Params!$B$21,0.3),0.3)))</f>
        <v/>
      </c>
    </row>
    <row r="3417" ht="15" customHeight="1" s="1">
      <c r="A3417" s="9" t="n">
        <v>3414</v>
      </c>
      <c r="B3417" s="6" t="inlineStr">
        <is>
          <t>23/05</t>
        </is>
      </c>
      <c r="C3417" s="6" t="n">
        <v>5</v>
      </c>
      <c r="D3417" s="6" t="n">
        <v>0</v>
      </c>
      <c r="E3417" s="10">
        <f>IF(D3417=1, IF(OR(C3417&lt;10, C3417&gt;=15),1,0), IF(OR(C3417&lt;7, C3417&gt;=18),1,0))</f>
        <v/>
      </c>
      <c r="F3417" s="11" t="n">
        <v>0.9419999999999999</v>
      </c>
      <c r="G3417" s="12">
        <f>0*8</f>
        <v/>
      </c>
      <c r="H3417" s="12">
        <f>F3417-G3417</f>
        <v/>
      </c>
      <c r="I3417" s="10">
        <f>IF(E3417=0,"Fora",IF(E3416=0,"Carg xar",IF(H3417&lt;0,IF(M3417&lt;0.9,"Carg FV","Stby"),IF(M3417&gt;P3417,"V2H",IF(M3417&lt;0.9,"Carg xar","Stby")))))</f>
        <v/>
      </c>
      <c r="J3417" s="12">
        <f>IF(OR(I3417="Carg FV",I3417="Carg xar"),MIN(IF(I3417="Carg FV",ABS(H3417),7.4),7.4,MAX(0,(0.9-M3417)*40)*0.95),0)</f>
        <v/>
      </c>
      <c r="K3417" s="12">
        <f>IF(I3417="V2H",MIN(MAX(0,H3417),7.4,MAX(0,(M3417-P3417)*40)*0.95),0)</f>
        <v/>
      </c>
      <c r="L3417" s="12">
        <f>IF(E3417=0,0,MAX(0,H3417-K3417))</f>
        <v/>
      </c>
      <c r="M3417" s="13">
        <f>M3416+J3416/40-IF(I3416="V2H",K3416/(0.95*40),0)-IF(E3417=0,IF(E3416=1,IF(D3417=1,30,40)*0.18/(2*40),0),0)-IF(E3417=1,IF(E3416=0,IF(D3417=1,30,40)*0.18/(2*40),0),0)</f>
        <v/>
      </c>
      <c r="N3417" s="14" t="n">
        <v>0.09</v>
      </c>
      <c r="O3417" s="15">
        <f>K3417*N3417</f>
        <v/>
      </c>
      <c r="P3417">
        <f>IF(E3417=0,0.3,IF(D3417=1,IF(C3417&gt;=Params!$B$13-3,IF(C3417&lt;Params!$B$13,Params!$B$20,0.3),0.3),IF(C3417&gt;=Params!$B$15-3,IF(C3417&lt;Params!$B$15,Params!$B$21,0.3),0.3)))</f>
        <v/>
      </c>
    </row>
    <row r="3418" ht="15" customHeight="1" s="1">
      <c r="A3418" s="9" t="n">
        <v>3415</v>
      </c>
      <c r="B3418" s="6" t="inlineStr">
        <is>
          <t>23/05</t>
        </is>
      </c>
      <c r="C3418" s="6" t="n">
        <v>6</v>
      </c>
      <c r="D3418" s="6" t="n">
        <v>0</v>
      </c>
      <c r="E3418" s="10">
        <f>IF(D3418=1, IF(OR(C3418&lt;10, C3418&gt;=15),1,0), IF(OR(C3418&lt;7, C3418&gt;=18),1,0))</f>
        <v/>
      </c>
      <c r="F3418" s="11" t="n">
        <v>0.885</v>
      </c>
      <c r="G3418" s="12">
        <f>0.02*8</f>
        <v/>
      </c>
      <c r="H3418" s="12">
        <f>F3418-G3418</f>
        <v/>
      </c>
      <c r="I3418" s="10">
        <f>IF(E3418=0,"Fora",IF(E3417=0,"Carg xar",IF(H3418&lt;0,IF(M3418&lt;0.9,"Carg FV","Stby"),IF(M3418&gt;P3418,"V2H",IF(M3418&lt;0.9,"Carg xar","Stby")))))</f>
        <v/>
      </c>
      <c r="J3418" s="12">
        <f>IF(OR(I3418="Carg FV",I3418="Carg xar"),MIN(IF(I3418="Carg FV",ABS(H3418),7.4),7.4,MAX(0,(0.9-M3418)*40)*0.95),0)</f>
        <v/>
      </c>
      <c r="K3418" s="12">
        <f>IF(I3418="V2H",MIN(MAX(0,H3418),7.4,MAX(0,(M3418-P3418)*40)*0.95),0)</f>
        <v/>
      </c>
      <c r="L3418" s="12">
        <f>IF(E3418=0,0,MAX(0,H3418-K3418))</f>
        <v/>
      </c>
      <c r="M3418" s="13">
        <f>M3417+J3417/40-IF(I3417="V2H",K3417/(0.95*40),0)-IF(E3418=0,IF(E3417=1,IF(D3418=1,30,40)*0.18/(2*40),0),0)-IF(E3418=1,IF(E3417=0,IF(D3418=1,30,40)*0.18/(2*40),0),0)</f>
        <v/>
      </c>
      <c r="N3418" s="14" t="n">
        <v>0.09</v>
      </c>
      <c r="O3418" s="15">
        <f>K3418*N3418</f>
        <v/>
      </c>
      <c r="P3418">
        <f>IF(E3418=0,0.3,IF(D3418=1,IF(C3418&gt;=Params!$B$13-3,IF(C3418&lt;Params!$B$13,Params!$B$20,0.3),0.3),IF(C3418&gt;=Params!$B$15-3,IF(C3418&lt;Params!$B$15,Params!$B$21,0.3),0.3)))</f>
        <v/>
      </c>
    </row>
    <row r="3419" ht="15" customHeight="1" s="1">
      <c r="A3419" s="9" t="n">
        <v>3416</v>
      </c>
      <c r="B3419" s="6" t="inlineStr">
        <is>
          <t>23/05</t>
        </is>
      </c>
      <c r="C3419" s="6" t="n">
        <v>7</v>
      </c>
      <c r="D3419" s="6" t="n">
        <v>0</v>
      </c>
      <c r="E3419" s="10">
        <f>IF(D3419=1, IF(OR(C3419&lt;10, C3419&gt;=15),1,0), IF(OR(C3419&lt;7, C3419&gt;=18),1,0))</f>
        <v/>
      </c>
      <c r="F3419" s="11" t="n">
        <v>0.806</v>
      </c>
      <c r="G3419" s="12">
        <f>0.12*8</f>
        <v/>
      </c>
      <c r="H3419" s="12">
        <f>F3419-G3419</f>
        <v/>
      </c>
      <c r="I3419" s="10">
        <f>IF(E3419=0,"Fora",IF(E3418=0,"Carg xar",IF(H3419&lt;0,IF(M3419&lt;0.9,"Carg FV","Stby"),IF(M3419&gt;P3419,"V2H",IF(M3419&lt;0.9,"Carg xar","Stby")))))</f>
        <v/>
      </c>
      <c r="J3419" s="12">
        <f>IF(OR(I3419="Carg FV",I3419="Carg xar"),MIN(IF(I3419="Carg FV",ABS(H3419),7.4),7.4,MAX(0,(0.9-M3419)*40)*0.95),0)</f>
        <v/>
      </c>
      <c r="K3419" s="12">
        <f>IF(I3419="V2H",MIN(MAX(0,H3419),7.4,MAX(0,(M3419-P3419)*40)*0.95),0)</f>
        <v/>
      </c>
      <c r="L3419" s="12">
        <f>IF(E3419=0,0,MAX(0,H3419-K3419))</f>
        <v/>
      </c>
      <c r="M3419" s="13">
        <f>M3418+J3418/40-IF(I3418="V2H",K3418/(0.95*40),0)-IF(E3419=0,IF(E3418=1,IF(D3419=1,30,40)*0.18/(2*40),0),0)-IF(E3419=1,IF(E3418=0,IF(D3419=1,30,40)*0.18/(2*40),0),0)</f>
        <v/>
      </c>
      <c r="N3419" s="14" t="n">
        <v>0.09</v>
      </c>
      <c r="O3419" s="15">
        <f>K3419*N3419</f>
        <v/>
      </c>
      <c r="P3419">
        <f>IF(E3419=0,0.3,IF(D3419=1,IF(C3419&gt;=Params!$B$13-3,IF(C3419&lt;Params!$B$13,Params!$B$20,0.3),0.3),IF(C3419&gt;=Params!$B$15-3,IF(C3419&lt;Params!$B$15,Params!$B$21,0.3),0.3)))</f>
        <v/>
      </c>
    </row>
    <row r="3420" ht="15" customHeight="1" s="1">
      <c r="A3420" s="9" t="n">
        <v>3417</v>
      </c>
      <c r="B3420" s="6" t="inlineStr">
        <is>
          <t>23/05</t>
        </is>
      </c>
      <c r="C3420" s="6" t="n">
        <v>8</v>
      </c>
      <c r="D3420" s="6" t="n">
        <v>0</v>
      </c>
      <c r="E3420" s="10">
        <f>IF(D3420=1, IF(OR(C3420&lt;10, C3420&gt;=15),1,0), IF(OR(C3420&lt;7, C3420&gt;=18),1,0))</f>
        <v/>
      </c>
      <c r="F3420" s="11" t="n">
        <v>0.203</v>
      </c>
      <c r="G3420" s="12">
        <f>0.28*8</f>
        <v/>
      </c>
      <c r="H3420" s="12">
        <f>F3420-G3420</f>
        <v/>
      </c>
      <c r="I3420" s="10">
        <f>IF(E3420=0,"Fora",IF(E3419=0,"Carg xar",IF(H3420&lt;0,IF(M3420&lt;0.9,"Carg FV","Stby"),IF(M3420&gt;P3420,"V2H",IF(M3420&lt;0.9,"Carg xar","Stby")))))</f>
        <v/>
      </c>
      <c r="J3420" s="12">
        <f>IF(OR(I3420="Carg FV",I3420="Carg xar"),MIN(IF(I3420="Carg FV",ABS(H3420),7.4),7.4,MAX(0,(0.9-M3420)*40)*0.95),0)</f>
        <v/>
      </c>
      <c r="K3420" s="12">
        <f>IF(I3420="V2H",MIN(MAX(0,H3420),7.4,MAX(0,(M3420-P3420)*40)*0.95),0)</f>
        <v/>
      </c>
      <c r="L3420" s="12">
        <f>IF(E3420=0,0,MAX(0,H3420-K3420))</f>
        <v/>
      </c>
      <c r="M3420" s="13">
        <f>M3419+J3419/40-IF(I3419="V2H",K3419/(0.95*40),0)-IF(E3420=0,IF(E3419=1,IF(D3420=1,30,40)*0.18/(2*40),0),0)-IF(E3420=1,IF(E3419=0,IF(D3420=1,30,40)*0.18/(2*40),0),0)</f>
        <v/>
      </c>
      <c r="N3420" s="14" t="n">
        <v>0.15</v>
      </c>
      <c r="O3420" s="15">
        <f>K3420*N3420</f>
        <v/>
      </c>
      <c r="P3420">
        <f>IF(E3420=0,0.3,IF(D3420=1,IF(C3420&gt;=Params!$B$13-3,IF(C3420&lt;Params!$B$13,Params!$B$20,0.3),0.3),IF(C3420&gt;=Params!$B$15-3,IF(C3420&lt;Params!$B$15,Params!$B$21,0.3),0.3)))</f>
        <v/>
      </c>
    </row>
    <row r="3421" ht="15" customHeight="1" s="1">
      <c r="A3421" s="9" t="n">
        <v>3418</v>
      </c>
      <c r="B3421" s="6" t="inlineStr">
        <is>
          <t>23/05</t>
        </is>
      </c>
      <c r="C3421" s="6" t="n">
        <v>9</v>
      </c>
      <c r="D3421" s="6" t="n">
        <v>0</v>
      </c>
      <c r="E3421" s="10">
        <f>IF(D3421=1, IF(OR(C3421&lt;10, C3421&gt;=15),1,0), IF(OR(C3421&lt;7, C3421&gt;=18),1,0))</f>
        <v/>
      </c>
      <c r="F3421" s="11" t="n">
        <v>0</v>
      </c>
      <c r="G3421" s="12">
        <f>0.48*8</f>
        <v/>
      </c>
      <c r="H3421" s="12">
        <f>F3421-G3421</f>
        <v/>
      </c>
      <c r="I3421" s="10">
        <f>IF(E3421=0,"Fora",IF(E3420=0,"Carg xar",IF(H3421&lt;0,IF(M3421&lt;0.9,"Carg FV","Stby"),IF(M3421&gt;P3421,"V2H",IF(M3421&lt;0.9,"Carg xar","Stby")))))</f>
        <v/>
      </c>
      <c r="J3421" s="12">
        <f>IF(OR(I3421="Carg FV",I3421="Carg xar"),MIN(IF(I3421="Carg FV",ABS(H3421),7.4),7.4,MAX(0,(0.9-M3421)*40)*0.95),0)</f>
        <v/>
      </c>
      <c r="K3421" s="12">
        <f>IF(I3421="V2H",MIN(MAX(0,H3421),7.4,MAX(0,(M3421-P3421)*40)*0.95),0)</f>
        <v/>
      </c>
      <c r="L3421" s="12">
        <f>IF(E3421=0,0,MAX(0,H3421-K3421))</f>
        <v/>
      </c>
      <c r="M3421" s="13">
        <f>M3420+J3420/40-IF(I3420="V2H",K3420/(0.95*40),0)-IF(E3421=0,IF(E3420=1,IF(D3421=1,30,40)*0.18/(2*40),0),0)-IF(E3421=1,IF(E3420=0,IF(D3421=1,30,40)*0.18/(2*40),0),0)</f>
        <v/>
      </c>
      <c r="N3421" s="14" t="n">
        <v>0.15</v>
      </c>
      <c r="O3421" s="15">
        <f>K3421*N3421</f>
        <v/>
      </c>
      <c r="P3421">
        <f>IF(E3421=0,0.3,IF(D3421=1,IF(C3421&gt;=Params!$B$13-3,IF(C3421&lt;Params!$B$13,Params!$B$20,0.3),0.3),IF(C3421&gt;=Params!$B$15-3,IF(C3421&lt;Params!$B$15,Params!$B$21,0.3),0.3)))</f>
        <v/>
      </c>
    </row>
    <row r="3422" ht="15" customHeight="1" s="1">
      <c r="A3422" s="9" t="n">
        <v>3419</v>
      </c>
      <c r="B3422" s="6" t="inlineStr">
        <is>
          <t>23/05</t>
        </is>
      </c>
      <c r="C3422" s="6" t="n">
        <v>10</v>
      </c>
      <c r="D3422" s="6" t="n">
        <v>0</v>
      </c>
      <c r="E3422" s="10">
        <f>IF(D3422=1, IF(OR(C3422&lt;10, C3422&gt;=15),1,0), IF(OR(C3422&lt;7, C3422&gt;=18),1,0))</f>
        <v/>
      </c>
      <c r="F3422" s="11" t="n">
        <v>0</v>
      </c>
      <c r="G3422" s="12">
        <f>0.68*8</f>
        <v/>
      </c>
      <c r="H3422" s="12">
        <f>F3422-G3422</f>
        <v/>
      </c>
      <c r="I3422" s="10">
        <f>IF(E3422=0,"Fora",IF(E3421=0,"Carg xar",IF(H3422&lt;0,IF(M3422&lt;0.9,"Carg FV","Stby"),IF(M3422&gt;P3422,"V2H",IF(M3422&lt;0.9,"Carg xar","Stby")))))</f>
        <v/>
      </c>
      <c r="J3422" s="12">
        <f>IF(OR(I3422="Carg FV",I3422="Carg xar"),MIN(IF(I3422="Carg FV",ABS(H3422),7.4),7.4,MAX(0,(0.9-M3422)*40)*0.95),0)</f>
        <v/>
      </c>
      <c r="K3422" s="12">
        <f>IF(I3422="V2H",MIN(MAX(0,H3422),7.4,MAX(0,(M3422-P3422)*40)*0.95),0)</f>
        <v/>
      </c>
      <c r="L3422" s="12">
        <f>IF(E3422=0,0,MAX(0,H3422-K3422))</f>
        <v/>
      </c>
      <c r="M3422" s="13">
        <f>M3421+J3421/40-IF(I3421="V2H",K3421/(0.95*40),0)-IF(E3422=0,IF(E3421=1,IF(D3422=1,30,40)*0.18/(2*40),0),0)-IF(E3422=1,IF(E3421=0,IF(D3422=1,30,40)*0.18/(2*40),0),0)</f>
        <v/>
      </c>
      <c r="N3422" s="14" t="n">
        <v>0.2</v>
      </c>
      <c r="O3422" s="15">
        <f>K3422*N3422</f>
        <v/>
      </c>
      <c r="P3422">
        <f>IF(E3422=0,0.3,IF(D3422=1,IF(C3422&gt;=Params!$B$13-3,IF(C3422&lt;Params!$B$13,Params!$B$20,0.3),0.3),IF(C3422&gt;=Params!$B$15-3,IF(C3422&lt;Params!$B$15,Params!$B$21,0.3),0.3)))</f>
        <v/>
      </c>
    </row>
    <row r="3423" ht="15" customHeight="1" s="1">
      <c r="A3423" s="9" t="n">
        <v>3420</v>
      </c>
      <c r="B3423" s="6" t="inlineStr">
        <is>
          <t>23/05</t>
        </is>
      </c>
      <c r="C3423" s="6" t="n">
        <v>11</v>
      </c>
      <c r="D3423" s="6" t="n">
        <v>0</v>
      </c>
      <c r="E3423" s="10">
        <f>IF(D3423=1, IF(OR(C3423&lt;10, C3423&gt;=15),1,0), IF(OR(C3423&lt;7, C3423&gt;=18),1,0))</f>
        <v/>
      </c>
      <c r="F3423" s="11" t="n">
        <v>0</v>
      </c>
      <c r="G3423" s="12">
        <f>0.82*8</f>
        <v/>
      </c>
      <c r="H3423" s="12">
        <f>F3423-G3423</f>
        <v/>
      </c>
      <c r="I3423" s="10">
        <f>IF(E3423=0,"Fora",IF(E3422=0,"Carg xar",IF(H3423&lt;0,IF(M3423&lt;0.9,"Carg FV","Stby"),IF(M3423&gt;P3423,"V2H",IF(M3423&lt;0.9,"Carg xar","Stby")))))</f>
        <v/>
      </c>
      <c r="J3423" s="12">
        <f>IF(OR(I3423="Carg FV",I3423="Carg xar"),MIN(IF(I3423="Carg FV",ABS(H3423),7.4),7.4,MAX(0,(0.9-M3423)*40)*0.95),0)</f>
        <v/>
      </c>
      <c r="K3423" s="12">
        <f>IF(I3423="V2H",MIN(MAX(0,H3423),7.4,MAX(0,(M3423-P3423)*40)*0.95),0)</f>
        <v/>
      </c>
      <c r="L3423" s="12">
        <f>IF(E3423=0,0,MAX(0,H3423-K3423))</f>
        <v/>
      </c>
      <c r="M3423" s="13">
        <f>M3422+J3422/40-IF(I3422="V2H",K3422/(0.95*40),0)-IF(E3423=0,IF(E3422=1,IF(D3423=1,30,40)*0.18/(2*40),0),0)-IF(E3423=1,IF(E3422=0,IF(D3423=1,30,40)*0.18/(2*40),0),0)</f>
        <v/>
      </c>
      <c r="N3423" s="14" t="n">
        <v>0.2</v>
      </c>
      <c r="O3423" s="15">
        <f>K3423*N3423</f>
        <v/>
      </c>
      <c r="P3423">
        <f>IF(E3423=0,0.3,IF(D3423=1,IF(C3423&gt;=Params!$B$13-3,IF(C3423&lt;Params!$B$13,Params!$B$20,0.3),0.3),IF(C3423&gt;=Params!$B$15-3,IF(C3423&lt;Params!$B$15,Params!$B$21,0.3),0.3)))</f>
        <v/>
      </c>
    </row>
    <row r="3424" ht="15" customHeight="1" s="1">
      <c r="A3424" s="9" t="n">
        <v>3421</v>
      </c>
      <c r="B3424" s="6" t="inlineStr">
        <is>
          <t>23/05</t>
        </is>
      </c>
      <c r="C3424" s="6" t="n">
        <v>12</v>
      </c>
      <c r="D3424" s="6" t="n">
        <v>0</v>
      </c>
      <c r="E3424" s="10">
        <f>IF(D3424=1, IF(OR(C3424&lt;10, C3424&gt;=15),1,0), IF(OR(C3424&lt;7, C3424&gt;=18),1,0))</f>
        <v/>
      </c>
      <c r="F3424" s="11" t="n">
        <v>0</v>
      </c>
      <c r="G3424" s="12">
        <f>0.88*8</f>
        <v/>
      </c>
      <c r="H3424" s="12">
        <f>F3424-G3424</f>
        <v/>
      </c>
      <c r="I3424" s="10">
        <f>IF(E3424=0,"Fora",IF(E3423=0,"Carg xar",IF(H3424&lt;0,IF(M3424&lt;0.9,"Carg FV","Stby"),IF(M3424&gt;P3424,"V2H",IF(M3424&lt;0.9,"Carg xar","Stby")))))</f>
        <v/>
      </c>
      <c r="J3424" s="12">
        <f>IF(OR(I3424="Carg FV",I3424="Carg xar"),MIN(IF(I3424="Carg FV",ABS(H3424),7.4),7.4,MAX(0,(0.9-M3424)*40)*0.95),0)</f>
        <v/>
      </c>
      <c r="K3424" s="12">
        <f>IF(I3424="V2H",MIN(MAX(0,H3424),7.4,MAX(0,(M3424-P3424)*40)*0.95),0)</f>
        <v/>
      </c>
      <c r="L3424" s="12">
        <f>IF(E3424=0,0,MAX(0,H3424-K3424))</f>
        <v/>
      </c>
      <c r="M3424" s="13">
        <f>M3423+J3423/40-IF(I3423="V2H",K3423/(0.95*40),0)-IF(E3424=0,IF(E3423=1,IF(D3424=1,30,40)*0.18/(2*40),0),0)-IF(E3424=1,IF(E3423=0,IF(D3424=1,30,40)*0.18/(2*40),0),0)</f>
        <v/>
      </c>
      <c r="N3424" s="14" t="n">
        <v>0.2</v>
      </c>
      <c r="O3424" s="15">
        <f>K3424*N3424</f>
        <v/>
      </c>
      <c r="P3424">
        <f>IF(E3424=0,0.3,IF(D3424=1,IF(C3424&gt;=Params!$B$13-3,IF(C3424&lt;Params!$B$13,Params!$B$20,0.3),0.3),IF(C3424&gt;=Params!$B$15-3,IF(C3424&lt;Params!$B$15,Params!$B$21,0.3),0.3)))</f>
        <v/>
      </c>
    </row>
    <row r="3425" ht="15" customHeight="1" s="1">
      <c r="A3425" s="9" t="n">
        <v>3422</v>
      </c>
      <c r="B3425" s="6" t="inlineStr">
        <is>
          <t>23/05</t>
        </is>
      </c>
      <c r="C3425" s="6" t="n">
        <v>13</v>
      </c>
      <c r="D3425" s="6" t="n">
        <v>0</v>
      </c>
      <c r="E3425" s="10">
        <f>IF(D3425=1, IF(OR(C3425&lt;10, C3425&gt;=15),1,0), IF(OR(C3425&lt;7, C3425&gt;=18),1,0))</f>
        <v/>
      </c>
      <c r="F3425" s="11" t="n">
        <v>1.55</v>
      </c>
      <c r="G3425" s="12">
        <f>0.86*8</f>
        <v/>
      </c>
      <c r="H3425" s="12">
        <f>F3425-G3425</f>
        <v/>
      </c>
      <c r="I3425" s="10">
        <f>IF(E3425=0,"Fora",IF(E3424=0,"Carg xar",IF(H3425&lt;0,IF(M3425&lt;0.9,"Carg FV","Stby"),IF(M3425&gt;P3425,"V2H",IF(M3425&lt;0.9,"Carg xar","Stby")))))</f>
        <v/>
      </c>
      <c r="J3425" s="12">
        <f>IF(OR(I3425="Carg FV",I3425="Carg xar"),MIN(IF(I3425="Carg FV",ABS(H3425),7.4),7.4,MAX(0,(0.9-M3425)*40)*0.95),0)</f>
        <v/>
      </c>
      <c r="K3425" s="12">
        <f>IF(I3425="V2H",MIN(MAX(0,H3425),7.4,MAX(0,(M3425-P3425)*40)*0.95),0)</f>
        <v/>
      </c>
      <c r="L3425" s="12">
        <f>IF(E3425=0,0,MAX(0,H3425-K3425))</f>
        <v/>
      </c>
      <c r="M3425" s="13">
        <f>M3424+J3424/40-IF(I3424="V2H",K3424/(0.95*40),0)-IF(E3425=0,IF(E3424=1,IF(D3425=1,30,40)*0.18/(2*40),0),0)-IF(E3425=1,IF(E3424=0,IF(D3425=1,30,40)*0.18/(2*40),0),0)</f>
        <v/>
      </c>
      <c r="N3425" s="14" t="n">
        <v>0.2</v>
      </c>
      <c r="O3425" s="15">
        <f>K3425*N3425</f>
        <v/>
      </c>
      <c r="P3425">
        <f>IF(E3425=0,0.3,IF(D3425=1,IF(C3425&gt;=Params!$B$13-3,IF(C3425&lt;Params!$B$13,Params!$B$20,0.3),0.3),IF(C3425&gt;=Params!$B$15-3,IF(C3425&lt;Params!$B$15,Params!$B$21,0.3),0.3)))</f>
        <v/>
      </c>
    </row>
    <row r="3426" ht="15" customHeight="1" s="1">
      <c r="A3426" s="9" t="n">
        <v>3423</v>
      </c>
      <c r="B3426" s="6" t="inlineStr">
        <is>
          <t>23/05</t>
        </is>
      </c>
      <c r="C3426" s="6" t="n">
        <v>14</v>
      </c>
      <c r="D3426" s="6" t="n">
        <v>0</v>
      </c>
      <c r="E3426" s="10">
        <f>IF(D3426=1, IF(OR(C3426&lt;10, C3426&gt;=15),1,0), IF(OR(C3426&lt;7, C3426&gt;=18),1,0))</f>
        <v/>
      </c>
      <c r="F3426" s="11" t="n">
        <v>1.898</v>
      </c>
      <c r="G3426" s="12">
        <f>0.75*8</f>
        <v/>
      </c>
      <c r="H3426" s="12">
        <f>F3426-G3426</f>
        <v/>
      </c>
      <c r="I3426" s="10">
        <f>IF(E3426=0,"Fora",IF(E3425=0,"Carg xar",IF(H3426&lt;0,IF(M3426&lt;0.9,"Carg FV","Stby"),IF(M3426&gt;P3426,"V2H",IF(M3426&lt;0.9,"Carg xar","Stby")))))</f>
        <v/>
      </c>
      <c r="J3426" s="12">
        <f>IF(OR(I3426="Carg FV",I3426="Carg xar"),MIN(IF(I3426="Carg FV",ABS(H3426),7.4),7.4,MAX(0,(0.9-M3426)*40)*0.95),0)</f>
        <v/>
      </c>
      <c r="K3426" s="12">
        <f>IF(I3426="V2H",MIN(MAX(0,H3426),7.4,MAX(0,(M3426-P3426)*40)*0.95),0)</f>
        <v/>
      </c>
      <c r="L3426" s="12">
        <f>IF(E3426=0,0,MAX(0,H3426-K3426))</f>
        <v/>
      </c>
      <c r="M3426" s="13">
        <f>M3425+J3425/40-IF(I3425="V2H",K3425/(0.95*40),0)-IF(E3426=0,IF(E3425=1,IF(D3426=1,30,40)*0.18/(2*40),0),0)-IF(E3426=1,IF(E3425=0,IF(D3426=1,30,40)*0.18/(2*40),0),0)</f>
        <v/>
      </c>
      <c r="N3426" s="14" t="n">
        <v>0.15</v>
      </c>
      <c r="O3426" s="15">
        <f>K3426*N3426</f>
        <v/>
      </c>
      <c r="P3426">
        <f>IF(E3426=0,0.3,IF(D3426=1,IF(C3426&gt;=Params!$B$13-3,IF(C3426&lt;Params!$B$13,Params!$B$20,0.3),0.3),IF(C3426&gt;=Params!$B$15-3,IF(C3426&lt;Params!$B$15,Params!$B$21,0.3),0.3)))</f>
        <v/>
      </c>
    </row>
    <row r="3427" ht="15" customHeight="1" s="1">
      <c r="A3427" s="9" t="n">
        <v>3424</v>
      </c>
      <c r="B3427" s="6" t="inlineStr">
        <is>
          <t>23/05</t>
        </is>
      </c>
      <c r="C3427" s="6" t="n">
        <v>15</v>
      </c>
      <c r="D3427" s="6" t="n">
        <v>0</v>
      </c>
      <c r="E3427" s="10">
        <f>IF(D3427=1, IF(OR(C3427&lt;10, C3427&gt;=15),1,0), IF(OR(C3427&lt;7, C3427&gt;=18),1,0))</f>
        <v/>
      </c>
      <c r="F3427" s="11" t="n">
        <v>1.543</v>
      </c>
      <c r="G3427" s="12">
        <f>0.6*8</f>
        <v/>
      </c>
      <c r="H3427" s="12">
        <f>F3427-G3427</f>
        <v/>
      </c>
      <c r="I3427" s="10">
        <f>IF(E3427=0,"Fora",IF(E3426=0,"Carg xar",IF(H3427&lt;0,IF(M3427&lt;0.9,"Carg FV","Stby"),IF(M3427&gt;P3427,"V2H",IF(M3427&lt;0.9,"Carg xar","Stby")))))</f>
        <v/>
      </c>
      <c r="J3427" s="12">
        <f>IF(OR(I3427="Carg FV",I3427="Carg xar"),MIN(IF(I3427="Carg FV",ABS(H3427),7.4),7.4,MAX(0,(0.9-M3427)*40)*0.95),0)</f>
        <v/>
      </c>
      <c r="K3427" s="12">
        <f>IF(I3427="V2H",MIN(MAX(0,H3427),7.4,MAX(0,(M3427-P3427)*40)*0.95),0)</f>
        <v/>
      </c>
      <c r="L3427" s="12">
        <f>IF(E3427=0,0,MAX(0,H3427-K3427))</f>
        <v/>
      </c>
      <c r="M3427" s="13">
        <f>M3426+J3426/40-IF(I3426="V2H",K3426/(0.95*40),0)-IF(E3427=0,IF(E3426=1,IF(D3427=1,30,40)*0.18/(2*40),0),0)-IF(E3427=1,IF(E3426=0,IF(D3427=1,30,40)*0.18/(2*40),0),0)</f>
        <v/>
      </c>
      <c r="N3427" s="14" t="n">
        <v>0.15</v>
      </c>
      <c r="O3427" s="15">
        <f>K3427*N3427</f>
        <v/>
      </c>
      <c r="P3427">
        <f>IF(E3427=0,0.3,IF(D3427=1,IF(C3427&gt;=Params!$B$13-3,IF(C3427&lt;Params!$B$13,Params!$B$20,0.3),0.3),IF(C3427&gt;=Params!$B$15-3,IF(C3427&lt;Params!$B$15,Params!$B$21,0.3),0.3)))</f>
        <v/>
      </c>
    </row>
    <row r="3428" ht="15" customHeight="1" s="1">
      <c r="A3428" s="9" t="n">
        <v>3425</v>
      </c>
      <c r="B3428" s="6" t="inlineStr">
        <is>
          <t>23/05</t>
        </is>
      </c>
      <c r="C3428" s="6" t="n">
        <v>16</v>
      </c>
      <c r="D3428" s="6" t="n">
        <v>0</v>
      </c>
      <c r="E3428" s="10">
        <f>IF(D3428=1, IF(OR(C3428&lt;10, C3428&gt;=15),1,0), IF(OR(C3428&lt;7, C3428&gt;=18),1,0))</f>
        <v/>
      </c>
      <c r="F3428" s="11" t="n">
        <v>0</v>
      </c>
      <c r="G3428" s="12">
        <f>0.42*8</f>
        <v/>
      </c>
      <c r="H3428" s="12">
        <f>F3428-G3428</f>
        <v/>
      </c>
      <c r="I3428" s="10">
        <f>IF(E3428=0,"Fora",IF(E3427=0,"Carg xar",IF(H3428&lt;0,IF(M3428&lt;0.9,"Carg FV","Stby"),IF(M3428&gt;P3428,"V2H",IF(M3428&lt;0.9,"Carg xar","Stby")))))</f>
        <v/>
      </c>
      <c r="J3428" s="12">
        <f>IF(OR(I3428="Carg FV",I3428="Carg xar"),MIN(IF(I3428="Carg FV",ABS(H3428),7.4),7.4,MAX(0,(0.9-M3428)*40)*0.95),0)</f>
        <v/>
      </c>
      <c r="K3428" s="12">
        <f>IF(I3428="V2H",MIN(MAX(0,H3428),7.4,MAX(0,(M3428-P3428)*40)*0.95),0)</f>
        <v/>
      </c>
      <c r="L3428" s="12">
        <f>IF(E3428=0,0,MAX(0,H3428-K3428))</f>
        <v/>
      </c>
      <c r="M3428" s="13">
        <f>M3427+J3427/40-IF(I3427="V2H",K3427/(0.95*40),0)-IF(E3428=0,IF(E3427=1,IF(D3428=1,30,40)*0.18/(2*40),0),0)-IF(E3428=1,IF(E3427=0,IF(D3428=1,30,40)*0.18/(2*40),0),0)</f>
        <v/>
      </c>
      <c r="N3428" s="14" t="n">
        <v>0.15</v>
      </c>
      <c r="O3428" s="15">
        <f>K3428*N3428</f>
        <v/>
      </c>
      <c r="P3428">
        <f>IF(E3428=0,0.3,IF(D3428=1,IF(C3428&gt;=Params!$B$13-3,IF(C3428&lt;Params!$B$13,Params!$B$20,0.3),0.3),IF(C3428&gt;=Params!$B$15-3,IF(C3428&lt;Params!$B$15,Params!$B$21,0.3),0.3)))</f>
        <v/>
      </c>
    </row>
    <row r="3429" ht="15" customHeight="1" s="1">
      <c r="A3429" s="9" t="n">
        <v>3426</v>
      </c>
      <c r="B3429" s="6" t="inlineStr">
        <is>
          <t>23/05</t>
        </is>
      </c>
      <c r="C3429" s="6" t="n">
        <v>17</v>
      </c>
      <c r="D3429" s="6" t="n">
        <v>0</v>
      </c>
      <c r="E3429" s="10">
        <f>IF(D3429=1, IF(OR(C3429&lt;10, C3429&gt;=15),1,0), IF(OR(C3429&lt;7, C3429&gt;=18),1,0))</f>
        <v/>
      </c>
      <c r="F3429" s="11" t="n">
        <v>0</v>
      </c>
      <c r="G3429" s="12">
        <f>0.22*8</f>
        <v/>
      </c>
      <c r="H3429" s="12">
        <f>F3429-G3429</f>
        <v/>
      </c>
      <c r="I3429" s="10">
        <f>IF(E3429=0,"Fora",IF(E3428=0,"Carg xar",IF(H3429&lt;0,IF(M3429&lt;0.9,"Carg FV","Stby"),IF(M3429&gt;P3429,"V2H",IF(M3429&lt;0.9,"Carg xar","Stby")))))</f>
        <v/>
      </c>
      <c r="J3429" s="12">
        <f>IF(OR(I3429="Carg FV",I3429="Carg xar"),MIN(IF(I3429="Carg FV",ABS(H3429),7.4),7.4,MAX(0,(0.9-M3429)*40)*0.95),0)</f>
        <v/>
      </c>
      <c r="K3429" s="12">
        <f>IF(I3429="V2H",MIN(MAX(0,H3429),7.4,MAX(0,(M3429-P3429)*40)*0.95),0)</f>
        <v/>
      </c>
      <c r="L3429" s="12">
        <f>IF(E3429=0,0,MAX(0,H3429-K3429))</f>
        <v/>
      </c>
      <c r="M3429" s="13">
        <f>M3428+J3428/40-IF(I3428="V2H",K3428/(0.95*40),0)-IF(E3429=0,IF(E3428=1,IF(D3429=1,30,40)*0.18/(2*40),0),0)-IF(E3429=1,IF(E3428=0,IF(D3429=1,30,40)*0.18/(2*40),0),0)</f>
        <v/>
      </c>
      <c r="N3429" s="14" t="n">
        <v>0.15</v>
      </c>
      <c r="O3429" s="15">
        <f>K3429*N3429</f>
        <v/>
      </c>
      <c r="P3429">
        <f>IF(E3429=0,0.3,IF(D3429=1,IF(C3429&gt;=Params!$B$13-3,IF(C3429&lt;Params!$B$13,Params!$B$20,0.3),0.3),IF(C3429&gt;=Params!$B$15-3,IF(C3429&lt;Params!$B$15,Params!$B$21,0.3),0.3)))</f>
        <v/>
      </c>
    </row>
    <row r="3430" ht="15" customHeight="1" s="1">
      <c r="A3430" s="9" t="n">
        <v>3427</v>
      </c>
      <c r="B3430" s="6" t="inlineStr">
        <is>
          <t>23/05</t>
        </is>
      </c>
      <c r="C3430" s="6" t="n">
        <v>18</v>
      </c>
      <c r="D3430" s="6" t="n">
        <v>0</v>
      </c>
      <c r="E3430" s="10">
        <f>IF(D3430=1, IF(OR(C3430&lt;10, C3430&gt;=15),1,0), IF(OR(C3430&lt;7, C3430&gt;=18),1,0))</f>
        <v/>
      </c>
      <c r="F3430" s="11" t="n">
        <v>0</v>
      </c>
      <c r="G3430" s="12">
        <f>0.08*8</f>
        <v/>
      </c>
      <c r="H3430" s="12">
        <f>F3430-G3430</f>
        <v/>
      </c>
      <c r="I3430" s="10">
        <f>IF(E3430=0,"Fora",IF(E3429=0,"Carg xar",IF(H3430&lt;0,IF(M3430&lt;0.9,"Carg FV","Stby"),IF(M3430&gt;P3430,"V2H",IF(M3430&lt;0.9,"Carg xar","Stby")))))</f>
        <v/>
      </c>
      <c r="J3430" s="12">
        <f>IF(OR(I3430="Carg FV",I3430="Carg xar"),MIN(IF(I3430="Carg FV",ABS(H3430),7.4),7.4,MAX(0,(0.9-M3430)*40)*0.95),0)</f>
        <v/>
      </c>
      <c r="K3430" s="12">
        <f>IF(I3430="V2H",MIN(MAX(0,H3430),7.4,MAX(0,(M3430-P3430)*40)*0.95),0)</f>
        <v/>
      </c>
      <c r="L3430" s="12">
        <f>IF(E3430=0,0,MAX(0,H3430-K3430))</f>
        <v/>
      </c>
      <c r="M3430" s="13">
        <f>M3429+J3429/40-IF(I3429="V2H",K3429/(0.95*40),0)-IF(E3430=0,IF(E3429=1,IF(D3430=1,30,40)*0.18/(2*40),0),0)-IF(E3430=1,IF(E3429=0,IF(D3430=1,30,40)*0.18/(2*40),0),0)</f>
        <v/>
      </c>
      <c r="N3430" s="14" t="n">
        <v>0.2</v>
      </c>
      <c r="O3430" s="15">
        <f>K3430*N3430</f>
        <v/>
      </c>
      <c r="P3430">
        <f>IF(E3430=0,0.3,IF(D3430=1,IF(C3430&gt;=Params!$B$13-3,IF(C3430&lt;Params!$B$13,Params!$B$20,0.3),0.3),IF(C3430&gt;=Params!$B$15-3,IF(C3430&lt;Params!$B$15,Params!$B$21,0.3),0.3)))</f>
        <v/>
      </c>
    </row>
    <row r="3431" ht="15" customHeight="1" s="1">
      <c r="A3431" s="9" t="n">
        <v>3428</v>
      </c>
      <c r="B3431" s="6" t="inlineStr">
        <is>
          <t>23/05</t>
        </is>
      </c>
      <c r="C3431" s="6" t="n">
        <v>19</v>
      </c>
      <c r="D3431" s="6" t="n">
        <v>0</v>
      </c>
      <c r="E3431" s="10">
        <f>IF(D3431=1, IF(OR(C3431&lt;10, C3431&gt;=15),1,0), IF(OR(C3431&lt;7, C3431&gt;=18),1,0))</f>
        <v/>
      </c>
      <c r="F3431" s="11" t="n">
        <v>1.163</v>
      </c>
      <c r="G3431" s="12">
        <f>0*8</f>
        <v/>
      </c>
      <c r="H3431" s="12">
        <f>F3431-G3431</f>
        <v/>
      </c>
      <c r="I3431" s="10">
        <f>IF(E3431=0,"Fora",IF(E3430=0,"Carg xar",IF(H3431&lt;0,IF(M3431&lt;0.9,"Carg FV","Stby"),IF(M3431&gt;P3431,"V2H",IF(M3431&lt;0.9,"Carg xar","Stby")))))</f>
        <v/>
      </c>
      <c r="J3431" s="12">
        <f>IF(OR(I3431="Carg FV",I3431="Carg xar"),MIN(IF(I3431="Carg FV",ABS(H3431),7.4),7.4,MAX(0,(0.9-M3431)*40)*0.95),0)</f>
        <v/>
      </c>
      <c r="K3431" s="12">
        <f>IF(I3431="V2H",MIN(MAX(0,H3431),7.4,MAX(0,(M3431-P3431)*40)*0.95),0)</f>
        <v/>
      </c>
      <c r="L3431" s="12">
        <f>IF(E3431=0,0,MAX(0,H3431-K3431))</f>
        <v/>
      </c>
      <c r="M3431" s="13">
        <f>M3430+J3430/40-IF(I3430="V2H",K3430/(0.95*40),0)-IF(E3431=0,IF(E3430=1,IF(D3431=1,30,40)*0.18/(2*40),0),0)-IF(E3431=1,IF(E3430=0,IF(D3431=1,30,40)*0.18/(2*40),0),0)</f>
        <v/>
      </c>
      <c r="N3431" s="14" t="n">
        <v>0.2</v>
      </c>
      <c r="O3431" s="15">
        <f>K3431*N3431</f>
        <v/>
      </c>
      <c r="P3431">
        <f>IF(E3431=0,0.3,IF(D3431=1,IF(C3431&gt;=Params!$B$13-3,IF(C3431&lt;Params!$B$13,Params!$B$20,0.3),0.3),IF(C3431&gt;=Params!$B$15-3,IF(C3431&lt;Params!$B$15,Params!$B$21,0.3),0.3)))</f>
        <v/>
      </c>
    </row>
    <row r="3432" ht="15" customHeight="1" s="1">
      <c r="A3432" s="9" t="n">
        <v>3429</v>
      </c>
      <c r="B3432" s="6" t="inlineStr">
        <is>
          <t>23/05</t>
        </is>
      </c>
      <c r="C3432" s="6" t="n">
        <v>20</v>
      </c>
      <c r="D3432" s="6" t="n">
        <v>0</v>
      </c>
      <c r="E3432" s="10">
        <f>IF(D3432=1, IF(OR(C3432&lt;10, C3432&gt;=15),1,0), IF(OR(C3432&lt;7, C3432&gt;=18),1,0))</f>
        <v/>
      </c>
      <c r="F3432" s="11" t="n">
        <v>2.231</v>
      </c>
      <c r="G3432" s="12">
        <f>0*8</f>
        <v/>
      </c>
      <c r="H3432" s="12">
        <f>F3432-G3432</f>
        <v/>
      </c>
      <c r="I3432" s="10">
        <f>IF(E3432=0,"Fora",IF(E3431=0,"Carg xar",IF(H3432&lt;0,IF(M3432&lt;0.9,"Carg FV","Stby"),IF(M3432&gt;P3432,"V2H",IF(M3432&lt;0.9,"Carg xar","Stby")))))</f>
        <v/>
      </c>
      <c r="J3432" s="12">
        <f>IF(OR(I3432="Carg FV",I3432="Carg xar"),MIN(IF(I3432="Carg FV",ABS(H3432),7.4),7.4,MAX(0,(0.9-M3432)*40)*0.95),0)</f>
        <v/>
      </c>
      <c r="K3432" s="12">
        <f>IF(I3432="V2H",MIN(MAX(0,H3432),7.4,MAX(0,(M3432-P3432)*40)*0.95),0)</f>
        <v/>
      </c>
      <c r="L3432" s="12">
        <f>IF(E3432=0,0,MAX(0,H3432-K3432))</f>
        <v/>
      </c>
      <c r="M3432" s="13">
        <f>M3431+J3431/40-IF(I3431="V2H",K3431/(0.95*40),0)-IF(E3432=0,IF(E3431=1,IF(D3432=1,30,40)*0.18/(2*40),0),0)-IF(E3432=1,IF(E3431=0,IF(D3432=1,30,40)*0.18/(2*40),0),0)</f>
        <v/>
      </c>
      <c r="N3432" s="14" t="n">
        <v>0.2</v>
      </c>
      <c r="O3432" s="15">
        <f>K3432*N3432</f>
        <v/>
      </c>
      <c r="P3432">
        <f>IF(E3432=0,0.3,IF(D3432=1,IF(C3432&gt;=Params!$B$13-3,IF(C3432&lt;Params!$B$13,Params!$B$20,0.3),0.3),IF(C3432&gt;=Params!$B$15-3,IF(C3432&lt;Params!$B$15,Params!$B$21,0.3),0.3)))</f>
        <v/>
      </c>
    </row>
    <row r="3433" ht="15" customHeight="1" s="1">
      <c r="A3433" s="9" t="n">
        <v>3430</v>
      </c>
      <c r="B3433" s="6" t="inlineStr">
        <is>
          <t>23/05</t>
        </is>
      </c>
      <c r="C3433" s="6" t="n">
        <v>21</v>
      </c>
      <c r="D3433" s="6" t="n">
        <v>0</v>
      </c>
      <c r="E3433" s="10">
        <f>IF(D3433=1, IF(OR(C3433&lt;10, C3433&gt;=15),1,0), IF(OR(C3433&lt;7, C3433&gt;=18),1,0))</f>
        <v/>
      </c>
      <c r="F3433" s="11" t="n">
        <v>0.987</v>
      </c>
      <c r="G3433" s="12">
        <f>0*8</f>
        <v/>
      </c>
      <c r="H3433" s="12">
        <f>F3433-G3433</f>
        <v/>
      </c>
      <c r="I3433" s="10">
        <f>IF(E3433=0,"Fora",IF(E3432=0,"Carg xar",IF(H3433&lt;0,IF(M3433&lt;0.9,"Carg FV","Stby"),IF(M3433&gt;P3433,"V2H",IF(M3433&lt;0.9,"Carg xar","Stby")))))</f>
        <v/>
      </c>
      <c r="J3433" s="12">
        <f>IF(OR(I3433="Carg FV",I3433="Carg xar"),MIN(IF(I3433="Carg FV",ABS(H3433),7.4),7.4,MAX(0,(0.9-M3433)*40)*0.95),0)</f>
        <v/>
      </c>
      <c r="K3433" s="12">
        <f>IF(I3433="V2H",MIN(MAX(0,H3433),7.4,MAX(0,(M3433-P3433)*40)*0.95),0)</f>
        <v/>
      </c>
      <c r="L3433" s="12">
        <f>IF(E3433=0,0,MAX(0,H3433-K3433))</f>
        <v/>
      </c>
      <c r="M3433" s="13">
        <f>M3432+J3432/40-IF(I3432="V2H",K3432/(0.95*40),0)-IF(E3433=0,IF(E3432=1,IF(D3433=1,30,40)*0.18/(2*40),0),0)-IF(E3433=1,IF(E3432=0,IF(D3433=1,30,40)*0.18/(2*40),0),0)</f>
        <v/>
      </c>
      <c r="N3433" s="14" t="n">
        <v>0.2</v>
      </c>
      <c r="O3433" s="15">
        <f>K3433*N3433</f>
        <v/>
      </c>
      <c r="P3433">
        <f>IF(E3433=0,0.3,IF(D3433=1,IF(C3433&gt;=Params!$B$13-3,IF(C3433&lt;Params!$B$13,Params!$B$20,0.3),0.3),IF(C3433&gt;=Params!$B$15-3,IF(C3433&lt;Params!$B$15,Params!$B$21,0.3),0.3)))</f>
        <v/>
      </c>
    </row>
    <row r="3434" ht="15" customHeight="1" s="1">
      <c r="A3434" s="9" t="n">
        <v>3431</v>
      </c>
      <c r="B3434" s="6" t="inlineStr">
        <is>
          <t>23/05</t>
        </is>
      </c>
      <c r="C3434" s="6" t="n">
        <v>22</v>
      </c>
      <c r="D3434" s="6" t="n">
        <v>0</v>
      </c>
      <c r="E3434" s="10">
        <f>IF(D3434=1, IF(OR(C3434&lt;10, C3434&gt;=15),1,0), IF(OR(C3434&lt;7, C3434&gt;=18),1,0))</f>
        <v/>
      </c>
      <c r="F3434" s="11" t="n">
        <v>0.898</v>
      </c>
      <c r="G3434" s="12">
        <f>0*8</f>
        <v/>
      </c>
      <c r="H3434" s="12">
        <f>F3434-G3434</f>
        <v/>
      </c>
      <c r="I3434" s="10">
        <f>IF(E3434=0,"Fora",IF(E3433=0,"Carg xar",IF(H3434&lt;0,IF(M3434&lt;0.9,"Carg FV","Stby"),IF(M3434&gt;P3434,"V2H",IF(M3434&lt;0.9,"Carg xar","Stby")))))</f>
        <v/>
      </c>
      <c r="J3434" s="12">
        <f>IF(OR(I3434="Carg FV",I3434="Carg xar"),MIN(IF(I3434="Carg FV",ABS(H3434),7.4),7.4,MAX(0,(0.9-M3434)*40)*0.95),0)</f>
        <v/>
      </c>
      <c r="K3434" s="12">
        <f>IF(I3434="V2H",MIN(MAX(0,H3434),7.4,MAX(0,(M3434-P3434)*40)*0.95),0)</f>
        <v/>
      </c>
      <c r="L3434" s="12">
        <f>IF(E3434=0,0,MAX(0,H3434-K3434))</f>
        <v/>
      </c>
      <c r="M3434" s="13">
        <f>M3433+J3433/40-IF(I3433="V2H",K3433/(0.95*40),0)-IF(E3434=0,IF(E3433=1,IF(D3434=1,30,40)*0.18/(2*40),0),0)-IF(E3434=1,IF(E3433=0,IF(D3434=1,30,40)*0.18/(2*40),0),0)</f>
        <v/>
      </c>
      <c r="N3434" s="14" t="n">
        <v>0.15</v>
      </c>
      <c r="O3434" s="15">
        <f>K3434*N3434</f>
        <v/>
      </c>
      <c r="P3434">
        <f>IF(E3434=0,0.3,IF(D3434=1,IF(C3434&gt;=Params!$B$13-3,IF(C3434&lt;Params!$B$13,Params!$B$20,0.3),0.3),IF(C3434&gt;=Params!$B$15-3,IF(C3434&lt;Params!$B$15,Params!$B$21,0.3),0.3)))</f>
        <v/>
      </c>
    </row>
    <row r="3435" ht="15" customHeight="1" s="1">
      <c r="A3435" s="9" t="n">
        <v>3432</v>
      </c>
      <c r="B3435" s="6" t="inlineStr">
        <is>
          <t>23/05</t>
        </is>
      </c>
      <c r="C3435" s="6" t="n">
        <v>23</v>
      </c>
      <c r="D3435" s="6" t="n">
        <v>0</v>
      </c>
      <c r="E3435" s="10">
        <f>IF(D3435=1, IF(OR(C3435&lt;10, C3435&gt;=15),1,0), IF(OR(C3435&lt;7, C3435&gt;=18),1,0))</f>
        <v/>
      </c>
      <c r="F3435" s="11" t="n">
        <v>1.048</v>
      </c>
      <c r="G3435" s="12">
        <f>0*8</f>
        <v/>
      </c>
      <c r="H3435" s="12">
        <f>F3435-G3435</f>
        <v/>
      </c>
      <c r="I3435" s="10">
        <f>IF(E3435=0,"Fora",IF(E3434=0,"Carg xar",IF(H3435&lt;0,IF(M3435&lt;0.9,"Carg FV","Stby"),IF(M3435&gt;P3435,"V2H",IF(M3435&lt;0.9,"Carg xar","Stby")))))</f>
        <v/>
      </c>
      <c r="J3435" s="12">
        <f>IF(OR(I3435="Carg FV",I3435="Carg xar"),MIN(IF(I3435="Carg FV",ABS(H3435),7.4),7.4,MAX(0,(0.9-M3435)*40)*0.95),0)</f>
        <v/>
      </c>
      <c r="K3435" s="12">
        <f>IF(I3435="V2H",MIN(MAX(0,H3435),7.4,MAX(0,(M3435-P3435)*40)*0.95),0)</f>
        <v/>
      </c>
      <c r="L3435" s="12">
        <f>IF(E3435=0,0,MAX(0,H3435-K3435))</f>
        <v/>
      </c>
      <c r="M3435" s="13">
        <f>M3434+J3434/40-IF(I3434="V2H",K3434/(0.95*40),0)-IF(E3435=0,IF(E3434=1,IF(D3435=1,30,40)*0.18/(2*40),0),0)-IF(E3435=1,IF(E3434=0,IF(D3435=1,30,40)*0.18/(2*40),0),0)</f>
        <v/>
      </c>
      <c r="N3435" s="14" t="n">
        <v>0.15</v>
      </c>
      <c r="O3435" s="15">
        <f>K3435*N3435</f>
        <v/>
      </c>
      <c r="P3435">
        <f>IF(E3435=0,0.3,IF(D3435=1,IF(C3435&gt;=Params!$B$13-3,IF(C3435&lt;Params!$B$13,Params!$B$20,0.3),0.3),IF(C3435&gt;=Params!$B$15-3,IF(C3435&lt;Params!$B$15,Params!$B$21,0.3),0.3)))</f>
        <v/>
      </c>
    </row>
    <row r="3436" ht="15" customHeight="1" s="1">
      <c r="A3436" s="9" t="n">
        <v>3433</v>
      </c>
      <c r="B3436" s="6" t="inlineStr">
        <is>
          <t>24/05</t>
        </is>
      </c>
      <c r="C3436" s="6" t="n">
        <v>0</v>
      </c>
      <c r="D3436" s="6" t="n">
        <v>1</v>
      </c>
      <c r="E3436" s="10">
        <f>IF(D3436=1, IF(OR(C3436&lt;10, C3436&gt;=15),1,0), IF(OR(C3436&lt;7, C3436&gt;=18),1,0))</f>
        <v/>
      </c>
      <c r="F3436" s="11" t="n">
        <v>0.742</v>
      </c>
      <c r="G3436" s="12">
        <f>0*8</f>
        <v/>
      </c>
      <c r="H3436" s="12">
        <f>F3436-G3436</f>
        <v/>
      </c>
      <c r="I3436" s="10">
        <f>IF(E3436=0,"Fora",IF(E3435=0,"Carg xar",IF(H3436&lt;0,IF(M3436&lt;0.9,"Carg FV","Stby"),IF(M3436&gt;P3436,"V2H",IF(M3436&lt;0.9,"Carg xar","Stby")))))</f>
        <v/>
      </c>
      <c r="J3436" s="12">
        <f>IF(OR(I3436="Carg FV",I3436="Carg xar"),MIN(IF(I3436="Carg FV",ABS(H3436),7.4),7.4,MAX(0,(0.9-M3436)*40)*0.95),0)</f>
        <v/>
      </c>
      <c r="K3436" s="12">
        <f>IF(I3436="V2H",MIN(MAX(0,H3436),7.4,MAX(0,(M3436-P3436)*40)*0.95),0)</f>
        <v/>
      </c>
      <c r="L3436" s="12">
        <f>IF(E3436=0,0,MAX(0,H3436-K3436))</f>
        <v/>
      </c>
      <c r="M3436" s="13">
        <f>M3435+J3435/40-IF(I3435="V2H",K3435/(0.95*40),0)-IF(E3436=0,IF(E3435=1,IF(D3436=1,30,40)*0.18/(2*40),0),0)-IF(E3436=1,IF(E3435=0,IF(D3436=1,30,40)*0.18/(2*40),0),0)</f>
        <v/>
      </c>
      <c r="N3436" s="14" t="n">
        <v>0.09</v>
      </c>
      <c r="O3436" s="15">
        <f>K3436*N3436</f>
        <v/>
      </c>
      <c r="P3436">
        <f>IF(E3436=0,0.3,IF(D3436=1,IF(C3436&gt;=Params!$B$13-3,IF(C3436&lt;Params!$B$13,Params!$B$20,0.3),0.3),IF(C3436&gt;=Params!$B$15-3,IF(C3436&lt;Params!$B$15,Params!$B$21,0.3),0.3)))</f>
        <v/>
      </c>
    </row>
    <row r="3437" ht="15" customHeight="1" s="1">
      <c r="A3437" s="9" t="n">
        <v>3434</v>
      </c>
      <c r="B3437" s="6" t="inlineStr">
        <is>
          <t>24/05</t>
        </is>
      </c>
      <c r="C3437" s="6" t="n">
        <v>1</v>
      </c>
      <c r="D3437" s="6" t="n">
        <v>1</v>
      </c>
      <c r="E3437" s="10">
        <f>IF(D3437=1, IF(OR(C3437&lt;10, C3437&gt;=15),1,0), IF(OR(C3437&lt;7, C3437&gt;=18),1,0))</f>
        <v/>
      </c>
      <c r="F3437" s="11" t="n">
        <v>0.834</v>
      </c>
      <c r="G3437" s="12">
        <f>0*8</f>
        <v/>
      </c>
      <c r="H3437" s="12">
        <f>F3437-G3437</f>
        <v/>
      </c>
      <c r="I3437" s="10">
        <f>IF(E3437=0,"Fora",IF(E3436=0,"Carg xar",IF(H3437&lt;0,IF(M3437&lt;0.9,"Carg FV","Stby"),IF(M3437&gt;P3437,"V2H",IF(M3437&lt;0.9,"Carg xar","Stby")))))</f>
        <v/>
      </c>
      <c r="J3437" s="12">
        <f>IF(OR(I3437="Carg FV",I3437="Carg xar"),MIN(IF(I3437="Carg FV",ABS(H3437),7.4),7.4,MAX(0,(0.9-M3437)*40)*0.95),0)</f>
        <v/>
      </c>
      <c r="K3437" s="12">
        <f>IF(I3437="V2H",MIN(MAX(0,H3437),7.4,MAX(0,(M3437-P3437)*40)*0.95),0)</f>
        <v/>
      </c>
      <c r="L3437" s="12">
        <f>IF(E3437=0,0,MAX(0,H3437-K3437))</f>
        <v/>
      </c>
      <c r="M3437" s="13">
        <f>M3436+J3436/40-IF(I3436="V2H",K3436/(0.95*40),0)-IF(E3437=0,IF(E3436=1,IF(D3437=1,30,40)*0.18/(2*40),0),0)-IF(E3437=1,IF(E3436=0,IF(D3437=1,30,40)*0.18/(2*40),0),0)</f>
        <v/>
      </c>
      <c r="N3437" s="14" t="n">
        <v>0.09</v>
      </c>
      <c r="O3437" s="15">
        <f>K3437*N3437</f>
        <v/>
      </c>
      <c r="P3437">
        <f>IF(E3437=0,0.3,IF(D3437=1,IF(C3437&gt;=Params!$B$13-3,IF(C3437&lt;Params!$B$13,Params!$B$20,0.3),0.3),IF(C3437&gt;=Params!$B$15-3,IF(C3437&lt;Params!$B$15,Params!$B$21,0.3),0.3)))</f>
        <v/>
      </c>
    </row>
    <row r="3438" ht="15" customHeight="1" s="1">
      <c r="A3438" s="9" t="n">
        <v>3435</v>
      </c>
      <c r="B3438" s="6" t="inlineStr">
        <is>
          <t>24/05</t>
        </is>
      </c>
      <c r="C3438" s="6" t="n">
        <v>2</v>
      </c>
      <c r="D3438" s="6" t="n">
        <v>1</v>
      </c>
      <c r="E3438" s="10">
        <f>IF(D3438=1, IF(OR(C3438&lt;10, C3438&gt;=15),1,0), IF(OR(C3438&lt;7, C3438&gt;=18),1,0))</f>
        <v/>
      </c>
      <c r="F3438" s="11" t="n">
        <v>0.761</v>
      </c>
      <c r="G3438" s="12">
        <f>0*8</f>
        <v/>
      </c>
      <c r="H3438" s="12">
        <f>F3438-G3438</f>
        <v/>
      </c>
      <c r="I3438" s="10">
        <f>IF(E3438=0,"Fora",IF(E3437=0,"Carg xar",IF(H3438&lt;0,IF(M3438&lt;0.9,"Carg FV","Stby"),IF(M3438&gt;P3438,"V2H",IF(M3438&lt;0.9,"Carg xar","Stby")))))</f>
        <v/>
      </c>
      <c r="J3438" s="12">
        <f>IF(OR(I3438="Carg FV",I3438="Carg xar"),MIN(IF(I3438="Carg FV",ABS(H3438),7.4),7.4,MAX(0,(0.9-M3438)*40)*0.95),0)</f>
        <v/>
      </c>
      <c r="K3438" s="12">
        <f>IF(I3438="V2H",MIN(MAX(0,H3438),7.4,MAX(0,(M3438-P3438)*40)*0.95),0)</f>
        <v/>
      </c>
      <c r="L3438" s="12">
        <f>IF(E3438=0,0,MAX(0,H3438-K3438))</f>
        <v/>
      </c>
      <c r="M3438" s="13">
        <f>M3437+J3437/40-IF(I3437="V2H",K3437/(0.95*40),0)-IF(E3438=0,IF(E3437=1,IF(D3438=1,30,40)*0.18/(2*40),0),0)-IF(E3438=1,IF(E3437=0,IF(D3438=1,30,40)*0.18/(2*40),0),0)</f>
        <v/>
      </c>
      <c r="N3438" s="14" t="n">
        <v>0.09</v>
      </c>
      <c r="O3438" s="15">
        <f>K3438*N3438</f>
        <v/>
      </c>
      <c r="P3438">
        <f>IF(E3438=0,0.3,IF(D3438=1,IF(C3438&gt;=Params!$B$13-3,IF(C3438&lt;Params!$B$13,Params!$B$20,0.3),0.3),IF(C3438&gt;=Params!$B$15-3,IF(C3438&lt;Params!$B$15,Params!$B$21,0.3),0.3)))</f>
        <v/>
      </c>
    </row>
    <row r="3439" ht="15" customHeight="1" s="1">
      <c r="A3439" s="9" t="n">
        <v>3436</v>
      </c>
      <c r="B3439" s="6" t="inlineStr">
        <is>
          <t>24/05</t>
        </is>
      </c>
      <c r="C3439" s="6" t="n">
        <v>3</v>
      </c>
      <c r="D3439" s="6" t="n">
        <v>1</v>
      </c>
      <c r="E3439" s="10">
        <f>IF(D3439=1, IF(OR(C3439&lt;10, C3439&gt;=15),1,0), IF(OR(C3439&lt;7, C3439&gt;=18),1,0))</f>
        <v/>
      </c>
      <c r="F3439" s="11" t="n">
        <v>0.921</v>
      </c>
      <c r="G3439" s="12">
        <f>0*8</f>
        <v/>
      </c>
      <c r="H3439" s="12">
        <f>F3439-G3439</f>
        <v/>
      </c>
      <c r="I3439" s="10">
        <f>IF(E3439=0,"Fora",IF(E3438=0,"Carg xar",IF(H3439&lt;0,IF(M3439&lt;0.9,"Carg FV","Stby"),IF(M3439&gt;P3439,"V2H",IF(M3439&lt;0.9,"Carg xar","Stby")))))</f>
        <v/>
      </c>
      <c r="J3439" s="12">
        <f>IF(OR(I3439="Carg FV",I3439="Carg xar"),MIN(IF(I3439="Carg FV",ABS(H3439),7.4),7.4,MAX(0,(0.9-M3439)*40)*0.95),0)</f>
        <v/>
      </c>
      <c r="K3439" s="12">
        <f>IF(I3439="V2H",MIN(MAX(0,H3439),7.4,MAX(0,(M3439-P3439)*40)*0.95),0)</f>
        <v/>
      </c>
      <c r="L3439" s="12">
        <f>IF(E3439=0,0,MAX(0,H3439-K3439))</f>
        <v/>
      </c>
      <c r="M3439" s="13">
        <f>M3438+J3438/40-IF(I3438="V2H",K3438/(0.95*40),0)-IF(E3439=0,IF(E3438=1,IF(D3439=1,30,40)*0.18/(2*40),0),0)-IF(E3439=1,IF(E3438=0,IF(D3439=1,30,40)*0.18/(2*40),0),0)</f>
        <v/>
      </c>
      <c r="N3439" s="14" t="n">
        <v>0.09</v>
      </c>
      <c r="O3439" s="15">
        <f>K3439*N3439</f>
        <v/>
      </c>
      <c r="P3439">
        <f>IF(E3439=0,0.3,IF(D3439=1,IF(C3439&gt;=Params!$B$13-3,IF(C3439&lt;Params!$B$13,Params!$B$20,0.3),0.3),IF(C3439&gt;=Params!$B$15-3,IF(C3439&lt;Params!$B$15,Params!$B$21,0.3),0.3)))</f>
        <v/>
      </c>
    </row>
    <row r="3440" ht="15" customHeight="1" s="1">
      <c r="A3440" s="9" t="n">
        <v>3437</v>
      </c>
      <c r="B3440" s="6" t="inlineStr">
        <is>
          <t>24/05</t>
        </is>
      </c>
      <c r="C3440" s="6" t="n">
        <v>4</v>
      </c>
      <c r="D3440" s="6" t="n">
        <v>1</v>
      </c>
      <c r="E3440" s="10">
        <f>IF(D3440=1, IF(OR(C3440&lt;10, C3440&gt;=15),1,0), IF(OR(C3440&lt;7, C3440&gt;=18),1,0))</f>
        <v/>
      </c>
      <c r="F3440" s="11" t="n">
        <v>0.903</v>
      </c>
      <c r="G3440" s="12">
        <f>0*8</f>
        <v/>
      </c>
      <c r="H3440" s="12">
        <f>F3440-G3440</f>
        <v/>
      </c>
      <c r="I3440" s="10">
        <f>IF(E3440=0,"Fora",IF(E3439=0,"Carg xar",IF(H3440&lt;0,IF(M3440&lt;0.9,"Carg FV","Stby"),IF(M3440&gt;P3440,"V2H",IF(M3440&lt;0.9,"Carg xar","Stby")))))</f>
        <v/>
      </c>
      <c r="J3440" s="12">
        <f>IF(OR(I3440="Carg FV",I3440="Carg xar"),MIN(IF(I3440="Carg FV",ABS(H3440),7.4),7.4,MAX(0,(0.9-M3440)*40)*0.95),0)</f>
        <v/>
      </c>
      <c r="K3440" s="12">
        <f>IF(I3440="V2H",MIN(MAX(0,H3440),7.4,MAX(0,(M3440-P3440)*40)*0.95),0)</f>
        <v/>
      </c>
      <c r="L3440" s="12">
        <f>IF(E3440=0,0,MAX(0,H3440-K3440))</f>
        <v/>
      </c>
      <c r="M3440" s="13">
        <f>M3439+J3439/40-IF(I3439="V2H",K3439/(0.95*40),0)-IF(E3440=0,IF(E3439=1,IF(D3440=1,30,40)*0.18/(2*40),0),0)-IF(E3440=1,IF(E3439=0,IF(D3440=1,30,40)*0.18/(2*40),0),0)</f>
        <v/>
      </c>
      <c r="N3440" s="14" t="n">
        <v>0.09</v>
      </c>
      <c r="O3440" s="15">
        <f>K3440*N3440</f>
        <v/>
      </c>
      <c r="P3440">
        <f>IF(E3440=0,0.3,IF(D3440=1,IF(C3440&gt;=Params!$B$13-3,IF(C3440&lt;Params!$B$13,Params!$B$20,0.3),0.3),IF(C3440&gt;=Params!$B$15-3,IF(C3440&lt;Params!$B$15,Params!$B$21,0.3),0.3)))</f>
        <v/>
      </c>
    </row>
    <row r="3441" ht="15" customHeight="1" s="1">
      <c r="A3441" s="9" t="n">
        <v>3438</v>
      </c>
      <c r="B3441" s="6" t="inlineStr">
        <is>
          <t>24/05</t>
        </is>
      </c>
      <c r="C3441" s="6" t="n">
        <v>5</v>
      </c>
      <c r="D3441" s="6" t="n">
        <v>1</v>
      </c>
      <c r="E3441" s="10">
        <f>IF(D3441=1, IF(OR(C3441&lt;10, C3441&gt;=15),1,0), IF(OR(C3441&lt;7, C3441&gt;=18),1,0))</f>
        <v/>
      </c>
      <c r="F3441" s="11" t="n">
        <v>0.91</v>
      </c>
      <c r="G3441" s="12">
        <f>0*8</f>
        <v/>
      </c>
      <c r="H3441" s="12">
        <f>F3441-G3441</f>
        <v/>
      </c>
      <c r="I3441" s="10">
        <f>IF(E3441=0,"Fora",IF(E3440=0,"Carg xar",IF(H3441&lt;0,IF(M3441&lt;0.9,"Carg FV","Stby"),IF(M3441&gt;P3441,"V2H",IF(M3441&lt;0.9,"Carg xar","Stby")))))</f>
        <v/>
      </c>
      <c r="J3441" s="12">
        <f>IF(OR(I3441="Carg FV",I3441="Carg xar"),MIN(IF(I3441="Carg FV",ABS(H3441),7.4),7.4,MAX(0,(0.9-M3441)*40)*0.95),0)</f>
        <v/>
      </c>
      <c r="K3441" s="12">
        <f>IF(I3441="V2H",MIN(MAX(0,H3441),7.4,MAX(0,(M3441-P3441)*40)*0.95),0)</f>
        <v/>
      </c>
      <c r="L3441" s="12">
        <f>IF(E3441=0,0,MAX(0,H3441-K3441))</f>
        <v/>
      </c>
      <c r="M3441" s="13">
        <f>M3440+J3440/40-IF(I3440="V2H",K3440/(0.95*40),0)-IF(E3441=0,IF(E3440=1,IF(D3441=1,30,40)*0.18/(2*40),0),0)-IF(E3441=1,IF(E3440=0,IF(D3441=1,30,40)*0.18/(2*40),0),0)</f>
        <v/>
      </c>
      <c r="N3441" s="14" t="n">
        <v>0.09</v>
      </c>
      <c r="O3441" s="15">
        <f>K3441*N3441</f>
        <v/>
      </c>
      <c r="P3441">
        <f>IF(E3441=0,0.3,IF(D3441=1,IF(C3441&gt;=Params!$B$13-3,IF(C3441&lt;Params!$B$13,Params!$B$20,0.3),0.3),IF(C3441&gt;=Params!$B$15-3,IF(C3441&lt;Params!$B$15,Params!$B$21,0.3),0.3)))</f>
        <v/>
      </c>
    </row>
    <row r="3442" ht="15" customHeight="1" s="1">
      <c r="A3442" s="9" t="n">
        <v>3439</v>
      </c>
      <c r="B3442" s="6" t="inlineStr">
        <is>
          <t>24/05</t>
        </is>
      </c>
      <c r="C3442" s="6" t="n">
        <v>6</v>
      </c>
      <c r="D3442" s="6" t="n">
        <v>1</v>
      </c>
      <c r="E3442" s="10">
        <f>IF(D3442=1, IF(OR(C3442&lt;10, C3442&gt;=15),1,0), IF(OR(C3442&lt;7, C3442&gt;=18),1,0))</f>
        <v/>
      </c>
      <c r="F3442" s="11" t="n">
        <v>0.878</v>
      </c>
      <c r="G3442" s="12">
        <f>0.02*8</f>
        <v/>
      </c>
      <c r="H3442" s="12">
        <f>F3442-G3442</f>
        <v/>
      </c>
      <c r="I3442" s="10">
        <f>IF(E3442=0,"Fora",IF(E3441=0,"Carg xar",IF(H3442&lt;0,IF(M3442&lt;0.9,"Carg FV","Stby"),IF(M3442&gt;P3442,"V2H",IF(M3442&lt;0.9,"Carg xar","Stby")))))</f>
        <v/>
      </c>
      <c r="J3442" s="12">
        <f>IF(OR(I3442="Carg FV",I3442="Carg xar"),MIN(IF(I3442="Carg FV",ABS(H3442),7.4),7.4,MAX(0,(0.9-M3442)*40)*0.95),0)</f>
        <v/>
      </c>
      <c r="K3442" s="12">
        <f>IF(I3442="V2H",MIN(MAX(0,H3442),7.4,MAX(0,(M3442-P3442)*40)*0.95),0)</f>
        <v/>
      </c>
      <c r="L3442" s="12">
        <f>IF(E3442=0,0,MAX(0,H3442-K3442))</f>
        <v/>
      </c>
      <c r="M3442" s="13">
        <f>M3441+J3441/40-IF(I3441="V2H",K3441/(0.95*40),0)-IF(E3442=0,IF(E3441=1,IF(D3442=1,30,40)*0.18/(2*40),0),0)-IF(E3442=1,IF(E3441=0,IF(D3442=1,30,40)*0.18/(2*40),0),0)</f>
        <v/>
      </c>
      <c r="N3442" s="14" t="n">
        <v>0.09</v>
      </c>
      <c r="O3442" s="15">
        <f>K3442*N3442</f>
        <v/>
      </c>
      <c r="P3442">
        <f>IF(E3442=0,0.3,IF(D3442=1,IF(C3442&gt;=Params!$B$13-3,IF(C3442&lt;Params!$B$13,Params!$B$20,0.3),0.3),IF(C3442&gt;=Params!$B$15-3,IF(C3442&lt;Params!$B$15,Params!$B$21,0.3),0.3)))</f>
        <v/>
      </c>
    </row>
    <row r="3443" ht="15" customHeight="1" s="1">
      <c r="A3443" s="9" t="n">
        <v>3440</v>
      </c>
      <c r="B3443" s="6" t="inlineStr">
        <is>
          <t>24/05</t>
        </is>
      </c>
      <c r="C3443" s="6" t="n">
        <v>7</v>
      </c>
      <c r="D3443" s="6" t="n">
        <v>1</v>
      </c>
      <c r="E3443" s="10">
        <f>IF(D3443=1, IF(OR(C3443&lt;10, C3443&gt;=15),1,0), IF(OR(C3443&lt;7, C3443&gt;=18),1,0))</f>
        <v/>
      </c>
      <c r="F3443" s="11" t="n">
        <v>0.282</v>
      </c>
      <c r="G3443" s="12">
        <f>0.12*8</f>
        <v/>
      </c>
      <c r="H3443" s="12">
        <f>F3443-G3443</f>
        <v/>
      </c>
      <c r="I3443" s="10">
        <f>IF(E3443=0,"Fora",IF(E3442=0,"Carg xar",IF(H3443&lt;0,IF(M3443&lt;0.9,"Carg FV","Stby"),IF(M3443&gt;P3443,"V2H",IF(M3443&lt;0.9,"Carg xar","Stby")))))</f>
        <v/>
      </c>
      <c r="J3443" s="12">
        <f>IF(OR(I3443="Carg FV",I3443="Carg xar"),MIN(IF(I3443="Carg FV",ABS(H3443),7.4),7.4,MAX(0,(0.9-M3443)*40)*0.95),0)</f>
        <v/>
      </c>
      <c r="K3443" s="12">
        <f>IF(I3443="V2H",MIN(MAX(0,H3443),7.4,MAX(0,(M3443-P3443)*40)*0.95),0)</f>
        <v/>
      </c>
      <c r="L3443" s="12">
        <f>IF(E3443=0,0,MAX(0,H3443-K3443))</f>
        <v/>
      </c>
      <c r="M3443" s="13">
        <f>M3442+J3442/40-IF(I3442="V2H",K3442/(0.95*40),0)-IF(E3443=0,IF(E3442=1,IF(D3443=1,30,40)*0.18/(2*40),0),0)-IF(E3443=1,IF(E3442=0,IF(D3443=1,30,40)*0.18/(2*40),0),0)</f>
        <v/>
      </c>
      <c r="N3443" s="14" t="n">
        <v>0.09</v>
      </c>
      <c r="O3443" s="15">
        <f>K3443*N3443</f>
        <v/>
      </c>
      <c r="P3443">
        <f>IF(E3443=0,0.3,IF(D3443=1,IF(C3443&gt;=Params!$B$13-3,IF(C3443&lt;Params!$B$13,Params!$B$20,0.3),0.3),IF(C3443&gt;=Params!$B$15-3,IF(C3443&lt;Params!$B$15,Params!$B$21,0.3),0.3)))</f>
        <v/>
      </c>
    </row>
    <row r="3444" ht="15" customHeight="1" s="1">
      <c r="A3444" s="9" t="n">
        <v>3441</v>
      </c>
      <c r="B3444" s="6" t="inlineStr">
        <is>
          <t>24/05</t>
        </is>
      </c>
      <c r="C3444" s="6" t="n">
        <v>8</v>
      </c>
      <c r="D3444" s="6" t="n">
        <v>1</v>
      </c>
      <c r="E3444" s="10">
        <f>IF(D3444=1, IF(OR(C3444&lt;10, C3444&gt;=15),1,0), IF(OR(C3444&lt;7, C3444&gt;=18),1,0))</f>
        <v/>
      </c>
      <c r="F3444" s="11" t="n">
        <v>0</v>
      </c>
      <c r="G3444" s="12">
        <f>0.28*8</f>
        <v/>
      </c>
      <c r="H3444" s="12">
        <f>F3444-G3444</f>
        <v/>
      </c>
      <c r="I3444" s="10">
        <f>IF(E3444=0,"Fora",IF(E3443=0,"Carg xar",IF(H3444&lt;0,IF(M3444&lt;0.9,"Carg FV","Stby"),IF(M3444&gt;P3444,"V2H",IF(M3444&lt;0.9,"Carg xar","Stby")))))</f>
        <v/>
      </c>
      <c r="J3444" s="12">
        <f>IF(OR(I3444="Carg FV",I3444="Carg xar"),MIN(IF(I3444="Carg FV",ABS(H3444),7.4),7.4,MAX(0,(0.9-M3444)*40)*0.95),0)</f>
        <v/>
      </c>
      <c r="K3444" s="12">
        <f>IF(I3444="V2H",MIN(MAX(0,H3444),7.4,MAX(0,(M3444-P3444)*40)*0.95),0)</f>
        <v/>
      </c>
      <c r="L3444" s="12">
        <f>IF(E3444=0,0,MAX(0,H3444-K3444))</f>
        <v/>
      </c>
      <c r="M3444" s="13">
        <f>M3443+J3443/40-IF(I3443="V2H",K3443/(0.95*40),0)-IF(E3444=0,IF(E3443=1,IF(D3444=1,30,40)*0.18/(2*40),0),0)-IF(E3444=1,IF(E3443=0,IF(D3444=1,30,40)*0.18/(2*40),0),0)</f>
        <v/>
      </c>
      <c r="N3444" s="14" t="n">
        <v>0.09</v>
      </c>
      <c r="O3444" s="15">
        <f>K3444*N3444</f>
        <v/>
      </c>
      <c r="P3444">
        <f>IF(E3444=0,0.3,IF(D3444=1,IF(C3444&gt;=Params!$B$13-3,IF(C3444&lt;Params!$B$13,Params!$B$20,0.3),0.3),IF(C3444&gt;=Params!$B$15-3,IF(C3444&lt;Params!$B$15,Params!$B$21,0.3),0.3)))</f>
        <v/>
      </c>
    </row>
    <row r="3445" ht="15" customHeight="1" s="1">
      <c r="A3445" s="9" t="n">
        <v>3442</v>
      </c>
      <c r="B3445" s="6" t="inlineStr">
        <is>
          <t>24/05</t>
        </is>
      </c>
      <c r="C3445" s="6" t="n">
        <v>9</v>
      </c>
      <c r="D3445" s="6" t="n">
        <v>1</v>
      </c>
      <c r="E3445" s="10">
        <f>IF(D3445=1, IF(OR(C3445&lt;10, C3445&gt;=15),1,0), IF(OR(C3445&lt;7, C3445&gt;=18),1,0))</f>
        <v/>
      </c>
      <c r="F3445" s="11" t="n">
        <v>0</v>
      </c>
      <c r="G3445" s="12">
        <f>0.48*8</f>
        <v/>
      </c>
      <c r="H3445" s="12">
        <f>F3445-G3445</f>
        <v/>
      </c>
      <c r="I3445" s="10">
        <f>IF(E3445=0,"Fora",IF(E3444=0,"Carg xar",IF(H3445&lt;0,IF(M3445&lt;0.9,"Carg FV","Stby"),IF(M3445&gt;P3445,"V2H",IF(M3445&lt;0.9,"Carg xar","Stby")))))</f>
        <v/>
      </c>
      <c r="J3445" s="12">
        <f>IF(OR(I3445="Carg FV",I3445="Carg xar"),MIN(IF(I3445="Carg FV",ABS(H3445),7.4),7.4,MAX(0,(0.9-M3445)*40)*0.95),0)</f>
        <v/>
      </c>
      <c r="K3445" s="12">
        <f>IF(I3445="V2H",MIN(MAX(0,H3445),7.4,MAX(0,(M3445-P3445)*40)*0.95),0)</f>
        <v/>
      </c>
      <c r="L3445" s="12">
        <f>IF(E3445=0,0,MAX(0,H3445-K3445))</f>
        <v/>
      </c>
      <c r="M3445" s="13">
        <f>M3444+J3444/40-IF(I3444="V2H",K3444/(0.95*40),0)-IF(E3445=0,IF(E3444=1,IF(D3445=1,30,40)*0.18/(2*40),0),0)-IF(E3445=1,IF(E3444=0,IF(D3445=1,30,40)*0.18/(2*40),0),0)</f>
        <v/>
      </c>
      <c r="N3445" s="14" t="n">
        <v>0.09</v>
      </c>
      <c r="O3445" s="15">
        <f>K3445*N3445</f>
        <v/>
      </c>
      <c r="P3445">
        <f>IF(E3445=0,0.3,IF(D3445=1,IF(C3445&gt;=Params!$B$13-3,IF(C3445&lt;Params!$B$13,Params!$B$20,0.3),0.3),IF(C3445&gt;=Params!$B$15-3,IF(C3445&lt;Params!$B$15,Params!$B$21,0.3),0.3)))</f>
        <v/>
      </c>
    </row>
    <row r="3446" ht="15" customHeight="1" s="1">
      <c r="A3446" s="9" t="n">
        <v>3443</v>
      </c>
      <c r="B3446" s="6" t="inlineStr">
        <is>
          <t>24/05</t>
        </is>
      </c>
      <c r="C3446" s="6" t="n">
        <v>10</v>
      </c>
      <c r="D3446" s="6" t="n">
        <v>1</v>
      </c>
      <c r="E3446" s="10">
        <f>IF(D3446=1, IF(OR(C3446&lt;10, C3446&gt;=15),1,0), IF(OR(C3446&lt;7, C3446&gt;=18),1,0))</f>
        <v/>
      </c>
      <c r="F3446" s="11" t="n">
        <v>0</v>
      </c>
      <c r="G3446" s="12">
        <f>0.68*8</f>
        <v/>
      </c>
      <c r="H3446" s="12">
        <f>F3446-G3446</f>
        <v/>
      </c>
      <c r="I3446" s="10">
        <f>IF(E3446=0,"Fora",IF(E3445=0,"Carg xar",IF(H3446&lt;0,IF(M3446&lt;0.9,"Carg FV","Stby"),IF(M3446&gt;P3446,"V2H",IF(M3446&lt;0.9,"Carg xar","Stby")))))</f>
        <v/>
      </c>
      <c r="J3446" s="12">
        <f>IF(OR(I3446="Carg FV",I3446="Carg xar"),MIN(IF(I3446="Carg FV",ABS(H3446),7.4),7.4,MAX(0,(0.9-M3446)*40)*0.95),0)</f>
        <v/>
      </c>
      <c r="K3446" s="12">
        <f>IF(I3446="V2H",MIN(MAX(0,H3446),7.4,MAX(0,(M3446-P3446)*40)*0.95),0)</f>
        <v/>
      </c>
      <c r="L3446" s="12">
        <f>IF(E3446=0,0,MAX(0,H3446-K3446))</f>
        <v/>
      </c>
      <c r="M3446" s="13">
        <f>M3445+J3445/40-IF(I3445="V2H",K3445/(0.95*40),0)-IF(E3446=0,IF(E3445=1,IF(D3446=1,30,40)*0.18/(2*40),0),0)-IF(E3446=1,IF(E3445=0,IF(D3446=1,30,40)*0.18/(2*40),0),0)</f>
        <v/>
      </c>
      <c r="N3446" s="14" t="n">
        <v>0.09</v>
      </c>
      <c r="O3446" s="15">
        <f>K3446*N3446</f>
        <v/>
      </c>
      <c r="P3446">
        <f>IF(E3446=0,0.3,IF(D3446=1,IF(C3446&gt;=Params!$B$13-3,IF(C3446&lt;Params!$B$13,Params!$B$20,0.3),0.3),IF(C3446&gt;=Params!$B$15-3,IF(C3446&lt;Params!$B$15,Params!$B$21,0.3),0.3)))</f>
        <v/>
      </c>
    </row>
    <row r="3447" ht="15" customHeight="1" s="1">
      <c r="A3447" s="9" t="n">
        <v>3444</v>
      </c>
      <c r="B3447" s="6" t="inlineStr">
        <is>
          <t>24/05</t>
        </is>
      </c>
      <c r="C3447" s="6" t="n">
        <v>11</v>
      </c>
      <c r="D3447" s="6" t="n">
        <v>1</v>
      </c>
      <c r="E3447" s="10">
        <f>IF(D3447=1, IF(OR(C3447&lt;10, C3447&gt;=15),1,0), IF(OR(C3447&lt;7, C3447&gt;=18),1,0))</f>
        <v/>
      </c>
      <c r="F3447" s="11" t="n">
        <v>0</v>
      </c>
      <c r="G3447" s="12">
        <f>0.82*8</f>
        <v/>
      </c>
      <c r="H3447" s="12">
        <f>F3447-G3447</f>
        <v/>
      </c>
      <c r="I3447" s="10">
        <f>IF(E3447=0,"Fora",IF(E3446=0,"Carg xar",IF(H3447&lt;0,IF(M3447&lt;0.9,"Carg FV","Stby"),IF(M3447&gt;P3447,"V2H",IF(M3447&lt;0.9,"Carg xar","Stby")))))</f>
        <v/>
      </c>
      <c r="J3447" s="12">
        <f>IF(OR(I3447="Carg FV",I3447="Carg xar"),MIN(IF(I3447="Carg FV",ABS(H3447),7.4),7.4,MAX(0,(0.9-M3447)*40)*0.95),0)</f>
        <v/>
      </c>
      <c r="K3447" s="12">
        <f>IF(I3447="V2H",MIN(MAX(0,H3447),7.4,MAX(0,(M3447-P3447)*40)*0.95),0)</f>
        <v/>
      </c>
      <c r="L3447" s="12">
        <f>IF(E3447=0,0,MAX(0,H3447-K3447))</f>
        <v/>
      </c>
      <c r="M3447" s="13">
        <f>M3446+J3446/40-IF(I3446="V2H",K3446/(0.95*40),0)-IF(E3447=0,IF(E3446=1,IF(D3447=1,30,40)*0.18/(2*40),0),0)-IF(E3447=1,IF(E3446=0,IF(D3447=1,30,40)*0.18/(2*40),0),0)</f>
        <v/>
      </c>
      <c r="N3447" s="14" t="n">
        <v>0.09</v>
      </c>
      <c r="O3447" s="15">
        <f>K3447*N3447</f>
        <v/>
      </c>
      <c r="P3447">
        <f>IF(E3447=0,0.3,IF(D3447=1,IF(C3447&gt;=Params!$B$13-3,IF(C3447&lt;Params!$B$13,Params!$B$20,0.3),0.3),IF(C3447&gt;=Params!$B$15-3,IF(C3447&lt;Params!$B$15,Params!$B$21,0.3),0.3)))</f>
        <v/>
      </c>
    </row>
    <row r="3448" ht="15" customHeight="1" s="1">
      <c r="A3448" s="9" t="n">
        <v>3445</v>
      </c>
      <c r="B3448" s="6" t="inlineStr">
        <is>
          <t>24/05</t>
        </is>
      </c>
      <c r="C3448" s="6" t="n">
        <v>12</v>
      </c>
      <c r="D3448" s="6" t="n">
        <v>1</v>
      </c>
      <c r="E3448" s="10">
        <f>IF(D3448=1, IF(OR(C3448&lt;10, C3448&gt;=15),1,0), IF(OR(C3448&lt;7, C3448&gt;=18),1,0))</f>
        <v/>
      </c>
      <c r="F3448" s="11" t="n">
        <v>0</v>
      </c>
      <c r="G3448" s="12">
        <f>0.88*8</f>
        <v/>
      </c>
      <c r="H3448" s="12">
        <f>F3448-G3448</f>
        <v/>
      </c>
      <c r="I3448" s="10">
        <f>IF(E3448=0,"Fora",IF(E3447=0,"Carg xar",IF(H3448&lt;0,IF(M3448&lt;0.9,"Carg FV","Stby"),IF(M3448&gt;P3448,"V2H",IF(M3448&lt;0.9,"Carg xar","Stby")))))</f>
        <v/>
      </c>
      <c r="J3448" s="12">
        <f>IF(OR(I3448="Carg FV",I3448="Carg xar"),MIN(IF(I3448="Carg FV",ABS(H3448),7.4),7.4,MAX(0,(0.9-M3448)*40)*0.95),0)</f>
        <v/>
      </c>
      <c r="K3448" s="12">
        <f>IF(I3448="V2H",MIN(MAX(0,H3448),7.4,MAX(0,(M3448-P3448)*40)*0.95),0)</f>
        <v/>
      </c>
      <c r="L3448" s="12">
        <f>IF(E3448=0,0,MAX(0,H3448-K3448))</f>
        <v/>
      </c>
      <c r="M3448" s="13">
        <f>M3447+J3447/40-IF(I3447="V2H",K3447/(0.95*40),0)-IF(E3448=0,IF(E3447=1,IF(D3448=1,30,40)*0.18/(2*40),0),0)-IF(E3448=1,IF(E3447=0,IF(D3448=1,30,40)*0.18/(2*40),0),0)</f>
        <v/>
      </c>
      <c r="N3448" s="14" t="n">
        <v>0.09</v>
      </c>
      <c r="O3448" s="15">
        <f>K3448*N3448</f>
        <v/>
      </c>
      <c r="P3448">
        <f>IF(E3448=0,0.3,IF(D3448=1,IF(C3448&gt;=Params!$B$13-3,IF(C3448&lt;Params!$B$13,Params!$B$20,0.3),0.3),IF(C3448&gt;=Params!$B$15-3,IF(C3448&lt;Params!$B$15,Params!$B$21,0.3),0.3)))</f>
        <v/>
      </c>
    </row>
    <row r="3449" ht="15" customHeight="1" s="1">
      <c r="A3449" s="9" t="n">
        <v>3446</v>
      </c>
      <c r="B3449" s="6" t="inlineStr">
        <is>
          <t>24/05</t>
        </is>
      </c>
      <c r="C3449" s="6" t="n">
        <v>13</v>
      </c>
      <c r="D3449" s="6" t="n">
        <v>1</v>
      </c>
      <c r="E3449" s="10">
        <f>IF(D3449=1, IF(OR(C3449&lt;10, C3449&gt;=15),1,0), IF(OR(C3449&lt;7, C3449&gt;=18),1,0))</f>
        <v/>
      </c>
      <c r="F3449" s="11" t="n">
        <v>0</v>
      </c>
      <c r="G3449" s="12">
        <f>0.86*8</f>
        <v/>
      </c>
      <c r="H3449" s="12">
        <f>F3449-G3449</f>
        <v/>
      </c>
      <c r="I3449" s="10">
        <f>IF(E3449=0,"Fora",IF(E3448=0,"Carg xar",IF(H3449&lt;0,IF(M3449&lt;0.9,"Carg FV","Stby"),IF(M3449&gt;P3449,"V2H",IF(M3449&lt;0.9,"Carg xar","Stby")))))</f>
        <v/>
      </c>
      <c r="J3449" s="12">
        <f>IF(OR(I3449="Carg FV",I3449="Carg xar"),MIN(IF(I3449="Carg FV",ABS(H3449),7.4),7.4,MAX(0,(0.9-M3449)*40)*0.95),0)</f>
        <v/>
      </c>
      <c r="K3449" s="12">
        <f>IF(I3449="V2H",MIN(MAX(0,H3449),7.4,MAX(0,(M3449-P3449)*40)*0.95),0)</f>
        <v/>
      </c>
      <c r="L3449" s="12">
        <f>IF(E3449=0,0,MAX(0,H3449-K3449))</f>
        <v/>
      </c>
      <c r="M3449" s="13">
        <f>M3448+J3448/40-IF(I3448="V2H",K3448/(0.95*40),0)-IF(E3449=0,IF(E3448=1,IF(D3449=1,30,40)*0.18/(2*40),0),0)-IF(E3449=1,IF(E3448=0,IF(D3449=1,30,40)*0.18/(2*40),0),0)</f>
        <v/>
      </c>
      <c r="N3449" s="14" t="n">
        <v>0.09</v>
      </c>
      <c r="O3449" s="15">
        <f>K3449*N3449</f>
        <v/>
      </c>
      <c r="P3449">
        <f>IF(E3449=0,0.3,IF(D3449=1,IF(C3449&gt;=Params!$B$13-3,IF(C3449&lt;Params!$B$13,Params!$B$20,0.3),0.3),IF(C3449&gt;=Params!$B$15-3,IF(C3449&lt;Params!$B$15,Params!$B$21,0.3),0.3)))</f>
        <v/>
      </c>
    </row>
    <row r="3450" ht="15" customHeight="1" s="1">
      <c r="A3450" s="9" t="n">
        <v>3447</v>
      </c>
      <c r="B3450" s="6" t="inlineStr">
        <is>
          <t>24/05</t>
        </is>
      </c>
      <c r="C3450" s="6" t="n">
        <v>14</v>
      </c>
      <c r="D3450" s="6" t="n">
        <v>1</v>
      </c>
      <c r="E3450" s="10">
        <f>IF(D3450=1, IF(OR(C3450&lt;10, C3450&gt;=15),1,0), IF(OR(C3450&lt;7, C3450&gt;=18),1,0))</f>
        <v/>
      </c>
      <c r="F3450" s="11" t="n">
        <v>0</v>
      </c>
      <c r="G3450" s="12">
        <f>0.75*8</f>
        <v/>
      </c>
      <c r="H3450" s="12">
        <f>F3450-G3450</f>
        <v/>
      </c>
      <c r="I3450" s="10">
        <f>IF(E3450=0,"Fora",IF(E3449=0,"Carg xar",IF(H3450&lt;0,IF(M3450&lt;0.9,"Carg FV","Stby"),IF(M3450&gt;P3450,"V2H",IF(M3450&lt;0.9,"Carg xar","Stby")))))</f>
        <v/>
      </c>
      <c r="J3450" s="12">
        <f>IF(OR(I3450="Carg FV",I3450="Carg xar"),MIN(IF(I3450="Carg FV",ABS(H3450),7.4),7.4,MAX(0,(0.9-M3450)*40)*0.95),0)</f>
        <v/>
      </c>
      <c r="K3450" s="12">
        <f>IF(I3450="V2H",MIN(MAX(0,H3450),7.4,MAX(0,(M3450-P3450)*40)*0.95),0)</f>
        <v/>
      </c>
      <c r="L3450" s="12">
        <f>IF(E3450=0,0,MAX(0,H3450-K3450))</f>
        <v/>
      </c>
      <c r="M3450" s="13">
        <f>M3449+J3449/40-IF(I3449="V2H",K3449/(0.95*40),0)-IF(E3450=0,IF(E3449=1,IF(D3450=1,30,40)*0.18/(2*40),0),0)-IF(E3450=1,IF(E3449=0,IF(D3450=1,30,40)*0.18/(2*40),0),0)</f>
        <v/>
      </c>
      <c r="N3450" s="14" t="n">
        <v>0.09</v>
      </c>
      <c r="O3450" s="15">
        <f>K3450*N3450</f>
        <v/>
      </c>
      <c r="P3450">
        <f>IF(E3450=0,0.3,IF(D3450=1,IF(C3450&gt;=Params!$B$13-3,IF(C3450&lt;Params!$B$13,Params!$B$20,0.3),0.3),IF(C3450&gt;=Params!$B$15-3,IF(C3450&lt;Params!$B$15,Params!$B$21,0.3),0.3)))</f>
        <v/>
      </c>
    </row>
    <row r="3451" ht="15" customHeight="1" s="1">
      <c r="A3451" s="9" t="n">
        <v>3448</v>
      </c>
      <c r="B3451" s="6" t="inlineStr">
        <is>
          <t>24/05</t>
        </is>
      </c>
      <c r="C3451" s="6" t="n">
        <v>15</v>
      </c>
      <c r="D3451" s="6" t="n">
        <v>1</v>
      </c>
      <c r="E3451" s="10">
        <f>IF(D3451=1, IF(OR(C3451&lt;10, C3451&gt;=15),1,0), IF(OR(C3451&lt;7, C3451&gt;=18),1,0))</f>
        <v/>
      </c>
      <c r="F3451" s="11" t="n">
        <v>0</v>
      </c>
      <c r="G3451" s="12">
        <f>0.6*8</f>
        <v/>
      </c>
      <c r="H3451" s="12">
        <f>F3451-G3451</f>
        <v/>
      </c>
      <c r="I3451" s="10">
        <f>IF(E3451=0,"Fora",IF(E3450=0,"Carg xar",IF(H3451&lt;0,IF(M3451&lt;0.9,"Carg FV","Stby"),IF(M3451&gt;P3451,"V2H",IF(M3451&lt;0.9,"Carg xar","Stby")))))</f>
        <v/>
      </c>
      <c r="J3451" s="12">
        <f>IF(OR(I3451="Carg FV",I3451="Carg xar"),MIN(IF(I3451="Carg FV",ABS(H3451),7.4),7.4,MAX(0,(0.9-M3451)*40)*0.95),0)</f>
        <v/>
      </c>
      <c r="K3451" s="12">
        <f>IF(I3451="V2H",MIN(MAX(0,H3451),7.4,MAX(0,(M3451-P3451)*40)*0.95),0)</f>
        <v/>
      </c>
      <c r="L3451" s="12">
        <f>IF(E3451=0,0,MAX(0,H3451-K3451))</f>
        <v/>
      </c>
      <c r="M3451" s="13">
        <f>M3450+J3450/40-IF(I3450="V2H",K3450/(0.95*40),0)-IF(E3451=0,IF(E3450=1,IF(D3451=1,30,40)*0.18/(2*40),0),0)-IF(E3451=1,IF(E3450=0,IF(D3451=1,30,40)*0.18/(2*40),0),0)</f>
        <v/>
      </c>
      <c r="N3451" s="14" t="n">
        <v>0.09</v>
      </c>
      <c r="O3451" s="15">
        <f>K3451*N3451</f>
        <v/>
      </c>
      <c r="P3451">
        <f>IF(E3451=0,0.3,IF(D3451=1,IF(C3451&gt;=Params!$B$13-3,IF(C3451&lt;Params!$B$13,Params!$B$20,0.3),0.3),IF(C3451&gt;=Params!$B$15-3,IF(C3451&lt;Params!$B$15,Params!$B$21,0.3),0.3)))</f>
        <v/>
      </c>
    </row>
    <row r="3452" ht="15" customHeight="1" s="1">
      <c r="A3452" s="9" t="n">
        <v>3449</v>
      </c>
      <c r="B3452" s="6" t="inlineStr">
        <is>
          <t>24/05</t>
        </is>
      </c>
      <c r="C3452" s="6" t="n">
        <v>16</v>
      </c>
      <c r="D3452" s="6" t="n">
        <v>1</v>
      </c>
      <c r="E3452" s="10">
        <f>IF(D3452=1, IF(OR(C3452&lt;10, C3452&gt;=15),1,0), IF(OR(C3452&lt;7, C3452&gt;=18),1,0))</f>
        <v/>
      </c>
      <c r="F3452" s="11" t="n">
        <v>0</v>
      </c>
      <c r="G3452" s="12">
        <f>0.42*8</f>
        <v/>
      </c>
      <c r="H3452" s="12">
        <f>F3452-G3452</f>
        <v/>
      </c>
      <c r="I3452" s="10">
        <f>IF(E3452=0,"Fora",IF(E3451=0,"Carg xar",IF(H3452&lt;0,IF(M3452&lt;0.9,"Carg FV","Stby"),IF(M3452&gt;P3452,"V2H",IF(M3452&lt;0.9,"Carg xar","Stby")))))</f>
        <v/>
      </c>
      <c r="J3452" s="12">
        <f>IF(OR(I3452="Carg FV",I3452="Carg xar"),MIN(IF(I3452="Carg FV",ABS(H3452),7.4),7.4,MAX(0,(0.9-M3452)*40)*0.95),0)</f>
        <v/>
      </c>
      <c r="K3452" s="12">
        <f>IF(I3452="V2H",MIN(MAX(0,H3452),7.4,MAX(0,(M3452-P3452)*40)*0.95),0)</f>
        <v/>
      </c>
      <c r="L3452" s="12">
        <f>IF(E3452=0,0,MAX(0,H3452-K3452))</f>
        <v/>
      </c>
      <c r="M3452" s="13">
        <f>M3451+J3451/40-IF(I3451="V2H",K3451/(0.95*40),0)-IF(E3452=0,IF(E3451=1,IF(D3452=1,30,40)*0.18/(2*40),0),0)-IF(E3452=1,IF(E3451=0,IF(D3452=1,30,40)*0.18/(2*40),0),0)</f>
        <v/>
      </c>
      <c r="N3452" s="14" t="n">
        <v>0.09</v>
      </c>
      <c r="O3452" s="15">
        <f>K3452*N3452</f>
        <v/>
      </c>
      <c r="P3452">
        <f>IF(E3452=0,0.3,IF(D3452=1,IF(C3452&gt;=Params!$B$13-3,IF(C3452&lt;Params!$B$13,Params!$B$20,0.3),0.3),IF(C3452&gt;=Params!$B$15-3,IF(C3452&lt;Params!$B$15,Params!$B$21,0.3),0.3)))</f>
        <v/>
      </c>
    </row>
    <row r="3453" ht="15" customHeight="1" s="1">
      <c r="A3453" s="9" t="n">
        <v>3450</v>
      </c>
      <c r="B3453" s="6" t="inlineStr">
        <is>
          <t>24/05</t>
        </is>
      </c>
      <c r="C3453" s="6" t="n">
        <v>17</v>
      </c>
      <c r="D3453" s="6" t="n">
        <v>1</v>
      </c>
      <c r="E3453" s="10">
        <f>IF(D3453=1, IF(OR(C3453&lt;10, C3453&gt;=15),1,0), IF(OR(C3453&lt;7, C3453&gt;=18),1,0))</f>
        <v/>
      </c>
      <c r="F3453" s="11" t="n">
        <v>0</v>
      </c>
      <c r="G3453" s="12">
        <f>0.22*8</f>
        <v/>
      </c>
      <c r="H3453" s="12">
        <f>F3453-G3453</f>
        <v/>
      </c>
      <c r="I3453" s="10">
        <f>IF(E3453=0,"Fora",IF(E3452=0,"Carg xar",IF(H3453&lt;0,IF(M3453&lt;0.9,"Carg FV","Stby"),IF(M3453&gt;P3453,"V2H",IF(M3453&lt;0.9,"Carg xar","Stby")))))</f>
        <v/>
      </c>
      <c r="J3453" s="12">
        <f>IF(OR(I3453="Carg FV",I3453="Carg xar"),MIN(IF(I3453="Carg FV",ABS(H3453),7.4),7.4,MAX(0,(0.9-M3453)*40)*0.95),0)</f>
        <v/>
      </c>
      <c r="K3453" s="12">
        <f>IF(I3453="V2H",MIN(MAX(0,H3453),7.4,MAX(0,(M3453-P3453)*40)*0.95),0)</f>
        <v/>
      </c>
      <c r="L3453" s="12">
        <f>IF(E3453=0,0,MAX(0,H3453-K3453))</f>
        <v/>
      </c>
      <c r="M3453" s="13">
        <f>M3452+J3452/40-IF(I3452="V2H",K3452/(0.95*40),0)-IF(E3453=0,IF(E3452=1,IF(D3453=1,30,40)*0.18/(2*40),0),0)-IF(E3453=1,IF(E3452=0,IF(D3453=1,30,40)*0.18/(2*40),0),0)</f>
        <v/>
      </c>
      <c r="N3453" s="14" t="n">
        <v>0.09</v>
      </c>
      <c r="O3453" s="15">
        <f>K3453*N3453</f>
        <v/>
      </c>
      <c r="P3453">
        <f>IF(E3453=0,0.3,IF(D3453=1,IF(C3453&gt;=Params!$B$13-3,IF(C3453&lt;Params!$B$13,Params!$B$20,0.3),0.3),IF(C3453&gt;=Params!$B$15-3,IF(C3453&lt;Params!$B$15,Params!$B$21,0.3),0.3)))</f>
        <v/>
      </c>
    </row>
    <row r="3454" ht="15" customHeight="1" s="1">
      <c r="A3454" s="9" t="n">
        <v>3451</v>
      </c>
      <c r="B3454" s="6" t="inlineStr">
        <is>
          <t>24/05</t>
        </is>
      </c>
      <c r="C3454" s="6" t="n">
        <v>18</v>
      </c>
      <c r="D3454" s="6" t="n">
        <v>1</v>
      </c>
      <c r="E3454" s="10">
        <f>IF(D3454=1, IF(OR(C3454&lt;10, C3454&gt;=15),1,0), IF(OR(C3454&lt;7, C3454&gt;=18),1,0))</f>
        <v/>
      </c>
      <c r="F3454" s="11" t="n">
        <v>0</v>
      </c>
      <c r="G3454" s="12">
        <f>0.08*8</f>
        <v/>
      </c>
      <c r="H3454" s="12">
        <f>F3454-G3454</f>
        <v/>
      </c>
      <c r="I3454" s="10">
        <f>IF(E3454=0,"Fora",IF(E3453=0,"Carg xar",IF(H3454&lt;0,IF(M3454&lt;0.9,"Carg FV","Stby"),IF(M3454&gt;P3454,"V2H",IF(M3454&lt;0.9,"Carg xar","Stby")))))</f>
        <v/>
      </c>
      <c r="J3454" s="12">
        <f>IF(OR(I3454="Carg FV",I3454="Carg xar"),MIN(IF(I3454="Carg FV",ABS(H3454),7.4),7.4,MAX(0,(0.9-M3454)*40)*0.95),0)</f>
        <v/>
      </c>
      <c r="K3454" s="12">
        <f>IF(I3454="V2H",MIN(MAX(0,H3454),7.4,MAX(0,(M3454-P3454)*40)*0.95),0)</f>
        <v/>
      </c>
      <c r="L3454" s="12">
        <f>IF(E3454=0,0,MAX(0,H3454-K3454))</f>
        <v/>
      </c>
      <c r="M3454" s="13">
        <f>M3453+J3453/40-IF(I3453="V2H",K3453/(0.95*40),0)-IF(E3454=0,IF(E3453=1,IF(D3454=1,30,40)*0.18/(2*40),0),0)-IF(E3454=1,IF(E3453=0,IF(D3454=1,30,40)*0.18/(2*40),0),0)</f>
        <v/>
      </c>
      <c r="N3454" s="14" t="n">
        <v>0.09</v>
      </c>
      <c r="O3454" s="15">
        <f>K3454*N3454</f>
        <v/>
      </c>
      <c r="P3454">
        <f>IF(E3454=0,0.3,IF(D3454=1,IF(C3454&gt;=Params!$B$13-3,IF(C3454&lt;Params!$B$13,Params!$B$20,0.3),0.3),IF(C3454&gt;=Params!$B$15-3,IF(C3454&lt;Params!$B$15,Params!$B$21,0.3),0.3)))</f>
        <v/>
      </c>
    </row>
    <row r="3455" ht="15" customHeight="1" s="1">
      <c r="A3455" s="9" t="n">
        <v>3452</v>
      </c>
      <c r="B3455" s="6" t="inlineStr">
        <is>
          <t>24/05</t>
        </is>
      </c>
      <c r="C3455" s="6" t="n">
        <v>19</v>
      </c>
      <c r="D3455" s="6" t="n">
        <v>1</v>
      </c>
      <c r="E3455" s="10">
        <f>IF(D3455=1, IF(OR(C3455&lt;10, C3455&gt;=15),1,0), IF(OR(C3455&lt;7, C3455&gt;=18),1,0))</f>
        <v/>
      </c>
      <c r="F3455" s="11" t="n">
        <v>0.698</v>
      </c>
      <c r="G3455" s="12">
        <f>0*8</f>
        <v/>
      </c>
      <c r="H3455" s="12">
        <f>F3455-G3455</f>
        <v/>
      </c>
      <c r="I3455" s="10">
        <f>IF(E3455=0,"Fora",IF(E3454=0,"Carg xar",IF(H3455&lt;0,IF(M3455&lt;0.9,"Carg FV","Stby"),IF(M3455&gt;P3455,"V2H",IF(M3455&lt;0.9,"Carg xar","Stby")))))</f>
        <v/>
      </c>
      <c r="J3455" s="12">
        <f>IF(OR(I3455="Carg FV",I3455="Carg xar"),MIN(IF(I3455="Carg FV",ABS(H3455),7.4),7.4,MAX(0,(0.9-M3455)*40)*0.95),0)</f>
        <v/>
      </c>
      <c r="K3455" s="12">
        <f>IF(I3455="V2H",MIN(MAX(0,H3455),7.4,MAX(0,(M3455-P3455)*40)*0.95),0)</f>
        <v/>
      </c>
      <c r="L3455" s="12">
        <f>IF(E3455=0,0,MAX(0,H3455-K3455))</f>
        <v/>
      </c>
      <c r="M3455" s="13">
        <f>M3454+J3454/40-IF(I3454="V2H",K3454/(0.95*40),0)-IF(E3455=0,IF(E3454=1,IF(D3455=1,30,40)*0.18/(2*40),0),0)-IF(E3455=1,IF(E3454=0,IF(D3455=1,30,40)*0.18/(2*40),0),0)</f>
        <v/>
      </c>
      <c r="N3455" s="14" t="n">
        <v>0.09</v>
      </c>
      <c r="O3455" s="15">
        <f>K3455*N3455</f>
        <v/>
      </c>
      <c r="P3455">
        <f>IF(E3455=0,0.3,IF(D3455=1,IF(C3455&gt;=Params!$B$13-3,IF(C3455&lt;Params!$B$13,Params!$B$20,0.3),0.3),IF(C3455&gt;=Params!$B$15-3,IF(C3455&lt;Params!$B$15,Params!$B$21,0.3),0.3)))</f>
        <v/>
      </c>
    </row>
    <row r="3456" ht="15" customHeight="1" s="1">
      <c r="A3456" s="9" t="n">
        <v>3453</v>
      </c>
      <c r="B3456" s="6" t="inlineStr">
        <is>
          <t>24/05</t>
        </is>
      </c>
      <c r="C3456" s="6" t="n">
        <v>20</v>
      </c>
      <c r="D3456" s="6" t="n">
        <v>1</v>
      </c>
      <c r="E3456" s="10">
        <f>IF(D3456=1, IF(OR(C3456&lt;10, C3456&gt;=15),1,0), IF(OR(C3456&lt;7, C3456&gt;=18),1,0))</f>
        <v/>
      </c>
      <c r="F3456" s="11" t="n">
        <v>0.66</v>
      </c>
      <c r="G3456" s="12">
        <f>0*8</f>
        <v/>
      </c>
      <c r="H3456" s="12">
        <f>F3456-G3456</f>
        <v/>
      </c>
      <c r="I3456" s="10">
        <f>IF(E3456=0,"Fora",IF(E3455=0,"Carg xar",IF(H3456&lt;0,IF(M3456&lt;0.9,"Carg FV","Stby"),IF(M3456&gt;P3456,"V2H",IF(M3456&lt;0.9,"Carg xar","Stby")))))</f>
        <v/>
      </c>
      <c r="J3456" s="12">
        <f>IF(OR(I3456="Carg FV",I3456="Carg xar"),MIN(IF(I3456="Carg FV",ABS(H3456),7.4),7.4,MAX(0,(0.9-M3456)*40)*0.95),0)</f>
        <v/>
      </c>
      <c r="K3456" s="12">
        <f>IF(I3456="V2H",MIN(MAX(0,H3456),7.4,MAX(0,(M3456-P3456)*40)*0.95),0)</f>
        <v/>
      </c>
      <c r="L3456" s="12">
        <f>IF(E3456=0,0,MAX(0,H3456-K3456))</f>
        <v/>
      </c>
      <c r="M3456" s="13">
        <f>M3455+J3455/40-IF(I3455="V2H",K3455/(0.95*40),0)-IF(E3456=0,IF(E3455=1,IF(D3456=1,30,40)*0.18/(2*40),0),0)-IF(E3456=1,IF(E3455=0,IF(D3456=1,30,40)*0.18/(2*40),0),0)</f>
        <v/>
      </c>
      <c r="N3456" s="14" t="n">
        <v>0.09</v>
      </c>
      <c r="O3456" s="15">
        <f>K3456*N3456</f>
        <v/>
      </c>
      <c r="P3456">
        <f>IF(E3456=0,0.3,IF(D3456=1,IF(C3456&gt;=Params!$B$13-3,IF(C3456&lt;Params!$B$13,Params!$B$20,0.3),0.3),IF(C3456&gt;=Params!$B$15-3,IF(C3456&lt;Params!$B$15,Params!$B$21,0.3),0.3)))</f>
        <v/>
      </c>
    </row>
    <row r="3457" ht="15" customHeight="1" s="1">
      <c r="A3457" s="9" t="n">
        <v>3454</v>
      </c>
      <c r="B3457" s="6" t="inlineStr">
        <is>
          <t>24/05</t>
        </is>
      </c>
      <c r="C3457" s="6" t="n">
        <v>21</v>
      </c>
      <c r="D3457" s="6" t="n">
        <v>1</v>
      </c>
      <c r="E3457" s="10">
        <f>IF(D3457=1, IF(OR(C3457&lt;10, C3457&gt;=15),1,0), IF(OR(C3457&lt;7, C3457&gt;=18),1,0))</f>
        <v/>
      </c>
      <c r="F3457" s="11" t="n">
        <v>1.508</v>
      </c>
      <c r="G3457" s="12">
        <f>0*8</f>
        <v/>
      </c>
      <c r="H3457" s="12">
        <f>F3457-G3457</f>
        <v/>
      </c>
      <c r="I3457" s="10">
        <f>IF(E3457=0,"Fora",IF(E3456=0,"Carg xar",IF(H3457&lt;0,IF(M3457&lt;0.9,"Carg FV","Stby"),IF(M3457&gt;P3457,"V2H",IF(M3457&lt;0.9,"Carg xar","Stby")))))</f>
        <v/>
      </c>
      <c r="J3457" s="12">
        <f>IF(OR(I3457="Carg FV",I3457="Carg xar"),MIN(IF(I3457="Carg FV",ABS(H3457),7.4),7.4,MAX(0,(0.9-M3457)*40)*0.95),0)</f>
        <v/>
      </c>
      <c r="K3457" s="12">
        <f>IF(I3457="V2H",MIN(MAX(0,H3457),7.4,MAX(0,(M3457-P3457)*40)*0.95),0)</f>
        <v/>
      </c>
      <c r="L3457" s="12">
        <f>IF(E3457=0,0,MAX(0,H3457-K3457))</f>
        <v/>
      </c>
      <c r="M3457" s="13">
        <f>M3456+J3456/40-IF(I3456="V2H",K3456/(0.95*40),0)-IF(E3457=0,IF(E3456=1,IF(D3457=1,30,40)*0.18/(2*40),0),0)-IF(E3457=1,IF(E3456=0,IF(D3457=1,30,40)*0.18/(2*40),0),0)</f>
        <v/>
      </c>
      <c r="N3457" s="14" t="n">
        <v>0.09</v>
      </c>
      <c r="O3457" s="15">
        <f>K3457*N3457</f>
        <v/>
      </c>
      <c r="P3457">
        <f>IF(E3457=0,0.3,IF(D3457=1,IF(C3457&gt;=Params!$B$13-3,IF(C3457&lt;Params!$B$13,Params!$B$20,0.3),0.3),IF(C3457&gt;=Params!$B$15-3,IF(C3457&lt;Params!$B$15,Params!$B$21,0.3),0.3)))</f>
        <v/>
      </c>
    </row>
    <row r="3458" ht="15" customHeight="1" s="1">
      <c r="A3458" s="9" t="n">
        <v>3455</v>
      </c>
      <c r="B3458" s="6" t="inlineStr">
        <is>
          <t>24/05</t>
        </is>
      </c>
      <c r="C3458" s="6" t="n">
        <v>22</v>
      </c>
      <c r="D3458" s="6" t="n">
        <v>1</v>
      </c>
      <c r="E3458" s="10">
        <f>IF(D3458=1, IF(OR(C3458&lt;10, C3458&gt;=15),1,0), IF(OR(C3458&lt;7, C3458&gt;=18),1,0))</f>
        <v/>
      </c>
      <c r="F3458" s="11" t="n">
        <v>2.428</v>
      </c>
      <c r="G3458" s="12">
        <f>0*8</f>
        <v/>
      </c>
      <c r="H3458" s="12">
        <f>F3458-G3458</f>
        <v/>
      </c>
      <c r="I3458" s="10">
        <f>IF(E3458=0,"Fora",IF(E3457=0,"Carg xar",IF(H3458&lt;0,IF(M3458&lt;0.9,"Carg FV","Stby"),IF(M3458&gt;P3458,"V2H",IF(M3458&lt;0.9,"Carg xar","Stby")))))</f>
        <v/>
      </c>
      <c r="J3458" s="12">
        <f>IF(OR(I3458="Carg FV",I3458="Carg xar"),MIN(IF(I3458="Carg FV",ABS(H3458),7.4),7.4,MAX(0,(0.9-M3458)*40)*0.95),0)</f>
        <v/>
      </c>
      <c r="K3458" s="12">
        <f>IF(I3458="V2H",MIN(MAX(0,H3458),7.4,MAX(0,(M3458-P3458)*40)*0.95),0)</f>
        <v/>
      </c>
      <c r="L3458" s="12">
        <f>IF(E3458=0,0,MAX(0,H3458-K3458))</f>
        <v/>
      </c>
      <c r="M3458" s="13">
        <f>M3457+J3457/40-IF(I3457="V2H",K3457/(0.95*40),0)-IF(E3458=0,IF(E3457=1,IF(D3458=1,30,40)*0.18/(2*40),0),0)-IF(E3458=1,IF(E3457=0,IF(D3458=1,30,40)*0.18/(2*40),0),0)</f>
        <v/>
      </c>
      <c r="N3458" s="14" t="n">
        <v>0.09</v>
      </c>
      <c r="O3458" s="15">
        <f>K3458*N3458</f>
        <v/>
      </c>
      <c r="P3458">
        <f>IF(E3458=0,0.3,IF(D3458=1,IF(C3458&gt;=Params!$B$13-3,IF(C3458&lt;Params!$B$13,Params!$B$20,0.3),0.3),IF(C3458&gt;=Params!$B$15-3,IF(C3458&lt;Params!$B$15,Params!$B$21,0.3),0.3)))</f>
        <v/>
      </c>
    </row>
    <row r="3459" ht="15" customHeight="1" s="1">
      <c r="A3459" s="9" t="n">
        <v>3456</v>
      </c>
      <c r="B3459" s="6" t="inlineStr">
        <is>
          <t>24/05</t>
        </is>
      </c>
      <c r="C3459" s="6" t="n">
        <v>23</v>
      </c>
      <c r="D3459" s="6" t="n">
        <v>1</v>
      </c>
      <c r="E3459" s="10">
        <f>IF(D3459=1, IF(OR(C3459&lt;10, C3459&gt;=15),1,0), IF(OR(C3459&lt;7, C3459&gt;=18),1,0))</f>
        <v/>
      </c>
      <c r="F3459" s="11" t="n">
        <v>0.829</v>
      </c>
      <c r="G3459" s="12">
        <f>0*8</f>
        <v/>
      </c>
      <c r="H3459" s="12">
        <f>F3459-G3459</f>
        <v/>
      </c>
      <c r="I3459" s="10">
        <f>IF(E3459=0,"Fora",IF(E3458=0,"Carg xar",IF(H3459&lt;0,IF(M3459&lt;0.9,"Carg FV","Stby"),IF(M3459&gt;P3459,"V2H",IF(M3459&lt;0.9,"Carg xar","Stby")))))</f>
        <v/>
      </c>
      <c r="J3459" s="12">
        <f>IF(OR(I3459="Carg FV",I3459="Carg xar"),MIN(IF(I3459="Carg FV",ABS(H3459),7.4),7.4,MAX(0,(0.9-M3459)*40)*0.95),0)</f>
        <v/>
      </c>
      <c r="K3459" s="12">
        <f>IF(I3459="V2H",MIN(MAX(0,H3459),7.4,MAX(0,(M3459-P3459)*40)*0.95),0)</f>
        <v/>
      </c>
      <c r="L3459" s="12">
        <f>IF(E3459=0,0,MAX(0,H3459-K3459))</f>
        <v/>
      </c>
      <c r="M3459" s="13">
        <f>M3458+J3458/40-IF(I3458="V2H",K3458/(0.95*40),0)-IF(E3459=0,IF(E3458=1,IF(D3459=1,30,40)*0.18/(2*40),0),0)-IF(E3459=1,IF(E3458=0,IF(D3459=1,30,40)*0.18/(2*40),0),0)</f>
        <v/>
      </c>
      <c r="N3459" s="14" t="n">
        <v>0.09</v>
      </c>
      <c r="O3459" s="15">
        <f>K3459*N3459</f>
        <v/>
      </c>
      <c r="P3459">
        <f>IF(E3459=0,0.3,IF(D3459=1,IF(C3459&gt;=Params!$B$13-3,IF(C3459&lt;Params!$B$13,Params!$B$20,0.3),0.3),IF(C3459&gt;=Params!$B$15-3,IF(C3459&lt;Params!$B$15,Params!$B$21,0.3),0.3)))</f>
        <v/>
      </c>
    </row>
    <row r="3460" ht="15" customHeight="1" s="1">
      <c r="A3460" s="9" t="n">
        <v>3457</v>
      </c>
      <c r="B3460" s="6" t="inlineStr">
        <is>
          <t>25/05</t>
        </is>
      </c>
      <c r="C3460" s="6" t="n">
        <v>0</v>
      </c>
      <c r="D3460" s="6" t="n">
        <v>1</v>
      </c>
      <c r="E3460" s="10">
        <f>IF(D3460=1, IF(OR(C3460&lt;10, C3460&gt;=15),1,0), IF(OR(C3460&lt;7, C3460&gt;=18),1,0))</f>
        <v/>
      </c>
      <c r="F3460" s="11" t="n">
        <v>0.649</v>
      </c>
      <c r="G3460" s="12">
        <f>0*8</f>
        <v/>
      </c>
      <c r="H3460" s="12">
        <f>F3460-G3460</f>
        <v/>
      </c>
      <c r="I3460" s="10">
        <f>IF(E3460=0,"Fora",IF(E3459=0,"Carg xar",IF(H3460&lt;0,IF(M3460&lt;0.9,"Carg FV","Stby"),IF(M3460&gt;P3460,"V2H",IF(M3460&lt;0.9,"Carg xar","Stby")))))</f>
        <v/>
      </c>
      <c r="J3460" s="12">
        <f>IF(OR(I3460="Carg FV",I3460="Carg xar"),MIN(IF(I3460="Carg FV",ABS(H3460),7.4),7.4,MAX(0,(0.9-M3460)*40)*0.95),0)</f>
        <v/>
      </c>
      <c r="K3460" s="12">
        <f>IF(I3460="V2H",MIN(MAX(0,H3460),7.4,MAX(0,(M3460-P3460)*40)*0.95),0)</f>
        <v/>
      </c>
      <c r="L3460" s="12">
        <f>IF(E3460=0,0,MAX(0,H3460-K3460))</f>
        <v/>
      </c>
      <c r="M3460" s="13">
        <f>M3459+J3459/40-IF(I3459="V2H",K3459/(0.95*40),0)-IF(E3460=0,IF(E3459=1,IF(D3460=1,30,40)*0.18/(2*40),0),0)-IF(E3460=1,IF(E3459=0,IF(D3460=1,30,40)*0.18/(2*40),0),0)</f>
        <v/>
      </c>
      <c r="N3460" s="14" t="n">
        <v>0.09</v>
      </c>
      <c r="O3460" s="15">
        <f>K3460*N3460</f>
        <v/>
      </c>
      <c r="P3460">
        <f>IF(E3460=0,0.3,IF(D3460=1,IF(C3460&gt;=Params!$B$13-3,IF(C3460&lt;Params!$B$13,Params!$B$20,0.3),0.3),IF(C3460&gt;=Params!$B$15-3,IF(C3460&lt;Params!$B$15,Params!$B$21,0.3),0.3)))</f>
        <v/>
      </c>
    </row>
    <row r="3461" ht="15" customHeight="1" s="1">
      <c r="A3461" s="9" t="n">
        <v>3458</v>
      </c>
      <c r="B3461" s="6" t="inlineStr">
        <is>
          <t>25/05</t>
        </is>
      </c>
      <c r="C3461" s="6" t="n">
        <v>1</v>
      </c>
      <c r="D3461" s="6" t="n">
        <v>1</v>
      </c>
      <c r="E3461" s="10">
        <f>IF(D3461=1, IF(OR(C3461&lt;10, C3461&gt;=15),1,0), IF(OR(C3461&lt;7, C3461&gt;=18),1,0))</f>
        <v/>
      </c>
      <c r="F3461" s="11" t="n">
        <v>0.541</v>
      </c>
      <c r="G3461" s="12">
        <f>0*8</f>
        <v/>
      </c>
      <c r="H3461" s="12">
        <f>F3461-G3461</f>
        <v/>
      </c>
      <c r="I3461" s="10">
        <f>IF(E3461=0,"Fora",IF(E3460=0,"Carg xar",IF(H3461&lt;0,IF(M3461&lt;0.9,"Carg FV","Stby"),IF(M3461&gt;P3461,"V2H",IF(M3461&lt;0.9,"Carg xar","Stby")))))</f>
        <v/>
      </c>
      <c r="J3461" s="12">
        <f>IF(OR(I3461="Carg FV",I3461="Carg xar"),MIN(IF(I3461="Carg FV",ABS(H3461),7.4),7.4,MAX(0,(0.9-M3461)*40)*0.95),0)</f>
        <v/>
      </c>
      <c r="K3461" s="12">
        <f>IF(I3461="V2H",MIN(MAX(0,H3461),7.4,MAX(0,(M3461-P3461)*40)*0.95),0)</f>
        <v/>
      </c>
      <c r="L3461" s="12">
        <f>IF(E3461=0,0,MAX(0,H3461-K3461))</f>
        <v/>
      </c>
      <c r="M3461" s="13">
        <f>M3460+J3460/40-IF(I3460="V2H",K3460/(0.95*40),0)-IF(E3461=0,IF(E3460=1,IF(D3461=1,30,40)*0.18/(2*40),0),0)-IF(E3461=1,IF(E3460=0,IF(D3461=1,30,40)*0.18/(2*40),0),0)</f>
        <v/>
      </c>
      <c r="N3461" s="14" t="n">
        <v>0.09</v>
      </c>
      <c r="O3461" s="15">
        <f>K3461*N3461</f>
        <v/>
      </c>
      <c r="P3461">
        <f>IF(E3461=0,0.3,IF(D3461=1,IF(C3461&gt;=Params!$B$13-3,IF(C3461&lt;Params!$B$13,Params!$B$20,0.3),0.3),IF(C3461&gt;=Params!$B$15-3,IF(C3461&lt;Params!$B$15,Params!$B$21,0.3),0.3)))</f>
        <v/>
      </c>
    </row>
    <row r="3462" ht="15" customHeight="1" s="1">
      <c r="A3462" s="9" t="n">
        <v>3459</v>
      </c>
      <c r="B3462" s="6" t="inlineStr">
        <is>
          <t>25/05</t>
        </is>
      </c>
      <c r="C3462" s="6" t="n">
        <v>2</v>
      </c>
      <c r="D3462" s="6" t="n">
        <v>1</v>
      </c>
      <c r="E3462" s="10">
        <f>IF(D3462=1, IF(OR(C3462&lt;10, C3462&gt;=15),1,0), IF(OR(C3462&lt;7, C3462&gt;=18),1,0))</f>
        <v/>
      </c>
      <c r="F3462" s="11" t="n">
        <v>0.54</v>
      </c>
      <c r="G3462" s="12">
        <f>0*8</f>
        <v/>
      </c>
      <c r="H3462" s="12">
        <f>F3462-G3462</f>
        <v/>
      </c>
      <c r="I3462" s="10">
        <f>IF(E3462=0,"Fora",IF(E3461=0,"Carg xar",IF(H3462&lt;0,IF(M3462&lt;0.9,"Carg FV","Stby"),IF(M3462&gt;P3462,"V2H",IF(M3462&lt;0.9,"Carg xar","Stby")))))</f>
        <v/>
      </c>
      <c r="J3462" s="12">
        <f>IF(OR(I3462="Carg FV",I3462="Carg xar"),MIN(IF(I3462="Carg FV",ABS(H3462),7.4),7.4,MAX(0,(0.9-M3462)*40)*0.95),0)</f>
        <v/>
      </c>
      <c r="K3462" s="12">
        <f>IF(I3462="V2H",MIN(MAX(0,H3462),7.4,MAX(0,(M3462-P3462)*40)*0.95),0)</f>
        <v/>
      </c>
      <c r="L3462" s="12">
        <f>IF(E3462=0,0,MAX(0,H3462-K3462))</f>
        <v/>
      </c>
      <c r="M3462" s="13">
        <f>M3461+J3461/40-IF(I3461="V2H",K3461/(0.95*40),0)-IF(E3462=0,IF(E3461=1,IF(D3462=1,30,40)*0.18/(2*40),0),0)-IF(E3462=1,IF(E3461=0,IF(D3462=1,30,40)*0.18/(2*40),0),0)</f>
        <v/>
      </c>
      <c r="N3462" s="14" t="n">
        <v>0.09</v>
      </c>
      <c r="O3462" s="15">
        <f>K3462*N3462</f>
        <v/>
      </c>
      <c r="P3462">
        <f>IF(E3462=0,0.3,IF(D3462=1,IF(C3462&gt;=Params!$B$13-3,IF(C3462&lt;Params!$B$13,Params!$B$20,0.3),0.3),IF(C3462&gt;=Params!$B$15-3,IF(C3462&lt;Params!$B$15,Params!$B$21,0.3),0.3)))</f>
        <v/>
      </c>
    </row>
    <row r="3463" ht="15" customHeight="1" s="1">
      <c r="A3463" s="9" t="n">
        <v>3460</v>
      </c>
      <c r="B3463" s="6" t="inlineStr">
        <is>
          <t>25/05</t>
        </is>
      </c>
      <c r="C3463" s="6" t="n">
        <v>3</v>
      </c>
      <c r="D3463" s="6" t="n">
        <v>1</v>
      </c>
      <c r="E3463" s="10">
        <f>IF(D3463=1, IF(OR(C3463&lt;10, C3463&gt;=15),1,0), IF(OR(C3463&lt;7, C3463&gt;=18),1,0))</f>
        <v/>
      </c>
      <c r="F3463" s="11" t="n">
        <v>0.73</v>
      </c>
      <c r="G3463" s="12">
        <f>0*8</f>
        <v/>
      </c>
      <c r="H3463" s="12">
        <f>F3463-G3463</f>
        <v/>
      </c>
      <c r="I3463" s="10">
        <f>IF(E3463=0,"Fora",IF(E3462=0,"Carg xar",IF(H3463&lt;0,IF(M3463&lt;0.9,"Carg FV","Stby"),IF(M3463&gt;P3463,"V2H",IF(M3463&lt;0.9,"Carg xar","Stby")))))</f>
        <v/>
      </c>
      <c r="J3463" s="12">
        <f>IF(OR(I3463="Carg FV",I3463="Carg xar"),MIN(IF(I3463="Carg FV",ABS(H3463),7.4),7.4,MAX(0,(0.9-M3463)*40)*0.95),0)</f>
        <v/>
      </c>
      <c r="K3463" s="12">
        <f>IF(I3463="V2H",MIN(MAX(0,H3463),7.4,MAX(0,(M3463-P3463)*40)*0.95),0)</f>
        <v/>
      </c>
      <c r="L3463" s="12">
        <f>IF(E3463=0,0,MAX(0,H3463-K3463))</f>
        <v/>
      </c>
      <c r="M3463" s="13">
        <f>M3462+J3462/40-IF(I3462="V2H",K3462/(0.95*40),0)-IF(E3463=0,IF(E3462=1,IF(D3463=1,30,40)*0.18/(2*40),0),0)-IF(E3463=1,IF(E3462=0,IF(D3463=1,30,40)*0.18/(2*40),0),0)</f>
        <v/>
      </c>
      <c r="N3463" s="14" t="n">
        <v>0.09</v>
      </c>
      <c r="O3463" s="15">
        <f>K3463*N3463</f>
        <v/>
      </c>
      <c r="P3463">
        <f>IF(E3463=0,0.3,IF(D3463=1,IF(C3463&gt;=Params!$B$13-3,IF(C3463&lt;Params!$B$13,Params!$B$20,0.3),0.3),IF(C3463&gt;=Params!$B$15-3,IF(C3463&lt;Params!$B$15,Params!$B$21,0.3),0.3)))</f>
        <v/>
      </c>
    </row>
    <row r="3464" ht="15" customHeight="1" s="1">
      <c r="A3464" s="9" t="n">
        <v>3461</v>
      </c>
      <c r="B3464" s="6" t="inlineStr">
        <is>
          <t>25/05</t>
        </is>
      </c>
      <c r="C3464" s="6" t="n">
        <v>4</v>
      </c>
      <c r="D3464" s="6" t="n">
        <v>1</v>
      </c>
      <c r="E3464" s="10">
        <f>IF(D3464=1, IF(OR(C3464&lt;10, C3464&gt;=15),1,0), IF(OR(C3464&lt;7, C3464&gt;=18),1,0))</f>
        <v/>
      </c>
      <c r="F3464" s="11" t="n">
        <v>0.863</v>
      </c>
      <c r="G3464" s="12">
        <f>0*8</f>
        <v/>
      </c>
      <c r="H3464" s="12">
        <f>F3464-G3464</f>
        <v/>
      </c>
      <c r="I3464" s="10">
        <f>IF(E3464=0,"Fora",IF(E3463=0,"Carg xar",IF(H3464&lt;0,IF(M3464&lt;0.9,"Carg FV","Stby"),IF(M3464&gt;P3464,"V2H",IF(M3464&lt;0.9,"Carg xar","Stby")))))</f>
        <v/>
      </c>
      <c r="J3464" s="12">
        <f>IF(OR(I3464="Carg FV",I3464="Carg xar"),MIN(IF(I3464="Carg FV",ABS(H3464),7.4),7.4,MAX(0,(0.9-M3464)*40)*0.95),0)</f>
        <v/>
      </c>
      <c r="K3464" s="12">
        <f>IF(I3464="V2H",MIN(MAX(0,H3464),7.4,MAX(0,(M3464-P3464)*40)*0.95),0)</f>
        <v/>
      </c>
      <c r="L3464" s="12">
        <f>IF(E3464=0,0,MAX(0,H3464-K3464))</f>
        <v/>
      </c>
      <c r="M3464" s="13">
        <f>M3463+J3463/40-IF(I3463="V2H",K3463/(0.95*40),0)-IF(E3464=0,IF(E3463=1,IF(D3464=1,30,40)*0.18/(2*40),0),0)-IF(E3464=1,IF(E3463=0,IF(D3464=1,30,40)*0.18/(2*40),0),0)</f>
        <v/>
      </c>
      <c r="N3464" s="14" t="n">
        <v>0.09</v>
      </c>
      <c r="O3464" s="15">
        <f>K3464*N3464</f>
        <v/>
      </c>
      <c r="P3464">
        <f>IF(E3464=0,0.3,IF(D3464=1,IF(C3464&gt;=Params!$B$13-3,IF(C3464&lt;Params!$B$13,Params!$B$20,0.3),0.3),IF(C3464&gt;=Params!$B$15-3,IF(C3464&lt;Params!$B$15,Params!$B$21,0.3),0.3)))</f>
        <v/>
      </c>
    </row>
    <row r="3465" ht="15" customHeight="1" s="1">
      <c r="A3465" s="9" t="n">
        <v>3462</v>
      </c>
      <c r="B3465" s="6" t="inlineStr">
        <is>
          <t>25/05</t>
        </is>
      </c>
      <c r="C3465" s="6" t="n">
        <v>5</v>
      </c>
      <c r="D3465" s="6" t="n">
        <v>1</v>
      </c>
      <c r="E3465" s="10">
        <f>IF(D3465=1, IF(OR(C3465&lt;10, C3465&gt;=15),1,0), IF(OR(C3465&lt;7, C3465&gt;=18),1,0))</f>
        <v/>
      </c>
      <c r="F3465" s="11" t="n">
        <v>0.709</v>
      </c>
      <c r="G3465" s="12">
        <f>0*8</f>
        <v/>
      </c>
      <c r="H3465" s="12">
        <f>F3465-G3465</f>
        <v/>
      </c>
      <c r="I3465" s="10">
        <f>IF(E3465=0,"Fora",IF(E3464=0,"Carg xar",IF(H3465&lt;0,IF(M3465&lt;0.9,"Carg FV","Stby"),IF(M3465&gt;P3465,"V2H",IF(M3465&lt;0.9,"Carg xar","Stby")))))</f>
        <v/>
      </c>
      <c r="J3465" s="12">
        <f>IF(OR(I3465="Carg FV",I3465="Carg xar"),MIN(IF(I3465="Carg FV",ABS(H3465),7.4),7.4,MAX(0,(0.9-M3465)*40)*0.95),0)</f>
        <v/>
      </c>
      <c r="K3465" s="12">
        <f>IF(I3465="V2H",MIN(MAX(0,H3465),7.4,MAX(0,(M3465-P3465)*40)*0.95),0)</f>
        <v/>
      </c>
      <c r="L3465" s="12">
        <f>IF(E3465=0,0,MAX(0,H3465-K3465))</f>
        <v/>
      </c>
      <c r="M3465" s="13">
        <f>M3464+J3464/40-IF(I3464="V2H",K3464/(0.95*40),0)-IF(E3465=0,IF(E3464=1,IF(D3465=1,30,40)*0.18/(2*40),0),0)-IF(E3465=1,IF(E3464=0,IF(D3465=1,30,40)*0.18/(2*40),0),0)</f>
        <v/>
      </c>
      <c r="N3465" s="14" t="n">
        <v>0.09</v>
      </c>
      <c r="O3465" s="15">
        <f>K3465*N3465</f>
        <v/>
      </c>
      <c r="P3465">
        <f>IF(E3465=0,0.3,IF(D3465=1,IF(C3465&gt;=Params!$B$13-3,IF(C3465&lt;Params!$B$13,Params!$B$20,0.3),0.3),IF(C3465&gt;=Params!$B$15-3,IF(C3465&lt;Params!$B$15,Params!$B$21,0.3),0.3)))</f>
        <v/>
      </c>
    </row>
    <row r="3466" ht="15" customHeight="1" s="1">
      <c r="A3466" s="9" t="n">
        <v>3463</v>
      </c>
      <c r="B3466" s="6" t="inlineStr">
        <is>
          <t>25/05</t>
        </is>
      </c>
      <c r="C3466" s="6" t="n">
        <v>6</v>
      </c>
      <c r="D3466" s="6" t="n">
        <v>1</v>
      </c>
      <c r="E3466" s="10">
        <f>IF(D3466=1, IF(OR(C3466&lt;10, C3466&gt;=15),1,0), IF(OR(C3466&lt;7, C3466&gt;=18),1,0))</f>
        <v/>
      </c>
      <c r="F3466" s="11" t="n">
        <v>0.619</v>
      </c>
      <c r="G3466" s="12">
        <f>0.02*8</f>
        <v/>
      </c>
      <c r="H3466" s="12">
        <f>F3466-G3466</f>
        <v/>
      </c>
      <c r="I3466" s="10">
        <f>IF(E3466=0,"Fora",IF(E3465=0,"Carg xar",IF(H3466&lt;0,IF(M3466&lt;0.9,"Carg FV","Stby"),IF(M3466&gt;P3466,"V2H",IF(M3466&lt;0.9,"Carg xar","Stby")))))</f>
        <v/>
      </c>
      <c r="J3466" s="12">
        <f>IF(OR(I3466="Carg FV",I3466="Carg xar"),MIN(IF(I3466="Carg FV",ABS(H3466),7.4),7.4,MAX(0,(0.9-M3466)*40)*0.95),0)</f>
        <v/>
      </c>
      <c r="K3466" s="12">
        <f>IF(I3466="V2H",MIN(MAX(0,H3466),7.4,MAX(0,(M3466-P3466)*40)*0.95),0)</f>
        <v/>
      </c>
      <c r="L3466" s="12">
        <f>IF(E3466=0,0,MAX(0,H3466-K3466))</f>
        <v/>
      </c>
      <c r="M3466" s="13">
        <f>M3465+J3465/40-IF(I3465="V2H",K3465/(0.95*40),0)-IF(E3466=0,IF(E3465=1,IF(D3466=1,30,40)*0.18/(2*40),0),0)-IF(E3466=1,IF(E3465=0,IF(D3466=1,30,40)*0.18/(2*40),0),0)</f>
        <v/>
      </c>
      <c r="N3466" s="14" t="n">
        <v>0.09</v>
      </c>
      <c r="O3466" s="15">
        <f>K3466*N3466</f>
        <v/>
      </c>
      <c r="P3466">
        <f>IF(E3466=0,0.3,IF(D3466=1,IF(C3466&gt;=Params!$B$13-3,IF(C3466&lt;Params!$B$13,Params!$B$20,0.3),0.3),IF(C3466&gt;=Params!$B$15-3,IF(C3466&lt;Params!$B$15,Params!$B$21,0.3),0.3)))</f>
        <v/>
      </c>
    </row>
    <row r="3467" ht="15" customHeight="1" s="1">
      <c r="A3467" s="9" t="n">
        <v>3464</v>
      </c>
      <c r="B3467" s="6" t="inlineStr">
        <is>
          <t>25/05</t>
        </is>
      </c>
      <c r="C3467" s="6" t="n">
        <v>7</v>
      </c>
      <c r="D3467" s="6" t="n">
        <v>1</v>
      </c>
      <c r="E3467" s="10">
        <f>IF(D3467=1, IF(OR(C3467&lt;10, C3467&gt;=15),1,0), IF(OR(C3467&lt;7, C3467&gt;=18),1,0))</f>
        <v/>
      </c>
      <c r="F3467" s="11" t="n">
        <v>0.528</v>
      </c>
      <c r="G3467" s="12">
        <f>0.12*8</f>
        <v/>
      </c>
      <c r="H3467" s="12">
        <f>F3467-G3467</f>
        <v/>
      </c>
      <c r="I3467" s="10">
        <f>IF(E3467=0,"Fora",IF(E3466=0,"Carg xar",IF(H3467&lt;0,IF(M3467&lt;0.9,"Carg FV","Stby"),IF(M3467&gt;P3467,"V2H",IF(M3467&lt;0.9,"Carg xar","Stby")))))</f>
        <v/>
      </c>
      <c r="J3467" s="12">
        <f>IF(OR(I3467="Carg FV",I3467="Carg xar"),MIN(IF(I3467="Carg FV",ABS(H3467),7.4),7.4,MAX(0,(0.9-M3467)*40)*0.95),0)</f>
        <v/>
      </c>
      <c r="K3467" s="12">
        <f>IF(I3467="V2H",MIN(MAX(0,H3467),7.4,MAX(0,(M3467-P3467)*40)*0.95),0)</f>
        <v/>
      </c>
      <c r="L3467" s="12">
        <f>IF(E3467=0,0,MAX(0,H3467-K3467))</f>
        <v/>
      </c>
      <c r="M3467" s="13">
        <f>M3466+J3466/40-IF(I3466="V2H",K3466/(0.95*40),0)-IF(E3467=0,IF(E3466=1,IF(D3467=1,30,40)*0.18/(2*40),0),0)-IF(E3467=1,IF(E3466=0,IF(D3467=1,30,40)*0.18/(2*40),0),0)</f>
        <v/>
      </c>
      <c r="N3467" s="14" t="n">
        <v>0.09</v>
      </c>
      <c r="O3467" s="15">
        <f>K3467*N3467</f>
        <v/>
      </c>
      <c r="P3467">
        <f>IF(E3467=0,0.3,IF(D3467=1,IF(C3467&gt;=Params!$B$13-3,IF(C3467&lt;Params!$B$13,Params!$B$20,0.3),0.3),IF(C3467&gt;=Params!$B$15-3,IF(C3467&lt;Params!$B$15,Params!$B$21,0.3),0.3)))</f>
        <v/>
      </c>
    </row>
    <row r="3468" ht="15" customHeight="1" s="1">
      <c r="A3468" s="9" t="n">
        <v>3465</v>
      </c>
      <c r="B3468" s="6" t="inlineStr">
        <is>
          <t>25/05</t>
        </is>
      </c>
      <c r="C3468" s="6" t="n">
        <v>8</v>
      </c>
      <c r="D3468" s="6" t="n">
        <v>1</v>
      </c>
      <c r="E3468" s="10">
        <f>IF(D3468=1, IF(OR(C3468&lt;10, C3468&gt;=15),1,0), IF(OR(C3468&lt;7, C3468&gt;=18),1,0))</f>
        <v/>
      </c>
      <c r="F3468" s="11" t="n">
        <v>0</v>
      </c>
      <c r="G3468" s="12">
        <f>0.28*8</f>
        <v/>
      </c>
      <c r="H3468" s="12">
        <f>F3468-G3468</f>
        <v/>
      </c>
      <c r="I3468" s="10">
        <f>IF(E3468=0,"Fora",IF(E3467=0,"Carg xar",IF(H3468&lt;0,IF(M3468&lt;0.9,"Carg FV","Stby"),IF(M3468&gt;P3468,"V2H",IF(M3468&lt;0.9,"Carg xar","Stby")))))</f>
        <v/>
      </c>
      <c r="J3468" s="12">
        <f>IF(OR(I3468="Carg FV",I3468="Carg xar"),MIN(IF(I3468="Carg FV",ABS(H3468),7.4),7.4,MAX(0,(0.9-M3468)*40)*0.95),0)</f>
        <v/>
      </c>
      <c r="K3468" s="12">
        <f>IF(I3468="V2H",MIN(MAX(0,H3468),7.4,MAX(0,(M3468-P3468)*40)*0.95),0)</f>
        <v/>
      </c>
      <c r="L3468" s="12">
        <f>IF(E3468=0,0,MAX(0,H3468-K3468))</f>
        <v/>
      </c>
      <c r="M3468" s="13">
        <f>M3467+J3467/40-IF(I3467="V2H",K3467/(0.95*40),0)-IF(E3468=0,IF(E3467=1,IF(D3468=1,30,40)*0.18/(2*40),0),0)-IF(E3468=1,IF(E3467=0,IF(D3468=1,30,40)*0.18/(2*40),0),0)</f>
        <v/>
      </c>
      <c r="N3468" s="14" t="n">
        <v>0.09</v>
      </c>
      <c r="O3468" s="15">
        <f>K3468*N3468</f>
        <v/>
      </c>
      <c r="P3468">
        <f>IF(E3468=0,0.3,IF(D3468=1,IF(C3468&gt;=Params!$B$13-3,IF(C3468&lt;Params!$B$13,Params!$B$20,0.3),0.3),IF(C3468&gt;=Params!$B$15-3,IF(C3468&lt;Params!$B$15,Params!$B$21,0.3),0.3)))</f>
        <v/>
      </c>
    </row>
    <row r="3469" ht="15" customHeight="1" s="1">
      <c r="A3469" s="9" t="n">
        <v>3466</v>
      </c>
      <c r="B3469" s="6" t="inlineStr">
        <is>
          <t>25/05</t>
        </is>
      </c>
      <c r="C3469" s="6" t="n">
        <v>9</v>
      </c>
      <c r="D3469" s="6" t="n">
        <v>1</v>
      </c>
      <c r="E3469" s="10">
        <f>IF(D3469=1, IF(OR(C3469&lt;10, C3469&gt;=15),1,0), IF(OR(C3469&lt;7, C3469&gt;=18),1,0))</f>
        <v/>
      </c>
      <c r="F3469" s="11" t="n">
        <v>0.02</v>
      </c>
      <c r="G3469" s="12">
        <f>0.48*8</f>
        <v/>
      </c>
      <c r="H3469" s="12">
        <f>F3469-G3469</f>
        <v/>
      </c>
      <c r="I3469" s="10">
        <f>IF(E3469=0,"Fora",IF(E3468=0,"Carg xar",IF(H3469&lt;0,IF(M3469&lt;0.9,"Carg FV","Stby"),IF(M3469&gt;P3469,"V2H",IF(M3469&lt;0.9,"Carg xar","Stby")))))</f>
        <v/>
      </c>
      <c r="J3469" s="12">
        <f>IF(OR(I3469="Carg FV",I3469="Carg xar"),MIN(IF(I3469="Carg FV",ABS(H3469),7.4),7.4,MAX(0,(0.9-M3469)*40)*0.95),0)</f>
        <v/>
      </c>
      <c r="K3469" s="12">
        <f>IF(I3469="V2H",MIN(MAX(0,H3469),7.4,MAX(0,(M3469-P3469)*40)*0.95),0)</f>
        <v/>
      </c>
      <c r="L3469" s="12">
        <f>IF(E3469=0,0,MAX(0,H3469-K3469))</f>
        <v/>
      </c>
      <c r="M3469" s="13">
        <f>M3468+J3468/40-IF(I3468="V2H",K3468/(0.95*40),0)-IF(E3469=0,IF(E3468=1,IF(D3469=1,30,40)*0.18/(2*40),0),0)-IF(E3469=1,IF(E3468=0,IF(D3469=1,30,40)*0.18/(2*40),0),0)</f>
        <v/>
      </c>
      <c r="N3469" s="14" t="n">
        <v>0.09</v>
      </c>
      <c r="O3469" s="15">
        <f>K3469*N3469</f>
        <v/>
      </c>
      <c r="P3469">
        <f>IF(E3469=0,0.3,IF(D3469=1,IF(C3469&gt;=Params!$B$13-3,IF(C3469&lt;Params!$B$13,Params!$B$20,0.3),0.3),IF(C3469&gt;=Params!$B$15-3,IF(C3469&lt;Params!$B$15,Params!$B$21,0.3),0.3)))</f>
        <v/>
      </c>
    </row>
    <row r="3470" ht="15" customHeight="1" s="1">
      <c r="A3470" s="9" t="n">
        <v>3467</v>
      </c>
      <c r="B3470" s="6" t="inlineStr">
        <is>
          <t>25/05</t>
        </is>
      </c>
      <c r="C3470" s="6" t="n">
        <v>10</v>
      </c>
      <c r="D3470" s="6" t="n">
        <v>1</v>
      </c>
      <c r="E3470" s="10">
        <f>IF(D3470=1, IF(OR(C3470&lt;10, C3470&gt;=15),1,0), IF(OR(C3470&lt;7, C3470&gt;=18),1,0))</f>
        <v/>
      </c>
      <c r="F3470" s="11" t="n">
        <v>0</v>
      </c>
      <c r="G3470" s="12">
        <f>0.68*8</f>
        <v/>
      </c>
      <c r="H3470" s="12">
        <f>F3470-G3470</f>
        <v/>
      </c>
      <c r="I3470" s="10">
        <f>IF(E3470=0,"Fora",IF(E3469=0,"Carg xar",IF(H3470&lt;0,IF(M3470&lt;0.9,"Carg FV","Stby"),IF(M3470&gt;P3470,"V2H",IF(M3470&lt;0.9,"Carg xar","Stby")))))</f>
        <v/>
      </c>
      <c r="J3470" s="12">
        <f>IF(OR(I3470="Carg FV",I3470="Carg xar"),MIN(IF(I3470="Carg FV",ABS(H3470),7.4),7.4,MAX(0,(0.9-M3470)*40)*0.95),0)</f>
        <v/>
      </c>
      <c r="K3470" s="12">
        <f>IF(I3470="V2H",MIN(MAX(0,H3470),7.4,MAX(0,(M3470-P3470)*40)*0.95),0)</f>
        <v/>
      </c>
      <c r="L3470" s="12">
        <f>IF(E3470=0,0,MAX(0,H3470-K3470))</f>
        <v/>
      </c>
      <c r="M3470" s="13">
        <f>M3469+J3469/40-IF(I3469="V2H",K3469/(0.95*40),0)-IF(E3470=0,IF(E3469=1,IF(D3470=1,30,40)*0.18/(2*40),0),0)-IF(E3470=1,IF(E3469=0,IF(D3470=1,30,40)*0.18/(2*40),0),0)</f>
        <v/>
      </c>
      <c r="N3470" s="14" t="n">
        <v>0.09</v>
      </c>
      <c r="O3470" s="15">
        <f>K3470*N3470</f>
        <v/>
      </c>
      <c r="P3470">
        <f>IF(E3470=0,0.3,IF(D3470=1,IF(C3470&gt;=Params!$B$13-3,IF(C3470&lt;Params!$B$13,Params!$B$20,0.3),0.3),IF(C3470&gt;=Params!$B$15-3,IF(C3470&lt;Params!$B$15,Params!$B$21,0.3),0.3)))</f>
        <v/>
      </c>
    </row>
    <row r="3471" ht="15" customHeight="1" s="1">
      <c r="A3471" s="9" t="n">
        <v>3468</v>
      </c>
      <c r="B3471" s="6" t="inlineStr">
        <is>
          <t>25/05</t>
        </is>
      </c>
      <c r="C3471" s="6" t="n">
        <v>11</v>
      </c>
      <c r="D3471" s="6" t="n">
        <v>1</v>
      </c>
      <c r="E3471" s="10">
        <f>IF(D3471=1, IF(OR(C3471&lt;10, C3471&gt;=15),1,0), IF(OR(C3471&lt;7, C3471&gt;=18),1,0))</f>
        <v/>
      </c>
      <c r="F3471" s="11" t="n">
        <v>0.656</v>
      </c>
      <c r="G3471" s="12">
        <f>0.82*8</f>
        <v/>
      </c>
      <c r="H3471" s="12">
        <f>F3471-G3471</f>
        <v/>
      </c>
      <c r="I3471" s="10">
        <f>IF(E3471=0,"Fora",IF(E3470=0,"Carg xar",IF(H3471&lt;0,IF(M3471&lt;0.9,"Carg FV","Stby"),IF(M3471&gt;P3471,"V2H",IF(M3471&lt;0.9,"Carg xar","Stby")))))</f>
        <v/>
      </c>
      <c r="J3471" s="12">
        <f>IF(OR(I3471="Carg FV",I3471="Carg xar"),MIN(IF(I3471="Carg FV",ABS(H3471),7.4),7.4,MAX(0,(0.9-M3471)*40)*0.95),0)</f>
        <v/>
      </c>
      <c r="K3471" s="12">
        <f>IF(I3471="V2H",MIN(MAX(0,H3471),7.4,MAX(0,(M3471-P3471)*40)*0.95),0)</f>
        <v/>
      </c>
      <c r="L3471" s="12">
        <f>IF(E3471=0,0,MAX(0,H3471-K3471))</f>
        <v/>
      </c>
      <c r="M3471" s="13">
        <f>M3470+J3470/40-IF(I3470="V2H",K3470/(0.95*40),0)-IF(E3471=0,IF(E3470=1,IF(D3471=1,30,40)*0.18/(2*40),0),0)-IF(E3471=1,IF(E3470=0,IF(D3471=1,30,40)*0.18/(2*40),0),0)</f>
        <v/>
      </c>
      <c r="N3471" s="14" t="n">
        <v>0.09</v>
      </c>
      <c r="O3471" s="15">
        <f>K3471*N3471</f>
        <v/>
      </c>
      <c r="P3471">
        <f>IF(E3471=0,0.3,IF(D3471=1,IF(C3471&gt;=Params!$B$13-3,IF(C3471&lt;Params!$B$13,Params!$B$20,0.3),0.3),IF(C3471&gt;=Params!$B$15-3,IF(C3471&lt;Params!$B$15,Params!$B$21,0.3),0.3)))</f>
        <v/>
      </c>
    </row>
    <row r="3472" ht="15" customHeight="1" s="1">
      <c r="A3472" s="9" t="n">
        <v>3469</v>
      </c>
      <c r="B3472" s="6" t="inlineStr">
        <is>
          <t>25/05</t>
        </is>
      </c>
      <c r="C3472" s="6" t="n">
        <v>12</v>
      </c>
      <c r="D3472" s="6" t="n">
        <v>1</v>
      </c>
      <c r="E3472" s="10">
        <f>IF(D3472=1, IF(OR(C3472&lt;10, C3472&gt;=15),1,0), IF(OR(C3472&lt;7, C3472&gt;=18),1,0))</f>
        <v/>
      </c>
      <c r="F3472" s="11" t="n">
        <v>0.445</v>
      </c>
      <c r="G3472" s="12">
        <f>0.88*8</f>
        <v/>
      </c>
      <c r="H3472" s="12">
        <f>F3472-G3472</f>
        <v/>
      </c>
      <c r="I3472" s="10">
        <f>IF(E3472=0,"Fora",IF(E3471=0,"Carg xar",IF(H3472&lt;0,IF(M3472&lt;0.9,"Carg FV","Stby"),IF(M3472&gt;P3472,"V2H",IF(M3472&lt;0.9,"Carg xar","Stby")))))</f>
        <v/>
      </c>
      <c r="J3472" s="12">
        <f>IF(OR(I3472="Carg FV",I3472="Carg xar"),MIN(IF(I3472="Carg FV",ABS(H3472),7.4),7.4,MAX(0,(0.9-M3472)*40)*0.95),0)</f>
        <v/>
      </c>
      <c r="K3472" s="12">
        <f>IF(I3472="V2H",MIN(MAX(0,H3472),7.4,MAX(0,(M3472-P3472)*40)*0.95),0)</f>
        <v/>
      </c>
      <c r="L3472" s="12">
        <f>IF(E3472=0,0,MAX(0,H3472-K3472))</f>
        <v/>
      </c>
      <c r="M3472" s="13">
        <f>M3471+J3471/40-IF(I3471="V2H",K3471/(0.95*40),0)-IF(E3472=0,IF(E3471=1,IF(D3472=1,30,40)*0.18/(2*40),0),0)-IF(E3472=1,IF(E3471=0,IF(D3472=1,30,40)*0.18/(2*40),0),0)</f>
        <v/>
      </c>
      <c r="N3472" s="14" t="n">
        <v>0.09</v>
      </c>
      <c r="O3472" s="15">
        <f>K3472*N3472</f>
        <v/>
      </c>
      <c r="P3472">
        <f>IF(E3472=0,0.3,IF(D3472=1,IF(C3472&gt;=Params!$B$13-3,IF(C3472&lt;Params!$B$13,Params!$B$20,0.3),0.3),IF(C3472&gt;=Params!$B$15-3,IF(C3472&lt;Params!$B$15,Params!$B$21,0.3),0.3)))</f>
        <v/>
      </c>
    </row>
    <row r="3473" ht="15" customHeight="1" s="1">
      <c r="A3473" s="9" t="n">
        <v>3470</v>
      </c>
      <c r="B3473" s="6" t="inlineStr">
        <is>
          <t>25/05</t>
        </is>
      </c>
      <c r="C3473" s="6" t="n">
        <v>13</v>
      </c>
      <c r="D3473" s="6" t="n">
        <v>1</v>
      </c>
      <c r="E3473" s="10">
        <f>IF(D3473=1, IF(OR(C3473&lt;10, C3473&gt;=15),1,0), IF(OR(C3473&lt;7, C3473&gt;=18),1,0))</f>
        <v/>
      </c>
      <c r="F3473" s="11" t="n">
        <v>0</v>
      </c>
      <c r="G3473" s="12">
        <f>0.86*8</f>
        <v/>
      </c>
      <c r="H3473" s="12">
        <f>F3473-G3473</f>
        <v/>
      </c>
      <c r="I3473" s="10">
        <f>IF(E3473=0,"Fora",IF(E3472=0,"Carg xar",IF(H3473&lt;0,IF(M3473&lt;0.9,"Carg FV","Stby"),IF(M3473&gt;P3473,"V2H",IF(M3473&lt;0.9,"Carg xar","Stby")))))</f>
        <v/>
      </c>
      <c r="J3473" s="12">
        <f>IF(OR(I3473="Carg FV",I3473="Carg xar"),MIN(IF(I3473="Carg FV",ABS(H3473),7.4),7.4,MAX(0,(0.9-M3473)*40)*0.95),0)</f>
        <v/>
      </c>
      <c r="K3473" s="12">
        <f>IF(I3473="V2H",MIN(MAX(0,H3473),7.4,MAX(0,(M3473-P3473)*40)*0.95),0)</f>
        <v/>
      </c>
      <c r="L3473" s="12">
        <f>IF(E3473=0,0,MAX(0,H3473-K3473))</f>
        <v/>
      </c>
      <c r="M3473" s="13">
        <f>M3472+J3472/40-IF(I3472="V2H",K3472/(0.95*40),0)-IF(E3473=0,IF(E3472=1,IF(D3473=1,30,40)*0.18/(2*40),0),0)-IF(E3473=1,IF(E3472=0,IF(D3473=1,30,40)*0.18/(2*40),0),0)</f>
        <v/>
      </c>
      <c r="N3473" s="14" t="n">
        <v>0.09</v>
      </c>
      <c r="O3473" s="15">
        <f>K3473*N3473</f>
        <v/>
      </c>
      <c r="P3473">
        <f>IF(E3473=0,0.3,IF(D3473=1,IF(C3473&gt;=Params!$B$13-3,IF(C3473&lt;Params!$B$13,Params!$B$20,0.3),0.3),IF(C3473&gt;=Params!$B$15-3,IF(C3473&lt;Params!$B$15,Params!$B$21,0.3),0.3)))</f>
        <v/>
      </c>
    </row>
    <row r="3474" ht="15" customHeight="1" s="1">
      <c r="A3474" s="9" t="n">
        <v>3471</v>
      </c>
      <c r="B3474" s="6" t="inlineStr">
        <is>
          <t>25/05</t>
        </is>
      </c>
      <c r="C3474" s="6" t="n">
        <v>14</v>
      </c>
      <c r="D3474" s="6" t="n">
        <v>1</v>
      </c>
      <c r="E3474" s="10">
        <f>IF(D3474=1, IF(OR(C3474&lt;10, C3474&gt;=15),1,0), IF(OR(C3474&lt;7, C3474&gt;=18),1,0))</f>
        <v/>
      </c>
      <c r="F3474" s="11" t="n">
        <v>0</v>
      </c>
      <c r="G3474" s="12">
        <f>0.75*8</f>
        <v/>
      </c>
      <c r="H3474" s="12">
        <f>F3474-G3474</f>
        <v/>
      </c>
      <c r="I3474" s="10">
        <f>IF(E3474=0,"Fora",IF(E3473=0,"Carg xar",IF(H3474&lt;0,IF(M3474&lt;0.9,"Carg FV","Stby"),IF(M3474&gt;P3474,"V2H",IF(M3474&lt;0.9,"Carg xar","Stby")))))</f>
        <v/>
      </c>
      <c r="J3474" s="12">
        <f>IF(OR(I3474="Carg FV",I3474="Carg xar"),MIN(IF(I3474="Carg FV",ABS(H3474),7.4),7.4,MAX(0,(0.9-M3474)*40)*0.95),0)</f>
        <v/>
      </c>
      <c r="K3474" s="12">
        <f>IF(I3474="V2H",MIN(MAX(0,H3474),7.4,MAX(0,(M3474-P3474)*40)*0.95),0)</f>
        <v/>
      </c>
      <c r="L3474" s="12">
        <f>IF(E3474=0,0,MAX(0,H3474-K3474))</f>
        <v/>
      </c>
      <c r="M3474" s="13">
        <f>M3473+J3473/40-IF(I3473="V2H",K3473/(0.95*40),0)-IF(E3474=0,IF(E3473=1,IF(D3474=1,30,40)*0.18/(2*40),0),0)-IF(E3474=1,IF(E3473=0,IF(D3474=1,30,40)*0.18/(2*40),0),0)</f>
        <v/>
      </c>
      <c r="N3474" s="14" t="n">
        <v>0.09</v>
      </c>
      <c r="O3474" s="15">
        <f>K3474*N3474</f>
        <v/>
      </c>
      <c r="P3474">
        <f>IF(E3474=0,0.3,IF(D3474=1,IF(C3474&gt;=Params!$B$13-3,IF(C3474&lt;Params!$B$13,Params!$B$20,0.3),0.3),IF(C3474&gt;=Params!$B$15-3,IF(C3474&lt;Params!$B$15,Params!$B$21,0.3),0.3)))</f>
        <v/>
      </c>
    </row>
    <row r="3475" ht="15" customHeight="1" s="1">
      <c r="A3475" s="9" t="n">
        <v>3472</v>
      </c>
      <c r="B3475" s="6" t="inlineStr">
        <is>
          <t>25/05</t>
        </is>
      </c>
      <c r="C3475" s="6" t="n">
        <v>15</v>
      </c>
      <c r="D3475" s="6" t="n">
        <v>1</v>
      </c>
      <c r="E3475" s="10">
        <f>IF(D3475=1, IF(OR(C3475&lt;10, C3475&gt;=15),1,0), IF(OR(C3475&lt;7, C3475&gt;=18),1,0))</f>
        <v/>
      </c>
      <c r="F3475" s="11" t="n">
        <v>0</v>
      </c>
      <c r="G3475" s="12">
        <f>0.6*8</f>
        <v/>
      </c>
      <c r="H3475" s="12">
        <f>F3475-G3475</f>
        <v/>
      </c>
      <c r="I3475" s="10">
        <f>IF(E3475=0,"Fora",IF(E3474=0,"Carg xar",IF(H3475&lt;0,IF(M3475&lt;0.9,"Carg FV","Stby"),IF(M3475&gt;P3475,"V2H",IF(M3475&lt;0.9,"Carg xar","Stby")))))</f>
        <v/>
      </c>
      <c r="J3475" s="12">
        <f>IF(OR(I3475="Carg FV",I3475="Carg xar"),MIN(IF(I3475="Carg FV",ABS(H3475),7.4),7.4,MAX(0,(0.9-M3475)*40)*0.95),0)</f>
        <v/>
      </c>
      <c r="K3475" s="12">
        <f>IF(I3475="V2H",MIN(MAX(0,H3475),7.4,MAX(0,(M3475-P3475)*40)*0.95),0)</f>
        <v/>
      </c>
      <c r="L3475" s="12">
        <f>IF(E3475=0,0,MAX(0,H3475-K3475))</f>
        <v/>
      </c>
      <c r="M3475" s="13">
        <f>M3474+J3474/40-IF(I3474="V2H",K3474/(0.95*40),0)-IF(E3475=0,IF(E3474=1,IF(D3475=1,30,40)*0.18/(2*40),0),0)-IF(E3475=1,IF(E3474=0,IF(D3475=1,30,40)*0.18/(2*40),0),0)</f>
        <v/>
      </c>
      <c r="N3475" s="14" t="n">
        <v>0.09</v>
      </c>
      <c r="O3475" s="15">
        <f>K3475*N3475</f>
        <v/>
      </c>
      <c r="P3475">
        <f>IF(E3475=0,0.3,IF(D3475=1,IF(C3475&gt;=Params!$B$13-3,IF(C3475&lt;Params!$B$13,Params!$B$20,0.3),0.3),IF(C3475&gt;=Params!$B$15-3,IF(C3475&lt;Params!$B$15,Params!$B$21,0.3),0.3)))</f>
        <v/>
      </c>
    </row>
    <row r="3476" ht="15" customHeight="1" s="1">
      <c r="A3476" s="9" t="n">
        <v>3473</v>
      </c>
      <c r="B3476" s="6" t="inlineStr">
        <is>
          <t>25/05</t>
        </is>
      </c>
      <c r="C3476" s="6" t="n">
        <v>16</v>
      </c>
      <c r="D3476" s="6" t="n">
        <v>1</v>
      </c>
      <c r="E3476" s="10">
        <f>IF(D3476=1, IF(OR(C3476&lt;10, C3476&gt;=15),1,0), IF(OR(C3476&lt;7, C3476&gt;=18),1,0))</f>
        <v/>
      </c>
      <c r="F3476" s="11" t="n">
        <v>0</v>
      </c>
      <c r="G3476" s="12">
        <f>0.42*8</f>
        <v/>
      </c>
      <c r="H3476" s="12">
        <f>F3476-G3476</f>
        <v/>
      </c>
      <c r="I3476" s="10">
        <f>IF(E3476=0,"Fora",IF(E3475=0,"Carg xar",IF(H3476&lt;0,IF(M3476&lt;0.9,"Carg FV","Stby"),IF(M3476&gt;P3476,"V2H",IF(M3476&lt;0.9,"Carg xar","Stby")))))</f>
        <v/>
      </c>
      <c r="J3476" s="12">
        <f>IF(OR(I3476="Carg FV",I3476="Carg xar"),MIN(IF(I3476="Carg FV",ABS(H3476),7.4),7.4,MAX(0,(0.9-M3476)*40)*0.95),0)</f>
        <v/>
      </c>
      <c r="K3476" s="12">
        <f>IF(I3476="V2H",MIN(MAX(0,H3476),7.4,MAX(0,(M3476-P3476)*40)*0.95),0)</f>
        <v/>
      </c>
      <c r="L3476" s="12">
        <f>IF(E3476=0,0,MAX(0,H3476-K3476))</f>
        <v/>
      </c>
      <c r="M3476" s="13">
        <f>M3475+J3475/40-IF(I3475="V2H",K3475/(0.95*40),0)-IF(E3476=0,IF(E3475=1,IF(D3476=1,30,40)*0.18/(2*40),0),0)-IF(E3476=1,IF(E3475=0,IF(D3476=1,30,40)*0.18/(2*40),0),0)</f>
        <v/>
      </c>
      <c r="N3476" s="14" t="n">
        <v>0.09</v>
      </c>
      <c r="O3476" s="15">
        <f>K3476*N3476</f>
        <v/>
      </c>
      <c r="P3476">
        <f>IF(E3476=0,0.3,IF(D3476=1,IF(C3476&gt;=Params!$B$13-3,IF(C3476&lt;Params!$B$13,Params!$B$20,0.3),0.3),IF(C3476&gt;=Params!$B$15-3,IF(C3476&lt;Params!$B$15,Params!$B$21,0.3),0.3)))</f>
        <v/>
      </c>
    </row>
    <row r="3477" ht="15" customHeight="1" s="1">
      <c r="A3477" s="9" t="n">
        <v>3474</v>
      </c>
      <c r="B3477" s="6" t="inlineStr">
        <is>
          <t>25/05</t>
        </is>
      </c>
      <c r="C3477" s="6" t="n">
        <v>17</v>
      </c>
      <c r="D3477" s="6" t="n">
        <v>1</v>
      </c>
      <c r="E3477" s="10">
        <f>IF(D3477=1, IF(OR(C3477&lt;10, C3477&gt;=15),1,0), IF(OR(C3477&lt;7, C3477&gt;=18),1,0))</f>
        <v/>
      </c>
      <c r="F3477" s="11" t="n">
        <v>0</v>
      </c>
      <c r="G3477" s="12">
        <f>0.22*8</f>
        <v/>
      </c>
      <c r="H3477" s="12">
        <f>F3477-G3477</f>
        <v/>
      </c>
      <c r="I3477" s="10">
        <f>IF(E3477=0,"Fora",IF(E3476=0,"Carg xar",IF(H3477&lt;0,IF(M3477&lt;0.9,"Carg FV","Stby"),IF(M3477&gt;P3477,"V2H",IF(M3477&lt;0.9,"Carg xar","Stby")))))</f>
        <v/>
      </c>
      <c r="J3477" s="12">
        <f>IF(OR(I3477="Carg FV",I3477="Carg xar"),MIN(IF(I3477="Carg FV",ABS(H3477),7.4),7.4,MAX(0,(0.9-M3477)*40)*0.95),0)</f>
        <v/>
      </c>
      <c r="K3477" s="12">
        <f>IF(I3477="V2H",MIN(MAX(0,H3477),7.4,MAX(0,(M3477-P3477)*40)*0.95),0)</f>
        <v/>
      </c>
      <c r="L3477" s="12">
        <f>IF(E3477=0,0,MAX(0,H3477-K3477))</f>
        <v/>
      </c>
      <c r="M3477" s="13">
        <f>M3476+J3476/40-IF(I3476="V2H",K3476/(0.95*40),0)-IF(E3477=0,IF(E3476=1,IF(D3477=1,30,40)*0.18/(2*40),0),0)-IF(E3477=1,IF(E3476=0,IF(D3477=1,30,40)*0.18/(2*40),0),0)</f>
        <v/>
      </c>
      <c r="N3477" s="14" t="n">
        <v>0.09</v>
      </c>
      <c r="O3477" s="15">
        <f>K3477*N3477</f>
        <v/>
      </c>
      <c r="P3477">
        <f>IF(E3477=0,0.3,IF(D3477=1,IF(C3477&gt;=Params!$B$13-3,IF(C3477&lt;Params!$B$13,Params!$B$20,0.3),0.3),IF(C3477&gt;=Params!$B$15-3,IF(C3477&lt;Params!$B$15,Params!$B$21,0.3),0.3)))</f>
        <v/>
      </c>
    </row>
    <row r="3478" ht="15" customHeight="1" s="1">
      <c r="A3478" s="9" t="n">
        <v>3475</v>
      </c>
      <c r="B3478" s="6" t="inlineStr">
        <is>
          <t>25/05</t>
        </is>
      </c>
      <c r="C3478" s="6" t="n">
        <v>18</v>
      </c>
      <c r="D3478" s="6" t="n">
        <v>1</v>
      </c>
      <c r="E3478" s="10">
        <f>IF(D3478=1, IF(OR(C3478&lt;10, C3478&gt;=15),1,0), IF(OR(C3478&lt;7, C3478&gt;=18),1,0))</f>
        <v/>
      </c>
      <c r="F3478" s="11" t="n">
        <v>0</v>
      </c>
      <c r="G3478" s="12">
        <f>0.08*8</f>
        <v/>
      </c>
      <c r="H3478" s="12">
        <f>F3478-G3478</f>
        <v/>
      </c>
      <c r="I3478" s="10">
        <f>IF(E3478=0,"Fora",IF(E3477=0,"Carg xar",IF(H3478&lt;0,IF(M3478&lt;0.9,"Carg FV","Stby"),IF(M3478&gt;P3478,"V2H",IF(M3478&lt;0.9,"Carg xar","Stby")))))</f>
        <v/>
      </c>
      <c r="J3478" s="12">
        <f>IF(OR(I3478="Carg FV",I3478="Carg xar"),MIN(IF(I3478="Carg FV",ABS(H3478),7.4),7.4,MAX(0,(0.9-M3478)*40)*0.95),0)</f>
        <v/>
      </c>
      <c r="K3478" s="12">
        <f>IF(I3478="V2H",MIN(MAX(0,H3478),7.4,MAX(0,(M3478-P3478)*40)*0.95),0)</f>
        <v/>
      </c>
      <c r="L3478" s="12">
        <f>IF(E3478=0,0,MAX(0,H3478-K3478))</f>
        <v/>
      </c>
      <c r="M3478" s="13">
        <f>M3477+J3477/40-IF(I3477="V2H",K3477/(0.95*40),0)-IF(E3478=0,IF(E3477=1,IF(D3478=1,30,40)*0.18/(2*40),0),0)-IF(E3478=1,IF(E3477=0,IF(D3478=1,30,40)*0.18/(2*40),0),0)</f>
        <v/>
      </c>
      <c r="N3478" s="14" t="n">
        <v>0.09</v>
      </c>
      <c r="O3478" s="15">
        <f>K3478*N3478</f>
        <v/>
      </c>
      <c r="P3478">
        <f>IF(E3478=0,0.3,IF(D3478=1,IF(C3478&gt;=Params!$B$13-3,IF(C3478&lt;Params!$B$13,Params!$B$20,0.3),0.3),IF(C3478&gt;=Params!$B$15-3,IF(C3478&lt;Params!$B$15,Params!$B$21,0.3),0.3)))</f>
        <v/>
      </c>
    </row>
    <row r="3479" ht="15" customHeight="1" s="1">
      <c r="A3479" s="9" t="n">
        <v>3476</v>
      </c>
      <c r="B3479" s="6" t="inlineStr">
        <is>
          <t>25/05</t>
        </is>
      </c>
      <c r="C3479" s="6" t="n">
        <v>19</v>
      </c>
      <c r="D3479" s="6" t="n">
        <v>1</v>
      </c>
      <c r="E3479" s="10">
        <f>IF(D3479=1, IF(OR(C3479&lt;10, C3479&gt;=15),1,0), IF(OR(C3479&lt;7, C3479&gt;=18),1,0))</f>
        <v/>
      </c>
      <c r="F3479" s="11" t="n">
        <v>0</v>
      </c>
      <c r="G3479" s="12">
        <f>0*8</f>
        <v/>
      </c>
      <c r="H3479" s="12">
        <f>F3479-G3479</f>
        <v/>
      </c>
      <c r="I3479" s="10">
        <f>IF(E3479=0,"Fora",IF(E3478=0,"Carg xar",IF(H3479&lt;0,IF(M3479&lt;0.9,"Carg FV","Stby"),IF(M3479&gt;P3479,"V2H",IF(M3479&lt;0.9,"Carg xar","Stby")))))</f>
        <v/>
      </c>
      <c r="J3479" s="12">
        <f>IF(OR(I3479="Carg FV",I3479="Carg xar"),MIN(IF(I3479="Carg FV",ABS(H3479),7.4),7.4,MAX(0,(0.9-M3479)*40)*0.95),0)</f>
        <v/>
      </c>
      <c r="K3479" s="12">
        <f>IF(I3479="V2H",MIN(MAX(0,H3479),7.4,MAX(0,(M3479-P3479)*40)*0.95),0)</f>
        <v/>
      </c>
      <c r="L3479" s="12">
        <f>IF(E3479=0,0,MAX(0,H3479-K3479))</f>
        <v/>
      </c>
      <c r="M3479" s="13">
        <f>M3478+J3478/40-IF(I3478="V2H",K3478/(0.95*40),0)-IF(E3479=0,IF(E3478=1,IF(D3479=1,30,40)*0.18/(2*40),0),0)-IF(E3479=1,IF(E3478=0,IF(D3479=1,30,40)*0.18/(2*40),0),0)</f>
        <v/>
      </c>
      <c r="N3479" s="14" t="n">
        <v>0.09</v>
      </c>
      <c r="O3479" s="15">
        <f>K3479*N3479</f>
        <v/>
      </c>
      <c r="P3479">
        <f>IF(E3479=0,0.3,IF(D3479=1,IF(C3479&gt;=Params!$B$13-3,IF(C3479&lt;Params!$B$13,Params!$B$20,0.3),0.3),IF(C3479&gt;=Params!$B$15-3,IF(C3479&lt;Params!$B$15,Params!$B$21,0.3),0.3)))</f>
        <v/>
      </c>
    </row>
    <row r="3480" ht="15" customHeight="1" s="1">
      <c r="A3480" s="9" t="n">
        <v>3477</v>
      </c>
      <c r="B3480" s="6" t="inlineStr">
        <is>
          <t>25/05</t>
        </is>
      </c>
      <c r="C3480" s="6" t="n">
        <v>20</v>
      </c>
      <c r="D3480" s="6" t="n">
        <v>1</v>
      </c>
      <c r="E3480" s="10">
        <f>IF(D3480=1, IF(OR(C3480&lt;10, C3480&gt;=15),1,0), IF(OR(C3480&lt;7, C3480&gt;=18),1,0))</f>
        <v/>
      </c>
      <c r="F3480" s="11" t="n">
        <v>0.059</v>
      </c>
      <c r="G3480" s="12">
        <f>0*8</f>
        <v/>
      </c>
      <c r="H3480" s="12">
        <f>F3480-G3480</f>
        <v/>
      </c>
      <c r="I3480" s="10">
        <f>IF(E3480=0,"Fora",IF(E3479=0,"Carg xar",IF(H3480&lt;0,IF(M3480&lt;0.9,"Carg FV","Stby"),IF(M3480&gt;P3480,"V2H",IF(M3480&lt;0.9,"Carg xar","Stby")))))</f>
        <v/>
      </c>
      <c r="J3480" s="12">
        <f>IF(OR(I3480="Carg FV",I3480="Carg xar"),MIN(IF(I3480="Carg FV",ABS(H3480),7.4),7.4,MAX(0,(0.9-M3480)*40)*0.95),0)</f>
        <v/>
      </c>
      <c r="K3480" s="12">
        <f>IF(I3480="V2H",MIN(MAX(0,H3480),7.4,MAX(0,(M3480-P3480)*40)*0.95),0)</f>
        <v/>
      </c>
      <c r="L3480" s="12">
        <f>IF(E3480=0,0,MAX(0,H3480-K3480))</f>
        <v/>
      </c>
      <c r="M3480" s="13">
        <f>M3479+J3479/40-IF(I3479="V2H",K3479/(0.95*40),0)-IF(E3480=0,IF(E3479=1,IF(D3480=1,30,40)*0.18/(2*40),0),0)-IF(E3480=1,IF(E3479=0,IF(D3480=1,30,40)*0.18/(2*40),0),0)</f>
        <v/>
      </c>
      <c r="N3480" s="14" t="n">
        <v>0.09</v>
      </c>
      <c r="O3480" s="15">
        <f>K3480*N3480</f>
        <v/>
      </c>
      <c r="P3480">
        <f>IF(E3480=0,0.3,IF(D3480=1,IF(C3480&gt;=Params!$B$13-3,IF(C3480&lt;Params!$B$13,Params!$B$20,0.3),0.3),IF(C3480&gt;=Params!$B$15-3,IF(C3480&lt;Params!$B$15,Params!$B$21,0.3),0.3)))</f>
        <v/>
      </c>
    </row>
    <row r="3481" ht="15" customHeight="1" s="1">
      <c r="A3481" s="9" t="n">
        <v>3478</v>
      </c>
      <c r="B3481" s="6" t="inlineStr">
        <is>
          <t>25/05</t>
        </is>
      </c>
      <c r="C3481" s="6" t="n">
        <v>21</v>
      </c>
      <c r="D3481" s="6" t="n">
        <v>1</v>
      </c>
      <c r="E3481" s="10">
        <f>IF(D3481=1, IF(OR(C3481&lt;10, C3481&gt;=15),1,0), IF(OR(C3481&lt;7, C3481&gt;=18),1,0))</f>
        <v/>
      </c>
      <c r="F3481" s="11" t="n">
        <v>1.396</v>
      </c>
      <c r="G3481" s="12">
        <f>0*8</f>
        <v/>
      </c>
      <c r="H3481" s="12">
        <f>F3481-G3481</f>
        <v/>
      </c>
      <c r="I3481" s="10">
        <f>IF(E3481=0,"Fora",IF(E3480=0,"Carg xar",IF(H3481&lt;0,IF(M3481&lt;0.9,"Carg FV","Stby"),IF(M3481&gt;P3481,"V2H",IF(M3481&lt;0.9,"Carg xar","Stby")))))</f>
        <v/>
      </c>
      <c r="J3481" s="12">
        <f>IF(OR(I3481="Carg FV",I3481="Carg xar"),MIN(IF(I3481="Carg FV",ABS(H3481),7.4),7.4,MAX(0,(0.9-M3481)*40)*0.95),0)</f>
        <v/>
      </c>
      <c r="K3481" s="12">
        <f>IF(I3481="V2H",MIN(MAX(0,H3481),7.4,MAX(0,(M3481-P3481)*40)*0.95),0)</f>
        <v/>
      </c>
      <c r="L3481" s="12">
        <f>IF(E3481=0,0,MAX(0,H3481-K3481))</f>
        <v/>
      </c>
      <c r="M3481" s="13">
        <f>M3480+J3480/40-IF(I3480="V2H",K3480/(0.95*40),0)-IF(E3481=0,IF(E3480=1,IF(D3481=1,30,40)*0.18/(2*40),0),0)-IF(E3481=1,IF(E3480=0,IF(D3481=1,30,40)*0.18/(2*40),0),0)</f>
        <v/>
      </c>
      <c r="N3481" s="14" t="n">
        <v>0.09</v>
      </c>
      <c r="O3481" s="15">
        <f>K3481*N3481</f>
        <v/>
      </c>
      <c r="P3481">
        <f>IF(E3481=0,0.3,IF(D3481=1,IF(C3481&gt;=Params!$B$13-3,IF(C3481&lt;Params!$B$13,Params!$B$20,0.3),0.3),IF(C3481&gt;=Params!$B$15-3,IF(C3481&lt;Params!$B$15,Params!$B$21,0.3),0.3)))</f>
        <v/>
      </c>
    </row>
    <row r="3482" ht="15" customHeight="1" s="1">
      <c r="A3482" s="9" t="n">
        <v>3479</v>
      </c>
      <c r="B3482" s="6" t="inlineStr">
        <is>
          <t>25/05</t>
        </is>
      </c>
      <c r="C3482" s="6" t="n">
        <v>22</v>
      </c>
      <c r="D3482" s="6" t="n">
        <v>1</v>
      </c>
      <c r="E3482" s="10">
        <f>IF(D3482=1, IF(OR(C3482&lt;10, C3482&gt;=15),1,0), IF(OR(C3482&lt;7, C3482&gt;=18),1,0))</f>
        <v/>
      </c>
      <c r="F3482" s="11" t="n">
        <v>1.265</v>
      </c>
      <c r="G3482" s="12">
        <f>0*8</f>
        <v/>
      </c>
      <c r="H3482" s="12">
        <f>F3482-G3482</f>
        <v/>
      </c>
      <c r="I3482" s="10">
        <f>IF(E3482=0,"Fora",IF(E3481=0,"Carg xar",IF(H3482&lt;0,IF(M3482&lt;0.9,"Carg FV","Stby"),IF(M3482&gt;P3482,"V2H",IF(M3482&lt;0.9,"Carg xar","Stby")))))</f>
        <v/>
      </c>
      <c r="J3482" s="12">
        <f>IF(OR(I3482="Carg FV",I3482="Carg xar"),MIN(IF(I3482="Carg FV",ABS(H3482),7.4),7.4,MAX(0,(0.9-M3482)*40)*0.95),0)</f>
        <v/>
      </c>
      <c r="K3482" s="12">
        <f>IF(I3482="V2H",MIN(MAX(0,H3482),7.4,MAX(0,(M3482-P3482)*40)*0.95),0)</f>
        <v/>
      </c>
      <c r="L3482" s="12">
        <f>IF(E3482=0,0,MAX(0,H3482-K3482))</f>
        <v/>
      </c>
      <c r="M3482" s="13">
        <f>M3481+J3481/40-IF(I3481="V2H",K3481/(0.95*40),0)-IF(E3482=0,IF(E3481=1,IF(D3482=1,30,40)*0.18/(2*40),0),0)-IF(E3482=1,IF(E3481=0,IF(D3482=1,30,40)*0.18/(2*40),0),0)</f>
        <v/>
      </c>
      <c r="N3482" s="14" t="n">
        <v>0.09</v>
      </c>
      <c r="O3482" s="15">
        <f>K3482*N3482</f>
        <v/>
      </c>
      <c r="P3482">
        <f>IF(E3482=0,0.3,IF(D3482=1,IF(C3482&gt;=Params!$B$13-3,IF(C3482&lt;Params!$B$13,Params!$B$20,0.3),0.3),IF(C3482&gt;=Params!$B$15-3,IF(C3482&lt;Params!$B$15,Params!$B$21,0.3),0.3)))</f>
        <v/>
      </c>
    </row>
    <row r="3483" ht="15" customHeight="1" s="1">
      <c r="A3483" s="9" t="n">
        <v>3480</v>
      </c>
      <c r="B3483" s="6" t="inlineStr">
        <is>
          <t>25/05</t>
        </is>
      </c>
      <c r="C3483" s="6" t="n">
        <v>23</v>
      </c>
      <c r="D3483" s="6" t="n">
        <v>1</v>
      </c>
      <c r="E3483" s="10">
        <f>IF(D3483=1, IF(OR(C3483&lt;10, C3483&gt;=15),1,0), IF(OR(C3483&lt;7, C3483&gt;=18),1,0))</f>
        <v/>
      </c>
      <c r="F3483" s="11" t="n">
        <v>0.314</v>
      </c>
      <c r="G3483" s="12">
        <f>0*8</f>
        <v/>
      </c>
      <c r="H3483" s="12">
        <f>F3483-G3483</f>
        <v/>
      </c>
      <c r="I3483" s="10">
        <f>IF(E3483=0,"Fora",IF(E3482=0,"Carg xar",IF(H3483&lt;0,IF(M3483&lt;0.9,"Carg FV","Stby"),IF(M3483&gt;P3483,"V2H",IF(M3483&lt;0.9,"Carg xar","Stby")))))</f>
        <v/>
      </c>
      <c r="J3483" s="12">
        <f>IF(OR(I3483="Carg FV",I3483="Carg xar"),MIN(IF(I3483="Carg FV",ABS(H3483),7.4),7.4,MAX(0,(0.9-M3483)*40)*0.95),0)</f>
        <v/>
      </c>
      <c r="K3483" s="12">
        <f>IF(I3483="V2H",MIN(MAX(0,H3483),7.4,MAX(0,(M3483-P3483)*40)*0.95),0)</f>
        <v/>
      </c>
      <c r="L3483" s="12">
        <f>IF(E3483=0,0,MAX(0,H3483-K3483))</f>
        <v/>
      </c>
      <c r="M3483" s="13">
        <f>M3482+J3482/40-IF(I3482="V2H",K3482/(0.95*40),0)-IF(E3483=0,IF(E3482=1,IF(D3483=1,30,40)*0.18/(2*40),0),0)-IF(E3483=1,IF(E3482=0,IF(D3483=1,30,40)*0.18/(2*40),0),0)</f>
        <v/>
      </c>
      <c r="N3483" s="14" t="n">
        <v>0.09</v>
      </c>
      <c r="O3483" s="15">
        <f>K3483*N3483</f>
        <v/>
      </c>
      <c r="P3483">
        <f>IF(E3483=0,0.3,IF(D3483=1,IF(C3483&gt;=Params!$B$13-3,IF(C3483&lt;Params!$B$13,Params!$B$20,0.3),0.3),IF(C3483&gt;=Params!$B$15-3,IF(C3483&lt;Params!$B$15,Params!$B$21,0.3),0.3)))</f>
        <v/>
      </c>
    </row>
    <row r="3484" ht="15" customHeight="1" s="1">
      <c r="A3484" s="9" t="n">
        <v>3481</v>
      </c>
      <c r="B3484" s="6" t="inlineStr">
        <is>
          <t>26/05</t>
        </is>
      </c>
      <c r="C3484" s="6" t="n">
        <v>0</v>
      </c>
      <c r="D3484" s="6" t="n">
        <v>0</v>
      </c>
      <c r="E3484" s="10">
        <f>IF(D3484=1, IF(OR(C3484&lt;10, C3484&gt;=15),1,0), IF(OR(C3484&lt;7, C3484&gt;=18),1,0))</f>
        <v/>
      </c>
      <c r="F3484" s="11" t="n">
        <v>0.158</v>
      </c>
      <c r="G3484" s="12">
        <f>0*8</f>
        <v/>
      </c>
      <c r="H3484" s="12">
        <f>F3484-G3484</f>
        <v/>
      </c>
      <c r="I3484" s="10">
        <f>IF(E3484=0,"Fora",IF(E3483=0,"Carg xar",IF(H3484&lt;0,IF(M3484&lt;0.9,"Carg FV","Stby"),IF(M3484&gt;P3484,"V2H",IF(M3484&lt;0.9,"Carg xar","Stby")))))</f>
        <v/>
      </c>
      <c r="J3484" s="12">
        <f>IF(OR(I3484="Carg FV",I3484="Carg xar"),MIN(IF(I3484="Carg FV",ABS(H3484),7.4),7.4,MAX(0,(0.9-M3484)*40)*0.95),0)</f>
        <v/>
      </c>
      <c r="K3484" s="12">
        <f>IF(I3484="V2H",MIN(MAX(0,H3484),7.4,MAX(0,(M3484-P3484)*40)*0.95),0)</f>
        <v/>
      </c>
      <c r="L3484" s="12">
        <f>IF(E3484=0,0,MAX(0,H3484-K3484))</f>
        <v/>
      </c>
      <c r="M3484" s="13">
        <f>M3483+J3483/40-IF(I3483="V2H",K3483/(0.95*40),0)-IF(E3484=0,IF(E3483=1,IF(D3484=1,30,40)*0.18/(2*40),0),0)-IF(E3484=1,IF(E3483=0,IF(D3484=1,30,40)*0.18/(2*40),0),0)</f>
        <v/>
      </c>
      <c r="N3484" s="14" t="n">
        <v>0.09</v>
      </c>
      <c r="O3484" s="15">
        <f>K3484*N3484</f>
        <v/>
      </c>
      <c r="P3484">
        <f>IF(E3484=0,0.3,IF(D3484=1,IF(C3484&gt;=Params!$B$13-3,IF(C3484&lt;Params!$B$13,Params!$B$20,0.3),0.3),IF(C3484&gt;=Params!$B$15-3,IF(C3484&lt;Params!$B$15,Params!$B$21,0.3),0.3)))</f>
        <v/>
      </c>
    </row>
    <row r="3485" ht="15" customHeight="1" s="1">
      <c r="A3485" s="9" t="n">
        <v>3482</v>
      </c>
      <c r="B3485" s="6" t="inlineStr">
        <is>
          <t>26/05</t>
        </is>
      </c>
      <c r="C3485" s="6" t="n">
        <v>1</v>
      </c>
      <c r="D3485" s="6" t="n">
        <v>0</v>
      </c>
      <c r="E3485" s="10">
        <f>IF(D3485=1, IF(OR(C3485&lt;10, C3485&gt;=15),1,0), IF(OR(C3485&lt;7, C3485&gt;=18),1,0))</f>
        <v/>
      </c>
      <c r="F3485" s="11" t="n">
        <v>0.17</v>
      </c>
      <c r="G3485" s="12">
        <f>0*8</f>
        <v/>
      </c>
      <c r="H3485" s="12">
        <f>F3485-G3485</f>
        <v/>
      </c>
      <c r="I3485" s="10">
        <f>IF(E3485=0,"Fora",IF(E3484=0,"Carg xar",IF(H3485&lt;0,IF(M3485&lt;0.9,"Carg FV","Stby"),IF(M3485&gt;P3485,"V2H",IF(M3485&lt;0.9,"Carg xar","Stby")))))</f>
        <v/>
      </c>
      <c r="J3485" s="12">
        <f>IF(OR(I3485="Carg FV",I3485="Carg xar"),MIN(IF(I3485="Carg FV",ABS(H3485),7.4),7.4,MAX(0,(0.9-M3485)*40)*0.95),0)</f>
        <v/>
      </c>
      <c r="K3485" s="12">
        <f>IF(I3485="V2H",MIN(MAX(0,H3485),7.4,MAX(0,(M3485-P3485)*40)*0.95),0)</f>
        <v/>
      </c>
      <c r="L3485" s="12">
        <f>IF(E3485=0,0,MAX(0,H3485-K3485))</f>
        <v/>
      </c>
      <c r="M3485" s="13">
        <f>M3484+J3484/40-IF(I3484="V2H",K3484/(0.95*40),0)-IF(E3485=0,IF(E3484=1,IF(D3485=1,30,40)*0.18/(2*40),0),0)-IF(E3485=1,IF(E3484=0,IF(D3485=1,30,40)*0.18/(2*40),0),0)</f>
        <v/>
      </c>
      <c r="N3485" s="14" t="n">
        <v>0.09</v>
      </c>
      <c r="O3485" s="15">
        <f>K3485*N3485</f>
        <v/>
      </c>
      <c r="P3485">
        <f>IF(E3485=0,0.3,IF(D3485=1,IF(C3485&gt;=Params!$B$13-3,IF(C3485&lt;Params!$B$13,Params!$B$20,0.3),0.3),IF(C3485&gt;=Params!$B$15-3,IF(C3485&lt;Params!$B$15,Params!$B$21,0.3),0.3)))</f>
        <v/>
      </c>
    </row>
    <row r="3486" ht="15" customHeight="1" s="1">
      <c r="A3486" s="9" t="n">
        <v>3483</v>
      </c>
      <c r="B3486" s="6" t="inlineStr">
        <is>
          <t>26/05</t>
        </is>
      </c>
      <c r="C3486" s="6" t="n">
        <v>2</v>
      </c>
      <c r="D3486" s="6" t="n">
        <v>0</v>
      </c>
      <c r="E3486" s="10">
        <f>IF(D3486=1, IF(OR(C3486&lt;10, C3486&gt;=15),1,0), IF(OR(C3486&lt;7, C3486&gt;=18),1,0))</f>
        <v/>
      </c>
      <c r="F3486" s="11" t="n">
        <v>0.102</v>
      </c>
      <c r="G3486" s="12">
        <f>0*8</f>
        <v/>
      </c>
      <c r="H3486" s="12">
        <f>F3486-G3486</f>
        <v/>
      </c>
      <c r="I3486" s="10">
        <f>IF(E3486=0,"Fora",IF(E3485=0,"Carg xar",IF(H3486&lt;0,IF(M3486&lt;0.9,"Carg FV","Stby"),IF(M3486&gt;P3486,"V2H",IF(M3486&lt;0.9,"Carg xar","Stby")))))</f>
        <v/>
      </c>
      <c r="J3486" s="12">
        <f>IF(OR(I3486="Carg FV",I3486="Carg xar"),MIN(IF(I3486="Carg FV",ABS(H3486),7.4),7.4,MAX(0,(0.9-M3486)*40)*0.95),0)</f>
        <v/>
      </c>
      <c r="K3486" s="12">
        <f>IF(I3486="V2H",MIN(MAX(0,H3486),7.4,MAX(0,(M3486-P3486)*40)*0.95),0)</f>
        <v/>
      </c>
      <c r="L3486" s="12">
        <f>IF(E3486=0,0,MAX(0,H3486-K3486))</f>
        <v/>
      </c>
      <c r="M3486" s="13">
        <f>M3485+J3485/40-IF(I3485="V2H",K3485/(0.95*40),0)-IF(E3486=0,IF(E3485=1,IF(D3486=1,30,40)*0.18/(2*40),0),0)-IF(E3486=1,IF(E3485=0,IF(D3486=1,30,40)*0.18/(2*40),0),0)</f>
        <v/>
      </c>
      <c r="N3486" s="14" t="n">
        <v>0.09</v>
      </c>
      <c r="O3486" s="15">
        <f>K3486*N3486</f>
        <v/>
      </c>
      <c r="P3486">
        <f>IF(E3486=0,0.3,IF(D3486=1,IF(C3486&gt;=Params!$B$13-3,IF(C3486&lt;Params!$B$13,Params!$B$20,0.3),0.3),IF(C3486&gt;=Params!$B$15-3,IF(C3486&lt;Params!$B$15,Params!$B$21,0.3),0.3)))</f>
        <v/>
      </c>
    </row>
    <row r="3487" ht="15" customHeight="1" s="1">
      <c r="A3487" s="9" t="n">
        <v>3484</v>
      </c>
      <c r="B3487" s="6" t="inlineStr">
        <is>
          <t>26/05</t>
        </is>
      </c>
      <c r="C3487" s="6" t="n">
        <v>3</v>
      </c>
      <c r="D3487" s="6" t="n">
        <v>0</v>
      </c>
      <c r="E3487" s="10">
        <f>IF(D3487=1, IF(OR(C3487&lt;10, C3487&gt;=15),1,0), IF(OR(C3487&lt;7, C3487&gt;=18),1,0))</f>
        <v/>
      </c>
      <c r="F3487" s="11" t="n">
        <v>0.155</v>
      </c>
      <c r="G3487" s="12">
        <f>0*8</f>
        <v/>
      </c>
      <c r="H3487" s="12">
        <f>F3487-G3487</f>
        <v/>
      </c>
      <c r="I3487" s="10">
        <f>IF(E3487=0,"Fora",IF(E3486=0,"Carg xar",IF(H3487&lt;0,IF(M3487&lt;0.9,"Carg FV","Stby"),IF(M3487&gt;P3487,"V2H",IF(M3487&lt;0.9,"Carg xar","Stby")))))</f>
        <v/>
      </c>
      <c r="J3487" s="12">
        <f>IF(OR(I3487="Carg FV",I3487="Carg xar"),MIN(IF(I3487="Carg FV",ABS(H3487),7.4),7.4,MAX(0,(0.9-M3487)*40)*0.95),0)</f>
        <v/>
      </c>
      <c r="K3487" s="12">
        <f>IF(I3487="V2H",MIN(MAX(0,H3487),7.4,MAX(0,(M3487-P3487)*40)*0.95),0)</f>
        <v/>
      </c>
      <c r="L3487" s="12">
        <f>IF(E3487=0,0,MAX(0,H3487-K3487))</f>
        <v/>
      </c>
      <c r="M3487" s="13">
        <f>M3486+J3486/40-IF(I3486="V2H",K3486/(0.95*40),0)-IF(E3487=0,IF(E3486=1,IF(D3487=1,30,40)*0.18/(2*40),0),0)-IF(E3487=1,IF(E3486=0,IF(D3487=1,30,40)*0.18/(2*40),0),0)</f>
        <v/>
      </c>
      <c r="N3487" s="14" t="n">
        <v>0.09</v>
      </c>
      <c r="O3487" s="15">
        <f>K3487*N3487</f>
        <v/>
      </c>
      <c r="P3487">
        <f>IF(E3487=0,0.3,IF(D3487=1,IF(C3487&gt;=Params!$B$13-3,IF(C3487&lt;Params!$B$13,Params!$B$20,0.3),0.3),IF(C3487&gt;=Params!$B$15-3,IF(C3487&lt;Params!$B$15,Params!$B$21,0.3),0.3)))</f>
        <v/>
      </c>
    </row>
    <row r="3488" ht="15" customHeight="1" s="1">
      <c r="A3488" s="9" t="n">
        <v>3485</v>
      </c>
      <c r="B3488" s="6" t="inlineStr">
        <is>
          <t>26/05</t>
        </is>
      </c>
      <c r="C3488" s="6" t="n">
        <v>4</v>
      </c>
      <c r="D3488" s="6" t="n">
        <v>0</v>
      </c>
      <c r="E3488" s="10">
        <f>IF(D3488=1, IF(OR(C3488&lt;10, C3488&gt;=15),1,0), IF(OR(C3488&lt;7, C3488&gt;=18),1,0))</f>
        <v/>
      </c>
      <c r="F3488" s="11" t="n">
        <v>0.114</v>
      </c>
      <c r="G3488" s="12">
        <f>0*8</f>
        <v/>
      </c>
      <c r="H3488" s="12">
        <f>F3488-G3488</f>
        <v/>
      </c>
      <c r="I3488" s="10">
        <f>IF(E3488=0,"Fora",IF(E3487=0,"Carg xar",IF(H3488&lt;0,IF(M3488&lt;0.9,"Carg FV","Stby"),IF(M3488&gt;P3488,"V2H",IF(M3488&lt;0.9,"Carg xar","Stby")))))</f>
        <v/>
      </c>
      <c r="J3488" s="12">
        <f>IF(OR(I3488="Carg FV",I3488="Carg xar"),MIN(IF(I3488="Carg FV",ABS(H3488),7.4),7.4,MAX(0,(0.9-M3488)*40)*0.95),0)</f>
        <v/>
      </c>
      <c r="K3488" s="12">
        <f>IF(I3488="V2H",MIN(MAX(0,H3488),7.4,MAX(0,(M3488-P3488)*40)*0.95),0)</f>
        <v/>
      </c>
      <c r="L3488" s="12">
        <f>IF(E3488=0,0,MAX(0,H3488-K3488))</f>
        <v/>
      </c>
      <c r="M3488" s="13">
        <f>M3487+J3487/40-IF(I3487="V2H",K3487/(0.95*40),0)-IF(E3488=0,IF(E3487=1,IF(D3488=1,30,40)*0.18/(2*40),0),0)-IF(E3488=1,IF(E3487=0,IF(D3488=1,30,40)*0.18/(2*40),0),0)</f>
        <v/>
      </c>
      <c r="N3488" s="14" t="n">
        <v>0.09</v>
      </c>
      <c r="O3488" s="15">
        <f>K3488*N3488</f>
        <v/>
      </c>
      <c r="P3488">
        <f>IF(E3488=0,0.3,IF(D3488=1,IF(C3488&gt;=Params!$B$13-3,IF(C3488&lt;Params!$B$13,Params!$B$20,0.3),0.3),IF(C3488&gt;=Params!$B$15-3,IF(C3488&lt;Params!$B$15,Params!$B$21,0.3),0.3)))</f>
        <v/>
      </c>
    </row>
    <row r="3489" ht="15" customHeight="1" s="1">
      <c r="A3489" s="9" t="n">
        <v>3486</v>
      </c>
      <c r="B3489" s="6" t="inlineStr">
        <is>
          <t>26/05</t>
        </is>
      </c>
      <c r="C3489" s="6" t="n">
        <v>5</v>
      </c>
      <c r="D3489" s="6" t="n">
        <v>0</v>
      </c>
      <c r="E3489" s="10">
        <f>IF(D3489=1, IF(OR(C3489&lt;10, C3489&gt;=15),1,0), IF(OR(C3489&lt;7, C3489&gt;=18),1,0))</f>
        <v/>
      </c>
      <c r="F3489" s="11" t="n">
        <v>0.127</v>
      </c>
      <c r="G3489" s="12">
        <f>0*8</f>
        <v/>
      </c>
      <c r="H3489" s="12">
        <f>F3489-G3489</f>
        <v/>
      </c>
      <c r="I3489" s="10">
        <f>IF(E3489=0,"Fora",IF(E3488=0,"Carg xar",IF(H3489&lt;0,IF(M3489&lt;0.9,"Carg FV","Stby"),IF(M3489&gt;P3489,"V2H",IF(M3489&lt;0.9,"Carg xar","Stby")))))</f>
        <v/>
      </c>
      <c r="J3489" s="12">
        <f>IF(OR(I3489="Carg FV",I3489="Carg xar"),MIN(IF(I3489="Carg FV",ABS(H3489),7.4),7.4,MAX(0,(0.9-M3489)*40)*0.95),0)</f>
        <v/>
      </c>
      <c r="K3489" s="12">
        <f>IF(I3489="V2H",MIN(MAX(0,H3489),7.4,MAX(0,(M3489-P3489)*40)*0.95),0)</f>
        <v/>
      </c>
      <c r="L3489" s="12">
        <f>IF(E3489=0,0,MAX(0,H3489-K3489))</f>
        <v/>
      </c>
      <c r="M3489" s="13">
        <f>M3488+J3488/40-IF(I3488="V2H",K3488/(0.95*40),0)-IF(E3489=0,IF(E3488=1,IF(D3489=1,30,40)*0.18/(2*40),0),0)-IF(E3489=1,IF(E3488=0,IF(D3489=1,30,40)*0.18/(2*40),0),0)</f>
        <v/>
      </c>
      <c r="N3489" s="14" t="n">
        <v>0.09</v>
      </c>
      <c r="O3489" s="15">
        <f>K3489*N3489</f>
        <v/>
      </c>
      <c r="P3489">
        <f>IF(E3489=0,0.3,IF(D3489=1,IF(C3489&gt;=Params!$B$13-3,IF(C3489&lt;Params!$B$13,Params!$B$20,0.3),0.3),IF(C3489&gt;=Params!$B$15-3,IF(C3489&lt;Params!$B$15,Params!$B$21,0.3),0.3)))</f>
        <v/>
      </c>
    </row>
    <row r="3490" ht="15" customHeight="1" s="1">
      <c r="A3490" s="9" t="n">
        <v>3487</v>
      </c>
      <c r="B3490" s="6" t="inlineStr">
        <is>
          <t>26/05</t>
        </is>
      </c>
      <c r="C3490" s="6" t="n">
        <v>6</v>
      </c>
      <c r="D3490" s="6" t="n">
        <v>0</v>
      </c>
      <c r="E3490" s="10">
        <f>IF(D3490=1, IF(OR(C3490&lt;10, C3490&gt;=15),1,0), IF(OR(C3490&lt;7, C3490&gt;=18),1,0))</f>
        <v/>
      </c>
      <c r="F3490" s="11" t="n">
        <v>0.158</v>
      </c>
      <c r="G3490" s="12">
        <f>0.02*8</f>
        <v/>
      </c>
      <c r="H3490" s="12">
        <f>F3490-G3490</f>
        <v/>
      </c>
      <c r="I3490" s="10">
        <f>IF(E3490=0,"Fora",IF(E3489=0,"Carg xar",IF(H3490&lt;0,IF(M3490&lt;0.9,"Carg FV","Stby"),IF(M3490&gt;P3490,"V2H",IF(M3490&lt;0.9,"Carg xar","Stby")))))</f>
        <v/>
      </c>
      <c r="J3490" s="12">
        <f>IF(OR(I3490="Carg FV",I3490="Carg xar"),MIN(IF(I3490="Carg FV",ABS(H3490),7.4),7.4,MAX(0,(0.9-M3490)*40)*0.95),0)</f>
        <v/>
      </c>
      <c r="K3490" s="12">
        <f>IF(I3490="V2H",MIN(MAX(0,H3490),7.4,MAX(0,(M3490-P3490)*40)*0.95),0)</f>
        <v/>
      </c>
      <c r="L3490" s="12">
        <f>IF(E3490=0,0,MAX(0,H3490-K3490))</f>
        <v/>
      </c>
      <c r="M3490" s="13">
        <f>M3489+J3489/40-IF(I3489="V2H",K3489/(0.95*40),0)-IF(E3490=0,IF(E3489=1,IF(D3490=1,30,40)*0.18/(2*40),0),0)-IF(E3490=1,IF(E3489=0,IF(D3490=1,30,40)*0.18/(2*40),0),0)</f>
        <v/>
      </c>
      <c r="N3490" s="14" t="n">
        <v>0.09</v>
      </c>
      <c r="O3490" s="15">
        <f>K3490*N3490</f>
        <v/>
      </c>
      <c r="P3490">
        <f>IF(E3490=0,0.3,IF(D3490=1,IF(C3490&gt;=Params!$B$13-3,IF(C3490&lt;Params!$B$13,Params!$B$20,0.3),0.3),IF(C3490&gt;=Params!$B$15-3,IF(C3490&lt;Params!$B$15,Params!$B$21,0.3),0.3)))</f>
        <v/>
      </c>
    </row>
    <row r="3491" ht="15" customHeight="1" s="1">
      <c r="A3491" s="9" t="n">
        <v>3488</v>
      </c>
      <c r="B3491" s="6" t="inlineStr">
        <is>
          <t>26/05</t>
        </is>
      </c>
      <c r="C3491" s="6" t="n">
        <v>7</v>
      </c>
      <c r="D3491" s="6" t="n">
        <v>0</v>
      </c>
      <c r="E3491" s="10">
        <f>IF(D3491=1, IF(OR(C3491&lt;10, C3491&gt;=15),1,0), IF(OR(C3491&lt;7, C3491&gt;=18),1,0))</f>
        <v/>
      </c>
      <c r="F3491" s="11" t="n">
        <v>0</v>
      </c>
      <c r="G3491" s="12">
        <f>0.12*8</f>
        <v/>
      </c>
      <c r="H3491" s="12">
        <f>F3491-G3491</f>
        <v/>
      </c>
      <c r="I3491" s="10">
        <f>IF(E3491=0,"Fora",IF(E3490=0,"Carg xar",IF(H3491&lt;0,IF(M3491&lt;0.9,"Carg FV","Stby"),IF(M3491&gt;P3491,"V2H",IF(M3491&lt;0.9,"Carg xar","Stby")))))</f>
        <v/>
      </c>
      <c r="J3491" s="12">
        <f>IF(OR(I3491="Carg FV",I3491="Carg xar"),MIN(IF(I3491="Carg FV",ABS(H3491),7.4),7.4,MAX(0,(0.9-M3491)*40)*0.95),0)</f>
        <v/>
      </c>
      <c r="K3491" s="12">
        <f>IF(I3491="V2H",MIN(MAX(0,H3491),7.4,MAX(0,(M3491-P3491)*40)*0.95),0)</f>
        <v/>
      </c>
      <c r="L3491" s="12">
        <f>IF(E3491=0,0,MAX(0,H3491-K3491))</f>
        <v/>
      </c>
      <c r="M3491" s="13">
        <f>M3490+J3490/40-IF(I3490="V2H",K3490/(0.95*40),0)-IF(E3491=0,IF(E3490=1,IF(D3491=1,30,40)*0.18/(2*40),0),0)-IF(E3491=1,IF(E3490=0,IF(D3491=1,30,40)*0.18/(2*40),0),0)</f>
        <v/>
      </c>
      <c r="N3491" s="14" t="n">
        <v>0.09</v>
      </c>
      <c r="O3491" s="15">
        <f>K3491*N3491</f>
        <v/>
      </c>
      <c r="P3491">
        <f>IF(E3491=0,0.3,IF(D3491=1,IF(C3491&gt;=Params!$B$13-3,IF(C3491&lt;Params!$B$13,Params!$B$20,0.3),0.3),IF(C3491&gt;=Params!$B$15-3,IF(C3491&lt;Params!$B$15,Params!$B$21,0.3),0.3)))</f>
        <v/>
      </c>
    </row>
    <row r="3492" ht="15" customHeight="1" s="1">
      <c r="A3492" s="9" t="n">
        <v>3489</v>
      </c>
      <c r="B3492" s="6" t="inlineStr">
        <is>
          <t>26/05</t>
        </is>
      </c>
      <c r="C3492" s="6" t="n">
        <v>8</v>
      </c>
      <c r="D3492" s="6" t="n">
        <v>0</v>
      </c>
      <c r="E3492" s="10">
        <f>IF(D3492=1, IF(OR(C3492&lt;10, C3492&gt;=15),1,0), IF(OR(C3492&lt;7, C3492&gt;=18),1,0))</f>
        <v/>
      </c>
      <c r="F3492" s="11" t="n">
        <v>0.862</v>
      </c>
      <c r="G3492" s="12">
        <f>0.28*8</f>
        <v/>
      </c>
      <c r="H3492" s="12">
        <f>F3492-G3492</f>
        <v/>
      </c>
      <c r="I3492" s="10">
        <f>IF(E3492=0,"Fora",IF(E3491=0,"Carg xar",IF(H3492&lt;0,IF(M3492&lt;0.9,"Carg FV","Stby"),IF(M3492&gt;P3492,"V2H",IF(M3492&lt;0.9,"Carg xar","Stby")))))</f>
        <v/>
      </c>
      <c r="J3492" s="12">
        <f>IF(OR(I3492="Carg FV",I3492="Carg xar"),MIN(IF(I3492="Carg FV",ABS(H3492),7.4),7.4,MAX(0,(0.9-M3492)*40)*0.95),0)</f>
        <v/>
      </c>
      <c r="K3492" s="12">
        <f>IF(I3492="V2H",MIN(MAX(0,H3492),7.4,MAX(0,(M3492-P3492)*40)*0.95),0)</f>
        <v/>
      </c>
      <c r="L3492" s="12">
        <f>IF(E3492=0,0,MAX(0,H3492-K3492))</f>
        <v/>
      </c>
      <c r="M3492" s="13">
        <f>M3491+J3491/40-IF(I3491="V2H",K3491/(0.95*40),0)-IF(E3492=0,IF(E3491=1,IF(D3492=1,30,40)*0.18/(2*40),0),0)-IF(E3492=1,IF(E3491=0,IF(D3492=1,30,40)*0.18/(2*40),0),0)</f>
        <v/>
      </c>
      <c r="N3492" s="14" t="n">
        <v>0.15</v>
      </c>
      <c r="O3492" s="15">
        <f>K3492*N3492</f>
        <v/>
      </c>
      <c r="P3492">
        <f>IF(E3492=0,0.3,IF(D3492=1,IF(C3492&gt;=Params!$B$13-3,IF(C3492&lt;Params!$B$13,Params!$B$20,0.3),0.3),IF(C3492&gt;=Params!$B$15-3,IF(C3492&lt;Params!$B$15,Params!$B$21,0.3),0.3)))</f>
        <v/>
      </c>
    </row>
    <row r="3493" ht="15" customHeight="1" s="1">
      <c r="A3493" s="9" t="n">
        <v>3490</v>
      </c>
      <c r="B3493" s="6" t="inlineStr">
        <is>
          <t>26/05</t>
        </is>
      </c>
      <c r="C3493" s="6" t="n">
        <v>9</v>
      </c>
      <c r="D3493" s="6" t="n">
        <v>0</v>
      </c>
      <c r="E3493" s="10">
        <f>IF(D3493=1, IF(OR(C3493&lt;10, C3493&gt;=15),1,0), IF(OR(C3493&lt;7, C3493&gt;=18),1,0))</f>
        <v/>
      </c>
      <c r="F3493" s="11" t="n">
        <v>3.052</v>
      </c>
      <c r="G3493" s="12">
        <f>0.48*8</f>
        <v/>
      </c>
      <c r="H3493" s="12">
        <f>F3493-G3493</f>
        <v/>
      </c>
      <c r="I3493" s="10">
        <f>IF(E3493=0,"Fora",IF(E3492=0,"Carg xar",IF(H3493&lt;0,IF(M3493&lt;0.9,"Carg FV","Stby"),IF(M3493&gt;P3493,"V2H",IF(M3493&lt;0.9,"Carg xar","Stby")))))</f>
        <v/>
      </c>
      <c r="J3493" s="12">
        <f>IF(OR(I3493="Carg FV",I3493="Carg xar"),MIN(IF(I3493="Carg FV",ABS(H3493),7.4),7.4,MAX(0,(0.9-M3493)*40)*0.95),0)</f>
        <v/>
      </c>
      <c r="K3493" s="12">
        <f>IF(I3493="V2H",MIN(MAX(0,H3493),7.4,MAX(0,(M3493-P3493)*40)*0.95),0)</f>
        <v/>
      </c>
      <c r="L3493" s="12">
        <f>IF(E3493=0,0,MAX(0,H3493-K3493))</f>
        <v/>
      </c>
      <c r="M3493" s="13">
        <f>M3492+J3492/40-IF(I3492="V2H",K3492/(0.95*40),0)-IF(E3493=0,IF(E3492=1,IF(D3493=1,30,40)*0.18/(2*40),0),0)-IF(E3493=1,IF(E3492=0,IF(D3493=1,30,40)*0.18/(2*40),0),0)</f>
        <v/>
      </c>
      <c r="N3493" s="14" t="n">
        <v>0.15</v>
      </c>
      <c r="O3493" s="15">
        <f>K3493*N3493</f>
        <v/>
      </c>
      <c r="P3493">
        <f>IF(E3493=0,0.3,IF(D3493=1,IF(C3493&gt;=Params!$B$13-3,IF(C3493&lt;Params!$B$13,Params!$B$20,0.3),0.3),IF(C3493&gt;=Params!$B$15-3,IF(C3493&lt;Params!$B$15,Params!$B$21,0.3),0.3)))</f>
        <v/>
      </c>
    </row>
    <row r="3494" ht="15" customHeight="1" s="1">
      <c r="A3494" s="9" t="n">
        <v>3491</v>
      </c>
      <c r="B3494" s="6" t="inlineStr">
        <is>
          <t>26/05</t>
        </is>
      </c>
      <c r="C3494" s="6" t="n">
        <v>10</v>
      </c>
      <c r="D3494" s="6" t="n">
        <v>0</v>
      </c>
      <c r="E3494" s="10">
        <f>IF(D3494=1, IF(OR(C3494&lt;10, C3494&gt;=15),1,0), IF(OR(C3494&lt;7, C3494&gt;=18),1,0))</f>
        <v/>
      </c>
      <c r="F3494" s="11" t="n">
        <v>1.95</v>
      </c>
      <c r="G3494" s="12">
        <f>0.68*8</f>
        <v/>
      </c>
      <c r="H3494" s="12">
        <f>F3494-G3494</f>
        <v/>
      </c>
      <c r="I3494" s="10">
        <f>IF(E3494=0,"Fora",IF(E3493=0,"Carg xar",IF(H3494&lt;0,IF(M3494&lt;0.9,"Carg FV","Stby"),IF(M3494&gt;P3494,"V2H",IF(M3494&lt;0.9,"Carg xar","Stby")))))</f>
        <v/>
      </c>
      <c r="J3494" s="12">
        <f>IF(OR(I3494="Carg FV",I3494="Carg xar"),MIN(IF(I3494="Carg FV",ABS(H3494),7.4),7.4,MAX(0,(0.9-M3494)*40)*0.95),0)</f>
        <v/>
      </c>
      <c r="K3494" s="12">
        <f>IF(I3494="V2H",MIN(MAX(0,H3494),7.4,MAX(0,(M3494-P3494)*40)*0.95),0)</f>
        <v/>
      </c>
      <c r="L3494" s="12">
        <f>IF(E3494=0,0,MAX(0,H3494-K3494))</f>
        <v/>
      </c>
      <c r="M3494" s="13">
        <f>M3493+J3493/40-IF(I3493="V2H",K3493/(0.95*40),0)-IF(E3494=0,IF(E3493=1,IF(D3494=1,30,40)*0.18/(2*40),0),0)-IF(E3494=1,IF(E3493=0,IF(D3494=1,30,40)*0.18/(2*40),0),0)</f>
        <v/>
      </c>
      <c r="N3494" s="14" t="n">
        <v>0.2</v>
      </c>
      <c r="O3494" s="15">
        <f>K3494*N3494</f>
        <v/>
      </c>
      <c r="P3494">
        <f>IF(E3494=0,0.3,IF(D3494=1,IF(C3494&gt;=Params!$B$13-3,IF(C3494&lt;Params!$B$13,Params!$B$20,0.3),0.3),IF(C3494&gt;=Params!$B$15-3,IF(C3494&lt;Params!$B$15,Params!$B$21,0.3),0.3)))</f>
        <v/>
      </c>
    </row>
    <row r="3495" ht="15" customHeight="1" s="1">
      <c r="A3495" s="9" t="n">
        <v>3492</v>
      </c>
      <c r="B3495" s="6" t="inlineStr">
        <is>
          <t>26/05</t>
        </is>
      </c>
      <c r="C3495" s="6" t="n">
        <v>11</v>
      </c>
      <c r="D3495" s="6" t="n">
        <v>0</v>
      </c>
      <c r="E3495" s="10">
        <f>IF(D3495=1, IF(OR(C3495&lt;10, C3495&gt;=15),1,0), IF(OR(C3495&lt;7, C3495&gt;=18),1,0))</f>
        <v/>
      </c>
      <c r="F3495" s="11" t="n">
        <v>0.119</v>
      </c>
      <c r="G3495" s="12">
        <f>0.82*8</f>
        <v/>
      </c>
      <c r="H3495" s="12">
        <f>F3495-G3495</f>
        <v/>
      </c>
      <c r="I3495" s="10">
        <f>IF(E3495=0,"Fora",IF(E3494=0,"Carg xar",IF(H3495&lt;0,IF(M3495&lt;0.9,"Carg FV","Stby"),IF(M3495&gt;P3495,"V2H",IF(M3495&lt;0.9,"Carg xar","Stby")))))</f>
        <v/>
      </c>
      <c r="J3495" s="12">
        <f>IF(OR(I3495="Carg FV",I3495="Carg xar"),MIN(IF(I3495="Carg FV",ABS(H3495),7.4),7.4,MAX(0,(0.9-M3495)*40)*0.95),0)</f>
        <v/>
      </c>
      <c r="K3495" s="12">
        <f>IF(I3495="V2H",MIN(MAX(0,H3495),7.4,MAX(0,(M3495-P3495)*40)*0.95),0)</f>
        <v/>
      </c>
      <c r="L3495" s="12">
        <f>IF(E3495=0,0,MAX(0,H3495-K3495))</f>
        <v/>
      </c>
      <c r="M3495" s="13">
        <f>M3494+J3494/40-IF(I3494="V2H",K3494/(0.95*40),0)-IF(E3495=0,IF(E3494=1,IF(D3495=1,30,40)*0.18/(2*40),0),0)-IF(E3495=1,IF(E3494=0,IF(D3495=1,30,40)*0.18/(2*40),0),0)</f>
        <v/>
      </c>
      <c r="N3495" s="14" t="n">
        <v>0.2</v>
      </c>
      <c r="O3495" s="15">
        <f>K3495*N3495</f>
        <v/>
      </c>
      <c r="P3495">
        <f>IF(E3495=0,0.3,IF(D3495=1,IF(C3495&gt;=Params!$B$13-3,IF(C3495&lt;Params!$B$13,Params!$B$20,0.3),0.3),IF(C3495&gt;=Params!$B$15-3,IF(C3495&lt;Params!$B$15,Params!$B$21,0.3),0.3)))</f>
        <v/>
      </c>
    </row>
    <row r="3496" ht="15" customHeight="1" s="1">
      <c r="A3496" s="9" t="n">
        <v>3493</v>
      </c>
      <c r="B3496" s="6" t="inlineStr">
        <is>
          <t>26/05</t>
        </is>
      </c>
      <c r="C3496" s="6" t="n">
        <v>12</v>
      </c>
      <c r="D3496" s="6" t="n">
        <v>0</v>
      </c>
      <c r="E3496" s="10">
        <f>IF(D3496=1, IF(OR(C3496&lt;10, C3496&gt;=15),1,0), IF(OR(C3496&lt;7, C3496&gt;=18),1,0))</f>
        <v/>
      </c>
      <c r="F3496" s="11" t="n">
        <v>0</v>
      </c>
      <c r="G3496" s="12">
        <f>0.88*8</f>
        <v/>
      </c>
      <c r="H3496" s="12">
        <f>F3496-G3496</f>
        <v/>
      </c>
      <c r="I3496" s="10">
        <f>IF(E3496=0,"Fora",IF(E3495=0,"Carg xar",IF(H3496&lt;0,IF(M3496&lt;0.9,"Carg FV","Stby"),IF(M3496&gt;P3496,"V2H",IF(M3496&lt;0.9,"Carg xar","Stby")))))</f>
        <v/>
      </c>
      <c r="J3496" s="12">
        <f>IF(OR(I3496="Carg FV",I3496="Carg xar"),MIN(IF(I3496="Carg FV",ABS(H3496),7.4),7.4,MAX(0,(0.9-M3496)*40)*0.95),0)</f>
        <v/>
      </c>
      <c r="K3496" s="12">
        <f>IF(I3496="V2H",MIN(MAX(0,H3496),7.4,MAX(0,(M3496-P3496)*40)*0.95),0)</f>
        <v/>
      </c>
      <c r="L3496" s="12">
        <f>IF(E3496=0,0,MAX(0,H3496-K3496))</f>
        <v/>
      </c>
      <c r="M3496" s="13">
        <f>M3495+J3495/40-IF(I3495="V2H",K3495/(0.95*40),0)-IF(E3496=0,IF(E3495=1,IF(D3496=1,30,40)*0.18/(2*40),0),0)-IF(E3496=1,IF(E3495=0,IF(D3496=1,30,40)*0.18/(2*40),0),0)</f>
        <v/>
      </c>
      <c r="N3496" s="14" t="n">
        <v>0.2</v>
      </c>
      <c r="O3496" s="15">
        <f>K3496*N3496</f>
        <v/>
      </c>
      <c r="P3496">
        <f>IF(E3496=0,0.3,IF(D3496=1,IF(C3496&gt;=Params!$B$13-3,IF(C3496&lt;Params!$B$13,Params!$B$20,0.3),0.3),IF(C3496&gt;=Params!$B$15-3,IF(C3496&lt;Params!$B$15,Params!$B$21,0.3),0.3)))</f>
        <v/>
      </c>
    </row>
    <row r="3497" ht="15" customHeight="1" s="1">
      <c r="A3497" s="9" t="n">
        <v>3494</v>
      </c>
      <c r="B3497" s="6" t="inlineStr">
        <is>
          <t>26/05</t>
        </is>
      </c>
      <c r="C3497" s="6" t="n">
        <v>13</v>
      </c>
      <c r="D3497" s="6" t="n">
        <v>0</v>
      </c>
      <c r="E3497" s="10">
        <f>IF(D3497=1, IF(OR(C3497&lt;10, C3497&gt;=15),1,0), IF(OR(C3497&lt;7, C3497&gt;=18),1,0))</f>
        <v/>
      </c>
      <c r="F3497" s="11" t="n">
        <v>0</v>
      </c>
      <c r="G3497" s="12">
        <f>0.86*8</f>
        <v/>
      </c>
      <c r="H3497" s="12">
        <f>F3497-G3497</f>
        <v/>
      </c>
      <c r="I3497" s="10">
        <f>IF(E3497=0,"Fora",IF(E3496=0,"Carg xar",IF(H3497&lt;0,IF(M3497&lt;0.9,"Carg FV","Stby"),IF(M3497&gt;P3497,"V2H",IF(M3497&lt;0.9,"Carg xar","Stby")))))</f>
        <v/>
      </c>
      <c r="J3497" s="12">
        <f>IF(OR(I3497="Carg FV",I3497="Carg xar"),MIN(IF(I3497="Carg FV",ABS(H3497),7.4),7.4,MAX(0,(0.9-M3497)*40)*0.95),0)</f>
        <v/>
      </c>
      <c r="K3497" s="12">
        <f>IF(I3497="V2H",MIN(MAX(0,H3497),7.4,MAX(0,(M3497-P3497)*40)*0.95),0)</f>
        <v/>
      </c>
      <c r="L3497" s="12">
        <f>IF(E3497=0,0,MAX(0,H3497-K3497))</f>
        <v/>
      </c>
      <c r="M3497" s="13">
        <f>M3496+J3496/40-IF(I3496="V2H",K3496/(0.95*40),0)-IF(E3497=0,IF(E3496=1,IF(D3497=1,30,40)*0.18/(2*40),0),0)-IF(E3497=1,IF(E3496=0,IF(D3497=1,30,40)*0.18/(2*40),0),0)</f>
        <v/>
      </c>
      <c r="N3497" s="14" t="n">
        <v>0.2</v>
      </c>
      <c r="O3497" s="15">
        <f>K3497*N3497</f>
        <v/>
      </c>
      <c r="P3497">
        <f>IF(E3497=0,0.3,IF(D3497=1,IF(C3497&gt;=Params!$B$13-3,IF(C3497&lt;Params!$B$13,Params!$B$20,0.3),0.3),IF(C3497&gt;=Params!$B$15-3,IF(C3497&lt;Params!$B$15,Params!$B$21,0.3),0.3)))</f>
        <v/>
      </c>
    </row>
    <row r="3498" ht="15" customHeight="1" s="1">
      <c r="A3498" s="9" t="n">
        <v>3495</v>
      </c>
      <c r="B3498" s="6" t="inlineStr">
        <is>
          <t>26/05</t>
        </is>
      </c>
      <c r="C3498" s="6" t="n">
        <v>14</v>
      </c>
      <c r="D3498" s="6" t="n">
        <v>0</v>
      </c>
      <c r="E3498" s="10">
        <f>IF(D3498=1, IF(OR(C3498&lt;10, C3498&gt;=15),1,0), IF(OR(C3498&lt;7, C3498&gt;=18),1,0))</f>
        <v/>
      </c>
      <c r="F3498" s="11" t="n">
        <v>0</v>
      </c>
      <c r="G3498" s="12">
        <f>0.75*8</f>
        <v/>
      </c>
      <c r="H3498" s="12">
        <f>F3498-G3498</f>
        <v/>
      </c>
      <c r="I3498" s="10">
        <f>IF(E3498=0,"Fora",IF(E3497=0,"Carg xar",IF(H3498&lt;0,IF(M3498&lt;0.9,"Carg FV","Stby"),IF(M3498&gt;P3498,"V2H",IF(M3498&lt;0.9,"Carg xar","Stby")))))</f>
        <v/>
      </c>
      <c r="J3498" s="12">
        <f>IF(OR(I3498="Carg FV",I3498="Carg xar"),MIN(IF(I3498="Carg FV",ABS(H3498),7.4),7.4,MAX(0,(0.9-M3498)*40)*0.95),0)</f>
        <v/>
      </c>
      <c r="K3498" s="12">
        <f>IF(I3498="V2H",MIN(MAX(0,H3498),7.4,MAX(0,(M3498-P3498)*40)*0.95),0)</f>
        <v/>
      </c>
      <c r="L3498" s="12">
        <f>IF(E3498=0,0,MAX(0,H3498-K3498))</f>
        <v/>
      </c>
      <c r="M3498" s="13">
        <f>M3497+J3497/40-IF(I3497="V2H",K3497/(0.95*40),0)-IF(E3498=0,IF(E3497=1,IF(D3498=1,30,40)*0.18/(2*40),0),0)-IF(E3498=1,IF(E3497=0,IF(D3498=1,30,40)*0.18/(2*40),0),0)</f>
        <v/>
      </c>
      <c r="N3498" s="14" t="n">
        <v>0.15</v>
      </c>
      <c r="O3498" s="15">
        <f>K3498*N3498</f>
        <v/>
      </c>
      <c r="P3498">
        <f>IF(E3498=0,0.3,IF(D3498=1,IF(C3498&gt;=Params!$B$13-3,IF(C3498&lt;Params!$B$13,Params!$B$20,0.3),0.3),IF(C3498&gt;=Params!$B$15-3,IF(C3498&lt;Params!$B$15,Params!$B$21,0.3),0.3)))</f>
        <v/>
      </c>
    </row>
    <row r="3499" ht="15" customHeight="1" s="1">
      <c r="A3499" s="9" t="n">
        <v>3496</v>
      </c>
      <c r="B3499" s="6" t="inlineStr">
        <is>
          <t>26/05</t>
        </is>
      </c>
      <c r="C3499" s="6" t="n">
        <v>15</v>
      </c>
      <c r="D3499" s="6" t="n">
        <v>0</v>
      </c>
      <c r="E3499" s="10">
        <f>IF(D3499=1, IF(OR(C3499&lt;10, C3499&gt;=15),1,0), IF(OR(C3499&lt;7, C3499&gt;=18),1,0))</f>
        <v/>
      </c>
      <c r="F3499" s="11" t="n">
        <v>0</v>
      </c>
      <c r="G3499" s="12">
        <f>0.6*8</f>
        <v/>
      </c>
      <c r="H3499" s="12">
        <f>F3499-G3499</f>
        <v/>
      </c>
      <c r="I3499" s="10">
        <f>IF(E3499=0,"Fora",IF(E3498=0,"Carg xar",IF(H3499&lt;0,IF(M3499&lt;0.9,"Carg FV","Stby"),IF(M3499&gt;P3499,"V2H",IF(M3499&lt;0.9,"Carg xar","Stby")))))</f>
        <v/>
      </c>
      <c r="J3499" s="12">
        <f>IF(OR(I3499="Carg FV",I3499="Carg xar"),MIN(IF(I3499="Carg FV",ABS(H3499),7.4),7.4,MAX(0,(0.9-M3499)*40)*0.95),0)</f>
        <v/>
      </c>
      <c r="K3499" s="12">
        <f>IF(I3499="V2H",MIN(MAX(0,H3499),7.4,MAX(0,(M3499-P3499)*40)*0.95),0)</f>
        <v/>
      </c>
      <c r="L3499" s="12">
        <f>IF(E3499=0,0,MAX(0,H3499-K3499))</f>
        <v/>
      </c>
      <c r="M3499" s="13">
        <f>M3498+J3498/40-IF(I3498="V2H",K3498/(0.95*40),0)-IF(E3499=0,IF(E3498=1,IF(D3499=1,30,40)*0.18/(2*40),0),0)-IF(E3499=1,IF(E3498=0,IF(D3499=1,30,40)*0.18/(2*40),0),0)</f>
        <v/>
      </c>
      <c r="N3499" s="14" t="n">
        <v>0.15</v>
      </c>
      <c r="O3499" s="15">
        <f>K3499*N3499</f>
        <v/>
      </c>
      <c r="P3499">
        <f>IF(E3499=0,0.3,IF(D3499=1,IF(C3499&gt;=Params!$B$13-3,IF(C3499&lt;Params!$B$13,Params!$B$20,0.3),0.3),IF(C3499&gt;=Params!$B$15-3,IF(C3499&lt;Params!$B$15,Params!$B$21,0.3),0.3)))</f>
        <v/>
      </c>
    </row>
    <row r="3500" ht="15" customHeight="1" s="1">
      <c r="A3500" s="9" t="n">
        <v>3497</v>
      </c>
      <c r="B3500" s="6" t="inlineStr">
        <is>
          <t>26/05</t>
        </is>
      </c>
      <c r="C3500" s="6" t="n">
        <v>16</v>
      </c>
      <c r="D3500" s="6" t="n">
        <v>0</v>
      </c>
      <c r="E3500" s="10">
        <f>IF(D3500=1, IF(OR(C3500&lt;10, C3500&gt;=15),1,0), IF(OR(C3500&lt;7, C3500&gt;=18),1,0))</f>
        <v/>
      </c>
      <c r="F3500" s="11" t="n">
        <v>0</v>
      </c>
      <c r="G3500" s="12">
        <f>0.42*8</f>
        <v/>
      </c>
      <c r="H3500" s="12">
        <f>F3500-G3500</f>
        <v/>
      </c>
      <c r="I3500" s="10">
        <f>IF(E3500=0,"Fora",IF(E3499=0,"Carg xar",IF(H3500&lt;0,IF(M3500&lt;0.9,"Carg FV","Stby"),IF(M3500&gt;P3500,"V2H",IF(M3500&lt;0.9,"Carg xar","Stby")))))</f>
        <v/>
      </c>
      <c r="J3500" s="12">
        <f>IF(OR(I3500="Carg FV",I3500="Carg xar"),MIN(IF(I3500="Carg FV",ABS(H3500),7.4),7.4,MAX(0,(0.9-M3500)*40)*0.95),0)</f>
        <v/>
      </c>
      <c r="K3500" s="12">
        <f>IF(I3500="V2H",MIN(MAX(0,H3500),7.4,MAX(0,(M3500-P3500)*40)*0.95),0)</f>
        <v/>
      </c>
      <c r="L3500" s="12">
        <f>IF(E3500=0,0,MAX(0,H3500-K3500))</f>
        <v/>
      </c>
      <c r="M3500" s="13">
        <f>M3499+J3499/40-IF(I3499="V2H",K3499/(0.95*40),0)-IF(E3500=0,IF(E3499=1,IF(D3500=1,30,40)*0.18/(2*40),0),0)-IF(E3500=1,IF(E3499=0,IF(D3500=1,30,40)*0.18/(2*40),0),0)</f>
        <v/>
      </c>
      <c r="N3500" s="14" t="n">
        <v>0.15</v>
      </c>
      <c r="O3500" s="15">
        <f>K3500*N3500</f>
        <v/>
      </c>
      <c r="P3500">
        <f>IF(E3500=0,0.3,IF(D3500=1,IF(C3500&gt;=Params!$B$13-3,IF(C3500&lt;Params!$B$13,Params!$B$20,0.3),0.3),IF(C3500&gt;=Params!$B$15-3,IF(C3500&lt;Params!$B$15,Params!$B$21,0.3),0.3)))</f>
        <v/>
      </c>
    </row>
    <row r="3501" ht="15" customHeight="1" s="1">
      <c r="A3501" s="9" t="n">
        <v>3498</v>
      </c>
      <c r="B3501" s="6" t="inlineStr">
        <is>
          <t>26/05</t>
        </is>
      </c>
      <c r="C3501" s="6" t="n">
        <v>17</v>
      </c>
      <c r="D3501" s="6" t="n">
        <v>0</v>
      </c>
      <c r="E3501" s="10">
        <f>IF(D3501=1, IF(OR(C3501&lt;10, C3501&gt;=15),1,0), IF(OR(C3501&lt;7, C3501&gt;=18),1,0))</f>
        <v/>
      </c>
      <c r="F3501" s="11" t="n">
        <v>0</v>
      </c>
      <c r="G3501" s="12">
        <f>0.22*8</f>
        <v/>
      </c>
      <c r="H3501" s="12">
        <f>F3501-G3501</f>
        <v/>
      </c>
      <c r="I3501" s="10">
        <f>IF(E3501=0,"Fora",IF(E3500=0,"Carg xar",IF(H3501&lt;0,IF(M3501&lt;0.9,"Carg FV","Stby"),IF(M3501&gt;P3501,"V2H",IF(M3501&lt;0.9,"Carg xar","Stby")))))</f>
        <v/>
      </c>
      <c r="J3501" s="12">
        <f>IF(OR(I3501="Carg FV",I3501="Carg xar"),MIN(IF(I3501="Carg FV",ABS(H3501),7.4),7.4,MAX(0,(0.9-M3501)*40)*0.95),0)</f>
        <v/>
      </c>
      <c r="K3501" s="12">
        <f>IF(I3501="V2H",MIN(MAX(0,H3501),7.4,MAX(0,(M3501-P3501)*40)*0.95),0)</f>
        <v/>
      </c>
      <c r="L3501" s="12">
        <f>IF(E3501=0,0,MAX(0,H3501-K3501))</f>
        <v/>
      </c>
      <c r="M3501" s="13">
        <f>M3500+J3500/40-IF(I3500="V2H",K3500/(0.95*40),0)-IF(E3501=0,IF(E3500=1,IF(D3501=1,30,40)*0.18/(2*40),0),0)-IF(E3501=1,IF(E3500=0,IF(D3501=1,30,40)*0.18/(2*40),0),0)</f>
        <v/>
      </c>
      <c r="N3501" s="14" t="n">
        <v>0.15</v>
      </c>
      <c r="O3501" s="15">
        <f>K3501*N3501</f>
        <v/>
      </c>
      <c r="P3501">
        <f>IF(E3501=0,0.3,IF(D3501=1,IF(C3501&gt;=Params!$B$13-3,IF(C3501&lt;Params!$B$13,Params!$B$20,0.3),0.3),IF(C3501&gt;=Params!$B$15-3,IF(C3501&lt;Params!$B$15,Params!$B$21,0.3),0.3)))</f>
        <v/>
      </c>
    </row>
    <row r="3502" ht="15" customHeight="1" s="1">
      <c r="A3502" s="9" t="n">
        <v>3499</v>
      </c>
      <c r="B3502" s="6" t="inlineStr">
        <is>
          <t>26/05</t>
        </is>
      </c>
      <c r="C3502" s="6" t="n">
        <v>18</v>
      </c>
      <c r="D3502" s="6" t="n">
        <v>0</v>
      </c>
      <c r="E3502" s="10">
        <f>IF(D3502=1, IF(OR(C3502&lt;10, C3502&gt;=15),1,0), IF(OR(C3502&lt;7, C3502&gt;=18),1,0))</f>
        <v/>
      </c>
      <c r="F3502" s="11" t="n">
        <v>0</v>
      </c>
      <c r="G3502" s="12">
        <f>0.08*8</f>
        <v/>
      </c>
      <c r="H3502" s="12">
        <f>F3502-G3502</f>
        <v/>
      </c>
      <c r="I3502" s="10">
        <f>IF(E3502=0,"Fora",IF(E3501=0,"Carg xar",IF(H3502&lt;0,IF(M3502&lt;0.9,"Carg FV","Stby"),IF(M3502&gt;P3502,"V2H",IF(M3502&lt;0.9,"Carg xar","Stby")))))</f>
        <v/>
      </c>
      <c r="J3502" s="12">
        <f>IF(OR(I3502="Carg FV",I3502="Carg xar"),MIN(IF(I3502="Carg FV",ABS(H3502),7.4),7.4,MAX(0,(0.9-M3502)*40)*0.95),0)</f>
        <v/>
      </c>
      <c r="K3502" s="12">
        <f>IF(I3502="V2H",MIN(MAX(0,H3502),7.4,MAX(0,(M3502-P3502)*40)*0.95),0)</f>
        <v/>
      </c>
      <c r="L3502" s="12">
        <f>IF(E3502=0,0,MAX(0,H3502-K3502))</f>
        <v/>
      </c>
      <c r="M3502" s="13">
        <f>M3501+J3501/40-IF(I3501="V2H",K3501/(0.95*40),0)-IF(E3502=0,IF(E3501=1,IF(D3502=1,30,40)*0.18/(2*40),0),0)-IF(E3502=1,IF(E3501=0,IF(D3502=1,30,40)*0.18/(2*40),0),0)</f>
        <v/>
      </c>
      <c r="N3502" s="14" t="n">
        <v>0.2</v>
      </c>
      <c r="O3502" s="15">
        <f>K3502*N3502</f>
        <v/>
      </c>
      <c r="P3502">
        <f>IF(E3502=0,0.3,IF(D3502=1,IF(C3502&gt;=Params!$B$13-3,IF(C3502&lt;Params!$B$13,Params!$B$20,0.3),0.3),IF(C3502&gt;=Params!$B$15-3,IF(C3502&lt;Params!$B$15,Params!$B$21,0.3),0.3)))</f>
        <v/>
      </c>
    </row>
    <row r="3503" ht="15" customHeight="1" s="1">
      <c r="A3503" s="9" t="n">
        <v>3500</v>
      </c>
      <c r="B3503" s="6" t="inlineStr">
        <is>
          <t>26/05</t>
        </is>
      </c>
      <c r="C3503" s="6" t="n">
        <v>19</v>
      </c>
      <c r="D3503" s="6" t="n">
        <v>0</v>
      </c>
      <c r="E3503" s="10">
        <f>IF(D3503=1, IF(OR(C3503&lt;10, C3503&gt;=15),1,0), IF(OR(C3503&lt;7, C3503&gt;=18),1,0))</f>
        <v/>
      </c>
      <c r="F3503" s="11" t="n">
        <v>0</v>
      </c>
      <c r="G3503" s="12">
        <f>0*8</f>
        <v/>
      </c>
      <c r="H3503" s="12">
        <f>F3503-G3503</f>
        <v/>
      </c>
      <c r="I3503" s="10">
        <f>IF(E3503=0,"Fora",IF(E3502=0,"Carg xar",IF(H3503&lt;0,IF(M3503&lt;0.9,"Carg FV","Stby"),IF(M3503&gt;P3503,"V2H",IF(M3503&lt;0.9,"Carg xar","Stby")))))</f>
        <v/>
      </c>
      <c r="J3503" s="12">
        <f>IF(OR(I3503="Carg FV",I3503="Carg xar"),MIN(IF(I3503="Carg FV",ABS(H3503),7.4),7.4,MAX(0,(0.9-M3503)*40)*0.95),0)</f>
        <v/>
      </c>
      <c r="K3503" s="12">
        <f>IF(I3503="V2H",MIN(MAX(0,H3503),7.4,MAX(0,(M3503-P3503)*40)*0.95),0)</f>
        <v/>
      </c>
      <c r="L3503" s="12">
        <f>IF(E3503=0,0,MAX(0,H3503-K3503))</f>
        <v/>
      </c>
      <c r="M3503" s="13">
        <f>M3502+J3502/40-IF(I3502="V2H",K3502/(0.95*40),0)-IF(E3503=0,IF(E3502=1,IF(D3503=1,30,40)*0.18/(2*40),0),0)-IF(E3503=1,IF(E3502=0,IF(D3503=1,30,40)*0.18/(2*40),0),0)</f>
        <v/>
      </c>
      <c r="N3503" s="14" t="n">
        <v>0.2</v>
      </c>
      <c r="O3503" s="15">
        <f>K3503*N3503</f>
        <v/>
      </c>
      <c r="P3503">
        <f>IF(E3503=0,0.3,IF(D3503=1,IF(C3503&gt;=Params!$B$13-3,IF(C3503&lt;Params!$B$13,Params!$B$20,0.3),0.3),IF(C3503&gt;=Params!$B$15-3,IF(C3503&lt;Params!$B$15,Params!$B$21,0.3),0.3)))</f>
        <v/>
      </c>
    </row>
    <row r="3504" ht="15" customHeight="1" s="1">
      <c r="A3504" s="9" t="n">
        <v>3501</v>
      </c>
      <c r="B3504" s="6" t="inlineStr">
        <is>
          <t>26/05</t>
        </is>
      </c>
      <c r="C3504" s="6" t="n">
        <v>20</v>
      </c>
      <c r="D3504" s="6" t="n">
        <v>0</v>
      </c>
      <c r="E3504" s="10">
        <f>IF(D3504=1, IF(OR(C3504&lt;10, C3504&gt;=15),1,0), IF(OR(C3504&lt;7, C3504&gt;=18),1,0))</f>
        <v/>
      </c>
      <c r="F3504" s="11" t="n">
        <v>0.407</v>
      </c>
      <c r="G3504" s="12">
        <f>0*8</f>
        <v/>
      </c>
      <c r="H3504" s="12">
        <f>F3504-G3504</f>
        <v/>
      </c>
      <c r="I3504" s="10">
        <f>IF(E3504=0,"Fora",IF(E3503=0,"Carg xar",IF(H3504&lt;0,IF(M3504&lt;0.9,"Carg FV","Stby"),IF(M3504&gt;P3504,"V2H",IF(M3504&lt;0.9,"Carg xar","Stby")))))</f>
        <v/>
      </c>
      <c r="J3504" s="12">
        <f>IF(OR(I3504="Carg FV",I3504="Carg xar"),MIN(IF(I3504="Carg FV",ABS(H3504),7.4),7.4,MAX(0,(0.9-M3504)*40)*0.95),0)</f>
        <v/>
      </c>
      <c r="K3504" s="12">
        <f>IF(I3504="V2H",MIN(MAX(0,H3504),7.4,MAX(0,(M3504-P3504)*40)*0.95),0)</f>
        <v/>
      </c>
      <c r="L3504" s="12">
        <f>IF(E3504=0,0,MAX(0,H3504-K3504))</f>
        <v/>
      </c>
      <c r="M3504" s="13">
        <f>M3503+J3503/40-IF(I3503="V2H",K3503/(0.95*40),0)-IF(E3504=0,IF(E3503=1,IF(D3504=1,30,40)*0.18/(2*40),0),0)-IF(E3504=1,IF(E3503=0,IF(D3504=1,30,40)*0.18/(2*40),0),0)</f>
        <v/>
      </c>
      <c r="N3504" s="14" t="n">
        <v>0.2</v>
      </c>
      <c r="O3504" s="15">
        <f>K3504*N3504</f>
        <v/>
      </c>
      <c r="P3504">
        <f>IF(E3504=0,0.3,IF(D3504=1,IF(C3504&gt;=Params!$B$13-3,IF(C3504&lt;Params!$B$13,Params!$B$20,0.3),0.3),IF(C3504&gt;=Params!$B$15-3,IF(C3504&lt;Params!$B$15,Params!$B$21,0.3),0.3)))</f>
        <v/>
      </c>
    </row>
    <row r="3505" ht="15" customHeight="1" s="1">
      <c r="A3505" s="9" t="n">
        <v>3502</v>
      </c>
      <c r="B3505" s="6" t="inlineStr">
        <is>
          <t>26/05</t>
        </is>
      </c>
      <c r="C3505" s="6" t="n">
        <v>21</v>
      </c>
      <c r="D3505" s="6" t="n">
        <v>0</v>
      </c>
      <c r="E3505" s="10">
        <f>IF(D3505=1, IF(OR(C3505&lt;10, C3505&gt;=15),1,0), IF(OR(C3505&lt;7, C3505&gt;=18),1,0))</f>
        <v/>
      </c>
      <c r="F3505" s="11" t="n">
        <v>0.549</v>
      </c>
      <c r="G3505" s="12">
        <f>0*8</f>
        <v/>
      </c>
      <c r="H3505" s="12">
        <f>F3505-G3505</f>
        <v/>
      </c>
      <c r="I3505" s="10">
        <f>IF(E3505=0,"Fora",IF(E3504=0,"Carg xar",IF(H3505&lt;0,IF(M3505&lt;0.9,"Carg FV","Stby"),IF(M3505&gt;P3505,"V2H",IF(M3505&lt;0.9,"Carg xar","Stby")))))</f>
        <v/>
      </c>
      <c r="J3505" s="12">
        <f>IF(OR(I3505="Carg FV",I3505="Carg xar"),MIN(IF(I3505="Carg FV",ABS(H3505),7.4),7.4,MAX(0,(0.9-M3505)*40)*0.95),0)</f>
        <v/>
      </c>
      <c r="K3505" s="12">
        <f>IF(I3505="V2H",MIN(MAX(0,H3505),7.4,MAX(0,(M3505-P3505)*40)*0.95),0)</f>
        <v/>
      </c>
      <c r="L3505" s="12">
        <f>IF(E3505=0,0,MAX(0,H3505-K3505))</f>
        <v/>
      </c>
      <c r="M3505" s="13">
        <f>M3504+J3504/40-IF(I3504="V2H",K3504/(0.95*40),0)-IF(E3505=0,IF(E3504=1,IF(D3505=1,30,40)*0.18/(2*40),0),0)-IF(E3505=1,IF(E3504=0,IF(D3505=1,30,40)*0.18/(2*40),0),0)</f>
        <v/>
      </c>
      <c r="N3505" s="14" t="n">
        <v>0.2</v>
      </c>
      <c r="O3505" s="15">
        <f>K3505*N3505</f>
        <v/>
      </c>
      <c r="P3505">
        <f>IF(E3505=0,0.3,IF(D3505=1,IF(C3505&gt;=Params!$B$13-3,IF(C3505&lt;Params!$B$13,Params!$B$20,0.3),0.3),IF(C3505&gt;=Params!$B$15-3,IF(C3505&lt;Params!$B$15,Params!$B$21,0.3),0.3)))</f>
        <v/>
      </c>
    </row>
    <row r="3506" ht="15" customHeight="1" s="1">
      <c r="A3506" s="9" t="n">
        <v>3503</v>
      </c>
      <c r="B3506" s="6" t="inlineStr">
        <is>
          <t>26/05</t>
        </is>
      </c>
      <c r="C3506" s="6" t="n">
        <v>22</v>
      </c>
      <c r="D3506" s="6" t="n">
        <v>0</v>
      </c>
      <c r="E3506" s="10">
        <f>IF(D3506=1, IF(OR(C3506&lt;10, C3506&gt;=15),1,0), IF(OR(C3506&lt;7, C3506&gt;=18),1,0))</f>
        <v/>
      </c>
      <c r="F3506" s="11" t="n">
        <v>0.43</v>
      </c>
      <c r="G3506" s="12">
        <f>0*8</f>
        <v/>
      </c>
      <c r="H3506" s="12">
        <f>F3506-G3506</f>
        <v/>
      </c>
      <c r="I3506" s="10">
        <f>IF(E3506=0,"Fora",IF(E3505=0,"Carg xar",IF(H3506&lt;0,IF(M3506&lt;0.9,"Carg FV","Stby"),IF(M3506&gt;P3506,"V2H",IF(M3506&lt;0.9,"Carg xar","Stby")))))</f>
        <v/>
      </c>
      <c r="J3506" s="12">
        <f>IF(OR(I3506="Carg FV",I3506="Carg xar"),MIN(IF(I3506="Carg FV",ABS(H3506),7.4),7.4,MAX(0,(0.9-M3506)*40)*0.95),0)</f>
        <v/>
      </c>
      <c r="K3506" s="12">
        <f>IF(I3506="V2H",MIN(MAX(0,H3506),7.4,MAX(0,(M3506-P3506)*40)*0.95),0)</f>
        <v/>
      </c>
      <c r="L3506" s="12">
        <f>IF(E3506=0,0,MAX(0,H3506-K3506))</f>
        <v/>
      </c>
      <c r="M3506" s="13">
        <f>M3505+J3505/40-IF(I3505="V2H",K3505/(0.95*40),0)-IF(E3506=0,IF(E3505=1,IF(D3506=1,30,40)*0.18/(2*40),0),0)-IF(E3506=1,IF(E3505=0,IF(D3506=1,30,40)*0.18/(2*40),0),0)</f>
        <v/>
      </c>
      <c r="N3506" s="14" t="n">
        <v>0.15</v>
      </c>
      <c r="O3506" s="15">
        <f>K3506*N3506</f>
        <v/>
      </c>
      <c r="P3506">
        <f>IF(E3506=0,0.3,IF(D3506=1,IF(C3506&gt;=Params!$B$13-3,IF(C3506&lt;Params!$B$13,Params!$B$20,0.3),0.3),IF(C3506&gt;=Params!$B$15-3,IF(C3506&lt;Params!$B$15,Params!$B$21,0.3),0.3)))</f>
        <v/>
      </c>
    </row>
    <row r="3507" ht="15" customHeight="1" s="1">
      <c r="A3507" s="9" t="n">
        <v>3504</v>
      </c>
      <c r="B3507" s="6" t="inlineStr">
        <is>
          <t>26/05</t>
        </is>
      </c>
      <c r="C3507" s="6" t="n">
        <v>23</v>
      </c>
      <c r="D3507" s="6" t="n">
        <v>0</v>
      </c>
      <c r="E3507" s="10">
        <f>IF(D3507=1, IF(OR(C3507&lt;10, C3507&gt;=15),1,0), IF(OR(C3507&lt;7, C3507&gt;=18),1,0))</f>
        <v/>
      </c>
      <c r="F3507" s="11" t="n">
        <v>0.242</v>
      </c>
      <c r="G3507" s="12">
        <f>0*8</f>
        <v/>
      </c>
      <c r="H3507" s="12">
        <f>F3507-G3507</f>
        <v/>
      </c>
      <c r="I3507" s="10">
        <f>IF(E3507=0,"Fora",IF(E3506=0,"Carg xar",IF(H3507&lt;0,IF(M3507&lt;0.9,"Carg FV","Stby"),IF(M3507&gt;P3507,"V2H",IF(M3507&lt;0.9,"Carg xar","Stby")))))</f>
        <v/>
      </c>
      <c r="J3507" s="12">
        <f>IF(OR(I3507="Carg FV",I3507="Carg xar"),MIN(IF(I3507="Carg FV",ABS(H3507),7.4),7.4,MAX(0,(0.9-M3507)*40)*0.95),0)</f>
        <v/>
      </c>
      <c r="K3507" s="12">
        <f>IF(I3507="V2H",MIN(MAX(0,H3507),7.4,MAX(0,(M3507-P3507)*40)*0.95),0)</f>
        <v/>
      </c>
      <c r="L3507" s="12">
        <f>IF(E3507=0,0,MAX(0,H3507-K3507))</f>
        <v/>
      </c>
      <c r="M3507" s="13">
        <f>M3506+J3506/40-IF(I3506="V2H",K3506/(0.95*40),0)-IF(E3507=0,IF(E3506=1,IF(D3507=1,30,40)*0.18/(2*40),0),0)-IF(E3507=1,IF(E3506=0,IF(D3507=1,30,40)*0.18/(2*40),0),0)</f>
        <v/>
      </c>
      <c r="N3507" s="14" t="n">
        <v>0.15</v>
      </c>
      <c r="O3507" s="15">
        <f>K3507*N3507</f>
        <v/>
      </c>
      <c r="P3507">
        <f>IF(E3507=0,0.3,IF(D3507=1,IF(C3507&gt;=Params!$B$13-3,IF(C3507&lt;Params!$B$13,Params!$B$20,0.3),0.3),IF(C3507&gt;=Params!$B$15-3,IF(C3507&lt;Params!$B$15,Params!$B$21,0.3),0.3)))</f>
        <v/>
      </c>
    </row>
    <row r="3508" ht="15" customHeight="1" s="1">
      <c r="A3508" s="9" t="n">
        <v>3505</v>
      </c>
      <c r="B3508" s="6" t="inlineStr">
        <is>
          <t>27/05</t>
        </is>
      </c>
      <c r="C3508" s="6" t="n">
        <v>0</v>
      </c>
      <c r="D3508" s="6" t="n">
        <v>0</v>
      </c>
      <c r="E3508" s="10">
        <f>IF(D3508=1, IF(OR(C3508&lt;10, C3508&gt;=15),1,0), IF(OR(C3508&lt;7, C3508&gt;=18),1,0))</f>
        <v/>
      </c>
      <c r="F3508" s="11" t="n">
        <v>0.17</v>
      </c>
      <c r="G3508" s="12">
        <f>0*8</f>
        <v/>
      </c>
      <c r="H3508" s="12">
        <f>F3508-G3508</f>
        <v/>
      </c>
      <c r="I3508" s="10">
        <f>IF(E3508=0,"Fora",IF(E3507=0,"Carg xar",IF(H3508&lt;0,IF(M3508&lt;0.9,"Carg FV","Stby"),IF(M3508&gt;P3508,"V2H",IF(M3508&lt;0.9,"Carg xar","Stby")))))</f>
        <v/>
      </c>
      <c r="J3508" s="12">
        <f>IF(OR(I3508="Carg FV",I3508="Carg xar"),MIN(IF(I3508="Carg FV",ABS(H3508),7.4),7.4,MAX(0,(0.9-M3508)*40)*0.95),0)</f>
        <v/>
      </c>
      <c r="K3508" s="12">
        <f>IF(I3508="V2H",MIN(MAX(0,H3508),7.4,MAX(0,(M3508-P3508)*40)*0.95),0)</f>
        <v/>
      </c>
      <c r="L3508" s="12">
        <f>IF(E3508=0,0,MAX(0,H3508-K3508))</f>
        <v/>
      </c>
      <c r="M3508" s="13">
        <f>M3507+J3507/40-IF(I3507="V2H",K3507/(0.95*40),0)-IF(E3508=0,IF(E3507=1,IF(D3508=1,30,40)*0.18/(2*40),0),0)-IF(E3508=1,IF(E3507=0,IF(D3508=1,30,40)*0.18/(2*40),0),0)</f>
        <v/>
      </c>
      <c r="N3508" s="14" t="n">
        <v>0.09</v>
      </c>
      <c r="O3508" s="15">
        <f>K3508*N3508</f>
        <v/>
      </c>
      <c r="P3508">
        <f>IF(E3508=0,0.3,IF(D3508=1,IF(C3508&gt;=Params!$B$13-3,IF(C3508&lt;Params!$B$13,Params!$B$20,0.3),0.3),IF(C3508&gt;=Params!$B$15-3,IF(C3508&lt;Params!$B$15,Params!$B$21,0.3),0.3)))</f>
        <v/>
      </c>
    </row>
    <row r="3509" ht="15" customHeight="1" s="1">
      <c r="A3509" s="9" t="n">
        <v>3506</v>
      </c>
      <c r="B3509" s="6" t="inlineStr">
        <is>
          <t>27/05</t>
        </is>
      </c>
      <c r="C3509" s="6" t="n">
        <v>1</v>
      </c>
      <c r="D3509" s="6" t="n">
        <v>0</v>
      </c>
      <c r="E3509" s="10">
        <f>IF(D3509=1, IF(OR(C3509&lt;10, C3509&gt;=15),1,0), IF(OR(C3509&lt;7, C3509&gt;=18),1,0))</f>
        <v/>
      </c>
      <c r="F3509" s="11" t="n">
        <v>0.092</v>
      </c>
      <c r="G3509" s="12">
        <f>0*8</f>
        <v/>
      </c>
      <c r="H3509" s="12">
        <f>F3509-G3509</f>
        <v/>
      </c>
      <c r="I3509" s="10">
        <f>IF(E3509=0,"Fora",IF(E3508=0,"Carg xar",IF(H3509&lt;0,IF(M3509&lt;0.9,"Carg FV","Stby"),IF(M3509&gt;P3509,"V2H",IF(M3509&lt;0.9,"Carg xar","Stby")))))</f>
        <v/>
      </c>
      <c r="J3509" s="12">
        <f>IF(OR(I3509="Carg FV",I3509="Carg xar"),MIN(IF(I3509="Carg FV",ABS(H3509),7.4),7.4,MAX(0,(0.9-M3509)*40)*0.95),0)</f>
        <v/>
      </c>
      <c r="K3509" s="12">
        <f>IF(I3509="V2H",MIN(MAX(0,H3509),7.4,MAX(0,(M3509-P3509)*40)*0.95),0)</f>
        <v/>
      </c>
      <c r="L3509" s="12">
        <f>IF(E3509=0,0,MAX(0,H3509-K3509))</f>
        <v/>
      </c>
      <c r="M3509" s="13">
        <f>M3508+J3508/40-IF(I3508="V2H",K3508/(0.95*40),0)-IF(E3509=0,IF(E3508=1,IF(D3509=1,30,40)*0.18/(2*40),0),0)-IF(E3509=1,IF(E3508=0,IF(D3509=1,30,40)*0.18/(2*40),0),0)</f>
        <v/>
      </c>
      <c r="N3509" s="14" t="n">
        <v>0.09</v>
      </c>
      <c r="O3509" s="15">
        <f>K3509*N3509</f>
        <v/>
      </c>
      <c r="P3509">
        <f>IF(E3509=0,0.3,IF(D3509=1,IF(C3509&gt;=Params!$B$13-3,IF(C3509&lt;Params!$B$13,Params!$B$20,0.3),0.3),IF(C3509&gt;=Params!$B$15-3,IF(C3509&lt;Params!$B$15,Params!$B$21,0.3),0.3)))</f>
        <v/>
      </c>
    </row>
    <row r="3510" ht="15" customHeight="1" s="1">
      <c r="A3510" s="9" t="n">
        <v>3507</v>
      </c>
      <c r="B3510" s="6" t="inlineStr">
        <is>
          <t>27/05</t>
        </is>
      </c>
      <c r="C3510" s="6" t="n">
        <v>2</v>
      </c>
      <c r="D3510" s="6" t="n">
        <v>0</v>
      </c>
      <c r="E3510" s="10">
        <f>IF(D3510=1, IF(OR(C3510&lt;10, C3510&gt;=15),1,0), IF(OR(C3510&lt;7, C3510&gt;=18),1,0))</f>
        <v/>
      </c>
      <c r="F3510" s="11" t="n">
        <v>0.173</v>
      </c>
      <c r="G3510" s="12">
        <f>0*8</f>
        <v/>
      </c>
      <c r="H3510" s="12">
        <f>F3510-G3510</f>
        <v/>
      </c>
      <c r="I3510" s="10">
        <f>IF(E3510=0,"Fora",IF(E3509=0,"Carg xar",IF(H3510&lt;0,IF(M3510&lt;0.9,"Carg FV","Stby"),IF(M3510&gt;P3510,"V2H",IF(M3510&lt;0.9,"Carg xar","Stby")))))</f>
        <v/>
      </c>
      <c r="J3510" s="12">
        <f>IF(OR(I3510="Carg FV",I3510="Carg xar"),MIN(IF(I3510="Carg FV",ABS(H3510),7.4),7.4,MAX(0,(0.9-M3510)*40)*0.95),0)</f>
        <v/>
      </c>
      <c r="K3510" s="12">
        <f>IF(I3510="V2H",MIN(MAX(0,H3510),7.4,MAX(0,(M3510-P3510)*40)*0.95),0)</f>
        <v/>
      </c>
      <c r="L3510" s="12">
        <f>IF(E3510=0,0,MAX(0,H3510-K3510))</f>
        <v/>
      </c>
      <c r="M3510" s="13">
        <f>M3509+J3509/40-IF(I3509="V2H",K3509/(0.95*40),0)-IF(E3510=0,IF(E3509=1,IF(D3510=1,30,40)*0.18/(2*40),0),0)-IF(E3510=1,IF(E3509=0,IF(D3510=1,30,40)*0.18/(2*40),0),0)</f>
        <v/>
      </c>
      <c r="N3510" s="14" t="n">
        <v>0.09</v>
      </c>
      <c r="O3510" s="15">
        <f>K3510*N3510</f>
        <v/>
      </c>
      <c r="P3510">
        <f>IF(E3510=0,0.3,IF(D3510=1,IF(C3510&gt;=Params!$B$13-3,IF(C3510&lt;Params!$B$13,Params!$B$20,0.3),0.3),IF(C3510&gt;=Params!$B$15-3,IF(C3510&lt;Params!$B$15,Params!$B$21,0.3),0.3)))</f>
        <v/>
      </c>
    </row>
    <row r="3511" ht="15" customHeight="1" s="1">
      <c r="A3511" s="9" t="n">
        <v>3508</v>
      </c>
      <c r="B3511" s="6" t="inlineStr">
        <is>
          <t>27/05</t>
        </is>
      </c>
      <c r="C3511" s="6" t="n">
        <v>3</v>
      </c>
      <c r="D3511" s="6" t="n">
        <v>0</v>
      </c>
      <c r="E3511" s="10">
        <f>IF(D3511=1, IF(OR(C3511&lt;10, C3511&gt;=15),1,0), IF(OR(C3511&lt;7, C3511&gt;=18),1,0))</f>
        <v/>
      </c>
      <c r="F3511" s="11" t="n">
        <v>0.11</v>
      </c>
      <c r="G3511" s="12">
        <f>0*8</f>
        <v/>
      </c>
      <c r="H3511" s="12">
        <f>F3511-G3511</f>
        <v/>
      </c>
      <c r="I3511" s="10">
        <f>IF(E3511=0,"Fora",IF(E3510=0,"Carg xar",IF(H3511&lt;0,IF(M3511&lt;0.9,"Carg FV","Stby"),IF(M3511&gt;P3511,"V2H",IF(M3511&lt;0.9,"Carg xar","Stby")))))</f>
        <v/>
      </c>
      <c r="J3511" s="12">
        <f>IF(OR(I3511="Carg FV",I3511="Carg xar"),MIN(IF(I3511="Carg FV",ABS(H3511),7.4),7.4,MAX(0,(0.9-M3511)*40)*0.95),0)</f>
        <v/>
      </c>
      <c r="K3511" s="12">
        <f>IF(I3511="V2H",MIN(MAX(0,H3511),7.4,MAX(0,(M3511-P3511)*40)*0.95),0)</f>
        <v/>
      </c>
      <c r="L3511" s="12">
        <f>IF(E3511=0,0,MAX(0,H3511-K3511))</f>
        <v/>
      </c>
      <c r="M3511" s="13">
        <f>M3510+J3510/40-IF(I3510="V2H",K3510/(0.95*40),0)-IF(E3511=0,IF(E3510=1,IF(D3511=1,30,40)*0.18/(2*40),0),0)-IF(E3511=1,IF(E3510=0,IF(D3511=1,30,40)*0.18/(2*40),0),0)</f>
        <v/>
      </c>
      <c r="N3511" s="14" t="n">
        <v>0.09</v>
      </c>
      <c r="O3511" s="15">
        <f>K3511*N3511</f>
        <v/>
      </c>
      <c r="P3511">
        <f>IF(E3511=0,0.3,IF(D3511=1,IF(C3511&gt;=Params!$B$13-3,IF(C3511&lt;Params!$B$13,Params!$B$20,0.3),0.3),IF(C3511&gt;=Params!$B$15-3,IF(C3511&lt;Params!$B$15,Params!$B$21,0.3),0.3)))</f>
        <v/>
      </c>
    </row>
    <row r="3512" ht="15" customHeight="1" s="1">
      <c r="A3512" s="9" t="n">
        <v>3509</v>
      </c>
      <c r="B3512" s="6" t="inlineStr">
        <is>
          <t>27/05</t>
        </is>
      </c>
      <c r="C3512" s="6" t="n">
        <v>4</v>
      </c>
      <c r="D3512" s="6" t="n">
        <v>0</v>
      </c>
      <c r="E3512" s="10">
        <f>IF(D3512=1, IF(OR(C3512&lt;10, C3512&gt;=15),1,0), IF(OR(C3512&lt;7, C3512&gt;=18),1,0))</f>
        <v/>
      </c>
      <c r="F3512" s="11" t="n">
        <v>0.15</v>
      </c>
      <c r="G3512" s="12">
        <f>0*8</f>
        <v/>
      </c>
      <c r="H3512" s="12">
        <f>F3512-G3512</f>
        <v/>
      </c>
      <c r="I3512" s="10">
        <f>IF(E3512=0,"Fora",IF(E3511=0,"Carg xar",IF(H3512&lt;0,IF(M3512&lt;0.9,"Carg FV","Stby"),IF(M3512&gt;P3512,"V2H",IF(M3512&lt;0.9,"Carg xar","Stby")))))</f>
        <v/>
      </c>
      <c r="J3512" s="12">
        <f>IF(OR(I3512="Carg FV",I3512="Carg xar"),MIN(IF(I3512="Carg FV",ABS(H3512),7.4),7.4,MAX(0,(0.9-M3512)*40)*0.95),0)</f>
        <v/>
      </c>
      <c r="K3512" s="12">
        <f>IF(I3512="V2H",MIN(MAX(0,H3512),7.4,MAX(0,(M3512-P3512)*40)*0.95),0)</f>
        <v/>
      </c>
      <c r="L3512" s="12">
        <f>IF(E3512=0,0,MAX(0,H3512-K3512))</f>
        <v/>
      </c>
      <c r="M3512" s="13">
        <f>M3511+J3511/40-IF(I3511="V2H",K3511/(0.95*40),0)-IF(E3512=0,IF(E3511=1,IF(D3512=1,30,40)*0.18/(2*40),0),0)-IF(E3512=1,IF(E3511=0,IF(D3512=1,30,40)*0.18/(2*40),0),0)</f>
        <v/>
      </c>
      <c r="N3512" s="14" t="n">
        <v>0.09</v>
      </c>
      <c r="O3512" s="15">
        <f>K3512*N3512</f>
        <v/>
      </c>
      <c r="P3512">
        <f>IF(E3512=0,0.3,IF(D3512=1,IF(C3512&gt;=Params!$B$13-3,IF(C3512&lt;Params!$B$13,Params!$B$20,0.3),0.3),IF(C3512&gt;=Params!$B$15-3,IF(C3512&lt;Params!$B$15,Params!$B$21,0.3),0.3)))</f>
        <v/>
      </c>
    </row>
    <row r="3513" ht="15" customHeight="1" s="1">
      <c r="A3513" s="9" t="n">
        <v>3510</v>
      </c>
      <c r="B3513" s="6" t="inlineStr">
        <is>
          <t>27/05</t>
        </is>
      </c>
      <c r="C3513" s="6" t="n">
        <v>5</v>
      </c>
      <c r="D3513" s="6" t="n">
        <v>0</v>
      </c>
      <c r="E3513" s="10">
        <f>IF(D3513=1, IF(OR(C3513&lt;10, C3513&gt;=15),1,0), IF(OR(C3513&lt;7, C3513&gt;=18),1,0))</f>
        <v/>
      </c>
      <c r="F3513" s="11" t="n">
        <v>0.134</v>
      </c>
      <c r="G3513" s="12">
        <f>0*8</f>
        <v/>
      </c>
      <c r="H3513" s="12">
        <f>F3513-G3513</f>
        <v/>
      </c>
      <c r="I3513" s="10">
        <f>IF(E3513=0,"Fora",IF(E3512=0,"Carg xar",IF(H3513&lt;0,IF(M3513&lt;0.9,"Carg FV","Stby"),IF(M3513&gt;P3513,"V2H",IF(M3513&lt;0.9,"Carg xar","Stby")))))</f>
        <v/>
      </c>
      <c r="J3513" s="12">
        <f>IF(OR(I3513="Carg FV",I3513="Carg xar"),MIN(IF(I3513="Carg FV",ABS(H3513),7.4),7.4,MAX(0,(0.9-M3513)*40)*0.95),0)</f>
        <v/>
      </c>
      <c r="K3513" s="12">
        <f>IF(I3513="V2H",MIN(MAX(0,H3513),7.4,MAX(0,(M3513-P3513)*40)*0.95),0)</f>
        <v/>
      </c>
      <c r="L3513" s="12">
        <f>IF(E3513=0,0,MAX(0,H3513-K3513))</f>
        <v/>
      </c>
      <c r="M3513" s="13">
        <f>M3512+J3512/40-IF(I3512="V2H",K3512/(0.95*40),0)-IF(E3513=0,IF(E3512=1,IF(D3513=1,30,40)*0.18/(2*40),0),0)-IF(E3513=1,IF(E3512=0,IF(D3513=1,30,40)*0.18/(2*40),0),0)</f>
        <v/>
      </c>
      <c r="N3513" s="14" t="n">
        <v>0.09</v>
      </c>
      <c r="O3513" s="15">
        <f>K3513*N3513</f>
        <v/>
      </c>
      <c r="P3513">
        <f>IF(E3513=0,0.3,IF(D3513=1,IF(C3513&gt;=Params!$B$13-3,IF(C3513&lt;Params!$B$13,Params!$B$20,0.3),0.3),IF(C3513&gt;=Params!$B$15-3,IF(C3513&lt;Params!$B$15,Params!$B$21,0.3),0.3)))</f>
        <v/>
      </c>
    </row>
    <row r="3514" ht="15" customHeight="1" s="1">
      <c r="A3514" s="9" t="n">
        <v>3511</v>
      </c>
      <c r="B3514" s="6" t="inlineStr">
        <is>
          <t>27/05</t>
        </is>
      </c>
      <c r="C3514" s="6" t="n">
        <v>6</v>
      </c>
      <c r="D3514" s="6" t="n">
        <v>0</v>
      </c>
      <c r="E3514" s="10">
        <f>IF(D3514=1, IF(OR(C3514&lt;10, C3514&gt;=15),1,0), IF(OR(C3514&lt;7, C3514&gt;=18),1,0))</f>
        <v/>
      </c>
      <c r="F3514" s="11" t="n">
        <v>0.118</v>
      </c>
      <c r="G3514" s="12">
        <f>0.02*8</f>
        <v/>
      </c>
      <c r="H3514" s="12">
        <f>F3514-G3514</f>
        <v/>
      </c>
      <c r="I3514" s="10">
        <f>IF(E3514=0,"Fora",IF(E3513=0,"Carg xar",IF(H3514&lt;0,IF(M3514&lt;0.9,"Carg FV","Stby"),IF(M3514&gt;P3514,"V2H",IF(M3514&lt;0.9,"Carg xar","Stby")))))</f>
        <v/>
      </c>
      <c r="J3514" s="12">
        <f>IF(OR(I3514="Carg FV",I3514="Carg xar"),MIN(IF(I3514="Carg FV",ABS(H3514),7.4),7.4,MAX(0,(0.9-M3514)*40)*0.95),0)</f>
        <v/>
      </c>
      <c r="K3514" s="12">
        <f>IF(I3514="V2H",MIN(MAX(0,H3514),7.4,MAX(0,(M3514-P3514)*40)*0.95),0)</f>
        <v/>
      </c>
      <c r="L3514" s="12">
        <f>IF(E3514=0,0,MAX(0,H3514-K3514))</f>
        <v/>
      </c>
      <c r="M3514" s="13">
        <f>M3513+J3513/40-IF(I3513="V2H",K3513/(0.95*40),0)-IF(E3514=0,IF(E3513=1,IF(D3514=1,30,40)*0.18/(2*40),0),0)-IF(E3514=1,IF(E3513=0,IF(D3514=1,30,40)*0.18/(2*40),0),0)</f>
        <v/>
      </c>
      <c r="N3514" s="14" t="n">
        <v>0.09</v>
      </c>
      <c r="O3514" s="15">
        <f>K3514*N3514</f>
        <v/>
      </c>
      <c r="P3514">
        <f>IF(E3514=0,0.3,IF(D3514=1,IF(C3514&gt;=Params!$B$13-3,IF(C3514&lt;Params!$B$13,Params!$B$20,0.3),0.3),IF(C3514&gt;=Params!$B$15-3,IF(C3514&lt;Params!$B$15,Params!$B$21,0.3),0.3)))</f>
        <v/>
      </c>
    </row>
    <row r="3515" ht="15" customHeight="1" s="1">
      <c r="A3515" s="9" t="n">
        <v>3512</v>
      </c>
      <c r="B3515" s="6" t="inlineStr">
        <is>
          <t>27/05</t>
        </is>
      </c>
      <c r="C3515" s="6" t="n">
        <v>7</v>
      </c>
      <c r="D3515" s="6" t="n">
        <v>0</v>
      </c>
      <c r="E3515" s="10">
        <f>IF(D3515=1, IF(OR(C3515&lt;10, C3515&gt;=15),1,0), IF(OR(C3515&lt;7, C3515&gt;=18),1,0))</f>
        <v/>
      </c>
      <c r="F3515" s="11" t="n">
        <v>2.288</v>
      </c>
      <c r="G3515" s="12">
        <f>0.12*8</f>
        <v/>
      </c>
      <c r="H3515" s="12">
        <f>F3515-G3515</f>
        <v/>
      </c>
      <c r="I3515" s="10">
        <f>IF(E3515=0,"Fora",IF(E3514=0,"Carg xar",IF(H3515&lt;0,IF(M3515&lt;0.9,"Carg FV","Stby"),IF(M3515&gt;P3515,"V2H",IF(M3515&lt;0.9,"Carg xar","Stby")))))</f>
        <v/>
      </c>
      <c r="J3515" s="12">
        <f>IF(OR(I3515="Carg FV",I3515="Carg xar"),MIN(IF(I3515="Carg FV",ABS(H3515),7.4),7.4,MAX(0,(0.9-M3515)*40)*0.95),0)</f>
        <v/>
      </c>
      <c r="K3515" s="12">
        <f>IF(I3515="V2H",MIN(MAX(0,H3515),7.4,MAX(0,(M3515-P3515)*40)*0.95),0)</f>
        <v/>
      </c>
      <c r="L3515" s="12">
        <f>IF(E3515=0,0,MAX(0,H3515-K3515))</f>
        <v/>
      </c>
      <c r="M3515" s="13">
        <f>M3514+J3514/40-IF(I3514="V2H",K3514/(0.95*40),0)-IF(E3515=0,IF(E3514=1,IF(D3515=1,30,40)*0.18/(2*40),0),0)-IF(E3515=1,IF(E3514=0,IF(D3515=1,30,40)*0.18/(2*40),0),0)</f>
        <v/>
      </c>
      <c r="N3515" s="14" t="n">
        <v>0.09</v>
      </c>
      <c r="O3515" s="15">
        <f>K3515*N3515</f>
        <v/>
      </c>
      <c r="P3515">
        <f>IF(E3515=0,0.3,IF(D3515=1,IF(C3515&gt;=Params!$B$13-3,IF(C3515&lt;Params!$B$13,Params!$B$20,0.3),0.3),IF(C3515&gt;=Params!$B$15-3,IF(C3515&lt;Params!$B$15,Params!$B$21,0.3),0.3)))</f>
        <v/>
      </c>
    </row>
    <row r="3516" ht="15" customHeight="1" s="1">
      <c r="A3516" s="9" t="n">
        <v>3513</v>
      </c>
      <c r="B3516" s="6" t="inlineStr">
        <is>
          <t>27/05</t>
        </is>
      </c>
      <c r="C3516" s="6" t="n">
        <v>8</v>
      </c>
      <c r="D3516" s="6" t="n">
        <v>0</v>
      </c>
      <c r="E3516" s="10">
        <f>IF(D3516=1, IF(OR(C3516&lt;10, C3516&gt;=15),1,0), IF(OR(C3516&lt;7, C3516&gt;=18),1,0))</f>
        <v/>
      </c>
      <c r="F3516" s="11" t="n">
        <v>0</v>
      </c>
      <c r="G3516" s="12">
        <f>0.28*8</f>
        <v/>
      </c>
      <c r="H3516" s="12">
        <f>F3516-G3516</f>
        <v/>
      </c>
      <c r="I3516" s="10">
        <f>IF(E3516=0,"Fora",IF(E3515=0,"Carg xar",IF(H3516&lt;0,IF(M3516&lt;0.9,"Carg FV","Stby"),IF(M3516&gt;P3516,"V2H",IF(M3516&lt;0.9,"Carg xar","Stby")))))</f>
        <v/>
      </c>
      <c r="J3516" s="12">
        <f>IF(OR(I3516="Carg FV",I3516="Carg xar"),MIN(IF(I3516="Carg FV",ABS(H3516),7.4),7.4,MAX(0,(0.9-M3516)*40)*0.95),0)</f>
        <v/>
      </c>
      <c r="K3516" s="12">
        <f>IF(I3516="V2H",MIN(MAX(0,H3516),7.4,MAX(0,(M3516-P3516)*40)*0.95),0)</f>
        <v/>
      </c>
      <c r="L3516" s="12">
        <f>IF(E3516=0,0,MAX(0,H3516-K3516))</f>
        <v/>
      </c>
      <c r="M3516" s="13">
        <f>M3515+J3515/40-IF(I3515="V2H",K3515/(0.95*40),0)-IF(E3516=0,IF(E3515=1,IF(D3516=1,30,40)*0.18/(2*40),0),0)-IF(E3516=1,IF(E3515=0,IF(D3516=1,30,40)*0.18/(2*40),0),0)</f>
        <v/>
      </c>
      <c r="N3516" s="14" t="n">
        <v>0.15</v>
      </c>
      <c r="O3516" s="15">
        <f>K3516*N3516</f>
        <v/>
      </c>
      <c r="P3516">
        <f>IF(E3516=0,0.3,IF(D3516=1,IF(C3516&gt;=Params!$B$13-3,IF(C3516&lt;Params!$B$13,Params!$B$20,0.3),0.3),IF(C3516&gt;=Params!$B$15-3,IF(C3516&lt;Params!$B$15,Params!$B$21,0.3),0.3)))</f>
        <v/>
      </c>
    </row>
    <row r="3517" ht="15" customHeight="1" s="1">
      <c r="A3517" s="9" t="n">
        <v>3514</v>
      </c>
      <c r="B3517" s="6" t="inlineStr">
        <is>
          <t>27/05</t>
        </is>
      </c>
      <c r="C3517" s="6" t="n">
        <v>9</v>
      </c>
      <c r="D3517" s="6" t="n">
        <v>0</v>
      </c>
      <c r="E3517" s="10">
        <f>IF(D3517=1, IF(OR(C3517&lt;10, C3517&gt;=15),1,0), IF(OR(C3517&lt;7, C3517&gt;=18),1,0))</f>
        <v/>
      </c>
      <c r="F3517" s="11" t="n">
        <v>0</v>
      </c>
      <c r="G3517" s="12">
        <f>0.48*8</f>
        <v/>
      </c>
      <c r="H3517" s="12">
        <f>F3517-G3517</f>
        <v/>
      </c>
      <c r="I3517" s="10">
        <f>IF(E3517=0,"Fora",IF(E3516=0,"Carg xar",IF(H3517&lt;0,IF(M3517&lt;0.9,"Carg FV","Stby"),IF(M3517&gt;P3517,"V2H",IF(M3517&lt;0.9,"Carg xar","Stby")))))</f>
        <v/>
      </c>
      <c r="J3517" s="12">
        <f>IF(OR(I3517="Carg FV",I3517="Carg xar"),MIN(IF(I3517="Carg FV",ABS(H3517),7.4),7.4,MAX(0,(0.9-M3517)*40)*0.95),0)</f>
        <v/>
      </c>
      <c r="K3517" s="12">
        <f>IF(I3517="V2H",MIN(MAX(0,H3517),7.4,MAX(0,(M3517-P3517)*40)*0.95),0)</f>
        <v/>
      </c>
      <c r="L3517" s="12">
        <f>IF(E3517=0,0,MAX(0,H3517-K3517))</f>
        <v/>
      </c>
      <c r="M3517" s="13">
        <f>M3516+J3516/40-IF(I3516="V2H",K3516/(0.95*40),0)-IF(E3517=0,IF(E3516=1,IF(D3517=1,30,40)*0.18/(2*40),0),0)-IF(E3517=1,IF(E3516=0,IF(D3517=1,30,40)*0.18/(2*40),0),0)</f>
        <v/>
      </c>
      <c r="N3517" s="14" t="n">
        <v>0.15</v>
      </c>
      <c r="O3517" s="15">
        <f>K3517*N3517</f>
        <v/>
      </c>
      <c r="P3517">
        <f>IF(E3517=0,0.3,IF(D3517=1,IF(C3517&gt;=Params!$B$13-3,IF(C3517&lt;Params!$B$13,Params!$B$20,0.3),0.3),IF(C3517&gt;=Params!$B$15-3,IF(C3517&lt;Params!$B$15,Params!$B$21,0.3),0.3)))</f>
        <v/>
      </c>
    </row>
    <row r="3518" ht="15" customHeight="1" s="1">
      <c r="A3518" s="9" t="n">
        <v>3515</v>
      </c>
      <c r="B3518" s="6" t="inlineStr">
        <is>
          <t>27/05</t>
        </is>
      </c>
      <c r="C3518" s="6" t="n">
        <v>10</v>
      </c>
      <c r="D3518" s="6" t="n">
        <v>0</v>
      </c>
      <c r="E3518" s="10">
        <f>IF(D3518=1, IF(OR(C3518&lt;10, C3518&gt;=15),1,0), IF(OR(C3518&lt;7, C3518&gt;=18),1,0))</f>
        <v/>
      </c>
      <c r="F3518" s="11" t="n">
        <v>0</v>
      </c>
      <c r="G3518" s="12">
        <f>0.68*8</f>
        <v/>
      </c>
      <c r="H3518" s="12">
        <f>F3518-G3518</f>
        <v/>
      </c>
      <c r="I3518" s="10">
        <f>IF(E3518=0,"Fora",IF(E3517=0,"Carg xar",IF(H3518&lt;0,IF(M3518&lt;0.9,"Carg FV","Stby"),IF(M3518&gt;P3518,"V2H",IF(M3518&lt;0.9,"Carg xar","Stby")))))</f>
        <v/>
      </c>
      <c r="J3518" s="12">
        <f>IF(OR(I3518="Carg FV",I3518="Carg xar"),MIN(IF(I3518="Carg FV",ABS(H3518),7.4),7.4,MAX(0,(0.9-M3518)*40)*0.95),0)</f>
        <v/>
      </c>
      <c r="K3518" s="12">
        <f>IF(I3518="V2H",MIN(MAX(0,H3518),7.4,MAX(0,(M3518-P3518)*40)*0.95),0)</f>
        <v/>
      </c>
      <c r="L3518" s="12">
        <f>IF(E3518=0,0,MAX(0,H3518-K3518))</f>
        <v/>
      </c>
      <c r="M3518" s="13">
        <f>M3517+J3517/40-IF(I3517="V2H",K3517/(0.95*40),0)-IF(E3518=0,IF(E3517=1,IF(D3518=1,30,40)*0.18/(2*40),0),0)-IF(E3518=1,IF(E3517=0,IF(D3518=1,30,40)*0.18/(2*40),0),0)</f>
        <v/>
      </c>
      <c r="N3518" s="14" t="n">
        <v>0.2</v>
      </c>
      <c r="O3518" s="15">
        <f>K3518*N3518</f>
        <v/>
      </c>
      <c r="P3518">
        <f>IF(E3518=0,0.3,IF(D3518=1,IF(C3518&gt;=Params!$B$13-3,IF(C3518&lt;Params!$B$13,Params!$B$20,0.3),0.3),IF(C3518&gt;=Params!$B$15-3,IF(C3518&lt;Params!$B$15,Params!$B$21,0.3),0.3)))</f>
        <v/>
      </c>
    </row>
    <row r="3519" ht="15" customHeight="1" s="1">
      <c r="A3519" s="9" t="n">
        <v>3516</v>
      </c>
      <c r="B3519" s="6" t="inlineStr">
        <is>
          <t>27/05</t>
        </is>
      </c>
      <c r="C3519" s="6" t="n">
        <v>11</v>
      </c>
      <c r="D3519" s="6" t="n">
        <v>0</v>
      </c>
      <c r="E3519" s="10">
        <f>IF(D3519=1, IF(OR(C3519&lt;10, C3519&gt;=15),1,0), IF(OR(C3519&lt;7, C3519&gt;=18),1,0))</f>
        <v/>
      </c>
      <c r="F3519" s="11" t="n">
        <v>0</v>
      </c>
      <c r="G3519" s="12">
        <f>0.82*8</f>
        <v/>
      </c>
      <c r="H3519" s="12">
        <f>F3519-G3519</f>
        <v/>
      </c>
      <c r="I3519" s="10">
        <f>IF(E3519=0,"Fora",IF(E3518=0,"Carg xar",IF(H3519&lt;0,IF(M3519&lt;0.9,"Carg FV","Stby"),IF(M3519&gt;P3519,"V2H",IF(M3519&lt;0.9,"Carg xar","Stby")))))</f>
        <v/>
      </c>
      <c r="J3519" s="12">
        <f>IF(OR(I3519="Carg FV",I3519="Carg xar"),MIN(IF(I3519="Carg FV",ABS(H3519),7.4),7.4,MAX(0,(0.9-M3519)*40)*0.95),0)</f>
        <v/>
      </c>
      <c r="K3519" s="12">
        <f>IF(I3519="V2H",MIN(MAX(0,H3519),7.4,MAX(0,(M3519-P3519)*40)*0.95),0)</f>
        <v/>
      </c>
      <c r="L3519" s="12">
        <f>IF(E3519=0,0,MAX(0,H3519-K3519))</f>
        <v/>
      </c>
      <c r="M3519" s="13">
        <f>M3518+J3518/40-IF(I3518="V2H",K3518/(0.95*40),0)-IF(E3519=0,IF(E3518=1,IF(D3519=1,30,40)*0.18/(2*40),0),0)-IF(E3519=1,IF(E3518=0,IF(D3519=1,30,40)*0.18/(2*40),0),0)</f>
        <v/>
      </c>
      <c r="N3519" s="14" t="n">
        <v>0.2</v>
      </c>
      <c r="O3519" s="15">
        <f>K3519*N3519</f>
        <v/>
      </c>
      <c r="P3519">
        <f>IF(E3519=0,0.3,IF(D3519=1,IF(C3519&gt;=Params!$B$13-3,IF(C3519&lt;Params!$B$13,Params!$B$20,0.3),0.3),IF(C3519&gt;=Params!$B$15-3,IF(C3519&lt;Params!$B$15,Params!$B$21,0.3),0.3)))</f>
        <v/>
      </c>
    </row>
    <row r="3520" ht="15" customHeight="1" s="1">
      <c r="A3520" s="9" t="n">
        <v>3517</v>
      </c>
      <c r="B3520" s="6" t="inlineStr">
        <is>
          <t>27/05</t>
        </is>
      </c>
      <c r="C3520" s="6" t="n">
        <v>12</v>
      </c>
      <c r="D3520" s="6" t="n">
        <v>0</v>
      </c>
      <c r="E3520" s="10">
        <f>IF(D3520=1, IF(OR(C3520&lt;10, C3520&gt;=15),1,0), IF(OR(C3520&lt;7, C3520&gt;=18),1,0))</f>
        <v/>
      </c>
      <c r="F3520" s="11" t="n">
        <v>0</v>
      </c>
      <c r="G3520" s="12">
        <f>0.88*8</f>
        <v/>
      </c>
      <c r="H3520" s="12">
        <f>F3520-G3520</f>
        <v/>
      </c>
      <c r="I3520" s="10">
        <f>IF(E3520=0,"Fora",IF(E3519=0,"Carg xar",IF(H3520&lt;0,IF(M3520&lt;0.9,"Carg FV","Stby"),IF(M3520&gt;P3520,"V2H",IF(M3520&lt;0.9,"Carg xar","Stby")))))</f>
        <v/>
      </c>
      <c r="J3520" s="12">
        <f>IF(OR(I3520="Carg FV",I3520="Carg xar"),MIN(IF(I3520="Carg FV",ABS(H3520),7.4),7.4,MAX(0,(0.9-M3520)*40)*0.95),0)</f>
        <v/>
      </c>
      <c r="K3520" s="12">
        <f>IF(I3520="V2H",MIN(MAX(0,H3520),7.4,MAX(0,(M3520-P3520)*40)*0.95),0)</f>
        <v/>
      </c>
      <c r="L3520" s="12">
        <f>IF(E3520=0,0,MAX(0,H3520-K3520))</f>
        <v/>
      </c>
      <c r="M3520" s="13">
        <f>M3519+J3519/40-IF(I3519="V2H",K3519/(0.95*40),0)-IF(E3520=0,IF(E3519=1,IF(D3520=1,30,40)*0.18/(2*40),0),0)-IF(E3520=1,IF(E3519=0,IF(D3520=1,30,40)*0.18/(2*40),0),0)</f>
        <v/>
      </c>
      <c r="N3520" s="14" t="n">
        <v>0.2</v>
      </c>
      <c r="O3520" s="15">
        <f>K3520*N3520</f>
        <v/>
      </c>
      <c r="P3520">
        <f>IF(E3520=0,0.3,IF(D3520=1,IF(C3520&gt;=Params!$B$13-3,IF(C3520&lt;Params!$B$13,Params!$B$20,0.3),0.3),IF(C3520&gt;=Params!$B$15-3,IF(C3520&lt;Params!$B$15,Params!$B$21,0.3),0.3)))</f>
        <v/>
      </c>
    </row>
    <row r="3521" ht="15" customHeight="1" s="1">
      <c r="A3521" s="9" t="n">
        <v>3518</v>
      </c>
      <c r="B3521" s="6" t="inlineStr">
        <is>
          <t>27/05</t>
        </is>
      </c>
      <c r="C3521" s="6" t="n">
        <v>13</v>
      </c>
      <c r="D3521" s="6" t="n">
        <v>0</v>
      </c>
      <c r="E3521" s="10">
        <f>IF(D3521=1, IF(OR(C3521&lt;10, C3521&gt;=15),1,0), IF(OR(C3521&lt;7, C3521&gt;=18),1,0))</f>
        <v/>
      </c>
      <c r="F3521" s="11" t="n">
        <v>0</v>
      </c>
      <c r="G3521" s="12">
        <f>0.86*8</f>
        <v/>
      </c>
      <c r="H3521" s="12">
        <f>F3521-G3521</f>
        <v/>
      </c>
      <c r="I3521" s="10">
        <f>IF(E3521=0,"Fora",IF(E3520=0,"Carg xar",IF(H3521&lt;0,IF(M3521&lt;0.9,"Carg FV","Stby"),IF(M3521&gt;P3521,"V2H",IF(M3521&lt;0.9,"Carg xar","Stby")))))</f>
        <v/>
      </c>
      <c r="J3521" s="12">
        <f>IF(OR(I3521="Carg FV",I3521="Carg xar"),MIN(IF(I3521="Carg FV",ABS(H3521),7.4),7.4,MAX(0,(0.9-M3521)*40)*0.95),0)</f>
        <v/>
      </c>
      <c r="K3521" s="12">
        <f>IF(I3521="V2H",MIN(MAX(0,H3521),7.4,MAX(0,(M3521-P3521)*40)*0.95),0)</f>
        <v/>
      </c>
      <c r="L3521" s="12">
        <f>IF(E3521=0,0,MAX(0,H3521-K3521))</f>
        <v/>
      </c>
      <c r="M3521" s="13">
        <f>M3520+J3520/40-IF(I3520="V2H",K3520/(0.95*40),0)-IF(E3521=0,IF(E3520=1,IF(D3521=1,30,40)*0.18/(2*40),0),0)-IF(E3521=1,IF(E3520=0,IF(D3521=1,30,40)*0.18/(2*40),0),0)</f>
        <v/>
      </c>
      <c r="N3521" s="14" t="n">
        <v>0.2</v>
      </c>
      <c r="O3521" s="15">
        <f>K3521*N3521</f>
        <v/>
      </c>
      <c r="P3521">
        <f>IF(E3521=0,0.3,IF(D3521=1,IF(C3521&gt;=Params!$B$13-3,IF(C3521&lt;Params!$B$13,Params!$B$20,0.3),0.3),IF(C3521&gt;=Params!$B$15-3,IF(C3521&lt;Params!$B$15,Params!$B$21,0.3),0.3)))</f>
        <v/>
      </c>
    </row>
    <row r="3522" ht="15" customHeight="1" s="1">
      <c r="A3522" s="9" t="n">
        <v>3519</v>
      </c>
      <c r="B3522" s="6" t="inlineStr">
        <is>
          <t>27/05</t>
        </is>
      </c>
      <c r="C3522" s="6" t="n">
        <v>14</v>
      </c>
      <c r="D3522" s="6" t="n">
        <v>0</v>
      </c>
      <c r="E3522" s="10">
        <f>IF(D3522=1, IF(OR(C3522&lt;10, C3522&gt;=15),1,0), IF(OR(C3522&lt;7, C3522&gt;=18),1,0))</f>
        <v/>
      </c>
      <c r="F3522" s="11" t="n">
        <v>0</v>
      </c>
      <c r="G3522" s="12">
        <f>0.75*8</f>
        <v/>
      </c>
      <c r="H3522" s="12">
        <f>F3522-G3522</f>
        <v/>
      </c>
      <c r="I3522" s="10">
        <f>IF(E3522=0,"Fora",IF(E3521=0,"Carg xar",IF(H3522&lt;0,IF(M3522&lt;0.9,"Carg FV","Stby"),IF(M3522&gt;P3522,"V2H",IF(M3522&lt;0.9,"Carg xar","Stby")))))</f>
        <v/>
      </c>
      <c r="J3522" s="12">
        <f>IF(OR(I3522="Carg FV",I3522="Carg xar"),MIN(IF(I3522="Carg FV",ABS(H3522),7.4),7.4,MAX(0,(0.9-M3522)*40)*0.95),0)</f>
        <v/>
      </c>
      <c r="K3522" s="12">
        <f>IF(I3522="V2H",MIN(MAX(0,H3522),7.4,MAX(0,(M3522-P3522)*40)*0.95),0)</f>
        <v/>
      </c>
      <c r="L3522" s="12">
        <f>IF(E3522=0,0,MAX(0,H3522-K3522))</f>
        <v/>
      </c>
      <c r="M3522" s="13">
        <f>M3521+J3521/40-IF(I3521="V2H",K3521/(0.95*40),0)-IF(E3522=0,IF(E3521=1,IF(D3522=1,30,40)*0.18/(2*40),0),0)-IF(E3522=1,IF(E3521=0,IF(D3522=1,30,40)*0.18/(2*40),0),0)</f>
        <v/>
      </c>
      <c r="N3522" s="14" t="n">
        <v>0.15</v>
      </c>
      <c r="O3522" s="15">
        <f>K3522*N3522</f>
        <v/>
      </c>
      <c r="P3522">
        <f>IF(E3522=0,0.3,IF(D3522=1,IF(C3522&gt;=Params!$B$13-3,IF(C3522&lt;Params!$B$13,Params!$B$20,0.3),0.3),IF(C3522&gt;=Params!$B$15-3,IF(C3522&lt;Params!$B$15,Params!$B$21,0.3),0.3)))</f>
        <v/>
      </c>
    </row>
    <row r="3523" ht="15" customHeight="1" s="1">
      <c r="A3523" s="9" t="n">
        <v>3520</v>
      </c>
      <c r="B3523" s="6" t="inlineStr">
        <is>
          <t>27/05</t>
        </is>
      </c>
      <c r="C3523" s="6" t="n">
        <v>15</v>
      </c>
      <c r="D3523" s="6" t="n">
        <v>0</v>
      </c>
      <c r="E3523" s="10">
        <f>IF(D3523=1, IF(OR(C3523&lt;10, C3523&gt;=15),1,0), IF(OR(C3523&lt;7, C3523&gt;=18),1,0))</f>
        <v/>
      </c>
      <c r="F3523" s="11" t="n">
        <v>0</v>
      </c>
      <c r="G3523" s="12">
        <f>0.6*8</f>
        <v/>
      </c>
      <c r="H3523" s="12">
        <f>F3523-G3523</f>
        <v/>
      </c>
      <c r="I3523" s="10">
        <f>IF(E3523=0,"Fora",IF(E3522=0,"Carg xar",IF(H3523&lt;0,IF(M3523&lt;0.9,"Carg FV","Stby"),IF(M3523&gt;P3523,"V2H",IF(M3523&lt;0.9,"Carg xar","Stby")))))</f>
        <v/>
      </c>
      <c r="J3523" s="12">
        <f>IF(OR(I3523="Carg FV",I3523="Carg xar"),MIN(IF(I3523="Carg FV",ABS(H3523),7.4),7.4,MAX(0,(0.9-M3523)*40)*0.95),0)</f>
        <v/>
      </c>
      <c r="K3523" s="12">
        <f>IF(I3523="V2H",MIN(MAX(0,H3523),7.4,MAX(0,(M3523-P3523)*40)*0.95),0)</f>
        <v/>
      </c>
      <c r="L3523" s="12">
        <f>IF(E3523=0,0,MAX(0,H3523-K3523))</f>
        <v/>
      </c>
      <c r="M3523" s="13">
        <f>M3522+J3522/40-IF(I3522="V2H",K3522/(0.95*40),0)-IF(E3523=0,IF(E3522=1,IF(D3523=1,30,40)*0.18/(2*40),0),0)-IF(E3523=1,IF(E3522=0,IF(D3523=1,30,40)*0.18/(2*40),0),0)</f>
        <v/>
      </c>
      <c r="N3523" s="14" t="n">
        <v>0.15</v>
      </c>
      <c r="O3523" s="15">
        <f>K3523*N3523</f>
        <v/>
      </c>
      <c r="P3523">
        <f>IF(E3523=0,0.3,IF(D3523=1,IF(C3523&gt;=Params!$B$13-3,IF(C3523&lt;Params!$B$13,Params!$B$20,0.3),0.3),IF(C3523&gt;=Params!$B$15-3,IF(C3523&lt;Params!$B$15,Params!$B$21,0.3),0.3)))</f>
        <v/>
      </c>
    </row>
    <row r="3524" ht="15" customHeight="1" s="1">
      <c r="A3524" s="9" t="n">
        <v>3521</v>
      </c>
      <c r="B3524" s="6" t="inlineStr">
        <is>
          <t>27/05</t>
        </is>
      </c>
      <c r="C3524" s="6" t="n">
        <v>16</v>
      </c>
      <c r="D3524" s="6" t="n">
        <v>0</v>
      </c>
      <c r="E3524" s="10">
        <f>IF(D3524=1, IF(OR(C3524&lt;10, C3524&gt;=15),1,0), IF(OR(C3524&lt;7, C3524&gt;=18),1,0))</f>
        <v/>
      </c>
      <c r="F3524" s="11" t="n">
        <v>0</v>
      </c>
      <c r="G3524" s="12">
        <f>0.42*8</f>
        <v/>
      </c>
      <c r="H3524" s="12">
        <f>F3524-G3524</f>
        <v/>
      </c>
      <c r="I3524" s="10">
        <f>IF(E3524=0,"Fora",IF(E3523=0,"Carg xar",IF(H3524&lt;0,IF(M3524&lt;0.9,"Carg FV","Stby"),IF(M3524&gt;P3524,"V2H",IF(M3524&lt;0.9,"Carg xar","Stby")))))</f>
        <v/>
      </c>
      <c r="J3524" s="12">
        <f>IF(OR(I3524="Carg FV",I3524="Carg xar"),MIN(IF(I3524="Carg FV",ABS(H3524),7.4),7.4,MAX(0,(0.9-M3524)*40)*0.95),0)</f>
        <v/>
      </c>
      <c r="K3524" s="12">
        <f>IF(I3524="V2H",MIN(MAX(0,H3524),7.4,MAX(0,(M3524-P3524)*40)*0.95),0)</f>
        <v/>
      </c>
      <c r="L3524" s="12">
        <f>IF(E3524=0,0,MAX(0,H3524-K3524))</f>
        <v/>
      </c>
      <c r="M3524" s="13">
        <f>M3523+J3523/40-IF(I3523="V2H",K3523/(0.95*40),0)-IF(E3524=0,IF(E3523=1,IF(D3524=1,30,40)*0.18/(2*40),0),0)-IF(E3524=1,IF(E3523=0,IF(D3524=1,30,40)*0.18/(2*40),0),0)</f>
        <v/>
      </c>
      <c r="N3524" s="14" t="n">
        <v>0.15</v>
      </c>
      <c r="O3524" s="15">
        <f>K3524*N3524</f>
        <v/>
      </c>
      <c r="P3524">
        <f>IF(E3524=0,0.3,IF(D3524=1,IF(C3524&gt;=Params!$B$13-3,IF(C3524&lt;Params!$B$13,Params!$B$20,0.3),0.3),IF(C3524&gt;=Params!$B$15-3,IF(C3524&lt;Params!$B$15,Params!$B$21,0.3),0.3)))</f>
        <v/>
      </c>
    </row>
    <row r="3525" ht="15" customHeight="1" s="1">
      <c r="A3525" s="9" t="n">
        <v>3522</v>
      </c>
      <c r="B3525" s="6" t="inlineStr">
        <is>
          <t>27/05</t>
        </is>
      </c>
      <c r="C3525" s="6" t="n">
        <v>17</v>
      </c>
      <c r="D3525" s="6" t="n">
        <v>0</v>
      </c>
      <c r="E3525" s="10">
        <f>IF(D3525=1, IF(OR(C3525&lt;10, C3525&gt;=15),1,0), IF(OR(C3525&lt;7, C3525&gt;=18),1,0))</f>
        <v/>
      </c>
      <c r="F3525" s="11" t="n">
        <v>0</v>
      </c>
      <c r="G3525" s="12">
        <f>0.22*8</f>
        <v/>
      </c>
      <c r="H3525" s="12">
        <f>F3525-G3525</f>
        <v/>
      </c>
      <c r="I3525" s="10">
        <f>IF(E3525=0,"Fora",IF(E3524=0,"Carg xar",IF(H3525&lt;0,IF(M3525&lt;0.9,"Carg FV","Stby"),IF(M3525&gt;P3525,"V2H",IF(M3525&lt;0.9,"Carg xar","Stby")))))</f>
        <v/>
      </c>
      <c r="J3525" s="12">
        <f>IF(OR(I3525="Carg FV",I3525="Carg xar"),MIN(IF(I3525="Carg FV",ABS(H3525),7.4),7.4,MAX(0,(0.9-M3525)*40)*0.95),0)</f>
        <v/>
      </c>
      <c r="K3525" s="12">
        <f>IF(I3525="V2H",MIN(MAX(0,H3525),7.4,MAX(0,(M3525-P3525)*40)*0.95),0)</f>
        <v/>
      </c>
      <c r="L3525" s="12">
        <f>IF(E3525=0,0,MAX(0,H3525-K3525))</f>
        <v/>
      </c>
      <c r="M3525" s="13">
        <f>M3524+J3524/40-IF(I3524="V2H",K3524/(0.95*40),0)-IF(E3525=0,IF(E3524=1,IF(D3525=1,30,40)*0.18/(2*40),0),0)-IF(E3525=1,IF(E3524=0,IF(D3525=1,30,40)*0.18/(2*40),0),0)</f>
        <v/>
      </c>
      <c r="N3525" s="14" t="n">
        <v>0.15</v>
      </c>
      <c r="O3525" s="15">
        <f>K3525*N3525</f>
        <v/>
      </c>
      <c r="P3525">
        <f>IF(E3525=0,0.3,IF(D3525=1,IF(C3525&gt;=Params!$B$13-3,IF(C3525&lt;Params!$B$13,Params!$B$20,0.3),0.3),IF(C3525&gt;=Params!$B$15-3,IF(C3525&lt;Params!$B$15,Params!$B$21,0.3),0.3)))</f>
        <v/>
      </c>
    </row>
    <row r="3526" ht="15" customHeight="1" s="1">
      <c r="A3526" s="9" t="n">
        <v>3523</v>
      </c>
      <c r="B3526" s="6" t="inlineStr">
        <is>
          <t>27/05</t>
        </is>
      </c>
      <c r="C3526" s="6" t="n">
        <v>18</v>
      </c>
      <c r="D3526" s="6" t="n">
        <v>0</v>
      </c>
      <c r="E3526" s="10">
        <f>IF(D3526=1, IF(OR(C3526&lt;10, C3526&gt;=15),1,0), IF(OR(C3526&lt;7, C3526&gt;=18),1,0))</f>
        <v/>
      </c>
      <c r="F3526" s="11" t="n">
        <v>0</v>
      </c>
      <c r="G3526" s="12">
        <f>0.08*8</f>
        <v/>
      </c>
      <c r="H3526" s="12">
        <f>F3526-G3526</f>
        <v/>
      </c>
      <c r="I3526" s="10">
        <f>IF(E3526=0,"Fora",IF(E3525=0,"Carg xar",IF(H3526&lt;0,IF(M3526&lt;0.9,"Carg FV","Stby"),IF(M3526&gt;P3526,"V2H",IF(M3526&lt;0.9,"Carg xar","Stby")))))</f>
        <v/>
      </c>
      <c r="J3526" s="12">
        <f>IF(OR(I3526="Carg FV",I3526="Carg xar"),MIN(IF(I3526="Carg FV",ABS(H3526),7.4),7.4,MAX(0,(0.9-M3526)*40)*0.95),0)</f>
        <v/>
      </c>
      <c r="K3526" s="12">
        <f>IF(I3526="V2H",MIN(MAX(0,H3526),7.4,MAX(0,(M3526-P3526)*40)*0.95),0)</f>
        <v/>
      </c>
      <c r="L3526" s="12">
        <f>IF(E3526=0,0,MAX(0,H3526-K3526))</f>
        <v/>
      </c>
      <c r="M3526" s="13">
        <f>M3525+J3525/40-IF(I3525="V2H",K3525/(0.95*40),0)-IF(E3526=0,IF(E3525=1,IF(D3526=1,30,40)*0.18/(2*40),0),0)-IF(E3526=1,IF(E3525=0,IF(D3526=1,30,40)*0.18/(2*40),0),0)</f>
        <v/>
      </c>
      <c r="N3526" s="14" t="n">
        <v>0.2</v>
      </c>
      <c r="O3526" s="15">
        <f>K3526*N3526</f>
        <v/>
      </c>
      <c r="P3526">
        <f>IF(E3526=0,0.3,IF(D3526=1,IF(C3526&gt;=Params!$B$13-3,IF(C3526&lt;Params!$B$13,Params!$B$20,0.3),0.3),IF(C3526&gt;=Params!$B$15-3,IF(C3526&lt;Params!$B$15,Params!$B$21,0.3),0.3)))</f>
        <v/>
      </c>
    </row>
    <row r="3527" ht="15" customHeight="1" s="1">
      <c r="A3527" s="9" t="n">
        <v>3524</v>
      </c>
      <c r="B3527" s="6" t="inlineStr">
        <is>
          <t>27/05</t>
        </is>
      </c>
      <c r="C3527" s="6" t="n">
        <v>19</v>
      </c>
      <c r="D3527" s="6" t="n">
        <v>0</v>
      </c>
      <c r="E3527" s="10">
        <f>IF(D3527=1, IF(OR(C3527&lt;10, C3527&gt;=15),1,0), IF(OR(C3527&lt;7, C3527&gt;=18),1,0))</f>
        <v/>
      </c>
      <c r="F3527" s="11" t="n">
        <v>0</v>
      </c>
      <c r="G3527" s="12">
        <f>0*8</f>
        <v/>
      </c>
      <c r="H3527" s="12">
        <f>F3527-G3527</f>
        <v/>
      </c>
      <c r="I3527" s="10">
        <f>IF(E3527=0,"Fora",IF(E3526=0,"Carg xar",IF(H3527&lt;0,IF(M3527&lt;0.9,"Carg FV","Stby"),IF(M3527&gt;P3527,"V2H",IF(M3527&lt;0.9,"Carg xar","Stby")))))</f>
        <v/>
      </c>
      <c r="J3527" s="12">
        <f>IF(OR(I3527="Carg FV",I3527="Carg xar"),MIN(IF(I3527="Carg FV",ABS(H3527),7.4),7.4,MAX(0,(0.9-M3527)*40)*0.95),0)</f>
        <v/>
      </c>
      <c r="K3527" s="12">
        <f>IF(I3527="V2H",MIN(MAX(0,H3527),7.4,MAX(0,(M3527-P3527)*40)*0.95),0)</f>
        <v/>
      </c>
      <c r="L3527" s="12">
        <f>IF(E3527=0,0,MAX(0,H3527-K3527))</f>
        <v/>
      </c>
      <c r="M3527" s="13">
        <f>M3526+J3526/40-IF(I3526="V2H",K3526/(0.95*40),0)-IF(E3527=0,IF(E3526=1,IF(D3527=1,30,40)*0.18/(2*40),0),0)-IF(E3527=1,IF(E3526=0,IF(D3527=1,30,40)*0.18/(2*40),0),0)</f>
        <v/>
      </c>
      <c r="N3527" s="14" t="n">
        <v>0.2</v>
      </c>
      <c r="O3527" s="15">
        <f>K3527*N3527</f>
        <v/>
      </c>
      <c r="P3527">
        <f>IF(E3527=0,0.3,IF(D3527=1,IF(C3527&gt;=Params!$B$13-3,IF(C3527&lt;Params!$B$13,Params!$B$20,0.3),0.3),IF(C3527&gt;=Params!$B$15-3,IF(C3527&lt;Params!$B$15,Params!$B$21,0.3),0.3)))</f>
        <v/>
      </c>
    </row>
    <row r="3528" ht="15" customHeight="1" s="1">
      <c r="A3528" s="9" t="n">
        <v>3525</v>
      </c>
      <c r="B3528" s="6" t="inlineStr">
        <is>
          <t>27/05</t>
        </is>
      </c>
      <c r="C3528" s="6" t="n">
        <v>20</v>
      </c>
      <c r="D3528" s="6" t="n">
        <v>0</v>
      </c>
      <c r="E3528" s="10">
        <f>IF(D3528=1, IF(OR(C3528&lt;10, C3528&gt;=15),1,0), IF(OR(C3528&lt;7, C3528&gt;=18),1,0))</f>
        <v/>
      </c>
      <c r="F3528" s="11" t="n">
        <v>0.423</v>
      </c>
      <c r="G3528" s="12">
        <f>0*8</f>
        <v/>
      </c>
      <c r="H3528" s="12">
        <f>F3528-G3528</f>
        <v/>
      </c>
      <c r="I3528" s="10">
        <f>IF(E3528=0,"Fora",IF(E3527=0,"Carg xar",IF(H3528&lt;0,IF(M3528&lt;0.9,"Carg FV","Stby"),IF(M3528&gt;P3528,"V2H",IF(M3528&lt;0.9,"Carg xar","Stby")))))</f>
        <v/>
      </c>
      <c r="J3528" s="12">
        <f>IF(OR(I3528="Carg FV",I3528="Carg xar"),MIN(IF(I3528="Carg FV",ABS(H3528),7.4),7.4,MAX(0,(0.9-M3528)*40)*0.95),0)</f>
        <v/>
      </c>
      <c r="K3528" s="12">
        <f>IF(I3528="V2H",MIN(MAX(0,H3528),7.4,MAX(0,(M3528-P3528)*40)*0.95),0)</f>
        <v/>
      </c>
      <c r="L3528" s="12">
        <f>IF(E3528=0,0,MAX(0,H3528-K3528))</f>
        <v/>
      </c>
      <c r="M3528" s="13">
        <f>M3527+J3527/40-IF(I3527="V2H",K3527/(0.95*40),0)-IF(E3528=0,IF(E3527=1,IF(D3528=1,30,40)*0.18/(2*40),0),0)-IF(E3528=1,IF(E3527=0,IF(D3528=1,30,40)*0.18/(2*40),0),0)</f>
        <v/>
      </c>
      <c r="N3528" s="14" t="n">
        <v>0.2</v>
      </c>
      <c r="O3528" s="15">
        <f>K3528*N3528</f>
        <v/>
      </c>
      <c r="P3528">
        <f>IF(E3528=0,0.3,IF(D3528=1,IF(C3528&gt;=Params!$B$13-3,IF(C3528&lt;Params!$B$13,Params!$B$20,0.3),0.3),IF(C3528&gt;=Params!$B$15-3,IF(C3528&lt;Params!$B$15,Params!$B$21,0.3),0.3)))</f>
        <v/>
      </c>
    </row>
    <row r="3529" ht="15" customHeight="1" s="1">
      <c r="A3529" s="9" t="n">
        <v>3526</v>
      </c>
      <c r="B3529" s="6" t="inlineStr">
        <is>
          <t>27/05</t>
        </is>
      </c>
      <c r="C3529" s="6" t="n">
        <v>21</v>
      </c>
      <c r="D3529" s="6" t="n">
        <v>0</v>
      </c>
      <c r="E3529" s="10">
        <f>IF(D3529=1, IF(OR(C3529&lt;10, C3529&gt;=15),1,0), IF(OR(C3529&lt;7, C3529&gt;=18),1,0))</f>
        <v/>
      </c>
      <c r="F3529" s="11" t="n">
        <v>1.174</v>
      </c>
      <c r="G3529" s="12">
        <f>0*8</f>
        <v/>
      </c>
      <c r="H3529" s="12">
        <f>F3529-G3529</f>
        <v/>
      </c>
      <c r="I3529" s="10">
        <f>IF(E3529=0,"Fora",IF(E3528=0,"Carg xar",IF(H3529&lt;0,IF(M3529&lt;0.9,"Carg FV","Stby"),IF(M3529&gt;P3529,"V2H",IF(M3529&lt;0.9,"Carg xar","Stby")))))</f>
        <v/>
      </c>
      <c r="J3529" s="12">
        <f>IF(OR(I3529="Carg FV",I3529="Carg xar"),MIN(IF(I3529="Carg FV",ABS(H3529),7.4),7.4,MAX(0,(0.9-M3529)*40)*0.95),0)</f>
        <v/>
      </c>
      <c r="K3529" s="12">
        <f>IF(I3529="V2H",MIN(MAX(0,H3529),7.4,MAX(0,(M3529-P3529)*40)*0.95),0)</f>
        <v/>
      </c>
      <c r="L3529" s="12">
        <f>IF(E3529=0,0,MAX(0,H3529-K3529))</f>
        <v/>
      </c>
      <c r="M3529" s="13">
        <f>M3528+J3528/40-IF(I3528="V2H",K3528/(0.95*40),0)-IF(E3529=0,IF(E3528=1,IF(D3529=1,30,40)*0.18/(2*40),0),0)-IF(E3529=1,IF(E3528=0,IF(D3529=1,30,40)*0.18/(2*40),0),0)</f>
        <v/>
      </c>
      <c r="N3529" s="14" t="n">
        <v>0.2</v>
      </c>
      <c r="O3529" s="15">
        <f>K3529*N3529</f>
        <v/>
      </c>
      <c r="P3529">
        <f>IF(E3529=0,0.3,IF(D3529=1,IF(C3529&gt;=Params!$B$13-3,IF(C3529&lt;Params!$B$13,Params!$B$20,0.3),0.3),IF(C3529&gt;=Params!$B$15-3,IF(C3529&lt;Params!$B$15,Params!$B$21,0.3),0.3)))</f>
        <v/>
      </c>
    </row>
    <row r="3530" ht="15" customHeight="1" s="1">
      <c r="A3530" s="9" t="n">
        <v>3527</v>
      </c>
      <c r="B3530" s="6" t="inlineStr">
        <is>
          <t>27/05</t>
        </is>
      </c>
      <c r="C3530" s="6" t="n">
        <v>22</v>
      </c>
      <c r="D3530" s="6" t="n">
        <v>0</v>
      </c>
      <c r="E3530" s="10">
        <f>IF(D3530=1, IF(OR(C3530&lt;10, C3530&gt;=15),1,0), IF(OR(C3530&lt;7, C3530&gt;=18),1,0))</f>
        <v/>
      </c>
      <c r="F3530" s="11" t="n">
        <v>1.425</v>
      </c>
      <c r="G3530" s="12">
        <f>0*8</f>
        <v/>
      </c>
      <c r="H3530" s="12">
        <f>F3530-G3530</f>
        <v/>
      </c>
      <c r="I3530" s="10">
        <f>IF(E3530=0,"Fora",IF(E3529=0,"Carg xar",IF(H3530&lt;0,IF(M3530&lt;0.9,"Carg FV","Stby"),IF(M3530&gt;P3530,"V2H",IF(M3530&lt;0.9,"Carg xar","Stby")))))</f>
        <v/>
      </c>
      <c r="J3530" s="12">
        <f>IF(OR(I3530="Carg FV",I3530="Carg xar"),MIN(IF(I3530="Carg FV",ABS(H3530),7.4),7.4,MAX(0,(0.9-M3530)*40)*0.95),0)</f>
        <v/>
      </c>
      <c r="K3530" s="12">
        <f>IF(I3530="V2H",MIN(MAX(0,H3530),7.4,MAX(0,(M3530-P3530)*40)*0.95),0)</f>
        <v/>
      </c>
      <c r="L3530" s="12">
        <f>IF(E3530=0,0,MAX(0,H3530-K3530))</f>
        <v/>
      </c>
      <c r="M3530" s="13">
        <f>M3529+J3529/40-IF(I3529="V2H",K3529/(0.95*40),0)-IF(E3530=0,IF(E3529=1,IF(D3530=1,30,40)*0.18/(2*40),0),0)-IF(E3530=1,IF(E3529=0,IF(D3530=1,30,40)*0.18/(2*40),0),0)</f>
        <v/>
      </c>
      <c r="N3530" s="14" t="n">
        <v>0.15</v>
      </c>
      <c r="O3530" s="15">
        <f>K3530*N3530</f>
        <v/>
      </c>
      <c r="P3530">
        <f>IF(E3530=0,0.3,IF(D3530=1,IF(C3530&gt;=Params!$B$13-3,IF(C3530&lt;Params!$B$13,Params!$B$20,0.3),0.3),IF(C3530&gt;=Params!$B$15-3,IF(C3530&lt;Params!$B$15,Params!$B$21,0.3),0.3)))</f>
        <v/>
      </c>
    </row>
    <row r="3531" ht="15" customHeight="1" s="1">
      <c r="A3531" s="9" t="n">
        <v>3528</v>
      </c>
      <c r="B3531" s="6" t="inlineStr">
        <is>
          <t>27/05</t>
        </is>
      </c>
      <c r="C3531" s="6" t="n">
        <v>23</v>
      </c>
      <c r="D3531" s="6" t="n">
        <v>0</v>
      </c>
      <c r="E3531" s="10">
        <f>IF(D3531=1, IF(OR(C3531&lt;10, C3531&gt;=15),1,0), IF(OR(C3531&lt;7, C3531&gt;=18),1,0))</f>
        <v/>
      </c>
      <c r="F3531" s="11" t="n">
        <v>0.508</v>
      </c>
      <c r="G3531" s="12">
        <f>0*8</f>
        <v/>
      </c>
      <c r="H3531" s="12">
        <f>F3531-G3531</f>
        <v/>
      </c>
      <c r="I3531" s="10">
        <f>IF(E3531=0,"Fora",IF(E3530=0,"Carg xar",IF(H3531&lt;0,IF(M3531&lt;0.9,"Carg FV","Stby"),IF(M3531&gt;P3531,"V2H",IF(M3531&lt;0.9,"Carg xar","Stby")))))</f>
        <v/>
      </c>
      <c r="J3531" s="12">
        <f>IF(OR(I3531="Carg FV",I3531="Carg xar"),MIN(IF(I3531="Carg FV",ABS(H3531),7.4),7.4,MAX(0,(0.9-M3531)*40)*0.95),0)</f>
        <v/>
      </c>
      <c r="K3531" s="12">
        <f>IF(I3531="V2H",MIN(MAX(0,H3531),7.4,MAX(0,(M3531-P3531)*40)*0.95),0)</f>
        <v/>
      </c>
      <c r="L3531" s="12">
        <f>IF(E3531=0,0,MAX(0,H3531-K3531))</f>
        <v/>
      </c>
      <c r="M3531" s="13">
        <f>M3530+J3530/40-IF(I3530="V2H",K3530/(0.95*40),0)-IF(E3531=0,IF(E3530=1,IF(D3531=1,30,40)*0.18/(2*40),0),0)-IF(E3531=1,IF(E3530=0,IF(D3531=1,30,40)*0.18/(2*40),0),0)</f>
        <v/>
      </c>
      <c r="N3531" s="14" t="n">
        <v>0.15</v>
      </c>
      <c r="O3531" s="15">
        <f>K3531*N3531</f>
        <v/>
      </c>
      <c r="P3531">
        <f>IF(E3531=0,0.3,IF(D3531=1,IF(C3531&gt;=Params!$B$13-3,IF(C3531&lt;Params!$B$13,Params!$B$20,0.3),0.3),IF(C3531&gt;=Params!$B$15-3,IF(C3531&lt;Params!$B$15,Params!$B$21,0.3),0.3)))</f>
        <v/>
      </c>
    </row>
    <row r="3532" ht="15" customHeight="1" s="1">
      <c r="A3532" s="9" t="n">
        <v>3529</v>
      </c>
      <c r="B3532" s="6" t="inlineStr">
        <is>
          <t>28/05</t>
        </is>
      </c>
      <c r="C3532" s="6" t="n">
        <v>0</v>
      </c>
      <c r="D3532" s="6" t="n">
        <v>0</v>
      </c>
      <c r="E3532" s="10">
        <f>IF(D3532=1, IF(OR(C3532&lt;10, C3532&gt;=15),1,0), IF(OR(C3532&lt;7, C3532&gt;=18),1,0))</f>
        <v/>
      </c>
      <c r="F3532" s="11" t="n">
        <v>0.187</v>
      </c>
      <c r="G3532" s="12">
        <f>0*8</f>
        <v/>
      </c>
      <c r="H3532" s="12">
        <f>F3532-G3532</f>
        <v/>
      </c>
      <c r="I3532" s="10">
        <f>IF(E3532=0,"Fora",IF(E3531=0,"Carg xar",IF(H3532&lt;0,IF(M3532&lt;0.9,"Carg FV","Stby"),IF(M3532&gt;P3532,"V2H",IF(M3532&lt;0.9,"Carg xar","Stby")))))</f>
        <v/>
      </c>
      <c r="J3532" s="12">
        <f>IF(OR(I3532="Carg FV",I3532="Carg xar"),MIN(IF(I3532="Carg FV",ABS(H3532),7.4),7.4,MAX(0,(0.9-M3532)*40)*0.95),0)</f>
        <v/>
      </c>
      <c r="K3532" s="12">
        <f>IF(I3532="V2H",MIN(MAX(0,H3532),7.4,MAX(0,(M3532-P3532)*40)*0.95),0)</f>
        <v/>
      </c>
      <c r="L3532" s="12">
        <f>IF(E3532=0,0,MAX(0,H3532-K3532))</f>
        <v/>
      </c>
      <c r="M3532" s="13">
        <f>M3531+J3531/40-IF(I3531="V2H",K3531/(0.95*40),0)-IF(E3532=0,IF(E3531=1,IF(D3532=1,30,40)*0.18/(2*40),0),0)-IF(E3532=1,IF(E3531=0,IF(D3532=1,30,40)*0.18/(2*40),0),0)</f>
        <v/>
      </c>
      <c r="N3532" s="14" t="n">
        <v>0.09</v>
      </c>
      <c r="O3532" s="15">
        <f>K3532*N3532</f>
        <v/>
      </c>
      <c r="P3532">
        <f>IF(E3532=0,0.3,IF(D3532=1,IF(C3532&gt;=Params!$B$13-3,IF(C3532&lt;Params!$B$13,Params!$B$20,0.3),0.3),IF(C3532&gt;=Params!$B$15-3,IF(C3532&lt;Params!$B$15,Params!$B$21,0.3),0.3)))</f>
        <v/>
      </c>
    </row>
    <row r="3533" ht="15" customHeight="1" s="1">
      <c r="A3533" s="9" t="n">
        <v>3530</v>
      </c>
      <c r="B3533" s="6" t="inlineStr">
        <is>
          <t>28/05</t>
        </is>
      </c>
      <c r="C3533" s="6" t="n">
        <v>1</v>
      </c>
      <c r="D3533" s="6" t="n">
        <v>0</v>
      </c>
      <c r="E3533" s="10">
        <f>IF(D3533=1, IF(OR(C3533&lt;10, C3533&gt;=15),1,0), IF(OR(C3533&lt;7, C3533&gt;=18),1,0))</f>
        <v/>
      </c>
      <c r="F3533" s="11" t="n">
        <v>0.141</v>
      </c>
      <c r="G3533" s="12">
        <f>0*8</f>
        <v/>
      </c>
      <c r="H3533" s="12">
        <f>F3533-G3533</f>
        <v/>
      </c>
      <c r="I3533" s="10">
        <f>IF(E3533=0,"Fora",IF(E3532=0,"Carg xar",IF(H3533&lt;0,IF(M3533&lt;0.9,"Carg FV","Stby"),IF(M3533&gt;P3533,"V2H",IF(M3533&lt;0.9,"Carg xar","Stby")))))</f>
        <v/>
      </c>
      <c r="J3533" s="12">
        <f>IF(OR(I3533="Carg FV",I3533="Carg xar"),MIN(IF(I3533="Carg FV",ABS(H3533),7.4),7.4,MAX(0,(0.9-M3533)*40)*0.95),0)</f>
        <v/>
      </c>
      <c r="K3533" s="12">
        <f>IF(I3533="V2H",MIN(MAX(0,H3533),7.4,MAX(0,(M3533-P3533)*40)*0.95),0)</f>
        <v/>
      </c>
      <c r="L3533" s="12">
        <f>IF(E3533=0,0,MAX(0,H3533-K3533))</f>
        <v/>
      </c>
      <c r="M3533" s="13">
        <f>M3532+J3532/40-IF(I3532="V2H",K3532/(0.95*40),0)-IF(E3533=0,IF(E3532=1,IF(D3533=1,30,40)*0.18/(2*40),0),0)-IF(E3533=1,IF(E3532=0,IF(D3533=1,30,40)*0.18/(2*40),0),0)</f>
        <v/>
      </c>
      <c r="N3533" s="14" t="n">
        <v>0.09</v>
      </c>
      <c r="O3533" s="15">
        <f>K3533*N3533</f>
        <v/>
      </c>
      <c r="P3533">
        <f>IF(E3533=0,0.3,IF(D3533=1,IF(C3533&gt;=Params!$B$13-3,IF(C3533&lt;Params!$B$13,Params!$B$20,0.3),0.3),IF(C3533&gt;=Params!$B$15-3,IF(C3533&lt;Params!$B$15,Params!$B$21,0.3),0.3)))</f>
        <v/>
      </c>
    </row>
    <row r="3534" ht="15" customHeight="1" s="1">
      <c r="A3534" s="9" t="n">
        <v>3531</v>
      </c>
      <c r="B3534" s="6" t="inlineStr">
        <is>
          <t>28/05</t>
        </is>
      </c>
      <c r="C3534" s="6" t="n">
        <v>2</v>
      </c>
      <c r="D3534" s="6" t="n">
        <v>0</v>
      </c>
      <c r="E3534" s="10">
        <f>IF(D3534=1, IF(OR(C3534&lt;10, C3534&gt;=15),1,0), IF(OR(C3534&lt;7, C3534&gt;=18),1,0))</f>
        <v/>
      </c>
      <c r="F3534" s="11" t="n">
        <v>0.105</v>
      </c>
      <c r="G3534" s="12">
        <f>0*8</f>
        <v/>
      </c>
      <c r="H3534" s="12">
        <f>F3534-G3534</f>
        <v/>
      </c>
      <c r="I3534" s="10">
        <f>IF(E3534=0,"Fora",IF(E3533=0,"Carg xar",IF(H3534&lt;0,IF(M3534&lt;0.9,"Carg FV","Stby"),IF(M3534&gt;P3534,"V2H",IF(M3534&lt;0.9,"Carg xar","Stby")))))</f>
        <v/>
      </c>
      <c r="J3534" s="12">
        <f>IF(OR(I3534="Carg FV",I3534="Carg xar"),MIN(IF(I3534="Carg FV",ABS(H3534),7.4),7.4,MAX(0,(0.9-M3534)*40)*0.95),0)</f>
        <v/>
      </c>
      <c r="K3534" s="12">
        <f>IF(I3534="V2H",MIN(MAX(0,H3534),7.4,MAX(0,(M3534-P3534)*40)*0.95),0)</f>
        <v/>
      </c>
      <c r="L3534" s="12">
        <f>IF(E3534=0,0,MAX(0,H3534-K3534))</f>
        <v/>
      </c>
      <c r="M3534" s="13">
        <f>M3533+J3533/40-IF(I3533="V2H",K3533/(0.95*40),0)-IF(E3534=0,IF(E3533=1,IF(D3534=1,30,40)*0.18/(2*40),0),0)-IF(E3534=1,IF(E3533=0,IF(D3534=1,30,40)*0.18/(2*40),0),0)</f>
        <v/>
      </c>
      <c r="N3534" s="14" t="n">
        <v>0.09</v>
      </c>
      <c r="O3534" s="15">
        <f>K3534*N3534</f>
        <v/>
      </c>
      <c r="P3534">
        <f>IF(E3534=0,0.3,IF(D3534=1,IF(C3534&gt;=Params!$B$13-3,IF(C3534&lt;Params!$B$13,Params!$B$20,0.3),0.3),IF(C3534&gt;=Params!$B$15-3,IF(C3534&lt;Params!$B$15,Params!$B$21,0.3),0.3)))</f>
        <v/>
      </c>
    </row>
    <row r="3535" ht="15" customHeight="1" s="1">
      <c r="A3535" s="9" t="n">
        <v>3532</v>
      </c>
      <c r="B3535" s="6" t="inlineStr">
        <is>
          <t>28/05</t>
        </is>
      </c>
      <c r="C3535" s="6" t="n">
        <v>3</v>
      </c>
      <c r="D3535" s="6" t="n">
        <v>0</v>
      </c>
      <c r="E3535" s="10">
        <f>IF(D3535=1, IF(OR(C3535&lt;10, C3535&gt;=15),1,0), IF(OR(C3535&lt;7, C3535&gt;=18),1,0))</f>
        <v/>
      </c>
      <c r="F3535" s="11" t="n">
        <v>0.172</v>
      </c>
      <c r="G3535" s="12">
        <f>0*8</f>
        <v/>
      </c>
      <c r="H3535" s="12">
        <f>F3535-G3535</f>
        <v/>
      </c>
      <c r="I3535" s="10">
        <f>IF(E3535=0,"Fora",IF(E3534=0,"Carg xar",IF(H3535&lt;0,IF(M3535&lt;0.9,"Carg FV","Stby"),IF(M3535&gt;P3535,"V2H",IF(M3535&lt;0.9,"Carg xar","Stby")))))</f>
        <v/>
      </c>
      <c r="J3535" s="12">
        <f>IF(OR(I3535="Carg FV",I3535="Carg xar"),MIN(IF(I3535="Carg FV",ABS(H3535),7.4),7.4,MAX(0,(0.9-M3535)*40)*0.95),0)</f>
        <v/>
      </c>
      <c r="K3535" s="12">
        <f>IF(I3535="V2H",MIN(MAX(0,H3535),7.4,MAX(0,(M3535-P3535)*40)*0.95),0)</f>
        <v/>
      </c>
      <c r="L3535" s="12">
        <f>IF(E3535=0,0,MAX(0,H3535-K3535))</f>
        <v/>
      </c>
      <c r="M3535" s="13">
        <f>M3534+J3534/40-IF(I3534="V2H",K3534/(0.95*40),0)-IF(E3535=0,IF(E3534=1,IF(D3535=1,30,40)*0.18/(2*40),0),0)-IF(E3535=1,IF(E3534=0,IF(D3535=1,30,40)*0.18/(2*40),0),0)</f>
        <v/>
      </c>
      <c r="N3535" s="14" t="n">
        <v>0.09</v>
      </c>
      <c r="O3535" s="15">
        <f>K3535*N3535</f>
        <v/>
      </c>
      <c r="P3535">
        <f>IF(E3535=0,0.3,IF(D3535=1,IF(C3535&gt;=Params!$B$13-3,IF(C3535&lt;Params!$B$13,Params!$B$20,0.3),0.3),IF(C3535&gt;=Params!$B$15-3,IF(C3535&lt;Params!$B$15,Params!$B$21,0.3),0.3)))</f>
        <v/>
      </c>
    </row>
    <row r="3536" ht="15" customHeight="1" s="1">
      <c r="A3536" s="9" t="n">
        <v>3533</v>
      </c>
      <c r="B3536" s="6" t="inlineStr">
        <is>
          <t>28/05</t>
        </is>
      </c>
      <c r="C3536" s="6" t="n">
        <v>4</v>
      </c>
      <c r="D3536" s="6" t="n">
        <v>0</v>
      </c>
      <c r="E3536" s="10">
        <f>IF(D3536=1, IF(OR(C3536&lt;10, C3536&gt;=15),1,0), IF(OR(C3536&lt;7, C3536&gt;=18),1,0))</f>
        <v/>
      </c>
      <c r="F3536" s="11" t="n">
        <v>0.113</v>
      </c>
      <c r="G3536" s="12">
        <f>0*8</f>
        <v/>
      </c>
      <c r="H3536" s="12">
        <f>F3536-G3536</f>
        <v/>
      </c>
      <c r="I3536" s="10">
        <f>IF(E3536=0,"Fora",IF(E3535=0,"Carg xar",IF(H3536&lt;0,IF(M3536&lt;0.9,"Carg FV","Stby"),IF(M3536&gt;P3536,"V2H",IF(M3536&lt;0.9,"Carg xar","Stby")))))</f>
        <v/>
      </c>
      <c r="J3536" s="12">
        <f>IF(OR(I3536="Carg FV",I3536="Carg xar"),MIN(IF(I3536="Carg FV",ABS(H3536),7.4),7.4,MAX(0,(0.9-M3536)*40)*0.95),0)</f>
        <v/>
      </c>
      <c r="K3536" s="12">
        <f>IF(I3536="V2H",MIN(MAX(0,H3536),7.4,MAX(0,(M3536-P3536)*40)*0.95),0)</f>
        <v/>
      </c>
      <c r="L3536" s="12">
        <f>IF(E3536=0,0,MAX(0,H3536-K3536))</f>
        <v/>
      </c>
      <c r="M3536" s="13">
        <f>M3535+J3535/40-IF(I3535="V2H",K3535/(0.95*40),0)-IF(E3536=0,IF(E3535=1,IF(D3536=1,30,40)*0.18/(2*40),0),0)-IF(E3536=1,IF(E3535=0,IF(D3536=1,30,40)*0.18/(2*40),0),0)</f>
        <v/>
      </c>
      <c r="N3536" s="14" t="n">
        <v>0.09</v>
      </c>
      <c r="O3536" s="15">
        <f>K3536*N3536</f>
        <v/>
      </c>
      <c r="P3536">
        <f>IF(E3536=0,0.3,IF(D3536=1,IF(C3536&gt;=Params!$B$13-3,IF(C3536&lt;Params!$B$13,Params!$B$20,0.3),0.3),IF(C3536&gt;=Params!$B$15-3,IF(C3536&lt;Params!$B$15,Params!$B$21,0.3),0.3)))</f>
        <v/>
      </c>
    </row>
    <row r="3537" ht="15" customHeight="1" s="1">
      <c r="A3537" s="9" t="n">
        <v>3534</v>
      </c>
      <c r="B3537" s="6" t="inlineStr">
        <is>
          <t>28/05</t>
        </is>
      </c>
      <c r="C3537" s="6" t="n">
        <v>5</v>
      </c>
      <c r="D3537" s="6" t="n">
        <v>0</v>
      </c>
      <c r="E3537" s="10">
        <f>IF(D3537=1, IF(OR(C3537&lt;10, C3537&gt;=15),1,0), IF(OR(C3537&lt;7, C3537&gt;=18),1,0))</f>
        <v/>
      </c>
      <c r="F3537" s="11" t="n">
        <v>0.154</v>
      </c>
      <c r="G3537" s="12">
        <f>0*8</f>
        <v/>
      </c>
      <c r="H3537" s="12">
        <f>F3537-G3537</f>
        <v/>
      </c>
      <c r="I3537" s="10">
        <f>IF(E3537=0,"Fora",IF(E3536=0,"Carg xar",IF(H3537&lt;0,IF(M3537&lt;0.9,"Carg FV","Stby"),IF(M3537&gt;P3537,"V2H",IF(M3537&lt;0.9,"Carg xar","Stby")))))</f>
        <v/>
      </c>
      <c r="J3537" s="12">
        <f>IF(OR(I3537="Carg FV",I3537="Carg xar"),MIN(IF(I3537="Carg FV",ABS(H3537),7.4),7.4,MAX(0,(0.9-M3537)*40)*0.95),0)</f>
        <v/>
      </c>
      <c r="K3537" s="12">
        <f>IF(I3537="V2H",MIN(MAX(0,H3537),7.4,MAX(0,(M3537-P3537)*40)*0.95),0)</f>
        <v/>
      </c>
      <c r="L3537" s="12">
        <f>IF(E3537=0,0,MAX(0,H3537-K3537))</f>
        <v/>
      </c>
      <c r="M3537" s="13">
        <f>M3536+J3536/40-IF(I3536="V2H",K3536/(0.95*40),0)-IF(E3537=0,IF(E3536=1,IF(D3537=1,30,40)*0.18/(2*40),0),0)-IF(E3537=1,IF(E3536=0,IF(D3537=1,30,40)*0.18/(2*40),0),0)</f>
        <v/>
      </c>
      <c r="N3537" s="14" t="n">
        <v>0.09</v>
      </c>
      <c r="O3537" s="15">
        <f>K3537*N3537</f>
        <v/>
      </c>
      <c r="P3537">
        <f>IF(E3537=0,0.3,IF(D3537=1,IF(C3537&gt;=Params!$B$13-3,IF(C3537&lt;Params!$B$13,Params!$B$20,0.3),0.3),IF(C3537&gt;=Params!$B$15-3,IF(C3537&lt;Params!$B$15,Params!$B$21,0.3),0.3)))</f>
        <v/>
      </c>
    </row>
    <row r="3538" ht="15" customHeight="1" s="1">
      <c r="A3538" s="9" t="n">
        <v>3535</v>
      </c>
      <c r="B3538" s="6" t="inlineStr">
        <is>
          <t>28/05</t>
        </is>
      </c>
      <c r="C3538" s="6" t="n">
        <v>6</v>
      </c>
      <c r="D3538" s="6" t="n">
        <v>0</v>
      </c>
      <c r="E3538" s="10">
        <f>IF(D3538=1, IF(OR(C3538&lt;10, C3538&gt;=15),1,0), IF(OR(C3538&lt;7, C3538&gt;=18),1,0))</f>
        <v/>
      </c>
      <c r="F3538" s="11" t="n">
        <v>0.12</v>
      </c>
      <c r="G3538" s="12">
        <f>0.02*8</f>
        <v/>
      </c>
      <c r="H3538" s="12">
        <f>F3538-G3538</f>
        <v/>
      </c>
      <c r="I3538" s="10">
        <f>IF(E3538=0,"Fora",IF(E3537=0,"Carg xar",IF(H3538&lt;0,IF(M3538&lt;0.9,"Carg FV","Stby"),IF(M3538&gt;P3538,"V2H",IF(M3538&lt;0.9,"Carg xar","Stby")))))</f>
        <v/>
      </c>
      <c r="J3538" s="12">
        <f>IF(OR(I3538="Carg FV",I3538="Carg xar"),MIN(IF(I3538="Carg FV",ABS(H3538),7.4),7.4,MAX(0,(0.9-M3538)*40)*0.95),0)</f>
        <v/>
      </c>
      <c r="K3538" s="12">
        <f>IF(I3538="V2H",MIN(MAX(0,H3538),7.4,MAX(0,(M3538-P3538)*40)*0.95),0)</f>
        <v/>
      </c>
      <c r="L3538" s="12">
        <f>IF(E3538=0,0,MAX(0,H3538-K3538))</f>
        <v/>
      </c>
      <c r="M3538" s="13">
        <f>M3537+J3537/40-IF(I3537="V2H",K3537/(0.95*40),0)-IF(E3538=0,IF(E3537=1,IF(D3538=1,30,40)*0.18/(2*40),0),0)-IF(E3538=1,IF(E3537=0,IF(D3538=1,30,40)*0.18/(2*40),0),0)</f>
        <v/>
      </c>
      <c r="N3538" s="14" t="n">
        <v>0.09</v>
      </c>
      <c r="O3538" s="15">
        <f>K3538*N3538</f>
        <v/>
      </c>
      <c r="P3538">
        <f>IF(E3538=0,0.3,IF(D3538=1,IF(C3538&gt;=Params!$B$13-3,IF(C3538&lt;Params!$B$13,Params!$B$20,0.3),0.3),IF(C3538&gt;=Params!$B$15-3,IF(C3538&lt;Params!$B$15,Params!$B$21,0.3),0.3)))</f>
        <v/>
      </c>
    </row>
    <row r="3539" ht="15" customHeight="1" s="1">
      <c r="A3539" s="9" t="n">
        <v>3536</v>
      </c>
      <c r="B3539" s="6" t="inlineStr">
        <is>
          <t>28/05</t>
        </is>
      </c>
      <c r="C3539" s="6" t="n">
        <v>7</v>
      </c>
      <c r="D3539" s="6" t="n">
        <v>0</v>
      </c>
      <c r="E3539" s="10">
        <f>IF(D3539=1, IF(OR(C3539&lt;10, C3539&gt;=15),1,0), IF(OR(C3539&lt;7, C3539&gt;=18),1,0))</f>
        <v/>
      </c>
      <c r="F3539" s="11" t="n">
        <v>0.806</v>
      </c>
      <c r="G3539" s="12">
        <f>0.12*8</f>
        <v/>
      </c>
      <c r="H3539" s="12">
        <f>F3539-G3539</f>
        <v/>
      </c>
      <c r="I3539" s="10">
        <f>IF(E3539=0,"Fora",IF(E3538=0,"Carg xar",IF(H3539&lt;0,IF(M3539&lt;0.9,"Carg FV","Stby"),IF(M3539&gt;P3539,"V2H",IF(M3539&lt;0.9,"Carg xar","Stby")))))</f>
        <v/>
      </c>
      <c r="J3539" s="12">
        <f>IF(OR(I3539="Carg FV",I3539="Carg xar"),MIN(IF(I3539="Carg FV",ABS(H3539),7.4),7.4,MAX(0,(0.9-M3539)*40)*0.95),0)</f>
        <v/>
      </c>
      <c r="K3539" s="12">
        <f>IF(I3539="V2H",MIN(MAX(0,H3539),7.4,MAX(0,(M3539-P3539)*40)*0.95),0)</f>
        <v/>
      </c>
      <c r="L3539" s="12">
        <f>IF(E3539=0,0,MAX(0,H3539-K3539))</f>
        <v/>
      </c>
      <c r="M3539" s="13">
        <f>M3538+J3538/40-IF(I3538="V2H",K3538/(0.95*40),0)-IF(E3539=0,IF(E3538=1,IF(D3539=1,30,40)*0.18/(2*40),0),0)-IF(E3539=1,IF(E3538=0,IF(D3539=1,30,40)*0.18/(2*40),0),0)</f>
        <v/>
      </c>
      <c r="N3539" s="14" t="n">
        <v>0.09</v>
      </c>
      <c r="O3539" s="15">
        <f>K3539*N3539</f>
        <v/>
      </c>
      <c r="P3539">
        <f>IF(E3539=0,0.3,IF(D3539=1,IF(C3539&gt;=Params!$B$13-3,IF(C3539&lt;Params!$B$13,Params!$B$20,0.3),0.3),IF(C3539&gt;=Params!$B$15-3,IF(C3539&lt;Params!$B$15,Params!$B$21,0.3),0.3)))</f>
        <v/>
      </c>
    </row>
    <row r="3540" ht="15" customHeight="1" s="1">
      <c r="A3540" s="9" t="n">
        <v>3537</v>
      </c>
      <c r="B3540" s="6" t="inlineStr">
        <is>
          <t>28/05</t>
        </is>
      </c>
      <c r="C3540" s="6" t="n">
        <v>8</v>
      </c>
      <c r="D3540" s="6" t="n">
        <v>0</v>
      </c>
      <c r="E3540" s="10">
        <f>IF(D3540=1, IF(OR(C3540&lt;10, C3540&gt;=15),1,0), IF(OR(C3540&lt;7, C3540&gt;=18),1,0))</f>
        <v/>
      </c>
      <c r="F3540" s="11" t="n">
        <v>0</v>
      </c>
      <c r="G3540" s="12">
        <f>0.28*8</f>
        <v/>
      </c>
      <c r="H3540" s="12">
        <f>F3540-G3540</f>
        <v/>
      </c>
      <c r="I3540" s="10">
        <f>IF(E3540=0,"Fora",IF(E3539=0,"Carg xar",IF(H3540&lt;0,IF(M3540&lt;0.9,"Carg FV","Stby"),IF(M3540&gt;P3540,"V2H",IF(M3540&lt;0.9,"Carg xar","Stby")))))</f>
        <v/>
      </c>
      <c r="J3540" s="12">
        <f>IF(OR(I3540="Carg FV",I3540="Carg xar"),MIN(IF(I3540="Carg FV",ABS(H3540),7.4),7.4,MAX(0,(0.9-M3540)*40)*0.95),0)</f>
        <v/>
      </c>
      <c r="K3540" s="12">
        <f>IF(I3540="V2H",MIN(MAX(0,H3540),7.4,MAX(0,(M3540-P3540)*40)*0.95),0)</f>
        <v/>
      </c>
      <c r="L3540" s="12">
        <f>IF(E3540=0,0,MAX(0,H3540-K3540))</f>
        <v/>
      </c>
      <c r="M3540" s="13">
        <f>M3539+J3539/40-IF(I3539="V2H",K3539/(0.95*40),0)-IF(E3540=0,IF(E3539=1,IF(D3540=1,30,40)*0.18/(2*40),0),0)-IF(E3540=1,IF(E3539=0,IF(D3540=1,30,40)*0.18/(2*40),0),0)</f>
        <v/>
      </c>
      <c r="N3540" s="14" t="n">
        <v>0.15</v>
      </c>
      <c r="O3540" s="15">
        <f>K3540*N3540</f>
        <v/>
      </c>
      <c r="P3540">
        <f>IF(E3540=0,0.3,IF(D3540=1,IF(C3540&gt;=Params!$B$13-3,IF(C3540&lt;Params!$B$13,Params!$B$20,0.3),0.3),IF(C3540&gt;=Params!$B$15-3,IF(C3540&lt;Params!$B$15,Params!$B$21,0.3),0.3)))</f>
        <v/>
      </c>
    </row>
    <row r="3541" ht="15" customHeight="1" s="1">
      <c r="A3541" s="9" t="n">
        <v>3538</v>
      </c>
      <c r="B3541" s="6" t="inlineStr">
        <is>
          <t>28/05</t>
        </is>
      </c>
      <c r="C3541" s="6" t="n">
        <v>9</v>
      </c>
      <c r="D3541" s="6" t="n">
        <v>0</v>
      </c>
      <c r="E3541" s="10">
        <f>IF(D3541=1, IF(OR(C3541&lt;10, C3541&gt;=15),1,0), IF(OR(C3541&lt;7, C3541&gt;=18),1,0))</f>
        <v/>
      </c>
      <c r="F3541" s="11" t="n">
        <v>0</v>
      </c>
      <c r="G3541" s="12">
        <f>0.48*8</f>
        <v/>
      </c>
      <c r="H3541" s="12">
        <f>F3541-G3541</f>
        <v/>
      </c>
      <c r="I3541" s="10">
        <f>IF(E3541=0,"Fora",IF(E3540=0,"Carg xar",IF(H3541&lt;0,IF(M3541&lt;0.9,"Carg FV","Stby"),IF(M3541&gt;P3541,"V2H",IF(M3541&lt;0.9,"Carg xar","Stby")))))</f>
        <v/>
      </c>
      <c r="J3541" s="12">
        <f>IF(OR(I3541="Carg FV",I3541="Carg xar"),MIN(IF(I3541="Carg FV",ABS(H3541),7.4),7.4,MAX(0,(0.9-M3541)*40)*0.95),0)</f>
        <v/>
      </c>
      <c r="K3541" s="12">
        <f>IF(I3541="V2H",MIN(MAX(0,H3541),7.4,MAX(0,(M3541-P3541)*40)*0.95),0)</f>
        <v/>
      </c>
      <c r="L3541" s="12">
        <f>IF(E3541=0,0,MAX(0,H3541-K3541))</f>
        <v/>
      </c>
      <c r="M3541" s="13">
        <f>M3540+J3540/40-IF(I3540="V2H",K3540/(0.95*40),0)-IF(E3541=0,IF(E3540=1,IF(D3541=1,30,40)*0.18/(2*40),0),0)-IF(E3541=1,IF(E3540=0,IF(D3541=1,30,40)*0.18/(2*40),0),0)</f>
        <v/>
      </c>
      <c r="N3541" s="14" t="n">
        <v>0.15</v>
      </c>
      <c r="O3541" s="15">
        <f>K3541*N3541</f>
        <v/>
      </c>
      <c r="P3541">
        <f>IF(E3541=0,0.3,IF(D3541=1,IF(C3541&gt;=Params!$B$13-3,IF(C3541&lt;Params!$B$13,Params!$B$20,0.3),0.3),IF(C3541&gt;=Params!$B$15-3,IF(C3541&lt;Params!$B$15,Params!$B$21,0.3),0.3)))</f>
        <v/>
      </c>
    </row>
    <row r="3542" ht="15" customHeight="1" s="1">
      <c r="A3542" s="9" t="n">
        <v>3539</v>
      </c>
      <c r="B3542" s="6" t="inlineStr">
        <is>
          <t>28/05</t>
        </is>
      </c>
      <c r="C3542" s="6" t="n">
        <v>10</v>
      </c>
      <c r="D3542" s="6" t="n">
        <v>0</v>
      </c>
      <c r="E3542" s="10">
        <f>IF(D3542=1, IF(OR(C3542&lt;10, C3542&gt;=15),1,0), IF(OR(C3542&lt;7, C3542&gt;=18),1,0))</f>
        <v/>
      </c>
      <c r="F3542" s="11" t="n">
        <v>0</v>
      </c>
      <c r="G3542" s="12">
        <f>0.68*8</f>
        <v/>
      </c>
      <c r="H3542" s="12">
        <f>F3542-G3542</f>
        <v/>
      </c>
      <c r="I3542" s="10">
        <f>IF(E3542=0,"Fora",IF(E3541=0,"Carg xar",IF(H3542&lt;0,IF(M3542&lt;0.9,"Carg FV","Stby"),IF(M3542&gt;P3542,"V2H",IF(M3542&lt;0.9,"Carg xar","Stby")))))</f>
        <v/>
      </c>
      <c r="J3542" s="12">
        <f>IF(OR(I3542="Carg FV",I3542="Carg xar"),MIN(IF(I3542="Carg FV",ABS(H3542),7.4),7.4,MAX(0,(0.9-M3542)*40)*0.95),0)</f>
        <v/>
      </c>
      <c r="K3542" s="12">
        <f>IF(I3542="V2H",MIN(MAX(0,H3542),7.4,MAX(0,(M3542-P3542)*40)*0.95),0)</f>
        <v/>
      </c>
      <c r="L3542" s="12">
        <f>IF(E3542=0,0,MAX(0,H3542-K3542))</f>
        <v/>
      </c>
      <c r="M3542" s="13">
        <f>M3541+J3541/40-IF(I3541="V2H",K3541/(0.95*40),0)-IF(E3542=0,IF(E3541=1,IF(D3542=1,30,40)*0.18/(2*40),0),0)-IF(E3542=1,IF(E3541=0,IF(D3542=1,30,40)*0.18/(2*40),0),0)</f>
        <v/>
      </c>
      <c r="N3542" s="14" t="n">
        <v>0.2</v>
      </c>
      <c r="O3542" s="15">
        <f>K3542*N3542</f>
        <v/>
      </c>
      <c r="P3542">
        <f>IF(E3542=0,0.3,IF(D3542=1,IF(C3542&gt;=Params!$B$13-3,IF(C3542&lt;Params!$B$13,Params!$B$20,0.3),0.3),IF(C3542&gt;=Params!$B$15-3,IF(C3542&lt;Params!$B$15,Params!$B$21,0.3),0.3)))</f>
        <v/>
      </c>
    </row>
    <row r="3543" ht="15" customHeight="1" s="1">
      <c r="A3543" s="9" t="n">
        <v>3540</v>
      </c>
      <c r="B3543" s="6" t="inlineStr">
        <is>
          <t>28/05</t>
        </is>
      </c>
      <c r="C3543" s="6" t="n">
        <v>11</v>
      </c>
      <c r="D3543" s="6" t="n">
        <v>0</v>
      </c>
      <c r="E3543" s="10">
        <f>IF(D3543=1, IF(OR(C3543&lt;10, C3543&gt;=15),1,0), IF(OR(C3543&lt;7, C3543&gt;=18),1,0))</f>
        <v/>
      </c>
      <c r="F3543" s="11" t="n">
        <v>0</v>
      </c>
      <c r="G3543" s="12">
        <f>0.82*8</f>
        <v/>
      </c>
      <c r="H3543" s="12">
        <f>F3543-G3543</f>
        <v/>
      </c>
      <c r="I3543" s="10">
        <f>IF(E3543=0,"Fora",IF(E3542=0,"Carg xar",IF(H3543&lt;0,IF(M3543&lt;0.9,"Carg FV","Stby"),IF(M3543&gt;P3543,"V2H",IF(M3543&lt;0.9,"Carg xar","Stby")))))</f>
        <v/>
      </c>
      <c r="J3543" s="12">
        <f>IF(OR(I3543="Carg FV",I3543="Carg xar"),MIN(IF(I3543="Carg FV",ABS(H3543),7.4),7.4,MAX(0,(0.9-M3543)*40)*0.95),0)</f>
        <v/>
      </c>
      <c r="K3543" s="12">
        <f>IF(I3543="V2H",MIN(MAX(0,H3543),7.4,MAX(0,(M3543-P3543)*40)*0.95),0)</f>
        <v/>
      </c>
      <c r="L3543" s="12">
        <f>IF(E3543=0,0,MAX(0,H3543-K3543))</f>
        <v/>
      </c>
      <c r="M3543" s="13">
        <f>M3542+J3542/40-IF(I3542="V2H",K3542/(0.95*40),0)-IF(E3543=0,IF(E3542=1,IF(D3543=1,30,40)*0.18/(2*40),0),0)-IF(E3543=1,IF(E3542=0,IF(D3543=1,30,40)*0.18/(2*40),0),0)</f>
        <v/>
      </c>
      <c r="N3543" s="14" t="n">
        <v>0.2</v>
      </c>
      <c r="O3543" s="15">
        <f>K3543*N3543</f>
        <v/>
      </c>
      <c r="P3543">
        <f>IF(E3543=0,0.3,IF(D3543=1,IF(C3543&gt;=Params!$B$13-3,IF(C3543&lt;Params!$B$13,Params!$B$20,0.3),0.3),IF(C3543&gt;=Params!$B$15-3,IF(C3543&lt;Params!$B$15,Params!$B$21,0.3),0.3)))</f>
        <v/>
      </c>
    </row>
    <row r="3544" ht="15" customHeight="1" s="1">
      <c r="A3544" s="9" t="n">
        <v>3541</v>
      </c>
      <c r="B3544" s="6" t="inlineStr">
        <is>
          <t>28/05</t>
        </is>
      </c>
      <c r="C3544" s="6" t="n">
        <v>12</v>
      </c>
      <c r="D3544" s="6" t="n">
        <v>0</v>
      </c>
      <c r="E3544" s="10">
        <f>IF(D3544=1, IF(OR(C3544&lt;10, C3544&gt;=15),1,0), IF(OR(C3544&lt;7, C3544&gt;=18),1,0))</f>
        <v/>
      </c>
      <c r="F3544" s="11" t="n">
        <v>0</v>
      </c>
      <c r="G3544" s="12">
        <f>0.88*8</f>
        <v/>
      </c>
      <c r="H3544" s="12">
        <f>F3544-G3544</f>
        <v/>
      </c>
      <c r="I3544" s="10">
        <f>IF(E3544=0,"Fora",IF(E3543=0,"Carg xar",IF(H3544&lt;0,IF(M3544&lt;0.9,"Carg FV","Stby"),IF(M3544&gt;P3544,"V2H",IF(M3544&lt;0.9,"Carg xar","Stby")))))</f>
        <v/>
      </c>
      <c r="J3544" s="12">
        <f>IF(OR(I3544="Carg FV",I3544="Carg xar"),MIN(IF(I3544="Carg FV",ABS(H3544),7.4),7.4,MAX(0,(0.9-M3544)*40)*0.95),0)</f>
        <v/>
      </c>
      <c r="K3544" s="12">
        <f>IF(I3544="V2H",MIN(MAX(0,H3544),7.4,MAX(0,(M3544-P3544)*40)*0.95),0)</f>
        <v/>
      </c>
      <c r="L3544" s="12">
        <f>IF(E3544=0,0,MAX(0,H3544-K3544))</f>
        <v/>
      </c>
      <c r="M3544" s="13">
        <f>M3543+J3543/40-IF(I3543="V2H",K3543/(0.95*40),0)-IF(E3544=0,IF(E3543=1,IF(D3544=1,30,40)*0.18/(2*40),0),0)-IF(E3544=1,IF(E3543=0,IF(D3544=1,30,40)*0.18/(2*40),0),0)</f>
        <v/>
      </c>
      <c r="N3544" s="14" t="n">
        <v>0.2</v>
      </c>
      <c r="O3544" s="15">
        <f>K3544*N3544</f>
        <v/>
      </c>
      <c r="P3544">
        <f>IF(E3544=0,0.3,IF(D3544=1,IF(C3544&gt;=Params!$B$13-3,IF(C3544&lt;Params!$B$13,Params!$B$20,0.3),0.3),IF(C3544&gt;=Params!$B$15-3,IF(C3544&lt;Params!$B$15,Params!$B$21,0.3),0.3)))</f>
        <v/>
      </c>
    </row>
    <row r="3545" ht="15" customHeight="1" s="1">
      <c r="A3545" s="9" t="n">
        <v>3542</v>
      </c>
      <c r="B3545" s="6" t="inlineStr">
        <is>
          <t>28/05</t>
        </is>
      </c>
      <c r="C3545" s="6" t="n">
        <v>13</v>
      </c>
      <c r="D3545" s="6" t="n">
        <v>0</v>
      </c>
      <c r="E3545" s="10">
        <f>IF(D3545=1, IF(OR(C3545&lt;10, C3545&gt;=15),1,0), IF(OR(C3545&lt;7, C3545&gt;=18),1,0))</f>
        <v/>
      </c>
      <c r="F3545" s="11" t="n">
        <v>0.536</v>
      </c>
      <c r="G3545" s="12">
        <f>0.86*8</f>
        <v/>
      </c>
      <c r="H3545" s="12">
        <f>F3545-G3545</f>
        <v/>
      </c>
      <c r="I3545" s="10">
        <f>IF(E3545=0,"Fora",IF(E3544=0,"Carg xar",IF(H3545&lt;0,IF(M3545&lt;0.9,"Carg FV","Stby"),IF(M3545&gt;P3545,"V2H",IF(M3545&lt;0.9,"Carg xar","Stby")))))</f>
        <v/>
      </c>
      <c r="J3545" s="12">
        <f>IF(OR(I3545="Carg FV",I3545="Carg xar"),MIN(IF(I3545="Carg FV",ABS(H3545),7.4),7.4,MAX(0,(0.9-M3545)*40)*0.95),0)</f>
        <v/>
      </c>
      <c r="K3545" s="12">
        <f>IF(I3545="V2H",MIN(MAX(0,H3545),7.4,MAX(0,(M3545-P3545)*40)*0.95),0)</f>
        <v/>
      </c>
      <c r="L3545" s="12">
        <f>IF(E3545=0,0,MAX(0,H3545-K3545))</f>
        <v/>
      </c>
      <c r="M3545" s="13">
        <f>M3544+J3544/40-IF(I3544="V2H",K3544/(0.95*40),0)-IF(E3545=0,IF(E3544=1,IF(D3545=1,30,40)*0.18/(2*40),0),0)-IF(E3545=1,IF(E3544=0,IF(D3545=1,30,40)*0.18/(2*40),0),0)</f>
        <v/>
      </c>
      <c r="N3545" s="14" t="n">
        <v>0.2</v>
      </c>
      <c r="O3545" s="15">
        <f>K3545*N3545</f>
        <v/>
      </c>
      <c r="P3545">
        <f>IF(E3545=0,0.3,IF(D3545=1,IF(C3545&gt;=Params!$B$13-3,IF(C3545&lt;Params!$B$13,Params!$B$20,0.3),0.3),IF(C3545&gt;=Params!$B$15-3,IF(C3545&lt;Params!$B$15,Params!$B$21,0.3),0.3)))</f>
        <v/>
      </c>
    </row>
    <row r="3546" ht="15" customHeight="1" s="1">
      <c r="A3546" s="9" t="n">
        <v>3543</v>
      </c>
      <c r="B3546" s="6" t="inlineStr">
        <is>
          <t>28/05</t>
        </is>
      </c>
      <c r="C3546" s="6" t="n">
        <v>14</v>
      </c>
      <c r="D3546" s="6" t="n">
        <v>0</v>
      </c>
      <c r="E3546" s="10">
        <f>IF(D3546=1, IF(OR(C3546&lt;10, C3546&gt;=15),1,0), IF(OR(C3546&lt;7, C3546&gt;=18),1,0))</f>
        <v/>
      </c>
      <c r="F3546" s="11" t="n">
        <v>0.731</v>
      </c>
      <c r="G3546" s="12">
        <f>0.75*8</f>
        <v/>
      </c>
      <c r="H3546" s="12">
        <f>F3546-G3546</f>
        <v/>
      </c>
      <c r="I3546" s="10">
        <f>IF(E3546=0,"Fora",IF(E3545=0,"Carg xar",IF(H3546&lt;0,IF(M3546&lt;0.9,"Carg FV","Stby"),IF(M3546&gt;P3546,"V2H",IF(M3546&lt;0.9,"Carg xar","Stby")))))</f>
        <v/>
      </c>
      <c r="J3546" s="12">
        <f>IF(OR(I3546="Carg FV",I3546="Carg xar"),MIN(IF(I3546="Carg FV",ABS(H3546),7.4),7.4,MAX(0,(0.9-M3546)*40)*0.95),0)</f>
        <v/>
      </c>
      <c r="K3546" s="12">
        <f>IF(I3546="V2H",MIN(MAX(0,H3546),7.4,MAX(0,(M3546-P3546)*40)*0.95),0)</f>
        <v/>
      </c>
      <c r="L3546" s="12">
        <f>IF(E3546=0,0,MAX(0,H3546-K3546))</f>
        <v/>
      </c>
      <c r="M3546" s="13">
        <f>M3545+J3545/40-IF(I3545="V2H",K3545/(0.95*40),0)-IF(E3546=0,IF(E3545=1,IF(D3546=1,30,40)*0.18/(2*40),0),0)-IF(E3546=1,IF(E3545=0,IF(D3546=1,30,40)*0.18/(2*40),0),0)</f>
        <v/>
      </c>
      <c r="N3546" s="14" t="n">
        <v>0.15</v>
      </c>
      <c r="O3546" s="15">
        <f>K3546*N3546</f>
        <v/>
      </c>
      <c r="P3546">
        <f>IF(E3546=0,0.3,IF(D3546=1,IF(C3546&gt;=Params!$B$13-3,IF(C3546&lt;Params!$B$13,Params!$B$20,0.3),0.3),IF(C3546&gt;=Params!$B$15-3,IF(C3546&lt;Params!$B$15,Params!$B$21,0.3),0.3)))</f>
        <v/>
      </c>
    </row>
    <row r="3547" ht="15" customHeight="1" s="1">
      <c r="A3547" s="9" t="n">
        <v>3544</v>
      </c>
      <c r="B3547" s="6" t="inlineStr">
        <is>
          <t>28/05</t>
        </is>
      </c>
      <c r="C3547" s="6" t="n">
        <v>15</v>
      </c>
      <c r="D3547" s="6" t="n">
        <v>0</v>
      </c>
      <c r="E3547" s="10">
        <f>IF(D3547=1, IF(OR(C3547&lt;10, C3547&gt;=15),1,0), IF(OR(C3547&lt;7, C3547&gt;=18),1,0))</f>
        <v/>
      </c>
      <c r="F3547" s="11" t="n">
        <v>0</v>
      </c>
      <c r="G3547" s="12">
        <f>0.6*8</f>
        <v/>
      </c>
      <c r="H3547" s="12">
        <f>F3547-G3547</f>
        <v/>
      </c>
      <c r="I3547" s="10">
        <f>IF(E3547=0,"Fora",IF(E3546=0,"Carg xar",IF(H3547&lt;0,IF(M3547&lt;0.9,"Carg FV","Stby"),IF(M3547&gt;P3547,"V2H",IF(M3547&lt;0.9,"Carg xar","Stby")))))</f>
        <v/>
      </c>
      <c r="J3547" s="12">
        <f>IF(OR(I3547="Carg FV",I3547="Carg xar"),MIN(IF(I3547="Carg FV",ABS(H3547),7.4),7.4,MAX(0,(0.9-M3547)*40)*0.95),0)</f>
        <v/>
      </c>
      <c r="K3547" s="12">
        <f>IF(I3547="V2H",MIN(MAX(0,H3547),7.4,MAX(0,(M3547-P3547)*40)*0.95),0)</f>
        <v/>
      </c>
      <c r="L3547" s="12">
        <f>IF(E3547=0,0,MAX(0,H3547-K3547))</f>
        <v/>
      </c>
      <c r="M3547" s="13">
        <f>M3546+J3546/40-IF(I3546="V2H",K3546/(0.95*40),0)-IF(E3547=0,IF(E3546=1,IF(D3547=1,30,40)*0.18/(2*40),0),0)-IF(E3547=1,IF(E3546=0,IF(D3547=1,30,40)*0.18/(2*40),0),0)</f>
        <v/>
      </c>
      <c r="N3547" s="14" t="n">
        <v>0.15</v>
      </c>
      <c r="O3547" s="15">
        <f>K3547*N3547</f>
        <v/>
      </c>
      <c r="P3547">
        <f>IF(E3547=0,0.3,IF(D3547=1,IF(C3547&gt;=Params!$B$13-3,IF(C3547&lt;Params!$B$13,Params!$B$20,0.3),0.3),IF(C3547&gt;=Params!$B$15-3,IF(C3547&lt;Params!$B$15,Params!$B$21,0.3),0.3)))</f>
        <v/>
      </c>
    </row>
    <row r="3548" ht="15" customHeight="1" s="1">
      <c r="A3548" s="9" t="n">
        <v>3545</v>
      </c>
      <c r="B3548" s="6" t="inlineStr">
        <is>
          <t>28/05</t>
        </is>
      </c>
      <c r="C3548" s="6" t="n">
        <v>16</v>
      </c>
      <c r="D3548" s="6" t="n">
        <v>0</v>
      </c>
      <c r="E3548" s="10">
        <f>IF(D3548=1, IF(OR(C3548&lt;10, C3548&gt;=15),1,0), IF(OR(C3548&lt;7, C3548&gt;=18),1,0))</f>
        <v/>
      </c>
      <c r="F3548" s="11" t="n">
        <v>0</v>
      </c>
      <c r="G3548" s="12">
        <f>0.42*8</f>
        <v/>
      </c>
      <c r="H3548" s="12">
        <f>F3548-G3548</f>
        <v/>
      </c>
      <c r="I3548" s="10">
        <f>IF(E3548=0,"Fora",IF(E3547=0,"Carg xar",IF(H3548&lt;0,IF(M3548&lt;0.9,"Carg FV","Stby"),IF(M3548&gt;P3548,"V2H",IF(M3548&lt;0.9,"Carg xar","Stby")))))</f>
        <v/>
      </c>
      <c r="J3548" s="12">
        <f>IF(OR(I3548="Carg FV",I3548="Carg xar"),MIN(IF(I3548="Carg FV",ABS(H3548),7.4),7.4,MAX(0,(0.9-M3548)*40)*0.95),0)</f>
        <v/>
      </c>
      <c r="K3548" s="12">
        <f>IF(I3548="V2H",MIN(MAX(0,H3548),7.4,MAX(0,(M3548-P3548)*40)*0.95),0)</f>
        <v/>
      </c>
      <c r="L3548" s="12">
        <f>IF(E3548=0,0,MAX(0,H3548-K3548))</f>
        <v/>
      </c>
      <c r="M3548" s="13">
        <f>M3547+J3547/40-IF(I3547="V2H",K3547/(0.95*40),0)-IF(E3548=0,IF(E3547=1,IF(D3548=1,30,40)*0.18/(2*40),0),0)-IF(E3548=1,IF(E3547=0,IF(D3548=1,30,40)*0.18/(2*40),0),0)</f>
        <v/>
      </c>
      <c r="N3548" s="14" t="n">
        <v>0.15</v>
      </c>
      <c r="O3548" s="15">
        <f>K3548*N3548</f>
        <v/>
      </c>
      <c r="P3548">
        <f>IF(E3548=0,0.3,IF(D3548=1,IF(C3548&gt;=Params!$B$13-3,IF(C3548&lt;Params!$B$13,Params!$B$20,0.3),0.3),IF(C3548&gt;=Params!$B$15-3,IF(C3548&lt;Params!$B$15,Params!$B$21,0.3),0.3)))</f>
        <v/>
      </c>
    </row>
    <row r="3549" ht="15" customHeight="1" s="1">
      <c r="A3549" s="9" t="n">
        <v>3546</v>
      </c>
      <c r="B3549" s="6" t="inlineStr">
        <is>
          <t>28/05</t>
        </is>
      </c>
      <c r="C3549" s="6" t="n">
        <v>17</v>
      </c>
      <c r="D3549" s="6" t="n">
        <v>0</v>
      </c>
      <c r="E3549" s="10">
        <f>IF(D3549=1, IF(OR(C3549&lt;10, C3549&gt;=15),1,0), IF(OR(C3549&lt;7, C3549&gt;=18),1,0))</f>
        <v/>
      </c>
      <c r="F3549" s="11" t="n">
        <v>0</v>
      </c>
      <c r="G3549" s="12">
        <f>0.22*8</f>
        <v/>
      </c>
      <c r="H3549" s="12">
        <f>F3549-G3549</f>
        <v/>
      </c>
      <c r="I3549" s="10">
        <f>IF(E3549=0,"Fora",IF(E3548=0,"Carg xar",IF(H3549&lt;0,IF(M3549&lt;0.9,"Carg FV","Stby"),IF(M3549&gt;P3549,"V2H",IF(M3549&lt;0.9,"Carg xar","Stby")))))</f>
        <v/>
      </c>
      <c r="J3549" s="12">
        <f>IF(OR(I3549="Carg FV",I3549="Carg xar"),MIN(IF(I3549="Carg FV",ABS(H3549),7.4),7.4,MAX(0,(0.9-M3549)*40)*0.95),0)</f>
        <v/>
      </c>
      <c r="K3549" s="12">
        <f>IF(I3549="V2H",MIN(MAX(0,H3549),7.4,MAX(0,(M3549-P3549)*40)*0.95),0)</f>
        <v/>
      </c>
      <c r="L3549" s="12">
        <f>IF(E3549=0,0,MAX(0,H3549-K3549))</f>
        <v/>
      </c>
      <c r="M3549" s="13">
        <f>M3548+J3548/40-IF(I3548="V2H",K3548/(0.95*40),0)-IF(E3549=0,IF(E3548=1,IF(D3549=1,30,40)*0.18/(2*40),0),0)-IF(E3549=1,IF(E3548=0,IF(D3549=1,30,40)*0.18/(2*40),0),0)</f>
        <v/>
      </c>
      <c r="N3549" s="14" t="n">
        <v>0.15</v>
      </c>
      <c r="O3549" s="15">
        <f>K3549*N3549</f>
        <v/>
      </c>
      <c r="P3549">
        <f>IF(E3549=0,0.3,IF(D3549=1,IF(C3549&gt;=Params!$B$13-3,IF(C3549&lt;Params!$B$13,Params!$B$20,0.3),0.3),IF(C3549&gt;=Params!$B$15-3,IF(C3549&lt;Params!$B$15,Params!$B$21,0.3),0.3)))</f>
        <v/>
      </c>
    </row>
    <row r="3550" ht="15" customHeight="1" s="1">
      <c r="A3550" s="9" t="n">
        <v>3547</v>
      </c>
      <c r="B3550" s="6" t="inlineStr">
        <is>
          <t>28/05</t>
        </is>
      </c>
      <c r="C3550" s="6" t="n">
        <v>18</v>
      </c>
      <c r="D3550" s="6" t="n">
        <v>0</v>
      </c>
      <c r="E3550" s="10">
        <f>IF(D3550=1, IF(OR(C3550&lt;10, C3550&gt;=15),1,0), IF(OR(C3550&lt;7, C3550&gt;=18),1,0))</f>
        <v/>
      </c>
      <c r="F3550" s="11" t="n">
        <v>0</v>
      </c>
      <c r="G3550" s="12">
        <f>0.08*8</f>
        <v/>
      </c>
      <c r="H3550" s="12">
        <f>F3550-G3550</f>
        <v/>
      </c>
      <c r="I3550" s="10">
        <f>IF(E3550=0,"Fora",IF(E3549=0,"Carg xar",IF(H3550&lt;0,IF(M3550&lt;0.9,"Carg FV","Stby"),IF(M3550&gt;P3550,"V2H",IF(M3550&lt;0.9,"Carg xar","Stby")))))</f>
        <v/>
      </c>
      <c r="J3550" s="12">
        <f>IF(OR(I3550="Carg FV",I3550="Carg xar"),MIN(IF(I3550="Carg FV",ABS(H3550),7.4),7.4,MAX(0,(0.9-M3550)*40)*0.95),0)</f>
        <v/>
      </c>
      <c r="K3550" s="12">
        <f>IF(I3550="V2H",MIN(MAX(0,H3550),7.4,MAX(0,(M3550-P3550)*40)*0.95),0)</f>
        <v/>
      </c>
      <c r="L3550" s="12">
        <f>IF(E3550=0,0,MAX(0,H3550-K3550))</f>
        <v/>
      </c>
      <c r="M3550" s="13">
        <f>M3549+J3549/40-IF(I3549="V2H",K3549/(0.95*40),0)-IF(E3550=0,IF(E3549=1,IF(D3550=1,30,40)*0.18/(2*40),0),0)-IF(E3550=1,IF(E3549=0,IF(D3550=1,30,40)*0.18/(2*40),0),0)</f>
        <v/>
      </c>
      <c r="N3550" s="14" t="n">
        <v>0.2</v>
      </c>
      <c r="O3550" s="15">
        <f>K3550*N3550</f>
        <v/>
      </c>
      <c r="P3550">
        <f>IF(E3550=0,0.3,IF(D3550=1,IF(C3550&gt;=Params!$B$13-3,IF(C3550&lt;Params!$B$13,Params!$B$20,0.3),0.3),IF(C3550&gt;=Params!$B$15-3,IF(C3550&lt;Params!$B$15,Params!$B$21,0.3),0.3)))</f>
        <v/>
      </c>
    </row>
    <row r="3551" ht="15" customHeight="1" s="1">
      <c r="A3551" s="9" t="n">
        <v>3548</v>
      </c>
      <c r="B3551" s="6" t="inlineStr">
        <is>
          <t>28/05</t>
        </is>
      </c>
      <c r="C3551" s="6" t="n">
        <v>19</v>
      </c>
      <c r="D3551" s="6" t="n">
        <v>0</v>
      </c>
      <c r="E3551" s="10">
        <f>IF(D3551=1, IF(OR(C3551&lt;10, C3551&gt;=15),1,0), IF(OR(C3551&lt;7, C3551&gt;=18),1,0))</f>
        <v/>
      </c>
      <c r="F3551" s="11" t="n">
        <v>0.459</v>
      </c>
      <c r="G3551" s="12">
        <f>0*8</f>
        <v/>
      </c>
      <c r="H3551" s="12">
        <f>F3551-G3551</f>
        <v/>
      </c>
      <c r="I3551" s="10">
        <f>IF(E3551=0,"Fora",IF(E3550=0,"Carg xar",IF(H3551&lt;0,IF(M3551&lt;0.9,"Carg FV","Stby"),IF(M3551&gt;P3551,"V2H",IF(M3551&lt;0.9,"Carg xar","Stby")))))</f>
        <v/>
      </c>
      <c r="J3551" s="12">
        <f>IF(OR(I3551="Carg FV",I3551="Carg xar"),MIN(IF(I3551="Carg FV",ABS(H3551),7.4),7.4,MAX(0,(0.9-M3551)*40)*0.95),0)</f>
        <v/>
      </c>
      <c r="K3551" s="12">
        <f>IF(I3551="V2H",MIN(MAX(0,H3551),7.4,MAX(0,(M3551-P3551)*40)*0.95),0)</f>
        <v/>
      </c>
      <c r="L3551" s="12">
        <f>IF(E3551=0,0,MAX(0,H3551-K3551))</f>
        <v/>
      </c>
      <c r="M3551" s="13">
        <f>M3550+J3550/40-IF(I3550="V2H",K3550/(0.95*40),0)-IF(E3551=0,IF(E3550=1,IF(D3551=1,30,40)*0.18/(2*40),0),0)-IF(E3551=1,IF(E3550=0,IF(D3551=1,30,40)*0.18/(2*40),0),0)</f>
        <v/>
      </c>
      <c r="N3551" s="14" t="n">
        <v>0.2</v>
      </c>
      <c r="O3551" s="15">
        <f>K3551*N3551</f>
        <v/>
      </c>
      <c r="P3551">
        <f>IF(E3551=0,0.3,IF(D3551=1,IF(C3551&gt;=Params!$B$13-3,IF(C3551&lt;Params!$B$13,Params!$B$20,0.3),0.3),IF(C3551&gt;=Params!$B$15-3,IF(C3551&lt;Params!$B$15,Params!$B$21,0.3),0.3)))</f>
        <v/>
      </c>
    </row>
    <row r="3552" ht="15" customHeight="1" s="1">
      <c r="A3552" s="9" t="n">
        <v>3549</v>
      </c>
      <c r="B3552" s="6" t="inlineStr">
        <is>
          <t>28/05</t>
        </is>
      </c>
      <c r="C3552" s="6" t="n">
        <v>20</v>
      </c>
      <c r="D3552" s="6" t="n">
        <v>0</v>
      </c>
      <c r="E3552" s="10">
        <f>IF(D3552=1, IF(OR(C3552&lt;10, C3552&gt;=15),1,0), IF(OR(C3552&lt;7, C3552&gt;=18),1,0))</f>
        <v/>
      </c>
      <c r="F3552" s="11" t="n">
        <v>0.845</v>
      </c>
      <c r="G3552" s="12">
        <f>0*8</f>
        <v/>
      </c>
      <c r="H3552" s="12">
        <f>F3552-G3552</f>
        <v/>
      </c>
      <c r="I3552" s="10">
        <f>IF(E3552=0,"Fora",IF(E3551=0,"Carg xar",IF(H3552&lt;0,IF(M3552&lt;0.9,"Carg FV","Stby"),IF(M3552&gt;P3552,"V2H",IF(M3552&lt;0.9,"Carg xar","Stby")))))</f>
        <v/>
      </c>
      <c r="J3552" s="12">
        <f>IF(OR(I3552="Carg FV",I3552="Carg xar"),MIN(IF(I3552="Carg FV",ABS(H3552),7.4),7.4,MAX(0,(0.9-M3552)*40)*0.95),0)</f>
        <v/>
      </c>
      <c r="K3552" s="12">
        <f>IF(I3552="V2H",MIN(MAX(0,H3552),7.4,MAX(0,(M3552-P3552)*40)*0.95),0)</f>
        <v/>
      </c>
      <c r="L3552" s="12">
        <f>IF(E3552=0,0,MAX(0,H3552-K3552))</f>
        <v/>
      </c>
      <c r="M3552" s="13">
        <f>M3551+J3551/40-IF(I3551="V2H",K3551/(0.95*40),0)-IF(E3552=0,IF(E3551=1,IF(D3552=1,30,40)*0.18/(2*40),0),0)-IF(E3552=1,IF(E3551=0,IF(D3552=1,30,40)*0.18/(2*40),0),0)</f>
        <v/>
      </c>
      <c r="N3552" s="14" t="n">
        <v>0.2</v>
      </c>
      <c r="O3552" s="15">
        <f>K3552*N3552</f>
        <v/>
      </c>
      <c r="P3552">
        <f>IF(E3552=0,0.3,IF(D3552=1,IF(C3552&gt;=Params!$B$13-3,IF(C3552&lt;Params!$B$13,Params!$B$20,0.3),0.3),IF(C3552&gt;=Params!$B$15-3,IF(C3552&lt;Params!$B$15,Params!$B$21,0.3),0.3)))</f>
        <v/>
      </c>
    </row>
    <row r="3553" ht="15" customHeight="1" s="1">
      <c r="A3553" s="9" t="n">
        <v>3550</v>
      </c>
      <c r="B3553" s="6" t="inlineStr">
        <is>
          <t>28/05</t>
        </is>
      </c>
      <c r="C3553" s="6" t="n">
        <v>21</v>
      </c>
      <c r="D3553" s="6" t="n">
        <v>0</v>
      </c>
      <c r="E3553" s="10">
        <f>IF(D3553=1, IF(OR(C3553&lt;10, C3553&gt;=15),1,0), IF(OR(C3553&lt;7, C3553&gt;=18),1,0))</f>
        <v/>
      </c>
      <c r="F3553" s="11" t="n">
        <v>1.004</v>
      </c>
      <c r="G3553" s="12">
        <f>0*8</f>
        <v/>
      </c>
      <c r="H3553" s="12">
        <f>F3553-G3553</f>
        <v/>
      </c>
      <c r="I3553" s="10">
        <f>IF(E3553=0,"Fora",IF(E3552=0,"Carg xar",IF(H3553&lt;0,IF(M3553&lt;0.9,"Carg FV","Stby"),IF(M3553&gt;P3553,"V2H",IF(M3553&lt;0.9,"Carg xar","Stby")))))</f>
        <v/>
      </c>
      <c r="J3553" s="12">
        <f>IF(OR(I3553="Carg FV",I3553="Carg xar"),MIN(IF(I3553="Carg FV",ABS(H3553),7.4),7.4,MAX(0,(0.9-M3553)*40)*0.95),0)</f>
        <v/>
      </c>
      <c r="K3553" s="12">
        <f>IF(I3553="V2H",MIN(MAX(0,H3553),7.4,MAX(0,(M3553-P3553)*40)*0.95),0)</f>
        <v/>
      </c>
      <c r="L3553" s="12">
        <f>IF(E3553=0,0,MAX(0,H3553-K3553))</f>
        <v/>
      </c>
      <c r="M3553" s="13">
        <f>M3552+J3552/40-IF(I3552="V2H",K3552/(0.95*40),0)-IF(E3553=0,IF(E3552=1,IF(D3553=1,30,40)*0.18/(2*40),0),0)-IF(E3553=1,IF(E3552=0,IF(D3553=1,30,40)*0.18/(2*40),0),0)</f>
        <v/>
      </c>
      <c r="N3553" s="14" t="n">
        <v>0.2</v>
      </c>
      <c r="O3553" s="15">
        <f>K3553*N3553</f>
        <v/>
      </c>
      <c r="P3553">
        <f>IF(E3553=0,0.3,IF(D3553=1,IF(C3553&gt;=Params!$B$13-3,IF(C3553&lt;Params!$B$13,Params!$B$20,0.3),0.3),IF(C3553&gt;=Params!$B$15-3,IF(C3553&lt;Params!$B$15,Params!$B$21,0.3),0.3)))</f>
        <v/>
      </c>
    </row>
    <row r="3554" ht="15" customHeight="1" s="1">
      <c r="A3554" s="9" t="n">
        <v>3551</v>
      </c>
      <c r="B3554" s="6" t="inlineStr">
        <is>
          <t>28/05</t>
        </is>
      </c>
      <c r="C3554" s="6" t="n">
        <v>22</v>
      </c>
      <c r="D3554" s="6" t="n">
        <v>0</v>
      </c>
      <c r="E3554" s="10">
        <f>IF(D3554=1, IF(OR(C3554&lt;10, C3554&gt;=15),1,0), IF(OR(C3554&lt;7, C3554&gt;=18),1,0))</f>
        <v/>
      </c>
      <c r="F3554" s="11" t="n">
        <v>0.5659999999999999</v>
      </c>
      <c r="G3554" s="12">
        <f>0*8</f>
        <v/>
      </c>
      <c r="H3554" s="12">
        <f>F3554-G3554</f>
        <v/>
      </c>
      <c r="I3554" s="10">
        <f>IF(E3554=0,"Fora",IF(E3553=0,"Carg xar",IF(H3554&lt;0,IF(M3554&lt;0.9,"Carg FV","Stby"),IF(M3554&gt;P3554,"V2H",IF(M3554&lt;0.9,"Carg xar","Stby")))))</f>
        <v/>
      </c>
      <c r="J3554" s="12">
        <f>IF(OR(I3554="Carg FV",I3554="Carg xar"),MIN(IF(I3554="Carg FV",ABS(H3554),7.4),7.4,MAX(0,(0.9-M3554)*40)*0.95),0)</f>
        <v/>
      </c>
      <c r="K3554" s="12">
        <f>IF(I3554="V2H",MIN(MAX(0,H3554),7.4,MAX(0,(M3554-P3554)*40)*0.95),0)</f>
        <v/>
      </c>
      <c r="L3554" s="12">
        <f>IF(E3554=0,0,MAX(0,H3554-K3554))</f>
        <v/>
      </c>
      <c r="M3554" s="13">
        <f>M3553+J3553/40-IF(I3553="V2H",K3553/(0.95*40),0)-IF(E3554=0,IF(E3553=1,IF(D3554=1,30,40)*0.18/(2*40),0),0)-IF(E3554=1,IF(E3553=0,IF(D3554=1,30,40)*0.18/(2*40),0),0)</f>
        <v/>
      </c>
      <c r="N3554" s="14" t="n">
        <v>0.15</v>
      </c>
      <c r="O3554" s="15">
        <f>K3554*N3554</f>
        <v/>
      </c>
      <c r="P3554">
        <f>IF(E3554=0,0.3,IF(D3554=1,IF(C3554&gt;=Params!$B$13-3,IF(C3554&lt;Params!$B$13,Params!$B$20,0.3),0.3),IF(C3554&gt;=Params!$B$15-3,IF(C3554&lt;Params!$B$15,Params!$B$21,0.3),0.3)))</f>
        <v/>
      </c>
    </row>
    <row r="3555" ht="15" customHeight="1" s="1">
      <c r="A3555" s="9" t="n">
        <v>3552</v>
      </c>
      <c r="B3555" s="6" t="inlineStr">
        <is>
          <t>28/05</t>
        </is>
      </c>
      <c r="C3555" s="6" t="n">
        <v>23</v>
      </c>
      <c r="D3555" s="6" t="n">
        <v>0</v>
      </c>
      <c r="E3555" s="10">
        <f>IF(D3555=1, IF(OR(C3555&lt;10, C3555&gt;=15),1,0), IF(OR(C3555&lt;7, C3555&gt;=18),1,0))</f>
        <v/>
      </c>
      <c r="F3555" s="11" t="n">
        <v>0.376</v>
      </c>
      <c r="G3555" s="12">
        <f>0*8</f>
        <v/>
      </c>
      <c r="H3555" s="12">
        <f>F3555-G3555</f>
        <v/>
      </c>
      <c r="I3555" s="10">
        <f>IF(E3555=0,"Fora",IF(E3554=0,"Carg xar",IF(H3555&lt;0,IF(M3555&lt;0.9,"Carg FV","Stby"),IF(M3555&gt;P3555,"V2H",IF(M3555&lt;0.9,"Carg xar","Stby")))))</f>
        <v/>
      </c>
      <c r="J3555" s="12">
        <f>IF(OR(I3555="Carg FV",I3555="Carg xar"),MIN(IF(I3555="Carg FV",ABS(H3555),7.4),7.4,MAX(0,(0.9-M3555)*40)*0.95),0)</f>
        <v/>
      </c>
      <c r="K3555" s="12">
        <f>IF(I3555="V2H",MIN(MAX(0,H3555),7.4,MAX(0,(M3555-P3555)*40)*0.95),0)</f>
        <v/>
      </c>
      <c r="L3555" s="12">
        <f>IF(E3555=0,0,MAX(0,H3555-K3555))</f>
        <v/>
      </c>
      <c r="M3555" s="13">
        <f>M3554+J3554/40-IF(I3554="V2H",K3554/(0.95*40),0)-IF(E3555=0,IF(E3554=1,IF(D3555=1,30,40)*0.18/(2*40),0),0)-IF(E3555=1,IF(E3554=0,IF(D3555=1,30,40)*0.18/(2*40),0),0)</f>
        <v/>
      </c>
      <c r="N3555" s="14" t="n">
        <v>0.15</v>
      </c>
      <c r="O3555" s="15">
        <f>K3555*N3555</f>
        <v/>
      </c>
      <c r="P3555">
        <f>IF(E3555=0,0.3,IF(D3555=1,IF(C3555&gt;=Params!$B$13-3,IF(C3555&lt;Params!$B$13,Params!$B$20,0.3),0.3),IF(C3555&gt;=Params!$B$15-3,IF(C3555&lt;Params!$B$15,Params!$B$21,0.3),0.3)))</f>
        <v/>
      </c>
    </row>
    <row r="3556" ht="15" customHeight="1" s="1">
      <c r="A3556" s="9" t="n">
        <v>3553</v>
      </c>
      <c r="B3556" s="6" t="inlineStr">
        <is>
          <t>29/05</t>
        </is>
      </c>
      <c r="C3556" s="6" t="n">
        <v>0</v>
      </c>
      <c r="D3556" s="6" t="n">
        <v>0</v>
      </c>
      <c r="E3556" s="10">
        <f>IF(D3556=1, IF(OR(C3556&lt;10, C3556&gt;=15),1,0), IF(OR(C3556&lt;7, C3556&gt;=18),1,0))</f>
        <v/>
      </c>
      <c r="F3556" s="11" t="n">
        <v>0.179</v>
      </c>
      <c r="G3556" s="12">
        <f>0*8</f>
        <v/>
      </c>
      <c r="H3556" s="12">
        <f>F3556-G3556</f>
        <v/>
      </c>
      <c r="I3556" s="10">
        <f>IF(E3556=0,"Fora",IF(E3555=0,"Carg xar",IF(H3556&lt;0,IF(M3556&lt;0.9,"Carg FV","Stby"),IF(M3556&gt;P3556,"V2H",IF(M3556&lt;0.9,"Carg xar","Stby")))))</f>
        <v/>
      </c>
      <c r="J3556" s="12">
        <f>IF(OR(I3556="Carg FV",I3556="Carg xar"),MIN(IF(I3556="Carg FV",ABS(H3556),7.4),7.4,MAX(0,(0.9-M3556)*40)*0.95),0)</f>
        <v/>
      </c>
      <c r="K3556" s="12">
        <f>IF(I3556="V2H",MIN(MAX(0,H3556),7.4,MAX(0,(M3556-P3556)*40)*0.95),0)</f>
        <v/>
      </c>
      <c r="L3556" s="12">
        <f>IF(E3556=0,0,MAX(0,H3556-K3556))</f>
        <v/>
      </c>
      <c r="M3556" s="13">
        <f>M3555+J3555/40-IF(I3555="V2H",K3555/(0.95*40),0)-IF(E3556=0,IF(E3555=1,IF(D3556=1,30,40)*0.18/(2*40),0),0)-IF(E3556=1,IF(E3555=0,IF(D3556=1,30,40)*0.18/(2*40),0),0)</f>
        <v/>
      </c>
      <c r="N3556" s="14" t="n">
        <v>0.09</v>
      </c>
      <c r="O3556" s="15">
        <f>K3556*N3556</f>
        <v/>
      </c>
      <c r="P3556">
        <f>IF(E3556=0,0.3,IF(D3556=1,IF(C3556&gt;=Params!$B$13-3,IF(C3556&lt;Params!$B$13,Params!$B$20,0.3),0.3),IF(C3556&gt;=Params!$B$15-3,IF(C3556&lt;Params!$B$15,Params!$B$21,0.3),0.3)))</f>
        <v/>
      </c>
    </row>
    <row r="3557" ht="15" customHeight="1" s="1">
      <c r="A3557" s="9" t="n">
        <v>3554</v>
      </c>
      <c r="B3557" s="6" t="inlineStr">
        <is>
          <t>29/05</t>
        </is>
      </c>
      <c r="C3557" s="6" t="n">
        <v>1</v>
      </c>
      <c r="D3557" s="6" t="n">
        <v>0</v>
      </c>
      <c r="E3557" s="10">
        <f>IF(D3557=1, IF(OR(C3557&lt;10, C3557&gt;=15),1,0), IF(OR(C3557&lt;7, C3557&gt;=18),1,0))</f>
        <v/>
      </c>
      <c r="F3557" s="11" t="n">
        <v>0.194</v>
      </c>
      <c r="G3557" s="12">
        <f>0*8</f>
        <v/>
      </c>
      <c r="H3557" s="12">
        <f>F3557-G3557</f>
        <v/>
      </c>
      <c r="I3557" s="10">
        <f>IF(E3557=0,"Fora",IF(E3556=0,"Carg xar",IF(H3557&lt;0,IF(M3557&lt;0.9,"Carg FV","Stby"),IF(M3557&gt;P3557,"V2H",IF(M3557&lt;0.9,"Carg xar","Stby")))))</f>
        <v/>
      </c>
      <c r="J3557" s="12">
        <f>IF(OR(I3557="Carg FV",I3557="Carg xar"),MIN(IF(I3557="Carg FV",ABS(H3557),7.4),7.4,MAX(0,(0.9-M3557)*40)*0.95),0)</f>
        <v/>
      </c>
      <c r="K3557" s="12">
        <f>IF(I3557="V2H",MIN(MAX(0,H3557),7.4,MAX(0,(M3557-P3557)*40)*0.95),0)</f>
        <v/>
      </c>
      <c r="L3557" s="12">
        <f>IF(E3557=0,0,MAX(0,H3557-K3557))</f>
        <v/>
      </c>
      <c r="M3557" s="13">
        <f>M3556+J3556/40-IF(I3556="V2H",K3556/(0.95*40),0)-IF(E3557=0,IF(E3556=1,IF(D3557=1,30,40)*0.18/(2*40),0),0)-IF(E3557=1,IF(E3556=0,IF(D3557=1,30,40)*0.18/(2*40),0),0)</f>
        <v/>
      </c>
      <c r="N3557" s="14" t="n">
        <v>0.09</v>
      </c>
      <c r="O3557" s="15">
        <f>K3557*N3557</f>
        <v/>
      </c>
      <c r="P3557">
        <f>IF(E3557=0,0.3,IF(D3557=1,IF(C3557&gt;=Params!$B$13-3,IF(C3557&lt;Params!$B$13,Params!$B$20,0.3),0.3),IF(C3557&gt;=Params!$B$15-3,IF(C3557&lt;Params!$B$15,Params!$B$21,0.3),0.3)))</f>
        <v/>
      </c>
    </row>
    <row r="3558" ht="15" customHeight="1" s="1">
      <c r="A3558" s="9" t="n">
        <v>3555</v>
      </c>
      <c r="B3558" s="6" t="inlineStr">
        <is>
          <t>29/05</t>
        </is>
      </c>
      <c r="C3558" s="6" t="n">
        <v>2</v>
      </c>
      <c r="D3558" s="6" t="n">
        <v>0</v>
      </c>
      <c r="E3558" s="10">
        <f>IF(D3558=1, IF(OR(C3558&lt;10, C3558&gt;=15),1,0), IF(OR(C3558&lt;7, C3558&gt;=18),1,0))</f>
        <v/>
      </c>
      <c r="F3558" s="11" t="n">
        <v>0.115</v>
      </c>
      <c r="G3558" s="12">
        <f>0*8</f>
        <v/>
      </c>
      <c r="H3558" s="12">
        <f>F3558-G3558</f>
        <v/>
      </c>
      <c r="I3558" s="10">
        <f>IF(E3558=0,"Fora",IF(E3557=0,"Carg xar",IF(H3558&lt;0,IF(M3558&lt;0.9,"Carg FV","Stby"),IF(M3558&gt;P3558,"V2H",IF(M3558&lt;0.9,"Carg xar","Stby")))))</f>
        <v/>
      </c>
      <c r="J3558" s="12">
        <f>IF(OR(I3558="Carg FV",I3558="Carg xar"),MIN(IF(I3558="Carg FV",ABS(H3558),7.4),7.4,MAX(0,(0.9-M3558)*40)*0.95),0)</f>
        <v/>
      </c>
      <c r="K3558" s="12">
        <f>IF(I3558="V2H",MIN(MAX(0,H3558),7.4,MAX(0,(M3558-P3558)*40)*0.95),0)</f>
        <v/>
      </c>
      <c r="L3558" s="12">
        <f>IF(E3558=0,0,MAX(0,H3558-K3558))</f>
        <v/>
      </c>
      <c r="M3558" s="13">
        <f>M3557+J3557/40-IF(I3557="V2H",K3557/(0.95*40),0)-IF(E3558=0,IF(E3557=1,IF(D3558=1,30,40)*0.18/(2*40),0),0)-IF(E3558=1,IF(E3557=0,IF(D3558=1,30,40)*0.18/(2*40),0),0)</f>
        <v/>
      </c>
      <c r="N3558" s="14" t="n">
        <v>0.09</v>
      </c>
      <c r="O3558" s="15">
        <f>K3558*N3558</f>
        <v/>
      </c>
      <c r="P3558">
        <f>IF(E3558=0,0.3,IF(D3558=1,IF(C3558&gt;=Params!$B$13-3,IF(C3558&lt;Params!$B$13,Params!$B$20,0.3),0.3),IF(C3558&gt;=Params!$B$15-3,IF(C3558&lt;Params!$B$15,Params!$B$21,0.3),0.3)))</f>
        <v/>
      </c>
    </row>
    <row r="3559" ht="15" customHeight="1" s="1">
      <c r="A3559" s="9" t="n">
        <v>3556</v>
      </c>
      <c r="B3559" s="6" t="inlineStr">
        <is>
          <t>29/05</t>
        </is>
      </c>
      <c r="C3559" s="6" t="n">
        <v>3</v>
      </c>
      <c r="D3559" s="6" t="n">
        <v>0</v>
      </c>
      <c r="E3559" s="10">
        <f>IF(D3559=1, IF(OR(C3559&lt;10, C3559&gt;=15),1,0), IF(OR(C3559&lt;7, C3559&gt;=18),1,0))</f>
        <v/>
      </c>
      <c r="F3559" s="11" t="n">
        <v>0.2</v>
      </c>
      <c r="G3559" s="12">
        <f>0*8</f>
        <v/>
      </c>
      <c r="H3559" s="12">
        <f>F3559-G3559</f>
        <v/>
      </c>
      <c r="I3559" s="10">
        <f>IF(E3559=0,"Fora",IF(E3558=0,"Carg xar",IF(H3559&lt;0,IF(M3559&lt;0.9,"Carg FV","Stby"),IF(M3559&gt;P3559,"V2H",IF(M3559&lt;0.9,"Carg xar","Stby")))))</f>
        <v/>
      </c>
      <c r="J3559" s="12">
        <f>IF(OR(I3559="Carg FV",I3559="Carg xar"),MIN(IF(I3559="Carg FV",ABS(H3559),7.4),7.4,MAX(0,(0.9-M3559)*40)*0.95),0)</f>
        <v/>
      </c>
      <c r="K3559" s="12">
        <f>IF(I3559="V2H",MIN(MAX(0,H3559),7.4,MAX(0,(M3559-P3559)*40)*0.95),0)</f>
        <v/>
      </c>
      <c r="L3559" s="12">
        <f>IF(E3559=0,0,MAX(0,H3559-K3559))</f>
        <v/>
      </c>
      <c r="M3559" s="13">
        <f>M3558+J3558/40-IF(I3558="V2H",K3558/(0.95*40),0)-IF(E3559=0,IF(E3558=1,IF(D3559=1,30,40)*0.18/(2*40),0),0)-IF(E3559=1,IF(E3558=0,IF(D3559=1,30,40)*0.18/(2*40),0),0)</f>
        <v/>
      </c>
      <c r="N3559" s="14" t="n">
        <v>0.09</v>
      </c>
      <c r="O3559" s="15">
        <f>K3559*N3559</f>
        <v/>
      </c>
      <c r="P3559">
        <f>IF(E3559=0,0.3,IF(D3559=1,IF(C3559&gt;=Params!$B$13-3,IF(C3559&lt;Params!$B$13,Params!$B$20,0.3),0.3),IF(C3559&gt;=Params!$B$15-3,IF(C3559&lt;Params!$B$15,Params!$B$21,0.3),0.3)))</f>
        <v/>
      </c>
    </row>
    <row r="3560" ht="15" customHeight="1" s="1">
      <c r="A3560" s="9" t="n">
        <v>3557</v>
      </c>
      <c r="B3560" s="6" t="inlineStr">
        <is>
          <t>29/05</t>
        </is>
      </c>
      <c r="C3560" s="6" t="n">
        <v>4</v>
      </c>
      <c r="D3560" s="6" t="n">
        <v>0</v>
      </c>
      <c r="E3560" s="10">
        <f>IF(D3560=1, IF(OR(C3560&lt;10, C3560&gt;=15),1,0), IF(OR(C3560&lt;7, C3560&gt;=18),1,0))</f>
        <v/>
      </c>
      <c r="F3560" s="11" t="n">
        <v>0.148</v>
      </c>
      <c r="G3560" s="12">
        <f>0*8</f>
        <v/>
      </c>
      <c r="H3560" s="12">
        <f>F3560-G3560</f>
        <v/>
      </c>
      <c r="I3560" s="10">
        <f>IF(E3560=0,"Fora",IF(E3559=0,"Carg xar",IF(H3560&lt;0,IF(M3560&lt;0.9,"Carg FV","Stby"),IF(M3560&gt;P3560,"V2H",IF(M3560&lt;0.9,"Carg xar","Stby")))))</f>
        <v/>
      </c>
      <c r="J3560" s="12">
        <f>IF(OR(I3560="Carg FV",I3560="Carg xar"),MIN(IF(I3560="Carg FV",ABS(H3560),7.4),7.4,MAX(0,(0.9-M3560)*40)*0.95),0)</f>
        <v/>
      </c>
      <c r="K3560" s="12">
        <f>IF(I3560="V2H",MIN(MAX(0,H3560),7.4,MAX(0,(M3560-P3560)*40)*0.95),0)</f>
        <v/>
      </c>
      <c r="L3560" s="12">
        <f>IF(E3560=0,0,MAX(0,H3560-K3560))</f>
        <v/>
      </c>
      <c r="M3560" s="13">
        <f>M3559+J3559/40-IF(I3559="V2H",K3559/(0.95*40),0)-IF(E3560=0,IF(E3559=1,IF(D3560=1,30,40)*0.18/(2*40),0),0)-IF(E3560=1,IF(E3559=0,IF(D3560=1,30,40)*0.18/(2*40),0),0)</f>
        <v/>
      </c>
      <c r="N3560" s="14" t="n">
        <v>0.09</v>
      </c>
      <c r="O3560" s="15">
        <f>K3560*N3560</f>
        <v/>
      </c>
      <c r="P3560">
        <f>IF(E3560=0,0.3,IF(D3560=1,IF(C3560&gt;=Params!$B$13-3,IF(C3560&lt;Params!$B$13,Params!$B$20,0.3),0.3),IF(C3560&gt;=Params!$B$15-3,IF(C3560&lt;Params!$B$15,Params!$B$21,0.3),0.3)))</f>
        <v/>
      </c>
    </row>
    <row r="3561" ht="15" customHeight="1" s="1">
      <c r="A3561" s="9" t="n">
        <v>3558</v>
      </c>
      <c r="B3561" s="6" t="inlineStr">
        <is>
          <t>29/05</t>
        </is>
      </c>
      <c r="C3561" s="6" t="n">
        <v>5</v>
      </c>
      <c r="D3561" s="6" t="n">
        <v>0</v>
      </c>
      <c r="E3561" s="10">
        <f>IF(D3561=1, IF(OR(C3561&lt;10, C3561&gt;=15),1,0), IF(OR(C3561&lt;7, C3561&gt;=18),1,0))</f>
        <v/>
      </c>
      <c r="F3561" s="11" t="n">
        <v>0.131</v>
      </c>
      <c r="G3561" s="12">
        <f>0*8</f>
        <v/>
      </c>
      <c r="H3561" s="12">
        <f>F3561-G3561</f>
        <v/>
      </c>
      <c r="I3561" s="10">
        <f>IF(E3561=0,"Fora",IF(E3560=0,"Carg xar",IF(H3561&lt;0,IF(M3561&lt;0.9,"Carg FV","Stby"),IF(M3561&gt;P3561,"V2H",IF(M3561&lt;0.9,"Carg xar","Stby")))))</f>
        <v/>
      </c>
      <c r="J3561" s="12">
        <f>IF(OR(I3561="Carg FV",I3561="Carg xar"),MIN(IF(I3561="Carg FV",ABS(H3561),7.4),7.4,MAX(0,(0.9-M3561)*40)*0.95),0)</f>
        <v/>
      </c>
      <c r="K3561" s="12">
        <f>IF(I3561="V2H",MIN(MAX(0,H3561),7.4,MAX(0,(M3561-P3561)*40)*0.95),0)</f>
        <v/>
      </c>
      <c r="L3561" s="12">
        <f>IF(E3561=0,0,MAX(0,H3561-K3561))</f>
        <v/>
      </c>
      <c r="M3561" s="13">
        <f>M3560+J3560/40-IF(I3560="V2H",K3560/(0.95*40),0)-IF(E3561=0,IF(E3560=1,IF(D3561=1,30,40)*0.18/(2*40),0),0)-IF(E3561=1,IF(E3560=0,IF(D3561=1,30,40)*0.18/(2*40),0),0)</f>
        <v/>
      </c>
      <c r="N3561" s="14" t="n">
        <v>0.09</v>
      </c>
      <c r="O3561" s="15">
        <f>K3561*N3561</f>
        <v/>
      </c>
      <c r="P3561">
        <f>IF(E3561=0,0.3,IF(D3561=1,IF(C3561&gt;=Params!$B$13-3,IF(C3561&lt;Params!$B$13,Params!$B$20,0.3),0.3),IF(C3561&gt;=Params!$B$15-3,IF(C3561&lt;Params!$B$15,Params!$B$21,0.3),0.3)))</f>
        <v/>
      </c>
    </row>
    <row r="3562" ht="15" customHeight="1" s="1">
      <c r="A3562" s="9" t="n">
        <v>3559</v>
      </c>
      <c r="B3562" s="6" t="inlineStr">
        <is>
          <t>29/05</t>
        </is>
      </c>
      <c r="C3562" s="6" t="n">
        <v>6</v>
      </c>
      <c r="D3562" s="6" t="n">
        <v>0</v>
      </c>
      <c r="E3562" s="10">
        <f>IF(D3562=1, IF(OR(C3562&lt;10, C3562&gt;=15),1,0), IF(OR(C3562&lt;7, C3562&gt;=18),1,0))</f>
        <v/>
      </c>
      <c r="F3562" s="11" t="n">
        <v>0.169</v>
      </c>
      <c r="G3562" s="12">
        <f>0.02*8</f>
        <v/>
      </c>
      <c r="H3562" s="12">
        <f>F3562-G3562</f>
        <v/>
      </c>
      <c r="I3562" s="10">
        <f>IF(E3562=0,"Fora",IF(E3561=0,"Carg xar",IF(H3562&lt;0,IF(M3562&lt;0.9,"Carg FV","Stby"),IF(M3562&gt;P3562,"V2H",IF(M3562&lt;0.9,"Carg xar","Stby")))))</f>
        <v/>
      </c>
      <c r="J3562" s="12">
        <f>IF(OR(I3562="Carg FV",I3562="Carg xar"),MIN(IF(I3562="Carg FV",ABS(H3562),7.4),7.4,MAX(0,(0.9-M3562)*40)*0.95),0)</f>
        <v/>
      </c>
      <c r="K3562" s="12">
        <f>IF(I3562="V2H",MIN(MAX(0,H3562),7.4,MAX(0,(M3562-P3562)*40)*0.95),0)</f>
        <v/>
      </c>
      <c r="L3562" s="12">
        <f>IF(E3562=0,0,MAX(0,H3562-K3562))</f>
        <v/>
      </c>
      <c r="M3562" s="13">
        <f>M3561+J3561/40-IF(I3561="V2H",K3561/(0.95*40),0)-IF(E3562=0,IF(E3561=1,IF(D3562=1,30,40)*0.18/(2*40),0),0)-IF(E3562=1,IF(E3561=0,IF(D3562=1,30,40)*0.18/(2*40),0),0)</f>
        <v/>
      </c>
      <c r="N3562" s="14" t="n">
        <v>0.09</v>
      </c>
      <c r="O3562" s="15">
        <f>K3562*N3562</f>
        <v/>
      </c>
      <c r="P3562">
        <f>IF(E3562=0,0.3,IF(D3562=1,IF(C3562&gt;=Params!$B$13-3,IF(C3562&lt;Params!$B$13,Params!$B$20,0.3),0.3),IF(C3562&gt;=Params!$B$15-3,IF(C3562&lt;Params!$B$15,Params!$B$21,0.3),0.3)))</f>
        <v/>
      </c>
    </row>
    <row r="3563" ht="15" customHeight="1" s="1">
      <c r="A3563" s="9" t="n">
        <v>3560</v>
      </c>
      <c r="B3563" s="6" t="inlineStr">
        <is>
          <t>29/05</t>
        </is>
      </c>
      <c r="C3563" s="6" t="n">
        <v>7</v>
      </c>
      <c r="D3563" s="6" t="n">
        <v>0</v>
      </c>
      <c r="E3563" s="10">
        <f>IF(D3563=1, IF(OR(C3563&lt;10, C3563&gt;=15),1,0), IF(OR(C3563&lt;7, C3563&gt;=18),1,0))</f>
        <v/>
      </c>
      <c r="F3563" s="11" t="n">
        <v>1.643</v>
      </c>
      <c r="G3563" s="12">
        <f>0.12*8</f>
        <v/>
      </c>
      <c r="H3563" s="12">
        <f>F3563-G3563</f>
        <v/>
      </c>
      <c r="I3563" s="10">
        <f>IF(E3563=0,"Fora",IF(E3562=0,"Carg xar",IF(H3563&lt;0,IF(M3563&lt;0.9,"Carg FV","Stby"),IF(M3563&gt;P3563,"V2H",IF(M3563&lt;0.9,"Carg xar","Stby")))))</f>
        <v/>
      </c>
      <c r="J3563" s="12">
        <f>IF(OR(I3563="Carg FV",I3563="Carg xar"),MIN(IF(I3563="Carg FV",ABS(H3563),7.4),7.4,MAX(0,(0.9-M3563)*40)*0.95),0)</f>
        <v/>
      </c>
      <c r="K3563" s="12">
        <f>IF(I3563="V2H",MIN(MAX(0,H3563),7.4,MAX(0,(M3563-P3563)*40)*0.95),0)</f>
        <v/>
      </c>
      <c r="L3563" s="12">
        <f>IF(E3563=0,0,MAX(0,H3563-K3563))</f>
        <v/>
      </c>
      <c r="M3563" s="13">
        <f>M3562+J3562/40-IF(I3562="V2H",K3562/(0.95*40),0)-IF(E3563=0,IF(E3562=1,IF(D3563=1,30,40)*0.18/(2*40),0),0)-IF(E3563=1,IF(E3562=0,IF(D3563=1,30,40)*0.18/(2*40),0),0)</f>
        <v/>
      </c>
      <c r="N3563" s="14" t="n">
        <v>0.09</v>
      </c>
      <c r="O3563" s="15">
        <f>K3563*N3563</f>
        <v/>
      </c>
      <c r="P3563">
        <f>IF(E3563=0,0.3,IF(D3563=1,IF(C3563&gt;=Params!$B$13-3,IF(C3563&lt;Params!$B$13,Params!$B$20,0.3),0.3),IF(C3563&gt;=Params!$B$15-3,IF(C3563&lt;Params!$B$15,Params!$B$21,0.3),0.3)))</f>
        <v/>
      </c>
    </row>
    <row r="3564" ht="15" customHeight="1" s="1">
      <c r="A3564" s="9" t="n">
        <v>3561</v>
      </c>
      <c r="B3564" s="6" t="inlineStr">
        <is>
          <t>29/05</t>
        </is>
      </c>
      <c r="C3564" s="6" t="n">
        <v>8</v>
      </c>
      <c r="D3564" s="6" t="n">
        <v>0</v>
      </c>
      <c r="E3564" s="10">
        <f>IF(D3564=1, IF(OR(C3564&lt;10, C3564&gt;=15),1,0), IF(OR(C3564&lt;7, C3564&gt;=18),1,0))</f>
        <v/>
      </c>
      <c r="F3564" s="11" t="n">
        <v>0</v>
      </c>
      <c r="G3564" s="12">
        <f>0.28*8</f>
        <v/>
      </c>
      <c r="H3564" s="12">
        <f>F3564-G3564</f>
        <v/>
      </c>
      <c r="I3564" s="10">
        <f>IF(E3564=0,"Fora",IF(E3563=0,"Carg xar",IF(H3564&lt;0,IF(M3564&lt;0.9,"Carg FV","Stby"),IF(M3564&gt;P3564,"V2H",IF(M3564&lt;0.9,"Carg xar","Stby")))))</f>
        <v/>
      </c>
      <c r="J3564" s="12">
        <f>IF(OR(I3564="Carg FV",I3564="Carg xar"),MIN(IF(I3564="Carg FV",ABS(H3564),7.4),7.4,MAX(0,(0.9-M3564)*40)*0.95),0)</f>
        <v/>
      </c>
      <c r="K3564" s="12">
        <f>IF(I3564="V2H",MIN(MAX(0,H3564),7.4,MAX(0,(M3564-P3564)*40)*0.95),0)</f>
        <v/>
      </c>
      <c r="L3564" s="12">
        <f>IF(E3564=0,0,MAX(0,H3564-K3564))</f>
        <v/>
      </c>
      <c r="M3564" s="13">
        <f>M3563+J3563/40-IF(I3563="V2H",K3563/(0.95*40),0)-IF(E3564=0,IF(E3563=1,IF(D3564=1,30,40)*0.18/(2*40),0),0)-IF(E3564=1,IF(E3563=0,IF(D3564=1,30,40)*0.18/(2*40),0),0)</f>
        <v/>
      </c>
      <c r="N3564" s="14" t="n">
        <v>0.15</v>
      </c>
      <c r="O3564" s="15">
        <f>K3564*N3564</f>
        <v/>
      </c>
      <c r="P3564">
        <f>IF(E3564=0,0.3,IF(D3564=1,IF(C3564&gt;=Params!$B$13-3,IF(C3564&lt;Params!$B$13,Params!$B$20,0.3),0.3),IF(C3564&gt;=Params!$B$15-3,IF(C3564&lt;Params!$B$15,Params!$B$21,0.3),0.3)))</f>
        <v/>
      </c>
    </row>
    <row r="3565" ht="15" customHeight="1" s="1">
      <c r="A3565" s="9" t="n">
        <v>3562</v>
      </c>
      <c r="B3565" s="6" t="inlineStr">
        <is>
          <t>29/05</t>
        </is>
      </c>
      <c r="C3565" s="6" t="n">
        <v>9</v>
      </c>
      <c r="D3565" s="6" t="n">
        <v>0</v>
      </c>
      <c r="E3565" s="10">
        <f>IF(D3565=1, IF(OR(C3565&lt;10, C3565&gt;=15),1,0), IF(OR(C3565&lt;7, C3565&gt;=18),1,0))</f>
        <v/>
      </c>
      <c r="F3565" s="11" t="n">
        <v>0</v>
      </c>
      <c r="G3565" s="12">
        <f>0.48*8</f>
        <v/>
      </c>
      <c r="H3565" s="12">
        <f>F3565-G3565</f>
        <v/>
      </c>
      <c r="I3565" s="10">
        <f>IF(E3565=0,"Fora",IF(E3564=0,"Carg xar",IF(H3565&lt;0,IF(M3565&lt;0.9,"Carg FV","Stby"),IF(M3565&gt;P3565,"V2H",IF(M3565&lt;0.9,"Carg xar","Stby")))))</f>
        <v/>
      </c>
      <c r="J3565" s="12">
        <f>IF(OR(I3565="Carg FV",I3565="Carg xar"),MIN(IF(I3565="Carg FV",ABS(H3565),7.4),7.4,MAX(0,(0.9-M3565)*40)*0.95),0)</f>
        <v/>
      </c>
      <c r="K3565" s="12">
        <f>IF(I3565="V2H",MIN(MAX(0,H3565),7.4,MAX(0,(M3565-P3565)*40)*0.95),0)</f>
        <v/>
      </c>
      <c r="L3565" s="12">
        <f>IF(E3565=0,0,MAX(0,H3565-K3565))</f>
        <v/>
      </c>
      <c r="M3565" s="13">
        <f>M3564+J3564/40-IF(I3564="V2H",K3564/(0.95*40),0)-IF(E3565=0,IF(E3564=1,IF(D3565=1,30,40)*0.18/(2*40),0),0)-IF(E3565=1,IF(E3564=0,IF(D3565=1,30,40)*0.18/(2*40),0),0)</f>
        <v/>
      </c>
      <c r="N3565" s="14" t="n">
        <v>0.15</v>
      </c>
      <c r="O3565" s="15">
        <f>K3565*N3565</f>
        <v/>
      </c>
      <c r="P3565">
        <f>IF(E3565=0,0.3,IF(D3565=1,IF(C3565&gt;=Params!$B$13-3,IF(C3565&lt;Params!$B$13,Params!$B$20,0.3),0.3),IF(C3565&gt;=Params!$B$15-3,IF(C3565&lt;Params!$B$15,Params!$B$21,0.3),0.3)))</f>
        <v/>
      </c>
    </row>
    <row r="3566" ht="15" customHeight="1" s="1">
      <c r="A3566" s="9" t="n">
        <v>3563</v>
      </c>
      <c r="B3566" s="6" t="inlineStr">
        <is>
          <t>29/05</t>
        </is>
      </c>
      <c r="C3566" s="6" t="n">
        <v>10</v>
      </c>
      <c r="D3566" s="6" t="n">
        <v>0</v>
      </c>
      <c r="E3566" s="10">
        <f>IF(D3566=1, IF(OR(C3566&lt;10, C3566&gt;=15),1,0), IF(OR(C3566&lt;7, C3566&gt;=18),1,0))</f>
        <v/>
      </c>
      <c r="F3566" s="11" t="n">
        <v>0</v>
      </c>
      <c r="G3566" s="12">
        <f>0.68*8</f>
        <v/>
      </c>
      <c r="H3566" s="12">
        <f>F3566-G3566</f>
        <v/>
      </c>
      <c r="I3566" s="10">
        <f>IF(E3566=0,"Fora",IF(E3565=0,"Carg xar",IF(H3566&lt;0,IF(M3566&lt;0.9,"Carg FV","Stby"),IF(M3566&gt;P3566,"V2H",IF(M3566&lt;0.9,"Carg xar","Stby")))))</f>
        <v/>
      </c>
      <c r="J3566" s="12">
        <f>IF(OR(I3566="Carg FV",I3566="Carg xar"),MIN(IF(I3566="Carg FV",ABS(H3566),7.4),7.4,MAX(0,(0.9-M3566)*40)*0.95),0)</f>
        <v/>
      </c>
      <c r="K3566" s="12">
        <f>IF(I3566="V2H",MIN(MAX(0,H3566),7.4,MAX(0,(M3566-P3566)*40)*0.95),0)</f>
        <v/>
      </c>
      <c r="L3566" s="12">
        <f>IF(E3566=0,0,MAX(0,H3566-K3566))</f>
        <v/>
      </c>
      <c r="M3566" s="13">
        <f>M3565+J3565/40-IF(I3565="V2H",K3565/(0.95*40),0)-IF(E3566=0,IF(E3565=1,IF(D3566=1,30,40)*0.18/(2*40),0),0)-IF(E3566=1,IF(E3565=0,IF(D3566=1,30,40)*0.18/(2*40),0),0)</f>
        <v/>
      </c>
      <c r="N3566" s="14" t="n">
        <v>0.2</v>
      </c>
      <c r="O3566" s="15">
        <f>K3566*N3566</f>
        <v/>
      </c>
      <c r="P3566">
        <f>IF(E3566=0,0.3,IF(D3566=1,IF(C3566&gt;=Params!$B$13-3,IF(C3566&lt;Params!$B$13,Params!$B$20,0.3),0.3),IF(C3566&gt;=Params!$B$15-3,IF(C3566&lt;Params!$B$15,Params!$B$21,0.3),0.3)))</f>
        <v/>
      </c>
    </row>
    <row r="3567" ht="15" customHeight="1" s="1">
      <c r="A3567" s="9" t="n">
        <v>3564</v>
      </c>
      <c r="B3567" s="6" t="inlineStr">
        <is>
          <t>29/05</t>
        </is>
      </c>
      <c r="C3567" s="6" t="n">
        <v>11</v>
      </c>
      <c r="D3567" s="6" t="n">
        <v>0</v>
      </c>
      <c r="E3567" s="10">
        <f>IF(D3567=1, IF(OR(C3567&lt;10, C3567&gt;=15),1,0), IF(OR(C3567&lt;7, C3567&gt;=18),1,0))</f>
        <v/>
      </c>
      <c r="F3567" s="11" t="n">
        <v>0</v>
      </c>
      <c r="G3567" s="12">
        <f>0.82*8</f>
        <v/>
      </c>
      <c r="H3567" s="12">
        <f>F3567-G3567</f>
        <v/>
      </c>
      <c r="I3567" s="10">
        <f>IF(E3567=0,"Fora",IF(E3566=0,"Carg xar",IF(H3567&lt;0,IF(M3567&lt;0.9,"Carg FV","Stby"),IF(M3567&gt;P3567,"V2H",IF(M3567&lt;0.9,"Carg xar","Stby")))))</f>
        <v/>
      </c>
      <c r="J3567" s="12">
        <f>IF(OR(I3567="Carg FV",I3567="Carg xar"),MIN(IF(I3567="Carg FV",ABS(H3567),7.4),7.4,MAX(0,(0.9-M3567)*40)*0.95),0)</f>
        <v/>
      </c>
      <c r="K3567" s="12">
        <f>IF(I3567="V2H",MIN(MAX(0,H3567),7.4,MAX(0,(M3567-P3567)*40)*0.95),0)</f>
        <v/>
      </c>
      <c r="L3567" s="12">
        <f>IF(E3567=0,0,MAX(0,H3567-K3567))</f>
        <v/>
      </c>
      <c r="M3567" s="13">
        <f>M3566+J3566/40-IF(I3566="V2H",K3566/(0.95*40),0)-IF(E3567=0,IF(E3566=1,IF(D3567=1,30,40)*0.18/(2*40),0),0)-IF(E3567=1,IF(E3566=0,IF(D3567=1,30,40)*0.18/(2*40),0),0)</f>
        <v/>
      </c>
      <c r="N3567" s="14" t="n">
        <v>0.2</v>
      </c>
      <c r="O3567" s="15">
        <f>K3567*N3567</f>
        <v/>
      </c>
      <c r="P3567">
        <f>IF(E3567=0,0.3,IF(D3567=1,IF(C3567&gt;=Params!$B$13-3,IF(C3567&lt;Params!$B$13,Params!$B$20,0.3),0.3),IF(C3567&gt;=Params!$B$15-3,IF(C3567&lt;Params!$B$15,Params!$B$21,0.3),0.3)))</f>
        <v/>
      </c>
    </row>
    <row r="3568" ht="15" customHeight="1" s="1">
      <c r="A3568" s="9" t="n">
        <v>3565</v>
      </c>
      <c r="B3568" s="6" t="inlineStr">
        <is>
          <t>29/05</t>
        </is>
      </c>
      <c r="C3568" s="6" t="n">
        <v>12</v>
      </c>
      <c r="D3568" s="6" t="n">
        <v>0</v>
      </c>
      <c r="E3568" s="10">
        <f>IF(D3568=1, IF(OR(C3568&lt;10, C3568&gt;=15),1,0), IF(OR(C3568&lt;7, C3568&gt;=18),1,0))</f>
        <v/>
      </c>
      <c r="F3568" s="11" t="n">
        <v>0</v>
      </c>
      <c r="G3568" s="12">
        <f>0.88*8</f>
        <v/>
      </c>
      <c r="H3568" s="12">
        <f>F3568-G3568</f>
        <v/>
      </c>
      <c r="I3568" s="10">
        <f>IF(E3568=0,"Fora",IF(E3567=0,"Carg xar",IF(H3568&lt;0,IF(M3568&lt;0.9,"Carg FV","Stby"),IF(M3568&gt;P3568,"V2H",IF(M3568&lt;0.9,"Carg xar","Stby")))))</f>
        <v/>
      </c>
      <c r="J3568" s="12">
        <f>IF(OR(I3568="Carg FV",I3568="Carg xar"),MIN(IF(I3568="Carg FV",ABS(H3568),7.4),7.4,MAX(0,(0.9-M3568)*40)*0.95),0)</f>
        <v/>
      </c>
      <c r="K3568" s="12">
        <f>IF(I3568="V2H",MIN(MAX(0,H3568),7.4,MAX(0,(M3568-P3568)*40)*0.95),0)</f>
        <v/>
      </c>
      <c r="L3568" s="12">
        <f>IF(E3568=0,0,MAX(0,H3568-K3568))</f>
        <v/>
      </c>
      <c r="M3568" s="13">
        <f>M3567+J3567/40-IF(I3567="V2H",K3567/(0.95*40),0)-IF(E3568=0,IF(E3567=1,IF(D3568=1,30,40)*0.18/(2*40),0),0)-IF(E3568=1,IF(E3567=0,IF(D3568=1,30,40)*0.18/(2*40),0),0)</f>
        <v/>
      </c>
      <c r="N3568" s="14" t="n">
        <v>0.2</v>
      </c>
      <c r="O3568" s="15">
        <f>K3568*N3568</f>
        <v/>
      </c>
      <c r="P3568">
        <f>IF(E3568=0,0.3,IF(D3568=1,IF(C3568&gt;=Params!$B$13-3,IF(C3568&lt;Params!$B$13,Params!$B$20,0.3),0.3),IF(C3568&gt;=Params!$B$15-3,IF(C3568&lt;Params!$B$15,Params!$B$21,0.3),0.3)))</f>
        <v/>
      </c>
    </row>
    <row r="3569" ht="15" customHeight="1" s="1">
      <c r="A3569" s="9" t="n">
        <v>3566</v>
      </c>
      <c r="B3569" s="6" t="inlineStr">
        <is>
          <t>29/05</t>
        </is>
      </c>
      <c r="C3569" s="6" t="n">
        <v>13</v>
      </c>
      <c r="D3569" s="6" t="n">
        <v>0</v>
      </c>
      <c r="E3569" s="10">
        <f>IF(D3569=1, IF(OR(C3569&lt;10, C3569&gt;=15),1,0), IF(OR(C3569&lt;7, C3569&gt;=18),1,0))</f>
        <v/>
      </c>
      <c r="F3569" s="11" t="n">
        <v>0</v>
      </c>
      <c r="G3569" s="12">
        <f>0.86*8</f>
        <v/>
      </c>
      <c r="H3569" s="12">
        <f>F3569-G3569</f>
        <v/>
      </c>
      <c r="I3569" s="10">
        <f>IF(E3569=0,"Fora",IF(E3568=0,"Carg xar",IF(H3569&lt;0,IF(M3569&lt;0.9,"Carg FV","Stby"),IF(M3569&gt;P3569,"V2H",IF(M3569&lt;0.9,"Carg xar","Stby")))))</f>
        <v/>
      </c>
      <c r="J3569" s="12">
        <f>IF(OR(I3569="Carg FV",I3569="Carg xar"),MIN(IF(I3569="Carg FV",ABS(H3569),7.4),7.4,MAX(0,(0.9-M3569)*40)*0.95),0)</f>
        <v/>
      </c>
      <c r="K3569" s="12">
        <f>IF(I3569="V2H",MIN(MAX(0,H3569),7.4,MAX(0,(M3569-P3569)*40)*0.95),0)</f>
        <v/>
      </c>
      <c r="L3569" s="12">
        <f>IF(E3569=0,0,MAX(0,H3569-K3569))</f>
        <v/>
      </c>
      <c r="M3569" s="13">
        <f>M3568+J3568/40-IF(I3568="V2H",K3568/(0.95*40),0)-IF(E3569=0,IF(E3568=1,IF(D3569=1,30,40)*0.18/(2*40),0),0)-IF(E3569=1,IF(E3568=0,IF(D3569=1,30,40)*0.18/(2*40),0),0)</f>
        <v/>
      </c>
      <c r="N3569" s="14" t="n">
        <v>0.2</v>
      </c>
      <c r="O3569" s="15">
        <f>K3569*N3569</f>
        <v/>
      </c>
      <c r="P3569">
        <f>IF(E3569=0,0.3,IF(D3569=1,IF(C3569&gt;=Params!$B$13-3,IF(C3569&lt;Params!$B$13,Params!$B$20,0.3),0.3),IF(C3569&gt;=Params!$B$15-3,IF(C3569&lt;Params!$B$15,Params!$B$21,0.3),0.3)))</f>
        <v/>
      </c>
    </row>
    <row r="3570" ht="15" customHeight="1" s="1">
      <c r="A3570" s="9" t="n">
        <v>3567</v>
      </c>
      <c r="B3570" s="6" t="inlineStr">
        <is>
          <t>29/05</t>
        </is>
      </c>
      <c r="C3570" s="6" t="n">
        <v>14</v>
      </c>
      <c r="D3570" s="6" t="n">
        <v>0</v>
      </c>
      <c r="E3570" s="10">
        <f>IF(D3570=1, IF(OR(C3570&lt;10, C3570&gt;=15),1,0), IF(OR(C3570&lt;7, C3570&gt;=18),1,0))</f>
        <v/>
      </c>
      <c r="F3570" s="11" t="n">
        <v>0</v>
      </c>
      <c r="G3570" s="12">
        <f>0.75*8</f>
        <v/>
      </c>
      <c r="H3570" s="12">
        <f>F3570-G3570</f>
        <v/>
      </c>
      <c r="I3570" s="10">
        <f>IF(E3570=0,"Fora",IF(E3569=0,"Carg xar",IF(H3570&lt;0,IF(M3570&lt;0.9,"Carg FV","Stby"),IF(M3570&gt;P3570,"V2H",IF(M3570&lt;0.9,"Carg xar","Stby")))))</f>
        <v/>
      </c>
      <c r="J3570" s="12">
        <f>IF(OR(I3570="Carg FV",I3570="Carg xar"),MIN(IF(I3570="Carg FV",ABS(H3570),7.4),7.4,MAX(0,(0.9-M3570)*40)*0.95),0)</f>
        <v/>
      </c>
      <c r="K3570" s="12">
        <f>IF(I3570="V2H",MIN(MAX(0,H3570),7.4,MAX(0,(M3570-P3570)*40)*0.95),0)</f>
        <v/>
      </c>
      <c r="L3570" s="12">
        <f>IF(E3570=0,0,MAX(0,H3570-K3570))</f>
        <v/>
      </c>
      <c r="M3570" s="13">
        <f>M3569+J3569/40-IF(I3569="V2H",K3569/(0.95*40),0)-IF(E3570=0,IF(E3569=1,IF(D3570=1,30,40)*0.18/(2*40),0),0)-IF(E3570=1,IF(E3569=0,IF(D3570=1,30,40)*0.18/(2*40),0),0)</f>
        <v/>
      </c>
      <c r="N3570" s="14" t="n">
        <v>0.15</v>
      </c>
      <c r="O3570" s="15">
        <f>K3570*N3570</f>
        <v/>
      </c>
      <c r="P3570">
        <f>IF(E3570=0,0.3,IF(D3570=1,IF(C3570&gt;=Params!$B$13-3,IF(C3570&lt;Params!$B$13,Params!$B$20,0.3),0.3),IF(C3570&gt;=Params!$B$15-3,IF(C3570&lt;Params!$B$15,Params!$B$21,0.3),0.3)))</f>
        <v/>
      </c>
    </row>
    <row r="3571" ht="15" customHeight="1" s="1">
      <c r="A3571" s="9" t="n">
        <v>3568</v>
      </c>
      <c r="B3571" s="6" t="inlineStr">
        <is>
          <t>29/05</t>
        </is>
      </c>
      <c r="C3571" s="6" t="n">
        <v>15</v>
      </c>
      <c r="D3571" s="6" t="n">
        <v>0</v>
      </c>
      <c r="E3571" s="10">
        <f>IF(D3571=1, IF(OR(C3571&lt;10, C3571&gt;=15),1,0), IF(OR(C3571&lt;7, C3571&gt;=18),1,0))</f>
        <v/>
      </c>
      <c r="F3571" s="11" t="n">
        <v>0</v>
      </c>
      <c r="G3571" s="12">
        <f>0.6*8</f>
        <v/>
      </c>
      <c r="H3571" s="12">
        <f>F3571-G3571</f>
        <v/>
      </c>
      <c r="I3571" s="10">
        <f>IF(E3571=0,"Fora",IF(E3570=0,"Carg xar",IF(H3571&lt;0,IF(M3571&lt;0.9,"Carg FV","Stby"),IF(M3571&gt;P3571,"V2H",IF(M3571&lt;0.9,"Carg xar","Stby")))))</f>
        <v/>
      </c>
      <c r="J3571" s="12">
        <f>IF(OR(I3571="Carg FV",I3571="Carg xar"),MIN(IF(I3571="Carg FV",ABS(H3571),7.4),7.4,MAX(0,(0.9-M3571)*40)*0.95),0)</f>
        <v/>
      </c>
      <c r="K3571" s="12">
        <f>IF(I3571="V2H",MIN(MAX(0,H3571),7.4,MAX(0,(M3571-P3571)*40)*0.95),0)</f>
        <v/>
      </c>
      <c r="L3571" s="12">
        <f>IF(E3571=0,0,MAX(0,H3571-K3571))</f>
        <v/>
      </c>
      <c r="M3571" s="13">
        <f>M3570+J3570/40-IF(I3570="V2H",K3570/(0.95*40),0)-IF(E3571=0,IF(E3570=1,IF(D3571=1,30,40)*0.18/(2*40),0),0)-IF(E3571=1,IF(E3570=0,IF(D3571=1,30,40)*0.18/(2*40),0),0)</f>
        <v/>
      </c>
      <c r="N3571" s="14" t="n">
        <v>0.15</v>
      </c>
      <c r="O3571" s="15">
        <f>K3571*N3571</f>
        <v/>
      </c>
      <c r="P3571">
        <f>IF(E3571=0,0.3,IF(D3571=1,IF(C3571&gt;=Params!$B$13-3,IF(C3571&lt;Params!$B$13,Params!$B$20,0.3),0.3),IF(C3571&gt;=Params!$B$15-3,IF(C3571&lt;Params!$B$15,Params!$B$21,0.3),0.3)))</f>
        <v/>
      </c>
    </row>
    <row r="3572" ht="15" customHeight="1" s="1">
      <c r="A3572" s="9" t="n">
        <v>3569</v>
      </c>
      <c r="B3572" s="6" t="inlineStr">
        <is>
          <t>29/05</t>
        </is>
      </c>
      <c r="C3572" s="6" t="n">
        <v>16</v>
      </c>
      <c r="D3572" s="6" t="n">
        <v>0</v>
      </c>
      <c r="E3572" s="10">
        <f>IF(D3572=1, IF(OR(C3572&lt;10, C3572&gt;=15),1,0), IF(OR(C3572&lt;7, C3572&gt;=18),1,0))</f>
        <v/>
      </c>
      <c r="F3572" s="11" t="n">
        <v>0</v>
      </c>
      <c r="G3572" s="12">
        <f>0.42*8</f>
        <v/>
      </c>
      <c r="H3572" s="12">
        <f>F3572-G3572</f>
        <v/>
      </c>
      <c r="I3572" s="10">
        <f>IF(E3572=0,"Fora",IF(E3571=0,"Carg xar",IF(H3572&lt;0,IF(M3572&lt;0.9,"Carg FV","Stby"),IF(M3572&gt;P3572,"V2H",IF(M3572&lt;0.9,"Carg xar","Stby")))))</f>
        <v/>
      </c>
      <c r="J3572" s="12">
        <f>IF(OR(I3572="Carg FV",I3572="Carg xar"),MIN(IF(I3572="Carg FV",ABS(H3572),7.4),7.4,MAX(0,(0.9-M3572)*40)*0.95),0)</f>
        <v/>
      </c>
      <c r="K3572" s="12">
        <f>IF(I3572="V2H",MIN(MAX(0,H3572),7.4,MAX(0,(M3572-P3572)*40)*0.95),0)</f>
        <v/>
      </c>
      <c r="L3572" s="12">
        <f>IF(E3572=0,0,MAX(0,H3572-K3572))</f>
        <v/>
      </c>
      <c r="M3572" s="13">
        <f>M3571+J3571/40-IF(I3571="V2H",K3571/(0.95*40),0)-IF(E3572=0,IF(E3571=1,IF(D3572=1,30,40)*0.18/(2*40),0),0)-IF(E3572=1,IF(E3571=0,IF(D3572=1,30,40)*0.18/(2*40),0),0)</f>
        <v/>
      </c>
      <c r="N3572" s="14" t="n">
        <v>0.15</v>
      </c>
      <c r="O3572" s="15">
        <f>K3572*N3572</f>
        <v/>
      </c>
      <c r="P3572">
        <f>IF(E3572=0,0.3,IF(D3572=1,IF(C3572&gt;=Params!$B$13-3,IF(C3572&lt;Params!$B$13,Params!$B$20,0.3),0.3),IF(C3572&gt;=Params!$B$15-3,IF(C3572&lt;Params!$B$15,Params!$B$21,0.3),0.3)))</f>
        <v/>
      </c>
    </row>
    <row r="3573" ht="15" customHeight="1" s="1">
      <c r="A3573" s="9" t="n">
        <v>3570</v>
      </c>
      <c r="B3573" s="6" t="inlineStr">
        <is>
          <t>29/05</t>
        </is>
      </c>
      <c r="C3573" s="6" t="n">
        <v>17</v>
      </c>
      <c r="D3573" s="6" t="n">
        <v>0</v>
      </c>
      <c r="E3573" s="10">
        <f>IF(D3573=1, IF(OR(C3573&lt;10, C3573&gt;=15),1,0), IF(OR(C3573&lt;7, C3573&gt;=18),1,0))</f>
        <v/>
      </c>
      <c r="F3573" s="11" t="n">
        <v>0</v>
      </c>
      <c r="G3573" s="12">
        <f>0.22*8</f>
        <v/>
      </c>
      <c r="H3573" s="12">
        <f>F3573-G3573</f>
        <v/>
      </c>
      <c r="I3573" s="10">
        <f>IF(E3573=0,"Fora",IF(E3572=0,"Carg xar",IF(H3573&lt;0,IF(M3573&lt;0.9,"Carg FV","Stby"),IF(M3573&gt;P3573,"V2H",IF(M3573&lt;0.9,"Carg xar","Stby")))))</f>
        <v/>
      </c>
      <c r="J3573" s="12">
        <f>IF(OR(I3573="Carg FV",I3573="Carg xar"),MIN(IF(I3573="Carg FV",ABS(H3573),7.4),7.4,MAX(0,(0.9-M3573)*40)*0.95),0)</f>
        <v/>
      </c>
      <c r="K3573" s="12">
        <f>IF(I3573="V2H",MIN(MAX(0,H3573),7.4,MAX(0,(M3573-P3573)*40)*0.95),0)</f>
        <v/>
      </c>
      <c r="L3573" s="12">
        <f>IF(E3573=0,0,MAX(0,H3573-K3573))</f>
        <v/>
      </c>
      <c r="M3573" s="13">
        <f>M3572+J3572/40-IF(I3572="V2H",K3572/(0.95*40),0)-IF(E3573=0,IF(E3572=1,IF(D3573=1,30,40)*0.18/(2*40),0),0)-IF(E3573=1,IF(E3572=0,IF(D3573=1,30,40)*0.18/(2*40),0),0)</f>
        <v/>
      </c>
      <c r="N3573" s="14" t="n">
        <v>0.15</v>
      </c>
      <c r="O3573" s="15">
        <f>K3573*N3573</f>
        <v/>
      </c>
      <c r="P3573">
        <f>IF(E3573=0,0.3,IF(D3573=1,IF(C3573&gt;=Params!$B$13-3,IF(C3573&lt;Params!$B$13,Params!$B$20,0.3),0.3),IF(C3573&gt;=Params!$B$15-3,IF(C3573&lt;Params!$B$15,Params!$B$21,0.3),0.3)))</f>
        <v/>
      </c>
    </row>
    <row r="3574" ht="15" customHeight="1" s="1">
      <c r="A3574" s="9" t="n">
        <v>3571</v>
      </c>
      <c r="B3574" s="6" t="inlineStr">
        <is>
          <t>29/05</t>
        </is>
      </c>
      <c r="C3574" s="6" t="n">
        <v>18</v>
      </c>
      <c r="D3574" s="6" t="n">
        <v>0</v>
      </c>
      <c r="E3574" s="10">
        <f>IF(D3574=1, IF(OR(C3574&lt;10, C3574&gt;=15),1,0), IF(OR(C3574&lt;7, C3574&gt;=18),1,0))</f>
        <v/>
      </c>
      <c r="F3574" s="11" t="n">
        <v>0</v>
      </c>
      <c r="G3574" s="12">
        <f>0.08*8</f>
        <v/>
      </c>
      <c r="H3574" s="12">
        <f>F3574-G3574</f>
        <v/>
      </c>
      <c r="I3574" s="10">
        <f>IF(E3574=0,"Fora",IF(E3573=0,"Carg xar",IF(H3574&lt;0,IF(M3574&lt;0.9,"Carg FV","Stby"),IF(M3574&gt;P3574,"V2H",IF(M3574&lt;0.9,"Carg xar","Stby")))))</f>
        <v/>
      </c>
      <c r="J3574" s="12">
        <f>IF(OR(I3574="Carg FV",I3574="Carg xar"),MIN(IF(I3574="Carg FV",ABS(H3574),7.4),7.4,MAX(0,(0.9-M3574)*40)*0.95),0)</f>
        <v/>
      </c>
      <c r="K3574" s="12">
        <f>IF(I3574="V2H",MIN(MAX(0,H3574),7.4,MAX(0,(M3574-P3574)*40)*0.95),0)</f>
        <v/>
      </c>
      <c r="L3574" s="12">
        <f>IF(E3574=0,0,MAX(0,H3574-K3574))</f>
        <v/>
      </c>
      <c r="M3574" s="13">
        <f>M3573+J3573/40-IF(I3573="V2H",K3573/(0.95*40),0)-IF(E3574=0,IF(E3573=1,IF(D3574=1,30,40)*0.18/(2*40),0),0)-IF(E3574=1,IF(E3573=0,IF(D3574=1,30,40)*0.18/(2*40),0),0)</f>
        <v/>
      </c>
      <c r="N3574" s="14" t="n">
        <v>0.2</v>
      </c>
      <c r="O3574" s="15">
        <f>K3574*N3574</f>
        <v/>
      </c>
      <c r="P3574">
        <f>IF(E3574=0,0.3,IF(D3574=1,IF(C3574&gt;=Params!$B$13-3,IF(C3574&lt;Params!$B$13,Params!$B$20,0.3),0.3),IF(C3574&gt;=Params!$B$15-3,IF(C3574&lt;Params!$B$15,Params!$B$21,0.3),0.3)))</f>
        <v/>
      </c>
    </row>
    <row r="3575" ht="15" customHeight="1" s="1">
      <c r="A3575" s="9" t="n">
        <v>3572</v>
      </c>
      <c r="B3575" s="6" t="inlineStr">
        <is>
          <t>29/05</t>
        </is>
      </c>
      <c r="C3575" s="6" t="n">
        <v>19</v>
      </c>
      <c r="D3575" s="6" t="n">
        <v>0</v>
      </c>
      <c r="E3575" s="10">
        <f>IF(D3575=1, IF(OR(C3575&lt;10, C3575&gt;=15),1,0), IF(OR(C3575&lt;7, C3575&gt;=18),1,0))</f>
        <v/>
      </c>
      <c r="F3575" s="11" t="n">
        <v>0.187</v>
      </c>
      <c r="G3575" s="12">
        <f>0*8</f>
        <v/>
      </c>
      <c r="H3575" s="12">
        <f>F3575-G3575</f>
        <v/>
      </c>
      <c r="I3575" s="10">
        <f>IF(E3575=0,"Fora",IF(E3574=0,"Carg xar",IF(H3575&lt;0,IF(M3575&lt;0.9,"Carg FV","Stby"),IF(M3575&gt;P3575,"V2H",IF(M3575&lt;0.9,"Carg xar","Stby")))))</f>
        <v/>
      </c>
      <c r="J3575" s="12">
        <f>IF(OR(I3575="Carg FV",I3575="Carg xar"),MIN(IF(I3575="Carg FV",ABS(H3575),7.4),7.4,MAX(0,(0.9-M3575)*40)*0.95),0)</f>
        <v/>
      </c>
      <c r="K3575" s="12">
        <f>IF(I3575="V2H",MIN(MAX(0,H3575),7.4,MAX(0,(M3575-P3575)*40)*0.95),0)</f>
        <v/>
      </c>
      <c r="L3575" s="12">
        <f>IF(E3575=0,0,MAX(0,H3575-K3575))</f>
        <v/>
      </c>
      <c r="M3575" s="13">
        <f>M3574+J3574/40-IF(I3574="V2H",K3574/(0.95*40),0)-IF(E3575=0,IF(E3574=1,IF(D3575=1,30,40)*0.18/(2*40),0),0)-IF(E3575=1,IF(E3574=0,IF(D3575=1,30,40)*0.18/(2*40),0),0)</f>
        <v/>
      </c>
      <c r="N3575" s="14" t="n">
        <v>0.2</v>
      </c>
      <c r="O3575" s="15">
        <f>K3575*N3575</f>
        <v/>
      </c>
      <c r="P3575">
        <f>IF(E3575=0,0.3,IF(D3575=1,IF(C3575&gt;=Params!$B$13-3,IF(C3575&lt;Params!$B$13,Params!$B$20,0.3),0.3),IF(C3575&gt;=Params!$B$15-3,IF(C3575&lt;Params!$B$15,Params!$B$21,0.3),0.3)))</f>
        <v/>
      </c>
    </row>
    <row r="3576" ht="15" customHeight="1" s="1">
      <c r="A3576" s="9" t="n">
        <v>3573</v>
      </c>
      <c r="B3576" s="6" t="inlineStr">
        <is>
          <t>29/05</t>
        </is>
      </c>
      <c r="C3576" s="6" t="n">
        <v>20</v>
      </c>
      <c r="D3576" s="6" t="n">
        <v>0</v>
      </c>
      <c r="E3576" s="10">
        <f>IF(D3576=1, IF(OR(C3576&lt;10, C3576&gt;=15),1,0), IF(OR(C3576&lt;7, C3576&gt;=18),1,0))</f>
        <v/>
      </c>
      <c r="F3576" s="11" t="n">
        <v>0.555</v>
      </c>
      <c r="G3576" s="12">
        <f>0*8</f>
        <v/>
      </c>
      <c r="H3576" s="12">
        <f>F3576-G3576</f>
        <v/>
      </c>
      <c r="I3576" s="10">
        <f>IF(E3576=0,"Fora",IF(E3575=0,"Carg xar",IF(H3576&lt;0,IF(M3576&lt;0.9,"Carg FV","Stby"),IF(M3576&gt;P3576,"V2H",IF(M3576&lt;0.9,"Carg xar","Stby")))))</f>
        <v/>
      </c>
      <c r="J3576" s="12">
        <f>IF(OR(I3576="Carg FV",I3576="Carg xar"),MIN(IF(I3576="Carg FV",ABS(H3576),7.4),7.4,MAX(0,(0.9-M3576)*40)*0.95),0)</f>
        <v/>
      </c>
      <c r="K3576" s="12">
        <f>IF(I3576="V2H",MIN(MAX(0,H3576),7.4,MAX(0,(M3576-P3576)*40)*0.95),0)</f>
        <v/>
      </c>
      <c r="L3576" s="12">
        <f>IF(E3576=0,0,MAX(0,H3576-K3576))</f>
        <v/>
      </c>
      <c r="M3576" s="13">
        <f>M3575+J3575/40-IF(I3575="V2H",K3575/(0.95*40),0)-IF(E3576=0,IF(E3575=1,IF(D3576=1,30,40)*0.18/(2*40),0),0)-IF(E3576=1,IF(E3575=0,IF(D3576=1,30,40)*0.18/(2*40),0),0)</f>
        <v/>
      </c>
      <c r="N3576" s="14" t="n">
        <v>0.2</v>
      </c>
      <c r="O3576" s="15">
        <f>K3576*N3576</f>
        <v/>
      </c>
      <c r="P3576">
        <f>IF(E3576=0,0.3,IF(D3576=1,IF(C3576&gt;=Params!$B$13-3,IF(C3576&lt;Params!$B$13,Params!$B$20,0.3),0.3),IF(C3576&gt;=Params!$B$15-3,IF(C3576&lt;Params!$B$15,Params!$B$21,0.3),0.3)))</f>
        <v/>
      </c>
    </row>
    <row r="3577" ht="15" customHeight="1" s="1">
      <c r="A3577" s="9" t="n">
        <v>3574</v>
      </c>
      <c r="B3577" s="6" t="inlineStr">
        <is>
          <t>29/05</t>
        </is>
      </c>
      <c r="C3577" s="6" t="n">
        <v>21</v>
      </c>
      <c r="D3577" s="6" t="n">
        <v>0</v>
      </c>
      <c r="E3577" s="10">
        <f>IF(D3577=1, IF(OR(C3577&lt;10, C3577&gt;=15),1,0), IF(OR(C3577&lt;7, C3577&gt;=18),1,0))</f>
        <v/>
      </c>
      <c r="F3577" s="11" t="n">
        <v>2.325</v>
      </c>
      <c r="G3577" s="12">
        <f>0*8</f>
        <v/>
      </c>
      <c r="H3577" s="12">
        <f>F3577-G3577</f>
        <v/>
      </c>
      <c r="I3577" s="10">
        <f>IF(E3577=0,"Fora",IF(E3576=0,"Carg xar",IF(H3577&lt;0,IF(M3577&lt;0.9,"Carg FV","Stby"),IF(M3577&gt;P3577,"V2H",IF(M3577&lt;0.9,"Carg xar","Stby")))))</f>
        <v/>
      </c>
      <c r="J3577" s="12">
        <f>IF(OR(I3577="Carg FV",I3577="Carg xar"),MIN(IF(I3577="Carg FV",ABS(H3577),7.4),7.4,MAX(0,(0.9-M3577)*40)*0.95),0)</f>
        <v/>
      </c>
      <c r="K3577" s="12">
        <f>IF(I3577="V2H",MIN(MAX(0,H3577),7.4,MAX(0,(M3577-P3577)*40)*0.95),0)</f>
        <v/>
      </c>
      <c r="L3577" s="12">
        <f>IF(E3577=0,0,MAX(0,H3577-K3577))</f>
        <v/>
      </c>
      <c r="M3577" s="13">
        <f>M3576+J3576/40-IF(I3576="V2H",K3576/(0.95*40),0)-IF(E3577=0,IF(E3576=1,IF(D3577=1,30,40)*0.18/(2*40),0),0)-IF(E3577=1,IF(E3576=0,IF(D3577=1,30,40)*0.18/(2*40),0),0)</f>
        <v/>
      </c>
      <c r="N3577" s="14" t="n">
        <v>0.2</v>
      </c>
      <c r="O3577" s="15">
        <f>K3577*N3577</f>
        <v/>
      </c>
      <c r="P3577">
        <f>IF(E3577=0,0.3,IF(D3577=1,IF(C3577&gt;=Params!$B$13-3,IF(C3577&lt;Params!$B$13,Params!$B$20,0.3),0.3),IF(C3577&gt;=Params!$B$15-3,IF(C3577&lt;Params!$B$15,Params!$B$21,0.3),0.3)))</f>
        <v/>
      </c>
    </row>
    <row r="3578" ht="15" customHeight="1" s="1">
      <c r="A3578" s="9" t="n">
        <v>3575</v>
      </c>
      <c r="B3578" s="6" t="inlineStr">
        <is>
          <t>29/05</t>
        </is>
      </c>
      <c r="C3578" s="6" t="n">
        <v>22</v>
      </c>
      <c r="D3578" s="6" t="n">
        <v>0</v>
      </c>
      <c r="E3578" s="10">
        <f>IF(D3578=1, IF(OR(C3578&lt;10, C3578&gt;=15),1,0), IF(OR(C3578&lt;7, C3578&gt;=18),1,0))</f>
        <v/>
      </c>
      <c r="F3578" s="11" t="n">
        <v>0.355</v>
      </c>
      <c r="G3578" s="12">
        <f>0*8</f>
        <v/>
      </c>
      <c r="H3578" s="12">
        <f>F3578-G3578</f>
        <v/>
      </c>
      <c r="I3578" s="10">
        <f>IF(E3578=0,"Fora",IF(E3577=0,"Carg xar",IF(H3578&lt;0,IF(M3578&lt;0.9,"Carg FV","Stby"),IF(M3578&gt;P3578,"V2H",IF(M3578&lt;0.9,"Carg xar","Stby")))))</f>
        <v/>
      </c>
      <c r="J3578" s="12">
        <f>IF(OR(I3578="Carg FV",I3578="Carg xar"),MIN(IF(I3578="Carg FV",ABS(H3578),7.4),7.4,MAX(0,(0.9-M3578)*40)*0.95),0)</f>
        <v/>
      </c>
      <c r="K3578" s="12">
        <f>IF(I3578="V2H",MIN(MAX(0,H3578),7.4,MAX(0,(M3578-P3578)*40)*0.95),0)</f>
        <v/>
      </c>
      <c r="L3578" s="12">
        <f>IF(E3578=0,0,MAX(0,H3578-K3578))</f>
        <v/>
      </c>
      <c r="M3578" s="13">
        <f>M3577+J3577/40-IF(I3577="V2H",K3577/(0.95*40),0)-IF(E3578=0,IF(E3577=1,IF(D3578=1,30,40)*0.18/(2*40),0),0)-IF(E3578=1,IF(E3577=0,IF(D3578=1,30,40)*0.18/(2*40),0),0)</f>
        <v/>
      </c>
      <c r="N3578" s="14" t="n">
        <v>0.15</v>
      </c>
      <c r="O3578" s="15">
        <f>K3578*N3578</f>
        <v/>
      </c>
      <c r="P3578">
        <f>IF(E3578=0,0.3,IF(D3578=1,IF(C3578&gt;=Params!$B$13-3,IF(C3578&lt;Params!$B$13,Params!$B$20,0.3),0.3),IF(C3578&gt;=Params!$B$15-3,IF(C3578&lt;Params!$B$15,Params!$B$21,0.3),0.3)))</f>
        <v/>
      </c>
    </row>
    <row r="3579" ht="15" customHeight="1" s="1">
      <c r="A3579" s="9" t="n">
        <v>3576</v>
      </c>
      <c r="B3579" s="6" t="inlineStr">
        <is>
          <t>29/05</t>
        </is>
      </c>
      <c r="C3579" s="6" t="n">
        <v>23</v>
      </c>
      <c r="D3579" s="6" t="n">
        <v>0</v>
      </c>
      <c r="E3579" s="10">
        <f>IF(D3579=1, IF(OR(C3579&lt;10, C3579&gt;=15),1,0), IF(OR(C3579&lt;7, C3579&gt;=18),1,0))</f>
        <v/>
      </c>
      <c r="F3579" s="11" t="n">
        <v>0.319</v>
      </c>
      <c r="G3579" s="12">
        <f>0*8</f>
        <v/>
      </c>
      <c r="H3579" s="12">
        <f>F3579-G3579</f>
        <v/>
      </c>
      <c r="I3579" s="10">
        <f>IF(E3579=0,"Fora",IF(E3578=0,"Carg xar",IF(H3579&lt;0,IF(M3579&lt;0.9,"Carg FV","Stby"),IF(M3579&gt;P3579,"V2H",IF(M3579&lt;0.9,"Carg xar","Stby")))))</f>
        <v/>
      </c>
      <c r="J3579" s="12">
        <f>IF(OR(I3579="Carg FV",I3579="Carg xar"),MIN(IF(I3579="Carg FV",ABS(H3579),7.4),7.4,MAX(0,(0.9-M3579)*40)*0.95),0)</f>
        <v/>
      </c>
      <c r="K3579" s="12">
        <f>IF(I3579="V2H",MIN(MAX(0,H3579),7.4,MAX(0,(M3579-P3579)*40)*0.95),0)</f>
        <v/>
      </c>
      <c r="L3579" s="12">
        <f>IF(E3579=0,0,MAX(0,H3579-K3579))</f>
        <v/>
      </c>
      <c r="M3579" s="13">
        <f>M3578+J3578/40-IF(I3578="V2H",K3578/(0.95*40),0)-IF(E3579=0,IF(E3578=1,IF(D3579=1,30,40)*0.18/(2*40),0),0)-IF(E3579=1,IF(E3578=0,IF(D3579=1,30,40)*0.18/(2*40),0),0)</f>
        <v/>
      </c>
      <c r="N3579" s="14" t="n">
        <v>0.15</v>
      </c>
      <c r="O3579" s="15">
        <f>K3579*N3579</f>
        <v/>
      </c>
      <c r="P3579">
        <f>IF(E3579=0,0.3,IF(D3579=1,IF(C3579&gt;=Params!$B$13-3,IF(C3579&lt;Params!$B$13,Params!$B$20,0.3),0.3),IF(C3579&gt;=Params!$B$15-3,IF(C3579&lt;Params!$B$15,Params!$B$21,0.3),0.3)))</f>
        <v/>
      </c>
    </row>
    <row r="3580" ht="15" customHeight="1" s="1">
      <c r="A3580" s="9" t="n">
        <v>3577</v>
      </c>
      <c r="B3580" s="6" t="inlineStr">
        <is>
          <t>30/05</t>
        </is>
      </c>
      <c r="C3580" s="6" t="n">
        <v>0</v>
      </c>
      <c r="D3580" s="6" t="n">
        <v>0</v>
      </c>
      <c r="E3580" s="10">
        <f>IF(D3580=1, IF(OR(C3580&lt;10, C3580&gt;=15),1,0), IF(OR(C3580&lt;7, C3580&gt;=18),1,0))</f>
        <v/>
      </c>
      <c r="F3580" s="11" t="n">
        <v>0.157</v>
      </c>
      <c r="G3580" s="12">
        <f>0*8</f>
        <v/>
      </c>
      <c r="H3580" s="12">
        <f>F3580-G3580</f>
        <v/>
      </c>
      <c r="I3580" s="10">
        <f>IF(E3580=0,"Fora",IF(E3579=0,"Carg xar",IF(H3580&lt;0,IF(M3580&lt;0.9,"Carg FV","Stby"),IF(M3580&gt;P3580,"V2H",IF(M3580&lt;0.9,"Carg xar","Stby")))))</f>
        <v/>
      </c>
      <c r="J3580" s="12">
        <f>IF(OR(I3580="Carg FV",I3580="Carg xar"),MIN(IF(I3580="Carg FV",ABS(H3580),7.4),7.4,MAX(0,(0.9-M3580)*40)*0.95),0)</f>
        <v/>
      </c>
      <c r="K3580" s="12">
        <f>IF(I3580="V2H",MIN(MAX(0,H3580),7.4,MAX(0,(M3580-P3580)*40)*0.95),0)</f>
        <v/>
      </c>
      <c r="L3580" s="12">
        <f>IF(E3580=0,0,MAX(0,H3580-K3580))</f>
        <v/>
      </c>
      <c r="M3580" s="13">
        <f>M3579+J3579/40-IF(I3579="V2H",K3579/(0.95*40),0)-IF(E3580=0,IF(E3579=1,IF(D3580=1,30,40)*0.18/(2*40),0),0)-IF(E3580=1,IF(E3579=0,IF(D3580=1,30,40)*0.18/(2*40),0),0)</f>
        <v/>
      </c>
      <c r="N3580" s="14" t="n">
        <v>0.09</v>
      </c>
      <c r="O3580" s="15">
        <f>K3580*N3580</f>
        <v/>
      </c>
      <c r="P3580">
        <f>IF(E3580=0,0.3,IF(D3580=1,IF(C3580&gt;=Params!$B$13-3,IF(C3580&lt;Params!$B$13,Params!$B$20,0.3),0.3),IF(C3580&gt;=Params!$B$15-3,IF(C3580&lt;Params!$B$15,Params!$B$21,0.3),0.3)))</f>
        <v/>
      </c>
    </row>
    <row r="3581" ht="15" customHeight="1" s="1">
      <c r="A3581" s="9" t="n">
        <v>3578</v>
      </c>
      <c r="B3581" s="6" t="inlineStr">
        <is>
          <t>30/05</t>
        </is>
      </c>
      <c r="C3581" s="6" t="n">
        <v>1</v>
      </c>
      <c r="D3581" s="6" t="n">
        <v>0</v>
      </c>
      <c r="E3581" s="10">
        <f>IF(D3581=1, IF(OR(C3581&lt;10, C3581&gt;=15),1,0), IF(OR(C3581&lt;7, C3581&gt;=18),1,0))</f>
        <v/>
      </c>
      <c r="F3581" s="11" t="n">
        <v>0.172</v>
      </c>
      <c r="G3581" s="12">
        <f>0*8</f>
        <v/>
      </c>
      <c r="H3581" s="12">
        <f>F3581-G3581</f>
        <v/>
      </c>
      <c r="I3581" s="10">
        <f>IF(E3581=0,"Fora",IF(E3580=0,"Carg xar",IF(H3581&lt;0,IF(M3581&lt;0.9,"Carg FV","Stby"),IF(M3581&gt;P3581,"V2H",IF(M3581&lt;0.9,"Carg xar","Stby")))))</f>
        <v/>
      </c>
      <c r="J3581" s="12">
        <f>IF(OR(I3581="Carg FV",I3581="Carg xar"),MIN(IF(I3581="Carg FV",ABS(H3581),7.4),7.4,MAX(0,(0.9-M3581)*40)*0.95),0)</f>
        <v/>
      </c>
      <c r="K3581" s="12">
        <f>IF(I3581="V2H",MIN(MAX(0,H3581),7.4,MAX(0,(M3581-P3581)*40)*0.95),0)</f>
        <v/>
      </c>
      <c r="L3581" s="12">
        <f>IF(E3581=0,0,MAX(0,H3581-K3581))</f>
        <v/>
      </c>
      <c r="M3581" s="13">
        <f>M3580+J3580/40-IF(I3580="V2H",K3580/(0.95*40),0)-IF(E3581=0,IF(E3580=1,IF(D3581=1,30,40)*0.18/(2*40),0),0)-IF(E3581=1,IF(E3580=0,IF(D3581=1,30,40)*0.18/(2*40),0),0)</f>
        <v/>
      </c>
      <c r="N3581" s="14" t="n">
        <v>0.09</v>
      </c>
      <c r="O3581" s="15">
        <f>K3581*N3581</f>
        <v/>
      </c>
      <c r="P3581">
        <f>IF(E3581=0,0.3,IF(D3581=1,IF(C3581&gt;=Params!$B$13-3,IF(C3581&lt;Params!$B$13,Params!$B$20,0.3),0.3),IF(C3581&gt;=Params!$B$15-3,IF(C3581&lt;Params!$B$15,Params!$B$21,0.3),0.3)))</f>
        <v/>
      </c>
    </row>
    <row r="3582" ht="15" customHeight="1" s="1">
      <c r="A3582" s="9" t="n">
        <v>3579</v>
      </c>
      <c r="B3582" s="6" t="inlineStr">
        <is>
          <t>30/05</t>
        </is>
      </c>
      <c r="C3582" s="6" t="n">
        <v>2</v>
      </c>
      <c r="D3582" s="6" t="n">
        <v>0</v>
      </c>
      <c r="E3582" s="10">
        <f>IF(D3582=1, IF(OR(C3582&lt;10, C3582&gt;=15),1,0), IF(OR(C3582&lt;7, C3582&gt;=18),1,0))</f>
        <v/>
      </c>
      <c r="F3582" s="11" t="n">
        <v>0.116</v>
      </c>
      <c r="G3582" s="12">
        <f>0*8</f>
        <v/>
      </c>
      <c r="H3582" s="12">
        <f>F3582-G3582</f>
        <v/>
      </c>
      <c r="I3582" s="10">
        <f>IF(E3582=0,"Fora",IF(E3581=0,"Carg xar",IF(H3582&lt;0,IF(M3582&lt;0.9,"Carg FV","Stby"),IF(M3582&gt;P3582,"V2H",IF(M3582&lt;0.9,"Carg xar","Stby")))))</f>
        <v/>
      </c>
      <c r="J3582" s="12">
        <f>IF(OR(I3582="Carg FV",I3582="Carg xar"),MIN(IF(I3582="Carg FV",ABS(H3582),7.4),7.4,MAX(0,(0.9-M3582)*40)*0.95),0)</f>
        <v/>
      </c>
      <c r="K3582" s="12">
        <f>IF(I3582="V2H",MIN(MAX(0,H3582),7.4,MAX(0,(M3582-P3582)*40)*0.95),0)</f>
        <v/>
      </c>
      <c r="L3582" s="12">
        <f>IF(E3582=0,0,MAX(0,H3582-K3582))</f>
        <v/>
      </c>
      <c r="M3582" s="13">
        <f>M3581+J3581/40-IF(I3581="V2H",K3581/(0.95*40),0)-IF(E3582=0,IF(E3581=1,IF(D3582=1,30,40)*0.18/(2*40),0),0)-IF(E3582=1,IF(E3581=0,IF(D3582=1,30,40)*0.18/(2*40),0),0)</f>
        <v/>
      </c>
      <c r="N3582" s="14" t="n">
        <v>0.09</v>
      </c>
      <c r="O3582" s="15">
        <f>K3582*N3582</f>
        <v/>
      </c>
      <c r="P3582">
        <f>IF(E3582=0,0.3,IF(D3582=1,IF(C3582&gt;=Params!$B$13-3,IF(C3582&lt;Params!$B$13,Params!$B$20,0.3),0.3),IF(C3582&gt;=Params!$B$15-3,IF(C3582&lt;Params!$B$15,Params!$B$21,0.3),0.3)))</f>
        <v/>
      </c>
    </row>
    <row r="3583" ht="15" customHeight="1" s="1">
      <c r="A3583" s="9" t="n">
        <v>3580</v>
      </c>
      <c r="B3583" s="6" t="inlineStr">
        <is>
          <t>30/05</t>
        </is>
      </c>
      <c r="C3583" s="6" t="n">
        <v>3</v>
      </c>
      <c r="D3583" s="6" t="n">
        <v>0</v>
      </c>
      <c r="E3583" s="10">
        <f>IF(D3583=1, IF(OR(C3583&lt;10, C3583&gt;=15),1,0), IF(OR(C3583&lt;7, C3583&gt;=18),1,0))</f>
        <v/>
      </c>
      <c r="F3583" s="11" t="n">
        <v>0.146</v>
      </c>
      <c r="G3583" s="12">
        <f>0*8</f>
        <v/>
      </c>
      <c r="H3583" s="12">
        <f>F3583-G3583</f>
        <v/>
      </c>
      <c r="I3583" s="10">
        <f>IF(E3583=0,"Fora",IF(E3582=0,"Carg xar",IF(H3583&lt;0,IF(M3583&lt;0.9,"Carg FV","Stby"),IF(M3583&gt;P3583,"V2H",IF(M3583&lt;0.9,"Carg xar","Stby")))))</f>
        <v/>
      </c>
      <c r="J3583" s="12">
        <f>IF(OR(I3583="Carg FV",I3583="Carg xar"),MIN(IF(I3583="Carg FV",ABS(H3583),7.4),7.4,MAX(0,(0.9-M3583)*40)*0.95),0)</f>
        <v/>
      </c>
      <c r="K3583" s="12">
        <f>IF(I3583="V2H",MIN(MAX(0,H3583),7.4,MAX(0,(M3583-P3583)*40)*0.95),0)</f>
        <v/>
      </c>
      <c r="L3583" s="12">
        <f>IF(E3583=0,0,MAX(0,H3583-K3583))</f>
        <v/>
      </c>
      <c r="M3583" s="13">
        <f>M3582+J3582/40-IF(I3582="V2H",K3582/(0.95*40),0)-IF(E3583=0,IF(E3582=1,IF(D3583=1,30,40)*0.18/(2*40),0),0)-IF(E3583=1,IF(E3582=0,IF(D3583=1,30,40)*0.18/(2*40),0),0)</f>
        <v/>
      </c>
      <c r="N3583" s="14" t="n">
        <v>0.09</v>
      </c>
      <c r="O3583" s="15">
        <f>K3583*N3583</f>
        <v/>
      </c>
      <c r="P3583">
        <f>IF(E3583=0,0.3,IF(D3583=1,IF(C3583&gt;=Params!$B$13-3,IF(C3583&lt;Params!$B$13,Params!$B$20,0.3),0.3),IF(C3583&gt;=Params!$B$15-3,IF(C3583&lt;Params!$B$15,Params!$B$21,0.3),0.3)))</f>
        <v/>
      </c>
    </row>
    <row r="3584" ht="15" customHeight="1" s="1">
      <c r="A3584" s="9" t="n">
        <v>3581</v>
      </c>
      <c r="B3584" s="6" t="inlineStr">
        <is>
          <t>30/05</t>
        </is>
      </c>
      <c r="C3584" s="6" t="n">
        <v>4</v>
      </c>
      <c r="D3584" s="6" t="n">
        <v>0</v>
      </c>
      <c r="E3584" s="10">
        <f>IF(D3584=1, IF(OR(C3584&lt;10, C3584&gt;=15),1,0), IF(OR(C3584&lt;7, C3584&gt;=18),1,0))</f>
        <v/>
      </c>
      <c r="F3584" s="11" t="n">
        <v>0.149</v>
      </c>
      <c r="G3584" s="12">
        <f>0*8</f>
        <v/>
      </c>
      <c r="H3584" s="12">
        <f>F3584-G3584</f>
        <v/>
      </c>
      <c r="I3584" s="10">
        <f>IF(E3584=0,"Fora",IF(E3583=0,"Carg xar",IF(H3584&lt;0,IF(M3584&lt;0.9,"Carg FV","Stby"),IF(M3584&gt;P3584,"V2H",IF(M3584&lt;0.9,"Carg xar","Stby")))))</f>
        <v/>
      </c>
      <c r="J3584" s="12">
        <f>IF(OR(I3584="Carg FV",I3584="Carg xar"),MIN(IF(I3584="Carg FV",ABS(H3584),7.4),7.4,MAX(0,(0.9-M3584)*40)*0.95),0)</f>
        <v/>
      </c>
      <c r="K3584" s="12">
        <f>IF(I3584="V2H",MIN(MAX(0,H3584),7.4,MAX(0,(M3584-P3584)*40)*0.95),0)</f>
        <v/>
      </c>
      <c r="L3584" s="12">
        <f>IF(E3584=0,0,MAX(0,H3584-K3584))</f>
        <v/>
      </c>
      <c r="M3584" s="13">
        <f>M3583+J3583/40-IF(I3583="V2H",K3583/(0.95*40),0)-IF(E3584=0,IF(E3583=1,IF(D3584=1,30,40)*0.18/(2*40),0),0)-IF(E3584=1,IF(E3583=0,IF(D3584=1,30,40)*0.18/(2*40),0),0)</f>
        <v/>
      </c>
      <c r="N3584" s="14" t="n">
        <v>0.09</v>
      </c>
      <c r="O3584" s="15">
        <f>K3584*N3584</f>
        <v/>
      </c>
      <c r="P3584">
        <f>IF(E3584=0,0.3,IF(D3584=1,IF(C3584&gt;=Params!$B$13-3,IF(C3584&lt;Params!$B$13,Params!$B$20,0.3),0.3),IF(C3584&gt;=Params!$B$15-3,IF(C3584&lt;Params!$B$15,Params!$B$21,0.3),0.3)))</f>
        <v/>
      </c>
    </row>
    <row r="3585" ht="15" customHeight="1" s="1">
      <c r="A3585" s="9" t="n">
        <v>3582</v>
      </c>
      <c r="B3585" s="6" t="inlineStr">
        <is>
          <t>30/05</t>
        </is>
      </c>
      <c r="C3585" s="6" t="n">
        <v>5</v>
      </c>
      <c r="D3585" s="6" t="n">
        <v>0</v>
      </c>
      <c r="E3585" s="10">
        <f>IF(D3585=1, IF(OR(C3585&lt;10, C3585&gt;=15),1,0), IF(OR(C3585&lt;7, C3585&gt;=18),1,0))</f>
        <v/>
      </c>
      <c r="F3585" s="11" t="n">
        <v>0.109</v>
      </c>
      <c r="G3585" s="12">
        <f>0*8</f>
        <v/>
      </c>
      <c r="H3585" s="12">
        <f>F3585-G3585</f>
        <v/>
      </c>
      <c r="I3585" s="10">
        <f>IF(E3585=0,"Fora",IF(E3584=0,"Carg xar",IF(H3585&lt;0,IF(M3585&lt;0.9,"Carg FV","Stby"),IF(M3585&gt;P3585,"V2H",IF(M3585&lt;0.9,"Carg xar","Stby")))))</f>
        <v/>
      </c>
      <c r="J3585" s="12">
        <f>IF(OR(I3585="Carg FV",I3585="Carg xar"),MIN(IF(I3585="Carg FV",ABS(H3585),7.4),7.4,MAX(0,(0.9-M3585)*40)*0.95),0)</f>
        <v/>
      </c>
      <c r="K3585" s="12">
        <f>IF(I3585="V2H",MIN(MAX(0,H3585),7.4,MAX(0,(M3585-P3585)*40)*0.95),0)</f>
        <v/>
      </c>
      <c r="L3585" s="12">
        <f>IF(E3585=0,0,MAX(0,H3585-K3585))</f>
        <v/>
      </c>
      <c r="M3585" s="13">
        <f>M3584+J3584/40-IF(I3584="V2H",K3584/(0.95*40),0)-IF(E3585=0,IF(E3584=1,IF(D3585=1,30,40)*0.18/(2*40),0),0)-IF(E3585=1,IF(E3584=0,IF(D3585=1,30,40)*0.18/(2*40),0),0)</f>
        <v/>
      </c>
      <c r="N3585" s="14" t="n">
        <v>0.09</v>
      </c>
      <c r="O3585" s="15">
        <f>K3585*N3585</f>
        <v/>
      </c>
      <c r="P3585">
        <f>IF(E3585=0,0.3,IF(D3585=1,IF(C3585&gt;=Params!$B$13-3,IF(C3585&lt;Params!$B$13,Params!$B$20,0.3),0.3),IF(C3585&gt;=Params!$B$15-3,IF(C3585&lt;Params!$B$15,Params!$B$21,0.3),0.3)))</f>
        <v/>
      </c>
    </row>
    <row r="3586" ht="15" customHeight="1" s="1">
      <c r="A3586" s="9" t="n">
        <v>3583</v>
      </c>
      <c r="B3586" s="6" t="inlineStr">
        <is>
          <t>30/05</t>
        </is>
      </c>
      <c r="C3586" s="6" t="n">
        <v>6</v>
      </c>
      <c r="D3586" s="6" t="n">
        <v>0</v>
      </c>
      <c r="E3586" s="10">
        <f>IF(D3586=1, IF(OR(C3586&lt;10, C3586&gt;=15),1,0), IF(OR(C3586&lt;7, C3586&gt;=18),1,0))</f>
        <v/>
      </c>
      <c r="F3586" s="11" t="n">
        <v>0.181</v>
      </c>
      <c r="G3586" s="12">
        <f>0.02*8</f>
        <v/>
      </c>
      <c r="H3586" s="12">
        <f>F3586-G3586</f>
        <v/>
      </c>
      <c r="I3586" s="10">
        <f>IF(E3586=0,"Fora",IF(E3585=0,"Carg xar",IF(H3586&lt;0,IF(M3586&lt;0.9,"Carg FV","Stby"),IF(M3586&gt;P3586,"V2H",IF(M3586&lt;0.9,"Carg xar","Stby")))))</f>
        <v/>
      </c>
      <c r="J3586" s="12">
        <f>IF(OR(I3586="Carg FV",I3586="Carg xar"),MIN(IF(I3586="Carg FV",ABS(H3586),7.4),7.4,MAX(0,(0.9-M3586)*40)*0.95),0)</f>
        <v/>
      </c>
      <c r="K3586" s="12">
        <f>IF(I3586="V2H",MIN(MAX(0,H3586),7.4,MAX(0,(M3586-P3586)*40)*0.95),0)</f>
        <v/>
      </c>
      <c r="L3586" s="12">
        <f>IF(E3586=0,0,MAX(0,H3586-K3586))</f>
        <v/>
      </c>
      <c r="M3586" s="13">
        <f>M3585+J3585/40-IF(I3585="V2H",K3585/(0.95*40),0)-IF(E3586=0,IF(E3585=1,IF(D3586=1,30,40)*0.18/(2*40),0),0)-IF(E3586=1,IF(E3585=0,IF(D3586=1,30,40)*0.18/(2*40),0),0)</f>
        <v/>
      </c>
      <c r="N3586" s="14" t="n">
        <v>0.09</v>
      </c>
      <c r="O3586" s="15">
        <f>K3586*N3586</f>
        <v/>
      </c>
      <c r="P3586">
        <f>IF(E3586=0,0.3,IF(D3586=1,IF(C3586&gt;=Params!$B$13-3,IF(C3586&lt;Params!$B$13,Params!$B$20,0.3),0.3),IF(C3586&gt;=Params!$B$15-3,IF(C3586&lt;Params!$B$15,Params!$B$21,0.3),0.3)))</f>
        <v/>
      </c>
    </row>
    <row r="3587" ht="15" customHeight="1" s="1">
      <c r="A3587" s="9" t="n">
        <v>3584</v>
      </c>
      <c r="B3587" s="6" t="inlineStr">
        <is>
          <t>30/05</t>
        </is>
      </c>
      <c r="C3587" s="6" t="n">
        <v>7</v>
      </c>
      <c r="D3587" s="6" t="n">
        <v>0</v>
      </c>
      <c r="E3587" s="10">
        <f>IF(D3587=1, IF(OR(C3587&lt;10, C3587&gt;=15),1,0), IF(OR(C3587&lt;7, C3587&gt;=18),1,0))</f>
        <v/>
      </c>
      <c r="F3587" s="11" t="n">
        <v>0.31</v>
      </c>
      <c r="G3587" s="12">
        <f>0.12*8</f>
        <v/>
      </c>
      <c r="H3587" s="12">
        <f>F3587-G3587</f>
        <v/>
      </c>
      <c r="I3587" s="10">
        <f>IF(E3587=0,"Fora",IF(E3586=0,"Carg xar",IF(H3587&lt;0,IF(M3587&lt;0.9,"Carg FV","Stby"),IF(M3587&gt;P3587,"V2H",IF(M3587&lt;0.9,"Carg xar","Stby")))))</f>
        <v/>
      </c>
      <c r="J3587" s="12">
        <f>IF(OR(I3587="Carg FV",I3587="Carg xar"),MIN(IF(I3587="Carg FV",ABS(H3587),7.4),7.4,MAX(0,(0.9-M3587)*40)*0.95),0)</f>
        <v/>
      </c>
      <c r="K3587" s="12">
        <f>IF(I3587="V2H",MIN(MAX(0,H3587),7.4,MAX(0,(M3587-P3587)*40)*0.95),0)</f>
        <v/>
      </c>
      <c r="L3587" s="12">
        <f>IF(E3587=0,0,MAX(0,H3587-K3587))</f>
        <v/>
      </c>
      <c r="M3587" s="13">
        <f>M3586+J3586/40-IF(I3586="V2H",K3586/(0.95*40),0)-IF(E3587=0,IF(E3586=1,IF(D3587=1,30,40)*0.18/(2*40),0),0)-IF(E3587=1,IF(E3586=0,IF(D3587=1,30,40)*0.18/(2*40),0),0)</f>
        <v/>
      </c>
      <c r="N3587" s="14" t="n">
        <v>0.09</v>
      </c>
      <c r="O3587" s="15">
        <f>K3587*N3587</f>
        <v/>
      </c>
      <c r="P3587">
        <f>IF(E3587=0,0.3,IF(D3587=1,IF(C3587&gt;=Params!$B$13-3,IF(C3587&lt;Params!$B$13,Params!$B$20,0.3),0.3),IF(C3587&gt;=Params!$B$15-3,IF(C3587&lt;Params!$B$15,Params!$B$21,0.3),0.3)))</f>
        <v/>
      </c>
    </row>
    <row r="3588" ht="15" customHeight="1" s="1">
      <c r="A3588" s="9" t="n">
        <v>3585</v>
      </c>
      <c r="B3588" s="6" t="inlineStr">
        <is>
          <t>30/05</t>
        </is>
      </c>
      <c r="C3588" s="6" t="n">
        <v>8</v>
      </c>
      <c r="D3588" s="6" t="n">
        <v>0</v>
      </c>
      <c r="E3588" s="10">
        <f>IF(D3588=1, IF(OR(C3588&lt;10, C3588&gt;=15),1,0), IF(OR(C3588&lt;7, C3588&gt;=18),1,0))</f>
        <v/>
      </c>
      <c r="F3588" s="11" t="n">
        <v>0</v>
      </c>
      <c r="G3588" s="12">
        <f>0.28*8</f>
        <v/>
      </c>
      <c r="H3588" s="12">
        <f>F3588-G3588</f>
        <v/>
      </c>
      <c r="I3588" s="10">
        <f>IF(E3588=0,"Fora",IF(E3587=0,"Carg xar",IF(H3588&lt;0,IF(M3588&lt;0.9,"Carg FV","Stby"),IF(M3588&gt;P3588,"V2H",IF(M3588&lt;0.9,"Carg xar","Stby")))))</f>
        <v/>
      </c>
      <c r="J3588" s="12">
        <f>IF(OR(I3588="Carg FV",I3588="Carg xar"),MIN(IF(I3588="Carg FV",ABS(H3588),7.4),7.4,MAX(0,(0.9-M3588)*40)*0.95),0)</f>
        <v/>
      </c>
      <c r="K3588" s="12">
        <f>IF(I3588="V2H",MIN(MAX(0,H3588),7.4,MAX(0,(M3588-P3588)*40)*0.95),0)</f>
        <v/>
      </c>
      <c r="L3588" s="12">
        <f>IF(E3588=0,0,MAX(0,H3588-K3588))</f>
        <v/>
      </c>
      <c r="M3588" s="13">
        <f>M3587+J3587/40-IF(I3587="V2H",K3587/(0.95*40),0)-IF(E3588=0,IF(E3587=1,IF(D3588=1,30,40)*0.18/(2*40),0),0)-IF(E3588=1,IF(E3587=0,IF(D3588=1,30,40)*0.18/(2*40),0),0)</f>
        <v/>
      </c>
      <c r="N3588" s="14" t="n">
        <v>0.15</v>
      </c>
      <c r="O3588" s="15">
        <f>K3588*N3588</f>
        <v/>
      </c>
      <c r="P3588">
        <f>IF(E3588=0,0.3,IF(D3588=1,IF(C3588&gt;=Params!$B$13-3,IF(C3588&lt;Params!$B$13,Params!$B$20,0.3),0.3),IF(C3588&gt;=Params!$B$15-3,IF(C3588&lt;Params!$B$15,Params!$B$21,0.3),0.3)))</f>
        <v/>
      </c>
    </row>
    <row r="3589" ht="15" customHeight="1" s="1">
      <c r="A3589" s="9" t="n">
        <v>3586</v>
      </c>
      <c r="B3589" s="6" t="inlineStr">
        <is>
          <t>30/05</t>
        </is>
      </c>
      <c r="C3589" s="6" t="n">
        <v>9</v>
      </c>
      <c r="D3589" s="6" t="n">
        <v>0</v>
      </c>
      <c r="E3589" s="10">
        <f>IF(D3589=1, IF(OR(C3589&lt;10, C3589&gt;=15),1,0), IF(OR(C3589&lt;7, C3589&gt;=18),1,0))</f>
        <v/>
      </c>
      <c r="F3589" s="11" t="n">
        <v>0</v>
      </c>
      <c r="G3589" s="12">
        <f>0.48*8</f>
        <v/>
      </c>
      <c r="H3589" s="12">
        <f>F3589-G3589</f>
        <v/>
      </c>
      <c r="I3589" s="10">
        <f>IF(E3589=0,"Fora",IF(E3588=0,"Carg xar",IF(H3589&lt;0,IF(M3589&lt;0.9,"Carg FV","Stby"),IF(M3589&gt;P3589,"V2H",IF(M3589&lt;0.9,"Carg xar","Stby")))))</f>
        <v/>
      </c>
      <c r="J3589" s="12">
        <f>IF(OR(I3589="Carg FV",I3589="Carg xar"),MIN(IF(I3589="Carg FV",ABS(H3589),7.4),7.4,MAX(0,(0.9-M3589)*40)*0.95),0)</f>
        <v/>
      </c>
      <c r="K3589" s="12">
        <f>IF(I3589="V2H",MIN(MAX(0,H3589),7.4,MAX(0,(M3589-P3589)*40)*0.95),0)</f>
        <v/>
      </c>
      <c r="L3589" s="12">
        <f>IF(E3589=0,0,MAX(0,H3589-K3589))</f>
        <v/>
      </c>
      <c r="M3589" s="13">
        <f>M3588+J3588/40-IF(I3588="V2H",K3588/(0.95*40),0)-IF(E3589=0,IF(E3588=1,IF(D3589=1,30,40)*0.18/(2*40),0),0)-IF(E3589=1,IF(E3588=0,IF(D3589=1,30,40)*0.18/(2*40),0),0)</f>
        <v/>
      </c>
      <c r="N3589" s="14" t="n">
        <v>0.15</v>
      </c>
      <c r="O3589" s="15">
        <f>K3589*N3589</f>
        <v/>
      </c>
      <c r="P3589">
        <f>IF(E3589=0,0.3,IF(D3589=1,IF(C3589&gt;=Params!$B$13-3,IF(C3589&lt;Params!$B$13,Params!$B$20,0.3),0.3),IF(C3589&gt;=Params!$B$15-3,IF(C3589&lt;Params!$B$15,Params!$B$21,0.3),0.3)))</f>
        <v/>
      </c>
    </row>
    <row r="3590" ht="15" customHeight="1" s="1">
      <c r="A3590" s="9" t="n">
        <v>3587</v>
      </c>
      <c r="B3590" s="6" t="inlineStr">
        <is>
          <t>30/05</t>
        </is>
      </c>
      <c r="C3590" s="6" t="n">
        <v>10</v>
      </c>
      <c r="D3590" s="6" t="n">
        <v>0</v>
      </c>
      <c r="E3590" s="10">
        <f>IF(D3590=1, IF(OR(C3590&lt;10, C3590&gt;=15),1,0), IF(OR(C3590&lt;7, C3590&gt;=18),1,0))</f>
        <v/>
      </c>
      <c r="F3590" s="11" t="n">
        <v>0</v>
      </c>
      <c r="G3590" s="12">
        <f>0.68*8</f>
        <v/>
      </c>
      <c r="H3590" s="12">
        <f>F3590-G3590</f>
        <v/>
      </c>
      <c r="I3590" s="10">
        <f>IF(E3590=0,"Fora",IF(E3589=0,"Carg xar",IF(H3590&lt;0,IF(M3590&lt;0.9,"Carg FV","Stby"),IF(M3590&gt;P3590,"V2H",IF(M3590&lt;0.9,"Carg xar","Stby")))))</f>
        <v/>
      </c>
      <c r="J3590" s="12">
        <f>IF(OR(I3590="Carg FV",I3590="Carg xar"),MIN(IF(I3590="Carg FV",ABS(H3590),7.4),7.4,MAX(0,(0.9-M3590)*40)*0.95),0)</f>
        <v/>
      </c>
      <c r="K3590" s="12">
        <f>IF(I3590="V2H",MIN(MAX(0,H3590),7.4,MAX(0,(M3590-P3590)*40)*0.95),0)</f>
        <v/>
      </c>
      <c r="L3590" s="12">
        <f>IF(E3590=0,0,MAX(0,H3590-K3590))</f>
        <v/>
      </c>
      <c r="M3590" s="13">
        <f>M3589+J3589/40-IF(I3589="V2H",K3589/(0.95*40),0)-IF(E3590=0,IF(E3589=1,IF(D3590=1,30,40)*0.18/(2*40),0),0)-IF(E3590=1,IF(E3589=0,IF(D3590=1,30,40)*0.18/(2*40),0),0)</f>
        <v/>
      </c>
      <c r="N3590" s="14" t="n">
        <v>0.2</v>
      </c>
      <c r="O3590" s="15">
        <f>K3590*N3590</f>
        <v/>
      </c>
      <c r="P3590">
        <f>IF(E3590=0,0.3,IF(D3590=1,IF(C3590&gt;=Params!$B$13-3,IF(C3590&lt;Params!$B$13,Params!$B$20,0.3),0.3),IF(C3590&gt;=Params!$B$15-3,IF(C3590&lt;Params!$B$15,Params!$B$21,0.3),0.3)))</f>
        <v/>
      </c>
    </row>
    <row r="3591" ht="15" customHeight="1" s="1">
      <c r="A3591" s="9" t="n">
        <v>3588</v>
      </c>
      <c r="B3591" s="6" t="inlineStr">
        <is>
          <t>30/05</t>
        </is>
      </c>
      <c r="C3591" s="6" t="n">
        <v>11</v>
      </c>
      <c r="D3591" s="6" t="n">
        <v>0</v>
      </c>
      <c r="E3591" s="10">
        <f>IF(D3591=1, IF(OR(C3591&lt;10, C3591&gt;=15),1,0), IF(OR(C3591&lt;7, C3591&gt;=18),1,0))</f>
        <v/>
      </c>
      <c r="F3591" s="11" t="n">
        <v>0</v>
      </c>
      <c r="G3591" s="12">
        <f>0.82*8</f>
        <v/>
      </c>
      <c r="H3591" s="12">
        <f>F3591-G3591</f>
        <v/>
      </c>
      <c r="I3591" s="10">
        <f>IF(E3591=0,"Fora",IF(E3590=0,"Carg xar",IF(H3591&lt;0,IF(M3591&lt;0.9,"Carg FV","Stby"),IF(M3591&gt;P3591,"V2H",IF(M3591&lt;0.9,"Carg xar","Stby")))))</f>
        <v/>
      </c>
      <c r="J3591" s="12">
        <f>IF(OR(I3591="Carg FV",I3591="Carg xar"),MIN(IF(I3591="Carg FV",ABS(H3591),7.4),7.4,MAX(0,(0.9-M3591)*40)*0.95),0)</f>
        <v/>
      </c>
      <c r="K3591" s="12">
        <f>IF(I3591="V2H",MIN(MAX(0,H3591),7.4,MAX(0,(M3591-P3591)*40)*0.95),0)</f>
        <v/>
      </c>
      <c r="L3591" s="12">
        <f>IF(E3591=0,0,MAX(0,H3591-K3591))</f>
        <v/>
      </c>
      <c r="M3591" s="13">
        <f>M3590+J3590/40-IF(I3590="V2H",K3590/(0.95*40),0)-IF(E3591=0,IF(E3590=1,IF(D3591=1,30,40)*0.18/(2*40),0),0)-IF(E3591=1,IF(E3590=0,IF(D3591=1,30,40)*0.18/(2*40),0),0)</f>
        <v/>
      </c>
      <c r="N3591" s="14" t="n">
        <v>0.2</v>
      </c>
      <c r="O3591" s="15">
        <f>K3591*N3591</f>
        <v/>
      </c>
      <c r="P3591">
        <f>IF(E3591=0,0.3,IF(D3591=1,IF(C3591&gt;=Params!$B$13-3,IF(C3591&lt;Params!$B$13,Params!$B$20,0.3),0.3),IF(C3591&gt;=Params!$B$15-3,IF(C3591&lt;Params!$B$15,Params!$B$21,0.3),0.3)))</f>
        <v/>
      </c>
    </row>
    <row r="3592" ht="15" customHeight="1" s="1">
      <c r="A3592" s="9" t="n">
        <v>3589</v>
      </c>
      <c r="B3592" s="6" t="inlineStr">
        <is>
          <t>30/05</t>
        </is>
      </c>
      <c r="C3592" s="6" t="n">
        <v>12</v>
      </c>
      <c r="D3592" s="6" t="n">
        <v>0</v>
      </c>
      <c r="E3592" s="10">
        <f>IF(D3592=1, IF(OR(C3592&lt;10, C3592&gt;=15),1,0), IF(OR(C3592&lt;7, C3592&gt;=18),1,0))</f>
        <v/>
      </c>
      <c r="F3592" s="11" t="n">
        <v>0</v>
      </c>
      <c r="G3592" s="12">
        <f>0.88*8</f>
        <v/>
      </c>
      <c r="H3592" s="12">
        <f>F3592-G3592</f>
        <v/>
      </c>
      <c r="I3592" s="10">
        <f>IF(E3592=0,"Fora",IF(E3591=0,"Carg xar",IF(H3592&lt;0,IF(M3592&lt;0.9,"Carg FV","Stby"),IF(M3592&gt;P3592,"V2H",IF(M3592&lt;0.9,"Carg xar","Stby")))))</f>
        <v/>
      </c>
      <c r="J3592" s="12">
        <f>IF(OR(I3592="Carg FV",I3592="Carg xar"),MIN(IF(I3592="Carg FV",ABS(H3592),7.4),7.4,MAX(0,(0.9-M3592)*40)*0.95),0)</f>
        <v/>
      </c>
      <c r="K3592" s="12">
        <f>IF(I3592="V2H",MIN(MAX(0,H3592),7.4,MAX(0,(M3592-P3592)*40)*0.95),0)</f>
        <v/>
      </c>
      <c r="L3592" s="12">
        <f>IF(E3592=0,0,MAX(0,H3592-K3592))</f>
        <v/>
      </c>
      <c r="M3592" s="13">
        <f>M3591+J3591/40-IF(I3591="V2H",K3591/(0.95*40),0)-IF(E3592=0,IF(E3591=1,IF(D3592=1,30,40)*0.18/(2*40),0),0)-IF(E3592=1,IF(E3591=0,IF(D3592=1,30,40)*0.18/(2*40),0),0)</f>
        <v/>
      </c>
      <c r="N3592" s="14" t="n">
        <v>0.2</v>
      </c>
      <c r="O3592" s="15">
        <f>K3592*N3592</f>
        <v/>
      </c>
      <c r="P3592">
        <f>IF(E3592=0,0.3,IF(D3592=1,IF(C3592&gt;=Params!$B$13-3,IF(C3592&lt;Params!$B$13,Params!$B$20,0.3),0.3),IF(C3592&gt;=Params!$B$15-3,IF(C3592&lt;Params!$B$15,Params!$B$21,0.3),0.3)))</f>
        <v/>
      </c>
    </row>
    <row r="3593" ht="15" customHeight="1" s="1">
      <c r="A3593" s="9" t="n">
        <v>3590</v>
      </c>
      <c r="B3593" s="6" t="inlineStr">
        <is>
          <t>30/05</t>
        </is>
      </c>
      <c r="C3593" s="6" t="n">
        <v>13</v>
      </c>
      <c r="D3593" s="6" t="n">
        <v>0</v>
      </c>
      <c r="E3593" s="10">
        <f>IF(D3593=1, IF(OR(C3593&lt;10, C3593&gt;=15),1,0), IF(OR(C3593&lt;7, C3593&gt;=18),1,0))</f>
        <v/>
      </c>
      <c r="F3593" s="11" t="n">
        <v>0</v>
      </c>
      <c r="G3593" s="12">
        <f>0.86*8</f>
        <v/>
      </c>
      <c r="H3593" s="12">
        <f>F3593-G3593</f>
        <v/>
      </c>
      <c r="I3593" s="10">
        <f>IF(E3593=0,"Fora",IF(E3592=0,"Carg xar",IF(H3593&lt;0,IF(M3593&lt;0.9,"Carg FV","Stby"),IF(M3593&gt;P3593,"V2H",IF(M3593&lt;0.9,"Carg xar","Stby")))))</f>
        <v/>
      </c>
      <c r="J3593" s="12">
        <f>IF(OR(I3593="Carg FV",I3593="Carg xar"),MIN(IF(I3593="Carg FV",ABS(H3593),7.4),7.4,MAX(0,(0.9-M3593)*40)*0.95),0)</f>
        <v/>
      </c>
      <c r="K3593" s="12">
        <f>IF(I3593="V2H",MIN(MAX(0,H3593),7.4,MAX(0,(M3593-P3593)*40)*0.95),0)</f>
        <v/>
      </c>
      <c r="L3593" s="12">
        <f>IF(E3593=0,0,MAX(0,H3593-K3593))</f>
        <v/>
      </c>
      <c r="M3593" s="13">
        <f>M3592+J3592/40-IF(I3592="V2H",K3592/(0.95*40),0)-IF(E3593=0,IF(E3592=1,IF(D3593=1,30,40)*0.18/(2*40),0),0)-IF(E3593=1,IF(E3592=0,IF(D3593=1,30,40)*0.18/(2*40),0),0)</f>
        <v/>
      </c>
      <c r="N3593" s="14" t="n">
        <v>0.2</v>
      </c>
      <c r="O3593" s="15">
        <f>K3593*N3593</f>
        <v/>
      </c>
      <c r="P3593">
        <f>IF(E3593=0,0.3,IF(D3593=1,IF(C3593&gt;=Params!$B$13-3,IF(C3593&lt;Params!$B$13,Params!$B$20,0.3),0.3),IF(C3593&gt;=Params!$B$15-3,IF(C3593&lt;Params!$B$15,Params!$B$21,0.3),0.3)))</f>
        <v/>
      </c>
    </row>
    <row r="3594" ht="15" customHeight="1" s="1">
      <c r="A3594" s="9" t="n">
        <v>3591</v>
      </c>
      <c r="B3594" s="6" t="inlineStr">
        <is>
          <t>30/05</t>
        </is>
      </c>
      <c r="C3594" s="6" t="n">
        <v>14</v>
      </c>
      <c r="D3594" s="6" t="n">
        <v>0</v>
      </c>
      <c r="E3594" s="10">
        <f>IF(D3594=1, IF(OR(C3594&lt;10, C3594&gt;=15),1,0), IF(OR(C3594&lt;7, C3594&gt;=18),1,0))</f>
        <v/>
      </c>
      <c r="F3594" s="11" t="n">
        <v>1.22</v>
      </c>
      <c r="G3594" s="12">
        <f>0.75*8</f>
        <v/>
      </c>
      <c r="H3594" s="12">
        <f>F3594-G3594</f>
        <v/>
      </c>
      <c r="I3594" s="10">
        <f>IF(E3594=0,"Fora",IF(E3593=0,"Carg xar",IF(H3594&lt;0,IF(M3594&lt;0.9,"Carg FV","Stby"),IF(M3594&gt;P3594,"V2H",IF(M3594&lt;0.9,"Carg xar","Stby")))))</f>
        <v/>
      </c>
      <c r="J3594" s="12">
        <f>IF(OR(I3594="Carg FV",I3594="Carg xar"),MIN(IF(I3594="Carg FV",ABS(H3594),7.4),7.4,MAX(0,(0.9-M3594)*40)*0.95),0)</f>
        <v/>
      </c>
      <c r="K3594" s="12">
        <f>IF(I3594="V2H",MIN(MAX(0,H3594),7.4,MAX(0,(M3594-P3594)*40)*0.95),0)</f>
        <v/>
      </c>
      <c r="L3594" s="12">
        <f>IF(E3594=0,0,MAX(0,H3594-K3594))</f>
        <v/>
      </c>
      <c r="M3594" s="13">
        <f>M3593+J3593/40-IF(I3593="V2H",K3593/(0.95*40),0)-IF(E3594=0,IF(E3593=1,IF(D3594=1,30,40)*0.18/(2*40),0),0)-IF(E3594=1,IF(E3593=0,IF(D3594=1,30,40)*0.18/(2*40),0),0)</f>
        <v/>
      </c>
      <c r="N3594" s="14" t="n">
        <v>0.15</v>
      </c>
      <c r="O3594" s="15">
        <f>K3594*N3594</f>
        <v/>
      </c>
      <c r="P3594">
        <f>IF(E3594=0,0.3,IF(D3594=1,IF(C3594&gt;=Params!$B$13-3,IF(C3594&lt;Params!$B$13,Params!$B$20,0.3),0.3),IF(C3594&gt;=Params!$B$15-3,IF(C3594&lt;Params!$B$15,Params!$B$21,0.3),0.3)))</f>
        <v/>
      </c>
    </row>
    <row r="3595" ht="15" customHeight="1" s="1">
      <c r="A3595" s="9" t="n">
        <v>3592</v>
      </c>
      <c r="B3595" s="6" t="inlineStr">
        <is>
          <t>30/05</t>
        </is>
      </c>
      <c r="C3595" s="6" t="n">
        <v>15</v>
      </c>
      <c r="D3595" s="6" t="n">
        <v>0</v>
      </c>
      <c r="E3595" s="10">
        <f>IF(D3595=1, IF(OR(C3595&lt;10, C3595&gt;=15),1,0), IF(OR(C3595&lt;7, C3595&gt;=18),1,0))</f>
        <v/>
      </c>
      <c r="F3595" s="11" t="n">
        <v>0.798</v>
      </c>
      <c r="G3595" s="12">
        <f>0.6*8</f>
        <v/>
      </c>
      <c r="H3595" s="12">
        <f>F3595-G3595</f>
        <v/>
      </c>
      <c r="I3595" s="10">
        <f>IF(E3595=0,"Fora",IF(E3594=0,"Carg xar",IF(H3595&lt;0,IF(M3595&lt;0.9,"Carg FV","Stby"),IF(M3595&gt;P3595,"V2H",IF(M3595&lt;0.9,"Carg xar","Stby")))))</f>
        <v/>
      </c>
      <c r="J3595" s="12">
        <f>IF(OR(I3595="Carg FV",I3595="Carg xar"),MIN(IF(I3595="Carg FV",ABS(H3595),7.4),7.4,MAX(0,(0.9-M3595)*40)*0.95),0)</f>
        <v/>
      </c>
      <c r="K3595" s="12">
        <f>IF(I3595="V2H",MIN(MAX(0,H3595),7.4,MAX(0,(M3595-P3595)*40)*0.95),0)</f>
        <v/>
      </c>
      <c r="L3595" s="12">
        <f>IF(E3595=0,0,MAX(0,H3595-K3595))</f>
        <v/>
      </c>
      <c r="M3595" s="13">
        <f>M3594+J3594/40-IF(I3594="V2H",K3594/(0.95*40),0)-IF(E3595=0,IF(E3594=1,IF(D3595=1,30,40)*0.18/(2*40),0),0)-IF(E3595=1,IF(E3594=0,IF(D3595=1,30,40)*0.18/(2*40),0),0)</f>
        <v/>
      </c>
      <c r="N3595" s="14" t="n">
        <v>0.15</v>
      </c>
      <c r="O3595" s="15">
        <f>K3595*N3595</f>
        <v/>
      </c>
      <c r="P3595">
        <f>IF(E3595=0,0.3,IF(D3595=1,IF(C3595&gt;=Params!$B$13-3,IF(C3595&lt;Params!$B$13,Params!$B$20,0.3),0.3),IF(C3595&gt;=Params!$B$15-3,IF(C3595&lt;Params!$B$15,Params!$B$21,0.3),0.3)))</f>
        <v/>
      </c>
    </row>
    <row r="3596" ht="15" customHeight="1" s="1">
      <c r="A3596" s="9" t="n">
        <v>3593</v>
      </c>
      <c r="B3596" s="6" t="inlineStr">
        <is>
          <t>30/05</t>
        </is>
      </c>
      <c r="C3596" s="6" t="n">
        <v>16</v>
      </c>
      <c r="D3596" s="6" t="n">
        <v>0</v>
      </c>
      <c r="E3596" s="10">
        <f>IF(D3596=1, IF(OR(C3596&lt;10, C3596&gt;=15),1,0), IF(OR(C3596&lt;7, C3596&gt;=18),1,0))</f>
        <v/>
      </c>
      <c r="F3596" s="11" t="n">
        <v>0</v>
      </c>
      <c r="G3596" s="12">
        <f>0.42*8</f>
        <v/>
      </c>
      <c r="H3596" s="12">
        <f>F3596-G3596</f>
        <v/>
      </c>
      <c r="I3596" s="10">
        <f>IF(E3596=0,"Fora",IF(E3595=0,"Carg xar",IF(H3596&lt;0,IF(M3596&lt;0.9,"Carg FV","Stby"),IF(M3596&gt;P3596,"V2H",IF(M3596&lt;0.9,"Carg xar","Stby")))))</f>
        <v/>
      </c>
      <c r="J3596" s="12">
        <f>IF(OR(I3596="Carg FV",I3596="Carg xar"),MIN(IF(I3596="Carg FV",ABS(H3596),7.4),7.4,MAX(0,(0.9-M3596)*40)*0.95),0)</f>
        <v/>
      </c>
      <c r="K3596" s="12">
        <f>IF(I3596="V2H",MIN(MAX(0,H3596),7.4,MAX(0,(M3596-P3596)*40)*0.95),0)</f>
        <v/>
      </c>
      <c r="L3596" s="12">
        <f>IF(E3596=0,0,MAX(0,H3596-K3596))</f>
        <v/>
      </c>
      <c r="M3596" s="13">
        <f>M3595+J3595/40-IF(I3595="V2H",K3595/(0.95*40),0)-IF(E3596=0,IF(E3595=1,IF(D3596=1,30,40)*0.18/(2*40),0),0)-IF(E3596=1,IF(E3595=0,IF(D3596=1,30,40)*0.18/(2*40),0),0)</f>
        <v/>
      </c>
      <c r="N3596" s="14" t="n">
        <v>0.15</v>
      </c>
      <c r="O3596" s="15">
        <f>K3596*N3596</f>
        <v/>
      </c>
      <c r="P3596">
        <f>IF(E3596=0,0.3,IF(D3596=1,IF(C3596&gt;=Params!$B$13-3,IF(C3596&lt;Params!$B$13,Params!$B$20,0.3),0.3),IF(C3596&gt;=Params!$B$15-3,IF(C3596&lt;Params!$B$15,Params!$B$21,0.3),0.3)))</f>
        <v/>
      </c>
    </row>
    <row r="3597" ht="15" customHeight="1" s="1">
      <c r="A3597" s="9" t="n">
        <v>3594</v>
      </c>
      <c r="B3597" s="6" t="inlineStr">
        <is>
          <t>30/05</t>
        </is>
      </c>
      <c r="C3597" s="6" t="n">
        <v>17</v>
      </c>
      <c r="D3597" s="6" t="n">
        <v>0</v>
      </c>
      <c r="E3597" s="10">
        <f>IF(D3597=1, IF(OR(C3597&lt;10, C3597&gt;=15),1,0), IF(OR(C3597&lt;7, C3597&gt;=18),1,0))</f>
        <v/>
      </c>
      <c r="F3597" s="11" t="n">
        <v>0</v>
      </c>
      <c r="G3597" s="12">
        <f>0.22*8</f>
        <v/>
      </c>
      <c r="H3597" s="12">
        <f>F3597-G3597</f>
        <v/>
      </c>
      <c r="I3597" s="10">
        <f>IF(E3597=0,"Fora",IF(E3596=0,"Carg xar",IF(H3597&lt;0,IF(M3597&lt;0.9,"Carg FV","Stby"),IF(M3597&gt;P3597,"V2H",IF(M3597&lt;0.9,"Carg xar","Stby")))))</f>
        <v/>
      </c>
      <c r="J3597" s="12">
        <f>IF(OR(I3597="Carg FV",I3597="Carg xar"),MIN(IF(I3597="Carg FV",ABS(H3597),7.4),7.4,MAX(0,(0.9-M3597)*40)*0.95),0)</f>
        <v/>
      </c>
      <c r="K3597" s="12">
        <f>IF(I3597="V2H",MIN(MAX(0,H3597),7.4,MAX(0,(M3597-P3597)*40)*0.95),0)</f>
        <v/>
      </c>
      <c r="L3597" s="12">
        <f>IF(E3597=0,0,MAX(0,H3597-K3597))</f>
        <v/>
      </c>
      <c r="M3597" s="13">
        <f>M3596+J3596/40-IF(I3596="V2H",K3596/(0.95*40),0)-IF(E3597=0,IF(E3596=1,IF(D3597=1,30,40)*0.18/(2*40),0),0)-IF(E3597=1,IF(E3596=0,IF(D3597=1,30,40)*0.18/(2*40),0),0)</f>
        <v/>
      </c>
      <c r="N3597" s="14" t="n">
        <v>0.15</v>
      </c>
      <c r="O3597" s="15">
        <f>K3597*N3597</f>
        <v/>
      </c>
      <c r="P3597">
        <f>IF(E3597=0,0.3,IF(D3597=1,IF(C3597&gt;=Params!$B$13-3,IF(C3597&lt;Params!$B$13,Params!$B$20,0.3),0.3),IF(C3597&gt;=Params!$B$15-3,IF(C3597&lt;Params!$B$15,Params!$B$21,0.3),0.3)))</f>
        <v/>
      </c>
    </row>
    <row r="3598" ht="15" customHeight="1" s="1">
      <c r="A3598" s="9" t="n">
        <v>3595</v>
      </c>
      <c r="B3598" s="6" t="inlineStr">
        <is>
          <t>30/05</t>
        </is>
      </c>
      <c r="C3598" s="6" t="n">
        <v>18</v>
      </c>
      <c r="D3598" s="6" t="n">
        <v>0</v>
      </c>
      <c r="E3598" s="10">
        <f>IF(D3598=1, IF(OR(C3598&lt;10, C3598&gt;=15),1,0), IF(OR(C3598&lt;7, C3598&gt;=18),1,0))</f>
        <v/>
      </c>
      <c r="F3598" s="11" t="n">
        <v>0.2</v>
      </c>
      <c r="G3598" s="12">
        <f>0.08*8</f>
        <v/>
      </c>
      <c r="H3598" s="12">
        <f>F3598-G3598</f>
        <v/>
      </c>
      <c r="I3598" s="10">
        <f>IF(E3598=0,"Fora",IF(E3597=0,"Carg xar",IF(H3598&lt;0,IF(M3598&lt;0.9,"Carg FV","Stby"),IF(M3598&gt;P3598,"V2H",IF(M3598&lt;0.9,"Carg xar","Stby")))))</f>
        <v/>
      </c>
      <c r="J3598" s="12">
        <f>IF(OR(I3598="Carg FV",I3598="Carg xar"),MIN(IF(I3598="Carg FV",ABS(H3598),7.4),7.4,MAX(0,(0.9-M3598)*40)*0.95),0)</f>
        <v/>
      </c>
      <c r="K3598" s="12">
        <f>IF(I3598="V2H",MIN(MAX(0,H3598),7.4,MAX(0,(M3598-P3598)*40)*0.95),0)</f>
        <v/>
      </c>
      <c r="L3598" s="12">
        <f>IF(E3598=0,0,MAX(0,H3598-K3598))</f>
        <v/>
      </c>
      <c r="M3598" s="13">
        <f>M3597+J3597/40-IF(I3597="V2H",K3597/(0.95*40),0)-IF(E3598=0,IF(E3597=1,IF(D3598=1,30,40)*0.18/(2*40),0),0)-IF(E3598=1,IF(E3597=0,IF(D3598=1,30,40)*0.18/(2*40),0),0)</f>
        <v/>
      </c>
      <c r="N3598" s="14" t="n">
        <v>0.2</v>
      </c>
      <c r="O3598" s="15">
        <f>K3598*N3598</f>
        <v/>
      </c>
      <c r="P3598">
        <f>IF(E3598=0,0.3,IF(D3598=1,IF(C3598&gt;=Params!$B$13-3,IF(C3598&lt;Params!$B$13,Params!$B$20,0.3),0.3),IF(C3598&gt;=Params!$B$15-3,IF(C3598&lt;Params!$B$15,Params!$B$21,0.3),0.3)))</f>
        <v/>
      </c>
    </row>
    <row r="3599" ht="15" customHeight="1" s="1">
      <c r="A3599" s="9" t="n">
        <v>3596</v>
      </c>
      <c r="B3599" s="6" t="inlineStr">
        <is>
          <t>30/05</t>
        </is>
      </c>
      <c r="C3599" s="6" t="n">
        <v>19</v>
      </c>
      <c r="D3599" s="6" t="n">
        <v>0</v>
      </c>
      <c r="E3599" s="10">
        <f>IF(D3599=1, IF(OR(C3599&lt;10, C3599&gt;=15),1,0), IF(OR(C3599&lt;7, C3599&gt;=18),1,0))</f>
        <v/>
      </c>
      <c r="F3599" s="11" t="n">
        <v>0</v>
      </c>
      <c r="G3599" s="12">
        <f>0*8</f>
        <v/>
      </c>
      <c r="H3599" s="12">
        <f>F3599-G3599</f>
        <v/>
      </c>
      <c r="I3599" s="10">
        <f>IF(E3599=0,"Fora",IF(E3598=0,"Carg xar",IF(H3599&lt;0,IF(M3599&lt;0.9,"Carg FV","Stby"),IF(M3599&gt;P3599,"V2H",IF(M3599&lt;0.9,"Carg xar","Stby")))))</f>
        <v/>
      </c>
      <c r="J3599" s="12">
        <f>IF(OR(I3599="Carg FV",I3599="Carg xar"),MIN(IF(I3599="Carg FV",ABS(H3599),7.4),7.4,MAX(0,(0.9-M3599)*40)*0.95),0)</f>
        <v/>
      </c>
      <c r="K3599" s="12">
        <f>IF(I3599="V2H",MIN(MAX(0,H3599),7.4,MAX(0,(M3599-P3599)*40)*0.95),0)</f>
        <v/>
      </c>
      <c r="L3599" s="12">
        <f>IF(E3599=0,0,MAX(0,H3599-K3599))</f>
        <v/>
      </c>
      <c r="M3599" s="13">
        <f>M3598+J3598/40-IF(I3598="V2H",K3598/(0.95*40),0)-IF(E3599=0,IF(E3598=1,IF(D3599=1,30,40)*0.18/(2*40),0),0)-IF(E3599=1,IF(E3598=0,IF(D3599=1,30,40)*0.18/(2*40),0),0)</f>
        <v/>
      </c>
      <c r="N3599" s="14" t="n">
        <v>0.2</v>
      </c>
      <c r="O3599" s="15">
        <f>K3599*N3599</f>
        <v/>
      </c>
      <c r="P3599">
        <f>IF(E3599=0,0.3,IF(D3599=1,IF(C3599&gt;=Params!$B$13-3,IF(C3599&lt;Params!$B$13,Params!$B$20,0.3),0.3),IF(C3599&gt;=Params!$B$15-3,IF(C3599&lt;Params!$B$15,Params!$B$21,0.3),0.3)))</f>
        <v/>
      </c>
    </row>
    <row r="3600" ht="15" customHeight="1" s="1">
      <c r="A3600" s="9" t="n">
        <v>3597</v>
      </c>
      <c r="B3600" s="6" t="inlineStr">
        <is>
          <t>30/05</t>
        </is>
      </c>
      <c r="C3600" s="6" t="n">
        <v>20</v>
      </c>
      <c r="D3600" s="6" t="n">
        <v>0</v>
      </c>
      <c r="E3600" s="10">
        <f>IF(D3600=1, IF(OR(C3600&lt;10, C3600&gt;=15),1,0), IF(OR(C3600&lt;7, C3600&gt;=18),1,0))</f>
        <v/>
      </c>
      <c r="F3600" s="11" t="n">
        <v>0.137</v>
      </c>
      <c r="G3600" s="12">
        <f>0*8</f>
        <v/>
      </c>
      <c r="H3600" s="12">
        <f>F3600-G3600</f>
        <v/>
      </c>
      <c r="I3600" s="10">
        <f>IF(E3600=0,"Fora",IF(E3599=0,"Carg xar",IF(H3600&lt;0,IF(M3600&lt;0.9,"Carg FV","Stby"),IF(M3600&gt;P3600,"V2H",IF(M3600&lt;0.9,"Carg xar","Stby")))))</f>
        <v/>
      </c>
      <c r="J3600" s="12">
        <f>IF(OR(I3600="Carg FV",I3600="Carg xar"),MIN(IF(I3600="Carg FV",ABS(H3600),7.4),7.4,MAX(0,(0.9-M3600)*40)*0.95),0)</f>
        <v/>
      </c>
      <c r="K3600" s="12">
        <f>IF(I3600="V2H",MIN(MAX(0,H3600),7.4,MAX(0,(M3600-P3600)*40)*0.95),0)</f>
        <v/>
      </c>
      <c r="L3600" s="12">
        <f>IF(E3600=0,0,MAX(0,H3600-K3600))</f>
        <v/>
      </c>
      <c r="M3600" s="13">
        <f>M3599+J3599/40-IF(I3599="V2H",K3599/(0.95*40),0)-IF(E3600=0,IF(E3599=1,IF(D3600=1,30,40)*0.18/(2*40),0),0)-IF(E3600=1,IF(E3599=0,IF(D3600=1,30,40)*0.18/(2*40),0),0)</f>
        <v/>
      </c>
      <c r="N3600" s="14" t="n">
        <v>0.2</v>
      </c>
      <c r="O3600" s="15">
        <f>K3600*N3600</f>
        <v/>
      </c>
      <c r="P3600">
        <f>IF(E3600=0,0.3,IF(D3600=1,IF(C3600&gt;=Params!$B$13-3,IF(C3600&lt;Params!$B$13,Params!$B$20,0.3),0.3),IF(C3600&gt;=Params!$B$15-3,IF(C3600&lt;Params!$B$15,Params!$B$21,0.3),0.3)))</f>
        <v/>
      </c>
    </row>
    <row r="3601" ht="15" customHeight="1" s="1">
      <c r="A3601" s="9" t="n">
        <v>3598</v>
      </c>
      <c r="B3601" s="6" t="inlineStr">
        <is>
          <t>30/05</t>
        </is>
      </c>
      <c r="C3601" s="6" t="n">
        <v>21</v>
      </c>
      <c r="D3601" s="6" t="n">
        <v>0</v>
      </c>
      <c r="E3601" s="10">
        <f>IF(D3601=1, IF(OR(C3601&lt;10, C3601&gt;=15),1,0), IF(OR(C3601&lt;7, C3601&gt;=18),1,0))</f>
        <v/>
      </c>
      <c r="F3601" s="11" t="n">
        <v>0.127</v>
      </c>
      <c r="G3601" s="12">
        <f>0*8</f>
        <v/>
      </c>
      <c r="H3601" s="12">
        <f>F3601-G3601</f>
        <v/>
      </c>
      <c r="I3601" s="10">
        <f>IF(E3601=0,"Fora",IF(E3600=0,"Carg xar",IF(H3601&lt;0,IF(M3601&lt;0.9,"Carg FV","Stby"),IF(M3601&gt;P3601,"V2H",IF(M3601&lt;0.9,"Carg xar","Stby")))))</f>
        <v/>
      </c>
      <c r="J3601" s="12">
        <f>IF(OR(I3601="Carg FV",I3601="Carg xar"),MIN(IF(I3601="Carg FV",ABS(H3601),7.4),7.4,MAX(0,(0.9-M3601)*40)*0.95),0)</f>
        <v/>
      </c>
      <c r="K3601" s="12">
        <f>IF(I3601="V2H",MIN(MAX(0,H3601),7.4,MAX(0,(M3601-P3601)*40)*0.95),0)</f>
        <v/>
      </c>
      <c r="L3601" s="12">
        <f>IF(E3601=0,0,MAX(0,H3601-K3601))</f>
        <v/>
      </c>
      <c r="M3601" s="13">
        <f>M3600+J3600/40-IF(I3600="V2H",K3600/(0.95*40),0)-IF(E3601=0,IF(E3600=1,IF(D3601=1,30,40)*0.18/(2*40),0),0)-IF(E3601=1,IF(E3600=0,IF(D3601=1,30,40)*0.18/(2*40),0),0)</f>
        <v/>
      </c>
      <c r="N3601" s="14" t="n">
        <v>0.2</v>
      </c>
      <c r="O3601" s="15">
        <f>K3601*N3601</f>
        <v/>
      </c>
      <c r="P3601">
        <f>IF(E3601=0,0.3,IF(D3601=1,IF(C3601&gt;=Params!$B$13-3,IF(C3601&lt;Params!$B$13,Params!$B$20,0.3),0.3),IF(C3601&gt;=Params!$B$15-3,IF(C3601&lt;Params!$B$15,Params!$B$21,0.3),0.3)))</f>
        <v/>
      </c>
    </row>
    <row r="3602" ht="15" customHeight="1" s="1">
      <c r="A3602" s="9" t="n">
        <v>3599</v>
      </c>
      <c r="B3602" s="6" t="inlineStr">
        <is>
          <t>30/05</t>
        </is>
      </c>
      <c r="C3602" s="6" t="n">
        <v>22</v>
      </c>
      <c r="D3602" s="6" t="n">
        <v>0</v>
      </c>
      <c r="E3602" s="10">
        <f>IF(D3602=1, IF(OR(C3602&lt;10, C3602&gt;=15),1,0), IF(OR(C3602&lt;7, C3602&gt;=18),1,0))</f>
        <v/>
      </c>
      <c r="F3602" s="11" t="n">
        <v>0.16</v>
      </c>
      <c r="G3602" s="12">
        <f>0*8</f>
        <v/>
      </c>
      <c r="H3602" s="12">
        <f>F3602-G3602</f>
        <v/>
      </c>
      <c r="I3602" s="10">
        <f>IF(E3602=0,"Fora",IF(E3601=0,"Carg xar",IF(H3602&lt;0,IF(M3602&lt;0.9,"Carg FV","Stby"),IF(M3602&gt;P3602,"V2H",IF(M3602&lt;0.9,"Carg xar","Stby")))))</f>
        <v/>
      </c>
      <c r="J3602" s="12">
        <f>IF(OR(I3602="Carg FV",I3602="Carg xar"),MIN(IF(I3602="Carg FV",ABS(H3602),7.4),7.4,MAX(0,(0.9-M3602)*40)*0.95),0)</f>
        <v/>
      </c>
      <c r="K3602" s="12">
        <f>IF(I3602="V2H",MIN(MAX(0,H3602),7.4,MAX(0,(M3602-P3602)*40)*0.95),0)</f>
        <v/>
      </c>
      <c r="L3602" s="12">
        <f>IF(E3602=0,0,MAX(0,H3602-K3602))</f>
        <v/>
      </c>
      <c r="M3602" s="13">
        <f>M3601+J3601/40-IF(I3601="V2H",K3601/(0.95*40),0)-IF(E3602=0,IF(E3601=1,IF(D3602=1,30,40)*0.18/(2*40),0),0)-IF(E3602=1,IF(E3601=0,IF(D3602=1,30,40)*0.18/(2*40),0),0)</f>
        <v/>
      </c>
      <c r="N3602" s="14" t="n">
        <v>0.15</v>
      </c>
      <c r="O3602" s="15">
        <f>K3602*N3602</f>
        <v/>
      </c>
      <c r="P3602">
        <f>IF(E3602=0,0.3,IF(D3602=1,IF(C3602&gt;=Params!$B$13-3,IF(C3602&lt;Params!$B$13,Params!$B$20,0.3),0.3),IF(C3602&gt;=Params!$B$15-3,IF(C3602&lt;Params!$B$15,Params!$B$21,0.3),0.3)))</f>
        <v/>
      </c>
    </row>
    <row r="3603" ht="15" customHeight="1" s="1">
      <c r="A3603" s="9" t="n">
        <v>3600</v>
      </c>
      <c r="B3603" s="6" t="inlineStr">
        <is>
          <t>30/05</t>
        </is>
      </c>
      <c r="C3603" s="6" t="n">
        <v>23</v>
      </c>
      <c r="D3603" s="6" t="n">
        <v>0</v>
      </c>
      <c r="E3603" s="10">
        <f>IF(D3603=1, IF(OR(C3603&lt;10, C3603&gt;=15),1,0), IF(OR(C3603&lt;7, C3603&gt;=18),1,0))</f>
        <v/>
      </c>
      <c r="F3603" s="11" t="n">
        <v>0.245</v>
      </c>
      <c r="G3603" s="12">
        <f>0*8</f>
        <v/>
      </c>
      <c r="H3603" s="12">
        <f>F3603-G3603</f>
        <v/>
      </c>
      <c r="I3603" s="10">
        <f>IF(E3603=0,"Fora",IF(E3602=0,"Carg xar",IF(H3603&lt;0,IF(M3603&lt;0.9,"Carg FV","Stby"),IF(M3603&gt;P3603,"V2H",IF(M3603&lt;0.9,"Carg xar","Stby")))))</f>
        <v/>
      </c>
      <c r="J3603" s="12">
        <f>IF(OR(I3603="Carg FV",I3603="Carg xar"),MIN(IF(I3603="Carg FV",ABS(H3603),7.4),7.4,MAX(0,(0.9-M3603)*40)*0.95),0)</f>
        <v/>
      </c>
      <c r="K3603" s="12">
        <f>IF(I3603="V2H",MIN(MAX(0,H3603),7.4,MAX(0,(M3603-P3603)*40)*0.95),0)</f>
        <v/>
      </c>
      <c r="L3603" s="12">
        <f>IF(E3603=0,0,MAX(0,H3603-K3603))</f>
        <v/>
      </c>
      <c r="M3603" s="13">
        <f>M3602+J3602/40-IF(I3602="V2H",K3602/(0.95*40),0)-IF(E3603=0,IF(E3602=1,IF(D3603=1,30,40)*0.18/(2*40),0),0)-IF(E3603=1,IF(E3602=0,IF(D3603=1,30,40)*0.18/(2*40),0),0)</f>
        <v/>
      </c>
      <c r="N3603" s="14" t="n">
        <v>0.15</v>
      </c>
      <c r="O3603" s="15">
        <f>K3603*N3603</f>
        <v/>
      </c>
      <c r="P3603">
        <f>IF(E3603=0,0.3,IF(D3603=1,IF(C3603&gt;=Params!$B$13-3,IF(C3603&lt;Params!$B$13,Params!$B$20,0.3),0.3),IF(C3603&gt;=Params!$B$15-3,IF(C3603&lt;Params!$B$15,Params!$B$21,0.3),0.3)))</f>
        <v/>
      </c>
    </row>
    <row r="3604" ht="15" customHeight="1" s="1">
      <c r="A3604" s="9" t="n">
        <v>3601</v>
      </c>
      <c r="B3604" s="6" t="inlineStr">
        <is>
          <t>31/05</t>
        </is>
      </c>
      <c r="C3604" s="6" t="n">
        <v>0</v>
      </c>
      <c r="D3604" s="6" t="n">
        <v>1</v>
      </c>
      <c r="E3604" s="10">
        <f>IF(D3604=1, IF(OR(C3604&lt;10, C3604&gt;=15),1,0), IF(OR(C3604&lt;7, C3604&gt;=18),1,0))</f>
        <v/>
      </c>
      <c r="F3604" s="11" t="n">
        <v>0.327</v>
      </c>
      <c r="G3604" s="12">
        <f>0*8</f>
        <v/>
      </c>
      <c r="H3604" s="12">
        <f>F3604-G3604</f>
        <v/>
      </c>
      <c r="I3604" s="10">
        <f>IF(E3604=0,"Fora",IF(E3603=0,"Carg xar",IF(H3604&lt;0,IF(M3604&lt;0.9,"Carg FV","Stby"),IF(M3604&gt;P3604,"V2H",IF(M3604&lt;0.9,"Carg xar","Stby")))))</f>
        <v/>
      </c>
      <c r="J3604" s="12">
        <f>IF(OR(I3604="Carg FV",I3604="Carg xar"),MIN(IF(I3604="Carg FV",ABS(H3604),7.4),7.4,MAX(0,(0.9-M3604)*40)*0.95),0)</f>
        <v/>
      </c>
      <c r="K3604" s="12">
        <f>IF(I3604="V2H",MIN(MAX(0,H3604),7.4,MAX(0,(M3604-P3604)*40)*0.95),0)</f>
        <v/>
      </c>
      <c r="L3604" s="12">
        <f>IF(E3604=0,0,MAX(0,H3604-K3604))</f>
        <v/>
      </c>
      <c r="M3604" s="13">
        <f>M3603+J3603/40-IF(I3603="V2H",K3603/(0.95*40),0)-IF(E3604=0,IF(E3603=1,IF(D3604=1,30,40)*0.18/(2*40),0),0)-IF(E3604=1,IF(E3603=0,IF(D3604=1,30,40)*0.18/(2*40),0),0)</f>
        <v/>
      </c>
      <c r="N3604" s="14" t="n">
        <v>0.09</v>
      </c>
      <c r="O3604" s="15">
        <f>K3604*N3604</f>
        <v/>
      </c>
      <c r="P3604">
        <f>IF(E3604=0,0.3,IF(D3604=1,IF(C3604&gt;=Params!$B$13-3,IF(C3604&lt;Params!$B$13,Params!$B$20,0.3),0.3),IF(C3604&gt;=Params!$B$15-3,IF(C3604&lt;Params!$B$15,Params!$B$21,0.3),0.3)))</f>
        <v/>
      </c>
    </row>
    <row r="3605" ht="15" customHeight="1" s="1">
      <c r="A3605" s="9" t="n">
        <v>3602</v>
      </c>
      <c r="B3605" s="6" t="inlineStr">
        <is>
          <t>31/05</t>
        </is>
      </c>
      <c r="C3605" s="6" t="n">
        <v>1</v>
      </c>
      <c r="D3605" s="6" t="n">
        <v>1</v>
      </c>
      <c r="E3605" s="10">
        <f>IF(D3605=1, IF(OR(C3605&lt;10, C3605&gt;=15),1,0), IF(OR(C3605&lt;7, C3605&gt;=18),1,0))</f>
        <v/>
      </c>
      <c r="F3605" s="11" t="n">
        <v>0.198</v>
      </c>
      <c r="G3605" s="12">
        <f>0*8</f>
        <v/>
      </c>
      <c r="H3605" s="12">
        <f>F3605-G3605</f>
        <v/>
      </c>
      <c r="I3605" s="10">
        <f>IF(E3605=0,"Fora",IF(E3604=0,"Carg xar",IF(H3605&lt;0,IF(M3605&lt;0.9,"Carg FV","Stby"),IF(M3605&gt;P3605,"V2H",IF(M3605&lt;0.9,"Carg xar","Stby")))))</f>
        <v/>
      </c>
      <c r="J3605" s="12">
        <f>IF(OR(I3605="Carg FV",I3605="Carg xar"),MIN(IF(I3605="Carg FV",ABS(H3605),7.4),7.4,MAX(0,(0.9-M3605)*40)*0.95),0)</f>
        <v/>
      </c>
      <c r="K3605" s="12">
        <f>IF(I3605="V2H",MIN(MAX(0,H3605),7.4,MAX(0,(M3605-P3605)*40)*0.95),0)</f>
        <v/>
      </c>
      <c r="L3605" s="12">
        <f>IF(E3605=0,0,MAX(0,H3605-K3605))</f>
        <v/>
      </c>
      <c r="M3605" s="13">
        <f>M3604+J3604/40-IF(I3604="V2H",K3604/(0.95*40),0)-IF(E3605=0,IF(E3604=1,IF(D3605=1,30,40)*0.18/(2*40),0),0)-IF(E3605=1,IF(E3604=0,IF(D3605=1,30,40)*0.18/(2*40),0),0)</f>
        <v/>
      </c>
      <c r="N3605" s="14" t="n">
        <v>0.09</v>
      </c>
      <c r="O3605" s="15">
        <f>K3605*N3605</f>
        <v/>
      </c>
      <c r="P3605">
        <f>IF(E3605=0,0.3,IF(D3605=1,IF(C3605&gt;=Params!$B$13-3,IF(C3605&lt;Params!$B$13,Params!$B$20,0.3),0.3),IF(C3605&gt;=Params!$B$15-3,IF(C3605&lt;Params!$B$15,Params!$B$21,0.3),0.3)))</f>
        <v/>
      </c>
    </row>
    <row r="3606" ht="15" customHeight="1" s="1">
      <c r="A3606" s="9" t="n">
        <v>3603</v>
      </c>
      <c r="B3606" s="6" t="inlineStr">
        <is>
          <t>31/05</t>
        </is>
      </c>
      <c r="C3606" s="6" t="n">
        <v>2</v>
      </c>
      <c r="D3606" s="6" t="n">
        <v>1</v>
      </c>
      <c r="E3606" s="10">
        <f>IF(D3606=1, IF(OR(C3606&lt;10, C3606&gt;=15),1,0), IF(OR(C3606&lt;7, C3606&gt;=18),1,0))</f>
        <v/>
      </c>
      <c r="F3606" s="11" t="n">
        <v>0.123</v>
      </c>
      <c r="G3606" s="12">
        <f>0*8</f>
        <v/>
      </c>
      <c r="H3606" s="12">
        <f>F3606-G3606</f>
        <v/>
      </c>
      <c r="I3606" s="10">
        <f>IF(E3606=0,"Fora",IF(E3605=0,"Carg xar",IF(H3606&lt;0,IF(M3606&lt;0.9,"Carg FV","Stby"),IF(M3606&gt;P3606,"V2H",IF(M3606&lt;0.9,"Carg xar","Stby")))))</f>
        <v/>
      </c>
      <c r="J3606" s="12">
        <f>IF(OR(I3606="Carg FV",I3606="Carg xar"),MIN(IF(I3606="Carg FV",ABS(H3606),7.4),7.4,MAX(0,(0.9-M3606)*40)*0.95),0)</f>
        <v/>
      </c>
      <c r="K3606" s="12">
        <f>IF(I3606="V2H",MIN(MAX(0,H3606),7.4,MAX(0,(M3606-P3606)*40)*0.95),0)</f>
        <v/>
      </c>
      <c r="L3606" s="12">
        <f>IF(E3606=0,0,MAX(0,H3606-K3606))</f>
        <v/>
      </c>
      <c r="M3606" s="13">
        <f>M3605+J3605/40-IF(I3605="V2H",K3605/(0.95*40),0)-IF(E3606=0,IF(E3605=1,IF(D3606=1,30,40)*0.18/(2*40),0),0)-IF(E3606=1,IF(E3605=0,IF(D3606=1,30,40)*0.18/(2*40),0),0)</f>
        <v/>
      </c>
      <c r="N3606" s="14" t="n">
        <v>0.09</v>
      </c>
      <c r="O3606" s="15">
        <f>K3606*N3606</f>
        <v/>
      </c>
      <c r="P3606">
        <f>IF(E3606=0,0.3,IF(D3606=1,IF(C3606&gt;=Params!$B$13-3,IF(C3606&lt;Params!$B$13,Params!$B$20,0.3),0.3),IF(C3606&gt;=Params!$B$15-3,IF(C3606&lt;Params!$B$15,Params!$B$21,0.3),0.3)))</f>
        <v/>
      </c>
    </row>
    <row r="3607" ht="15" customHeight="1" s="1">
      <c r="A3607" s="9" t="n">
        <v>3604</v>
      </c>
      <c r="B3607" s="6" t="inlineStr">
        <is>
          <t>31/05</t>
        </is>
      </c>
      <c r="C3607" s="6" t="n">
        <v>3</v>
      </c>
      <c r="D3607" s="6" t="n">
        <v>1</v>
      </c>
      <c r="E3607" s="10">
        <f>IF(D3607=1, IF(OR(C3607&lt;10, C3607&gt;=15),1,0), IF(OR(C3607&lt;7, C3607&gt;=18),1,0))</f>
        <v/>
      </c>
      <c r="F3607" s="11" t="n">
        <v>0.17</v>
      </c>
      <c r="G3607" s="12">
        <f>0*8</f>
        <v/>
      </c>
      <c r="H3607" s="12">
        <f>F3607-G3607</f>
        <v/>
      </c>
      <c r="I3607" s="10">
        <f>IF(E3607=0,"Fora",IF(E3606=0,"Carg xar",IF(H3607&lt;0,IF(M3607&lt;0.9,"Carg FV","Stby"),IF(M3607&gt;P3607,"V2H",IF(M3607&lt;0.9,"Carg xar","Stby")))))</f>
        <v/>
      </c>
      <c r="J3607" s="12">
        <f>IF(OR(I3607="Carg FV",I3607="Carg xar"),MIN(IF(I3607="Carg FV",ABS(H3607),7.4),7.4,MAX(0,(0.9-M3607)*40)*0.95),0)</f>
        <v/>
      </c>
      <c r="K3607" s="12">
        <f>IF(I3607="V2H",MIN(MAX(0,H3607),7.4,MAX(0,(M3607-P3607)*40)*0.95),0)</f>
        <v/>
      </c>
      <c r="L3607" s="12">
        <f>IF(E3607=0,0,MAX(0,H3607-K3607))</f>
        <v/>
      </c>
      <c r="M3607" s="13">
        <f>M3606+J3606/40-IF(I3606="V2H",K3606/(0.95*40),0)-IF(E3607=0,IF(E3606=1,IF(D3607=1,30,40)*0.18/(2*40),0),0)-IF(E3607=1,IF(E3606=0,IF(D3607=1,30,40)*0.18/(2*40),0),0)</f>
        <v/>
      </c>
      <c r="N3607" s="14" t="n">
        <v>0.09</v>
      </c>
      <c r="O3607" s="15">
        <f>K3607*N3607</f>
        <v/>
      </c>
      <c r="P3607">
        <f>IF(E3607=0,0.3,IF(D3607=1,IF(C3607&gt;=Params!$B$13-3,IF(C3607&lt;Params!$B$13,Params!$B$20,0.3),0.3),IF(C3607&gt;=Params!$B$15-3,IF(C3607&lt;Params!$B$15,Params!$B$21,0.3),0.3)))</f>
        <v/>
      </c>
    </row>
    <row r="3608" ht="15" customHeight="1" s="1">
      <c r="A3608" s="9" t="n">
        <v>3605</v>
      </c>
      <c r="B3608" s="6" t="inlineStr">
        <is>
          <t>31/05</t>
        </is>
      </c>
      <c r="C3608" s="6" t="n">
        <v>4</v>
      </c>
      <c r="D3608" s="6" t="n">
        <v>1</v>
      </c>
      <c r="E3608" s="10">
        <f>IF(D3608=1, IF(OR(C3608&lt;10, C3608&gt;=15),1,0), IF(OR(C3608&lt;7, C3608&gt;=18),1,0))</f>
        <v/>
      </c>
      <c r="F3608" s="11" t="n">
        <v>0.134</v>
      </c>
      <c r="G3608" s="12">
        <f>0*8</f>
        <v/>
      </c>
      <c r="H3608" s="12">
        <f>F3608-G3608</f>
        <v/>
      </c>
      <c r="I3608" s="10">
        <f>IF(E3608=0,"Fora",IF(E3607=0,"Carg xar",IF(H3608&lt;0,IF(M3608&lt;0.9,"Carg FV","Stby"),IF(M3608&gt;P3608,"V2H",IF(M3608&lt;0.9,"Carg xar","Stby")))))</f>
        <v/>
      </c>
      <c r="J3608" s="12">
        <f>IF(OR(I3608="Carg FV",I3608="Carg xar"),MIN(IF(I3608="Carg FV",ABS(H3608),7.4),7.4,MAX(0,(0.9-M3608)*40)*0.95),0)</f>
        <v/>
      </c>
      <c r="K3608" s="12">
        <f>IF(I3608="V2H",MIN(MAX(0,H3608),7.4,MAX(0,(M3608-P3608)*40)*0.95),0)</f>
        <v/>
      </c>
      <c r="L3608" s="12">
        <f>IF(E3608=0,0,MAX(0,H3608-K3608))</f>
        <v/>
      </c>
      <c r="M3608" s="13">
        <f>M3607+J3607/40-IF(I3607="V2H",K3607/(0.95*40),0)-IF(E3608=0,IF(E3607=1,IF(D3608=1,30,40)*0.18/(2*40),0),0)-IF(E3608=1,IF(E3607=0,IF(D3608=1,30,40)*0.18/(2*40),0),0)</f>
        <v/>
      </c>
      <c r="N3608" s="14" t="n">
        <v>0.09</v>
      </c>
      <c r="O3608" s="15">
        <f>K3608*N3608</f>
        <v/>
      </c>
      <c r="P3608">
        <f>IF(E3608=0,0.3,IF(D3608=1,IF(C3608&gt;=Params!$B$13-3,IF(C3608&lt;Params!$B$13,Params!$B$20,0.3),0.3),IF(C3608&gt;=Params!$B$15-3,IF(C3608&lt;Params!$B$15,Params!$B$21,0.3),0.3)))</f>
        <v/>
      </c>
    </row>
    <row r="3609" ht="15" customHeight="1" s="1">
      <c r="A3609" s="9" t="n">
        <v>3606</v>
      </c>
      <c r="B3609" s="6" t="inlineStr">
        <is>
          <t>31/05</t>
        </is>
      </c>
      <c r="C3609" s="6" t="n">
        <v>5</v>
      </c>
      <c r="D3609" s="6" t="n">
        <v>1</v>
      </c>
      <c r="E3609" s="10">
        <f>IF(D3609=1, IF(OR(C3609&lt;10, C3609&gt;=15),1,0), IF(OR(C3609&lt;7, C3609&gt;=18),1,0))</f>
        <v/>
      </c>
      <c r="F3609" s="11" t="n">
        <v>0.147</v>
      </c>
      <c r="G3609" s="12">
        <f>0*8</f>
        <v/>
      </c>
      <c r="H3609" s="12">
        <f>F3609-G3609</f>
        <v/>
      </c>
      <c r="I3609" s="10">
        <f>IF(E3609=0,"Fora",IF(E3608=0,"Carg xar",IF(H3609&lt;0,IF(M3609&lt;0.9,"Carg FV","Stby"),IF(M3609&gt;P3609,"V2H",IF(M3609&lt;0.9,"Carg xar","Stby")))))</f>
        <v/>
      </c>
      <c r="J3609" s="12">
        <f>IF(OR(I3609="Carg FV",I3609="Carg xar"),MIN(IF(I3609="Carg FV",ABS(H3609),7.4),7.4,MAX(0,(0.9-M3609)*40)*0.95),0)</f>
        <v/>
      </c>
      <c r="K3609" s="12">
        <f>IF(I3609="V2H",MIN(MAX(0,H3609),7.4,MAX(0,(M3609-P3609)*40)*0.95),0)</f>
        <v/>
      </c>
      <c r="L3609" s="12">
        <f>IF(E3609=0,0,MAX(0,H3609-K3609))</f>
        <v/>
      </c>
      <c r="M3609" s="13">
        <f>M3608+J3608/40-IF(I3608="V2H",K3608/(0.95*40),0)-IF(E3609=0,IF(E3608=1,IF(D3609=1,30,40)*0.18/(2*40),0),0)-IF(E3609=1,IF(E3608=0,IF(D3609=1,30,40)*0.18/(2*40),0),0)</f>
        <v/>
      </c>
      <c r="N3609" s="14" t="n">
        <v>0.09</v>
      </c>
      <c r="O3609" s="15">
        <f>K3609*N3609</f>
        <v/>
      </c>
      <c r="P3609">
        <f>IF(E3609=0,0.3,IF(D3609=1,IF(C3609&gt;=Params!$B$13-3,IF(C3609&lt;Params!$B$13,Params!$B$20,0.3),0.3),IF(C3609&gt;=Params!$B$15-3,IF(C3609&lt;Params!$B$15,Params!$B$21,0.3),0.3)))</f>
        <v/>
      </c>
    </row>
    <row r="3610" ht="15" customHeight="1" s="1">
      <c r="A3610" s="9" t="n">
        <v>3607</v>
      </c>
      <c r="B3610" s="6" t="inlineStr">
        <is>
          <t>31/05</t>
        </is>
      </c>
      <c r="C3610" s="6" t="n">
        <v>6</v>
      </c>
      <c r="D3610" s="6" t="n">
        <v>1</v>
      </c>
      <c r="E3610" s="10">
        <f>IF(D3610=1, IF(OR(C3610&lt;10, C3610&gt;=15),1,0), IF(OR(C3610&lt;7, C3610&gt;=18),1,0))</f>
        <v/>
      </c>
      <c r="F3610" s="11" t="n">
        <v>0.168</v>
      </c>
      <c r="G3610" s="12">
        <f>0.02*8</f>
        <v/>
      </c>
      <c r="H3610" s="12">
        <f>F3610-G3610</f>
        <v/>
      </c>
      <c r="I3610" s="10">
        <f>IF(E3610=0,"Fora",IF(E3609=0,"Carg xar",IF(H3610&lt;0,IF(M3610&lt;0.9,"Carg FV","Stby"),IF(M3610&gt;P3610,"V2H",IF(M3610&lt;0.9,"Carg xar","Stby")))))</f>
        <v/>
      </c>
      <c r="J3610" s="12">
        <f>IF(OR(I3610="Carg FV",I3610="Carg xar"),MIN(IF(I3610="Carg FV",ABS(H3610),7.4),7.4,MAX(0,(0.9-M3610)*40)*0.95),0)</f>
        <v/>
      </c>
      <c r="K3610" s="12">
        <f>IF(I3610="V2H",MIN(MAX(0,H3610),7.4,MAX(0,(M3610-P3610)*40)*0.95),0)</f>
        <v/>
      </c>
      <c r="L3610" s="12">
        <f>IF(E3610=0,0,MAX(0,H3610-K3610))</f>
        <v/>
      </c>
      <c r="M3610" s="13">
        <f>M3609+J3609/40-IF(I3609="V2H",K3609/(0.95*40),0)-IF(E3610=0,IF(E3609=1,IF(D3610=1,30,40)*0.18/(2*40),0),0)-IF(E3610=1,IF(E3609=0,IF(D3610=1,30,40)*0.18/(2*40),0),0)</f>
        <v/>
      </c>
      <c r="N3610" s="14" t="n">
        <v>0.09</v>
      </c>
      <c r="O3610" s="15">
        <f>K3610*N3610</f>
        <v/>
      </c>
      <c r="P3610">
        <f>IF(E3610=0,0.3,IF(D3610=1,IF(C3610&gt;=Params!$B$13-3,IF(C3610&lt;Params!$B$13,Params!$B$20,0.3),0.3),IF(C3610&gt;=Params!$B$15-3,IF(C3610&lt;Params!$B$15,Params!$B$21,0.3),0.3)))</f>
        <v/>
      </c>
    </row>
    <row r="3611" ht="15" customHeight="1" s="1">
      <c r="A3611" s="9" t="n">
        <v>3608</v>
      </c>
      <c r="B3611" s="6" t="inlineStr">
        <is>
          <t>31/05</t>
        </is>
      </c>
      <c r="C3611" s="6" t="n">
        <v>7</v>
      </c>
      <c r="D3611" s="6" t="n">
        <v>1</v>
      </c>
      <c r="E3611" s="10">
        <f>IF(D3611=1, IF(OR(C3611&lt;10, C3611&gt;=15),1,0), IF(OR(C3611&lt;7, C3611&gt;=18),1,0))</f>
        <v/>
      </c>
      <c r="F3611" s="11" t="n">
        <v>0</v>
      </c>
      <c r="G3611" s="12">
        <f>0.12*8</f>
        <v/>
      </c>
      <c r="H3611" s="12">
        <f>F3611-G3611</f>
        <v/>
      </c>
      <c r="I3611" s="10">
        <f>IF(E3611=0,"Fora",IF(E3610=0,"Carg xar",IF(H3611&lt;0,IF(M3611&lt;0.9,"Carg FV","Stby"),IF(M3611&gt;P3611,"V2H",IF(M3611&lt;0.9,"Carg xar","Stby")))))</f>
        <v/>
      </c>
      <c r="J3611" s="12">
        <f>IF(OR(I3611="Carg FV",I3611="Carg xar"),MIN(IF(I3611="Carg FV",ABS(H3611),7.4),7.4,MAX(0,(0.9-M3611)*40)*0.95),0)</f>
        <v/>
      </c>
      <c r="K3611" s="12">
        <f>IF(I3611="V2H",MIN(MAX(0,H3611),7.4,MAX(0,(M3611-P3611)*40)*0.95),0)</f>
        <v/>
      </c>
      <c r="L3611" s="12">
        <f>IF(E3611=0,0,MAX(0,H3611-K3611))</f>
        <v/>
      </c>
      <c r="M3611" s="13">
        <f>M3610+J3610/40-IF(I3610="V2H",K3610/(0.95*40),0)-IF(E3611=0,IF(E3610=1,IF(D3611=1,30,40)*0.18/(2*40),0),0)-IF(E3611=1,IF(E3610=0,IF(D3611=1,30,40)*0.18/(2*40),0),0)</f>
        <v/>
      </c>
      <c r="N3611" s="14" t="n">
        <v>0.09</v>
      </c>
      <c r="O3611" s="15">
        <f>K3611*N3611</f>
        <v/>
      </c>
      <c r="P3611">
        <f>IF(E3611=0,0.3,IF(D3611=1,IF(C3611&gt;=Params!$B$13-3,IF(C3611&lt;Params!$B$13,Params!$B$20,0.3),0.3),IF(C3611&gt;=Params!$B$15-3,IF(C3611&lt;Params!$B$15,Params!$B$21,0.3),0.3)))</f>
        <v/>
      </c>
    </row>
    <row r="3612" ht="15" customHeight="1" s="1">
      <c r="A3612" s="9" t="n">
        <v>3609</v>
      </c>
      <c r="B3612" s="6" t="inlineStr">
        <is>
          <t>31/05</t>
        </is>
      </c>
      <c r="C3612" s="6" t="n">
        <v>8</v>
      </c>
      <c r="D3612" s="6" t="n">
        <v>1</v>
      </c>
      <c r="E3612" s="10">
        <f>IF(D3612=1, IF(OR(C3612&lt;10, C3612&gt;=15),1,0), IF(OR(C3612&lt;7, C3612&gt;=18),1,0))</f>
        <v/>
      </c>
      <c r="F3612" s="11" t="n">
        <v>0</v>
      </c>
      <c r="G3612" s="12">
        <f>0.28*8</f>
        <v/>
      </c>
      <c r="H3612" s="12">
        <f>F3612-G3612</f>
        <v/>
      </c>
      <c r="I3612" s="10">
        <f>IF(E3612=0,"Fora",IF(E3611=0,"Carg xar",IF(H3612&lt;0,IF(M3612&lt;0.9,"Carg FV","Stby"),IF(M3612&gt;P3612,"V2H",IF(M3612&lt;0.9,"Carg xar","Stby")))))</f>
        <v/>
      </c>
      <c r="J3612" s="12">
        <f>IF(OR(I3612="Carg FV",I3612="Carg xar"),MIN(IF(I3612="Carg FV",ABS(H3612),7.4),7.4,MAX(0,(0.9-M3612)*40)*0.95),0)</f>
        <v/>
      </c>
      <c r="K3612" s="12">
        <f>IF(I3612="V2H",MIN(MAX(0,H3612),7.4,MAX(0,(M3612-P3612)*40)*0.95),0)</f>
        <v/>
      </c>
      <c r="L3612" s="12">
        <f>IF(E3612=0,0,MAX(0,H3612-K3612))</f>
        <v/>
      </c>
      <c r="M3612" s="13">
        <f>M3611+J3611/40-IF(I3611="V2H",K3611/(0.95*40),0)-IF(E3612=0,IF(E3611=1,IF(D3612=1,30,40)*0.18/(2*40),0),0)-IF(E3612=1,IF(E3611=0,IF(D3612=1,30,40)*0.18/(2*40),0),0)</f>
        <v/>
      </c>
      <c r="N3612" s="14" t="n">
        <v>0.09</v>
      </c>
      <c r="O3612" s="15">
        <f>K3612*N3612</f>
        <v/>
      </c>
      <c r="P3612">
        <f>IF(E3612=0,0.3,IF(D3612=1,IF(C3612&gt;=Params!$B$13-3,IF(C3612&lt;Params!$B$13,Params!$B$20,0.3),0.3),IF(C3612&gt;=Params!$B$15-3,IF(C3612&lt;Params!$B$15,Params!$B$21,0.3),0.3)))</f>
        <v/>
      </c>
    </row>
    <row r="3613" ht="15" customHeight="1" s="1">
      <c r="A3613" s="9" t="n">
        <v>3610</v>
      </c>
      <c r="B3613" s="6" t="inlineStr">
        <is>
          <t>31/05</t>
        </is>
      </c>
      <c r="C3613" s="6" t="n">
        <v>9</v>
      </c>
      <c r="D3613" s="6" t="n">
        <v>1</v>
      </c>
      <c r="E3613" s="10">
        <f>IF(D3613=1, IF(OR(C3613&lt;10, C3613&gt;=15),1,0), IF(OR(C3613&lt;7, C3613&gt;=18),1,0))</f>
        <v/>
      </c>
      <c r="F3613" s="11" t="n">
        <v>0</v>
      </c>
      <c r="G3613" s="12">
        <f>0.48*8</f>
        <v/>
      </c>
      <c r="H3613" s="12">
        <f>F3613-G3613</f>
        <v/>
      </c>
      <c r="I3613" s="10">
        <f>IF(E3613=0,"Fora",IF(E3612=0,"Carg xar",IF(H3613&lt;0,IF(M3613&lt;0.9,"Carg FV","Stby"),IF(M3613&gt;P3613,"V2H",IF(M3613&lt;0.9,"Carg xar","Stby")))))</f>
        <v/>
      </c>
      <c r="J3613" s="12">
        <f>IF(OR(I3613="Carg FV",I3613="Carg xar"),MIN(IF(I3613="Carg FV",ABS(H3613),7.4),7.4,MAX(0,(0.9-M3613)*40)*0.95),0)</f>
        <v/>
      </c>
      <c r="K3613" s="12">
        <f>IF(I3613="V2H",MIN(MAX(0,H3613),7.4,MAX(0,(M3613-P3613)*40)*0.95),0)</f>
        <v/>
      </c>
      <c r="L3613" s="12">
        <f>IF(E3613=0,0,MAX(0,H3613-K3613))</f>
        <v/>
      </c>
      <c r="M3613" s="13">
        <f>M3612+J3612/40-IF(I3612="V2H",K3612/(0.95*40),0)-IF(E3613=0,IF(E3612=1,IF(D3613=1,30,40)*0.18/(2*40),0),0)-IF(E3613=1,IF(E3612=0,IF(D3613=1,30,40)*0.18/(2*40),0),0)</f>
        <v/>
      </c>
      <c r="N3613" s="14" t="n">
        <v>0.09</v>
      </c>
      <c r="O3613" s="15">
        <f>K3613*N3613</f>
        <v/>
      </c>
      <c r="P3613">
        <f>IF(E3613=0,0.3,IF(D3613=1,IF(C3613&gt;=Params!$B$13-3,IF(C3613&lt;Params!$B$13,Params!$B$20,0.3),0.3),IF(C3613&gt;=Params!$B$15-3,IF(C3613&lt;Params!$B$15,Params!$B$21,0.3),0.3)))</f>
        <v/>
      </c>
    </row>
    <row r="3614" ht="15" customHeight="1" s="1">
      <c r="A3614" s="9" t="n">
        <v>3611</v>
      </c>
      <c r="B3614" s="6" t="inlineStr">
        <is>
          <t>31/05</t>
        </is>
      </c>
      <c r="C3614" s="6" t="n">
        <v>10</v>
      </c>
      <c r="D3614" s="6" t="n">
        <v>1</v>
      </c>
      <c r="E3614" s="10">
        <f>IF(D3614=1, IF(OR(C3614&lt;10, C3614&gt;=15),1,0), IF(OR(C3614&lt;7, C3614&gt;=18),1,0))</f>
        <v/>
      </c>
      <c r="F3614" s="11" t="n">
        <v>0</v>
      </c>
      <c r="G3614" s="12">
        <f>0.68*8</f>
        <v/>
      </c>
      <c r="H3614" s="12">
        <f>F3614-G3614</f>
        <v/>
      </c>
      <c r="I3614" s="10">
        <f>IF(E3614=0,"Fora",IF(E3613=0,"Carg xar",IF(H3614&lt;0,IF(M3614&lt;0.9,"Carg FV","Stby"),IF(M3614&gt;P3614,"V2H",IF(M3614&lt;0.9,"Carg xar","Stby")))))</f>
        <v/>
      </c>
      <c r="J3614" s="12">
        <f>IF(OR(I3614="Carg FV",I3614="Carg xar"),MIN(IF(I3614="Carg FV",ABS(H3614),7.4),7.4,MAX(0,(0.9-M3614)*40)*0.95),0)</f>
        <v/>
      </c>
      <c r="K3614" s="12">
        <f>IF(I3614="V2H",MIN(MAX(0,H3614),7.4,MAX(0,(M3614-P3614)*40)*0.95),0)</f>
        <v/>
      </c>
      <c r="L3614" s="12">
        <f>IF(E3614=0,0,MAX(0,H3614-K3614))</f>
        <v/>
      </c>
      <c r="M3614" s="13">
        <f>M3613+J3613/40-IF(I3613="V2H",K3613/(0.95*40),0)-IF(E3614=0,IF(E3613=1,IF(D3614=1,30,40)*0.18/(2*40),0),0)-IF(E3614=1,IF(E3613=0,IF(D3614=1,30,40)*0.18/(2*40),0),0)</f>
        <v/>
      </c>
      <c r="N3614" s="14" t="n">
        <v>0.09</v>
      </c>
      <c r="O3614" s="15">
        <f>K3614*N3614</f>
        <v/>
      </c>
      <c r="P3614">
        <f>IF(E3614=0,0.3,IF(D3614=1,IF(C3614&gt;=Params!$B$13-3,IF(C3614&lt;Params!$B$13,Params!$B$20,0.3),0.3),IF(C3614&gt;=Params!$B$15-3,IF(C3614&lt;Params!$B$15,Params!$B$21,0.3),0.3)))</f>
        <v/>
      </c>
    </row>
    <row r="3615" ht="15" customHeight="1" s="1">
      <c r="A3615" s="9" t="n">
        <v>3612</v>
      </c>
      <c r="B3615" s="6" t="inlineStr">
        <is>
          <t>31/05</t>
        </is>
      </c>
      <c r="C3615" s="6" t="n">
        <v>11</v>
      </c>
      <c r="D3615" s="6" t="n">
        <v>1</v>
      </c>
      <c r="E3615" s="10">
        <f>IF(D3615=1, IF(OR(C3615&lt;10, C3615&gt;=15),1,0), IF(OR(C3615&lt;7, C3615&gt;=18),1,0))</f>
        <v/>
      </c>
      <c r="F3615" s="11" t="n">
        <v>0</v>
      </c>
      <c r="G3615" s="12">
        <f>0.82*8</f>
        <v/>
      </c>
      <c r="H3615" s="12">
        <f>F3615-G3615</f>
        <v/>
      </c>
      <c r="I3615" s="10">
        <f>IF(E3615=0,"Fora",IF(E3614=0,"Carg xar",IF(H3615&lt;0,IF(M3615&lt;0.9,"Carg FV","Stby"),IF(M3615&gt;P3615,"V2H",IF(M3615&lt;0.9,"Carg xar","Stby")))))</f>
        <v/>
      </c>
      <c r="J3615" s="12">
        <f>IF(OR(I3615="Carg FV",I3615="Carg xar"),MIN(IF(I3615="Carg FV",ABS(H3615),7.4),7.4,MAX(0,(0.9-M3615)*40)*0.95),0)</f>
        <v/>
      </c>
      <c r="K3615" s="12">
        <f>IF(I3615="V2H",MIN(MAX(0,H3615),7.4,MAX(0,(M3615-P3615)*40)*0.95),0)</f>
        <v/>
      </c>
      <c r="L3615" s="12">
        <f>IF(E3615=0,0,MAX(0,H3615-K3615))</f>
        <v/>
      </c>
      <c r="M3615" s="13">
        <f>M3614+J3614/40-IF(I3614="V2H",K3614/(0.95*40),0)-IF(E3615=0,IF(E3614=1,IF(D3615=1,30,40)*0.18/(2*40),0),0)-IF(E3615=1,IF(E3614=0,IF(D3615=1,30,40)*0.18/(2*40),0),0)</f>
        <v/>
      </c>
      <c r="N3615" s="14" t="n">
        <v>0.09</v>
      </c>
      <c r="O3615" s="15">
        <f>K3615*N3615</f>
        <v/>
      </c>
      <c r="P3615">
        <f>IF(E3615=0,0.3,IF(D3615=1,IF(C3615&gt;=Params!$B$13-3,IF(C3615&lt;Params!$B$13,Params!$B$20,0.3),0.3),IF(C3615&gt;=Params!$B$15-3,IF(C3615&lt;Params!$B$15,Params!$B$21,0.3),0.3)))</f>
        <v/>
      </c>
    </row>
    <row r="3616" ht="15" customHeight="1" s="1">
      <c r="A3616" s="9" t="n">
        <v>3613</v>
      </c>
      <c r="B3616" s="6" t="inlineStr">
        <is>
          <t>31/05</t>
        </is>
      </c>
      <c r="C3616" s="6" t="n">
        <v>12</v>
      </c>
      <c r="D3616" s="6" t="n">
        <v>1</v>
      </c>
      <c r="E3616" s="10">
        <f>IF(D3616=1, IF(OR(C3616&lt;10, C3616&gt;=15),1,0), IF(OR(C3616&lt;7, C3616&gt;=18),1,0))</f>
        <v/>
      </c>
      <c r="F3616" s="11" t="n">
        <v>0</v>
      </c>
      <c r="G3616" s="12">
        <f>0.88*8</f>
        <v/>
      </c>
      <c r="H3616" s="12">
        <f>F3616-G3616</f>
        <v/>
      </c>
      <c r="I3616" s="10">
        <f>IF(E3616=0,"Fora",IF(E3615=0,"Carg xar",IF(H3616&lt;0,IF(M3616&lt;0.9,"Carg FV","Stby"),IF(M3616&gt;P3616,"V2H",IF(M3616&lt;0.9,"Carg xar","Stby")))))</f>
        <v/>
      </c>
      <c r="J3616" s="12">
        <f>IF(OR(I3616="Carg FV",I3616="Carg xar"),MIN(IF(I3616="Carg FV",ABS(H3616),7.4),7.4,MAX(0,(0.9-M3616)*40)*0.95),0)</f>
        <v/>
      </c>
      <c r="K3616" s="12">
        <f>IF(I3616="V2H",MIN(MAX(0,H3616),7.4,MAX(0,(M3616-P3616)*40)*0.95),0)</f>
        <v/>
      </c>
      <c r="L3616" s="12">
        <f>IF(E3616=0,0,MAX(0,H3616-K3616))</f>
        <v/>
      </c>
      <c r="M3616" s="13">
        <f>M3615+J3615/40-IF(I3615="V2H",K3615/(0.95*40),0)-IF(E3616=0,IF(E3615=1,IF(D3616=1,30,40)*0.18/(2*40),0),0)-IF(E3616=1,IF(E3615=0,IF(D3616=1,30,40)*0.18/(2*40),0),0)</f>
        <v/>
      </c>
      <c r="N3616" s="14" t="n">
        <v>0.09</v>
      </c>
      <c r="O3616" s="15">
        <f>K3616*N3616</f>
        <v/>
      </c>
      <c r="P3616">
        <f>IF(E3616=0,0.3,IF(D3616=1,IF(C3616&gt;=Params!$B$13-3,IF(C3616&lt;Params!$B$13,Params!$B$20,0.3),0.3),IF(C3616&gt;=Params!$B$15-3,IF(C3616&lt;Params!$B$15,Params!$B$21,0.3),0.3)))</f>
        <v/>
      </c>
    </row>
    <row r="3617" ht="15" customHeight="1" s="1">
      <c r="A3617" s="9" t="n">
        <v>3614</v>
      </c>
      <c r="B3617" s="6" t="inlineStr">
        <is>
          <t>31/05</t>
        </is>
      </c>
      <c r="C3617" s="6" t="n">
        <v>13</v>
      </c>
      <c r="D3617" s="6" t="n">
        <v>1</v>
      </c>
      <c r="E3617" s="10">
        <f>IF(D3617=1, IF(OR(C3617&lt;10, C3617&gt;=15),1,0), IF(OR(C3617&lt;7, C3617&gt;=18),1,0))</f>
        <v/>
      </c>
      <c r="F3617" s="11" t="n">
        <v>0.04</v>
      </c>
      <c r="G3617" s="12">
        <f>0.86*8</f>
        <v/>
      </c>
      <c r="H3617" s="12">
        <f>F3617-G3617</f>
        <v/>
      </c>
      <c r="I3617" s="10">
        <f>IF(E3617=0,"Fora",IF(E3616=0,"Carg xar",IF(H3617&lt;0,IF(M3617&lt;0.9,"Carg FV","Stby"),IF(M3617&gt;P3617,"V2H",IF(M3617&lt;0.9,"Carg xar","Stby")))))</f>
        <v/>
      </c>
      <c r="J3617" s="12">
        <f>IF(OR(I3617="Carg FV",I3617="Carg xar"),MIN(IF(I3617="Carg FV",ABS(H3617),7.4),7.4,MAX(0,(0.9-M3617)*40)*0.95),0)</f>
        <v/>
      </c>
      <c r="K3617" s="12">
        <f>IF(I3617="V2H",MIN(MAX(0,H3617),7.4,MAX(0,(M3617-P3617)*40)*0.95),0)</f>
        <v/>
      </c>
      <c r="L3617" s="12">
        <f>IF(E3617=0,0,MAX(0,H3617-K3617))</f>
        <v/>
      </c>
      <c r="M3617" s="13">
        <f>M3616+J3616/40-IF(I3616="V2H",K3616/(0.95*40),0)-IF(E3617=0,IF(E3616=1,IF(D3617=1,30,40)*0.18/(2*40),0),0)-IF(E3617=1,IF(E3616=0,IF(D3617=1,30,40)*0.18/(2*40),0),0)</f>
        <v/>
      </c>
      <c r="N3617" s="14" t="n">
        <v>0.09</v>
      </c>
      <c r="O3617" s="15">
        <f>K3617*N3617</f>
        <v/>
      </c>
      <c r="P3617">
        <f>IF(E3617=0,0.3,IF(D3617=1,IF(C3617&gt;=Params!$B$13-3,IF(C3617&lt;Params!$B$13,Params!$B$20,0.3),0.3),IF(C3617&gt;=Params!$B$15-3,IF(C3617&lt;Params!$B$15,Params!$B$21,0.3),0.3)))</f>
        <v/>
      </c>
    </row>
    <row r="3618" ht="15" customHeight="1" s="1">
      <c r="A3618" s="9" t="n">
        <v>3615</v>
      </c>
      <c r="B3618" s="6" t="inlineStr">
        <is>
          <t>31/05</t>
        </is>
      </c>
      <c r="C3618" s="6" t="n">
        <v>14</v>
      </c>
      <c r="D3618" s="6" t="n">
        <v>1</v>
      </c>
      <c r="E3618" s="10">
        <f>IF(D3618=1, IF(OR(C3618&lt;10, C3618&gt;=15),1,0), IF(OR(C3618&lt;7, C3618&gt;=18),1,0))</f>
        <v/>
      </c>
      <c r="F3618" s="11" t="n">
        <v>0.549</v>
      </c>
      <c r="G3618" s="12">
        <f>0.75*8</f>
        <v/>
      </c>
      <c r="H3618" s="12">
        <f>F3618-G3618</f>
        <v/>
      </c>
      <c r="I3618" s="10">
        <f>IF(E3618=0,"Fora",IF(E3617=0,"Carg xar",IF(H3618&lt;0,IF(M3618&lt;0.9,"Carg FV","Stby"),IF(M3618&gt;P3618,"V2H",IF(M3618&lt;0.9,"Carg xar","Stby")))))</f>
        <v/>
      </c>
      <c r="J3618" s="12">
        <f>IF(OR(I3618="Carg FV",I3618="Carg xar"),MIN(IF(I3618="Carg FV",ABS(H3618),7.4),7.4,MAX(0,(0.9-M3618)*40)*0.95),0)</f>
        <v/>
      </c>
      <c r="K3618" s="12">
        <f>IF(I3618="V2H",MIN(MAX(0,H3618),7.4,MAX(0,(M3618-P3618)*40)*0.95),0)</f>
        <v/>
      </c>
      <c r="L3618" s="12">
        <f>IF(E3618=0,0,MAX(0,H3618-K3618))</f>
        <v/>
      </c>
      <c r="M3618" s="13">
        <f>M3617+J3617/40-IF(I3617="V2H",K3617/(0.95*40),0)-IF(E3618=0,IF(E3617=1,IF(D3618=1,30,40)*0.18/(2*40),0),0)-IF(E3618=1,IF(E3617=0,IF(D3618=1,30,40)*0.18/(2*40),0),0)</f>
        <v/>
      </c>
      <c r="N3618" s="14" t="n">
        <v>0.09</v>
      </c>
      <c r="O3618" s="15">
        <f>K3618*N3618</f>
        <v/>
      </c>
      <c r="P3618">
        <f>IF(E3618=0,0.3,IF(D3618=1,IF(C3618&gt;=Params!$B$13-3,IF(C3618&lt;Params!$B$13,Params!$B$20,0.3),0.3),IF(C3618&gt;=Params!$B$15-3,IF(C3618&lt;Params!$B$15,Params!$B$21,0.3),0.3)))</f>
        <v/>
      </c>
    </row>
    <row r="3619" ht="15" customHeight="1" s="1">
      <c r="A3619" s="9" t="n">
        <v>3616</v>
      </c>
      <c r="B3619" s="6" t="inlineStr">
        <is>
          <t>31/05</t>
        </is>
      </c>
      <c r="C3619" s="6" t="n">
        <v>15</v>
      </c>
      <c r="D3619" s="6" t="n">
        <v>1</v>
      </c>
      <c r="E3619" s="10">
        <f>IF(D3619=1, IF(OR(C3619&lt;10, C3619&gt;=15),1,0), IF(OR(C3619&lt;7, C3619&gt;=18),1,0))</f>
        <v/>
      </c>
      <c r="F3619" s="11" t="n">
        <v>0.018</v>
      </c>
      <c r="G3619" s="12">
        <f>0.6*8</f>
        <v/>
      </c>
      <c r="H3619" s="12">
        <f>F3619-G3619</f>
        <v/>
      </c>
      <c r="I3619" s="10">
        <f>IF(E3619=0,"Fora",IF(E3618=0,"Carg xar",IF(H3619&lt;0,IF(M3619&lt;0.9,"Carg FV","Stby"),IF(M3619&gt;P3619,"V2H",IF(M3619&lt;0.9,"Carg xar","Stby")))))</f>
        <v/>
      </c>
      <c r="J3619" s="12">
        <f>IF(OR(I3619="Carg FV",I3619="Carg xar"),MIN(IF(I3619="Carg FV",ABS(H3619),7.4),7.4,MAX(0,(0.9-M3619)*40)*0.95),0)</f>
        <v/>
      </c>
      <c r="K3619" s="12">
        <f>IF(I3619="V2H",MIN(MAX(0,H3619),7.4,MAX(0,(M3619-P3619)*40)*0.95),0)</f>
        <v/>
      </c>
      <c r="L3619" s="12">
        <f>IF(E3619=0,0,MAX(0,H3619-K3619))</f>
        <v/>
      </c>
      <c r="M3619" s="13">
        <f>M3618+J3618/40-IF(I3618="V2H",K3618/(0.95*40),0)-IF(E3619=0,IF(E3618=1,IF(D3619=1,30,40)*0.18/(2*40),0),0)-IF(E3619=1,IF(E3618=0,IF(D3619=1,30,40)*0.18/(2*40),0),0)</f>
        <v/>
      </c>
      <c r="N3619" s="14" t="n">
        <v>0.09</v>
      </c>
      <c r="O3619" s="15">
        <f>K3619*N3619</f>
        <v/>
      </c>
      <c r="P3619">
        <f>IF(E3619=0,0.3,IF(D3619=1,IF(C3619&gt;=Params!$B$13-3,IF(C3619&lt;Params!$B$13,Params!$B$20,0.3),0.3),IF(C3619&gt;=Params!$B$15-3,IF(C3619&lt;Params!$B$15,Params!$B$21,0.3),0.3)))</f>
        <v/>
      </c>
    </row>
    <row r="3620" ht="15" customHeight="1" s="1">
      <c r="A3620" s="9" t="n">
        <v>3617</v>
      </c>
      <c r="B3620" s="6" t="inlineStr">
        <is>
          <t>31/05</t>
        </is>
      </c>
      <c r="C3620" s="6" t="n">
        <v>16</v>
      </c>
      <c r="D3620" s="6" t="n">
        <v>1</v>
      </c>
      <c r="E3620" s="10">
        <f>IF(D3620=1, IF(OR(C3620&lt;10, C3620&gt;=15),1,0), IF(OR(C3620&lt;7, C3620&gt;=18),1,0))</f>
        <v/>
      </c>
      <c r="F3620" s="11" t="n">
        <v>0.765</v>
      </c>
      <c r="G3620" s="12">
        <f>0.42*8</f>
        <v/>
      </c>
      <c r="H3620" s="12">
        <f>F3620-G3620</f>
        <v/>
      </c>
      <c r="I3620" s="10">
        <f>IF(E3620=0,"Fora",IF(E3619=0,"Carg xar",IF(H3620&lt;0,IF(M3620&lt;0.9,"Carg FV","Stby"),IF(M3620&gt;P3620,"V2H",IF(M3620&lt;0.9,"Carg xar","Stby")))))</f>
        <v/>
      </c>
      <c r="J3620" s="12">
        <f>IF(OR(I3620="Carg FV",I3620="Carg xar"),MIN(IF(I3620="Carg FV",ABS(H3620),7.4),7.4,MAX(0,(0.9-M3620)*40)*0.95),0)</f>
        <v/>
      </c>
      <c r="K3620" s="12">
        <f>IF(I3620="V2H",MIN(MAX(0,H3620),7.4,MAX(0,(M3620-P3620)*40)*0.95),0)</f>
        <v/>
      </c>
      <c r="L3620" s="12">
        <f>IF(E3620=0,0,MAX(0,H3620-K3620))</f>
        <v/>
      </c>
      <c r="M3620" s="13">
        <f>M3619+J3619/40-IF(I3619="V2H",K3619/(0.95*40),0)-IF(E3620=0,IF(E3619=1,IF(D3620=1,30,40)*0.18/(2*40),0),0)-IF(E3620=1,IF(E3619=0,IF(D3620=1,30,40)*0.18/(2*40),0),0)</f>
        <v/>
      </c>
      <c r="N3620" s="14" t="n">
        <v>0.09</v>
      </c>
      <c r="O3620" s="15">
        <f>K3620*N3620</f>
        <v/>
      </c>
      <c r="P3620">
        <f>IF(E3620=0,0.3,IF(D3620=1,IF(C3620&gt;=Params!$B$13-3,IF(C3620&lt;Params!$B$13,Params!$B$20,0.3),0.3),IF(C3620&gt;=Params!$B$15-3,IF(C3620&lt;Params!$B$15,Params!$B$21,0.3),0.3)))</f>
        <v/>
      </c>
    </row>
    <row r="3621" ht="15" customHeight="1" s="1">
      <c r="A3621" s="9" t="n">
        <v>3618</v>
      </c>
      <c r="B3621" s="6" t="inlineStr">
        <is>
          <t>31/05</t>
        </is>
      </c>
      <c r="C3621" s="6" t="n">
        <v>17</v>
      </c>
      <c r="D3621" s="6" t="n">
        <v>1</v>
      </c>
      <c r="E3621" s="10">
        <f>IF(D3621=1, IF(OR(C3621&lt;10, C3621&gt;=15),1,0), IF(OR(C3621&lt;7, C3621&gt;=18),1,0))</f>
        <v/>
      </c>
      <c r="F3621" s="11" t="n">
        <v>0.365</v>
      </c>
      <c r="G3621" s="12">
        <f>0.22*8</f>
        <v/>
      </c>
      <c r="H3621" s="12">
        <f>F3621-G3621</f>
        <v/>
      </c>
      <c r="I3621" s="10">
        <f>IF(E3621=0,"Fora",IF(E3620=0,"Carg xar",IF(H3621&lt;0,IF(M3621&lt;0.9,"Carg FV","Stby"),IF(M3621&gt;P3621,"V2H",IF(M3621&lt;0.9,"Carg xar","Stby")))))</f>
        <v/>
      </c>
      <c r="J3621" s="12">
        <f>IF(OR(I3621="Carg FV",I3621="Carg xar"),MIN(IF(I3621="Carg FV",ABS(H3621),7.4),7.4,MAX(0,(0.9-M3621)*40)*0.95),0)</f>
        <v/>
      </c>
      <c r="K3621" s="12">
        <f>IF(I3621="V2H",MIN(MAX(0,H3621),7.4,MAX(0,(M3621-P3621)*40)*0.95),0)</f>
        <v/>
      </c>
      <c r="L3621" s="12">
        <f>IF(E3621=0,0,MAX(0,H3621-K3621))</f>
        <v/>
      </c>
      <c r="M3621" s="13">
        <f>M3620+J3620/40-IF(I3620="V2H",K3620/(0.95*40),0)-IF(E3621=0,IF(E3620=1,IF(D3621=1,30,40)*0.18/(2*40),0),0)-IF(E3621=1,IF(E3620=0,IF(D3621=1,30,40)*0.18/(2*40),0),0)</f>
        <v/>
      </c>
      <c r="N3621" s="14" t="n">
        <v>0.09</v>
      </c>
      <c r="O3621" s="15">
        <f>K3621*N3621</f>
        <v/>
      </c>
      <c r="P3621">
        <f>IF(E3621=0,0.3,IF(D3621=1,IF(C3621&gt;=Params!$B$13-3,IF(C3621&lt;Params!$B$13,Params!$B$20,0.3),0.3),IF(C3621&gt;=Params!$B$15-3,IF(C3621&lt;Params!$B$15,Params!$B$21,0.3),0.3)))</f>
        <v/>
      </c>
    </row>
    <row r="3622" ht="15" customHeight="1" s="1">
      <c r="A3622" s="9" t="n">
        <v>3619</v>
      </c>
      <c r="B3622" s="6" t="inlineStr">
        <is>
          <t>31/05</t>
        </is>
      </c>
      <c r="C3622" s="6" t="n">
        <v>18</v>
      </c>
      <c r="D3622" s="6" t="n">
        <v>1</v>
      </c>
      <c r="E3622" s="10">
        <f>IF(D3622=1, IF(OR(C3622&lt;10, C3622&gt;=15),1,0), IF(OR(C3622&lt;7, C3622&gt;=18),1,0))</f>
        <v/>
      </c>
      <c r="F3622" s="11" t="n">
        <v>0.714</v>
      </c>
      <c r="G3622" s="12">
        <f>0.08*8</f>
        <v/>
      </c>
      <c r="H3622" s="12">
        <f>F3622-G3622</f>
        <v/>
      </c>
      <c r="I3622" s="10">
        <f>IF(E3622=0,"Fora",IF(E3621=0,"Carg xar",IF(H3622&lt;0,IF(M3622&lt;0.9,"Carg FV","Stby"),IF(M3622&gt;P3622,"V2H",IF(M3622&lt;0.9,"Carg xar","Stby")))))</f>
        <v/>
      </c>
      <c r="J3622" s="12">
        <f>IF(OR(I3622="Carg FV",I3622="Carg xar"),MIN(IF(I3622="Carg FV",ABS(H3622),7.4),7.4,MAX(0,(0.9-M3622)*40)*0.95),0)</f>
        <v/>
      </c>
      <c r="K3622" s="12">
        <f>IF(I3622="V2H",MIN(MAX(0,H3622),7.4,MAX(0,(M3622-P3622)*40)*0.95),0)</f>
        <v/>
      </c>
      <c r="L3622" s="12">
        <f>IF(E3622=0,0,MAX(0,H3622-K3622))</f>
        <v/>
      </c>
      <c r="M3622" s="13">
        <f>M3621+J3621/40-IF(I3621="V2H",K3621/(0.95*40),0)-IF(E3622=0,IF(E3621=1,IF(D3622=1,30,40)*0.18/(2*40),0),0)-IF(E3622=1,IF(E3621=0,IF(D3622=1,30,40)*0.18/(2*40),0),0)</f>
        <v/>
      </c>
      <c r="N3622" s="14" t="n">
        <v>0.09</v>
      </c>
      <c r="O3622" s="15">
        <f>K3622*N3622</f>
        <v/>
      </c>
      <c r="P3622">
        <f>IF(E3622=0,0.3,IF(D3622=1,IF(C3622&gt;=Params!$B$13-3,IF(C3622&lt;Params!$B$13,Params!$B$20,0.3),0.3),IF(C3622&gt;=Params!$B$15-3,IF(C3622&lt;Params!$B$15,Params!$B$21,0.3),0.3)))</f>
        <v/>
      </c>
    </row>
    <row r="3623" ht="15" customHeight="1" s="1">
      <c r="A3623" s="9" t="n">
        <v>3620</v>
      </c>
      <c r="B3623" s="6" t="inlineStr">
        <is>
          <t>31/05</t>
        </is>
      </c>
      <c r="C3623" s="6" t="n">
        <v>19</v>
      </c>
      <c r="D3623" s="6" t="n">
        <v>1</v>
      </c>
      <c r="E3623" s="10">
        <f>IF(D3623=1, IF(OR(C3623&lt;10, C3623&gt;=15),1,0), IF(OR(C3623&lt;7, C3623&gt;=18),1,0))</f>
        <v/>
      </c>
      <c r="F3623" s="11" t="n">
        <v>1.194</v>
      </c>
      <c r="G3623" s="12">
        <f>0*8</f>
        <v/>
      </c>
      <c r="H3623" s="12">
        <f>F3623-G3623</f>
        <v/>
      </c>
      <c r="I3623" s="10">
        <f>IF(E3623=0,"Fora",IF(E3622=0,"Carg xar",IF(H3623&lt;0,IF(M3623&lt;0.9,"Carg FV","Stby"),IF(M3623&gt;P3623,"V2H",IF(M3623&lt;0.9,"Carg xar","Stby")))))</f>
        <v/>
      </c>
      <c r="J3623" s="12">
        <f>IF(OR(I3623="Carg FV",I3623="Carg xar"),MIN(IF(I3623="Carg FV",ABS(H3623),7.4),7.4,MAX(0,(0.9-M3623)*40)*0.95),0)</f>
        <v/>
      </c>
      <c r="K3623" s="12">
        <f>IF(I3623="V2H",MIN(MAX(0,H3623),7.4,MAX(0,(M3623-P3623)*40)*0.95),0)</f>
        <v/>
      </c>
      <c r="L3623" s="12">
        <f>IF(E3623=0,0,MAX(0,H3623-K3623))</f>
        <v/>
      </c>
      <c r="M3623" s="13">
        <f>M3622+J3622/40-IF(I3622="V2H",K3622/(0.95*40),0)-IF(E3623=0,IF(E3622=1,IF(D3623=1,30,40)*0.18/(2*40),0),0)-IF(E3623=1,IF(E3622=0,IF(D3623=1,30,40)*0.18/(2*40),0),0)</f>
        <v/>
      </c>
      <c r="N3623" s="14" t="n">
        <v>0.09</v>
      </c>
      <c r="O3623" s="15">
        <f>K3623*N3623</f>
        <v/>
      </c>
      <c r="P3623">
        <f>IF(E3623=0,0.3,IF(D3623=1,IF(C3623&gt;=Params!$B$13-3,IF(C3623&lt;Params!$B$13,Params!$B$20,0.3),0.3),IF(C3623&gt;=Params!$B$15-3,IF(C3623&lt;Params!$B$15,Params!$B$21,0.3),0.3)))</f>
        <v/>
      </c>
    </row>
    <row r="3624" ht="15" customHeight="1" s="1">
      <c r="A3624" s="9" t="n">
        <v>3621</v>
      </c>
      <c r="B3624" s="6" t="inlineStr">
        <is>
          <t>31/05</t>
        </is>
      </c>
      <c r="C3624" s="6" t="n">
        <v>20</v>
      </c>
      <c r="D3624" s="6" t="n">
        <v>1</v>
      </c>
      <c r="E3624" s="10">
        <f>IF(D3624=1, IF(OR(C3624&lt;10, C3624&gt;=15),1,0), IF(OR(C3624&lt;7, C3624&gt;=18),1,0))</f>
        <v/>
      </c>
      <c r="F3624" s="11" t="n">
        <v>0.753</v>
      </c>
      <c r="G3624" s="12">
        <f>0*8</f>
        <v/>
      </c>
      <c r="H3624" s="12">
        <f>F3624-G3624</f>
        <v/>
      </c>
      <c r="I3624" s="10">
        <f>IF(E3624=0,"Fora",IF(E3623=0,"Carg xar",IF(H3624&lt;0,IF(M3624&lt;0.9,"Carg FV","Stby"),IF(M3624&gt;P3624,"V2H",IF(M3624&lt;0.9,"Carg xar","Stby")))))</f>
        <v/>
      </c>
      <c r="J3624" s="12">
        <f>IF(OR(I3624="Carg FV",I3624="Carg xar"),MIN(IF(I3624="Carg FV",ABS(H3624),7.4),7.4,MAX(0,(0.9-M3624)*40)*0.95),0)</f>
        <v/>
      </c>
      <c r="K3624" s="12">
        <f>IF(I3624="V2H",MIN(MAX(0,H3624),7.4,MAX(0,(M3624-P3624)*40)*0.95),0)</f>
        <v/>
      </c>
      <c r="L3624" s="12">
        <f>IF(E3624=0,0,MAX(0,H3624-K3624))</f>
        <v/>
      </c>
      <c r="M3624" s="13">
        <f>M3623+J3623/40-IF(I3623="V2H",K3623/(0.95*40),0)-IF(E3624=0,IF(E3623=1,IF(D3624=1,30,40)*0.18/(2*40),0),0)-IF(E3624=1,IF(E3623=0,IF(D3624=1,30,40)*0.18/(2*40),0),0)</f>
        <v/>
      </c>
      <c r="N3624" s="14" t="n">
        <v>0.09</v>
      </c>
      <c r="O3624" s="15">
        <f>K3624*N3624</f>
        <v/>
      </c>
      <c r="P3624">
        <f>IF(E3624=0,0.3,IF(D3624=1,IF(C3624&gt;=Params!$B$13-3,IF(C3624&lt;Params!$B$13,Params!$B$20,0.3),0.3),IF(C3624&gt;=Params!$B$15-3,IF(C3624&lt;Params!$B$15,Params!$B$21,0.3),0.3)))</f>
        <v/>
      </c>
    </row>
    <row r="3625" ht="15" customHeight="1" s="1">
      <c r="A3625" s="9" t="n">
        <v>3622</v>
      </c>
      <c r="B3625" s="6" t="inlineStr">
        <is>
          <t>31/05</t>
        </is>
      </c>
      <c r="C3625" s="6" t="n">
        <v>21</v>
      </c>
      <c r="D3625" s="6" t="n">
        <v>1</v>
      </c>
      <c r="E3625" s="10">
        <f>IF(D3625=1, IF(OR(C3625&lt;10, C3625&gt;=15),1,0), IF(OR(C3625&lt;7, C3625&gt;=18),1,0))</f>
        <v/>
      </c>
      <c r="F3625" s="11" t="n">
        <v>0.186</v>
      </c>
      <c r="G3625" s="12">
        <f>0*8</f>
        <v/>
      </c>
      <c r="H3625" s="12">
        <f>F3625-G3625</f>
        <v/>
      </c>
      <c r="I3625" s="10">
        <f>IF(E3625=0,"Fora",IF(E3624=0,"Carg xar",IF(H3625&lt;0,IF(M3625&lt;0.9,"Carg FV","Stby"),IF(M3625&gt;P3625,"V2H",IF(M3625&lt;0.9,"Carg xar","Stby")))))</f>
        <v/>
      </c>
      <c r="J3625" s="12">
        <f>IF(OR(I3625="Carg FV",I3625="Carg xar"),MIN(IF(I3625="Carg FV",ABS(H3625),7.4),7.4,MAX(0,(0.9-M3625)*40)*0.95),0)</f>
        <v/>
      </c>
      <c r="K3625" s="12">
        <f>IF(I3625="V2H",MIN(MAX(0,H3625),7.4,MAX(0,(M3625-P3625)*40)*0.95),0)</f>
        <v/>
      </c>
      <c r="L3625" s="12">
        <f>IF(E3625=0,0,MAX(0,H3625-K3625))</f>
        <v/>
      </c>
      <c r="M3625" s="13">
        <f>M3624+J3624/40-IF(I3624="V2H",K3624/(0.95*40),0)-IF(E3625=0,IF(E3624=1,IF(D3625=1,30,40)*0.18/(2*40),0),0)-IF(E3625=1,IF(E3624=0,IF(D3625=1,30,40)*0.18/(2*40),0),0)</f>
        <v/>
      </c>
      <c r="N3625" s="14" t="n">
        <v>0.09</v>
      </c>
      <c r="O3625" s="15">
        <f>K3625*N3625</f>
        <v/>
      </c>
      <c r="P3625">
        <f>IF(E3625=0,0.3,IF(D3625=1,IF(C3625&gt;=Params!$B$13-3,IF(C3625&lt;Params!$B$13,Params!$B$20,0.3),0.3),IF(C3625&gt;=Params!$B$15-3,IF(C3625&lt;Params!$B$15,Params!$B$21,0.3),0.3)))</f>
        <v/>
      </c>
    </row>
    <row r="3626" ht="15" customHeight="1" s="1">
      <c r="A3626" s="9" t="n">
        <v>3623</v>
      </c>
      <c r="B3626" s="6" t="inlineStr">
        <is>
          <t>31/05</t>
        </is>
      </c>
      <c r="C3626" s="6" t="n">
        <v>22</v>
      </c>
      <c r="D3626" s="6" t="n">
        <v>1</v>
      </c>
      <c r="E3626" s="10">
        <f>IF(D3626=1, IF(OR(C3626&lt;10, C3626&gt;=15),1,0), IF(OR(C3626&lt;7, C3626&gt;=18),1,0))</f>
        <v/>
      </c>
      <c r="F3626" s="11" t="n">
        <v>0.646</v>
      </c>
      <c r="G3626" s="12">
        <f>0*8</f>
        <v/>
      </c>
      <c r="H3626" s="12">
        <f>F3626-G3626</f>
        <v/>
      </c>
      <c r="I3626" s="10">
        <f>IF(E3626=0,"Fora",IF(E3625=0,"Carg xar",IF(H3626&lt;0,IF(M3626&lt;0.9,"Carg FV","Stby"),IF(M3626&gt;P3626,"V2H",IF(M3626&lt;0.9,"Carg xar","Stby")))))</f>
        <v/>
      </c>
      <c r="J3626" s="12">
        <f>IF(OR(I3626="Carg FV",I3626="Carg xar"),MIN(IF(I3626="Carg FV",ABS(H3626),7.4),7.4,MAX(0,(0.9-M3626)*40)*0.95),0)</f>
        <v/>
      </c>
      <c r="K3626" s="12">
        <f>IF(I3626="V2H",MIN(MAX(0,H3626),7.4,MAX(0,(M3626-P3626)*40)*0.95),0)</f>
        <v/>
      </c>
      <c r="L3626" s="12">
        <f>IF(E3626=0,0,MAX(0,H3626-K3626))</f>
        <v/>
      </c>
      <c r="M3626" s="13">
        <f>M3625+J3625/40-IF(I3625="V2H",K3625/(0.95*40),0)-IF(E3626=0,IF(E3625=1,IF(D3626=1,30,40)*0.18/(2*40),0),0)-IF(E3626=1,IF(E3625=0,IF(D3626=1,30,40)*0.18/(2*40),0),0)</f>
        <v/>
      </c>
      <c r="N3626" s="14" t="n">
        <v>0.09</v>
      </c>
      <c r="O3626" s="15">
        <f>K3626*N3626</f>
        <v/>
      </c>
      <c r="P3626">
        <f>IF(E3626=0,0.3,IF(D3626=1,IF(C3626&gt;=Params!$B$13-3,IF(C3626&lt;Params!$B$13,Params!$B$20,0.3),0.3),IF(C3626&gt;=Params!$B$15-3,IF(C3626&lt;Params!$B$15,Params!$B$21,0.3),0.3)))</f>
        <v/>
      </c>
    </row>
    <row r="3627" ht="15" customHeight="1" s="1">
      <c r="A3627" s="9" t="n">
        <v>3624</v>
      </c>
      <c r="B3627" s="6" t="inlineStr">
        <is>
          <t>31/05</t>
        </is>
      </c>
      <c r="C3627" s="6" t="n">
        <v>23</v>
      </c>
      <c r="D3627" s="6" t="n">
        <v>1</v>
      </c>
      <c r="E3627" s="10">
        <f>IF(D3627=1, IF(OR(C3627&lt;10, C3627&gt;=15),1,0), IF(OR(C3627&lt;7, C3627&gt;=18),1,0))</f>
        <v/>
      </c>
      <c r="F3627" s="11" t="n">
        <v>0.316</v>
      </c>
      <c r="G3627" s="12">
        <f>0*8</f>
        <v/>
      </c>
      <c r="H3627" s="12">
        <f>F3627-G3627</f>
        <v/>
      </c>
      <c r="I3627" s="10">
        <f>IF(E3627=0,"Fora",IF(E3626=0,"Carg xar",IF(H3627&lt;0,IF(M3627&lt;0.9,"Carg FV","Stby"),IF(M3627&gt;P3627,"V2H",IF(M3627&lt;0.9,"Carg xar","Stby")))))</f>
        <v/>
      </c>
      <c r="J3627" s="12">
        <f>IF(OR(I3627="Carg FV",I3627="Carg xar"),MIN(IF(I3627="Carg FV",ABS(H3627),7.4),7.4,MAX(0,(0.9-M3627)*40)*0.95),0)</f>
        <v/>
      </c>
      <c r="K3627" s="12">
        <f>IF(I3627="V2H",MIN(MAX(0,H3627),7.4,MAX(0,(M3627-P3627)*40)*0.95),0)</f>
        <v/>
      </c>
      <c r="L3627" s="12">
        <f>IF(E3627=0,0,MAX(0,H3627-K3627))</f>
        <v/>
      </c>
      <c r="M3627" s="13">
        <f>M3626+J3626/40-IF(I3626="V2H",K3626/(0.95*40),0)-IF(E3627=0,IF(E3626=1,IF(D3627=1,30,40)*0.18/(2*40),0),0)-IF(E3627=1,IF(E3626=0,IF(D3627=1,30,40)*0.18/(2*40),0),0)</f>
        <v/>
      </c>
      <c r="N3627" s="14" t="n">
        <v>0.09</v>
      </c>
      <c r="O3627" s="15">
        <f>K3627*N3627</f>
        <v/>
      </c>
      <c r="P3627">
        <f>IF(E3627=0,0.3,IF(D3627=1,IF(C3627&gt;=Params!$B$13-3,IF(C3627&lt;Params!$B$13,Params!$B$20,0.3),0.3),IF(C3627&gt;=Params!$B$15-3,IF(C3627&lt;Params!$B$15,Params!$B$21,0.3),0.3)))</f>
        <v/>
      </c>
    </row>
    <row r="3628" ht="15" customHeight="1" s="1">
      <c r="A3628" s="9" t="n">
        <v>3625</v>
      </c>
      <c r="B3628" s="6" t="inlineStr">
        <is>
          <t>01/06</t>
        </is>
      </c>
      <c r="C3628" s="6" t="n">
        <v>0</v>
      </c>
      <c r="D3628" s="6" t="n">
        <v>1</v>
      </c>
      <c r="E3628" s="10">
        <f>IF(D3628=1, IF(OR(C3628&lt;10, C3628&gt;=15),1,0), IF(OR(C3628&lt;7, C3628&gt;=18),1,0))</f>
        <v/>
      </c>
      <c r="F3628" s="11" t="n">
        <v>0.243</v>
      </c>
      <c r="G3628" s="12">
        <f>0*8</f>
        <v/>
      </c>
      <c r="H3628" s="12">
        <f>F3628-G3628</f>
        <v/>
      </c>
      <c r="I3628" s="10">
        <f>IF(E3628=0,"Fora",IF(E3627=0,"Carg xar",IF(H3628&lt;0,IF(M3628&lt;0.9,"Carg FV","Stby"),IF(M3628&gt;P3628,"V2H",IF(M3628&lt;0.9,"Carg xar","Stby")))))</f>
        <v/>
      </c>
      <c r="J3628" s="12">
        <f>IF(OR(I3628="Carg FV",I3628="Carg xar"),MIN(IF(I3628="Carg FV",ABS(H3628),7.4),7.4,MAX(0,(0.9-M3628)*40)*0.95),0)</f>
        <v/>
      </c>
      <c r="K3628" s="12">
        <f>IF(I3628="V2H",MIN(MAX(0,H3628),7.4,MAX(0,(M3628-P3628)*40)*0.95),0)</f>
        <v/>
      </c>
      <c r="L3628" s="12">
        <f>IF(E3628=0,0,MAX(0,H3628-K3628))</f>
        <v/>
      </c>
      <c r="M3628" s="13">
        <f>M3627+J3627/40-IF(I3627="V2H",K3627/(0.95*40),0)-IF(E3628=0,IF(E3627=1,IF(D3628=1,30,40)*0.18/(2*40),0),0)-IF(E3628=1,IF(E3627=0,IF(D3628=1,30,40)*0.18/(2*40),0),0)</f>
        <v/>
      </c>
      <c r="N3628" s="14" t="n">
        <v>0.09</v>
      </c>
      <c r="O3628" s="15">
        <f>K3628*N3628</f>
        <v/>
      </c>
      <c r="P3628">
        <f>IF(E3628=0,0.3,IF(D3628=1,IF(C3628&gt;=Params!$B$13-3,IF(C3628&lt;Params!$B$13,Params!$B$20,0.3),0.3),IF(C3628&gt;=Params!$B$15-3,IF(C3628&lt;Params!$B$15,Params!$B$21,0.3),0.3)))</f>
        <v/>
      </c>
    </row>
    <row r="3629" ht="15" customHeight="1" s="1">
      <c r="A3629" s="9" t="n">
        <v>3626</v>
      </c>
      <c r="B3629" s="6" t="inlineStr">
        <is>
          <t>01/06</t>
        </is>
      </c>
      <c r="C3629" s="6" t="n">
        <v>1</v>
      </c>
      <c r="D3629" s="6" t="n">
        <v>1</v>
      </c>
      <c r="E3629" s="10">
        <f>IF(D3629=1, IF(OR(C3629&lt;10, C3629&gt;=15),1,0), IF(OR(C3629&lt;7, C3629&gt;=18),1,0))</f>
        <v/>
      </c>
      <c r="F3629" s="11" t="n">
        <v>0.174</v>
      </c>
      <c r="G3629" s="12">
        <f>0*8</f>
        <v/>
      </c>
      <c r="H3629" s="12">
        <f>F3629-G3629</f>
        <v/>
      </c>
      <c r="I3629" s="10">
        <f>IF(E3629=0,"Fora",IF(E3628=0,"Carg xar",IF(H3629&lt;0,IF(M3629&lt;0.9,"Carg FV","Stby"),IF(M3629&gt;P3629,"V2H",IF(M3629&lt;0.9,"Carg xar","Stby")))))</f>
        <v/>
      </c>
      <c r="J3629" s="12">
        <f>IF(OR(I3629="Carg FV",I3629="Carg xar"),MIN(IF(I3629="Carg FV",ABS(H3629),7.4),7.4,MAX(0,(0.9-M3629)*40)*0.95),0)</f>
        <v/>
      </c>
      <c r="K3629" s="12">
        <f>IF(I3629="V2H",MIN(MAX(0,H3629),7.4,MAX(0,(M3629-P3629)*40)*0.95),0)</f>
        <v/>
      </c>
      <c r="L3629" s="12">
        <f>IF(E3629=0,0,MAX(0,H3629-K3629))</f>
        <v/>
      </c>
      <c r="M3629" s="13">
        <f>M3628+J3628/40-IF(I3628="V2H",K3628/(0.95*40),0)-IF(E3629=0,IF(E3628=1,IF(D3629=1,30,40)*0.18/(2*40),0),0)-IF(E3629=1,IF(E3628=0,IF(D3629=1,30,40)*0.18/(2*40),0),0)</f>
        <v/>
      </c>
      <c r="N3629" s="14" t="n">
        <v>0.09</v>
      </c>
      <c r="O3629" s="15">
        <f>K3629*N3629</f>
        <v/>
      </c>
      <c r="P3629">
        <f>IF(E3629=0,0.3,IF(D3629=1,IF(C3629&gt;=Params!$B$13-3,IF(C3629&lt;Params!$B$13,Params!$B$20,0.3),0.3),IF(C3629&gt;=Params!$B$15-3,IF(C3629&lt;Params!$B$15,Params!$B$21,0.3),0.3)))</f>
        <v/>
      </c>
    </row>
    <row r="3630" ht="15" customHeight="1" s="1">
      <c r="A3630" s="9" t="n">
        <v>3627</v>
      </c>
      <c r="B3630" s="6" t="inlineStr">
        <is>
          <t>01/06</t>
        </is>
      </c>
      <c r="C3630" s="6" t="n">
        <v>2</v>
      </c>
      <c r="D3630" s="6" t="n">
        <v>1</v>
      </c>
      <c r="E3630" s="10">
        <f>IF(D3630=1, IF(OR(C3630&lt;10, C3630&gt;=15),1,0), IF(OR(C3630&lt;7, C3630&gt;=18),1,0))</f>
        <v/>
      </c>
      <c r="F3630" s="11" t="n">
        <v>0.155</v>
      </c>
      <c r="G3630" s="12">
        <f>0*8</f>
        <v/>
      </c>
      <c r="H3630" s="12">
        <f>F3630-G3630</f>
        <v/>
      </c>
      <c r="I3630" s="10">
        <f>IF(E3630=0,"Fora",IF(E3629=0,"Carg xar",IF(H3630&lt;0,IF(M3630&lt;0.9,"Carg FV","Stby"),IF(M3630&gt;P3630,"V2H",IF(M3630&lt;0.9,"Carg xar","Stby")))))</f>
        <v/>
      </c>
      <c r="J3630" s="12">
        <f>IF(OR(I3630="Carg FV",I3630="Carg xar"),MIN(IF(I3630="Carg FV",ABS(H3630),7.4),7.4,MAX(0,(0.9-M3630)*40)*0.95),0)</f>
        <v/>
      </c>
      <c r="K3630" s="12">
        <f>IF(I3630="V2H",MIN(MAX(0,H3630),7.4,MAX(0,(M3630-P3630)*40)*0.95),0)</f>
        <v/>
      </c>
      <c r="L3630" s="12">
        <f>IF(E3630=0,0,MAX(0,H3630-K3630))</f>
        <v/>
      </c>
      <c r="M3630" s="13">
        <f>M3629+J3629/40-IF(I3629="V2H",K3629/(0.95*40),0)-IF(E3630=0,IF(E3629=1,IF(D3630=1,30,40)*0.18/(2*40),0),0)-IF(E3630=1,IF(E3629=0,IF(D3630=1,30,40)*0.18/(2*40),0),0)</f>
        <v/>
      </c>
      <c r="N3630" s="14" t="n">
        <v>0.09</v>
      </c>
      <c r="O3630" s="15">
        <f>K3630*N3630</f>
        <v/>
      </c>
      <c r="P3630">
        <f>IF(E3630=0,0.3,IF(D3630=1,IF(C3630&gt;=Params!$B$13-3,IF(C3630&lt;Params!$B$13,Params!$B$20,0.3),0.3),IF(C3630&gt;=Params!$B$15-3,IF(C3630&lt;Params!$B$15,Params!$B$21,0.3),0.3)))</f>
        <v/>
      </c>
    </row>
    <row r="3631" ht="15" customHeight="1" s="1">
      <c r="A3631" s="9" t="n">
        <v>3628</v>
      </c>
      <c r="B3631" s="6" t="inlineStr">
        <is>
          <t>01/06</t>
        </is>
      </c>
      <c r="C3631" s="6" t="n">
        <v>3</v>
      </c>
      <c r="D3631" s="6" t="n">
        <v>1</v>
      </c>
      <c r="E3631" s="10">
        <f>IF(D3631=1, IF(OR(C3631&lt;10, C3631&gt;=15),1,0), IF(OR(C3631&lt;7, C3631&gt;=18),1,0))</f>
        <v/>
      </c>
      <c r="F3631" s="11" t="n">
        <v>0.141</v>
      </c>
      <c r="G3631" s="12">
        <f>0*8</f>
        <v/>
      </c>
      <c r="H3631" s="12">
        <f>F3631-G3631</f>
        <v/>
      </c>
      <c r="I3631" s="10">
        <f>IF(E3631=0,"Fora",IF(E3630=0,"Carg xar",IF(H3631&lt;0,IF(M3631&lt;0.9,"Carg FV","Stby"),IF(M3631&gt;P3631,"V2H",IF(M3631&lt;0.9,"Carg xar","Stby")))))</f>
        <v/>
      </c>
      <c r="J3631" s="12">
        <f>IF(OR(I3631="Carg FV",I3631="Carg xar"),MIN(IF(I3631="Carg FV",ABS(H3631),7.4),7.4,MAX(0,(0.9-M3631)*40)*0.95),0)</f>
        <v/>
      </c>
      <c r="K3631" s="12">
        <f>IF(I3631="V2H",MIN(MAX(0,H3631),7.4,MAX(0,(M3631-P3631)*40)*0.95),0)</f>
        <v/>
      </c>
      <c r="L3631" s="12">
        <f>IF(E3631=0,0,MAX(0,H3631-K3631))</f>
        <v/>
      </c>
      <c r="M3631" s="13">
        <f>M3630+J3630/40-IF(I3630="V2H",K3630/(0.95*40),0)-IF(E3631=0,IF(E3630=1,IF(D3631=1,30,40)*0.18/(2*40),0),0)-IF(E3631=1,IF(E3630=0,IF(D3631=1,30,40)*0.18/(2*40),0),0)</f>
        <v/>
      </c>
      <c r="N3631" s="14" t="n">
        <v>0.09</v>
      </c>
      <c r="O3631" s="15">
        <f>K3631*N3631</f>
        <v/>
      </c>
      <c r="P3631">
        <f>IF(E3631=0,0.3,IF(D3631=1,IF(C3631&gt;=Params!$B$13-3,IF(C3631&lt;Params!$B$13,Params!$B$20,0.3),0.3),IF(C3631&gt;=Params!$B$15-3,IF(C3631&lt;Params!$B$15,Params!$B$21,0.3),0.3)))</f>
        <v/>
      </c>
    </row>
    <row r="3632" ht="15" customHeight="1" s="1">
      <c r="A3632" s="9" t="n">
        <v>3629</v>
      </c>
      <c r="B3632" s="6" t="inlineStr">
        <is>
          <t>01/06</t>
        </is>
      </c>
      <c r="C3632" s="6" t="n">
        <v>4</v>
      </c>
      <c r="D3632" s="6" t="n">
        <v>1</v>
      </c>
      <c r="E3632" s="10">
        <f>IF(D3632=1, IF(OR(C3632&lt;10, C3632&gt;=15),1,0), IF(OR(C3632&lt;7, C3632&gt;=18),1,0))</f>
        <v/>
      </c>
      <c r="F3632" s="11" t="n">
        <v>0.134</v>
      </c>
      <c r="G3632" s="12">
        <f>0*8</f>
        <v/>
      </c>
      <c r="H3632" s="12">
        <f>F3632-G3632</f>
        <v/>
      </c>
      <c r="I3632" s="10">
        <f>IF(E3632=0,"Fora",IF(E3631=0,"Carg xar",IF(H3632&lt;0,IF(M3632&lt;0.9,"Carg FV","Stby"),IF(M3632&gt;P3632,"V2H",IF(M3632&lt;0.9,"Carg xar","Stby")))))</f>
        <v/>
      </c>
      <c r="J3632" s="12">
        <f>IF(OR(I3632="Carg FV",I3632="Carg xar"),MIN(IF(I3632="Carg FV",ABS(H3632),7.4),7.4,MAX(0,(0.9-M3632)*40)*0.95),0)</f>
        <v/>
      </c>
      <c r="K3632" s="12">
        <f>IF(I3632="V2H",MIN(MAX(0,H3632),7.4,MAX(0,(M3632-P3632)*40)*0.95),0)</f>
        <v/>
      </c>
      <c r="L3632" s="12">
        <f>IF(E3632=0,0,MAX(0,H3632-K3632))</f>
        <v/>
      </c>
      <c r="M3632" s="13">
        <f>M3631+J3631/40-IF(I3631="V2H",K3631/(0.95*40),0)-IF(E3632=0,IF(E3631=1,IF(D3632=1,30,40)*0.18/(2*40),0),0)-IF(E3632=1,IF(E3631=0,IF(D3632=1,30,40)*0.18/(2*40),0),0)</f>
        <v/>
      </c>
      <c r="N3632" s="14" t="n">
        <v>0.09</v>
      </c>
      <c r="O3632" s="15">
        <f>K3632*N3632</f>
        <v/>
      </c>
      <c r="P3632">
        <f>IF(E3632=0,0.3,IF(D3632=1,IF(C3632&gt;=Params!$B$13-3,IF(C3632&lt;Params!$B$13,Params!$B$20,0.3),0.3),IF(C3632&gt;=Params!$B$15-3,IF(C3632&lt;Params!$B$15,Params!$B$21,0.3),0.3)))</f>
        <v/>
      </c>
    </row>
    <row r="3633" ht="15" customHeight="1" s="1">
      <c r="A3633" s="9" t="n">
        <v>3630</v>
      </c>
      <c r="B3633" s="6" t="inlineStr">
        <is>
          <t>01/06</t>
        </is>
      </c>
      <c r="C3633" s="6" t="n">
        <v>5</v>
      </c>
      <c r="D3633" s="6" t="n">
        <v>1</v>
      </c>
      <c r="E3633" s="10">
        <f>IF(D3633=1, IF(OR(C3633&lt;10, C3633&gt;=15),1,0), IF(OR(C3633&lt;7, C3633&gt;=18),1,0))</f>
        <v/>
      </c>
      <c r="F3633" s="11" t="n">
        <v>0.162</v>
      </c>
      <c r="G3633" s="12">
        <f>0*8</f>
        <v/>
      </c>
      <c r="H3633" s="12">
        <f>F3633-G3633</f>
        <v/>
      </c>
      <c r="I3633" s="10">
        <f>IF(E3633=0,"Fora",IF(E3632=0,"Carg xar",IF(H3633&lt;0,IF(M3633&lt;0.9,"Carg FV","Stby"),IF(M3633&gt;P3633,"V2H",IF(M3633&lt;0.9,"Carg xar","Stby")))))</f>
        <v/>
      </c>
      <c r="J3633" s="12">
        <f>IF(OR(I3633="Carg FV",I3633="Carg xar"),MIN(IF(I3633="Carg FV",ABS(H3633),7.4),7.4,MAX(0,(0.9-M3633)*40)*0.95),0)</f>
        <v/>
      </c>
      <c r="K3633" s="12">
        <f>IF(I3633="V2H",MIN(MAX(0,H3633),7.4,MAX(0,(M3633-P3633)*40)*0.95),0)</f>
        <v/>
      </c>
      <c r="L3633" s="12">
        <f>IF(E3633=0,0,MAX(0,H3633-K3633))</f>
        <v/>
      </c>
      <c r="M3633" s="13">
        <f>M3632+J3632/40-IF(I3632="V2H",K3632/(0.95*40),0)-IF(E3633=0,IF(E3632=1,IF(D3633=1,30,40)*0.18/(2*40),0),0)-IF(E3633=1,IF(E3632=0,IF(D3633=1,30,40)*0.18/(2*40),0),0)</f>
        <v/>
      </c>
      <c r="N3633" s="14" t="n">
        <v>0.09</v>
      </c>
      <c r="O3633" s="15">
        <f>K3633*N3633</f>
        <v/>
      </c>
      <c r="P3633">
        <f>IF(E3633=0,0.3,IF(D3633=1,IF(C3633&gt;=Params!$B$13-3,IF(C3633&lt;Params!$B$13,Params!$B$20,0.3),0.3),IF(C3633&gt;=Params!$B$15-3,IF(C3633&lt;Params!$B$15,Params!$B$21,0.3),0.3)))</f>
        <v/>
      </c>
    </row>
    <row r="3634" ht="15" customHeight="1" s="1">
      <c r="A3634" s="9" t="n">
        <v>3631</v>
      </c>
      <c r="B3634" s="6" t="inlineStr">
        <is>
          <t>01/06</t>
        </is>
      </c>
      <c r="C3634" s="6" t="n">
        <v>6</v>
      </c>
      <c r="D3634" s="6" t="n">
        <v>1</v>
      </c>
      <c r="E3634" s="10">
        <f>IF(D3634=1, IF(OR(C3634&lt;10, C3634&gt;=15),1,0), IF(OR(C3634&lt;7, C3634&gt;=18),1,0))</f>
        <v/>
      </c>
      <c r="F3634" s="11" t="n">
        <v>0.045</v>
      </c>
      <c r="G3634" s="12">
        <f>0.03*8</f>
        <v/>
      </c>
      <c r="H3634" s="12">
        <f>F3634-G3634</f>
        <v/>
      </c>
      <c r="I3634" s="10">
        <f>IF(E3634=0,"Fora",IF(E3633=0,"Carg xar",IF(H3634&lt;0,IF(M3634&lt;0.9,"Carg FV","Stby"),IF(M3634&gt;P3634,"V2H",IF(M3634&lt;0.9,"Carg xar","Stby")))))</f>
        <v/>
      </c>
      <c r="J3634" s="12">
        <f>IF(OR(I3634="Carg FV",I3634="Carg xar"),MIN(IF(I3634="Carg FV",ABS(H3634),7.4),7.4,MAX(0,(0.9-M3634)*40)*0.95),0)</f>
        <v/>
      </c>
      <c r="K3634" s="12">
        <f>IF(I3634="V2H",MIN(MAX(0,H3634),7.4,MAX(0,(M3634-P3634)*40)*0.95),0)</f>
        <v/>
      </c>
      <c r="L3634" s="12">
        <f>IF(E3634=0,0,MAX(0,H3634-K3634))</f>
        <v/>
      </c>
      <c r="M3634" s="13">
        <f>M3633+J3633/40-IF(I3633="V2H",K3633/(0.95*40),0)-IF(E3634=0,IF(E3633=1,IF(D3634=1,30,40)*0.18/(2*40),0),0)-IF(E3634=1,IF(E3633=0,IF(D3634=1,30,40)*0.18/(2*40),0),0)</f>
        <v/>
      </c>
      <c r="N3634" s="14" t="n">
        <v>0.09</v>
      </c>
      <c r="O3634" s="15">
        <f>K3634*N3634</f>
        <v/>
      </c>
      <c r="P3634">
        <f>IF(E3634=0,0.3,IF(D3634=1,IF(C3634&gt;=Params!$B$13-3,IF(C3634&lt;Params!$B$13,Params!$B$20,0.3),0.3),IF(C3634&gt;=Params!$B$15-3,IF(C3634&lt;Params!$B$15,Params!$B$21,0.3),0.3)))</f>
        <v/>
      </c>
    </row>
    <row r="3635" ht="15" customHeight="1" s="1">
      <c r="A3635" s="9" t="n">
        <v>3632</v>
      </c>
      <c r="B3635" s="6" t="inlineStr">
        <is>
          <t>01/06</t>
        </is>
      </c>
      <c r="C3635" s="6" t="n">
        <v>7</v>
      </c>
      <c r="D3635" s="6" t="n">
        <v>1</v>
      </c>
      <c r="E3635" s="10">
        <f>IF(D3635=1, IF(OR(C3635&lt;10, C3635&gt;=15),1,0), IF(OR(C3635&lt;7, C3635&gt;=18),1,0))</f>
        <v/>
      </c>
      <c r="F3635" s="11" t="n">
        <v>0</v>
      </c>
      <c r="G3635" s="12">
        <f>0.15*8</f>
        <v/>
      </c>
      <c r="H3635" s="12">
        <f>F3635-G3635</f>
        <v/>
      </c>
      <c r="I3635" s="10">
        <f>IF(E3635=0,"Fora",IF(E3634=0,"Carg xar",IF(H3635&lt;0,IF(M3635&lt;0.9,"Carg FV","Stby"),IF(M3635&gt;P3635,"V2H",IF(M3635&lt;0.9,"Carg xar","Stby")))))</f>
        <v/>
      </c>
      <c r="J3635" s="12">
        <f>IF(OR(I3635="Carg FV",I3635="Carg xar"),MIN(IF(I3635="Carg FV",ABS(H3635),7.4),7.4,MAX(0,(0.9-M3635)*40)*0.95),0)</f>
        <v/>
      </c>
      <c r="K3635" s="12">
        <f>IF(I3635="V2H",MIN(MAX(0,H3635),7.4,MAX(0,(M3635-P3635)*40)*0.95),0)</f>
        <v/>
      </c>
      <c r="L3635" s="12">
        <f>IF(E3635=0,0,MAX(0,H3635-K3635))</f>
        <v/>
      </c>
      <c r="M3635" s="13">
        <f>M3634+J3634/40-IF(I3634="V2H",K3634/(0.95*40),0)-IF(E3635=0,IF(E3634=1,IF(D3635=1,30,40)*0.18/(2*40),0),0)-IF(E3635=1,IF(E3634=0,IF(D3635=1,30,40)*0.18/(2*40),0),0)</f>
        <v/>
      </c>
      <c r="N3635" s="14" t="n">
        <v>0.09</v>
      </c>
      <c r="O3635" s="15">
        <f>K3635*N3635</f>
        <v/>
      </c>
      <c r="P3635">
        <f>IF(E3635=0,0.3,IF(D3635=1,IF(C3635&gt;=Params!$B$13-3,IF(C3635&lt;Params!$B$13,Params!$B$20,0.3),0.3),IF(C3635&gt;=Params!$B$15-3,IF(C3635&lt;Params!$B$15,Params!$B$21,0.3),0.3)))</f>
        <v/>
      </c>
    </row>
    <row r="3636" ht="15" customHeight="1" s="1">
      <c r="A3636" s="9" t="n">
        <v>3633</v>
      </c>
      <c r="B3636" s="6" t="inlineStr">
        <is>
          <t>01/06</t>
        </is>
      </c>
      <c r="C3636" s="6" t="n">
        <v>8</v>
      </c>
      <c r="D3636" s="6" t="n">
        <v>1</v>
      </c>
      <c r="E3636" s="10">
        <f>IF(D3636=1, IF(OR(C3636&lt;10, C3636&gt;=15),1,0), IF(OR(C3636&lt;7, C3636&gt;=18),1,0))</f>
        <v/>
      </c>
      <c r="F3636" s="11" t="n">
        <v>0</v>
      </c>
      <c r="G3636" s="12">
        <f>0.32*8</f>
        <v/>
      </c>
      <c r="H3636" s="12">
        <f>F3636-G3636</f>
        <v/>
      </c>
      <c r="I3636" s="10">
        <f>IF(E3636=0,"Fora",IF(E3635=0,"Carg xar",IF(H3636&lt;0,IF(M3636&lt;0.9,"Carg FV","Stby"),IF(M3636&gt;P3636,"V2H",IF(M3636&lt;0.9,"Carg xar","Stby")))))</f>
        <v/>
      </c>
      <c r="J3636" s="12">
        <f>IF(OR(I3636="Carg FV",I3636="Carg xar"),MIN(IF(I3636="Carg FV",ABS(H3636),7.4),7.4,MAX(0,(0.9-M3636)*40)*0.95),0)</f>
        <v/>
      </c>
      <c r="K3636" s="12">
        <f>IF(I3636="V2H",MIN(MAX(0,H3636),7.4,MAX(0,(M3636-P3636)*40)*0.95),0)</f>
        <v/>
      </c>
      <c r="L3636" s="12">
        <f>IF(E3636=0,0,MAX(0,H3636-K3636))</f>
        <v/>
      </c>
      <c r="M3636" s="13">
        <f>M3635+J3635/40-IF(I3635="V2H",K3635/(0.95*40),0)-IF(E3636=0,IF(E3635=1,IF(D3636=1,30,40)*0.18/(2*40),0),0)-IF(E3636=1,IF(E3635=0,IF(D3636=1,30,40)*0.18/(2*40),0),0)</f>
        <v/>
      </c>
      <c r="N3636" s="14" t="n">
        <v>0.09</v>
      </c>
      <c r="O3636" s="15">
        <f>K3636*N3636</f>
        <v/>
      </c>
      <c r="P3636">
        <f>IF(E3636=0,0.3,IF(D3636=1,IF(C3636&gt;=Params!$B$13-3,IF(C3636&lt;Params!$B$13,Params!$B$20,0.3),0.3),IF(C3636&gt;=Params!$B$15-3,IF(C3636&lt;Params!$B$15,Params!$B$21,0.3),0.3)))</f>
        <v/>
      </c>
    </row>
    <row r="3637" ht="15" customHeight="1" s="1">
      <c r="A3637" s="9" t="n">
        <v>3634</v>
      </c>
      <c r="B3637" s="6" t="inlineStr">
        <is>
          <t>01/06</t>
        </is>
      </c>
      <c r="C3637" s="6" t="n">
        <v>9</v>
      </c>
      <c r="D3637" s="6" t="n">
        <v>1</v>
      </c>
      <c r="E3637" s="10">
        <f>IF(D3637=1, IF(OR(C3637&lt;10, C3637&gt;=15),1,0), IF(OR(C3637&lt;7, C3637&gt;=18),1,0))</f>
        <v/>
      </c>
      <c r="F3637" s="11" t="n">
        <v>0</v>
      </c>
      <c r="G3637" s="12">
        <f>0.52*8</f>
        <v/>
      </c>
      <c r="H3637" s="12">
        <f>F3637-G3637</f>
        <v/>
      </c>
      <c r="I3637" s="10">
        <f>IF(E3637=0,"Fora",IF(E3636=0,"Carg xar",IF(H3637&lt;0,IF(M3637&lt;0.9,"Carg FV","Stby"),IF(M3637&gt;P3637,"V2H",IF(M3637&lt;0.9,"Carg xar","Stby")))))</f>
        <v/>
      </c>
      <c r="J3637" s="12">
        <f>IF(OR(I3637="Carg FV",I3637="Carg xar"),MIN(IF(I3637="Carg FV",ABS(H3637),7.4),7.4,MAX(0,(0.9-M3637)*40)*0.95),0)</f>
        <v/>
      </c>
      <c r="K3637" s="12">
        <f>IF(I3637="V2H",MIN(MAX(0,H3637),7.4,MAX(0,(M3637-P3637)*40)*0.95),0)</f>
        <v/>
      </c>
      <c r="L3637" s="12">
        <f>IF(E3637=0,0,MAX(0,H3637-K3637))</f>
        <v/>
      </c>
      <c r="M3637" s="13">
        <f>M3636+J3636/40-IF(I3636="V2H",K3636/(0.95*40),0)-IF(E3637=0,IF(E3636=1,IF(D3637=1,30,40)*0.18/(2*40),0),0)-IF(E3637=1,IF(E3636=0,IF(D3637=1,30,40)*0.18/(2*40),0),0)</f>
        <v/>
      </c>
      <c r="N3637" s="14" t="n">
        <v>0.09</v>
      </c>
      <c r="O3637" s="15">
        <f>K3637*N3637</f>
        <v/>
      </c>
      <c r="P3637">
        <f>IF(E3637=0,0.3,IF(D3637=1,IF(C3637&gt;=Params!$B$13-3,IF(C3637&lt;Params!$B$13,Params!$B$20,0.3),0.3),IF(C3637&gt;=Params!$B$15-3,IF(C3637&lt;Params!$B$15,Params!$B$21,0.3),0.3)))</f>
        <v/>
      </c>
    </row>
    <row r="3638" ht="15" customHeight="1" s="1">
      <c r="A3638" s="9" t="n">
        <v>3635</v>
      </c>
      <c r="B3638" s="6" t="inlineStr">
        <is>
          <t>01/06</t>
        </is>
      </c>
      <c r="C3638" s="6" t="n">
        <v>10</v>
      </c>
      <c r="D3638" s="6" t="n">
        <v>1</v>
      </c>
      <c r="E3638" s="10">
        <f>IF(D3638=1, IF(OR(C3638&lt;10, C3638&gt;=15),1,0), IF(OR(C3638&lt;7, C3638&gt;=18),1,0))</f>
        <v/>
      </c>
      <c r="F3638" s="11" t="n">
        <v>0</v>
      </c>
      <c r="G3638" s="12">
        <f>0.72*8</f>
        <v/>
      </c>
      <c r="H3638" s="12">
        <f>F3638-G3638</f>
        <v/>
      </c>
      <c r="I3638" s="10">
        <f>IF(E3638=0,"Fora",IF(E3637=0,"Carg xar",IF(H3638&lt;0,IF(M3638&lt;0.9,"Carg FV","Stby"),IF(M3638&gt;P3638,"V2H",IF(M3638&lt;0.9,"Carg xar","Stby")))))</f>
        <v/>
      </c>
      <c r="J3638" s="12">
        <f>IF(OR(I3638="Carg FV",I3638="Carg xar"),MIN(IF(I3638="Carg FV",ABS(H3638),7.4),7.4,MAX(0,(0.9-M3638)*40)*0.95),0)</f>
        <v/>
      </c>
      <c r="K3638" s="12">
        <f>IF(I3638="V2H",MIN(MAX(0,H3638),7.4,MAX(0,(M3638-P3638)*40)*0.95),0)</f>
        <v/>
      </c>
      <c r="L3638" s="12">
        <f>IF(E3638=0,0,MAX(0,H3638-K3638))</f>
        <v/>
      </c>
      <c r="M3638" s="13">
        <f>M3637+J3637/40-IF(I3637="V2H",K3637/(0.95*40),0)-IF(E3638=0,IF(E3637=1,IF(D3638=1,30,40)*0.18/(2*40),0),0)-IF(E3638=1,IF(E3637=0,IF(D3638=1,30,40)*0.18/(2*40),0),0)</f>
        <v/>
      </c>
      <c r="N3638" s="14" t="n">
        <v>0.09</v>
      </c>
      <c r="O3638" s="15">
        <f>K3638*N3638</f>
        <v/>
      </c>
      <c r="P3638">
        <f>IF(E3638=0,0.3,IF(D3638=1,IF(C3638&gt;=Params!$B$13-3,IF(C3638&lt;Params!$B$13,Params!$B$20,0.3),0.3),IF(C3638&gt;=Params!$B$15-3,IF(C3638&lt;Params!$B$15,Params!$B$21,0.3),0.3)))</f>
        <v/>
      </c>
    </row>
    <row r="3639" ht="15" customHeight="1" s="1">
      <c r="A3639" s="9" t="n">
        <v>3636</v>
      </c>
      <c r="B3639" s="6" t="inlineStr">
        <is>
          <t>01/06</t>
        </is>
      </c>
      <c r="C3639" s="6" t="n">
        <v>11</v>
      </c>
      <c r="D3639" s="6" t="n">
        <v>1</v>
      </c>
      <c r="E3639" s="10">
        <f>IF(D3639=1, IF(OR(C3639&lt;10, C3639&gt;=15),1,0), IF(OR(C3639&lt;7, C3639&gt;=18),1,0))</f>
        <v/>
      </c>
      <c r="F3639" s="11" t="n">
        <v>0</v>
      </c>
      <c r="G3639" s="12">
        <f>0.85*8</f>
        <v/>
      </c>
      <c r="H3639" s="12">
        <f>F3639-G3639</f>
        <v/>
      </c>
      <c r="I3639" s="10">
        <f>IF(E3639=0,"Fora",IF(E3638=0,"Carg xar",IF(H3639&lt;0,IF(M3639&lt;0.9,"Carg FV","Stby"),IF(M3639&gt;P3639,"V2H",IF(M3639&lt;0.9,"Carg xar","Stby")))))</f>
        <v/>
      </c>
      <c r="J3639" s="12">
        <f>IF(OR(I3639="Carg FV",I3639="Carg xar"),MIN(IF(I3639="Carg FV",ABS(H3639),7.4),7.4,MAX(0,(0.9-M3639)*40)*0.95),0)</f>
        <v/>
      </c>
      <c r="K3639" s="12">
        <f>IF(I3639="V2H",MIN(MAX(0,H3639),7.4,MAX(0,(M3639-P3639)*40)*0.95),0)</f>
        <v/>
      </c>
      <c r="L3639" s="12">
        <f>IF(E3639=0,0,MAX(0,H3639-K3639))</f>
        <v/>
      </c>
      <c r="M3639" s="13">
        <f>M3638+J3638/40-IF(I3638="V2H",K3638/(0.95*40),0)-IF(E3639=0,IF(E3638=1,IF(D3639=1,30,40)*0.18/(2*40),0),0)-IF(E3639=1,IF(E3638=0,IF(D3639=1,30,40)*0.18/(2*40),0),0)</f>
        <v/>
      </c>
      <c r="N3639" s="14" t="n">
        <v>0.09</v>
      </c>
      <c r="O3639" s="15">
        <f>K3639*N3639</f>
        <v/>
      </c>
      <c r="P3639">
        <f>IF(E3639=0,0.3,IF(D3639=1,IF(C3639&gt;=Params!$B$13-3,IF(C3639&lt;Params!$B$13,Params!$B$20,0.3),0.3),IF(C3639&gt;=Params!$B$15-3,IF(C3639&lt;Params!$B$15,Params!$B$21,0.3),0.3)))</f>
        <v/>
      </c>
    </row>
    <row r="3640" ht="15" customHeight="1" s="1">
      <c r="A3640" s="9" t="n">
        <v>3637</v>
      </c>
      <c r="B3640" s="6" t="inlineStr">
        <is>
          <t>01/06</t>
        </is>
      </c>
      <c r="C3640" s="6" t="n">
        <v>12</v>
      </c>
      <c r="D3640" s="6" t="n">
        <v>1</v>
      </c>
      <c r="E3640" s="10">
        <f>IF(D3640=1, IF(OR(C3640&lt;10, C3640&gt;=15),1,0), IF(OR(C3640&lt;7, C3640&gt;=18),1,0))</f>
        <v/>
      </c>
      <c r="F3640" s="11" t="n">
        <v>0</v>
      </c>
      <c r="G3640" s="12">
        <f>0.92*8</f>
        <v/>
      </c>
      <c r="H3640" s="12">
        <f>F3640-G3640</f>
        <v/>
      </c>
      <c r="I3640" s="10">
        <f>IF(E3640=0,"Fora",IF(E3639=0,"Carg xar",IF(H3640&lt;0,IF(M3640&lt;0.9,"Carg FV","Stby"),IF(M3640&gt;P3640,"V2H",IF(M3640&lt;0.9,"Carg xar","Stby")))))</f>
        <v/>
      </c>
      <c r="J3640" s="12">
        <f>IF(OR(I3640="Carg FV",I3640="Carg xar"),MIN(IF(I3640="Carg FV",ABS(H3640),7.4),7.4,MAX(0,(0.9-M3640)*40)*0.95),0)</f>
        <v/>
      </c>
      <c r="K3640" s="12">
        <f>IF(I3640="V2H",MIN(MAX(0,H3640),7.4,MAX(0,(M3640-P3640)*40)*0.95),0)</f>
        <v/>
      </c>
      <c r="L3640" s="12">
        <f>IF(E3640=0,0,MAX(0,H3640-K3640))</f>
        <v/>
      </c>
      <c r="M3640" s="13">
        <f>M3639+J3639/40-IF(I3639="V2H",K3639/(0.95*40),0)-IF(E3640=0,IF(E3639=1,IF(D3640=1,30,40)*0.18/(2*40),0),0)-IF(E3640=1,IF(E3639=0,IF(D3640=1,30,40)*0.18/(2*40),0),0)</f>
        <v/>
      </c>
      <c r="N3640" s="14" t="n">
        <v>0.09</v>
      </c>
      <c r="O3640" s="15">
        <f>K3640*N3640</f>
        <v/>
      </c>
      <c r="P3640">
        <f>IF(E3640=0,0.3,IF(D3640=1,IF(C3640&gt;=Params!$B$13-3,IF(C3640&lt;Params!$B$13,Params!$B$20,0.3),0.3),IF(C3640&gt;=Params!$B$15-3,IF(C3640&lt;Params!$B$15,Params!$B$21,0.3),0.3)))</f>
        <v/>
      </c>
    </row>
    <row r="3641" ht="15" customHeight="1" s="1">
      <c r="A3641" s="9" t="n">
        <v>3638</v>
      </c>
      <c r="B3641" s="6" t="inlineStr">
        <is>
          <t>01/06</t>
        </is>
      </c>
      <c r="C3641" s="6" t="n">
        <v>13</v>
      </c>
      <c r="D3641" s="6" t="n">
        <v>1</v>
      </c>
      <c r="E3641" s="10">
        <f>IF(D3641=1, IF(OR(C3641&lt;10, C3641&gt;=15),1,0), IF(OR(C3641&lt;7, C3641&gt;=18),1,0))</f>
        <v/>
      </c>
      <c r="F3641" s="11" t="n">
        <v>0</v>
      </c>
      <c r="G3641" s="12">
        <f>0.9*8</f>
        <v/>
      </c>
      <c r="H3641" s="12">
        <f>F3641-G3641</f>
        <v/>
      </c>
      <c r="I3641" s="10">
        <f>IF(E3641=0,"Fora",IF(E3640=0,"Carg xar",IF(H3641&lt;0,IF(M3641&lt;0.9,"Carg FV","Stby"),IF(M3641&gt;P3641,"V2H",IF(M3641&lt;0.9,"Carg xar","Stby")))))</f>
        <v/>
      </c>
      <c r="J3641" s="12">
        <f>IF(OR(I3641="Carg FV",I3641="Carg xar"),MIN(IF(I3641="Carg FV",ABS(H3641),7.4),7.4,MAX(0,(0.9-M3641)*40)*0.95),0)</f>
        <v/>
      </c>
      <c r="K3641" s="12">
        <f>IF(I3641="V2H",MIN(MAX(0,H3641),7.4,MAX(0,(M3641-P3641)*40)*0.95),0)</f>
        <v/>
      </c>
      <c r="L3641" s="12">
        <f>IF(E3641=0,0,MAX(0,H3641-K3641))</f>
        <v/>
      </c>
      <c r="M3641" s="13">
        <f>M3640+J3640/40-IF(I3640="V2H",K3640/(0.95*40),0)-IF(E3641=0,IF(E3640=1,IF(D3641=1,30,40)*0.18/(2*40),0),0)-IF(E3641=1,IF(E3640=0,IF(D3641=1,30,40)*0.18/(2*40),0),0)</f>
        <v/>
      </c>
      <c r="N3641" s="14" t="n">
        <v>0.09</v>
      </c>
      <c r="O3641" s="15">
        <f>K3641*N3641</f>
        <v/>
      </c>
      <c r="P3641">
        <f>IF(E3641=0,0.3,IF(D3641=1,IF(C3641&gt;=Params!$B$13-3,IF(C3641&lt;Params!$B$13,Params!$B$20,0.3),0.3),IF(C3641&gt;=Params!$B$15-3,IF(C3641&lt;Params!$B$15,Params!$B$21,0.3),0.3)))</f>
        <v/>
      </c>
    </row>
    <row r="3642" ht="15" customHeight="1" s="1">
      <c r="A3642" s="9" t="n">
        <v>3639</v>
      </c>
      <c r="B3642" s="6" t="inlineStr">
        <is>
          <t>01/06</t>
        </is>
      </c>
      <c r="C3642" s="6" t="n">
        <v>14</v>
      </c>
      <c r="D3642" s="6" t="n">
        <v>1</v>
      </c>
      <c r="E3642" s="10">
        <f>IF(D3642=1, IF(OR(C3642&lt;10, C3642&gt;=15),1,0), IF(OR(C3642&lt;7, C3642&gt;=18),1,0))</f>
        <v/>
      </c>
      <c r="F3642" s="11" t="n">
        <v>0</v>
      </c>
      <c r="G3642" s="12">
        <f>0.8*8</f>
        <v/>
      </c>
      <c r="H3642" s="12">
        <f>F3642-G3642</f>
        <v/>
      </c>
      <c r="I3642" s="10">
        <f>IF(E3642=0,"Fora",IF(E3641=0,"Carg xar",IF(H3642&lt;0,IF(M3642&lt;0.9,"Carg FV","Stby"),IF(M3642&gt;P3642,"V2H",IF(M3642&lt;0.9,"Carg xar","Stby")))))</f>
        <v/>
      </c>
      <c r="J3642" s="12">
        <f>IF(OR(I3642="Carg FV",I3642="Carg xar"),MIN(IF(I3642="Carg FV",ABS(H3642),7.4),7.4,MAX(0,(0.9-M3642)*40)*0.95),0)</f>
        <v/>
      </c>
      <c r="K3642" s="12">
        <f>IF(I3642="V2H",MIN(MAX(0,H3642),7.4,MAX(0,(M3642-P3642)*40)*0.95),0)</f>
        <v/>
      </c>
      <c r="L3642" s="12">
        <f>IF(E3642=0,0,MAX(0,H3642-K3642))</f>
        <v/>
      </c>
      <c r="M3642" s="13">
        <f>M3641+J3641/40-IF(I3641="V2H",K3641/(0.95*40),0)-IF(E3642=0,IF(E3641=1,IF(D3642=1,30,40)*0.18/(2*40),0),0)-IF(E3642=1,IF(E3641=0,IF(D3642=1,30,40)*0.18/(2*40),0),0)</f>
        <v/>
      </c>
      <c r="N3642" s="14" t="n">
        <v>0.09</v>
      </c>
      <c r="O3642" s="15">
        <f>K3642*N3642</f>
        <v/>
      </c>
      <c r="P3642">
        <f>IF(E3642=0,0.3,IF(D3642=1,IF(C3642&gt;=Params!$B$13-3,IF(C3642&lt;Params!$B$13,Params!$B$20,0.3),0.3),IF(C3642&gt;=Params!$B$15-3,IF(C3642&lt;Params!$B$15,Params!$B$21,0.3),0.3)))</f>
        <v/>
      </c>
    </row>
    <row r="3643" ht="15" customHeight="1" s="1">
      <c r="A3643" s="9" t="n">
        <v>3640</v>
      </c>
      <c r="B3643" s="6" t="inlineStr">
        <is>
          <t>01/06</t>
        </is>
      </c>
      <c r="C3643" s="6" t="n">
        <v>15</v>
      </c>
      <c r="D3643" s="6" t="n">
        <v>1</v>
      </c>
      <c r="E3643" s="10">
        <f>IF(D3643=1, IF(OR(C3643&lt;10, C3643&gt;=15),1,0), IF(OR(C3643&lt;7, C3643&gt;=18),1,0))</f>
        <v/>
      </c>
      <c r="F3643" s="11" t="n">
        <v>0</v>
      </c>
      <c r="G3643" s="12">
        <f>0.65*8</f>
        <v/>
      </c>
      <c r="H3643" s="12">
        <f>F3643-G3643</f>
        <v/>
      </c>
      <c r="I3643" s="10">
        <f>IF(E3643=0,"Fora",IF(E3642=0,"Carg xar",IF(H3643&lt;0,IF(M3643&lt;0.9,"Carg FV","Stby"),IF(M3643&gt;P3643,"V2H",IF(M3643&lt;0.9,"Carg xar","Stby")))))</f>
        <v/>
      </c>
      <c r="J3643" s="12">
        <f>IF(OR(I3643="Carg FV",I3643="Carg xar"),MIN(IF(I3643="Carg FV",ABS(H3643),7.4),7.4,MAX(0,(0.9-M3643)*40)*0.95),0)</f>
        <v/>
      </c>
      <c r="K3643" s="12">
        <f>IF(I3643="V2H",MIN(MAX(0,H3643),7.4,MAX(0,(M3643-P3643)*40)*0.95),0)</f>
        <v/>
      </c>
      <c r="L3643" s="12">
        <f>IF(E3643=0,0,MAX(0,H3643-K3643))</f>
        <v/>
      </c>
      <c r="M3643" s="13">
        <f>M3642+J3642/40-IF(I3642="V2H",K3642/(0.95*40),0)-IF(E3643=0,IF(E3642=1,IF(D3643=1,30,40)*0.18/(2*40),0),0)-IF(E3643=1,IF(E3642=0,IF(D3643=1,30,40)*0.18/(2*40),0),0)</f>
        <v/>
      </c>
      <c r="N3643" s="14" t="n">
        <v>0.09</v>
      </c>
      <c r="O3643" s="15">
        <f>K3643*N3643</f>
        <v/>
      </c>
      <c r="P3643">
        <f>IF(E3643=0,0.3,IF(D3643=1,IF(C3643&gt;=Params!$B$13-3,IF(C3643&lt;Params!$B$13,Params!$B$20,0.3),0.3),IF(C3643&gt;=Params!$B$15-3,IF(C3643&lt;Params!$B$15,Params!$B$21,0.3),0.3)))</f>
        <v/>
      </c>
    </row>
    <row r="3644" ht="15" customHeight="1" s="1">
      <c r="A3644" s="9" t="n">
        <v>3641</v>
      </c>
      <c r="B3644" s="6" t="inlineStr">
        <is>
          <t>01/06</t>
        </is>
      </c>
      <c r="C3644" s="6" t="n">
        <v>16</v>
      </c>
      <c r="D3644" s="6" t="n">
        <v>1</v>
      </c>
      <c r="E3644" s="10">
        <f>IF(D3644=1, IF(OR(C3644&lt;10, C3644&gt;=15),1,0), IF(OR(C3644&lt;7, C3644&gt;=18),1,0))</f>
        <v/>
      </c>
      <c r="F3644" s="11" t="n">
        <v>0</v>
      </c>
      <c r="G3644" s="12">
        <f>0.48*8</f>
        <v/>
      </c>
      <c r="H3644" s="12">
        <f>F3644-G3644</f>
        <v/>
      </c>
      <c r="I3644" s="10">
        <f>IF(E3644=0,"Fora",IF(E3643=0,"Carg xar",IF(H3644&lt;0,IF(M3644&lt;0.9,"Carg FV","Stby"),IF(M3644&gt;P3644,"V2H",IF(M3644&lt;0.9,"Carg xar","Stby")))))</f>
        <v/>
      </c>
      <c r="J3644" s="12">
        <f>IF(OR(I3644="Carg FV",I3644="Carg xar"),MIN(IF(I3644="Carg FV",ABS(H3644),7.4),7.4,MAX(0,(0.9-M3644)*40)*0.95),0)</f>
        <v/>
      </c>
      <c r="K3644" s="12">
        <f>IF(I3644="V2H",MIN(MAX(0,H3644),7.4,MAX(0,(M3644-P3644)*40)*0.95),0)</f>
        <v/>
      </c>
      <c r="L3644" s="12">
        <f>IF(E3644=0,0,MAX(0,H3644-K3644))</f>
        <v/>
      </c>
      <c r="M3644" s="13">
        <f>M3643+J3643/40-IF(I3643="V2H",K3643/(0.95*40),0)-IF(E3644=0,IF(E3643=1,IF(D3644=1,30,40)*0.18/(2*40),0),0)-IF(E3644=1,IF(E3643=0,IF(D3644=1,30,40)*0.18/(2*40),0),0)</f>
        <v/>
      </c>
      <c r="N3644" s="14" t="n">
        <v>0.09</v>
      </c>
      <c r="O3644" s="15">
        <f>K3644*N3644</f>
        <v/>
      </c>
      <c r="P3644">
        <f>IF(E3644=0,0.3,IF(D3644=1,IF(C3644&gt;=Params!$B$13-3,IF(C3644&lt;Params!$B$13,Params!$B$20,0.3),0.3),IF(C3644&gt;=Params!$B$15-3,IF(C3644&lt;Params!$B$15,Params!$B$21,0.3),0.3)))</f>
        <v/>
      </c>
    </row>
    <row r="3645" ht="15" customHeight="1" s="1">
      <c r="A3645" s="9" t="n">
        <v>3642</v>
      </c>
      <c r="B3645" s="6" t="inlineStr">
        <is>
          <t>01/06</t>
        </is>
      </c>
      <c r="C3645" s="6" t="n">
        <v>17</v>
      </c>
      <c r="D3645" s="6" t="n">
        <v>1</v>
      </c>
      <c r="E3645" s="10">
        <f>IF(D3645=1, IF(OR(C3645&lt;10, C3645&gt;=15),1,0), IF(OR(C3645&lt;7, C3645&gt;=18),1,0))</f>
        <v/>
      </c>
      <c r="F3645" s="11" t="n">
        <v>0</v>
      </c>
      <c r="G3645" s="12">
        <f>0.28*8</f>
        <v/>
      </c>
      <c r="H3645" s="12">
        <f>F3645-G3645</f>
        <v/>
      </c>
      <c r="I3645" s="10">
        <f>IF(E3645=0,"Fora",IF(E3644=0,"Carg xar",IF(H3645&lt;0,IF(M3645&lt;0.9,"Carg FV","Stby"),IF(M3645&gt;P3645,"V2H",IF(M3645&lt;0.9,"Carg xar","Stby")))))</f>
        <v/>
      </c>
      <c r="J3645" s="12">
        <f>IF(OR(I3645="Carg FV",I3645="Carg xar"),MIN(IF(I3645="Carg FV",ABS(H3645),7.4),7.4,MAX(0,(0.9-M3645)*40)*0.95),0)</f>
        <v/>
      </c>
      <c r="K3645" s="12">
        <f>IF(I3645="V2H",MIN(MAX(0,H3645),7.4,MAX(0,(M3645-P3645)*40)*0.95),0)</f>
        <v/>
      </c>
      <c r="L3645" s="12">
        <f>IF(E3645=0,0,MAX(0,H3645-K3645))</f>
        <v/>
      </c>
      <c r="M3645" s="13">
        <f>M3644+J3644/40-IF(I3644="V2H",K3644/(0.95*40),0)-IF(E3645=0,IF(E3644=1,IF(D3645=1,30,40)*0.18/(2*40),0),0)-IF(E3645=1,IF(E3644=0,IF(D3645=1,30,40)*0.18/(2*40),0),0)</f>
        <v/>
      </c>
      <c r="N3645" s="14" t="n">
        <v>0.09</v>
      </c>
      <c r="O3645" s="15">
        <f>K3645*N3645</f>
        <v/>
      </c>
      <c r="P3645">
        <f>IF(E3645=0,0.3,IF(D3645=1,IF(C3645&gt;=Params!$B$13-3,IF(C3645&lt;Params!$B$13,Params!$B$20,0.3),0.3),IF(C3645&gt;=Params!$B$15-3,IF(C3645&lt;Params!$B$15,Params!$B$21,0.3),0.3)))</f>
        <v/>
      </c>
    </row>
    <row r="3646" ht="15" customHeight="1" s="1">
      <c r="A3646" s="9" t="n">
        <v>3643</v>
      </c>
      <c r="B3646" s="6" t="inlineStr">
        <is>
          <t>01/06</t>
        </is>
      </c>
      <c r="C3646" s="6" t="n">
        <v>18</v>
      </c>
      <c r="D3646" s="6" t="n">
        <v>1</v>
      </c>
      <c r="E3646" s="10">
        <f>IF(D3646=1, IF(OR(C3646&lt;10, C3646&gt;=15),1,0), IF(OR(C3646&lt;7, C3646&gt;=18),1,0))</f>
        <v/>
      </c>
      <c r="F3646" s="11" t="n">
        <v>1.048</v>
      </c>
      <c r="G3646" s="12">
        <f>0.1*8</f>
        <v/>
      </c>
      <c r="H3646" s="12">
        <f>F3646-G3646</f>
        <v/>
      </c>
      <c r="I3646" s="10">
        <f>IF(E3646=0,"Fora",IF(E3645=0,"Carg xar",IF(H3646&lt;0,IF(M3646&lt;0.9,"Carg FV","Stby"),IF(M3646&gt;P3646,"V2H",IF(M3646&lt;0.9,"Carg xar","Stby")))))</f>
        <v/>
      </c>
      <c r="J3646" s="12">
        <f>IF(OR(I3646="Carg FV",I3646="Carg xar"),MIN(IF(I3646="Carg FV",ABS(H3646),7.4),7.4,MAX(0,(0.9-M3646)*40)*0.95),0)</f>
        <v/>
      </c>
      <c r="K3646" s="12">
        <f>IF(I3646="V2H",MIN(MAX(0,H3646),7.4,MAX(0,(M3646-P3646)*40)*0.95),0)</f>
        <v/>
      </c>
      <c r="L3646" s="12">
        <f>IF(E3646=0,0,MAX(0,H3646-K3646))</f>
        <v/>
      </c>
      <c r="M3646" s="13">
        <f>M3645+J3645/40-IF(I3645="V2H",K3645/(0.95*40),0)-IF(E3646=0,IF(E3645=1,IF(D3646=1,30,40)*0.18/(2*40),0),0)-IF(E3646=1,IF(E3645=0,IF(D3646=1,30,40)*0.18/(2*40),0),0)</f>
        <v/>
      </c>
      <c r="N3646" s="14" t="n">
        <v>0.09</v>
      </c>
      <c r="O3646" s="15">
        <f>K3646*N3646</f>
        <v/>
      </c>
      <c r="P3646">
        <f>IF(E3646=0,0.3,IF(D3646=1,IF(C3646&gt;=Params!$B$13-3,IF(C3646&lt;Params!$B$13,Params!$B$20,0.3),0.3),IF(C3646&gt;=Params!$B$15-3,IF(C3646&lt;Params!$B$15,Params!$B$21,0.3),0.3)))</f>
        <v/>
      </c>
    </row>
    <row r="3647" ht="15" customHeight="1" s="1">
      <c r="A3647" s="9" t="n">
        <v>3644</v>
      </c>
      <c r="B3647" s="6" t="inlineStr">
        <is>
          <t>01/06</t>
        </is>
      </c>
      <c r="C3647" s="6" t="n">
        <v>19</v>
      </c>
      <c r="D3647" s="6" t="n">
        <v>1</v>
      </c>
      <c r="E3647" s="10">
        <f>IF(D3647=1, IF(OR(C3647&lt;10, C3647&gt;=15),1,0), IF(OR(C3647&lt;7, C3647&gt;=18),1,0))</f>
        <v/>
      </c>
      <c r="F3647" s="11" t="n">
        <v>0.468</v>
      </c>
      <c r="G3647" s="12">
        <f>0*8</f>
        <v/>
      </c>
      <c r="H3647" s="12">
        <f>F3647-G3647</f>
        <v/>
      </c>
      <c r="I3647" s="10">
        <f>IF(E3647=0,"Fora",IF(E3646=0,"Carg xar",IF(H3647&lt;0,IF(M3647&lt;0.9,"Carg FV","Stby"),IF(M3647&gt;P3647,"V2H",IF(M3647&lt;0.9,"Carg xar","Stby")))))</f>
        <v/>
      </c>
      <c r="J3647" s="12">
        <f>IF(OR(I3647="Carg FV",I3647="Carg xar"),MIN(IF(I3647="Carg FV",ABS(H3647),7.4),7.4,MAX(0,(0.9-M3647)*40)*0.95),0)</f>
        <v/>
      </c>
      <c r="K3647" s="12">
        <f>IF(I3647="V2H",MIN(MAX(0,H3647),7.4,MAX(0,(M3647-P3647)*40)*0.95),0)</f>
        <v/>
      </c>
      <c r="L3647" s="12">
        <f>IF(E3647=0,0,MAX(0,H3647-K3647))</f>
        <v/>
      </c>
      <c r="M3647" s="13">
        <f>M3646+J3646/40-IF(I3646="V2H",K3646/(0.95*40),0)-IF(E3647=0,IF(E3646=1,IF(D3647=1,30,40)*0.18/(2*40),0),0)-IF(E3647=1,IF(E3646=0,IF(D3647=1,30,40)*0.18/(2*40),0),0)</f>
        <v/>
      </c>
      <c r="N3647" s="14" t="n">
        <v>0.09</v>
      </c>
      <c r="O3647" s="15">
        <f>K3647*N3647</f>
        <v/>
      </c>
      <c r="P3647">
        <f>IF(E3647=0,0.3,IF(D3647=1,IF(C3647&gt;=Params!$B$13-3,IF(C3647&lt;Params!$B$13,Params!$B$20,0.3),0.3),IF(C3647&gt;=Params!$B$15-3,IF(C3647&lt;Params!$B$15,Params!$B$21,0.3),0.3)))</f>
        <v/>
      </c>
    </row>
    <row r="3648" ht="15" customHeight="1" s="1">
      <c r="A3648" s="9" t="n">
        <v>3645</v>
      </c>
      <c r="B3648" s="6" t="inlineStr">
        <is>
          <t>01/06</t>
        </is>
      </c>
      <c r="C3648" s="6" t="n">
        <v>20</v>
      </c>
      <c r="D3648" s="6" t="n">
        <v>1</v>
      </c>
      <c r="E3648" s="10">
        <f>IF(D3648=1, IF(OR(C3648&lt;10, C3648&gt;=15),1,0), IF(OR(C3648&lt;7, C3648&gt;=18),1,0))</f>
        <v/>
      </c>
      <c r="F3648" s="11" t="n">
        <v>0.959</v>
      </c>
      <c r="G3648" s="12">
        <f>0*8</f>
        <v/>
      </c>
      <c r="H3648" s="12">
        <f>F3648-G3648</f>
        <v/>
      </c>
      <c r="I3648" s="10">
        <f>IF(E3648=0,"Fora",IF(E3647=0,"Carg xar",IF(H3648&lt;0,IF(M3648&lt;0.9,"Carg FV","Stby"),IF(M3648&gt;P3648,"V2H",IF(M3648&lt;0.9,"Carg xar","Stby")))))</f>
        <v/>
      </c>
      <c r="J3648" s="12">
        <f>IF(OR(I3648="Carg FV",I3648="Carg xar"),MIN(IF(I3648="Carg FV",ABS(H3648),7.4),7.4,MAX(0,(0.9-M3648)*40)*0.95),0)</f>
        <v/>
      </c>
      <c r="K3648" s="12">
        <f>IF(I3648="V2H",MIN(MAX(0,H3648),7.4,MAX(0,(M3648-P3648)*40)*0.95),0)</f>
        <v/>
      </c>
      <c r="L3648" s="12">
        <f>IF(E3648=0,0,MAX(0,H3648-K3648))</f>
        <v/>
      </c>
      <c r="M3648" s="13">
        <f>M3647+J3647/40-IF(I3647="V2H",K3647/(0.95*40),0)-IF(E3648=0,IF(E3647=1,IF(D3648=1,30,40)*0.18/(2*40),0),0)-IF(E3648=1,IF(E3647=0,IF(D3648=1,30,40)*0.18/(2*40),0),0)</f>
        <v/>
      </c>
      <c r="N3648" s="14" t="n">
        <v>0.09</v>
      </c>
      <c r="O3648" s="15">
        <f>K3648*N3648</f>
        <v/>
      </c>
      <c r="P3648">
        <f>IF(E3648=0,0.3,IF(D3648=1,IF(C3648&gt;=Params!$B$13-3,IF(C3648&lt;Params!$B$13,Params!$B$20,0.3),0.3),IF(C3648&gt;=Params!$B$15-3,IF(C3648&lt;Params!$B$15,Params!$B$21,0.3),0.3)))</f>
        <v/>
      </c>
    </row>
    <row r="3649" ht="15" customHeight="1" s="1">
      <c r="A3649" s="9" t="n">
        <v>3646</v>
      </c>
      <c r="B3649" s="6" t="inlineStr">
        <is>
          <t>01/06</t>
        </is>
      </c>
      <c r="C3649" s="6" t="n">
        <v>21</v>
      </c>
      <c r="D3649" s="6" t="n">
        <v>1</v>
      </c>
      <c r="E3649" s="10">
        <f>IF(D3649=1, IF(OR(C3649&lt;10, C3649&gt;=15),1,0), IF(OR(C3649&lt;7, C3649&gt;=18),1,0))</f>
        <v/>
      </c>
      <c r="F3649" s="11" t="n">
        <v>1.741</v>
      </c>
      <c r="G3649" s="12">
        <f>0*8</f>
        <v/>
      </c>
      <c r="H3649" s="12">
        <f>F3649-G3649</f>
        <v/>
      </c>
      <c r="I3649" s="10">
        <f>IF(E3649=0,"Fora",IF(E3648=0,"Carg xar",IF(H3649&lt;0,IF(M3649&lt;0.9,"Carg FV","Stby"),IF(M3649&gt;P3649,"V2H",IF(M3649&lt;0.9,"Carg xar","Stby")))))</f>
        <v/>
      </c>
      <c r="J3649" s="12">
        <f>IF(OR(I3649="Carg FV",I3649="Carg xar"),MIN(IF(I3649="Carg FV",ABS(H3649),7.4),7.4,MAX(0,(0.9-M3649)*40)*0.95),0)</f>
        <v/>
      </c>
      <c r="K3649" s="12">
        <f>IF(I3649="V2H",MIN(MAX(0,H3649),7.4,MAX(0,(M3649-P3649)*40)*0.95),0)</f>
        <v/>
      </c>
      <c r="L3649" s="12">
        <f>IF(E3649=0,0,MAX(0,H3649-K3649))</f>
        <v/>
      </c>
      <c r="M3649" s="13">
        <f>M3648+J3648/40-IF(I3648="V2H",K3648/(0.95*40),0)-IF(E3649=0,IF(E3648=1,IF(D3649=1,30,40)*0.18/(2*40),0),0)-IF(E3649=1,IF(E3648=0,IF(D3649=1,30,40)*0.18/(2*40),0),0)</f>
        <v/>
      </c>
      <c r="N3649" s="14" t="n">
        <v>0.09</v>
      </c>
      <c r="O3649" s="15">
        <f>K3649*N3649</f>
        <v/>
      </c>
      <c r="P3649">
        <f>IF(E3649=0,0.3,IF(D3649=1,IF(C3649&gt;=Params!$B$13-3,IF(C3649&lt;Params!$B$13,Params!$B$20,0.3),0.3),IF(C3649&gt;=Params!$B$15-3,IF(C3649&lt;Params!$B$15,Params!$B$21,0.3),0.3)))</f>
        <v/>
      </c>
    </row>
    <row r="3650" ht="15" customHeight="1" s="1">
      <c r="A3650" s="9" t="n">
        <v>3647</v>
      </c>
      <c r="B3650" s="6" t="inlineStr">
        <is>
          <t>01/06</t>
        </is>
      </c>
      <c r="C3650" s="6" t="n">
        <v>22</v>
      </c>
      <c r="D3650" s="6" t="n">
        <v>1</v>
      </c>
      <c r="E3650" s="10">
        <f>IF(D3650=1, IF(OR(C3650&lt;10, C3650&gt;=15),1,0), IF(OR(C3650&lt;7, C3650&gt;=18),1,0))</f>
        <v/>
      </c>
      <c r="F3650" s="11" t="n">
        <v>0.981</v>
      </c>
      <c r="G3650" s="12">
        <f>0*8</f>
        <v/>
      </c>
      <c r="H3650" s="12">
        <f>F3650-G3650</f>
        <v/>
      </c>
      <c r="I3650" s="10">
        <f>IF(E3650=0,"Fora",IF(E3649=0,"Carg xar",IF(H3650&lt;0,IF(M3650&lt;0.9,"Carg FV","Stby"),IF(M3650&gt;P3650,"V2H",IF(M3650&lt;0.9,"Carg xar","Stby")))))</f>
        <v/>
      </c>
      <c r="J3650" s="12">
        <f>IF(OR(I3650="Carg FV",I3650="Carg xar"),MIN(IF(I3650="Carg FV",ABS(H3650),7.4),7.4,MAX(0,(0.9-M3650)*40)*0.95),0)</f>
        <v/>
      </c>
      <c r="K3650" s="12">
        <f>IF(I3650="V2H",MIN(MAX(0,H3650),7.4,MAX(0,(M3650-P3650)*40)*0.95),0)</f>
        <v/>
      </c>
      <c r="L3650" s="12">
        <f>IF(E3650=0,0,MAX(0,H3650-K3650))</f>
        <v/>
      </c>
      <c r="M3650" s="13">
        <f>M3649+J3649/40-IF(I3649="V2H",K3649/(0.95*40),0)-IF(E3650=0,IF(E3649=1,IF(D3650=1,30,40)*0.18/(2*40),0),0)-IF(E3650=1,IF(E3649=0,IF(D3650=1,30,40)*0.18/(2*40),0),0)</f>
        <v/>
      </c>
      <c r="N3650" s="14" t="n">
        <v>0.09</v>
      </c>
      <c r="O3650" s="15">
        <f>K3650*N3650</f>
        <v/>
      </c>
      <c r="P3650">
        <f>IF(E3650=0,0.3,IF(D3650=1,IF(C3650&gt;=Params!$B$13-3,IF(C3650&lt;Params!$B$13,Params!$B$20,0.3),0.3),IF(C3650&gt;=Params!$B$15-3,IF(C3650&lt;Params!$B$15,Params!$B$21,0.3),0.3)))</f>
        <v/>
      </c>
    </row>
    <row r="3651" ht="15" customHeight="1" s="1">
      <c r="A3651" s="9" t="n">
        <v>3648</v>
      </c>
      <c r="B3651" s="6" t="inlineStr">
        <is>
          <t>01/06</t>
        </is>
      </c>
      <c r="C3651" s="6" t="n">
        <v>23</v>
      </c>
      <c r="D3651" s="6" t="n">
        <v>1</v>
      </c>
      <c r="E3651" s="10">
        <f>IF(D3651=1, IF(OR(C3651&lt;10, C3651&gt;=15),1,0), IF(OR(C3651&lt;7, C3651&gt;=18),1,0))</f>
        <v/>
      </c>
      <c r="F3651" s="11" t="n">
        <v>0.347</v>
      </c>
      <c r="G3651" s="12">
        <f>0*8</f>
        <v/>
      </c>
      <c r="H3651" s="12">
        <f>F3651-G3651</f>
        <v/>
      </c>
      <c r="I3651" s="10">
        <f>IF(E3651=0,"Fora",IF(E3650=0,"Carg xar",IF(H3651&lt;0,IF(M3651&lt;0.9,"Carg FV","Stby"),IF(M3651&gt;P3651,"V2H",IF(M3651&lt;0.9,"Carg xar","Stby")))))</f>
        <v/>
      </c>
      <c r="J3651" s="12">
        <f>IF(OR(I3651="Carg FV",I3651="Carg xar"),MIN(IF(I3651="Carg FV",ABS(H3651),7.4),7.4,MAX(0,(0.9-M3651)*40)*0.95),0)</f>
        <v/>
      </c>
      <c r="K3651" s="12">
        <f>IF(I3651="V2H",MIN(MAX(0,H3651),7.4,MAX(0,(M3651-P3651)*40)*0.95),0)</f>
        <v/>
      </c>
      <c r="L3651" s="12">
        <f>IF(E3651=0,0,MAX(0,H3651-K3651))</f>
        <v/>
      </c>
      <c r="M3651" s="13">
        <f>M3650+J3650/40-IF(I3650="V2H",K3650/(0.95*40),0)-IF(E3651=0,IF(E3650=1,IF(D3651=1,30,40)*0.18/(2*40),0),0)-IF(E3651=1,IF(E3650=0,IF(D3651=1,30,40)*0.18/(2*40),0),0)</f>
        <v/>
      </c>
      <c r="N3651" s="14" t="n">
        <v>0.09</v>
      </c>
      <c r="O3651" s="15">
        <f>K3651*N3651</f>
        <v/>
      </c>
      <c r="P3651">
        <f>IF(E3651=0,0.3,IF(D3651=1,IF(C3651&gt;=Params!$B$13-3,IF(C3651&lt;Params!$B$13,Params!$B$20,0.3),0.3),IF(C3651&gt;=Params!$B$15-3,IF(C3651&lt;Params!$B$15,Params!$B$21,0.3),0.3)))</f>
        <v/>
      </c>
    </row>
    <row r="3652" ht="15" customHeight="1" s="1">
      <c r="A3652" s="9" t="n">
        <v>3649</v>
      </c>
      <c r="B3652" s="6" t="inlineStr">
        <is>
          <t>02/06</t>
        </is>
      </c>
      <c r="C3652" s="6" t="n">
        <v>0</v>
      </c>
      <c r="D3652" s="6" t="n">
        <v>0</v>
      </c>
      <c r="E3652" s="10">
        <f>IF(D3652=1, IF(OR(C3652&lt;10, C3652&gt;=15),1,0), IF(OR(C3652&lt;7, C3652&gt;=18),1,0))</f>
        <v/>
      </c>
      <c r="F3652" s="11" t="n">
        <v>0.212</v>
      </c>
      <c r="G3652" s="12">
        <f>0*8</f>
        <v/>
      </c>
      <c r="H3652" s="12">
        <f>F3652-G3652</f>
        <v/>
      </c>
      <c r="I3652" s="10">
        <f>IF(E3652=0,"Fora",IF(E3651=0,"Carg xar",IF(H3652&lt;0,IF(M3652&lt;0.9,"Carg FV","Stby"),IF(M3652&gt;P3652,"V2H",IF(M3652&lt;0.9,"Carg xar","Stby")))))</f>
        <v/>
      </c>
      <c r="J3652" s="12">
        <f>IF(OR(I3652="Carg FV",I3652="Carg xar"),MIN(IF(I3652="Carg FV",ABS(H3652),7.4),7.4,MAX(0,(0.9-M3652)*40)*0.95),0)</f>
        <v/>
      </c>
      <c r="K3652" s="12">
        <f>IF(I3652="V2H",MIN(MAX(0,H3652),7.4,MAX(0,(M3652-P3652)*40)*0.95),0)</f>
        <v/>
      </c>
      <c r="L3652" s="12">
        <f>IF(E3652=0,0,MAX(0,H3652-K3652))</f>
        <v/>
      </c>
      <c r="M3652" s="13">
        <f>M3651+J3651/40-IF(I3651="V2H",K3651/(0.95*40),0)-IF(E3652=0,IF(E3651=1,IF(D3652=1,30,40)*0.18/(2*40),0),0)-IF(E3652=1,IF(E3651=0,IF(D3652=1,30,40)*0.18/(2*40),0),0)</f>
        <v/>
      </c>
      <c r="N3652" s="14" t="n">
        <v>0.09</v>
      </c>
      <c r="O3652" s="15">
        <f>K3652*N3652</f>
        <v/>
      </c>
      <c r="P3652">
        <f>IF(E3652=0,0.3,IF(D3652=1,IF(C3652&gt;=Params!$B$13-3,IF(C3652&lt;Params!$B$13,Params!$B$20,0.3),0.3),IF(C3652&gt;=Params!$B$15-3,IF(C3652&lt;Params!$B$15,Params!$B$21,0.3),0.3)))</f>
        <v/>
      </c>
    </row>
    <row r="3653" ht="15" customHeight="1" s="1">
      <c r="A3653" s="9" t="n">
        <v>3650</v>
      </c>
      <c r="B3653" s="6" t="inlineStr">
        <is>
          <t>02/06</t>
        </is>
      </c>
      <c r="C3653" s="6" t="n">
        <v>1</v>
      </c>
      <c r="D3653" s="6" t="n">
        <v>0</v>
      </c>
      <c r="E3653" s="10">
        <f>IF(D3653=1, IF(OR(C3653&lt;10, C3653&gt;=15),1,0), IF(OR(C3653&lt;7, C3653&gt;=18),1,0))</f>
        <v/>
      </c>
      <c r="F3653" s="11" t="n">
        <v>0.173</v>
      </c>
      <c r="G3653" s="12">
        <f>0*8</f>
        <v/>
      </c>
      <c r="H3653" s="12">
        <f>F3653-G3653</f>
        <v/>
      </c>
      <c r="I3653" s="10">
        <f>IF(E3653=0,"Fora",IF(E3652=0,"Carg xar",IF(H3653&lt;0,IF(M3653&lt;0.9,"Carg FV","Stby"),IF(M3653&gt;P3653,"V2H",IF(M3653&lt;0.9,"Carg xar","Stby")))))</f>
        <v/>
      </c>
      <c r="J3653" s="12">
        <f>IF(OR(I3653="Carg FV",I3653="Carg xar"),MIN(IF(I3653="Carg FV",ABS(H3653),7.4),7.4,MAX(0,(0.9-M3653)*40)*0.95),0)</f>
        <v/>
      </c>
      <c r="K3653" s="12">
        <f>IF(I3653="V2H",MIN(MAX(0,H3653),7.4,MAX(0,(M3653-P3653)*40)*0.95),0)</f>
        <v/>
      </c>
      <c r="L3653" s="12">
        <f>IF(E3653=0,0,MAX(0,H3653-K3653))</f>
        <v/>
      </c>
      <c r="M3653" s="13">
        <f>M3652+J3652/40-IF(I3652="V2H",K3652/(0.95*40),0)-IF(E3653=0,IF(E3652=1,IF(D3653=1,30,40)*0.18/(2*40),0),0)-IF(E3653=1,IF(E3652=0,IF(D3653=1,30,40)*0.18/(2*40),0),0)</f>
        <v/>
      </c>
      <c r="N3653" s="14" t="n">
        <v>0.09</v>
      </c>
      <c r="O3653" s="15">
        <f>K3653*N3653</f>
        <v/>
      </c>
      <c r="P3653">
        <f>IF(E3653=0,0.3,IF(D3653=1,IF(C3653&gt;=Params!$B$13-3,IF(C3653&lt;Params!$B$13,Params!$B$20,0.3),0.3),IF(C3653&gt;=Params!$B$15-3,IF(C3653&lt;Params!$B$15,Params!$B$21,0.3),0.3)))</f>
        <v/>
      </c>
    </row>
    <row r="3654" ht="15" customHeight="1" s="1">
      <c r="A3654" s="9" t="n">
        <v>3651</v>
      </c>
      <c r="B3654" s="6" t="inlineStr">
        <is>
          <t>02/06</t>
        </is>
      </c>
      <c r="C3654" s="6" t="n">
        <v>2</v>
      </c>
      <c r="D3654" s="6" t="n">
        <v>0</v>
      </c>
      <c r="E3654" s="10">
        <f>IF(D3654=1, IF(OR(C3654&lt;10, C3654&gt;=15),1,0), IF(OR(C3654&lt;7, C3654&gt;=18),1,0))</f>
        <v/>
      </c>
      <c r="F3654" s="11" t="n">
        <v>0.222</v>
      </c>
      <c r="G3654" s="12">
        <f>0*8</f>
        <v/>
      </c>
      <c r="H3654" s="12">
        <f>F3654-G3654</f>
        <v/>
      </c>
      <c r="I3654" s="10">
        <f>IF(E3654=0,"Fora",IF(E3653=0,"Carg xar",IF(H3654&lt;0,IF(M3654&lt;0.9,"Carg FV","Stby"),IF(M3654&gt;P3654,"V2H",IF(M3654&lt;0.9,"Carg xar","Stby")))))</f>
        <v/>
      </c>
      <c r="J3654" s="12">
        <f>IF(OR(I3654="Carg FV",I3654="Carg xar"),MIN(IF(I3654="Carg FV",ABS(H3654),7.4),7.4,MAX(0,(0.9-M3654)*40)*0.95),0)</f>
        <v/>
      </c>
      <c r="K3654" s="12">
        <f>IF(I3654="V2H",MIN(MAX(0,H3654),7.4,MAX(0,(M3654-P3654)*40)*0.95),0)</f>
        <v/>
      </c>
      <c r="L3654" s="12">
        <f>IF(E3654=0,0,MAX(0,H3654-K3654))</f>
        <v/>
      </c>
      <c r="M3654" s="13">
        <f>M3653+J3653/40-IF(I3653="V2H",K3653/(0.95*40),0)-IF(E3654=0,IF(E3653=1,IF(D3654=1,30,40)*0.18/(2*40),0),0)-IF(E3654=1,IF(E3653=0,IF(D3654=1,30,40)*0.18/(2*40),0),0)</f>
        <v/>
      </c>
      <c r="N3654" s="14" t="n">
        <v>0.09</v>
      </c>
      <c r="O3654" s="15">
        <f>K3654*N3654</f>
        <v/>
      </c>
      <c r="P3654">
        <f>IF(E3654=0,0.3,IF(D3654=1,IF(C3654&gt;=Params!$B$13-3,IF(C3654&lt;Params!$B$13,Params!$B$20,0.3),0.3),IF(C3654&gt;=Params!$B$15-3,IF(C3654&lt;Params!$B$15,Params!$B$21,0.3),0.3)))</f>
        <v/>
      </c>
    </row>
    <row r="3655" ht="15" customHeight="1" s="1">
      <c r="A3655" s="9" t="n">
        <v>3652</v>
      </c>
      <c r="B3655" s="6" t="inlineStr">
        <is>
          <t>02/06</t>
        </is>
      </c>
      <c r="C3655" s="6" t="n">
        <v>3</v>
      </c>
      <c r="D3655" s="6" t="n">
        <v>0</v>
      </c>
      <c r="E3655" s="10">
        <f>IF(D3655=1, IF(OR(C3655&lt;10, C3655&gt;=15),1,0), IF(OR(C3655&lt;7, C3655&gt;=18),1,0))</f>
        <v/>
      </c>
      <c r="F3655" s="11" t="n">
        <v>0.134</v>
      </c>
      <c r="G3655" s="12">
        <f>0*8</f>
        <v/>
      </c>
      <c r="H3655" s="12">
        <f>F3655-G3655</f>
        <v/>
      </c>
      <c r="I3655" s="10">
        <f>IF(E3655=0,"Fora",IF(E3654=0,"Carg xar",IF(H3655&lt;0,IF(M3655&lt;0.9,"Carg FV","Stby"),IF(M3655&gt;P3655,"V2H",IF(M3655&lt;0.9,"Carg xar","Stby")))))</f>
        <v/>
      </c>
      <c r="J3655" s="12">
        <f>IF(OR(I3655="Carg FV",I3655="Carg xar"),MIN(IF(I3655="Carg FV",ABS(H3655),7.4),7.4,MAX(0,(0.9-M3655)*40)*0.95),0)</f>
        <v/>
      </c>
      <c r="K3655" s="12">
        <f>IF(I3655="V2H",MIN(MAX(0,H3655),7.4,MAX(0,(M3655-P3655)*40)*0.95),0)</f>
        <v/>
      </c>
      <c r="L3655" s="12">
        <f>IF(E3655=0,0,MAX(0,H3655-K3655))</f>
        <v/>
      </c>
      <c r="M3655" s="13">
        <f>M3654+J3654/40-IF(I3654="V2H",K3654/(0.95*40),0)-IF(E3655=0,IF(E3654=1,IF(D3655=1,30,40)*0.18/(2*40),0),0)-IF(E3655=1,IF(E3654=0,IF(D3655=1,30,40)*0.18/(2*40),0),0)</f>
        <v/>
      </c>
      <c r="N3655" s="14" t="n">
        <v>0.09</v>
      </c>
      <c r="O3655" s="15">
        <f>K3655*N3655</f>
        <v/>
      </c>
      <c r="P3655">
        <f>IF(E3655=0,0.3,IF(D3655=1,IF(C3655&gt;=Params!$B$13-3,IF(C3655&lt;Params!$B$13,Params!$B$20,0.3),0.3),IF(C3655&gt;=Params!$B$15-3,IF(C3655&lt;Params!$B$15,Params!$B$21,0.3),0.3)))</f>
        <v/>
      </c>
    </row>
    <row r="3656" ht="15" customHeight="1" s="1">
      <c r="A3656" s="9" t="n">
        <v>3653</v>
      </c>
      <c r="B3656" s="6" t="inlineStr">
        <is>
          <t>02/06</t>
        </is>
      </c>
      <c r="C3656" s="6" t="n">
        <v>4</v>
      </c>
      <c r="D3656" s="6" t="n">
        <v>0</v>
      </c>
      <c r="E3656" s="10">
        <f>IF(D3656=1, IF(OR(C3656&lt;10, C3656&gt;=15),1,0), IF(OR(C3656&lt;7, C3656&gt;=18),1,0))</f>
        <v/>
      </c>
      <c r="F3656" s="11" t="n">
        <v>0.176</v>
      </c>
      <c r="G3656" s="12">
        <f>0*8</f>
        <v/>
      </c>
      <c r="H3656" s="12">
        <f>F3656-G3656</f>
        <v/>
      </c>
      <c r="I3656" s="10">
        <f>IF(E3656=0,"Fora",IF(E3655=0,"Carg xar",IF(H3656&lt;0,IF(M3656&lt;0.9,"Carg FV","Stby"),IF(M3656&gt;P3656,"V2H",IF(M3656&lt;0.9,"Carg xar","Stby")))))</f>
        <v/>
      </c>
      <c r="J3656" s="12">
        <f>IF(OR(I3656="Carg FV",I3656="Carg xar"),MIN(IF(I3656="Carg FV",ABS(H3656),7.4),7.4,MAX(0,(0.9-M3656)*40)*0.95),0)</f>
        <v/>
      </c>
      <c r="K3656" s="12">
        <f>IF(I3656="V2H",MIN(MAX(0,H3656),7.4,MAX(0,(M3656-P3656)*40)*0.95),0)</f>
        <v/>
      </c>
      <c r="L3656" s="12">
        <f>IF(E3656=0,0,MAX(0,H3656-K3656))</f>
        <v/>
      </c>
      <c r="M3656" s="13">
        <f>M3655+J3655/40-IF(I3655="V2H",K3655/(0.95*40),0)-IF(E3656=0,IF(E3655=1,IF(D3656=1,30,40)*0.18/(2*40),0),0)-IF(E3656=1,IF(E3655=0,IF(D3656=1,30,40)*0.18/(2*40),0),0)</f>
        <v/>
      </c>
      <c r="N3656" s="14" t="n">
        <v>0.09</v>
      </c>
      <c r="O3656" s="15">
        <f>K3656*N3656</f>
        <v/>
      </c>
      <c r="P3656">
        <f>IF(E3656=0,0.3,IF(D3656=1,IF(C3656&gt;=Params!$B$13-3,IF(C3656&lt;Params!$B$13,Params!$B$20,0.3),0.3),IF(C3656&gt;=Params!$B$15-3,IF(C3656&lt;Params!$B$15,Params!$B$21,0.3),0.3)))</f>
        <v/>
      </c>
    </row>
    <row r="3657" ht="15" customHeight="1" s="1">
      <c r="A3657" s="9" t="n">
        <v>3654</v>
      </c>
      <c r="B3657" s="6" t="inlineStr">
        <is>
          <t>02/06</t>
        </is>
      </c>
      <c r="C3657" s="6" t="n">
        <v>5</v>
      </c>
      <c r="D3657" s="6" t="n">
        <v>0</v>
      </c>
      <c r="E3657" s="10">
        <f>IF(D3657=1, IF(OR(C3657&lt;10, C3657&gt;=15),1,0), IF(OR(C3657&lt;7, C3657&gt;=18),1,0))</f>
        <v/>
      </c>
      <c r="F3657" s="11" t="n">
        <v>0.128</v>
      </c>
      <c r="G3657" s="12">
        <f>0*8</f>
        <v/>
      </c>
      <c r="H3657" s="12">
        <f>F3657-G3657</f>
        <v/>
      </c>
      <c r="I3657" s="10">
        <f>IF(E3657=0,"Fora",IF(E3656=0,"Carg xar",IF(H3657&lt;0,IF(M3657&lt;0.9,"Carg FV","Stby"),IF(M3657&gt;P3657,"V2H",IF(M3657&lt;0.9,"Carg xar","Stby")))))</f>
        <v/>
      </c>
      <c r="J3657" s="12">
        <f>IF(OR(I3657="Carg FV",I3657="Carg xar"),MIN(IF(I3657="Carg FV",ABS(H3657),7.4),7.4,MAX(0,(0.9-M3657)*40)*0.95),0)</f>
        <v/>
      </c>
      <c r="K3657" s="12">
        <f>IF(I3657="V2H",MIN(MAX(0,H3657),7.4,MAX(0,(M3657-P3657)*40)*0.95),0)</f>
        <v/>
      </c>
      <c r="L3657" s="12">
        <f>IF(E3657=0,0,MAX(0,H3657-K3657))</f>
        <v/>
      </c>
      <c r="M3657" s="13">
        <f>M3656+J3656/40-IF(I3656="V2H",K3656/(0.95*40),0)-IF(E3657=0,IF(E3656=1,IF(D3657=1,30,40)*0.18/(2*40),0),0)-IF(E3657=1,IF(E3656=0,IF(D3657=1,30,40)*0.18/(2*40),0),0)</f>
        <v/>
      </c>
      <c r="N3657" s="14" t="n">
        <v>0.09</v>
      </c>
      <c r="O3657" s="15">
        <f>K3657*N3657</f>
        <v/>
      </c>
      <c r="P3657">
        <f>IF(E3657=0,0.3,IF(D3657=1,IF(C3657&gt;=Params!$B$13-3,IF(C3657&lt;Params!$B$13,Params!$B$20,0.3),0.3),IF(C3657&gt;=Params!$B$15-3,IF(C3657&lt;Params!$B$15,Params!$B$21,0.3),0.3)))</f>
        <v/>
      </c>
    </row>
    <row r="3658" ht="15" customHeight="1" s="1">
      <c r="A3658" s="9" t="n">
        <v>3655</v>
      </c>
      <c r="B3658" s="6" t="inlineStr">
        <is>
          <t>02/06</t>
        </is>
      </c>
      <c r="C3658" s="6" t="n">
        <v>6</v>
      </c>
      <c r="D3658" s="6" t="n">
        <v>0</v>
      </c>
      <c r="E3658" s="10">
        <f>IF(D3658=1, IF(OR(C3658&lt;10, C3658&gt;=15),1,0), IF(OR(C3658&lt;7, C3658&gt;=18),1,0))</f>
        <v/>
      </c>
      <c r="F3658" s="11" t="n">
        <v>0.187</v>
      </c>
      <c r="G3658" s="12">
        <f>0.03*8</f>
        <v/>
      </c>
      <c r="H3658" s="12">
        <f>F3658-G3658</f>
        <v/>
      </c>
      <c r="I3658" s="10">
        <f>IF(E3658=0,"Fora",IF(E3657=0,"Carg xar",IF(H3658&lt;0,IF(M3658&lt;0.9,"Carg FV","Stby"),IF(M3658&gt;P3658,"V2H",IF(M3658&lt;0.9,"Carg xar","Stby")))))</f>
        <v/>
      </c>
      <c r="J3658" s="12">
        <f>IF(OR(I3658="Carg FV",I3658="Carg xar"),MIN(IF(I3658="Carg FV",ABS(H3658),7.4),7.4,MAX(0,(0.9-M3658)*40)*0.95),0)</f>
        <v/>
      </c>
      <c r="K3658" s="12">
        <f>IF(I3658="V2H",MIN(MAX(0,H3658),7.4,MAX(0,(M3658-P3658)*40)*0.95),0)</f>
        <v/>
      </c>
      <c r="L3658" s="12">
        <f>IF(E3658=0,0,MAX(0,H3658-K3658))</f>
        <v/>
      </c>
      <c r="M3658" s="13">
        <f>M3657+J3657/40-IF(I3657="V2H",K3657/(0.95*40),0)-IF(E3658=0,IF(E3657=1,IF(D3658=1,30,40)*0.18/(2*40),0),0)-IF(E3658=1,IF(E3657=0,IF(D3658=1,30,40)*0.18/(2*40),0),0)</f>
        <v/>
      </c>
      <c r="N3658" s="14" t="n">
        <v>0.09</v>
      </c>
      <c r="O3658" s="15">
        <f>K3658*N3658</f>
        <v/>
      </c>
      <c r="P3658">
        <f>IF(E3658=0,0.3,IF(D3658=1,IF(C3658&gt;=Params!$B$13-3,IF(C3658&lt;Params!$B$13,Params!$B$20,0.3),0.3),IF(C3658&gt;=Params!$B$15-3,IF(C3658&lt;Params!$B$15,Params!$B$21,0.3),0.3)))</f>
        <v/>
      </c>
    </row>
    <row r="3659" ht="15" customHeight="1" s="1">
      <c r="A3659" s="9" t="n">
        <v>3656</v>
      </c>
      <c r="B3659" s="6" t="inlineStr">
        <is>
          <t>02/06</t>
        </is>
      </c>
      <c r="C3659" s="6" t="n">
        <v>7</v>
      </c>
      <c r="D3659" s="6" t="n">
        <v>0</v>
      </c>
      <c r="E3659" s="10">
        <f>IF(D3659=1, IF(OR(C3659&lt;10, C3659&gt;=15),1,0), IF(OR(C3659&lt;7, C3659&gt;=18),1,0))</f>
        <v/>
      </c>
      <c r="F3659" s="11" t="n">
        <v>1.429</v>
      </c>
      <c r="G3659" s="12">
        <f>0.15*8</f>
        <v/>
      </c>
      <c r="H3659" s="12">
        <f>F3659-G3659</f>
        <v/>
      </c>
      <c r="I3659" s="10">
        <f>IF(E3659=0,"Fora",IF(E3658=0,"Carg xar",IF(H3659&lt;0,IF(M3659&lt;0.9,"Carg FV","Stby"),IF(M3659&gt;P3659,"V2H",IF(M3659&lt;0.9,"Carg xar","Stby")))))</f>
        <v/>
      </c>
      <c r="J3659" s="12">
        <f>IF(OR(I3659="Carg FV",I3659="Carg xar"),MIN(IF(I3659="Carg FV",ABS(H3659),7.4),7.4,MAX(0,(0.9-M3659)*40)*0.95),0)</f>
        <v/>
      </c>
      <c r="K3659" s="12">
        <f>IF(I3659="V2H",MIN(MAX(0,H3659),7.4,MAX(0,(M3659-P3659)*40)*0.95),0)</f>
        <v/>
      </c>
      <c r="L3659" s="12">
        <f>IF(E3659=0,0,MAX(0,H3659-K3659))</f>
        <v/>
      </c>
      <c r="M3659" s="13">
        <f>M3658+J3658/40-IF(I3658="V2H",K3658/(0.95*40),0)-IF(E3659=0,IF(E3658=1,IF(D3659=1,30,40)*0.18/(2*40),0),0)-IF(E3659=1,IF(E3658=0,IF(D3659=1,30,40)*0.18/(2*40),0),0)</f>
        <v/>
      </c>
      <c r="N3659" s="14" t="n">
        <v>0.09</v>
      </c>
      <c r="O3659" s="15">
        <f>K3659*N3659</f>
        <v/>
      </c>
      <c r="P3659">
        <f>IF(E3659=0,0.3,IF(D3659=1,IF(C3659&gt;=Params!$B$13-3,IF(C3659&lt;Params!$B$13,Params!$B$20,0.3),0.3),IF(C3659&gt;=Params!$B$15-3,IF(C3659&lt;Params!$B$15,Params!$B$21,0.3),0.3)))</f>
        <v/>
      </c>
    </row>
    <row r="3660" ht="15" customHeight="1" s="1">
      <c r="A3660" s="9" t="n">
        <v>3657</v>
      </c>
      <c r="B3660" s="6" t="inlineStr">
        <is>
          <t>02/06</t>
        </is>
      </c>
      <c r="C3660" s="6" t="n">
        <v>8</v>
      </c>
      <c r="D3660" s="6" t="n">
        <v>0</v>
      </c>
      <c r="E3660" s="10">
        <f>IF(D3660=1, IF(OR(C3660&lt;10, C3660&gt;=15),1,0), IF(OR(C3660&lt;7, C3660&gt;=18),1,0))</f>
        <v/>
      </c>
      <c r="F3660" s="11" t="n">
        <v>0</v>
      </c>
      <c r="G3660" s="12">
        <f>0.32*8</f>
        <v/>
      </c>
      <c r="H3660" s="12">
        <f>F3660-G3660</f>
        <v/>
      </c>
      <c r="I3660" s="10">
        <f>IF(E3660=0,"Fora",IF(E3659=0,"Carg xar",IF(H3660&lt;0,IF(M3660&lt;0.9,"Carg FV","Stby"),IF(M3660&gt;P3660,"V2H",IF(M3660&lt;0.9,"Carg xar","Stby")))))</f>
        <v/>
      </c>
      <c r="J3660" s="12">
        <f>IF(OR(I3660="Carg FV",I3660="Carg xar"),MIN(IF(I3660="Carg FV",ABS(H3660),7.4),7.4,MAX(0,(0.9-M3660)*40)*0.95),0)</f>
        <v/>
      </c>
      <c r="K3660" s="12">
        <f>IF(I3660="V2H",MIN(MAX(0,H3660),7.4,MAX(0,(M3660-P3660)*40)*0.95),0)</f>
        <v/>
      </c>
      <c r="L3660" s="12">
        <f>IF(E3660=0,0,MAX(0,H3660-K3660))</f>
        <v/>
      </c>
      <c r="M3660" s="13">
        <f>M3659+J3659/40-IF(I3659="V2H",K3659/(0.95*40),0)-IF(E3660=0,IF(E3659=1,IF(D3660=1,30,40)*0.18/(2*40),0),0)-IF(E3660=1,IF(E3659=0,IF(D3660=1,30,40)*0.18/(2*40),0),0)</f>
        <v/>
      </c>
      <c r="N3660" s="14" t="n">
        <v>0.15</v>
      </c>
      <c r="O3660" s="15">
        <f>K3660*N3660</f>
        <v/>
      </c>
      <c r="P3660">
        <f>IF(E3660=0,0.3,IF(D3660=1,IF(C3660&gt;=Params!$B$13-3,IF(C3660&lt;Params!$B$13,Params!$B$20,0.3),0.3),IF(C3660&gt;=Params!$B$15-3,IF(C3660&lt;Params!$B$15,Params!$B$21,0.3),0.3)))</f>
        <v/>
      </c>
    </row>
    <row r="3661" ht="15" customHeight="1" s="1">
      <c r="A3661" s="9" t="n">
        <v>3658</v>
      </c>
      <c r="B3661" s="6" t="inlineStr">
        <is>
          <t>02/06</t>
        </is>
      </c>
      <c r="C3661" s="6" t="n">
        <v>9</v>
      </c>
      <c r="D3661" s="6" t="n">
        <v>0</v>
      </c>
      <c r="E3661" s="10">
        <f>IF(D3661=1, IF(OR(C3661&lt;10, C3661&gt;=15),1,0), IF(OR(C3661&lt;7, C3661&gt;=18),1,0))</f>
        <v/>
      </c>
      <c r="F3661" s="11" t="n">
        <v>0.013</v>
      </c>
      <c r="G3661" s="12">
        <f>0.52*8</f>
        <v/>
      </c>
      <c r="H3661" s="12">
        <f>F3661-G3661</f>
        <v/>
      </c>
      <c r="I3661" s="10">
        <f>IF(E3661=0,"Fora",IF(E3660=0,"Carg xar",IF(H3661&lt;0,IF(M3661&lt;0.9,"Carg FV","Stby"),IF(M3661&gt;P3661,"V2H",IF(M3661&lt;0.9,"Carg xar","Stby")))))</f>
        <v/>
      </c>
      <c r="J3661" s="12">
        <f>IF(OR(I3661="Carg FV",I3661="Carg xar"),MIN(IF(I3661="Carg FV",ABS(H3661),7.4),7.4,MAX(0,(0.9-M3661)*40)*0.95),0)</f>
        <v/>
      </c>
      <c r="K3661" s="12">
        <f>IF(I3661="V2H",MIN(MAX(0,H3661),7.4,MAX(0,(M3661-P3661)*40)*0.95),0)</f>
        <v/>
      </c>
      <c r="L3661" s="12">
        <f>IF(E3661=0,0,MAX(0,H3661-K3661))</f>
        <v/>
      </c>
      <c r="M3661" s="13">
        <f>M3660+J3660/40-IF(I3660="V2H",K3660/(0.95*40),0)-IF(E3661=0,IF(E3660=1,IF(D3661=1,30,40)*0.18/(2*40),0),0)-IF(E3661=1,IF(E3660=0,IF(D3661=1,30,40)*0.18/(2*40),0),0)</f>
        <v/>
      </c>
      <c r="N3661" s="14" t="n">
        <v>0.15</v>
      </c>
      <c r="O3661" s="15">
        <f>K3661*N3661</f>
        <v/>
      </c>
      <c r="P3661">
        <f>IF(E3661=0,0.3,IF(D3661=1,IF(C3661&gt;=Params!$B$13-3,IF(C3661&lt;Params!$B$13,Params!$B$20,0.3),0.3),IF(C3661&gt;=Params!$B$15-3,IF(C3661&lt;Params!$B$15,Params!$B$21,0.3),0.3)))</f>
        <v/>
      </c>
    </row>
    <row r="3662" ht="15" customHeight="1" s="1">
      <c r="A3662" s="9" t="n">
        <v>3659</v>
      </c>
      <c r="B3662" s="6" t="inlineStr">
        <is>
          <t>02/06</t>
        </is>
      </c>
      <c r="C3662" s="6" t="n">
        <v>10</v>
      </c>
      <c r="D3662" s="6" t="n">
        <v>0</v>
      </c>
      <c r="E3662" s="10">
        <f>IF(D3662=1, IF(OR(C3662&lt;10, C3662&gt;=15),1,0), IF(OR(C3662&lt;7, C3662&gt;=18),1,0))</f>
        <v/>
      </c>
      <c r="F3662" s="11" t="n">
        <v>0</v>
      </c>
      <c r="G3662" s="12">
        <f>0.72*8</f>
        <v/>
      </c>
      <c r="H3662" s="12">
        <f>F3662-G3662</f>
        <v/>
      </c>
      <c r="I3662" s="10">
        <f>IF(E3662=0,"Fora",IF(E3661=0,"Carg xar",IF(H3662&lt;0,IF(M3662&lt;0.9,"Carg FV","Stby"),IF(M3662&gt;P3662,"V2H",IF(M3662&lt;0.9,"Carg xar","Stby")))))</f>
        <v/>
      </c>
      <c r="J3662" s="12">
        <f>IF(OR(I3662="Carg FV",I3662="Carg xar"),MIN(IF(I3662="Carg FV",ABS(H3662),7.4),7.4,MAX(0,(0.9-M3662)*40)*0.95),0)</f>
        <v/>
      </c>
      <c r="K3662" s="12">
        <f>IF(I3662="V2H",MIN(MAX(0,H3662),7.4,MAX(0,(M3662-P3662)*40)*0.95),0)</f>
        <v/>
      </c>
      <c r="L3662" s="12">
        <f>IF(E3662=0,0,MAX(0,H3662-K3662))</f>
        <v/>
      </c>
      <c r="M3662" s="13">
        <f>M3661+J3661/40-IF(I3661="V2H",K3661/(0.95*40),0)-IF(E3662=0,IF(E3661=1,IF(D3662=1,30,40)*0.18/(2*40),0),0)-IF(E3662=1,IF(E3661=0,IF(D3662=1,30,40)*0.18/(2*40),0),0)</f>
        <v/>
      </c>
      <c r="N3662" s="14" t="n">
        <v>0.2</v>
      </c>
      <c r="O3662" s="15">
        <f>K3662*N3662</f>
        <v/>
      </c>
      <c r="P3662">
        <f>IF(E3662=0,0.3,IF(D3662=1,IF(C3662&gt;=Params!$B$13-3,IF(C3662&lt;Params!$B$13,Params!$B$20,0.3),0.3),IF(C3662&gt;=Params!$B$15-3,IF(C3662&lt;Params!$B$15,Params!$B$21,0.3),0.3)))</f>
        <v/>
      </c>
    </row>
    <row r="3663" ht="15" customHeight="1" s="1">
      <c r="A3663" s="9" t="n">
        <v>3660</v>
      </c>
      <c r="B3663" s="6" t="inlineStr">
        <is>
          <t>02/06</t>
        </is>
      </c>
      <c r="C3663" s="6" t="n">
        <v>11</v>
      </c>
      <c r="D3663" s="6" t="n">
        <v>0</v>
      </c>
      <c r="E3663" s="10">
        <f>IF(D3663=1, IF(OR(C3663&lt;10, C3663&gt;=15),1,0), IF(OR(C3663&lt;7, C3663&gt;=18),1,0))</f>
        <v/>
      </c>
      <c r="F3663" s="11" t="n">
        <v>0</v>
      </c>
      <c r="G3663" s="12">
        <f>0.85*8</f>
        <v/>
      </c>
      <c r="H3663" s="12">
        <f>F3663-G3663</f>
        <v/>
      </c>
      <c r="I3663" s="10">
        <f>IF(E3663=0,"Fora",IF(E3662=0,"Carg xar",IF(H3663&lt;0,IF(M3663&lt;0.9,"Carg FV","Stby"),IF(M3663&gt;P3663,"V2H",IF(M3663&lt;0.9,"Carg xar","Stby")))))</f>
        <v/>
      </c>
      <c r="J3663" s="12">
        <f>IF(OR(I3663="Carg FV",I3663="Carg xar"),MIN(IF(I3663="Carg FV",ABS(H3663),7.4),7.4,MAX(0,(0.9-M3663)*40)*0.95),0)</f>
        <v/>
      </c>
      <c r="K3663" s="12">
        <f>IF(I3663="V2H",MIN(MAX(0,H3663),7.4,MAX(0,(M3663-P3663)*40)*0.95),0)</f>
        <v/>
      </c>
      <c r="L3663" s="12">
        <f>IF(E3663=0,0,MAX(0,H3663-K3663))</f>
        <v/>
      </c>
      <c r="M3663" s="13">
        <f>M3662+J3662/40-IF(I3662="V2H",K3662/(0.95*40),0)-IF(E3663=0,IF(E3662=1,IF(D3663=1,30,40)*0.18/(2*40),0),0)-IF(E3663=1,IF(E3662=0,IF(D3663=1,30,40)*0.18/(2*40),0),0)</f>
        <v/>
      </c>
      <c r="N3663" s="14" t="n">
        <v>0.2</v>
      </c>
      <c r="O3663" s="15">
        <f>K3663*N3663</f>
        <v/>
      </c>
      <c r="P3663">
        <f>IF(E3663=0,0.3,IF(D3663=1,IF(C3663&gt;=Params!$B$13-3,IF(C3663&lt;Params!$B$13,Params!$B$20,0.3),0.3),IF(C3663&gt;=Params!$B$15-3,IF(C3663&lt;Params!$B$15,Params!$B$21,0.3),0.3)))</f>
        <v/>
      </c>
    </row>
    <row r="3664" ht="15" customHeight="1" s="1">
      <c r="A3664" s="9" t="n">
        <v>3661</v>
      </c>
      <c r="B3664" s="6" t="inlineStr">
        <is>
          <t>02/06</t>
        </is>
      </c>
      <c r="C3664" s="6" t="n">
        <v>12</v>
      </c>
      <c r="D3664" s="6" t="n">
        <v>0</v>
      </c>
      <c r="E3664" s="10">
        <f>IF(D3664=1, IF(OR(C3664&lt;10, C3664&gt;=15),1,0), IF(OR(C3664&lt;7, C3664&gt;=18),1,0))</f>
        <v/>
      </c>
      <c r="F3664" s="11" t="n">
        <v>0</v>
      </c>
      <c r="G3664" s="12">
        <f>0.92*8</f>
        <v/>
      </c>
      <c r="H3664" s="12">
        <f>F3664-G3664</f>
        <v/>
      </c>
      <c r="I3664" s="10">
        <f>IF(E3664=0,"Fora",IF(E3663=0,"Carg xar",IF(H3664&lt;0,IF(M3664&lt;0.9,"Carg FV","Stby"),IF(M3664&gt;P3664,"V2H",IF(M3664&lt;0.9,"Carg xar","Stby")))))</f>
        <v/>
      </c>
      <c r="J3664" s="12">
        <f>IF(OR(I3664="Carg FV",I3664="Carg xar"),MIN(IF(I3664="Carg FV",ABS(H3664),7.4),7.4,MAX(0,(0.9-M3664)*40)*0.95),0)</f>
        <v/>
      </c>
      <c r="K3664" s="12">
        <f>IF(I3664="V2H",MIN(MAX(0,H3664),7.4,MAX(0,(M3664-P3664)*40)*0.95),0)</f>
        <v/>
      </c>
      <c r="L3664" s="12">
        <f>IF(E3664=0,0,MAX(0,H3664-K3664))</f>
        <v/>
      </c>
      <c r="M3664" s="13">
        <f>M3663+J3663/40-IF(I3663="V2H",K3663/(0.95*40),0)-IF(E3664=0,IF(E3663=1,IF(D3664=1,30,40)*0.18/(2*40),0),0)-IF(E3664=1,IF(E3663=0,IF(D3664=1,30,40)*0.18/(2*40),0),0)</f>
        <v/>
      </c>
      <c r="N3664" s="14" t="n">
        <v>0.2</v>
      </c>
      <c r="O3664" s="15">
        <f>K3664*N3664</f>
        <v/>
      </c>
      <c r="P3664">
        <f>IF(E3664=0,0.3,IF(D3664=1,IF(C3664&gt;=Params!$B$13-3,IF(C3664&lt;Params!$B$13,Params!$B$20,0.3),0.3),IF(C3664&gt;=Params!$B$15-3,IF(C3664&lt;Params!$B$15,Params!$B$21,0.3),0.3)))</f>
        <v/>
      </c>
    </row>
    <row r="3665" ht="15" customHeight="1" s="1">
      <c r="A3665" s="9" t="n">
        <v>3662</v>
      </c>
      <c r="B3665" s="6" t="inlineStr">
        <is>
          <t>02/06</t>
        </is>
      </c>
      <c r="C3665" s="6" t="n">
        <v>13</v>
      </c>
      <c r="D3665" s="6" t="n">
        <v>0</v>
      </c>
      <c r="E3665" s="10">
        <f>IF(D3665=1, IF(OR(C3665&lt;10, C3665&gt;=15),1,0), IF(OR(C3665&lt;7, C3665&gt;=18),1,0))</f>
        <v/>
      </c>
      <c r="F3665" s="11" t="n">
        <v>0</v>
      </c>
      <c r="G3665" s="12">
        <f>0.9*8</f>
        <v/>
      </c>
      <c r="H3665" s="12">
        <f>F3665-G3665</f>
        <v/>
      </c>
      <c r="I3665" s="10">
        <f>IF(E3665=0,"Fora",IF(E3664=0,"Carg xar",IF(H3665&lt;0,IF(M3665&lt;0.9,"Carg FV","Stby"),IF(M3665&gt;P3665,"V2H",IF(M3665&lt;0.9,"Carg xar","Stby")))))</f>
        <v/>
      </c>
      <c r="J3665" s="12">
        <f>IF(OR(I3665="Carg FV",I3665="Carg xar"),MIN(IF(I3665="Carg FV",ABS(H3665),7.4),7.4,MAX(0,(0.9-M3665)*40)*0.95),0)</f>
        <v/>
      </c>
      <c r="K3665" s="12">
        <f>IF(I3665="V2H",MIN(MAX(0,H3665),7.4,MAX(0,(M3665-P3665)*40)*0.95),0)</f>
        <v/>
      </c>
      <c r="L3665" s="12">
        <f>IF(E3665=0,0,MAX(0,H3665-K3665))</f>
        <v/>
      </c>
      <c r="M3665" s="13">
        <f>M3664+J3664/40-IF(I3664="V2H",K3664/(0.95*40),0)-IF(E3665=0,IF(E3664=1,IF(D3665=1,30,40)*0.18/(2*40),0),0)-IF(E3665=1,IF(E3664=0,IF(D3665=1,30,40)*0.18/(2*40),0),0)</f>
        <v/>
      </c>
      <c r="N3665" s="14" t="n">
        <v>0.2</v>
      </c>
      <c r="O3665" s="15">
        <f>K3665*N3665</f>
        <v/>
      </c>
      <c r="P3665">
        <f>IF(E3665=0,0.3,IF(D3665=1,IF(C3665&gt;=Params!$B$13-3,IF(C3665&lt;Params!$B$13,Params!$B$20,0.3),0.3),IF(C3665&gt;=Params!$B$15-3,IF(C3665&lt;Params!$B$15,Params!$B$21,0.3),0.3)))</f>
        <v/>
      </c>
    </row>
    <row r="3666" ht="15" customHeight="1" s="1">
      <c r="A3666" s="9" t="n">
        <v>3663</v>
      </c>
      <c r="B3666" s="6" t="inlineStr">
        <is>
          <t>02/06</t>
        </is>
      </c>
      <c r="C3666" s="6" t="n">
        <v>14</v>
      </c>
      <c r="D3666" s="6" t="n">
        <v>0</v>
      </c>
      <c r="E3666" s="10">
        <f>IF(D3666=1, IF(OR(C3666&lt;10, C3666&gt;=15),1,0), IF(OR(C3666&lt;7, C3666&gt;=18),1,0))</f>
        <v/>
      </c>
      <c r="F3666" s="11" t="n">
        <v>0.158</v>
      </c>
      <c r="G3666" s="12">
        <f>0.8*8</f>
        <v/>
      </c>
      <c r="H3666" s="12">
        <f>F3666-G3666</f>
        <v/>
      </c>
      <c r="I3666" s="10">
        <f>IF(E3666=0,"Fora",IF(E3665=0,"Carg xar",IF(H3666&lt;0,IF(M3666&lt;0.9,"Carg FV","Stby"),IF(M3666&gt;P3666,"V2H",IF(M3666&lt;0.9,"Carg xar","Stby")))))</f>
        <v/>
      </c>
      <c r="J3666" s="12">
        <f>IF(OR(I3666="Carg FV",I3666="Carg xar"),MIN(IF(I3666="Carg FV",ABS(H3666),7.4),7.4,MAX(0,(0.9-M3666)*40)*0.95),0)</f>
        <v/>
      </c>
      <c r="K3666" s="12">
        <f>IF(I3666="V2H",MIN(MAX(0,H3666),7.4,MAX(0,(M3666-P3666)*40)*0.95),0)</f>
        <v/>
      </c>
      <c r="L3666" s="12">
        <f>IF(E3666=0,0,MAX(0,H3666-K3666))</f>
        <v/>
      </c>
      <c r="M3666" s="13">
        <f>M3665+J3665/40-IF(I3665="V2H",K3665/(0.95*40),0)-IF(E3666=0,IF(E3665=1,IF(D3666=1,30,40)*0.18/(2*40),0),0)-IF(E3666=1,IF(E3665=0,IF(D3666=1,30,40)*0.18/(2*40),0),0)</f>
        <v/>
      </c>
      <c r="N3666" s="14" t="n">
        <v>0.15</v>
      </c>
      <c r="O3666" s="15">
        <f>K3666*N3666</f>
        <v/>
      </c>
      <c r="P3666">
        <f>IF(E3666=0,0.3,IF(D3666=1,IF(C3666&gt;=Params!$B$13-3,IF(C3666&lt;Params!$B$13,Params!$B$20,0.3),0.3),IF(C3666&gt;=Params!$B$15-3,IF(C3666&lt;Params!$B$15,Params!$B$21,0.3),0.3)))</f>
        <v/>
      </c>
    </row>
    <row r="3667" ht="15" customHeight="1" s="1">
      <c r="A3667" s="9" t="n">
        <v>3664</v>
      </c>
      <c r="B3667" s="6" t="inlineStr">
        <is>
          <t>02/06</t>
        </is>
      </c>
      <c r="C3667" s="6" t="n">
        <v>15</v>
      </c>
      <c r="D3667" s="6" t="n">
        <v>0</v>
      </c>
      <c r="E3667" s="10">
        <f>IF(D3667=1, IF(OR(C3667&lt;10, C3667&gt;=15),1,0), IF(OR(C3667&lt;7, C3667&gt;=18),1,0))</f>
        <v/>
      </c>
      <c r="F3667" s="11" t="n">
        <v>0</v>
      </c>
      <c r="G3667" s="12">
        <f>0.65*8</f>
        <v/>
      </c>
      <c r="H3667" s="12">
        <f>F3667-G3667</f>
        <v/>
      </c>
      <c r="I3667" s="10">
        <f>IF(E3667=0,"Fora",IF(E3666=0,"Carg xar",IF(H3667&lt;0,IF(M3667&lt;0.9,"Carg FV","Stby"),IF(M3667&gt;P3667,"V2H",IF(M3667&lt;0.9,"Carg xar","Stby")))))</f>
        <v/>
      </c>
      <c r="J3667" s="12">
        <f>IF(OR(I3667="Carg FV",I3667="Carg xar"),MIN(IF(I3667="Carg FV",ABS(H3667),7.4),7.4,MAX(0,(0.9-M3667)*40)*0.95),0)</f>
        <v/>
      </c>
      <c r="K3667" s="12">
        <f>IF(I3667="V2H",MIN(MAX(0,H3667),7.4,MAX(0,(M3667-P3667)*40)*0.95),0)</f>
        <v/>
      </c>
      <c r="L3667" s="12">
        <f>IF(E3667=0,0,MAX(0,H3667-K3667))</f>
        <v/>
      </c>
      <c r="M3667" s="13">
        <f>M3666+J3666/40-IF(I3666="V2H",K3666/(0.95*40),0)-IF(E3667=0,IF(E3666=1,IF(D3667=1,30,40)*0.18/(2*40),0),0)-IF(E3667=1,IF(E3666=0,IF(D3667=1,30,40)*0.18/(2*40),0),0)</f>
        <v/>
      </c>
      <c r="N3667" s="14" t="n">
        <v>0.15</v>
      </c>
      <c r="O3667" s="15">
        <f>K3667*N3667</f>
        <v/>
      </c>
      <c r="P3667">
        <f>IF(E3667=0,0.3,IF(D3667=1,IF(C3667&gt;=Params!$B$13-3,IF(C3667&lt;Params!$B$13,Params!$B$20,0.3),0.3),IF(C3667&gt;=Params!$B$15-3,IF(C3667&lt;Params!$B$15,Params!$B$21,0.3),0.3)))</f>
        <v/>
      </c>
    </row>
    <row r="3668" ht="15" customHeight="1" s="1">
      <c r="A3668" s="9" t="n">
        <v>3665</v>
      </c>
      <c r="B3668" s="6" t="inlineStr">
        <is>
          <t>02/06</t>
        </is>
      </c>
      <c r="C3668" s="6" t="n">
        <v>16</v>
      </c>
      <c r="D3668" s="6" t="n">
        <v>0</v>
      </c>
      <c r="E3668" s="10">
        <f>IF(D3668=1, IF(OR(C3668&lt;10, C3668&gt;=15),1,0), IF(OR(C3668&lt;7, C3668&gt;=18),1,0))</f>
        <v/>
      </c>
      <c r="F3668" s="11" t="n">
        <v>0</v>
      </c>
      <c r="G3668" s="12">
        <f>0.48*8</f>
        <v/>
      </c>
      <c r="H3668" s="12">
        <f>F3668-G3668</f>
        <v/>
      </c>
      <c r="I3668" s="10">
        <f>IF(E3668=0,"Fora",IF(E3667=0,"Carg xar",IF(H3668&lt;0,IF(M3668&lt;0.9,"Carg FV","Stby"),IF(M3668&gt;P3668,"V2H",IF(M3668&lt;0.9,"Carg xar","Stby")))))</f>
        <v/>
      </c>
      <c r="J3668" s="12">
        <f>IF(OR(I3668="Carg FV",I3668="Carg xar"),MIN(IF(I3668="Carg FV",ABS(H3668),7.4),7.4,MAX(0,(0.9-M3668)*40)*0.95),0)</f>
        <v/>
      </c>
      <c r="K3668" s="12">
        <f>IF(I3668="V2H",MIN(MAX(0,H3668),7.4,MAX(0,(M3668-P3668)*40)*0.95),0)</f>
        <v/>
      </c>
      <c r="L3668" s="12">
        <f>IF(E3668=0,0,MAX(0,H3668-K3668))</f>
        <v/>
      </c>
      <c r="M3668" s="13">
        <f>M3667+J3667/40-IF(I3667="V2H",K3667/(0.95*40),0)-IF(E3668=0,IF(E3667=1,IF(D3668=1,30,40)*0.18/(2*40),0),0)-IF(E3668=1,IF(E3667=0,IF(D3668=1,30,40)*0.18/(2*40),0),0)</f>
        <v/>
      </c>
      <c r="N3668" s="14" t="n">
        <v>0.15</v>
      </c>
      <c r="O3668" s="15">
        <f>K3668*N3668</f>
        <v/>
      </c>
      <c r="P3668">
        <f>IF(E3668=0,0.3,IF(D3668=1,IF(C3668&gt;=Params!$B$13-3,IF(C3668&lt;Params!$B$13,Params!$B$20,0.3),0.3),IF(C3668&gt;=Params!$B$15-3,IF(C3668&lt;Params!$B$15,Params!$B$21,0.3),0.3)))</f>
        <v/>
      </c>
    </row>
    <row r="3669" ht="15" customHeight="1" s="1">
      <c r="A3669" s="9" t="n">
        <v>3666</v>
      </c>
      <c r="B3669" s="6" t="inlineStr">
        <is>
          <t>02/06</t>
        </is>
      </c>
      <c r="C3669" s="6" t="n">
        <v>17</v>
      </c>
      <c r="D3669" s="6" t="n">
        <v>0</v>
      </c>
      <c r="E3669" s="10">
        <f>IF(D3669=1, IF(OR(C3669&lt;10, C3669&gt;=15),1,0), IF(OR(C3669&lt;7, C3669&gt;=18),1,0))</f>
        <v/>
      </c>
      <c r="F3669" s="11" t="n">
        <v>0</v>
      </c>
      <c r="G3669" s="12">
        <f>0.28*8</f>
        <v/>
      </c>
      <c r="H3669" s="12">
        <f>F3669-G3669</f>
        <v/>
      </c>
      <c r="I3669" s="10">
        <f>IF(E3669=0,"Fora",IF(E3668=0,"Carg xar",IF(H3669&lt;0,IF(M3669&lt;0.9,"Carg FV","Stby"),IF(M3669&gt;P3669,"V2H",IF(M3669&lt;0.9,"Carg xar","Stby")))))</f>
        <v/>
      </c>
      <c r="J3669" s="12">
        <f>IF(OR(I3669="Carg FV",I3669="Carg xar"),MIN(IF(I3669="Carg FV",ABS(H3669),7.4),7.4,MAX(0,(0.9-M3669)*40)*0.95),0)</f>
        <v/>
      </c>
      <c r="K3669" s="12">
        <f>IF(I3669="V2H",MIN(MAX(0,H3669),7.4,MAX(0,(M3669-P3669)*40)*0.95),0)</f>
        <v/>
      </c>
      <c r="L3669" s="12">
        <f>IF(E3669=0,0,MAX(0,H3669-K3669))</f>
        <v/>
      </c>
      <c r="M3669" s="13">
        <f>M3668+J3668/40-IF(I3668="V2H",K3668/(0.95*40),0)-IF(E3669=0,IF(E3668=1,IF(D3669=1,30,40)*0.18/(2*40),0),0)-IF(E3669=1,IF(E3668=0,IF(D3669=1,30,40)*0.18/(2*40),0),0)</f>
        <v/>
      </c>
      <c r="N3669" s="14" t="n">
        <v>0.15</v>
      </c>
      <c r="O3669" s="15">
        <f>K3669*N3669</f>
        <v/>
      </c>
      <c r="P3669">
        <f>IF(E3669=0,0.3,IF(D3669=1,IF(C3669&gt;=Params!$B$13-3,IF(C3669&lt;Params!$B$13,Params!$B$20,0.3),0.3),IF(C3669&gt;=Params!$B$15-3,IF(C3669&lt;Params!$B$15,Params!$B$21,0.3),0.3)))</f>
        <v/>
      </c>
    </row>
    <row r="3670" ht="15" customHeight="1" s="1">
      <c r="A3670" s="9" t="n">
        <v>3667</v>
      </c>
      <c r="B3670" s="6" t="inlineStr">
        <is>
          <t>02/06</t>
        </is>
      </c>
      <c r="C3670" s="6" t="n">
        <v>18</v>
      </c>
      <c r="D3670" s="6" t="n">
        <v>0</v>
      </c>
      <c r="E3670" s="10">
        <f>IF(D3670=1, IF(OR(C3670&lt;10, C3670&gt;=15),1,0), IF(OR(C3670&lt;7, C3670&gt;=18),1,0))</f>
        <v/>
      </c>
      <c r="F3670" s="11" t="n">
        <v>0</v>
      </c>
      <c r="G3670" s="12">
        <f>0.1*8</f>
        <v/>
      </c>
      <c r="H3670" s="12">
        <f>F3670-G3670</f>
        <v/>
      </c>
      <c r="I3670" s="10">
        <f>IF(E3670=0,"Fora",IF(E3669=0,"Carg xar",IF(H3670&lt;0,IF(M3670&lt;0.9,"Carg FV","Stby"),IF(M3670&gt;P3670,"V2H",IF(M3670&lt;0.9,"Carg xar","Stby")))))</f>
        <v/>
      </c>
      <c r="J3670" s="12">
        <f>IF(OR(I3670="Carg FV",I3670="Carg xar"),MIN(IF(I3670="Carg FV",ABS(H3670),7.4),7.4,MAX(0,(0.9-M3670)*40)*0.95),0)</f>
        <v/>
      </c>
      <c r="K3670" s="12">
        <f>IF(I3670="V2H",MIN(MAX(0,H3670),7.4,MAX(0,(M3670-P3670)*40)*0.95),0)</f>
        <v/>
      </c>
      <c r="L3670" s="12">
        <f>IF(E3670=0,0,MAX(0,H3670-K3670))</f>
        <v/>
      </c>
      <c r="M3670" s="13">
        <f>M3669+J3669/40-IF(I3669="V2H",K3669/(0.95*40),0)-IF(E3670=0,IF(E3669=1,IF(D3670=1,30,40)*0.18/(2*40),0),0)-IF(E3670=1,IF(E3669=0,IF(D3670=1,30,40)*0.18/(2*40),0),0)</f>
        <v/>
      </c>
      <c r="N3670" s="14" t="n">
        <v>0.2</v>
      </c>
      <c r="O3670" s="15">
        <f>K3670*N3670</f>
        <v/>
      </c>
      <c r="P3670">
        <f>IF(E3670=0,0.3,IF(D3670=1,IF(C3670&gt;=Params!$B$13-3,IF(C3670&lt;Params!$B$13,Params!$B$20,0.3),0.3),IF(C3670&gt;=Params!$B$15-3,IF(C3670&lt;Params!$B$15,Params!$B$21,0.3),0.3)))</f>
        <v/>
      </c>
    </row>
    <row r="3671" ht="15" customHeight="1" s="1">
      <c r="A3671" s="9" t="n">
        <v>3668</v>
      </c>
      <c r="B3671" s="6" t="inlineStr">
        <is>
          <t>02/06</t>
        </is>
      </c>
      <c r="C3671" s="6" t="n">
        <v>19</v>
      </c>
      <c r="D3671" s="6" t="n">
        <v>0</v>
      </c>
      <c r="E3671" s="10">
        <f>IF(D3671=1, IF(OR(C3671&lt;10, C3671&gt;=15),1,0), IF(OR(C3671&lt;7, C3671&gt;=18),1,0))</f>
        <v/>
      </c>
      <c r="F3671" s="11" t="n">
        <v>0</v>
      </c>
      <c r="G3671" s="12">
        <f>0*8</f>
        <v/>
      </c>
      <c r="H3671" s="12">
        <f>F3671-G3671</f>
        <v/>
      </c>
      <c r="I3671" s="10">
        <f>IF(E3671=0,"Fora",IF(E3670=0,"Carg xar",IF(H3671&lt;0,IF(M3671&lt;0.9,"Carg FV","Stby"),IF(M3671&gt;P3671,"V2H",IF(M3671&lt;0.9,"Carg xar","Stby")))))</f>
        <v/>
      </c>
      <c r="J3671" s="12">
        <f>IF(OR(I3671="Carg FV",I3671="Carg xar"),MIN(IF(I3671="Carg FV",ABS(H3671),7.4),7.4,MAX(0,(0.9-M3671)*40)*0.95),0)</f>
        <v/>
      </c>
      <c r="K3671" s="12">
        <f>IF(I3671="V2H",MIN(MAX(0,H3671),7.4,MAX(0,(M3671-P3671)*40)*0.95),0)</f>
        <v/>
      </c>
      <c r="L3671" s="12">
        <f>IF(E3671=0,0,MAX(0,H3671-K3671))</f>
        <v/>
      </c>
      <c r="M3671" s="13">
        <f>M3670+J3670/40-IF(I3670="V2H",K3670/(0.95*40),0)-IF(E3671=0,IF(E3670=1,IF(D3671=1,30,40)*0.18/(2*40),0),0)-IF(E3671=1,IF(E3670=0,IF(D3671=1,30,40)*0.18/(2*40),0),0)</f>
        <v/>
      </c>
      <c r="N3671" s="14" t="n">
        <v>0.2</v>
      </c>
      <c r="O3671" s="15">
        <f>K3671*N3671</f>
        <v/>
      </c>
      <c r="P3671">
        <f>IF(E3671=0,0.3,IF(D3671=1,IF(C3671&gt;=Params!$B$13-3,IF(C3671&lt;Params!$B$13,Params!$B$20,0.3),0.3),IF(C3671&gt;=Params!$B$15-3,IF(C3671&lt;Params!$B$15,Params!$B$21,0.3),0.3)))</f>
        <v/>
      </c>
    </row>
    <row r="3672" ht="15" customHeight="1" s="1">
      <c r="A3672" s="9" t="n">
        <v>3669</v>
      </c>
      <c r="B3672" s="6" t="inlineStr">
        <is>
          <t>02/06</t>
        </is>
      </c>
      <c r="C3672" s="6" t="n">
        <v>20</v>
      </c>
      <c r="D3672" s="6" t="n">
        <v>0</v>
      </c>
      <c r="E3672" s="10">
        <f>IF(D3672=1, IF(OR(C3672&lt;10, C3672&gt;=15),1,0), IF(OR(C3672&lt;7, C3672&gt;=18),1,0))</f>
        <v/>
      </c>
      <c r="F3672" s="11" t="n">
        <v>0.107</v>
      </c>
      <c r="G3672" s="12">
        <f>0*8</f>
        <v/>
      </c>
      <c r="H3672" s="12">
        <f>F3672-G3672</f>
        <v/>
      </c>
      <c r="I3672" s="10">
        <f>IF(E3672=0,"Fora",IF(E3671=0,"Carg xar",IF(H3672&lt;0,IF(M3672&lt;0.9,"Carg FV","Stby"),IF(M3672&gt;P3672,"V2H",IF(M3672&lt;0.9,"Carg xar","Stby")))))</f>
        <v/>
      </c>
      <c r="J3672" s="12">
        <f>IF(OR(I3672="Carg FV",I3672="Carg xar"),MIN(IF(I3672="Carg FV",ABS(H3672),7.4),7.4,MAX(0,(0.9-M3672)*40)*0.95),0)</f>
        <v/>
      </c>
      <c r="K3672" s="12">
        <f>IF(I3672="V2H",MIN(MAX(0,H3672),7.4,MAX(0,(M3672-P3672)*40)*0.95),0)</f>
        <v/>
      </c>
      <c r="L3672" s="12">
        <f>IF(E3672=0,0,MAX(0,H3672-K3672))</f>
        <v/>
      </c>
      <c r="M3672" s="13">
        <f>M3671+J3671/40-IF(I3671="V2H",K3671/(0.95*40),0)-IF(E3672=0,IF(E3671=1,IF(D3672=1,30,40)*0.18/(2*40),0),0)-IF(E3672=1,IF(E3671=0,IF(D3672=1,30,40)*0.18/(2*40),0),0)</f>
        <v/>
      </c>
      <c r="N3672" s="14" t="n">
        <v>0.2</v>
      </c>
      <c r="O3672" s="15">
        <f>K3672*N3672</f>
        <v/>
      </c>
      <c r="P3672">
        <f>IF(E3672=0,0.3,IF(D3672=1,IF(C3672&gt;=Params!$B$13-3,IF(C3672&lt;Params!$B$13,Params!$B$20,0.3),0.3),IF(C3672&gt;=Params!$B$15-3,IF(C3672&lt;Params!$B$15,Params!$B$21,0.3),0.3)))</f>
        <v/>
      </c>
    </row>
    <row r="3673" ht="15" customHeight="1" s="1">
      <c r="A3673" s="9" t="n">
        <v>3670</v>
      </c>
      <c r="B3673" s="6" t="inlineStr">
        <is>
          <t>02/06</t>
        </is>
      </c>
      <c r="C3673" s="6" t="n">
        <v>21</v>
      </c>
      <c r="D3673" s="6" t="n">
        <v>0</v>
      </c>
      <c r="E3673" s="10">
        <f>IF(D3673=1, IF(OR(C3673&lt;10, C3673&gt;=15),1,0), IF(OR(C3673&lt;7, C3673&gt;=18),1,0))</f>
        <v/>
      </c>
      <c r="F3673" s="11" t="n">
        <v>0.349</v>
      </c>
      <c r="G3673" s="12">
        <f>0*8</f>
        <v/>
      </c>
      <c r="H3673" s="12">
        <f>F3673-G3673</f>
        <v/>
      </c>
      <c r="I3673" s="10">
        <f>IF(E3673=0,"Fora",IF(E3672=0,"Carg xar",IF(H3673&lt;0,IF(M3673&lt;0.9,"Carg FV","Stby"),IF(M3673&gt;P3673,"V2H",IF(M3673&lt;0.9,"Carg xar","Stby")))))</f>
        <v/>
      </c>
      <c r="J3673" s="12">
        <f>IF(OR(I3673="Carg FV",I3673="Carg xar"),MIN(IF(I3673="Carg FV",ABS(H3673),7.4),7.4,MAX(0,(0.9-M3673)*40)*0.95),0)</f>
        <v/>
      </c>
      <c r="K3673" s="12">
        <f>IF(I3673="V2H",MIN(MAX(0,H3673),7.4,MAX(0,(M3673-P3673)*40)*0.95),0)</f>
        <v/>
      </c>
      <c r="L3673" s="12">
        <f>IF(E3673=0,0,MAX(0,H3673-K3673))</f>
        <v/>
      </c>
      <c r="M3673" s="13">
        <f>M3672+J3672/40-IF(I3672="V2H",K3672/(0.95*40),0)-IF(E3673=0,IF(E3672=1,IF(D3673=1,30,40)*0.18/(2*40),0),0)-IF(E3673=1,IF(E3672=0,IF(D3673=1,30,40)*0.18/(2*40),0),0)</f>
        <v/>
      </c>
      <c r="N3673" s="14" t="n">
        <v>0.2</v>
      </c>
      <c r="O3673" s="15">
        <f>K3673*N3673</f>
        <v/>
      </c>
      <c r="P3673">
        <f>IF(E3673=0,0.3,IF(D3673=1,IF(C3673&gt;=Params!$B$13-3,IF(C3673&lt;Params!$B$13,Params!$B$20,0.3),0.3),IF(C3673&gt;=Params!$B$15-3,IF(C3673&lt;Params!$B$15,Params!$B$21,0.3),0.3)))</f>
        <v/>
      </c>
    </row>
    <row r="3674" ht="15" customHeight="1" s="1">
      <c r="A3674" s="9" t="n">
        <v>3671</v>
      </c>
      <c r="B3674" s="6" t="inlineStr">
        <is>
          <t>02/06</t>
        </is>
      </c>
      <c r="C3674" s="6" t="n">
        <v>22</v>
      </c>
      <c r="D3674" s="6" t="n">
        <v>0</v>
      </c>
      <c r="E3674" s="10">
        <f>IF(D3674=1, IF(OR(C3674&lt;10, C3674&gt;=15),1,0), IF(OR(C3674&lt;7, C3674&gt;=18),1,0))</f>
        <v/>
      </c>
      <c r="F3674" s="11" t="n">
        <v>0.603</v>
      </c>
      <c r="G3674" s="12">
        <f>0*8</f>
        <v/>
      </c>
      <c r="H3674" s="12">
        <f>F3674-G3674</f>
        <v/>
      </c>
      <c r="I3674" s="10">
        <f>IF(E3674=0,"Fora",IF(E3673=0,"Carg xar",IF(H3674&lt;0,IF(M3674&lt;0.9,"Carg FV","Stby"),IF(M3674&gt;P3674,"V2H",IF(M3674&lt;0.9,"Carg xar","Stby")))))</f>
        <v/>
      </c>
      <c r="J3674" s="12">
        <f>IF(OR(I3674="Carg FV",I3674="Carg xar"),MIN(IF(I3674="Carg FV",ABS(H3674),7.4),7.4,MAX(0,(0.9-M3674)*40)*0.95),0)</f>
        <v/>
      </c>
      <c r="K3674" s="12">
        <f>IF(I3674="V2H",MIN(MAX(0,H3674),7.4,MAX(0,(M3674-P3674)*40)*0.95),0)</f>
        <v/>
      </c>
      <c r="L3674" s="12">
        <f>IF(E3674=0,0,MAX(0,H3674-K3674))</f>
        <v/>
      </c>
      <c r="M3674" s="13">
        <f>M3673+J3673/40-IF(I3673="V2H",K3673/(0.95*40),0)-IF(E3674=0,IF(E3673=1,IF(D3674=1,30,40)*0.18/(2*40),0),0)-IF(E3674=1,IF(E3673=0,IF(D3674=1,30,40)*0.18/(2*40),0),0)</f>
        <v/>
      </c>
      <c r="N3674" s="14" t="n">
        <v>0.15</v>
      </c>
      <c r="O3674" s="15">
        <f>K3674*N3674</f>
        <v/>
      </c>
      <c r="P3674">
        <f>IF(E3674=0,0.3,IF(D3674=1,IF(C3674&gt;=Params!$B$13-3,IF(C3674&lt;Params!$B$13,Params!$B$20,0.3),0.3),IF(C3674&gt;=Params!$B$15-3,IF(C3674&lt;Params!$B$15,Params!$B$21,0.3),0.3)))</f>
        <v/>
      </c>
    </row>
    <row r="3675" ht="15" customHeight="1" s="1">
      <c r="A3675" s="9" t="n">
        <v>3672</v>
      </c>
      <c r="B3675" s="6" t="inlineStr">
        <is>
          <t>02/06</t>
        </is>
      </c>
      <c r="C3675" s="6" t="n">
        <v>23</v>
      </c>
      <c r="D3675" s="6" t="n">
        <v>0</v>
      </c>
      <c r="E3675" s="10">
        <f>IF(D3675=1, IF(OR(C3675&lt;10, C3675&gt;=15),1,0), IF(OR(C3675&lt;7, C3675&gt;=18),1,0))</f>
        <v/>
      </c>
      <c r="F3675" s="11" t="n">
        <v>0.27</v>
      </c>
      <c r="G3675" s="12">
        <f>0*8</f>
        <v/>
      </c>
      <c r="H3675" s="12">
        <f>F3675-G3675</f>
        <v/>
      </c>
      <c r="I3675" s="10">
        <f>IF(E3675=0,"Fora",IF(E3674=0,"Carg xar",IF(H3675&lt;0,IF(M3675&lt;0.9,"Carg FV","Stby"),IF(M3675&gt;P3675,"V2H",IF(M3675&lt;0.9,"Carg xar","Stby")))))</f>
        <v/>
      </c>
      <c r="J3675" s="12">
        <f>IF(OR(I3675="Carg FV",I3675="Carg xar"),MIN(IF(I3675="Carg FV",ABS(H3675),7.4),7.4,MAX(0,(0.9-M3675)*40)*0.95),0)</f>
        <v/>
      </c>
      <c r="K3675" s="12">
        <f>IF(I3675="V2H",MIN(MAX(0,H3675),7.4,MAX(0,(M3675-P3675)*40)*0.95),0)</f>
        <v/>
      </c>
      <c r="L3675" s="12">
        <f>IF(E3675=0,0,MAX(0,H3675-K3675))</f>
        <v/>
      </c>
      <c r="M3675" s="13">
        <f>M3674+J3674/40-IF(I3674="V2H",K3674/(0.95*40),0)-IF(E3675=0,IF(E3674=1,IF(D3675=1,30,40)*0.18/(2*40),0),0)-IF(E3675=1,IF(E3674=0,IF(D3675=1,30,40)*0.18/(2*40),0),0)</f>
        <v/>
      </c>
      <c r="N3675" s="14" t="n">
        <v>0.15</v>
      </c>
      <c r="O3675" s="15">
        <f>K3675*N3675</f>
        <v/>
      </c>
      <c r="P3675">
        <f>IF(E3675=0,0.3,IF(D3675=1,IF(C3675&gt;=Params!$B$13-3,IF(C3675&lt;Params!$B$13,Params!$B$20,0.3),0.3),IF(C3675&gt;=Params!$B$15-3,IF(C3675&lt;Params!$B$15,Params!$B$21,0.3),0.3)))</f>
        <v/>
      </c>
    </row>
    <row r="3676" ht="15" customHeight="1" s="1">
      <c r="A3676" s="9" t="n">
        <v>3673</v>
      </c>
      <c r="B3676" s="6" t="inlineStr">
        <is>
          <t>03/06</t>
        </is>
      </c>
      <c r="C3676" s="6" t="n">
        <v>0</v>
      </c>
      <c r="D3676" s="6" t="n">
        <v>0</v>
      </c>
      <c r="E3676" s="10">
        <f>IF(D3676=1, IF(OR(C3676&lt;10, C3676&gt;=15),1,0), IF(OR(C3676&lt;7, C3676&gt;=18),1,0))</f>
        <v/>
      </c>
      <c r="F3676" s="11" t="n">
        <v>0.208</v>
      </c>
      <c r="G3676" s="12">
        <f>0*8</f>
        <v/>
      </c>
      <c r="H3676" s="12">
        <f>F3676-G3676</f>
        <v/>
      </c>
      <c r="I3676" s="10">
        <f>IF(E3676=0,"Fora",IF(E3675=0,"Carg xar",IF(H3676&lt;0,IF(M3676&lt;0.9,"Carg FV","Stby"),IF(M3676&gt;P3676,"V2H",IF(M3676&lt;0.9,"Carg xar","Stby")))))</f>
        <v/>
      </c>
      <c r="J3676" s="12">
        <f>IF(OR(I3676="Carg FV",I3676="Carg xar"),MIN(IF(I3676="Carg FV",ABS(H3676),7.4),7.4,MAX(0,(0.9-M3676)*40)*0.95),0)</f>
        <v/>
      </c>
      <c r="K3676" s="12">
        <f>IF(I3676="V2H",MIN(MAX(0,H3676),7.4,MAX(0,(M3676-P3676)*40)*0.95),0)</f>
        <v/>
      </c>
      <c r="L3676" s="12">
        <f>IF(E3676=0,0,MAX(0,H3676-K3676))</f>
        <v/>
      </c>
      <c r="M3676" s="13">
        <f>M3675+J3675/40-IF(I3675="V2H",K3675/(0.95*40),0)-IF(E3676=0,IF(E3675=1,IF(D3676=1,30,40)*0.18/(2*40),0),0)-IF(E3676=1,IF(E3675=0,IF(D3676=1,30,40)*0.18/(2*40),0),0)</f>
        <v/>
      </c>
      <c r="N3676" s="14" t="n">
        <v>0.09</v>
      </c>
      <c r="O3676" s="15">
        <f>K3676*N3676</f>
        <v/>
      </c>
      <c r="P3676">
        <f>IF(E3676=0,0.3,IF(D3676=1,IF(C3676&gt;=Params!$B$13-3,IF(C3676&lt;Params!$B$13,Params!$B$20,0.3),0.3),IF(C3676&gt;=Params!$B$15-3,IF(C3676&lt;Params!$B$15,Params!$B$21,0.3),0.3)))</f>
        <v/>
      </c>
    </row>
    <row r="3677" ht="15" customHeight="1" s="1">
      <c r="A3677" s="9" t="n">
        <v>3674</v>
      </c>
      <c r="B3677" s="6" t="inlineStr">
        <is>
          <t>03/06</t>
        </is>
      </c>
      <c r="C3677" s="6" t="n">
        <v>1</v>
      </c>
      <c r="D3677" s="6" t="n">
        <v>0</v>
      </c>
      <c r="E3677" s="10">
        <f>IF(D3677=1, IF(OR(C3677&lt;10, C3677&gt;=15),1,0), IF(OR(C3677&lt;7, C3677&gt;=18),1,0))</f>
        <v/>
      </c>
      <c r="F3677" s="11" t="n">
        <v>0.197</v>
      </c>
      <c r="G3677" s="12">
        <f>0*8</f>
        <v/>
      </c>
      <c r="H3677" s="12">
        <f>F3677-G3677</f>
        <v/>
      </c>
      <c r="I3677" s="10">
        <f>IF(E3677=0,"Fora",IF(E3676=0,"Carg xar",IF(H3677&lt;0,IF(M3677&lt;0.9,"Carg FV","Stby"),IF(M3677&gt;P3677,"V2H",IF(M3677&lt;0.9,"Carg xar","Stby")))))</f>
        <v/>
      </c>
      <c r="J3677" s="12">
        <f>IF(OR(I3677="Carg FV",I3677="Carg xar"),MIN(IF(I3677="Carg FV",ABS(H3677),7.4),7.4,MAX(0,(0.9-M3677)*40)*0.95),0)</f>
        <v/>
      </c>
      <c r="K3677" s="12">
        <f>IF(I3677="V2H",MIN(MAX(0,H3677),7.4,MAX(0,(M3677-P3677)*40)*0.95),0)</f>
        <v/>
      </c>
      <c r="L3677" s="12">
        <f>IF(E3677=0,0,MAX(0,H3677-K3677))</f>
        <v/>
      </c>
      <c r="M3677" s="13">
        <f>M3676+J3676/40-IF(I3676="V2H",K3676/(0.95*40),0)-IF(E3677=0,IF(E3676=1,IF(D3677=1,30,40)*0.18/(2*40),0),0)-IF(E3677=1,IF(E3676=0,IF(D3677=1,30,40)*0.18/(2*40),0),0)</f>
        <v/>
      </c>
      <c r="N3677" s="14" t="n">
        <v>0.09</v>
      </c>
      <c r="O3677" s="15">
        <f>K3677*N3677</f>
        <v/>
      </c>
      <c r="P3677">
        <f>IF(E3677=0,0.3,IF(D3677=1,IF(C3677&gt;=Params!$B$13-3,IF(C3677&lt;Params!$B$13,Params!$B$20,0.3),0.3),IF(C3677&gt;=Params!$B$15-3,IF(C3677&lt;Params!$B$15,Params!$B$21,0.3),0.3)))</f>
        <v/>
      </c>
    </row>
    <row r="3678" ht="15" customHeight="1" s="1">
      <c r="A3678" s="9" t="n">
        <v>3675</v>
      </c>
      <c r="B3678" s="6" t="inlineStr">
        <is>
          <t>03/06</t>
        </is>
      </c>
      <c r="C3678" s="6" t="n">
        <v>2</v>
      </c>
      <c r="D3678" s="6" t="n">
        <v>0</v>
      </c>
      <c r="E3678" s="10">
        <f>IF(D3678=1, IF(OR(C3678&lt;10, C3678&gt;=15),1,0), IF(OR(C3678&lt;7, C3678&gt;=18),1,0))</f>
        <v/>
      </c>
      <c r="F3678" s="11" t="n">
        <v>0.209</v>
      </c>
      <c r="G3678" s="12">
        <f>0*8</f>
        <v/>
      </c>
      <c r="H3678" s="12">
        <f>F3678-G3678</f>
        <v/>
      </c>
      <c r="I3678" s="10">
        <f>IF(E3678=0,"Fora",IF(E3677=0,"Carg xar",IF(H3678&lt;0,IF(M3678&lt;0.9,"Carg FV","Stby"),IF(M3678&gt;P3678,"V2H",IF(M3678&lt;0.9,"Carg xar","Stby")))))</f>
        <v/>
      </c>
      <c r="J3678" s="12">
        <f>IF(OR(I3678="Carg FV",I3678="Carg xar"),MIN(IF(I3678="Carg FV",ABS(H3678),7.4),7.4,MAX(0,(0.9-M3678)*40)*0.95),0)</f>
        <v/>
      </c>
      <c r="K3678" s="12">
        <f>IF(I3678="V2H",MIN(MAX(0,H3678),7.4,MAX(0,(M3678-P3678)*40)*0.95),0)</f>
        <v/>
      </c>
      <c r="L3678" s="12">
        <f>IF(E3678=0,0,MAX(0,H3678-K3678))</f>
        <v/>
      </c>
      <c r="M3678" s="13">
        <f>M3677+J3677/40-IF(I3677="V2H",K3677/(0.95*40),0)-IF(E3678=0,IF(E3677=1,IF(D3678=1,30,40)*0.18/(2*40),0),0)-IF(E3678=1,IF(E3677=0,IF(D3678=1,30,40)*0.18/(2*40),0),0)</f>
        <v/>
      </c>
      <c r="N3678" s="14" t="n">
        <v>0.09</v>
      </c>
      <c r="O3678" s="15">
        <f>K3678*N3678</f>
        <v/>
      </c>
      <c r="P3678">
        <f>IF(E3678=0,0.3,IF(D3678=1,IF(C3678&gt;=Params!$B$13-3,IF(C3678&lt;Params!$B$13,Params!$B$20,0.3),0.3),IF(C3678&gt;=Params!$B$15-3,IF(C3678&lt;Params!$B$15,Params!$B$21,0.3),0.3)))</f>
        <v/>
      </c>
    </row>
    <row r="3679" ht="15" customHeight="1" s="1">
      <c r="A3679" s="9" t="n">
        <v>3676</v>
      </c>
      <c r="B3679" s="6" t="inlineStr">
        <is>
          <t>03/06</t>
        </is>
      </c>
      <c r="C3679" s="6" t="n">
        <v>3</v>
      </c>
      <c r="D3679" s="6" t="n">
        <v>0</v>
      </c>
      <c r="E3679" s="10">
        <f>IF(D3679=1, IF(OR(C3679&lt;10, C3679&gt;=15),1,0), IF(OR(C3679&lt;7, C3679&gt;=18),1,0))</f>
        <v/>
      </c>
      <c r="F3679" s="11" t="n">
        <v>0.198</v>
      </c>
      <c r="G3679" s="12">
        <f>0*8</f>
        <v/>
      </c>
      <c r="H3679" s="12">
        <f>F3679-G3679</f>
        <v/>
      </c>
      <c r="I3679" s="10">
        <f>IF(E3679=0,"Fora",IF(E3678=0,"Carg xar",IF(H3679&lt;0,IF(M3679&lt;0.9,"Carg FV","Stby"),IF(M3679&gt;P3679,"V2H",IF(M3679&lt;0.9,"Carg xar","Stby")))))</f>
        <v/>
      </c>
      <c r="J3679" s="12">
        <f>IF(OR(I3679="Carg FV",I3679="Carg xar"),MIN(IF(I3679="Carg FV",ABS(H3679),7.4),7.4,MAX(0,(0.9-M3679)*40)*0.95),0)</f>
        <v/>
      </c>
      <c r="K3679" s="12">
        <f>IF(I3679="V2H",MIN(MAX(0,H3679),7.4,MAX(0,(M3679-P3679)*40)*0.95),0)</f>
        <v/>
      </c>
      <c r="L3679" s="12">
        <f>IF(E3679=0,0,MAX(0,H3679-K3679))</f>
        <v/>
      </c>
      <c r="M3679" s="13">
        <f>M3678+J3678/40-IF(I3678="V2H",K3678/(0.95*40),0)-IF(E3679=0,IF(E3678=1,IF(D3679=1,30,40)*0.18/(2*40),0),0)-IF(E3679=1,IF(E3678=0,IF(D3679=1,30,40)*0.18/(2*40),0),0)</f>
        <v/>
      </c>
      <c r="N3679" s="14" t="n">
        <v>0.09</v>
      </c>
      <c r="O3679" s="15">
        <f>K3679*N3679</f>
        <v/>
      </c>
      <c r="P3679">
        <f>IF(E3679=0,0.3,IF(D3679=1,IF(C3679&gt;=Params!$B$13-3,IF(C3679&lt;Params!$B$13,Params!$B$20,0.3),0.3),IF(C3679&gt;=Params!$B$15-3,IF(C3679&lt;Params!$B$15,Params!$B$21,0.3),0.3)))</f>
        <v/>
      </c>
    </row>
    <row r="3680" ht="15" customHeight="1" s="1">
      <c r="A3680" s="9" t="n">
        <v>3677</v>
      </c>
      <c r="B3680" s="6" t="inlineStr">
        <is>
          <t>03/06</t>
        </is>
      </c>
      <c r="C3680" s="6" t="n">
        <v>4</v>
      </c>
      <c r="D3680" s="6" t="n">
        <v>0</v>
      </c>
      <c r="E3680" s="10">
        <f>IF(D3680=1, IF(OR(C3680&lt;10, C3680&gt;=15),1,0), IF(OR(C3680&lt;7, C3680&gt;=18),1,0))</f>
        <v/>
      </c>
      <c r="F3680" s="11" t="n">
        <v>0.136</v>
      </c>
      <c r="G3680" s="12">
        <f>0*8</f>
        <v/>
      </c>
      <c r="H3680" s="12">
        <f>F3680-G3680</f>
        <v/>
      </c>
      <c r="I3680" s="10">
        <f>IF(E3680=0,"Fora",IF(E3679=0,"Carg xar",IF(H3680&lt;0,IF(M3680&lt;0.9,"Carg FV","Stby"),IF(M3680&gt;P3680,"V2H",IF(M3680&lt;0.9,"Carg xar","Stby")))))</f>
        <v/>
      </c>
      <c r="J3680" s="12">
        <f>IF(OR(I3680="Carg FV",I3680="Carg xar"),MIN(IF(I3680="Carg FV",ABS(H3680),7.4),7.4,MAX(0,(0.9-M3680)*40)*0.95),0)</f>
        <v/>
      </c>
      <c r="K3680" s="12">
        <f>IF(I3680="V2H",MIN(MAX(0,H3680),7.4,MAX(0,(M3680-P3680)*40)*0.95),0)</f>
        <v/>
      </c>
      <c r="L3680" s="12">
        <f>IF(E3680=0,0,MAX(0,H3680-K3680))</f>
        <v/>
      </c>
      <c r="M3680" s="13">
        <f>M3679+J3679/40-IF(I3679="V2H",K3679/(0.95*40),0)-IF(E3680=0,IF(E3679=1,IF(D3680=1,30,40)*0.18/(2*40),0),0)-IF(E3680=1,IF(E3679=0,IF(D3680=1,30,40)*0.18/(2*40),0),0)</f>
        <v/>
      </c>
      <c r="N3680" s="14" t="n">
        <v>0.09</v>
      </c>
      <c r="O3680" s="15">
        <f>K3680*N3680</f>
        <v/>
      </c>
      <c r="P3680">
        <f>IF(E3680=0,0.3,IF(D3680=1,IF(C3680&gt;=Params!$B$13-3,IF(C3680&lt;Params!$B$13,Params!$B$20,0.3),0.3),IF(C3680&gt;=Params!$B$15-3,IF(C3680&lt;Params!$B$15,Params!$B$21,0.3),0.3)))</f>
        <v/>
      </c>
    </row>
    <row r="3681" ht="15" customHeight="1" s="1">
      <c r="A3681" s="9" t="n">
        <v>3678</v>
      </c>
      <c r="B3681" s="6" t="inlineStr">
        <is>
          <t>03/06</t>
        </is>
      </c>
      <c r="C3681" s="6" t="n">
        <v>5</v>
      </c>
      <c r="D3681" s="6" t="n">
        <v>0</v>
      </c>
      <c r="E3681" s="10">
        <f>IF(D3681=1, IF(OR(C3681&lt;10, C3681&gt;=15),1,0), IF(OR(C3681&lt;7, C3681&gt;=18),1,0))</f>
        <v/>
      </c>
      <c r="F3681" s="11" t="n">
        <v>1.409</v>
      </c>
      <c r="G3681" s="12">
        <f>0*8</f>
        <v/>
      </c>
      <c r="H3681" s="12">
        <f>F3681-G3681</f>
        <v/>
      </c>
      <c r="I3681" s="10">
        <f>IF(E3681=0,"Fora",IF(E3680=0,"Carg xar",IF(H3681&lt;0,IF(M3681&lt;0.9,"Carg FV","Stby"),IF(M3681&gt;P3681,"V2H",IF(M3681&lt;0.9,"Carg xar","Stby")))))</f>
        <v/>
      </c>
      <c r="J3681" s="12">
        <f>IF(OR(I3681="Carg FV",I3681="Carg xar"),MIN(IF(I3681="Carg FV",ABS(H3681),7.4),7.4,MAX(0,(0.9-M3681)*40)*0.95),0)</f>
        <v/>
      </c>
      <c r="K3681" s="12">
        <f>IF(I3681="V2H",MIN(MAX(0,H3681),7.4,MAX(0,(M3681-P3681)*40)*0.95),0)</f>
        <v/>
      </c>
      <c r="L3681" s="12">
        <f>IF(E3681=0,0,MAX(0,H3681-K3681))</f>
        <v/>
      </c>
      <c r="M3681" s="13">
        <f>M3680+J3680/40-IF(I3680="V2H",K3680/(0.95*40),0)-IF(E3681=0,IF(E3680=1,IF(D3681=1,30,40)*0.18/(2*40),0),0)-IF(E3681=1,IF(E3680=0,IF(D3681=1,30,40)*0.18/(2*40),0),0)</f>
        <v/>
      </c>
      <c r="N3681" s="14" t="n">
        <v>0.09</v>
      </c>
      <c r="O3681" s="15">
        <f>K3681*N3681</f>
        <v/>
      </c>
      <c r="P3681">
        <f>IF(E3681=0,0.3,IF(D3681=1,IF(C3681&gt;=Params!$B$13-3,IF(C3681&lt;Params!$B$13,Params!$B$20,0.3),0.3),IF(C3681&gt;=Params!$B$15-3,IF(C3681&lt;Params!$B$15,Params!$B$21,0.3),0.3)))</f>
        <v/>
      </c>
    </row>
    <row r="3682" ht="15" customHeight="1" s="1">
      <c r="A3682" s="9" t="n">
        <v>3679</v>
      </c>
      <c r="B3682" s="6" t="inlineStr">
        <is>
          <t>03/06</t>
        </is>
      </c>
      <c r="C3682" s="6" t="n">
        <v>6</v>
      </c>
      <c r="D3682" s="6" t="n">
        <v>0</v>
      </c>
      <c r="E3682" s="10">
        <f>IF(D3682=1, IF(OR(C3682&lt;10, C3682&gt;=15),1,0), IF(OR(C3682&lt;7, C3682&gt;=18),1,0))</f>
        <v/>
      </c>
      <c r="F3682" s="11" t="n">
        <v>0.118</v>
      </c>
      <c r="G3682" s="12">
        <f>0.03*8</f>
        <v/>
      </c>
      <c r="H3682" s="12">
        <f>F3682-G3682</f>
        <v/>
      </c>
      <c r="I3682" s="10">
        <f>IF(E3682=0,"Fora",IF(E3681=0,"Carg xar",IF(H3682&lt;0,IF(M3682&lt;0.9,"Carg FV","Stby"),IF(M3682&gt;P3682,"V2H",IF(M3682&lt;0.9,"Carg xar","Stby")))))</f>
        <v/>
      </c>
      <c r="J3682" s="12">
        <f>IF(OR(I3682="Carg FV",I3682="Carg xar"),MIN(IF(I3682="Carg FV",ABS(H3682),7.4),7.4,MAX(0,(0.9-M3682)*40)*0.95),0)</f>
        <v/>
      </c>
      <c r="K3682" s="12">
        <f>IF(I3682="V2H",MIN(MAX(0,H3682),7.4,MAX(0,(M3682-P3682)*40)*0.95),0)</f>
        <v/>
      </c>
      <c r="L3682" s="12">
        <f>IF(E3682=0,0,MAX(0,H3682-K3682))</f>
        <v/>
      </c>
      <c r="M3682" s="13">
        <f>M3681+J3681/40-IF(I3681="V2H",K3681/(0.95*40),0)-IF(E3682=0,IF(E3681=1,IF(D3682=1,30,40)*0.18/(2*40),0),0)-IF(E3682=1,IF(E3681=0,IF(D3682=1,30,40)*0.18/(2*40),0),0)</f>
        <v/>
      </c>
      <c r="N3682" s="14" t="n">
        <v>0.09</v>
      </c>
      <c r="O3682" s="15">
        <f>K3682*N3682</f>
        <v/>
      </c>
      <c r="P3682">
        <f>IF(E3682=0,0.3,IF(D3682=1,IF(C3682&gt;=Params!$B$13-3,IF(C3682&lt;Params!$B$13,Params!$B$20,0.3),0.3),IF(C3682&gt;=Params!$B$15-3,IF(C3682&lt;Params!$B$15,Params!$B$21,0.3),0.3)))</f>
        <v/>
      </c>
    </row>
    <row r="3683" ht="15" customHeight="1" s="1">
      <c r="A3683" s="9" t="n">
        <v>3680</v>
      </c>
      <c r="B3683" s="6" t="inlineStr">
        <is>
          <t>03/06</t>
        </is>
      </c>
      <c r="C3683" s="6" t="n">
        <v>7</v>
      </c>
      <c r="D3683" s="6" t="n">
        <v>0</v>
      </c>
      <c r="E3683" s="10">
        <f>IF(D3683=1, IF(OR(C3683&lt;10, C3683&gt;=15),1,0), IF(OR(C3683&lt;7, C3683&gt;=18),1,0))</f>
        <v/>
      </c>
      <c r="F3683" s="11" t="n">
        <v>0.011</v>
      </c>
      <c r="G3683" s="12">
        <f>0.15*8</f>
        <v/>
      </c>
      <c r="H3683" s="12">
        <f>F3683-G3683</f>
        <v/>
      </c>
      <c r="I3683" s="10">
        <f>IF(E3683=0,"Fora",IF(E3682=0,"Carg xar",IF(H3683&lt;0,IF(M3683&lt;0.9,"Carg FV","Stby"),IF(M3683&gt;P3683,"V2H",IF(M3683&lt;0.9,"Carg xar","Stby")))))</f>
        <v/>
      </c>
      <c r="J3683" s="12">
        <f>IF(OR(I3683="Carg FV",I3683="Carg xar"),MIN(IF(I3683="Carg FV",ABS(H3683),7.4),7.4,MAX(0,(0.9-M3683)*40)*0.95),0)</f>
        <v/>
      </c>
      <c r="K3683" s="12">
        <f>IF(I3683="V2H",MIN(MAX(0,H3683),7.4,MAX(0,(M3683-P3683)*40)*0.95),0)</f>
        <v/>
      </c>
      <c r="L3683" s="12">
        <f>IF(E3683=0,0,MAX(0,H3683-K3683))</f>
        <v/>
      </c>
      <c r="M3683" s="13">
        <f>M3682+J3682/40-IF(I3682="V2H",K3682/(0.95*40),0)-IF(E3683=0,IF(E3682=1,IF(D3683=1,30,40)*0.18/(2*40),0),0)-IF(E3683=1,IF(E3682=0,IF(D3683=1,30,40)*0.18/(2*40),0),0)</f>
        <v/>
      </c>
      <c r="N3683" s="14" t="n">
        <v>0.09</v>
      </c>
      <c r="O3683" s="15">
        <f>K3683*N3683</f>
        <v/>
      </c>
      <c r="P3683">
        <f>IF(E3683=0,0.3,IF(D3683=1,IF(C3683&gt;=Params!$B$13-3,IF(C3683&lt;Params!$B$13,Params!$B$20,0.3),0.3),IF(C3683&gt;=Params!$B$15-3,IF(C3683&lt;Params!$B$15,Params!$B$21,0.3),0.3)))</f>
        <v/>
      </c>
    </row>
    <row r="3684" ht="15" customHeight="1" s="1">
      <c r="A3684" s="9" t="n">
        <v>3681</v>
      </c>
      <c r="B3684" s="6" t="inlineStr">
        <is>
          <t>03/06</t>
        </is>
      </c>
      <c r="C3684" s="6" t="n">
        <v>8</v>
      </c>
      <c r="D3684" s="6" t="n">
        <v>0</v>
      </c>
      <c r="E3684" s="10">
        <f>IF(D3684=1, IF(OR(C3684&lt;10, C3684&gt;=15),1,0), IF(OR(C3684&lt;7, C3684&gt;=18),1,0))</f>
        <v/>
      </c>
      <c r="F3684" s="11" t="n">
        <v>3.209</v>
      </c>
      <c r="G3684" s="12">
        <f>0.32*8</f>
        <v/>
      </c>
      <c r="H3684" s="12">
        <f>F3684-G3684</f>
        <v/>
      </c>
      <c r="I3684" s="10">
        <f>IF(E3684=0,"Fora",IF(E3683=0,"Carg xar",IF(H3684&lt;0,IF(M3684&lt;0.9,"Carg FV","Stby"),IF(M3684&gt;P3684,"V2H",IF(M3684&lt;0.9,"Carg xar","Stby")))))</f>
        <v/>
      </c>
      <c r="J3684" s="12">
        <f>IF(OR(I3684="Carg FV",I3684="Carg xar"),MIN(IF(I3684="Carg FV",ABS(H3684),7.4),7.4,MAX(0,(0.9-M3684)*40)*0.95),0)</f>
        <v/>
      </c>
      <c r="K3684" s="12">
        <f>IF(I3684="V2H",MIN(MAX(0,H3684),7.4,MAX(0,(M3684-P3684)*40)*0.95),0)</f>
        <v/>
      </c>
      <c r="L3684" s="12">
        <f>IF(E3684=0,0,MAX(0,H3684-K3684))</f>
        <v/>
      </c>
      <c r="M3684" s="13">
        <f>M3683+J3683/40-IF(I3683="V2H",K3683/(0.95*40),0)-IF(E3684=0,IF(E3683=1,IF(D3684=1,30,40)*0.18/(2*40),0),0)-IF(E3684=1,IF(E3683=0,IF(D3684=1,30,40)*0.18/(2*40),0),0)</f>
        <v/>
      </c>
      <c r="N3684" s="14" t="n">
        <v>0.15</v>
      </c>
      <c r="O3684" s="15">
        <f>K3684*N3684</f>
        <v/>
      </c>
      <c r="P3684">
        <f>IF(E3684=0,0.3,IF(D3684=1,IF(C3684&gt;=Params!$B$13-3,IF(C3684&lt;Params!$B$13,Params!$B$20,0.3),0.3),IF(C3684&gt;=Params!$B$15-3,IF(C3684&lt;Params!$B$15,Params!$B$21,0.3),0.3)))</f>
        <v/>
      </c>
    </row>
    <row r="3685" ht="15" customHeight="1" s="1">
      <c r="A3685" s="9" t="n">
        <v>3682</v>
      </c>
      <c r="B3685" s="6" t="inlineStr">
        <is>
          <t>03/06</t>
        </is>
      </c>
      <c r="C3685" s="6" t="n">
        <v>9</v>
      </c>
      <c r="D3685" s="6" t="n">
        <v>0</v>
      </c>
      <c r="E3685" s="10">
        <f>IF(D3685=1, IF(OR(C3685&lt;10, C3685&gt;=15),1,0), IF(OR(C3685&lt;7, C3685&gt;=18),1,0))</f>
        <v/>
      </c>
      <c r="F3685" s="11" t="n">
        <v>4.57</v>
      </c>
      <c r="G3685" s="12">
        <f>0.52*8</f>
        <v/>
      </c>
      <c r="H3685" s="12">
        <f>F3685-G3685</f>
        <v/>
      </c>
      <c r="I3685" s="10">
        <f>IF(E3685=0,"Fora",IF(E3684=0,"Carg xar",IF(H3685&lt;0,IF(M3685&lt;0.9,"Carg FV","Stby"),IF(M3685&gt;P3685,"V2H",IF(M3685&lt;0.9,"Carg xar","Stby")))))</f>
        <v/>
      </c>
      <c r="J3685" s="12">
        <f>IF(OR(I3685="Carg FV",I3685="Carg xar"),MIN(IF(I3685="Carg FV",ABS(H3685),7.4),7.4,MAX(0,(0.9-M3685)*40)*0.95),0)</f>
        <v/>
      </c>
      <c r="K3685" s="12">
        <f>IF(I3685="V2H",MIN(MAX(0,H3685),7.4,MAX(0,(M3685-P3685)*40)*0.95),0)</f>
        <v/>
      </c>
      <c r="L3685" s="12">
        <f>IF(E3685=0,0,MAX(0,H3685-K3685))</f>
        <v/>
      </c>
      <c r="M3685" s="13">
        <f>M3684+J3684/40-IF(I3684="V2H",K3684/(0.95*40),0)-IF(E3685=0,IF(E3684=1,IF(D3685=1,30,40)*0.18/(2*40),0),0)-IF(E3685=1,IF(E3684=0,IF(D3685=1,30,40)*0.18/(2*40),0),0)</f>
        <v/>
      </c>
      <c r="N3685" s="14" t="n">
        <v>0.15</v>
      </c>
      <c r="O3685" s="15">
        <f>K3685*N3685</f>
        <v/>
      </c>
      <c r="P3685">
        <f>IF(E3685=0,0.3,IF(D3685=1,IF(C3685&gt;=Params!$B$13-3,IF(C3685&lt;Params!$B$13,Params!$B$20,0.3),0.3),IF(C3685&gt;=Params!$B$15-3,IF(C3685&lt;Params!$B$15,Params!$B$21,0.3),0.3)))</f>
        <v/>
      </c>
    </row>
    <row r="3686" ht="15" customHeight="1" s="1">
      <c r="A3686" s="9" t="n">
        <v>3683</v>
      </c>
      <c r="B3686" s="6" t="inlineStr">
        <is>
          <t>03/06</t>
        </is>
      </c>
      <c r="C3686" s="6" t="n">
        <v>10</v>
      </c>
      <c r="D3686" s="6" t="n">
        <v>0</v>
      </c>
      <c r="E3686" s="10">
        <f>IF(D3686=1, IF(OR(C3686&lt;10, C3686&gt;=15),1,0), IF(OR(C3686&lt;7, C3686&gt;=18),1,0))</f>
        <v/>
      </c>
      <c r="F3686" s="11" t="n">
        <v>0</v>
      </c>
      <c r="G3686" s="12">
        <f>0.72*8</f>
        <v/>
      </c>
      <c r="H3686" s="12">
        <f>F3686-G3686</f>
        <v/>
      </c>
      <c r="I3686" s="10">
        <f>IF(E3686=0,"Fora",IF(E3685=0,"Carg xar",IF(H3686&lt;0,IF(M3686&lt;0.9,"Carg FV","Stby"),IF(M3686&gt;P3686,"V2H",IF(M3686&lt;0.9,"Carg xar","Stby")))))</f>
        <v/>
      </c>
      <c r="J3686" s="12">
        <f>IF(OR(I3686="Carg FV",I3686="Carg xar"),MIN(IF(I3686="Carg FV",ABS(H3686),7.4),7.4,MAX(0,(0.9-M3686)*40)*0.95),0)</f>
        <v/>
      </c>
      <c r="K3686" s="12">
        <f>IF(I3686="V2H",MIN(MAX(0,H3686),7.4,MAX(0,(M3686-P3686)*40)*0.95),0)</f>
        <v/>
      </c>
      <c r="L3686" s="12">
        <f>IF(E3686=0,0,MAX(0,H3686-K3686))</f>
        <v/>
      </c>
      <c r="M3686" s="13">
        <f>M3685+J3685/40-IF(I3685="V2H",K3685/(0.95*40),0)-IF(E3686=0,IF(E3685=1,IF(D3686=1,30,40)*0.18/(2*40),0),0)-IF(E3686=1,IF(E3685=0,IF(D3686=1,30,40)*0.18/(2*40),0),0)</f>
        <v/>
      </c>
      <c r="N3686" s="14" t="n">
        <v>0.2</v>
      </c>
      <c r="O3686" s="15">
        <f>K3686*N3686</f>
        <v/>
      </c>
      <c r="P3686">
        <f>IF(E3686=0,0.3,IF(D3686=1,IF(C3686&gt;=Params!$B$13-3,IF(C3686&lt;Params!$B$13,Params!$B$20,0.3),0.3),IF(C3686&gt;=Params!$B$15-3,IF(C3686&lt;Params!$B$15,Params!$B$21,0.3),0.3)))</f>
        <v/>
      </c>
    </row>
    <row r="3687" ht="15" customHeight="1" s="1">
      <c r="A3687" s="9" t="n">
        <v>3684</v>
      </c>
      <c r="B3687" s="6" t="inlineStr">
        <is>
          <t>03/06</t>
        </is>
      </c>
      <c r="C3687" s="6" t="n">
        <v>11</v>
      </c>
      <c r="D3687" s="6" t="n">
        <v>0</v>
      </c>
      <c r="E3687" s="10">
        <f>IF(D3687=1, IF(OR(C3687&lt;10, C3687&gt;=15),1,0), IF(OR(C3687&lt;7, C3687&gt;=18),1,0))</f>
        <v/>
      </c>
      <c r="F3687" s="11" t="n">
        <v>0</v>
      </c>
      <c r="G3687" s="12">
        <f>0.85*8</f>
        <v/>
      </c>
      <c r="H3687" s="12">
        <f>F3687-G3687</f>
        <v/>
      </c>
      <c r="I3687" s="10">
        <f>IF(E3687=0,"Fora",IF(E3686=0,"Carg xar",IF(H3687&lt;0,IF(M3687&lt;0.9,"Carg FV","Stby"),IF(M3687&gt;P3687,"V2H",IF(M3687&lt;0.9,"Carg xar","Stby")))))</f>
        <v/>
      </c>
      <c r="J3687" s="12">
        <f>IF(OR(I3687="Carg FV",I3687="Carg xar"),MIN(IF(I3687="Carg FV",ABS(H3687),7.4),7.4,MAX(0,(0.9-M3687)*40)*0.95),0)</f>
        <v/>
      </c>
      <c r="K3687" s="12">
        <f>IF(I3687="V2H",MIN(MAX(0,H3687),7.4,MAX(0,(M3687-P3687)*40)*0.95),0)</f>
        <v/>
      </c>
      <c r="L3687" s="12">
        <f>IF(E3687=0,0,MAX(0,H3687-K3687))</f>
        <v/>
      </c>
      <c r="M3687" s="13">
        <f>M3686+J3686/40-IF(I3686="V2H",K3686/(0.95*40),0)-IF(E3687=0,IF(E3686=1,IF(D3687=1,30,40)*0.18/(2*40),0),0)-IF(E3687=1,IF(E3686=0,IF(D3687=1,30,40)*0.18/(2*40),0),0)</f>
        <v/>
      </c>
      <c r="N3687" s="14" t="n">
        <v>0.2</v>
      </c>
      <c r="O3687" s="15">
        <f>K3687*N3687</f>
        <v/>
      </c>
      <c r="P3687">
        <f>IF(E3687=0,0.3,IF(D3687=1,IF(C3687&gt;=Params!$B$13-3,IF(C3687&lt;Params!$B$13,Params!$B$20,0.3),0.3),IF(C3687&gt;=Params!$B$15-3,IF(C3687&lt;Params!$B$15,Params!$B$21,0.3),0.3)))</f>
        <v/>
      </c>
    </row>
    <row r="3688" ht="15" customHeight="1" s="1">
      <c r="A3688" s="9" t="n">
        <v>3685</v>
      </c>
      <c r="B3688" s="6" t="inlineStr">
        <is>
          <t>03/06</t>
        </is>
      </c>
      <c r="C3688" s="6" t="n">
        <v>12</v>
      </c>
      <c r="D3688" s="6" t="n">
        <v>0</v>
      </c>
      <c r="E3688" s="10">
        <f>IF(D3688=1, IF(OR(C3688&lt;10, C3688&gt;=15),1,0), IF(OR(C3688&lt;7, C3688&gt;=18),1,0))</f>
        <v/>
      </c>
      <c r="F3688" s="11" t="n">
        <v>0</v>
      </c>
      <c r="G3688" s="12">
        <f>0.92*8</f>
        <v/>
      </c>
      <c r="H3688" s="12">
        <f>F3688-G3688</f>
        <v/>
      </c>
      <c r="I3688" s="10">
        <f>IF(E3688=0,"Fora",IF(E3687=0,"Carg xar",IF(H3688&lt;0,IF(M3688&lt;0.9,"Carg FV","Stby"),IF(M3688&gt;P3688,"V2H",IF(M3688&lt;0.9,"Carg xar","Stby")))))</f>
        <v/>
      </c>
      <c r="J3688" s="12">
        <f>IF(OR(I3688="Carg FV",I3688="Carg xar"),MIN(IF(I3688="Carg FV",ABS(H3688),7.4),7.4,MAX(0,(0.9-M3688)*40)*0.95),0)</f>
        <v/>
      </c>
      <c r="K3688" s="12">
        <f>IF(I3688="V2H",MIN(MAX(0,H3688),7.4,MAX(0,(M3688-P3688)*40)*0.95),0)</f>
        <v/>
      </c>
      <c r="L3688" s="12">
        <f>IF(E3688=0,0,MAX(0,H3688-K3688))</f>
        <v/>
      </c>
      <c r="M3688" s="13">
        <f>M3687+J3687/40-IF(I3687="V2H",K3687/(0.95*40),0)-IF(E3688=0,IF(E3687=1,IF(D3688=1,30,40)*0.18/(2*40),0),0)-IF(E3688=1,IF(E3687=0,IF(D3688=1,30,40)*0.18/(2*40),0),0)</f>
        <v/>
      </c>
      <c r="N3688" s="14" t="n">
        <v>0.2</v>
      </c>
      <c r="O3688" s="15">
        <f>K3688*N3688</f>
        <v/>
      </c>
      <c r="P3688">
        <f>IF(E3688=0,0.3,IF(D3688=1,IF(C3688&gt;=Params!$B$13-3,IF(C3688&lt;Params!$B$13,Params!$B$20,0.3),0.3),IF(C3688&gt;=Params!$B$15-3,IF(C3688&lt;Params!$B$15,Params!$B$21,0.3),0.3)))</f>
        <v/>
      </c>
    </row>
    <row r="3689" ht="15" customHeight="1" s="1">
      <c r="A3689" s="9" t="n">
        <v>3686</v>
      </c>
      <c r="B3689" s="6" t="inlineStr">
        <is>
          <t>03/06</t>
        </is>
      </c>
      <c r="C3689" s="6" t="n">
        <v>13</v>
      </c>
      <c r="D3689" s="6" t="n">
        <v>0</v>
      </c>
      <c r="E3689" s="10">
        <f>IF(D3689=1, IF(OR(C3689&lt;10, C3689&gt;=15),1,0), IF(OR(C3689&lt;7, C3689&gt;=18),1,0))</f>
        <v/>
      </c>
      <c r="F3689" s="11" t="n">
        <v>0</v>
      </c>
      <c r="G3689" s="12">
        <f>0.9*8</f>
        <v/>
      </c>
      <c r="H3689" s="12">
        <f>F3689-G3689</f>
        <v/>
      </c>
      <c r="I3689" s="10">
        <f>IF(E3689=0,"Fora",IF(E3688=0,"Carg xar",IF(H3689&lt;0,IF(M3689&lt;0.9,"Carg FV","Stby"),IF(M3689&gt;P3689,"V2H",IF(M3689&lt;0.9,"Carg xar","Stby")))))</f>
        <v/>
      </c>
      <c r="J3689" s="12">
        <f>IF(OR(I3689="Carg FV",I3689="Carg xar"),MIN(IF(I3689="Carg FV",ABS(H3689),7.4),7.4,MAX(0,(0.9-M3689)*40)*0.95),0)</f>
        <v/>
      </c>
      <c r="K3689" s="12">
        <f>IF(I3689="V2H",MIN(MAX(0,H3689),7.4,MAX(0,(M3689-P3689)*40)*0.95),0)</f>
        <v/>
      </c>
      <c r="L3689" s="12">
        <f>IF(E3689=0,0,MAX(0,H3689-K3689))</f>
        <v/>
      </c>
      <c r="M3689" s="13">
        <f>M3688+J3688/40-IF(I3688="V2H",K3688/(0.95*40),0)-IF(E3689=0,IF(E3688=1,IF(D3689=1,30,40)*0.18/(2*40),0),0)-IF(E3689=1,IF(E3688=0,IF(D3689=1,30,40)*0.18/(2*40),0),0)</f>
        <v/>
      </c>
      <c r="N3689" s="14" t="n">
        <v>0.2</v>
      </c>
      <c r="O3689" s="15">
        <f>K3689*N3689</f>
        <v/>
      </c>
      <c r="P3689">
        <f>IF(E3689=0,0.3,IF(D3689=1,IF(C3689&gt;=Params!$B$13-3,IF(C3689&lt;Params!$B$13,Params!$B$20,0.3),0.3),IF(C3689&gt;=Params!$B$15-3,IF(C3689&lt;Params!$B$15,Params!$B$21,0.3),0.3)))</f>
        <v/>
      </c>
    </row>
    <row r="3690" ht="15" customHeight="1" s="1">
      <c r="A3690" s="9" t="n">
        <v>3687</v>
      </c>
      <c r="B3690" s="6" t="inlineStr">
        <is>
          <t>03/06</t>
        </is>
      </c>
      <c r="C3690" s="6" t="n">
        <v>14</v>
      </c>
      <c r="D3690" s="6" t="n">
        <v>0</v>
      </c>
      <c r="E3690" s="10">
        <f>IF(D3690=1, IF(OR(C3690&lt;10, C3690&gt;=15),1,0), IF(OR(C3690&lt;7, C3690&gt;=18),1,0))</f>
        <v/>
      </c>
      <c r="F3690" s="11" t="n">
        <v>0.8080000000000001</v>
      </c>
      <c r="G3690" s="12">
        <f>0.8*8</f>
        <v/>
      </c>
      <c r="H3690" s="12">
        <f>F3690-G3690</f>
        <v/>
      </c>
      <c r="I3690" s="10">
        <f>IF(E3690=0,"Fora",IF(E3689=0,"Carg xar",IF(H3690&lt;0,IF(M3690&lt;0.9,"Carg FV","Stby"),IF(M3690&gt;P3690,"V2H",IF(M3690&lt;0.9,"Carg xar","Stby")))))</f>
        <v/>
      </c>
      <c r="J3690" s="12">
        <f>IF(OR(I3690="Carg FV",I3690="Carg xar"),MIN(IF(I3690="Carg FV",ABS(H3690),7.4),7.4,MAX(0,(0.9-M3690)*40)*0.95),0)</f>
        <v/>
      </c>
      <c r="K3690" s="12">
        <f>IF(I3690="V2H",MIN(MAX(0,H3690),7.4,MAX(0,(M3690-P3690)*40)*0.95),0)</f>
        <v/>
      </c>
      <c r="L3690" s="12">
        <f>IF(E3690=0,0,MAX(0,H3690-K3690))</f>
        <v/>
      </c>
      <c r="M3690" s="13">
        <f>M3689+J3689/40-IF(I3689="V2H",K3689/(0.95*40),0)-IF(E3690=0,IF(E3689=1,IF(D3690=1,30,40)*0.18/(2*40),0),0)-IF(E3690=1,IF(E3689=0,IF(D3690=1,30,40)*0.18/(2*40),0),0)</f>
        <v/>
      </c>
      <c r="N3690" s="14" t="n">
        <v>0.15</v>
      </c>
      <c r="O3690" s="15">
        <f>K3690*N3690</f>
        <v/>
      </c>
      <c r="P3690">
        <f>IF(E3690=0,0.3,IF(D3690=1,IF(C3690&gt;=Params!$B$13-3,IF(C3690&lt;Params!$B$13,Params!$B$20,0.3),0.3),IF(C3690&gt;=Params!$B$15-3,IF(C3690&lt;Params!$B$15,Params!$B$21,0.3),0.3)))</f>
        <v/>
      </c>
    </row>
    <row r="3691" ht="15" customHeight="1" s="1">
      <c r="A3691" s="9" t="n">
        <v>3688</v>
      </c>
      <c r="B3691" s="6" t="inlineStr">
        <is>
          <t>03/06</t>
        </is>
      </c>
      <c r="C3691" s="6" t="n">
        <v>15</v>
      </c>
      <c r="D3691" s="6" t="n">
        <v>0</v>
      </c>
      <c r="E3691" s="10">
        <f>IF(D3691=1, IF(OR(C3691&lt;10, C3691&gt;=15),1,0), IF(OR(C3691&lt;7, C3691&gt;=18),1,0))</f>
        <v/>
      </c>
      <c r="F3691" s="11" t="n">
        <v>0</v>
      </c>
      <c r="G3691" s="12">
        <f>0.65*8</f>
        <v/>
      </c>
      <c r="H3691" s="12">
        <f>F3691-G3691</f>
        <v/>
      </c>
      <c r="I3691" s="10">
        <f>IF(E3691=0,"Fora",IF(E3690=0,"Carg xar",IF(H3691&lt;0,IF(M3691&lt;0.9,"Carg FV","Stby"),IF(M3691&gt;P3691,"V2H",IF(M3691&lt;0.9,"Carg xar","Stby")))))</f>
        <v/>
      </c>
      <c r="J3691" s="12">
        <f>IF(OR(I3691="Carg FV",I3691="Carg xar"),MIN(IF(I3691="Carg FV",ABS(H3691),7.4),7.4,MAX(0,(0.9-M3691)*40)*0.95),0)</f>
        <v/>
      </c>
      <c r="K3691" s="12">
        <f>IF(I3691="V2H",MIN(MAX(0,H3691),7.4,MAX(0,(M3691-P3691)*40)*0.95),0)</f>
        <v/>
      </c>
      <c r="L3691" s="12">
        <f>IF(E3691=0,0,MAX(0,H3691-K3691))</f>
        <v/>
      </c>
      <c r="M3691" s="13">
        <f>M3690+J3690/40-IF(I3690="V2H",K3690/(0.95*40),0)-IF(E3691=0,IF(E3690=1,IF(D3691=1,30,40)*0.18/(2*40),0),0)-IF(E3691=1,IF(E3690=0,IF(D3691=1,30,40)*0.18/(2*40),0),0)</f>
        <v/>
      </c>
      <c r="N3691" s="14" t="n">
        <v>0.15</v>
      </c>
      <c r="O3691" s="15">
        <f>K3691*N3691</f>
        <v/>
      </c>
      <c r="P3691">
        <f>IF(E3691=0,0.3,IF(D3691=1,IF(C3691&gt;=Params!$B$13-3,IF(C3691&lt;Params!$B$13,Params!$B$20,0.3),0.3),IF(C3691&gt;=Params!$B$15-3,IF(C3691&lt;Params!$B$15,Params!$B$21,0.3),0.3)))</f>
        <v/>
      </c>
    </row>
    <row r="3692" ht="15" customHeight="1" s="1">
      <c r="A3692" s="9" t="n">
        <v>3689</v>
      </c>
      <c r="B3692" s="6" t="inlineStr">
        <is>
          <t>03/06</t>
        </is>
      </c>
      <c r="C3692" s="6" t="n">
        <v>16</v>
      </c>
      <c r="D3692" s="6" t="n">
        <v>0</v>
      </c>
      <c r="E3692" s="10">
        <f>IF(D3692=1, IF(OR(C3692&lt;10, C3692&gt;=15),1,0), IF(OR(C3692&lt;7, C3692&gt;=18),1,0))</f>
        <v/>
      </c>
      <c r="F3692" s="11" t="n">
        <v>0</v>
      </c>
      <c r="G3692" s="12">
        <f>0.48*8</f>
        <v/>
      </c>
      <c r="H3692" s="12">
        <f>F3692-G3692</f>
        <v/>
      </c>
      <c r="I3692" s="10">
        <f>IF(E3692=0,"Fora",IF(E3691=0,"Carg xar",IF(H3692&lt;0,IF(M3692&lt;0.9,"Carg FV","Stby"),IF(M3692&gt;P3692,"V2H",IF(M3692&lt;0.9,"Carg xar","Stby")))))</f>
        <v/>
      </c>
      <c r="J3692" s="12">
        <f>IF(OR(I3692="Carg FV",I3692="Carg xar"),MIN(IF(I3692="Carg FV",ABS(H3692),7.4),7.4,MAX(0,(0.9-M3692)*40)*0.95),0)</f>
        <v/>
      </c>
      <c r="K3692" s="12">
        <f>IF(I3692="V2H",MIN(MAX(0,H3692),7.4,MAX(0,(M3692-P3692)*40)*0.95),0)</f>
        <v/>
      </c>
      <c r="L3692" s="12">
        <f>IF(E3692=0,0,MAX(0,H3692-K3692))</f>
        <v/>
      </c>
      <c r="M3692" s="13">
        <f>M3691+J3691/40-IF(I3691="V2H",K3691/(0.95*40),0)-IF(E3692=0,IF(E3691=1,IF(D3692=1,30,40)*0.18/(2*40),0),0)-IF(E3692=1,IF(E3691=0,IF(D3692=1,30,40)*0.18/(2*40),0),0)</f>
        <v/>
      </c>
      <c r="N3692" s="14" t="n">
        <v>0.15</v>
      </c>
      <c r="O3692" s="15">
        <f>K3692*N3692</f>
        <v/>
      </c>
      <c r="P3692">
        <f>IF(E3692=0,0.3,IF(D3692=1,IF(C3692&gt;=Params!$B$13-3,IF(C3692&lt;Params!$B$13,Params!$B$20,0.3),0.3),IF(C3692&gt;=Params!$B$15-3,IF(C3692&lt;Params!$B$15,Params!$B$21,0.3),0.3)))</f>
        <v/>
      </c>
    </row>
    <row r="3693" ht="15" customHeight="1" s="1">
      <c r="A3693" s="9" t="n">
        <v>3690</v>
      </c>
      <c r="B3693" s="6" t="inlineStr">
        <is>
          <t>03/06</t>
        </is>
      </c>
      <c r="C3693" s="6" t="n">
        <v>17</v>
      </c>
      <c r="D3693" s="6" t="n">
        <v>0</v>
      </c>
      <c r="E3693" s="10">
        <f>IF(D3693=1, IF(OR(C3693&lt;10, C3693&gt;=15),1,0), IF(OR(C3693&lt;7, C3693&gt;=18),1,0))</f>
        <v/>
      </c>
      <c r="F3693" s="11" t="n">
        <v>0</v>
      </c>
      <c r="G3693" s="12">
        <f>0.28*8</f>
        <v/>
      </c>
      <c r="H3693" s="12">
        <f>F3693-G3693</f>
        <v/>
      </c>
      <c r="I3693" s="10">
        <f>IF(E3693=0,"Fora",IF(E3692=0,"Carg xar",IF(H3693&lt;0,IF(M3693&lt;0.9,"Carg FV","Stby"),IF(M3693&gt;P3693,"V2H",IF(M3693&lt;0.9,"Carg xar","Stby")))))</f>
        <v/>
      </c>
      <c r="J3693" s="12">
        <f>IF(OR(I3693="Carg FV",I3693="Carg xar"),MIN(IF(I3693="Carg FV",ABS(H3693),7.4),7.4,MAX(0,(0.9-M3693)*40)*0.95),0)</f>
        <v/>
      </c>
      <c r="K3693" s="12">
        <f>IF(I3693="V2H",MIN(MAX(0,H3693),7.4,MAX(0,(M3693-P3693)*40)*0.95),0)</f>
        <v/>
      </c>
      <c r="L3693" s="12">
        <f>IF(E3693=0,0,MAX(0,H3693-K3693))</f>
        <v/>
      </c>
      <c r="M3693" s="13">
        <f>M3692+J3692/40-IF(I3692="V2H",K3692/(0.95*40),0)-IF(E3693=0,IF(E3692=1,IF(D3693=1,30,40)*0.18/(2*40),0),0)-IF(E3693=1,IF(E3692=0,IF(D3693=1,30,40)*0.18/(2*40),0),0)</f>
        <v/>
      </c>
      <c r="N3693" s="14" t="n">
        <v>0.15</v>
      </c>
      <c r="O3693" s="15">
        <f>K3693*N3693</f>
        <v/>
      </c>
      <c r="P3693">
        <f>IF(E3693=0,0.3,IF(D3693=1,IF(C3693&gt;=Params!$B$13-3,IF(C3693&lt;Params!$B$13,Params!$B$20,0.3),0.3),IF(C3693&gt;=Params!$B$15-3,IF(C3693&lt;Params!$B$15,Params!$B$21,0.3),0.3)))</f>
        <v/>
      </c>
    </row>
    <row r="3694" ht="15" customHeight="1" s="1">
      <c r="A3694" s="9" t="n">
        <v>3691</v>
      </c>
      <c r="B3694" s="6" t="inlineStr">
        <is>
          <t>03/06</t>
        </is>
      </c>
      <c r="C3694" s="6" t="n">
        <v>18</v>
      </c>
      <c r="D3694" s="6" t="n">
        <v>0</v>
      </c>
      <c r="E3694" s="10">
        <f>IF(D3694=1, IF(OR(C3694&lt;10, C3694&gt;=15),1,0), IF(OR(C3694&lt;7, C3694&gt;=18),1,0))</f>
        <v/>
      </c>
      <c r="F3694" s="11" t="n">
        <v>0</v>
      </c>
      <c r="G3694" s="12">
        <f>0.1*8</f>
        <v/>
      </c>
      <c r="H3694" s="12">
        <f>F3694-G3694</f>
        <v/>
      </c>
      <c r="I3694" s="10">
        <f>IF(E3694=0,"Fora",IF(E3693=0,"Carg xar",IF(H3694&lt;0,IF(M3694&lt;0.9,"Carg FV","Stby"),IF(M3694&gt;P3694,"V2H",IF(M3694&lt;0.9,"Carg xar","Stby")))))</f>
        <v/>
      </c>
      <c r="J3694" s="12">
        <f>IF(OR(I3694="Carg FV",I3694="Carg xar"),MIN(IF(I3694="Carg FV",ABS(H3694),7.4),7.4,MAX(0,(0.9-M3694)*40)*0.95),0)</f>
        <v/>
      </c>
      <c r="K3694" s="12">
        <f>IF(I3694="V2H",MIN(MAX(0,H3694),7.4,MAX(0,(M3694-P3694)*40)*0.95),0)</f>
        <v/>
      </c>
      <c r="L3694" s="12">
        <f>IF(E3694=0,0,MAX(0,H3694-K3694))</f>
        <v/>
      </c>
      <c r="M3694" s="13">
        <f>M3693+J3693/40-IF(I3693="V2H",K3693/(0.95*40),0)-IF(E3694=0,IF(E3693=1,IF(D3694=1,30,40)*0.18/(2*40),0),0)-IF(E3694=1,IF(E3693=0,IF(D3694=1,30,40)*0.18/(2*40),0),0)</f>
        <v/>
      </c>
      <c r="N3694" s="14" t="n">
        <v>0.2</v>
      </c>
      <c r="O3694" s="15">
        <f>K3694*N3694</f>
        <v/>
      </c>
      <c r="P3694">
        <f>IF(E3694=0,0.3,IF(D3694=1,IF(C3694&gt;=Params!$B$13-3,IF(C3694&lt;Params!$B$13,Params!$B$20,0.3),0.3),IF(C3694&gt;=Params!$B$15-3,IF(C3694&lt;Params!$B$15,Params!$B$21,0.3),0.3)))</f>
        <v/>
      </c>
    </row>
    <row r="3695" ht="15" customHeight="1" s="1">
      <c r="A3695" s="9" t="n">
        <v>3692</v>
      </c>
      <c r="B3695" s="6" t="inlineStr">
        <is>
          <t>03/06</t>
        </is>
      </c>
      <c r="C3695" s="6" t="n">
        <v>19</v>
      </c>
      <c r="D3695" s="6" t="n">
        <v>0</v>
      </c>
      <c r="E3695" s="10">
        <f>IF(D3695=1, IF(OR(C3695&lt;10, C3695&gt;=15),1,0), IF(OR(C3695&lt;7, C3695&gt;=18),1,0))</f>
        <v/>
      </c>
      <c r="F3695" s="11" t="n">
        <v>0</v>
      </c>
      <c r="G3695" s="12">
        <f>0*8</f>
        <v/>
      </c>
      <c r="H3695" s="12">
        <f>F3695-G3695</f>
        <v/>
      </c>
      <c r="I3695" s="10">
        <f>IF(E3695=0,"Fora",IF(E3694=0,"Carg xar",IF(H3695&lt;0,IF(M3695&lt;0.9,"Carg FV","Stby"),IF(M3695&gt;P3695,"V2H",IF(M3695&lt;0.9,"Carg xar","Stby")))))</f>
        <v/>
      </c>
      <c r="J3695" s="12">
        <f>IF(OR(I3695="Carg FV",I3695="Carg xar"),MIN(IF(I3695="Carg FV",ABS(H3695),7.4),7.4,MAX(0,(0.9-M3695)*40)*0.95),0)</f>
        <v/>
      </c>
      <c r="K3695" s="12">
        <f>IF(I3695="V2H",MIN(MAX(0,H3695),7.4,MAX(0,(M3695-P3695)*40)*0.95),0)</f>
        <v/>
      </c>
      <c r="L3695" s="12">
        <f>IF(E3695=0,0,MAX(0,H3695-K3695))</f>
        <v/>
      </c>
      <c r="M3695" s="13">
        <f>M3694+J3694/40-IF(I3694="V2H",K3694/(0.95*40),0)-IF(E3695=0,IF(E3694=1,IF(D3695=1,30,40)*0.18/(2*40),0),0)-IF(E3695=1,IF(E3694=0,IF(D3695=1,30,40)*0.18/(2*40),0),0)</f>
        <v/>
      </c>
      <c r="N3695" s="14" t="n">
        <v>0.2</v>
      </c>
      <c r="O3695" s="15">
        <f>K3695*N3695</f>
        <v/>
      </c>
      <c r="P3695">
        <f>IF(E3695=0,0.3,IF(D3695=1,IF(C3695&gt;=Params!$B$13-3,IF(C3695&lt;Params!$B$13,Params!$B$20,0.3),0.3),IF(C3695&gt;=Params!$B$15-3,IF(C3695&lt;Params!$B$15,Params!$B$21,0.3),0.3)))</f>
        <v/>
      </c>
    </row>
    <row r="3696" ht="15" customHeight="1" s="1">
      <c r="A3696" s="9" t="n">
        <v>3693</v>
      </c>
      <c r="B3696" s="6" t="inlineStr">
        <is>
          <t>03/06</t>
        </is>
      </c>
      <c r="C3696" s="6" t="n">
        <v>20</v>
      </c>
      <c r="D3696" s="6" t="n">
        <v>0</v>
      </c>
      <c r="E3696" s="10">
        <f>IF(D3696=1, IF(OR(C3696&lt;10, C3696&gt;=15),1,0), IF(OR(C3696&lt;7, C3696&gt;=18),1,0))</f>
        <v/>
      </c>
      <c r="F3696" s="11" t="n">
        <v>2.642</v>
      </c>
      <c r="G3696" s="12">
        <f>0*8</f>
        <v/>
      </c>
      <c r="H3696" s="12">
        <f>F3696-G3696</f>
        <v/>
      </c>
      <c r="I3696" s="10">
        <f>IF(E3696=0,"Fora",IF(E3695=0,"Carg xar",IF(H3696&lt;0,IF(M3696&lt;0.9,"Carg FV","Stby"),IF(M3696&gt;P3696,"V2H",IF(M3696&lt;0.9,"Carg xar","Stby")))))</f>
        <v/>
      </c>
      <c r="J3696" s="12">
        <f>IF(OR(I3696="Carg FV",I3696="Carg xar"),MIN(IF(I3696="Carg FV",ABS(H3696),7.4),7.4,MAX(0,(0.9-M3696)*40)*0.95),0)</f>
        <v/>
      </c>
      <c r="K3696" s="12">
        <f>IF(I3696="V2H",MIN(MAX(0,H3696),7.4,MAX(0,(M3696-P3696)*40)*0.95),0)</f>
        <v/>
      </c>
      <c r="L3696" s="12">
        <f>IF(E3696=0,0,MAX(0,H3696-K3696))</f>
        <v/>
      </c>
      <c r="M3696" s="13">
        <f>M3695+J3695/40-IF(I3695="V2H",K3695/(0.95*40),0)-IF(E3696=0,IF(E3695=1,IF(D3696=1,30,40)*0.18/(2*40),0),0)-IF(E3696=1,IF(E3695=0,IF(D3696=1,30,40)*0.18/(2*40),0),0)</f>
        <v/>
      </c>
      <c r="N3696" s="14" t="n">
        <v>0.2</v>
      </c>
      <c r="O3696" s="15">
        <f>K3696*N3696</f>
        <v/>
      </c>
      <c r="P3696">
        <f>IF(E3696=0,0.3,IF(D3696=1,IF(C3696&gt;=Params!$B$13-3,IF(C3696&lt;Params!$B$13,Params!$B$20,0.3),0.3),IF(C3696&gt;=Params!$B$15-3,IF(C3696&lt;Params!$B$15,Params!$B$21,0.3),0.3)))</f>
        <v/>
      </c>
    </row>
    <row r="3697" ht="15" customHeight="1" s="1">
      <c r="A3697" s="9" t="n">
        <v>3694</v>
      </c>
      <c r="B3697" s="6" t="inlineStr">
        <is>
          <t>03/06</t>
        </is>
      </c>
      <c r="C3697" s="6" t="n">
        <v>21</v>
      </c>
      <c r="D3697" s="6" t="n">
        <v>0</v>
      </c>
      <c r="E3697" s="10">
        <f>IF(D3697=1, IF(OR(C3697&lt;10, C3697&gt;=15),1,0), IF(OR(C3697&lt;7, C3697&gt;=18),1,0))</f>
        <v/>
      </c>
      <c r="F3697" s="11" t="n">
        <v>0.765</v>
      </c>
      <c r="G3697" s="12">
        <f>0*8</f>
        <v/>
      </c>
      <c r="H3697" s="12">
        <f>F3697-G3697</f>
        <v/>
      </c>
      <c r="I3697" s="10">
        <f>IF(E3697=0,"Fora",IF(E3696=0,"Carg xar",IF(H3697&lt;0,IF(M3697&lt;0.9,"Carg FV","Stby"),IF(M3697&gt;P3697,"V2H",IF(M3697&lt;0.9,"Carg xar","Stby")))))</f>
        <v/>
      </c>
      <c r="J3697" s="12">
        <f>IF(OR(I3697="Carg FV",I3697="Carg xar"),MIN(IF(I3697="Carg FV",ABS(H3697),7.4),7.4,MAX(0,(0.9-M3697)*40)*0.95),0)</f>
        <v/>
      </c>
      <c r="K3697" s="12">
        <f>IF(I3697="V2H",MIN(MAX(0,H3697),7.4,MAX(0,(M3697-P3697)*40)*0.95),0)</f>
        <v/>
      </c>
      <c r="L3697" s="12">
        <f>IF(E3697=0,0,MAX(0,H3697-K3697))</f>
        <v/>
      </c>
      <c r="M3697" s="13">
        <f>M3696+J3696/40-IF(I3696="V2H",K3696/(0.95*40),0)-IF(E3697=0,IF(E3696=1,IF(D3697=1,30,40)*0.18/(2*40),0),0)-IF(E3697=1,IF(E3696=0,IF(D3697=1,30,40)*0.18/(2*40),0),0)</f>
        <v/>
      </c>
      <c r="N3697" s="14" t="n">
        <v>0.2</v>
      </c>
      <c r="O3697" s="15">
        <f>K3697*N3697</f>
        <v/>
      </c>
      <c r="P3697">
        <f>IF(E3697=0,0.3,IF(D3697=1,IF(C3697&gt;=Params!$B$13-3,IF(C3697&lt;Params!$B$13,Params!$B$20,0.3),0.3),IF(C3697&gt;=Params!$B$15-3,IF(C3697&lt;Params!$B$15,Params!$B$21,0.3),0.3)))</f>
        <v/>
      </c>
    </row>
    <row r="3698" ht="15" customHeight="1" s="1">
      <c r="A3698" s="9" t="n">
        <v>3695</v>
      </c>
      <c r="B3698" s="6" t="inlineStr">
        <is>
          <t>03/06</t>
        </is>
      </c>
      <c r="C3698" s="6" t="n">
        <v>22</v>
      </c>
      <c r="D3698" s="6" t="n">
        <v>0</v>
      </c>
      <c r="E3698" s="10">
        <f>IF(D3698=1, IF(OR(C3698&lt;10, C3698&gt;=15),1,0), IF(OR(C3698&lt;7, C3698&gt;=18),1,0))</f>
        <v/>
      </c>
      <c r="F3698" s="11" t="n">
        <v>0.442</v>
      </c>
      <c r="G3698" s="12">
        <f>0*8</f>
        <v/>
      </c>
      <c r="H3698" s="12">
        <f>F3698-G3698</f>
        <v/>
      </c>
      <c r="I3698" s="10">
        <f>IF(E3698=0,"Fora",IF(E3697=0,"Carg xar",IF(H3698&lt;0,IF(M3698&lt;0.9,"Carg FV","Stby"),IF(M3698&gt;P3698,"V2H",IF(M3698&lt;0.9,"Carg xar","Stby")))))</f>
        <v/>
      </c>
      <c r="J3698" s="12">
        <f>IF(OR(I3698="Carg FV",I3698="Carg xar"),MIN(IF(I3698="Carg FV",ABS(H3698),7.4),7.4,MAX(0,(0.9-M3698)*40)*0.95),0)</f>
        <v/>
      </c>
      <c r="K3698" s="12">
        <f>IF(I3698="V2H",MIN(MAX(0,H3698),7.4,MAX(0,(M3698-P3698)*40)*0.95),0)</f>
        <v/>
      </c>
      <c r="L3698" s="12">
        <f>IF(E3698=0,0,MAX(0,H3698-K3698))</f>
        <v/>
      </c>
      <c r="M3698" s="13">
        <f>M3697+J3697/40-IF(I3697="V2H",K3697/(0.95*40),0)-IF(E3698=0,IF(E3697=1,IF(D3698=1,30,40)*0.18/(2*40),0),0)-IF(E3698=1,IF(E3697=0,IF(D3698=1,30,40)*0.18/(2*40),0),0)</f>
        <v/>
      </c>
      <c r="N3698" s="14" t="n">
        <v>0.15</v>
      </c>
      <c r="O3698" s="15">
        <f>K3698*N3698</f>
        <v/>
      </c>
      <c r="P3698">
        <f>IF(E3698=0,0.3,IF(D3698=1,IF(C3698&gt;=Params!$B$13-3,IF(C3698&lt;Params!$B$13,Params!$B$20,0.3),0.3),IF(C3698&gt;=Params!$B$15-3,IF(C3698&lt;Params!$B$15,Params!$B$21,0.3),0.3)))</f>
        <v/>
      </c>
    </row>
    <row r="3699" ht="15" customHeight="1" s="1">
      <c r="A3699" s="9" t="n">
        <v>3696</v>
      </c>
      <c r="B3699" s="6" t="inlineStr">
        <is>
          <t>03/06</t>
        </is>
      </c>
      <c r="C3699" s="6" t="n">
        <v>23</v>
      </c>
      <c r="D3699" s="6" t="n">
        <v>0</v>
      </c>
      <c r="E3699" s="10">
        <f>IF(D3699=1, IF(OR(C3699&lt;10, C3699&gt;=15),1,0), IF(OR(C3699&lt;7, C3699&gt;=18),1,0))</f>
        <v/>
      </c>
      <c r="F3699" s="11" t="n">
        <v>0.192</v>
      </c>
      <c r="G3699" s="12">
        <f>0*8</f>
        <v/>
      </c>
      <c r="H3699" s="12">
        <f>F3699-G3699</f>
        <v/>
      </c>
      <c r="I3699" s="10">
        <f>IF(E3699=0,"Fora",IF(E3698=0,"Carg xar",IF(H3699&lt;0,IF(M3699&lt;0.9,"Carg FV","Stby"),IF(M3699&gt;P3699,"V2H",IF(M3699&lt;0.9,"Carg xar","Stby")))))</f>
        <v/>
      </c>
      <c r="J3699" s="12">
        <f>IF(OR(I3699="Carg FV",I3699="Carg xar"),MIN(IF(I3699="Carg FV",ABS(H3699),7.4),7.4,MAX(0,(0.9-M3699)*40)*0.95),0)</f>
        <v/>
      </c>
      <c r="K3699" s="12">
        <f>IF(I3699="V2H",MIN(MAX(0,H3699),7.4,MAX(0,(M3699-P3699)*40)*0.95),0)</f>
        <v/>
      </c>
      <c r="L3699" s="12">
        <f>IF(E3699=0,0,MAX(0,H3699-K3699))</f>
        <v/>
      </c>
      <c r="M3699" s="13">
        <f>M3698+J3698/40-IF(I3698="V2H",K3698/(0.95*40),0)-IF(E3699=0,IF(E3698=1,IF(D3699=1,30,40)*0.18/(2*40),0),0)-IF(E3699=1,IF(E3698=0,IF(D3699=1,30,40)*0.18/(2*40),0),0)</f>
        <v/>
      </c>
      <c r="N3699" s="14" t="n">
        <v>0.15</v>
      </c>
      <c r="O3699" s="15">
        <f>K3699*N3699</f>
        <v/>
      </c>
      <c r="P3699">
        <f>IF(E3699=0,0.3,IF(D3699=1,IF(C3699&gt;=Params!$B$13-3,IF(C3699&lt;Params!$B$13,Params!$B$20,0.3),0.3),IF(C3699&gt;=Params!$B$15-3,IF(C3699&lt;Params!$B$15,Params!$B$21,0.3),0.3)))</f>
        <v/>
      </c>
    </row>
    <row r="3700" ht="15" customHeight="1" s="1">
      <c r="A3700" s="9" t="n">
        <v>3697</v>
      </c>
      <c r="B3700" s="6" t="inlineStr">
        <is>
          <t>04/06</t>
        </is>
      </c>
      <c r="C3700" s="6" t="n">
        <v>0</v>
      </c>
      <c r="D3700" s="6" t="n">
        <v>0</v>
      </c>
      <c r="E3700" s="10">
        <f>IF(D3700=1, IF(OR(C3700&lt;10, C3700&gt;=15),1,0), IF(OR(C3700&lt;7, C3700&gt;=18),1,0))</f>
        <v/>
      </c>
      <c r="F3700" s="11" t="n">
        <v>0.242</v>
      </c>
      <c r="G3700" s="12">
        <f>0*8</f>
        <v/>
      </c>
      <c r="H3700" s="12">
        <f>F3700-G3700</f>
        <v/>
      </c>
      <c r="I3700" s="10">
        <f>IF(E3700=0,"Fora",IF(E3699=0,"Carg xar",IF(H3700&lt;0,IF(M3700&lt;0.9,"Carg FV","Stby"),IF(M3700&gt;P3700,"V2H",IF(M3700&lt;0.9,"Carg xar","Stby")))))</f>
        <v/>
      </c>
      <c r="J3700" s="12">
        <f>IF(OR(I3700="Carg FV",I3700="Carg xar"),MIN(IF(I3700="Carg FV",ABS(H3700),7.4),7.4,MAX(0,(0.9-M3700)*40)*0.95),0)</f>
        <v/>
      </c>
      <c r="K3700" s="12">
        <f>IF(I3700="V2H",MIN(MAX(0,H3700),7.4,MAX(0,(M3700-P3700)*40)*0.95),0)</f>
        <v/>
      </c>
      <c r="L3700" s="12">
        <f>IF(E3700=0,0,MAX(0,H3700-K3700))</f>
        <v/>
      </c>
      <c r="M3700" s="13">
        <f>M3699+J3699/40-IF(I3699="V2H",K3699/(0.95*40),0)-IF(E3700=0,IF(E3699=1,IF(D3700=1,30,40)*0.18/(2*40),0),0)-IF(E3700=1,IF(E3699=0,IF(D3700=1,30,40)*0.18/(2*40),0),0)</f>
        <v/>
      </c>
      <c r="N3700" s="14" t="n">
        <v>0.09</v>
      </c>
      <c r="O3700" s="15">
        <f>K3700*N3700</f>
        <v/>
      </c>
      <c r="P3700">
        <f>IF(E3700=0,0.3,IF(D3700=1,IF(C3700&gt;=Params!$B$13-3,IF(C3700&lt;Params!$B$13,Params!$B$20,0.3),0.3),IF(C3700&gt;=Params!$B$15-3,IF(C3700&lt;Params!$B$15,Params!$B$21,0.3),0.3)))</f>
        <v/>
      </c>
    </row>
    <row r="3701" ht="15" customHeight="1" s="1">
      <c r="A3701" s="9" t="n">
        <v>3698</v>
      </c>
      <c r="B3701" s="6" t="inlineStr">
        <is>
          <t>04/06</t>
        </is>
      </c>
      <c r="C3701" s="6" t="n">
        <v>1</v>
      </c>
      <c r="D3701" s="6" t="n">
        <v>0</v>
      </c>
      <c r="E3701" s="10">
        <f>IF(D3701=1, IF(OR(C3701&lt;10, C3701&gt;=15),1,0), IF(OR(C3701&lt;7, C3701&gt;=18),1,0))</f>
        <v/>
      </c>
      <c r="F3701" s="11" t="n">
        <v>0.117</v>
      </c>
      <c r="G3701" s="12">
        <f>0*8</f>
        <v/>
      </c>
      <c r="H3701" s="12">
        <f>F3701-G3701</f>
        <v/>
      </c>
      <c r="I3701" s="10">
        <f>IF(E3701=0,"Fora",IF(E3700=0,"Carg xar",IF(H3701&lt;0,IF(M3701&lt;0.9,"Carg FV","Stby"),IF(M3701&gt;P3701,"V2H",IF(M3701&lt;0.9,"Carg xar","Stby")))))</f>
        <v/>
      </c>
      <c r="J3701" s="12">
        <f>IF(OR(I3701="Carg FV",I3701="Carg xar"),MIN(IF(I3701="Carg FV",ABS(H3701),7.4),7.4,MAX(0,(0.9-M3701)*40)*0.95),0)</f>
        <v/>
      </c>
      <c r="K3701" s="12">
        <f>IF(I3701="V2H",MIN(MAX(0,H3701),7.4,MAX(0,(M3701-P3701)*40)*0.95),0)</f>
        <v/>
      </c>
      <c r="L3701" s="12">
        <f>IF(E3701=0,0,MAX(0,H3701-K3701))</f>
        <v/>
      </c>
      <c r="M3701" s="13">
        <f>M3700+J3700/40-IF(I3700="V2H",K3700/(0.95*40),0)-IF(E3701=0,IF(E3700=1,IF(D3701=1,30,40)*0.18/(2*40),0),0)-IF(E3701=1,IF(E3700=0,IF(D3701=1,30,40)*0.18/(2*40),0),0)</f>
        <v/>
      </c>
      <c r="N3701" s="14" t="n">
        <v>0.09</v>
      </c>
      <c r="O3701" s="15">
        <f>K3701*N3701</f>
        <v/>
      </c>
      <c r="P3701">
        <f>IF(E3701=0,0.3,IF(D3701=1,IF(C3701&gt;=Params!$B$13-3,IF(C3701&lt;Params!$B$13,Params!$B$20,0.3),0.3),IF(C3701&gt;=Params!$B$15-3,IF(C3701&lt;Params!$B$15,Params!$B$21,0.3),0.3)))</f>
        <v/>
      </c>
    </row>
    <row r="3702" ht="15" customHeight="1" s="1">
      <c r="A3702" s="9" t="n">
        <v>3699</v>
      </c>
      <c r="B3702" s="6" t="inlineStr">
        <is>
          <t>04/06</t>
        </is>
      </c>
      <c r="C3702" s="6" t="n">
        <v>2</v>
      </c>
      <c r="D3702" s="6" t="n">
        <v>0</v>
      </c>
      <c r="E3702" s="10">
        <f>IF(D3702=1, IF(OR(C3702&lt;10, C3702&gt;=15),1,0), IF(OR(C3702&lt;7, C3702&gt;=18),1,0))</f>
        <v/>
      </c>
      <c r="F3702" s="11" t="n">
        <v>0.183</v>
      </c>
      <c r="G3702" s="12">
        <f>0*8</f>
        <v/>
      </c>
      <c r="H3702" s="12">
        <f>F3702-G3702</f>
        <v/>
      </c>
      <c r="I3702" s="10">
        <f>IF(E3702=0,"Fora",IF(E3701=0,"Carg xar",IF(H3702&lt;0,IF(M3702&lt;0.9,"Carg FV","Stby"),IF(M3702&gt;P3702,"V2H",IF(M3702&lt;0.9,"Carg xar","Stby")))))</f>
        <v/>
      </c>
      <c r="J3702" s="12">
        <f>IF(OR(I3702="Carg FV",I3702="Carg xar"),MIN(IF(I3702="Carg FV",ABS(H3702),7.4),7.4,MAX(0,(0.9-M3702)*40)*0.95),0)</f>
        <v/>
      </c>
      <c r="K3702" s="12">
        <f>IF(I3702="V2H",MIN(MAX(0,H3702),7.4,MAX(0,(M3702-P3702)*40)*0.95),0)</f>
        <v/>
      </c>
      <c r="L3702" s="12">
        <f>IF(E3702=0,0,MAX(0,H3702-K3702))</f>
        <v/>
      </c>
      <c r="M3702" s="13">
        <f>M3701+J3701/40-IF(I3701="V2H",K3701/(0.95*40),0)-IF(E3702=0,IF(E3701=1,IF(D3702=1,30,40)*0.18/(2*40),0),0)-IF(E3702=1,IF(E3701=0,IF(D3702=1,30,40)*0.18/(2*40),0),0)</f>
        <v/>
      </c>
      <c r="N3702" s="14" t="n">
        <v>0.09</v>
      </c>
      <c r="O3702" s="15">
        <f>K3702*N3702</f>
        <v/>
      </c>
      <c r="P3702">
        <f>IF(E3702=0,0.3,IF(D3702=1,IF(C3702&gt;=Params!$B$13-3,IF(C3702&lt;Params!$B$13,Params!$B$20,0.3),0.3),IF(C3702&gt;=Params!$B$15-3,IF(C3702&lt;Params!$B$15,Params!$B$21,0.3),0.3)))</f>
        <v/>
      </c>
    </row>
    <row r="3703" ht="15" customHeight="1" s="1">
      <c r="A3703" s="9" t="n">
        <v>3700</v>
      </c>
      <c r="B3703" s="6" t="inlineStr">
        <is>
          <t>04/06</t>
        </is>
      </c>
      <c r="C3703" s="6" t="n">
        <v>3</v>
      </c>
      <c r="D3703" s="6" t="n">
        <v>0</v>
      </c>
      <c r="E3703" s="10">
        <f>IF(D3703=1, IF(OR(C3703&lt;10, C3703&gt;=15),1,0), IF(OR(C3703&lt;7, C3703&gt;=18),1,0))</f>
        <v/>
      </c>
      <c r="F3703" s="11" t="n">
        <v>0.164</v>
      </c>
      <c r="G3703" s="12">
        <f>0*8</f>
        <v/>
      </c>
      <c r="H3703" s="12">
        <f>F3703-G3703</f>
        <v/>
      </c>
      <c r="I3703" s="10">
        <f>IF(E3703=0,"Fora",IF(E3702=0,"Carg xar",IF(H3703&lt;0,IF(M3703&lt;0.9,"Carg FV","Stby"),IF(M3703&gt;P3703,"V2H",IF(M3703&lt;0.9,"Carg xar","Stby")))))</f>
        <v/>
      </c>
      <c r="J3703" s="12">
        <f>IF(OR(I3703="Carg FV",I3703="Carg xar"),MIN(IF(I3703="Carg FV",ABS(H3703),7.4),7.4,MAX(0,(0.9-M3703)*40)*0.95),0)</f>
        <v/>
      </c>
      <c r="K3703" s="12">
        <f>IF(I3703="V2H",MIN(MAX(0,H3703),7.4,MAX(0,(M3703-P3703)*40)*0.95),0)</f>
        <v/>
      </c>
      <c r="L3703" s="12">
        <f>IF(E3703=0,0,MAX(0,H3703-K3703))</f>
        <v/>
      </c>
      <c r="M3703" s="13">
        <f>M3702+J3702/40-IF(I3702="V2H",K3702/(0.95*40),0)-IF(E3703=0,IF(E3702=1,IF(D3703=1,30,40)*0.18/(2*40),0),0)-IF(E3703=1,IF(E3702=0,IF(D3703=1,30,40)*0.18/(2*40),0),0)</f>
        <v/>
      </c>
      <c r="N3703" s="14" t="n">
        <v>0.09</v>
      </c>
      <c r="O3703" s="15">
        <f>K3703*N3703</f>
        <v/>
      </c>
      <c r="P3703">
        <f>IF(E3703=0,0.3,IF(D3703=1,IF(C3703&gt;=Params!$B$13-3,IF(C3703&lt;Params!$B$13,Params!$B$20,0.3),0.3),IF(C3703&gt;=Params!$B$15-3,IF(C3703&lt;Params!$B$15,Params!$B$21,0.3),0.3)))</f>
        <v/>
      </c>
    </row>
    <row r="3704" ht="15" customHeight="1" s="1">
      <c r="A3704" s="9" t="n">
        <v>3701</v>
      </c>
      <c r="B3704" s="6" t="inlineStr">
        <is>
          <t>04/06</t>
        </is>
      </c>
      <c r="C3704" s="6" t="n">
        <v>4</v>
      </c>
      <c r="D3704" s="6" t="n">
        <v>0</v>
      </c>
      <c r="E3704" s="10">
        <f>IF(D3704=1, IF(OR(C3704&lt;10, C3704&gt;=15),1,0), IF(OR(C3704&lt;7, C3704&gt;=18),1,0))</f>
        <v/>
      </c>
      <c r="F3704" s="11" t="n">
        <v>0.131</v>
      </c>
      <c r="G3704" s="12">
        <f>0*8</f>
        <v/>
      </c>
      <c r="H3704" s="12">
        <f>F3704-G3704</f>
        <v/>
      </c>
      <c r="I3704" s="10">
        <f>IF(E3704=0,"Fora",IF(E3703=0,"Carg xar",IF(H3704&lt;0,IF(M3704&lt;0.9,"Carg FV","Stby"),IF(M3704&gt;P3704,"V2H",IF(M3704&lt;0.9,"Carg xar","Stby")))))</f>
        <v/>
      </c>
      <c r="J3704" s="12">
        <f>IF(OR(I3704="Carg FV",I3704="Carg xar"),MIN(IF(I3704="Carg FV",ABS(H3704),7.4),7.4,MAX(0,(0.9-M3704)*40)*0.95),0)</f>
        <v/>
      </c>
      <c r="K3704" s="12">
        <f>IF(I3704="V2H",MIN(MAX(0,H3704),7.4,MAX(0,(M3704-P3704)*40)*0.95),0)</f>
        <v/>
      </c>
      <c r="L3704" s="12">
        <f>IF(E3704=0,0,MAX(0,H3704-K3704))</f>
        <v/>
      </c>
      <c r="M3704" s="13">
        <f>M3703+J3703/40-IF(I3703="V2H",K3703/(0.95*40),0)-IF(E3704=0,IF(E3703=1,IF(D3704=1,30,40)*0.18/(2*40),0),0)-IF(E3704=1,IF(E3703=0,IF(D3704=1,30,40)*0.18/(2*40),0),0)</f>
        <v/>
      </c>
      <c r="N3704" s="14" t="n">
        <v>0.09</v>
      </c>
      <c r="O3704" s="15">
        <f>K3704*N3704</f>
        <v/>
      </c>
      <c r="P3704">
        <f>IF(E3704=0,0.3,IF(D3704=1,IF(C3704&gt;=Params!$B$13-3,IF(C3704&lt;Params!$B$13,Params!$B$20,0.3),0.3),IF(C3704&gt;=Params!$B$15-3,IF(C3704&lt;Params!$B$15,Params!$B$21,0.3),0.3)))</f>
        <v/>
      </c>
    </row>
    <row r="3705" ht="15" customHeight="1" s="1">
      <c r="A3705" s="9" t="n">
        <v>3702</v>
      </c>
      <c r="B3705" s="6" t="inlineStr">
        <is>
          <t>04/06</t>
        </is>
      </c>
      <c r="C3705" s="6" t="n">
        <v>5</v>
      </c>
      <c r="D3705" s="6" t="n">
        <v>0</v>
      </c>
      <c r="E3705" s="10">
        <f>IF(D3705=1, IF(OR(C3705&lt;10, C3705&gt;=15),1,0), IF(OR(C3705&lt;7, C3705&gt;=18),1,0))</f>
        <v/>
      </c>
      <c r="F3705" s="11" t="n">
        <v>0.173</v>
      </c>
      <c r="G3705" s="12">
        <f>0*8</f>
        <v/>
      </c>
      <c r="H3705" s="12">
        <f>F3705-G3705</f>
        <v/>
      </c>
      <c r="I3705" s="10">
        <f>IF(E3705=0,"Fora",IF(E3704=0,"Carg xar",IF(H3705&lt;0,IF(M3705&lt;0.9,"Carg FV","Stby"),IF(M3705&gt;P3705,"V2H",IF(M3705&lt;0.9,"Carg xar","Stby")))))</f>
        <v/>
      </c>
      <c r="J3705" s="12">
        <f>IF(OR(I3705="Carg FV",I3705="Carg xar"),MIN(IF(I3705="Carg FV",ABS(H3705),7.4),7.4,MAX(0,(0.9-M3705)*40)*0.95),0)</f>
        <v/>
      </c>
      <c r="K3705" s="12">
        <f>IF(I3705="V2H",MIN(MAX(0,H3705),7.4,MAX(0,(M3705-P3705)*40)*0.95),0)</f>
        <v/>
      </c>
      <c r="L3705" s="12">
        <f>IF(E3705=0,0,MAX(0,H3705-K3705))</f>
        <v/>
      </c>
      <c r="M3705" s="13">
        <f>M3704+J3704/40-IF(I3704="V2H",K3704/(0.95*40),0)-IF(E3705=0,IF(E3704=1,IF(D3705=1,30,40)*0.18/(2*40),0),0)-IF(E3705=1,IF(E3704=0,IF(D3705=1,30,40)*0.18/(2*40),0),0)</f>
        <v/>
      </c>
      <c r="N3705" s="14" t="n">
        <v>0.09</v>
      </c>
      <c r="O3705" s="15">
        <f>K3705*N3705</f>
        <v/>
      </c>
      <c r="P3705">
        <f>IF(E3705=0,0.3,IF(D3705=1,IF(C3705&gt;=Params!$B$13-3,IF(C3705&lt;Params!$B$13,Params!$B$20,0.3),0.3),IF(C3705&gt;=Params!$B$15-3,IF(C3705&lt;Params!$B$15,Params!$B$21,0.3),0.3)))</f>
        <v/>
      </c>
    </row>
    <row r="3706" ht="15" customHeight="1" s="1">
      <c r="A3706" s="9" t="n">
        <v>3703</v>
      </c>
      <c r="B3706" s="6" t="inlineStr">
        <is>
          <t>04/06</t>
        </is>
      </c>
      <c r="C3706" s="6" t="n">
        <v>6</v>
      </c>
      <c r="D3706" s="6" t="n">
        <v>0</v>
      </c>
      <c r="E3706" s="10">
        <f>IF(D3706=1, IF(OR(C3706&lt;10, C3706&gt;=15),1,0), IF(OR(C3706&lt;7, C3706&gt;=18),1,0))</f>
        <v/>
      </c>
      <c r="F3706" s="11" t="n">
        <v>0.154</v>
      </c>
      <c r="G3706" s="12">
        <f>0.03*8</f>
        <v/>
      </c>
      <c r="H3706" s="12">
        <f>F3706-G3706</f>
        <v/>
      </c>
      <c r="I3706" s="10">
        <f>IF(E3706=0,"Fora",IF(E3705=0,"Carg xar",IF(H3706&lt;0,IF(M3706&lt;0.9,"Carg FV","Stby"),IF(M3706&gt;P3706,"V2H",IF(M3706&lt;0.9,"Carg xar","Stby")))))</f>
        <v/>
      </c>
      <c r="J3706" s="12">
        <f>IF(OR(I3706="Carg FV",I3706="Carg xar"),MIN(IF(I3706="Carg FV",ABS(H3706),7.4),7.4,MAX(0,(0.9-M3706)*40)*0.95),0)</f>
        <v/>
      </c>
      <c r="K3706" s="12">
        <f>IF(I3706="V2H",MIN(MAX(0,H3706),7.4,MAX(0,(M3706-P3706)*40)*0.95),0)</f>
        <v/>
      </c>
      <c r="L3706" s="12">
        <f>IF(E3706=0,0,MAX(0,H3706-K3706))</f>
        <v/>
      </c>
      <c r="M3706" s="13">
        <f>M3705+J3705/40-IF(I3705="V2H",K3705/(0.95*40),0)-IF(E3706=0,IF(E3705=1,IF(D3706=1,30,40)*0.18/(2*40),0),0)-IF(E3706=1,IF(E3705=0,IF(D3706=1,30,40)*0.18/(2*40),0),0)</f>
        <v/>
      </c>
      <c r="N3706" s="14" t="n">
        <v>0.09</v>
      </c>
      <c r="O3706" s="15">
        <f>K3706*N3706</f>
        <v/>
      </c>
      <c r="P3706">
        <f>IF(E3706=0,0.3,IF(D3706=1,IF(C3706&gt;=Params!$B$13-3,IF(C3706&lt;Params!$B$13,Params!$B$20,0.3),0.3),IF(C3706&gt;=Params!$B$15-3,IF(C3706&lt;Params!$B$15,Params!$B$21,0.3),0.3)))</f>
        <v/>
      </c>
    </row>
    <row r="3707" ht="15" customHeight="1" s="1">
      <c r="A3707" s="9" t="n">
        <v>3704</v>
      </c>
      <c r="B3707" s="6" t="inlineStr">
        <is>
          <t>04/06</t>
        </is>
      </c>
      <c r="C3707" s="6" t="n">
        <v>7</v>
      </c>
      <c r="D3707" s="6" t="n">
        <v>0</v>
      </c>
      <c r="E3707" s="10">
        <f>IF(D3707=1, IF(OR(C3707&lt;10, C3707&gt;=15),1,0), IF(OR(C3707&lt;7, C3707&gt;=18),1,0))</f>
        <v/>
      </c>
      <c r="F3707" s="11" t="n">
        <v>1.113</v>
      </c>
      <c r="G3707" s="12">
        <f>0.15*8</f>
        <v/>
      </c>
      <c r="H3707" s="12">
        <f>F3707-G3707</f>
        <v/>
      </c>
      <c r="I3707" s="10">
        <f>IF(E3707=0,"Fora",IF(E3706=0,"Carg xar",IF(H3707&lt;0,IF(M3707&lt;0.9,"Carg FV","Stby"),IF(M3707&gt;P3707,"V2H",IF(M3707&lt;0.9,"Carg xar","Stby")))))</f>
        <v/>
      </c>
      <c r="J3707" s="12">
        <f>IF(OR(I3707="Carg FV",I3707="Carg xar"),MIN(IF(I3707="Carg FV",ABS(H3707),7.4),7.4,MAX(0,(0.9-M3707)*40)*0.95),0)</f>
        <v/>
      </c>
      <c r="K3707" s="12">
        <f>IF(I3707="V2H",MIN(MAX(0,H3707),7.4,MAX(0,(M3707-P3707)*40)*0.95),0)</f>
        <v/>
      </c>
      <c r="L3707" s="12">
        <f>IF(E3707=0,0,MAX(0,H3707-K3707))</f>
        <v/>
      </c>
      <c r="M3707" s="13">
        <f>M3706+J3706/40-IF(I3706="V2H",K3706/(0.95*40),0)-IF(E3707=0,IF(E3706=1,IF(D3707=1,30,40)*0.18/(2*40),0),0)-IF(E3707=1,IF(E3706=0,IF(D3707=1,30,40)*0.18/(2*40),0),0)</f>
        <v/>
      </c>
      <c r="N3707" s="14" t="n">
        <v>0.09</v>
      </c>
      <c r="O3707" s="15">
        <f>K3707*N3707</f>
        <v/>
      </c>
      <c r="P3707">
        <f>IF(E3707=0,0.3,IF(D3707=1,IF(C3707&gt;=Params!$B$13-3,IF(C3707&lt;Params!$B$13,Params!$B$20,0.3),0.3),IF(C3707&gt;=Params!$B$15-3,IF(C3707&lt;Params!$B$15,Params!$B$21,0.3),0.3)))</f>
        <v/>
      </c>
    </row>
    <row r="3708" ht="15" customHeight="1" s="1">
      <c r="A3708" s="9" t="n">
        <v>3705</v>
      </c>
      <c r="B3708" s="6" t="inlineStr">
        <is>
          <t>04/06</t>
        </is>
      </c>
      <c r="C3708" s="6" t="n">
        <v>8</v>
      </c>
      <c r="D3708" s="6" t="n">
        <v>0</v>
      </c>
      <c r="E3708" s="10">
        <f>IF(D3708=1, IF(OR(C3708&lt;10, C3708&gt;=15),1,0), IF(OR(C3708&lt;7, C3708&gt;=18),1,0))</f>
        <v/>
      </c>
      <c r="F3708" s="11" t="n">
        <v>0.522</v>
      </c>
      <c r="G3708" s="12">
        <f>0.32*8</f>
        <v/>
      </c>
      <c r="H3708" s="12">
        <f>F3708-G3708</f>
        <v/>
      </c>
      <c r="I3708" s="10">
        <f>IF(E3708=0,"Fora",IF(E3707=0,"Carg xar",IF(H3708&lt;0,IF(M3708&lt;0.9,"Carg FV","Stby"),IF(M3708&gt;P3708,"V2H",IF(M3708&lt;0.9,"Carg xar","Stby")))))</f>
        <v/>
      </c>
      <c r="J3708" s="12">
        <f>IF(OR(I3708="Carg FV",I3708="Carg xar"),MIN(IF(I3708="Carg FV",ABS(H3708),7.4),7.4,MAX(0,(0.9-M3708)*40)*0.95),0)</f>
        <v/>
      </c>
      <c r="K3708" s="12">
        <f>IF(I3708="V2H",MIN(MAX(0,H3708),7.4,MAX(0,(M3708-P3708)*40)*0.95),0)</f>
        <v/>
      </c>
      <c r="L3708" s="12">
        <f>IF(E3708=0,0,MAX(0,H3708-K3708))</f>
        <v/>
      </c>
      <c r="M3708" s="13">
        <f>M3707+J3707/40-IF(I3707="V2H",K3707/(0.95*40),0)-IF(E3708=0,IF(E3707=1,IF(D3708=1,30,40)*0.18/(2*40),0),0)-IF(E3708=1,IF(E3707=0,IF(D3708=1,30,40)*0.18/(2*40),0),0)</f>
        <v/>
      </c>
      <c r="N3708" s="14" t="n">
        <v>0.15</v>
      </c>
      <c r="O3708" s="15">
        <f>K3708*N3708</f>
        <v/>
      </c>
      <c r="P3708">
        <f>IF(E3708=0,0.3,IF(D3708=1,IF(C3708&gt;=Params!$B$13-3,IF(C3708&lt;Params!$B$13,Params!$B$20,0.3),0.3),IF(C3708&gt;=Params!$B$15-3,IF(C3708&lt;Params!$B$15,Params!$B$21,0.3),0.3)))</f>
        <v/>
      </c>
    </row>
    <row r="3709" ht="15" customHeight="1" s="1">
      <c r="A3709" s="9" t="n">
        <v>3706</v>
      </c>
      <c r="B3709" s="6" t="inlineStr">
        <is>
          <t>04/06</t>
        </is>
      </c>
      <c r="C3709" s="6" t="n">
        <v>9</v>
      </c>
      <c r="D3709" s="6" t="n">
        <v>0</v>
      </c>
      <c r="E3709" s="10">
        <f>IF(D3709=1, IF(OR(C3709&lt;10, C3709&gt;=15),1,0), IF(OR(C3709&lt;7, C3709&gt;=18),1,0))</f>
        <v/>
      </c>
      <c r="F3709" s="11" t="n">
        <v>2.854</v>
      </c>
      <c r="G3709" s="12">
        <f>0.52*8</f>
        <v/>
      </c>
      <c r="H3709" s="12">
        <f>F3709-G3709</f>
        <v/>
      </c>
      <c r="I3709" s="10">
        <f>IF(E3709=0,"Fora",IF(E3708=0,"Carg xar",IF(H3709&lt;0,IF(M3709&lt;0.9,"Carg FV","Stby"),IF(M3709&gt;P3709,"V2H",IF(M3709&lt;0.9,"Carg xar","Stby")))))</f>
        <v/>
      </c>
      <c r="J3709" s="12">
        <f>IF(OR(I3709="Carg FV",I3709="Carg xar"),MIN(IF(I3709="Carg FV",ABS(H3709),7.4),7.4,MAX(0,(0.9-M3709)*40)*0.95),0)</f>
        <v/>
      </c>
      <c r="K3709" s="12">
        <f>IF(I3709="V2H",MIN(MAX(0,H3709),7.4,MAX(0,(M3709-P3709)*40)*0.95),0)</f>
        <v/>
      </c>
      <c r="L3709" s="12">
        <f>IF(E3709=0,0,MAX(0,H3709-K3709))</f>
        <v/>
      </c>
      <c r="M3709" s="13">
        <f>M3708+J3708/40-IF(I3708="V2H",K3708/(0.95*40),0)-IF(E3709=0,IF(E3708=1,IF(D3709=1,30,40)*0.18/(2*40),0),0)-IF(E3709=1,IF(E3708=0,IF(D3709=1,30,40)*0.18/(2*40),0),0)</f>
        <v/>
      </c>
      <c r="N3709" s="14" t="n">
        <v>0.15</v>
      </c>
      <c r="O3709" s="15">
        <f>K3709*N3709</f>
        <v/>
      </c>
      <c r="P3709">
        <f>IF(E3709=0,0.3,IF(D3709=1,IF(C3709&gt;=Params!$B$13-3,IF(C3709&lt;Params!$B$13,Params!$B$20,0.3),0.3),IF(C3709&gt;=Params!$B$15-3,IF(C3709&lt;Params!$B$15,Params!$B$21,0.3),0.3)))</f>
        <v/>
      </c>
    </row>
    <row r="3710" ht="15" customHeight="1" s="1">
      <c r="A3710" s="9" t="n">
        <v>3707</v>
      </c>
      <c r="B3710" s="6" t="inlineStr">
        <is>
          <t>04/06</t>
        </is>
      </c>
      <c r="C3710" s="6" t="n">
        <v>10</v>
      </c>
      <c r="D3710" s="6" t="n">
        <v>0</v>
      </c>
      <c r="E3710" s="10">
        <f>IF(D3710=1, IF(OR(C3710&lt;10, C3710&gt;=15),1,0), IF(OR(C3710&lt;7, C3710&gt;=18),1,0))</f>
        <v/>
      </c>
      <c r="F3710" s="11" t="n">
        <v>1.75</v>
      </c>
      <c r="G3710" s="12">
        <f>0.72*8</f>
        <v/>
      </c>
      <c r="H3710" s="12">
        <f>F3710-G3710</f>
        <v/>
      </c>
      <c r="I3710" s="10">
        <f>IF(E3710=0,"Fora",IF(E3709=0,"Carg xar",IF(H3710&lt;0,IF(M3710&lt;0.9,"Carg FV","Stby"),IF(M3710&gt;P3710,"V2H",IF(M3710&lt;0.9,"Carg xar","Stby")))))</f>
        <v/>
      </c>
      <c r="J3710" s="12">
        <f>IF(OR(I3710="Carg FV",I3710="Carg xar"),MIN(IF(I3710="Carg FV",ABS(H3710),7.4),7.4,MAX(0,(0.9-M3710)*40)*0.95),0)</f>
        <v/>
      </c>
      <c r="K3710" s="12">
        <f>IF(I3710="V2H",MIN(MAX(0,H3710),7.4,MAX(0,(M3710-P3710)*40)*0.95),0)</f>
        <v/>
      </c>
      <c r="L3710" s="12">
        <f>IF(E3710=0,0,MAX(0,H3710-K3710))</f>
        <v/>
      </c>
      <c r="M3710" s="13">
        <f>M3709+J3709/40-IF(I3709="V2H",K3709/(0.95*40),0)-IF(E3710=0,IF(E3709=1,IF(D3710=1,30,40)*0.18/(2*40),0),0)-IF(E3710=1,IF(E3709=0,IF(D3710=1,30,40)*0.18/(2*40),0),0)</f>
        <v/>
      </c>
      <c r="N3710" s="14" t="n">
        <v>0.2</v>
      </c>
      <c r="O3710" s="15">
        <f>K3710*N3710</f>
        <v/>
      </c>
      <c r="P3710">
        <f>IF(E3710=0,0.3,IF(D3710=1,IF(C3710&gt;=Params!$B$13-3,IF(C3710&lt;Params!$B$13,Params!$B$20,0.3),0.3),IF(C3710&gt;=Params!$B$15-3,IF(C3710&lt;Params!$B$15,Params!$B$21,0.3),0.3)))</f>
        <v/>
      </c>
    </row>
    <row r="3711" ht="15" customHeight="1" s="1">
      <c r="A3711" s="9" t="n">
        <v>3708</v>
      </c>
      <c r="B3711" s="6" t="inlineStr">
        <is>
          <t>04/06</t>
        </is>
      </c>
      <c r="C3711" s="6" t="n">
        <v>11</v>
      </c>
      <c r="D3711" s="6" t="n">
        <v>0</v>
      </c>
      <c r="E3711" s="10">
        <f>IF(D3711=1, IF(OR(C3711&lt;10, C3711&gt;=15),1,0), IF(OR(C3711&lt;7, C3711&gt;=18),1,0))</f>
        <v/>
      </c>
      <c r="F3711" s="11" t="n">
        <v>0.649</v>
      </c>
      <c r="G3711" s="12">
        <f>0.85*8</f>
        <v/>
      </c>
      <c r="H3711" s="12">
        <f>F3711-G3711</f>
        <v/>
      </c>
      <c r="I3711" s="10">
        <f>IF(E3711=0,"Fora",IF(E3710=0,"Carg xar",IF(H3711&lt;0,IF(M3711&lt;0.9,"Carg FV","Stby"),IF(M3711&gt;P3711,"V2H",IF(M3711&lt;0.9,"Carg xar","Stby")))))</f>
        <v/>
      </c>
      <c r="J3711" s="12">
        <f>IF(OR(I3711="Carg FV",I3711="Carg xar"),MIN(IF(I3711="Carg FV",ABS(H3711),7.4),7.4,MAX(0,(0.9-M3711)*40)*0.95),0)</f>
        <v/>
      </c>
      <c r="K3711" s="12">
        <f>IF(I3711="V2H",MIN(MAX(0,H3711),7.4,MAX(0,(M3711-P3711)*40)*0.95),0)</f>
        <v/>
      </c>
      <c r="L3711" s="12">
        <f>IF(E3711=0,0,MAX(0,H3711-K3711))</f>
        <v/>
      </c>
      <c r="M3711" s="13">
        <f>M3710+J3710/40-IF(I3710="V2H",K3710/(0.95*40),0)-IF(E3711=0,IF(E3710=1,IF(D3711=1,30,40)*0.18/(2*40),0),0)-IF(E3711=1,IF(E3710=0,IF(D3711=1,30,40)*0.18/(2*40),0),0)</f>
        <v/>
      </c>
      <c r="N3711" s="14" t="n">
        <v>0.2</v>
      </c>
      <c r="O3711" s="15">
        <f>K3711*N3711</f>
        <v/>
      </c>
      <c r="P3711">
        <f>IF(E3711=0,0.3,IF(D3711=1,IF(C3711&gt;=Params!$B$13-3,IF(C3711&lt;Params!$B$13,Params!$B$20,0.3),0.3),IF(C3711&gt;=Params!$B$15-3,IF(C3711&lt;Params!$B$15,Params!$B$21,0.3),0.3)))</f>
        <v/>
      </c>
    </row>
    <row r="3712" ht="15" customHeight="1" s="1">
      <c r="A3712" s="9" t="n">
        <v>3709</v>
      </c>
      <c r="B3712" s="6" t="inlineStr">
        <is>
          <t>04/06</t>
        </is>
      </c>
      <c r="C3712" s="6" t="n">
        <v>12</v>
      </c>
      <c r="D3712" s="6" t="n">
        <v>0</v>
      </c>
      <c r="E3712" s="10">
        <f>IF(D3712=1, IF(OR(C3712&lt;10, C3712&gt;=15),1,0), IF(OR(C3712&lt;7, C3712&gt;=18),1,0))</f>
        <v/>
      </c>
      <c r="F3712" s="11" t="n">
        <v>0.522</v>
      </c>
      <c r="G3712" s="12">
        <f>0.92*8</f>
        <v/>
      </c>
      <c r="H3712" s="12">
        <f>F3712-G3712</f>
        <v/>
      </c>
      <c r="I3712" s="10">
        <f>IF(E3712=0,"Fora",IF(E3711=0,"Carg xar",IF(H3712&lt;0,IF(M3712&lt;0.9,"Carg FV","Stby"),IF(M3712&gt;P3712,"V2H",IF(M3712&lt;0.9,"Carg xar","Stby")))))</f>
        <v/>
      </c>
      <c r="J3712" s="12">
        <f>IF(OR(I3712="Carg FV",I3712="Carg xar"),MIN(IF(I3712="Carg FV",ABS(H3712),7.4),7.4,MAX(0,(0.9-M3712)*40)*0.95),0)</f>
        <v/>
      </c>
      <c r="K3712" s="12">
        <f>IF(I3712="V2H",MIN(MAX(0,H3712),7.4,MAX(0,(M3712-P3712)*40)*0.95),0)</f>
        <v/>
      </c>
      <c r="L3712" s="12">
        <f>IF(E3712=0,0,MAX(0,H3712-K3712))</f>
        <v/>
      </c>
      <c r="M3712" s="13">
        <f>M3711+J3711/40-IF(I3711="V2H",K3711/(0.95*40),0)-IF(E3712=0,IF(E3711=1,IF(D3712=1,30,40)*0.18/(2*40),0),0)-IF(E3712=1,IF(E3711=0,IF(D3712=1,30,40)*0.18/(2*40),0),0)</f>
        <v/>
      </c>
      <c r="N3712" s="14" t="n">
        <v>0.2</v>
      </c>
      <c r="O3712" s="15">
        <f>K3712*N3712</f>
        <v/>
      </c>
      <c r="P3712">
        <f>IF(E3712=0,0.3,IF(D3712=1,IF(C3712&gt;=Params!$B$13-3,IF(C3712&lt;Params!$B$13,Params!$B$20,0.3),0.3),IF(C3712&gt;=Params!$B$15-3,IF(C3712&lt;Params!$B$15,Params!$B$21,0.3),0.3)))</f>
        <v/>
      </c>
    </row>
    <row r="3713" ht="15" customHeight="1" s="1">
      <c r="A3713" s="9" t="n">
        <v>3710</v>
      </c>
      <c r="B3713" s="6" t="inlineStr">
        <is>
          <t>04/06</t>
        </is>
      </c>
      <c r="C3713" s="6" t="n">
        <v>13</v>
      </c>
      <c r="D3713" s="6" t="n">
        <v>0</v>
      </c>
      <c r="E3713" s="10">
        <f>IF(D3713=1, IF(OR(C3713&lt;10, C3713&gt;=15),1,0), IF(OR(C3713&lt;7, C3713&gt;=18),1,0))</f>
        <v/>
      </c>
      <c r="F3713" s="11" t="n">
        <v>1.159</v>
      </c>
      <c r="G3713" s="12">
        <f>0.9*8</f>
        <v/>
      </c>
      <c r="H3713" s="12">
        <f>F3713-G3713</f>
        <v/>
      </c>
      <c r="I3713" s="10">
        <f>IF(E3713=0,"Fora",IF(E3712=0,"Carg xar",IF(H3713&lt;0,IF(M3713&lt;0.9,"Carg FV","Stby"),IF(M3713&gt;P3713,"V2H",IF(M3713&lt;0.9,"Carg xar","Stby")))))</f>
        <v/>
      </c>
      <c r="J3713" s="12">
        <f>IF(OR(I3713="Carg FV",I3713="Carg xar"),MIN(IF(I3713="Carg FV",ABS(H3713),7.4),7.4,MAX(0,(0.9-M3713)*40)*0.95),0)</f>
        <v/>
      </c>
      <c r="K3713" s="12">
        <f>IF(I3713="V2H",MIN(MAX(0,H3713),7.4,MAX(0,(M3713-P3713)*40)*0.95),0)</f>
        <v/>
      </c>
      <c r="L3713" s="12">
        <f>IF(E3713=0,0,MAX(0,H3713-K3713))</f>
        <v/>
      </c>
      <c r="M3713" s="13">
        <f>M3712+J3712/40-IF(I3712="V2H",K3712/(0.95*40),0)-IF(E3713=0,IF(E3712=1,IF(D3713=1,30,40)*0.18/(2*40),0),0)-IF(E3713=1,IF(E3712=0,IF(D3713=1,30,40)*0.18/(2*40),0),0)</f>
        <v/>
      </c>
      <c r="N3713" s="14" t="n">
        <v>0.2</v>
      </c>
      <c r="O3713" s="15">
        <f>K3713*N3713</f>
        <v/>
      </c>
      <c r="P3713">
        <f>IF(E3713=0,0.3,IF(D3713=1,IF(C3713&gt;=Params!$B$13-3,IF(C3713&lt;Params!$B$13,Params!$B$20,0.3),0.3),IF(C3713&gt;=Params!$B$15-3,IF(C3713&lt;Params!$B$15,Params!$B$21,0.3),0.3)))</f>
        <v/>
      </c>
    </row>
    <row r="3714" ht="15" customHeight="1" s="1">
      <c r="A3714" s="9" t="n">
        <v>3711</v>
      </c>
      <c r="B3714" s="6" t="inlineStr">
        <is>
          <t>04/06</t>
        </is>
      </c>
      <c r="C3714" s="6" t="n">
        <v>14</v>
      </c>
      <c r="D3714" s="6" t="n">
        <v>0</v>
      </c>
      <c r="E3714" s="10">
        <f>IF(D3714=1, IF(OR(C3714&lt;10, C3714&gt;=15),1,0), IF(OR(C3714&lt;7, C3714&gt;=18),1,0))</f>
        <v/>
      </c>
      <c r="F3714" s="11" t="n">
        <v>1.956</v>
      </c>
      <c r="G3714" s="12">
        <f>0.8*8</f>
        <v/>
      </c>
      <c r="H3714" s="12">
        <f>F3714-G3714</f>
        <v/>
      </c>
      <c r="I3714" s="10">
        <f>IF(E3714=0,"Fora",IF(E3713=0,"Carg xar",IF(H3714&lt;0,IF(M3714&lt;0.9,"Carg FV","Stby"),IF(M3714&gt;P3714,"V2H",IF(M3714&lt;0.9,"Carg xar","Stby")))))</f>
        <v/>
      </c>
      <c r="J3714" s="12">
        <f>IF(OR(I3714="Carg FV",I3714="Carg xar"),MIN(IF(I3714="Carg FV",ABS(H3714),7.4),7.4,MAX(0,(0.9-M3714)*40)*0.95),0)</f>
        <v/>
      </c>
      <c r="K3714" s="12">
        <f>IF(I3714="V2H",MIN(MAX(0,H3714),7.4,MAX(0,(M3714-P3714)*40)*0.95),0)</f>
        <v/>
      </c>
      <c r="L3714" s="12">
        <f>IF(E3714=0,0,MAX(0,H3714-K3714))</f>
        <v/>
      </c>
      <c r="M3714" s="13">
        <f>M3713+J3713/40-IF(I3713="V2H",K3713/(0.95*40),0)-IF(E3714=0,IF(E3713=1,IF(D3714=1,30,40)*0.18/(2*40),0),0)-IF(E3714=1,IF(E3713=0,IF(D3714=1,30,40)*0.18/(2*40),0),0)</f>
        <v/>
      </c>
      <c r="N3714" s="14" t="n">
        <v>0.15</v>
      </c>
      <c r="O3714" s="15">
        <f>K3714*N3714</f>
        <v/>
      </c>
      <c r="P3714">
        <f>IF(E3714=0,0.3,IF(D3714=1,IF(C3714&gt;=Params!$B$13-3,IF(C3714&lt;Params!$B$13,Params!$B$20,0.3),0.3),IF(C3714&gt;=Params!$B$15-3,IF(C3714&lt;Params!$B$15,Params!$B$21,0.3),0.3)))</f>
        <v/>
      </c>
    </row>
    <row r="3715" ht="15" customHeight="1" s="1">
      <c r="A3715" s="9" t="n">
        <v>3712</v>
      </c>
      <c r="B3715" s="6" t="inlineStr">
        <is>
          <t>04/06</t>
        </is>
      </c>
      <c r="C3715" s="6" t="n">
        <v>15</v>
      </c>
      <c r="D3715" s="6" t="n">
        <v>0</v>
      </c>
      <c r="E3715" s="10">
        <f>IF(D3715=1, IF(OR(C3715&lt;10, C3715&gt;=15),1,0), IF(OR(C3715&lt;7, C3715&gt;=18),1,0))</f>
        <v/>
      </c>
      <c r="F3715" s="11" t="n">
        <v>4.491</v>
      </c>
      <c r="G3715" s="12">
        <f>0.65*8</f>
        <v/>
      </c>
      <c r="H3715" s="12">
        <f>F3715-G3715</f>
        <v/>
      </c>
      <c r="I3715" s="10">
        <f>IF(E3715=0,"Fora",IF(E3714=0,"Carg xar",IF(H3715&lt;0,IF(M3715&lt;0.9,"Carg FV","Stby"),IF(M3715&gt;P3715,"V2H",IF(M3715&lt;0.9,"Carg xar","Stby")))))</f>
        <v/>
      </c>
      <c r="J3715" s="12">
        <f>IF(OR(I3715="Carg FV",I3715="Carg xar"),MIN(IF(I3715="Carg FV",ABS(H3715),7.4),7.4,MAX(0,(0.9-M3715)*40)*0.95),0)</f>
        <v/>
      </c>
      <c r="K3715" s="12">
        <f>IF(I3715="V2H",MIN(MAX(0,H3715),7.4,MAX(0,(M3715-P3715)*40)*0.95),0)</f>
        <v/>
      </c>
      <c r="L3715" s="12">
        <f>IF(E3715=0,0,MAX(0,H3715-K3715))</f>
        <v/>
      </c>
      <c r="M3715" s="13">
        <f>M3714+J3714/40-IF(I3714="V2H",K3714/(0.95*40),0)-IF(E3715=0,IF(E3714=1,IF(D3715=1,30,40)*0.18/(2*40),0),0)-IF(E3715=1,IF(E3714=0,IF(D3715=1,30,40)*0.18/(2*40),0),0)</f>
        <v/>
      </c>
      <c r="N3715" s="14" t="n">
        <v>0.15</v>
      </c>
      <c r="O3715" s="15">
        <f>K3715*N3715</f>
        <v/>
      </c>
      <c r="P3715">
        <f>IF(E3715=0,0.3,IF(D3715=1,IF(C3715&gt;=Params!$B$13-3,IF(C3715&lt;Params!$B$13,Params!$B$20,0.3),0.3),IF(C3715&gt;=Params!$B$15-3,IF(C3715&lt;Params!$B$15,Params!$B$21,0.3),0.3)))</f>
        <v/>
      </c>
    </row>
    <row r="3716" ht="15" customHeight="1" s="1">
      <c r="A3716" s="9" t="n">
        <v>3713</v>
      </c>
      <c r="B3716" s="6" t="inlineStr">
        <is>
          <t>04/06</t>
        </is>
      </c>
      <c r="C3716" s="6" t="n">
        <v>16</v>
      </c>
      <c r="D3716" s="6" t="n">
        <v>0</v>
      </c>
      <c r="E3716" s="10">
        <f>IF(D3716=1, IF(OR(C3716&lt;10, C3716&gt;=15),1,0), IF(OR(C3716&lt;7, C3716&gt;=18),1,0))</f>
        <v/>
      </c>
      <c r="F3716" s="11" t="n">
        <v>1.603</v>
      </c>
      <c r="G3716" s="12">
        <f>0.48*8</f>
        <v/>
      </c>
      <c r="H3716" s="12">
        <f>F3716-G3716</f>
        <v/>
      </c>
      <c r="I3716" s="10">
        <f>IF(E3716=0,"Fora",IF(E3715=0,"Carg xar",IF(H3716&lt;0,IF(M3716&lt;0.9,"Carg FV","Stby"),IF(M3716&gt;P3716,"V2H",IF(M3716&lt;0.9,"Carg xar","Stby")))))</f>
        <v/>
      </c>
      <c r="J3716" s="12">
        <f>IF(OR(I3716="Carg FV",I3716="Carg xar"),MIN(IF(I3716="Carg FV",ABS(H3716),7.4),7.4,MAX(0,(0.9-M3716)*40)*0.95),0)</f>
        <v/>
      </c>
      <c r="K3716" s="12">
        <f>IF(I3716="V2H",MIN(MAX(0,H3716),7.4,MAX(0,(M3716-P3716)*40)*0.95),0)</f>
        <v/>
      </c>
      <c r="L3716" s="12">
        <f>IF(E3716=0,0,MAX(0,H3716-K3716))</f>
        <v/>
      </c>
      <c r="M3716" s="13">
        <f>M3715+J3715/40-IF(I3715="V2H",K3715/(0.95*40),0)-IF(E3716=0,IF(E3715=1,IF(D3716=1,30,40)*0.18/(2*40),0),0)-IF(E3716=1,IF(E3715=0,IF(D3716=1,30,40)*0.18/(2*40),0),0)</f>
        <v/>
      </c>
      <c r="N3716" s="14" t="n">
        <v>0.15</v>
      </c>
      <c r="O3716" s="15">
        <f>K3716*N3716</f>
        <v/>
      </c>
      <c r="P3716">
        <f>IF(E3716=0,0.3,IF(D3716=1,IF(C3716&gt;=Params!$B$13-3,IF(C3716&lt;Params!$B$13,Params!$B$20,0.3),0.3),IF(C3716&gt;=Params!$B$15-3,IF(C3716&lt;Params!$B$15,Params!$B$21,0.3),0.3)))</f>
        <v/>
      </c>
    </row>
    <row r="3717" ht="15" customHeight="1" s="1">
      <c r="A3717" s="9" t="n">
        <v>3714</v>
      </c>
      <c r="B3717" s="6" t="inlineStr">
        <is>
          <t>04/06</t>
        </is>
      </c>
      <c r="C3717" s="6" t="n">
        <v>17</v>
      </c>
      <c r="D3717" s="6" t="n">
        <v>0</v>
      </c>
      <c r="E3717" s="10">
        <f>IF(D3717=1, IF(OR(C3717&lt;10, C3717&gt;=15),1,0), IF(OR(C3717&lt;7, C3717&gt;=18),1,0))</f>
        <v/>
      </c>
      <c r="F3717" s="11" t="n">
        <v>0.148</v>
      </c>
      <c r="G3717" s="12">
        <f>0.28*8</f>
        <v/>
      </c>
      <c r="H3717" s="12">
        <f>F3717-G3717</f>
        <v/>
      </c>
      <c r="I3717" s="10">
        <f>IF(E3717=0,"Fora",IF(E3716=0,"Carg xar",IF(H3717&lt;0,IF(M3717&lt;0.9,"Carg FV","Stby"),IF(M3717&gt;P3717,"V2H",IF(M3717&lt;0.9,"Carg xar","Stby")))))</f>
        <v/>
      </c>
      <c r="J3717" s="12">
        <f>IF(OR(I3717="Carg FV",I3717="Carg xar"),MIN(IF(I3717="Carg FV",ABS(H3717),7.4),7.4,MAX(0,(0.9-M3717)*40)*0.95),0)</f>
        <v/>
      </c>
      <c r="K3717" s="12">
        <f>IF(I3717="V2H",MIN(MAX(0,H3717),7.4,MAX(0,(M3717-P3717)*40)*0.95),0)</f>
        <v/>
      </c>
      <c r="L3717" s="12">
        <f>IF(E3717=0,0,MAX(0,H3717-K3717))</f>
        <v/>
      </c>
      <c r="M3717" s="13">
        <f>M3716+J3716/40-IF(I3716="V2H",K3716/(0.95*40),0)-IF(E3717=0,IF(E3716=1,IF(D3717=1,30,40)*0.18/(2*40),0),0)-IF(E3717=1,IF(E3716=0,IF(D3717=1,30,40)*0.18/(2*40),0),0)</f>
        <v/>
      </c>
      <c r="N3717" s="14" t="n">
        <v>0.15</v>
      </c>
      <c r="O3717" s="15">
        <f>K3717*N3717</f>
        <v/>
      </c>
      <c r="P3717">
        <f>IF(E3717=0,0.3,IF(D3717=1,IF(C3717&gt;=Params!$B$13-3,IF(C3717&lt;Params!$B$13,Params!$B$20,0.3),0.3),IF(C3717&gt;=Params!$B$15-3,IF(C3717&lt;Params!$B$15,Params!$B$21,0.3),0.3)))</f>
        <v/>
      </c>
    </row>
    <row r="3718" ht="15" customHeight="1" s="1">
      <c r="A3718" s="9" t="n">
        <v>3715</v>
      </c>
      <c r="B3718" s="6" t="inlineStr">
        <is>
          <t>04/06</t>
        </is>
      </c>
      <c r="C3718" s="6" t="n">
        <v>18</v>
      </c>
      <c r="D3718" s="6" t="n">
        <v>0</v>
      </c>
      <c r="E3718" s="10">
        <f>IF(D3718=1, IF(OR(C3718&lt;10, C3718&gt;=15),1,0), IF(OR(C3718&lt;7, C3718&gt;=18),1,0))</f>
        <v/>
      </c>
      <c r="F3718" s="11" t="n">
        <v>0.133</v>
      </c>
      <c r="G3718" s="12">
        <f>0.1*8</f>
        <v/>
      </c>
      <c r="H3718" s="12">
        <f>F3718-G3718</f>
        <v/>
      </c>
      <c r="I3718" s="10">
        <f>IF(E3718=0,"Fora",IF(E3717=0,"Carg xar",IF(H3718&lt;0,IF(M3718&lt;0.9,"Carg FV","Stby"),IF(M3718&gt;P3718,"V2H",IF(M3718&lt;0.9,"Carg xar","Stby")))))</f>
        <v/>
      </c>
      <c r="J3718" s="12">
        <f>IF(OR(I3718="Carg FV",I3718="Carg xar"),MIN(IF(I3718="Carg FV",ABS(H3718),7.4),7.4,MAX(0,(0.9-M3718)*40)*0.95),0)</f>
        <v/>
      </c>
      <c r="K3718" s="12">
        <f>IF(I3718="V2H",MIN(MAX(0,H3718),7.4,MAX(0,(M3718-P3718)*40)*0.95),0)</f>
        <v/>
      </c>
      <c r="L3718" s="12">
        <f>IF(E3718=0,0,MAX(0,H3718-K3718))</f>
        <v/>
      </c>
      <c r="M3718" s="13">
        <f>M3717+J3717/40-IF(I3717="V2H",K3717/(0.95*40),0)-IF(E3718=0,IF(E3717=1,IF(D3718=1,30,40)*0.18/(2*40),0),0)-IF(E3718=1,IF(E3717=0,IF(D3718=1,30,40)*0.18/(2*40),0),0)</f>
        <v/>
      </c>
      <c r="N3718" s="14" t="n">
        <v>0.2</v>
      </c>
      <c r="O3718" s="15">
        <f>K3718*N3718</f>
        <v/>
      </c>
      <c r="P3718">
        <f>IF(E3718=0,0.3,IF(D3718=1,IF(C3718&gt;=Params!$B$13-3,IF(C3718&lt;Params!$B$13,Params!$B$20,0.3),0.3),IF(C3718&gt;=Params!$B$15-3,IF(C3718&lt;Params!$B$15,Params!$B$21,0.3),0.3)))</f>
        <v/>
      </c>
    </row>
    <row r="3719" ht="15" customHeight="1" s="1">
      <c r="A3719" s="9" t="n">
        <v>3716</v>
      </c>
      <c r="B3719" s="6" t="inlineStr">
        <is>
          <t>04/06</t>
        </is>
      </c>
      <c r="C3719" s="6" t="n">
        <v>19</v>
      </c>
      <c r="D3719" s="6" t="n">
        <v>0</v>
      </c>
      <c r="E3719" s="10">
        <f>IF(D3719=1, IF(OR(C3719&lt;10, C3719&gt;=15),1,0), IF(OR(C3719&lt;7, C3719&gt;=18),1,0))</f>
        <v/>
      </c>
      <c r="F3719" s="11" t="n">
        <v>0.421</v>
      </c>
      <c r="G3719" s="12">
        <f>0*8</f>
        <v/>
      </c>
      <c r="H3719" s="12">
        <f>F3719-G3719</f>
        <v/>
      </c>
      <c r="I3719" s="10">
        <f>IF(E3719=0,"Fora",IF(E3718=0,"Carg xar",IF(H3719&lt;0,IF(M3719&lt;0.9,"Carg FV","Stby"),IF(M3719&gt;P3719,"V2H",IF(M3719&lt;0.9,"Carg xar","Stby")))))</f>
        <v/>
      </c>
      <c r="J3719" s="12">
        <f>IF(OR(I3719="Carg FV",I3719="Carg xar"),MIN(IF(I3719="Carg FV",ABS(H3719),7.4),7.4,MAX(0,(0.9-M3719)*40)*0.95),0)</f>
        <v/>
      </c>
      <c r="K3719" s="12">
        <f>IF(I3719="V2H",MIN(MAX(0,H3719),7.4,MAX(0,(M3719-P3719)*40)*0.95),0)</f>
        <v/>
      </c>
      <c r="L3719" s="12">
        <f>IF(E3719=0,0,MAX(0,H3719-K3719))</f>
        <v/>
      </c>
      <c r="M3719" s="13">
        <f>M3718+J3718/40-IF(I3718="V2H",K3718/(0.95*40),0)-IF(E3719=0,IF(E3718=1,IF(D3719=1,30,40)*0.18/(2*40),0),0)-IF(E3719=1,IF(E3718=0,IF(D3719=1,30,40)*0.18/(2*40),0),0)</f>
        <v/>
      </c>
      <c r="N3719" s="14" t="n">
        <v>0.2</v>
      </c>
      <c r="O3719" s="15">
        <f>K3719*N3719</f>
        <v/>
      </c>
      <c r="P3719">
        <f>IF(E3719=0,0.3,IF(D3719=1,IF(C3719&gt;=Params!$B$13-3,IF(C3719&lt;Params!$B$13,Params!$B$20,0.3),0.3),IF(C3719&gt;=Params!$B$15-3,IF(C3719&lt;Params!$B$15,Params!$B$21,0.3),0.3)))</f>
        <v/>
      </c>
    </row>
    <row r="3720" ht="15" customHeight="1" s="1">
      <c r="A3720" s="9" t="n">
        <v>3717</v>
      </c>
      <c r="B3720" s="6" t="inlineStr">
        <is>
          <t>04/06</t>
        </is>
      </c>
      <c r="C3720" s="6" t="n">
        <v>20</v>
      </c>
      <c r="D3720" s="6" t="n">
        <v>0</v>
      </c>
      <c r="E3720" s="10">
        <f>IF(D3720=1, IF(OR(C3720&lt;10, C3720&gt;=15),1,0), IF(OR(C3720&lt;7, C3720&gt;=18),1,0))</f>
        <v/>
      </c>
      <c r="F3720" s="11" t="n">
        <v>1.204</v>
      </c>
      <c r="G3720" s="12">
        <f>0*8</f>
        <v/>
      </c>
      <c r="H3720" s="12">
        <f>F3720-G3720</f>
        <v/>
      </c>
      <c r="I3720" s="10">
        <f>IF(E3720=0,"Fora",IF(E3719=0,"Carg xar",IF(H3720&lt;0,IF(M3720&lt;0.9,"Carg FV","Stby"),IF(M3720&gt;P3720,"V2H",IF(M3720&lt;0.9,"Carg xar","Stby")))))</f>
        <v/>
      </c>
      <c r="J3720" s="12">
        <f>IF(OR(I3720="Carg FV",I3720="Carg xar"),MIN(IF(I3720="Carg FV",ABS(H3720),7.4),7.4,MAX(0,(0.9-M3720)*40)*0.95),0)</f>
        <v/>
      </c>
      <c r="K3720" s="12">
        <f>IF(I3720="V2H",MIN(MAX(0,H3720),7.4,MAX(0,(M3720-P3720)*40)*0.95),0)</f>
        <v/>
      </c>
      <c r="L3720" s="12">
        <f>IF(E3720=0,0,MAX(0,H3720-K3720))</f>
        <v/>
      </c>
      <c r="M3720" s="13">
        <f>M3719+J3719/40-IF(I3719="V2H",K3719/(0.95*40),0)-IF(E3720=0,IF(E3719=1,IF(D3720=1,30,40)*0.18/(2*40),0),0)-IF(E3720=1,IF(E3719=0,IF(D3720=1,30,40)*0.18/(2*40),0),0)</f>
        <v/>
      </c>
      <c r="N3720" s="14" t="n">
        <v>0.2</v>
      </c>
      <c r="O3720" s="15">
        <f>K3720*N3720</f>
        <v/>
      </c>
      <c r="P3720">
        <f>IF(E3720=0,0.3,IF(D3720=1,IF(C3720&gt;=Params!$B$13-3,IF(C3720&lt;Params!$B$13,Params!$B$20,0.3),0.3),IF(C3720&gt;=Params!$B$15-3,IF(C3720&lt;Params!$B$15,Params!$B$21,0.3),0.3)))</f>
        <v/>
      </c>
    </row>
    <row r="3721" ht="15" customHeight="1" s="1">
      <c r="A3721" s="9" t="n">
        <v>3718</v>
      </c>
      <c r="B3721" s="6" t="inlineStr">
        <is>
          <t>04/06</t>
        </is>
      </c>
      <c r="C3721" s="6" t="n">
        <v>21</v>
      </c>
      <c r="D3721" s="6" t="n">
        <v>0</v>
      </c>
      <c r="E3721" s="10">
        <f>IF(D3721=1, IF(OR(C3721&lt;10, C3721&gt;=15),1,0), IF(OR(C3721&lt;7, C3721&gt;=18),1,0))</f>
        <v/>
      </c>
      <c r="F3721" s="11" t="n">
        <v>1.38</v>
      </c>
      <c r="G3721" s="12">
        <f>0*8</f>
        <v/>
      </c>
      <c r="H3721" s="12">
        <f>F3721-G3721</f>
        <v/>
      </c>
      <c r="I3721" s="10">
        <f>IF(E3721=0,"Fora",IF(E3720=0,"Carg xar",IF(H3721&lt;0,IF(M3721&lt;0.9,"Carg FV","Stby"),IF(M3721&gt;P3721,"V2H",IF(M3721&lt;0.9,"Carg xar","Stby")))))</f>
        <v/>
      </c>
      <c r="J3721" s="12">
        <f>IF(OR(I3721="Carg FV",I3721="Carg xar"),MIN(IF(I3721="Carg FV",ABS(H3721),7.4),7.4,MAX(0,(0.9-M3721)*40)*0.95),0)</f>
        <v/>
      </c>
      <c r="K3721" s="12">
        <f>IF(I3721="V2H",MIN(MAX(0,H3721),7.4,MAX(0,(M3721-P3721)*40)*0.95),0)</f>
        <v/>
      </c>
      <c r="L3721" s="12">
        <f>IF(E3721=0,0,MAX(0,H3721-K3721))</f>
        <v/>
      </c>
      <c r="M3721" s="13">
        <f>M3720+J3720/40-IF(I3720="V2H",K3720/(0.95*40),0)-IF(E3721=0,IF(E3720=1,IF(D3721=1,30,40)*0.18/(2*40),0),0)-IF(E3721=1,IF(E3720=0,IF(D3721=1,30,40)*0.18/(2*40),0),0)</f>
        <v/>
      </c>
      <c r="N3721" s="14" t="n">
        <v>0.2</v>
      </c>
      <c r="O3721" s="15">
        <f>K3721*N3721</f>
        <v/>
      </c>
      <c r="P3721">
        <f>IF(E3721=0,0.3,IF(D3721=1,IF(C3721&gt;=Params!$B$13-3,IF(C3721&lt;Params!$B$13,Params!$B$20,0.3),0.3),IF(C3721&gt;=Params!$B$15-3,IF(C3721&lt;Params!$B$15,Params!$B$21,0.3),0.3)))</f>
        <v/>
      </c>
    </row>
    <row r="3722" ht="15" customHeight="1" s="1">
      <c r="A3722" s="9" t="n">
        <v>3719</v>
      </c>
      <c r="B3722" s="6" t="inlineStr">
        <is>
          <t>04/06</t>
        </is>
      </c>
      <c r="C3722" s="6" t="n">
        <v>22</v>
      </c>
      <c r="D3722" s="6" t="n">
        <v>0</v>
      </c>
      <c r="E3722" s="10">
        <f>IF(D3722=1, IF(OR(C3722&lt;10, C3722&gt;=15),1,0), IF(OR(C3722&lt;7, C3722&gt;=18),1,0))</f>
        <v/>
      </c>
      <c r="F3722" s="11" t="n">
        <v>1.902</v>
      </c>
      <c r="G3722" s="12">
        <f>0*8</f>
        <v/>
      </c>
      <c r="H3722" s="12">
        <f>F3722-G3722</f>
        <v/>
      </c>
      <c r="I3722" s="10">
        <f>IF(E3722=0,"Fora",IF(E3721=0,"Carg xar",IF(H3722&lt;0,IF(M3722&lt;0.9,"Carg FV","Stby"),IF(M3722&gt;P3722,"V2H",IF(M3722&lt;0.9,"Carg xar","Stby")))))</f>
        <v/>
      </c>
      <c r="J3722" s="12">
        <f>IF(OR(I3722="Carg FV",I3722="Carg xar"),MIN(IF(I3722="Carg FV",ABS(H3722),7.4),7.4,MAX(0,(0.9-M3722)*40)*0.95),0)</f>
        <v/>
      </c>
      <c r="K3722" s="12">
        <f>IF(I3722="V2H",MIN(MAX(0,H3722),7.4,MAX(0,(M3722-P3722)*40)*0.95),0)</f>
        <v/>
      </c>
      <c r="L3722" s="12">
        <f>IF(E3722=0,0,MAX(0,H3722-K3722))</f>
        <v/>
      </c>
      <c r="M3722" s="13">
        <f>M3721+J3721/40-IF(I3721="V2H",K3721/(0.95*40),0)-IF(E3722=0,IF(E3721=1,IF(D3722=1,30,40)*0.18/(2*40),0),0)-IF(E3722=1,IF(E3721=0,IF(D3722=1,30,40)*0.18/(2*40),0),0)</f>
        <v/>
      </c>
      <c r="N3722" s="14" t="n">
        <v>0.15</v>
      </c>
      <c r="O3722" s="15">
        <f>K3722*N3722</f>
        <v/>
      </c>
      <c r="P3722">
        <f>IF(E3722=0,0.3,IF(D3722=1,IF(C3722&gt;=Params!$B$13-3,IF(C3722&lt;Params!$B$13,Params!$B$20,0.3),0.3),IF(C3722&gt;=Params!$B$15-3,IF(C3722&lt;Params!$B$15,Params!$B$21,0.3),0.3)))</f>
        <v/>
      </c>
    </row>
    <row r="3723" ht="15" customHeight="1" s="1">
      <c r="A3723" s="9" t="n">
        <v>3720</v>
      </c>
      <c r="B3723" s="6" t="inlineStr">
        <is>
          <t>04/06</t>
        </is>
      </c>
      <c r="C3723" s="6" t="n">
        <v>23</v>
      </c>
      <c r="D3723" s="6" t="n">
        <v>0</v>
      </c>
      <c r="E3723" s="10">
        <f>IF(D3723=1, IF(OR(C3723&lt;10, C3723&gt;=15),1,0), IF(OR(C3723&lt;7, C3723&gt;=18),1,0))</f>
        <v/>
      </c>
      <c r="F3723" s="11" t="n">
        <v>1.078</v>
      </c>
      <c r="G3723" s="12">
        <f>0*8</f>
        <v/>
      </c>
      <c r="H3723" s="12">
        <f>F3723-G3723</f>
        <v/>
      </c>
      <c r="I3723" s="10">
        <f>IF(E3723=0,"Fora",IF(E3722=0,"Carg xar",IF(H3723&lt;0,IF(M3723&lt;0.9,"Carg FV","Stby"),IF(M3723&gt;P3723,"V2H",IF(M3723&lt;0.9,"Carg xar","Stby")))))</f>
        <v/>
      </c>
      <c r="J3723" s="12">
        <f>IF(OR(I3723="Carg FV",I3723="Carg xar"),MIN(IF(I3723="Carg FV",ABS(H3723),7.4),7.4,MAX(0,(0.9-M3723)*40)*0.95),0)</f>
        <v/>
      </c>
      <c r="K3723" s="12">
        <f>IF(I3723="V2H",MIN(MAX(0,H3723),7.4,MAX(0,(M3723-P3723)*40)*0.95),0)</f>
        <v/>
      </c>
      <c r="L3723" s="12">
        <f>IF(E3723=0,0,MAX(0,H3723-K3723))</f>
        <v/>
      </c>
      <c r="M3723" s="13">
        <f>M3722+J3722/40-IF(I3722="V2H",K3722/(0.95*40),0)-IF(E3723=0,IF(E3722=1,IF(D3723=1,30,40)*0.18/(2*40),0),0)-IF(E3723=1,IF(E3722=0,IF(D3723=1,30,40)*0.18/(2*40),0),0)</f>
        <v/>
      </c>
      <c r="N3723" s="14" t="n">
        <v>0.15</v>
      </c>
      <c r="O3723" s="15">
        <f>K3723*N3723</f>
        <v/>
      </c>
      <c r="P3723">
        <f>IF(E3723=0,0.3,IF(D3723=1,IF(C3723&gt;=Params!$B$13-3,IF(C3723&lt;Params!$B$13,Params!$B$20,0.3),0.3),IF(C3723&gt;=Params!$B$15-3,IF(C3723&lt;Params!$B$15,Params!$B$21,0.3),0.3)))</f>
        <v/>
      </c>
    </row>
    <row r="3724" ht="15" customHeight="1" s="1">
      <c r="A3724" s="9" t="n">
        <v>3721</v>
      </c>
      <c r="B3724" s="6" t="inlineStr">
        <is>
          <t>05/06</t>
        </is>
      </c>
      <c r="C3724" s="6" t="n">
        <v>0</v>
      </c>
      <c r="D3724" s="6" t="n">
        <v>0</v>
      </c>
      <c r="E3724" s="10">
        <f>IF(D3724=1, IF(OR(C3724&lt;10, C3724&gt;=15),1,0), IF(OR(C3724&lt;7, C3724&gt;=18),1,0))</f>
        <v/>
      </c>
      <c r="F3724" s="11" t="n">
        <v>0.281</v>
      </c>
      <c r="G3724" s="12">
        <f>0*8</f>
        <v/>
      </c>
      <c r="H3724" s="12">
        <f>F3724-G3724</f>
        <v/>
      </c>
      <c r="I3724" s="10">
        <f>IF(E3724=0,"Fora",IF(E3723=0,"Carg xar",IF(H3724&lt;0,IF(M3724&lt;0.9,"Carg FV","Stby"),IF(M3724&gt;P3724,"V2H",IF(M3724&lt;0.9,"Carg xar","Stby")))))</f>
        <v/>
      </c>
      <c r="J3724" s="12">
        <f>IF(OR(I3724="Carg FV",I3724="Carg xar"),MIN(IF(I3724="Carg FV",ABS(H3724),7.4),7.4,MAX(0,(0.9-M3724)*40)*0.95),0)</f>
        <v/>
      </c>
      <c r="K3724" s="12">
        <f>IF(I3724="V2H",MIN(MAX(0,H3724),7.4,MAX(0,(M3724-P3724)*40)*0.95),0)</f>
        <v/>
      </c>
      <c r="L3724" s="12">
        <f>IF(E3724=0,0,MAX(0,H3724-K3724))</f>
        <v/>
      </c>
      <c r="M3724" s="13">
        <f>M3723+J3723/40-IF(I3723="V2H",K3723/(0.95*40),0)-IF(E3724=0,IF(E3723=1,IF(D3724=1,30,40)*0.18/(2*40),0),0)-IF(E3724=1,IF(E3723=0,IF(D3724=1,30,40)*0.18/(2*40),0),0)</f>
        <v/>
      </c>
      <c r="N3724" s="14" t="n">
        <v>0.09</v>
      </c>
      <c r="O3724" s="15">
        <f>K3724*N3724</f>
        <v/>
      </c>
      <c r="P3724">
        <f>IF(E3724=0,0.3,IF(D3724=1,IF(C3724&gt;=Params!$B$13-3,IF(C3724&lt;Params!$B$13,Params!$B$20,0.3),0.3),IF(C3724&gt;=Params!$B$15-3,IF(C3724&lt;Params!$B$15,Params!$B$21,0.3),0.3)))</f>
        <v/>
      </c>
    </row>
    <row r="3725" ht="15" customHeight="1" s="1">
      <c r="A3725" s="9" t="n">
        <v>3722</v>
      </c>
      <c r="B3725" s="6" t="inlineStr">
        <is>
          <t>05/06</t>
        </is>
      </c>
      <c r="C3725" s="6" t="n">
        <v>1</v>
      </c>
      <c r="D3725" s="6" t="n">
        <v>0</v>
      </c>
      <c r="E3725" s="10">
        <f>IF(D3725=1, IF(OR(C3725&lt;10, C3725&gt;=15),1,0), IF(OR(C3725&lt;7, C3725&gt;=18),1,0))</f>
        <v/>
      </c>
      <c r="F3725" s="11" t="n">
        <v>0.126</v>
      </c>
      <c r="G3725" s="12">
        <f>0*8</f>
        <v/>
      </c>
      <c r="H3725" s="12">
        <f>F3725-G3725</f>
        <v/>
      </c>
      <c r="I3725" s="10">
        <f>IF(E3725=0,"Fora",IF(E3724=0,"Carg xar",IF(H3725&lt;0,IF(M3725&lt;0.9,"Carg FV","Stby"),IF(M3725&gt;P3725,"V2H",IF(M3725&lt;0.9,"Carg xar","Stby")))))</f>
        <v/>
      </c>
      <c r="J3725" s="12">
        <f>IF(OR(I3725="Carg FV",I3725="Carg xar"),MIN(IF(I3725="Carg FV",ABS(H3725),7.4),7.4,MAX(0,(0.9-M3725)*40)*0.95),0)</f>
        <v/>
      </c>
      <c r="K3725" s="12">
        <f>IF(I3725="V2H",MIN(MAX(0,H3725),7.4,MAX(0,(M3725-P3725)*40)*0.95),0)</f>
        <v/>
      </c>
      <c r="L3725" s="12">
        <f>IF(E3725=0,0,MAX(0,H3725-K3725))</f>
        <v/>
      </c>
      <c r="M3725" s="13">
        <f>M3724+J3724/40-IF(I3724="V2H",K3724/(0.95*40),0)-IF(E3725=0,IF(E3724=1,IF(D3725=1,30,40)*0.18/(2*40),0),0)-IF(E3725=1,IF(E3724=0,IF(D3725=1,30,40)*0.18/(2*40),0),0)</f>
        <v/>
      </c>
      <c r="N3725" s="14" t="n">
        <v>0.09</v>
      </c>
      <c r="O3725" s="15">
        <f>K3725*N3725</f>
        <v/>
      </c>
      <c r="P3725">
        <f>IF(E3725=0,0.3,IF(D3725=1,IF(C3725&gt;=Params!$B$13-3,IF(C3725&lt;Params!$B$13,Params!$B$20,0.3),0.3),IF(C3725&gt;=Params!$B$15-3,IF(C3725&lt;Params!$B$15,Params!$B$21,0.3),0.3)))</f>
        <v/>
      </c>
    </row>
    <row r="3726" ht="15" customHeight="1" s="1">
      <c r="A3726" s="9" t="n">
        <v>3723</v>
      </c>
      <c r="B3726" s="6" t="inlineStr">
        <is>
          <t>05/06</t>
        </is>
      </c>
      <c r="C3726" s="6" t="n">
        <v>2</v>
      </c>
      <c r="D3726" s="6" t="n">
        <v>0</v>
      </c>
      <c r="E3726" s="10">
        <f>IF(D3726=1, IF(OR(C3726&lt;10, C3726&gt;=15),1,0), IF(OR(C3726&lt;7, C3726&gt;=18),1,0))</f>
        <v/>
      </c>
      <c r="F3726" s="11" t="n">
        <v>0.227</v>
      </c>
      <c r="G3726" s="12">
        <f>0*8</f>
        <v/>
      </c>
      <c r="H3726" s="12">
        <f>F3726-G3726</f>
        <v/>
      </c>
      <c r="I3726" s="10">
        <f>IF(E3726=0,"Fora",IF(E3725=0,"Carg xar",IF(H3726&lt;0,IF(M3726&lt;0.9,"Carg FV","Stby"),IF(M3726&gt;P3726,"V2H",IF(M3726&lt;0.9,"Carg xar","Stby")))))</f>
        <v/>
      </c>
      <c r="J3726" s="12">
        <f>IF(OR(I3726="Carg FV",I3726="Carg xar"),MIN(IF(I3726="Carg FV",ABS(H3726),7.4),7.4,MAX(0,(0.9-M3726)*40)*0.95),0)</f>
        <v/>
      </c>
      <c r="K3726" s="12">
        <f>IF(I3726="V2H",MIN(MAX(0,H3726),7.4,MAX(0,(M3726-P3726)*40)*0.95),0)</f>
        <v/>
      </c>
      <c r="L3726" s="12">
        <f>IF(E3726=0,0,MAX(0,H3726-K3726))</f>
        <v/>
      </c>
      <c r="M3726" s="13">
        <f>M3725+J3725/40-IF(I3725="V2H",K3725/(0.95*40),0)-IF(E3726=0,IF(E3725=1,IF(D3726=1,30,40)*0.18/(2*40),0),0)-IF(E3726=1,IF(E3725=0,IF(D3726=1,30,40)*0.18/(2*40),0),0)</f>
        <v/>
      </c>
      <c r="N3726" s="14" t="n">
        <v>0.09</v>
      </c>
      <c r="O3726" s="15">
        <f>K3726*N3726</f>
        <v/>
      </c>
      <c r="P3726">
        <f>IF(E3726=0,0.3,IF(D3726=1,IF(C3726&gt;=Params!$B$13-3,IF(C3726&lt;Params!$B$13,Params!$B$20,0.3),0.3),IF(C3726&gt;=Params!$B$15-3,IF(C3726&lt;Params!$B$15,Params!$B$21,0.3),0.3)))</f>
        <v/>
      </c>
    </row>
    <row r="3727" ht="15" customHeight="1" s="1">
      <c r="A3727" s="9" t="n">
        <v>3724</v>
      </c>
      <c r="B3727" s="6" t="inlineStr">
        <is>
          <t>05/06</t>
        </is>
      </c>
      <c r="C3727" s="6" t="n">
        <v>3</v>
      </c>
      <c r="D3727" s="6" t="n">
        <v>0</v>
      </c>
      <c r="E3727" s="10">
        <f>IF(D3727=1, IF(OR(C3727&lt;10, C3727&gt;=15),1,0), IF(OR(C3727&lt;7, C3727&gt;=18),1,0))</f>
        <v/>
      </c>
      <c r="F3727" s="11" t="n">
        <v>0.132</v>
      </c>
      <c r="G3727" s="12">
        <f>0*8</f>
        <v/>
      </c>
      <c r="H3727" s="12">
        <f>F3727-G3727</f>
        <v/>
      </c>
      <c r="I3727" s="10">
        <f>IF(E3727=0,"Fora",IF(E3726=0,"Carg xar",IF(H3727&lt;0,IF(M3727&lt;0.9,"Carg FV","Stby"),IF(M3727&gt;P3727,"V2H",IF(M3727&lt;0.9,"Carg xar","Stby")))))</f>
        <v/>
      </c>
      <c r="J3727" s="12">
        <f>IF(OR(I3727="Carg FV",I3727="Carg xar"),MIN(IF(I3727="Carg FV",ABS(H3727),7.4),7.4,MAX(0,(0.9-M3727)*40)*0.95),0)</f>
        <v/>
      </c>
      <c r="K3727" s="12">
        <f>IF(I3727="V2H",MIN(MAX(0,H3727),7.4,MAX(0,(M3727-P3727)*40)*0.95),0)</f>
        <v/>
      </c>
      <c r="L3727" s="12">
        <f>IF(E3727=0,0,MAX(0,H3727-K3727))</f>
        <v/>
      </c>
      <c r="M3727" s="13">
        <f>M3726+J3726/40-IF(I3726="V2H",K3726/(0.95*40),0)-IF(E3727=0,IF(E3726=1,IF(D3727=1,30,40)*0.18/(2*40),0),0)-IF(E3727=1,IF(E3726=0,IF(D3727=1,30,40)*0.18/(2*40),0),0)</f>
        <v/>
      </c>
      <c r="N3727" s="14" t="n">
        <v>0.09</v>
      </c>
      <c r="O3727" s="15">
        <f>K3727*N3727</f>
        <v/>
      </c>
      <c r="P3727">
        <f>IF(E3727=0,0.3,IF(D3727=1,IF(C3727&gt;=Params!$B$13-3,IF(C3727&lt;Params!$B$13,Params!$B$20,0.3),0.3),IF(C3727&gt;=Params!$B$15-3,IF(C3727&lt;Params!$B$15,Params!$B$21,0.3),0.3)))</f>
        <v/>
      </c>
    </row>
    <row r="3728" ht="15" customHeight="1" s="1">
      <c r="A3728" s="9" t="n">
        <v>3725</v>
      </c>
      <c r="B3728" s="6" t="inlineStr">
        <is>
          <t>05/06</t>
        </is>
      </c>
      <c r="C3728" s="6" t="n">
        <v>4</v>
      </c>
      <c r="D3728" s="6" t="n">
        <v>0</v>
      </c>
      <c r="E3728" s="10">
        <f>IF(D3728=1, IF(OR(C3728&lt;10, C3728&gt;=15),1,0), IF(OR(C3728&lt;7, C3728&gt;=18),1,0))</f>
        <v/>
      </c>
      <c r="F3728" s="11" t="n">
        <v>0.27</v>
      </c>
      <c r="G3728" s="12">
        <f>0*8</f>
        <v/>
      </c>
      <c r="H3728" s="12">
        <f>F3728-G3728</f>
        <v/>
      </c>
      <c r="I3728" s="10">
        <f>IF(E3728=0,"Fora",IF(E3727=0,"Carg xar",IF(H3728&lt;0,IF(M3728&lt;0.9,"Carg FV","Stby"),IF(M3728&gt;P3728,"V2H",IF(M3728&lt;0.9,"Carg xar","Stby")))))</f>
        <v/>
      </c>
      <c r="J3728" s="12">
        <f>IF(OR(I3728="Carg FV",I3728="Carg xar"),MIN(IF(I3728="Carg FV",ABS(H3728),7.4),7.4,MAX(0,(0.9-M3728)*40)*0.95),0)</f>
        <v/>
      </c>
      <c r="K3728" s="12">
        <f>IF(I3728="V2H",MIN(MAX(0,H3728),7.4,MAX(0,(M3728-P3728)*40)*0.95),0)</f>
        <v/>
      </c>
      <c r="L3728" s="12">
        <f>IF(E3728=0,0,MAX(0,H3728-K3728))</f>
        <v/>
      </c>
      <c r="M3728" s="13">
        <f>M3727+J3727/40-IF(I3727="V2H",K3727/(0.95*40),0)-IF(E3728=0,IF(E3727=1,IF(D3728=1,30,40)*0.18/(2*40),0),0)-IF(E3728=1,IF(E3727=0,IF(D3728=1,30,40)*0.18/(2*40),0),0)</f>
        <v/>
      </c>
      <c r="N3728" s="14" t="n">
        <v>0.09</v>
      </c>
      <c r="O3728" s="15">
        <f>K3728*N3728</f>
        <v/>
      </c>
      <c r="P3728">
        <f>IF(E3728=0,0.3,IF(D3728=1,IF(C3728&gt;=Params!$B$13-3,IF(C3728&lt;Params!$B$13,Params!$B$20,0.3),0.3),IF(C3728&gt;=Params!$B$15-3,IF(C3728&lt;Params!$B$15,Params!$B$21,0.3),0.3)))</f>
        <v/>
      </c>
    </row>
    <row r="3729" ht="15" customHeight="1" s="1">
      <c r="A3729" s="9" t="n">
        <v>3726</v>
      </c>
      <c r="B3729" s="6" t="inlineStr">
        <is>
          <t>05/06</t>
        </is>
      </c>
      <c r="C3729" s="6" t="n">
        <v>5</v>
      </c>
      <c r="D3729" s="6" t="n">
        <v>0</v>
      </c>
      <c r="E3729" s="10">
        <f>IF(D3729=1, IF(OR(C3729&lt;10, C3729&gt;=15),1,0), IF(OR(C3729&lt;7, C3729&gt;=18),1,0))</f>
        <v/>
      </c>
      <c r="F3729" s="11" t="n">
        <v>1.421</v>
      </c>
      <c r="G3729" s="12">
        <f>0*8</f>
        <v/>
      </c>
      <c r="H3729" s="12">
        <f>F3729-G3729</f>
        <v/>
      </c>
      <c r="I3729" s="10">
        <f>IF(E3729=0,"Fora",IF(E3728=0,"Carg xar",IF(H3729&lt;0,IF(M3729&lt;0.9,"Carg FV","Stby"),IF(M3729&gt;P3729,"V2H",IF(M3729&lt;0.9,"Carg xar","Stby")))))</f>
        <v/>
      </c>
      <c r="J3729" s="12">
        <f>IF(OR(I3729="Carg FV",I3729="Carg xar"),MIN(IF(I3729="Carg FV",ABS(H3729),7.4),7.4,MAX(0,(0.9-M3729)*40)*0.95),0)</f>
        <v/>
      </c>
      <c r="K3729" s="12">
        <f>IF(I3729="V2H",MIN(MAX(0,H3729),7.4,MAX(0,(M3729-P3729)*40)*0.95),0)</f>
        <v/>
      </c>
      <c r="L3729" s="12">
        <f>IF(E3729=0,0,MAX(0,H3729-K3729))</f>
        <v/>
      </c>
      <c r="M3729" s="13">
        <f>M3728+J3728/40-IF(I3728="V2H",K3728/(0.95*40),0)-IF(E3729=0,IF(E3728=1,IF(D3729=1,30,40)*0.18/(2*40),0),0)-IF(E3729=1,IF(E3728=0,IF(D3729=1,30,40)*0.18/(2*40),0),0)</f>
        <v/>
      </c>
      <c r="N3729" s="14" t="n">
        <v>0.09</v>
      </c>
      <c r="O3729" s="15">
        <f>K3729*N3729</f>
        <v/>
      </c>
      <c r="P3729">
        <f>IF(E3729=0,0.3,IF(D3729=1,IF(C3729&gt;=Params!$B$13-3,IF(C3729&lt;Params!$B$13,Params!$B$20,0.3),0.3),IF(C3729&gt;=Params!$B$15-3,IF(C3729&lt;Params!$B$15,Params!$B$21,0.3),0.3)))</f>
        <v/>
      </c>
    </row>
    <row r="3730" ht="15" customHeight="1" s="1">
      <c r="A3730" s="9" t="n">
        <v>3727</v>
      </c>
      <c r="B3730" s="6" t="inlineStr">
        <is>
          <t>05/06</t>
        </is>
      </c>
      <c r="C3730" s="6" t="n">
        <v>6</v>
      </c>
      <c r="D3730" s="6" t="n">
        <v>0</v>
      </c>
      <c r="E3730" s="10">
        <f>IF(D3730=1, IF(OR(C3730&lt;10, C3730&gt;=15),1,0), IF(OR(C3730&lt;7, C3730&gt;=18),1,0))</f>
        <v/>
      </c>
      <c r="F3730" s="11" t="n">
        <v>0.131</v>
      </c>
      <c r="G3730" s="12">
        <f>0.03*8</f>
        <v/>
      </c>
      <c r="H3730" s="12">
        <f>F3730-G3730</f>
        <v/>
      </c>
      <c r="I3730" s="10">
        <f>IF(E3730=0,"Fora",IF(E3729=0,"Carg xar",IF(H3730&lt;0,IF(M3730&lt;0.9,"Carg FV","Stby"),IF(M3730&gt;P3730,"V2H",IF(M3730&lt;0.9,"Carg xar","Stby")))))</f>
        <v/>
      </c>
      <c r="J3730" s="12">
        <f>IF(OR(I3730="Carg FV",I3730="Carg xar"),MIN(IF(I3730="Carg FV",ABS(H3730),7.4),7.4,MAX(0,(0.9-M3730)*40)*0.95),0)</f>
        <v/>
      </c>
      <c r="K3730" s="12">
        <f>IF(I3730="V2H",MIN(MAX(0,H3730),7.4,MAX(0,(M3730-P3730)*40)*0.95),0)</f>
        <v/>
      </c>
      <c r="L3730" s="12">
        <f>IF(E3730=0,0,MAX(0,H3730-K3730))</f>
        <v/>
      </c>
      <c r="M3730" s="13">
        <f>M3729+J3729/40-IF(I3729="V2H",K3729/(0.95*40),0)-IF(E3730=0,IF(E3729=1,IF(D3730=1,30,40)*0.18/(2*40),0),0)-IF(E3730=1,IF(E3729=0,IF(D3730=1,30,40)*0.18/(2*40),0),0)</f>
        <v/>
      </c>
      <c r="N3730" s="14" t="n">
        <v>0.09</v>
      </c>
      <c r="O3730" s="15">
        <f>K3730*N3730</f>
        <v/>
      </c>
      <c r="P3730">
        <f>IF(E3730=0,0.3,IF(D3730=1,IF(C3730&gt;=Params!$B$13-3,IF(C3730&lt;Params!$B$13,Params!$B$20,0.3),0.3),IF(C3730&gt;=Params!$B$15-3,IF(C3730&lt;Params!$B$15,Params!$B$21,0.3),0.3)))</f>
        <v/>
      </c>
    </row>
    <row r="3731" ht="15" customHeight="1" s="1">
      <c r="A3731" s="9" t="n">
        <v>3728</v>
      </c>
      <c r="B3731" s="6" t="inlineStr">
        <is>
          <t>05/06</t>
        </is>
      </c>
      <c r="C3731" s="6" t="n">
        <v>7</v>
      </c>
      <c r="D3731" s="6" t="n">
        <v>0</v>
      </c>
      <c r="E3731" s="10">
        <f>IF(D3731=1, IF(OR(C3731&lt;10, C3731&gt;=15),1,0), IF(OR(C3731&lt;7, C3731&gt;=18),1,0))</f>
        <v/>
      </c>
      <c r="F3731" s="11" t="n">
        <v>0.218</v>
      </c>
      <c r="G3731" s="12">
        <f>0.15*8</f>
        <v/>
      </c>
      <c r="H3731" s="12">
        <f>F3731-G3731</f>
        <v/>
      </c>
      <c r="I3731" s="10">
        <f>IF(E3731=0,"Fora",IF(E3730=0,"Carg xar",IF(H3731&lt;0,IF(M3731&lt;0.9,"Carg FV","Stby"),IF(M3731&gt;P3731,"V2H",IF(M3731&lt;0.9,"Carg xar","Stby")))))</f>
        <v/>
      </c>
      <c r="J3731" s="12">
        <f>IF(OR(I3731="Carg FV",I3731="Carg xar"),MIN(IF(I3731="Carg FV",ABS(H3731),7.4),7.4,MAX(0,(0.9-M3731)*40)*0.95),0)</f>
        <v/>
      </c>
      <c r="K3731" s="12">
        <f>IF(I3731="V2H",MIN(MAX(0,H3731),7.4,MAX(0,(M3731-P3731)*40)*0.95),0)</f>
        <v/>
      </c>
      <c r="L3731" s="12">
        <f>IF(E3731=0,0,MAX(0,H3731-K3731))</f>
        <v/>
      </c>
      <c r="M3731" s="13">
        <f>M3730+J3730/40-IF(I3730="V2H",K3730/(0.95*40),0)-IF(E3731=0,IF(E3730=1,IF(D3731=1,30,40)*0.18/(2*40),0),0)-IF(E3731=1,IF(E3730=0,IF(D3731=1,30,40)*0.18/(2*40),0),0)</f>
        <v/>
      </c>
      <c r="N3731" s="14" t="n">
        <v>0.09</v>
      </c>
      <c r="O3731" s="15">
        <f>K3731*N3731</f>
        <v/>
      </c>
      <c r="P3731">
        <f>IF(E3731=0,0.3,IF(D3731=1,IF(C3731&gt;=Params!$B$13-3,IF(C3731&lt;Params!$B$13,Params!$B$20,0.3),0.3),IF(C3731&gt;=Params!$B$15-3,IF(C3731&lt;Params!$B$15,Params!$B$21,0.3),0.3)))</f>
        <v/>
      </c>
    </row>
    <row r="3732" ht="15" customHeight="1" s="1">
      <c r="A3732" s="9" t="n">
        <v>3729</v>
      </c>
      <c r="B3732" s="6" t="inlineStr">
        <is>
          <t>05/06</t>
        </is>
      </c>
      <c r="C3732" s="6" t="n">
        <v>8</v>
      </c>
      <c r="D3732" s="6" t="n">
        <v>0</v>
      </c>
      <c r="E3732" s="10">
        <f>IF(D3732=1, IF(OR(C3732&lt;10, C3732&gt;=15),1,0), IF(OR(C3732&lt;7, C3732&gt;=18),1,0))</f>
        <v/>
      </c>
      <c r="F3732" s="11" t="n">
        <v>0.272</v>
      </c>
      <c r="G3732" s="12">
        <f>0.32*8</f>
        <v/>
      </c>
      <c r="H3732" s="12">
        <f>F3732-G3732</f>
        <v/>
      </c>
      <c r="I3732" s="10">
        <f>IF(E3732=0,"Fora",IF(E3731=0,"Carg xar",IF(H3732&lt;0,IF(M3732&lt;0.9,"Carg FV","Stby"),IF(M3732&gt;P3732,"V2H",IF(M3732&lt;0.9,"Carg xar","Stby")))))</f>
        <v/>
      </c>
      <c r="J3732" s="12">
        <f>IF(OR(I3732="Carg FV",I3732="Carg xar"),MIN(IF(I3732="Carg FV",ABS(H3732),7.4),7.4,MAX(0,(0.9-M3732)*40)*0.95),0)</f>
        <v/>
      </c>
      <c r="K3732" s="12">
        <f>IF(I3732="V2H",MIN(MAX(0,H3732),7.4,MAX(0,(M3732-P3732)*40)*0.95),0)</f>
        <v/>
      </c>
      <c r="L3732" s="12">
        <f>IF(E3732=0,0,MAX(0,H3732-K3732))</f>
        <v/>
      </c>
      <c r="M3732" s="13">
        <f>M3731+J3731/40-IF(I3731="V2H",K3731/(0.95*40),0)-IF(E3732=0,IF(E3731=1,IF(D3732=1,30,40)*0.18/(2*40),0),0)-IF(E3732=1,IF(E3731=0,IF(D3732=1,30,40)*0.18/(2*40),0),0)</f>
        <v/>
      </c>
      <c r="N3732" s="14" t="n">
        <v>0.15</v>
      </c>
      <c r="O3732" s="15">
        <f>K3732*N3732</f>
        <v/>
      </c>
      <c r="P3732">
        <f>IF(E3732=0,0.3,IF(D3732=1,IF(C3732&gt;=Params!$B$13-3,IF(C3732&lt;Params!$B$13,Params!$B$20,0.3),0.3),IF(C3732&gt;=Params!$B$15-3,IF(C3732&lt;Params!$B$15,Params!$B$21,0.3),0.3)))</f>
        <v/>
      </c>
    </row>
    <row r="3733" ht="15" customHeight="1" s="1">
      <c r="A3733" s="9" t="n">
        <v>3730</v>
      </c>
      <c r="B3733" s="6" t="inlineStr">
        <is>
          <t>05/06</t>
        </is>
      </c>
      <c r="C3733" s="6" t="n">
        <v>9</v>
      </c>
      <c r="D3733" s="6" t="n">
        <v>0</v>
      </c>
      <c r="E3733" s="10">
        <f>IF(D3733=1, IF(OR(C3733&lt;10, C3733&gt;=15),1,0), IF(OR(C3733&lt;7, C3733&gt;=18),1,0))</f>
        <v/>
      </c>
      <c r="F3733" s="11" t="n">
        <v>0.2</v>
      </c>
      <c r="G3733" s="12">
        <f>0.52*8</f>
        <v/>
      </c>
      <c r="H3733" s="12">
        <f>F3733-G3733</f>
        <v/>
      </c>
      <c r="I3733" s="10">
        <f>IF(E3733=0,"Fora",IF(E3732=0,"Carg xar",IF(H3733&lt;0,IF(M3733&lt;0.9,"Carg FV","Stby"),IF(M3733&gt;P3733,"V2H",IF(M3733&lt;0.9,"Carg xar","Stby")))))</f>
        <v/>
      </c>
      <c r="J3733" s="12">
        <f>IF(OR(I3733="Carg FV",I3733="Carg xar"),MIN(IF(I3733="Carg FV",ABS(H3733),7.4),7.4,MAX(0,(0.9-M3733)*40)*0.95),0)</f>
        <v/>
      </c>
      <c r="K3733" s="12">
        <f>IF(I3733="V2H",MIN(MAX(0,H3733),7.4,MAX(0,(M3733-P3733)*40)*0.95),0)</f>
        <v/>
      </c>
      <c r="L3733" s="12">
        <f>IF(E3733=0,0,MAX(0,H3733-K3733))</f>
        <v/>
      </c>
      <c r="M3733" s="13">
        <f>M3732+J3732/40-IF(I3732="V2H",K3732/(0.95*40),0)-IF(E3733=0,IF(E3732=1,IF(D3733=1,30,40)*0.18/(2*40),0),0)-IF(E3733=1,IF(E3732=0,IF(D3733=1,30,40)*0.18/(2*40),0),0)</f>
        <v/>
      </c>
      <c r="N3733" s="14" t="n">
        <v>0.15</v>
      </c>
      <c r="O3733" s="15">
        <f>K3733*N3733</f>
        <v/>
      </c>
      <c r="P3733">
        <f>IF(E3733=0,0.3,IF(D3733=1,IF(C3733&gt;=Params!$B$13-3,IF(C3733&lt;Params!$B$13,Params!$B$20,0.3),0.3),IF(C3733&gt;=Params!$B$15-3,IF(C3733&lt;Params!$B$15,Params!$B$21,0.3),0.3)))</f>
        <v/>
      </c>
    </row>
    <row r="3734" ht="15" customHeight="1" s="1">
      <c r="A3734" s="9" t="n">
        <v>3731</v>
      </c>
      <c r="B3734" s="6" t="inlineStr">
        <is>
          <t>05/06</t>
        </is>
      </c>
      <c r="C3734" s="6" t="n">
        <v>10</v>
      </c>
      <c r="D3734" s="6" t="n">
        <v>0</v>
      </c>
      <c r="E3734" s="10">
        <f>IF(D3734=1, IF(OR(C3734&lt;10, C3734&gt;=15),1,0), IF(OR(C3734&lt;7, C3734&gt;=18),1,0))</f>
        <v/>
      </c>
      <c r="F3734" s="11" t="n">
        <v>0.08599999999999999</v>
      </c>
      <c r="G3734" s="12">
        <f>0.72*8</f>
        <v/>
      </c>
      <c r="H3734" s="12">
        <f>F3734-G3734</f>
        <v/>
      </c>
      <c r="I3734" s="10">
        <f>IF(E3734=0,"Fora",IF(E3733=0,"Carg xar",IF(H3734&lt;0,IF(M3734&lt;0.9,"Carg FV","Stby"),IF(M3734&gt;P3734,"V2H",IF(M3734&lt;0.9,"Carg xar","Stby")))))</f>
        <v/>
      </c>
      <c r="J3734" s="12">
        <f>IF(OR(I3734="Carg FV",I3734="Carg xar"),MIN(IF(I3734="Carg FV",ABS(H3734),7.4),7.4,MAX(0,(0.9-M3734)*40)*0.95),0)</f>
        <v/>
      </c>
      <c r="K3734" s="12">
        <f>IF(I3734="V2H",MIN(MAX(0,H3734),7.4,MAX(0,(M3734-P3734)*40)*0.95),0)</f>
        <v/>
      </c>
      <c r="L3734" s="12">
        <f>IF(E3734=0,0,MAX(0,H3734-K3734))</f>
        <v/>
      </c>
      <c r="M3734" s="13">
        <f>M3733+J3733/40-IF(I3733="V2H",K3733/(0.95*40),0)-IF(E3734=0,IF(E3733=1,IF(D3734=1,30,40)*0.18/(2*40),0),0)-IF(E3734=1,IF(E3733=0,IF(D3734=1,30,40)*0.18/(2*40),0),0)</f>
        <v/>
      </c>
      <c r="N3734" s="14" t="n">
        <v>0.2</v>
      </c>
      <c r="O3734" s="15">
        <f>K3734*N3734</f>
        <v/>
      </c>
      <c r="P3734">
        <f>IF(E3734=0,0.3,IF(D3734=1,IF(C3734&gt;=Params!$B$13-3,IF(C3734&lt;Params!$B$13,Params!$B$20,0.3),0.3),IF(C3734&gt;=Params!$B$15-3,IF(C3734&lt;Params!$B$15,Params!$B$21,0.3),0.3)))</f>
        <v/>
      </c>
    </row>
    <row r="3735" ht="15" customHeight="1" s="1">
      <c r="A3735" s="9" t="n">
        <v>3732</v>
      </c>
      <c r="B3735" s="6" t="inlineStr">
        <is>
          <t>05/06</t>
        </is>
      </c>
      <c r="C3735" s="6" t="n">
        <v>11</v>
      </c>
      <c r="D3735" s="6" t="n">
        <v>0</v>
      </c>
      <c r="E3735" s="10">
        <f>IF(D3735=1, IF(OR(C3735&lt;10, C3735&gt;=15),1,0), IF(OR(C3735&lt;7, C3735&gt;=18),1,0))</f>
        <v/>
      </c>
      <c r="F3735" s="11" t="n">
        <v>0.161</v>
      </c>
      <c r="G3735" s="12">
        <f>0.85*8</f>
        <v/>
      </c>
      <c r="H3735" s="12">
        <f>F3735-G3735</f>
        <v/>
      </c>
      <c r="I3735" s="10">
        <f>IF(E3735=0,"Fora",IF(E3734=0,"Carg xar",IF(H3735&lt;0,IF(M3735&lt;0.9,"Carg FV","Stby"),IF(M3735&gt;P3735,"V2H",IF(M3735&lt;0.9,"Carg xar","Stby")))))</f>
        <v/>
      </c>
      <c r="J3735" s="12">
        <f>IF(OR(I3735="Carg FV",I3735="Carg xar"),MIN(IF(I3735="Carg FV",ABS(H3735),7.4),7.4,MAX(0,(0.9-M3735)*40)*0.95),0)</f>
        <v/>
      </c>
      <c r="K3735" s="12">
        <f>IF(I3735="V2H",MIN(MAX(0,H3735),7.4,MAX(0,(M3735-P3735)*40)*0.95),0)</f>
        <v/>
      </c>
      <c r="L3735" s="12">
        <f>IF(E3735=0,0,MAX(0,H3735-K3735))</f>
        <v/>
      </c>
      <c r="M3735" s="13">
        <f>M3734+J3734/40-IF(I3734="V2H",K3734/(0.95*40),0)-IF(E3735=0,IF(E3734=1,IF(D3735=1,30,40)*0.18/(2*40),0),0)-IF(E3735=1,IF(E3734=0,IF(D3735=1,30,40)*0.18/(2*40),0),0)</f>
        <v/>
      </c>
      <c r="N3735" s="14" t="n">
        <v>0.2</v>
      </c>
      <c r="O3735" s="15">
        <f>K3735*N3735</f>
        <v/>
      </c>
      <c r="P3735">
        <f>IF(E3735=0,0.3,IF(D3735=1,IF(C3735&gt;=Params!$B$13-3,IF(C3735&lt;Params!$B$13,Params!$B$20,0.3),0.3),IF(C3735&gt;=Params!$B$15-3,IF(C3735&lt;Params!$B$15,Params!$B$21,0.3),0.3)))</f>
        <v/>
      </c>
    </row>
    <row r="3736" ht="15" customHeight="1" s="1">
      <c r="A3736" s="9" t="n">
        <v>3733</v>
      </c>
      <c r="B3736" s="6" t="inlineStr">
        <is>
          <t>05/06</t>
        </is>
      </c>
      <c r="C3736" s="6" t="n">
        <v>12</v>
      </c>
      <c r="D3736" s="6" t="n">
        <v>0</v>
      </c>
      <c r="E3736" s="10">
        <f>IF(D3736=1, IF(OR(C3736&lt;10, C3736&gt;=15),1,0), IF(OR(C3736&lt;7, C3736&gt;=18),1,0))</f>
        <v/>
      </c>
      <c r="F3736" s="11" t="n">
        <v>0.505</v>
      </c>
      <c r="G3736" s="12">
        <f>0.92*8</f>
        <v/>
      </c>
      <c r="H3736" s="12">
        <f>F3736-G3736</f>
        <v/>
      </c>
      <c r="I3736" s="10">
        <f>IF(E3736=0,"Fora",IF(E3735=0,"Carg xar",IF(H3736&lt;0,IF(M3736&lt;0.9,"Carg FV","Stby"),IF(M3736&gt;P3736,"V2H",IF(M3736&lt;0.9,"Carg xar","Stby")))))</f>
        <v/>
      </c>
      <c r="J3736" s="12">
        <f>IF(OR(I3736="Carg FV",I3736="Carg xar"),MIN(IF(I3736="Carg FV",ABS(H3736),7.4),7.4,MAX(0,(0.9-M3736)*40)*0.95),0)</f>
        <v/>
      </c>
      <c r="K3736" s="12">
        <f>IF(I3736="V2H",MIN(MAX(0,H3736),7.4,MAX(0,(M3736-P3736)*40)*0.95),0)</f>
        <v/>
      </c>
      <c r="L3736" s="12">
        <f>IF(E3736=0,0,MAX(0,H3736-K3736))</f>
        <v/>
      </c>
      <c r="M3736" s="13">
        <f>M3735+J3735/40-IF(I3735="V2H",K3735/(0.95*40),0)-IF(E3736=0,IF(E3735=1,IF(D3736=1,30,40)*0.18/(2*40),0),0)-IF(E3736=1,IF(E3735=0,IF(D3736=1,30,40)*0.18/(2*40),0),0)</f>
        <v/>
      </c>
      <c r="N3736" s="14" t="n">
        <v>0.2</v>
      </c>
      <c r="O3736" s="15">
        <f>K3736*N3736</f>
        <v/>
      </c>
      <c r="P3736">
        <f>IF(E3736=0,0.3,IF(D3736=1,IF(C3736&gt;=Params!$B$13-3,IF(C3736&lt;Params!$B$13,Params!$B$20,0.3),0.3),IF(C3736&gt;=Params!$B$15-3,IF(C3736&lt;Params!$B$15,Params!$B$21,0.3),0.3)))</f>
        <v/>
      </c>
    </row>
    <row r="3737" ht="15" customHeight="1" s="1">
      <c r="A3737" s="9" t="n">
        <v>3734</v>
      </c>
      <c r="B3737" s="6" t="inlineStr">
        <is>
          <t>05/06</t>
        </is>
      </c>
      <c r="C3737" s="6" t="n">
        <v>13</v>
      </c>
      <c r="D3737" s="6" t="n">
        <v>0</v>
      </c>
      <c r="E3737" s="10">
        <f>IF(D3737=1, IF(OR(C3737&lt;10, C3737&gt;=15),1,0), IF(OR(C3737&lt;7, C3737&gt;=18),1,0))</f>
        <v/>
      </c>
      <c r="F3737" s="11" t="n">
        <v>1.252</v>
      </c>
      <c r="G3737" s="12">
        <f>0.9*8</f>
        <v/>
      </c>
      <c r="H3737" s="12">
        <f>F3737-G3737</f>
        <v/>
      </c>
      <c r="I3737" s="10">
        <f>IF(E3737=0,"Fora",IF(E3736=0,"Carg xar",IF(H3737&lt;0,IF(M3737&lt;0.9,"Carg FV","Stby"),IF(M3737&gt;P3737,"V2H",IF(M3737&lt;0.9,"Carg xar","Stby")))))</f>
        <v/>
      </c>
      <c r="J3737" s="12">
        <f>IF(OR(I3737="Carg FV",I3737="Carg xar"),MIN(IF(I3737="Carg FV",ABS(H3737),7.4),7.4,MAX(0,(0.9-M3737)*40)*0.95),0)</f>
        <v/>
      </c>
      <c r="K3737" s="12">
        <f>IF(I3737="V2H",MIN(MAX(0,H3737),7.4,MAX(0,(M3737-P3737)*40)*0.95),0)</f>
        <v/>
      </c>
      <c r="L3737" s="12">
        <f>IF(E3737=0,0,MAX(0,H3737-K3737))</f>
        <v/>
      </c>
      <c r="M3737" s="13">
        <f>M3736+J3736/40-IF(I3736="V2H",K3736/(0.95*40),0)-IF(E3737=0,IF(E3736=1,IF(D3737=1,30,40)*0.18/(2*40),0),0)-IF(E3737=1,IF(E3736=0,IF(D3737=1,30,40)*0.18/(2*40),0),0)</f>
        <v/>
      </c>
      <c r="N3737" s="14" t="n">
        <v>0.2</v>
      </c>
      <c r="O3737" s="15">
        <f>K3737*N3737</f>
        <v/>
      </c>
      <c r="P3737">
        <f>IF(E3737=0,0.3,IF(D3737=1,IF(C3737&gt;=Params!$B$13-3,IF(C3737&lt;Params!$B$13,Params!$B$20,0.3),0.3),IF(C3737&gt;=Params!$B$15-3,IF(C3737&lt;Params!$B$15,Params!$B$21,0.3),0.3)))</f>
        <v/>
      </c>
    </row>
    <row r="3738" ht="15" customHeight="1" s="1">
      <c r="A3738" s="9" t="n">
        <v>3735</v>
      </c>
      <c r="B3738" s="6" t="inlineStr">
        <is>
          <t>05/06</t>
        </is>
      </c>
      <c r="C3738" s="6" t="n">
        <v>14</v>
      </c>
      <c r="D3738" s="6" t="n">
        <v>0</v>
      </c>
      <c r="E3738" s="10">
        <f>IF(D3738=1, IF(OR(C3738&lt;10, C3738&gt;=15),1,0), IF(OR(C3738&lt;7, C3738&gt;=18),1,0))</f>
        <v/>
      </c>
      <c r="F3738" s="11" t="n">
        <v>0.99</v>
      </c>
      <c r="G3738" s="12">
        <f>0.8*8</f>
        <v/>
      </c>
      <c r="H3738" s="12">
        <f>F3738-G3738</f>
        <v/>
      </c>
      <c r="I3738" s="10">
        <f>IF(E3738=0,"Fora",IF(E3737=0,"Carg xar",IF(H3738&lt;0,IF(M3738&lt;0.9,"Carg FV","Stby"),IF(M3738&gt;P3738,"V2H",IF(M3738&lt;0.9,"Carg xar","Stby")))))</f>
        <v/>
      </c>
      <c r="J3738" s="12">
        <f>IF(OR(I3738="Carg FV",I3738="Carg xar"),MIN(IF(I3738="Carg FV",ABS(H3738),7.4),7.4,MAX(0,(0.9-M3738)*40)*0.95),0)</f>
        <v/>
      </c>
      <c r="K3738" s="12">
        <f>IF(I3738="V2H",MIN(MAX(0,H3738),7.4,MAX(0,(M3738-P3738)*40)*0.95),0)</f>
        <v/>
      </c>
      <c r="L3738" s="12">
        <f>IF(E3738=0,0,MAX(0,H3738-K3738))</f>
        <v/>
      </c>
      <c r="M3738" s="13">
        <f>M3737+J3737/40-IF(I3737="V2H",K3737/(0.95*40),0)-IF(E3738=0,IF(E3737=1,IF(D3738=1,30,40)*0.18/(2*40),0),0)-IF(E3738=1,IF(E3737=0,IF(D3738=1,30,40)*0.18/(2*40),0),0)</f>
        <v/>
      </c>
      <c r="N3738" s="14" t="n">
        <v>0.15</v>
      </c>
      <c r="O3738" s="15">
        <f>K3738*N3738</f>
        <v/>
      </c>
      <c r="P3738">
        <f>IF(E3738=0,0.3,IF(D3738=1,IF(C3738&gt;=Params!$B$13-3,IF(C3738&lt;Params!$B$13,Params!$B$20,0.3),0.3),IF(C3738&gt;=Params!$B$15-3,IF(C3738&lt;Params!$B$15,Params!$B$21,0.3),0.3)))</f>
        <v/>
      </c>
    </row>
    <row r="3739" ht="15" customHeight="1" s="1">
      <c r="A3739" s="9" t="n">
        <v>3736</v>
      </c>
      <c r="B3739" s="6" t="inlineStr">
        <is>
          <t>05/06</t>
        </is>
      </c>
      <c r="C3739" s="6" t="n">
        <v>15</v>
      </c>
      <c r="D3739" s="6" t="n">
        <v>0</v>
      </c>
      <c r="E3739" s="10">
        <f>IF(D3739=1, IF(OR(C3739&lt;10, C3739&gt;=15),1,0), IF(OR(C3739&lt;7, C3739&gt;=18),1,0))</f>
        <v/>
      </c>
      <c r="F3739" s="11" t="n">
        <v>0.309</v>
      </c>
      <c r="G3739" s="12">
        <f>0.65*8</f>
        <v/>
      </c>
      <c r="H3739" s="12">
        <f>F3739-G3739</f>
        <v/>
      </c>
      <c r="I3739" s="10">
        <f>IF(E3739=0,"Fora",IF(E3738=0,"Carg xar",IF(H3739&lt;0,IF(M3739&lt;0.9,"Carg FV","Stby"),IF(M3739&gt;P3739,"V2H",IF(M3739&lt;0.9,"Carg xar","Stby")))))</f>
        <v/>
      </c>
      <c r="J3739" s="12">
        <f>IF(OR(I3739="Carg FV",I3739="Carg xar"),MIN(IF(I3739="Carg FV",ABS(H3739),7.4),7.4,MAX(0,(0.9-M3739)*40)*0.95),0)</f>
        <v/>
      </c>
      <c r="K3739" s="12">
        <f>IF(I3739="V2H",MIN(MAX(0,H3739),7.4,MAX(0,(M3739-P3739)*40)*0.95),0)</f>
        <v/>
      </c>
      <c r="L3739" s="12">
        <f>IF(E3739=0,0,MAX(0,H3739-K3739))</f>
        <v/>
      </c>
      <c r="M3739" s="13">
        <f>M3738+J3738/40-IF(I3738="V2H",K3738/(0.95*40),0)-IF(E3739=0,IF(E3738=1,IF(D3739=1,30,40)*0.18/(2*40),0),0)-IF(E3739=1,IF(E3738=0,IF(D3739=1,30,40)*0.18/(2*40),0),0)</f>
        <v/>
      </c>
      <c r="N3739" s="14" t="n">
        <v>0.15</v>
      </c>
      <c r="O3739" s="15">
        <f>K3739*N3739</f>
        <v/>
      </c>
      <c r="P3739">
        <f>IF(E3739=0,0.3,IF(D3739=1,IF(C3739&gt;=Params!$B$13-3,IF(C3739&lt;Params!$B$13,Params!$B$20,0.3),0.3),IF(C3739&gt;=Params!$B$15-3,IF(C3739&lt;Params!$B$15,Params!$B$21,0.3),0.3)))</f>
        <v/>
      </c>
    </row>
    <row r="3740" ht="15" customHeight="1" s="1">
      <c r="A3740" s="9" t="n">
        <v>3737</v>
      </c>
      <c r="B3740" s="6" t="inlineStr">
        <is>
          <t>05/06</t>
        </is>
      </c>
      <c r="C3740" s="6" t="n">
        <v>16</v>
      </c>
      <c r="D3740" s="6" t="n">
        <v>0</v>
      </c>
      <c r="E3740" s="10">
        <f>IF(D3740=1, IF(OR(C3740&lt;10, C3740&gt;=15),1,0), IF(OR(C3740&lt;7, C3740&gt;=18),1,0))</f>
        <v/>
      </c>
      <c r="F3740" s="11" t="n">
        <v>0.299</v>
      </c>
      <c r="G3740" s="12">
        <f>0.48*8</f>
        <v/>
      </c>
      <c r="H3740" s="12">
        <f>F3740-G3740</f>
        <v/>
      </c>
      <c r="I3740" s="10">
        <f>IF(E3740=0,"Fora",IF(E3739=0,"Carg xar",IF(H3740&lt;0,IF(M3740&lt;0.9,"Carg FV","Stby"),IF(M3740&gt;P3740,"V2H",IF(M3740&lt;0.9,"Carg xar","Stby")))))</f>
        <v/>
      </c>
      <c r="J3740" s="12">
        <f>IF(OR(I3740="Carg FV",I3740="Carg xar"),MIN(IF(I3740="Carg FV",ABS(H3740),7.4),7.4,MAX(0,(0.9-M3740)*40)*0.95),0)</f>
        <v/>
      </c>
      <c r="K3740" s="12">
        <f>IF(I3740="V2H",MIN(MAX(0,H3740),7.4,MAX(0,(M3740-P3740)*40)*0.95),0)</f>
        <v/>
      </c>
      <c r="L3740" s="12">
        <f>IF(E3740=0,0,MAX(0,H3740-K3740))</f>
        <v/>
      </c>
      <c r="M3740" s="13">
        <f>M3739+J3739/40-IF(I3739="V2H",K3739/(0.95*40),0)-IF(E3740=0,IF(E3739=1,IF(D3740=1,30,40)*0.18/(2*40),0),0)-IF(E3740=1,IF(E3739=0,IF(D3740=1,30,40)*0.18/(2*40),0),0)</f>
        <v/>
      </c>
      <c r="N3740" s="14" t="n">
        <v>0.15</v>
      </c>
      <c r="O3740" s="15">
        <f>K3740*N3740</f>
        <v/>
      </c>
      <c r="P3740">
        <f>IF(E3740=0,0.3,IF(D3740=1,IF(C3740&gt;=Params!$B$13-3,IF(C3740&lt;Params!$B$13,Params!$B$20,0.3),0.3),IF(C3740&gt;=Params!$B$15-3,IF(C3740&lt;Params!$B$15,Params!$B$21,0.3),0.3)))</f>
        <v/>
      </c>
    </row>
    <row r="3741" ht="15" customHeight="1" s="1">
      <c r="A3741" s="9" t="n">
        <v>3738</v>
      </c>
      <c r="B3741" s="6" t="inlineStr">
        <is>
          <t>05/06</t>
        </is>
      </c>
      <c r="C3741" s="6" t="n">
        <v>17</v>
      </c>
      <c r="D3741" s="6" t="n">
        <v>0</v>
      </c>
      <c r="E3741" s="10">
        <f>IF(D3741=1, IF(OR(C3741&lt;10, C3741&gt;=15),1,0), IF(OR(C3741&lt;7, C3741&gt;=18),1,0))</f>
        <v/>
      </c>
      <c r="F3741" s="11" t="n">
        <v>0.134</v>
      </c>
      <c r="G3741" s="12">
        <f>0.28*8</f>
        <v/>
      </c>
      <c r="H3741" s="12">
        <f>F3741-G3741</f>
        <v/>
      </c>
      <c r="I3741" s="10">
        <f>IF(E3741=0,"Fora",IF(E3740=0,"Carg xar",IF(H3741&lt;0,IF(M3741&lt;0.9,"Carg FV","Stby"),IF(M3741&gt;P3741,"V2H",IF(M3741&lt;0.9,"Carg xar","Stby")))))</f>
        <v/>
      </c>
      <c r="J3741" s="12">
        <f>IF(OR(I3741="Carg FV",I3741="Carg xar"),MIN(IF(I3741="Carg FV",ABS(H3741),7.4),7.4,MAX(0,(0.9-M3741)*40)*0.95),0)</f>
        <v/>
      </c>
      <c r="K3741" s="12">
        <f>IF(I3741="V2H",MIN(MAX(0,H3741),7.4,MAX(0,(M3741-P3741)*40)*0.95),0)</f>
        <v/>
      </c>
      <c r="L3741" s="12">
        <f>IF(E3741=0,0,MAX(0,H3741-K3741))</f>
        <v/>
      </c>
      <c r="M3741" s="13">
        <f>M3740+J3740/40-IF(I3740="V2H",K3740/(0.95*40),0)-IF(E3741=0,IF(E3740=1,IF(D3741=1,30,40)*0.18/(2*40),0),0)-IF(E3741=1,IF(E3740=0,IF(D3741=1,30,40)*0.18/(2*40),0),0)</f>
        <v/>
      </c>
      <c r="N3741" s="14" t="n">
        <v>0.15</v>
      </c>
      <c r="O3741" s="15">
        <f>K3741*N3741</f>
        <v/>
      </c>
      <c r="P3741">
        <f>IF(E3741=0,0.3,IF(D3741=1,IF(C3741&gt;=Params!$B$13-3,IF(C3741&lt;Params!$B$13,Params!$B$20,0.3),0.3),IF(C3741&gt;=Params!$B$15-3,IF(C3741&lt;Params!$B$15,Params!$B$21,0.3),0.3)))</f>
        <v/>
      </c>
    </row>
    <row r="3742" ht="15" customHeight="1" s="1">
      <c r="A3742" s="9" t="n">
        <v>3739</v>
      </c>
      <c r="B3742" s="6" t="inlineStr">
        <is>
          <t>05/06</t>
        </is>
      </c>
      <c r="C3742" s="6" t="n">
        <v>18</v>
      </c>
      <c r="D3742" s="6" t="n">
        <v>0</v>
      </c>
      <c r="E3742" s="10">
        <f>IF(D3742=1, IF(OR(C3742&lt;10, C3742&gt;=15),1,0), IF(OR(C3742&lt;7, C3742&gt;=18),1,0))</f>
        <v/>
      </c>
      <c r="F3742" s="11" t="n">
        <v>0.21</v>
      </c>
      <c r="G3742" s="12">
        <f>0.1*8</f>
        <v/>
      </c>
      <c r="H3742" s="12">
        <f>F3742-G3742</f>
        <v/>
      </c>
      <c r="I3742" s="10">
        <f>IF(E3742=0,"Fora",IF(E3741=0,"Carg xar",IF(H3742&lt;0,IF(M3742&lt;0.9,"Carg FV","Stby"),IF(M3742&gt;P3742,"V2H",IF(M3742&lt;0.9,"Carg xar","Stby")))))</f>
        <v/>
      </c>
      <c r="J3742" s="12">
        <f>IF(OR(I3742="Carg FV",I3742="Carg xar"),MIN(IF(I3742="Carg FV",ABS(H3742),7.4),7.4,MAX(0,(0.9-M3742)*40)*0.95),0)</f>
        <v/>
      </c>
      <c r="K3742" s="12">
        <f>IF(I3742="V2H",MIN(MAX(0,H3742),7.4,MAX(0,(M3742-P3742)*40)*0.95),0)</f>
        <v/>
      </c>
      <c r="L3742" s="12">
        <f>IF(E3742=0,0,MAX(0,H3742-K3742))</f>
        <v/>
      </c>
      <c r="M3742" s="13">
        <f>M3741+J3741/40-IF(I3741="V2H",K3741/(0.95*40),0)-IF(E3742=0,IF(E3741=1,IF(D3742=1,30,40)*0.18/(2*40),0),0)-IF(E3742=1,IF(E3741=0,IF(D3742=1,30,40)*0.18/(2*40),0),0)</f>
        <v/>
      </c>
      <c r="N3742" s="14" t="n">
        <v>0.2</v>
      </c>
      <c r="O3742" s="15">
        <f>K3742*N3742</f>
        <v/>
      </c>
      <c r="P3742">
        <f>IF(E3742=0,0.3,IF(D3742=1,IF(C3742&gt;=Params!$B$13-3,IF(C3742&lt;Params!$B$13,Params!$B$20,0.3),0.3),IF(C3742&gt;=Params!$B$15-3,IF(C3742&lt;Params!$B$15,Params!$B$21,0.3),0.3)))</f>
        <v/>
      </c>
    </row>
    <row r="3743" ht="15" customHeight="1" s="1">
      <c r="A3743" s="9" t="n">
        <v>3740</v>
      </c>
      <c r="B3743" s="6" t="inlineStr">
        <is>
          <t>05/06</t>
        </is>
      </c>
      <c r="C3743" s="6" t="n">
        <v>19</v>
      </c>
      <c r="D3743" s="6" t="n">
        <v>0</v>
      </c>
      <c r="E3743" s="10">
        <f>IF(D3743=1, IF(OR(C3743&lt;10, C3743&gt;=15),1,0), IF(OR(C3743&lt;7, C3743&gt;=18),1,0))</f>
        <v/>
      </c>
      <c r="F3743" s="11" t="n">
        <v>0.303</v>
      </c>
      <c r="G3743" s="12">
        <f>0*8</f>
        <v/>
      </c>
      <c r="H3743" s="12">
        <f>F3743-G3743</f>
        <v/>
      </c>
      <c r="I3743" s="10">
        <f>IF(E3743=0,"Fora",IF(E3742=0,"Carg xar",IF(H3743&lt;0,IF(M3743&lt;0.9,"Carg FV","Stby"),IF(M3743&gt;P3743,"V2H",IF(M3743&lt;0.9,"Carg xar","Stby")))))</f>
        <v/>
      </c>
      <c r="J3743" s="12">
        <f>IF(OR(I3743="Carg FV",I3743="Carg xar"),MIN(IF(I3743="Carg FV",ABS(H3743),7.4),7.4,MAX(0,(0.9-M3743)*40)*0.95),0)</f>
        <v/>
      </c>
      <c r="K3743" s="12">
        <f>IF(I3743="V2H",MIN(MAX(0,H3743),7.4,MAX(0,(M3743-P3743)*40)*0.95),0)</f>
        <v/>
      </c>
      <c r="L3743" s="12">
        <f>IF(E3743=0,0,MAX(0,H3743-K3743))</f>
        <v/>
      </c>
      <c r="M3743" s="13">
        <f>M3742+J3742/40-IF(I3742="V2H",K3742/(0.95*40),0)-IF(E3743=0,IF(E3742=1,IF(D3743=1,30,40)*0.18/(2*40),0),0)-IF(E3743=1,IF(E3742=0,IF(D3743=1,30,40)*0.18/(2*40),0),0)</f>
        <v/>
      </c>
      <c r="N3743" s="14" t="n">
        <v>0.2</v>
      </c>
      <c r="O3743" s="15">
        <f>K3743*N3743</f>
        <v/>
      </c>
      <c r="P3743">
        <f>IF(E3743=0,0.3,IF(D3743=1,IF(C3743&gt;=Params!$B$13-3,IF(C3743&lt;Params!$B$13,Params!$B$20,0.3),0.3),IF(C3743&gt;=Params!$B$15-3,IF(C3743&lt;Params!$B$15,Params!$B$21,0.3),0.3)))</f>
        <v/>
      </c>
    </row>
    <row r="3744" ht="15" customHeight="1" s="1">
      <c r="A3744" s="9" t="n">
        <v>3741</v>
      </c>
      <c r="B3744" s="6" t="inlineStr">
        <is>
          <t>05/06</t>
        </is>
      </c>
      <c r="C3744" s="6" t="n">
        <v>20</v>
      </c>
      <c r="D3744" s="6" t="n">
        <v>0</v>
      </c>
      <c r="E3744" s="10">
        <f>IF(D3744=1, IF(OR(C3744&lt;10, C3744&gt;=15),1,0), IF(OR(C3744&lt;7, C3744&gt;=18),1,0))</f>
        <v/>
      </c>
      <c r="F3744" s="11" t="n">
        <v>0.205</v>
      </c>
      <c r="G3744" s="12">
        <f>0*8</f>
        <v/>
      </c>
      <c r="H3744" s="12">
        <f>F3744-G3744</f>
        <v/>
      </c>
      <c r="I3744" s="10">
        <f>IF(E3744=0,"Fora",IF(E3743=0,"Carg xar",IF(H3744&lt;0,IF(M3744&lt;0.9,"Carg FV","Stby"),IF(M3744&gt;P3744,"V2H",IF(M3744&lt;0.9,"Carg xar","Stby")))))</f>
        <v/>
      </c>
      <c r="J3744" s="12">
        <f>IF(OR(I3744="Carg FV",I3744="Carg xar"),MIN(IF(I3744="Carg FV",ABS(H3744),7.4),7.4,MAX(0,(0.9-M3744)*40)*0.95),0)</f>
        <v/>
      </c>
      <c r="K3744" s="12">
        <f>IF(I3744="V2H",MIN(MAX(0,H3744),7.4,MAX(0,(M3744-P3744)*40)*0.95),0)</f>
        <v/>
      </c>
      <c r="L3744" s="12">
        <f>IF(E3744=0,0,MAX(0,H3744-K3744))</f>
        <v/>
      </c>
      <c r="M3744" s="13">
        <f>M3743+J3743/40-IF(I3743="V2H",K3743/(0.95*40),0)-IF(E3744=0,IF(E3743=1,IF(D3744=1,30,40)*0.18/(2*40),0),0)-IF(E3744=1,IF(E3743=0,IF(D3744=1,30,40)*0.18/(2*40),0),0)</f>
        <v/>
      </c>
      <c r="N3744" s="14" t="n">
        <v>0.2</v>
      </c>
      <c r="O3744" s="15">
        <f>K3744*N3744</f>
        <v/>
      </c>
      <c r="P3744">
        <f>IF(E3744=0,0.3,IF(D3744=1,IF(C3744&gt;=Params!$B$13-3,IF(C3744&lt;Params!$B$13,Params!$B$20,0.3),0.3),IF(C3744&gt;=Params!$B$15-3,IF(C3744&lt;Params!$B$15,Params!$B$21,0.3),0.3)))</f>
        <v/>
      </c>
    </row>
    <row r="3745" ht="15" customHeight="1" s="1">
      <c r="A3745" s="9" t="n">
        <v>3742</v>
      </c>
      <c r="B3745" s="6" t="inlineStr">
        <is>
          <t>05/06</t>
        </is>
      </c>
      <c r="C3745" s="6" t="n">
        <v>21</v>
      </c>
      <c r="D3745" s="6" t="n">
        <v>0</v>
      </c>
      <c r="E3745" s="10">
        <f>IF(D3745=1, IF(OR(C3745&lt;10, C3745&gt;=15),1,0), IF(OR(C3745&lt;7, C3745&gt;=18),1,0))</f>
        <v/>
      </c>
      <c r="F3745" s="11" t="n">
        <v>0.877</v>
      </c>
      <c r="G3745" s="12">
        <f>0*8</f>
        <v/>
      </c>
      <c r="H3745" s="12">
        <f>F3745-G3745</f>
        <v/>
      </c>
      <c r="I3745" s="10">
        <f>IF(E3745=0,"Fora",IF(E3744=0,"Carg xar",IF(H3745&lt;0,IF(M3745&lt;0.9,"Carg FV","Stby"),IF(M3745&gt;P3745,"V2H",IF(M3745&lt;0.9,"Carg xar","Stby")))))</f>
        <v/>
      </c>
      <c r="J3745" s="12">
        <f>IF(OR(I3745="Carg FV",I3745="Carg xar"),MIN(IF(I3745="Carg FV",ABS(H3745),7.4),7.4,MAX(0,(0.9-M3745)*40)*0.95),0)</f>
        <v/>
      </c>
      <c r="K3745" s="12">
        <f>IF(I3745="V2H",MIN(MAX(0,H3745),7.4,MAX(0,(M3745-P3745)*40)*0.95),0)</f>
        <v/>
      </c>
      <c r="L3745" s="12">
        <f>IF(E3745=0,0,MAX(0,H3745-K3745))</f>
        <v/>
      </c>
      <c r="M3745" s="13">
        <f>M3744+J3744/40-IF(I3744="V2H",K3744/(0.95*40),0)-IF(E3745=0,IF(E3744=1,IF(D3745=1,30,40)*0.18/(2*40),0),0)-IF(E3745=1,IF(E3744=0,IF(D3745=1,30,40)*0.18/(2*40),0),0)</f>
        <v/>
      </c>
      <c r="N3745" s="14" t="n">
        <v>0.2</v>
      </c>
      <c r="O3745" s="15">
        <f>K3745*N3745</f>
        <v/>
      </c>
      <c r="P3745">
        <f>IF(E3745=0,0.3,IF(D3745=1,IF(C3745&gt;=Params!$B$13-3,IF(C3745&lt;Params!$B$13,Params!$B$20,0.3),0.3),IF(C3745&gt;=Params!$B$15-3,IF(C3745&lt;Params!$B$15,Params!$B$21,0.3),0.3)))</f>
        <v/>
      </c>
    </row>
    <row r="3746" ht="15" customHeight="1" s="1">
      <c r="A3746" s="9" t="n">
        <v>3743</v>
      </c>
      <c r="B3746" s="6" t="inlineStr">
        <is>
          <t>05/06</t>
        </is>
      </c>
      <c r="C3746" s="6" t="n">
        <v>22</v>
      </c>
      <c r="D3746" s="6" t="n">
        <v>0</v>
      </c>
      <c r="E3746" s="10">
        <f>IF(D3746=1, IF(OR(C3746&lt;10, C3746&gt;=15),1,0), IF(OR(C3746&lt;7, C3746&gt;=18),1,0))</f>
        <v/>
      </c>
      <c r="F3746" s="11" t="n">
        <v>0.338</v>
      </c>
      <c r="G3746" s="12">
        <f>0*8</f>
        <v/>
      </c>
      <c r="H3746" s="12">
        <f>F3746-G3746</f>
        <v/>
      </c>
      <c r="I3746" s="10">
        <f>IF(E3746=0,"Fora",IF(E3745=0,"Carg xar",IF(H3746&lt;0,IF(M3746&lt;0.9,"Carg FV","Stby"),IF(M3746&gt;P3746,"V2H",IF(M3746&lt;0.9,"Carg xar","Stby")))))</f>
        <v/>
      </c>
      <c r="J3746" s="12">
        <f>IF(OR(I3746="Carg FV",I3746="Carg xar"),MIN(IF(I3746="Carg FV",ABS(H3746),7.4),7.4,MAX(0,(0.9-M3746)*40)*0.95),0)</f>
        <v/>
      </c>
      <c r="K3746" s="12">
        <f>IF(I3746="V2H",MIN(MAX(0,H3746),7.4,MAX(0,(M3746-P3746)*40)*0.95),0)</f>
        <v/>
      </c>
      <c r="L3746" s="12">
        <f>IF(E3746=0,0,MAX(0,H3746-K3746))</f>
        <v/>
      </c>
      <c r="M3746" s="13">
        <f>M3745+J3745/40-IF(I3745="V2H",K3745/(0.95*40),0)-IF(E3746=0,IF(E3745=1,IF(D3746=1,30,40)*0.18/(2*40),0),0)-IF(E3746=1,IF(E3745=0,IF(D3746=1,30,40)*0.18/(2*40),0),0)</f>
        <v/>
      </c>
      <c r="N3746" s="14" t="n">
        <v>0.15</v>
      </c>
      <c r="O3746" s="15">
        <f>K3746*N3746</f>
        <v/>
      </c>
      <c r="P3746">
        <f>IF(E3746=0,0.3,IF(D3746=1,IF(C3746&gt;=Params!$B$13-3,IF(C3746&lt;Params!$B$13,Params!$B$20,0.3),0.3),IF(C3746&gt;=Params!$B$15-3,IF(C3746&lt;Params!$B$15,Params!$B$21,0.3),0.3)))</f>
        <v/>
      </c>
    </row>
    <row r="3747" ht="15" customHeight="1" s="1">
      <c r="A3747" s="9" t="n">
        <v>3744</v>
      </c>
      <c r="B3747" s="6" t="inlineStr">
        <is>
          <t>05/06</t>
        </is>
      </c>
      <c r="C3747" s="6" t="n">
        <v>23</v>
      </c>
      <c r="D3747" s="6" t="n">
        <v>0</v>
      </c>
      <c r="E3747" s="10">
        <f>IF(D3747=1, IF(OR(C3747&lt;10, C3747&gt;=15),1,0), IF(OR(C3747&lt;7, C3747&gt;=18),1,0))</f>
        <v/>
      </c>
      <c r="F3747" s="11" t="n">
        <v>0.361</v>
      </c>
      <c r="G3747" s="12">
        <f>0*8</f>
        <v/>
      </c>
      <c r="H3747" s="12">
        <f>F3747-G3747</f>
        <v/>
      </c>
      <c r="I3747" s="10">
        <f>IF(E3747=0,"Fora",IF(E3746=0,"Carg xar",IF(H3747&lt;0,IF(M3747&lt;0.9,"Carg FV","Stby"),IF(M3747&gt;P3747,"V2H",IF(M3747&lt;0.9,"Carg xar","Stby")))))</f>
        <v/>
      </c>
      <c r="J3747" s="12">
        <f>IF(OR(I3747="Carg FV",I3747="Carg xar"),MIN(IF(I3747="Carg FV",ABS(H3747),7.4),7.4,MAX(0,(0.9-M3747)*40)*0.95),0)</f>
        <v/>
      </c>
      <c r="K3747" s="12">
        <f>IF(I3747="V2H",MIN(MAX(0,H3747),7.4,MAX(0,(M3747-P3747)*40)*0.95),0)</f>
        <v/>
      </c>
      <c r="L3747" s="12">
        <f>IF(E3747=0,0,MAX(0,H3747-K3747))</f>
        <v/>
      </c>
      <c r="M3747" s="13">
        <f>M3746+J3746/40-IF(I3746="V2H",K3746/(0.95*40),0)-IF(E3747=0,IF(E3746=1,IF(D3747=1,30,40)*0.18/(2*40),0),0)-IF(E3747=1,IF(E3746=0,IF(D3747=1,30,40)*0.18/(2*40),0),0)</f>
        <v/>
      </c>
      <c r="N3747" s="14" t="n">
        <v>0.15</v>
      </c>
      <c r="O3747" s="15">
        <f>K3747*N3747</f>
        <v/>
      </c>
      <c r="P3747">
        <f>IF(E3747=0,0.3,IF(D3747=1,IF(C3747&gt;=Params!$B$13-3,IF(C3747&lt;Params!$B$13,Params!$B$20,0.3),0.3),IF(C3747&gt;=Params!$B$15-3,IF(C3747&lt;Params!$B$15,Params!$B$21,0.3),0.3)))</f>
        <v/>
      </c>
    </row>
    <row r="3748" ht="15" customHeight="1" s="1">
      <c r="A3748" s="9" t="n">
        <v>3745</v>
      </c>
      <c r="B3748" s="6" t="inlineStr">
        <is>
          <t>06/06</t>
        </is>
      </c>
      <c r="C3748" s="6" t="n">
        <v>0</v>
      </c>
      <c r="D3748" s="6" t="n">
        <v>0</v>
      </c>
      <c r="E3748" s="10">
        <f>IF(D3748=1, IF(OR(C3748&lt;10, C3748&gt;=15),1,0), IF(OR(C3748&lt;7, C3748&gt;=18),1,0))</f>
        <v/>
      </c>
      <c r="F3748" s="11" t="n">
        <v>0.197</v>
      </c>
      <c r="G3748" s="12">
        <f>0*8</f>
        <v/>
      </c>
      <c r="H3748" s="12">
        <f>F3748-G3748</f>
        <v/>
      </c>
      <c r="I3748" s="10">
        <f>IF(E3748=0,"Fora",IF(E3747=0,"Carg xar",IF(H3748&lt;0,IF(M3748&lt;0.9,"Carg FV","Stby"),IF(M3748&gt;P3748,"V2H",IF(M3748&lt;0.9,"Carg xar","Stby")))))</f>
        <v/>
      </c>
      <c r="J3748" s="12">
        <f>IF(OR(I3748="Carg FV",I3748="Carg xar"),MIN(IF(I3748="Carg FV",ABS(H3748),7.4),7.4,MAX(0,(0.9-M3748)*40)*0.95),0)</f>
        <v/>
      </c>
      <c r="K3748" s="12">
        <f>IF(I3748="V2H",MIN(MAX(0,H3748),7.4,MAX(0,(M3748-P3748)*40)*0.95),0)</f>
        <v/>
      </c>
      <c r="L3748" s="12">
        <f>IF(E3748=0,0,MAX(0,H3748-K3748))</f>
        <v/>
      </c>
      <c r="M3748" s="13">
        <f>M3747+J3747/40-IF(I3747="V2H",K3747/(0.95*40),0)-IF(E3748=0,IF(E3747=1,IF(D3748=1,30,40)*0.18/(2*40),0),0)-IF(E3748=1,IF(E3747=0,IF(D3748=1,30,40)*0.18/(2*40),0),0)</f>
        <v/>
      </c>
      <c r="N3748" s="14" t="n">
        <v>0.09</v>
      </c>
      <c r="O3748" s="15">
        <f>K3748*N3748</f>
        <v/>
      </c>
      <c r="P3748">
        <f>IF(E3748=0,0.3,IF(D3748=1,IF(C3748&gt;=Params!$B$13-3,IF(C3748&lt;Params!$B$13,Params!$B$20,0.3),0.3),IF(C3748&gt;=Params!$B$15-3,IF(C3748&lt;Params!$B$15,Params!$B$21,0.3),0.3)))</f>
        <v/>
      </c>
    </row>
    <row r="3749" ht="15" customHeight="1" s="1">
      <c r="A3749" s="9" t="n">
        <v>3746</v>
      </c>
      <c r="B3749" s="6" t="inlineStr">
        <is>
          <t>06/06</t>
        </is>
      </c>
      <c r="C3749" s="6" t="n">
        <v>1</v>
      </c>
      <c r="D3749" s="6" t="n">
        <v>0</v>
      </c>
      <c r="E3749" s="10">
        <f>IF(D3749=1, IF(OR(C3749&lt;10, C3749&gt;=15),1,0), IF(OR(C3749&lt;7, C3749&gt;=18),1,0))</f>
        <v/>
      </c>
      <c r="F3749" s="11" t="n">
        <v>0.188</v>
      </c>
      <c r="G3749" s="12">
        <f>0*8</f>
        <v/>
      </c>
      <c r="H3749" s="12">
        <f>F3749-G3749</f>
        <v/>
      </c>
      <c r="I3749" s="10">
        <f>IF(E3749=0,"Fora",IF(E3748=0,"Carg xar",IF(H3749&lt;0,IF(M3749&lt;0.9,"Carg FV","Stby"),IF(M3749&gt;P3749,"V2H",IF(M3749&lt;0.9,"Carg xar","Stby")))))</f>
        <v/>
      </c>
      <c r="J3749" s="12">
        <f>IF(OR(I3749="Carg FV",I3749="Carg xar"),MIN(IF(I3749="Carg FV",ABS(H3749),7.4),7.4,MAX(0,(0.9-M3749)*40)*0.95),0)</f>
        <v/>
      </c>
      <c r="K3749" s="12">
        <f>IF(I3749="V2H",MIN(MAX(0,H3749),7.4,MAX(0,(M3749-P3749)*40)*0.95),0)</f>
        <v/>
      </c>
      <c r="L3749" s="12">
        <f>IF(E3749=0,0,MAX(0,H3749-K3749))</f>
        <v/>
      </c>
      <c r="M3749" s="13">
        <f>M3748+J3748/40-IF(I3748="V2H",K3748/(0.95*40),0)-IF(E3749=0,IF(E3748=1,IF(D3749=1,30,40)*0.18/(2*40),0),0)-IF(E3749=1,IF(E3748=0,IF(D3749=1,30,40)*0.18/(2*40),0),0)</f>
        <v/>
      </c>
      <c r="N3749" s="14" t="n">
        <v>0.09</v>
      </c>
      <c r="O3749" s="15">
        <f>K3749*N3749</f>
        <v/>
      </c>
      <c r="P3749">
        <f>IF(E3749=0,0.3,IF(D3749=1,IF(C3749&gt;=Params!$B$13-3,IF(C3749&lt;Params!$B$13,Params!$B$20,0.3),0.3),IF(C3749&gt;=Params!$B$15-3,IF(C3749&lt;Params!$B$15,Params!$B$21,0.3),0.3)))</f>
        <v/>
      </c>
    </row>
    <row r="3750" ht="15" customHeight="1" s="1">
      <c r="A3750" s="9" t="n">
        <v>3747</v>
      </c>
      <c r="B3750" s="6" t="inlineStr">
        <is>
          <t>06/06</t>
        </is>
      </c>
      <c r="C3750" s="6" t="n">
        <v>2</v>
      </c>
      <c r="D3750" s="6" t="n">
        <v>0</v>
      </c>
      <c r="E3750" s="10">
        <f>IF(D3750=1, IF(OR(C3750&lt;10, C3750&gt;=15),1,0), IF(OR(C3750&lt;7, C3750&gt;=18),1,0))</f>
        <v/>
      </c>
      <c r="F3750" s="11" t="n">
        <v>0.169</v>
      </c>
      <c r="G3750" s="12">
        <f>0*8</f>
        <v/>
      </c>
      <c r="H3750" s="12">
        <f>F3750-G3750</f>
        <v/>
      </c>
      <c r="I3750" s="10">
        <f>IF(E3750=0,"Fora",IF(E3749=0,"Carg xar",IF(H3750&lt;0,IF(M3750&lt;0.9,"Carg FV","Stby"),IF(M3750&gt;P3750,"V2H",IF(M3750&lt;0.9,"Carg xar","Stby")))))</f>
        <v/>
      </c>
      <c r="J3750" s="12">
        <f>IF(OR(I3750="Carg FV",I3750="Carg xar"),MIN(IF(I3750="Carg FV",ABS(H3750),7.4),7.4,MAX(0,(0.9-M3750)*40)*0.95),0)</f>
        <v/>
      </c>
      <c r="K3750" s="12">
        <f>IF(I3750="V2H",MIN(MAX(0,H3750),7.4,MAX(0,(M3750-P3750)*40)*0.95),0)</f>
        <v/>
      </c>
      <c r="L3750" s="12">
        <f>IF(E3750=0,0,MAX(0,H3750-K3750))</f>
        <v/>
      </c>
      <c r="M3750" s="13">
        <f>M3749+J3749/40-IF(I3749="V2H",K3749/(0.95*40),0)-IF(E3750=0,IF(E3749=1,IF(D3750=1,30,40)*0.18/(2*40),0),0)-IF(E3750=1,IF(E3749=0,IF(D3750=1,30,40)*0.18/(2*40),0),0)</f>
        <v/>
      </c>
      <c r="N3750" s="14" t="n">
        <v>0.09</v>
      </c>
      <c r="O3750" s="15">
        <f>K3750*N3750</f>
        <v/>
      </c>
      <c r="P3750">
        <f>IF(E3750=0,0.3,IF(D3750=1,IF(C3750&gt;=Params!$B$13-3,IF(C3750&lt;Params!$B$13,Params!$B$20,0.3),0.3),IF(C3750&gt;=Params!$B$15-3,IF(C3750&lt;Params!$B$15,Params!$B$21,0.3),0.3)))</f>
        <v/>
      </c>
    </row>
    <row r="3751" ht="15" customHeight="1" s="1">
      <c r="A3751" s="9" t="n">
        <v>3748</v>
      </c>
      <c r="B3751" s="6" t="inlineStr">
        <is>
          <t>06/06</t>
        </is>
      </c>
      <c r="C3751" s="6" t="n">
        <v>3</v>
      </c>
      <c r="D3751" s="6" t="n">
        <v>0</v>
      </c>
      <c r="E3751" s="10">
        <f>IF(D3751=1, IF(OR(C3751&lt;10, C3751&gt;=15),1,0), IF(OR(C3751&lt;7, C3751&gt;=18),1,0))</f>
        <v/>
      </c>
      <c r="F3751" s="11" t="n">
        <v>0.126</v>
      </c>
      <c r="G3751" s="12">
        <f>0*8</f>
        <v/>
      </c>
      <c r="H3751" s="12">
        <f>F3751-G3751</f>
        <v/>
      </c>
      <c r="I3751" s="10">
        <f>IF(E3751=0,"Fora",IF(E3750=0,"Carg xar",IF(H3751&lt;0,IF(M3751&lt;0.9,"Carg FV","Stby"),IF(M3751&gt;P3751,"V2H",IF(M3751&lt;0.9,"Carg xar","Stby")))))</f>
        <v/>
      </c>
      <c r="J3751" s="12">
        <f>IF(OR(I3751="Carg FV",I3751="Carg xar"),MIN(IF(I3751="Carg FV",ABS(H3751),7.4),7.4,MAX(0,(0.9-M3751)*40)*0.95),0)</f>
        <v/>
      </c>
      <c r="K3751" s="12">
        <f>IF(I3751="V2H",MIN(MAX(0,H3751),7.4,MAX(0,(M3751-P3751)*40)*0.95),0)</f>
        <v/>
      </c>
      <c r="L3751" s="12">
        <f>IF(E3751=0,0,MAX(0,H3751-K3751))</f>
        <v/>
      </c>
      <c r="M3751" s="13">
        <f>M3750+J3750/40-IF(I3750="V2H",K3750/(0.95*40),0)-IF(E3751=0,IF(E3750=1,IF(D3751=1,30,40)*0.18/(2*40),0),0)-IF(E3751=1,IF(E3750=0,IF(D3751=1,30,40)*0.18/(2*40),0),0)</f>
        <v/>
      </c>
      <c r="N3751" s="14" t="n">
        <v>0.09</v>
      </c>
      <c r="O3751" s="15">
        <f>K3751*N3751</f>
        <v/>
      </c>
      <c r="P3751">
        <f>IF(E3751=0,0.3,IF(D3751=1,IF(C3751&gt;=Params!$B$13-3,IF(C3751&lt;Params!$B$13,Params!$B$20,0.3),0.3),IF(C3751&gt;=Params!$B$15-3,IF(C3751&lt;Params!$B$15,Params!$B$21,0.3),0.3)))</f>
        <v/>
      </c>
    </row>
    <row r="3752" ht="15" customHeight="1" s="1">
      <c r="A3752" s="9" t="n">
        <v>3749</v>
      </c>
      <c r="B3752" s="6" t="inlineStr">
        <is>
          <t>06/06</t>
        </is>
      </c>
      <c r="C3752" s="6" t="n">
        <v>4</v>
      </c>
      <c r="D3752" s="6" t="n">
        <v>0</v>
      </c>
      <c r="E3752" s="10">
        <f>IF(D3752=1, IF(OR(C3752&lt;10, C3752&gt;=15),1,0), IF(OR(C3752&lt;7, C3752&gt;=18),1,0))</f>
        <v/>
      </c>
      <c r="F3752" s="11" t="n">
        <v>0.164</v>
      </c>
      <c r="G3752" s="12">
        <f>0*8</f>
        <v/>
      </c>
      <c r="H3752" s="12">
        <f>F3752-G3752</f>
        <v/>
      </c>
      <c r="I3752" s="10">
        <f>IF(E3752=0,"Fora",IF(E3751=0,"Carg xar",IF(H3752&lt;0,IF(M3752&lt;0.9,"Carg FV","Stby"),IF(M3752&gt;P3752,"V2H",IF(M3752&lt;0.9,"Carg xar","Stby")))))</f>
        <v/>
      </c>
      <c r="J3752" s="12">
        <f>IF(OR(I3752="Carg FV",I3752="Carg xar"),MIN(IF(I3752="Carg FV",ABS(H3752),7.4),7.4,MAX(0,(0.9-M3752)*40)*0.95),0)</f>
        <v/>
      </c>
      <c r="K3752" s="12">
        <f>IF(I3752="V2H",MIN(MAX(0,H3752),7.4,MAX(0,(M3752-P3752)*40)*0.95),0)</f>
        <v/>
      </c>
      <c r="L3752" s="12">
        <f>IF(E3752=0,0,MAX(0,H3752-K3752))</f>
        <v/>
      </c>
      <c r="M3752" s="13">
        <f>M3751+J3751/40-IF(I3751="V2H",K3751/(0.95*40),0)-IF(E3752=0,IF(E3751=1,IF(D3752=1,30,40)*0.18/(2*40),0),0)-IF(E3752=1,IF(E3751=0,IF(D3752=1,30,40)*0.18/(2*40),0),0)</f>
        <v/>
      </c>
      <c r="N3752" s="14" t="n">
        <v>0.09</v>
      </c>
      <c r="O3752" s="15">
        <f>K3752*N3752</f>
        <v/>
      </c>
      <c r="P3752">
        <f>IF(E3752=0,0.3,IF(D3752=1,IF(C3752&gt;=Params!$B$13-3,IF(C3752&lt;Params!$B$13,Params!$B$20,0.3),0.3),IF(C3752&gt;=Params!$B$15-3,IF(C3752&lt;Params!$B$15,Params!$B$21,0.3),0.3)))</f>
        <v/>
      </c>
    </row>
    <row r="3753" ht="15" customHeight="1" s="1">
      <c r="A3753" s="9" t="n">
        <v>3750</v>
      </c>
      <c r="B3753" s="6" t="inlineStr">
        <is>
          <t>06/06</t>
        </is>
      </c>
      <c r="C3753" s="6" t="n">
        <v>5</v>
      </c>
      <c r="D3753" s="6" t="n">
        <v>0</v>
      </c>
      <c r="E3753" s="10">
        <f>IF(D3753=1, IF(OR(C3753&lt;10, C3753&gt;=15),1,0), IF(OR(C3753&lt;7, C3753&gt;=18),1,0))</f>
        <v/>
      </c>
      <c r="F3753" s="11" t="n">
        <v>0.11</v>
      </c>
      <c r="G3753" s="12">
        <f>0*8</f>
        <v/>
      </c>
      <c r="H3753" s="12">
        <f>F3753-G3753</f>
        <v/>
      </c>
      <c r="I3753" s="10">
        <f>IF(E3753=0,"Fora",IF(E3752=0,"Carg xar",IF(H3753&lt;0,IF(M3753&lt;0.9,"Carg FV","Stby"),IF(M3753&gt;P3753,"V2H",IF(M3753&lt;0.9,"Carg xar","Stby")))))</f>
        <v/>
      </c>
      <c r="J3753" s="12">
        <f>IF(OR(I3753="Carg FV",I3753="Carg xar"),MIN(IF(I3753="Carg FV",ABS(H3753),7.4),7.4,MAX(0,(0.9-M3753)*40)*0.95),0)</f>
        <v/>
      </c>
      <c r="K3753" s="12">
        <f>IF(I3753="V2H",MIN(MAX(0,H3753),7.4,MAX(0,(M3753-P3753)*40)*0.95),0)</f>
        <v/>
      </c>
      <c r="L3753" s="12">
        <f>IF(E3753=0,0,MAX(0,H3753-K3753))</f>
        <v/>
      </c>
      <c r="M3753" s="13">
        <f>M3752+J3752/40-IF(I3752="V2H",K3752/(0.95*40),0)-IF(E3753=0,IF(E3752=1,IF(D3753=1,30,40)*0.18/(2*40),0),0)-IF(E3753=1,IF(E3752=0,IF(D3753=1,30,40)*0.18/(2*40),0),0)</f>
        <v/>
      </c>
      <c r="N3753" s="14" t="n">
        <v>0.09</v>
      </c>
      <c r="O3753" s="15">
        <f>K3753*N3753</f>
        <v/>
      </c>
      <c r="P3753">
        <f>IF(E3753=0,0.3,IF(D3753=1,IF(C3753&gt;=Params!$B$13-3,IF(C3753&lt;Params!$B$13,Params!$B$20,0.3),0.3),IF(C3753&gt;=Params!$B$15-3,IF(C3753&lt;Params!$B$15,Params!$B$21,0.3),0.3)))</f>
        <v/>
      </c>
    </row>
    <row r="3754" ht="15" customHeight="1" s="1">
      <c r="A3754" s="9" t="n">
        <v>3751</v>
      </c>
      <c r="B3754" s="6" t="inlineStr">
        <is>
          <t>06/06</t>
        </is>
      </c>
      <c r="C3754" s="6" t="n">
        <v>6</v>
      </c>
      <c r="D3754" s="6" t="n">
        <v>0</v>
      </c>
      <c r="E3754" s="10">
        <f>IF(D3754=1, IF(OR(C3754&lt;10, C3754&gt;=15),1,0), IF(OR(C3754&lt;7, C3754&gt;=18),1,0))</f>
        <v/>
      </c>
      <c r="F3754" s="11" t="n">
        <v>0.161</v>
      </c>
      <c r="G3754" s="12">
        <f>0.03*8</f>
        <v/>
      </c>
      <c r="H3754" s="12">
        <f>F3754-G3754</f>
        <v/>
      </c>
      <c r="I3754" s="10">
        <f>IF(E3754=0,"Fora",IF(E3753=0,"Carg xar",IF(H3754&lt;0,IF(M3754&lt;0.9,"Carg FV","Stby"),IF(M3754&gt;P3754,"V2H",IF(M3754&lt;0.9,"Carg xar","Stby")))))</f>
        <v/>
      </c>
      <c r="J3754" s="12">
        <f>IF(OR(I3754="Carg FV",I3754="Carg xar"),MIN(IF(I3754="Carg FV",ABS(H3754),7.4),7.4,MAX(0,(0.9-M3754)*40)*0.95),0)</f>
        <v/>
      </c>
      <c r="K3754" s="12">
        <f>IF(I3754="V2H",MIN(MAX(0,H3754),7.4,MAX(0,(M3754-P3754)*40)*0.95),0)</f>
        <v/>
      </c>
      <c r="L3754" s="12">
        <f>IF(E3754=0,0,MAX(0,H3754-K3754))</f>
        <v/>
      </c>
      <c r="M3754" s="13">
        <f>M3753+J3753/40-IF(I3753="V2H",K3753/(0.95*40),0)-IF(E3754=0,IF(E3753=1,IF(D3754=1,30,40)*0.18/(2*40),0),0)-IF(E3754=1,IF(E3753=0,IF(D3754=1,30,40)*0.18/(2*40),0),0)</f>
        <v/>
      </c>
      <c r="N3754" s="14" t="n">
        <v>0.09</v>
      </c>
      <c r="O3754" s="15">
        <f>K3754*N3754</f>
        <v/>
      </c>
      <c r="P3754">
        <f>IF(E3754=0,0.3,IF(D3754=1,IF(C3754&gt;=Params!$B$13-3,IF(C3754&lt;Params!$B$13,Params!$B$20,0.3),0.3),IF(C3754&gt;=Params!$B$15-3,IF(C3754&lt;Params!$B$15,Params!$B$21,0.3),0.3)))</f>
        <v/>
      </c>
    </row>
    <row r="3755" ht="15" customHeight="1" s="1">
      <c r="A3755" s="9" t="n">
        <v>3752</v>
      </c>
      <c r="B3755" s="6" t="inlineStr">
        <is>
          <t>06/06</t>
        </is>
      </c>
      <c r="C3755" s="6" t="n">
        <v>7</v>
      </c>
      <c r="D3755" s="6" t="n">
        <v>0</v>
      </c>
      <c r="E3755" s="10">
        <f>IF(D3755=1, IF(OR(C3755&lt;10, C3755&gt;=15),1,0), IF(OR(C3755&lt;7, C3755&gt;=18),1,0))</f>
        <v/>
      </c>
      <c r="F3755" s="11" t="n">
        <v>0.117</v>
      </c>
      <c r="G3755" s="12">
        <f>0.15*8</f>
        <v/>
      </c>
      <c r="H3755" s="12">
        <f>F3755-G3755</f>
        <v/>
      </c>
      <c r="I3755" s="10">
        <f>IF(E3755=0,"Fora",IF(E3754=0,"Carg xar",IF(H3755&lt;0,IF(M3755&lt;0.9,"Carg FV","Stby"),IF(M3755&gt;P3755,"V2H",IF(M3755&lt;0.9,"Carg xar","Stby")))))</f>
        <v/>
      </c>
      <c r="J3755" s="12">
        <f>IF(OR(I3755="Carg FV",I3755="Carg xar"),MIN(IF(I3755="Carg FV",ABS(H3755),7.4),7.4,MAX(0,(0.9-M3755)*40)*0.95),0)</f>
        <v/>
      </c>
      <c r="K3755" s="12">
        <f>IF(I3755="V2H",MIN(MAX(0,H3755),7.4,MAX(0,(M3755-P3755)*40)*0.95),0)</f>
        <v/>
      </c>
      <c r="L3755" s="12">
        <f>IF(E3755=0,0,MAX(0,H3755-K3755))</f>
        <v/>
      </c>
      <c r="M3755" s="13">
        <f>M3754+J3754/40-IF(I3754="V2H",K3754/(0.95*40),0)-IF(E3755=0,IF(E3754=1,IF(D3755=1,30,40)*0.18/(2*40),0),0)-IF(E3755=1,IF(E3754=0,IF(D3755=1,30,40)*0.18/(2*40),0),0)</f>
        <v/>
      </c>
      <c r="N3755" s="14" t="n">
        <v>0.09</v>
      </c>
      <c r="O3755" s="15">
        <f>K3755*N3755</f>
        <v/>
      </c>
      <c r="P3755">
        <f>IF(E3755=0,0.3,IF(D3755=1,IF(C3755&gt;=Params!$B$13-3,IF(C3755&lt;Params!$B$13,Params!$B$20,0.3),0.3),IF(C3755&gt;=Params!$B$15-3,IF(C3755&lt;Params!$B$15,Params!$B$21,0.3),0.3)))</f>
        <v/>
      </c>
    </row>
    <row r="3756" ht="15" customHeight="1" s="1">
      <c r="A3756" s="9" t="n">
        <v>3753</v>
      </c>
      <c r="B3756" s="6" t="inlineStr">
        <is>
          <t>06/06</t>
        </is>
      </c>
      <c r="C3756" s="6" t="n">
        <v>8</v>
      </c>
      <c r="D3756" s="6" t="n">
        <v>0</v>
      </c>
      <c r="E3756" s="10">
        <f>IF(D3756=1, IF(OR(C3756&lt;10, C3756&gt;=15),1,0), IF(OR(C3756&lt;7, C3756&gt;=18),1,0))</f>
        <v/>
      </c>
      <c r="F3756" s="11" t="n">
        <v>1.604</v>
      </c>
      <c r="G3756" s="12">
        <f>0.32*8</f>
        <v/>
      </c>
      <c r="H3756" s="12">
        <f>F3756-G3756</f>
        <v/>
      </c>
      <c r="I3756" s="10">
        <f>IF(E3756=0,"Fora",IF(E3755=0,"Carg xar",IF(H3756&lt;0,IF(M3756&lt;0.9,"Carg FV","Stby"),IF(M3756&gt;P3756,"V2H",IF(M3756&lt;0.9,"Carg xar","Stby")))))</f>
        <v/>
      </c>
      <c r="J3756" s="12">
        <f>IF(OR(I3756="Carg FV",I3756="Carg xar"),MIN(IF(I3756="Carg FV",ABS(H3756),7.4),7.4,MAX(0,(0.9-M3756)*40)*0.95),0)</f>
        <v/>
      </c>
      <c r="K3756" s="12">
        <f>IF(I3756="V2H",MIN(MAX(0,H3756),7.4,MAX(0,(M3756-P3756)*40)*0.95),0)</f>
        <v/>
      </c>
      <c r="L3756" s="12">
        <f>IF(E3756=0,0,MAX(0,H3756-K3756))</f>
        <v/>
      </c>
      <c r="M3756" s="13">
        <f>M3755+J3755/40-IF(I3755="V2H",K3755/(0.95*40),0)-IF(E3756=0,IF(E3755=1,IF(D3756=1,30,40)*0.18/(2*40),0),0)-IF(E3756=1,IF(E3755=0,IF(D3756=1,30,40)*0.18/(2*40),0),0)</f>
        <v/>
      </c>
      <c r="N3756" s="14" t="n">
        <v>0.15</v>
      </c>
      <c r="O3756" s="15">
        <f>K3756*N3756</f>
        <v/>
      </c>
      <c r="P3756">
        <f>IF(E3756=0,0.3,IF(D3756=1,IF(C3756&gt;=Params!$B$13-3,IF(C3756&lt;Params!$B$13,Params!$B$20,0.3),0.3),IF(C3756&gt;=Params!$B$15-3,IF(C3756&lt;Params!$B$15,Params!$B$21,0.3),0.3)))</f>
        <v/>
      </c>
    </row>
    <row r="3757" ht="15" customHeight="1" s="1">
      <c r="A3757" s="9" t="n">
        <v>3754</v>
      </c>
      <c r="B3757" s="6" t="inlineStr">
        <is>
          <t>06/06</t>
        </is>
      </c>
      <c r="C3757" s="6" t="n">
        <v>9</v>
      </c>
      <c r="D3757" s="6" t="n">
        <v>0</v>
      </c>
      <c r="E3757" s="10">
        <f>IF(D3757=1, IF(OR(C3757&lt;10, C3757&gt;=15),1,0), IF(OR(C3757&lt;7, C3757&gt;=18),1,0))</f>
        <v/>
      </c>
      <c r="F3757" s="11" t="n">
        <v>1.449</v>
      </c>
      <c r="G3757" s="12">
        <f>0.52*8</f>
        <v/>
      </c>
      <c r="H3757" s="12">
        <f>F3757-G3757</f>
        <v/>
      </c>
      <c r="I3757" s="10">
        <f>IF(E3757=0,"Fora",IF(E3756=0,"Carg xar",IF(H3757&lt;0,IF(M3757&lt;0.9,"Carg FV","Stby"),IF(M3757&gt;P3757,"V2H",IF(M3757&lt;0.9,"Carg xar","Stby")))))</f>
        <v/>
      </c>
      <c r="J3757" s="12">
        <f>IF(OR(I3757="Carg FV",I3757="Carg xar"),MIN(IF(I3757="Carg FV",ABS(H3757),7.4),7.4,MAX(0,(0.9-M3757)*40)*0.95),0)</f>
        <v/>
      </c>
      <c r="K3757" s="12">
        <f>IF(I3757="V2H",MIN(MAX(0,H3757),7.4,MAX(0,(M3757-P3757)*40)*0.95),0)</f>
        <v/>
      </c>
      <c r="L3757" s="12">
        <f>IF(E3757=0,0,MAX(0,H3757-K3757))</f>
        <v/>
      </c>
      <c r="M3757" s="13">
        <f>M3756+J3756/40-IF(I3756="V2H",K3756/(0.95*40),0)-IF(E3757=0,IF(E3756=1,IF(D3757=1,30,40)*0.18/(2*40),0),0)-IF(E3757=1,IF(E3756=0,IF(D3757=1,30,40)*0.18/(2*40),0),0)</f>
        <v/>
      </c>
      <c r="N3757" s="14" t="n">
        <v>0.15</v>
      </c>
      <c r="O3757" s="15">
        <f>K3757*N3757</f>
        <v/>
      </c>
      <c r="P3757">
        <f>IF(E3757=0,0.3,IF(D3757=1,IF(C3757&gt;=Params!$B$13-3,IF(C3757&lt;Params!$B$13,Params!$B$20,0.3),0.3),IF(C3757&gt;=Params!$B$15-3,IF(C3757&lt;Params!$B$15,Params!$B$21,0.3),0.3)))</f>
        <v/>
      </c>
    </row>
    <row r="3758" ht="15" customHeight="1" s="1">
      <c r="A3758" s="9" t="n">
        <v>3755</v>
      </c>
      <c r="B3758" s="6" t="inlineStr">
        <is>
          <t>06/06</t>
        </is>
      </c>
      <c r="C3758" s="6" t="n">
        <v>10</v>
      </c>
      <c r="D3758" s="6" t="n">
        <v>0</v>
      </c>
      <c r="E3758" s="10">
        <f>IF(D3758=1, IF(OR(C3758&lt;10, C3758&gt;=15),1,0), IF(OR(C3758&lt;7, C3758&gt;=18),1,0))</f>
        <v/>
      </c>
      <c r="F3758" s="11" t="n">
        <v>0.187</v>
      </c>
      <c r="G3758" s="12">
        <f>0.72*8</f>
        <v/>
      </c>
      <c r="H3758" s="12">
        <f>F3758-G3758</f>
        <v/>
      </c>
      <c r="I3758" s="10">
        <f>IF(E3758=0,"Fora",IF(E3757=0,"Carg xar",IF(H3758&lt;0,IF(M3758&lt;0.9,"Carg FV","Stby"),IF(M3758&gt;P3758,"V2H",IF(M3758&lt;0.9,"Carg xar","Stby")))))</f>
        <v/>
      </c>
      <c r="J3758" s="12">
        <f>IF(OR(I3758="Carg FV",I3758="Carg xar"),MIN(IF(I3758="Carg FV",ABS(H3758),7.4),7.4,MAX(0,(0.9-M3758)*40)*0.95),0)</f>
        <v/>
      </c>
      <c r="K3758" s="12">
        <f>IF(I3758="V2H",MIN(MAX(0,H3758),7.4,MAX(0,(M3758-P3758)*40)*0.95),0)</f>
        <v/>
      </c>
      <c r="L3758" s="12">
        <f>IF(E3758=0,0,MAX(0,H3758-K3758))</f>
        <v/>
      </c>
      <c r="M3758" s="13">
        <f>M3757+J3757/40-IF(I3757="V2H",K3757/(0.95*40),0)-IF(E3758=0,IF(E3757=1,IF(D3758=1,30,40)*0.18/(2*40),0),0)-IF(E3758=1,IF(E3757=0,IF(D3758=1,30,40)*0.18/(2*40),0),0)</f>
        <v/>
      </c>
      <c r="N3758" s="14" t="n">
        <v>0.2</v>
      </c>
      <c r="O3758" s="15">
        <f>K3758*N3758</f>
        <v/>
      </c>
      <c r="P3758">
        <f>IF(E3758=0,0.3,IF(D3758=1,IF(C3758&gt;=Params!$B$13-3,IF(C3758&lt;Params!$B$13,Params!$B$20,0.3),0.3),IF(C3758&gt;=Params!$B$15-3,IF(C3758&lt;Params!$B$15,Params!$B$21,0.3),0.3)))</f>
        <v/>
      </c>
    </row>
    <row r="3759" ht="15" customHeight="1" s="1">
      <c r="A3759" s="9" t="n">
        <v>3756</v>
      </c>
      <c r="B3759" s="6" t="inlineStr">
        <is>
          <t>06/06</t>
        </is>
      </c>
      <c r="C3759" s="6" t="n">
        <v>11</v>
      </c>
      <c r="D3759" s="6" t="n">
        <v>0</v>
      </c>
      <c r="E3759" s="10">
        <f>IF(D3759=1, IF(OR(C3759&lt;10, C3759&gt;=15),1,0), IF(OR(C3759&lt;7, C3759&gt;=18),1,0))</f>
        <v/>
      </c>
      <c r="F3759" s="11" t="n">
        <v>0.18</v>
      </c>
      <c r="G3759" s="12">
        <f>0.85*8</f>
        <v/>
      </c>
      <c r="H3759" s="12">
        <f>F3759-G3759</f>
        <v/>
      </c>
      <c r="I3759" s="10">
        <f>IF(E3759=0,"Fora",IF(E3758=0,"Carg xar",IF(H3759&lt;0,IF(M3759&lt;0.9,"Carg FV","Stby"),IF(M3759&gt;P3759,"V2H",IF(M3759&lt;0.9,"Carg xar","Stby")))))</f>
        <v/>
      </c>
      <c r="J3759" s="12">
        <f>IF(OR(I3759="Carg FV",I3759="Carg xar"),MIN(IF(I3759="Carg FV",ABS(H3759),7.4),7.4,MAX(0,(0.9-M3759)*40)*0.95),0)</f>
        <v/>
      </c>
      <c r="K3759" s="12">
        <f>IF(I3759="V2H",MIN(MAX(0,H3759),7.4,MAX(0,(M3759-P3759)*40)*0.95),0)</f>
        <v/>
      </c>
      <c r="L3759" s="12">
        <f>IF(E3759=0,0,MAX(0,H3759-K3759))</f>
        <v/>
      </c>
      <c r="M3759" s="13">
        <f>M3758+J3758/40-IF(I3758="V2H",K3758/(0.95*40),0)-IF(E3759=0,IF(E3758=1,IF(D3759=1,30,40)*0.18/(2*40),0),0)-IF(E3759=1,IF(E3758=0,IF(D3759=1,30,40)*0.18/(2*40),0),0)</f>
        <v/>
      </c>
      <c r="N3759" s="14" t="n">
        <v>0.2</v>
      </c>
      <c r="O3759" s="15">
        <f>K3759*N3759</f>
        <v/>
      </c>
      <c r="P3759">
        <f>IF(E3759=0,0.3,IF(D3759=1,IF(C3759&gt;=Params!$B$13-3,IF(C3759&lt;Params!$B$13,Params!$B$20,0.3),0.3),IF(C3759&gt;=Params!$B$15-3,IF(C3759&lt;Params!$B$15,Params!$B$21,0.3),0.3)))</f>
        <v/>
      </c>
    </row>
    <row r="3760" ht="15" customHeight="1" s="1">
      <c r="A3760" s="9" t="n">
        <v>3757</v>
      </c>
      <c r="B3760" s="6" t="inlineStr">
        <is>
          <t>06/06</t>
        </is>
      </c>
      <c r="C3760" s="6" t="n">
        <v>12</v>
      </c>
      <c r="D3760" s="6" t="n">
        <v>0</v>
      </c>
      <c r="E3760" s="10">
        <f>IF(D3760=1, IF(OR(C3760&lt;10, C3760&gt;=15),1,0), IF(OR(C3760&lt;7, C3760&gt;=18),1,0))</f>
        <v/>
      </c>
      <c r="F3760" s="11" t="n">
        <v>0.548</v>
      </c>
      <c r="G3760" s="12">
        <f>0.92*8</f>
        <v/>
      </c>
      <c r="H3760" s="12">
        <f>F3760-G3760</f>
        <v/>
      </c>
      <c r="I3760" s="10">
        <f>IF(E3760=0,"Fora",IF(E3759=0,"Carg xar",IF(H3760&lt;0,IF(M3760&lt;0.9,"Carg FV","Stby"),IF(M3760&gt;P3760,"V2H",IF(M3760&lt;0.9,"Carg xar","Stby")))))</f>
        <v/>
      </c>
      <c r="J3760" s="12">
        <f>IF(OR(I3760="Carg FV",I3760="Carg xar"),MIN(IF(I3760="Carg FV",ABS(H3760),7.4),7.4,MAX(0,(0.9-M3760)*40)*0.95),0)</f>
        <v/>
      </c>
      <c r="K3760" s="12">
        <f>IF(I3760="V2H",MIN(MAX(0,H3760),7.4,MAX(0,(M3760-P3760)*40)*0.95),0)</f>
        <v/>
      </c>
      <c r="L3760" s="12">
        <f>IF(E3760=0,0,MAX(0,H3760-K3760))</f>
        <v/>
      </c>
      <c r="M3760" s="13">
        <f>M3759+J3759/40-IF(I3759="V2H",K3759/(0.95*40),0)-IF(E3760=0,IF(E3759=1,IF(D3760=1,30,40)*0.18/(2*40),0),0)-IF(E3760=1,IF(E3759=0,IF(D3760=1,30,40)*0.18/(2*40),0),0)</f>
        <v/>
      </c>
      <c r="N3760" s="14" t="n">
        <v>0.2</v>
      </c>
      <c r="O3760" s="15">
        <f>K3760*N3760</f>
        <v/>
      </c>
      <c r="P3760">
        <f>IF(E3760=0,0.3,IF(D3760=1,IF(C3760&gt;=Params!$B$13-3,IF(C3760&lt;Params!$B$13,Params!$B$20,0.3),0.3),IF(C3760&gt;=Params!$B$15-3,IF(C3760&lt;Params!$B$15,Params!$B$21,0.3),0.3)))</f>
        <v/>
      </c>
    </row>
    <row r="3761" ht="15" customHeight="1" s="1">
      <c r="A3761" s="9" t="n">
        <v>3758</v>
      </c>
      <c r="B3761" s="6" t="inlineStr">
        <is>
          <t>06/06</t>
        </is>
      </c>
      <c r="C3761" s="6" t="n">
        <v>13</v>
      </c>
      <c r="D3761" s="6" t="n">
        <v>0</v>
      </c>
      <c r="E3761" s="10">
        <f>IF(D3761=1, IF(OR(C3761&lt;10, C3761&gt;=15),1,0), IF(OR(C3761&lt;7, C3761&gt;=18),1,0))</f>
        <v/>
      </c>
      <c r="F3761" s="11" t="n">
        <v>1.19</v>
      </c>
      <c r="G3761" s="12">
        <f>0.9*8</f>
        <v/>
      </c>
      <c r="H3761" s="12">
        <f>F3761-G3761</f>
        <v/>
      </c>
      <c r="I3761" s="10">
        <f>IF(E3761=0,"Fora",IF(E3760=0,"Carg xar",IF(H3761&lt;0,IF(M3761&lt;0.9,"Carg FV","Stby"),IF(M3761&gt;P3761,"V2H",IF(M3761&lt;0.9,"Carg xar","Stby")))))</f>
        <v/>
      </c>
      <c r="J3761" s="12">
        <f>IF(OR(I3761="Carg FV",I3761="Carg xar"),MIN(IF(I3761="Carg FV",ABS(H3761),7.4),7.4,MAX(0,(0.9-M3761)*40)*0.95),0)</f>
        <v/>
      </c>
      <c r="K3761" s="12">
        <f>IF(I3761="V2H",MIN(MAX(0,H3761),7.4,MAX(0,(M3761-P3761)*40)*0.95),0)</f>
        <v/>
      </c>
      <c r="L3761" s="12">
        <f>IF(E3761=0,0,MAX(0,H3761-K3761))</f>
        <v/>
      </c>
      <c r="M3761" s="13">
        <f>M3760+J3760/40-IF(I3760="V2H",K3760/(0.95*40),0)-IF(E3761=0,IF(E3760=1,IF(D3761=1,30,40)*0.18/(2*40),0),0)-IF(E3761=1,IF(E3760=0,IF(D3761=1,30,40)*0.18/(2*40),0),0)</f>
        <v/>
      </c>
      <c r="N3761" s="14" t="n">
        <v>0.2</v>
      </c>
      <c r="O3761" s="15">
        <f>K3761*N3761</f>
        <v/>
      </c>
      <c r="P3761">
        <f>IF(E3761=0,0.3,IF(D3761=1,IF(C3761&gt;=Params!$B$13-3,IF(C3761&lt;Params!$B$13,Params!$B$20,0.3),0.3),IF(C3761&gt;=Params!$B$15-3,IF(C3761&lt;Params!$B$15,Params!$B$21,0.3),0.3)))</f>
        <v/>
      </c>
    </row>
    <row r="3762" ht="15" customHeight="1" s="1">
      <c r="A3762" s="9" t="n">
        <v>3759</v>
      </c>
      <c r="B3762" s="6" t="inlineStr">
        <is>
          <t>06/06</t>
        </is>
      </c>
      <c r="C3762" s="6" t="n">
        <v>14</v>
      </c>
      <c r="D3762" s="6" t="n">
        <v>0</v>
      </c>
      <c r="E3762" s="10">
        <f>IF(D3762=1, IF(OR(C3762&lt;10, C3762&gt;=15),1,0), IF(OR(C3762&lt;7, C3762&gt;=18),1,0))</f>
        <v/>
      </c>
      <c r="F3762" s="11" t="n">
        <v>1.011</v>
      </c>
      <c r="G3762" s="12">
        <f>0.8*8</f>
        <v/>
      </c>
      <c r="H3762" s="12">
        <f>F3762-G3762</f>
        <v/>
      </c>
      <c r="I3762" s="10">
        <f>IF(E3762=0,"Fora",IF(E3761=0,"Carg xar",IF(H3762&lt;0,IF(M3762&lt;0.9,"Carg FV","Stby"),IF(M3762&gt;P3762,"V2H",IF(M3762&lt;0.9,"Carg xar","Stby")))))</f>
        <v/>
      </c>
      <c r="J3762" s="12">
        <f>IF(OR(I3762="Carg FV",I3762="Carg xar"),MIN(IF(I3762="Carg FV",ABS(H3762),7.4),7.4,MAX(0,(0.9-M3762)*40)*0.95),0)</f>
        <v/>
      </c>
      <c r="K3762" s="12">
        <f>IF(I3762="V2H",MIN(MAX(0,H3762),7.4,MAX(0,(M3762-P3762)*40)*0.95),0)</f>
        <v/>
      </c>
      <c r="L3762" s="12">
        <f>IF(E3762=0,0,MAX(0,H3762-K3762))</f>
        <v/>
      </c>
      <c r="M3762" s="13">
        <f>M3761+J3761/40-IF(I3761="V2H",K3761/(0.95*40),0)-IF(E3762=0,IF(E3761=1,IF(D3762=1,30,40)*0.18/(2*40),0),0)-IF(E3762=1,IF(E3761=0,IF(D3762=1,30,40)*0.18/(2*40),0),0)</f>
        <v/>
      </c>
      <c r="N3762" s="14" t="n">
        <v>0.15</v>
      </c>
      <c r="O3762" s="15">
        <f>K3762*N3762</f>
        <v/>
      </c>
      <c r="P3762">
        <f>IF(E3762=0,0.3,IF(D3762=1,IF(C3762&gt;=Params!$B$13-3,IF(C3762&lt;Params!$B$13,Params!$B$20,0.3),0.3),IF(C3762&gt;=Params!$B$15-3,IF(C3762&lt;Params!$B$15,Params!$B$21,0.3),0.3)))</f>
        <v/>
      </c>
    </row>
    <row r="3763" ht="15" customHeight="1" s="1">
      <c r="A3763" s="9" t="n">
        <v>3760</v>
      </c>
      <c r="B3763" s="6" t="inlineStr">
        <is>
          <t>06/06</t>
        </is>
      </c>
      <c r="C3763" s="6" t="n">
        <v>15</v>
      </c>
      <c r="D3763" s="6" t="n">
        <v>0</v>
      </c>
      <c r="E3763" s="10">
        <f>IF(D3763=1, IF(OR(C3763&lt;10, C3763&gt;=15),1,0), IF(OR(C3763&lt;7, C3763&gt;=18),1,0))</f>
        <v/>
      </c>
      <c r="F3763" s="11" t="n">
        <v>0.701</v>
      </c>
      <c r="G3763" s="12">
        <f>0.65*8</f>
        <v/>
      </c>
      <c r="H3763" s="12">
        <f>F3763-G3763</f>
        <v/>
      </c>
      <c r="I3763" s="10">
        <f>IF(E3763=0,"Fora",IF(E3762=0,"Carg xar",IF(H3763&lt;0,IF(M3763&lt;0.9,"Carg FV","Stby"),IF(M3763&gt;P3763,"V2H",IF(M3763&lt;0.9,"Carg xar","Stby")))))</f>
        <v/>
      </c>
      <c r="J3763" s="12">
        <f>IF(OR(I3763="Carg FV",I3763="Carg xar"),MIN(IF(I3763="Carg FV",ABS(H3763),7.4),7.4,MAX(0,(0.9-M3763)*40)*0.95),0)</f>
        <v/>
      </c>
      <c r="K3763" s="12">
        <f>IF(I3763="V2H",MIN(MAX(0,H3763),7.4,MAX(0,(M3763-P3763)*40)*0.95),0)</f>
        <v/>
      </c>
      <c r="L3763" s="12">
        <f>IF(E3763=0,0,MAX(0,H3763-K3763))</f>
        <v/>
      </c>
      <c r="M3763" s="13">
        <f>M3762+J3762/40-IF(I3762="V2H",K3762/(0.95*40),0)-IF(E3763=0,IF(E3762=1,IF(D3763=1,30,40)*0.18/(2*40),0),0)-IF(E3763=1,IF(E3762=0,IF(D3763=1,30,40)*0.18/(2*40),0),0)</f>
        <v/>
      </c>
      <c r="N3763" s="14" t="n">
        <v>0.15</v>
      </c>
      <c r="O3763" s="15">
        <f>K3763*N3763</f>
        <v/>
      </c>
      <c r="P3763">
        <f>IF(E3763=0,0.3,IF(D3763=1,IF(C3763&gt;=Params!$B$13-3,IF(C3763&lt;Params!$B$13,Params!$B$20,0.3),0.3),IF(C3763&gt;=Params!$B$15-3,IF(C3763&lt;Params!$B$15,Params!$B$21,0.3),0.3)))</f>
        <v/>
      </c>
    </row>
    <row r="3764" ht="15" customHeight="1" s="1">
      <c r="A3764" s="9" t="n">
        <v>3761</v>
      </c>
      <c r="B3764" s="6" t="inlineStr">
        <is>
          <t>06/06</t>
        </is>
      </c>
      <c r="C3764" s="6" t="n">
        <v>16</v>
      </c>
      <c r="D3764" s="6" t="n">
        <v>0</v>
      </c>
      <c r="E3764" s="10">
        <f>IF(D3764=1, IF(OR(C3764&lt;10, C3764&gt;=15),1,0), IF(OR(C3764&lt;7, C3764&gt;=18),1,0))</f>
        <v/>
      </c>
      <c r="F3764" s="11" t="n">
        <v>0.238</v>
      </c>
      <c r="G3764" s="12">
        <f>0.48*8</f>
        <v/>
      </c>
      <c r="H3764" s="12">
        <f>F3764-G3764</f>
        <v/>
      </c>
      <c r="I3764" s="10">
        <f>IF(E3764=0,"Fora",IF(E3763=0,"Carg xar",IF(H3764&lt;0,IF(M3764&lt;0.9,"Carg FV","Stby"),IF(M3764&gt;P3764,"V2H",IF(M3764&lt;0.9,"Carg xar","Stby")))))</f>
        <v/>
      </c>
      <c r="J3764" s="12">
        <f>IF(OR(I3764="Carg FV",I3764="Carg xar"),MIN(IF(I3764="Carg FV",ABS(H3764),7.4),7.4,MAX(0,(0.9-M3764)*40)*0.95),0)</f>
        <v/>
      </c>
      <c r="K3764" s="12">
        <f>IF(I3764="V2H",MIN(MAX(0,H3764),7.4,MAX(0,(M3764-P3764)*40)*0.95),0)</f>
        <v/>
      </c>
      <c r="L3764" s="12">
        <f>IF(E3764=0,0,MAX(0,H3764-K3764))</f>
        <v/>
      </c>
      <c r="M3764" s="13">
        <f>M3763+J3763/40-IF(I3763="V2H",K3763/(0.95*40),0)-IF(E3764=0,IF(E3763=1,IF(D3764=1,30,40)*0.18/(2*40),0),0)-IF(E3764=1,IF(E3763=0,IF(D3764=1,30,40)*0.18/(2*40),0),0)</f>
        <v/>
      </c>
      <c r="N3764" s="14" t="n">
        <v>0.15</v>
      </c>
      <c r="O3764" s="15">
        <f>K3764*N3764</f>
        <v/>
      </c>
      <c r="P3764">
        <f>IF(E3764=0,0.3,IF(D3764=1,IF(C3764&gt;=Params!$B$13-3,IF(C3764&lt;Params!$B$13,Params!$B$20,0.3),0.3),IF(C3764&gt;=Params!$B$15-3,IF(C3764&lt;Params!$B$15,Params!$B$21,0.3),0.3)))</f>
        <v/>
      </c>
    </row>
    <row r="3765" ht="15" customHeight="1" s="1">
      <c r="A3765" s="9" t="n">
        <v>3762</v>
      </c>
      <c r="B3765" s="6" t="inlineStr">
        <is>
          <t>06/06</t>
        </is>
      </c>
      <c r="C3765" s="6" t="n">
        <v>17</v>
      </c>
      <c r="D3765" s="6" t="n">
        <v>0</v>
      </c>
      <c r="E3765" s="10">
        <f>IF(D3765=1, IF(OR(C3765&lt;10, C3765&gt;=15),1,0), IF(OR(C3765&lt;7, C3765&gt;=18),1,0))</f>
        <v/>
      </c>
      <c r="F3765" s="11" t="n">
        <v>0.159</v>
      </c>
      <c r="G3765" s="12">
        <f>0.28*8</f>
        <v/>
      </c>
      <c r="H3765" s="12">
        <f>F3765-G3765</f>
        <v/>
      </c>
      <c r="I3765" s="10">
        <f>IF(E3765=0,"Fora",IF(E3764=0,"Carg xar",IF(H3765&lt;0,IF(M3765&lt;0.9,"Carg FV","Stby"),IF(M3765&gt;P3765,"V2H",IF(M3765&lt;0.9,"Carg xar","Stby")))))</f>
        <v/>
      </c>
      <c r="J3765" s="12">
        <f>IF(OR(I3765="Carg FV",I3765="Carg xar"),MIN(IF(I3765="Carg FV",ABS(H3765),7.4),7.4,MAX(0,(0.9-M3765)*40)*0.95),0)</f>
        <v/>
      </c>
      <c r="K3765" s="12">
        <f>IF(I3765="V2H",MIN(MAX(0,H3765),7.4,MAX(0,(M3765-P3765)*40)*0.95),0)</f>
        <v/>
      </c>
      <c r="L3765" s="12">
        <f>IF(E3765=0,0,MAX(0,H3765-K3765))</f>
        <v/>
      </c>
      <c r="M3765" s="13">
        <f>M3764+J3764/40-IF(I3764="V2H",K3764/(0.95*40),0)-IF(E3765=0,IF(E3764=1,IF(D3765=1,30,40)*0.18/(2*40),0),0)-IF(E3765=1,IF(E3764=0,IF(D3765=1,30,40)*0.18/(2*40),0),0)</f>
        <v/>
      </c>
      <c r="N3765" s="14" t="n">
        <v>0.15</v>
      </c>
      <c r="O3765" s="15">
        <f>K3765*N3765</f>
        <v/>
      </c>
      <c r="P3765">
        <f>IF(E3765=0,0.3,IF(D3765=1,IF(C3765&gt;=Params!$B$13-3,IF(C3765&lt;Params!$B$13,Params!$B$20,0.3),0.3),IF(C3765&gt;=Params!$B$15-3,IF(C3765&lt;Params!$B$15,Params!$B$21,0.3),0.3)))</f>
        <v/>
      </c>
    </row>
    <row r="3766" ht="15" customHeight="1" s="1">
      <c r="A3766" s="9" t="n">
        <v>3763</v>
      </c>
      <c r="B3766" s="6" t="inlineStr">
        <is>
          <t>06/06</t>
        </is>
      </c>
      <c r="C3766" s="6" t="n">
        <v>18</v>
      </c>
      <c r="D3766" s="6" t="n">
        <v>0</v>
      </c>
      <c r="E3766" s="10">
        <f>IF(D3766=1, IF(OR(C3766&lt;10, C3766&gt;=15),1,0), IF(OR(C3766&lt;7, C3766&gt;=18),1,0))</f>
        <v/>
      </c>
      <c r="F3766" s="11" t="n">
        <v>0.261</v>
      </c>
      <c r="G3766" s="12">
        <f>0.1*8</f>
        <v/>
      </c>
      <c r="H3766" s="12">
        <f>F3766-G3766</f>
        <v/>
      </c>
      <c r="I3766" s="10">
        <f>IF(E3766=0,"Fora",IF(E3765=0,"Carg xar",IF(H3766&lt;0,IF(M3766&lt;0.9,"Carg FV","Stby"),IF(M3766&gt;P3766,"V2H",IF(M3766&lt;0.9,"Carg xar","Stby")))))</f>
        <v/>
      </c>
      <c r="J3766" s="12">
        <f>IF(OR(I3766="Carg FV",I3766="Carg xar"),MIN(IF(I3766="Carg FV",ABS(H3766),7.4),7.4,MAX(0,(0.9-M3766)*40)*0.95),0)</f>
        <v/>
      </c>
      <c r="K3766" s="12">
        <f>IF(I3766="V2H",MIN(MAX(0,H3766),7.4,MAX(0,(M3766-P3766)*40)*0.95),0)</f>
        <v/>
      </c>
      <c r="L3766" s="12">
        <f>IF(E3766=0,0,MAX(0,H3766-K3766))</f>
        <v/>
      </c>
      <c r="M3766" s="13">
        <f>M3765+J3765/40-IF(I3765="V2H",K3765/(0.95*40),0)-IF(E3766=0,IF(E3765=1,IF(D3766=1,30,40)*0.18/(2*40),0),0)-IF(E3766=1,IF(E3765=0,IF(D3766=1,30,40)*0.18/(2*40),0),0)</f>
        <v/>
      </c>
      <c r="N3766" s="14" t="n">
        <v>0.2</v>
      </c>
      <c r="O3766" s="15">
        <f>K3766*N3766</f>
        <v/>
      </c>
      <c r="P3766">
        <f>IF(E3766=0,0.3,IF(D3766=1,IF(C3766&gt;=Params!$B$13-3,IF(C3766&lt;Params!$B$13,Params!$B$20,0.3),0.3),IF(C3766&gt;=Params!$B$15-3,IF(C3766&lt;Params!$B$15,Params!$B$21,0.3),0.3)))</f>
        <v/>
      </c>
    </row>
    <row r="3767" ht="15" customHeight="1" s="1">
      <c r="A3767" s="9" t="n">
        <v>3764</v>
      </c>
      <c r="B3767" s="6" t="inlineStr">
        <is>
          <t>06/06</t>
        </is>
      </c>
      <c r="C3767" s="6" t="n">
        <v>19</v>
      </c>
      <c r="D3767" s="6" t="n">
        <v>0</v>
      </c>
      <c r="E3767" s="10">
        <f>IF(D3767=1, IF(OR(C3767&lt;10, C3767&gt;=15),1,0), IF(OR(C3767&lt;7, C3767&gt;=18),1,0))</f>
        <v/>
      </c>
      <c r="F3767" s="11" t="n">
        <v>0.402</v>
      </c>
      <c r="G3767" s="12">
        <f>0*8</f>
        <v/>
      </c>
      <c r="H3767" s="12">
        <f>F3767-G3767</f>
        <v/>
      </c>
      <c r="I3767" s="10">
        <f>IF(E3767=0,"Fora",IF(E3766=0,"Carg xar",IF(H3767&lt;0,IF(M3767&lt;0.9,"Carg FV","Stby"),IF(M3767&gt;P3767,"V2H",IF(M3767&lt;0.9,"Carg xar","Stby")))))</f>
        <v/>
      </c>
      <c r="J3767" s="12">
        <f>IF(OR(I3767="Carg FV",I3767="Carg xar"),MIN(IF(I3767="Carg FV",ABS(H3767),7.4),7.4,MAX(0,(0.9-M3767)*40)*0.95),0)</f>
        <v/>
      </c>
      <c r="K3767" s="12">
        <f>IF(I3767="V2H",MIN(MAX(0,H3767),7.4,MAX(0,(M3767-P3767)*40)*0.95),0)</f>
        <v/>
      </c>
      <c r="L3767" s="12">
        <f>IF(E3767=0,0,MAX(0,H3767-K3767))</f>
        <v/>
      </c>
      <c r="M3767" s="13">
        <f>M3766+J3766/40-IF(I3766="V2H",K3766/(0.95*40),0)-IF(E3767=0,IF(E3766=1,IF(D3767=1,30,40)*0.18/(2*40),0),0)-IF(E3767=1,IF(E3766=0,IF(D3767=1,30,40)*0.18/(2*40),0),0)</f>
        <v/>
      </c>
      <c r="N3767" s="14" t="n">
        <v>0.2</v>
      </c>
      <c r="O3767" s="15">
        <f>K3767*N3767</f>
        <v/>
      </c>
      <c r="P3767">
        <f>IF(E3767=0,0.3,IF(D3767=1,IF(C3767&gt;=Params!$B$13-3,IF(C3767&lt;Params!$B$13,Params!$B$20,0.3),0.3),IF(C3767&gt;=Params!$B$15-3,IF(C3767&lt;Params!$B$15,Params!$B$21,0.3),0.3)))</f>
        <v/>
      </c>
    </row>
    <row r="3768" ht="15" customHeight="1" s="1">
      <c r="A3768" s="9" t="n">
        <v>3765</v>
      </c>
      <c r="B3768" s="6" t="inlineStr">
        <is>
          <t>06/06</t>
        </is>
      </c>
      <c r="C3768" s="6" t="n">
        <v>20</v>
      </c>
      <c r="D3768" s="6" t="n">
        <v>0</v>
      </c>
      <c r="E3768" s="10">
        <f>IF(D3768=1, IF(OR(C3768&lt;10, C3768&gt;=15),1,0), IF(OR(C3768&lt;7, C3768&gt;=18),1,0))</f>
        <v/>
      </c>
      <c r="F3768" s="11" t="n">
        <v>0.357</v>
      </c>
      <c r="G3768" s="12">
        <f>0*8</f>
        <v/>
      </c>
      <c r="H3768" s="12">
        <f>F3768-G3768</f>
        <v/>
      </c>
      <c r="I3768" s="10">
        <f>IF(E3768=0,"Fora",IF(E3767=0,"Carg xar",IF(H3768&lt;0,IF(M3768&lt;0.9,"Carg FV","Stby"),IF(M3768&gt;P3768,"V2H",IF(M3768&lt;0.9,"Carg xar","Stby")))))</f>
        <v/>
      </c>
      <c r="J3768" s="12">
        <f>IF(OR(I3768="Carg FV",I3768="Carg xar"),MIN(IF(I3768="Carg FV",ABS(H3768),7.4),7.4,MAX(0,(0.9-M3768)*40)*0.95),0)</f>
        <v/>
      </c>
      <c r="K3768" s="12">
        <f>IF(I3768="V2H",MIN(MAX(0,H3768),7.4,MAX(0,(M3768-P3768)*40)*0.95),0)</f>
        <v/>
      </c>
      <c r="L3768" s="12">
        <f>IF(E3768=0,0,MAX(0,H3768-K3768))</f>
        <v/>
      </c>
      <c r="M3768" s="13">
        <f>M3767+J3767/40-IF(I3767="V2H",K3767/(0.95*40),0)-IF(E3768=0,IF(E3767=1,IF(D3768=1,30,40)*0.18/(2*40),0),0)-IF(E3768=1,IF(E3767=0,IF(D3768=1,30,40)*0.18/(2*40),0),0)</f>
        <v/>
      </c>
      <c r="N3768" s="14" t="n">
        <v>0.2</v>
      </c>
      <c r="O3768" s="15">
        <f>K3768*N3768</f>
        <v/>
      </c>
      <c r="P3768">
        <f>IF(E3768=0,0.3,IF(D3768=1,IF(C3768&gt;=Params!$B$13-3,IF(C3768&lt;Params!$B$13,Params!$B$20,0.3),0.3),IF(C3768&gt;=Params!$B$15-3,IF(C3768&lt;Params!$B$15,Params!$B$21,0.3),0.3)))</f>
        <v/>
      </c>
    </row>
    <row r="3769" ht="15" customHeight="1" s="1">
      <c r="A3769" s="9" t="n">
        <v>3766</v>
      </c>
      <c r="B3769" s="6" t="inlineStr">
        <is>
          <t>06/06</t>
        </is>
      </c>
      <c r="C3769" s="6" t="n">
        <v>21</v>
      </c>
      <c r="D3769" s="6" t="n">
        <v>0</v>
      </c>
      <c r="E3769" s="10">
        <f>IF(D3769=1, IF(OR(C3769&lt;10, C3769&gt;=15),1,0), IF(OR(C3769&lt;7, C3769&gt;=18),1,0))</f>
        <v/>
      </c>
      <c r="F3769" s="11" t="n">
        <v>1.204</v>
      </c>
      <c r="G3769" s="12">
        <f>0*8</f>
        <v/>
      </c>
      <c r="H3769" s="12">
        <f>F3769-G3769</f>
        <v/>
      </c>
      <c r="I3769" s="10">
        <f>IF(E3769=0,"Fora",IF(E3768=0,"Carg xar",IF(H3769&lt;0,IF(M3769&lt;0.9,"Carg FV","Stby"),IF(M3769&gt;P3769,"V2H",IF(M3769&lt;0.9,"Carg xar","Stby")))))</f>
        <v/>
      </c>
      <c r="J3769" s="12">
        <f>IF(OR(I3769="Carg FV",I3769="Carg xar"),MIN(IF(I3769="Carg FV",ABS(H3769),7.4),7.4,MAX(0,(0.9-M3769)*40)*0.95),0)</f>
        <v/>
      </c>
      <c r="K3769" s="12">
        <f>IF(I3769="V2H",MIN(MAX(0,H3769),7.4,MAX(0,(M3769-P3769)*40)*0.95),0)</f>
        <v/>
      </c>
      <c r="L3769" s="12">
        <f>IF(E3769=0,0,MAX(0,H3769-K3769))</f>
        <v/>
      </c>
      <c r="M3769" s="13">
        <f>M3768+J3768/40-IF(I3768="V2H",K3768/(0.95*40),0)-IF(E3769=0,IF(E3768=1,IF(D3769=1,30,40)*0.18/(2*40),0),0)-IF(E3769=1,IF(E3768=0,IF(D3769=1,30,40)*0.18/(2*40),0),0)</f>
        <v/>
      </c>
      <c r="N3769" s="14" t="n">
        <v>0.2</v>
      </c>
      <c r="O3769" s="15">
        <f>K3769*N3769</f>
        <v/>
      </c>
      <c r="P3769">
        <f>IF(E3769=0,0.3,IF(D3769=1,IF(C3769&gt;=Params!$B$13-3,IF(C3769&lt;Params!$B$13,Params!$B$20,0.3),0.3),IF(C3769&gt;=Params!$B$15-3,IF(C3769&lt;Params!$B$15,Params!$B$21,0.3),0.3)))</f>
        <v/>
      </c>
    </row>
    <row r="3770" ht="15" customHeight="1" s="1">
      <c r="A3770" s="9" t="n">
        <v>3767</v>
      </c>
      <c r="B3770" s="6" t="inlineStr">
        <is>
          <t>06/06</t>
        </is>
      </c>
      <c r="C3770" s="6" t="n">
        <v>22</v>
      </c>
      <c r="D3770" s="6" t="n">
        <v>0</v>
      </c>
      <c r="E3770" s="10">
        <f>IF(D3770=1, IF(OR(C3770&lt;10, C3770&gt;=15),1,0), IF(OR(C3770&lt;7, C3770&gt;=18),1,0))</f>
        <v/>
      </c>
      <c r="F3770" s="11" t="n">
        <v>0.51</v>
      </c>
      <c r="G3770" s="12">
        <f>0*8</f>
        <v/>
      </c>
      <c r="H3770" s="12">
        <f>F3770-G3770</f>
        <v/>
      </c>
      <c r="I3770" s="10">
        <f>IF(E3770=0,"Fora",IF(E3769=0,"Carg xar",IF(H3770&lt;0,IF(M3770&lt;0.9,"Carg FV","Stby"),IF(M3770&gt;P3770,"V2H",IF(M3770&lt;0.9,"Carg xar","Stby")))))</f>
        <v/>
      </c>
      <c r="J3770" s="12">
        <f>IF(OR(I3770="Carg FV",I3770="Carg xar"),MIN(IF(I3770="Carg FV",ABS(H3770),7.4),7.4,MAX(0,(0.9-M3770)*40)*0.95),0)</f>
        <v/>
      </c>
      <c r="K3770" s="12">
        <f>IF(I3770="V2H",MIN(MAX(0,H3770),7.4,MAX(0,(M3770-P3770)*40)*0.95),0)</f>
        <v/>
      </c>
      <c r="L3770" s="12">
        <f>IF(E3770=0,0,MAX(0,H3770-K3770))</f>
        <v/>
      </c>
      <c r="M3770" s="13">
        <f>M3769+J3769/40-IF(I3769="V2H",K3769/(0.95*40),0)-IF(E3770=0,IF(E3769=1,IF(D3770=1,30,40)*0.18/(2*40),0),0)-IF(E3770=1,IF(E3769=0,IF(D3770=1,30,40)*0.18/(2*40),0),0)</f>
        <v/>
      </c>
      <c r="N3770" s="14" t="n">
        <v>0.15</v>
      </c>
      <c r="O3770" s="15">
        <f>K3770*N3770</f>
        <v/>
      </c>
      <c r="P3770">
        <f>IF(E3770=0,0.3,IF(D3770=1,IF(C3770&gt;=Params!$B$13-3,IF(C3770&lt;Params!$B$13,Params!$B$20,0.3),0.3),IF(C3770&gt;=Params!$B$15-3,IF(C3770&lt;Params!$B$15,Params!$B$21,0.3),0.3)))</f>
        <v/>
      </c>
    </row>
    <row r="3771" ht="15" customHeight="1" s="1">
      <c r="A3771" s="9" t="n">
        <v>3768</v>
      </c>
      <c r="B3771" s="6" t="inlineStr">
        <is>
          <t>06/06</t>
        </is>
      </c>
      <c r="C3771" s="6" t="n">
        <v>23</v>
      </c>
      <c r="D3771" s="6" t="n">
        <v>0</v>
      </c>
      <c r="E3771" s="10">
        <f>IF(D3771=1, IF(OR(C3771&lt;10, C3771&gt;=15),1,0), IF(OR(C3771&lt;7, C3771&gt;=18),1,0))</f>
        <v/>
      </c>
      <c r="F3771" s="11" t="n">
        <v>1.047</v>
      </c>
      <c r="G3771" s="12">
        <f>0*8</f>
        <v/>
      </c>
      <c r="H3771" s="12">
        <f>F3771-G3771</f>
        <v/>
      </c>
      <c r="I3771" s="10">
        <f>IF(E3771=0,"Fora",IF(E3770=0,"Carg xar",IF(H3771&lt;0,IF(M3771&lt;0.9,"Carg FV","Stby"),IF(M3771&gt;P3771,"V2H",IF(M3771&lt;0.9,"Carg xar","Stby")))))</f>
        <v/>
      </c>
      <c r="J3771" s="12">
        <f>IF(OR(I3771="Carg FV",I3771="Carg xar"),MIN(IF(I3771="Carg FV",ABS(H3771),7.4),7.4,MAX(0,(0.9-M3771)*40)*0.95),0)</f>
        <v/>
      </c>
      <c r="K3771" s="12">
        <f>IF(I3771="V2H",MIN(MAX(0,H3771),7.4,MAX(0,(M3771-P3771)*40)*0.95),0)</f>
        <v/>
      </c>
      <c r="L3771" s="12">
        <f>IF(E3771=0,0,MAX(0,H3771-K3771))</f>
        <v/>
      </c>
      <c r="M3771" s="13">
        <f>M3770+J3770/40-IF(I3770="V2H",K3770/(0.95*40),0)-IF(E3771=0,IF(E3770=1,IF(D3771=1,30,40)*0.18/(2*40),0),0)-IF(E3771=1,IF(E3770=0,IF(D3771=1,30,40)*0.18/(2*40),0),0)</f>
        <v/>
      </c>
      <c r="N3771" s="14" t="n">
        <v>0.15</v>
      </c>
      <c r="O3771" s="15">
        <f>K3771*N3771</f>
        <v/>
      </c>
      <c r="P3771">
        <f>IF(E3771=0,0.3,IF(D3771=1,IF(C3771&gt;=Params!$B$13-3,IF(C3771&lt;Params!$B$13,Params!$B$20,0.3),0.3),IF(C3771&gt;=Params!$B$15-3,IF(C3771&lt;Params!$B$15,Params!$B$21,0.3),0.3)))</f>
        <v/>
      </c>
    </row>
    <row r="3772" ht="15" customHeight="1" s="1">
      <c r="A3772" s="9" t="n">
        <v>3769</v>
      </c>
      <c r="B3772" s="6" t="inlineStr">
        <is>
          <t>07/06</t>
        </is>
      </c>
      <c r="C3772" s="6" t="n">
        <v>0</v>
      </c>
      <c r="D3772" s="6" t="n">
        <v>1</v>
      </c>
      <c r="E3772" s="10">
        <f>IF(D3772=1, IF(OR(C3772&lt;10, C3772&gt;=15),1,0), IF(OR(C3772&lt;7, C3772&gt;=18),1,0))</f>
        <v/>
      </c>
      <c r="F3772" s="11" t="n">
        <v>0.346</v>
      </c>
      <c r="G3772" s="12">
        <f>0*8</f>
        <v/>
      </c>
      <c r="H3772" s="12">
        <f>F3772-G3772</f>
        <v/>
      </c>
      <c r="I3772" s="10">
        <f>IF(E3772=0,"Fora",IF(E3771=0,"Carg xar",IF(H3772&lt;0,IF(M3772&lt;0.9,"Carg FV","Stby"),IF(M3772&gt;P3772,"V2H",IF(M3772&lt;0.9,"Carg xar","Stby")))))</f>
        <v/>
      </c>
      <c r="J3772" s="12">
        <f>IF(OR(I3772="Carg FV",I3772="Carg xar"),MIN(IF(I3772="Carg FV",ABS(H3772),7.4),7.4,MAX(0,(0.9-M3772)*40)*0.95),0)</f>
        <v/>
      </c>
      <c r="K3772" s="12">
        <f>IF(I3772="V2H",MIN(MAX(0,H3772),7.4,MAX(0,(M3772-P3772)*40)*0.95),0)</f>
        <v/>
      </c>
      <c r="L3772" s="12">
        <f>IF(E3772=0,0,MAX(0,H3772-K3772))</f>
        <v/>
      </c>
      <c r="M3772" s="13">
        <f>M3771+J3771/40-IF(I3771="V2H",K3771/(0.95*40),0)-IF(E3772=0,IF(E3771=1,IF(D3772=1,30,40)*0.18/(2*40),0),0)-IF(E3772=1,IF(E3771=0,IF(D3772=1,30,40)*0.18/(2*40),0),0)</f>
        <v/>
      </c>
      <c r="N3772" s="14" t="n">
        <v>0.09</v>
      </c>
      <c r="O3772" s="15">
        <f>K3772*N3772</f>
        <v/>
      </c>
      <c r="P3772">
        <f>IF(E3772=0,0.3,IF(D3772=1,IF(C3772&gt;=Params!$B$13-3,IF(C3772&lt;Params!$B$13,Params!$B$20,0.3),0.3),IF(C3772&gt;=Params!$B$15-3,IF(C3772&lt;Params!$B$15,Params!$B$21,0.3),0.3)))</f>
        <v/>
      </c>
    </row>
    <row r="3773" ht="15" customHeight="1" s="1">
      <c r="A3773" s="9" t="n">
        <v>3770</v>
      </c>
      <c r="B3773" s="6" t="inlineStr">
        <is>
          <t>07/06</t>
        </is>
      </c>
      <c r="C3773" s="6" t="n">
        <v>1</v>
      </c>
      <c r="D3773" s="6" t="n">
        <v>1</v>
      </c>
      <c r="E3773" s="10">
        <f>IF(D3773=1, IF(OR(C3773&lt;10, C3773&gt;=15),1,0), IF(OR(C3773&lt;7, C3773&gt;=18),1,0))</f>
        <v/>
      </c>
      <c r="F3773" s="11" t="n">
        <v>0.213</v>
      </c>
      <c r="G3773" s="12">
        <f>0*8</f>
        <v/>
      </c>
      <c r="H3773" s="12">
        <f>F3773-G3773</f>
        <v/>
      </c>
      <c r="I3773" s="10">
        <f>IF(E3773=0,"Fora",IF(E3772=0,"Carg xar",IF(H3773&lt;0,IF(M3773&lt;0.9,"Carg FV","Stby"),IF(M3773&gt;P3773,"V2H",IF(M3773&lt;0.9,"Carg xar","Stby")))))</f>
        <v/>
      </c>
      <c r="J3773" s="12">
        <f>IF(OR(I3773="Carg FV",I3773="Carg xar"),MIN(IF(I3773="Carg FV",ABS(H3773),7.4),7.4,MAX(0,(0.9-M3773)*40)*0.95),0)</f>
        <v/>
      </c>
      <c r="K3773" s="12">
        <f>IF(I3773="V2H",MIN(MAX(0,H3773),7.4,MAX(0,(M3773-P3773)*40)*0.95),0)</f>
        <v/>
      </c>
      <c r="L3773" s="12">
        <f>IF(E3773=0,0,MAX(0,H3773-K3773))</f>
        <v/>
      </c>
      <c r="M3773" s="13">
        <f>M3772+J3772/40-IF(I3772="V2H",K3772/(0.95*40),0)-IF(E3773=0,IF(E3772=1,IF(D3773=1,30,40)*0.18/(2*40),0),0)-IF(E3773=1,IF(E3772=0,IF(D3773=1,30,40)*0.18/(2*40),0),0)</f>
        <v/>
      </c>
      <c r="N3773" s="14" t="n">
        <v>0.09</v>
      </c>
      <c r="O3773" s="15">
        <f>K3773*N3773</f>
        <v/>
      </c>
      <c r="P3773">
        <f>IF(E3773=0,0.3,IF(D3773=1,IF(C3773&gt;=Params!$B$13-3,IF(C3773&lt;Params!$B$13,Params!$B$20,0.3),0.3),IF(C3773&gt;=Params!$B$15-3,IF(C3773&lt;Params!$B$15,Params!$B$21,0.3),0.3)))</f>
        <v/>
      </c>
    </row>
    <row r="3774" ht="15" customHeight="1" s="1">
      <c r="A3774" s="9" t="n">
        <v>3771</v>
      </c>
      <c r="B3774" s="6" t="inlineStr">
        <is>
          <t>07/06</t>
        </is>
      </c>
      <c r="C3774" s="6" t="n">
        <v>2</v>
      </c>
      <c r="D3774" s="6" t="n">
        <v>1</v>
      </c>
      <c r="E3774" s="10">
        <f>IF(D3774=1, IF(OR(C3774&lt;10, C3774&gt;=15),1,0), IF(OR(C3774&lt;7, C3774&gt;=18),1,0))</f>
        <v/>
      </c>
      <c r="F3774" s="11" t="n">
        <v>0.325</v>
      </c>
      <c r="G3774" s="12">
        <f>0*8</f>
        <v/>
      </c>
      <c r="H3774" s="12">
        <f>F3774-G3774</f>
        <v/>
      </c>
      <c r="I3774" s="10">
        <f>IF(E3774=0,"Fora",IF(E3773=0,"Carg xar",IF(H3774&lt;0,IF(M3774&lt;0.9,"Carg FV","Stby"),IF(M3774&gt;P3774,"V2H",IF(M3774&lt;0.9,"Carg xar","Stby")))))</f>
        <v/>
      </c>
      <c r="J3774" s="12">
        <f>IF(OR(I3774="Carg FV",I3774="Carg xar"),MIN(IF(I3774="Carg FV",ABS(H3774),7.4),7.4,MAX(0,(0.9-M3774)*40)*0.95),0)</f>
        <v/>
      </c>
      <c r="K3774" s="12">
        <f>IF(I3774="V2H",MIN(MAX(0,H3774),7.4,MAX(0,(M3774-P3774)*40)*0.95),0)</f>
        <v/>
      </c>
      <c r="L3774" s="12">
        <f>IF(E3774=0,0,MAX(0,H3774-K3774))</f>
        <v/>
      </c>
      <c r="M3774" s="13">
        <f>M3773+J3773/40-IF(I3773="V2H",K3773/(0.95*40),0)-IF(E3774=0,IF(E3773=1,IF(D3774=1,30,40)*0.18/(2*40),0),0)-IF(E3774=1,IF(E3773=0,IF(D3774=1,30,40)*0.18/(2*40),0),0)</f>
        <v/>
      </c>
      <c r="N3774" s="14" t="n">
        <v>0.09</v>
      </c>
      <c r="O3774" s="15">
        <f>K3774*N3774</f>
        <v/>
      </c>
      <c r="P3774">
        <f>IF(E3774=0,0.3,IF(D3774=1,IF(C3774&gt;=Params!$B$13-3,IF(C3774&lt;Params!$B$13,Params!$B$20,0.3),0.3),IF(C3774&gt;=Params!$B$15-3,IF(C3774&lt;Params!$B$15,Params!$B$21,0.3),0.3)))</f>
        <v/>
      </c>
    </row>
    <row r="3775" ht="15" customHeight="1" s="1">
      <c r="A3775" s="9" t="n">
        <v>3772</v>
      </c>
      <c r="B3775" s="6" t="inlineStr">
        <is>
          <t>07/06</t>
        </is>
      </c>
      <c r="C3775" s="6" t="n">
        <v>3</v>
      </c>
      <c r="D3775" s="6" t="n">
        <v>1</v>
      </c>
      <c r="E3775" s="10">
        <f>IF(D3775=1, IF(OR(C3775&lt;10, C3775&gt;=15),1,0), IF(OR(C3775&lt;7, C3775&gt;=18),1,0))</f>
        <v/>
      </c>
      <c r="F3775" s="11" t="n">
        <v>0.172</v>
      </c>
      <c r="G3775" s="12">
        <f>0*8</f>
        <v/>
      </c>
      <c r="H3775" s="12">
        <f>F3775-G3775</f>
        <v/>
      </c>
      <c r="I3775" s="10">
        <f>IF(E3775=0,"Fora",IF(E3774=0,"Carg xar",IF(H3775&lt;0,IF(M3775&lt;0.9,"Carg FV","Stby"),IF(M3775&gt;P3775,"V2H",IF(M3775&lt;0.9,"Carg xar","Stby")))))</f>
        <v/>
      </c>
      <c r="J3775" s="12">
        <f>IF(OR(I3775="Carg FV",I3775="Carg xar"),MIN(IF(I3775="Carg FV",ABS(H3775),7.4),7.4,MAX(0,(0.9-M3775)*40)*0.95),0)</f>
        <v/>
      </c>
      <c r="K3775" s="12">
        <f>IF(I3775="V2H",MIN(MAX(0,H3775),7.4,MAX(0,(M3775-P3775)*40)*0.95),0)</f>
        <v/>
      </c>
      <c r="L3775" s="12">
        <f>IF(E3775=0,0,MAX(0,H3775-K3775))</f>
        <v/>
      </c>
      <c r="M3775" s="13">
        <f>M3774+J3774/40-IF(I3774="V2H",K3774/(0.95*40),0)-IF(E3775=0,IF(E3774=1,IF(D3775=1,30,40)*0.18/(2*40),0),0)-IF(E3775=1,IF(E3774=0,IF(D3775=1,30,40)*0.18/(2*40),0),0)</f>
        <v/>
      </c>
      <c r="N3775" s="14" t="n">
        <v>0.09</v>
      </c>
      <c r="O3775" s="15">
        <f>K3775*N3775</f>
        <v/>
      </c>
      <c r="P3775">
        <f>IF(E3775=0,0.3,IF(D3775=1,IF(C3775&gt;=Params!$B$13-3,IF(C3775&lt;Params!$B$13,Params!$B$20,0.3),0.3),IF(C3775&gt;=Params!$B$15-3,IF(C3775&lt;Params!$B$15,Params!$B$21,0.3),0.3)))</f>
        <v/>
      </c>
    </row>
    <row r="3776" ht="15" customHeight="1" s="1">
      <c r="A3776" s="9" t="n">
        <v>3773</v>
      </c>
      <c r="B3776" s="6" t="inlineStr">
        <is>
          <t>07/06</t>
        </is>
      </c>
      <c r="C3776" s="6" t="n">
        <v>4</v>
      </c>
      <c r="D3776" s="6" t="n">
        <v>1</v>
      </c>
      <c r="E3776" s="10">
        <f>IF(D3776=1, IF(OR(C3776&lt;10, C3776&gt;=15),1,0), IF(OR(C3776&lt;7, C3776&gt;=18),1,0))</f>
        <v/>
      </c>
      <c r="F3776" s="11" t="n">
        <v>0.113</v>
      </c>
      <c r="G3776" s="12">
        <f>0*8</f>
        <v/>
      </c>
      <c r="H3776" s="12">
        <f>F3776-G3776</f>
        <v/>
      </c>
      <c r="I3776" s="10">
        <f>IF(E3776=0,"Fora",IF(E3775=0,"Carg xar",IF(H3776&lt;0,IF(M3776&lt;0.9,"Carg FV","Stby"),IF(M3776&gt;P3776,"V2H",IF(M3776&lt;0.9,"Carg xar","Stby")))))</f>
        <v/>
      </c>
      <c r="J3776" s="12">
        <f>IF(OR(I3776="Carg FV",I3776="Carg xar"),MIN(IF(I3776="Carg FV",ABS(H3776),7.4),7.4,MAX(0,(0.9-M3776)*40)*0.95),0)</f>
        <v/>
      </c>
      <c r="K3776" s="12">
        <f>IF(I3776="V2H",MIN(MAX(0,H3776),7.4,MAX(0,(M3776-P3776)*40)*0.95),0)</f>
        <v/>
      </c>
      <c r="L3776" s="12">
        <f>IF(E3776=0,0,MAX(0,H3776-K3776))</f>
        <v/>
      </c>
      <c r="M3776" s="13">
        <f>M3775+J3775/40-IF(I3775="V2H",K3775/(0.95*40),0)-IF(E3776=0,IF(E3775=1,IF(D3776=1,30,40)*0.18/(2*40),0),0)-IF(E3776=1,IF(E3775=0,IF(D3776=1,30,40)*0.18/(2*40),0),0)</f>
        <v/>
      </c>
      <c r="N3776" s="14" t="n">
        <v>0.09</v>
      </c>
      <c r="O3776" s="15">
        <f>K3776*N3776</f>
        <v/>
      </c>
      <c r="P3776">
        <f>IF(E3776=0,0.3,IF(D3776=1,IF(C3776&gt;=Params!$B$13-3,IF(C3776&lt;Params!$B$13,Params!$B$20,0.3),0.3),IF(C3776&gt;=Params!$B$15-3,IF(C3776&lt;Params!$B$15,Params!$B$21,0.3),0.3)))</f>
        <v/>
      </c>
    </row>
    <row r="3777" ht="15" customHeight="1" s="1">
      <c r="A3777" s="9" t="n">
        <v>3774</v>
      </c>
      <c r="B3777" s="6" t="inlineStr">
        <is>
          <t>07/06</t>
        </is>
      </c>
      <c r="C3777" s="6" t="n">
        <v>5</v>
      </c>
      <c r="D3777" s="6" t="n">
        <v>1</v>
      </c>
      <c r="E3777" s="10">
        <f>IF(D3777=1, IF(OR(C3777&lt;10, C3777&gt;=15),1,0), IF(OR(C3777&lt;7, C3777&gt;=18),1,0))</f>
        <v/>
      </c>
      <c r="F3777" s="11" t="n">
        <v>0.171</v>
      </c>
      <c r="G3777" s="12">
        <f>0*8</f>
        <v/>
      </c>
      <c r="H3777" s="12">
        <f>F3777-G3777</f>
        <v/>
      </c>
      <c r="I3777" s="10">
        <f>IF(E3777=0,"Fora",IF(E3776=0,"Carg xar",IF(H3777&lt;0,IF(M3777&lt;0.9,"Carg FV","Stby"),IF(M3777&gt;P3777,"V2H",IF(M3777&lt;0.9,"Carg xar","Stby")))))</f>
        <v/>
      </c>
      <c r="J3777" s="12">
        <f>IF(OR(I3777="Carg FV",I3777="Carg xar"),MIN(IF(I3777="Carg FV",ABS(H3777),7.4),7.4,MAX(0,(0.9-M3777)*40)*0.95),0)</f>
        <v/>
      </c>
      <c r="K3777" s="12">
        <f>IF(I3777="V2H",MIN(MAX(0,H3777),7.4,MAX(0,(M3777-P3777)*40)*0.95),0)</f>
        <v/>
      </c>
      <c r="L3777" s="12">
        <f>IF(E3777=0,0,MAX(0,H3777-K3777))</f>
        <v/>
      </c>
      <c r="M3777" s="13">
        <f>M3776+J3776/40-IF(I3776="V2H",K3776/(0.95*40),0)-IF(E3777=0,IF(E3776=1,IF(D3777=1,30,40)*0.18/(2*40),0),0)-IF(E3777=1,IF(E3776=0,IF(D3777=1,30,40)*0.18/(2*40),0),0)</f>
        <v/>
      </c>
      <c r="N3777" s="14" t="n">
        <v>0.09</v>
      </c>
      <c r="O3777" s="15">
        <f>K3777*N3777</f>
        <v/>
      </c>
      <c r="P3777">
        <f>IF(E3777=0,0.3,IF(D3777=1,IF(C3777&gt;=Params!$B$13-3,IF(C3777&lt;Params!$B$13,Params!$B$20,0.3),0.3),IF(C3777&gt;=Params!$B$15-3,IF(C3777&lt;Params!$B$15,Params!$B$21,0.3),0.3)))</f>
        <v/>
      </c>
    </row>
    <row r="3778" ht="15" customHeight="1" s="1">
      <c r="A3778" s="9" t="n">
        <v>3775</v>
      </c>
      <c r="B3778" s="6" t="inlineStr">
        <is>
          <t>07/06</t>
        </is>
      </c>
      <c r="C3778" s="6" t="n">
        <v>6</v>
      </c>
      <c r="D3778" s="6" t="n">
        <v>1</v>
      </c>
      <c r="E3778" s="10">
        <f>IF(D3778=1, IF(OR(C3778&lt;10, C3778&gt;=15),1,0), IF(OR(C3778&lt;7, C3778&gt;=18),1,0))</f>
        <v/>
      </c>
      <c r="F3778" s="11" t="n">
        <v>0.114</v>
      </c>
      <c r="G3778" s="12">
        <f>0.03*8</f>
        <v/>
      </c>
      <c r="H3778" s="12">
        <f>F3778-G3778</f>
        <v/>
      </c>
      <c r="I3778" s="10">
        <f>IF(E3778=0,"Fora",IF(E3777=0,"Carg xar",IF(H3778&lt;0,IF(M3778&lt;0.9,"Carg FV","Stby"),IF(M3778&gt;P3778,"V2H",IF(M3778&lt;0.9,"Carg xar","Stby")))))</f>
        <v/>
      </c>
      <c r="J3778" s="12">
        <f>IF(OR(I3778="Carg FV",I3778="Carg xar"),MIN(IF(I3778="Carg FV",ABS(H3778),7.4),7.4,MAX(0,(0.9-M3778)*40)*0.95),0)</f>
        <v/>
      </c>
      <c r="K3778" s="12">
        <f>IF(I3778="V2H",MIN(MAX(0,H3778),7.4,MAX(0,(M3778-P3778)*40)*0.95),0)</f>
        <v/>
      </c>
      <c r="L3778" s="12">
        <f>IF(E3778=0,0,MAX(0,H3778-K3778))</f>
        <v/>
      </c>
      <c r="M3778" s="13">
        <f>M3777+J3777/40-IF(I3777="V2H",K3777/(0.95*40),0)-IF(E3778=0,IF(E3777=1,IF(D3778=1,30,40)*0.18/(2*40),0),0)-IF(E3778=1,IF(E3777=0,IF(D3778=1,30,40)*0.18/(2*40),0),0)</f>
        <v/>
      </c>
      <c r="N3778" s="14" t="n">
        <v>0.09</v>
      </c>
      <c r="O3778" s="15">
        <f>K3778*N3778</f>
        <v/>
      </c>
      <c r="P3778">
        <f>IF(E3778=0,0.3,IF(D3778=1,IF(C3778&gt;=Params!$B$13-3,IF(C3778&lt;Params!$B$13,Params!$B$20,0.3),0.3),IF(C3778&gt;=Params!$B$15-3,IF(C3778&lt;Params!$B$15,Params!$B$21,0.3),0.3)))</f>
        <v/>
      </c>
    </row>
    <row r="3779" ht="15" customHeight="1" s="1">
      <c r="A3779" s="9" t="n">
        <v>3776</v>
      </c>
      <c r="B3779" s="6" t="inlineStr">
        <is>
          <t>07/06</t>
        </is>
      </c>
      <c r="C3779" s="6" t="n">
        <v>7</v>
      </c>
      <c r="D3779" s="6" t="n">
        <v>1</v>
      </c>
      <c r="E3779" s="10">
        <f>IF(D3779=1, IF(OR(C3779&lt;10, C3779&gt;=15),1,0), IF(OR(C3779&lt;7, C3779&gt;=18),1,0))</f>
        <v/>
      </c>
      <c r="F3779" s="11" t="n">
        <v>0.202</v>
      </c>
      <c r="G3779" s="12">
        <f>0.15*8</f>
        <v/>
      </c>
      <c r="H3779" s="12">
        <f>F3779-G3779</f>
        <v/>
      </c>
      <c r="I3779" s="10">
        <f>IF(E3779=0,"Fora",IF(E3778=0,"Carg xar",IF(H3779&lt;0,IF(M3779&lt;0.9,"Carg FV","Stby"),IF(M3779&gt;P3779,"V2H",IF(M3779&lt;0.9,"Carg xar","Stby")))))</f>
        <v/>
      </c>
      <c r="J3779" s="12">
        <f>IF(OR(I3779="Carg FV",I3779="Carg xar"),MIN(IF(I3779="Carg FV",ABS(H3779),7.4),7.4,MAX(0,(0.9-M3779)*40)*0.95),0)</f>
        <v/>
      </c>
      <c r="K3779" s="12">
        <f>IF(I3779="V2H",MIN(MAX(0,H3779),7.4,MAX(0,(M3779-P3779)*40)*0.95),0)</f>
        <v/>
      </c>
      <c r="L3779" s="12">
        <f>IF(E3779=0,0,MAX(0,H3779-K3779))</f>
        <v/>
      </c>
      <c r="M3779" s="13">
        <f>M3778+J3778/40-IF(I3778="V2H",K3778/(0.95*40),0)-IF(E3779=0,IF(E3778=1,IF(D3779=1,30,40)*0.18/(2*40),0),0)-IF(E3779=1,IF(E3778=0,IF(D3779=1,30,40)*0.18/(2*40),0),0)</f>
        <v/>
      </c>
      <c r="N3779" s="14" t="n">
        <v>0.09</v>
      </c>
      <c r="O3779" s="15">
        <f>K3779*N3779</f>
        <v/>
      </c>
      <c r="P3779">
        <f>IF(E3779=0,0.3,IF(D3779=1,IF(C3779&gt;=Params!$B$13-3,IF(C3779&lt;Params!$B$13,Params!$B$20,0.3),0.3),IF(C3779&gt;=Params!$B$15-3,IF(C3779&lt;Params!$B$15,Params!$B$21,0.3),0.3)))</f>
        <v/>
      </c>
    </row>
    <row r="3780" ht="15" customHeight="1" s="1">
      <c r="A3780" s="9" t="n">
        <v>3777</v>
      </c>
      <c r="B3780" s="6" t="inlineStr">
        <is>
          <t>07/06</t>
        </is>
      </c>
      <c r="C3780" s="6" t="n">
        <v>8</v>
      </c>
      <c r="D3780" s="6" t="n">
        <v>1</v>
      </c>
      <c r="E3780" s="10">
        <f>IF(D3780=1, IF(OR(C3780&lt;10, C3780&gt;=15),1,0), IF(OR(C3780&lt;7, C3780&gt;=18),1,0))</f>
        <v/>
      </c>
      <c r="F3780" s="11" t="n">
        <v>0.139</v>
      </c>
      <c r="G3780" s="12">
        <f>0.32*8</f>
        <v/>
      </c>
      <c r="H3780" s="12">
        <f>F3780-G3780</f>
        <v/>
      </c>
      <c r="I3780" s="10">
        <f>IF(E3780=0,"Fora",IF(E3779=0,"Carg xar",IF(H3780&lt;0,IF(M3780&lt;0.9,"Carg FV","Stby"),IF(M3780&gt;P3780,"V2H",IF(M3780&lt;0.9,"Carg xar","Stby")))))</f>
        <v/>
      </c>
      <c r="J3780" s="12">
        <f>IF(OR(I3780="Carg FV",I3780="Carg xar"),MIN(IF(I3780="Carg FV",ABS(H3780),7.4),7.4,MAX(0,(0.9-M3780)*40)*0.95),0)</f>
        <v/>
      </c>
      <c r="K3780" s="12">
        <f>IF(I3780="V2H",MIN(MAX(0,H3780),7.4,MAX(0,(M3780-P3780)*40)*0.95),0)</f>
        <v/>
      </c>
      <c r="L3780" s="12">
        <f>IF(E3780=0,0,MAX(0,H3780-K3780))</f>
        <v/>
      </c>
      <c r="M3780" s="13">
        <f>M3779+J3779/40-IF(I3779="V2H",K3779/(0.95*40),0)-IF(E3780=0,IF(E3779=1,IF(D3780=1,30,40)*0.18/(2*40),0),0)-IF(E3780=1,IF(E3779=0,IF(D3780=1,30,40)*0.18/(2*40),0),0)</f>
        <v/>
      </c>
      <c r="N3780" s="14" t="n">
        <v>0.09</v>
      </c>
      <c r="O3780" s="15">
        <f>K3780*N3780</f>
        <v/>
      </c>
      <c r="P3780">
        <f>IF(E3780=0,0.3,IF(D3780=1,IF(C3780&gt;=Params!$B$13-3,IF(C3780&lt;Params!$B$13,Params!$B$20,0.3),0.3),IF(C3780&gt;=Params!$B$15-3,IF(C3780&lt;Params!$B$15,Params!$B$21,0.3),0.3)))</f>
        <v/>
      </c>
    </row>
    <row r="3781" ht="15" customHeight="1" s="1">
      <c r="A3781" s="9" t="n">
        <v>3778</v>
      </c>
      <c r="B3781" s="6" t="inlineStr">
        <is>
          <t>07/06</t>
        </is>
      </c>
      <c r="C3781" s="6" t="n">
        <v>9</v>
      </c>
      <c r="D3781" s="6" t="n">
        <v>1</v>
      </c>
      <c r="E3781" s="10">
        <f>IF(D3781=1, IF(OR(C3781&lt;10, C3781&gt;=15),1,0), IF(OR(C3781&lt;7, C3781&gt;=18),1,0))</f>
        <v/>
      </c>
      <c r="F3781" s="11" t="n">
        <v>0.204</v>
      </c>
      <c r="G3781" s="12">
        <f>0.52*8</f>
        <v/>
      </c>
      <c r="H3781" s="12">
        <f>F3781-G3781</f>
        <v/>
      </c>
      <c r="I3781" s="10">
        <f>IF(E3781=0,"Fora",IF(E3780=0,"Carg xar",IF(H3781&lt;0,IF(M3781&lt;0.9,"Carg FV","Stby"),IF(M3781&gt;P3781,"V2H",IF(M3781&lt;0.9,"Carg xar","Stby")))))</f>
        <v/>
      </c>
      <c r="J3781" s="12">
        <f>IF(OR(I3781="Carg FV",I3781="Carg xar"),MIN(IF(I3781="Carg FV",ABS(H3781),7.4),7.4,MAX(0,(0.9-M3781)*40)*0.95),0)</f>
        <v/>
      </c>
      <c r="K3781" s="12">
        <f>IF(I3781="V2H",MIN(MAX(0,H3781),7.4,MAX(0,(M3781-P3781)*40)*0.95),0)</f>
        <v/>
      </c>
      <c r="L3781" s="12">
        <f>IF(E3781=0,0,MAX(0,H3781-K3781))</f>
        <v/>
      </c>
      <c r="M3781" s="13">
        <f>M3780+J3780/40-IF(I3780="V2H",K3780/(0.95*40),0)-IF(E3781=0,IF(E3780=1,IF(D3781=1,30,40)*0.18/(2*40),0),0)-IF(E3781=1,IF(E3780=0,IF(D3781=1,30,40)*0.18/(2*40),0),0)</f>
        <v/>
      </c>
      <c r="N3781" s="14" t="n">
        <v>0.09</v>
      </c>
      <c r="O3781" s="15">
        <f>K3781*N3781</f>
        <v/>
      </c>
      <c r="P3781">
        <f>IF(E3781=0,0.3,IF(D3781=1,IF(C3781&gt;=Params!$B$13-3,IF(C3781&lt;Params!$B$13,Params!$B$20,0.3),0.3),IF(C3781&gt;=Params!$B$15-3,IF(C3781&lt;Params!$B$15,Params!$B$21,0.3),0.3)))</f>
        <v/>
      </c>
    </row>
    <row r="3782" ht="15" customHeight="1" s="1">
      <c r="A3782" s="9" t="n">
        <v>3779</v>
      </c>
      <c r="B3782" s="6" t="inlineStr">
        <is>
          <t>07/06</t>
        </is>
      </c>
      <c r="C3782" s="6" t="n">
        <v>10</v>
      </c>
      <c r="D3782" s="6" t="n">
        <v>1</v>
      </c>
      <c r="E3782" s="10">
        <f>IF(D3782=1, IF(OR(C3782&lt;10, C3782&gt;=15),1,0), IF(OR(C3782&lt;7, C3782&gt;=18),1,0))</f>
        <v/>
      </c>
      <c r="F3782" s="11" t="n">
        <v>0.244</v>
      </c>
      <c r="G3782" s="12">
        <f>0.72*8</f>
        <v/>
      </c>
      <c r="H3782" s="12">
        <f>F3782-G3782</f>
        <v/>
      </c>
      <c r="I3782" s="10">
        <f>IF(E3782=0,"Fora",IF(E3781=0,"Carg xar",IF(H3782&lt;0,IF(M3782&lt;0.9,"Carg FV","Stby"),IF(M3782&gt;P3782,"V2H",IF(M3782&lt;0.9,"Carg xar","Stby")))))</f>
        <v/>
      </c>
      <c r="J3782" s="12">
        <f>IF(OR(I3782="Carg FV",I3782="Carg xar"),MIN(IF(I3782="Carg FV",ABS(H3782),7.4),7.4,MAX(0,(0.9-M3782)*40)*0.95),0)</f>
        <v/>
      </c>
      <c r="K3782" s="12">
        <f>IF(I3782="V2H",MIN(MAX(0,H3782),7.4,MAX(0,(M3782-P3782)*40)*0.95),0)</f>
        <v/>
      </c>
      <c r="L3782" s="12">
        <f>IF(E3782=0,0,MAX(0,H3782-K3782))</f>
        <v/>
      </c>
      <c r="M3782" s="13">
        <f>M3781+J3781/40-IF(I3781="V2H",K3781/(0.95*40),0)-IF(E3782=0,IF(E3781=1,IF(D3782=1,30,40)*0.18/(2*40),0),0)-IF(E3782=1,IF(E3781=0,IF(D3782=1,30,40)*0.18/(2*40),0),0)</f>
        <v/>
      </c>
      <c r="N3782" s="14" t="n">
        <v>0.09</v>
      </c>
      <c r="O3782" s="15">
        <f>K3782*N3782</f>
        <v/>
      </c>
      <c r="P3782">
        <f>IF(E3782=0,0.3,IF(D3782=1,IF(C3782&gt;=Params!$B$13-3,IF(C3782&lt;Params!$B$13,Params!$B$20,0.3),0.3),IF(C3782&gt;=Params!$B$15-3,IF(C3782&lt;Params!$B$15,Params!$B$21,0.3),0.3)))</f>
        <v/>
      </c>
    </row>
    <row r="3783" ht="15" customHeight="1" s="1">
      <c r="A3783" s="9" t="n">
        <v>3780</v>
      </c>
      <c r="B3783" s="6" t="inlineStr">
        <is>
          <t>07/06</t>
        </is>
      </c>
      <c r="C3783" s="6" t="n">
        <v>11</v>
      </c>
      <c r="D3783" s="6" t="n">
        <v>1</v>
      </c>
      <c r="E3783" s="10">
        <f>IF(D3783=1, IF(OR(C3783&lt;10, C3783&gt;=15),1,0), IF(OR(C3783&lt;7, C3783&gt;=18),1,0))</f>
        <v/>
      </c>
      <c r="F3783" s="11" t="n">
        <v>0.191</v>
      </c>
      <c r="G3783" s="12">
        <f>0.85*8</f>
        <v/>
      </c>
      <c r="H3783" s="12">
        <f>F3783-G3783</f>
        <v/>
      </c>
      <c r="I3783" s="10">
        <f>IF(E3783=0,"Fora",IF(E3782=0,"Carg xar",IF(H3783&lt;0,IF(M3783&lt;0.9,"Carg FV","Stby"),IF(M3783&gt;P3783,"V2H",IF(M3783&lt;0.9,"Carg xar","Stby")))))</f>
        <v/>
      </c>
      <c r="J3783" s="12">
        <f>IF(OR(I3783="Carg FV",I3783="Carg xar"),MIN(IF(I3783="Carg FV",ABS(H3783),7.4),7.4,MAX(0,(0.9-M3783)*40)*0.95),0)</f>
        <v/>
      </c>
      <c r="K3783" s="12">
        <f>IF(I3783="V2H",MIN(MAX(0,H3783),7.4,MAX(0,(M3783-P3783)*40)*0.95),0)</f>
        <v/>
      </c>
      <c r="L3783" s="12">
        <f>IF(E3783=0,0,MAX(0,H3783-K3783))</f>
        <v/>
      </c>
      <c r="M3783" s="13">
        <f>M3782+J3782/40-IF(I3782="V2H",K3782/(0.95*40),0)-IF(E3783=0,IF(E3782=1,IF(D3783=1,30,40)*0.18/(2*40),0),0)-IF(E3783=1,IF(E3782=0,IF(D3783=1,30,40)*0.18/(2*40),0),0)</f>
        <v/>
      </c>
      <c r="N3783" s="14" t="n">
        <v>0.09</v>
      </c>
      <c r="O3783" s="15">
        <f>K3783*N3783</f>
        <v/>
      </c>
      <c r="P3783">
        <f>IF(E3783=0,0.3,IF(D3783=1,IF(C3783&gt;=Params!$B$13-3,IF(C3783&lt;Params!$B$13,Params!$B$20,0.3),0.3),IF(C3783&gt;=Params!$B$15-3,IF(C3783&lt;Params!$B$15,Params!$B$21,0.3),0.3)))</f>
        <v/>
      </c>
    </row>
    <row r="3784" ht="15" customHeight="1" s="1">
      <c r="A3784" s="9" t="n">
        <v>3781</v>
      </c>
      <c r="B3784" s="6" t="inlineStr">
        <is>
          <t>07/06</t>
        </is>
      </c>
      <c r="C3784" s="6" t="n">
        <v>12</v>
      </c>
      <c r="D3784" s="6" t="n">
        <v>1</v>
      </c>
      <c r="E3784" s="10">
        <f>IF(D3784=1, IF(OR(C3784&lt;10, C3784&gt;=15),1,0), IF(OR(C3784&lt;7, C3784&gt;=18),1,0))</f>
        <v/>
      </c>
      <c r="F3784" s="11" t="n">
        <v>0.762</v>
      </c>
      <c r="G3784" s="12">
        <f>0.92*8</f>
        <v/>
      </c>
      <c r="H3784" s="12">
        <f>F3784-G3784</f>
        <v/>
      </c>
      <c r="I3784" s="10">
        <f>IF(E3784=0,"Fora",IF(E3783=0,"Carg xar",IF(H3784&lt;0,IF(M3784&lt;0.9,"Carg FV","Stby"),IF(M3784&gt;P3784,"V2H",IF(M3784&lt;0.9,"Carg xar","Stby")))))</f>
        <v/>
      </c>
      <c r="J3784" s="12">
        <f>IF(OR(I3784="Carg FV",I3784="Carg xar"),MIN(IF(I3784="Carg FV",ABS(H3784),7.4),7.4,MAX(0,(0.9-M3784)*40)*0.95),0)</f>
        <v/>
      </c>
      <c r="K3784" s="12">
        <f>IF(I3784="V2H",MIN(MAX(0,H3784),7.4,MAX(0,(M3784-P3784)*40)*0.95),0)</f>
        <v/>
      </c>
      <c r="L3784" s="12">
        <f>IF(E3784=0,0,MAX(0,H3784-K3784))</f>
        <v/>
      </c>
      <c r="M3784" s="13">
        <f>M3783+J3783/40-IF(I3783="V2H",K3783/(0.95*40),0)-IF(E3784=0,IF(E3783=1,IF(D3784=1,30,40)*0.18/(2*40),0),0)-IF(E3784=1,IF(E3783=0,IF(D3784=1,30,40)*0.18/(2*40),0),0)</f>
        <v/>
      </c>
      <c r="N3784" s="14" t="n">
        <v>0.09</v>
      </c>
      <c r="O3784" s="15">
        <f>K3784*N3784</f>
        <v/>
      </c>
      <c r="P3784">
        <f>IF(E3784=0,0.3,IF(D3784=1,IF(C3784&gt;=Params!$B$13-3,IF(C3784&lt;Params!$B$13,Params!$B$20,0.3),0.3),IF(C3784&gt;=Params!$B$15-3,IF(C3784&lt;Params!$B$15,Params!$B$21,0.3),0.3)))</f>
        <v/>
      </c>
    </row>
    <row r="3785" ht="15" customHeight="1" s="1">
      <c r="A3785" s="9" t="n">
        <v>3782</v>
      </c>
      <c r="B3785" s="6" t="inlineStr">
        <is>
          <t>07/06</t>
        </is>
      </c>
      <c r="C3785" s="6" t="n">
        <v>13</v>
      </c>
      <c r="D3785" s="6" t="n">
        <v>1</v>
      </c>
      <c r="E3785" s="10">
        <f>IF(D3785=1, IF(OR(C3785&lt;10, C3785&gt;=15),1,0), IF(OR(C3785&lt;7, C3785&gt;=18),1,0))</f>
        <v/>
      </c>
      <c r="F3785" s="11" t="n">
        <v>2.162</v>
      </c>
      <c r="G3785" s="12">
        <f>0.9*8</f>
        <v/>
      </c>
      <c r="H3785" s="12">
        <f>F3785-G3785</f>
        <v/>
      </c>
      <c r="I3785" s="10">
        <f>IF(E3785=0,"Fora",IF(E3784=0,"Carg xar",IF(H3785&lt;0,IF(M3785&lt;0.9,"Carg FV","Stby"),IF(M3785&gt;P3785,"V2H",IF(M3785&lt;0.9,"Carg xar","Stby")))))</f>
        <v/>
      </c>
      <c r="J3785" s="12">
        <f>IF(OR(I3785="Carg FV",I3785="Carg xar"),MIN(IF(I3785="Carg FV",ABS(H3785),7.4),7.4,MAX(0,(0.9-M3785)*40)*0.95),0)</f>
        <v/>
      </c>
      <c r="K3785" s="12">
        <f>IF(I3785="V2H",MIN(MAX(0,H3785),7.4,MAX(0,(M3785-P3785)*40)*0.95),0)</f>
        <v/>
      </c>
      <c r="L3785" s="12">
        <f>IF(E3785=0,0,MAX(0,H3785-K3785))</f>
        <v/>
      </c>
      <c r="M3785" s="13">
        <f>M3784+J3784/40-IF(I3784="V2H",K3784/(0.95*40),0)-IF(E3785=0,IF(E3784=1,IF(D3785=1,30,40)*0.18/(2*40),0),0)-IF(E3785=1,IF(E3784=0,IF(D3785=1,30,40)*0.18/(2*40),0),0)</f>
        <v/>
      </c>
      <c r="N3785" s="14" t="n">
        <v>0.09</v>
      </c>
      <c r="O3785" s="15">
        <f>K3785*N3785</f>
        <v/>
      </c>
      <c r="P3785">
        <f>IF(E3785=0,0.3,IF(D3785=1,IF(C3785&gt;=Params!$B$13-3,IF(C3785&lt;Params!$B$13,Params!$B$20,0.3),0.3),IF(C3785&gt;=Params!$B$15-3,IF(C3785&lt;Params!$B$15,Params!$B$21,0.3),0.3)))</f>
        <v/>
      </c>
    </row>
    <row r="3786" ht="15" customHeight="1" s="1">
      <c r="A3786" s="9" t="n">
        <v>3783</v>
      </c>
      <c r="B3786" s="6" t="inlineStr">
        <is>
          <t>07/06</t>
        </is>
      </c>
      <c r="C3786" s="6" t="n">
        <v>14</v>
      </c>
      <c r="D3786" s="6" t="n">
        <v>1</v>
      </c>
      <c r="E3786" s="10">
        <f>IF(D3786=1, IF(OR(C3786&lt;10, C3786&gt;=15),1,0), IF(OR(C3786&lt;7, C3786&gt;=18),1,0))</f>
        <v/>
      </c>
      <c r="F3786" s="11" t="n">
        <v>1.34</v>
      </c>
      <c r="G3786" s="12">
        <f>0.8*8</f>
        <v/>
      </c>
      <c r="H3786" s="12">
        <f>F3786-G3786</f>
        <v/>
      </c>
      <c r="I3786" s="10">
        <f>IF(E3786=0,"Fora",IF(E3785=0,"Carg xar",IF(H3786&lt;0,IF(M3786&lt;0.9,"Carg FV","Stby"),IF(M3786&gt;P3786,"V2H",IF(M3786&lt;0.9,"Carg xar","Stby")))))</f>
        <v/>
      </c>
      <c r="J3786" s="12">
        <f>IF(OR(I3786="Carg FV",I3786="Carg xar"),MIN(IF(I3786="Carg FV",ABS(H3786),7.4),7.4,MAX(0,(0.9-M3786)*40)*0.95),0)</f>
        <v/>
      </c>
      <c r="K3786" s="12">
        <f>IF(I3786="V2H",MIN(MAX(0,H3786),7.4,MAX(0,(M3786-P3786)*40)*0.95),0)</f>
        <v/>
      </c>
      <c r="L3786" s="12">
        <f>IF(E3786=0,0,MAX(0,H3786-K3786))</f>
        <v/>
      </c>
      <c r="M3786" s="13">
        <f>M3785+J3785/40-IF(I3785="V2H",K3785/(0.95*40),0)-IF(E3786=0,IF(E3785=1,IF(D3786=1,30,40)*0.18/(2*40),0),0)-IF(E3786=1,IF(E3785=0,IF(D3786=1,30,40)*0.18/(2*40),0),0)</f>
        <v/>
      </c>
      <c r="N3786" s="14" t="n">
        <v>0.09</v>
      </c>
      <c r="O3786" s="15">
        <f>K3786*N3786</f>
        <v/>
      </c>
      <c r="P3786">
        <f>IF(E3786=0,0.3,IF(D3786=1,IF(C3786&gt;=Params!$B$13-3,IF(C3786&lt;Params!$B$13,Params!$B$20,0.3),0.3),IF(C3786&gt;=Params!$B$15-3,IF(C3786&lt;Params!$B$15,Params!$B$21,0.3),0.3)))</f>
        <v/>
      </c>
    </row>
    <row r="3787" ht="15" customHeight="1" s="1">
      <c r="A3787" s="9" t="n">
        <v>3784</v>
      </c>
      <c r="B3787" s="6" t="inlineStr">
        <is>
          <t>07/06</t>
        </is>
      </c>
      <c r="C3787" s="6" t="n">
        <v>15</v>
      </c>
      <c r="D3787" s="6" t="n">
        <v>1</v>
      </c>
      <c r="E3787" s="10">
        <f>IF(D3787=1, IF(OR(C3787&lt;10, C3787&gt;=15),1,0), IF(OR(C3787&lt;7, C3787&gt;=18),1,0))</f>
        <v/>
      </c>
      <c r="F3787" s="11" t="n">
        <v>1.134</v>
      </c>
      <c r="G3787" s="12">
        <f>0.65*8</f>
        <v/>
      </c>
      <c r="H3787" s="12">
        <f>F3787-G3787</f>
        <v/>
      </c>
      <c r="I3787" s="10">
        <f>IF(E3787=0,"Fora",IF(E3786=0,"Carg xar",IF(H3787&lt;0,IF(M3787&lt;0.9,"Carg FV","Stby"),IF(M3787&gt;P3787,"V2H",IF(M3787&lt;0.9,"Carg xar","Stby")))))</f>
        <v/>
      </c>
      <c r="J3787" s="12">
        <f>IF(OR(I3787="Carg FV",I3787="Carg xar"),MIN(IF(I3787="Carg FV",ABS(H3787),7.4),7.4,MAX(0,(0.9-M3787)*40)*0.95),0)</f>
        <v/>
      </c>
      <c r="K3787" s="12">
        <f>IF(I3787="V2H",MIN(MAX(0,H3787),7.4,MAX(0,(M3787-P3787)*40)*0.95),0)</f>
        <v/>
      </c>
      <c r="L3787" s="12">
        <f>IF(E3787=0,0,MAX(0,H3787-K3787))</f>
        <v/>
      </c>
      <c r="M3787" s="13">
        <f>M3786+J3786/40-IF(I3786="V2H",K3786/(0.95*40),0)-IF(E3787=0,IF(E3786=1,IF(D3787=1,30,40)*0.18/(2*40),0),0)-IF(E3787=1,IF(E3786=0,IF(D3787=1,30,40)*0.18/(2*40),0),0)</f>
        <v/>
      </c>
      <c r="N3787" s="14" t="n">
        <v>0.09</v>
      </c>
      <c r="O3787" s="15">
        <f>K3787*N3787</f>
        <v/>
      </c>
      <c r="P3787">
        <f>IF(E3787=0,0.3,IF(D3787=1,IF(C3787&gt;=Params!$B$13-3,IF(C3787&lt;Params!$B$13,Params!$B$20,0.3),0.3),IF(C3787&gt;=Params!$B$15-3,IF(C3787&lt;Params!$B$15,Params!$B$21,0.3),0.3)))</f>
        <v/>
      </c>
    </row>
    <row r="3788" ht="15" customHeight="1" s="1">
      <c r="A3788" s="9" t="n">
        <v>3785</v>
      </c>
      <c r="B3788" s="6" t="inlineStr">
        <is>
          <t>07/06</t>
        </is>
      </c>
      <c r="C3788" s="6" t="n">
        <v>16</v>
      </c>
      <c r="D3788" s="6" t="n">
        <v>1</v>
      </c>
      <c r="E3788" s="10">
        <f>IF(D3788=1, IF(OR(C3788&lt;10, C3788&gt;=15),1,0), IF(OR(C3788&lt;7, C3788&gt;=18),1,0))</f>
        <v/>
      </c>
      <c r="F3788" s="11" t="n">
        <v>0.213</v>
      </c>
      <c r="G3788" s="12">
        <f>0.48*8</f>
        <v/>
      </c>
      <c r="H3788" s="12">
        <f>F3788-G3788</f>
        <v/>
      </c>
      <c r="I3788" s="10">
        <f>IF(E3788=0,"Fora",IF(E3787=0,"Carg xar",IF(H3788&lt;0,IF(M3788&lt;0.9,"Carg FV","Stby"),IF(M3788&gt;P3788,"V2H",IF(M3788&lt;0.9,"Carg xar","Stby")))))</f>
        <v/>
      </c>
      <c r="J3788" s="12">
        <f>IF(OR(I3788="Carg FV",I3788="Carg xar"),MIN(IF(I3788="Carg FV",ABS(H3788),7.4),7.4,MAX(0,(0.9-M3788)*40)*0.95),0)</f>
        <v/>
      </c>
      <c r="K3788" s="12">
        <f>IF(I3788="V2H",MIN(MAX(0,H3788),7.4,MAX(0,(M3788-P3788)*40)*0.95),0)</f>
        <v/>
      </c>
      <c r="L3788" s="12">
        <f>IF(E3788=0,0,MAX(0,H3788-K3788))</f>
        <v/>
      </c>
      <c r="M3788" s="13">
        <f>M3787+J3787/40-IF(I3787="V2H",K3787/(0.95*40),0)-IF(E3788=0,IF(E3787=1,IF(D3788=1,30,40)*0.18/(2*40),0),0)-IF(E3788=1,IF(E3787=0,IF(D3788=1,30,40)*0.18/(2*40),0),0)</f>
        <v/>
      </c>
      <c r="N3788" s="14" t="n">
        <v>0.09</v>
      </c>
      <c r="O3788" s="15">
        <f>K3788*N3788</f>
        <v/>
      </c>
      <c r="P3788">
        <f>IF(E3788=0,0.3,IF(D3788=1,IF(C3788&gt;=Params!$B$13-3,IF(C3788&lt;Params!$B$13,Params!$B$20,0.3),0.3),IF(C3788&gt;=Params!$B$15-3,IF(C3788&lt;Params!$B$15,Params!$B$21,0.3),0.3)))</f>
        <v/>
      </c>
    </row>
    <row r="3789" ht="15" customHeight="1" s="1">
      <c r="A3789" s="9" t="n">
        <v>3786</v>
      </c>
      <c r="B3789" s="6" t="inlineStr">
        <is>
          <t>07/06</t>
        </is>
      </c>
      <c r="C3789" s="6" t="n">
        <v>17</v>
      </c>
      <c r="D3789" s="6" t="n">
        <v>1</v>
      </c>
      <c r="E3789" s="10">
        <f>IF(D3789=1, IF(OR(C3789&lt;10, C3789&gt;=15),1,0), IF(OR(C3789&lt;7, C3789&gt;=18),1,0))</f>
        <v/>
      </c>
      <c r="F3789" s="11" t="n">
        <v>0.17</v>
      </c>
      <c r="G3789" s="12">
        <f>0.28*8</f>
        <v/>
      </c>
      <c r="H3789" s="12">
        <f>F3789-G3789</f>
        <v/>
      </c>
      <c r="I3789" s="10">
        <f>IF(E3789=0,"Fora",IF(E3788=0,"Carg xar",IF(H3789&lt;0,IF(M3789&lt;0.9,"Carg FV","Stby"),IF(M3789&gt;P3789,"V2H",IF(M3789&lt;0.9,"Carg xar","Stby")))))</f>
        <v/>
      </c>
      <c r="J3789" s="12">
        <f>IF(OR(I3789="Carg FV",I3789="Carg xar"),MIN(IF(I3789="Carg FV",ABS(H3789),7.4),7.4,MAX(0,(0.9-M3789)*40)*0.95),0)</f>
        <v/>
      </c>
      <c r="K3789" s="12">
        <f>IF(I3789="V2H",MIN(MAX(0,H3789),7.4,MAX(0,(M3789-P3789)*40)*0.95),0)</f>
        <v/>
      </c>
      <c r="L3789" s="12">
        <f>IF(E3789=0,0,MAX(0,H3789-K3789))</f>
        <v/>
      </c>
      <c r="M3789" s="13">
        <f>M3788+J3788/40-IF(I3788="V2H",K3788/(0.95*40),0)-IF(E3789=0,IF(E3788=1,IF(D3789=1,30,40)*0.18/(2*40),0),0)-IF(E3789=1,IF(E3788=0,IF(D3789=1,30,40)*0.18/(2*40),0),0)</f>
        <v/>
      </c>
      <c r="N3789" s="14" t="n">
        <v>0.09</v>
      </c>
      <c r="O3789" s="15">
        <f>K3789*N3789</f>
        <v/>
      </c>
      <c r="P3789">
        <f>IF(E3789=0,0.3,IF(D3789=1,IF(C3789&gt;=Params!$B$13-3,IF(C3789&lt;Params!$B$13,Params!$B$20,0.3),0.3),IF(C3789&gt;=Params!$B$15-3,IF(C3789&lt;Params!$B$15,Params!$B$21,0.3),0.3)))</f>
        <v/>
      </c>
    </row>
    <row r="3790" ht="15" customHeight="1" s="1">
      <c r="A3790" s="9" t="n">
        <v>3787</v>
      </c>
      <c r="B3790" s="6" t="inlineStr">
        <is>
          <t>07/06</t>
        </is>
      </c>
      <c r="C3790" s="6" t="n">
        <v>18</v>
      </c>
      <c r="D3790" s="6" t="n">
        <v>1</v>
      </c>
      <c r="E3790" s="10">
        <f>IF(D3790=1, IF(OR(C3790&lt;10, C3790&gt;=15),1,0), IF(OR(C3790&lt;7, C3790&gt;=18),1,0))</f>
        <v/>
      </c>
      <c r="F3790" s="11" t="n">
        <v>0.224</v>
      </c>
      <c r="G3790" s="12">
        <f>0.1*8</f>
        <v/>
      </c>
      <c r="H3790" s="12">
        <f>F3790-G3790</f>
        <v/>
      </c>
      <c r="I3790" s="10">
        <f>IF(E3790=0,"Fora",IF(E3789=0,"Carg xar",IF(H3790&lt;0,IF(M3790&lt;0.9,"Carg FV","Stby"),IF(M3790&gt;P3790,"V2H",IF(M3790&lt;0.9,"Carg xar","Stby")))))</f>
        <v/>
      </c>
      <c r="J3790" s="12">
        <f>IF(OR(I3790="Carg FV",I3790="Carg xar"),MIN(IF(I3790="Carg FV",ABS(H3790),7.4),7.4,MAX(0,(0.9-M3790)*40)*0.95),0)</f>
        <v/>
      </c>
      <c r="K3790" s="12">
        <f>IF(I3790="V2H",MIN(MAX(0,H3790),7.4,MAX(0,(M3790-P3790)*40)*0.95),0)</f>
        <v/>
      </c>
      <c r="L3790" s="12">
        <f>IF(E3790=0,0,MAX(0,H3790-K3790))</f>
        <v/>
      </c>
      <c r="M3790" s="13">
        <f>M3789+J3789/40-IF(I3789="V2H",K3789/(0.95*40),0)-IF(E3790=0,IF(E3789=1,IF(D3790=1,30,40)*0.18/(2*40),0),0)-IF(E3790=1,IF(E3789=0,IF(D3790=1,30,40)*0.18/(2*40),0),0)</f>
        <v/>
      </c>
      <c r="N3790" s="14" t="n">
        <v>0.09</v>
      </c>
      <c r="O3790" s="15">
        <f>K3790*N3790</f>
        <v/>
      </c>
      <c r="P3790">
        <f>IF(E3790=0,0.3,IF(D3790=1,IF(C3790&gt;=Params!$B$13-3,IF(C3790&lt;Params!$B$13,Params!$B$20,0.3),0.3),IF(C3790&gt;=Params!$B$15-3,IF(C3790&lt;Params!$B$15,Params!$B$21,0.3),0.3)))</f>
        <v/>
      </c>
    </row>
    <row r="3791" ht="15" customHeight="1" s="1">
      <c r="A3791" s="9" t="n">
        <v>3788</v>
      </c>
      <c r="B3791" s="6" t="inlineStr">
        <is>
          <t>07/06</t>
        </is>
      </c>
      <c r="C3791" s="6" t="n">
        <v>19</v>
      </c>
      <c r="D3791" s="6" t="n">
        <v>1</v>
      </c>
      <c r="E3791" s="10">
        <f>IF(D3791=1, IF(OR(C3791&lt;10, C3791&gt;=15),1,0), IF(OR(C3791&lt;7, C3791&gt;=18),1,0))</f>
        <v/>
      </c>
      <c r="F3791" s="11" t="n">
        <v>0.277</v>
      </c>
      <c r="G3791" s="12">
        <f>0*8</f>
        <v/>
      </c>
      <c r="H3791" s="12">
        <f>F3791-G3791</f>
        <v/>
      </c>
      <c r="I3791" s="10">
        <f>IF(E3791=0,"Fora",IF(E3790=0,"Carg xar",IF(H3791&lt;0,IF(M3791&lt;0.9,"Carg FV","Stby"),IF(M3791&gt;P3791,"V2H",IF(M3791&lt;0.9,"Carg xar","Stby")))))</f>
        <v/>
      </c>
      <c r="J3791" s="12">
        <f>IF(OR(I3791="Carg FV",I3791="Carg xar"),MIN(IF(I3791="Carg FV",ABS(H3791),7.4),7.4,MAX(0,(0.9-M3791)*40)*0.95),0)</f>
        <v/>
      </c>
      <c r="K3791" s="12">
        <f>IF(I3791="V2H",MIN(MAX(0,H3791),7.4,MAX(0,(M3791-P3791)*40)*0.95),0)</f>
        <v/>
      </c>
      <c r="L3791" s="12">
        <f>IF(E3791=0,0,MAX(0,H3791-K3791))</f>
        <v/>
      </c>
      <c r="M3791" s="13">
        <f>M3790+J3790/40-IF(I3790="V2H",K3790/(0.95*40),0)-IF(E3791=0,IF(E3790=1,IF(D3791=1,30,40)*0.18/(2*40),0),0)-IF(E3791=1,IF(E3790=0,IF(D3791=1,30,40)*0.18/(2*40),0),0)</f>
        <v/>
      </c>
      <c r="N3791" s="14" t="n">
        <v>0.09</v>
      </c>
      <c r="O3791" s="15">
        <f>K3791*N3791</f>
        <v/>
      </c>
      <c r="P3791">
        <f>IF(E3791=0,0.3,IF(D3791=1,IF(C3791&gt;=Params!$B$13-3,IF(C3791&lt;Params!$B$13,Params!$B$20,0.3),0.3),IF(C3791&gt;=Params!$B$15-3,IF(C3791&lt;Params!$B$15,Params!$B$21,0.3),0.3)))</f>
        <v/>
      </c>
    </row>
    <row r="3792" ht="15" customHeight="1" s="1">
      <c r="A3792" s="9" t="n">
        <v>3789</v>
      </c>
      <c r="B3792" s="6" t="inlineStr">
        <is>
          <t>07/06</t>
        </is>
      </c>
      <c r="C3792" s="6" t="n">
        <v>20</v>
      </c>
      <c r="D3792" s="6" t="n">
        <v>1</v>
      </c>
      <c r="E3792" s="10">
        <f>IF(D3792=1, IF(OR(C3792&lt;10, C3792&gt;=15),1,0), IF(OR(C3792&lt;7, C3792&gt;=18),1,0))</f>
        <v/>
      </c>
      <c r="F3792" s="11" t="n">
        <v>0.228</v>
      </c>
      <c r="G3792" s="12">
        <f>0*8</f>
        <v/>
      </c>
      <c r="H3792" s="12">
        <f>F3792-G3792</f>
        <v/>
      </c>
      <c r="I3792" s="10">
        <f>IF(E3792=0,"Fora",IF(E3791=0,"Carg xar",IF(H3792&lt;0,IF(M3792&lt;0.9,"Carg FV","Stby"),IF(M3792&gt;P3792,"V2H",IF(M3792&lt;0.9,"Carg xar","Stby")))))</f>
        <v/>
      </c>
      <c r="J3792" s="12">
        <f>IF(OR(I3792="Carg FV",I3792="Carg xar"),MIN(IF(I3792="Carg FV",ABS(H3792),7.4),7.4,MAX(0,(0.9-M3792)*40)*0.95),0)</f>
        <v/>
      </c>
      <c r="K3792" s="12">
        <f>IF(I3792="V2H",MIN(MAX(0,H3792),7.4,MAX(0,(M3792-P3792)*40)*0.95),0)</f>
        <v/>
      </c>
      <c r="L3792" s="12">
        <f>IF(E3792=0,0,MAX(0,H3792-K3792))</f>
        <v/>
      </c>
      <c r="M3792" s="13">
        <f>M3791+J3791/40-IF(I3791="V2H",K3791/(0.95*40),0)-IF(E3792=0,IF(E3791=1,IF(D3792=1,30,40)*0.18/(2*40),0),0)-IF(E3792=1,IF(E3791=0,IF(D3792=1,30,40)*0.18/(2*40),0),0)</f>
        <v/>
      </c>
      <c r="N3792" s="14" t="n">
        <v>0.09</v>
      </c>
      <c r="O3792" s="15">
        <f>K3792*N3792</f>
        <v/>
      </c>
      <c r="P3792">
        <f>IF(E3792=0,0.3,IF(D3792=1,IF(C3792&gt;=Params!$B$13-3,IF(C3792&lt;Params!$B$13,Params!$B$20,0.3),0.3),IF(C3792&gt;=Params!$B$15-3,IF(C3792&lt;Params!$B$15,Params!$B$21,0.3),0.3)))</f>
        <v/>
      </c>
    </row>
    <row r="3793" ht="15" customHeight="1" s="1">
      <c r="A3793" s="9" t="n">
        <v>3790</v>
      </c>
      <c r="B3793" s="6" t="inlineStr">
        <is>
          <t>07/06</t>
        </is>
      </c>
      <c r="C3793" s="6" t="n">
        <v>21</v>
      </c>
      <c r="D3793" s="6" t="n">
        <v>1</v>
      </c>
      <c r="E3793" s="10">
        <f>IF(D3793=1, IF(OR(C3793&lt;10, C3793&gt;=15),1,0), IF(OR(C3793&lt;7, C3793&gt;=18),1,0))</f>
        <v/>
      </c>
      <c r="F3793" s="11" t="n">
        <v>1.589</v>
      </c>
      <c r="G3793" s="12">
        <f>0*8</f>
        <v/>
      </c>
      <c r="H3793" s="12">
        <f>F3793-G3793</f>
        <v/>
      </c>
      <c r="I3793" s="10">
        <f>IF(E3793=0,"Fora",IF(E3792=0,"Carg xar",IF(H3793&lt;0,IF(M3793&lt;0.9,"Carg FV","Stby"),IF(M3793&gt;P3793,"V2H",IF(M3793&lt;0.9,"Carg xar","Stby")))))</f>
        <v/>
      </c>
      <c r="J3793" s="12">
        <f>IF(OR(I3793="Carg FV",I3793="Carg xar"),MIN(IF(I3793="Carg FV",ABS(H3793),7.4),7.4,MAX(0,(0.9-M3793)*40)*0.95),0)</f>
        <v/>
      </c>
      <c r="K3793" s="12">
        <f>IF(I3793="V2H",MIN(MAX(0,H3793),7.4,MAX(0,(M3793-P3793)*40)*0.95),0)</f>
        <v/>
      </c>
      <c r="L3793" s="12">
        <f>IF(E3793=0,0,MAX(0,H3793-K3793))</f>
        <v/>
      </c>
      <c r="M3793" s="13">
        <f>M3792+J3792/40-IF(I3792="V2H",K3792/(0.95*40),0)-IF(E3793=0,IF(E3792=1,IF(D3793=1,30,40)*0.18/(2*40),0),0)-IF(E3793=1,IF(E3792=0,IF(D3793=1,30,40)*0.18/(2*40),0),0)</f>
        <v/>
      </c>
      <c r="N3793" s="14" t="n">
        <v>0.09</v>
      </c>
      <c r="O3793" s="15">
        <f>K3793*N3793</f>
        <v/>
      </c>
      <c r="P3793">
        <f>IF(E3793=0,0.3,IF(D3793=1,IF(C3793&gt;=Params!$B$13-3,IF(C3793&lt;Params!$B$13,Params!$B$20,0.3),0.3),IF(C3793&gt;=Params!$B$15-3,IF(C3793&lt;Params!$B$15,Params!$B$21,0.3),0.3)))</f>
        <v/>
      </c>
    </row>
    <row r="3794" ht="15" customHeight="1" s="1">
      <c r="A3794" s="9" t="n">
        <v>3791</v>
      </c>
      <c r="B3794" s="6" t="inlineStr">
        <is>
          <t>07/06</t>
        </is>
      </c>
      <c r="C3794" s="6" t="n">
        <v>22</v>
      </c>
      <c r="D3794" s="6" t="n">
        <v>1</v>
      </c>
      <c r="E3794" s="10">
        <f>IF(D3794=1, IF(OR(C3794&lt;10, C3794&gt;=15),1,0), IF(OR(C3794&lt;7, C3794&gt;=18),1,0))</f>
        <v/>
      </c>
      <c r="F3794" s="11" t="n">
        <v>0.454</v>
      </c>
      <c r="G3794" s="12">
        <f>0*8</f>
        <v/>
      </c>
      <c r="H3794" s="12">
        <f>F3794-G3794</f>
        <v/>
      </c>
      <c r="I3794" s="10">
        <f>IF(E3794=0,"Fora",IF(E3793=0,"Carg xar",IF(H3794&lt;0,IF(M3794&lt;0.9,"Carg FV","Stby"),IF(M3794&gt;P3794,"V2H",IF(M3794&lt;0.9,"Carg xar","Stby")))))</f>
        <v/>
      </c>
      <c r="J3794" s="12">
        <f>IF(OR(I3794="Carg FV",I3794="Carg xar"),MIN(IF(I3794="Carg FV",ABS(H3794),7.4),7.4,MAX(0,(0.9-M3794)*40)*0.95),0)</f>
        <v/>
      </c>
      <c r="K3794" s="12">
        <f>IF(I3794="V2H",MIN(MAX(0,H3794),7.4,MAX(0,(M3794-P3794)*40)*0.95),0)</f>
        <v/>
      </c>
      <c r="L3794" s="12">
        <f>IF(E3794=0,0,MAX(0,H3794-K3794))</f>
        <v/>
      </c>
      <c r="M3794" s="13">
        <f>M3793+J3793/40-IF(I3793="V2H",K3793/(0.95*40),0)-IF(E3794=0,IF(E3793=1,IF(D3794=1,30,40)*0.18/(2*40),0),0)-IF(E3794=1,IF(E3793=0,IF(D3794=1,30,40)*0.18/(2*40),0),0)</f>
        <v/>
      </c>
      <c r="N3794" s="14" t="n">
        <v>0.09</v>
      </c>
      <c r="O3794" s="15">
        <f>K3794*N3794</f>
        <v/>
      </c>
      <c r="P3794">
        <f>IF(E3794=0,0.3,IF(D3794=1,IF(C3794&gt;=Params!$B$13-3,IF(C3794&lt;Params!$B$13,Params!$B$20,0.3),0.3),IF(C3794&gt;=Params!$B$15-3,IF(C3794&lt;Params!$B$15,Params!$B$21,0.3),0.3)))</f>
        <v/>
      </c>
    </row>
    <row r="3795" ht="15" customHeight="1" s="1">
      <c r="A3795" s="9" t="n">
        <v>3792</v>
      </c>
      <c r="B3795" s="6" t="inlineStr">
        <is>
          <t>07/06</t>
        </is>
      </c>
      <c r="C3795" s="6" t="n">
        <v>23</v>
      </c>
      <c r="D3795" s="6" t="n">
        <v>1</v>
      </c>
      <c r="E3795" s="10">
        <f>IF(D3795=1, IF(OR(C3795&lt;10, C3795&gt;=15),1,0), IF(OR(C3795&lt;7, C3795&gt;=18),1,0))</f>
        <v/>
      </c>
      <c r="F3795" s="11" t="n">
        <v>0.859</v>
      </c>
      <c r="G3795" s="12">
        <f>0*8</f>
        <v/>
      </c>
      <c r="H3795" s="12">
        <f>F3795-G3795</f>
        <v/>
      </c>
      <c r="I3795" s="10">
        <f>IF(E3795=0,"Fora",IF(E3794=0,"Carg xar",IF(H3795&lt;0,IF(M3795&lt;0.9,"Carg FV","Stby"),IF(M3795&gt;P3795,"V2H",IF(M3795&lt;0.9,"Carg xar","Stby")))))</f>
        <v/>
      </c>
      <c r="J3795" s="12">
        <f>IF(OR(I3795="Carg FV",I3795="Carg xar"),MIN(IF(I3795="Carg FV",ABS(H3795),7.4),7.4,MAX(0,(0.9-M3795)*40)*0.95),0)</f>
        <v/>
      </c>
      <c r="K3795" s="12">
        <f>IF(I3795="V2H",MIN(MAX(0,H3795),7.4,MAX(0,(M3795-P3795)*40)*0.95),0)</f>
        <v/>
      </c>
      <c r="L3795" s="12">
        <f>IF(E3795=0,0,MAX(0,H3795-K3795))</f>
        <v/>
      </c>
      <c r="M3795" s="13">
        <f>M3794+J3794/40-IF(I3794="V2H",K3794/(0.95*40),0)-IF(E3795=0,IF(E3794=1,IF(D3795=1,30,40)*0.18/(2*40),0),0)-IF(E3795=1,IF(E3794=0,IF(D3795=1,30,40)*0.18/(2*40),0),0)</f>
        <v/>
      </c>
      <c r="N3795" s="14" t="n">
        <v>0.09</v>
      </c>
      <c r="O3795" s="15">
        <f>K3795*N3795</f>
        <v/>
      </c>
      <c r="P3795">
        <f>IF(E3795=0,0.3,IF(D3795=1,IF(C3795&gt;=Params!$B$13-3,IF(C3795&lt;Params!$B$13,Params!$B$20,0.3),0.3),IF(C3795&gt;=Params!$B$15-3,IF(C3795&lt;Params!$B$15,Params!$B$21,0.3),0.3)))</f>
        <v/>
      </c>
    </row>
    <row r="3796" ht="15" customHeight="1" s="1">
      <c r="A3796" s="9" t="n">
        <v>3793</v>
      </c>
      <c r="B3796" s="6" t="inlineStr">
        <is>
          <t>08/06</t>
        </is>
      </c>
      <c r="C3796" s="6" t="n">
        <v>0</v>
      </c>
      <c r="D3796" s="6" t="n">
        <v>1</v>
      </c>
      <c r="E3796" s="10">
        <f>IF(D3796=1, IF(OR(C3796&lt;10, C3796&gt;=15),1,0), IF(OR(C3796&lt;7, C3796&gt;=18),1,0))</f>
        <v/>
      </c>
      <c r="F3796" s="11" t="n">
        <v>0.325</v>
      </c>
      <c r="G3796" s="12">
        <f>0*8</f>
        <v/>
      </c>
      <c r="H3796" s="12">
        <f>F3796-G3796</f>
        <v/>
      </c>
      <c r="I3796" s="10">
        <f>IF(E3796=0,"Fora",IF(E3795=0,"Carg xar",IF(H3796&lt;0,IF(M3796&lt;0.9,"Carg FV","Stby"),IF(M3796&gt;P3796,"V2H",IF(M3796&lt;0.9,"Carg xar","Stby")))))</f>
        <v/>
      </c>
      <c r="J3796" s="12">
        <f>IF(OR(I3796="Carg FV",I3796="Carg xar"),MIN(IF(I3796="Carg FV",ABS(H3796),7.4),7.4,MAX(0,(0.9-M3796)*40)*0.95),0)</f>
        <v/>
      </c>
      <c r="K3796" s="12">
        <f>IF(I3796="V2H",MIN(MAX(0,H3796),7.4,MAX(0,(M3796-P3796)*40)*0.95),0)</f>
        <v/>
      </c>
      <c r="L3796" s="12">
        <f>IF(E3796=0,0,MAX(0,H3796-K3796))</f>
        <v/>
      </c>
      <c r="M3796" s="13">
        <f>M3795+J3795/40-IF(I3795="V2H",K3795/(0.95*40),0)-IF(E3796=0,IF(E3795=1,IF(D3796=1,30,40)*0.18/(2*40),0),0)-IF(E3796=1,IF(E3795=0,IF(D3796=1,30,40)*0.18/(2*40),0),0)</f>
        <v/>
      </c>
      <c r="N3796" s="14" t="n">
        <v>0.09</v>
      </c>
      <c r="O3796" s="15">
        <f>K3796*N3796</f>
        <v/>
      </c>
      <c r="P3796">
        <f>IF(E3796=0,0.3,IF(D3796=1,IF(C3796&gt;=Params!$B$13-3,IF(C3796&lt;Params!$B$13,Params!$B$20,0.3),0.3),IF(C3796&gt;=Params!$B$15-3,IF(C3796&lt;Params!$B$15,Params!$B$21,0.3),0.3)))</f>
        <v/>
      </c>
    </row>
    <row r="3797" ht="15" customHeight="1" s="1">
      <c r="A3797" s="9" t="n">
        <v>3794</v>
      </c>
      <c r="B3797" s="6" t="inlineStr">
        <is>
          <t>08/06</t>
        </is>
      </c>
      <c r="C3797" s="6" t="n">
        <v>1</v>
      </c>
      <c r="D3797" s="6" t="n">
        <v>1</v>
      </c>
      <c r="E3797" s="10">
        <f>IF(D3797=1, IF(OR(C3797&lt;10, C3797&gt;=15),1,0), IF(OR(C3797&lt;7, C3797&gt;=18),1,0))</f>
        <v/>
      </c>
      <c r="F3797" s="11" t="n">
        <v>0.227</v>
      </c>
      <c r="G3797" s="12">
        <f>0*8</f>
        <v/>
      </c>
      <c r="H3797" s="12">
        <f>F3797-G3797</f>
        <v/>
      </c>
      <c r="I3797" s="10">
        <f>IF(E3797=0,"Fora",IF(E3796=0,"Carg xar",IF(H3797&lt;0,IF(M3797&lt;0.9,"Carg FV","Stby"),IF(M3797&gt;P3797,"V2H",IF(M3797&lt;0.9,"Carg xar","Stby")))))</f>
        <v/>
      </c>
      <c r="J3797" s="12">
        <f>IF(OR(I3797="Carg FV",I3797="Carg xar"),MIN(IF(I3797="Carg FV",ABS(H3797),7.4),7.4,MAX(0,(0.9-M3797)*40)*0.95),0)</f>
        <v/>
      </c>
      <c r="K3797" s="12">
        <f>IF(I3797="V2H",MIN(MAX(0,H3797),7.4,MAX(0,(M3797-P3797)*40)*0.95),0)</f>
        <v/>
      </c>
      <c r="L3797" s="12">
        <f>IF(E3797=0,0,MAX(0,H3797-K3797))</f>
        <v/>
      </c>
      <c r="M3797" s="13">
        <f>M3796+J3796/40-IF(I3796="V2H",K3796/(0.95*40),0)-IF(E3797=0,IF(E3796=1,IF(D3797=1,30,40)*0.18/(2*40),0),0)-IF(E3797=1,IF(E3796=0,IF(D3797=1,30,40)*0.18/(2*40),0),0)</f>
        <v/>
      </c>
      <c r="N3797" s="14" t="n">
        <v>0.09</v>
      </c>
      <c r="O3797" s="15">
        <f>K3797*N3797</f>
        <v/>
      </c>
      <c r="P3797">
        <f>IF(E3797=0,0.3,IF(D3797=1,IF(C3797&gt;=Params!$B$13-3,IF(C3797&lt;Params!$B$13,Params!$B$20,0.3),0.3),IF(C3797&gt;=Params!$B$15-3,IF(C3797&lt;Params!$B$15,Params!$B$21,0.3),0.3)))</f>
        <v/>
      </c>
    </row>
    <row r="3798" ht="15" customHeight="1" s="1">
      <c r="A3798" s="9" t="n">
        <v>3795</v>
      </c>
      <c r="B3798" s="6" t="inlineStr">
        <is>
          <t>08/06</t>
        </is>
      </c>
      <c r="C3798" s="6" t="n">
        <v>2</v>
      </c>
      <c r="D3798" s="6" t="n">
        <v>1</v>
      </c>
      <c r="E3798" s="10">
        <f>IF(D3798=1, IF(OR(C3798&lt;10, C3798&gt;=15),1,0), IF(OR(C3798&lt;7, C3798&gt;=18),1,0))</f>
        <v/>
      </c>
      <c r="F3798" s="11" t="n">
        <v>0.139</v>
      </c>
      <c r="G3798" s="12">
        <f>0*8</f>
        <v/>
      </c>
      <c r="H3798" s="12">
        <f>F3798-G3798</f>
        <v/>
      </c>
      <c r="I3798" s="10">
        <f>IF(E3798=0,"Fora",IF(E3797=0,"Carg xar",IF(H3798&lt;0,IF(M3798&lt;0.9,"Carg FV","Stby"),IF(M3798&gt;P3798,"V2H",IF(M3798&lt;0.9,"Carg xar","Stby")))))</f>
        <v/>
      </c>
      <c r="J3798" s="12">
        <f>IF(OR(I3798="Carg FV",I3798="Carg xar"),MIN(IF(I3798="Carg FV",ABS(H3798),7.4),7.4,MAX(0,(0.9-M3798)*40)*0.95),0)</f>
        <v/>
      </c>
      <c r="K3798" s="12">
        <f>IF(I3798="V2H",MIN(MAX(0,H3798),7.4,MAX(0,(M3798-P3798)*40)*0.95),0)</f>
        <v/>
      </c>
      <c r="L3798" s="12">
        <f>IF(E3798=0,0,MAX(0,H3798-K3798))</f>
        <v/>
      </c>
      <c r="M3798" s="13">
        <f>M3797+J3797/40-IF(I3797="V2H",K3797/(0.95*40),0)-IF(E3798=0,IF(E3797=1,IF(D3798=1,30,40)*0.18/(2*40),0),0)-IF(E3798=1,IF(E3797=0,IF(D3798=1,30,40)*0.18/(2*40),0),0)</f>
        <v/>
      </c>
      <c r="N3798" s="14" t="n">
        <v>0.09</v>
      </c>
      <c r="O3798" s="15">
        <f>K3798*N3798</f>
        <v/>
      </c>
      <c r="P3798">
        <f>IF(E3798=0,0.3,IF(D3798=1,IF(C3798&gt;=Params!$B$13-3,IF(C3798&lt;Params!$B$13,Params!$B$20,0.3),0.3),IF(C3798&gt;=Params!$B$15-3,IF(C3798&lt;Params!$B$15,Params!$B$21,0.3),0.3)))</f>
        <v/>
      </c>
    </row>
    <row r="3799" ht="15" customHeight="1" s="1">
      <c r="A3799" s="9" t="n">
        <v>3796</v>
      </c>
      <c r="B3799" s="6" t="inlineStr">
        <is>
          <t>08/06</t>
        </is>
      </c>
      <c r="C3799" s="6" t="n">
        <v>3</v>
      </c>
      <c r="D3799" s="6" t="n">
        <v>1</v>
      </c>
      <c r="E3799" s="10">
        <f>IF(D3799=1, IF(OR(C3799&lt;10, C3799&gt;=15),1,0), IF(OR(C3799&lt;7, C3799&gt;=18),1,0))</f>
        <v/>
      </c>
      <c r="F3799" s="11" t="n">
        <v>0.124</v>
      </c>
      <c r="G3799" s="12">
        <f>0*8</f>
        <v/>
      </c>
      <c r="H3799" s="12">
        <f>F3799-G3799</f>
        <v/>
      </c>
      <c r="I3799" s="10">
        <f>IF(E3799=0,"Fora",IF(E3798=0,"Carg xar",IF(H3799&lt;0,IF(M3799&lt;0.9,"Carg FV","Stby"),IF(M3799&gt;P3799,"V2H",IF(M3799&lt;0.9,"Carg xar","Stby")))))</f>
        <v/>
      </c>
      <c r="J3799" s="12">
        <f>IF(OR(I3799="Carg FV",I3799="Carg xar"),MIN(IF(I3799="Carg FV",ABS(H3799),7.4),7.4,MAX(0,(0.9-M3799)*40)*0.95),0)</f>
        <v/>
      </c>
      <c r="K3799" s="12">
        <f>IF(I3799="V2H",MIN(MAX(0,H3799),7.4,MAX(0,(M3799-P3799)*40)*0.95),0)</f>
        <v/>
      </c>
      <c r="L3799" s="12">
        <f>IF(E3799=0,0,MAX(0,H3799-K3799))</f>
        <v/>
      </c>
      <c r="M3799" s="13">
        <f>M3798+J3798/40-IF(I3798="V2H",K3798/(0.95*40),0)-IF(E3799=0,IF(E3798=1,IF(D3799=1,30,40)*0.18/(2*40),0),0)-IF(E3799=1,IF(E3798=0,IF(D3799=1,30,40)*0.18/(2*40),0),0)</f>
        <v/>
      </c>
      <c r="N3799" s="14" t="n">
        <v>0.09</v>
      </c>
      <c r="O3799" s="15">
        <f>K3799*N3799</f>
        <v/>
      </c>
      <c r="P3799">
        <f>IF(E3799=0,0.3,IF(D3799=1,IF(C3799&gt;=Params!$B$13-3,IF(C3799&lt;Params!$B$13,Params!$B$20,0.3),0.3),IF(C3799&gt;=Params!$B$15-3,IF(C3799&lt;Params!$B$15,Params!$B$21,0.3),0.3)))</f>
        <v/>
      </c>
    </row>
    <row r="3800" ht="15" customHeight="1" s="1">
      <c r="A3800" s="9" t="n">
        <v>3797</v>
      </c>
      <c r="B3800" s="6" t="inlineStr">
        <is>
          <t>08/06</t>
        </is>
      </c>
      <c r="C3800" s="6" t="n">
        <v>4</v>
      </c>
      <c r="D3800" s="6" t="n">
        <v>1</v>
      </c>
      <c r="E3800" s="10">
        <f>IF(D3800=1, IF(OR(C3800&lt;10, C3800&gt;=15),1,0), IF(OR(C3800&lt;7, C3800&gt;=18),1,0))</f>
        <v/>
      </c>
      <c r="F3800" s="11" t="n">
        <v>0.126</v>
      </c>
      <c r="G3800" s="12">
        <f>0*8</f>
        <v/>
      </c>
      <c r="H3800" s="12">
        <f>F3800-G3800</f>
        <v/>
      </c>
      <c r="I3800" s="10">
        <f>IF(E3800=0,"Fora",IF(E3799=0,"Carg xar",IF(H3800&lt;0,IF(M3800&lt;0.9,"Carg FV","Stby"),IF(M3800&gt;P3800,"V2H",IF(M3800&lt;0.9,"Carg xar","Stby")))))</f>
        <v/>
      </c>
      <c r="J3800" s="12">
        <f>IF(OR(I3800="Carg FV",I3800="Carg xar"),MIN(IF(I3800="Carg FV",ABS(H3800),7.4),7.4,MAX(0,(0.9-M3800)*40)*0.95),0)</f>
        <v/>
      </c>
      <c r="K3800" s="12">
        <f>IF(I3800="V2H",MIN(MAX(0,H3800),7.4,MAX(0,(M3800-P3800)*40)*0.95),0)</f>
        <v/>
      </c>
      <c r="L3800" s="12">
        <f>IF(E3800=0,0,MAX(0,H3800-K3800))</f>
        <v/>
      </c>
      <c r="M3800" s="13">
        <f>M3799+J3799/40-IF(I3799="V2H",K3799/(0.95*40),0)-IF(E3800=0,IF(E3799=1,IF(D3800=1,30,40)*0.18/(2*40),0),0)-IF(E3800=1,IF(E3799=0,IF(D3800=1,30,40)*0.18/(2*40),0),0)</f>
        <v/>
      </c>
      <c r="N3800" s="14" t="n">
        <v>0.09</v>
      </c>
      <c r="O3800" s="15">
        <f>K3800*N3800</f>
        <v/>
      </c>
      <c r="P3800">
        <f>IF(E3800=0,0.3,IF(D3800=1,IF(C3800&gt;=Params!$B$13-3,IF(C3800&lt;Params!$B$13,Params!$B$20,0.3),0.3),IF(C3800&gt;=Params!$B$15-3,IF(C3800&lt;Params!$B$15,Params!$B$21,0.3),0.3)))</f>
        <v/>
      </c>
    </row>
    <row r="3801" ht="15" customHeight="1" s="1">
      <c r="A3801" s="9" t="n">
        <v>3798</v>
      </c>
      <c r="B3801" s="6" t="inlineStr">
        <is>
          <t>08/06</t>
        </is>
      </c>
      <c r="C3801" s="6" t="n">
        <v>5</v>
      </c>
      <c r="D3801" s="6" t="n">
        <v>1</v>
      </c>
      <c r="E3801" s="10">
        <f>IF(D3801=1, IF(OR(C3801&lt;10, C3801&gt;=15),1,0), IF(OR(C3801&lt;7, C3801&gt;=18),1,0))</f>
        <v/>
      </c>
      <c r="F3801" s="11" t="n">
        <v>0.124</v>
      </c>
      <c r="G3801" s="12">
        <f>0*8</f>
        <v/>
      </c>
      <c r="H3801" s="12">
        <f>F3801-G3801</f>
        <v/>
      </c>
      <c r="I3801" s="10">
        <f>IF(E3801=0,"Fora",IF(E3800=0,"Carg xar",IF(H3801&lt;0,IF(M3801&lt;0.9,"Carg FV","Stby"),IF(M3801&gt;P3801,"V2H",IF(M3801&lt;0.9,"Carg xar","Stby")))))</f>
        <v/>
      </c>
      <c r="J3801" s="12">
        <f>IF(OR(I3801="Carg FV",I3801="Carg xar"),MIN(IF(I3801="Carg FV",ABS(H3801),7.4),7.4,MAX(0,(0.9-M3801)*40)*0.95),0)</f>
        <v/>
      </c>
      <c r="K3801" s="12">
        <f>IF(I3801="V2H",MIN(MAX(0,H3801),7.4,MAX(0,(M3801-P3801)*40)*0.95),0)</f>
        <v/>
      </c>
      <c r="L3801" s="12">
        <f>IF(E3801=0,0,MAX(0,H3801-K3801))</f>
        <v/>
      </c>
      <c r="M3801" s="13">
        <f>M3800+J3800/40-IF(I3800="V2H",K3800/(0.95*40),0)-IF(E3801=0,IF(E3800=1,IF(D3801=1,30,40)*0.18/(2*40),0),0)-IF(E3801=1,IF(E3800=0,IF(D3801=1,30,40)*0.18/(2*40),0),0)</f>
        <v/>
      </c>
      <c r="N3801" s="14" t="n">
        <v>0.09</v>
      </c>
      <c r="O3801" s="15">
        <f>K3801*N3801</f>
        <v/>
      </c>
      <c r="P3801">
        <f>IF(E3801=0,0.3,IF(D3801=1,IF(C3801&gt;=Params!$B$13-3,IF(C3801&lt;Params!$B$13,Params!$B$20,0.3),0.3),IF(C3801&gt;=Params!$B$15-3,IF(C3801&lt;Params!$B$15,Params!$B$21,0.3),0.3)))</f>
        <v/>
      </c>
    </row>
    <row r="3802" ht="15" customHeight="1" s="1">
      <c r="A3802" s="9" t="n">
        <v>3799</v>
      </c>
      <c r="B3802" s="6" t="inlineStr">
        <is>
          <t>08/06</t>
        </is>
      </c>
      <c r="C3802" s="6" t="n">
        <v>6</v>
      </c>
      <c r="D3802" s="6" t="n">
        <v>1</v>
      </c>
      <c r="E3802" s="10">
        <f>IF(D3802=1, IF(OR(C3802&lt;10, C3802&gt;=15),1,0), IF(OR(C3802&lt;7, C3802&gt;=18),1,0))</f>
        <v/>
      </c>
      <c r="F3802" s="11" t="n">
        <v>0.233</v>
      </c>
      <c r="G3802" s="12">
        <f>0.03*8</f>
        <v/>
      </c>
      <c r="H3802" s="12">
        <f>F3802-G3802</f>
        <v/>
      </c>
      <c r="I3802" s="10">
        <f>IF(E3802=0,"Fora",IF(E3801=0,"Carg xar",IF(H3802&lt;0,IF(M3802&lt;0.9,"Carg FV","Stby"),IF(M3802&gt;P3802,"V2H",IF(M3802&lt;0.9,"Carg xar","Stby")))))</f>
        <v/>
      </c>
      <c r="J3802" s="12">
        <f>IF(OR(I3802="Carg FV",I3802="Carg xar"),MIN(IF(I3802="Carg FV",ABS(H3802),7.4),7.4,MAX(0,(0.9-M3802)*40)*0.95),0)</f>
        <v/>
      </c>
      <c r="K3802" s="12">
        <f>IF(I3802="V2H",MIN(MAX(0,H3802),7.4,MAX(0,(M3802-P3802)*40)*0.95),0)</f>
        <v/>
      </c>
      <c r="L3802" s="12">
        <f>IF(E3802=0,0,MAX(0,H3802-K3802))</f>
        <v/>
      </c>
      <c r="M3802" s="13">
        <f>M3801+J3801/40-IF(I3801="V2H",K3801/(0.95*40),0)-IF(E3802=0,IF(E3801=1,IF(D3802=1,30,40)*0.18/(2*40),0),0)-IF(E3802=1,IF(E3801=0,IF(D3802=1,30,40)*0.18/(2*40),0),0)</f>
        <v/>
      </c>
      <c r="N3802" s="14" t="n">
        <v>0.09</v>
      </c>
      <c r="O3802" s="15">
        <f>K3802*N3802</f>
        <v/>
      </c>
      <c r="P3802">
        <f>IF(E3802=0,0.3,IF(D3802=1,IF(C3802&gt;=Params!$B$13-3,IF(C3802&lt;Params!$B$13,Params!$B$20,0.3),0.3),IF(C3802&gt;=Params!$B$15-3,IF(C3802&lt;Params!$B$15,Params!$B$21,0.3),0.3)))</f>
        <v/>
      </c>
    </row>
    <row r="3803" ht="15" customHeight="1" s="1">
      <c r="A3803" s="9" t="n">
        <v>3800</v>
      </c>
      <c r="B3803" s="6" t="inlineStr">
        <is>
          <t>08/06</t>
        </is>
      </c>
      <c r="C3803" s="6" t="n">
        <v>7</v>
      </c>
      <c r="D3803" s="6" t="n">
        <v>1</v>
      </c>
      <c r="E3803" s="10">
        <f>IF(D3803=1, IF(OR(C3803&lt;10, C3803&gt;=15),1,0), IF(OR(C3803&lt;7, C3803&gt;=18),1,0))</f>
        <v/>
      </c>
      <c r="F3803" s="11" t="n">
        <v>0.181</v>
      </c>
      <c r="G3803" s="12">
        <f>0.15*8</f>
        <v/>
      </c>
      <c r="H3803" s="12">
        <f>F3803-G3803</f>
        <v/>
      </c>
      <c r="I3803" s="10">
        <f>IF(E3803=0,"Fora",IF(E3802=0,"Carg xar",IF(H3803&lt;0,IF(M3803&lt;0.9,"Carg FV","Stby"),IF(M3803&gt;P3803,"V2H",IF(M3803&lt;0.9,"Carg xar","Stby")))))</f>
        <v/>
      </c>
      <c r="J3803" s="12">
        <f>IF(OR(I3803="Carg FV",I3803="Carg xar"),MIN(IF(I3803="Carg FV",ABS(H3803),7.4),7.4,MAX(0,(0.9-M3803)*40)*0.95),0)</f>
        <v/>
      </c>
      <c r="K3803" s="12">
        <f>IF(I3803="V2H",MIN(MAX(0,H3803),7.4,MAX(0,(M3803-P3803)*40)*0.95),0)</f>
        <v/>
      </c>
      <c r="L3803" s="12">
        <f>IF(E3803=0,0,MAX(0,H3803-K3803))</f>
        <v/>
      </c>
      <c r="M3803" s="13">
        <f>M3802+J3802/40-IF(I3802="V2H",K3802/(0.95*40),0)-IF(E3803=0,IF(E3802=1,IF(D3803=1,30,40)*0.18/(2*40),0),0)-IF(E3803=1,IF(E3802=0,IF(D3803=1,30,40)*0.18/(2*40),0),0)</f>
        <v/>
      </c>
      <c r="N3803" s="14" t="n">
        <v>0.09</v>
      </c>
      <c r="O3803" s="15">
        <f>K3803*N3803</f>
        <v/>
      </c>
      <c r="P3803">
        <f>IF(E3803=0,0.3,IF(D3803=1,IF(C3803&gt;=Params!$B$13-3,IF(C3803&lt;Params!$B$13,Params!$B$20,0.3),0.3),IF(C3803&gt;=Params!$B$15-3,IF(C3803&lt;Params!$B$15,Params!$B$21,0.3),0.3)))</f>
        <v/>
      </c>
    </row>
    <row r="3804" ht="15" customHeight="1" s="1">
      <c r="A3804" s="9" t="n">
        <v>3801</v>
      </c>
      <c r="B3804" s="6" t="inlineStr">
        <is>
          <t>08/06</t>
        </is>
      </c>
      <c r="C3804" s="6" t="n">
        <v>8</v>
      </c>
      <c r="D3804" s="6" t="n">
        <v>1</v>
      </c>
      <c r="E3804" s="10">
        <f>IF(D3804=1, IF(OR(C3804&lt;10, C3804&gt;=15),1,0), IF(OR(C3804&lt;7, C3804&gt;=18),1,0))</f>
        <v/>
      </c>
      <c r="F3804" s="11" t="n">
        <v>0.169</v>
      </c>
      <c r="G3804" s="12">
        <f>0.32*8</f>
        <v/>
      </c>
      <c r="H3804" s="12">
        <f>F3804-G3804</f>
        <v/>
      </c>
      <c r="I3804" s="10">
        <f>IF(E3804=0,"Fora",IF(E3803=0,"Carg xar",IF(H3804&lt;0,IF(M3804&lt;0.9,"Carg FV","Stby"),IF(M3804&gt;P3804,"V2H",IF(M3804&lt;0.9,"Carg xar","Stby")))))</f>
        <v/>
      </c>
      <c r="J3804" s="12">
        <f>IF(OR(I3804="Carg FV",I3804="Carg xar"),MIN(IF(I3804="Carg FV",ABS(H3804),7.4),7.4,MAX(0,(0.9-M3804)*40)*0.95),0)</f>
        <v/>
      </c>
      <c r="K3804" s="12">
        <f>IF(I3804="V2H",MIN(MAX(0,H3804),7.4,MAX(0,(M3804-P3804)*40)*0.95),0)</f>
        <v/>
      </c>
      <c r="L3804" s="12">
        <f>IF(E3804=0,0,MAX(0,H3804-K3804))</f>
        <v/>
      </c>
      <c r="M3804" s="13">
        <f>M3803+J3803/40-IF(I3803="V2H",K3803/(0.95*40),0)-IF(E3804=0,IF(E3803=1,IF(D3804=1,30,40)*0.18/(2*40),0),0)-IF(E3804=1,IF(E3803=0,IF(D3804=1,30,40)*0.18/(2*40),0),0)</f>
        <v/>
      </c>
      <c r="N3804" s="14" t="n">
        <v>0.09</v>
      </c>
      <c r="O3804" s="15">
        <f>K3804*N3804</f>
        <v/>
      </c>
      <c r="P3804">
        <f>IF(E3804=0,0.3,IF(D3804=1,IF(C3804&gt;=Params!$B$13-3,IF(C3804&lt;Params!$B$13,Params!$B$20,0.3),0.3),IF(C3804&gt;=Params!$B$15-3,IF(C3804&lt;Params!$B$15,Params!$B$21,0.3),0.3)))</f>
        <v/>
      </c>
    </row>
    <row r="3805" ht="15" customHeight="1" s="1">
      <c r="A3805" s="9" t="n">
        <v>3802</v>
      </c>
      <c r="B3805" s="6" t="inlineStr">
        <is>
          <t>08/06</t>
        </is>
      </c>
      <c r="C3805" s="6" t="n">
        <v>9</v>
      </c>
      <c r="D3805" s="6" t="n">
        <v>1</v>
      </c>
      <c r="E3805" s="10">
        <f>IF(D3805=1, IF(OR(C3805&lt;10, C3805&gt;=15),1,0), IF(OR(C3805&lt;7, C3805&gt;=18),1,0))</f>
        <v/>
      </c>
      <c r="F3805" s="11" t="n">
        <v>1.038</v>
      </c>
      <c r="G3805" s="12">
        <f>0.52*8</f>
        <v/>
      </c>
      <c r="H3805" s="12">
        <f>F3805-G3805</f>
        <v/>
      </c>
      <c r="I3805" s="10">
        <f>IF(E3805=0,"Fora",IF(E3804=0,"Carg xar",IF(H3805&lt;0,IF(M3805&lt;0.9,"Carg FV","Stby"),IF(M3805&gt;P3805,"V2H",IF(M3805&lt;0.9,"Carg xar","Stby")))))</f>
        <v/>
      </c>
      <c r="J3805" s="12">
        <f>IF(OR(I3805="Carg FV",I3805="Carg xar"),MIN(IF(I3805="Carg FV",ABS(H3805),7.4),7.4,MAX(0,(0.9-M3805)*40)*0.95),0)</f>
        <v/>
      </c>
      <c r="K3805" s="12">
        <f>IF(I3805="V2H",MIN(MAX(0,H3805),7.4,MAX(0,(M3805-P3805)*40)*0.95),0)</f>
        <v/>
      </c>
      <c r="L3805" s="12">
        <f>IF(E3805=0,0,MAX(0,H3805-K3805))</f>
        <v/>
      </c>
      <c r="M3805" s="13">
        <f>M3804+J3804/40-IF(I3804="V2H",K3804/(0.95*40),0)-IF(E3805=0,IF(E3804=1,IF(D3805=1,30,40)*0.18/(2*40),0),0)-IF(E3805=1,IF(E3804=0,IF(D3805=1,30,40)*0.18/(2*40),0),0)</f>
        <v/>
      </c>
      <c r="N3805" s="14" t="n">
        <v>0.09</v>
      </c>
      <c r="O3805" s="15">
        <f>K3805*N3805</f>
        <v/>
      </c>
      <c r="P3805">
        <f>IF(E3805=0,0.3,IF(D3805=1,IF(C3805&gt;=Params!$B$13-3,IF(C3805&lt;Params!$B$13,Params!$B$20,0.3),0.3),IF(C3805&gt;=Params!$B$15-3,IF(C3805&lt;Params!$B$15,Params!$B$21,0.3),0.3)))</f>
        <v/>
      </c>
    </row>
    <row r="3806" ht="15" customHeight="1" s="1">
      <c r="A3806" s="9" t="n">
        <v>3803</v>
      </c>
      <c r="B3806" s="6" t="inlineStr">
        <is>
          <t>08/06</t>
        </is>
      </c>
      <c r="C3806" s="6" t="n">
        <v>10</v>
      </c>
      <c r="D3806" s="6" t="n">
        <v>1</v>
      </c>
      <c r="E3806" s="10">
        <f>IF(D3806=1, IF(OR(C3806&lt;10, C3806&gt;=15),1,0), IF(OR(C3806&lt;7, C3806&gt;=18),1,0))</f>
        <v/>
      </c>
      <c r="F3806" s="11" t="n">
        <v>0.375</v>
      </c>
      <c r="G3806" s="12">
        <f>0.72*8</f>
        <v/>
      </c>
      <c r="H3806" s="12">
        <f>F3806-G3806</f>
        <v/>
      </c>
      <c r="I3806" s="10">
        <f>IF(E3806=0,"Fora",IF(E3805=0,"Carg xar",IF(H3806&lt;0,IF(M3806&lt;0.9,"Carg FV","Stby"),IF(M3806&gt;P3806,"V2H",IF(M3806&lt;0.9,"Carg xar","Stby")))))</f>
        <v/>
      </c>
      <c r="J3806" s="12">
        <f>IF(OR(I3806="Carg FV",I3806="Carg xar"),MIN(IF(I3806="Carg FV",ABS(H3806),7.4),7.4,MAX(0,(0.9-M3806)*40)*0.95),0)</f>
        <v/>
      </c>
      <c r="K3806" s="12">
        <f>IF(I3806="V2H",MIN(MAX(0,H3806),7.4,MAX(0,(M3806-P3806)*40)*0.95),0)</f>
        <v/>
      </c>
      <c r="L3806" s="12">
        <f>IF(E3806=0,0,MAX(0,H3806-K3806))</f>
        <v/>
      </c>
      <c r="M3806" s="13">
        <f>M3805+J3805/40-IF(I3805="V2H",K3805/(0.95*40),0)-IF(E3806=0,IF(E3805=1,IF(D3806=1,30,40)*0.18/(2*40),0),0)-IF(E3806=1,IF(E3805=0,IF(D3806=1,30,40)*0.18/(2*40),0),0)</f>
        <v/>
      </c>
      <c r="N3806" s="14" t="n">
        <v>0.09</v>
      </c>
      <c r="O3806" s="15">
        <f>K3806*N3806</f>
        <v/>
      </c>
      <c r="P3806">
        <f>IF(E3806=0,0.3,IF(D3806=1,IF(C3806&gt;=Params!$B$13-3,IF(C3806&lt;Params!$B$13,Params!$B$20,0.3),0.3),IF(C3806&gt;=Params!$B$15-3,IF(C3806&lt;Params!$B$15,Params!$B$21,0.3),0.3)))</f>
        <v/>
      </c>
    </row>
    <row r="3807" ht="15" customHeight="1" s="1">
      <c r="A3807" s="9" t="n">
        <v>3804</v>
      </c>
      <c r="B3807" s="6" t="inlineStr">
        <is>
          <t>08/06</t>
        </is>
      </c>
      <c r="C3807" s="6" t="n">
        <v>11</v>
      </c>
      <c r="D3807" s="6" t="n">
        <v>1</v>
      </c>
      <c r="E3807" s="10">
        <f>IF(D3807=1, IF(OR(C3807&lt;10, C3807&gt;=15),1,0), IF(OR(C3807&lt;7, C3807&gt;=18),1,0))</f>
        <v/>
      </c>
      <c r="F3807" s="11" t="n">
        <v>0.188</v>
      </c>
      <c r="G3807" s="12">
        <f>0.85*8</f>
        <v/>
      </c>
      <c r="H3807" s="12">
        <f>F3807-G3807</f>
        <v/>
      </c>
      <c r="I3807" s="10">
        <f>IF(E3807=0,"Fora",IF(E3806=0,"Carg xar",IF(H3807&lt;0,IF(M3807&lt;0.9,"Carg FV","Stby"),IF(M3807&gt;P3807,"V2H",IF(M3807&lt;0.9,"Carg xar","Stby")))))</f>
        <v/>
      </c>
      <c r="J3807" s="12">
        <f>IF(OR(I3807="Carg FV",I3807="Carg xar"),MIN(IF(I3807="Carg FV",ABS(H3807),7.4),7.4,MAX(0,(0.9-M3807)*40)*0.95),0)</f>
        <v/>
      </c>
      <c r="K3807" s="12">
        <f>IF(I3807="V2H",MIN(MAX(0,H3807),7.4,MAX(0,(M3807-P3807)*40)*0.95),0)</f>
        <v/>
      </c>
      <c r="L3807" s="12">
        <f>IF(E3807=0,0,MAX(0,H3807-K3807))</f>
        <v/>
      </c>
      <c r="M3807" s="13">
        <f>M3806+J3806/40-IF(I3806="V2H",K3806/(0.95*40),0)-IF(E3807=0,IF(E3806=1,IF(D3807=1,30,40)*0.18/(2*40),0),0)-IF(E3807=1,IF(E3806=0,IF(D3807=1,30,40)*0.18/(2*40),0),0)</f>
        <v/>
      </c>
      <c r="N3807" s="14" t="n">
        <v>0.09</v>
      </c>
      <c r="O3807" s="15">
        <f>K3807*N3807</f>
        <v/>
      </c>
      <c r="P3807">
        <f>IF(E3807=0,0.3,IF(D3807=1,IF(C3807&gt;=Params!$B$13-3,IF(C3807&lt;Params!$B$13,Params!$B$20,0.3),0.3),IF(C3807&gt;=Params!$B$15-3,IF(C3807&lt;Params!$B$15,Params!$B$21,0.3),0.3)))</f>
        <v/>
      </c>
    </row>
    <row r="3808" ht="15" customHeight="1" s="1">
      <c r="A3808" s="9" t="n">
        <v>3805</v>
      </c>
      <c r="B3808" s="6" t="inlineStr">
        <is>
          <t>08/06</t>
        </is>
      </c>
      <c r="C3808" s="6" t="n">
        <v>12</v>
      </c>
      <c r="D3808" s="6" t="n">
        <v>1</v>
      </c>
      <c r="E3808" s="10">
        <f>IF(D3808=1, IF(OR(C3808&lt;10, C3808&gt;=15),1,0), IF(OR(C3808&lt;7, C3808&gt;=18),1,0))</f>
        <v/>
      </c>
      <c r="F3808" s="11" t="n">
        <v>0.702</v>
      </c>
      <c r="G3808" s="12">
        <f>0.92*8</f>
        <v/>
      </c>
      <c r="H3808" s="12">
        <f>F3808-G3808</f>
        <v/>
      </c>
      <c r="I3808" s="10">
        <f>IF(E3808=0,"Fora",IF(E3807=0,"Carg xar",IF(H3808&lt;0,IF(M3808&lt;0.9,"Carg FV","Stby"),IF(M3808&gt;P3808,"V2H",IF(M3808&lt;0.9,"Carg xar","Stby")))))</f>
        <v/>
      </c>
      <c r="J3808" s="12">
        <f>IF(OR(I3808="Carg FV",I3808="Carg xar"),MIN(IF(I3808="Carg FV",ABS(H3808),7.4),7.4,MAX(0,(0.9-M3808)*40)*0.95),0)</f>
        <v/>
      </c>
      <c r="K3808" s="12">
        <f>IF(I3808="V2H",MIN(MAX(0,H3808),7.4,MAX(0,(M3808-P3808)*40)*0.95),0)</f>
        <v/>
      </c>
      <c r="L3808" s="12">
        <f>IF(E3808=0,0,MAX(0,H3808-K3808))</f>
        <v/>
      </c>
      <c r="M3808" s="13">
        <f>M3807+J3807/40-IF(I3807="V2H",K3807/(0.95*40),0)-IF(E3808=0,IF(E3807=1,IF(D3808=1,30,40)*0.18/(2*40),0),0)-IF(E3808=1,IF(E3807=0,IF(D3808=1,30,40)*0.18/(2*40),0),0)</f>
        <v/>
      </c>
      <c r="N3808" s="14" t="n">
        <v>0.09</v>
      </c>
      <c r="O3808" s="15">
        <f>K3808*N3808</f>
        <v/>
      </c>
      <c r="P3808">
        <f>IF(E3808=0,0.3,IF(D3808=1,IF(C3808&gt;=Params!$B$13-3,IF(C3808&lt;Params!$B$13,Params!$B$20,0.3),0.3),IF(C3808&gt;=Params!$B$15-3,IF(C3808&lt;Params!$B$15,Params!$B$21,0.3),0.3)))</f>
        <v/>
      </c>
    </row>
    <row r="3809" ht="15" customHeight="1" s="1">
      <c r="A3809" s="9" t="n">
        <v>3806</v>
      </c>
      <c r="B3809" s="6" t="inlineStr">
        <is>
          <t>08/06</t>
        </is>
      </c>
      <c r="C3809" s="6" t="n">
        <v>13</v>
      </c>
      <c r="D3809" s="6" t="n">
        <v>1</v>
      </c>
      <c r="E3809" s="10">
        <f>IF(D3809=1, IF(OR(C3809&lt;10, C3809&gt;=15),1,0), IF(OR(C3809&lt;7, C3809&gt;=18),1,0))</f>
        <v/>
      </c>
      <c r="F3809" s="11" t="n">
        <v>1.214</v>
      </c>
      <c r="G3809" s="12">
        <f>0.9*8</f>
        <v/>
      </c>
      <c r="H3809" s="12">
        <f>F3809-G3809</f>
        <v/>
      </c>
      <c r="I3809" s="10">
        <f>IF(E3809=0,"Fora",IF(E3808=0,"Carg xar",IF(H3809&lt;0,IF(M3809&lt;0.9,"Carg FV","Stby"),IF(M3809&gt;P3809,"V2H",IF(M3809&lt;0.9,"Carg xar","Stby")))))</f>
        <v/>
      </c>
      <c r="J3809" s="12">
        <f>IF(OR(I3809="Carg FV",I3809="Carg xar"),MIN(IF(I3809="Carg FV",ABS(H3809),7.4),7.4,MAX(0,(0.9-M3809)*40)*0.95),0)</f>
        <v/>
      </c>
      <c r="K3809" s="12">
        <f>IF(I3809="V2H",MIN(MAX(0,H3809),7.4,MAX(0,(M3809-P3809)*40)*0.95),0)</f>
        <v/>
      </c>
      <c r="L3809" s="12">
        <f>IF(E3809=0,0,MAX(0,H3809-K3809))</f>
        <v/>
      </c>
      <c r="M3809" s="13">
        <f>M3808+J3808/40-IF(I3808="V2H",K3808/(0.95*40),0)-IF(E3809=0,IF(E3808=1,IF(D3809=1,30,40)*0.18/(2*40),0),0)-IF(E3809=1,IF(E3808=0,IF(D3809=1,30,40)*0.18/(2*40),0),0)</f>
        <v/>
      </c>
      <c r="N3809" s="14" t="n">
        <v>0.09</v>
      </c>
      <c r="O3809" s="15">
        <f>K3809*N3809</f>
        <v/>
      </c>
      <c r="P3809">
        <f>IF(E3809=0,0.3,IF(D3809=1,IF(C3809&gt;=Params!$B$13-3,IF(C3809&lt;Params!$B$13,Params!$B$20,0.3),0.3),IF(C3809&gt;=Params!$B$15-3,IF(C3809&lt;Params!$B$15,Params!$B$21,0.3),0.3)))</f>
        <v/>
      </c>
    </row>
    <row r="3810" ht="15" customHeight="1" s="1">
      <c r="A3810" s="9" t="n">
        <v>3807</v>
      </c>
      <c r="B3810" s="6" t="inlineStr">
        <is>
          <t>08/06</t>
        </is>
      </c>
      <c r="C3810" s="6" t="n">
        <v>14</v>
      </c>
      <c r="D3810" s="6" t="n">
        <v>1</v>
      </c>
      <c r="E3810" s="10">
        <f>IF(D3810=1, IF(OR(C3810&lt;10, C3810&gt;=15),1,0), IF(OR(C3810&lt;7, C3810&gt;=18),1,0))</f>
        <v/>
      </c>
      <c r="F3810" s="11" t="n">
        <v>0.979</v>
      </c>
      <c r="G3810" s="12">
        <f>0.8*8</f>
        <v/>
      </c>
      <c r="H3810" s="12">
        <f>F3810-G3810</f>
        <v/>
      </c>
      <c r="I3810" s="10">
        <f>IF(E3810=0,"Fora",IF(E3809=0,"Carg xar",IF(H3810&lt;0,IF(M3810&lt;0.9,"Carg FV","Stby"),IF(M3810&gt;P3810,"V2H",IF(M3810&lt;0.9,"Carg xar","Stby")))))</f>
        <v/>
      </c>
      <c r="J3810" s="12">
        <f>IF(OR(I3810="Carg FV",I3810="Carg xar"),MIN(IF(I3810="Carg FV",ABS(H3810),7.4),7.4,MAX(0,(0.9-M3810)*40)*0.95),0)</f>
        <v/>
      </c>
      <c r="K3810" s="12">
        <f>IF(I3810="V2H",MIN(MAX(0,H3810),7.4,MAX(0,(M3810-P3810)*40)*0.95),0)</f>
        <v/>
      </c>
      <c r="L3810" s="12">
        <f>IF(E3810=0,0,MAX(0,H3810-K3810))</f>
        <v/>
      </c>
      <c r="M3810" s="13">
        <f>M3809+J3809/40-IF(I3809="V2H",K3809/(0.95*40),0)-IF(E3810=0,IF(E3809=1,IF(D3810=1,30,40)*0.18/(2*40),0),0)-IF(E3810=1,IF(E3809=0,IF(D3810=1,30,40)*0.18/(2*40),0),0)</f>
        <v/>
      </c>
      <c r="N3810" s="14" t="n">
        <v>0.09</v>
      </c>
      <c r="O3810" s="15">
        <f>K3810*N3810</f>
        <v/>
      </c>
      <c r="P3810">
        <f>IF(E3810=0,0.3,IF(D3810=1,IF(C3810&gt;=Params!$B$13-3,IF(C3810&lt;Params!$B$13,Params!$B$20,0.3),0.3),IF(C3810&gt;=Params!$B$15-3,IF(C3810&lt;Params!$B$15,Params!$B$21,0.3),0.3)))</f>
        <v/>
      </c>
    </row>
    <row r="3811" ht="15" customHeight="1" s="1">
      <c r="A3811" s="9" t="n">
        <v>3808</v>
      </c>
      <c r="B3811" s="6" t="inlineStr">
        <is>
          <t>08/06</t>
        </is>
      </c>
      <c r="C3811" s="6" t="n">
        <v>15</v>
      </c>
      <c r="D3811" s="6" t="n">
        <v>1</v>
      </c>
      <c r="E3811" s="10">
        <f>IF(D3811=1, IF(OR(C3811&lt;10, C3811&gt;=15),1,0), IF(OR(C3811&lt;7, C3811&gt;=18),1,0))</f>
        <v/>
      </c>
      <c r="F3811" s="11" t="n">
        <v>0.265</v>
      </c>
      <c r="G3811" s="12">
        <f>0.65*8</f>
        <v/>
      </c>
      <c r="H3811" s="12">
        <f>F3811-G3811</f>
        <v/>
      </c>
      <c r="I3811" s="10">
        <f>IF(E3811=0,"Fora",IF(E3810=0,"Carg xar",IF(H3811&lt;0,IF(M3811&lt;0.9,"Carg FV","Stby"),IF(M3811&gt;P3811,"V2H",IF(M3811&lt;0.9,"Carg xar","Stby")))))</f>
        <v/>
      </c>
      <c r="J3811" s="12">
        <f>IF(OR(I3811="Carg FV",I3811="Carg xar"),MIN(IF(I3811="Carg FV",ABS(H3811),7.4),7.4,MAX(0,(0.9-M3811)*40)*0.95),0)</f>
        <v/>
      </c>
      <c r="K3811" s="12">
        <f>IF(I3811="V2H",MIN(MAX(0,H3811),7.4,MAX(0,(M3811-P3811)*40)*0.95),0)</f>
        <v/>
      </c>
      <c r="L3811" s="12">
        <f>IF(E3811=0,0,MAX(0,H3811-K3811))</f>
        <v/>
      </c>
      <c r="M3811" s="13">
        <f>M3810+J3810/40-IF(I3810="V2H",K3810/(0.95*40),0)-IF(E3811=0,IF(E3810=1,IF(D3811=1,30,40)*0.18/(2*40),0),0)-IF(E3811=1,IF(E3810=0,IF(D3811=1,30,40)*0.18/(2*40),0),0)</f>
        <v/>
      </c>
      <c r="N3811" s="14" t="n">
        <v>0.09</v>
      </c>
      <c r="O3811" s="15">
        <f>K3811*N3811</f>
        <v/>
      </c>
      <c r="P3811">
        <f>IF(E3811=0,0.3,IF(D3811=1,IF(C3811&gt;=Params!$B$13-3,IF(C3811&lt;Params!$B$13,Params!$B$20,0.3),0.3),IF(C3811&gt;=Params!$B$15-3,IF(C3811&lt;Params!$B$15,Params!$B$21,0.3),0.3)))</f>
        <v/>
      </c>
    </row>
    <row r="3812" ht="15" customHeight="1" s="1">
      <c r="A3812" s="9" t="n">
        <v>3809</v>
      </c>
      <c r="B3812" s="6" t="inlineStr">
        <is>
          <t>08/06</t>
        </is>
      </c>
      <c r="C3812" s="6" t="n">
        <v>16</v>
      </c>
      <c r="D3812" s="6" t="n">
        <v>1</v>
      </c>
      <c r="E3812" s="10">
        <f>IF(D3812=1, IF(OR(C3812&lt;10, C3812&gt;=15),1,0), IF(OR(C3812&lt;7, C3812&gt;=18),1,0))</f>
        <v/>
      </c>
      <c r="F3812" s="11" t="n">
        <v>1.229</v>
      </c>
      <c r="G3812" s="12">
        <f>0.48*8</f>
        <v/>
      </c>
      <c r="H3812" s="12">
        <f>F3812-G3812</f>
        <v/>
      </c>
      <c r="I3812" s="10">
        <f>IF(E3812=0,"Fora",IF(E3811=0,"Carg xar",IF(H3812&lt;0,IF(M3812&lt;0.9,"Carg FV","Stby"),IF(M3812&gt;P3812,"V2H",IF(M3812&lt;0.9,"Carg xar","Stby")))))</f>
        <v/>
      </c>
      <c r="J3812" s="12">
        <f>IF(OR(I3812="Carg FV",I3812="Carg xar"),MIN(IF(I3812="Carg FV",ABS(H3812),7.4),7.4,MAX(0,(0.9-M3812)*40)*0.95),0)</f>
        <v/>
      </c>
      <c r="K3812" s="12">
        <f>IF(I3812="V2H",MIN(MAX(0,H3812),7.4,MAX(0,(M3812-P3812)*40)*0.95),0)</f>
        <v/>
      </c>
      <c r="L3812" s="12">
        <f>IF(E3812=0,0,MAX(0,H3812-K3812))</f>
        <v/>
      </c>
      <c r="M3812" s="13">
        <f>M3811+J3811/40-IF(I3811="V2H",K3811/(0.95*40),0)-IF(E3812=0,IF(E3811=1,IF(D3812=1,30,40)*0.18/(2*40),0),0)-IF(E3812=1,IF(E3811=0,IF(D3812=1,30,40)*0.18/(2*40),0),0)</f>
        <v/>
      </c>
      <c r="N3812" s="14" t="n">
        <v>0.09</v>
      </c>
      <c r="O3812" s="15">
        <f>K3812*N3812</f>
        <v/>
      </c>
      <c r="P3812">
        <f>IF(E3812=0,0.3,IF(D3812=1,IF(C3812&gt;=Params!$B$13-3,IF(C3812&lt;Params!$B$13,Params!$B$20,0.3),0.3),IF(C3812&gt;=Params!$B$15-3,IF(C3812&lt;Params!$B$15,Params!$B$21,0.3),0.3)))</f>
        <v/>
      </c>
    </row>
    <row r="3813" ht="15" customHeight="1" s="1">
      <c r="A3813" s="9" t="n">
        <v>3810</v>
      </c>
      <c r="B3813" s="6" t="inlineStr">
        <is>
          <t>08/06</t>
        </is>
      </c>
      <c r="C3813" s="6" t="n">
        <v>17</v>
      </c>
      <c r="D3813" s="6" t="n">
        <v>1</v>
      </c>
      <c r="E3813" s="10">
        <f>IF(D3813=1, IF(OR(C3813&lt;10, C3813&gt;=15),1,0), IF(OR(C3813&lt;7, C3813&gt;=18),1,0))</f>
        <v/>
      </c>
      <c r="F3813" s="11" t="n">
        <v>0.42</v>
      </c>
      <c r="G3813" s="12">
        <f>0.28*8</f>
        <v/>
      </c>
      <c r="H3813" s="12">
        <f>F3813-G3813</f>
        <v/>
      </c>
      <c r="I3813" s="10">
        <f>IF(E3813=0,"Fora",IF(E3812=0,"Carg xar",IF(H3813&lt;0,IF(M3813&lt;0.9,"Carg FV","Stby"),IF(M3813&gt;P3813,"V2H",IF(M3813&lt;0.9,"Carg xar","Stby")))))</f>
        <v/>
      </c>
      <c r="J3813" s="12">
        <f>IF(OR(I3813="Carg FV",I3813="Carg xar"),MIN(IF(I3813="Carg FV",ABS(H3813),7.4),7.4,MAX(0,(0.9-M3813)*40)*0.95),0)</f>
        <v/>
      </c>
      <c r="K3813" s="12">
        <f>IF(I3813="V2H",MIN(MAX(0,H3813),7.4,MAX(0,(M3813-P3813)*40)*0.95),0)</f>
        <v/>
      </c>
      <c r="L3813" s="12">
        <f>IF(E3813=0,0,MAX(0,H3813-K3813))</f>
        <v/>
      </c>
      <c r="M3813" s="13">
        <f>M3812+J3812/40-IF(I3812="V2H",K3812/(0.95*40),0)-IF(E3813=0,IF(E3812=1,IF(D3813=1,30,40)*0.18/(2*40),0),0)-IF(E3813=1,IF(E3812=0,IF(D3813=1,30,40)*0.18/(2*40),0),0)</f>
        <v/>
      </c>
      <c r="N3813" s="14" t="n">
        <v>0.09</v>
      </c>
      <c r="O3813" s="15">
        <f>K3813*N3813</f>
        <v/>
      </c>
      <c r="P3813">
        <f>IF(E3813=0,0.3,IF(D3813=1,IF(C3813&gt;=Params!$B$13-3,IF(C3813&lt;Params!$B$13,Params!$B$20,0.3),0.3),IF(C3813&gt;=Params!$B$15-3,IF(C3813&lt;Params!$B$15,Params!$B$21,0.3),0.3)))</f>
        <v/>
      </c>
    </row>
    <row r="3814" ht="15" customHeight="1" s="1">
      <c r="A3814" s="9" t="n">
        <v>3811</v>
      </c>
      <c r="B3814" s="6" t="inlineStr">
        <is>
          <t>08/06</t>
        </is>
      </c>
      <c r="C3814" s="6" t="n">
        <v>18</v>
      </c>
      <c r="D3814" s="6" t="n">
        <v>1</v>
      </c>
      <c r="E3814" s="10">
        <f>IF(D3814=1, IF(OR(C3814&lt;10, C3814&gt;=15),1,0), IF(OR(C3814&lt;7, C3814&gt;=18),1,0))</f>
        <v/>
      </c>
      <c r="F3814" s="11" t="n">
        <v>0.298</v>
      </c>
      <c r="G3814" s="12">
        <f>0.1*8</f>
        <v/>
      </c>
      <c r="H3814" s="12">
        <f>F3814-G3814</f>
        <v/>
      </c>
      <c r="I3814" s="10">
        <f>IF(E3814=0,"Fora",IF(E3813=0,"Carg xar",IF(H3814&lt;0,IF(M3814&lt;0.9,"Carg FV","Stby"),IF(M3814&gt;P3814,"V2H",IF(M3814&lt;0.9,"Carg xar","Stby")))))</f>
        <v/>
      </c>
      <c r="J3814" s="12">
        <f>IF(OR(I3814="Carg FV",I3814="Carg xar"),MIN(IF(I3814="Carg FV",ABS(H3814),7.4),7.4,MAX(0,(0.9-M3814)*40)*0.95),0)</f>
        <v/>
      </c>
      <c r="K3814" s="12">
        <f>IF(I3814="V2H",MIN(MAX(0,H3814),7.4,MAX(0,(M3814-P3814)*40)*0.95),0)</f>
        <v/>
      </c>
      <c r="L3814" s="12">
        <f>IF(E3814=0,0,MAX(0,H3814-K3814))</f>
        <v/>
      </c>
      <c r="M3814" s="13">
        <f>M3813+J3813/40-IF(I3813="V2H",K3813/(0.95*40),0)-IF(E3814=0,IF(E3813=1,IF(D3814=1,30,40)*0.18/(2*40),0),0)-IF(E3814=1,IF(E3813=0,IF(D3814=1,30,40)*0.18/(2*40),0),0)</f>
        <v/>
      </c>
      <c r="N3814" s="14" t="n">
        <v>0.09</v>
      </c>
      <c r="O3814" s="15">
        <f>K3814*N3814</f>
        <v/>
      </c>
      <c r="P3814">
        <f>IF(E3814=0,0.3,IF(D3814=1,IF(C3814&gt;=Params!$B$13-3,IF(C3814&lt;Params!$B$13,Params!$B$20,0.3),0.3),IF(C3814&gt;=Params!$B$15-3,IF(C3814&lt;Params!$B$15,Params!$B$21,0.3),0.3)))</f>
        <v/>
      </c>
    </row>
    <row r="3815" ht="15" customHeight="1" s="1">
      <c r="A3815" s="9" t="n">
        <v>3812</v>
      </c>
      <c r="B3815" s="6" t="inlineStr">
        <is>
          <t>08/06</t>
        </is>
      </c>
      <c r="C3815" s="6" t="n">
        <v>19</v>
      </c>
      <c r="D3815" s="6" t="n">
        <v>1</v>
      </c>
      <c r="E3815" s="10">
        <f>IF(D3815=1, IF(OR(C3815&lt;10, C3815&gt;=15),1,0), IF(OR(C3815&lt;7, C3815&gt;=18),1,0))</f>
        <v/>
      </c>
      <c r="F3815" s="11" t="n">
        <v>0.208</v>
      </c>
      <c r="G3815" s="12">
        <f>0*8</f>
        <v/>
      </c>
      <c r="H3815" s="12">
        <f>F3815-G3815</f>
        <v/>
      </c>
      <c r="I3815" s="10">
        <f>IF(E3815=0,"Fora",IF(E3814=0,"Carg xar",IF(H3815&lt;0,IF(M3815&lt;0.9,"Carg FV","Stby"),IF(M3815&gt;P3815,"V2H",IF(M3815&lt;0.9,"Carg xar","Stby")))))</f>
        <v/>
      </c>
      <c r="J3815" s="12">
        <f>IF(OR(I3815="Carg FV",I3815="Carg xar"),MIN(IF(I3815="Carg FV",ABS(H3815),7.4),7.4,MAX(0,(0.9-M3815)*40)*0.95),0)</f>
        <v/>
      </c>
      <c r="K3815" s="12">
        <f>IF(I3815="V2H",MIN(MAX(0,H3815),7.4,MAX(0,(M3815-P3815)*40)*0.95),0)</f>
        <v/>
      </c>
      <c r="L3815" s="12">
        <f>IF(E3815=0,0,MAX(0,H3815-K3815))</f>
        <v/>
      </c>
      <c r="M3815" s="13">
        <f>M3814+J3814/40-IF(I3814="V2H",K3814/(0.95*40),0)-IF(E3815=0,IF(E3814=1,IF(D3815=1,30,40)*0.18/(2*40),0),0)-IF(E3815=1,IF(E3814=0,IF(D3815=1,30,40)*0.18/(2*40),0),0)</f>
        <v/>
      </c>
      <c r="N3815" s="14" t="n">
        <v>0.09</v>
      </c>
      <c r="O3815" s="15">
        <f>K3815*N3815</f>
        <v/>
      </c>
      <c r="P3815">
        <f>IF(E3815=0,0.3,IF(D3815=1,IF(C3815&gt;=Params!$B$13-3,IF(C3815&lt;Params!$B$13,Params!$B$20,0.3),0.3),IF(C3815&gt;=Params!$B$15-3,IF(C3815&lt;Params!$B$15,Params!$B$21,0.3),0.3)))</f>
        <v/>
      </c>
    </row>
    <row r="3816" ht="15" customHeight="1" s="1">
      <c r="A3816" s="9" t="n">
        <v>3813</v>
      </c>
      <c r="B3816" s="6" t="inlineStr">
        <is>
          <t>08/06</t>
        </is>
      </c>
      <c r="C3816" s="6" t="n">
        <v>20</v>
      </c>
      <c r="D3816" s="6" t="n">
        <v>1</v>
      </c>
      <c r="E3816" s="10">
        <f>IF(D3816=1, IF(OR(C3816&lt;10, C3816&gt;=15),1,0), IF(OR(C3816&lt;7, C3816&gt;=18),1,0))</f>
        <v/>
      </c>
      <c r="F3816" s="11" t="n">
        <v>0.153</v>
      </c>
      <c r="G3816" s="12">
        <f>0*8</f>
        <v/>
      </c>
      <c r="H3816" s="12">
        <f>F3816-G3816</f>
        <v/>
      </c>
      <c r="I3816" s="10">
        <f>IF(E3816=0,"Fora",IF(E3815=0,"Carg xar",IF(H3816&lt;0,IF(M3816&lt;0.9,"Carg FV","Stby"),IF(M3816&gt;P3816,"V2H",IF(M3816&lt;0.9,"Carg xar","Stby")))))</f>
        <v/>
      </c>
      <c r="J3816" s="12">
        <f>IF(OR(I3816="Carg FV",I3816="Carg xar"),MIN(IF(I3816="Carg FV",ABS(H3816),7.4),7.4,MAX(0,(0.9-M3816)*40)*0.95),0)</f>
        <v/>
      </c>
      <c r="K3816" s="12">
        <f>IF(I3816="V2H",MIN(MAX(0,H3816),7.4,MAX(0,(M3816-P3816)*40)*0.95),0)</f>
        <v/>
      </c>
      <c r="L3816" s="12">
        <f>IF(E3816=0,0,MAX(0,H3816-K3816))</f>
        <v/>
      </c>
      <c r="M3816" s="13">
        <f>M3815+J3815/40-IF(I3815="V2H",K3815/(0.95*40),0)-IF(E3816=0,IF(E3815=1,IF(D3816=1,30,40)*0.18/(2*40),0),0)-IF(E3816=1,IF(E3815=0,IF(D3816=1,30,40)*0.18/(2*40),0),0)</f>
        <v/>
      </c>
      <c r="N3816" s="14" t="n">
        <v>0.09</v>
      </c>
      <c r="O3816" s="15">
        <f>K3816*N3816</f>
        <v/>
      </c>
      <c r="P3816">
        <f>IF(E3816=0,0.3,IF(D3816=1,IF(C3816&gt;=Params!$B$13-3,IF(C3816&lt;Params!$B$13,Params!$B$20,0.3),0.3),IF(C3816&gt;=Params!$B$15-3,IF(C3816&lt;Params!$B$15,Params!$B$21,0.3),0.3)))</f>
        <v/>
      </c>
    </row>
    <row r="3817" ht="15" customHeight="1" s="1">
      <c r="A3817" s="9" t="n">
        <v>3814</v>
      </c>
      <c r="B3817" s="6" t="inlineStr">
        <is>
          <t>08/06</t>
        </is>
      </c>
      <c r="C3817" s="6" t="n">
        <v>21</v>
      </c>
      <c r="D3817" s="6" t="n">
        <v>1</v>
      </c>
      <c r="E3817" s="10">
        <f>IF(D3817=1, IF(OR(C3817&lt;10, C3817&gt;=15),1,0), IF(OR(C3817&lt;7, C3817&gt;=18),1,0))</f>
        <v/>
      </c>
      <c r="F3817" s="11" t="n">
        <v>0.919</v>
      </c>
      <c r="G3817" s="12">
        <f>0*8</f>
        <v/>
      </c>
      <c r="H3817" s="12">
        <f>F3817-G3817</f>
        <v/>
      </c>
      <c r="I3817" s="10">
        <f>IF(E3817=0,"Fora",IF(E3816=0,"Carg xar",IF(H3817&lt;0,IF(M3817&lt;0.9,"Carg FV","Stby"),IF(M3817&gt;P3817,"V2H",IF(M3817&lt;0.9,"Carg xar","Stby")))))</f>
        <v/>
      </c>
      <c r="J3817" s="12">
        <f>IF(OR(I3817="Carg FV",I3817="Carg xar"),MIN(IF(I3817="Carg FV",ABS(H3817),7.4),7.4,MAX(0,(0.9-M3817)*40)*0.95),0)</f>
        <v/>
      </c>
      <c r="K3817" s="12">
        <f>IF(I3817="V2H",MIN(MAX(0,H3817),7.4,MAX(0,(M3817-P3817)*40)*0.95),0)</f>
        <v/>
      </c>
      <c r="L3817" s="12">
        <f>IF(E3817=0,0,MAX(0,H3817-K3817))</f>
        <v/>
      </c>
      <c r="M3817" s="13">
        <f>M3816+J3816/40-IF(I3816="V2H",K3816/(0.95*40),0)-IF(E3817=0,IF(E3816=1,IF(D3817=1,30,40)*0.18/(2*40),0),0)-IF(E3817=1,IF(E3816=0,IF(D3817=1,30,40)*0.18/(2*40),0),0)</f>
        <v/>
      </c>
      <c r="N3817" s="14" t="n">
        <v>0.09</v>
      </c>
      <c r="O3817" s="15">
        <f>K3817*N3817</f>
        <v/>
      </c>
      <c r="P3817">
        <f>IF(E3817=0,0.3,IF(D3817=1,IF(C3817&gt;=Params!$B$13-3,IF(C3817&lt;Params!$B$13,Params!$B$20,0.3),0.3),IF(C3817&gt;=Params!$B$15-3,IF(C3817&lt;Params!$B$15,Params!$B$21,0.3),0.3)))</f>
        <v/>
      </c>
    </row>
    <row r="3818" ht="15" customHeight="1" s="1">
      <c r="A3818" s="9" t="n">
        <v>3815</v>
      </c>
      <c r="B3818" s="6" t="inlineStr">
        <is>
          <t>08/06</t>
        </is>
      </c>
      <c r="C3818" s="6" t="n">
        <v>22</v>
      </c>
      <c r="D3818" s="6" t="n">
        <v>1</v>
      </c>
      <c r="E3818" s="10">
        <f>IF(D3818=1, IF(OR(C3818&lt;10, C3818&gt;=15),1,0), IF(OR(C3818&lt;7, C3818&gt;=18),1,0))</f>
        <v/>
      </c>
      <c r="F3818" s="11" t="n">
        <v>1.273</v>
      </c>
      <c r="G3818" s="12">
        <f>0*8</f>
        <v/>
      </c>
      <c r="H3818" s="12">
        <f>F3818-G3818</f>
        <v/>
      </c>
      <c r="I3818" s="10">
        <f>IF(E3818=0,"Fora",IF(E3817=0,"Carg xar",IF(H3818&lt;0,IF(M3818&lt;0.9,"Carg FV","Stby"),IF(M3818&gt;P3818,"V2H",IF(M3818&lt;0.9,"Carg xar","Stby")))))</f>
        <v/>
      </c>
      <c r="J3818" s="12">
        <f>IF(OR(I3818="Carg FV",I3818="Carg xar"),MIN(IF(I3818="Carg FV",ABS(H3818),7.4),7.4,MAX(0,(0.9-M3818)*40)*0.95),0)</f>
        <v/>
      </c>
      <c r="K3818" s="12">
        <f>IF(I3818="V2H",MIN(MAX(0,H3818),7.4,MAX(0,(M3818-P3818)*40)*0.95),0)</f>
        <v/>
      </c>
      <c r="L3818" s="12">
        <f>IF(E3818=0,0,MAX(0,H3818-K3818))</f>
        <v/>
      </c>
      <c r="M3818" s="13">
        <f>M3817+J3817/40-IF(I3817="V2H",K3817/(0.95*40),0)-IF(E3818=0,IF(E3817=1,IF(D3818=1,30,40)*0.18/(2*40),0),0)-IF(E3818=1,IF(E3817=0,IF(D3818=1,30,40)*0.18/(2*40),0),0)</f>
        <v/>
      </c>
      <c r="N3818" s="14" t="n">
        <v>0.09</v>
      </c>
      <c r="O3818" s="15">
        <f>K3818*N3818</f>
        <v/>
      </c>
      <c r="P3818">
        <f>IF(E3818=0,0.3,IF(D3818=1,IF(C3818&gt;=Params!$B$13-3,IF(C3818&lt;Params!$B$13,Params!$B$20,0.3),0.3),IF(C3818&gt;=Params!$B$15-3,IF(C3818&lt;Params!$B$15,Params!$B$21,0.3),0.3)))</f>
        <v/>
      </c>
    </row>
    <row r="3819" ht="15" customHeight="1" s="1">
      <c r="A3819" s="9" t="n">
        <v>3816</v>
      </c>
      <c r="B3819" s="6" t="inlineStr">
        <is>
          <t>08/06</t>
        </is>
      </c>
      <c r="C3819" s="6" t="n">
        <v>23</v>
      </c>
      <c r="D3819" s="6" t="n">
        <v>1</v>
      </c>
      <c r="E3819" s="10">
        <f>IF(D3819=1, IF(OR(C3819&lt;10, C3819&gt;=15),1,0), IF(OR(C3819&lt;7, C3819&gt;=18),1,0))</f>
        <v/>
      </c>
      <c r="F3819" s="11" t="n">
        <v>0.538</v>
      </c>
      <c r="G3819" s="12">
        <f>0*8</f>
        <v/>
      </c>
      <c r="H3819" s="12">
        <f>F3819-G3819</f>
        <v/>
      </c>
      <c r="I3819" s="10">
        <f>IF(E3819=0,"Fora",IF(E3818=0,"Carg xar",IF(H3819&lt;0,IF(M3819&lt;0.9,"Carg FV","Stby"),IF(M3819&gt;P3819,"V2H",IF(M3819&lt;0.9,"Carg xar","Stby")))))</f>
        <v/>
      </c>
      <c r="J3819" s="12">
        <f>IF(OR(I3819="Carg FV",I3819="Carg xar"),MIN(IF(I3819="Carg FV",ABS(H3819),7.4),7.4,MAX(0,(0.9-M3819)*40)*0.95),0)</f>
        <v/>
      </c>
      <c r="K3819" s="12">
        <f>IF(I3819="V2H",MIN(MAX(0,H3819),7.4,MAX(0,(M3819-P3819)*40)*0.95),0)</f>
        <v/>
      </c>
      <c r="L3819" s="12">
        <f>IF(E3819=0,0,MAX(0,H3819-K3819))</f>
        <v/>
      </c>
      <c r="M3819" s="13">
        <f>M3818+J3818/40-IF(I3818="V2H",K3818/(0.95*40),0)-IF(E3819=0,IF(E3818=1,IF(D3819=1,30,40)*0.18/(2*40),0),0)-IF(E3819=1,IF(E3818=0,IF(D3819=1,30,40)*0.18/(2*40),0),0)</f>
        <v/>
      </c>
      <c r="N3819" s="14" t="n">
        <v>0.09</v>
      </c>
      <c r="O3819" s="15">
        <f>K3819*N3819</f>
        <v/>
      </c>
      <c r="P3819">
        <f>IF(E3819=0,0.3,IF(D3819=1,IF(C3819&gt;=Params!$B$13-3,IF(C3819&lt;Params!$B$13,Params!$B$20,0.3),0.3),IF(C3819&gt;=Params!$B$15-3,IF(C3819&lt;Params!$B$15,Params!$B$21,0.3),0.3)))</f>
        <v/>
      </c>
    </row>
    <row r="3820" ht="15" customHeight="1" s="1">
      <c r="A3820" s="9" t="n">
        <v>3817</v>
      </c>
      <c r="B3820" s="6" t="inlineStr">
        <is>
          <t>09/06</t>
        </is>
      </c>
      <c r="C3820" s="6" t="n">
        <v>0</v>
      </c>
      <c r="D3820" s="6" t="n">
        <v>0</v>
      </c>
      <c r="E3820" s="10">
        <f>IF(D3820=1, IF(OR(C3820&lt;10, C3820&gt;=15),1,0), IF(OR(C3820&lt;7, C3820&gt;=18),1,0))</f>
        <v/>
      </c>
      <c r="F3820" s="11" t="n">
        <v>0.358</v>
      </c>
      <c r="G3820" s="12">
        <f>0*8</f>
        <v/>
      </c>
      <c r="H3820" s="12">
        <f>F3820-G3820</f>
        <v/>
      </c>
      <c r="I3820" s="10">
        <f>IF(E3820=0,"Fora",IF(E3819=0,"Carg xar",IF(H3820&lt;0,IF(M3820&lt;0.9,"Carg FV","Stby"),IF(M3820&gt;P3820,"V2H",IF(M3820&lt;0.9,"Carg xar","Stby")))))</f>
        <v/>
      </c>
      <c r="J3820" s="12">
        <f>IF(OR(I3820="Carg FV",I3820="Carg xar"),MIN(IF(I3820="Carg FV",ABS(H3820),7.4),7.4,MAX(0,(0.9-M3820)*40)*0.95),0)</f>
        <v/>
      </c>
      <c r="K3820" s="12">
        <f>IF(I3820="V2H",MIN(MAX(0,H3820),7.4,MAX(0,(M3820-P3820)*40)*0.95),0)</f>
        <v/>
      </c>
      <c r="L3820" s="12">
        <f>IF(E3820=0,0,MAX(0,H3820-K3820))</f>
        <v/>
      </c>
      <c r="M3820" s="13">
        <f>M3819+J3819/40-IF(I3819="V2H",K3819/(0.95*40),0)-IF(E3820=0,IF(E3819=1,IF(D3820=1,30,40)*0.18/(2*40),0),0)-IF(E3820=1,IF(E3819=0,IF(D3820=1,30,40)*0.18/(2*40),0),0)</f>
        <v/>
      </c>
      <c r="N3820" s="14" t="n">
        <v>0.09</v>
      </c>
      <c r="O3820" s="15">
        <f>K3820*N3820</f>
        <v/>
      </c>
      <c r="P3820">
        <f>IF(E3820=0,0.3,IF(D3820=1,IF(C3820&gt;=Params!$B$13-3,IF(C3820&lt;Params!$B$13,Params!$B$20,0.3),0.3),IF(C3820&gt;=Params!$B$15-3,IF(C3820&lt;Params!$B$15,Params!$B$21,0.3),0.3)))</f>
        <v/>
      </c>
    </row>
    <row r="3821" ht="15" customHeight="1" s="1">
      <c r="A3821" s="9" t="n">
        <v>3818</v>
      </c>
      <c r="B3821" s="6" t="inlineStr">
        <is>
          <t>09/06</t>
        </is>
      </c>
      <c r="C3821" s="6" t="n">
        <v>1</v>
      </c>
      <c r="D3821" s="6" t="n">
        <v>0</v>
      </c>
      <c r="E3821" s="10">
        <f>IF(D3821=1, IF(OR(C3821&lt;10, C3821&gt;=15),1,0), IF(OR(C3821&lt;7, C3821&gt;=18),1,0))</f>
        <v/>
      </c>
      <c r="F3821" s="11" t="n">
        <v>0.217</v>
      </c>
      <c r="G3821" s="12">
        <f>0*8</f>
        <v/>
      </c>
      <c r="H3821" s="12">
        <f>F3821-G3821</f>
        <v/>
      </c>
      <c r="I3821" s="10">
        <f>IF(E3821=0,"Fora",IF(E3820=0,"Carg xar",IF(H3821&lt;0,IF(M3821&lt;0.9,"Carg FV","Stby"),IF(M3821&gt;P3821,"V2H",IF(M3821&lt;0.9,"Carg xar","Stby")))))</f>
        <v/>
      </c>
      <c r="J3821" s="12">
        <f>IF(OR(I3821="Carg FV",I3821="Carg xar"),MIN(IF(I3821="Carg FV",ABS(H3821),7.4),7.4,MAX(0,(0.9-M3821)*40)*0.95),0)</f>
        <v/>
      </c>
      <c r="K3821" s="12">
        <f>IF(I3821="V2H",MIN(MAX(0,H3821),7.4,MAX(0,(M3821-P3821)*40)*0.95),0)</f>
        <v/>
      </c>
      <c r="L3821" s="12">
        <f>IF(E3821=0,0,MAX(0,H3821-K3821))</f>
        <v/>
      </c>
      <c r="M3821" s="13">
        <f>M3820+J3820/40-IF(I3820="V2H",K3820/(0.95*40),0)-IF(E3821=0,IF(E3820=1,IF(D3821=1,30,40)*0.18/(2*40),0),0)-IF(E3821=1,IF(E3820=0,IF(D3821=1,30,40)*0.18/(2*40),0),0)</f>
        <v/>
      </c>
      <c r="N3821" s="14" t="n">
        <v>0.09</v>
      </c>
      <c r="O3821" s="15">
        <f>K3821*N3821</f>
        <v/>
      </c>
      <c r="P3821">
        <f>IF(E3821=0,0.3,IF(D3821=1,IF(C3821&gt;=Params!$B$13-3,IF(C3821&lt;Params!$B$13,Params!$B$20,0.3),0.3),IF(C3821&gt;=Params!$B$15-3,IF(C3821&lt;Params!$B$15,Params!$B$21,0.3),0.3)))</f>
        <v/>
      </c>
    </row>
    <row r="3822" ht="15" customHeight="1" s="1">
      <c r="A3822" s="9" t="n">
        <v>3819</v>
      </c>
      <c r="B3822" s="6" t="inlineStr">
        <is>
          <t>09/06</t>
        </is>
      </c>
      <c r="C3822" s="6" t="n">
        <v>2</v>
      </c>
      <c r="D3822" s="6" t="n">
        <v>0</v>
      </c>
      <c r="E3822" s="10">
        <f>IF(D3822=1, IF(OR(C3822&lt;10, C3822&gt;=15),1,0), IF(OR(C3822&lt;7, C3822&gt;=18),1,0))</f>
        <v/>
      </c>
      <c r="F3822" s="11" t="n">
        <v>0.298</v>
      </c>
      <c r="G3822" s="12">
        <f>0*8</f>
        <v/>
      </c>
      <c r="H3822" s="12">
        <f>F3822-G3822</f>
        <v/>
      </c>
      <c r="I3822" s="10">
        <f>IF(E3822=0,"Fora",IF(E3821=0,"Carg xar",IF(H3822&lt;0,IF(M3822&lt;0.9,"Carg FV","Stby"),IF(M3822&gt;P3822,"V2H",IF(M3822&lt;0.9,"Carg xar","Stby")))))</f>
        <v/>
      </c>
      <c r="J3822" s="12">
        <f>IF(OR(I3822="Carg FV",I3822="Carg xar"),MIN(IF(I3822="Carg FV",ABS(H3822),7.4),7.4,MAX(0,(0.9-M3822)*40)*0.95),0)</f>
        <v/>
      </c>
      <c r="K3822" s="12">
        <f>IF(I3822="V2H",MIN(MAX(0,H3822),7.4,MAX(0,(M3822-P3822)*40)*0.95),0)</f>
        <v/>
      </c>
      <c r="L3822" s="12">
        <f>IF(E3822=0,0,MAX(0,H3822-K3822))</f>
        <v/>
      </c>
      <c r="M3822" s="13">
        <f>M3821+J3821/40-IF(I3821="V2H",K3821/(0.95*40),0)-IF(E3822=0,IF(E3821=1,IF(D3822=1,30,40)*0.18/(2*40),0),0)-IF(E3822=1,IF(E3821=0,IF(D3822=1,30,40)*0.18/(2*40),0),0)</f>
        <v/>
      </c>
      <c r="N3822" s="14" t="n">
        <v>0.09</v>
      </c>
      <c r="O3822" s="15">
        <f>K3822*N3822</f>
        <v/>
      </c>
      <c r="P3822">
        <f>IF(E3822=0,0.3,IF(D3822=1,IF(C3822&gt;=Params!$B$13-3,IF(C3822&lt;Params!$B$13,Params!$B$20,0.3),0.3),IF(C3822&gt;=Params!$B$15-3,IF(C3822&lt;Params!$B$15,Params!$B$21,0.3),0.3)))</f>
        <v/>
      </c>
    </row>
    <row r="3823" ht="15" customHeight="1" s="1">
      <c r="A3823" s="9" t="n">
        <v>3820</v>
      </c>
      <c r="B3823" s="6" t="inlineStr">
        <is>
          <t>09/06</t>
        </is>
      </c>
      <c r="C3823" s="6" t="n">
        <v>3</v>
      </c>
      <c r="D3823" s="6" t="n">
        <v>0</v>
      </c>
      <c r="E3823" s="10">
        <f>IF(D3823=1, IF(OR(C3823&lt;10, C3823&gt;=15),1,0), IF(OR(C3823&lt;7, C3823&gt;=18),1,0))</f>
        <v/>
      </c>
      <c r="F3823" s="11" t="n">
        <v>0.258</v>
      </c>
      <c r="G3823" s="12">
        <f>0*8</f>
        <v/>
      </c>
      <c r="H3823" s="12">
        <f>F3823-G3823</f>
        <v/>
      </c>
      <c r="I3823" s="10">
        <f>IF(E3823=0,"Fora",IF(E3822=0,"Carg xar",IF(H3823&lt;0,IF(M3823&lt;0.9,"Carg FV","Stby"),IF(M3823&gt;P3823,"V2H",IF(M3823&lt;0.9,"Carg xar","Stby")))))</f>
        <v/>
      </c>
      <c r="J3823" s="12">
        <f>IF(OR(I3823="Carg FV",I3823="Carg xar"),MIN(IF(I3823="Carg FV",ABS(H3823),7.4),7.4,MAX(0,(0.9-M3823)*40)*0.95),0)</f>
        <v/>
      </c>
      <c r="K3823" s="12">
        <f>IF(I3823="V2H",MIN(MAX(0,H3823),7.4,MAX(0,(M3823-P3823)*40)*0.95),0)</f>
        <v/>
      </c>
      <c r="L3823" s="12">
        <f>IF(E3823=0,0,MAX(0,H3823-K3823))</f>
        <v/>
      </c>
      <c r="M3823" s="13">
        <f>M3822+J3822/40-IF(I3822="V2H",K3822/(0.95*40),0)-IF(E3823=0,IF(E3822=1,IF(D3823=1,30,40)*0.18/(2*40),0),0)-IF(E3823=1,IF(E3822=0,IF(D3823=1,30,40)*0.18/(2*40),0),0)</f>
        <v/>
      </c>
      <c r="N3823" s="14" t="n">
        <v>0.09</v>
      </c>
      <c r="O3823" s="15">
        <f>K3823*N3823</f>
        <v/>
      </c>
      <c r="P3823">
        <f>IF(E3823=0,0.3,IF(D3823=1,IF(C3823&gt;=Params!$B$13-3,IF(C3823&lt;Params!$B$13,Params!$B$20,0.3),0.3),IF(C3823&gt;=Params!$B$15-3,IF(C3823&lt;Params!$B$15,Params!$B$21,0.3),0.3)))</f>
        <v/>
      </c>
    </row>
    <row r="3824" ht="15" customHeight="1" s="1">
      <c r="A3824" s="9" t="n">
        <v>3821</v>
      </c>
      <c r="B3824" s="6" t="inlineStr">
        <is>
          <t>09/06</t>
        </is>
      </c>
      <c r="C3824" s="6" t="n">
        <v>4</v>
      </c>
      <c r="D3824" s="6" t="n">
        <v>0</v>
      </c>
      <c r="E3824" s="10">
        <f>IF(D3824=1, IF(OR(C3824&lt;10, C3824&gt;=15),1,0), IF(OR(C3824&lt;7, C3824&gt;=18),1,0))</f>
        <v/>
      </c>
      <c r="F3824" s="11" t="n">
        <v>0.235</v>
      </c>
      <c r="G3824" s="12">
        <f>0*8</f>
        <v/>
      </c>
      <c r="H3824" s="12">
        <f>F3824-G3824</f>
        <v/>
      </c>
      <c r="I3824" s="10">
        <f>IF(E3824=0,"Fora",IF(E3823=0,"Carg xar",IF(H3824&lt;0,IF(M3824&lt;0.9,"Carg FV","Stby"),IF(M3824&gt;P3824,"V2H",IF(M3824&lt;0.9,"Carg xar","Stby")))))</f>
        <v/>
      </c>
      <c r="J3824" s="12">
        <f>IF(OR(I3824="Carg FV",I3824="Carg xar"),MIN(IF(I3824="Carg FV",ABS(H3824),7.4),7.4,MAX(0,(0.9-M3824)*40)*0.95),0)</f>
        <v/>
      </c>
      <c r="K3824" s="12">
        <f>IF(I3824="V2H",MIN(MAX(0,H3824),7.4,MAX(0,(M3824-P3824)*40)*0.95),0)</f>
        <v/>
      </c>
      <c r="L3824" s="12">
        <f>IF(E3824=0,0,MAX(0,H3824-K3824))</f>
        <v/>
      </c>
      <c r="M3824" s="13">
        <f>M3823+J3823/40-IF(I3823="V2H",K3823/(0.95*40),0)-IF(E3824=0,IF(E3823=1,IF(D3824=1,30,40)*0.18/(2*40),0),0)-IF(E3824=1,IF(E3823=0,IF(D3824=1,30,40)*0.18/(2*40),0),0)</f>
        <v/>
      </c>
      <c r="N3824" s="14" t="n">
        <v>0.09</v>
      </c>
      <c r="O3824" s="15">
        <f>K3824*N3824</f>
        <v/>
      </c>
      <c r="P3824">
        <f>IF(E3824=0,0.3,IF(D3824=1,IF(C3824&gt;=Params!$B$13-3,IF(C3824&lt;Params!$B$13,Params!$B$20,0.3),0.3),IF(C3824&gt;=Params!$B$15-3,IF(C3824&lt;Params!$B$15,Params!$B$21,0.3),0.3)))</f>
        <v/>
      </c>
    </row>
    <row r="3825" ht="15" customHeight="1" s="1">
      <c r="A3825" s="9" t="n">
        <v>3822</v>
      </c>
      <c r="B3825" s="6" t="inlineStr">
        <is>
          <t>09/06</t>
        </is>
      </c>
      <c r="C3825" s="6" t="n">
        <v>5</v>
      </c>
      <c r="D3825" s="6" t="n">
        <v>0</v>
      </c>
      <c r="E3825" s="10">
        <f>IF(D3825=1, IF(OR(C3825&lt;10, C3825&gt;=15),1,0), IF(OR(C3825&lt;7, C3825&gt;=18),1,0))</f>
        <v/>
      </c>
      <c r="F3825" s="11" t="n">
        <v>0.122</v>
      </c>
      <c r="G3825" s="12">
        <f>0*8</f>
        <v/>
      </c>
      <c r="H3825" s="12">
        <f>F3825-G3825</f>
        <v/>
      </c>
      <c r="I3825" s="10">
        <f>IF(E3825=0,"Fora",IF(E3824=0,"Carg xar",IF(H3825&lt;0,IF(M3825&lt;0.9,"Carg FV","Stby"),IF(M3825&gt;P3825,"V2H",IF(M3825&lt;0.9,"Carg xar","Stby")))))</f>
        <v/>
      </c>
      <c r="J3825" s="12">
        <f>IF(OR(I3825="Carg FV",I3825="Carg xar"),MIN(IF(I3825="Carg FV",ABS(H3825),7.4),7.4,MAX(0,(0.9-M3825)*40)*0.95),0)</f>
        <v/>
      </c>
      <c r="K3825" s="12">
        <f>IF(I3825="V2H",MIN(MAX(0,H3825),7.4,MAX(0,(M3825-P3825)*40)*0.95),0)</f>
        <v/>
      </c>
      <c r="L3825" s="12">
        <f>IF(E3825=0,0,MAX(0,H3825-K3825))</f>
        <v/>
      </c>
      <c r="M3825" s="13">
        <f>M3824+J3824/40-IF(I3824="V2H",K3824/(0.95*40),0)-IF(E3825=0,IF(E3824=1,IF(D3825=1,30,40)*0.18/(2*40),0),0)-IF(E3825=1,IF(E3824=0,IF(D3825=1,30,40)*0.18/(2*40),0),0)</f>
        <v/>
      </c>
      <c r="N3825" s="14" t="n">
        <v>0.09</v>
      </c>
      <c r="O3825" s="15">
        <f>K3825*N3825</f>
        <v/>
      </c>
      <c r="P3825">
        <f>IF(E3825=0,0.3,IF(D3825=1,IF(C3825&gt;=Params!$B$13-3,IF(C3825&lt;Params!$B$13,Params!$B$20,0.3),0.3),IF(C3825&gt;=Params!$B$15-3,IF(C3825&lt;Params!$B$15,Params!$B$21,0.3),0.3)))</f>
        <v/>
      </c>
    </row>
    <row r="3826" ht="15" customHeight="1" s="1">
      <c r="A3826" s="9" t="n">
        <v>3823</v>
      </c>
      <c r="B3826" s="6" t="inlineStr">
        <is>
          <t>09/06</t>
        </is>
      </c>
      <c r="C3826" s="6" t="n">
        <v>6</v>
      </c>
      <c r="D3826" s="6" t="n">
        <v>0</v>
      </c>
      <c r="E3826" s="10">
        <f>IF(D3826=1, IF(OR(C3826&lt;10, C3826&gt;=15),1,0), IF(OR(C3826&lt;7, C3826&gt;=18),1,0))</f>
        <v/>
      </c>
      <c r="F3826" s="11" t="n">
        <v>0.13</v>
      </c>
      <c r="G3826" s="12">
        <f>0.03*8</f>
        <v/>
      </c>
      <c r="H3826" s="12">
        <f>F3826-G3826</f>
        <v/>
      </c>
      <c r="I3826" s="10">
        <f>IF(E3826=0,"Fora",IF(E3825=0,"Carg xar",IF(H3826&lt;0,IF(M3826&lt;0.9,"Carg FV","Stby"),IF(M3826&gt;P3826,"V2H",IF(M3826&lt;0.9,"Carg xar","Stby")))))</f>
        <v/>
      </c>
      <c r="J3826" s="12">
        <f>IF(OR(I3826="Carg FV",I3826="Carg xar"),MIN(IF(I3826="Carg FV",ABS(H3826),7.4),7.4,MAX(0,(0.9-M3826)*40)*0.95),0)</f>
        <v/>
      </c>
      <c r="K3826" s="12">
        <f>IF(I3826="V2H",MIN(MAX(0,H3826),7.4,MAX(0,(M3826-P3826)*40)*0.95),0)</f>
        <v/>
      </c>
      <c r="L3826" s="12">
        <f>IF(E3826=0,0,MAX(0,H3826-K3826))</f>
        <v/>
      </c>
      <c r="M3826" s="13">
        <f>M3825+J3825/40-IF(I3825="V2H",K3825/(0.95*40),0)-IF(E3826=0,IF(E3825=1,IF(D3826=1,30,40)*0.18/(2*40),0),0)-IF(E3826=1,IF(E3825=0,IF(D3826=1,30,40)*0.18/(2*40),0),0)</f>
        <v/>
      </c>
      <c r="N3826" s="14" t="n">
        <v>0.09</v>
      </c>
      <c r="O3826" s="15">
        <f>K3826*N3826</f>
        <v/>
      </c>
      <c r="P3826">
        <f>IF(E3826=0,0.3,IF(D3826=1,IF(C3826&gt;=Params!$B$13-3,IF(C3826&lt;Params!$B$13,Params!$B$20,0.3),0.3),IF(C3826&gt;=Params!$B$15-3,IF(C3826&lt;Params!$B$15,Params!$B$21,0.3),0.3)))</f>
        <v/>
      </c>
    </row>
    <row r="3827" ht="15" customHeight="1" s="1">
      <c r="A3827" s="9" t="n">
        <v>3824</v>
      </c>
      <c r="B3827" s="6" t="inlineStr">
        <is>
          <t>09/06</t>
        </is>
      </c>
      <c r="C3827" s="6" t="n">
        <v>7</v>
      </c>
      <c r="D3827" s="6" t="n">
        <v>0</v>
      </c>
      <c r="E3827" s="10">
        <f>IF(D3827=1, IF(OR(C3827&lt;10, C3827&gt;=15),1,0), IF(OR(C3827&lt;7, C3827&gt;=18),1,0))</f>
        <v/>
      </c>
      <c r="F3827" s="11" t="n">
        <v>0.113</v>
      </c>
      <c r="G3827" s="12">
        <f>0.15*8</f>
        <v/>
      </c>
      <c r="H3827" s="12">
        <f>F3827-G3827</f>
        <v/>
      </c>
      <c r="I3827" s="10">
        <f>IF(E3827=0,"Fora",IF(E3826=0,"Carg xar",IF(H3827&lt;0,IF(M3827&lt;0.9,"Carg FV","Stby"),IF(M3827&gt;P3827,"V2H",IF(M3827&lt;0.9,"Carg xar","Stby")))))</f>
        <v/>
      </c>
      <c r="J3827" s="12">
        <f>IF(OR(I3827="Carg FV",I3827="Carg xar"),MIN(IF(I3827="Carg FV",ABS(H3827),7.4),7.4,MAX(0,(0.9-M3827)*40)*0.95),0)</f>
        <v/>
      </c>
      <c r="K3827" s="12">
        <f>IF(I3827="V2H",MIN(MAX(0,H3827),7.4,MAX(0,(M3827-P3827)*40)*0.95),0)</f>
        <v/>
      </c>
      <c r="L3827" s="12">
        <f>IF(E3827=0,0,MAX(0,H3827-K3827))</f>
        <v/>
      </c>
      <c r="M3827" s="13">
        <f>M3826+J3826/40-IF(I3826="V2H",K3826/(0.95*40),0)-IF(E3827=0,IF(E3826=1,IF(D3827=1,30,40)*0.18/(2*40),0),0)-IF(E3827=1,IF(E3826=0,IF(D3827=1,30,40)*0.18/(2*40),0),0)</f>
        <v/>
      </c>
      <c r="N3827" s="14" t="n">
        <v>0.09</v>
      </c>
      <c r="O3827" s="15">
        <f>K3827*N3827</f>
        <v/>
      </c>
      <c r="P3827">
        <f>IF(E3827=0,0.3,IF(D3827=1,IF(C3827&gt;=Params!$B$13-3,IF(C3827&lt;Params!$B$13,Params!$B$20,0.3),0.3),IF(C3827&gt;=Params!$B$15-3,IF(C3827&lt;Params!$B$15,Params!$B$21,0.3),0.3)))</f>
        <v/>
      </c>
    </row>
    <row r="3828" ht="15" customHeight="1" s="1">
      <c r="A3828" s="9" t="n">
        <v>3825</v>
      </c>
      <c r="B3828" s="6" t="inlineStr">
        <is>
          <t>09/06</t>
        </is>
      </c>
      <c r="C3828" s="6" t="n">
        <v>8</v>
      </c>
      <c r="D3828" s="6" t="n">
        <v>0</v>
      </c>
      <c r="E3828" s="10">
        <f>IF(D3828=1, IF(OR(C3828&lt;10, C3828&gt;=15),1,0), IF(OR(C3828&lt;7, C3828&gt;=18),1,0))</f>
        <v/>
      </c>
      <c r="F3828" s="11" t="n">
        <v>0.227</v>
      </c>
      <c r="G3828" s="12">
        <f>0.32*8</f>
        <v/>
      </c>
      <c r="H3828" s="12">
        <f>F3828-G3828</f>
        <v/>
      </c>
      <c r="I3828" s="10">
        <f>IF(E3828=0,"Fora",IF(E3827=0,"Carg xar",IF(H3828&lt;0,IF(M3828&lt;0.9,"Carg FV","Stby"),IF(M3828&gt;P3828,"V2H",IF(M3828&lt;0.9,"Carg xar","Stby")))))</f>
        <v/>
      </c>
      <c r="J3828" s="12">
        <f>IF(OR(I3828="Carg FV",I3828="Carg xar"),MIN(IF(I3828="Carg FV",ABS(H3828),7.4),7.4,MAX(0,(0.9-M3828)*40)*0.95),0)</f>
        <v/>
      </c>
      <c r="K3828" s="12">
        <f>IF(I3828="V2H",MIN(MAX(0,H3828),7.4,MAX(0,(M3828-P3828)*40)*0.95),0)</f>
        <v/>
      </c>
      <c r="L3828" s="12">
        <f>IF(E3828=0,0,MAX(0,H3828-K3828))</f>
        <v/>
      </c>
      <c r="M3828" s="13">
        <f>M3827+J3827/40-IF(I3827="V2H",K3827/(0.95*40),0)-IF(E3828=0,IF(E3827=1,IF(D3828=1,30,40)*0.18/(2*40),0),0)-IF(E3828=1,IF(E3827=0,IF(D3828=1,30,40)*0.18/(2*40),0),0)</f>
        <v/>
      </c>
      <c r="N3828" s="14" t="n">
        <v>0.15</v>
      </c>
      <c r="O3828" s="15">
        <f>K3828*N3828</f>
        <v/>
      </c>
      <c r="P3828">
        <f>IF(E3828=0,0.3,IF(D3828=1,IF(C3828&gt;=Params!$B$13-3,IF(C3828&lt;Params!$B$13,Params!$B$20,0.3),0.3),IF(C3828&gt;=Params!$B$15-3,IF(C3828&lt;Params!$B$15,Params!$B$21,0.3),0.3)))</f>
        <v/>
      </c>
    </row>
    <row r="3829" ht="15" customHeight="1" s="1">
      <c r="A3829" s="9" t="n">
        <v>3826</v>
      </c>
      <c r="B3829" s="6" t="inlineStr">
        <is>
          <t>09/06</t>
        </is>
      </c>
      <c r="C3829" s="6" t="n">
        <v>9</v>
      </c>
      <c r="D3829" s="6" t="n">
        <v>0</v>
      </c>
      <c r="E3829" s="10">
        <f>IF(D3829=1, IF(OR(C3829&lt;10, C3829&gt;=15),1,0), IF(OR(C3829&lt;7, C3829&gt;=18),1,0))</f>
        <v/>
      </c>
      <c r="F3829" s="11" t="n">
        <v>0.24</v>
      </c>
      <c r="G3829" s="12">
        <f>0.52*8</f>
        <v/>
      </c>
      <c r="H3829" s="12">
        <f>F3829-G3829</f>
        <v/>
      </c>
      <c r="I3829" s="10">
        <f>IF(E3829=0,"Fora",IF(E3828=0,"Carg xar",IF(H3829&lt;0,IF(M3829&lt;0.9,"Carg FV","Stby"),IF(M3829&gt;P3829,"V2H",IF(M3829&lt;0.9,"Carg xar","Stby")))))</f>
        <v/>
      </c>
      <c r="J3829" s="12">
        <f>IF(OR(I3829="Carg FV",I3829="Carg xar"),MIN(IF(I3829="Carg FV",ABS(H3829),7.4),7.4,MAX(0,(0.9-M3829)*40)*0.95),0)</f>
        <v/>
      </c>
      <c r="K3829" s="12">
        <f>IF(I3829="V2H",MIN(MAX(0,H3829),7.4,MAX(0,(M3829-P3829)*40)*0.95),0)</f>
        <v/>
      </c>
      <c r="L3829" s="12">
        <f>IF(E3829=0,0,MAX(0,H3829-K3829))</f>
        <v/>
      </c>
      <c r="M3829" s="13">
        <f>M3828+J3828/40-IF(I3828="V2H",K3828/(0.95*40),0)-IF(E3829=0,IF(E3828=1,IF(D3829=1,30,40)*0.18/(2*40),0),0)-IF(E3829=1,IF(E3828=0,IF(D3829=1,30,40)*0.18/(2*40),0),0)</f>
        <v/>
      </c>
      <c r="N3829" s="14" t="n">
        <v>0.15</v>
      </c>
      <c r="O3829" s="15">
        <f>K3829*N3829</f>
        <v/>
      </c>
      <c r="P3829">
        <f>IF(E3829=0,0.3,IF(D3829=1,IF(C3829&gt;=Params!$B$13-3,IF(C3829&lt;Params!$B$13,Params!$B$20,0.3),0.3),IF(C3829&gt;=Params!$B$15-3,IF(C3829&lt;Params!$B$15,Params!$B$21,0.3),0.3)))</f>
        <v/>
      </c>
    </row>
    <row r="3830" ht="15" customHeight="1" s="1">
      <c r="A3830" s="9" t="n">
        <v>3827</v>
      </c>
      <c r="B3830" s="6" t="inlineStr">
        <is>
          <t>09/06</t>
        </is>
      </c>
      <c r="C3830" s="6" t="n">
        <v>10</v>
      </c>
      <c r="D3830" s="6" t="n">
        <v>0</v>
      </c>
      <c r="E3830" s="10">
        <f>IF(D3830=1, IF(OR(C3830&lt;10, C3830&gt;=15),1,0), IF(OR(C3830&lt;7, C3830&gt;=18),1,0))</f>
        <v/>
      </c>
      <c r="F3830" s="11" t="n">
        <v>0.109</v>
      </c>
      <c r="G3830" s="12">
        <f>0.72*8</f>
        <v/>
      </c>
      <c r="H3830" s="12">
        <f>F3830-G3830</f>
        <v/>
      </c>
      <c r="I3830" s="10">
        <f>IF(E3830=0,"Fora",IF(E3829=0,"Carg xar",IF(H3830&lt;0,IF(M3830&lt;0.9,"Carg FV","Stby"),IF(M3830&gt;P3830,"V2H",IF(M3830&lt;0.9,"Carg xar","Stby")))))</f>
        <v/>
      </c>
      <c r="J3830" s="12">
        <f>IF(OR(I3830="Carg FV",I3830="Carg xar"),MIN(IF(I3830="Carg FV",ABS(H3830),7.4),7.4,MAX(0,(0.9-M3830)*40)*0.95),0)</f>
        <v/>
      </c>
      <c r="K3830" s="12">
        <f>IF(I3830="V2H",MIN(MAX(0,H3830),7.4,MAX(0,(M3830-P3830)*40)*0.95),0)</f>
        <v/>
      </c>
      <c r="L3830" s="12">
        <f>IF(E3830=0,0,MAX(0,H3830-K3830))</f>
        <v/>
      </c>
      <c r="M3830" s="13">
        <f>M3829+J3829/40-IF(I3829="V2H",K3829/(0.95*40),0)-IF(E3830=0,IF(E3829=1,IF(D3830=1,30,40)*0.18/(2*40),0),0)-IF(E3830=1,IF(E3829=0,IF(D3830=1,30,40)*0.18/(2*40),0),0)</f>
        <v/>
      </c>
      <c r="N3830" s="14" t="n">
        <v>0.2</v>
      </c>
      <c r="O3830" s="15">
        <f>K3830*N3830</f>
        <v/>
      </c>
      <c r="P3830">
        <f>IF(E3830=0,0.3,IF(D3830=1,IF(C3830&gt;=Params!$B$13-3,IF(C3830&lt;Params!$B$13,Params!$B$20,0.3),0.3),IF(C3830&gt;=Params!$B$15-3,IF(C3830&lt;Params!$B$15,Params!$B$21,0.3),0.3)))</f>
        <v/>
      </c>
    </row>
    <row r="3831" ht="15" customHeight="1" s="1">
      <c r="A3831" s="9" t="n">
        <v>3828</v>
      </c>
      <c r="B3831" s="6" t="inlineStr">
        <is>
          <t>09/06</t>
        </is>
      </c>
      <c r="C3831" s="6" t="n">
        <v>11</v>
      </c>
      <c r="D3831" s="6" t="n">
        <v>0</v>
      </c>
      <c r="E3831" s="10">
        <f>IF(D3831=1, IF(OR(C3831&lt;10, C3831&gt;=15),1,0), IF(OR(C3831&lt;7, C3831&gt;=18),1,0))</f>
        <v/>
      </c>
      <c r="F3831" s="11" t="n">
        <v>0.164</v>
      </c>
      <c r="G3831" s="12">
        <f>0.85*8</f>
        <v/>
      </c>
      <c r="H3831" s="12">
        <f>F3831-G3831</f>
        <v/>
      </c>
      <c r="I3831" s="10">
        <f>IF(E3831=0,"Fora",IF(E3830=0,"Carg xar",IF(H3831&lt;0,IF(M3831&lt;0.9,"Carg FV","Stby"),IF(M3831&gt;P3831,"V2H",IF(M3831&lt;0.9,"Carg xar","Stby")))))</f>
        <v/>
      </c>
      <c r="J3831" s="12">
        <f>IF(OR(I3831="Carg FV",I3831="Carg xar"),MIN(IF(I3831="Carg FV",ABS(H3831),7.4),7.4,MAX(0,(0.9-M3831)*40)*0.95),0)</f>
        <v/>
      </c>
      <c r="K3831" s="12">
        <f>IF(I3831="V2H",MIN(MAX(0,H3831),7.4,MAX(0,(M3831-P3831)*40)*0.95),0)</f>
        <v/>
      </c>
      <c r="L3831" s="12">
        <f>IF(E3831=0,0,MAX(0,H3831-K3831))</f>
        <v/>
      </c>
      <c r="M3831" s="13">
        <f>M3830+J3830/40-IF(I3830="V2H",K3830/(0.95*40),0)-IF(E3831=0,IF(E3830=1,IF(D3831=1,30,40)*0.18/(2*40),0),0)-IF(E3831=1,IF(E3830=0,IF(D3831=1,30,40)*0.18/(2*40),0),0)</f>
        <v/>
      </c>
      <c r="N3831" s="14" t="n">
        <v>0.2</v>
      </c>
      <c r="O3831" s="15">
        <f>K3831*N3831</f>
        <v/>
      </c>
      <c r="P3831">
        <f>IF(E3831=0,0.3,IF(D3831=1,IF(C3831&gt;=Params!$B$13-3,IF(C3831&lt;Params!$B$13,Params!$B$20,0.3),0.3),IF(C3831&gt;=Params!$B$15-3,IF(C3831&lt;Params!$B$15,Params!$B$21,0.3),0.3)))</f>
        <v/>
      </c>
    </row>
    <row r="3832" ht="15" customHeight="1" s="1">
      <c r="A3832" s="9" t="n">
        <v>3829</v>
      </c>
      <c r="B3832" s="6" t="inlineStr">
        <is>
          <t>09/06</t>
        </is>
      </c>
      <c r="C3832" s="6" t="n">
        <v>12</v>
      </c>
      <c r="D3832" s="6" t="n">
        <v>0</v>
      </c>
      <c r="E3832" s="10">
        <f>IF(D3832=1, IF(OR(C3832&lt;10, C3832&gt;=15),1,0), IF(OR(C3832&lt;7, C3832&gt;=18),1,0))</f>
        <v/>
      </c>
      <c r="F3832" s="11" t="n">
        <v>0.464</v>
      </c>
      <c r="G3832" s="12">
        <f>0.92*8</f>
        <v/>
      </c>
      <c r="H3832" s="12">
        <f>F3832-G3832</f>
        <v/>
      </c>
      <c r="I3832" s="10">
        <f>IF(E3832=0,"Fora",IF(E3831=0,"Carg xar",IF(H3832&lt;0,IF(M3832&lt;0.9,"Carg FV","Stby"),IF(M3832&gt;P3832,"V2H",IF(M3832&lt;0.9,"Carg xar","Stby")))))</f>
        <v/>
      </c>
      <c r="J3832" s="12">
        <f>IF(OR(I3832="Carg FV",I3832="Carg xar"),MIN(IF(I3832="Carg FV",ABS(H3832),7.4),7.4,MAX(0,(0.9-M3832)*40)*0.95),0)</f>
        <v/>
      </c>
      <c r="K3832" s="12">
        <f>IF(I3832="V2H",MIN(MAX(0,H3832),7.4,MAX(0,(M3832-P3832)*40)*0.95),0)</f>
        <v/>
      </c>
      <c r="L3832" s="12">
        <f>IF(E3832=0,0,MAX(0,H3832-K3832))</f>
        <v/>
      </c>
      <c r="M3832" s="13">
        <f>M3831+J3831/40-IF(I3831="V2H",K3831/(0.95*40),0)-IF(E3832=0,IF(E3831=1,IF(D3832=1,30,40)*0.18/(2*40),0),0)-IF(E3832=1,IF(E3831=0,IF(D3832=1,30,40)*0.18/(2*40),0),0)</f>
        <v/>
      </c>
      <c r="N3832" s="14" t="n">
        <v>0.2</v>
      </c>
      <c r="O3832" s="15">
        <f>K3832*N3832</f>
        <v/>
      </c>
      <c r="P3832">
        <f>IF(E3832=0,0.3,IF(D3832=1,IF(C3832&gt;=Params!$B$13-3,IF(C3832&lt;Params!$B$13,Params!$B$20,0.3),0.3),IF(C3832&gt;=Params!$B$15-3,IF(C3832&lt;Params!$B$15,Params!$B$21,0.3),0.3)))</f>
        <v/>
      </c>
    </row>
    <row r="3833" ht="15" customHeight="1" s="1">
      <c r="A3833" s="9" t="n">
        <v>3830</v>
      </c>
      <c r="B3833" s="6" t="inlineStr">
        <is>
          <t>09/06</t>
        </is>
      </c>
      <c r="C3833" s="6" t="n">
        <v>13</v>
      </c>
      <c r="D3833" s="6" t="n">
        <v>0</v>
      </c>
      <c r="E3833" s="10">
        <f>IF(D3833=1, IF(OR(C3833&lt;10, C3833&gt;=15),1,0), IF(OR(C3833&lt;7, C3833&gt;=18),1,0))</f>
        <v/>
      </c>
      <c r="F3833" s="11" t="n">
        <v>1.323</v>
      </c>
      <c r="G3833" s="12">
        <f>0.9*8</f>
        <v/>
      </c>
      <c r="H3833" s="12">
        <f>F3833-G3833</f>
        <v/>
      </c>
      <c r="I3833" s="10">
        <f>IF(E3833=0,"Fora",IF(E3832=0,"Carg xar",IF(H3833&lt;0,IF(M3833&lt;0.9,"Carg FV","Stby"),IF(M3833&gt;P3833,"V2H",IF(M3833&lt;0.9,"Carg xar","Stby")))))</f>
        <v/>
      </c>
      <c r="J3833" s="12">
        <f>IF(OR(I3833="Carg FV",I3833="Carg xar"),MIN(IF(I3833="Carg FV",ABS(H3833),7.4),7.4,MAX(0,(0.9-M3833)*40)*0.95),0)</f>
        <v/>
      </c>
      <c r="K3833" s="12">
        <f>IF(I3833="V2H",MIN(MAX(0,H3833),7.4,MAX(0,(M3833-P3833)*40)*0.95),0)</f>
        <v/>
      </c>
      <c r="L3833" s="12">
        <f>IF(E3833=0,0,MAX(0,H3833-K3833))</f>
        <v/>
      </c>
      <c r="M3833" s="13">
        <f>M3832+J3832/40-IF(I3832="V2H",K3832/(0.95*40),0)-IF(E3833=0,IF(E3832=1,IF(D3833=1,30,40)*0.18/(2*40),0),0)-IF(E3833=1,IF(E3832=0,IF(D3833=1,30,40)*0.18/(2*40),0),0)</f>
        <v/>
      </c>
      <c r="N3833" s="14" t="n">
        <v>0.2</v>
      </c>
      <c r="O3833" s="15">
        <f>K3833*N3833</f>
        <v/>
      </c>
      <c r="P3833">
        <f>IF(E3833=0,0.3,IF(D3833=1,IF(C3833&gt;=Params!$B$13-3,IF(C3833&lt;Params!$B$13,Params!$B$20,0.3),0.3),IF(C3833&gt;=Params!$B$15-3,IF(C3833&lt;Params!$B$15,Params!$B$21,0.3),0.3)))</f>
        <v/>
      </c>
    </row>
    <row r="3834" ht="15" customHeight="1" s="1">
      <c r="A3834" s="9" t="n">
        <v>3831</v>
      </c>
      <c r="B3834" s="6" t="inlineStr">
        <is>
          <t>09/06</t>
        </is>
      </c>
      <c r="C3834" s="6" t="n">
        <v>14</v>
      </c>
      <c r="D3834" s="6" t="n">
        <v>0</v>
      </c>
      <c r="E3834" s="10">
        <f>IF(D3834=1, IF(OR(C3834&lt;10, C3834&gt;=15),1,0), IF(OR(C3834&lt;7, C3834&gt;=18),1,0))</f>
        <v/>
      </c>
      <c r="F3834" s="11" t="n">
        <v>1.131</v>
      </c>
      <c r="G3834" s="12">
        <f>0.8*8</f>
        <v/>
      </c>
      <c r="H3834" s="12">
        <f>F3834-G3834</f>
        <v/>
      </c>
      <c r="I3834" s="10">
        <f>IF(E3834=0,"Fora",IF(E3833=0,"Carg xar",IF(H3834&lt;0,IF(M3834&lt;0.9,"Carg FV","Stby"),IF(M3834&gt;P3834,"V2H",IF(M3834&lt;0.9,"Carg xar","Stby")))))</f>
        <v/>
      </c>
      <c r="J3834" s="12">
        <f>IF(OR(I3834="Carg FV",I3834="Carg xar"),MIN(IF(I3834="Carg FV",ABS(H3834),7.4),7.4,MAX(0,(0.9-M3834)*40)*0.95),0)</f>
        <v/>
      </c>
      <c r="K3834" s="12">
        <f>IF(I3834="V2H",MIN(MAX(0,H3834),7.4,MAX(0,(M3834-P3834)*40)*0.95),0)</f>
        <v/>
      </c>
      <c r="L3834" s="12">
        <f>IF(E3834=0,0,MAX(0,H3834-K3834))</f>
        <v/>
      </c>
      <c r="M3834" s="13">
        <f>M3833+J3833/40-IF(I3833="V2H",K3833/(0.95*40),0)-IF(E3834=0,IF(E3833=1,IF(D3834=1,30,40)*0.18/(2*40),0),0)-IF(E3834=1,IF(E3833=0,IF(D3834=1,30,40)*0.18/(2*40),0),0)</f>
        <v/>
      </c>
      <c r="N3834" s="14" t="n">
        <v>0.15</v>
      </c>
      <c r="O3834" s="15">
        <f>K3834*N3834</f>
        <v/>
      </c>
      <c r="P3834">
        <f>IF(E3834=0,0.3,IF(D3834=1,IF(C3834&gt;=Params!$B$13-3,IF(C3834&lt;Params!$B$13,Params!$B$20,0.3),0.3),IF(C3834&gt;=Params!$B$15-3,IF(C3834&lt;Params!$B$15,Params!$B$21,0.3),0.3)))</f>
        <v/>
      </c>
    </row>
    <row r="3835" ht="15" customHeight="1" s="1">
      <c r="A3835" s="9" t="n">
        <v>3832</v>
      </c>
      <c r="B3835" s="6" t="inlineStr">
        <is>
          <t>09/06</t>
        </is>
      </c>
      <c r="C3835" s="6" t="n">
        <v>15</v>
      </c>
      <c r="D3835" s="6" t="n">
        <v>0</v>
      </c>
      <c r="E3835" s="10">
        <f>IF(D3835=1, IF(OR(C3835&lt;10, C3835&gt;=15),1,0), IF(OR(C3835&lt;7, C3835&gt;=18),1,0))</f>
        <v/>
      </c>
      <c r="F3835" s="11" t="n">
        <v>0.199</v>
      </c>
      <c r="G3835" s="12">
        <f>0.65*8</f>
        <v/>
      </c>
      <c r="H3835" s="12">
        <f>F3835-G3835</f>
        <v/>
      </c>
      <c r="I3835" s="10">
        <f>IF(E3835=0,"Fora",IF(E3834=0,"Carg xar",IF(H3835&lt;0,IF(M3835&lt;0.9,"Carg FV","Stby"),IF(M3835&gt;P3835,"V2H",IF(M3835&lt;0.9,"Carg xar","Stby")))))</f>
        <v/>
      </c>
      <c r="J3835" s="12">
        <f>IF(OR(I3835="Carg FV",I3835="Carg xar"),MIN(IF(I3835="Carg FV",ABS(H3835),7.4),7.4,MAX(0,(0.9-M3835)*40)*0.95),0)</f>
        <v/>
      </c>
      <c r="K3835" s="12">
        <f>IF(I3835="V2H",MIN(MAX(0,H3835),7.4,MAX(0,(M3835-P3835)*40)*0.95),0)</f>
        <v/>
      </c>
      <c r="L3835" s="12">
        <f>IF(E3835=0,0,MAX(0,H3835-K3835))</f>
        <v/>
      </c>
      <c r="M3835" s="13">
        <f>M3834+J3834/40-IF(I3834="V2H",K3834/(0.95*40),0)-IF(E3835=0,IF(E3834=1,IF(D3835=1,30,40)*0.18/(2*40),0),0)-IF(E3835=1,IF(E3834=0,IF(D3835=1,30,40)*0.18/(2*40),0),0)</f>
        <v/>
      </c>
      <c r="N3835" s="14" t="n">
        <v>0.15</v>
      </c>
      <c r="O3835" s="15">
        <f>K3835*N3835</f>
        <v/>
      </c>
      <c r="P3835">
        <f>IF(E3835=0,0.3,IF(D3835=1,IF(C3835&gt;=Params!$B$13-3,IF(C3835&lt;Params!$B$13,Params!$B$20,0.3),0.3),IF(C3835&gt;=Params!$B$15-3,IF(C3835&lt;Params!$B$15,Params!$B$21,0.3),0.3)))</f>
        <v/>
      </c>
    </row>
    <row r="3836" ht="15" customHeight="1" s="1">
      <c r="A3836" s="9" t="n">
        <v>3833</v>
      </c>
      <c r="B3836" s="6" t="inlineStr">
        <is>
          <t>09/06</t>
        </is>
      </c>
      <c r="C3836" s="6" t="n">
        <v>16</v>
      </c>
      <c r="D3836" s="6" t="n">
        <v>0</v>
      </c>
      <c r="E3836" s="10">
        <f>IF(D3836=1, IF(OR(C3836&lt;10, C3836&gt;=15),1,0), IF(OR(C3836&lt;7, C3836&gt;=18),1,0))</f>
        <v/>
      </c>
      <c r="F3836" s="11" t="n">
        <v>0.269</v>
      </c>
      <c r="G3836" s="12">
        <f>0.48*8</f>
        <v/>
      </c>
      <c r="H3836" s="12">
        <f>F3836-G3836</f>
        <v/>
      </c>
      <c r="I3836" s="10">
        <f>IF(E3836=0,"Fora",IF(E3835=0,"Carg xar",IF(H3836&lt;0,IF(M3836&lt;0.9,"Carg FV","Stby"),IF(M3836&gt;P3836,"V2H",IF(M3836&lt;0.9,"Carg xar","Stby")))))</f>
        <v/>
      </c>
      <c r="J3836" s="12">
        <f>IF(OR(I3836="Carg FV",I3836="Carg xar"),MIN(IF(I3836="Carg FV",ABS(H3836),7.4),7.4,MAX(0,(0.9-M3836)*40)*0.95),0)</f>
        <v/>
      </c>
      <c r="K3836" s="12">
        <f>IF(I3836="V2H",MIN(MAX(0,H3836),7.4,MAX(0,(M3836-P3836)*40)*0.95),0)</f>
        <v/>
      </c>
      <c r="L3836" s="12">
        <f>IF(E3836=0,0,MAX(0,H3836-K3836))</f>
        <v/>
      </c>
      <c r="M3836" s="13">
        <f>M3835+J3835/40-IF(I3835="V2H",K3835/(0.95*40),0)-IF(E3836=0,IF(E3835=1,IF(D3836=1,30,40)*0.18/(2*40),0),0)-IF(E3836=1,IF(E3835=0,IF(D3836=1,30,40)*0.18/(2*40),0),0)</f>
        <v/>
      </c>
      <c r="N3836" s="14" t="n">
        <v>0.15</v>
      </c>
      <c r="O3836" s="15">
        <f>K3836*N3836</f>
        <v/>
      </c>
      <c r="P3836">
        <f>IF(E3836=0,0.3,IF(D3836=1,IF(C3836&gt;=Params!$B$13-3,IF(C3836&lt;Params!$B$13,Params!$B$20,0.3),0.3),IF(C3836&gt;=Params!$B$15-3,IF(C3836&lt;Params!$B$15,Params!$B$21,0.3),0.3)))</f>
        <v/>
      </c>
    </row>
    <row r="3837" ht="15" customHeight="1" s="1">
      <c r="A3837" s="9" t="n">
        <v>3834</v>
      </c>
      <c r="B3837" s="6" t="inlineStr">
        <is>
          <t>09/06</t>
        </is>
      </c>
      <c r="C3837" s="6" t="n">
        <v>17</v>
      </c>
      <c r="D3837" s="6" t="n">
        <v>0</v>
      </c>
      <c r="E3837" s="10">
        <f>IF(D3837=1, IF(OR(C3837&lt;10, C3837&gt;=15),1,0), IF(OR(C3837&lt;7, C3837&gt;=18),1,0))</f>
        <v/>
      </c>
      <c r="F3837" s="11" t="n">
        <v>0.118</v>
      </c>
      <c r="G3837" s="12">
        <f>0.28*8</f>
        <v/>
      </c>
      <c r="H3837" s="12">
        <f>F3837-G3837</f>
        <v/>
      </c>
      <c r="I3837" s="10">
        <f>IF(E3837=0,"Fora",IF(E3836=0,"Carg xar",IF(H3837&lt;0,IF(M3837&lt;0.9,"Carg FV","Stby"),IF(M3837&gt;P3837,"V2H",IF(M3837&lt;0.9,"Carg xar","Stby")))))</f>
        <v/>
      </c>
      <c r="J3837" s="12">
        <f>IF(OR(I3837="Carg FV",I3837="Carg xar"),MIN(IF(I3837="Carg FV",ABS(H3837),7.4),7.4,MAX(0,(0.9-M3837)*40)*0.95),0)</f>
        <v/>
      </c>
      <c r="K3837" s="12">
        <f>IF(I3837="V2H",MIN(MAX(0,H3837),7.4,MAX(0,(M3837-P3837)*40)*0.95),0)</f>
        <v/>
      </c>
      <c r="L3837" s="12">
        <f>IF(E3837=0,0,MAX(0,H3837-K3837))</f>
        <v/>
      </c>
      <c r="M3837" s="13">
        <f>M3836+J3836/40-IF(I3836="V2H",K3836/(0.95*40),0)-IF(E3837=0,IF(E3836=1,IF(D3837=1,30,40)*0.18/(2*40),0),0)-IF(E3837=1,IF(E3836=0,IF(D3837=1,30,40)*0.18/(2*40),0),0)</f>
        <v/>
      </c>
      <c r="N3837" s="14" t="n">
        <v>0.15</v>
      </c>
      <c r="O3837" s="15">
        <f>K3837*N3837</f>
        <v/>
      </c>
      <c r="P3837">
        <f>IF(E3837=0,0.3,IF(D3837=1,IF(C3837&gt;=Params!$B$13-3,IF(C3837&lt;Params!$B$13,Params!$B$20,0.3),0.3),IF(C3837&gt;=Params!$B$15-3,IF(C3837&lt;Params!$B$15,Params!$B$21,0.3),0.3)))</f>
        <v/>
      </c>
    </row>
    <row r="3838" ht="15" customHeight="1" s="1">
      <c r="A3838" s="9" t="n">
        <v>3835</v>
      </c>
      <c r="B3838" s="6" t="inlineStr">
        <is>
          <t>09/06</t>
        </is>
      </c>
      <c r="C3838" s="6" t="n">
        <v>18</v>
      </c>
      <c r="D3838" s="6" t="n">
        <v>0</v>
      </c>
      <c r="E3838" s="10">
        <f>IF(D3838=1, IF(OR(C3838&lt;10, C3838&gt;=15),1,0), IF(OR(C3838&lt;7, C3838&gt;=18),1,0))</f>
        <v/>
      </c>
      <c r="F3838" s="11" t="n">
        <v>0.297</v>
      </c>
      <c r="G3838" s="12">
        <f>0.1*8</f>
        <v/>
      </c>
      <c r="H3838" s="12">
        <f>F3838-G3838</f>
        <v/>
      </c>
      <c r="I3838" s="10">
        <f>IF(E3838=0,"Fora",IF(E3837=0,"Carg xar",IF(H3838&lt;0,IF(M3838&lt;0.9,"Carg FV","Stby"),IF(M3838&gt;P3838,"V2H",IF(M3838&lt;0.9,"Carg xar","Stby")))))</f>
        <v/>
      </c>
      <c r="J3838" s="12">
        <f>IF(OR(I3838="Carg FV",I3838="Carg xar"),MIN(IF(I3838="Carg FV",ABS(H3838),7.4),7.4,MAX(0,(0.9-M3838)*40)*0.95),0)</f>
        <v/>
      </c>
      <c r="K3838" s="12">
        <f>IF(I3838="V2H",MIN(MAX(0,H3838),7.4,MAX(0,(M3838-P3838)*40)*0.95),0)</f>
        <v/>
      </c>
      <c r="L3838" s="12">
        <f>IF(E3838=0,0,MAX(0,H3838-K3838))</f>
        <v/>
      </c>
      <c r="M3838" s="13">
        <f>M3837+J3837/40-IF(I3837="V2H",K3837/(0.95*40),0)-IF(E3838=0,IF(E3837=1,IF(D3838=1,30,40)*0.18/(2*40),0),0)-IF(E3838=1,IF(E3837=0,IF(D3838=1,30,40)*0.18/(2*40),0),0)</f>
        <v/>
      </c>
      <c r="N3838" s="14" t="n">
        <v>0.2</v>
      </c>
      <c r="O3838" s="15">
        <f>K3838*N3838</f>
        <v/>
      </c>
      <c r="P3838">
        <f>IF(E3838=0,0.3,IF(D3838=1,IF(C3838&gt;=Params!$B$13-3,IF(C3838&lt;Params!$B$13,Params!$B$20,0.3),0.3),IF(C3838&gt;=Params!$B$15-3,IF(C3838&lt;Params!$B$15,Params!$B$21,0.3),0.3)))</f>
        <v/>
      </c>
    </row>
    <row r="3839" ht="15" customHeight="1" s="1">
      <c r="A3839" s="9" t="n">
        <v>3836</v>
      </c>
      <c r="B3839" s="6" t="inlineStr">
        <is>
          <t>09/06</t>
        </is>
      </c>
      <c r="C3839" s="6" t="n">
        <v>19</v>
      </c>
      <c r="D3839" s="6" t="n">
        <v>0</v>
      </c>
      <c r="E3839" s="10">
        <f>IF(D3839=1, IF(OR(C3839&lt;10, C3839&gt;=15),1,0), IF(OR(C3839&lt;7, C3839&gt;=18),1,0))</f>
        <v/>
      </c>
      <c r="F3839" s="11" t="n">
        <v>0.596</v>
      </c>
      <c r="G3839" s="12">
        <f>0*8</f>
        <v/>
      </c>
      <c r="H3839" s="12">
        <f>F3839-G3839</f>
        <v/>
      </c>
      <c r="I3839" s="10">
        <f>IF(E3839=0,"Fora",IF(E3838=0,"Carg xar",IF(H3839&lt;0,IF(M3839&lt;0.9,"Carg FV","Stby"),IF(M3839&gt;P3839,"V2H",IF(M3839&lt;0.9,"Carg xar","Stby")))))</f>
        <v/>
      </c>
      <c r="J3839" s="12">
        <f>IF(OR(I3839="Carg FV",I3839="Carg xar"),MIN(IF(I3839="Carg FV",ABS(H3839),7.4),7.4,MAX(0,(0.9-M3839)*40)*0.95),0)</f>
        <v/>
      </c>
      <c r="K3839" s="12">
        <f>IF(I3839="V2H",MIN(MAX(0,H3839),7.4,MAX(0,(M3839-P3839)*40)*0.95),0)</f>
        <v/>
      </c>
      <c r="L3839" s="12">
        <f>IF(E3839=0,0,MAX(0,H3839-K3839))</f>
        <v/>
      </c>
      <c r="M3839" s="13">
        <f>M3838+J3838/40-IF(I3838="V2H",K3838/(0.95*40),0)-IF(E3839=0,IF(E3838=1,IF(D3839=1,30,40)*0.18/(2*40),0),0)-IF(E3839=1,IF(E3838=0,IF(D3839=1,30,40)*0.18/(2*40),0),0)</f>
        <v/>
      </c>
      <c r="N3839" s="14" t="n">
        <v>0.2</v>
      </c>
      <c r="O3839" s="15">
        <f>K3839*N3839</f>
        <v/>
      </c>
      <c r="P3839">
        <f>IF(E3839=0,0.3,IF(D3839=1,IF(C3839&gt;=Params!$B$13-3,IF(C3839&lt;Params!$B$13,Params!$B$20,0.3),0.3),IF(C3839&gt;=Params!$B$15-3,IF(C3839&lt;Params!$B$15,Params!$B$21,0.3),0.3)))</f>
        <v/>
      </c>
    </row>
    <row r="3840" ht="15" customHeight="1" s="1">
      <c r="A3840" s="9" t="n">
        <v>3837</v>
      </c>
      <c r="B3840" s="6" t="inlineStr">
        <is>
          <t>09/06</t>
        </is>
      </c>
      <c r="C3840" s="6" t="n">
        <v>20</v>
      </c>
      <c r="D3840" s="6" t="n">
        <v>0</v>
      </c>
      <c r="E3840" s="10">
        <f>IF(D3840=1, IF(OR(C3840&lt;10, C3840&gt;=15),1,0), IF(OR(C3840&lt;7, C3840&gt;=18),1,0))</f>
        <v/>
      </c>
      <c r="F3840" s="11" t="n">
        <v>0.829</v>
      </c>
      <c r="G3840" s="12">
        <f>0*8</f>
        <v/>
      </c>
      <c r="H3840" s="12">
        <f>F3840-G3840</f>
        <v/>
      </c>
      <c r="I3840" s="10">
        <f>IF(E3840=0,"Fora",IF(E3839=0,"Carg xar",IF(H3840&lt;0,IF(M3840&lt;0.9,"Carg FV","Stby"),IF(M3840&gt;P3840,"V2H",IF(M3840&lt;0.9,"Carg xar","Stby")))))</f>
        <v/>
      </c>
      <c r="J3840" s="12">
        <f>IF(OR(I3840="Carg FV",I3840="Carg xar"),MIN(IF(I3840="Carg FV",ABS(H3840),7.4),7.4,MAX(0,(0.9-M3840)*40)*0.95),0)</f>
        <v/>
      </c>
      <c r="K3840" s="12">
        <f>IF(I3840="V2H",MIN(MAX(0,H3840),7.4,MAX(0,(M3840-P3840)*40)*0.95),0)</f>
        <v/>
      </c>
      <c r="L3840" s="12">
        <f>IF(E3840=0,0,MAX(0,H3840-K3840))</f>
        <v/>
      </c>
      <c r="M3840" s="13">
        <f>M3839+J3839/40-IF(I3839="V2H",K3839/(0.95*40),0)-IF(E3840=0,IF(E3839=1,IF(D3840=1,30,40)*0.18/(2*40),0),0)-IF(E3840=1,IF(E3839=0,IF(D3840=1,30,40)*0.18/(2*40),0),0)</f>
        <v/>
      </c>
      <c r="N3840" s="14" t="n">
        <v>0.2</v>
      </c>
      <c r="O3840" s="15">
        <f>K3840*N3840</f>
        <v/>
      </c>
      <c r="P3840">
        <f>IF(E3840=0,0.3,IF(D3840=1,IF(C3840&gt;=Params!$B$13-3,IF(C3840&lt;Params!$B$13,Params!$B$20,0.3),0.3),IF(C3840&gt;=Params!$B$15-3,IF(C3840&lt;Params!$B$15,Params!$B$21,0.3),0.3)))</f>
        <v/>
      </c>
    </row>
    <row r="3841" ht="15" customHeight="1" s="1">
      <c r="A3841" s="9" t="n">
        <v>3838</v>
      </c>
      <c r="B3841" s="6" t="inlineStr">
        <is>
          <t>09/06</t>
        </is>
      </c>
      <c r="C3841" s="6" t="n">
        <v>21</v>
      </c>
      <c r="D3841" s="6" t="n">
        <v>0</v>
      </c>
      <c r="E3841" s="10">
        <f>IF(D3841=1, IF(OR(C3841&lt;10, C3841&gt;=15),1,0), IF(OR(C3841&lt;7, C3841&gt;=18),1,0))</f>
        <v/>
      </c>
      <c r="F3841" s="11" t="n">
        <v>1.693</v>
      </c>
      <c r="G3841" s="12">
        <f>0*8</f>
        <v/>
      </c>
      <c r="H3841" s="12">
        <f>F3841-G3841</f>
        <v/>
      </c>
      <c r="I3841" s="10">
        <f>IF(E3841=0,"Fora",IF(E3840=0,"Carg xar",IF(H3841&lt;0,IF(M3841&lt;0.9,"Carg FV","Stby"),IF(M3841&gt;P3841,"V2H",IF(M3841&lt;0.9,"Carg xar","Stby")))))</f>
        <v/>
      </c>
      <c r="J3841" s="12">
        <f>IF(OR(I3841="Carg FV",I3841="Carg xar"),MIN(IF(I3841="Carg FV",ABS(H3841),7.4),7.4,MAX(0,(0.9-M3841)*40)*0.95),0)</f>
        <v/>
      </c>
      <c r="K3841" s="12">
        <f>IF(I3841="V2H",MIN(MAX(0,H3841),7.4,MAX(0,(M3841-P3841)*40)*0.95),0)</f>
        <v/>
      </c>
      <c r="L3841" s="12">
        <f>IF(E3841=0,0,MAX(0,H3841-K3841))</f>
        <v/>
      </c>
      <c r="M3841" s="13">
        <f>M3840+J3840/40-IF(I3840="V2H",K3840/(0.95*40),0)-IF(E3841=0,IF(E3840=1,IF(D3841=1,30,40)*0.18/(2*40),0),0)-IF(E3841=1,IF(E3840=0,IF(D3841=1,30,40)*0.18/(2*40),0),0)</f>
        <v/>
      </c>
      <c r="N3841" s="14" t="n">
        <v>0.2</v>
      </c>
      <c r="O3841" s="15">
        <f>K3841*N3841</f>
        <v/>
      </c>
      <c r="P3841">
        <f>IF(E3841=0,0.3,IF(D3841=1,IF(C3841&gt;=Params!$B$13-3,IF(C3841&lt;Params!$B$13,Params!$B$20,0.3),0.3),IF(C3841&gt;=Params!$B$15-3,IF(C3841&lt;Params!$B$15,Params!$B$21,0.3),0.3)))</f>
        <v/>
      </c>
    </row>
    <row r="3842" ht="15" customHeight="1" s="1">
      <c r="A3842" s="9" t="n">
        <v>3839</v>
      </c>
      <c r="B3842" s="6" t="inlineStr">
        <is>
          <t>09/06</t>
        </is>
      </c>
      <c r="C3842" s="6" t="n">
        <v>22</v>
      </c>
      <c r="D3842" s="6" t="n">
        <v>0</v>
      </c>
      <c r="E3842" s="10">
        <f>IF(D3842=1, IF(OR(C3842&lt;10, C3842&gt;=15),1,0), IF(OR(C3842&lt;7, C3842&gt;=18),1,0))</f>
        <v/>
      </c>
      <c r="F3842" s="11" t="n">
        <v>0.973</v>
      </c>
      <c r="G3842" s="12">
        <f>0*8</f>
        <v/>
      </c>
      <c r="H3842" s="12">
        <f>F3842-G3842</f>
        <v/>
      </c>
      <c r="I3842" s="10">
        <f>IF(E3842=0,"Fora",IF(E3841=0,"Carg xar",IF(H3842&lt;0,IF(M3842&lt;0.9,"Carg FV","Stby"),IF(M3842&gt;P3842,"V2H",IF(M3842&lt;0.9,"Carg xar","Stby")))))</f>
        <v/>
      </c>
      <c r="J3842" s="12">
        <f>IF(OR(I3842="Carg FV",I3842="Carg xar"),MIN(IF(I3842="Carg FV",ABS(H3842),7.4),7.4,MAX(0,(0.9-M3842)*40)*0.95),0)</f>
        <v/>
      </c>
      <c r="K3842" s="12">
        <f>IF(I3842="V2H",MIN(MAX(0,H3842),7.4,MAX(0,(M3842-P3842)*40)*0.95),0)</f>
        <v/>
      </c>
      <c r="L3842" s="12">
        <f>IF(E3842=0,0,MAX(0,H3842-K3842))</f>
        <v/>
      </c>
      <c r="M3842" s="13">
        <f>M3841+J3841/40-IF(I3841="V2H",K3841/(0.95*40),0)-IF(E3842=0,IF(E3841=1,IF(D3842=1,30,40)*0.18/(2*40),0),0)-IF(E3842=1,IF(E3841=0,IF(D3842=1,30,40)*0.18/(2*40),0),0)</f>
        <v/>
      </c>
      <c r="N3842" s="14" t="n">
        <v>0.15</v>
      </c>
      <c r="O3842" s="15">
        <f>K3842*N3842</f>
        <v/>
      </c>
      <c r="P3842">
        <f>IF(E3842=0,0.3,IF(D3842=1,IF(C3842&gt;=Params!$B$13-3,IF(C3842&lt;Params!$B$13,Params!$B$20,0.3),0.3),IF(C3842&gt;=Params!$B$15-3,IF(C3842&lt;Params!$B$15,Params!$B$21,0.3),0.3)))</f>
        <v/>
      </c>
    </row>
    <row r="3843" ht="15" customHeight="1" s="1">
      <c r="A3843" s="9" t="n">
        <v>3840</v>
      </c>
      <c r="B3843" s="6" t="inlineStr">
        <is>
          <t>09/06</t>
        </is>
      </c>
      <c r="C3843" s="6" t="n">
        <v>23</v>
      </c>
      <c r="D3843" s="6" t="n">
        <v>0</v>
      </c>
      <c r="E3843" s="10">
        <f>IF(D3843=1, IF(OR(C3843&lt;10, C3843&gt;=15),1,0), IF(OR(C3843&lt;7, C3843&gt;=18),1,0))</f>
        <v/>
      </c>
      <c r="F3843" s="11" t="n">
        <v>0.352</v>
      </c>
      <c r="G3843" s="12">
        <f>0*8</f>
        <v/>
      </c>
      <c r="H3843" s="12">
        <f>F3843-G3843</f>
        <v/>
      </c>
      <c r="I3843" s="10">
        <f>IF(E3843=0,"Fora",IF(E3842=0,"Carg xar",IF(H3843&lt;0,IF(M3843&lt;0.9,"Carg FV","Stby"),IF(M3843&gt;P3843,"V2H",IF(M3843&lt;0.9,"Carg xar","Stby")))))</f>
        <v/>
      </c>
      <c r="J3843" s="12">
        <f>IF(OR(I3843="Carg FV",I3843="Carg xar"),MIN(IF(I3843="Carg FV",ABS(H3843),7.4),7.4,MAX(0,(0.9-M3843)*40)*0.95),0)</f>
        <v/>
      </c>
      <c r="K3843" s="12">
        <f>IF(I3843="V2H",MIN(MAX(0,H3843),7.4,MAX(0,(M3843-P3843)*40)*0.95),0)</f>
        <v/>
      </c>
      <c r="L3843" s="12">
        <f>IF(E3843=0,0,MAX(0,H3843-K3843))</f>
        <v/>
      </c>
      <c r="M3843" s="13">
        <f>M3842+J3842/40-IF(I3842="V2H",K3842/(0.95*40),0)-IF(E3843=0,IF(E3842=1,IF(D3843=1,30,40)*0.18/(2*40),0),0)-IF(E3843=1,IF(E3842=0,IF(D3843=1,30,40)*0.18/(2*40),0),0)</f>
        <v/>
      </c>
      <c r="N3843" s="14" t="n">
        <v>0.15</v>
      </c>
      <c r="O3843" s="15">
        <f>K3843*N3843</f>
        <v/>
      </c>
      <c r="P3843">
        <f>IF(E3843=0,0.3,IF(D3843=1,IF(C3843&gt;=Params!$B$13-3,IF(C3843&lt;Params!$B$13,Params!$B$20,0.3),0.3),IF(C3843&gt;=Params!$B$15-3,IF(C3843&lt;Params!$B$15,Params!$B$21,0.3),0.3)))</f>
        <v/>
      </c>
    </row>
    <row r="3844" ht="15" customHeight="1" s="1">
      <c r="A3844" s="9" t="n">
        <v>3841</v>
      </c>
      <c r="B3844" s="6" t="inlineStr">
        <is>
          <t>10/06</t>
        </is>
      </c>
      <c r="C3844" s="6" t="n">
        <v>0</v>
      </c>
      <c r="D3844" s="6" t="n">
        <v>0</v>
      </c>
      <c r="E3844" s="10">
        <f>IF(D3844=1, IF(OR(C3844&lt;10, C3844&gt;=15),1,0), IF(OR(C3844&lt;7, C3844&gt;=18),1,0))</f>
        <v/>
      </c>
      <c r="F3844" s="11" t="n">
        <v>0.431</v>
      </c>
      <c r="G3844" s="12">
        <f>0*8</f>
        <v/>
      </c>
      <c r="H3844" s="12">
        <f>F3844-G3844</f>
        <v/>
      </c>
      <c r="I3844" s="10">
        <f>IF(E3844=0,"Fora",IF(E3843=0,"Carg xar",IF(H3844&lt;0,IF(M3844&lt;0.9,"Carg FV","Stby"),IF(M3844&gt;P3844,"V2H",IF(M3844&lt;0.9,"Carg xar","Stby")))))</f>
        <v/>
      </c>
      <c r="J3844" s="12">
        <f>IF(OR(I3844="Carg FV",I3844="Carg xar"),MIN(IF(I3844="Carg FV",ABS(H3844),7.4),7.4,MAX(0,(0.9-M3844)*40)*0.95),0)</f>
        <v/>
      </c>
      <c r="K3844" s="12">
        <f>IF(I3844="V2H",MIN(MAX(0,H3844),7.4,MAX(0,(M3844-P3844)*40)*0.95),0)</f>
        <v/>
      </c>
      <c r="L3844" s="12">
        <f>IF(E3844=0,0,MAX(0,H3844-K3844))</f>
        <v/>
      </c>
      <c r="M3844" s="13">
        <f>M3843+J3843/40-IF(I3843="V2H",K3843/(0.95*40),0)-IF(E3844=0,IF(E3843=1,IF(D3844=1,30,40)*0.18/(2*40),0),0)-IF(E3844=1,IF(E3843=0,IF(D3844=1,30,40)*0.18/(2*40),0),0)</f>
        <v/>
      </c>
      <c r="N3844" s="14" t="n">
        <v>0.09</v>
      </c>
      <c r="O3844" s="15">
        <f>K3844*N3844</f>
        <v/>
      </c>
      <c r="P3844">
        <f>IF(E3844=0,0.3,IF(D3844=1,IF(C3844&gt;=Params!$B$13-3,IF(C3844&lt;Params!$B$13,Params!$B$20,0.3),0.3),IF(C3844&gt;=Params!$B$15-3,IF(C3844&lt;Params!$B$15,Params!$B$21,0.3),0.3)))</f>
        <v/>
      </c>
    </row>
    <row r="3845" ht="15" customHeight="1" s="1">
      <c r="A3845" s="9" t="n">
        <v>3842</v>
      </c>
      <c r="B3845" s="6" t="inlineStr">
        <is>
          <t>10/06</t>
        </is>
      </c>
      <c r="C3845" s="6" t="n">
        <v>1</v>
      </c>
      <c r="D3845" s="6" t="n">
        <v>0</v>
      </c>
      <c r="E3845" s="10">
        <f>IF(D3845=1, IF(OR(C3845&lt;10, C3845&gt;=15),1,0), IF(OR(C3845&lt;7, C3845&gt;=18),1,0))</f>
        <v/>
      </c>
      <c r="F3845" s="11" t="n">
        <v>0.344</v>
      </c>
      <c r="G3845" s="12">
        <f>0*8</f>
        <v/>
      </c>
      <c r="H3845" s="12">
        <f>F3845-G3845</f>
        <v/>
      </c>
      <c r="I3845" s="10">
        <f>IF(E3845=0,"Fora",IF(E3844=0,"Carg xar",IF(H3845&lt;0,IF(M3845&lt;0.9,"Carg FV","Stby"),IF(M3845&gt;P3845,"V2H",IF(M3845&lt;0.9,"Carg xar","Stby")))))</f>
        <v/>
      </c>
      <c r="J3845" s="12">
        <f>IF(OR(I3845="Carg FV",I3845="Carg xar"),MIN(IF(I3845="Carg FV",ABS(H3845),7.4),7.4,MAX(0,(0.9-M3845)*40)*0.95),0)</f>
        <v/>
      </c>
      <c r="K3845" s="12">
        <f>IF(I3845="V2H",MIN(MAX(0,H3845),7.4,MAX(0,(M3845-P3845)*40)*0.95),0)</f>
        <v/>
      </c>
      <c r="L3845" s="12">
        <f>IF(E3845=0,0,MAX(0,H3845-K3845))</f>
        <v/>
      </c>
      <c r="M3845" s="13">
        <f>M3844+J3844/40-IF(I3844="V2H",K3844/(0.95*40),0)-IF(E3845=0,IF(E3844=1,IF(D3845=1,30,40)*0.18/(2*40),0),0)-IF(E3845=1,IF(E3844=0,IF(D3845=1,30,40)*0.18/(2*40),0),0)</f>
        <v/>
      </c>
      <c r="N3845" s="14" t="n">
        <v>0.09</v>
      </c>
      <c r="O3845" s="15">
        <f>K3845*N3845</f>
        <v/>
      </c>
      <c r="P3845">
        <f>IF(E3845=0,0.3,IF(D3845=1,IF(C3845&gt;=Params!$B$13-3,IF(C3845&lt;Params!$B$13,Params!$B$20,0.3),0.3),IF(C3845&gt;=Params!$B$15-3,IF(C3845&lt;Params!$B$15,Params!$B$21,0.3),0.3)))</f>
        <v/>
      </c>
    </row>
    <row r="3846" ht="15" customHeight="1" s="1">
      <c r="A3846" s="9" t="n">
        <v>3843</v>
      </c>
      <c r="B3846" s="6" t="inlineStr">
        <is>
          <t>10/06</t>
        </is>
      </c>
      <c r="C3846" s="6" t="n">
        <v>2</v>
      </c>
      <c r="D3846" s="6" t="n">
        <v>0</v>
      </c>
      <c r="E3846" s="10">
        <f>IF(D3846=1, IF(OR(C3846&lt;10, C3846&gt;=15),1,0), IF(OR(C3846&lt;7, C3846&gt;=18),1,0))</f>
        <v/>
      </c>
      <c r="F3846" s="11" t="n">
        <v>0.193</v>
      </c>
      <c r="G3846" s="12">
        <f>0*8</f>
        <v/>
      </c>
      <c r="H3846" s="12">
        <f>F3846-G3846</f>
        <v/>
      </c>
      <c r="I3846" s="10">
        <f>IF(E3846=0,"Fora",IF(E3845=0,"Carg xar",IF(H3846&lt;0,IF(M3846&lt;0.9,"Carg FV","Stby"),IF(M3846&gt;P3846,"V2H",IF(M3846&lt;0.9,"Carg xar","Stby")))))</f>
        <v/>
      </c>
      <c r="J3846" s="12">
        <f>IF(OR(I3846="Carg FV",I3846="Carg xar"),MIN(IF(I3846="Carg FV",ABS(H3846),7.4),7.4,MAX(0,(0.9-M3846)*40)*0.95),0)</f>
        <v/>
      </c>
      <c r="K3846" s="12">
        <f>IF(I3846="V2H",MIN(MAX(0,H3846),7.4,MAX(0,(M3846-P3846)*40)*0.95),0)</f>
        <v/>
      </c>
      <c r="L3846" s="12">
        <f>IF(E3846=0,0,MAX(0,H3846-K3846))</f>
        <v/>
      </c>
      <c r="M3846" s="13">
        <f>M3845+J3845/40-IF(I3845="V2H",K3845/(0.95*40),0)-IF(E3846=0,IF(E3845=1,IF(D3846=1,30,40)*0.18/(2*40),0),0)-IF(E3846=1,IF(E3845=0,IF(D3846=1,30,40)*0.18/(2*40),0),0)</f>
        <v/>
      </c>
      <c r="N3846" s="14" t="n">
        <v>0.09</v>
      </c>
      <c r="O3846" s="15">
        <f>K3846*N3846</f>
        <v/>
      </c>
      <c r="P3846">
        <f>IF(E3846=0,0.3,IF(D3846=1,IF(C3846&gt;=Params!$B$13-3,IF(C3846&lt;Params!$B$13,Params!$B$20,0.3),0.3),IF(C3846&gt;=Params!$B$15-3,IF(C3846&lt;Params!$B$15,Params!$B$21,0.3),0.3)))</f>
        <v/>
      </c>
    </row>
    <row r="3847" ht="15" customHeight="1" s="1">
      <c r="A3847" s="9" t="n">
        <v>3844</v>
      </c>
      <c r="B3847" s="6" t="inlineStr">
        <is>
          <t>10/06</t>
        </is>
      </c>
      <c r="C3847" s="6" t="n">
        <v>3</v>
      </c>
      <c r="D3847" s="6" t="n">
        <v>0</v>
      </c>
      <c r="E3847" s="10">
        <f>IF(D3847=1, IF(OR(C3847&lt;10, C3847&gt;=15),1,0), IF(OR(C3847&lt;7, C3847&gt;=18),1,0))</f>
        <v/>
      </c>
      <c r="F3847" s="11" t="n">
        <v>0.203</v>
      </c>
      <c r="G3847" s="12">
        <f>0*8</f>
        <v/>
      </c>
      <c r="H3847" s="12">
        <f>F3847-G3847</f>
        <v/>
      </c>
      <c r="I3847" s="10">
        <f>IF(E3847=0,"Fora",IF(E3846=0,"Carg xar",IF(H3847&lt;0,IF(M3847&lt;0.9,"Carg FV","Stby"),IF(M3847&gt;P3847,"V2H",IF(M3847&lt;0.9,"Carg xar","Stby")))))</f>
        <v/>
      </c>
      <c r="J3847" s="12">
        <f>IF(OR(I3847="Carg FV",I3847="Carg xar"),MIN(IF(I3847="Carg FV",ABS(H3847),7.4),7.4,MAX(0,(0.9-M3847)*40)*0.95),0)</f>
        <v/>
      </c>
      <c r="K3847" s="12">
        <f>IF(I3847="V2H",MIN(MAX(0,H3847),7.4,MAX(0,(M3847-P3847)*40)*0.95),0)</f>
        <v/>
      </c>
      <c r="L3847" s="12">
        <f>IF(E3847=0,0,MAX(0,H3847-K3847))</f>
        <v/>
      </c>
      <c r="M3847" s="13">
        <f>M3846+J3846/40-IF(I3846="V2H",K3846/(0.95*40),0)-IF(E3847=0,IF(E3846=1,IF(D3847=1,30,40)*0.18/(2*40),0),0)-IF(E3847=1,IF(E3846=0,IF(D3847=1,30,40)*0.18/(2*40),0),0)</f>
        <v/>
      </c>
      <c r="N3847" s="14" t="n">
        <v>0.09</v>
      </c>
      <c r="O3847" s="15">
        <f>K3847*N3847</f>
        <v/>
      </c>
      <c r="P3847">
        <f>IF(E3847=0,0.3,IF(D3847=1,IF(C3847&gt;=Params!$B$13-3,IF(C3847&lt;Params!$B$13,Params!$B$20,0.3),0.3),IF(C3847&gt;=Params!$B$15-3,IF(C3847&lt;Params!$B$15,Params!$B$21,0.3),0.3)))</f>
        <v/>
      </c>
    </row>
    <row r="3848" ht="15" customHeight="1" s="1">
      <c r="A3848" s="9" t="n">
        <v>3845</v>
      </c>
      <c r="B3848" s="6" t="inlineStr">
        <is>
          <t>10/06</t>
        </is>
      </c>
      <c r="C3848" s="6" t="n">
        <v>4</v>
      </c>
      <c r="D3848" s="6" t="n">
        <v>0</v>
      </c>
      <c r="E3848" s="10">
        <f>IF(D3848=1, IF(OR(C3848&lt;10, C3848&gt;=15),1,0), IF(OR(C3848&lt;7, C3848&gt;=18),1,0))</f>
        <v/>
      </c>
      <c r="F3848" s="11" t="n">
        <v>0.177</v>
      </c>
      <c r="G3848" s="12">
        <f>0*8</f>
        <v/>
      </c>
      <c r="H3848" s="12">
        <f>F3848-G3848</f>
        <v/>
      </c>
      <c r="I3848" s="10">
        <f>IF(E3848=0,"Fora",IF(E3847=0,"Carg xar",IF(H3848&lt;0,IF(M3848&lt;0.9,"Carg FV","Stby"),IF(M3848&gt;P3848,"V2H",IF(M3848&lt;0.9,"Carg xar","Stby")))))</f>
        <v/>
      </c>
      <c r="J3848" s="12">
        <f>IF(OR(I3848="Carg FV",I3848="Carg xar"),MIN(IF(I3848="Carg FV",ABS(H3848),7.4),7.4,MAX(0,(0.9-M3848)*40)*0.95),0)</f>
        <v/>
      </c>
      <c r="K3848" s="12">
        <f>IF(I3848="V2H",MIN(MAX(0,H3848),7.4,MAX(0,(M3848-P3848)*40)*0.95),0)</f>
        <v/>
      </c>
      <c r="L3848" s="12">
        <f>IF(E3848=0,0,MAX(0,H3848-K3848))</f>
        <v/>
      </c>
      <c r="M3848" s="13">
        <f>M3847+J3847/40-IF(I3847="V2H",K3847/(0.95*40),0)-IF(E3848=0,IF(E3847=1,IF(D3848=1,30,40)*0.18/(2*40),0),0)-IF(E3848=1,IF(E3847=0,IF(D3848=1,30,40)*0.18/(2*40),0),0)</f>
        <v/>
      </c>
      <c r="N3848" s="14" t="n">
        <v>0.09</v>
      </c>
      <c r="O3848" s="15">
        <f>K3848*N3848</f>
        <v/>
      </c>
      <c r="P3848">
        <f>IF(E3848=0,0.3,IF(D3848=1,IF(C3848&gt;=Params!$B$13-3,IF(C3848&lt;Params!$B$13,Params!$B$20,0.3),0.3),IF(C3848&gt;=Params!$B$15-3,IF(C3848&lt;Params!$B$15,Params!$B$21,0.3),0.3)))</f>
        <v/>
      </c>
    </row>
    <row r="3849" ht="15" customHeight="1" s="1">
      <c r="A3849" s="9" t="n">
        <v>3846</v>
      </c>
      <c r="B3849" s="6" t="inlineStr">
        <is>
          <t>10/06</t>
        </is>
      </c>
      <c r="C3849" s="6" t="n">
        <v>5</v>
      </c>
      <c r="D3849" s="6" t="n">
        <v>0</v>
      </c>
      <c r="E3849" s="10">
        <f>IF(D3849=1, IF(OR(C3849&lt;10, C3849&gt;=15),1,0), IF(OR(C3849&lt;7, C3849&gt;=18),1,0))</f>
        <v/>
      </c>
      <c r="F3849" s="11" t="n">
        <v>0.193</v>
      </c>
      <c r="G3849" s="12">
        <f>0*8</f>
        <v/>
      </c>
      <c r="H3849" s="12">
        <f>F3849-G3849</f>
        <v/>
      </c>
      <c r="I3849" s="10">
        <f>IF(E3849=0,"Fora",IF(E3848=0,"Carg xar",IF(H3849&lt;0,IF(M3849&lt;0.9,"Carg FV","Stby"),IF(M3849&gt;P3849,"V2H",IF(M3849&lt;0.9,"Carg xar","Stby")))))</f>
        <v/>
      </c>
      <c r="J3849" s="12">
        <f>IF(OR(I3849="Carg FV",I3849="Carg xar"),MIN(IF(I3849="Carg FV",ABS(H3849),7.4),7.4,MAX(0,(0.9-M3849)*40)*0.95),0)</f>
        <v/>
      </c>
      <c r="K3849" s="12">
        <f>IF(I3849="V2H",MIN(MAX(0,H3849),7.4,MAX(0,(M3849-P3849)*40)*0.95),0)</f>
        <v/>
      </c>
      <c r="L3849" s="12">
        <f>IF(E3849=0,0,MAX(0,H3849-K3849))</f>
        <v/>
      </c>
      <c r="M3849" s="13">
        <f>M3848+J3848/40-IF(I3848="V2H",K3848/(0.95*40),0)-IF(E3849=0,IF(E3848=1,IF(D3849=1,30,40)*0.18/(2*40),0),0)-IF(E3849=1,IF(E3848=0,IF(D3849=1,30,40)*0.18/(2*40),0),0)</f>
        <v/>
      </c>
      <c r="N3849" s="14" t="n">
        <v>0.09</v>
      </c>
      <c r="O3849" s="15">
        <f>K3849*N3849</f>
        <v/>
      </c>
      <c r="P3849">
        <f>IF(E3849=0,0.3,IF(D3849=1,IF(C3849&gt;=Params!$B$13-3,IF(C3849&lt;Params!$B$13,Params!$B$20,0.3),0.3),IF(C3849&gt;=Params!$B$15-3,IF(C3849&lt;Params!$B$15,Params!$B$21,0.3),0.3)))</f>
        <v/>
      </c>
    </row>
    <row r="3850" ht="15" customHeight="1" s="1">
      <c r="A3850" s="9" t="n">
        <v>3847</v>
      </c>
      <c r="B3850" s="6" t="inlineStr">
        <is>
          <t>10/06</t>
        </is>
      </c>
      <c r="C3850" s="6" t="n">
        <v>6</v>
      </c>
      <c r="D3850" s="6" t="n">
        <v>0</v>
      </c>
      <c r="E3850" s="10">
        <f>IF(D3850=1, IF(OR(C3850&lt;10, C3850&gt;=15),1,0), IF(OR(C3850&lt;7, C3850&gt;=18),1,0))</f>
        <v/>
      </c>
      <c r="F3850" s="11" t="n">
        <v>0.208</v>
      </c>
      <c r="G3850" s="12">
        <f>0.03*8</f>
        <v/>
      </c>
      <c r="H3850" s="12">
        <f>F3850-G3850</f>
        <v/>
      </c>
      <c r="I3850" s="10">
        <f>IF(E3850=0,"Fora",IF(E3849=0,"Carg xar",IF(H3850&lt;0,IF(M3850&lt;0.9,"Carg FV","Stby"),IF(M3850&gt;P3850,"V2H",IF(M3850&lt;0.9,"Carg xar","Stby")))))</f>
        <v/>
      </c>
      <c r="J3850" s="12">
        <f>IF(OR(I3850="Carg FV",I3850="Carg xar"),MIN(IF(I3850="Carg FV",ABS(H3850),7.4),7.4,MAX(0,(0.9-M3850)*40)*0.95),0)</f>
        <v/>
      </c>
      <c r="K3850" s="12">
        <f>IF(I3850="V2H",MIN(MAX(0,H3850),7.4,MAX(0,(M3850-P3850)*40)*0.95),0)</f>
        <v/>
      </c>
      <c r="L3850" s="12">
        <f>IF(E3850=0,0,MAX(0,H3850-K3850))</f>
        <v/>
      </c>
      <c r="M3850" s="13">
        <f>M3849+J3849/40-IF(I3849="V2H",K3849/(0.95*40),0)-IF(E3850=0,IF(E3849=1,IF(D3850=1,30,40)*0.18/(2*40),0),0)-IF(E3850=1,IF(E3849=0,IF(D3850=1,30,40)*0.18/(2*40),0),0)</f>
        <v/>
      </c>
      <c r="N3850" s="14" t="n">
        <v>0.09</v>
      </c>
      <c r="O3850" s="15">
        <f>K3850*N3850</f>
        <v/>
      </c>
      <c r="P3850">
        <f>IF(E3850=0,0.3,IF(D3850=1,IF(C3850&gt;=Params!$B$13-3,IF(C3850&lt;Params!$B$13,Params!$B$20,0.3),0.3),IF(C3850&gt;=Params!$B$15-3,IF(C3850&lt;Params!$B$15,Params!$B$21,0.3),0.3)))</f>
        <v/>
      </c>
    </row>
    <row r="3851" ht="15" customHeight="1" s="1">
      <c r="A3851" s="9" t="n">
        <v>3848</v>
      </c>
      <c r="B3851" s="6" t="inlineStr">
        <is>
          <t>10/06</t>
        </is>
      </c>
      <c r="C3851" s="6" t="n">
        <v>7</v>
      </c>
      <c r="D3851" s="6" t="n">
        <v>0</v>
      </c>
      <c r="E3851" s="10">
        <f>IF(D3851=1, IF(OR(C3851&lt;10, C3851&gt;=15),1,0), IF(OR(C3851&lt;7, C3851&gt;=18),1,0))</f>
        <v/>
      </c>
      <c r="F3851" s="11" t="n">
        <v>0.875</v>
      </c>
      <c r="G3851" s="12">
        <f>0.15*8</f>
        <v/>
      </c>
      <c r="H3851" s="12">
        <f>F3851-G3851</f>
        <v/>
      </c>
      <c r="I3851" s="10">
        <f>IF(E3851=0,"Fora",IF(E3850=0,"Carg xar",IF(H3851&lt;0,IF(M3851&lt;0.9,"Carg FV","Stby"),IF(M3851&gt;P3851,"V2H",IF(M3851&lt;0.9,"Carg xar","Stby")))))</f>
        <v/>
      </c>
      <c r="J3851" s="12">
        <f>IF(OR(I3851="Carg FV",I3851="Carg xar"),MIN(IF(I3851="Carg FV",ABS(H3851),7.4),7.4,MAX(0,(0.9-M3851)*40)*0.95),0)</f>
        <v/>
      </c>
      <c r="K3851" s="12">
        <f>IF(I3851="V2H",MIN(MAX(0,H3851),7.4,MAX(0,(M3851-P3851)*40)*0.95),0)</f>
        <v/>
      </c>
      <c r="L3851" s="12">
        <f>IF(E3851=0,0,MAX(0,H3851-K3851))</f>
        <v/>
      </c>
      <c r="M3851" s="13">
        <f>M3850+J3850/40-IF(I3850="V2H",K3850/(0.95*40),0)-IF(E3851=0,IF(E3850=1,IF(D3851=1,30,40)*0.18/(2*40),0),0)-IF(E3851=1,IF(E3850=0,IF(D3851=1,30,40)*0.18/(2*40),0),0)</f>
        <v/>
      </c>
      <c r="N3851" s="14" t="n">
        <v>0.09</v>
      </c>
      <c r="O3851" s="15">
        <f>K3851*N3851</f>
        <v/>
      </c>
      <c r="P3851">
        <f>IF(E3851=0,0.3,IF(D3851=1,IF(C3851&gt;=Params!$B$13-3,IF(C3851&lt;Params!$B$13,Params!$B$20,0.3),0.3),IF(C3851&gt;=Params!$B$15-3,IF(C3851&lt;Params!$B$15,Params!$B$21,0.3),0.3)))</f>
        <v/>
      </c>
    </row>
    <row r="3852" ht="15" customHeight="1" s="1">
      <c r="A3852" s="9" t="n">
        <v>3849</v>
      </c>
      <c r="B3852" s="6" t="inlineStr">
        <is>
          <t>10/06</t>
        </is>
      </c>
      <c r="C3852" s="6" t="n">
        <v>8</v>
      </c>
      <c r="D3852" s="6" t="n">
        <v>0</v>
      </c>
      <c r="E3852" s="10">
        <f>IF(D3852=1, IF(OR(C3852&lt;10, C3852&gt;=15),1,0), IF(OR(C3852&lt;7, C3852&gt;=18),1,0))</f>
        <v/>
      </c>
      <c r="F3852" s="11" t="n">
        <v>1.038</v>
      </c>
      <c r="G3852" s="12">
        <f>0.32*8</f>
        <v/>
      </c>
      <c r="H3852" s="12">
        <f>F3852-G3852</f>
        <v/>
      </c>
      <c r="I3852" s="10">
        <f>IF(E3852=0,"Fora",IF(E3851=0,"Carg xar",IF(H3852&lt;0,IF(M3852&lt;0.9,"Carg FV","Stby"),IF(M3852&gt;P3852,"V2H",IF(M3852&lt;0.9,"Carg xar","Stby")))))</f>
        <v/>
      </c>
      <c r="J3852" s="12">
        <f>IF(OR(I3852="Carg FV",I3852="Carg xar"),MIN(IF(I3852="Carg FV",ABS(H3852),7.4),7.4,MAX(0,(0.9-M3852)*40)*0.95),0)</f>
        <v/>
      </c>
      <c r="K3852" s="12">
        <f>IF(I3852="V2H",MIN(MAX(0,H3852),7.4,MAX(0,(M3852-P3852)*40)*0.95),0)</f>
        <v/>
      </c>
      <c r="L3852" s="12">
        <f>IF(E3852=0,0,MAX(0,H3852-K3852))</f>
        <v/>
      </c>
      <c r="M3852" s="13">
        <f>M3851+J3851/40-IF(I3851="V2H",K3851/(0.95*40),0)-IF(E3852=0,IF(E3851=1,IF(D3852=1,30,40)*0.18/(2*40),0),0)-IF(E3852=1,IF(E3851=0,IF(D3852=1,30,40)*0.18/(2*40),0),0)</f>
        <v/>
      </c>
      <c r="N3852" s="14" t="n">
        <v>0.15</v>
      </c>
      <c r="O3852" s="15">
        <f>K3852*N3852</f>
        <v/>
      </c>
      <c r="P3852">
        <f>IF(E3852=0,0.3,IF(D3852=1,IF(C3852&gt;=Params!$B$13-3,IF(C3852&lt;Params!$B$13,Params!$B$20,0.3),0.3),IF(C3852&gt;=Params!$B$15-3,IF(C3852&lt;Params!$B$15,Params!$B$21,0.3),0.3)))</f>
        <v/>
      </c>
    </row>
    <row r="3853" ht="15" customHeight="1" s="1">
      <c r="A3853" s="9" t="n">
        <v>3850</v>
      </c>
      <c r="B3853" s="6" t="inlineStr">
        <is>
          <t>10/06</t>
        </is>
      </c>
      <c r="C3853" s="6" t="n">
        <v>9</v>
      </c>
      <c r="D3853" s="6" t="n">
        <v>0</v>
      </c>
      <c r="E3853" s="10">
        <f>IF(D3853=1, IF(OR(C3853&lt;10, C3853&gt;=15),1,0), IF(OR(C3853&lt;7, C3853&gt;=18),1,0))</f>
        <v/>
      </c>
      <c r="F3853" s="11" t="n">
        <v>1.045</v>
      </c>
      <c r="G3853" s="12">
        <f>0.52*8</f>
        <v/>
      </c>
      <c r="H3853" s="12">
        <f>F3853-G3853</f>
        <v/>
      </c>
      <c r="I3853" s="10">
        <f>IF(E3853=0,"Fora",IF(E3852=0,"Carg xar",IF(H3853&lt;0,IF(M3853&lt;0.9,"Carg FV","Stby"),IF(M3853&gt;P3853,"V2H",IF(M3853&lt;0.9,"Carg xar","Stby")))))</f>
        <v/>
      </c>
      <c r="J3853" s="12">
        <f>IF(OR(I3853="Carg FV",I3853="Carg xar"),MIN(IF(I3853="Carg FV",ABS(H3853),7.4),7.4,MAX(0,(0.9-M3853)*40)*0.95),0)</f>
        <v/>
      </c>
      <c r="K3853" s="12">
        <f>IF(I3853="V2H",MIN(MAX(0,H3853),7.4,MAX(0,(M3853-P3853)*40)*0.95),0)</f>
        <v/>
      </c>
      <c r="L3853" s="12">
        <f>IF(E3853=0,0,MAX(0,H3853-K3853))</f>
        <v/>
      </c>
      <c r="M3853" s="13">
        <f>M3852+J3852/40-IF(I3852="V2H",K3852/(0.95*40),0)-IF(E3853=0,IF(E3852=1,IF(D3853=1,30,40)*0.18/(2*40),0),0)-IF(E3853=1,IF(E3852=0,IF(D3853=1,30,40)*0.18/(2*40),0),0)</f>
        <v/>
      </c>
      <c r="N3853" s="14" t="n">
        <v>0.15</v>
      </c>
      <c r="O3853" s="15">
        <f>K3853*N3853</f>
        <v/>
      </c>
      <c r="P3853">
        <f>IF(E3853=0,0.3,IF(D3853=1,IF(C3853&gt;=Params!$B$13-3,IF(C3853&lt;Params!$B$13,Params!$B$20,0.3),0.3),IF(C3853&gt;=Params!$B$15-3,IF(C3853&lt;Params!$B$15,Params!$B$21,0.3),0.3)))</f>
        <v/>
      </c>
    </row>
    <row r="3854" ht="15" customHeight="1" s="1">
      <c r="A3854" s="9" t="n">
        <v>3851</v>
      </c>
      <c r="B3854" s="6" t="inlineStr">
        <is>
          <t>10/06</t>
        </is>
      </c>
      <c r="C3854" s="6" t="n">
        <v>10</v>
      </c>
      <c r="D3854" s="6" t="n">
        <v>0</v>
      </c>
      <c r="E3854" s="10">
        <f>IF(D3854=1, IF(OR(C3854&lt;10, C3854&gt;=15),1,0), IF(OR(C3854&lt;7, C3854&gt;=18),1,0))</f>
        <v/>
      </c>
      <c r="F3854" s="11" t="n">
        <v>1.105</v>
      </c>
      <c r="G3854" s="12">
        <f>0.72*8</f>
        <v/>
      </c>
      <c r="H3854" s="12">
        <f>F3854-G3854</f>
        <v/>
      </c>
      <c r="I3854" s="10">
        <f>IF(E3854=0,"Fora",IF(E3853=0,"Carg xar",IF(H3854&lt;0,IF(M3854&lt;0.9,"Carg FV","Stby"),IF(M3854&gt;P3854,"V2H",IF(M3854&lt;0.9,"Carg xar","Stby")))))</f>
        <v/>
      </c>
      <c r="J3854" s="12">
        <f>IF(OR(I3854="Carg FV",I3854="Carg xar"),MIN(IF(I3854="Carg FV",ABS(H3854),7.4),7.4,MAX(0,(0.9-M3854)*40)*0.95),0)</f>
        <v/>
      </c>
      <c r="K3854" s="12">
        <f>IF(I3854="V2H",MIN(MAX(0,H3854),7.4,MAX(0,(M3854-P3854)*40)*0.95),0)</f>
        <v/>
      </c>
      <c r="L3854" s="12">
        <f>IF(E3854=0,0,MAX(0,H3854-K3854))</f>
        <v/>
      </c>
      <c r="M3854" s="13">
        <f>M3853+J3853/40-IF(I3853="V2H",K3853/(0.95*40),0)-IF(E3854=0,IF(E3853=1,IF(D3854=1,30,40)*0.18/(2*40),0),0)-IF(E3854=1,IF(E3853=0,IF(D3854=1,30,40)*0.18/(2*40),0),0)</f>
        <v/>
      </c>
      <c r="N3854" s="14" t="n">
        <v>0.2</v>
      </c>
      <c r="O3854" s="15">
        <f>K3854*N3854</f>
        <v/>
      </c>
      <c r="P3854">
        <f>IF(E3854=0,0.3,IF(D3854=1,IF(C3854&gt;=Params!$B$13-3,IF(C3854&lt;Params!$B$13,Params!$B$20,0.3),0.3),IF(C3854&gt;=Params!$B$15-3,IF(C3854&lt;Params!$B$15,Params!$B$21,0.3),0.3)))</f>
        <v/>
      </c>
    </row>
    <row r="3855" ht="15" customHeight="1" s="1">
      <c r="A3855" s="9" t="n">
        <v>3852</v>
      </c>
      <c r="B3855" s="6" t="inlineStr">
        <is>
          <t>10/06</t>
        </is>
      </c>
      <c r="C3855" s="6" t="n">
        <v>11</v>
      </c>
      <c r="D3855" s="6" t="n">
        <v>0</v>
      </c>
      <c r="E3855" s="10">
        <f>IF(D3855=1, IF(OR(C3855&lt;10, C3855&gt;=15),1,0), IF(OR(C3855&lt;7, C3855&gt;=18),1,0))</f>
        <v/>
      </c>
      <c r="F3855" s="11" t="n">
        <v>1.466</v>
      </c>
      <c r="G3855" s="12">
        <f>0.85*8</f>
        <v/>
      </c>
      <c r="H3855" s="12">
        <f>F3855-G3855</f>
        <v/>
      </c>
      <c r="I3855" s="10">
        <f>IF(E3855=0,"Fora",IF(E3854=0,"Carg xar",IF(H3855&lt;0,IF(M3855&lt;0.9,"Carg FV","Stby"),IF(M3855&gt;P3855,"V2H",IF(M3855&lt;0.9,"Carg xar","Stby")))))</f>
        <v/>
      </c>
      <c r="J3855" s="12">
        <f>IF(OR(I3855="Carg FV",I3855="Carg xar"),MIN(IF(I3855="Carg FV",ABS(H3855),7.4),7.4,MAX(0,(0.9-M3855)*40)*0.95),0)</f>
        <v/>
      </c>
      <c r="K3855" s="12">
        <f>IF(I3855="V2H",MIN(MAX(0,H3855),7.4,MAX(0,(M3855-P3855)*40)*0.95),0)</f>
        <v/>
      </c>
      <c r="L3855" s="12">
        <f>IF(E3855=0,0,MAX(0,H3855-K3855))</f>
        <v/>
      </c>
      <c r="M3855" s="13">
        <f>M3854+J3854/40-IF(I3854="V2H",K3854/(0.95*40),0)-IF(E3855=0,IF(E3854=1,IF(D3855=1,30,40)*0.18/(2*40),0),0)-IF(E3855=1,IF(E3854=0,IF(D3855=1,30,40)*0.18/(2*40),0),0)</f>
        <v/>
      </c>
      <c r="N3855" s="14" t="n">
        <v>0.2</v>
      </c>
      <c r="O3855" s="15">
        <f>K3855*N3855</f>
        <v/>
      </c>
      <c r="P3855">
        <f>IF(E3855=0,0.3,IF(D3855=1,IF(C3855&gt;=Params!$B$13-3,IF(C3855&lt;Params!$B$13,Params!$B$20,0.3),0.3),IF(C3855&gt;=Params!$B$15-3,IF(C3855&lt;Params!$B$15,Params!$B$21,0.3),0.3)))</f>
        <v/>
      </c>
    </row>
    <row r="3856" ht="15" customHeight="1" s="1">
      <c r="A3856" s="9" t="n">
        <v>3853</v>
      </c>
      <c r="B3856" s="6" t="inlineStr">
        <is>
          <t>10/06</t>
        </is>
      </c>
      <c r="C3856" s="6" t="n">
        <v>12</v>
      </c>
      <c r="D3856" s="6" t="n">
        <v>0</v>
      </c>
      <c r="E3856" s="10">
        <f>IF(D3856=1, IF(OR(C3856&lt;10, C3856&gt;=15),1,0), IF(OR(C3856&lt;7, C3856&gt;=18),1,0))</f>
        <v/>
      </c>
      <c r="F3856" s="11" t="n">
        <v>0.491</v>
      </c>
      <c r="G3856" s="12">
        <f>0.92*8</f>
        <v/>
      </c>
      <c r="H3856" s="12">
        <f>F3856-G3856</f>
        <v/>
      </c>
      <c r="I3856" s="10">
        <f>IF(E3856=0,"Fora",IF(E3855=0,"Carg xar",IF(H3856&lt;0,IF(M3856&lt;0.9,"Carg FV","Stby"),IF(M3856&gt;P3856,"V2H",IF(M3856&lt;0.9,"Carg xar","Stby")))))</f>
        <v/>
      </c>
      <c r="J3856" s="12">
        <f>IF(OR(I3856="Carg FV",I3856="Carg xar"),MIN(IF(I3856="Carg FV",ABS(H3856),7.4),7.4,MAX(0,(0.9-M3856)*40)*0.95),0)</f>
        <v/>
      </c>
      <c r="K3856" s="12">
        <f>IF(I3856="V2H",MIN(MAX(0,H3856),7.4,MAX(0,(M3856-P3856)*40)*0.95),0)</f>
        <v/>
      </c>
      <c r="L3856" s="12">
        <f>IF(E3856=0,0,MAX(0,H3856-K3856))</f>
        <v/>
      </c>
      <c r="M3856" s="13">
        <f>M3855+J3855/40-IF(I3855="V2H",K3855/(0.95*40),0)-IF(E3856=0,IF(E3855=1,IF(D3856=1,30,40)*0.18/(2*40),0),0)-IF(E3856=1,IF(E3855=0,IF(D3856=1,30,40)*0.18/(2*40),0),0)</f>
        <v/>
      </c>
      <c r="N3856" s="14" t="n">
        <v>0.2</v>
      </c>
      <c r="O3856" s="15">
        <f>K3856*N3856</f>
        <v/>
      </c>
      <c r="P3856">
        <f>IF(E3856=0,0.3,IF(D3856=1,IF(C3856&gt;=Params!$B$13-3,IF(C3856&lt;Params!$B$13,Params!$B$20,0.3),0.3),IF(C3856&gt;=Params!$B$15-3,IF(C3856&lt;Params!$B$15,Params!$B$21,0.3),0.3)))</f>
        <v/>
      </c>
    </row>
    <row r="3857" ht="15" customHeight="1" s="1">
      <c r="A3857" s="9" t="n">
        <v>3854</v>
      </c>
      <c r="B3857" s="6" t="inlineStr">
        <is>
          <t>10/06</t>
        </is>
      </c>
      <c r="C3857" s="6" t="n">
        <v>13</v>
      </c>
      <c r="D3857" s="6" t="n">
        <v>0</v>
      </c>
      <c r="E3857" s="10">
        <f>IF(D3857=1, IF(OR(C3857&lt;10, C3857&gt;=15),1,0), IF(OR(C3857&lt;7, C3857&gt;=18),1,0))</f>
        <v/>
      </c>
      <c r="F3857" s="11" t="n">
        <v>1.619</v>
      </c>
      <c r="G3857" s="12">
        <f>0.9*8</f>
        <v/>
      </c>
      <c r="H3857" s="12">
        <f>F3857-G3857</f>
        <v/>
      </c>
      <c r="I3857" s="10">
        <f>IF(E3857=0,"Fora",IF(E3856=0,"Carg xar",IF(H3857&lt;0,IF(M3857&lt;0.9,"Carg FV","Stby"),IF(M3857&gt;P3857,"V2H",IF(M3857&lt;0.9,"Carg xar","Stby")))))</f>
        <v/>
      </c>
      <c r="J3857" s="12">
        <f>IF(OR(I3857="Carg FV",I3857="Carg xar"),MIN(IF(I3857="Carg FV",ABS(H3857),7.4),7.4,MAX(0,(0.9-M3857)*40)*0.95),0)</f>
        <v/>
      </c>
      <c r="K3857" s="12">
        <f>IF(I3857="V2H",MIN(MAX(0,H3857),7.4,MAX(0,(M3857-P3857)*40)*0.95),0)</f>
        <v/>
      </c>
      <c r="L3857" s="12">
        <f>IF(E3857=0,0,MAX(0,H3857-K3857))</f>
        <v/>
      </c>
      <c r="M3857" s="13">
        <f>M3856+J3856/40-IF(I3856="V2H",K3856/(0.95*40),0)-IF(E3857=0,IF(E3856=1,IF(D3857=1,30,40)*0.18/(2*40),0),0)-IF(E3857=1,IF(E3856=0,IF(D3857=1,30,40)*0.18/(2*40),0),0)</f>
        <v/>
      </c>
      <c r="N3857" s="14" t="n">
        <v>0.2</v>
      </c>
      <c r="O3857" s="15">
        <f>K3857*N3857</f>
        <v/>
      </c>
      <c r="P3857">
        <f>IF(E3857=0,0.3,IF(D3857=1,IF(C3857&gt;=Params!$B$13-3,IF(C3857&lt;Params!$B$13,Params!$B$20,0.3),0.3),IF(C3857&gt;=Params!$B$15-3,IF(C3857&lt;Params!$B$15,Params!$B$21,0.3),0.3)))</f>
        <v/>
      </c>
    </row>
    <row r="3858" ht="15" customHeight="1" s="1">
      <c r="A3858" s="9" t="n">
        <v>3855</v>
      </c>
      <c r="B3858" s="6" t="inlineStr">
        <is>
          <t>10/06</t>
        </is>
      </c>
      <c r="C3858" s="6" t="n">
        <v>14</v>
      </c>
      <c r="D3858" s="6" t="n">
        <v>0</v>
      </c>
      <c r="E3858" s="10">
        <f>IF(D3858=1, IF(OR(C3858&lt;10, C3858&gt;=15),1,0), IF(OR(C3858&lt;7, C3858&gt;=18),1,0))</f>
        <v/>
      </c>
      <c r="F3858" s="11" t="n">
        <v>1.217</v>
      </c>
      <c r="G3858" s="12">
        <f>0.8*8</f>
        <v/>
      </c>
      <c r="H3858" s="12">
        <f>F3858-G3858</f>
        <v/>
      </c>
      <c r="I3858" s="10">
        <f>IF(E3858=0,"Fora",IF(E3857=0,"Carg xar",IF(H3858&lt;0,IF(M3858&lt;0.9,"Carg FV","Stby"),IF(M3858&gt;P3858,"V2H",IF(M3858&lt;0.9,"Carg xar","Stby")))))</f>
        <v/>
      </c>
      <c r="J3858" s="12">
        <f>IF(OR(I3858="Carg FV",I3858="Carg xar"),MIN(IF(I3858="Carg FV",ABS(H3858),7.4),7.4,MAX(0,(0.9-M3858)*40)*0.95),0)</f>
        <v/>
      </c>
      <c r="K3858" s="12">
        <f>IF(I3858="V2H",MIN(MAX(0,H3858),7.4,MAX(0,(M3858-P3858)*40)*0.95),0)</f>
        <v/>
      </c>
      <c r="L3858" s="12">
        <f>IF(E3858=0,0,MAX(0,H3858-K3858))</f>
        <v/>
      </c>
      <c r="M3858" s="13">
        <f>M3857+J3857/40-IF(I3857="V2H",K3857/(0.95*40),0)-IF(E3858=0,IF(E3857=1,IF(D3858=1,30,40)*0.18/(2*40),0),0)-IF(E3858=1,IF(E3857=0,IF(D3858=1,30,40)*0.18/(2*40),0),0)</f>
        <v/>
      </c>
      <c r="N3858" s="14" t="n">
        <v>0.15</v>
      </c>
      <c r="O3858" s="15">
        <f>K3858*N3858</f>
        <v/>
      </c>
      <c r="P3858">
        <f>IF(E3858=0,0.3,IF(D3858=1,IF(C3858&gt;=Params!$B$13-3,IF(C3858&lt;Params!$B$13,Params!$B$20,0.3),0.3),IF(C3858&gt;=Params!$B$15-3,IF(C3858&lt;Params!$B$15,Params!$B$21,0.3),0.3)))</f>
        <v/>
      </c>
    </row>
    <row r="3859" ht="15" customHeight="1" s="1">
      <c r="A3859" s="9" t="n">
        <v>3856</v>
      </c>
      <c r="B3859" s="6" t="inlineStr">
        <is>
          <t>10/06</t>
        </is>
      </c>
      <c r="C3859" s="6" t="n">
        <v>15</v>
      </c>
      <c r="D3859" s="6" t="n">
        <v>0</v>
      </c>
      <c r="E3859" s="10">
        <f>IF(D3859=1, IF(OR(C3859&lt;10, C3859&gt;=15),1,0), IF(OR(C3859&lt;7, C3859&gt;=18),1,0))</f>
        <v/>
      </c>
      <c r="F3859" s="11" t="n">
        <v>0.778</v>
      </c>
      <c r="G3859" s="12">
        <f>0.65*8</f>
        <v/>
      </c>
      <c r="H3859" s="12">
        <f>F3859-G3859</f>
        <v/>
      </c>
      <c r="I3859" s="10">
        <f>IF(E3859=0,"Fora",IF(E3858=0,"Carg xar",IF(H3859&lt;0,IF(M3859&lt;0.9,"Carg FV","Stby"),IF(M3859&gt;P3859,"V2H",IF(M3859&lt;0.9,"Carg xar","Stby")))))</f>
        <v/>
      </c>
      <c r="J3859" s="12">
        <f>IF(OR(I3859="Carg FV",I3859="Carg xar"),MIN(IF(I3859="Carg FV",ABS(H3859),7.4),7.4,MAX(0,(0.9-M3859)*40)*0.95),0)</f>
        <v/>
      </c>
      <c r="K3859" s="12">
        <f>IF(I3859="V2H",MIN(MAX(0,H3859),7.4,MAX(0,(M3859-P3859)*40)*0.95),0)</f>
        <v/>
      </c>
      <c r="L3859" s="12">
        <f>IF(E3859=0,0,MAX(0,H3859-K3859))</f>
        <v/>
      </c>
      <c r="M3859" s="13">
        <f>M3858+J3858/40-IF(I3858="V2H",K3858/(0.95*40),0)-IF(E3859=0,IF(E3858=1,IF(D3859=1,30,40)*0.18/(2*40),0),0)-IF(E3859=1,IF(E3858=0,IF(D3859=1,30,40)*0.18/(2*40),0),0)</f>
        <v/>
      </c>
      <c r="N3859" s="14" t="n">
        <v>0.15</v>
      </c>
      <c r="O3859" s="15">
        <f>K3859*N3859</f>
        <v/>
      </c>
      <c r="P3859">
        <f>IF(E3859=0,0.3,IF(D3859=1,IF(C3859&gt;=Params!$B$13-3,IF(C3859&lt;Params!$B$13,Params!$B$20,0.3),0.3),IF(C3859&gt;=Params!$B$15-3,IF(C3859&lt;Params!$B$15,Params!$B$21,0.3),0.3)))</f>
        <v/>
      </c>
    </row>
    <row r="3860" ht="15" customHeight="1" s="1">
      <c r="A3860" s="9" t="n">
        <v>3857</v>
      </c>
      <c r="B3860" s="6" t="inlineStr">
        <is>
          <t>10/06</t>
        </is>
      </c>
      <c r="C3860" s="6" t="n">
        <v>16</v>
      </c>
      <c r="D3860" s="6" t="n">
        <v>0</v>
      </c>
      <c r="E3860" s="10">
        <f>IF(D3860=1, IF(OR(C3860&lt;10, C3860&gt;=15),1,0), IF(OR(C3860&lt;7, C3860&gt;=18),1,0))</f>
        <v/>
      </c>
      <c r="F3860" s="11" t="n">
        <v>0.392</v>
      </c>
      <c r="G3860" s="12">
        <f>0.48*8</f>
        <v/>
      </c>
      <c r="H3860" s="12">
        <f>F3860-G3860</f>
        <v/>
      </c>
      <c r="I3860" s="10">
        <f>IF(E3860=0,"Fora",IF(E3859=0,"Carg xar",IF(H3860&lt;0,IF(M3860&lt;0.9,"Carg FV","Stby"),IF(M3860&gt;P3860,"V2H",IF(M3860&lt;0.9,"Carg xar","Stby")))))</f>
        <v/>
      </c>
      <c r="J3860" s="12">
        <f>IF(OR(I3860="Carg FV",I3860="Carg xar"),MIN(IF(I3860="Carg FV",ABS(H3860),7.4),7.4,MAX(0,(0.9-M3860)*40)*0.95),0)</f>
        <v/>
      </c>
      <c r="K3860" s="12">
        <f>IF(I3860="V2H",MIN(MAX(0,H3860),7.4,MAX(0,(M3860-P3860)*40)*0.95),0)</f>
        <v/>
      </c>
      <c r="L3860" s="12">
        <f>IF(E3860=0,0,MAX(0,H3860-K3860))</f>
        <v/>
      </c>
      <c r="M3860" s="13">
        <f>M3859+J3859/40-IF(I3859="V2H",K3859/(0.95*40),0)-IF(E3860=0,IF(E3859=1,IF(D3860=1,30,40)*0.18/(2*40),0),0)-IF(E3860=1,IF(E3859=0,IF(D3860=1,30,40)*0.18/(2*40),0),0)</f>
        <v/>
      </c>
      <c r="N3860" s="14" t="n">
        <v>0.15</v>
      </c>
      <c r="O3860" s="15">
        <f>K3860*N3860</f>
        <v/>
      </c>
      <c r="P3860">
        <f>IF(E3860=0,0.3,IF(D3860=1,IF(C3860&gt;=Params!$B$13-3,IF(C3860&lt;Params!$B$13,Params!$B$20,0.3),0.3),IF(C3860&gt;=Params!$B$15-3,IF(C3860&lt;Params!$B$15,Params!$B$21,0.3),0.3)))</f>
        <v/>
      </c>
    </row>
    <row r="3861" ht="15" customHeight="1" s="1">
      <c r="A3861" s="9" t="n">
        <v>3858</v>
      </c>
      <c r="B3861" s="6" t="inlineStr">
        <is>
          <t>10/06</t>
        </is>
      </c>
      <c r="C3861" s="6" t="n">
        <v>17</v>
      </c>
      <c r="D3861" s="6" t="n">
        <v>0</v>
      </c>
      <c r="E3861" s="10">
        <f>IF(D3861=1, IF(OR(C3861&lt;10, C3861&gt;=15),1,0), IF(OR(C3861&lt;7, C3861&gt;=18),1,0))</f>
        <v/>
      </c>
      <c r="F3861" s="11" t="n">
        <v>0.243</v>
      </c>
      <c r="G3861" s="12">
        <f>0.28*8</f>
        <v/>
      </c>
      <c r="H3861" s="12">
        <f>F3861-G3861</f>
        <v/>
      </c>
      <c r="I3861" s="10">
        <f>IF(E3861=0,"Fora",IF(E3860=0,"Carg xar",IF(H3861&lt;0,IF(M3861&lt;0.9,"Carg FV","Stby"),IF(M3861&gt;P3861,"V2H",IF(M3861&lt;0.9,"Carg xar","Stby")))))</f>
        <v/>
      </c>
      <c r="J3861" s="12">
        <f>IF(OR(I3861="Carg FV",I3861="Carg xar"),MIN(IF(I3861="Carg FV",ABS(H3861),7.4),7.4,MAX(0,(0.9-M3861)*40)*0.95),0)</f>
        <v/>
      </c>
      <c r="K3861" s="12">
        <f>IF(I3861="V2H",MIN(MAX(0,H3861),7.4,MAX(0,(M3861-P3861)*40)*0.95),0)</f>
        <v/>
      </c>
      <c r="L3861" s="12">
        <f>IF(E3861=0,0,MAX(0,H3861-K3861))</f>
        <v/>
      </c>
      <c r="M3861" s="13">
        <f>M3860+J3860/40-IF(I3860="V2H",K3860/(0.95*40),0)-IF(E3861=0,IF(E3860=1,IF(D3861=1,30,40)*0.18/(2*40),0),0)-IF(E3861=1,IF(E3860=0,IF(D3861=1,30,40)*0.18/(2*40),0),0)</f>
        <v/>
      </c>
      <c r="N3861" s="14" t="n">
        <v>0.15</v>
      </c>
      <c r="O3861" s="15">
        <f>K3861*N3861</f>
        <v/>
      </c>
      <c r="P3861">
        <f>IF(E3861=0,0.3,IF(D3861=1,IF(C3861&gt;=Params!$B$13-3,IF(C3861&lt;Params!$B$13,Params!$B$20,0.3),0.3),IF(C3861&gt;=Params!$B$15-3,IF(C3861&lt;Params!$B$15,Params!$B$21,0.3),0.3)))</f>
        <v/>
      </c>
    </row>
    <row r="3862" ht="15" customHeight="1" s="1">
      <c r="A3862" s="9" t="n">
        <v>3859</v>
      </c>
      <c r="B3862" s="6" t="inlineStr">
        <is>
          <t>10/06</t>
        </is>
      </c>
      <c r="C3862" s="6" t="n">
        <v>18</v>
      </c>
      <c r="D3862" s="6" t="n">
        <v>0</v>
      </c>
      <c r="E3862" s="10">
        <f>IF(D3862=1, IF(OR(C3862&lt;10, C3862&gt;=15),1,0), IF(OR(C3862&lt;7, C3862&gt;=18),1,0))</f>
        <v/>
      </c>
      <c r="F3862" s="11" t="n">
        <v>0.294</v>
      </c>
      <c r="G3862" s="12">
        <f>0.1*8</f>
        <v/>
      </c>
      <c r="H3862" s="12">
        <f>F3862-G3862</f>
        <v/>
      </c>
      <c r="I3862" s="10">
        <f>IF(E3862=0,"Fora",IF(E3861=0,"Carg xar",IF(H3862&lt;0,IF(M3862&lt;0.9,"Carg FV","Stby"),IF(M3862&gt;P3862,"V2H",IF(M3862&lt;0.9,"Carg xar","Stby")))))</f>
        <v/>
      </c>
      <c r="J3862" s="12">
        <f>IF(OR(I3862="Carg FV",I3862="Carg xar"),MIN(IF(I3862="Carg FV",ABS(H3862),7.4),7.4,MAX(0,(0.9-M3862)*40)*0.95),0)</f>
        <v/>
      </c>
      <c r="K3862" s="12">
        <f>IF(I3862="V2H",MIN(MAX(0,H3862),7.4,MAX(0,(M3862-P3862)*40)*0.95),0)</f>
        <v/>
      </c>
      <c r="L3862" s="12">
        <f>IF(E3862=0,0,MAX(0,H3862-K3862))</f>
        <v/>
      </c>
      <c r="M3862" s="13">
        <f>M3861+J3861/40-IF(I3861="V2H",K3861/(0.95*40),0)-IF(E3862=0,IF(E3861=1,IF(D3862=1,30,40)*0.18/(2*40),0),0)-IF(E3862=1,IF(E3861=0,IF(D3862=1,30,40)*0.18/(2*40),0),0)</f>
        <v/>
      </c>
      <c r="N3862" s="14" t="n">
        <v>0.2</v>
      </c>
      <c r="O3862" s="15">
        <f>K3862*N3862</f>
        <v/>
      </c>
      <c r="P3862">
        <f>IF(E3862=0,0.3,IF(D3862=1,IF(C3862&gt;=Params!$B$13-3,IF(C3862&lt;Params!$B$13,Params!$B$20,0.3),0.3),IF(C3862&gt;=Params!$B$15-3,IF(C3862&lt;Params!$B$15,Params!$B$21,0.3),0.3)))</f>
        <v/>
      </c>
    </row>
    <row r="3863" ht="15" customHeight="1" s="1">
      <c r="A3863" s="9" t="n">
        <v>3860</v>
      </c>
      <c r="B3863" s="6" t="inlineStr">
        <is>
          <t>10/06</t>
        </is>
      </c>
      <c r="C3863" s="6" t="n">
        <v>19</v>
      </c>
      <c r="D3863" s="6" t="n">
        <v>0</v>
      </c>
      <c r="E3863" s="10">
        <f>IF(D3863=1, IF(OR(C3863&lt;10, C3863&gt;=15),1,0), IF(OR(C3863&lt;7, C3863&gt;=18),1,0))</f>
        <v/>
      </c>
      <c r="F3863" s="11" t="n">
        <v>0.167</v>
      </c>
      <c r="G3863" s="12">
        <f>0*8</f>
        <v/>
      </c>
      <c r="H3863" s="12">
        <f>F3863-G3863</f>
        <v/>
      </c>
      <c r="I3863" s="10">
        <f>IF(E3863=0,"Fora",IF(E3862=0,"Carg xar",IF(H3863&lt;0,IF(M3863&lt;0.9,"Carg FV","Stby"),IF(M3863&gt;P3863,"V2H",IF(M3863&lt;0.9,"Carg xar","Stby")))))</f>
        <v/>
      </c>
      <c r="J3863" s="12">
        <f>IF(OR(I3863="Carg FV",I3863="Carg xar"),MIN(IF(I3863="Carg FV",ABS(H3863),7.4),7.4,MAX(0,(0.9-M3863)*40)*0.95),0)</f>
        <v/>
      </c>
      <c r="K3863" s="12">
        <f>IF(I3863="V2H",MIN(MAX(0,H3863),7.4,MAX(0,(M3863-P3863)*40)*0.95),0)</f>
        <v/>
      </c>
      <c r="L3863" s="12">
        <f>IF(E3863=0,0,MAX(0,H3863-K3863))</f>
        <v/>
      </c>
      <c r="M3863" s="13">
        <f>M3862+J3862/40-IF(I3862="V2H",K3862/(0.95*40),0)-IF(E3863=0,IF(E3862=1,IF(D3863=1,30,40)*0.18/(2*40),0),0)-IF(E3863=1,IF(E3862=0,IF(D3863=1,30,40)*0.18/(2*40),0),0)</f>
        <v/>
      </c>
      <c r="N3863" s="14" t="n">
        <v>0.2</v>
      </c>
      <c r="O3863" s="15">
        <f>K3863*N3863</f>
        <v/>
      </c>
      <c r="P3863">
        <f>IF(E3863=0,0.3,IF(D3863=1,IF(C3863&gt;=Params!$B$13-3,IF(C3863&lt;Params!$B$13,Params!$B$20,0.3),0.3),IF(C3863&gt;=Params!$B$15-3,IF(C3863&lt;Params!$B$15,Params!$B$21,0.3),0.3)))</f>
        <v/>
      </c>
    </row>
    <row r="3864" ht="15" customHeight="1" s="1">
      <c r="A3864" s="9" t="n">
        <v>3861</v>
      </c>
      <c r="B3864" s="6" t="inlineStr">
        <is>
          <t>10/06</t>
        </is>
      </c>
      <c r="C3864" s="6" t="n">
        <v>20</v>
      </c>
      <c r="D3864" s="6" t="n">
        <v>0</v>
      </c>
      <c r="E3864" s="10">
        <f>IF(D3864=1, IF(OR(C3864&lt;10, C3864&gt;=15),1,0), IF(OR(C3864&lt;7, C3864&gt;=18),1,0))</f>
        <v/>
      </c>
      <c r="F3864" s="11" t="n">
        <v>0.457</v>
      </c>
      <c r="G3864" s="12">
        <f>0*8</f>
        <v/>
      </c>
      <c r="H3864" s="12">
        <f>F3864-G3864</f>
        <v/>
      </c>
      <c r="I3864" s="10">
        <f>IF(E3864=0,"Fora",IF(E3863=0,"Carg xar",IF(H3864&lt;0,IF(M3864&lt;0.9,"Carg FV","Stby"),IF(M3864&gt;P3864,"V2H",IF(M3864&lt;0.9,"Carg xar","Stby")))))</f>
        <v/>
      </c>
      <c r="J3864" s="12">
        <f>IF(OR(I3864="Carg FV",I3864="Carg xar"),MIN(IF(I3864="Carg FV",ABS(H3864),7.4),7.4,MAX(0,(0.9-M3864)*40)*0.95),0)</f>
        <v/>
      </c>
      <c r="K3864" s="12">
        <f>IF(I3864="V2H",MIN(MAX(0,H3864),7.4,MAX(0,(M3864-P3864)*40)*0.95),0)</f>
        <v/>
      </c>
      <c r="L3864" s="12">
        <f>IF(E3864=0,0,MAX(0,H3864-K3864))</f>
        <v/>
      </c>
      <c r="M3864" s="13">
        <f>M3863+J3863/40-IF(I3863="V2H",K3863/(0.95*40),0)-IF(E3864=0,IF(E3863=1,IF(D3864=1,30,40)*0.18/(2*40),0),0)-IF(E3864=1,IF(E3863=0,IF(D3864=1,30,40)*0.18/(2*40),0),0)</f>
        <v/>
      </c>
      <c r="N3864" s="14" t="n">
        <v>0.2</v>
      </c>
      <c r="O3864" s="15">
        <f>K3864*N3864</f>
        <v/>
      </c>
      <c r="P3864">
        <f>IF(E3864=0,0.3,IF(D3864=1,IF(C3864&gt;=Params!$B$13-3,IF(C3864&lt;Params!$B$13,Params!$B$20,0.3),0.3),IF(C3864&gt;=Params!$B$15-3,IF(C3864&lt;Params!$B$15,Params!$B$21,0.3),0.3)))</f>
        <v/>
      </c>
    </row>
    <row r="3865" ht="15" customHeight="1" s="1">
      <c r="A3865" s="9" t="n">
        <v>3862</v>
      </c>
      <c r="B3865" s="6" t="inlineStr">
        <is>
          <t>10/06</t>
        </is>
      </c>
      <c r="C3865" s="6" t="n">
        <v>21</v>
      </c>
      <c r="D3865" s="6" t="n">
        <v>0</v>
      </c>
      <c r="E3865" s="10">
        <f>IF(D3865=1, IF(OR(C3865&lt;10, C3865&gt;=15),1,0), IF(OR(C3865&lt;7, C3865&gt;=18),1,0))</f>
        <v/>
      </c>
      <c r="F3865" s="11" t="n">
        <v>2.02</v>
      </c>
      <c r="G3865" s="12">
        <f>0*8</f>
        <v/>
      </c>
      <c r="H3865" s="12">
        <f>F3865-G3865</f>
        <v/>
      </c>
      <c r="I3865" s="10">
        <f>IF(E3865=0,"Fora",IF(E3864=0,"Carg xar",IF(H3865&lt;0,IF(M3865&lt;0.9,"Carg FV","Stby"),IF(M3865&gt;P3865,"V2H",IF(M3865&lt;0.9,"Carg xar","Stby")))))</f>
        <v/>
      </c>
      <c r="J3865" s="12">
        <f>IF(OR(I3865="Carg FV",I3865="Carg xar"),MIN(IF(I3865="Carg FV",ABS(H3865),7.4),7.4,MAX(0,(0.9-M3865)*40)*0.95),0)</f>
        <v/>
      </c>
      <c r="K3865" s="12">
        <f>IF(I3865="V2H",MIN(MAX(0,H3865),7.4,MAX(0,(M3865-P3865)*40)*0.95),0)</f>
        <v/>
      </c>
      <c r="L3865" s="12">
        <f>IF(E3865=0,0,MAX(0,H3865-K3865))</f>
        <v/>
      </c>
      <c r="M3865" s="13">
        <f>M3864+J3864/40-IF(I3864="V2H",K3864/(0.95*40),0)-IF(E3865=0,IF(E3864=1,IF(D3865=1,30,40)*0.18/(2*40),0),0)-IF(E3865=1,IF(E3864=0,IF(D3865=1,30,40)*0.18/(2*40),0),0)</f>
        <v/>
      </c>
      <c r="N3865" s="14" t="n">
        <v>0.2</v>
      </c>
      <c r="O3865" s="15">
        <f>K3865*N3865</f>
        <v/>
      </c>
      <c r="P3865">
        <f>IF(E3865=0,0.3,IF(D3865=1,IF(C3865&gt;=Params!$B$13-3,IF(C3865&lt;Params!$B$13,Params!$B$20,0.3),0.3),IF(C3865&gt;=Params!$B$15-3,IF(C3865&lt;Params!$B$15,Params!$B$21,0.3),0.3)))</f>
        <v/>
      </c>
    </row>
    <row r="3866" ht="15" customHeight="1" s="1">
      <c r="A3866" s="9" t="n">
        <v>3863</v>
      </c>
      <c r="B3866" s="6" t="inlineStr">
        <is>
          <t>10/06</t>
        </is>
      </c>
      <c r="C3866" s="6" t="n">
        <v>22</v>
      </c>
      <c r="D3866" s="6" t="n">
        <v>0</v>
      </c>
      <c r="E3866" s="10">
        <f>IF(D3866=1, IF(OR(C3866&lt;10, C3866&gt;=15),1,0), IF(OR(C3866&lt;7, C3866&gt;=18),1,0))</f>
        <v/>
      </c>
      <c r="F3866" s="11" t="n">
        <v>2.363</v>
      </c>
      <c r="G3866" s="12">
        <f>0*8</f>
        <v/>
      </c>
      <c r="H3866" s="12">
        <f>F3866-G3866</f>
        <v/>
      </c>
      <c r="I3866" s="10">
        <f>IF(E3866=0,"Fora",IF(E3865=0,"Carg xar",IF(H3866&lt;0,IF(M3866&lt;0.9,"Carg FV","Stby"),IF(M3866&gt;P3866,"V2H",IF(M3866&lt;0.9,"Carg xar","Stby")))))</f>
        <v/>
      </c>
      <c r="J3866" s="12">
        <f>IF(OR(I3866="Carg FV",I3866="Carg xar"),MIN(IF(I3866="Carg FV",ABS(H3866),7.4),7.4,MAX(0,(0.9-M3866)*40)*0.95),0)</f>
        <v/>
      </c>
      <c r="K3866" s="12">
        <f>IF(I3866="V2H",MIN(MAX(0,H3866),7.4,MAX(0,(M3866-P3866)*40)*0.95),0)</f>
        <v/>
      </c>
      <c r="L3866" s="12">
        <f>IF(E3866=0,0,MAX(0,H3866-K3866))</f>
        <v/>
      </c>
      <c r="M3866" s="13">
        <f>M3865+J3865/40-IF(I3865="V2H",K3865/(0.95*40),0)-IF(E3866=0,IF(E3865=1,IF(D3866=1,30,40)*0.18/(2*40),0),0)-IF(E3866=1,IF(E3865=0,IF(D3866=1,30,40)*0.18/(2*40),0),0)</f>
        <v/>
      </c>
      <c r="N3866" s="14" t="n">
        <v>0.15</v>
      </c>
      <c r="O3866" s="15">
        <f>K3866*N3866</f>
        <v/>
      </c>
      <c r="P3866">
        <f>IF(E3866=0,0.3,IF(D3866=1,IF(C3866&gt;=Params!$B$13-3,IF(C3866&lt;Params!$B$13,Params!$B$20,0.3),0.3),IF(C3866&gt;=Params!$B$15-3,IF(C3866&lt;Params!$B$15,Params!$B$21,0.3),0.3)))</f>
        <v/>
      </c>
    </row>
    <row r="3867" ht="15" customHeight="1" s="1">
      <c r="A3867" s="9" t="n">
        <v>3864</v>
      </c>
      <c r="B3867" s="6" t="inlineStr">
        <is>
          <t>10/06</t>
        </is>
      </c>
      <c r="C3867" s="6" t="n">
        <v>23</v>
      </c>
      <c r="D3867" s="6" t="n">
        <v>0</v>
      </c>
      <c r="E3867" s="10">
        <f>IF(D3867=1, IF(OR(C3867&lt;10, C3867&gt;=15),1,0), IF(OR(C3867&lt;7, C3867&gt;=18),1,0))</f>
        <v/>
      </c>
      <c r="F3867" s="11" t="n">
        <v>1.055</v>
      </c>
      <c r="G3867" s="12">
        <f>0*8</f>
        <v/>
      </c>
      <c r="H3867" s="12">
        <f>F3867-G3867</f>
        <v/>
      </c>
      <c r="I3867" s="10">
        <f>IF(E3867=0,"Fora",IF(E3866=0,"Carg xar",IF(H3867&lt;0,IF(M3867&lt;0.9,"Carg FV","Stby"),IF(M3867&gt;P3867,"V2H",IF(M3867&lt;0.9,"Carg xar","Stby")))))</f>
        <v/>
      </c>
      <c r="J3867" s="12">
        <f>IF(OR(I3867="Carg FV",I3867="Carg xar"),MIN(IF(I3867="Carg FV",ABS(H3867),7.4),7.4,MAX(0,(0.9-M3867)*40)*0.95),0)</f>
        <v/>
      </c>
      <c r="K3867" s="12">
        <f>IF(I3867="V2H",MIN(MAX(0,H3867),7.4,MAX(0,(M3867-P3867)*40)*0.95),0)</f>
        <v/>
      </c>
      <c r="L3867" s="12">
        <f>IF(E3867=0,0,MAX(0,H3867-K3867))</f>
        <v/>
      </c>
      <c r="M3867" s="13">
        <f>M3866+J3866/40-IF(I3866="V2H",K3866/(0.95*40),0)-IF(E3867=0,IF(E3866=1,IF(D3867=1,30,40)*0.18/(2*40),0),0)-IF(E3867=1,IF(E3866=0,IF(D3867=1,30,40)*0.18/(2*40),0),0)</f>
        <v/>
      </c>
      <c r="N3867" s="14" t="n">
        <v>0.15</v>
      </c>
      <c r="O3867" s="15">
        <f>K3867*N3867</f>
        <v/>
      </c>
      <c r="P3867">
        <f>IF(E3867=0,0.3,IF(D3867=1,IF(C3867&gt;=Params!$B$13-3,IF(C3867&lt;Params!$B$13,Params!$B$20,0.3),0.3),IF(C3867&gt;=Params!$B$15-3,IF(C3867&lt;Params!$B$15,Params!$B$21,0.3),0.3)))</f>
        <v/>
      </c>
    </row>
    <row r="3868" ht="15" customHeight="1" s="1">
      <c r="A3868" s="9" t="n">
        <v>3865</v>
      </c>
      <c r="B3868" s="6" t="inlineStr">
        <is>
          <t>11/06</t>
        </is>
      </c>
      <c r="C3868" s="6" t="n">
        <v>0</v>
      </c>
      <c r="D3868" s="6" t="n">
        <v>0</v>
      </c>
      <c r="E3868" s="10">
        <f>IF(D3868=1, IF(OR(C3868&lt;10, C3868&gt;=15),1,0), IF(OR(C3868&lt;7, C3868&gt;=18),1,0))</f>
        <v/>
      </c>
      <c r="F3868" s="11" t="n">
        <v>0.315</v>
      </c>
      <c r="G3868" s="12">
        <f>0*8</f>
        <v/>
      </c>
      <c r="H3868" s="12">
        <f>F3868-G3868</f>
        <v/>
      </c>
      <c r="I3868" s="10">
        <f>IF(E3868=0,"Fora",IF(E3867=0,"Carg xar",IF(H3868&lt;0,IF(M3868&lt;0.9,"Carg FV","Stby"),IF(M3868&gt;P3868,"V2H",IF(M3868&lt;0.9,"Carg xar","Stby")))))</f>
        <v/>
      </c>
      <c r="J3868" s="12">
        <f>IF(OR(I3868="Carg FV",I3868="Carg xar"),MIN(IF(I3868="Carg FV",ABS(H3868),7.4),7.4,MAX(0,(0.9-M3868)*40)*0.95),0)</f>
        <v/>
      </c>
      <c r="K3868" s="12">
        <f>IF(I3868="V2H",MIN(MAX(0,H3868),7.4,MAX(0,(M3868-P3868)*40)*0.95),0)</f>
        <v/>
      </c>
      <c r="L3868" s="12">
        <f>IF(E3868=0,0,MAX(0,H3868-K3868))</f>
        <v/>
      </c>
      <c r="M3868" s="13">
        <f>M3867+J3867/40-IF(I3867="V2H",K3867/(0.95*40),0)-IF(E3868=0,IF(E3867=1,IF(D3868=1,30,40)*0.18/(2*40),0),0)-IF(E3868=1,IF(E3867=0,IF(D3868=1,30,40)*0.18/(2*40),0),0)</f>
        <v/>
      </c>
      <c r="N3868" s="14" t="n">
        <v>0.09</v>
      </c>
      <c r="O3868" s="15">
        <f>K3868*N3868</f>
        <v/>
      </c>
      <c r="P3868">
        <f>IF(E3868=0,0.3,IF(D3868=1,IF(C3868&gt;=Params!$B$13-3,IF(C3868&lt;Params!$B$13,Params!$B$20,0.3),0.3),IF(C3868&gt;=Params!$B$15-3,IF(C3868&lt;Params!$B$15,Params!$B$21,0.3),0.3)))</f>
        <v/>
      </c>
    </row>
    <row r="3869" ht="15" customHeight="1" s="1">
      <c r="A3869" s="9" t="n">
        <v>3866</v>
      </c>
      <c r="B3869" s="6" t="inlineStr">
        <is>
          <t>11/06</t>
        </is>
      </c>
      <c r="C3869" s="6" t="n">
        <v>1</v>
      </c>
      <c r="D3869" s="6" t="n">
        <v>0</v>
      </c>
      <c r="E3869" s="10">
        <f>IF(D3869=1, IF(OR(C3869&lt;10, C3869&gt;=15),1,0), IF(OR(C3869&lt;7, C3869&gt;=18),1,0))</f>
        <v/>
      </c>
      <c r="F3869" s="11" t="n">
        <v>0.139</v>
      </c>
      <c r="G3869" s="12">
        <f>0*8</f>
        <v/>
      </c>
      <c r="H3869" s="12">
        <f>F3869-G3869</f>
        <v/>
      </c>
      <c r="I3869" s="10">
        <f>IF(E3869=0,"Fora",IF(E3868=0,"Carg xar",IF(H3869&lt;0,IF(M3869&lt;0.9,"Carg FV","Stby"),IF(M3869&gt;P3869,"V2H",IF(M3869&lt;0.9,"Carg xar","Stby")))))</f>
        <v/>
      </c>
      <c r="J3869" s="12">
        <f>IF(OR(I3869="Carg FV",I3869="Carg xar"),MIN(IF(I3869="Carg FV",ABS(H3869),7.4),7.4,MAX(0,(0.9-M3869)*40)*0.95),0)</f>
        <v/>
      </c>
      <c r="K3869" s="12">
        <f>IF(I3869="V2H",MIN(MAX(0,H3869),7.4,MAX(0,(M3869-P3869)*40)*0.95),0)</f>
        <v/>
      </c>
      <c r="L3869" s="12">
        <f>IF(E3869=0,0,MAX(0,H3869-K3869))</f>
        <v/>
      </c>
      <c r="M3869" s="13">
        <f>M3868+J3868/40-IF(I3868="V2H",K3868/(0.95*40),0)-IF(E3869=0,IF(E3868=1,IF(D3869=1,30,40)*0.18/(2*40),0),0)-IF(E3869=1,IF(E3868=0,IF(D3869=1,30,40)*0.18/(2*40),0),0)</f>
        <v/>
      </c>
      <c r="N3869" s="14" t="n">
        <v>0.09</v>
      </c>
      <c r="O3869" s="15">
        <f>K3869*N3869</f>
        <v/>
      </c>
      <c r="P3869">
        <f>IF(E3869=0,0.3,IF(D3869=1,IF(C3869&gt;=Params!$B$13-3,IF(C3869&lt;Params!$B$13,Params!$B$20,0.3),0.3),IF(C3869&gt;=Params!$B$15-3,IF(C3869&lt;Params!$B$15,Params!$B$21,0.3),0.3)))</f>
        <v/>
      </c>
    </row>
    <row r="3870" ht="15" customHeight="1" s="1">
      <c r="A3870" s="9" t="n">
        <v>3867</v>
      </c>
      <c r="B3870" s="6" t="inlineStr">
        <is>
          <t>11/06</t>
        </is>
      </c>
      <c r="C3870" s="6" t="n">
        <v>2</v>
      </c>
      <c r="D3870" s="6" t="n">
        <v>0</v>
      </c>
      <c r="E3870" s="10">
        <f>IF(D3870=1, IF(OR(C3870&lt;10, C3870&gt;=15),1,0), IF(OR(C3870&lt;7, C3870&gt;=18),1,0))</f>
        <v/>
      </c>
      <c r="F3870" s="11" t="n">
        <v>0.103</v>
      </c>
      <c r="G3870" s="12">
        <f>0*8</f>
        <v/>
      </c>
      <c r="H3870" s="12">
        <f>F3870-G3870</f>
        <v/>
      </c>
      <c r="I3870" s="10">
        <f>IF(E3870=0,"Fora",IF(E3869=0,"Carg xar",IF(H3870&lt;0,IF(M3870&lt;0.9,"Carg FV","Stby"),IF(M3870&gt;P3870,"V2H",IF(M3870&lt;0.9,"Carg xar","Stby")))))</f>
        <v/>
      </c>
      <c r="J3870" s="12">
        <f>IF(OR(I3870="Carg FV",I3870="Carg xar"),MIN(IF(I3870="Carg FV",ABS(H3870),7.4),7.4,MAX(0,(0.9-M3870)*40)*0.95),0)</f>
        <v/>
      </c>
      <c r="K3870" s="12">
        <f>IF(I3870="V2H",MIN(MAX(0,H3870),7.4,MAX(0,(M3870-P3870)*40)*0.95),0)</f>
        <v/>
      </c>
      <c r="L3870" s="12">
        <f>IF(E3870=0,0,MAX(0,H3870-K3870))</f>
        <v/>
      </c>
      <c r="M3870" s="13">
        <f>M3869+J3869/40-IF(I3869="V2H",K3869/(0.95*40),0)-IF(E3870=0,IF(E3869=1,IF(D3870=1,30,40)*0.18/(2*40),0),0)-IF(E3870=1,IF(E3869=0,IF(D3870=1,30,40)*0.18/(2*40),0),0)</f>
        <v/>
      </c>
      <c r="N3870" s="14" t="n">
        <v>0.09</v>
      </c>
      <c r="O3870" s="15">
        <f>K3870*N3870</f>
        <v/>
      </c>
      <c r="P3870">
        <f>IF(E3870=0,0.3,IF(D3870=1,IF(C3870&gt;=Params!$B$13-3,IF(C3870&lt;Params!$B$13,Params!$B$20,0.3),0.3),IF(C3870&gt;=Params!$B$15-3,IF(C3870&lt;Params!$B$15,Params!$B$21,0.3),0.3)))</f>
        <v/>
      </c>
    </row>
    <row r="3871" ht="15" customHeight="1" s="1">
      <c r="A3871" s="9" t="n">
        <v>3868</v>
      </c>
      <c r="B3871" s="6" t="inlineStr">
        <is>
          <t>11/06</t>
        </is>
      </c>
      <c r="C3871" s="6" t="n">
        <v>3</v>
      </c>
      <c r="D3871" s="6" t="n">
        <v>0</v>
      </c>
      <c r="E3871" s="10">
        <f>IF(D3871=1, IF(OR(C3871&lt;10, C3871&gt;=15),1,0), IF(OR(C3871&lt;7, C3871&gt;=18),1,0))</f>
        <v/>
      </c>
      <c r="F3871" s="11" t="n">
        <v>0.205</v>
      </c>
      <c r="G3871" s="12">
        <f>0*8</f>
        <v/>
      </c>
      <c r="H3871" s="12">
        <f>F3871-G3871</f>
        <v/>
      </c>
      <c r="I3871" s="10">
        <f>IF(E3871=0,"Fora",IF(E3870=0,"Carg xar",IF(H3871&lt;0,IF(M3871&lt;0.9,"Carg FV","Stby"),IF(M3871&gt;P3871,"V2H",IF(M3871&lt;0.9,"Carg xar","Stby")))))</f>
        <v/>
      </c>
      <c r="J3871" s="12">
        <f>IF(OR(I3871="Carg FV",I3871="Carg xar"),MIN(IF(I3871="Carg FV",ABS(H3871),7.4),7.4,MAX(0,(0.9-M3871)*40)*0.95),0)</f>
        <v/>
      </c>
      <c r="K3871" s="12">
        <f>IF(I3871="V2H",MIN(MAX(0,H3871),7.4,MAX(0,(M3871-P3871)*40)*0.95),0)</f>
        <v/>
      </c>
      <c r="L3871" s="12">
        <f>IF(E3871=0,0,MAX(0,H3871-K3871))</f>
        <v/>
      </c>
      <c r="M3871" s="13">
        <f>M3870+J3870/40-IF(I3870="V2H",K3870/(0.95*40),0)-IF(E3871=0,IF(E3870=1,IF(D3871=1,30,40)*0.18/(2*40),0),0)-IF(E3871=1,IF(E3870=0,IF(D3871=1,30,40)*0.18/(2*40),0),0)</f>
        <v/>
      </c>
      <c r="N3871" s="14" t="n">
        <v>0.09</v>
      </c>
      <c r="O3871" s="15">
        <f>K3871*N3871</f>
        <v/>
      </c>
      <c r="P3871">
        <f>IF(E3871=0,0.3,IF(D3871=1,IF(C3871&gt;=Params!$B$13-3,IF(C3871&lt;Params!$B$13,Params!$B$20,0.3),0.3),IF(C3871&gt;=Params!$B$15-3,IF(C3871&lt;Params!$B$15,Params!$B$21,0.3),0.3)))</f>
        <v/>
      </c>
    </row>
    <row r="3872" ht="15" customHeight="1" s="1">
      <c r="A3872" s="9" t="n">
        <v>3869</v>
      </c>
      <c r="B3872" s="6" t="inlineStr">
        <is>
          <t>11/06</t>
        </is>
      </c>
      <c r="C3872" s="6" t="n">
        <v>4</v>
      </c>
      <c r="D3872" s="6" t="n">
        <v>0</v>
      </c>
      <c r="E3872" s="10">
        <f>IF(D3872=1, IF(OR(C3872&lt;10, C3872&gt;=15),1,0), IF(OR(C3872&lt;7, C3872&gt;=18),1,0))</f>
        <v/>
      </c>
      <c r="F3872" s="11" t="n">
        <v>0.127</v>
      </c>
      <c r="G3872" s="12">
        <f>0*8</f>
        <v/>
      </c>
      <c r="H3872" s="12">
        <f>F3872-G3872</f>
        <v/>
      </c>
      <c r="I3872" s="10">
        <f>IF(E3872=0,"Fora",IF(E3871=0,"Carg xar",IF(H3872&lt;0,IF(M3872&lt;0.9,"Carg FV","Stby"),IF(M3872&gt;P3872,"V2H",IF(M3872&lt;0.9,"Carg xar","Stby")))))</f>
        <v/>
      </c>
      <c r="J3872" s="12">
        <f>IF(OR(I3872="Carg FV",I3872="Carg xar"),MIN(IF(I3872="Carg FV",ABS(H3872),7.4),7.4,MAX(0,(0.9-M3872)*40)*0.95),0)</f>
        <v/>
      </c>
      <c r="K3872" s="12">
        <f>IF(I3872="V2H",MIN(MAX(0,H3872),7.4,MAX(0,(M3872-P3872)*40)*0.95),0)</f>
        <v/>
      </c>
      <c r="L3872" s="12">
        <f>IF(E3872=0,0,MAX(0,H3872-K3872))</f>
        <v/>
      </c>
      <c r="M3872" s="13">
        <f>M3871+J3871/40-IF(I3871="V2H",K3871/(0.95*40),0)-IF(E3872=0,IF(E3871=1,IF(D3872=1,30,40)*0.18/(2*40),0),0)-IF(E3872=1,IF(E3871=0,IF(D3872=1,30,40)*0.18/(2*40),0),0)</f>
        <v/>
      </c>
      <c r="N3872" s="14" t="n">
        <v>0.09</v>
      </c>
      <c r="O3872" s="15">
        <f>K3872*N3872</f>
        <v/>
      </c>
      <c r="P3872">
        <f>IF(E3872=0,0.3,IF(D3872=1,IF(C3872&gt;=Params!$B$13-3,IF(C3872&lt;Params!$B$13,Params!$B$20,0.3),0.3),IF(C3872&gt;=Params!$B$15-3,IF(C3872&lt;Params!$B$15,Params!$B$21,0.3),0.3)))</f>
        <v/>
      </c>
    </row>
    <row r="3873" ht="15" customHeight="1" s="1">
      <c r="A3873" s="9" t="n">
        <v>3870</v>
      </c>
      <c r="B3873" s="6" t="inlineStr">
        <is>
          <t>11/06</t>
        </is>
      </c>
      <c r="C3873" s="6" t="n">
        <v>5</v>
      </c>
      <c r="D3873" s="6" t="n">
        <v>0</v>
      </c>
      <c r="E3873" s="10">
        <f>IF(D3873=1, IF(OR(C3873&lt;10, C3873&gt;=15),1,0), IF(OR(C3873&lt;7, C3873&gt;=18),1,0))</f>
        <v/>
      </c>
      <c r="F3873" s="11" t="n">
        <v>0.169</v>
      </c>
      <c r="G3873" s="12">
        <f>0*8</f>
        <v/>
      </c>
      <c r="H3873" s="12">
        <f>F3873-G3873</f>
        <v/>
      </c>
      <c r="I3873" s="10">
        <f>IF(E3873=0,"Fora",IF(E3872=0,"Carg xar",IF(H3873&lt;0,IF(M3873&lt;0.9,"Carg FV","Stby"),IF(M3873&gt;P3873,"V2H",IF(M3873&lt;0.9,"Carg xar","Stby")))))</f>
        <v/>
      </c>
      <c r="J3873" s="12">
        <f>IF(OR(I3873="Carg FV",I3873="Carg xar"),MIN(IF(I3873="Carg FV",ABS(H3873),7.4),7.4,MAX(0,(0.9-M3873)*40)*0.95),0)</f>
        <v/>
      </c>
      <c r="K3873" s="12">
        <f>IF(I3873="V2H",MIN(MAX(0,H3873),7.4,MAX(0,(M3873-P3873)*40)*0.95),0)</f>
        <v/>
      </c>
      <c r="L3873" s="12">
        <f>IF(E3873=0,0,MAX(0,H3873-K3873))</f>
        <v/>
      </c>
      <c r="M3873" s="13">
        <f>M3872+J3872/40-IF(I3872="V2H",K3872/(0.95*40),0)-IF(E3873=0,IF(E3872=1,IF(D3873=1,30,40)*0.18/(2*40),0),0)-IF(E3873=1,IF(E3872=0,IF(D3873=1,30,40)*0.18/(2*40),0),0)</f>
        <v/>
      </c>
      <c r="N3873" s="14" t="n">
        <v>0.09</v>
      </c>
      <c r="O3873" s="15">
        <f>K3873*N3873</f>
        <v/>
      </c>
      <c r="P3873">
        <f>IF(E3873=0,0.3,IF(D3873=1,IF(C3873&gt;=Params!$B$13-3,IF(C3873&lt;Params!$B$13,Params!$B$20,0.3),0.3),IF(C3873&gt;=Params!$B$15-3,IF(C3873&lt;Params!$B$15,Params!$B$21,0.3),0.3)))</f>
        <v/>
      </c>
    </row>
    <row r="3874" ht="15" customHeight="1" s="1">
      <c r="A3874" s="9" t="n">
        <v>3871</v>
      </c>
      <c r="B3874" s="6" t="inlineStr">
        <is>
          <t>11/06</t>
        </is>
      </c>
      <c r="C3874" s="6" t="n">
        <v>6</v>
      </c>
      <c r="D3874" s="6" t="n">
        <v>0</v>
      </c>
      <c r="E3874" s="10">
        <f>IF(D3874=1, IF(OR(C3874&lt;10, C3874&gt;=15),1,0), IF(OR(C3874&lt;7, C3874&gt;=18),1,0))</f>
        <v/>
      </c>
      <c r="F3874" s="11" t="n">
        <v>0.165</v>
      </c>
      <c r="G3874" s="12">
        <f>0.03*8</f>
        <v/>
      </c>
      <c r="H3874" s="12">
        <f>F3874-G3874</f>
        <v/>
      </c>
      <c r="I3874" s="10">
        <f>IF(E3874=0,"Fora",IF(E3873=0,"Carg xar",IF(H3874&lt;0,IF(M3874&lt;0.9,"Carg FV","Stby"),IF(M3874&gt;P3874,"V2H",IF(M3874&lt;0.9,"Carg xar","Stby")))))</f>
        <v/>
      </c>
      <c r="J3874" s="12">
        <f>IF(OR(I3874="Carg FV",I3874="Carg xar"),MIN(IF(I3874="Carg FV",ABS(H3874),7.4),7.4,MAX(0,(0.9-M3874)*40)*0.95),0)</f>
        <v/>
      </c>
      <c r="K3874" s="12">
        <f>IF(I3874="V2H",MIN(MAX(0,H3874),7.4,MAX(0,(M3874-P3874)*40)*0.95),0)</f>
        <v/>
      </c>
      <c r="L3874" s="12">
        <f>IF(E3874=0,0,MAX(0,H3874-K3874))</f>
        <v/>
      </c>
      <c r="M3874" s="13">
        <f>M3873+J3873/40-IF(I3873="V2H",K3873/(0.95*40),0)-IF(E3874=0,IF(E3873=1,IF(D3874=1,30,40)*0.18/(2*40),0),0)-IF(E3874=1,IF(E3873=0,IF(D3874=1,30,40)*0.18/(2*40),0),0)</f>
        <v/>
      </c>
      <c r="N3874" s="14" t="n">
        <v>0.09</v>
      </c>
      <c r="O3874" s="15">
        <f>K3874*N3874</f>
        <v/>
      </c>
      <c r="P3874">
        <f>IF(E3874=0,0.3,IF(D3874=1,IF(C3874&gt;=Params!$B$13-3,IF(C3874&lt;Params!$B$13,Params!$B$20,0.3),0.3),IF(C3874&gt;=Params!$B$15-3,IF(C3874&lt;Params!$B$15,Params!$B$21,0.3),0.3)))</f>
        <v/>
      </c>
    </row>
    <row r="3875" ht="15" customHeight="1" s="1">
      <c r="A3875" s="9" t="n">
        <v>3872</v>
      </c>
      <c r="B3875" s="6" t="inlineStr">
        <is>
          <t>11/06</t>
        </is>
      </c>
      <c r="C3875" s="6" t="n">
        <v>7</v>
      </c>
      <c r="D3875" s="6" t="n">
        <v>0</v>
      </c>
      <c r="E3875" s="10">
        <f>IF(D3875=1, IF(OR(C3875&lt;10, C3875&gt;=15),1,0), IF(OR(C3875&lt;7, C3875&gt;=18),1,0))</f>
        <v/>
      </c>
      <c r="F3875" s="11" t="n">
        <v>0.65</v>
      </c>
      <c r="G3875" s="12">
        <f>0.15*8</f>
        <v/>
      </c>
      <c r="H3875" s="12">
        <f>F3875-G3875</f>
        <v/>
      </c>
      <c r="I3875" s="10">
        <f>IF(E3875=0,"Fora",IF(E3874=0,"Carg xar",IF(H3875&lt;0,IF(M3875&lt;0.9,"Carg FV","Stby"),IF(M3875&gt;P3875,"V2H",IF(M3875&lt;0.9,"Carg xar","Stby")))))</f>
        <v/>
      </c>
      <c r="J3875" s="12">
        <f>IF(OR(I3875="Carg FV",I3875="Carg xar"),MIN(IF(I3875="Carg FV",ABS(H3875),7.4),7.4,MAX(0,(0.9-M3875)*40)*0.95),0)</f>
        <v/>
      </c>
      <c r="K3875" s="12">
        <f>IF(I3875="V2H",MIN(MAX(0,H3875),7.4,MAX(0,(M3875-P3875)*40)*0.95),0)</f>
        <v/>
      </c>
      <c r="L3875" s="12">
        <f>IF(E3875=0,0,MAX(0,H3875-K3875))</f>
        <v/>
      </c>
      <c r="M3875" s="13">
        <f>M3874+J3874/40-IF(I3874="V2H",K3874/(0.95*40),0)-IF(E3875=0,IF(E3874=1,IF(D3875=1,30,40)*0.18/(2*40),0),0)-IF(E3875=1,IF(E3874=0,IF(D3875=1,30,40)*0.18/(2*40),0),0)</f>
        <v/>
      </c>
      <c r="N3875" s="14" t="n">
        <v>0.09</v>
      </c>
      <c r="O3875" s="15">
        <f>K3875*N3875</f>
        <v/>
      </c>
      <c r="P3875">
        <f>IF(E3875=0,0.3,IF(D3875=1,IF(C3875&gt;=Params!$B$13-3,IF(C3875&lt;Params!$B$13,Params!$B$20,0.3),0.3),IF(C3875&gt;=Params!$B$15-3,IF(C3875&lt;Params!$B$15,Params!$B$21,0.3),0.3)))</f>
        <v/>
      </c>
    </row>
    <row r="3876" ht="15" customHeight="1" s="1">
      <c r="A3876" s="9" t="n">
        <v>3873</v>
      </c>
      <c r="B3876" s="6" t="inlineStr">
        <is>
          <t>11/06</t>
        </is>
      </c>
      <c r="C3876" s="6" t="n">
        <v>8</v>
      </c>
      <c r="D3876" s="6" t="n">
        <v>0</v>
      </c>
      <c r="E3876" s="10">
        <f>IF(D3876=1, IF(OR(C3876&lt;10, C3876&gt;=15),1,0), IF(OR(C3876&lt;7, C3876&gt;=18),1,0))</f>
        <v/>
      </c>
      <c r="F3876" s="11" t="n">
        <v>3.183</v>
      </c>
      <c r="G3876" s="12">
        <f>0.32*8</f>
        <v/>
      </c>
      <c r="H3876" s="12">
        <f>F3876-G3876</f>
        <v/>
      </c>
      <c r="I3876" s="10">
        <f>IF(E3876=0,"Fora",IF(E3875=0,"Carg xar",IF(H3876&lt;0,IF(M3876&lt;0.9,"Carg FV","Stby"),IF(M3876&gt;P3876,"V2H",IF(M3876&lt;0.9,"Carg xar","Stby")))))</f>
        <v/>
      </c>
      <c r="J3876" s="12">
        <f>IF(OR(I3876="Carg FV",I3876="Carg xar"),MIN(IF(I3876="Carg FV",ABS(H3876),7.4),7.4,MAX(0,(0.9-M3876)*40)*0.95),0)</f>
        <v/>
      </c>
      <c r="K3876" s="12">
        <f>IF(I3876="V2H",MIN(MAX(0,H3876),7.4,MAX(0,(M3876-P3876)*40)*0.95),0)</f>
        <v/>
      </c>
      <c r="L3876" s="12">
        <f>IF(E3876=0,0,MAX(0,H3876-K3876))</f>
        <v/>
      </c>
      <c r="M3876" s="13">
        <f>M3875+J3875/40-IF(I3875="V2H",K3875/(0.95*40),0)-IF(E3876=0,IF(E3875=1,IF(D3876=1,30,40)*0.18/(2*40),0),0)-IF(E3876=1,IF(E3875=0,IF(D3876=1,30,40)*0.18/(2*40),0),0)</f>
        <v/>
      </c>
      <c r="N3876" s="14" t="n">
        <v>0.15</v>
      </c>
      <c r="O3876" s="15">
        <f>K3876*N3876</f>
        <v/>
      </c>
      <c r="P3876">
        <f>IF(E3876=0,0.3,IF(D3876=1,IF(C3876&gt;=Params!$B$13-3,IF(C3876&lt;Params!$B$13,Params!$B$20,0.3),0.3),IF(C3876&gt;=Params!$B$15-3,IF(C3876&lt;Params!$B$15,Params!$B$21,0.3),0.3)))</f>
        <v/>
      </c>
    </row>
    <row r="3877" ht="15" customHeight="1" s="1">
      <c r="A3877" s="9" t="n">
        <v>3874</v>
      </c>
      <c r="B3877" s="6" t="inlineStr">
        <is>
          <t>11/06</t>
        </is>
      </c>
      <c r="C3877" s="6" t="n">
        <v>9</v>
      </c>
      <c r="D3877" s="6" t="n">
        <v>0</v>
      </c>
      <c r="E3877" s="10">
        <f>IF(D3877=1, IF(OR(C3877&lt;10, C3877&gt;=15),1,0), IF(OR(C3877&lt;7, C3877&gt;=18),1,0))</f>
        <v/>
      </c>
      <c r="F3877" s="11" t="n">
        <v>4.881</v>
      </c>
      <c r="G3877" s="12">
        <f>0.52*8</f>
        <v/>
      </c>
      <c r="H3877" s="12">
        <f>F3877-G3877</f>
        <v/>
      </c>
      <c r="I3877" s="10">
        <f>IF(E3877=0,"Fora",IF(E3876=0,"Carg xar",IF(H3877&lt;0,IF(M3877&lt;0.9,"Carg FV","Stby"),IF(M3877&gt;P3877,"V2H",IF(M3877&lt;0.9,"Carg xar","Stby")))))</f>
        <v/>
      </c>
      <c r="J3877" s="12">
        <f>IF(OR(I3877="Carg FV",I3877="Carg xar"),MIN(IF(I3877="Carg FV",ABS(H3877),7.4),7.4,MAX(0,(0.9-M3877)*40)*0.95),0)</f>
        <v/>
      </c>
      <c r="K3877" s="12">
        <f>IF(I3877="V2H",MIN(MAX(0,H3877),7.4,MAX(0,(M3877-P3877)*40)*0.95),0)</f>
        <v/>
      </c>
      <c r="L3877" s="12">
        <f>IF(E3877=0,0,MAX(0,H3877-K3877))</f>
        <v/>
      </c>
      <c r="M3877" s="13">
        <f>M3876+J3876/40-IF(I3876="V2H",K3876/(0.95*40),0)-IF(E3877=0,IF(E3876=1,IF(D3877=1,30,40)*0.18/(2*40),0),0)-IF(E3877=1,IF(E3876=0,IF(D3877=1,30,40)*0.18/(2*40),0),0)</f>
        <v/>
      </c>
      <c r="N3877" s="14" t="n">
        <v>0.15</v>
      </c>
      <c r="O3877" s="15">
        <f>K3877*N3877</f>
        <v/>
      </c>
      <c r="P3877">
        <f>IF(E3877=0,0.3,IF(D3877=1,IF(C3877&gt;=Params!$B$13-3,IF(C3877&lt;Params!$B$13,Params!$B$20,0.3),0.3),IF(C3877&gt;=Params!$B$15-3,IF(C3877&lt;Params!$B$15,Params!$B$21,0.3),0.3)))</f>
        <v/>
      </c>
    </row>
    <row r="3878" ht="15" customHeight="1" s="1">
      <c r="A3878" s="9" t="n">
        <v>3875</v>
      </c>
      <c r="B3878" s="6" t="inlineStr">
        <is>
          <t>11/06</t>
        </is>
      </c>
      <c r="C3878" s="6" t="n">
        <v>10</v>
      </c>
      <c r="D3878" s="6" t="n">
        <v>0</v>
      </c>
      <c r="E3878" s="10">
        <f>IF(D3878=1, IF(OR(C3878&lt;10, C3878&gt;=15),1,0), IF(OR(C3878&lt;7, C3878&gt;=18),1,0))</f>
        <v/>
      </c>
      <c r="F3878" s="11" t="n">
        <v>5.457</v>
      </c>
      <c r="G3878" s="12">
        <f>0.72*8</f>
        <v/>
      </c>
      <c r="H3878" s="12">
        <f>F3878-G3878</f>
        <v/>
      </c>
      <c r="I3878" s="10">
        <f>IF(E3878=0,"Fora",IF(E3877=0,"Carg xar",IF(H3878&lt;0,IF(M3878&lt;0.9,"Carg FV","Stby"),IF(M3878&gt;P3878,"V2H",IF(M3878&lt;0.9,"Carg xar","Stby")))))</f>
        <v/>
      </c>
      <c r="J3878" s="12">
        <f>IF(OR(I3878="Carg FV",I3878="Carg xar"),MIN(IF(I3878="Carg FV",ABS(H3878),7.4),7.4,MAX(0,(0.9-M3878)*40)*0.95),0)</f>
        <v/>
      </c>
      <c r="K3878" s="12">
        <f>IF(I3878="V2H",MIN(MAX(0,H3878),7.4,MAX(0,(M3878-P3878)*40)*0.95),0)</f>
        <v/>
      </c>
      <c r="L3878" s="12">
        <f>IF(E3878=0,0,MAX(0,H3878-K3878))</f>
        <v/>
      </c>
      <c r="M3878" s="13">
        <f>M3877+J3877/40-IF(I3877="V2H",K3877/(0.95*40),0)-IF(E3878=0,IF(E3877=1,IF(D3878=1,30,40)*0.18/(2*40),0),0)-IF(E3878=1,IF(E3877=0,IF(D3878=1,30,40)*0.18/(2*40),0),0)</f>
        <v/>
      </c>
      <c r="N3878" s="14" t="n">
        <v>0.2</v>
      </c>
      <c r="O3878" s="15">
        <f>K3878*N3878</f>
        <v/>
      </c>
      <c r="P3878">
        <f>IF(E3878=0,0.3,IF(D3878=1,IF(C3878&gt;=Params!$B$13-3,IF(C3878&lt;Params!$B$13,Params!$B$20,0.3),0.3),IF(C3878&gt;=Params!$B$15-3,IF(C3878&lt;Params!$B$15,Params!$B$21,0.3),0.3)))</f>
        <v/>
      </c>
    </row>
    <row r="3879" ht="15" customHeight="1" s="1">
      <c r="A3879" s="9" t="n">
        <v>3876</v>
      </c>
      <c r="B3879" s="6" t="inlineStr">
        <is>
          <t>11/06</t>
        </is>
      </c>
      <c r="C3879" s="6" t="n">
        <v>11</v>
      </c>
      <c r="D3879" s="6" t="n">
        <v>0</v>
      </c>
      <c r="E3879" s="10">
        <f>IF(D3879=1, IF(OR(C3879&lt;10, C3879&gt;=15),1,0), IF(OR(C3879&lt;7, C3879&gt;=18),1,0))</f>
        <v/>
      </c>
      <c r="F3879" s="11" t="n">
        <v>2.354</v>
      </c>
      <c r="G3879" s="12">
        <f>0.85*8</f>
        <v/>
      </c>
      <c r="H3879" s="12">
        <f>F3879-G3879</f>
        <v/>
      </c>
      <c r="I3879" s="10">
        <f>IF(E3879=0,"Fora",IF(E3878=0,"Carg xar",IF(H3879&lt;0,IF(M3879&lt;0.9,"Carg FV","Stby"),IF(M3879&gt;P3879,"V2H",IF(M3879&lt;0.9,"Carg xar","Stby")))))</f>
        <v/>
      </c>
      <c r="J3879" s="12">
        <f>IF(OR(I3879="Carg FV",I3879="Carg xar"),MIN(IF(I3879="Carg FV",ABS(H3879),7.4),7.4,MAX(0,(0.9-M3879)*40)*0.95),0)</f>
        <v/>
      </c>
      <c r="K3879" s="12">
        <f>IF(I3879="V2H",MIN(MAX(0,H3879),7.4,MAX(0,(M3879-P3879)*40)*0.95),0)</f>
        <v/>
      </c>
      <c r="L3879" s="12">
        <f>IF(E3879=0,0,MAX(0,H3879-K3879))</f>
        <v/>
      </c>
      <c r="M3879" s="13">
        <f>M3878+J3878/40-IF(I3878="V2H",K3878/(0.95*40),0)-IF(E3879=0,IF(E3878=1,IF(D3879=1,30,40)*0.18/(2*40),0),0)-IF(E3879=1,IF(E3878=0,IF(D3879=1,30,40)*0.18/(2*40),0),0)</f>
        <v/>
      </c>
      <c r="N3879" s="14" t="n">
        <v>0.2</v>
      </c>
      <c r="O3879" s="15">
        <f>K3879*N3879</f>
        <v/>
      </c>
      <c r="P3879">
        <f>IF(E3879=0,0.3,IF(D3879=1,IF(C3879&gt;=Params!$B$13-3,IF(C3879&lt;Params!$B$13,Params!$B$20,0.3),0.3),IF(C3879&gt;=Params!$B$15-3,IF(C3879&lt;Params!$B$15,Params!$B$21,0.3),0.3)))</f>
        <v/>
      </c>
    </row>
    <row r="3880" ht="15" customHeight="1" s="1">
      <c r="A3880" s="9" t="n">
        <v>3877</v>
      </c>
      <c r="B3880" s="6" t="inlineStr">
        <is>
          <t>11/06</t>
        </is>
      </c>
      <c r="C3880" s="6" t="n">
        <v>12</v>
      </c>
      <c r="D3880" s="6" t="n">
        <v>0</v>
      </c>
      <c r="E3880" s="10">
        <f>IF(D3880=1, IF(OR(C3880&lt;10, C3880&gt;=15),1,0), IF(OR(C3880&lt;7, C3880&gt;=18),1,0))</f>
        <v/>
      </c>
      <c r="F3880" s="11" t="n">
        <v>2.386</v>
      </c>
      <c r="G3880" s="12">
        <f>0.92*8</f>
        <v/>
      </c>
      <c r="H3880" s="12">
        <f>F3880-G3880</f>
        <v/>
      </c>
      <c r="I3880" s="10">
        <f>IF(E3880=0,"Fora",IF(E3879=0,"Carg xar",IF(H3880&lt;0,IF(M3880&lt;0.9,"Carg FV","Stby"),IF(M3880&gt;P3880,"V2H",IF(M3880&lt;0.9,"Carg xar","Stby")))))</f>
        <v/>
      </c>
      <c r="J3880" s="12">
        <f>IF(OR(I3880="Carg FV",I3880="Carg xar"),MIN(IF(I3880="Carg FV",ABS(H3880),7.4),7.4,MAX(0,(0.9-M3880)*40)*0.95),0)</f>
        <v/>
      </c>
      <c r="K3880" s="12">
        <f>IF(I3880="V2H",MIN(MAX(0,H3880),7.4,MAX(0,(M3880-P3880)*40)*0.95),0)</f>
        <v/>
      </c>
      <c r="L3880" s="12">
        <f>IF(E3880=0,0,MAX(0,H3880-K3880))</f>
        <v/>
      </c>
      <c r="M3880" s="13">
        <f>M3879+J3879/40-IF(I3879="V2H",K3879/(0.95*40),0)-IF(E3880=0,IF(E3879=1,IF(D3880=1,30,40)*0.18/(2*40),0),0)-IF(E3880=1,IF(E3879=0,IF(D3880=1,30,40)*0.18/(2*40),0),0)</f>
        <v/>
      </c>
      <c r="N3880" s="14" t="n">
        <v>0.2</v>
      </c>
      <c r="O3880" s="15">
        <f>K3880*N3880</f>
        <v/>
      </c>
      <c r="P3880">
        <f>IF(E3880=0,0.3,IF(D3880=1,IF(C3880&gt;=Params!$B$13-3,IF(C3880&lt;Params!$B$13,Params!$B$20,0.3),0.3),IF(C3880&gt;=Params!$B$15-3,IF(C3880&lt;Params!$B$15,Params!$B$21,0.3),0.3)))</f>
        <v/>
      </c>
    </row>
    <row r="3881" ht="15" customHeight="1" s="1">
      <c r="A3881" s="9" t="n">
        <v>3878</v>
      </c>
      <c r="B3881" s="6" t="inlineStr">
        <is>
          <t>11/06</t>
        </is>
      </c>
      <c r="C3881" s="6" t="n">
        <v>13</v>
      </c>
      <c r="D3881" s="6" t="n">
        <v>0</v>
      </c>
      <c r="E3881" s="10">
        <f>IF(D3881=1, IF(OR(C3881&lt;10, C3881&gt;=15),1,0), IF(OR(C3881&lt;7, C3881&gt;=18),1,0))</f>
        <v/>
      </c>
      <c r="F3881" s="11" t="n">
        <v>1.765</v>
      </c>
      <c r="G3881" s="12">
        <f>0.9*8</f>
        <v/>
      </c>
      <c r="H3881" s="12">
        <f>F3881-G3881</f>
        <v/>
      </c>
      <c r="I3881" s="10">
        <f>IF(E3881=0,"Fora",IF(E3880=0,"Carg xar",IF(H3881&lt;0,IF(M3881&lt;0.9,"Carg FV","Stby"),IF(M3881&gt;P3881,"V2H",IF(M3881&lt;0.9,"Carg xar","Stby")))))</f>
        <v/>
      </c>
      <c r="J3881" s="12">
        <f>IF(OR(I3881="Carg FV",I3881="Carg xar"),MIN(IF(I3881="Carg FV",ABS(H3881),7.4),7.4,MAX(0,(0.9-M3881)*40)*0.95),0)</f>
        <v/>
      </c>
      <c r="K3881" s="12">
        <f>IF(I3881="V2H",MIN(MAX(0,H3881),7.4,MAX(0,(M3881-P3881)*40)*0.95),0)</f>
        <v/>
      </c>
      <c r="L3881" s="12">
        <f>IF(E3881=0,0,MAX(0,H3881-K3881))</f>
        <v/>
      </c>
      <c r="M3881" s="13">
        <f>M3880+J3880/40-IF(I3880="V2H",K3880/(0.95*40),0)-IF(E3881=0,IF(E3880=1,IF(D3881=1,30,40)*0.18/(2*40),0),0)-IF(E3881=1,IF(E3880=0,IF(D3881=1,30,40)*0.18/(2*40),0),0)</f>
        <v/>
      </c>
      <c r="N3881" s="14" t="n">
        <v>0.2</v>
      </c>
      <c r="O3881" s="15">
        <f>K3881*N3881</f>
        <v/>
      </c>
      <c r="P3881">
        <f>IF(E3881=0,0.3,IF(D3881=1,IF(C3881&gt;=Params!$B$13-3,IF(C3881&lt;Params!$B$13,Params!$B$20,0.3),0.3),IF(C3881&gt;=Params!$B$15-3,IF(C3881&lt;Params!$B$15,Params!$B$21,0.3),0.3)))</f>
        <v/>
      </c>
    </row>
    <row r="3882" ht="15" customHeight="1" s="1">
      <c r="A3882" s="9" t="n">
        <v>3879</v>
      </c>
      <c r="B3882" s="6" t="inlineStr">
        <is>
          <t>11/06</t>
        </is>
      </c>
      <c r="C3882" s="6" t="n">
        <v>14</v>
      </c>
      <c r="D3882" s="6" t="n">
        <v>0</v>
      </c>
      <c r="E3882" s="10">
        <f>IF(D3882=1, IF(OR(C3882&lt;10, C3882&gt;=15),1,0), IF(OR(C3882&lt;7, C3882&gt;=18),1,0))</f>
        <v/>
      </c>
      <c r="F3882" s="11" t="n">
        <v>1.837</v>
      </c>
      <c r="G3882" s="12">
        <f>0.8*8</f>
        <v/>
      </c>
      <c r="H3882" s="12">
        <f>F3882-G3882</f>
        <v/>
      </c>
      <c r="I3882" s="10">
        <f>IF(E3882=0,"Fora",IF(E3881=0,"Carg xar",IF(H3882&lt;0,IF(M3882&lt;0.9,"Carg FV","Stby"),IF(M3882&gt;P3882,"V2H",IF(M3882&lt;0.9,"Carg xar","Stby")))))</f>
        <v/>
      </c>
      <c r="J3882" s="12">
        <f>IF(OR(I3882="Carg FV",I3882="Carg xar"),MIN(IF(I3882="Carg FV",ABS(H3882),7.4),7.4,MAX(0,(0.9-M3882)*40)*0.95),0)</f>
        <v/>
      </c>
      <c r="K3882" s="12">
        <f>IF(I3882="V2H",MIN(MAX(0,H3882),7.4,MAX(0,(M3882-P3882)*40)*0.95),0)</f>
        <v/>
      </c>
      <c r="L3882" s="12">
        <f>IF(E3882=0,0,MAX(0,H3882-K3882))</f>
        <v/>
      </c>
      <c r="M3882" s="13">
        <f>M3881+J3881/40-IF(I3881="V2H",K3881/(0.95*40),0)-IF(E3882=0,IF(E3881=1,IF(D3882=1,30,40)*0.18/(2*40),0),0)-IF(E3882=1,IF(E3881=0,IF(D3882=1,30,40)*0.18/(2*40),0),0)</f>
        <v/>
      </c>
      <c r="N3882" s="14" t="n">
        <v>0.15</v>
      </c>
      <c r="O3882" s="15">
        <f>K3882*N3882</f>
        <v/>
      </c>
      <c r="P3882">
        <f>IF(E3882=0,0.3,IF(D3882=1,IF(C3882&gt;=Params!$B$13-3,IF(C3882&lt;Params!$B$13,Params!$B$20,0.3),0.3),IF(C3882&gt;=Params!$B$15-3,IF(C3882&lt;Params!$B$15,Params!$B$21,0.3),0.3)))</f>
        <v/>
      </c>
    </row>
    <row r="3883" ht="15" customHeight="1" s="1">
      <c r="A3883" s="9" t="n">
        <v>3880</v>
      </c>
      <c r="B3883" s="6" t="inlineStr">
        <is>
          <t>11/06</t>
        </is>
      </c>
      <c r="C3883" s="6" t="n">
        <v>15</v>
      </c>
      <c r="D3883" s="6" t="n">
        <v>0</v>
      </c>
      <c r="E3883" s="10">
        <f>IF(D3883=1, IF(OR(C3883&lt;10, C3883&gt;=15),1,0), IF(OR(C3883&lt;7, C3883&gt;=18),1,0))</f>
        <v/>
      </c>
      <c r="F3883" s="11" t="n">
        <v>0.474</v>
      </c>
      <c r="G3883" s="12">
        <f>0.65*8</f>
        <v/>
      </c>
      <c r="H3883" s="12">
        <f>F3883-G3883</f>
        <v/>
      </c>
      <c r="I3883" s="10">
        <f>IF(E3883=0,"Fora",IF(E3882=0,"Carg xar",IF(H3883&lt;0,IF(M3883&lt;0.9,"Carg FV","Stby"),IF(M3883&gt;P3883,"V2H",IF(M3883&lt;0.9,"Carg xar","Stby")))))</f>
        <v/>
      </c>
      <c r="J3883" s="12">
        <f>IF(OR(I3883="Carg FV",I3883="Carg xar"),MIN(IF(I3883="Carg FV",ABS(H3883),7.4),7.4,MAX(0,(0.9-M3883)*40)*0.95),0)</f>
        <v/>
      </c>
      <c r="K3883" s="12">
        <f>IF(I3883="V2H",MIN(MAX(0,H3883),7.4,MAX(0,(M3883-P3883)*40)*0.95),0)</f>
        <v/>
      </c>
      <c r="L3883" s="12">
        <f>IF(E3883=0,0,MAX(0,H3883-K3883))</f>
        <v/>
      </c>
      <c r="M3883" s="13">
        <f>M3882+J3882/40-IF(I3882="V2H",K3882/(0.95*40),0)-IF(E3883=0,IF(E3882=1,IF(D3883=1,30,40)*0.18/(2*40),0),0)-IF(E3883=1,IF(E3882=0,IF(D3883=1,30,40)*0.18/(2*40),0),0)</f>
        <v/>
      </c>
      <c r="N3883" s="14" t="n">
        <v>0.15</v>
      </c>
      <c r="O3883" s="15">
        <f>K3883*N3883</f>
        <v/>
      </c>
      <c r="P3883">
        <f>IF(E3883=0,0.3,IF(D3883=1,IF(C3883&gt;=Params!$B$13-3,IF(C3883&lt;Params!$B$13,Params!$B$20,0.3),0.3),IF(C3883&gt;=Params!$B$15-3,IF(C3883&lt;Params!$B$15,Params!$B$21,0.3),0.3)))</f>
        <v/>
      </c>
    </row>
    <row r="3884" ht="15" customHeight="1" s="1">
      <c r="A3884" s="9" t="n">
        <v>3881</v>
      </c>
      <c r="B3884" s="6" t="inlineStr">
        <is>
          <t>11/06</t>
        </is>
      </c>
      <c r="C3884" s="6" t="n">
        <v>16</v>
      </c>
      <c r="D3884" s="6" t="n">
        <v>0</v>
      </c>
      <c r="E3884" s="10">
        <f>IF(D3884=1, IF(OR(C3884&lt;10, C3884&gt;=15),1,0), IF(OR(C3884&lt;7, C3884&gt;=18),1,0))</f>
        <v/>
      </c>
      <c r="F3884" s="11" t="n">
        <v>0.323</v>
      </c>
      <c r="G3884" s="12">
        <f>0.48*8</f>
        <v/>
      </c>
      <c r="H3884" s="12">
        <f>F3884-G3884</f>
        <v/>
      </c>
      <c r="I3884" s="10">
        <f>IF(E3884=0,"Fora",IF(E3883=0,"Carg xar",IF(H3884&lt;0,IF(M3884&lt;0.9,"Carg FV","Stby"),IF(M3884&gt;P3884,"V2H",IF(M3884&lt;0.9,"Carg xar","Stby")))))</f>
        <v/>
      </c>
      <c r="J3884" s="12">
        <f>IF(OR(I3884="Carg FV",I3884="Carg xar"),MIN(IF(I3884="Carg FV",ABS(H3884),7.4),7.4,MAX(0,(0.9-M3884)*40)*0.95),0)</f>
        <v/>
      </c>
      <c r="K3884" s="12">
        <f>IF(I3884="V2H",MIN(MAX(0,H3884),7.4,MAX(0,(M3884-P3884)*40)*0.95),0)</f>
        <v/>
      </c>
      <c r="L3884" s="12">
        <f>IF(E3884=0,0,MAX(0,H3884-K3884))</f>
        <v/>
      </c>
      <c r="M3884" s="13">
        <f>M3883+J3883/40-IF(I3883="V2H",K3883/(0.95*40),0)-IF(E3884=0,IF(E3883=1,IF(D3884=1,30,40)*0.18/(2*40),0),0)-IF(E3884=1,IF(E3883=0,IF(D3884=1,30,40)*0.18/(2*40),0),0)</f>
        <v/>
      </c>
      <c r="N3884" s="14" t="n">
        <v>0.15</v>
      </c>
      <c r="O3884" s="15">
        <f>K3884*N3884</f>
        <v/>
      </c>
      <c r="P3884">
        <f>IF(E3884=0,0.3,IF(D3884=1,IF(C3884&gt;=Params!$B$13-3,IF(C3884&lt;Params!$B$13,Params!$B$20,0.3),0.3),IF(C3884&gt;=Params!$B$15-3,IF(C3884&lt;Params!$B$15,Params!$B$21,0.3),0.3)))</f>
        <v/>
      </c>
    </row>
    <row r="3885" ht="15" customHeight="1" s="1">
      <c r="A3885" s="9" t="n">
        <v>3882</v>
      </c>
      <c r="B3885" s="6" t="inlineStr">
        <is>
          <t>11/06</t>
        </is>
      </c>
      <c r="C3885" s="6" t="n">
        <v>17</v>
      </c>
      <c r="D3885" s="6" t="n">
        <v>0</v>
      </c>
      <c r="E3885" s="10">
        <f>IF(D3885=1, IF(OR(C3885&lt;10, C3885&gt;=15),1,0), IF(OR(C3885&lt;7, C3885&gt;=18),1,0))</f>
        <v/>
      </c>
      <c r="F3885" s="11" t="n">
        <v>0.297</v>
      </c>
      <c r="G3885" s="12">
        <f>0.28*8</f>
        <v/>
      </c>
      <c r="H3885" s="12">
        <f>F3885-G3885</f>
        <v/>
      </c>
      <c r="I3885" s="10">
        <f>IF(E3885=0,"Fora",IF(E3884=0,"Carg xar",IF(H3885&lt;0,IF(M3885&lt;0.9,"Carg FV","Stby"),IF(M3885&gt;P3885,"V2H",IF(M3885&lt;0.9,"Carg xar","Stby")))))</f>
        <v/>
      </c>
      <c r="J3885" s="12">
        <f>IF(OR(I3885="Carg FV",I3885="Carg xar"),MIN(IF(I3885="Carg FV",ABS(H3885),7.4),7.4,MAX(0,(0.9-M3885)*40)*0.95),0)</f>
        <v/>
      </c>
      <c r="K3885" s="12">
        <f>IF(I3885="V2H",MIN(MAX(0,H3885),7.4,MAX(0,(M3885-P3885)*40)*0.95),0)</f>
        <v/>
      </c>
      <c r="L3885" s="12">
        <f>IF(E3885=0,0,MAX(0,H3885-K3885))</f>
        <v/>
      </c>
      <c r="M3885" s="13">
        <f>M3884+J3884/40-IF(I3884="V2H",K3884/(0.95*40),0)-IF(E3885=0,IF(E3884=1,IF(D3885=1,30,40)*0.18/(2*40),0),0)-IF(E3885=1,IF(E3884=0,IF(D3885=1,30,40)*0.18/(2*40),0),0)</f>
        <v/>
      </c>
      <c r="N3885" s="14" t="n">
        <v>0.15</v>
      </c>
      <c r="O3885" s="15">
        <f>K3885*N3885</f>
        <v/>
      </c>
      <c r="P3885">
        <f>IF(E3885=0,0.3,IF(D3885=1,IF(C3885&gt;=Params!$B$13-3,IF(C3885&lt;Params!$B$13,Params!$B$20,0.3),0.3),IF(C3885&gt;=Params!$B$15-3,IF(C3885&lt;Params!$B$15,Params!$B$21,0.3),0.3)))</f>
        <v/>
      </c>
    </row>
    <row r="3886" ht="15" customHeight="1" s="1">
      <c r="A3886" s="9" t="n">
        <v>3883</v>
      </c>
      <c r="B3886" s="6" t="inlineStr">
        <is>
          <t>11/06</t>
        </is>
      </c>
      <c r="C3886" s="6" t="n">
        <v>18</v>
      </c>
      <c r="D3886" s="6" t="n">
        <v>0</v>
      </c>
      <c r="E3886" s="10">
        <f>IF(D3886=1, IF(OR(C3886&lt;10, C3886&gt;=15),1,0), IF(OR(C3886&lt;7, C3886&gt;=18),1,0))</f>
        <v/>
      </c>
      <c r="F3886" s="11" t="n">
        <v>0.273</v>
      </c>
      <c r="G3886" s="12">
        <f>0.1*8</f>
        <v/>
      </c>
      <c r="H3886" s="12">
        <f>F3886-G3886</f>
        <v/>
      </c>
      <c r="I3886" s="10">
        <f>IF(E3886=0,"Fora",IF(E3885=0,"Carg xar",IF(H3886&lt;0,IF(M3886&lt;0.9,"Carg FV","Stby"),IF(M3886&gt;P3886,"V2H",IF(M3886&lt;0.9,"Carg xar","Stby")))))</f>
        <v/>
      </c>
      <c r="J3886" s="12">
        <f>IF(OR(I3886="Carg FV",I3886="Carg xar"),MIN(IF(I3886="Carg FV",ABS(H3886),7.4),7.4,MAX(0,(0.9-M3886)*40)*0.95),0)</f>
        <v/>
      </c>
      <c r="K3886" s="12">
        <f>IF(I3886="V2H",MIN(MAX(0,H3886),7.4,MAX(0,(M3886-P3886)*40)*0.95),0)</f>
        <v/>
      </c>
      <c r="L3886" s="12">
        <f>IF(E3886=0,0,MAX(0,H3886-K3886))</f>
        <v/>
      </c>
      <c r="M3886" s="13">
        <f>M3885+J3885/40-IF(I3885="V2H",K3885/(0.95*40),0)-IF(E3886=0,IF(E3885=1,IF(D3886=1,30,40)*0.18/(2*40),0),0)-IF(E3886=1,IF(E3885=0,IF(D3886=1,30,40)*0.18/(2*40),0),0)</f>
        <v/>
      </c>
      <c r="N3886" s="14" t="n">
        <v>0.2</v>
      </c>
      <c r="O3886" s="15">
        <f>K3886*N3886</f>
        <v/>
      </c>
      <c r="P3886">
        <f>IF(E3886=0,0.3,IF(D3886=1,IF(C3886&gt;=Params!$B$13-3,IF(C3886&lt;Params!$B$13,Params!$B$20,0.3),0.3),IF(C3886&gt;=Params!$B$15-3,IF(C3886&lt;Params!$B$15,Params!$B$21,0.3),0.3)))</f>
        <v/>
      </c>
    </row>
    <row r="3887" ht="15" customHeight="1" s="1">
      <c r="A3887" s="9" t="n">
        <v>3884</v>
      </c>
      <c r="B3887" s="6" t="inlineStr">
        <is>
          <t>11/06</t>
        </is>
      </c>
      <c r="C3887" s="6" t="n">
        <v>19</v>
      </c>
      <c r="D3887" s="6" t="n">
        <v>0</v>
      </c>
      <c r="E3887" s="10">
        <f>IF(D3887=1, IF(OR(C3887&lt;10, C3887&gt;=15),1,0), IF(OR(C3887&lt;7, C3887&gt;=18),1,0))</f>
        <v/>
      </c>
      <c r="F3887" s="11" t="n">
        <v>1.833</v>
      </c>
      <c r="G3887" s="12">
        <f>0*8</f>
        <v/>
      </c>
      <c r="H3887" s="12">
        <f>F3887-G3887</f>
        <v/>
      </c>
      <c r="I3887" s="10">
        <f>IF(E3887=0,"Fora",IF(E3886=0,"Carg xar",IF(H3887&lt;0,IF(M3887&lt;0.9,"Carg FV","Stby"),IF(M3887&gt;P3887,"V2H",IF(M3887&lt;0.9,"Carg xar","Stby")))))</f>
        <v/>
      </c>
      <c r="J3887" s="12">
        <f>IF(OR(I3887="Carg FV",I3887="Carg xar"),MIN(IF(I3887="Carg FV",ABS(H3887),7.4),7.4,MAX(0,(0.9-M3887)*40)*0.95),0)</f>
        <v/>
      </c>
      <c r="K3887" s="12">
        <f>IF(I3887="V2H",MIN(MAX(0,H3887),7.4,MAX(0,(M3887-P3887)*40)*0.95),0)</f>
        <v/>
      </c>
      <c r="L3887" s="12">
        <f>IF(E3887=0,0,MAX(0,H3887-K3887))</f>
        <v/>
      </c>
      <c r="M3887" s="13">
        <f>M3886+J3886/40-IF(I3886="V2H",K3886/(0.95*40),0)-IF(E3887=0,IF(E3886=1,IF(D3887=1,30,40)*0.18/(2*40),0),0)-IF(E3887=1,IF(E3886=0,IF(D3887=1,30,40)*0.18/(2*40),0),0)</f>
        <v/>
      </c>
      <c r="N3887" s="14" t="n">
        <v>0.2</v>
      </c>
      <c r="O3887" s="15">
        <f>K3887*N3887</f>
        <v/>
      </c>
      <c r="P3887">
        <f>IF(E3887=0,0.3,IF(D3887=1,IF(C3887&gt;=Params!$B$13-3,IF(C3887&lt;Params!$B$13,Params!$B$20,0.3),0.3),IF(C3887&gt;=Params!$B$15-3,IF(C3887&lt;Params!$B$15,Params!$B$21,0.3),0.3)))</f>
        <v/>
      </c>
    </row>
    <row r="3888" ht="15" customHeight="1" s="1">
      <c r="A3888" s="9" t="n">
        <v>3885</v>
      </c>
      <c r="B3888" s="6" t="inlineStr">
        <is>
          <t>11/06</t>
        </is>
      </c>
      <c r="C3888" s="6" t="n">
        <v>20</v>
      </c>
      <c r="D3888" s="6" t="n">
        <v>0</v>
      </c>
      <c r="E3888" s="10">
        <f>IF(D3888=1, IF(OR(C3888&lt;10, C3888&gt;=15),1,0), IF(OR(C3888&lt;7, C3888&gt;=18),1,0))</f>
        <v/>
      </c>
      <c r="F3888" s="11" t="n">
        <v>1.493</v>
      </c>
      <c r="G3888" s="12">
        <f>0*8</f>
        <v/>
      </c>
      <c r="H3888" s="12">
        <f>F3888-G3888</f>
        <v/>
      </c>
      <c r="I3888" s="10">
        <f>IF(E3888=0,"Fora",IF(E3887=0,"Carg xar",IF(H3888&lt;0,IF(M3888&lt;0.9,"Carg FV","Stby"),IF(M3888&gt;P3888,"V2H",IF(M3888&lt;0.9,"Carg xar","Stby")))))</f>
        <v/>
      </c>
      <c r="J3888" s="12">
        <f>IF(OR(I3888="Carg FV",I3888="Carg xar"),MIN(IF(I3888="Carg FV",ABS(H3888),7.4),7.4,MAX(0,(0.9-M3888)*40)*0.95),0)</f>
        <v/>
      </c>
      <c r="K3888" s="12">
        <f>IF(I3888="V2H",MIN(MAX(0,H3888),7.4,MAX(0,(M3888-P3888)*40)*0.95),0)</f>
        <v/>
      </c>
      <c r="L3888" s="12">
        <f>IF(E3888=0,0,MAX(0,H3888-K3888))</f>
        <v/>
      </c>
      <c r="M3888" s="13">
        <f>M3887+J3887/40-IF(I3887="V2H",K3887/(0.95*40),0)-IF(E3888=0,IF(E3887=1,IF(D3888=1,30,40)*0.18/(2*40),0),0)-IF(E3888=1,IF(E3887=0,IF(D3888=1,30,40)*0.18/(2*40),0),0)</f>
        <v/>
      </c>
      <c r="N3888" s="14" t="n">
        <v>0.2</v>
      </c>
      <c r="O3888" s="15">
        <f>K3888*N3888</f>
        <v/>
      </c>
      <c r="P3888">
        <f>IF(E3888=0,0.3,IF(D3888=1,IF(C3888&gt;=Params!$B$13-3,IF(C3888&lt;Params!$B$13,Params!$B$20,0.3),0.3),IF(C3888&gt;=Params!$B$15-3,IF(C3888&lt;Params!$B$15,Params!$B$21,0.3),0.3)))</f>
        <v/>
      </c>
    </row>
    <row r="3889" ht="15" customHeight="1" s="1">
      <c r="A3889" s="9" t="n">
        <v>3886</v>
      </c>
      <c r="B3889" s="6" t="inlineStr">
        <is>
          <t>11/06</t>
        </is>
      </c>
      <c r="C3889" s="6" t="n">
        <v>21</v>
      </c>
      <c r="D3889" s="6" t="n">
        <v>0</v>
      </c>
      <c r="E3889" s="10">
        <f>IF(D3889=1, IF(OR(C3889&lt;10, C3889&gt;=15),1,0), IF(OR(C3889&lt;7, C3889&gt;=18),1,0))</f>
        <v/>
      </c>
      <c r="F3889" s="11" t="n">
        <v>0.6840000000000001</v>
      </c>
      <c r="G3889" s="12">
        <f>0*8</f>
        <v/>
      </c>
      <c r="H3889" s="12">
        <f>F3889-G3889</f>
        <v/>
      </c>
      <c r="I3889" s="10">
        <f>IF(E3889=0,"Fora",IF(E3888=0,"Carg xar",IF(H3889&lt;0,IF(M3889&lt;0.9,"Carg FV","Stby"),IF(M3889&gt;P3889,"V2H",IF(M3889&lt;0.9,"Carg xar","Stby")))))</f>
        <v/>
      </c>
      <c r="J3889" s="12">
        <f>IF(OR(I3889="Carg FV",I3889="Carg xar"),MIN(IF(I3889="Carg FV",ABS(H3889),7.4),7.4,MAX(0,(0.9-M3889)*40)*0.95),0)</f>
        <v/>
      </c>
      <c r="K3889" s="12">
        <f>IF(I3889="V2H",MIN(MAX(0,H3889),7.4,MAX(0,(M3889-P3889)*40)*0.95),0)</f>
        <v/>
      </c>
      <c r="L3889" s="12">
        <f>IF(E3889=0,0,MAX(0,H3889-K3889))</f>
        <v/>
      </c>
      <c r="M3889" s="13">
        <f>M3888+J3888/40-IF(I3888="V2H",K3888/(0.95*40),0)-IF(E3889=0,IF(E3888=1,IF(D3889=1,30,40)*0.18/(2*40),0),0)-IF(E3889=1,IF(E3888=0,IF(D3889=1,30,40)*0.18/(2*40),0),0)</f>
        <v/>
      </c>
      <c r="N3889" s="14" t="n">
        <v>0.2</v>
      </c>
      <c r="O3889" s="15">
        <f>K3889*N3889</f>
        <v/>
      </c>
      <c r="P3889">
        <f>IF(E3889=0,0.3,IF(D3889=1,IF(C3889&gt;=Params!$B$13-3,IF(C3889&lt;Params!$B$13,Params!$B$20,0.3),0.3),IF(C3889&gt;=Params!$B$15-3,IF(C3889&lt;Params!$B$15,Params!$B$21,0.3),0.3)))</f>
        <v/>
      </c>
    </row>
    <row r="3890" ht="15" customHeight="1" s="1">
      <c r="A3890" s="9" t="n">
        <v>3887</v>
      </c>
      <c r="B3890" s="6" t="inlineStr">
        <is>
          <t>11/06</t>
        </is>
      </c>
      <c r="C3890" s="6" t="n">
        <v>22</v>
      </c>
      <c r="D3890" s="6" t="n">
        <v>0</v>
      </c>
      <c r="E3890" s="10">
        <f>IF(D3890=1, IF(OR(C3890&lt;10, C3890&gt;=15),1,0), IF(OR(C3890&lt;7, C3890&gt;=18),1,0))</f>
        <v/>
      </c>
      <c r="F3890" s="11" t="n">
        <v>0.437</v>
      </c>
      <c r="G3890" s="12">
        <f>0*8</f>
        <v/>
      </c>
      <c r="H3890" s="12">
        <f>F3890-G3890</f>
        <v/>
      </c>
      <c r="I3890" s="10">
        <f>IF(E3890=0,"Fora",IF(E3889=0,"Carg xar",IF(H3890&lt;0,IF(M3890&lt;0.9,"Carg FV","Stby"),IF(M3890&gt;P3890,"V2H",IF(M3890&lt;0.9,"Carg xar","Stby")))))</f>
        <v/>
      </c>
      <c r="J3890" s="12">
        <f>IF(OR(I3890="Carg FV",I3890="Carg xar"),MIN(IF(I3890="Carg FV",ABS(H3890),7.4),7.4,MAX(0,(0.9-M3890)*40)*0.95),0)</f>
        <v/>
      </c>
      <c r="K3890" s="12">
        <f>IF(I3890="V2H",MIN(MAX(0,H3890),7.4,MAX(0,(M3890-P3890)*40)*0.95),0)</f>
        <v/>
      </c>
      <c r="L3890" s="12">
        <f>IF(E3890=0,0,MAX(0,H3890-K3890))</f>
        <v/>
      </c>
      <c r="M3890" s="13">
        <f>M3889+J3889/40-IF(I3889="V2H",K3889/(0.95*40),0)-IF(E3890=0,IF(E3889=1,IF(D3890=1,30,40)*0.18/(2*40),0),0)-IF(E3890=1,IF(E3889=0,IF(D3890=1,30,40)*0.18/(2*40),0),0)</f>
        <v/>
      </c>
      <c r="N3890" s="14" t="n">
        <v>0.15</v>
      </c>
      <c r="O3890" s="15">
        <f>K3890*N3890</f>
        <v/>
      </c>
      <c r="P3890">
        <f>IF(E3890=0,0.3,IF(D3890=1,IF(C3890&gt;=Params!$B$13-3,IF(C3890&lt;Params!$B$13,Params!$B$20,0.3),0.3),IF(C3890&gt;=Params!$B$15-3,IF(C3890&lt;Params!$B$15,Params!$B$21,0.3),0.3)))</f>
        <v/>
      </c>
    </row>
    <row r="3891" ht="15" customHeight="1" s="1">
      <c r="A3891" s="9" t="n">
        <v>3888</v>
      </c>
      <c r="B3891" s="6" t="inlineStr">
        <is>
          <t>11/06</t>
        </is>
      </c>
      <c r="C3891" s="6" t="n">
        <v>23</v>
      </c>
      <c r="D3891" s="6" t="n">
        <v>0</v>
      </c>
      <c r="E3891" s="10">
        <f>IF(D3891=1, IF(OR(C3891&lt;10, C3891&gt;=15),1,0), IF(OR(C3891&lt;7, C3891&gt;=18),1,0))</f>
        <v/>
      </c>
      <c r="F3891" s="11" t="n">
        <v>0.267</v>
      </c>
      <c r="G3891" s="12">
        <f>0*8</f>
        <v/>
      </c>
      <c r="H3891" s="12">
        <f>F3891-G3891</f>
        <v/>
      </c>
      <c r="I3891" s="10">
        <f>IF(E3891=0,"Fora",IF(E3890=0,"Carg xar",IF(H3891&lt;0,IF(M3891&lt;0.9,"Carg FV","Stby"),IF(M3891&gt;P3891,"V2H",IF(M3891&lt;0.9,"Carg xar","Stby")))))</f>
        <v/>
      </c>
      <c r="J3891" s="12">
        <f>IF(OR(I3891="Carg FV",I3891="Carg xar"),MIN(IF(I3891="Carg FV",ABS(H3891),7.4),7.4,MAX(0,(0.9-M3891)*40)*0.95),0)</f>
        <v/>
      </c>
      <c r="K3891" s="12">
        <f>IF(I3891="V2H",MIN(MAX(0,H3891),7.4,MAX(0,(M3891-P3891)*40)*0.95),0)</f>
        <v/>
      </c>
      <c r="L3891" s="12">
        <f>IF(E3891=0,0,MAX(0,H3891-K3891))</f>
        <v/>
      </c>
      <c r="M3891" s="13">
        <f>M3890+J3890/40-IF(I3890="V2H",K3890/(0.95*40),0)-IF(E3891=0,IF(E3890=1,IF(D3891=1,30,40)*0.18/(2*40),0),0)-IF(E3891=1,IF(E3890=0,IF(D3891=1,30,40)*0.18/(2*40),0),0)</f>
        <v/>
      </c>
      <c r="N3891" s="14" t="n">
        <v>0.15</v>
      </c>
      <c r="O3891" s="15">
        <f>K3891*N3891</f>
        <v/>
      </c>
      <c r="P3891">
        <f>IF(E3891=0,0.3,IF(D3891=1,IF(C3891&gt;=Params!$B$13-3,IF(C3891&lt;Params!$B$13,Params!$B$20,0.3),0.3),IF(C3891&gt;=Params!$B$15-3,IF(C3891&lt;Params!$B$15,Params!$B$21,0.3),0.3)))</f>
        <v/>
      </c>
    </row>
    <row r="3892" ht="15" customHeight="1" s="1">
      <c r="A3892" s="9" t="n">
        <v>3889</v>
      </c>
      <c r="B3892" s="6" t="inlineStr">
        <is>
          <t>12/06</t>
        </is>
      </c>
      <c r="C3892" s="6" t="n">
        <v>0</v>
      </c>
      <c r="D3892" s="6" t="n">
        <v>0</v>
      </c>
      <c r="E3892" s="10">
        <f>IF(D3892=1, IF(OR(C3892&lt;10, C3892&gt;=15),1,0), IF(OR(C3892&lt;7, C3892&gt;=18),1,0))</f>
        <v/>
      </c>
      <c r="F3892" s="11" t="n">
        <v>0.215</v>
      </c>
      <c r="G3892" s="12">
        <f>0*8</f>
        <v/>
      </c>
      <c r="H3892" s="12">
        <f>F3892-G3892</f>
        <v/>
      </c>
      <c r="I3892" s="10">
        <f>IF(E3892=0,"Fora",IF(E3891=0,"Carg xar",IF(H3892&lt;0,IF(M3892&lt;0.9,"Carg FV","Stby"),IF(M3892&gt;P3892,"V2H",IF(M3892&lt;0.9,"Carg xar","Stby")))))</f>
        <v/>
      </c>
      <c r="J3892" s="12">
        <f>IF(OR(I3892="Carg FV",I3892="Carg xar"),MIN(IF(I3892="Carg FV",ABS(H3892),7.4),7.4,MAX(0,(0.9-M3892)*40)*0.95),0)</f>
        <v/>
      </c>
      <c r="K3892" s="12">
        <f>IF(I3892="V2H",MIN(MAX(0,H3892),7.4,MAX(0,(M3892-P3892)*40)*0.95),0)</f>
        <v/>
      </c>
      <c r="L3892" s="12">
        <f>IF(E3892=0,0,MAX(0,H3892-K3892))</f>
        <v/>
      </c>
      <c r="M3892" s="13">
        <f>M3891+J3891/40-IF(I3891="V2H",K3891/(0.95*40),0)-IF(E3892=0,IF(E3891=1,IF(D3892=1,30,40)*0.18/(2*40),0),0)-IF(E3892=1,IF(E3891=0,IF(D3892=1,30,40)*0.18/(2*40),0),0)</f>
        <v/>
      </c>
      <c r="N3892" s="14" t="n">
        <v>0.09</v>
      </c>
      <c r="O3892" s="15">
        <f>K3892*N3892</f>
        <v/>
      </c>
      <c r="P3892">
        <f>IF(E3892=0,0.3,IF(D3892=1,IF(C3892&gt;=Params!$B$13-3,IF(C3892&lt;Params!$B$13,Params!$B$20,0.3),0.3),IF(C3892&gt;=Params!$B$15-3,IF(C3892&lt;Params!$B$15,Params!$B$21,0.3),0.3)))</f>
        <v/>
      </c>
    </row>
    <row r="3893" ht="15" customHeight="1" s="1">
      <c r="A3893" s="9" t="n">
        <v>3890</v>
      </c>
      <c r="B3893" s="6" t="inlineStr">
        <is>
          <t>12/06</t>
        </is>
      </c>
      <c r="C3893" s="6" t="n">
        <v>1</v>
      </c>
      <c r="D3893" s="6" t="n">
        <v>0</v>
      </c>
      <c r="E3893" s="10">
        <f>IF(D3893=1, IF(OR(C3893&lt;10, C3893&gt;=15),1,0), IF(OR(C3893&lt;7, C3893&gt;=18),1,0))</f>
        <v/>
      </c>
      <c r="F3893" s="11" t="n">
        <v>0.144</v>
      </c>
      <c r="G3893" s="12">
        <f>0*8</f>
        <v/>
      </c>
      <c r="H3893" s="12">
        <f>F3893-G3893</f>
        <v/>
      </c>
      <c r="I3893" s="10">
        <f>IF(E3893=0,"Fora",IF(E3892=0,"Carg xar",IF(H3893&lt;0,IF(M3893&lt;0.9,"Carg FV","Stby"),IF(M3893&gt;P3893,"V2H",IF(M3893&lt;0.9,"Carg xar","Stby")))))</f>
        <v/>
      </c>
      <c r="J3893" s="12">
        <f>IF(OR(I3893="Carg FV",I3893="Carg xar"),MIN(IF(I3893="Carg FV",ABS(H3893),7.4),7.4,MAX(0,(0.9-M3893)*40)*0.95),0)</f>
        <v/>
      </c>
      <c r="K3893" s="12">
        <f>IF(I3893="V2H",MIN(MAX(0,H3893),7.4,MAX(0,(M3893-P3893)*40)*0.95),0)</f>
        <v/>
      </c>
      <c r="L3893" s="12">
        <f>IF(E3893=0,0,MAX(0,H3893-K3893))</f>
        <v/>
      </c>
      <c r="M3893" s="13">
        <f>M3892+J3892/40-IF(I3892="V2H",K3892/(0.95*40),0)-IF(E3893=0,IF(E3892=1,IF(D3893=1,30,40)*0.18/(2*40),0),0)-IF(E3893=1,IF(E3892=0,IF(D3893=1,30,40)*0.18/(2*40),0),0)</f>
        <v/>
      </c>
      <c r="N3893" s="14" t="n">
        <v>0.09</v>
      </c>
      <c r="O3893" s="15">
        <f>K3893*N3893</f>
        <v/>
      </c>
      <c r="P3893">
        <f>IF(E3893=0,0.3,IF(D3893=1,IF(C3893&gt;=Params!$B$13-3,IF(C3893&lt;Params!$B$13,Params!$B$20,0.3),0.3),IF(C3893&gt;=Params!$B$15-3,IF(C3893&lt;Params!$B$15,Params!$B$21,0.3),0.3)))</f>
        <v/>
      </c>
    </row>
    <row r="3894" ht="15" customHeight="1" s="1">
      <c r="A3894" s="9" t="n">
        <v>3891</v>
      </c>
      <c r="B3894" s="6" t="inlineStr">
        <is>
          <t>12/06</t>
        </is>
      </c>
      <c r="C3894" s="6" t="n">
        <v>2</v>
      </c>
      <c r="D3894" s="6" t="n">
        <v>0</v>
      </c>
      <c r="E3894" s="10">
        <f>IF(D3894=1, IF(OR(C3894&lt;10, C3894&gt;=15),1,0), IF(OR(C3894&lt;7, C3894&gt;=18),1,0))</f>
        <v/>
      </c>
      <c r="F3894" s="11" t="n">
        <v>0.211</v>
      </c>
      <c r="G3894" s="12">
        <f>0*8</f>
        <v/>
      </c>
      <c r="H3894" s="12">
        <f>F3894-G3894</f>
        <v/>
      </c>
      <c r="I3894" s="10">
        <f>IF(E3894=0,"Fora",IF(E3893=0,"Carg xar",IF(H3894&lt;0,IF(M3894&lt;0.9,"Carg FV","Stby"),IF(M3894&gt;P3894,"V2H",IF(M3894&lt;0.9,"Carg xar","Stby")))))</f>
        <v/>
      </c>
      <c r="J3894" s="12">
        <f>IF(OR(I3894="Carg FV",I3894="Carg xar"),MIN(IF(I3894="Carg FV",ABS(H3894),7.4),7.4,MAX(0,(0.9-M3894)*40)*0.95),0)</f>
        <v/>
      </c>
      <c r="K3894" s="12">
        <f>IF(I3894="V2H",MIN(MAX(0,H3894),7.4,MAX(0,(M3894-P3894)*40)*0.95),0)</f>
        <v/>
      </c>
      <c r="L3894" s="12">
        <f>IF(E3894=0,0,MAX(0,H3894-K3894))</f>
        <v/>
      </c>
      <c r="M3894" s="13">
        <f>M3893+J3893/40-IF(I3893="V2H",K3893/(0.95*40),0)-IF(E3894=0,IF(E3893=1,IF(D3894=1,30,40)*0.18/(2*40),0),0)-IF(E3894=1,IF(E3893=0,IF(D3894=1,30,40)*0.18/(2*40),0),0)</f>
        <v/>
      </c>
      <c r="N3894" s="14" t="n">
        <v>0.09</v>
      </c>
      <c r="O3894" s="15">
        <f>K3894*N3894</f>
        <v/>
      </c>
      <c r="P3894">
        <f>IF(E3894=0,0.3,IF(D3894=1,IF(C3894&gt;=Params!$B$13-3,IF(C3894&lt;Params!$B$13,Params!$B$20,0.3),0.3),IF(C3894&gt;=Params!$B$15-3,IF(C3894&lt;Params!$B$15,Params!$B$21,0.3),0.3)))</f>
        <v/>
      </c>
    </row>
    <row r="3895" ht="15" customHeight="1" s="1">
      <c r="A3895" s="9" t="n">
        <v>3892</v>
      </c>
      <c r="B3895" s="6" t="inlineStr">
        <is>
          <t>12/06</t>
        </is>
      </c>
      <c r="C3895" s="6" t="n">
        <v>3</v>
      </c>
      <c r="D3895" s="6" t="n">
        <v>0</v>
      </c>
      <c r="E3895" s="10">
        <f>IF(D3895=1, IF(OR(C3895&lt;10, C3895&gt;=15),1,0), IF(OR(C3895&lt;7, C3895&gt;=18),1,0))</f>
        <v/>
      </c>
      <c r="F3895" s="11" t="n">
        <v>0.116</v>
      </c>
      <c r="G3895" s="12">
        <f>0*8</f>
        <v/>
      </c>
      <c r="H3895" s="12">
        <f>F3895-G3895</f>
        <v/>
      </c>
      <c r="I3895" s="10">
        <f>IF(E3895=0,"Fora",IF(E3894=0,"Carg xar",IF(H3895&lt;0,IF(M3895&lt;0.9,"Carg FV","Stby"),IF(M3895&gt;P3895,"V2H",IF(M3895&lt;0.9,"Carg xar","Stby")))))</f>
        <v/>
      </c>
      <c r="J3895" s="12">
        <f>IF(OR(I3895="Carg FV",I3895="Carg xar"),MIN(IF(I3895="Carg FV",ABS(H3895),7.4),7.4,MAX(0,(0.9-M3895)*40)*0.95),0)</f>
        <v/>
      </c>
      <c r="K3895" s="12">
        <f>IF(I3895="V2H",MIN(MAX(0,H3895),7.4,MAX(0,(M3895-P3895)*40)*0.95),0)</f>
        <v/>
      </c>
      <c r="L3895" s="12">
        <f>IF(E3895=0,0,MAX(0,H3895-K3895))</f>
        <v/>
      </c>
      <c r="M3895" s="13">
        <f>M3894+J3894/40-IF(I3894="V2H",K3894/(0.95*40),0)-IF(E3895=0,IF(E3894=1,IF(D3895=1,30,40)*0.18/(2*40),0),0)-IF(E3895=1,IF(E3894=0,IF(D3895=1,30,40)*0.18/(2*40),0),0)</f>
        <v/>
      </c>
      <c r="N3895" s="14" t="n">
        <v>0.09</v>
      </c>
      <c r="O3895" s="15">
        <f>K3895*N3895</f>
        <v/>
      </c>
      <c r="P3895">
        <f>IF(E3895=0,0.3,IF(D3895=1,IF(C3895&gt;=Params!$B$13-3,IF(C3895&lt;Params!$B$13,Params!$B$20,0.3),0.3),IF(C3895&gt;=Params!$B$15-3,IF(C3895&lt;Params!$B$15,Params!$B$21,0.3),0.3)))</f>
        <v/>
      </c>
    </row>
    <row r="3896" ht="15" customHeight="1" s="1">
      <c r="A3896" s="9" t="n">
        <v>3893</v>
      </c>
      <c r="B3896" s="6" t="inlineStr">
        <is>
          <t>12/06</t>
        </is>
      </c>
      <c r="C3896" s="6" t="n">
        <v>4</v>
      </c>
      <c r="D3896" s="6" t="n">
        <v>0</v>
      </c>
      <c r="E3896" s="10">
        <f>IF(D3896=1, IF(OR(C3896&lt;10, C3896&gt;=15),1,0), IF(OR(C3896&lt;7, C3896&gt;=18),1,0))</f>
        <v/>
      </c>
      <c r="F3896" s="11" t="n">
        <v>0.185</v>
      </c>
      <c r="G3896" s="12">
        <f>0*8</f>
        <v/>
      </c>
      <c r="H3896" s="12">
        <f>F3896-G3896</f>
        <v/>
      </c>
      <c r="I3896" s="10">
        <f>IF(E3896=0,"Fora",IF(E3895=0,"Carg xar",IF(H3896&lt;0,IF(M3896&lt;0.9,"Carg FV","Stby"),IF(M3896&gt;P3896,"V2H",IF(M3896&lt;0.9,"Carg xar","Stby")))))</f>
        <v/>
      </c>
      <c r="J3896" s="12">
        <f>IF(OR(I3896="Carg FV",I3896="Carg xar"),MIN(IF(I3896="Carg FV",ABS(H3896),7.4),7.4,MAX(0,(0.9-M3896)*40)*0.95),0)</f>
        <v/>
      </c>
      <c r="K3896" s="12">
        <f>IF(I3896="V2H",MIN(MAX(0,H3896),7.4,MAX(0,(M3896-P3896)*40)*0.95),0)</f>
        <v/>
      </c>
      <c r="L3896" s="12">
        <f>IF(E3896=0,0,MAX(0,H3896-K3896))</f>
        <v/>
      </c>
      <c r="M3896" s="13">
        <f>M3895+J3895/40-IF(I3895="V2H",K3895/(0.95*40),0)-IF(E3896=0,IF(E3895=1,IF(D3896=1,30,40)*0.18/(2*40),0),0)-IF(E3896=1,IF(E3895=0,IF(D3896=1,30,40)*0.18/(2*40),0),0)</f>
        <v/>
      </c>
      <c r="N3896" s="14" t="n">
        <v>0.09</v>
      </c>
      <c r="O3896" s="15">
        <f>K3896*N3896</f>
        <v/>
      </c>
      <c r="P3896">
        <f>IF(E3896=0,0.3,IF(D3896=1,IF(C3896&gt;=Params!$B$13-3,IF(C3896&lt;Params!$B$13,Params!$B$20,0.3),0.3),IF(C3896&gt;=Params!$B$15-3,IF(C3896&lt;Params!$B$15,Params!$B$21,0.3),0.3)))</f>
        <v/>
      </c>
    </row>
    <row r="3897" ht="15" customHeight="1" s="1">
      <c r="A3897" s="9" t="n">
        <v>3894</v>
      </c>
      <c r="B3897" s="6" t="inlineStr">
        <is>
          <t>12/06</t>
        </is>
      </c>
      <c r="C3897" s="6" t="n">
        <v>5</v>
      </c>
      <c r="D3897" s="6" t="n">
        <v>0</v>
      </c>
      <c r="E3897" s="10">
        <f>IF(D3897=1, IF(OR(C3897&lt;10, C3897&gt;=15),1,0), IF(OR(C3897&lt;7, C3897&gt;=18),1,0))</f>
        <v/>
      </c>
      <c r="F3897" s="11" t="n">
        <v>0.125</v>
      </c>
      <c r="G3897" s="12">
        <f>0*8</f>
        <v/>
      </c>
      <c r="H3897" s="12">
        <f>F3897-G3897</f>
        <v/>
      </c>
      <c r="I3897" s="10">
        <f>IF(E3897=0,"Fora",IF(E3896=0,"Carg xar",IF(H3897&lt;0,IF(M3897&lt;0.9,"Carg FV","Stby"),IF(M3897&gt;P3897,"V2H",IF(M3897&lt;0.9,"Carg xar","Stby")))))</f>
        <v/>
      </c>
      <c r="J3897" s="12">
        <f>IF(OR(I3897="Carg FV",I3897="Carg xar"),MIN(IF(I3897="Carg FV",ABS(H3897),7.4),7.4,MAX(0,(0.9-M3897)*40)*0.95),0)</f>
        <v/>
      </c>
      <c r="K3897" s="12">
        <f>IF(I3897="V2H",MIN(MAX(0,H3897),7.4,MAX(0,(M3897-P3897)*40)*0.95),0)</f>
        <v/>
      </c>
      <c r="L3897" s="12">
        <f>IF(E3897=0,0,MAX(0,H3897-K3897))</f>
        <v/>
      </c>
      <c r="M3897" s="13">
        <f>M3896+J3896/40-IF(I3896="V2H",K3896/(0.95*40),0)-IF(E3897=0,IF(E3896=1,IF(D3897=1,30,40)*0.18/(2*40),0),0)-IF(E3897=1,IF(E3896=0,IF(D3897=1,30,40)*0.18/(2*40),0),0)</f>
        <v/>
      </c>
      <c r="N3897" s="14" t="n">
        <v>0.09</v>
      </c>
      <c r="O3897" s="15">
        <f>K3897*N3897</f>
        <v/>
      </c>
      <c r="P3897">
        <f>IF(E3897=0,0.3,IF(D3897=1,IF(C3897&gt;=Params!$B$13-3,IF(C3897&lt;Params!$B$13,Params!$B$20,0.3),0.3),IF(C3897&gt;=Params!$B$15-3,IF(C3897&lt;Params!$B$15,Params!$B$21,0.3),0.3)))</f>
        <v/>
      </c>
    </row>
    <row r="3898" ht="15" customHeight="1" s="1">
      <c r="A3898" s="9" t="n">
        <v>3895</v>
      </c>
      <c r="B3898" s="6" t="inlineStr">
        <is>
          <t>12/06</t>
        </is>
      </c>
      <c r="C3898" s="6" t="n">
        <v>6</v>
      </c>
      <c r="D3898" s="6" t="n">
        <v>0</v>
      </c>
      <c r="E3898" s="10">
        <f>IF(D3898=1, IF(OR(C3898&lt;10, C3898&gt;=15),1,0), IF(OR(C3898&lt;7, C3898&gt;=18),1,0))</f>
        <v/>
      </c>
      <c r="F3898" s="11" t="n">
        <v>0.161</v>
      </c>
      <c r="G3898" s="12">
        <f>0.03*8</f>
        <v/>
      </c>
      <c r="H3898" s="12">
        <f>F3898-G3898</f>
        <v/>
      </c>
      <c r="I3898" s="10">
        <f>IF(E3898=0,"Fora",IF(E3897=0,"Carg xar",IF(H3898&lt;0,IF(M3898&lt;0.9,"Carg FV","Stby"),IF(M3898&gt;P3898,"V2H",IF(M3898&lt;0.9,"Carg xar","Stby")))))</f>
        <v/>
      </c>
      <c r="J3898" s="12">
        <f>IF(OR(I3898="Carg FV",I3898="Carg xar"),MIN(IF(I3898="Carg FV",ABS(H3898),7.4),7.4,MAX(0,(0.9-M3898)*40)*0.95),0)</f>
        <v/>
      </c>
      <c r="K3898" s="12">
        <f>IF(I3898="V2H",MIN(MAX(0,H3898),7.4,MAX(0,(M3898-P3898)*40)*0.95),0)</f>
        <v/>
      </c>
      <c r="L3898" s="12">
        <f>IF(E3898=0,0,MAX(0,H3898-K3898))</f>
        <v/>
      </c>
      <c r="M3898" s="13">
        <f>M3897+J3897/40-IF(I3897="V2H",K3897/(0.95*40),0)-IF(E3898=0,IF(E3897=1,IF(D3898=1,30,40)*0.18/(2*40),0),0)-IF(E3898=1,IF(E3897=0,IF(D3898=1,30,40)*0.18/(2*40),0),0)</f>
        <v/>
      </c>
      <c r="N3898" s="14" t="n">
        <v>0.09</v>
      </c>
      <c r="O3898" s="15">
        <f>K3898*N3898</f>
        <v/>
      </c>
      <c r="P3898">
        <f>IF(E3898=0,0.3,IF(D3898=1,IF(C3898&gt;=Params!$B$13-3,IF(C3898&lt;Params!$B$13,Params!$B$20,0.3),0.3),IF(C3898&gt;=Params!$B$15-3,IF(C3898&lt;Params!$B$15,Params!$B$21,0.3),0.3)))</f>
        <v/>
      </c>
    </row>
    <row r="3899" ht="15" customHeight="1" s="1">
      <c r="A3899" s="9" t="n">
        <v>3896</v>
      </c>
      <c r="B3899" s="6" t="inlineStr">
        <is>
          <t>12/06</t>
        </is>
      </c>
      <c r="C3899" s="6" t="n">
        <v>7</v>
      </c>
      <c r="D3899" s="6" t="n">
        <v>0</v>
      </c>
      <c r="E3899" s="10">
        <f>IF(D3899=1, IF(OR(C3899&lt;10, C3899&gt;=15),1,0), IF(OR(C3899&lt;7, C3899&gt;=18),1,0))</f>
        <v/>
      </c>
      <c r="F3899" s="11" t="n">
        <v>0.444</v>
      </c>
      <c r="G3899" s="12">
        <f>0.15*8</f>
        <v/>
      </c>
      <c r="H3899" s="12">
        <f>F3899-G3899</f>
        <v/>
      </c>
      <c r="I3899" s="10">
        <f>IF(E3899=0,"Fora",IF(E3898=0,"Carg xar",IF(H3899&lt;0,IF(M3899&lt;0.9,"Carg FV","Stby"),IF(M3899&gt;P3899,"V2H",IF(M3899&lt;0.9,"Carg xar","Stby")))))</f>
        <v/>
      </c>
      <c r="J3899" s="12">
        <f>IF(OR(I3899="Carg FV",I3899="Carg xar"),MIN(IF(I3899="Carg FV",ABS(H3899),7.4),7.4,MAX(0,(0.9-M3899)*40)*0.95),0)</f>
        <v/>
      </c>
      <c r="K3899" s="12">
        <f>IF(I3899="V2H",MIN(MAX(0,H3899),7.4,MAX(0,(M3899-P3899)*40)*0.95),0)</f>
        <v/>
      </c>
      <c r="L3899" s="12">
        <f>IF(E3899=0,0,MAX(0,H3899-K3899))</f>
        <v/>
      </c>
      <c r="M3899" s="13">
        <f>M3898+J3898/40-IF(I3898="V2H",K3898/(0.95*40),0)-IF(E3899=0,IF(E3898=1,IF(D3899=1,30,40)*0.18/(2*40),0),0)-IF(E3899=1,IF(E3898=0,IF(D3899=1,30,40)*0.18/(2*40),0),0)</f>
        <v/>
      </c>
      <c r="N3899" s="14" t="n">
        <v>0.09</v>
      </c>
      <c r="O3899" s="15">
        <f>K3899*N3899</f>
        <v/>
      </c>
      <c r="P3899">
        <f>IF(E3899=0,0.3,IF(D3899=1,IF(C3899&gt;=Params!$B$13-3,IF(C3899&lt;Params!$B$13,Params!$B$20,0.3),0.3),IF(C3899&gt;=Params!$B$15-3,IF(C3899&lt;Params!$B$15,Params!$B$21,0.3),0.3)))</f>
        <v/>
      </c>
    </row>
    <row r="3900" ht="15" customHeight="1" s="1">
      <c r="A3900" s="9" t="n">
        <v>3897</v>
      </c>
      <c r="B3900" s="6" t="inlineStr">
        <is>
          <t>12/06</t>
        </is>
      </c>
      <c r="C3900" s="6" t="n">
        <v>8</v>
      </c>
      <c r="D3900" s="6" t="n">
        <v>0</v>
      </c>
      <c r="E3900" s="10">
        <f>IF(D3900=1, IF(OR(C3900&lt;10, C3900&gt;=15),1,0), IF(OR(C3900&lt;7, C3900&gt;=18),1,0))</f>
        <v/>
      </c>
      <c r="F3900" s="11" t="n">
        <v>0.631</v>
      </c>
      <c r="G3900" s="12">
        <f>0.32*8</f>
        <v/>
      </c>
      <c r="H3900" s="12">
        <f>F3900-G3900</f>
        <v/>
      </c>
      <c r="I3900" s="10">
        <f>IF(E3900=0,"Fora",IF(E3899=0,"Carg xar",IF(H3900&lt;0,IF(M3900&lt;0.9,"Carg FV","Stby"),IF(M3900&gt;P3900,"V2H",IF(M3900&lt;0.9,"Carg xar","Stby")))))</f>
        <v/>
      </c>
      <c r="J3900" s="12">
        <f>IF(OR(I3900="Carg FV",I3900="Carg xar"),MIN(IF(I3900="Carg FV",ABS(H3900),7.4),7.4,MAX(0,(0.9-M3900)*40)*0.95),0)</f>
        <v/>
      </c>
      <c r="K3900" s="12">
        <f>IF(I3900="V2H",MIN(MAX(0,H3900),7.4,MAX(0,(M3900-P3900)*40)*0.95),0)</f>
        <v/>
      </c>
      <c r="L3900" s="12">
        <f>IF(E3900=0,0,MAX(0,H3900-K3900))</f>
        <v/>
      </c>
      <c r="M3900" s="13">
        <f>M3899+J3899/40-IF(I3899="V2H",K3899/(0.95*40),0)-IF(E3900=0,IF(E3899=1,IF(D3900=1,30,40)*0.18/(2*40),0),0)-IF(E3900=1,IF(E3899=0,IF(D3900=1,30,40)*0.18/(2*40),0),0)</f>
        <v/>
      </c>
      <c r="N3900" s="14" t="n">
        <v>0.15</v>
      </c>
      <c r="O3900" s="15">
        <f>K3900*N3900</f>
        <v/>
      </c>
      <c r="P3900">
        <f>IF(E3900=0,0.3,IF(D3900=1,IF(C3900&gt;=Params!$B$13-3,IF(C3900&lt;Params!$B$13,Params!$B$20,0.3),0.3),IF(C3900&gt;=Params!$B$15-3,IF(C3900&lt;Params!$B$15,Params!$B$21,0.3),0.3)))</f>
        <v/>
      </c>
    </row>
    <row r="3901" ht="15" customHeight="1" s="1">
      <c r="A3901" s="9" t="n">
        <v>3898</v>
      </c>
      <c r="B3901" s="6" t="inlineStr">
        <is>
          <t>12/06</t>
        </is>
      </c>
      <c r="C3901" s="6" t="n">
        <v>9</v>
      </c>
      <c r="D3901" s="6" t="n">
        <v>0</v>
      </c>
      <c r="E3901" s="10">
        <f>IF(D3901=1, IF(OR(C3901&lt;10, C3901&gt;=15),1,0), IF(OR(C3901&lt;7, C3901&gt;=18),1,0))</f>
        <v/>
      </c>
      <c r="F3901" s="11" t="n">
        <v>1.17</v>
      </c>
      <c r="G3901" s="12">
        <f>0.52*8</f>
        <v/>
      </c>
      <c r="H3901" s="12">
        <f>F3901-G3901</f>
        <v/>
      </c>
      <c r="I3901" s="10">
        <f>IF(E3901=0,"Fora",IF(E3900=0,"Carg xar",IF(H3901&lt;0,IF(M3901&lt;0.9,"Carg FV","Stby"),IF(M3901&gt;P3901,"V2H",IF(M3901&lt;0.9,"Carg xar","Stby")))))</f>
        <v/>
      </c>
      <c r="J3901" s="12">
        <f>IF(OR(I3901="Carg FV",I3901="Carg xar"),MIN(IF(I3901="Carg FV",ABS(H3901),7.4),7.4,MAX(0,(0.9-M3901)*40)*0.95),0)</f>
        <v/>
      </c>
      <c r="K3901" s="12">
        <f>IF(I3901="V2H",MIN(MAX(0,H3901),7.4,MAX(0,(M3901-P3901)*40)*0.95),0)</f>
        <v/>
      </c>
      <c r="L3901" s="12">
        <f>IF(E3901=0,0,MAX(0,H3901-K3901))</f>
        <v/>
      </c>
      <c r="M3901" s="13">
        <f>M3900+J3900/40-IF(I3900="V2H",K3900/(0.95*40),0)-IF(E3901=0,IF(E3900=1,IF(D3901=1,30,40)*0.18/(2*40),0),0)-IF(E3901=1,IF(E3900=0,IF(D3901=1,30,40)*0.18/(2*40),0),0)</f>
        <v/>
      </c>
      <c r="N3901" s="14" t="n">
        <v>0.15</v>
      </c>
      <c r="O3901" s="15">
        <f>K3901*N3901</f>
        <v/>
      </c>
      <c r="P3901">
        <f>IF(E3901=0,0.3,IF(D3901=1,IF(C3901&gt;=Params!$B$13-3,IF(C3901&lt;Params!$B$13,Params!$B$20,0.3),0.3),IF(C3901&gt;=Params!$B$15-3,IF(C3901&lt;Params!$B$15,Params!$B$21,0.3),0.3)))</f>
        <v/>
      </c>
    </row>
    <row r="3902" ht="15" customHeight="1" s="1">
      <c r="A3902" s="9" t="n">
        <v>3899</v>
      </c>
      <c r="B3902" s="6" t="inlineStr">
        <is>
          <t>12/06</t>
        </is>
      </c>
      <c r="C3902" s="6" t="n">
        <v>10</v>
      </c>
      <c r="D3902" s="6" t="n">
        <v>0</v>
      </c>
      <c r="E3902" s="10">
        <f>IF(D3902=1, IF(OR(C3902&lt;10, C3902&gt;=15),1,0), IF(OR(C3902&lt;7, C3902&gt;=18),1,0))</f>
        <v/>
      </c>
      <c r="F3902" s="11" t="n">
        <v>1.14</v>
      </c>
      <c r="G3902" s="12">
        <f>0.72*8</f>
        <v/>
      </c>
      <c r="H3902" s="12">
        <f>F3902-G3902</f>
        <v/>
      </c>
      <c r="I3902" s="10">
        <f>IF(E3902=0,"Fora",IF(E3901=0,"Carg xar",IF(H3902&lt;0,IF(M3902&lt;0.9,"Carg FV","Stby"),IF(M3902&gt;P3902,"V2H",IF(M3902&lt;0.9,"Carg xar","Stby")))))</f>
        <v/>
      </c>
      <c r="J3902" s="12">
        <f>IF(OR(I3902="Carg FV",I3902="Carg xar"),MIN(IF(I3902="Carg FV",ABS(H3902),7.4),7.4,MAX(0,(0.9-M3902)*40)*0.95),0)</f>
        <v/>
      </c>
      <c r="K3902" s="12">
        <f>IF(I3902="V2H",MIN(MAX(0,H3902),7.4,MAX(0,(M3902-P3902)*40)*0.95),0)</f>
        <v/>
      </c>
      <c r="L3902" s="12">
        <f>IF(E3902=0,0,MAX(0,H3902-K3902))</f>
        <v/>
      </c>
      <c r="M3902" s="13">
        <f>M3901+J3901/40-IF(I3901="V2H",K3901/(0.95*40),0)-IF(E3902=0,IF(E3901=1,IF(D3902=1,30,40)*0.18/(2*40),0),0)-IF(E3902=1,IF(E3901=0,IF(D3902=1,30,40)*0.18/(2*40),0),0)</f>
        <v/>
      </c>
      <c r="N3902" s="14" t="n">
        <v>0.2</v>
      </c>
      <c r="O3902" s="15">
        <f>K3902*N3902</f>
        <v/>
      </c>
      <c r="P3902">
        <f>IF(E3902=0,0.3,IF(D3902=1,IF(C3902&gt;=Params!$B$13-3,IF(C3902&lt;Params!$B$13,Params!$B$20,0.3),0.3),IF(C3902&gt;=Params!$B$15-3,IF(C3902&lt;Params!$B$15,Params!$B$21,0.3),0.3)))</f>
        <v/>
      </c>
    </row>
    <row r="3903" ht="15" customHeight="1" s="1">
      <c r="A3903" s="9" t="n">
        <v>3900</v>
      </c>
      <c r="B3903" s="6" t="inlineStr">
        <is>
          <t>12/06</t>
        </is>
      </c>
      <c r="C3903" s="6" t="n">
        <v>11</v>
      </c>
      <c r="D3903" s="6" t="n">
        <v>0</v>
      </c>
      <c r="E3903" s="10">
        <f>IF(D3903=1, IF(OR(C3903&lt;10, C3903&gt;=15),1,0), IF(OR(C3903&lt;7, C3903&gt;=18),1,0))</f>
        <v/>
      </c>
      <c r="F3903" s="11" t="n">
        <v>1.751</v>
      </c>
      <c r="G3903" s="12">
        <f>0.85*8</f>
        <v/>
      </c>
      <c r="H3903" s="12">
        <f>F3903-G3903</f>
        <v/>
      </c>
      <c r="I3903" s="10">
        <f>IF(E3903=0,"Fora",IF(E3902=0,"Carg xar",IF(H3903&lt;0,IF(M3903&lt;0.9,"Carg FV","Stby"),IF(M3903&gt;P3903,"V2H",IF(M3903&lt;0.9,"Carg xar","Stby")))))</f>
        <v/>
      </c>
      <c r="J3903" s="12">
        <f>IF(OR(I3903="Carg FV",I3903="Carg xar"),MIN(IF(I3903="Carg FV",ABS(H3903),7.4),7.4,MAX(0,(0.9-M3903)*40)*0.95),0)</f>
        <v/>
      </c>
      <c r="K3903" s="12">
        <f>IF(I3903="V2H",MIN(MAX(0,H3903),7.4,MAX(0,(M3903-P3903)*40)*0.95),0)</f>
        <v/>
      </c>
      <c r="L3903" s="12">
        <f>IF(E3903=0,0,MAX(0,H3903-K3903))</f>
        <v/>
      </c>
      <c r="M3903" s="13">
        <f>M3902+J3902/40-IF(I3902="V2H",K3902/(0.95*40),0)-IF(E3903=0,IF(E3902=1,IF(D3903=1,30,40)*0.18/(2*40),0),0)-IF(E3903=1,IF(E3902=0,IF(D3903=1,30,40)*0.18/(2*40),0),0)</f>
        <v/>
      </c>
      <c r="N3903" s="14" t="n">
        <v>0.2</v>
      </c>
      <c r="O3903" s="15">
        <f>K3903*N3903</f>
        <v/>
      </c>
      <c r="P3903">
        <f>IF(E3903=0,0.3,IF(D3903=1,IF(C3903&gt;=Params!$B$13-3,IF(C3903&lt;Params!$B$13,Params!$B$20,0.3),0.3),IF(C3903&gt;=Params!$B$15-3,IF(C3903&lt;Params!$B$15,Params!$B$21,0.3),0.3)))</f>
        <v/>
      </c>
    </row>
    <row r="3904" ht="15" customHeight="1" s="1">
      <c r="A3904" s="9" t="n">
        <v>3901</v>
      </c>
      <c r="B3904" s="6" t="inlineStr">
        <is>
          <t>12/06</t>
        </is>
      </c>
      <c r="C3904" s="6" t="n">
        <v>12</v>
      </c>
      <c r="D3904" s="6" t="n">
        <v>0</v>
      </c>
      <c r="E3904" s="10">
        <f>IF(D3904=1, IF(OR(C3904&lt;10, C3904&gt;=15),1,0), IF(OR(C3904&lt;7, C3904&gt;=18),1,0))</f>
        <v/>
      </c>
      <c r="F3904" s="11" t="n">
        <v>3.197</v>
      </c>
      <c r="G3904" s="12">
        <f>0.92*8</f>
        <v/>
      </c>
      <c r="H3904" s="12">
        <f>F3904-G3904</f>
        <v/>
      </c>
      <c r="I3904" s="10">
        <f>IF(E3904=0,"Fora",IF(E3903=0,"Carg xar",IF(H3904&lt;0,IF(M3904&lt;0.9,"Carg FV","Stby"),IF(M3904&gt;P3904,"V2H",IF(M3904&lt;0.9,"Carg xar","Stby")))))</f>
        <v/>
      </c>
      <c r="J3904" s="12">
        <f>IF(OR(I3904="Carg FV",I3904="Carg xar"),MIN(IF(I3904="Carg FV",ABS(H3904),7.4),7.4,MAX(0,(0.9-M3904)*40)*0.95),0)</f>
        <v/>
      </c>
      <c r="K3904" s="12">
        <f>IF(I3904="V2H",MIN(MAX(0,H3904),7.4,MAX(0,(M3904-P3904)*40)*0.95),0)</f>
        <v/>
      </c>
      <c r="L3904" s="12">
        <f>IF(E3904=0,0,MAX(0,H3904-K3904))</f>
        <v/>
      </c>
      <c r="M3904" s="13">
        <f>M3903+J3903/40-IF(I3903="V2H",K3903/(0.95*40),0)-IF(E3904=0,IF(E3903=1,IF(D3904=1,30,40)*0.18/(2*40),0),0)-IF(E3904=1,IF(E3903=0,IF(D3904=1,30,40)*0.18/(2*40),0),0)</f>
        <v/>
      </c>
      <c r="N3904" s="14" t="n">
        <v>0.2</v>
      </c>
      <c r="O3904" s="15">
        <f>K3904*N3904</f>
        <v/>
      </c>
      <c r="P3904">
        <f>IF(E3904=0,0.3,IF(D3904=1,IF(C3904&gt;=Params!$B$13-3,IF(C3904&lt;Params!$B$13,Params!$B$20,0.3),0.3),IF(C3904&gt;=Params!$B$15-3,IF(C3904&lt;Params!$B$15,Params!$B$21,0.3),0.3)))</f>
        <v/>
      </c>
    </row>
    <row r="3905" ht="15" customHeight="1" s="1">
      <c r="A3905" s="9" t="n">
        <v>3902</v>
      </c>
      <c r="B3905" s="6" t="inlineStr">
        <is>
          <t>12/06</t>
        </is>
      </c>
      <c r="C3905" s="6" t="n">
        <v>13</v>
      </c>
      <c r="D3905" s="6" t="n">
        <v>0</v>
      </c>
      <c r="E3905" s="10">
        <f>IF(D3905=1, IF(OR(C3905&lt;10, C3905&gt;=15),1,0), IF(OR(C3905&lt;7, C3905&gt;=18),1,0))</f>
        <v/>
      </c>
      <c r="F3905" s="11" t="n">
        <v>4.561</v>
      </c>
      <c r="G3905" s="12">
        <f>0.9*8</f>
        <v/>
      </c>
      <c r="H3905" s="12">
        <f>F3905-G3905</f>
        <v/>
      </c>
      <c r="I3905" s="10">
        <f>IF(E3905=0,"Fora",IF(E3904=0,"Carg xar",IF(H3905&lt;0,IF(M3905&lt;0.9,"Carg FV","Stby"),IF(M3905&gt;P3905,"V2H",IF(M3905&lt;0.9,"Carg xar","Stby")))))</f>
        <v/>
      </c>
      <c r="J3905" s="12">
        <f>IF(OR(I3905="Carg FV",I3905="Carg xar"),MIN(IF(I3905="Carg FV",ABS(H3905),7.4),7.4,MAX(0,(0.9-M3905)*40)*0.95),0)</f>
        <v/>
      </c>
      <c r="K3905" s="12">
        <f>IF(I3905="V2H",MIN(MAX(0,H3905),7.4,MAX(0,(M3905-P3905)*40)*0.95),0)</f>
        <v/>
      </c>
      <c r="L3905" s="12">
        <f>IF(E3905=0,0,MAX(0,H3905-K3905))</f>
        <v/>
      </c>
      <c r="M3905" s="13">
        <f>M3904+J3904/40-IF(I3904="V2H",K3904/(0.95*40),0)-IF(E3905=0,IF(E3904=1,IF(D3905=1,30,40)*0.18/(2*40),0),0)-IF(E3905=1,IF(E3904=0,IF(D3905=1,30,40)*0.18/(2*40),0),0)</f>
        <v/>
      </c>
      <c r="N3905" s="14" t="n">
        <v>0.2</v>
      </c>
      <c r="O3905" s="15">
        <f>K3905*N3905</f>
        <v/>
      </c>
      <c r="P3905">
        <f>IF(E3905=0,0.3,IF(D3905=1,IF(C3905&gt;=Params!$B$13-3,IF(C3905&lt;Params!$B$13,Params!$B$20,0.3),0.3),IF(C3905&gt;=Params!$B$15-3,IF(C3905&lt;Params!$B$15,Params!$B$21,0.3),0.3)))</f>
        <v/>
      </c>
    </row>
    <row r="3906" ht="15" customHeight="1" s="1">
      <c r="A3906" s="9" t="n">
        <v>3903</v>
      </c>
      <c r="B3906" s="6" t="inlineStr">
        <is>
          <t>12/06</t>
        </is>
      </c>
      <c r="C3906" s="6" t="n">
        <v>14</v>
      </c>
      <c r="D3906" s="6" t="n">
        <v>0</v>
      </c>
      <c r="E3906" s="10">
        <f>IF(D3906=1, IF(OR(C3906&lt;10, C3906&gt;=15),1,0), IF(OR(C3906&lt;7, C3906&gt;=18),1,0))</f>
        <v/>
      </c>
      <c r="F3906" s="11" t="n">
        <v>5.297</v>
      </c>
      <c r="G3906" s="12">
        <f>0.8*8</f>
        <v/>
      </c>
      <c r="H3906" s="12">
        <f>F3906-G3906</f>
        <v/>
      </c>
      <c r="I3906" s="10">
        <f>IF(E3906=0,"Fora",IF(E3905=0,"Carg xar",IF(H3906&lt;0,IF(M3906&lt;0.9,"Carg FV","Stby"),IF(M3906&gt;P3906,"V2H",IF(M3906&lt;0.9,"Carg xar","Stby")))))</f>
        <v/>
      </c>
      <c r="J3906" s="12">
        <f>IF(OR(I3906="Carg FV",I3906="Carg xar"),MIN(IF(I3906="Carg FV",ABS(H3906),7.4),7.4,MAX(0,(0.9-M3906)*40)*0.95),0)</f>
        <v/>
      </c>
      <c r="K3906" s="12">
        <f>IF(I3906="V2H",MIN(MAX(0,H3906),7.4,MAX(0,(M3906-P3906)*40)*0.95),0)</f>
        <v/>
      </c>
      <c r="L3906" s="12">
        <f>IF(E3906=0,0,MAX(0,H3906-K3906))</f>
        <v/>
      </c>
      <c r="M3906" s="13">
        <f>M3905+J3905/40-IF(I3905="V2H",K3905/(0.95*40),0)-IF(E3906=0,IF(E3905=1,IF(D3906=1,30,40)*0.18/(2*40),0),0)-IF(E3906=1,IF(E3905=0,IF(D3906=1,30,40)*0.18/(2*40),0),0)</f>
        <v/>
      </c>
      <c r="N3906" s="14" t="n">
        <v>0.15</v>
      </c>
      <c r="O3906" s="15">
        <f>K3906*N3906</f>
        <v/>
      </c>
      <c r="P3906">
        <f>IF(E3906=0,0.3,IF(D3906=1,IF(C3906&gt;=Params!$B$13-3,IF(C3906&lt;Params!$B$13,Params!$B$20,0.3),0.3),IF(C3906&gt;=Params!$B$15-3,IF(C3906&lt;Params!$B$15,Params!$B$21,0.3),0.3)))</f>
        <v/>
      </c>
    </row>
    <row r="3907" ht="15" customHeight="1" s="1">
      <c r="A3907" s="9" t="n">
        <v>3904</v>
      </c>
      <c r="B3907" s="6" t="inlineStr">
        <is>
          <t>12/06</t>
        </is>
      </c>
      <c r="C3907" s="6" t="n">
        <v>15</v>
      </c>
      <c r="D3907" s="6" t="n">
        <v>0</v>
      </c>
      <c r="E3907" s="10">
        <f>IF(D3907=1, IF(OR(C3907&lt;10, C3907&gt;=15),1,0), IF(OR(C3907&lt;7, C3907&gt;=18),1,0))</f>
        <v/>
      </c>
      <c r="F3907" s="11" t="n">
        <v>1.066</v>
      </c>
      <c r="G3907" s="12">
        <f>0.65*8</f>
        <v/>
      </c>
      <c r="H3907" s="12">
        <f>F3907-G3907</f>
        <v/>
      </c>
      <c r="I3907" s="10">
        <f>IF(E3907=0,"Fora",IF(E3906=0,"Carg xar",IF(H3907&lt;0,IF(M3907&lt;0.9,"Carg FV","Stby"),IF(M3907&gt;P3907,"V2H",IF(M3907&lt;0.9,"Carg xar","Stby")))))</f>
        <v/>
      </c>
      <c r="J3907" s="12">
        <f>IF(OR(I3907="Carg FV",I3907="Carg xar"),MIN(IF(I3907="Carg FV",ABS(H3907),7.4),7.4,MAX(0,(0.9-M3907)*40)*0.95),0)</f>
        <v/>
      </c>
      <c r="K3907" s="12">
        <f>IF(I3907="V2H",MIN(MAX(0,H3907),7.4,MAX(0,(M3907-P3907)*40)*0.95),0)</f>
        <v/>
      </c>
      <c r="L3907" s="12">
        <f>IF(E3907=0,0,MAX(0,H3907-K3907))</f>
        <v/>
      </c>
      <c r="M3907" s="13">
        <f>M3906+J3906/40-IF(I3906="V2H",K3906/(0.95*40),0)-IF(E3907=0,IF(E3906=1,IF(D3907=1,30,40)*0.18/(2*40),0),0)-IF(E3907=1,IF(E3906=0,IF(D3907=1,30,40)*0.18/(2*40),0),0)</f>
        <v/>
      </c>
      <c r="N3907" s="14" t="n">
        <v>0.15</v>
      </c>
      <c r="O3907" s="15">
        <f>K3907*N3907</f>
        <v/>
      </c>
      <c r="P3907">
        <f>IF(E3907=0,0.3,IF(D3907=1,IF(C3907&gt;=Params!$B$13-3,IF(C3907&lt;Params!$B$13,Params!$B$20,0.3),0.3),IF(C3907&gt;=Params!$B$15-3,IF(C3907&lt;Params!$B$15,Params!$B$21,0.3),0.3)))</f>
        <v/>
      </c>
    </row>
    <row r="3908" ht="15" customHeight="1" s="1">
      <c r="A3908" s="9" t="n">
        <v>3905</v>
      </c>
      <c r="B3908" s="6" t="inlineStr">
        <is>
          <t>12/06</t>
        </is>
      </c>
      <c r="C3908" s="6" t="n">
        <v>16</v>
      </c>
      <c r="D3908" s="6" t="n">
        <v>0</v>
      </c>
      <c r="E3908" s="10">
        <f>IF(D3908=1, IF(OR(C3908&lt;10, C3908&gt;=15),1,0), IF(OR(C3908&lt;7, C3908&gt;=18),1,0))</f>
        <v/>
      </c>
      <c r="F3908" s="11" t="n">
        <v>1.142</v>
      </c>
      <c r="G3908" s="12">
        <f>0.48*8</f>
        <v/>
      </c>
      <c r="H3908" s="12">
        <f>F3908-G3908</f>
        <v/>
      </c>
      <c r="I3908" s="10">
        <f>IF(E3908=0,"Fora",IF(E3907=0,"Carg xar",IF(H3908&lt;0,IF(M3908&lt;0.9,"Carg FV","Stby"),IF(M3908&gt;P3908,"V2H",IF(M3908&lt;0.9,"Carg xar","Stby")))))</f>
        <v/>
      </c>
      <c r="J3908" s="12">
        <f>IF(OR(I3908="Carg FV",I3908="Carg xar"),MIN(IF(I3908="Carg FV",ABS(H3908),7.4),7.4,MAX(0,(0.9-M3908)*40)*0.95),0)</f>
        <v/>
      </c>
      <c r="K3908" s="12">
        <f>IF(I3908="V2H",MIN(MAX(0,H3908),7.4,MAX(0,(M3908-P3908)*40)*0.95),0)</f>
        <v/>
      </c>
      <c r="L3908" s="12">
        <f>IF(E3908=0,0,MAX(0,H3908-K3908))</f>
        <v/>
      </c>
      <c r="M3908" s="13">
        <f>M3907+J3907/40-IF(I3907="V2H",K3907/(0.95*40),0)-IF(E3908=0,IF(E3907=1,IF(D3908=1,30,40)*0.18/(2*40),0),0)-IF(E3908=1,IF(E3907=0,IF(D3908=1,30,40)*0.18/(2*40),0),0)</f>
        <v/>
      </c>
      <c r="N3908" s="14" t="n">
        <v>0.15</v>
      </c>
      <c r="O3908" s="15">
        <f>K3908*N3908</f>
        <v/>
      </c>
      <c r="P3908">
        <f>IF(E3908=0,0.3,IF(D3908=1,IF(C3908&gt;=Params!$B$13-3,IF(C3908&lt;Params!$B$13,Params!$B$20,0.3),0.3),IF(C3908&gt;=Params!$B$15-3,IF(C3908&lt;Params!$B$15,Params!$B$21,0.3),0.3)))</f>
        <v/>
      </c>
    </row>
    <row r="3909" ht="15" customHeight="1" s="1">
      <c r="A3909" s="9" t="n">
        <v>3906</v>
      </c>
      <c r="B3909" s="6" t="inlineStr">
        <is>
          <t>12/06</t>
        </is>
      </c>
      <c r="C3909" s="6" t="n">
        <v>17</v>
      </c>
      <c r="D3909" s="6" t="n">
        <v>0</v>
      </c>
      <c r="E3909" s="10">
        <f>IF(D3909=1, IF(OR(C3909&lt;10, C3909&gt;=15),1,0), IF(OR(C3909&lt;7, C3909&gt;=18),1,0))</f>
        <v/>
      </c>
      <c r="F3909" s="11" t="n">
        <v>1.209</v>
      </c>
      <c r="G3909" s="12">
        <f>0.28*8</f>
        <v/>
      </c>
      <c r="H3909" s="12">
        <f>F3909-G3909</f>
        <v/>
      </c>
      <c r="I3909" s="10">
        <f>IF(E3909=0,"Fora",IF(E3908=0,"Carg xar",IF(H3909&lt;0,IF(M3909&lt;0.9,"Carg FV","Stby"),IF(M3909&gt;P3909,"V2H",IF(M3909&lt;0.9,"Carg xar","Stby")))))</f>
        <v/>
      </c>
      <c r="J3909" s="12">
        <f>IF(OR(I3909="Carg FV",I3909="Carg xar"),MIN(IF(I3909="Carg FV",ABS(H3909),7.4),7.4,MAX(0,(0.9-M3909)*40)*0.95),0)</f>
        <v/>
      </c>
      <c r="K3909" s="12">
        <f>IF(I3909="V2H",MIN(MAX(0,H3909),7.4,MAX(0,(M3909-P3909)*40)*0.95),0)</f>
        <v/>
      </c>
      <c r="L3909" s="12">
        <f>IF(E3909=0,0,MAX(0,H3909-K3909))</f>
        <v/>
      </c>
      <c r="M3909" s="13">
        <f>M3908+J3908/40-IF(I3908="V2H",K3908/(0.95*40),0)-IF(E3909=0,IF(E3908=1,IF(D3909=1,30,40)*0.18/(2*40),0),0)-IF(E3909=1,IF(E3908=0,IF(D3909=1,30,40)*0.18/(2*40),0),0)</f>
        <v/>
      </c>
      <c r="N3909" s="14" t="n">
        <v>0.15</v>
      </c>
      <c r="O3909" s="15">
        <f>K3909*N3909</f>
        <v/>
      </c>
      <c r="P3909">
        <f>IF(E3909=0,0.3,IF(D3909=1,IF(C3909&gt;=Params!$B$13-3,IF(C3909&lt;Params!$B$13,Params!$B$20,0.3),0.3),IF(C3909&gt;=Params!$B$15-3,IF(C3909&lt;Params!$B$15,Params!$B$21,0.3),0.3)))</f>
        <v/>
      </c>
    </row>
    <row r="3910" ht="15" customHeight="1" s="1">
      <c r="A3910" s="9" t="n">
        <v>3907</v>
      </c>
      <c r="B3910" s="6" t="inlineStr">
        <is>
          <t>12/06</t>
        </is>
      </c>
      <c r="C3910" s="6" t="n">
        <v>18</v>
      </c>
      <c r="D3910" s="6" t="n">
        <v>0</v>
      </c>
      <c r="E3910" s="10">
        <f>IF(D3910=1, IF(OR(C3910&lt;10, C3910&gt;=15),1,0), IF(OR(C3910&lt;7, C3910&gt;=18),1,0))</f>
        <v/>
      </c>
      <c r="F3910" s="11" t="n">
        <v>1.082</v>
      </c>
      <c r="G3910" s="12">
        <f>0.1*8</f>
        <v/>
      </c>
      <c r="H3910" s="12">
        <f>F3910-G3910</f>
        <v/>
      </c>
      <c r="I3910" s="10">
        <f>IF(E3910=0,"Fora",IF(E3909=0,"Carg xar",IF(H3910&lt;0,IF(M3910&lt;0.9,"Carg FV","Stby"),IF(M3910&gt;P3910,"V2H",IF(M3910&lt;0.9,"Carg xar","Stby")))))</f>
        <v/>
      </c>
      <c r="J3910" s="12">
        <f>IF(OR(I3910="Carg FV",I3910="Carg xar"),MIN(IF(I3910="Carg FV",ABS(H3910),7.4),7.4,MAX(0,(0.9-M3910)*40)*0.95),0)</f>
        <v/>
      </c>
      <c r="K3910" s="12">
        <f>IF(I3910="V2H",MIN(MAX(0,H3910),7.4,MAX(0,(M3910-P3910)*40)*0.95),0)</f>
        <v/>
      </c>
      <c r="L3910" s="12">
        <f>IF(E3910=0,0,MAX(0,H3910-K3910))</f>
        <v/>
      </c>
      <c r="M3910" s="13">
        <f>M3909+J3909/40-IF(I3909="V2H",K3909/(0.95*40),0)-IF(E3910=0,IF(E3909=1,IF(D3910=1,30,40)*0.18/(2*40),0),0)-IF(E3910=1,IF(E3909=0,IF(D3910=1,30,40)*0.18/(2*40),0),0)</f>
        <v/>
      </c>
      <c r="N3910" s="14" t="n">
        <v>0.2</v>
      </c>
      <c r="O3910" s="15">
        <f>K3910*N3910</f>
        <v/>
      </c>
      <c r="P3910">
        <f>IF(E3910=0,0.3,IF(D3910=1,IF(C3910&gt;=Params!$B$13-3,IF(C3910&lt;Params!$B$13,Params!$B$20,0.3),0.3),IF(C3910&gt;=Params!$B$15-3,IF(C3910&lt;Params!$B$15,Params!$B$21,0.3),0.3)))</f>
        <v/>
      </c>
    </row>
    <row r="3911" ht="15" customHeight="1" s="1">
      <c r="A3911" s="9" t="n">
        <v>3908</v>
      </c>
      <c r="B3911" s="6" t="inlineStr">
        <is>
          <t>12/06</t>
        </is>
      </c>
      <c r="C3911" s="6" t="n">
        <v>19</v>
      </c>
      <c r="D3911" s="6" t="n">
        <v>0</v>
      </c>
      <c r="E3911" s="10">
        <f>IF(D3911=1, IF(OR(C3911&lt;10, C3911&gt;=15),1,0), IF(OR(C3911&lt;7, C3911&gt;=18),1,0))</f>
        <v/>
      </c>
      <c r="F3911" s="11" t="n">
        <v>0.671</v>
      </c>
      <c r="G3911" s="12">
        <f>0*8</f>
        <v/>
      </c>
      <c r="H3911" s="12">
        <f>F3911-G3911</f>
        <v/>
      </c>
      <c r="I3911" s="10">
        <f>IF(E3911=0,"Fora",IF(E3910=0,"Carg xar",IF(H3911&lt;0,IF(M3911&lt;0.9,"Carg FV","Stby"),IF(M3911&gt;P3911,"V2H",IF(M3911&lt;0.9,"Carg xar","Stby")))))</f>
        <v/>
      </c>
      <c r="J3911" s="12">
        <f>IF(OR(I3911="Carg FV",I3911="Carg xar"),MIN(IF(I3911="Carg FV",ABS(H3911),7.4),7.4,MAX(0,(0.9-M3911)*40)*0.95),0)</f>
        <v/>
      </c>
      <c r="K3911" s="12">
        <f>IF(I3911="V2H",MIN(MAX(0,H3911),7.4,MAX(0,(M3911-P3911)*40)*0.95),0)</f>
        <v/>
      </c>
      <c r="L3911" s="12">
        <f>IF(E3911=0,0,MAX(0,H3911-K3911))</f>
        <v/>
      </c>
      <c r="M3911" s="13">
        <f>M3910+J3910/40-IF(I3910="V2H",K3910/(0.95*40),0)-IF(E3911=0,IF(E3910=1,IF(D3911=1,30,40)*0.18/(2*40),0),0)-IF(E3911=1,IF(E3910=0,IF(D3911=1,30,40)*0.18/(2*40),0),0)</f>
        <v/>
      </c>
      <c r="N3911" s="14" t="n">
        <v>0.2</v>
      </c>
      <c r="O3911" s="15">
        <f>K3911*N3911</f>
        <v/>
      </c>
      <c r="P3911">
        <f>IF(E3911=0,0.3,IF(D3911=1,IF(C3911&gt;=Params!$B$13-3,IF(C3911&lt;Params!$B$13,Params!$B$20,0.3),0.3),IF(C3911&gt;=Params!$B$15-3,IF(C3911&lt;Params!$B$15,Params!$B$21,0.3),0.3)))</f>
        <v/>
      </c>
    </row>
    <row r="3912" ht="15" customHeight="1" s="1">
      <c r="A3912" s="9" t="n">
        <v>3909</v>
      </c>
      <c r="B3912" s="6" t="inlineStr">
        <is>
          <t>12/06</t>
        </is>
      </c>
      <c r="C3912" s="6" t="n">
        <v>20</v>
      </c>
      <c r="D3912" s="6" t="n">
        <v>0</v>
      </c>
      <c r="E3912" s="10">
        <f>IF(D3912=1, IF(OR(C3912&lt;10, C3912&gt;=15),1,0), IF(OR(C3912&lt;7, C3912&gt;=18),1,0))</f>
        <v/>
      </c>
      <c r="F3912" s="11" t="n">
        <v>0.105</v>
      </c>
      <c r="G3912" s="12">
        <f>0*8</f>
        <v/>
      </c>
      <c r="H3912" s="12">
        <f>F3912-G3912</f>
        <v/>
      </c>
      <c r="I3912" s="10">
        <f>IF(E3912=0,"Fora",IF(E3911=0,"Carg xar",IF(H3912&lt;0,IF(M3912&lt;0.9,"Carg FV","Stby"),IF(M3912&gt;P3912,"V2H",IF(M3912&lt;0.9,"Carg xar","Stby")))))</f>
        <v/>
      </c>
      <c r="J3912" s="12">
        <f>IF(OR(I3912="Carg FV",I3912="Carg xar"),MIN(IF(I3912="Carg FV",ABS(H3912),7.4),7.4,MAX(0,(0.9-M3912)*40)*0.95),0)</f>
        <v/>
      </c>
      <c r="K3912" s="12">
        <f>IF(I3912="V2H",MIN(MAX(0,H3912),7.4,MAX(0,(M3912-P3912)*40)*0.95),0)</f>
        <v/>
      </c>
      <c r="L3912" s="12">
        <f>IF(E3912=0,0,MAX(0,H3912-K3912))</f>
        <v/>
      </c>
      <c r="M3912" s="13">
        <f>M3911+J3911/40-IF(I3911="V2H",K3911/(0.95*40),0)-IF(E3912=0,IF(E3911=1,IF(D3912=1,30,40)*0.18/(2*40),0),0)-IF(E3912=1,IF(E3911=0,IF(D3912=1,30,40)*0.18/(2*40),0),0)</f>
        <v/>
      </c>
      <c r="N3912" s="14" t="n">
        <v>0.2</v>
      </c>
      <c r="O3912" s="15">
        <f>K3912*N3912</f>
        <v/>
      </c>
      <c r="P3912">
        <f>IF(E3912=0,0.3,IF(D3912=1,IF(C3912&gt;=Params!$B$13-3,IF(C3912&lt;Params!$B$13,Params!$B$20,0.3),0.3),IF(C3912&gt;=Params!$B$15-3,IF(C3912&lt;Params!$B$15,Params!$B$21,0.3),0.3)))</f>
        <v/>
      </c>
    </row>
    <row r="3913" ht="15" customHeight="1" s="1">
      <c r="A3913" s="9" t="n">
        <v>3910</v>
      </c>
      <c r="B3913" s="6" t="inlineStr">
        <is>
          <t>12/06</t>
        </is>
      </c>
      <c r="C3913" s="6" t="n">
        <v>21</v>
      </c>
      <c r="D3913" s="6" t="n">
        <v>0</v>
      </c>
      <c r="E3913" s="10">
        <f>IF(D3913=1, IF(OR(C3913&lt;10, C3913&gt;=15),1,0), IF(OR(C3913&lt;7, C3913&gt;=18),1,0))</f>
        <v/>
      </c>
      <c r="F3913" s="11" t="n">
        <v>0.303</v>
      </c>
      <c r="G3913" s="12">
        <f>0*8</f>
        <v/>
      </c>
      <c r="H3913" s="12">
        <f>F3913-G3913</f>
        <v/>
      </c>
      <c r="I3913" s="10">
        <f>IF(E3913=0,"Fora",IF(E3912=0,"Carg xar",IF(H3913&lt;0,IF(M3913&lt;0.9,"Carg FV","Stby"),IF(M3913&gt;P3913,"V2H",IF(M3913&lt;0.9,"Carg xar","Stby")))))</f>
        <v/>
      </c>
      <c r="J3913" s="12">
        <f>IF(OR(I3913="Carg FV",I3913="Carg xar"),MIN(IF(I3913="Carg FV",ABS(H3913),7.4),7.4,MAX(0,(0.9-M3913)*40)*0.95),0)</f>
        <v/>
      </c>
      <c r="K3913" s="12">
        <f>IF(I3913="V2H",MIN(MAX(0,H3913),7.4,MAX(0,(M3913-P3913)*40)*0.95),0)</f>
        <v/>
      </c>
      <c r="L3913" s="12">
        <f>IF(E3913=0,0,MAX(0,H3913-K3913))</f>
        <v/>
      </c>
      <c r="M3913" s="13">
        <f>M3912+J3912/40-IF(I3912="V2H",K3912/(0.95*40),0)-IF(E3913=0,IF(E3912=1,IF(D3913=1,30,40)*0.18/(2*40),0),0)-IF(E3913=1,IF(E3912=0,IF(D3913=1,30,40)*0.18/(2*40),0),0)</f>
        <v/>
      </c>
      <c r="N3913" s="14" t="n">
        <v>0.2</v>
      </c>
      <c r="O3913" s="15">
        <f>K3913*N3913</f>
        <v/>
      </c>
      <c r="P3913">
        <f>IF(E3913=0,0.3,IF(D3913=1,IF(C3913&gt;=Params!$B$13-3,IF(C3913&lt;Params!$B$13,Params!$B$20,0.3),0.3),IF(C3913&gt;=Params!$B$15-3,IF(C3913&lt;Params!$B$15,Params!$B$21,0.3),0.3)))</f>
        <v/>
      </c>
    </row>
    <row r="3914" ht="15" customHeight="1" s="1">
      <c r="A3914" s="9" t="n">
        <v>3911</v>
      </c>
      <c r="B3914" s="6" t="inlineStr">
        <is>
          <t>12/06</t>
        </is>
      </c>
      <c r="C3914" s="6" t="n">
        <v>22</v>
      </c>
      <c r="D3914" s="6" t="n">
        <v>0</v>
      </c>
      <c r="E3914" s="10">
        <f>IF(D3914=1, IF(OR(C3914&lt;10, C3914&gt;=15),1,0), IF(OR(C3914&lt;7, C3914&gt;=18),1,0))</f>
        <v/>
      </c>
      <c r="F3914" s="11" t="n">
        <v>0.364</v>
      </c>
      <c r="G3914" s="12">
        <f>0*8</f>
        <v/>
      </c>
      <c r="H3914" s="12">
        <f>F3914-G3914</f>
        <v/>
      </c>
      <c r="I3914" s="10">
        <f>IF(E3914=0,"Fora",IF(E3913=0,"Carg xar",IF(H3914&lt;0,IF(M3914&lt;0.9,"Carg FV","Stby"),IF(M3914&gt;P3914,"V2H",IF(M3914&lt;0.9,"Carg xar","Stby")))))</f>
        <v/>
      </c>
      <c r="J3914" s="12">
        <f>IF(OR(I3914="Carg FV",I3914="Carg xar"),MIN(IF(I3914="Carg FV",ABS(H3914),7.4),7.4,MAX(0,(0.9-M3914)*40)*0.95),0)</f>
        <v/>
      </c>
      <c r="K3914" s="12">
        <f>IF(I3914="V2H",MIN(MAX(0,H3914),7.4,MAX(0,(M3914-P3914)*40)*0.95),0)</f>
        <v/>
      </c>
      <c r="L3914" s="12">
        <f>IF(E3914=0,0,MAX(0,H3914-K3914))</f>
        <v/>
      </c>
      <c r="M3914" s="13">
        <f>M3913+J3913/40-IF(I3913="V2H",K3913/(0.95*40),0)-IF(E3914=0,IF(E3913=1,IF(D3914=1,30,40)*0.18/(2*40),0),0)-IF(E3914=1,IF(E3913=0,IF(D3914=1,30,40)*0.18/(2*40),0),0)</f>
        <v/>
      </c>
      <c r="N3914" s="14" t="n">
        <v>0.15</v>
      </c>
      <c r="O3914" s="15">
        <f>K3914*N3914</f>
        <v/>
      </c>
      <c r="P3914">
        <f>IF(E3914=0,0.3,IF(D3914=1,IF(C3914&gt;=Params!$B$13-3,IF(C3914&lt;Params!$B$13,Params!$B$20,0.3),0.3),IF(C3914&gt;=Params!$B$15-3,IF(C3914&lt;Params!$B$15,Params!$B$21,0.3),0.3)))</f>
        <v/>
      </c>
    </row>
    <row r="3915" ht="15" customHeight="1" s="1">
      <c r="A3915" s="9" t="n">
        <v>3912</v>
      </c>
      <c r="B3915" s="6" t="inlineStr">
        <is>
          <t>12/06</t>
        </is>
      </c>
      <c r="C3915" s="6" t="n">
        <v>23</v>
      </c>
      <c r="D3915" s="6" t="n">
        <v>0</v>
      </c>
      <c r="E3915" s="10">
        <f>IF(D3915=1, IF(OR(C3915&lt;10, C3915&gt;=15),1,0), IF(OR(C3915&lt;7, C3915&gt;=18),1,0))</f>
        <v/>
      </c>
      <c r="F3915" s="11" t="n">
        <v>0.309</v>
      </c>
      <c r="G3915" s="12">
        <f>0*8</f>
        <v/>
      </c>
      <c r="H3915" s="12">
        <f>F3915-G3915</f>
        <v/>
      </c>
      <c r="I3915" s="10">
        <f>IF(E3915=0,"Fora",IF(E3914=0,"Carg xar",IF(H3915&lt;0,IF(M3915&lt;0.9,"Carg FV","Stby"),IF(M3915&gt;P3915,"V2H",IF(M3915&lt;0.9,"Carg xar","Stby")))))</f>
        <v/>
      </c>
      <c r="J3915" s="12">
        <f>IF(OR(I3915="Carg FV",I3915="Carg xar"),MIN(IF(I3915="Carg FV",ABS(H3915),7.4),7.4,MAX(0,(0.9-M3915)*40)*0.95),0)</f>
        <v/>
      </c>
      <c r="K3915" s="12">
        <f>IF(I3915="V2H",MIN(MAX(0,H3915),7.4,MAX(0,(M3915-P3915)*40)*0.95),0)</f>
        <v/>
      </c>
      <c r="L3915" s="12">
        <f>IF(E3915=0,0,MAX(0,H3915-K3915))</f>
        <v/>
      </c>
      <c r="M3915" s="13">
        <f>M3914+J3914/40-IF(I3914="V2H",K3914/(0.95*40),0)-IF(E3915=0,IF(E3914=1,IF(D3915=1,30,40)*0.18/(2*40),0),0)-IF(E3915=1,IF(E3914=0,IF(D3915=1,30,40)*0.18/(2*40),0),0)</f>
        <v/>
      </c>
      <c r="N3915" s="14" t="n">
        <v>0.15</v>
      </c>
      <c r="O3915" s="15">
        <f>K3915*N3915</f>
        <v/>
      </c>
      <c r="P3915">
        <f>IF(E3915=0,0.3,IF(D3915=1,IF(C3915&gt;=Params!$B$13-3,IF(C3915&lt;Params!$B$13,Params!$B$20,0.3),0.3),IF(C3915&gt;=Params!$B$15-3,IF(C3915&lt;Params!$B$15,Params!$B$21,0.3),0.3)))</f>
        <v/>
      </c>
    </row>
    <row r="3916" ht="15" customHeight="1" s="1">
      <c r="A3916" s="9" t="n">
        <v>3913</v>
      </c>
      <c r="B3916" s="6" t="inlineStr">
        <is>
          <t>13/06</t>
        </is>
      </c>
      <c r="C3916" s="6" t="n">
        <v>0</v>
      </c>
      <c r="D3916" s="6" t="n">
        <v>0</v>
      </c>
      <c r="E3916" s="10">
        <f>IF(D3916=1, IF(OR(C3916&lt;10, C3916&gt;=15),1,0), IF(OR(C3916&lt;7, C3916&gt;=18),1,0))</f>
        <v/>
      </c>
      <c r="F3916" s="11" t="n">
        <v>0.202</v>
      </c>
      <c r="G3916" s="12">
        <f>0*8</f>
        <v/>
      </c>
      <c r="H3916" s="12">
        <f>F3916-G3916</f>
        <v/>
      </c>
      <c r="I3916" s="10">
        <f>IF(E3916=0,"Fora",IF(E3915=0,"Carg xar",IF(H3916&lt;0,IF(M3916&lt;0.9,"Carg FV","Stby"),IF(M3916&gt;P3916,"V2H",IF(M3916&lt;0.9,"Carg xar","Stby")))))</f>
        <v/>
      </c>
      <c r="J3916" s="12">
        <f>IF(OR(I3916="Carg FV",I3916="Carg xar"),MIN(IF(I3916="Carg FV",ABS(H3916),7.4),7.4,MAX(0,(0.9-M3916)*40)*0.95),0)</f>
        <v/>
      </c>
      <c r="K3916" s="12">
        <f>IF(I3916="V2H",MIN(MAX(0,H3916),7.4,MAX(0,(M3916-P3916)*40)*0.95),0)</f>
        <v/>
      </c>
      <c r="L3916" s="12">
        <f>IF(E3916=0,0,MAX(0,H3916-K3916))</f>
        <v/>
      </c>
      <c r="M3916" s="13">
        <f>M3915+J3915/40-IF(I3915="V2H",K3915/(0.95*40),0)-IF(E3916=0,IF(E3915=1,IF(D3916=1,30,40)*0.18/(2*40),0),0)-IF(E3916=1,IF(E3915=0,IF(D3916=1,30,40)*0.18/(2*40),0),0)</f>
        <v/>
      </c>
      <c r="N3916" s="14" t="n">
        <v>0.09</v>
      </c>
      <c r="O3916" s="15">
        <f>K3916*N3916</f>
        <v/>
      </c>
      <c r="P3916">
        <f>IF(E3916=0,0.3,IF(D3916=1,IF(C3916&gt;=Params!$B$13-3,IF(C3916&lt;Params!$B$13,Params!$B$20,0.3),0.3),IF(C3916&gt;=Params!$B$15-3,IF(C3916&lt;Params!$B$15,Params!$B$21,0.3),0.3)))</f>
        <v/>
      </c>
    </row>
    <row r="3917" ht="15" customHeight="1" s="1">
      <c r="A3917" s="9" t="n">
        <v>3914</v>
      </c>
      <c r="B3917" s="6" t="inlineStr">
        <is>
          <t>13/06</t>
        </is>
      </c>
      <c r="C3917" s="6" t="n">
        <v>1</v>
      </c>
      <c r="D3917" s="6" t="n">
        <v>0</v>
      </c>
      <c r="E3917" s="10">
        <f>IF(D3917=1, IF(OR(C3917&lt;10, C3917&gt;=15),1,0), IF(OR(C3917&lt;7, C3917&gt;=18),1,0))</f>
        <v/>
      </c>
      <c r="F3917" s="11" t="n">
        <v>0.157</v>
      </c>
      <c r="G3917" s="12">
        <f>0*8</f>
        <v/>
      </c>
      <c r="H3917" s="12">
        <f>F3917-G3917</f>
        <v/>
      </c>
      <c r="I3917" s="10">
        <f>IF(E3917=0,"Fora",IF(E3916=0,"Carg xar",IF(H3917&lt;0,IF(M3917&lt;0.9,"Carg FV","Stby"),IF(M3917&gt;P3917,"V2H",IF(M3917&lt;0.9,"Carg xar","Stby")))))</f>
        <v/>
      </c>
      <c r="J3917" s="12">
        <f>IF(OR(I3917="Carg FV",I3917="Carg xar"),MIN(IF(I3917="Carg FV",ABS(H3917),7.4),7.4,MAX(0,(0.9-M3917)*40)*0.95),0)</f>
        <v/>
      </c>
      <c r="K3917" s="12">
        <f>IF(I3917="V2H",MIN(MAX(0,H3917),7.4,MAX(0,(M3917-P3917)*40)*0.95),0)</f>
        <v/>
      </c>
      <c r="L3917" s="12">
        <f>IF(E3917=0,0,MAX(0,H3917-K3917))</f>
        <v/>
      </c>
      <c r="M3917" s="13">
        <f>M3916+J3916/40-IF(I3916="V2H",K3916/(0.95*40),0)-IF(E3917=0,IF(E3916=1,IF(D3917=1,30,40)*0.18/(2*40),0),0)-IF(E3917=1,IF(E3916=0,IF(D3917=1,30,40)*0.18/(2*40),0),0)</f>
        <v/>
      </c>
      <c r="N3917" s="14" t="n">
        <v>0.09</v>
      </c>
      <c r="O3917" s="15">
        <f>K3917*N3917</f>
        <v/>
      </c>
      <c r="P3917">
        <f>IF(E3917=0,0.3,IF(D3917=1,IF(C3917&gt;=Params!$B$13-3,IF(C3917&lt;Params!$B$13,Params!$B$20,0.3),0.3),IF(C3917&gt;=Params!$B$15-3,IF(C3917&lt;Params!$B$15,Params!$B$21,0.3),0.3)))</f>
        <v/>
      </c>
    </row>
    <row r="3918" ht="15" customHeight="1" s="1">
      <c r="A3918" s="9" t="n">
        <v>3915</v>
      </c>
      <c r="B3918" s="6" t="inlineStr">
        <is>
          <t>13/06</t>
        </is>
      </c>
      <c r="C3918" s="6" t="n">
        <v>2</v>
      </c>
      <c r="D3918" s="6" t="n">
        <v>0</v>
      </c>
      <c r="E3918" s="10">
        <f>IF(D3918=1, IF(OR(C3918&lt;10, C3918&gt;=15),1,0), IF(OR(C3918&lt;7, C3918&gt;=18),1,0))</f>
        <v/>
      </c>
      <c r="F3918" s="11" t="n">
        <v>0.174</v>
      </c>
      <c r="G3918" s="12">
        <f>0*8</f>
        <v/>
      </c>
      <c r="H3918" s="12">
        <f>F3918-G3918</f>
        <v/>
      </c>
      <c r="I3918" s="10">
        <f>IF(E3918=0,"Fora",IF(E3917=0,"Carg xar",IF(H3918&lt;0,IF(M3918&lt;0.9,"Carg FV","Stby"),IF(M3918&gt;P3918,"V2H",IF(M3918&lt;0.9,"Carg xar","Stby")))))</f>
        <v/>
      </c>
      <c r="J3918" s="12">
        <f>IF(OR(I3918="Carg FV",I3918="Carg xar"),MIN(IF(I3918="Carg FV",ABS(H3918),7.4),7.4,MAX(0,(0.9-M3918)*40)*0.95),0)</f>
        <v/>
      </c>
      <c r="K3918" s="12">
        <f>IF(I3918="V2H",MIN(MAX(0,H3918),7.4,MAX(0,(M3918-P3918)*40)*0.95),0)</f>
        <v/>
      </c>
      <c r="L3918" s="12">
        <f>IF(E3918=0,0,MAX(0,H3918-K3918))</f>
        <v/>
      </c>
      <c r="M3918" s="13">
        <f>M3917+J3917/40-IF(I3917="V2H",K3917/(0.95*40),0)-IF(E3918=0,IF(E3917=1,IF(D3918=1,30,40)*0.18/(2*40),0),0)-IF(E3918=1,IF(E3917=0,IF(D3918=1,30,40)*0.18/(2*40),0),0)</f>
        <v/>
      </c>
      <c r="N3918" s="14" t="n">
        <v>0.09</v>
      </c>
      <c r="O3918" s="15">
        <f>K3918*N3918</f>
        <v/>
      </c>
      <c r="P3918">
        <f>IF(E3918=0,0.3,IF(D3918=1,IF(C3918&gt;=Params!$B$13-3,IF(C3918&lt;Params!$B$13,Params!$B$20,0.3),0.3),IF(C3918&gt;=Params!$B$15-3,IF(C3918&lt;Params!$B$15,Params!$B$21,0.3),0.3)))</f>
        <v/>
      </c>
    </row>
    <row r="3919" ht="15" customHeight="1" s="1">
      <c r="A3919" s="9" t="n">
        <v>3916</v>
      </c>
      <c r="B3919" s="6" t="inlineStr">
        <is>
          <t>13/06</t>
        </is>
      </c>
      <c r="C3919" s="6" t="n">
        <v>3</v>
      </c>
      <c r="D3919" s="6" t="n">
        <v>0</v>
      </c>
      <c r="E3919" s="10">
        <f>IF(D3919=1, IF(OR(C3919&lt;10, C3919&gt;=15),1,0), IF(OR(C3919&lt;7, C3919&gt;=18),1,0))</f>
        <v/>
      </c>
      <c r="F3919" s="11" t="n">
        <v>0.12</v>
      </c>
      <c r="G3919" s="12">
        <f>0*8</f>
        <v/>
      </c>
      <c r="H3919" s="12">
        <f>F3919-G3919</f>
        <v/>
      </c>
      <c r="I3919" s="10">
        <f>IF(E3919=0,"Fora",IF(E3918=0,"Carg xar",IF(H3919&lt;0,IF(M3919&lt;0.9,"Carg FV","Stby"),IF(M3919&gt;P3919,"V2H",IF(M3919&lt;0.9,"Carg xar","Stby")))))</f>
        <v/>
      </c>
      <c r="J3919" s="12">
        <f>IF(OR(I3919="Carg FV",I3919="Carg xar"),MIN(IF(I3919="Carg FV",ABS(H3919),7.4),7.4,MAX(0,(0.9-M3919)*40)*0.95),0)</f>
        <v/>
      </c>
      <c r="K3919" s="12">
        <f>IF(I3919="V2H",MIN(MAX(0,H3919),7.4,MAX(0,(M3919-P3919)*40)*0.95),0)</f>
        <v/>
      </c>
      <c r="L3919" s="12">
        <f>IF(E3919=0,0,MAX(0,H3919-K3919))</f>
        <v/>
      </c>
      <c r="M3919" s="13">
        <f>M3918+J3918/40-IF(I3918="V2H",K3918/(0.95*40),0)-IF(E3919=0,IF(E3918=1,IF(D3919=1,30,40)*0.18/(2*40),0),0)-IF(E3919=1,IF(E3918=0,IF(D3919=1,30,40)*0.18/(2*40),0),0)</f>
        <v/>
      </c>
      <c r="N3919" s="14" t="n">
        <v>0.09</v>
      </c>
      <c r="O3919" s="15">
        <f>K3919*N3919</f>
        <v/>
      </c>
      <c r="P3919">
        <f>IF(E3919=0,0.3,IF(D3919=1,IF(C3919&gt;=Params!$B$13-3,IF(C3919&lt;Params!$B$13,Params!$B$20,0.3),0.3),IF(C3919&gt;=Params!$B$15-3,IF(C3919&lt;Params!$B$15,Params!$B$21,0.3),0.3)))</f>
        <v/>
      </c>
    </row>
    <row r="3920" ht="15" customHeight="1" s="1">
      <c r="A3920" s="9" t="n">
        <v>3917</v>
      </c>
      <c r="B3920" s="6" t="inlineStr">
        <is>
          <t>13/06</t>
        </is>
      </c>
      <c r="C3920" s="6" t="n">
        <v>4</v>
      </c>
      <c r="D3920" s="6" t="n">
        <v>0</v>
      </c>
      <c r="E3920" s="10">
        <f>IF(D3920=1, IF(OR(C3920&lt;10, C3920&gt;=15),1,0), IF(OR(C3920&lt;7, C3920&gt;=18),1,0))</f>
        <v/>
      </c>
      <c r="F3920" s="11" t="n">
        <v>0.191</v>
      </c>
      <c r="G3920" s="12">
        <f>0*8</f>
        <v/>
      </c>
      <c r="H3920" s="12">
        <f>F3920-G3920</f>
        <v/>
      </c>
      <c r="I3920" s="10">
        <f>IF(E3920=0,"Fora",IF(E3919=0,"Carg xar",IF(H3920&lt;0,IF(M3920&lt;0.9,"Carg FV","Stby"),IF(M3920&gt;P3920,"V2H",IF(M3920&lt;0.9,"Carg xar","Stby")))))</f>
        <v/>
      </c>
      <c r="J3920" s="12">
        <f>IF(OR(I3920="Carg FV",I3920="Carg xar"),MIN(IF(I3920="Carg FV",ABS(H3920),7.4),7.4,MAX(0,(0.9-M3920)*40)*0.95),0)</f>
        <v/>
      </c>
      <c r="K3920" s="12">
        <f>IF(I3920="V2H",MIN(MAX(0,H3920),7.4,MAX(0,(M3920-P3920)*40)*0.95),0)</f>
        <v/>
      </c>
      <c r="L3920" s="12">
        <f>IF(E3920=0,0,MAX(0,H3920-K3920))</f>
        <v/>
      </c>
      <c r="M3920" s="13">
        <f>M3919+J3919/40-IF(I3919="V2H",K3919/(0.95*40),0)-IF(E3920=0,IF(E3919=1,IF(D3920=1,30,40)*0.18/(2*40),0),0)-IF(E3920=1,IF(E3919=0,IF(D3920=1,30,40)*0.18/(2*40),0),0)</f>
        <v/>
      </c>
      <c r="N3920" s="14" t="n">
        <v>0.09</v>
      </c>
      <c r="O3920" s="15">
        <f>K3920*N3920</f>
        <v/>
      </c>
      <c r="P3920">
        <f>IF(E3920=0,0.3,IF(D3920=1,IF(C3920&gt;=Params!$B$13-3,IF(C3920&lt;Params!$B$13,Params!$B$20,0.3),0.3),IF(C3920&gt;=Params!$B$15-3,IF(C3920&lt;Params!$B$15,Params!$B$21,0.3),0.3)))</f>
        <v/>
      </c>
    </row>
    <row r="3921" ht="15" customHeight="1" s="1">
      <c r="A3921" s="9" t="n">
        <v>3918</v>
      </c>
      <c r="B3921" s="6" t="inlineStr">
        <is>
          <t>13/06</t>
        </is>
      </c>
      <c r="C3921" s="6" t="n">
        <v>5</v>
      </c>
      <c r="D3921" s="6" t="n">
        <v>0</v>
      </c>
      <c r="E3921" s="10">
        <f>IF(D3921=1, IF(OR(C3921&lt;10, C3921&gt;=15),1,0), IF(OR(C3921&lt;7, C3921&gt;=18),1,0))</f>
        <v/>
      </c>
      <c r="F3921" s="11" t="n">
        <v>0.114</v>
      </c>
      <c r="G3921" s="12">
        <f>0*8</f>
        <v/>
      </c>
      <c r="H3921" s="12">
        <f>F3921-G3921</f>
        <v/>
      </c>
      <c r="I3921" s="10">
        <f>IF(E3921=0,"Fora",IF(E3920=0,"Carg xar",IF(H3921&lt;0,IF(M3921&lt;0.9,"Carg FV","Stby"),IF(M3921&gt;P3921,"V2H",IF(M3921&lt;0.9,"Carg xar","Stby")))))</f>
        <v/>
      </c>
      <c r="J3921" s="12">
        <f>IF(OR(I3921="Carg FV",I3921="Carg xar"),MIN(IF(I3921="Carg FV",ABS(H3921),7.4),7.4,MAX(0,(0.9-M3921)*40)*0.95),0)</f>
        <v/>
      </c>
      <c r="K3921" s="12">
        <f>IF(I3921="V2H",MIN(MAX(0,H3921),7.4,MAX(0,(M3921-P3921)*40)*0.95),0)</f>
        <v/>
      </c>
      <c r="L3921" s="12">
        <f>IF(E3921=0,0,MAX(0,H3921-K3921))</f>
        <v/>
      </c>
      <c r="M3921" s="13">
        <f>M3920+J3920/40-IF(I3920="V2H",K3920/(0.95*40),0)-IF(E3921=0,IF(E3920=1,IF(D3921=1,30,40)*0.18/(2*40),0),0)-IF(E3921=1,IF(E3920=0,IF(D3921=1,30,40)*0.18/(2*40),0),0)</f>
        <v/>
      </c>
      <c r="N3921" s="14" t="n">
        <v>0.09</v>
      </c>
      <c r="O3921" s="15">
        <f>K3921*N3921</f>
        <v/>
      </c>
      <c r="P3921">
        <f>IF(E3921=0,0.3,IF(D3921=1,IF(C3921&gt;=Params!$B$13-3,IF(C3921&lt;Params!$B$13,Params!$B$20,0.3),0.3),IF(C3921&gt;=Params!$B$15-3,IF(C3921&lt;Params!$B$15,Params!$B$21,0.3),0.3)))</f>
        <v/>
      </c>
    </row>
    <row r="3922" ht="15" customHeight="1" s="1">
      <c r="A3922" s="9" t="n">
        <v>3919</v>
      </c>
      <c r="B3922" s="6" t="inlineStr">
        <is>
          <t>13/06</t>
        </is>
      </c>
      <c r="C3922" s="6" t="n">
        <v>6</v>
      </c>
      <c r="D3922" s="6" t="n">
        <v>0</v>
      </c>
      <c r="E3922" s="10">
        <f>IF(D3922=1, IF(OR(C3922&lt;10, C3922&gt;=15),1,0), IF(OR(C3922&lt;7, C3922&gt;=18),1,0))</f>
        <v/>
      </c>
      <c r="F3922" s="11" t="n">
        <v>0.129</v>
      </c>
      <c r="G3922" s="12">
        <f>0.03*8</f>
        <v/>
      </c>
      <c r="H3922" s="12">
        <f>F3922-G3922</f>
        <v/>
      </c>
      <c r="I3922" s="10">
        <f>IF(E3922=0,"Fora",IF(E3921=0,"Carg xar",IF(H3922&lt;0,IF(M3922&lt;0.9,"Carg FV","Stby"),IF(M3922&gt;P3922,"V2H",IF(M3922&lt;0.9,"Carg xar","Stby")))))</f>
        <v/>
      </c>
      <c r="J3922" s="12">
        <f>IF(OR(I3922="Carg FV",I3922="Carg xar"),MIN(IF(I3922="Carg FV",ABS(H3922),7.4),7.4,MAX(0,(0.9-M3922)*40)*0.95),0)</f>
        <v/>
      </c>
      <c r="K3922" s="12">
        <f>IF(I3922="V2H",MIN(MAX(0,H3922),7.4,MAX(0,(M3922-P3922)*40)*0.95),0)</f>
        <v/>
      </c>
      <c r="L3922" s="12">
        <f>IF(E3922=0,0,MAX(0,H3922-K3922))</f>
        <v/>
      </c>
      <c r="M3922" s="13">
        <f>M3921+J3921/40-IF(I3921="V2H",K3921/(0.95*40),0)-IF(E3922=0,IF(E3921=1,IF(D3922=1,30,40)*0.18/(2*40),0),0)-IF(E3922=1,IF(E3921=0,IF(D3922=1,30,40)*0.18/(2*40),0),0)</f>
        <v/>
      </c>
      <c r="N3922" s="14" t="n">
        <v>0.09</v>
      </c>
      <c r="O3922" s="15">
        <f>K3922*N3922</f>
        <v/>
      </c>
      <c r="P3922">
        <f>IF(E3922=0,0.3,IF(D3922=1,IF(C3922&gt;=Params!$B$13-3,IF(C3922&lt;Params!$B$13,Params!$B$20,0.3),0.3),IF(C3922&gt;=Params!$B$15-3,IF(C3922&lt;Params!$B$15,Params!$B$21,0.3),0.3)))</f>
        <v/>
      </c>
    </row>
    <row r="3923" ht="15" customHeight="1" s="1">
      <c r="A3923" s="9" t="n">
        <v>3920</v>
      </c>
      <c r="B3923" s="6" t="inlineStr">
        <is>
          <t>13/06</t>
        </is>
      </c>
      <c r="C3923" s="6" t="n">
        <v>7</v>
      </c>
      <c r="D3923" s="6" t="n">
        <v>0</v>
      </c>
      <c r="E3923" s="10">
        <f>IF(D3923=1, IF(OR(C3923&lt;10, C3923&gt;=15),1,0), IF(OR(C3923&lt;7, C3923&gt;=18),1,0))</f>
        <v/>
      </c>
      <c r="F3923" s="11" t="n">
        <v>0.709</v>
      </c>
      <c r="G3923" s="12">
        <f>0.15*8</f>
        <v/>
      </c>
      <c r="H3923" s="12">
        <f>F3923-G3923</f>
        <v/>
      </c>
      <c r="I3923" s="10">
        <f>IF(E3923=0,"Fora",IF(E3922=0,"Carg xar",IF(H3923&lt;0,IF(M3923&lt;0.9,"Carg FV","Stby"),IF(M3923&gt;P3923,"V2H",IF(M3923&lt;0.9,"Carg xar","Stby")))))</f>
        <v/>
      </c>
      <c r="J3923" s="12">
        <f>IF(OR(I3923="Carg FV",I3923="Carg xar"),MIN(IF(I3923="Carg FV",ABS(H3923),7.4),7.4,MAX(0,(0.9-M3923)*40)*0.95),0)</f>
        <v/>
      </c>
      <c r="K3923" s="12">
        <f>IF(I3923="V2H",MIN(MAX(0,H3923),7.4,MAX(0,(M3923-P3923)*40)*0.95),0)</f>
        <v/>
      </c>
      <c r="L3923" s="12">
        <f>IF(E3923=0,0,MAX(0,H3923-K3923))</f>
        <v/>
      </c>
      <c r="M3923" s="13">
        <f>M3922+J3922/40-IF(I3922="V2H",K3922/(0.95*40),0)-IF(E3923=0,IF(E3922=1,IF(D3923=1,30,40)*0.18/(2*40),0),0)-IF(E3923=1,IF(E3922=0,IF(D3923=1,30,40)*0.18/(2*40),0),0)</f>
        <v/>
      </c>
      <c r="N3923" s="14" t="n">
        <v>0.09</v>
      </c>
      <c r="O3923" s="15">
        <f>K3923*N3923</f>
        <v/>
      </c>
      <c r="P3923">
        <f>IF(E3923=0,0.3,IF(D3923=1,IF(C3923&gt;=Params!$B$13-3,IF(C3923&lt;Params!$B$13,Params!$B$20,0.3),0.3),IF(C3923&gt;=Params!$B$15-3,IF(C3923&lt;Params!$B$15,Params!$B$21,0.3),0.3)))</f>
        <v/>
      </c>
    </row>
    <row r="3924" ht="15" customHeight="1" s="1">
      <c r="A3924" s="9" t="n">
        <v>3921</v>
      </c>
      <c r="B3924" s="6" t="inlineStr">
        <is>
          <t>13/06</t>
        </is>
      </c>
      <c r="C3924" s="6" t="n">
        <v>8</v>
      </c>
      <c r="D3924" s="6" t="n">
        <v>0</v>
      </c>
      <c r="E3924" s="10">
        <f>IF(D3924=1, IF(OR(C3924&lt;10, C3924&gt;=15),1,0), IF(OR(C3924&lt;7, C3924&gt;=18),1,0))</f>
        <v/>
      </c>
      <c r="F3924" s="11" t="n">
        <v>3.483</v>
      </c>
      <c r="G3924" s="12">
        <f>0.32*8</f>
        <v/>
      </c>
      <c r="H3924" s="12">
        <f>F3924-G3924</f>
        <v/>
      </c>
      <c r="I3924" s="10">
        <f>IF(E3924=0,"Fora",IF(E3923=0,"Carg xar",IF(H3924&lt;0,IF(M3924&lt;0.9,"Carg FV","Stby"),IF(M3924&gt;P3924,"V2H",IF(M3924&lt;0.9,"Carg xar","Stby")))))</f>
        <v/>
      </c>
      <c r="J3924" s="12">
        <f>IF(OR(I3924="Carg FV",I3924="Carg xar"),MIN(IF(I3924="Carg FV",ABS(H3924),7.4),7.4,MAX(0,(0.9-M3924)*40)*0.95),0)</f>
        <v/>
      </c>
      <c r="K3924" s="12">
        <f>IF(I3924="V2H",MIN(MAX(0,H3924),7.4,MAX(0,(M3924-P3924)*40)*0.95),0)</f>
        <v/>
      </c>
      <c r="L3924" s="12">
        <f>IF(E3924=0,0,MAX(0,H3924-K3924))</f>
        <v/>
      </c>
      <c r="M3924" s="13">
        <f>M3923+J3923/40-IF(I3923="V2H",K3923/(0.95*40),0)-IF(E3924=0,IF(E3923=1,IF(D3924=1,30,40)*0.18/(2*40),0),0)-IF(E3924=1,IF(E3923=0,IF(D3924=1,30,40)*0.18/(2*40),0),0)</f>
        <v/>
      </c>
      <c r="N3924" s="14" t="n">
        <v>0.15</v>
      </c>
      <c r="O3924" s="15">
        <f>K3924*N3924</f>
        <v/>
      </c>
      <c r="P3924">
        <f>IF(E3924=0,0.3,IF(D3924=1,IF(C3924&gt;=Params!$B$13-3,IF(C3924&lt;Params!$B$13,Params!$B$20,0.3),0.3),IF(C3924&gt;=Params!$B$15-3,IF(C3924&lt;Params!$B$15,Params!$B$21,0.3),0.3)))</f>
        <v/>
      </c>
    </row>
    <row r="3925" ht="15" customHeight="1" s="1">
      <c r="A3925" s="9" t="n">
        <v>3922</v>
      </c>
      <c r="B3925" s="6" t="inlineStr">
        <is>
          <t>13/06</t>
        </is>
      </c>
      <c r="C3925" s="6" t="n">
        <v>9</v>
      </c>
      <c r="D3925" s="6" t="n">
        <v>0</v>
      </c>
      <c r="E3925" s="10">
        <f>IF(D3925=1, IF(OR(C3925&lt;10, C3925&gt;=15),1,0), IF(OR(C3925&lt;7, C3925&gt;=18),1,0))</f>
        <v/>
      </c>
      <c r="F3925" s="11" t="n">
        <v>1.037</v>
      </c>
      <c r="G3925" s="12">
        <f>0.52*8</f>
        <v/>
      </c>
      <c r="H3925" s="12">
        <f>F3925-G3925</f>
        <v/>
      </c>
      <c r="I3925" s="10">
        <f>IF(E3925=0,"Fora",IF(E3924=0,"Carg xar",IF(H3925&lt;0,IF(M3925&lt;0.9,"Carg FV","Stby"),IF(M3925&gt;P3925,"V2H",IF(M3925&lt;0.9,"Carg xar","Stby")))))</f>
        <v/>
      </c>
      <c r="J3925" s="12">
        <f>IF(OR(I3925="Carg FV",I3925="Carg xar"),MIN(IF(I3925="Carg FV",ABS(H3925),7.4),7.4,MAX(0,(0.9-M3925)*40)*0.95),0)</f>
        <v/>
      </c>
      <c r="K3925" s="12">
        <f>IF(I3925="V2H",MIN(MAX(0,H3925),7.4,MAX(0,(M3925-P3925)*40)*0.95),0)</f>
        <v/>
      </c>
      <c r="L3925" s="12">
        <f>IF(E3925=0,0,MAX(0,H3925-K3925))</f>
        <v/>
      </c>
      <c r="M3925" s="13">
        <f>M3924+J3924/40-IF(I3924="V2H",K3924/(0.95*40),0)-IF(E3925=0,IF(E3924=1,IF(D3925=1,30,40)*0.18/(2*40),0),0)-IF(E3925=1,IF(E3924=0,IF(D3925=1,30,40)*0.18/(2*40),0),0)</f>
        <v/>
      </c>
      <c r="N3925" s="14" t="n">
        <v>0.15</v>
      </c>
      <c r="O3925" s="15">
        <f>K3925*N3925</f>
        <v/>
      </c>
      <c r="P3925">
        <f>IF(E3925=0,0.3,IF(D3925=1,IF(C3925&gt;=Params!$B$13-3,IF(C3925&lt;Params!$B$13,Params!$B$20,0.3),0.3),IF(C3925&gt;=Params!$B$15-3,IF(C3925&lt;Params!$B$15,Params!$B$21,0.3),0.3)))</f>
        <v/>
      </c>
    </row>
    <row r="3926" ht="15" customHeight="1" s="1">
      <c r="A3926" s="9" t="n">
        <v>3923</v>
      </c>
      <c r="B3926" s="6" t="inlineStr">
        <is>
          <t>13/06</t>
        </is>
      </c>
      <c r="C3926" s="6" t="n">
        <v>10</v>
      </c>
      <c r="D3926" s="6" t="n">
        <v>0</v>
      </c>
      <c r="E3926" s="10">
        <f>IF(D3926=1, IF(OR(C3926&lt;10, C3926&gt;=15),1,0), IF(OR(C3926&lt;7, C3926&gt;=18),1,0))</f>
        <v/>
      </c>
      <c r="F3926" s="11" t="n">
        <v>0</v>
      </c>
      <c r="G3926" s="12">
        <f>0.72*8</f>
        <v/>
      </c>
      <c r="H3926" s="12">
        <f>F3926-G3926</f>
        <v/>
      </c>
      <c r="I3926" s="10">
        <f>IF(E3926=0,"Fora",IF(E3925=0,"Carg xar",IF(H3926&lt;0,IF(M3926&lt;0.9,"Carg FV","Stby"),IF(M3926&gt;P3926,"V2H",IF(M3926&lt;0.9,"Carg xar","Stby")))))</f>
        <v/>
      </c>
      <c r="J3926" s="12">
        <f>IF(OR(I3926="Carg FV",I3926="Carg xar"),MIN(IF(I3926="Carg FV",ABS(H3926),7.4),7.4,MAX(0,(0.9-M3926)*40)*0.95),0)</f>
        <v/>
      </c>
      <c r="K3926" s="12">
        <f>IF(I3926="V2H",MIN(MAX(0,H3926),7.4,MAX(0,(M3926-P3926)*40)*0.95),0)</f>
        <v/>
      </c>
      <c r="L3926" s="12">
        <f>IF(E3926=0,0,MAX(0,H3926-K3926))</f>
        <v/>
      </c>
      <c r="M3926" s="13">
        <f>M3925+J3925/40-IF(I3925="V2H",K3925/(0.95*40),0)-IF(E3926=0,IF(E3925=1,IF(D3926=1,30,40)*0.18/(2*40),0),0)-IF(E3926=1,IF(E3925=0,IF(D3926=1,30,40)*0.18/(2*40),0),0)</f>
        <v/>
      </c>
      <c r="N3926" s="14" t="n">
        <v>0.2</v>
      </c>
      <c r="O3926" s="15">
        <f>K3926*N3926</f>
        <v/>
      </c>
      <c r="P3926">
        <f>IF(E3926=0,0.3,IF(D3926=1,IF(C3926&gt;=Params!$B$13-3,IF(C3926&lt;Params!$B$13,Params!$B$20,0.3),0.3),IF(C3926&gt;=Params!$B$15-3,IF(C3926&lt;Params!$B$15,Params!$B$21,0.3),0.3)))</f>
        <v/>
      </c>
    </row>
    <row r="3927" ht="15" customHeight="1" s="1">
      <c r="A3927" s="9" t="n">
        <v>3924</v>
      </c>
      <c r="B3927" s="6" t="inlineStr">
        <is>
          <t>13/06</t>
        </is>
      </c>
      <c r="C3927" s="6" t="n">
        <v>11</v>
      </c>
      <c r="D3927" s="6" t="n">
        <v>0</v>
      </c>
      <c r="E3927" s="10">
        <f>IF(D3927=1, IF(OR(C3927&lt;10, C3927&gt;=15),1,0), IF(OR(C3927&lt;7, C3927&gt;=18),1,0))</f>
        <v/>
      </c>
      <c r="F3927" s="11" t="n">
        <v>0</v>
      </c>
      <c r="G3927" s="12">
        <f>0.85*8</f>
        <v/>
      </c>
      <c r="H3927" s="12">
        <f>F3927-G3927</f>
        <v/>
      </c>
      <c r="I3927" s="10">
        <f>IF(E3927=0,"Fora",IF(E3926=0,"Carg xar",IF(H3927&lt;0,IF(M3927&lt;0.9,"Carg FV","Stby"),IF(M3927&gt;P3927,"V2H",IF(M3927&lt;0.9,"Carg xar","Stby")))))</f>
        <v/>
      </c>
      <c r="J3927" s="12">
        <f>IF(OR(I3927="Carg FV",I3927="Carg xar"),MIN(IF(I3927="Carg FV",ABS(H3927),7.4),7.4,MAX(0,(0.9-M3927)*40)*0.95),0)</f>
        <v/>
      </c>
      <c r="K3927" s="12">
        <f>IF(I3927="V2H",MIN(MAX(0,H3927),7.4,MAX(0,(M3927-P3927)*40)*0.95),0)</f>
        <v/>
      </c>
      <c r="L3927" s="12">
        <f>IF(E3927=0,0,MAX(0,H3927-K3927))</f>
        <v/>
      </c>
      <c r="M3927" s="13">
        <f>M3926+J3926/40-IF(I3926="V2H",K3926/(0.95*40),0)-IF(E3927=0,IF(E3926=1,IF(D3927=1,30,40)*0.18/(2*40),0),0)-IF(E3927=1,IF(E3926=0,IF(D3927=1,30,40)*0.18/(2*40),0),0)</f>
        <v/>
      </c>
      <c r="N3927" s="14" t="n">
        <v>0.2</v>
      </c>
      <c r="O3927" s="15">
        <f>K3927*N3927</f>
        <v/>
      </c>
      <c r="P3927">
        <f>IF(E3927=0,0.3,IF(D3927=1,IF(C3927&gt;=Params!$B$13-3,IF(C3927&lt;Params!$B$13,Params!$B$20,0.3),0.3),IF(C3927&gt;=Params!$B$15-3,IF(C3927&lt;Params!$B$15,Params!$B$21,0.3),0.3)))</f>
        <v/>
      </c>
    </row>
    <row r="3928" ht="15" customHeight="1" s="1">
      <c r="A3928" s="9" t="n">
        <v>3925</v>
      </c>
      <c r="B3928" s="6" t="inlineStr">
        <is>
          <t>13/06</t>
        </is>
      </c>
      <c r="C3928" s="6" t="n">
        <v>12</v>
      </c>
      <c r="D3928" s="6" t="n">
        <v>0</v>
      </c>
      <c r="E3928" s="10">
        <f>IF(D3928=1, IF(OR(C3928&lt;10, C3928&gt;=15),1,0), IF(OR(C3928&lt;7, C3928&gt;=18),1,0))</f>
        <v/>
      </c>
      <c r="F3928" s="11" t="n">
        <v>0</v>
      </c>
      <c r="G3928" s="12">
        <f>0.92*8</f>
        <v/>
      </c>
      <c r="H3928" s="12">
        <f>F3928-G3928</f>
        <v/>
      </c>
      <c r="I3928" s="10">
        <f>IF(E3928=0,"Fora",IF(E3927=0,"Carg xar",IF(H3928&lt;0,IF(M3928&lt;0.9,"Carg FV","Stby"),IF(M3928&gt;P3928,"V2H",IF(M3928&lt;0.9,"Carg xar","Stby")))))</f>
        <v/>
      </c>
      <c r="J3928" s="12">
        <f>IF(OR(I3928="Carg FV",I3928="Carg xar"),MIN(IF(I3928="Carg FV",ABS(H3928),7.4),7.4,MAX(0,(0.9-M3928)*40)*0.95),0)</f>
        <v/>
      </c>
      <c r="K3928" s="12">
        <f>IF(I3928="V2H",MIN(MAX(0,H3928),7.4,MAX(0,(M3928-P3928)*40)*0.95),0)</f>
        <v/>
      </c>
      <c r="L3928" s="12">
        <f>IF(E3928=0,0,MAX(0,H3928-K3928))</f>
        <v/>
      </c>
      <c r="M3928" s="13">
        <f>M3927+J3927/40-IF(I3927="V2H",K3927/(0.95*40),0)-IF(E3928=0,IF(E3927=1,IF(D3928=1,30,40)*0.18/(2*40),0),0)-IF(E3928=1,IF(E3927=0,IF(D3928=1,30,40)*0.18/(2*40),0),0)</f>
        <v/>
      </c>
      <c r="N3928" s="14" t="n">
        <v>0.2</v>
      </c>
      <c r="O3928" s="15">
        <f>K3928*N3928</f>
        <v/>
      </c>
      <c r="P3928">
        <f>IF(E3928=0,0.3,IF(D3928=1,IF(C3928&gt;=Params!$B$13-3,IF(C3928&lt;Params!$B$13,Params!$B$20,0.3),0.3),IF(C3928&gt;=Params!$B$15-3,IF(C3928&lt;Params!$B$15,Params!$B$21,0.3),0.3)))</f>
        <v/>
      </c>
    </row>
    <row r="3929" ht="15" customHeight="1" s="1">
      <c r="A3929" s="9" t="n">
        <v>3926</v>
      </c>
      <c r="B3929" s="6" t="inlineStr">
        <is>
          <t>13/06</t>
        </is>
      </c>
      <c r="C3929" s="6" t="n">
        <v>13</v>
      </c>
      <c r="D3929" s="6" t="n">
        <v>0</v>
      </c>
      <c r="E3929" s="10">
        <f>IF(D3929=1, IF(OR(C3929&lt;10, C3929&gt;=15),1,0), IF(OR(C3929&lt;7, C3929&gt;=18),1,0))</f>
        <v/>
      </c>
      <c r="F3929" s="11" t="n">
        <v>1.28</v>
      </c>
      <c r="G3929" s="12">
        <f>0.9*8</f>
        <v/>
      </c>
      <c r="H3929" s="12">
        <f>F3929-G3929</f>
        <v/>
      </c>
      <c r="I3929" s="10">
        <f>IF(E3929=0,"Fora",IF(E3928=0,"Carg xar",IF(H3929&lt;0,IF(M3929&lt;0.9,"Carg FV","Stby"),IF(M3929&gt;P3929,"V2H",IF(M3929&lt;0.9,"Carg xar","Stby")))))</f>
        <v/>
      </c>
      <c r="J3929" s="12">
        <f>IF(OR(I3929="Carg FV",I3929="Carg xar"),MIN(IF(I3929="Carg FV",ABS(H3929),7.4),7.4,MAX(0,(0.9-M3929)*40)*0.95),0)</f>
        <v/>
      </c>
      <c r="K3929" s="12">
        <f>IF(I3929="V2H",MIN(MAX(0,H3929),7.4,MAX(0,(M3929-P3929)*40)*0.95),0)</f>
        <v/>
      </c>
      <c r="L3929" s="12">
        <f>IF(E3929=0,0,MAX(0,H3929-K3929))</f>
        <v/>
      </c>
      <c r="M3929" s="13">
        <f>M3928+J3928/40-IF(I3928="V2H",K3928/(0.95*40),0)-IF(E3929=0,IF(E3928=1,IF(D3929=1,30,40)*0.18/(2*40),0),0)-IF(E3929=1,IF(E3928=0,IF(D3929=1,30,40)*0.18/(2*40),0),0)</f>
        <v/>
      </c>
      <c r="N3929" s="14" t="n">
        <v>0.2</v>
      </c>
      <c r="O3929" s="15">
        <f>K3929*N3929</f>
        <v/>
      </c>
      <c r="P3929">
        <f>IF(E3929=0,0.3,IF(D3929=1,IF(C3929&gt;=Params!$B$13-3,IF(C3929&lt;Params!$B$13,Params!$B$20,0.3),0.3),IF(C3929&gt;=Params!$B$15-3,IF(C3929&lt;Params!$B$15,Params!$B$21,0.3),0.3)))</f>
        <v/>
      </c>
    </row>
    <row r="3930" ht="15" customHeight="1" s="1">
      <c r="A3930" s="9" t="n">
        <v>3927</v>
      </c>
      <c r="B3930" s="6" t="inlineStr">
        <is>
          <t>13/06</t>
        </is>
      </c>
      <c r="C3930" s="6" t="n">
        <v>14</v>
      </c>
      <c r="D3930" s="6" t="n">
        <v>0</v>
      </c>
      <c r="E3930" s="10">
        <f>IF(D3930=1, IF(OR(C3930&lt;10, C3930&gt;=15),1,0), IF(OR(C3930&lt;7, C3930&gt;=18),1,0))</f>
        <v/>
      </c>
      <c r="F3930" s="11" t="n">
        <v>0</v>
      </c>
      <c r="G3930" s="12">
        <f>0.8*8</f>
        <v/>
      </c>
      <c r="H3930" s="12">
        <f>F3930-G3930</f>
        <v/>
      </c>
      <c r="I3930" s="10">
        <f>IF(E3930=0,"Fora",IF(E3929=0,"Carg xar",IF(H3930&lt;0,IF(M3930&lt;0.9,"Carg FV","Stby"),IF(M3930&gt;P3930,"V2H",IF(M3930&lt;0.9,"Carg xar","Stby")))))</f>
        <v/>
      </c>
      <c r="J3930" s="12">
        <f>IF(OR(I3930="Carg FV",I3930="Carg xar"),MIN(IF(I3930="Carg FV",ABS(H3930),7.4),7.4,MAX(0,(0.9-M3930)*40)*0.95),0)</f>
        <v/>
      </c>
      <c r="K3930" s="12">
        <f>IF(I3930="V2H",MIN(MAX(0,H3930),7.4,MAX(0,(M3930-P3930)*40)*0.95),0)</f>
        <v/>
      </c>
      <c r="L3930" s="12">
        <f>IF(E3930=0,0,MAX(0,H3930-K3930))</f>
        <v/>
      </c>
      <c r="M3930" s="13">
        <f>M3929+J3929/40-IF(I3929="V2H",K3929/(0.95*40),0)-IF(E3930=0,IF(E3929=1,IF(D3930=1,30,40)*0.18/(2*40),0),0)-IF(E3930=1,IF(E3929=0,IF(D3930=1,30,40)*0.18/(2*40),0),0)</f>
        <v/>
      </c>
      <c r="N3930" s="14" t="n">
        <v>0.15</v>
      </c>
      <c r="O3930" s="15">
        <f>K3930*N3930</f>
        <v/>
      </c>
      <c r="P3930">
        <f>IF(E3930=0,0.3,IF(D3930=1,IF(C3930&gt;=Params!$B$13-3,IF(C3930&lt;Params!$B$13,Params!$B$20,0.3),0.3),IF(C3930&gt;=Params!$B$15-3,IF(C3930&lt;Params!$B$15,Params!$B$21,0.3),0.3)))</f>
        <v/>
      </c>
    </row>
    <row r="3931" ht="15" customHeight="1" s="1">
      <c r="A3931" s="9" t="n">
        <v>3928</v>
      </c>
      <c r="B3931" s="6" t="inlineStr">
        <is>
          <t>13/06</t>
        </is>
      </c>
      <c r="C3931" s="6" t="n">
        <v>15</v>
      </c>
      <c r="D3931" s="6" t="n">
        <v>0</v>
      </c>
      <c r="E3931" s="10">
        <f>IF(D3931=1, IF(OR(C3931&lt;10, C3931&gt;=15),1,0), IF(OR(C3931&lt;7, C3931&gt;=18),1,0))</f>
        <v/>
      </c>
      <c r="F3931" s="11" t="n">
        <v>0</v>
      </c>
      <c r="G3931" s="12">
        <f>0.65*8</f>
        <v/>
      </c>
      <c r="H3931" s="12">
        <f>F3931-G3931</f>
        <v/>
      </c>
      <c r="I3931" s="10">
        <f>IF(E3931=0,"Fora",IF(E3930=0,"Carg xar",IF(H3931&lt;0,IF(M3931&lt;0.9,"Carg FV","Stby"),IF(M3931&gt;P3931,"V2H",IF(M3931&lt;0.9,"Carg xar","Stby")))))</f>
        <v/>
      </c>
      <c r="J3931" s="12">
        <f>IF(OR(I3931="Carg FV",I3931="Carg xar"),MIN(IF(I3931="Carg FV",ABS(H3931),7.4),7.4,MAX(0,(0.9-M3931)*40)*0.95),0)</f>
        <v/>
      </c>
      <c r="K3931" s="12">
        <f>IF(I3931="V2H",MIN(MAX(0,H3931),7.4,MAX(0,(M3931-P3931)*40)*0.95),0)</f>
        <v/>
      </c>
      <c r="L3931" s="12">
        <f>IF(E3931=0,0,MAX(0,H3931-K3931))</f>
        <v/>
      </c>
      <c r="M3931" s="13">
        <f>M3930+J3930/40-IF(I3930="V2H",K3930/(0.95*40),0)-IF(E3931=0,IF(E3930=1,IF(D3931=1,30,40)*0.18/(2*40),0),0)-IF(E3931=1,IF(E3930=0,IF(D3931=1,30,40)*0.18/(2*40),0),0)</f>
        <v/>
      </c>
      <c r="N3931" s="14" t="n">
        <v>0.15</v>
      </c>
      <c r="O3931" s="15">
        <f>K3931*N3931</f>
        <v/>
      </c>
      <c r="P3931">
        <f>IF(E3931=0,0.3,IF(D3931=1,IF(C3931&gt;=Params!$B$13-3,IF(C3931&lt;Params!$B$13,Params!$B$20,0.3),0.3),IF(C3931&gt;=Params!$B$15-3,IF(C3931&lt;Params!$B$15,Params!$B$21,0.3),0.3)))</f>
        <v/>
      </c>
    </row>
    <row r="3932" ht="15" customHeight="1" s="1">
      <c r="A3932" s="9" t="n">
        <v>3929</v>
      </c>
      <c r="B3932" s="6" t="inlineStr">
        <is>
          <t>13/06</t>
        </is>
      </c>
      <c r="C3932" s="6" t="n">
        <v>16</v>
      </c>
      <c r="D3932" s="6" t="n">
        <v>0</v>
      </c>
      <c r="E3932" s="10">
        <f>IF(D3932=1, IF(OR(C3932&lt;10, C3932&gt;=15),1,0), IF(OR(C3932&lt;7, C3932&gt;=18),1,0))</f>
        <v/>
      </c>
      <c r="F3932" s="11" t="n">
        <v>0</v>
      </c>
      <c r="G3932" s="12">
        <f>0.48*8</f>
        <v/>
      </c>
      <c r="H3932" s="12">
        <f>F3932-G3932</f>
        <v/>
      </c>
      <c r="I3932" s="10">
        <f>IF(E3932=0,"Fora",IF(E3931=0,"Carg xar",IF(H3932&lt;0,IF(M3932&lt;0.9,"Carg FV","Stby"),IF(M3932&gt;P3932,"V2H",IF(M3932&lt;0.9,"Carg xar","Stby")))))</f>
        <v/>
      </c>
      <c r="J3932" s="12">
        <f>IF(OR(I3932="Carg FV",I3932="Carg xar"),MIN(IF(I3932="Carg FV",ABS(H3932),7.4),7.4,MAX(0,(0.9-M3932)*40)*0.95),0)</f>
        <v/>
      </c>
      <c r="K3932" s="12">
        <f>IF(I3932="V2H",MIN(MAX(0,H3932),7.4,MAX(0,(M3932-P3932)*40)*0.95),0)</f>
        <v/>
      </c>
      <c r="L3932" s="12">
        <f>IF(E3932=0,0,MAX(0,H3932-K3932))</f>
        <v/>
      </c>
      <c r="M3932" s="13">
        <f>M3931+J3931/40-IF(I3931="V2H",K3931/(0.95*40),0)-IF(E3932=0,IF(E3931=1,IF(D3932=1,30,40)*0.18/(2*40),0),0)-IF(E3932=1,IF(E3931=0,IF(D3932=1,30,40)*0.18/(2*40),0),0)</f>
        <v/>
      </c>
      <c r="N3932" s="14" t="n">
        <v>0.15</v>
      </c>
      <c r="O3932" s="15">
        <f>K3932*N3932</f>
        <v/>
      </c>
      <c r="P3932">
        <f>IF(E3932=0,0.3,IF(D3932=1,IF(C3932&gt;=Params!$B$13-3,IF(C3932&lt;Params!$B$13,Params!$B$20,0.3),0.3),IF(C3932&gt;=Params!$B$15-3,IF(C3932&lt;Params!$B$15,Params!$B$21,0.3),0.3)))</f>
        <v/>
      </c>
    </row>
    <row r="3933" ht="15" customHeight="1" s="1">
      <c r="A3933" s="9" t="n">
        <v>3930</v>
      </c>
      <c r="B3933" s="6" t="inlineStr">
        <is>
          <t>13/06</t>
        </is>
      </c>
      <c r="C3933" s="6" t="n">
        <v>17</v>
      </c>
      <c r="D3933" s="6" t="n">
        <v>0</v>
      </c>
      <c r="E3933" s="10">
        <f>IF(D3933=1, IF(OR(C3933&lt;10, C3933&gt;=15),1,0), IF(OR(C3933&lt;7, C3933&gt;=18),1,0))</f>
        <v/>
      </c>
      <c r="F3933" s="11" t="n">
        <v>0</v>
      </c>
      <c r="G3933" s="12">
        <f>0.28*8</f>
        <v/>
      </c>
      <c r="H3933" s="12">
        <f>F3933-G3933</f>
        <v/>
      </c>
      <c r="I3933" s="10">
        <f>IF(E3933=0,"Fora",IF(E3932=0,"Carg xar",IF(H3933&lt;0,IF(M3933&lt;0.9,"Carg FV","Stby"),IF(M3933&gt;P3933,"V2H",IF(M3933&lt;0.9,"Carg xar","Stby")))))</f>
        <v/>
      </c>
      <c r="J3933" s="12">
        <f>IF(OR(I3933="Carg FV",I3933="Carg xar"),MIN(IF(I3933="Carg FV",ABS(H3933),7.4),7.4,MAX(0,(0.9-M3933)*40)*0.95),0)</f>
        <v/>
      </c>
      <c r="K3933" s="12">
        <f>IF(I3933="V2H",MIN(MAX(0,H3933),7.4,MAX(0,(M3933-P3933)*40)*0.95),0)</f>
        <v/>
      </c>
      <c r="L3933" s="12">
        <f>IF(E3933=0,0,MAX(0,H3933-K3933))</f>
        <v/>
      </c>
      <c r="M3933" s="13">
        <f>M3932+J3932/40-IF(I3932="V2H",K3932/(0.95*40),0)-IF(E3933=0,IF(E3932=1,IF(D3933=1,30,40)*0.18/(2*40),0),0)-IF(E3933=1,IF(E3932=0,IF(D3933=1,30,40)*0.18/(2*40),0),0)</f>
        <v/>
      </c>
      <c r="N3933" s="14" t="n">
        <v>0.15</v>
      </c>
      <c r="O3933" s="15">
        <f>K3933*N3933</f>
        <v/>
      </c>
      <c r="P3933">
        <f>IF(E3933=0,0.3,IF(D3933=1,IF(C3933&gt;=Params!$B$13-3,IF(C3933&lt;Params!$B$13,Params!$B$20,0.3),0.3),IF(C3933&gt;=Params!$B$15-3,IF(C3933&lt;Params!$B$15,Params!$B$21,0.3),0.3)))</f>
        <v/>
      </c>
    </row>
    <row r="3934" ht="15" customHeight="1" s="1">
      <c r="A3934" s="9" t="n">
        <v>3931</v>
      </c>
      <c r="B3934" s="6" t="inlineStr">
        <is>
          <t>13/06</t>
        </is>
      </c>
      <c r="C3934" s="6" t="n">
        <v>18</v>
      </c>
      <c r="D3934" s="6" t="n">
        <v>0</v>
      </c>
      <c r="E3934" s="10">
        <f>IF(D3934=1, IF(OR(C3934&lt;10, C3934&gt;=15),1,0), IF(OR(C3934&lt;7, C3934&gt;=18),1,0))</f>
        <v/>
      </c>
      <c r="F3934" s="11" t="n">
        <v>0</v>
      </c>
      <c r="G3934" s="12">
        <f>0.1*8</f>
        <v/>
      </c>
      <c r="H3934" s="12">
        <f>F3934-G3934</f>
        <v/>
      </c>
      <c r="I3934" s="10">
        <f>IF(E3934=0,"Fora",IF(E3933=0,"Carg xar",IF(H3934&lt;0,IF(M3934&lt;0.9,"Carg FV","Stby"),IF(M3934&gt;P3934,"V2H",IF(M3934&lt;0.9,"Carg xar","Stby")))))</f>
        <v/>
      </c>
      <c r="J3934" s="12">
        <f>IF(OR(I3934="Carg FV",I3934="Carg xar"),MIN(IF(I3934="Carg FV",ABS(H3934),7.4),7.4,MAX(0,(0.9-M3934)*40)*0.95),0)</f>
        <v/>
      </c>
      <c r="K3934" s="12">
        <f>IF(I3934="V2H",MIN(MAX(0,H3934),7.4,MAX(0,(M3934-P3934)*40)*0.95),0)</f>
        <v/>
      </c>
      <c r="L3934" s="12">
        <f>IF(E3934=0,0,MAX(0,H3934-K3934))</f>
        <v/>
      </c>
      <c r="M3934" s="13">
        <f>M3933+J3933/40-IF(I3933="V2H",K3933/(0.95*40),0)-IF(E3934=0,IF(E3933=1,IF(D3934=1,30,40)*0.18/(2*40),0),0)-IF(E3934=1,IF(E3933=0,IF(D3934=1,30,40)*0.18/(2*40),0),0)</f>
        <v/>
      </c>
      <c r="N3934" s="14" t="n">
        <v>0.2</v>
      </c>
      <c r="O3934" s="15">
        <f>K3934*N3934</f>
        <v/>
      </c>
      <c r="P3934">
        <f>IF(E3934=0,0.3,IF(D3934=1,IF(C3934&gt;=Params!$B$13-3,IF(C3934&lt;Params!$B$13,Params!$B$20,0.3),0.3),IF(C3934&gt;=Params!$B$15-3,IF(C3934&lt;Params!$B$15,Params!$B$21,0.3),0.3)))</f>
        <v/>
      </c>
    </row>
    <row r="3935" ht="15" customHeight="1" s="1">
      <c r="A3935" s="9" t="n">
        <v>3932</v>
      </c>
      <c r="B3935" s="6" t="inlineStr">
        <is>
          <t>13/06</t>
        </is>
      </c>
      <c r="C3935" s="6" t="n">
        <v>19</v>
      </c>
      <c r="D3935" s="6" t="n">
        <v>0</v>
      </c>
      <c r="E3935" s="10">
        <f>IF(D3935=1, IF(OR(C3935&lt;10, C3935&gt;=15),1,0), IF(OR(C3935&lt;7, C3935&gt;=18),1,0))</f>
        <v/>
      </c>
      <c r="F3935" s="11" t="n">
        <v>0.278</v>
      </c>
      <c r="G3935" s="12">
        <f>0*8</f>
        <v/>
      </c>
      <c r="H3935" s="12">
        <f>F3935-G3935</f>
        <v/>
      </c>
      <c r="I3935" s="10">
        <f>IF(E3935=0,"Fora",IF(E3934=0,"Carg xar",IF(H3935&lt;0,IF(M3935&lt;0.9,"Carg FV","Stby"),IF(M3935&gt;P3935,"V2H",IF(M3935&lt;0.9,"Carg xar","Stby")))))</f>
        <v/>
      </c>
      <c r="J3935" s="12">
        <f>IF(OR(I3935="Carg FV",I3935="Carg xar"),MIN(IF(I3935="Carg FV",ABS(H3935),7.4),7.4,MAX(0,(0.9-M3935)*40)*0.95),0)</f>
        <v/>
      </c>
      <c r="K3935" s="12">
        <f>IF(I3935="V2H",MIN(MAX(0,H3935),7.4,MAX(0,(M3935-P3935)*40)*0.95),0)</f>
        <v/>
      </c>
      <c r="L3935" s="12">
        <f>IF(E3935=0,0,MAX(0,H3935-K3935))</f>
        <v/>
      </c>
      <c r="M3935" s="13">
        <f>M3934+J3934/40-IF(I3934="V2H",K3934/(0.95*40),0)-IF(E3935=0,IF(E3934=1,IF(D3935=1,30,40)*0.18/(2*40),0),0)-IF(E3935=1,IF(E3934=0,IF(D3935=1,30,40)*0.18/(2*40),0),0)</f>
        <v/>
      </c>
      <c r="N3935" s="14" t="n">
        <v>0.2</v>
      </c>
      <c r="O3935" s="15">
        <f>K3935*N3935</f>
        <v/>
      </c>
      <c r="P3935">
        <f>IF(E3935=0,0.3,IF(D3935=1,IF(C3935&gt;=Params!$B$13-3,IF(C3935&lt;Params!$B$13,Params!$B$20,0.3),0.3),IF(C3935&gt;=Params!$B$15-3,IF(C3935&lt;Params!$B$15,Params!$B$21,0.3),0.3)))</f>
        <v/>
      </c>
    </row>
    <row r="3936" ht="15" customHeight="1" s="1">
      <c r="A3936" s="9" t="n">
        <v>3933</v>
      </c>
      <c r="B3936" s="6" t="inlineStr">
        <is>
          <t>13/06</t>
        </is>
      </c>
      <c r="C3936" s="6" t="n">
        <v>20</v>
      </c>
      <c r="D3936" s="6" t="n">
        <v>0</v>
      </c>
      <c r="E3936" s="10">
        <f>IF(D3936=1, IF(OR(C3936&lt;10, C3936&gt;=15),1,0), IF(OR(C3936&lt;7, C3936&gt;=18),1,0))</f>
        <v/>
      </c>
      <c r="F3936" s="11" t="n">
        <v>0.824</v>
      </c>
      <c r="G3936" s="12">
        <f>0*8</f>
        <v/>
      </c>
      <c r="H3936" s="12">
        <f>F3936-G3936</f>
        <v/>
      </c>
      <c r="I3936" s="10">
        <f>IF(E3936=0,"Fora",IF(E3935=0,"Carg xar",IF(H3936&lt;0,IF(M3936&lt;0.9,"Carg FV","Stby"),IF(M3936&gt;P3936,"V2H",IF(M3936&lt;0.9,"Carg xar","Stby")))))</f>
        <v/>
      </c>
      <c r="J3936" s="12">
        <f>IF(OR(I3936="Carg FV",I3936="Carg xar"),MIN(IF(I3936="Carg FV",ABS(H3936),7.4),7.4,MAX(0,(0.9-M3936)*40)*0.95),0)</f>
        <v/>
      </c>
      <c r="K3936" s="12">
        <f>IF(I3936="V2H",MIN(MAX(0,H3936),7.4,MAX(0,(M3936-P3936)*40)*0.95),0)</f>
        <v/>
      </c>
      <c r="L3936" s="12">
        <f>IF(E3936=0,0,MAX(0,H3936-K3936))</f>
        <v/>
      </c>
      <c r="M3936" s="13">
        <f>M3935+J3935/40-IF(I3935="V2H",K3935/(0.95*40),0)-IF(E3936=0,IF(E3935=1,IF(D3936=1,30,40)*0.18/(2*40),0),0)-IF(E3936=1,IF(E3935=0,IF(D3936=1,30,40)*0.18/(2*40),0),0)</f>
        <v/>
      </c>
      <c r="N3936" s="14" t="n">
        <v>0.2</v>
      </c>
      <c r="O3936" s="15">
        <f>K3936*N3936</f>
        <v/>
      </c>
      <c r="P3936">
        <f>IF(E3936=0,0.3,IF(D3936=1,IF(C3936&gt;=Params!$B$13-3,IF(C3936&lt;Params!$B$13,Params!$B$20,0.3),0.3),IF(C3936&gt;=Params!$B$15-3,IF(C3936&lt;Params!$B$15,Params!$B$21,0.3),0.3)))</f>
        <v/>
      </c>
    </row>
    <row r="3937" ht="15" customHeight="1" s="1">
      <c r="A3937" s="9" t="n">
        <v>3934</v>
      </c>
      <c r="B3937" s="6" t="inlineStr">
        <is>
          <t>13/06</t>
        </is>
      </c>
      <c r="C3937" s="6" t="n">
        <v>21</v>
      </c>
      <c r="D3937" s="6" t="n">
        <v>0</v>
      </c>
      <c r="E3937" s="10">
        <f>IF(D3937=1, IF(OR(C3937&lt;10, C3937&gt;=15),1,0), IF(OR(C3937&lt;7, C3937&gt;=18),1,0))</f>
        <v/>
      </c>
      <c r="F3937" s="11" t="n">
        <v>1.057</v>
      </c>
      <c r="G3937" s="12">
        <f>0*8</f>
        <v/>
      </c>
      <c r="H3937" s="12">
        <f>F3937-G3937</f>
        <v/>
      </c>
      <c r="I3937" s="10">
        <f>IF(E3937=0,"Fora",IF(E3936=0,"Carg xar",IF(H3937&lt;0,IF(M3937&lt;0.9,"Carg FV","Stby"),IF(M3937&gt;P3937,"V2H",IF(M3937&lt;0.9,"Carg xar","Stby")))))</f>
        <v/>
      </c>
      <c r="J3937" s="12">
        <f>IF(OR(I3937="Carg FV",I3937="Carg xar"),MIN(IF(I3937="Carg FV",ABS(H3937),7.4),7.4,MAX(0,(0.9-M3937)*40)*0.95),0)</f>
        <v/>
      </c>
      <c r="K3937" s="12">
        <f>IF(I3937="V2H",MIN(MAX(0,H3937),7.4,MAX(0,(M3937-P3937)*40)*0.95),0)</f>
        <v/>
      </c>
      <c r="L3937" s="12">
        <f>IF(E3937=0,0,MAX(0,H3937-K3937))</f>
        <v/>
      </c>
      <c r="M3937" s="13">
        <f>M3936+J3936/40-IF(I3936="V2H",K3936/(0.95*40),0)-IF(E3937=0,IF(E3936=1,IF(D3937=1,30,40)*0.18/(2*40),0),0)-IF(E3937=1,IF(E3936=0,IF(D3937=1,30,40)*0.18/(2*40),0),0)</f>
        <v/>
      </c>
      <c r="N3937" s="14" t="n">
        <v>0.2</v>
      </c>
      <c r="O3937" s="15">
        <f>K3937*N3937</f>
        <v/>
      </c>
      <c r="P3937">
        <f>IF(E3937=0,0.3,IF(D3937=1,IF(C3937&gt;=Params!$B$13-3,IF(C3937&lt;Params!$B$13,Params!$B$20,0.3),0.3),IF(C3937&gt;=Params!$B$15-3,IF(C3937&lt;Params!$B$15,Params!$B$21,0.3),0.3)))</f>
        <v/>
      </c>
    </row>
    <row r="3938" ht="15" customHeight="1" s="1">
      <c r="A3938" s="9" t="n">
        <v>3935</v>
      </c>
      <c r="B3938" s="6" t="inlineStr">
        <is>
          <t>13/06</t>
        </is>
      </c>
      <c r="C3938" s="6" t="n">
        <v>22</v>
      </c>
      <c r="D3938" s="6" t="n">
        <v>0</v>
      </c>
      <c r="E3938" s="10">
        <f>IF(D3938=1, IF(OR(C3938&lt;10, C3938&gt;=15),1,0), IF(OR(C3938&lt;7, C3938&gt;=18),1,0))</f>
        <v/>
      </c>
      <c r="F3938" s="11" t="n">
        <v>0.872</v>
      </c>
      <c r="G3938" s="12">
        <f>0*8</f>
        <v/>
      </c>
      <c r="H3938" s="12">
        <f>F3938-G3938</f>
        <v/>
      </c>
      <c r="I3938" s="10">
        <f>IF(E3938=0,"Fora",IF(E3937=0,"Carg xar",IF(H3938&lt;0,IF(M3938&lt;0.9,"Carg FV","Stby"),IF(M3938&gt;P3938,"V2H",IF(M3938&lt;0.9,"Carg xar","Stby")))))</f>
        <v/>
      </c>
      <c r="J3938" s="12">
        <f>IF(OR(I3938="Carg FV",I3938="Carg xar"),MIN(IF(I3938="Carg FV",ABS(H3938),7.4),7.4,MAX(0,(0.9-M3938)*40)*0.95),0)</f>
        <v/>
      </c>
      <c r="K3938" s="12">
        <f>IF(I3938="V2H",MIN(MAX(0,H3938),7.4,MAX(0,(M3938-P3938)*40)*0.95),0)</f>
        <v/>
      </c>
      <c r="L3938" s="12">
        <f>IF(E3938=0,0,MAX(0,H3938-K3938))</f>
        <v/>
      </c>
      <c r="M3938" s="13">
        <f>M3937+J3937/40-IF(I3937="V2H",K3937/(0.95*40),0)-IF(E3938=0,IF(E3937=1,IF(D3938=1,30,40)*0.18/(2*40),0),0)-IF(E3938=1,IF(E3937=0,IF(D3938=1,30,40)*0.18/(2*40),0),0)</f>
        <v/>
      </c>
      <c r="N3938" s="14" t="n">
        <v>0.15</v>
      </c>
      <c r="O3938" s="15">
        <f>K3938*N3938</f>
        <v/>
      </c>
      <c r="P3938">
        <f>IF(E3938=0,0.3,IF(D3938=1,IF(C3938&gt;=Params!$B$13-3,IF(C3938&lt;Params!$B$13,Params!$B$20,0.3),0.3),IF(C3938&gt;=Params!$B$15-3,IF(C3938&lt;Params!$B$15,Params!$B$21,0.3),0.3)))</f>
        <v/>
      </c>
    </row>
    <row r="3939" ht="15" customHeight="1" s="1">
      <c r="A3939" s="9" t="n">
        <v>3936</v>
      </c>
      <c r="B3939" s="6" t="inlineStr">
        <is>
          <t>13/06</t>
        </is>
      </c>
      <c r="C3939" s="6" t="n">
        <v>23</v>
      </c>
      <c r="D3939" s="6" t="n">
        <v>0</v>
      </c>
      <c r="E3939" s="10">
        <f>IF(D3939=1, IF(OR(C3939&lt;10, C3939&gt;=15),1,0), IF(OR(C3939&lt;7, C3939&gt;=18),1,0))</f>
        <v/>
      </c>
      <c r="F3939" s="11" t="n">
        <v>0.574</v>
      </c>
      <c r="G3939" s="12">
        <f>0*8</f>
        <v/>
      </c>
      <c r="H3939" s="12">
        <f>F3939-G3939</f>
        <v/>
      </c>
      <c r="I3939" s="10">
        <f>IF(E3939=0,"Fora",IF(E3938=0,"Carg xar",IF(H3939&lt;0,IF(M3939&lt;0.9,"Carg FV","Stby"),IF(M3939&gt;P3939,"V2H",IF(M3939&lt;0.9,"Carg xar","Stby")))))</f>
        <v/>
      </c>
      <c r="J3939" s="12">
        <f>IF(OR(I3939="Carg FV",I3939="Carg xar"),MIN(IF(I3939="Carg FV",ABS(H3939),7.4),7.4,MAX(0,(0.9-M3939)*40)*0.95),0)</f>
        <v/>
      </c>
      <c r="K3939" s="12">
        <f>IF(I3939="V2H",MIN(MAX(0,H3939),7.4,MAX(0,(M3939-P3939)*40)*0.95),0)</f>
        <v/>
      </c>
      <c r="L3939" s="12">
        <f>IF(E3939=0,0,MAX(0,H3939-K3939))</f>
        <v/>
      </c>
      <c r="M3939" s="13">
        <f>M3938+J3938/40-IF(I3938="V2H",K3938/(0.95*40),0)-IF(E3939=0,IF(E3938=1,IF(D3939=1,30,40)*0.18/(2*40),0),0)-IF(E3939=1,IF(E3938=0,IF(D3939=1,30,40)*0.18/(2*40),0),0)</f>
        <v/>
      </c>
      <c r="N3939" s="14" t="n">
        <v>0.15</v>
      </c>
      <c r="O3939" s="15">
        <f>K3939*N3939</f>
        <v/>
      </c>
      <c r="P3939">
        <f>IF(E3939=0,0.3,IF(D3939=1,IF(C3939&gt;=Params!$B$13-3,IF(C3939&lt;Params!$B$13,Params!$B$20,0.3),0.3),IF(C3939&gt;=Params!$B$15-3,IF(C3939&lt;Params!$B$15,Params!$B$21,0.3),0.3)))</f>
        <v/>
      </c>
    </row>
    <row r="3940" ht="15" customHeight="1" s="1">
      <c r="A3940" s="9" t="n">
        <v>3937</v>
      </c>
      <c r="B3940" s="6" t="inlineStr">
        <is>
          <t>14/06</t>
        </is>
      </c>
      <c r="C3940" s="6" t="n">
        <v>0</v>
      </c>
      <c r="D3940" s="6" t="n">
        <v>1</v>
      </c>
      <c r="E3940" s="10">
        <f>IF(D3940=1, IF(OR(C3940&lt;10, C3940&gt;=15),1,0), IF(OR(C3940&lt;7, C3940&gt;=18),1,0))</f>
        <v/>
      </c>
      <c r="F3940" s="11" t="n">
        <v>0.615</v>
      </c>
      <c r="G3940" s="12">
        <f>0*8</f>
        <v/>
      </c>
      <c r="H3940" s="12">
        <f>F3940-G3940</f>
        <v/>
      </c>
      <c r="I3940" s="10">
        <f>IF(E3940=0,"Fora",IF(E3939=0,"Carg xar",IF(H3940&lt;0,IF(M3940&lt;0.9,"Carg FV","Stby"),IF(M3940&gt;P3940,"V2H",IF(M3940&lt;0.9,"Carg xar","Stby")))))</f>
        <v/>
      </c>
      <c r="J3940" s="12">
        <f>IF(OR(I3940="Carg FV",I3940="Carg xar"),MIN(IF(I3940="Carg FV",ABS(H3940),7.4),7.4,MAX(0,(0.9-M3940)*40)*0.95),0)</f>
        <v/>
      </c>
      <c r="K3940" s="12">
        <f>IF(I3940="V2H",MIN(MAX(0,H3940),7.4,MAX(0,(M3940-P3940)*40)*0.95),0)</f>
        <v/>
      </c>
      <c r="L3940" s="12">
        <f>IF(E3940=0,0,MAX(0,H3940-K3940))</f>
        <v/>
      </c>
      <c r="M3940" s="13">
        <f>M3939+J3939/40-IF(I3939="V2H",K3939/(0.95*40),0)-IF(E3940=0,IF(E3939=1,IF(D3940=1,30,40)*0.18/(2*40),0),0)-IF(E3940=1,IF(E3939=0,IF(D3940=1,30,40)*0.18/(2*40),0),0)</f>
        <v/>
      </c>
      <c r="N3940" s="14" t="n">
        <v>0.09</v>
      </c>
      <c r="O3940" s="15">
        <f>K3940*N3940</f>
        <v/>
      </c>
      <c r="P3940">
        <f>IF(E3940=0,0.3,IF(D3940=1,IF(C3940&gt;=Params!$B$13-3,IF(C3940&lt;Params!$B$13,Params!$B$20,0.3),0.3),IF(C3940&gt;=Params!$B$15-3,IF(C3940&lt;Params!$B$15,Params!$B$21,0.3),0.3)))</f>
        <v/>
      </c>
    </row>
    <row r="3941" ht="15" customHeight="1" s="1">
      <c r="A3941" s="9" t="n">
        <v>3938</v>
      </c>
      <c r="B3941" s="6" t="inlineStr">
        <is>
          <t>14/06</t>
        </is>
      </c>
      <c r="C3941" s="6" t="n">
        <v>1</v>
      </c>
      <c r="D3941" s="6" t="n">
        <v>1</v>
      </c>
      <c r="E3941" s="10">
        <f>IF(D3941=1, IF(OR(C3941&lt;10, C3941&gt;=15),1,0), IF(OR(C3941&lt;7, C3941&gt;=18),1,0))</f>
        <v/>
      </c>
      <c r="F3941" s="11" t="n">
        <v>0.537</v>
      </c>
      <c r="G3941" s="12">
        <f>0*8</f>
        <v/>
      </c>
      <c r="H3941" s="12">
        <f>F3941-G3941</f>
        <v/>
      </c>
      <c r="I3941" s="10">
        <f>IF(E3941=0,"Fora",IF(E3940=0,"Carg xar",IF(H3941&lt;0,IF(M3941&lt;0.9,"Carg FV","Stby"),IF(M3941&gt;P3941,"V2H",IF(M3941&lt;0.9,"Carg xar","Stby")))))</f>
        <v/>
      </c>
      <c r="J3941" s="12">
        <f>IF(OR(I3941="Carg FV",I3941="Carg xar"),MIN(IF(I3941="Carg FV",ABS(H3941),7.4),7.4,MAX(0,(0.9-M3941)*40)*0.95),0)</f>
        <v/>
      </c>
      <c r="K3941" s="12">
        <f>IF(I3941="V2H",MIN(MAX(0,H3941),7.4,MAX(0,(M3941-P3941)*40)*0.95),0)</f>
        <v/>
      </c>
      <c r="L3941" s="12">
        <f>IF(E3941=0,0,MAX(0,H3941-K3941))</f>
        <v/>
      </c>
      <c r="M3941" s="13">
        <f>M3940+J3940/40-IF(I3940="V2H",K3940/(0.95*40),0)-IF(E3941=0,IF(E3940=1,IF(D3941=1,30,40)*0.18/(2*40),0),0)-IF(E3941=1,IF(E3940=0,IF(D3941=1,30,40)*0.18/(2*40),0),0)</f>
        <v/>
      </c>
      <c r="N3941" s="14" t="n">
        <v>0.09</v>
      </c>
      <c r="O3941" s="15">
        <f>K3941*N3941</f>
        <v/>
      </c>
      <c r="P3941">
        <f>IF(E3941=0,0.3,IF(D3941=1,IF(C3941&gt;=Params!$B$13-3,IF(C3941&lt;Params!$B$13,Params!$B$20,0.3),0.3),IF(C3941&gt;=Params!$B$15-3,IF(C3941&lt;Params!$B$15,Params!$B$21,0.3),0.3)))</f>
        <v/>
      </c>
    </row>
    <row r="3942" ht="15" customHeight="1" s="1">
      <c r="A3942" s="9" t="n">
        <v>3939</v>
      </c>
      <c r="B3942" s="6" t="inlineStr">
        <is>
          <t>14/06</t>
        </is>
      </c>
      <c r="C3942" s="6" t="n">
        <v>2</v>
      </c>
      <c r="D3942" s="6" t="n">
        <v>1</v>
      </c>
      <c r="E3942" s="10">
        <f>IF(D3942=1, IF(OR(C3942&lt;10, C3942&gt;=15),1,0), IF(OR(C3942&lt;7, C3942&gt;=18),1,0))</f>
        <v/>
      </c>
      <c r="F3942" s="11" t="n">
        <v>1.73</v>
      </c>
      <c r="G3942" s="12">
        <f>0*8</f>
        <v/>
      </c>
      <c r="H3942" s="12">
        <f>F3942-G3942</f>
        <v/>
      </c>
      <c r="I3942" s="10">
        <f>IF(E3942=0,"Fora",IF(E3941=0,"Carg xar",IF(H3942&lt;0,IF(M3942&lt;0.9,"Carg FV","Stby"),IF(M3942&gt;P3942,"V2H",IF(M3942&lt;0.9,"Carg xar","Stby")))))</f>
        <v/>
      </c>
      <c r="J3942" s="12">
        <f>IF(OR(I3942="Carg FV",I3942="Carg xar"),MIN(IF(I3942="Carg FV",ABS(H3942),7.4),7.4,MAX(0,(0.9-M3942)*40)*0.95),0)</f>
        <v/>
      </c>
      <c r="K3942" s="12">
        <f>IF(I3942="V2H",MIN(MAX(0,H3942),7.4,MAX(0,(M3942-P3942)*40)*0.95),0)</f>
        <v/>
      </c>
      <c r="L3942" s="12">
        <f>IF(E3942=0,0,MAX(0,H3942-K3942))</f>
        <v/>
      </c>
      <c r="M3942" s="13">
        <f>M3941+J3941/40-IF(I3941="V2H",K3941/(0.95*40),0)-IF(E3942=0,IF(E3941=1,IF(D3942=1,30,40)*0.18/(2*40),0),0)-IF(E3942=1,IF(E3941=0,IF(D3942=1,30,40)*0.18/(2*40),0),0)</f>
        <v/>
      </c>
      <c r="N3942" s="14" t="n">
        <v>0.09</v>
      </c>
      <c r="O3942" s="15">
        <f>K3942*N3942</f>
        <v/>
      </c>
      <c r="P3942">
        <f>IF(E3942=0,0.3,IF(D3942=1,IF(C3942&gt;=Params!$B$13-3,IF(C3942&lt;Params!$B$13,Params!$B$20,0.3),0.3),IF(C3942&gt;=Params!$B$15-3,IF(C3942&lt;Params!$B$15,Params!$B$21,0.3),0.3)))</f>
        <v/>
      </c>
    </row>
    <row r="3943" ht="15" customHeight="1" s="1">
      <c r="A3943" s="9" t="n">
        <v>3940</v>
      </c>
      <c r="B3943" s="6" t="inlineStr">
        <is>
          <t>14/06</t>
        </is>
      </c>
      <c r="C3943" s="6" t="n">
        <v>3</v>
      </c>
      <c r="D3943" s="6" t="n">
        <v>1</v>
      </c>
      <c r="E3943" s="10">
        <f>IF(D3943=1, IF(OR(C3943&lt;10, C3943&gt;=15),1,0), IF(OR(C3943&lt;7, C3943&gt;=18),1,0))</f>
        <v/>
      </c>
      <c r="F3943" s="11" t="n">
        <v>0.478</v>
      </c>
      <c r="G3943" s="12">
        <f>0*8</f>
        <v/>
      </c>
      <c r="H3943" s="12">
        <f>F3943-G3943</f>
        <v/>
      </c>
      <c r="I3943" s="10">
        <f>IF(E3943=0,"Fora",IF(E3942=0,"Carg xar",IF(H3943&lt;0,IF(M3943&lt;0.9,"Carg FV","Stby"),IF(M3943&gt;P3943,"V2H",IF(M3943&lt;0.9,"Carg xar","Stby")))))</f>
        <v/>
      </c>
      <c r="J3943" s="12">
        <f>IF(OR(I3943="Carg FV",I3943="Carg xar"),MIN(IF(I3943="Carg FV",ABS(H3943),7.4),7.4,MAX(0,(0.9-M3943)*40)*0.95),0)</f>
        <v/>
      </c>
      <c r="K3943" s="12">
        <f>IF(I3943="V2H",MIN(MAX(0,H3943),7.4,MAX(0,(M3943-P3943)*40)*0.95),0)</f>
        <v/>
      </c>
      <c r="L3943" s="12">
        <f>IF(E3943=0,0,MAX(0,H3943-K3943))</f>
        <v/>
      </c>
      <c r="M3943" s="13">
        <f>M3942+J3942/40-IF(I3942="V2H",K3942/(0.95*40),0)-IF(E3943=0,IF(E3942=1,IF(D3943=1,30,40)*0.18/(2*40),0),0)-IF(E3943=1,IF(E3942=0,IF(D3943=1,30,40)*0.18/(2*40),0),0)</f>
        <v/>
      </c>
      <c r="N3943" s="14" t="n">
        <v>0.09</v>
      </c>
      <c r="O3943" s="15">
        <f>K3943*N3943</f>
        <v/>
      </c>
      <c r="P3943">
        <f>IF(E3943=0,0.3,IF(D3943=1,IF(C3943&gt;=Params!$B$13-3,IF(C3943&lt;Params!$B$13,Params!$B$20,0.3),0.3),IF(C3943&gt;=Params!$B$15-3,IF(C3943&lt;Params!$B$15,Params!$B$21,0.3),0.3)))</f>
        <v/>
      </c>
    </row>
    <row r="3944" ht="15" customHeight="1" s="1">
      <c r="A3944" s="9" t="n">
        <v>3941</v>
      </c>
      <c r="B3944" s="6" t="inlineStr">
        <is>
          <t>14/06</t>
        </is>
      </c>
      <c r="C3944" s="6" t="n">
        <v>4</v>
      </c>
      <c r="D3944" s="6" t="n">
        <v>1</v>
      </c>
      <c r="E3944" s="10">
        <f>IF(D3944=1, IF(OR(C3944&lt;10, C3944&gt;=15),1,0), IF(OR(C3944&lt;7, C3944&gt;=18),1,0))</f>
        <v/>
      </c>
      <c r="F3944" s="11" t="n">
        <v>0.544</v>
      </c>
      <c r="G3944" s="12">
        <f>0*8</f>
        <v/>
      </c>
      <c r="H3944" s="12">
        <f>F3944-G3944</f>
        <v/>
      </c>
      <c r="I3944" s="10">
        <f>IF(E3944=0,"Fora",IF(E3943=0,"Carg xar",IF(H3944&lt;0,IF(M3944&lt;0.9,"Carg FV","Stby"),IF(M3944&gt;P3944,"V2H",IF(M3944&lt;0.9,"Carg xar","Stby")))))</f>
        <v/>
      </c>
      <c r="J3944" s="12">
        <f>IF(OR(I3944="Carg FV",I3944="Carg xar"),MIN(IF(I3944="Carg FV",ABS(H3944),7.4),7.4,MAX(0,(0.9-M3944)*40)*0.95),0)</f>
        <v/>
      </c>
      <c r="K3944" s="12">
        <f>IF(I3944="V2H",MIN(MAX(0,H3944),7.4,MAX(0,(M3944-P3944)*40)*0.95),0)</f>
        <v/>
      </c>
      <c r="L3944" s="12">
        <f>IF(E3944=0,0,MAX(0,H3944-K3944))</f>
        <v/>
      </c>
      <c r="M3944" s="13">
        <f>M3943+J3943/40-IF(I3943="V2H",K3943/(0.95*40),0)-IF(E3944=0,IF(E3943=1,IF(D3944=1,30,40)*0.18/(2*40),0),0)-IF(E3944=1,IF(E3943=0,IF(D3944=1,30,40)*0.18/(2*40),0),0)</f>
        <v/>
      </c>
      <c r="N3944" s="14" t="n">
        <v>0.09</v>
      </c>
      <c r="O3944" s="15">
        <f>K3944*N3944</f>
        <v/>
      </c>
      <c r="P3944">
        <f>IF(E3944=0,0.3,IF(D3944=1,IF(C3944&gt;=Params!$B$13-3,IF(C3944&lt;Params!$B$13,Params!$B$20,0.3),0.3),IF(C3944&gt;=Params!$B$15-3,IF(C3944&lt;Params!$B$15,Params!$B$21,0.3),0.3)))</f>
        <v/>
      </c>
    </row>
    <row r="3945" ht="15" customHeight="1" s="1">
      <c r="A3945" s="9" t="n">
        <v>3942</v>
      </c>
      <c r="B3945" s="6" t="inlineStr">
        <is>
          <t>14/06</t>
        </is>
      </c>
      <c r="C3945" s="6" t="n">
        <v>5</v>
      </c>
      <c r="D3945" s="6" t="n">
        <v>1</v>
      </c>
      <c r="E3945" s="10">
        <f>IF(D3945=1, IF(OR(C3945&lt;10, C3945&gt;=15),1,0), IF(OR(C3945&lt;7, C3945&gt;=18),1,0))</f>
        <v/>
      </c>
      <c r="F3945" s="11" t="n">
        <v>0.506</v>
      </c>
      <c r="G3945" s="12">
        <f>0*8</f>
        <v/>
      </c>
      <c r="H3945" s="12">
        <f>F3945-G3945</f>
        <v/>
      </c>
      <c r="I3945" s="10">
        <f>IF(E3945=0,"Fora",IF(E3944=0,"Carg xar",IF(H3945&lt;0,IF(M3945&lt;0.9,"Carg FV","Stby"),IF(M3945&gt;P3945,"V2H",IF(M3945&lt;0.9,"Carg xar","Stby")))))</f>
        <v/>
      </c>
      <c r="J3945" s="12">
        <f>IF(OR(I3945="Carg FV",I3945="Carg xar"),MIN(IF(I3945="Carg FV",ABS(H3945),7.4),7.4,MAX(0,(0.9-M3945)*40)*0.95),0)</f>
        <v/>
      </c>
      <c r="K3945" s="12">
        <f>IF(I3945="V2H",MIN(MAX(0,H3945),7.4,MAX(0,(M3945-P3945)*40)*0.95),0)</f>
        <v/>
      </c>
      <c r="L3945" s="12">
        <f>IF(E3945=0,0,MAX(0,H3945-K3945))</f>
        <v/>
      </c>
      <c r="M3945" s="13">
        <f>M3944+J3944/40-IF(I3944="V2H",K3944/(0.95*40),0)-IF(E3945=0,IF(E3944=1,IF(D3945=1,30,40)*0.18/(2*40),0),0)-IF(E3945=1,IF(E3944=0,IF(D3945=1,30,40)*0.18/(2*40),0),0)</f>
        <v/>
      </c>
      <c r="N3945" s="14" t="n">
        <v>0.09</v>
      </c>
      <c r="O3945" s="15">
        <f>K3945*N3945</f>
        <v/>
      </c>
      <c r="P3945">
        <f>IF(E3945=0,0.3,IF(D3945=1,IF(C3945&gt;=Params!$B$13-3,IF(C3945&lt;Params!$B$13,Params!$B$20,0.3),0.3),IF(C3945&gt;=Params!$B$15-3,IF(C3945&lt;Params!$B$15,Params!$B$21,0.3),0.3)))</f>
        <v/>
      </c>
    </row>
    <row r="3946" ht="15" customHeight="1" s="1">
      <c r="A3946" s="9" t="n">
        <v>3943</v>
      </c>
      <c r="B3946" s="6" t="inlineStr">
        <is>
          <t>14/06</t>
        </is>
      </c>
      <c r="C3946" s="6" t="n">
        <v>6</v>
      </c>
      <c r="D3946" s="6" t="n">
        <v>1</v>
      </c>
      <c r="E3946" s="10">
        <f>IF(D3946=1, IF(OR(C3946&lt;10, C3946&gt;=15),1,0), IF(OR(C3946&lt;7, C3946&gt;=18),1,0))</f>
        <v/>
      </c>
      <c r="F3946" s="11" t="n">
        <v>0.476</v>
      </c>
      <c r="G3946" s="12">
        <f>0.03*8</f>
        <v/>
      </c>
      <c r="H3946" s="12">
        <f>F3946-G3946</f>
        <v/>
      </c>
      <c r="I3946" s="10">
        <f>IF(E3946=0,"Fora",IF(E3945=0,"Carg xar",IF(H3946&lt;0,IF(M3946&lt;0.9,"Carg FV","Stby"),IF(M3946&gt;P3946,"V2H",IF(M3946&lt;0.9,"Carg xar","Stby")))))</f>
        <v/>
      </c>
      <c r="J3946" s="12">
        <f>IF(OR(I3946="Carg FV",I3946="Carg xar"),MIN(IF(I3946="Carg FV",ABS(H3946),7.4),7.4,MAX(0,(0.9-M3946)*40)*0.95),0)</f>
        <v/>
      </c>
      <c r="K3946" s="12">
        <f>IF(I3946="V2H",MIN(MAX(0,H3946),7.4,MAX(0,(M3946-P3946)*40)*0.95),0)</f>
        <v/>
      </c>
      <c r="L3946" s="12">
        <f>IF(E3946=0,0,MAX(0,H3946-K3946))</f>
        <v/>
      </c>
      <c r="M3946" s="13">
        <f>M3945+J3945/40-IF(I3945="V2H",K3945/(0.95*40),0)-IF(E3946=0,IF(E3945=1,IF(D3946=1,30,40)*0.18/(2*40),0),0)-IF(E3946=1,IF(E3945=0,IF(D3946=1,30,40)*0.18/(2*40),0),0)</f>
        <v/>
      </c>
      <c r="N3946" s="14" t="n">
        <v>0.09</v>
      </c>
      <c r="O3946" s="15">
        <f>K3946*N3946</f>
        <v/>
      </c>
      <c r="P3946">
        <f>IF(E3946=0,0.3,IF(D3946=1,IF(C3946&gt;=Params!$B$13-3,IF(C3946&lt;Params!$B$13,Params!$B$20,0.3),0.3),IF(C3946&gt;=Params!$B$15-3,IF(C3946&lt;Params!$B$15,Params!$B$21,0.3),0.3)))</f>
        <v/>
      </c>
    </row>
    <row r="3947" ht="15" customHeight="1" s="1">
      <c r="A3947" s="9" t="n">
        <v>3944</v>
      </c>
      <c r="B3947" s="6" t="inlineStr">
        <is>
          <t>14/06</t>
        </is>
      </c>
      <c r="C3947" s="6" t="n">
        <v>7</v>
      </c>
      <c r="D3947" s="6" t="n">
        <v>1</v>
      </c>
      <c r="E3947" s="10">
        <f>IF(D3947=1, IF(OR(C3947&lt;10, C3947&gt;=15),1,0), IF(OR(C3947&lt;7, C3947&gt;=18),1,0))</f>
        <v/>
      </c>
      <c r="F3947" s="11" t="n">
        <v>0.33</v>
      </c>
      <c r="G3947" s="12">
        <f>0.15*8</f>
        <v/>
      </c>
      <c r="H3947" s="12">
        <f>F3947-G3947</f>
        <v/>
      </c>
      <c r="I3947" s="10">
        <f>IF(E3947=0,"Fora",IF(E3946=0,"Carg xar",IF(H3947&lt;0,IF(M3947&lt;0.9,"Carg FV","Stby"),IF(M3947&gt;P3947,"V2H",IF(M3947&lt;0.9,"Carg xar","Stby")))))</f>
        <v/>
      </c>
      <c r="J3947" s="12">
        <f>IF(OR(I3947="Carg FV",I3947="Carg xar"),MIN(IF(I3947="Carg FV",ABS(H3947),7.4),7.4,MAX(0,(0.9-M3947)*40)*0.95),0)</f>
        <v/>
      </c>
      <c r="K3947" s="12">
        <f>IF(I3947="V2H",MIN(MAX(0,H3947),7.4,MAX(0,(M3947-P3947)*40)*0.95),0)</f>
        <v/>
      </c>
      <c r="L3947" s="12">
        <f>IF(E3947=0,0,MAX(0,H3947-K3947))</f>
        <v/>
      </c>
      <c r="M3947" s="13">
        <f>M3946+J3946/40-IF(I3946="V2H",K3946/(0.95*40),0)-IF(E3947=0,IF(E3946=1,IF(D3947=1,30,40)*0.18/(2*40),0),0)-IF(E3947=1,IF(E3946=0,IF(D3947=1,30,40)*0.18/(2*40),0),0)</f>
        <v/>
      </c>
      <c r="N3947" s="14" t="n">
        <v>0.09</v>
      </c>
      <c r="O3947" s="15">
        <f>K3947*N3947</f>
        <v/>
      </c>
      <c r="P3947">
        <f>IF(E3947=0,0.3,IF(D3947=1,IF(C3947&gt;=Params!$B$13-3,IF(C3947&lt;Params!$B$13,Params!$B$20,0.3),0.3),IF(C3947&gt;=Params!$B$15-3,IF(C3947&lt;Params!$B$15,Params!$B$21,0.3),0.3)))</f>
        <v/>
      </c>
    </row>
    <row r="3948" ht="15" customHeight="1" s="1">
      <c r="A3948" s="9" t="n">
        <v>3945</v>
      </c>
      <c r="B3948" s="6" t="inlineStr">
        <is>
          <t>14/06</t>
        </is>
      </c>
      <c r="C3948" s="6" t="n">
        <v>8</v>
      </c>
      <c r="D3948" s="6" t="n">
        <v>1</v>
      </c>
      <c r="E3948" s="10">
        <f>IF(D3948=1, IF(OR(C3948&lt;10, C3948&gt;=15),1,0), IF(OR(C3948&lt;7, C3948&gt;=18),1,0))</f>
        <v/>
      </c>
      <c r="F3948" s="11" t="n">
        <v>0</v>
      </c>
      <c r="G3948" s="12">
        <f>0.32*8</f>
        <v/>
      </c>
      <c r="H3948" s="12">
        <f>F3948-G3948</f>
        <v/>
      </c>
      <c r="I3948" s="10">
        <f>IF(E3948=0,"Fora",IF(E3947=0,"Carg xar",IF(H3948&lt;0,IF(M3948&lt;0.9,"Carg FV","Stby"),IF(M3948&gt;P3948,"V2H",IF(M3948&lt;0.9,"Carg xar","Stby")))))</f>
        <v/>
      </c>
      <c r="J3948" s="12">
        <f>IF(OR(I3948="Carg FV",I3948="Carg xar"),MIN(IF(I3948="Carg FV",ABS(H3948),7.4),7.4,MAX(0,(0.9-M3948)*40)*0.95),0)</f>
        <v/>
      </c>
      <c r="K3948" s="12">
        <f>IF(I3948="V2H",MIN(MAX(0,H3948),7.4,MAX(0,(M3948-P3948)*40)*0.95),0)</f>
        <v/>
      </c>
      <c r="L3948" s="12">
        <f>IF(E3948=0,0,MAX(0,H3948-K3948))</f>
        <v/>
      </c>
      <c r="M3948" s="13">
        <f>M3947+J3947/40-IF(I3947="V2H",K3947/(0.95*40),0)-IF(E3948=0,IF(E3947=1,IF(D3948=1,30,40)*0.18/(2*40),0),0)-IF(E3948=1,IF(E3947=0,IF(D3948=1,30,40)*0.18/(2*40),0),0)</f>
        <v/>
      </c>
      <c r="N3948" s="14" t="n">
        <v>0.09</v>
      </c>
      <c r="O3948" s="15">
        <f>K3948*N3948</f>
        <v/>
      </c>
      <c r="P3948">
        <f>IF(E3948=0,0.3,IF(D3948=1,IF(C3948&gt;=Params!$B$13-3,IF(C3948&lt;Params!$B$13,Params!$B$20,0.3),0.3),IF(C3948&gt;=Params!$B$15-3,IF(C3948&lt;Params!$B$15,Params!$B$21,0.3),0.3)))</f>
        <v/>
      </c>
    </row>
    <row r="3949" ht="15" customHeight="1" s="1">
      <c r="A3949" s="9" t="n">
        <v>3946</v>
      </c>
      <c r="B3949" s="6" t="inlineStr">
        <is>
          <t>14/06</t>
        </is>
      </c>
      <c r="C3949" s="6" t="n">
        <v>9</v>
      </c>
      <c r="D3949" s="6" t="n">
        <v>1</v>
      </c>
      <c r="E3949" s="10">
        <f>IF(D3949=1, IF(OR(C3949&lt;10, C3949&gt;=15),1,0), IF(OR(C3949&lt;7, C3949&gt;=18),1,0))</f>
        <v/>
      </c>
      <c r="F3949" s="11" t="n">
        <v>0</v>
      </c>
      <c r="G3949" s="12">
        <f>0.52*8</f>
        <v/>
      </c>
      <c r="H3949" s="12">
        <f>F3949-G3949</f>
        <v/>
      </c>
      <c r="I3949" s="10">
        <f>IF(E3949=0,"Fora",IF(E3948=0,"Carg xar",IF(H3949&lt;0,IF(M3949&lt;0.9,"Carg FV","Stby"),IF(M3949&gt;P3949,"V2H",IF(M3949&lt;0.9,"Carg xar","Stby")))))</f>
        <v/>
      </c>
      <c r="J3949" s="12">
        <f>IF(OR(I3949="Carg FV",I3949="Carg xar"),MIN(IF(I3949="Carg FV",ABS(H3949),7.4),7.4,MAX(0,(0.9-M3949)*40)*0.95),0)</f>
        <v/>
      </c>
      <c r="K3949" s="12">
        <f>IF(I3949="V2H",MIN(MAX(0,H3949),7.4,MAX(0,(M3949-P3949)*40)*0.95),0)</f>
        <v/>
      </c>
      <c r="L3949" s="12">
        <f>IF(E3949=0,0,MAX(0,H3949-K3949))</f>
        <v/>
      </c>
      <c r="M3949" s="13">
        <f>M3948+J3948/40-IF(I3948="V2H",K3948/(0.95*40),0)-IF(E3949=0,IF(E3948=1,IF(D3949=1,30,40)*0.18/(2*40),0),0)-IF(E3949=1,IF(E3948=0,IF(D3949=1,30,40)*0.18/(2*40),0),0)</f>
        <v/>
      </c>
      <c r="N3949" s="14" t="n">
        <v>0.09</v>
      </c>
      <c r="O3949" s="15">
        <f>K3949*N3949</f>
        <v/>
      </c>
      <c r="P3949">
        <f>IF(E3949=0,0.3,IF(D3949=1,IF(C3949&gt;=Params!$B$13-3,IF(C3949&lt;Params!$B$13,Params!$B$20,0.3),0.3),IF(C3949&gt;=Params!$B$15-3,IF(C3949&lt;Params!$B$15,Params!$B$21,0.3),0.3)))</f>
        <v/>
      </c>
    </row>
    <row r="3950" ht="15" customHeight="1" s="1">
      <c r="A3950" s="9" t="n">
        <v>3947</v>
      </c>
      <c r="B3950" s="6" t="inlineStr">
        <is>
          <t>14/06</t>
        </is>
      </c>
      <c r="C3950" s="6" t="n">
        <v>10</v>
      </c>
      <c r="D3950" s="6" t="n">
        <v>1</v>
      </c>
      <c r="E3950" s="10">
        <f>IF(D3950=1, IF(OR(C3950&lt;10, C3950&gt;=15),1,0), IF(OR(C3950&lt;7, C3950&gt;=18),1,0))</f>
        <v/>
      </c>
      <c r="F3950" s="11" t="n">
        <v>0</v>
      </c>
      <c r="G3950" s="12">
        <f>0.72*8</f>
        <v/>
      </c>
      <c r="H3950" s="12">
        <f>F3950-G3950</f>
        <v/>
      </c>
      <c r="I3950" s="10">
        <f>IF(E3950=0,"Fora",IF(E3949=0,"Carg xar",IF(H3950&lt;0,IF(M3950&lt;0.9,"Carg FV","Stby"),IF(M3950&gt;P3950,"V2H",IF(M3950&lt;0.9,"Carg xar","Stby")))))</f>
        <v/>
      </c>
      <c r="J3950" s="12">
        <f>IF(OR(I3950="Carg FV",I3950="Carg xar"),MIN(IF(I3950="Carg FV",ABS(H3950),7.4),7.4,MAX(0,(0.9-M3950)*40)*0.95),0)</f>
        <v/>
      </c>
      <c r="K3950" s="12">
        <f>IF(I3950="V2H",MIN(MAX(0,H3950),7.4,MAX(0,(M3950-P3950)*40)*0.95),0)</f>
        <v/>
      </c>
      <c r="L3950" s="12">
        <f>IF(E3950=0,0,MAX(0,H3950-K3950))</f>
        <v/>
      </c>
      <c r="M3950" s="13">
        <f>M3949+J3949/40-IF(I3949="V2H",K3949/(0.95*40),0)-IF(E3950=0,IF(E3949=1,IF(D3950=1,30,40)*0.18/(2*40),0),0)-IF(E3950=1,IF(E3949=0,IF(D3950=1,30,40)*0.18/(2*40),0),0)</f>
        <v/>
      </c>
      <c r="N3950" s="14" t="n">
        <v>0.09</v>
      </c>
      <c r="O3950" s="15">
        <f>K3950*N3950</f>
        <v/>
      </c>
      <c r="P3950">
        <f>IF(E3950=0,0.3,IF(D3950=1,IF(C3950&gt;=Params!$B$13-3,IF(C3950&lt;Params!$B$13,Params!$B$20,0.3),0.3),IF(C3950&gt;=Params!$B$15-3,IF(C3950&lt;Params!$B$15,Params!$B$21,0.3),0.3)))</f>
        <v/>
      </c>
    </row>
    <row r="3951" ht="15" customHeight="1" s="1">
      <c r="A3951" s="9" t="n">
        <v>3948</v>
      </c>
      <c r="B3951" s="6" t="inlineStr">
        <is>
          <t>14/06</t>
        </is>
      </c>
      <c r="C3951" s="6" t="n">
        <v>11</v>
      </c>
      <c r="D3951" s="6" t="n">
        <v>1</v>
      </c>
      <c r="E3951" s="10">
        <f>IF(D3951=1, IF(OR(C3951&lt;10, C3951&gt;=15),1,0), IF(OR(C3951&lt;7, C3951&gt;=18),1,0))</f>
        <v/>
      </c>
      <c r="F3951" s="11" t="n">
        <v>0</v>
      </c>
      <c r="G3951" s="12">
        <f>0.85*8</f>
        <v/>
      </c>
      <c r="H3951" s="12">
        <f>F3951-G3951</f>
        <v/>
      </c>
      <c r="I3951" s="10">
        <f>IF(E3951=0,"Fora",IF(E3950=0,"Carg xar",IF(H3951&lt;0,IF(M3951&lt;0.9,"Carg FV","Stby"),IF(M3951&gt;P3951,"V2H",IF(M3951&lt;0.9,"Carg xar","Stby")))))</f>
        <v/>
      </c>
      <c r="J3951" s="12">
        <f>IF(OR(I3951="Carg FV",I3951="Carg xar"),MIN(IF(I3951="Carg FV",ABS(H3951),7.4),7.4,MAX(0,(0.9-M3951)*40)*0.95),0)</f>
        <v/>
      </c>
      <c r="K3951" s="12">
        <f>IF(I3951="V2H",MIN(MAX(0,H3951),7.4,MAX(0,(M3951-P3951)*40)*0.95),0)</f>
        <v/>
      </c>
      <c r="L3951" s="12">
        <f>IF(E3951=0,0,MAX(0,H3951-K3951))</f>
        <v/>
      </c>
      <c r="M3951" s="13">
        <f>M3950+J3950/40-IF(I3950="V2H",K3950/(0.95*40),0)-IF(E3951=0,IF(E3950=1,IF(D3951=1,30,40)*0.18/(2*40),0),0)-IF(E3951=1,IF(E3950=0,IF(D3951=1,30,40)*0.18/(2*40),0),0)</f>
        <v/>
      </c>
      <c r="N3951" s="14" t="n">
        <v>0.09</v>
      </c>
      <c r="O3951" s="15">
        <f>K3951*N3951</f>
        <v/>
      </c>
      <c r="P3951">
        <f>IF(E3951=0,0.3,IF(D3951=1,IF(C3951&gt;=Params!$B$13-3,IF(C3951&lt;Params!$B$13,Params!$B$20,0.3),0.3),IF(C3951&gt;=Params!$B$15-3,IF(C3951&lt;Params!$B$15,Params!$B$21,0.3),0.3)))</f>
        <v/>
      </c>
    </row>
    <row r="3952" ht="15" customHeight="1" s="1">
      <c r="A3952" s="9" t="n">
        <v>3949</v>
      </c>
      <c r="B3952" s="6" t="inlineStr">
        <is>
          <t>14/06</t>
        </is>
      </c>
      <c r="C3952" s="6" t="n">
        <v>12</v>
      </c>
      <c r="D3952" s="6" t="n">
        <v>1</v>
      </c>
      <c r="E3952" s="10">
        <f>IF(D3952=1, IF(OR(C3952&lt;10, C3952&gt;=15),1,0), IF(OR(C3952&lt;7, C3952&gt;=18),1,0))</f>
        <v/>
      </c>
      <c r="F3952" s="11" t="n">
        <v>0</v>
      </c>
      <c r="G3952" s="12">
        <f>0.92*8</f>
        <v/>
      </c>
      <c r="H3952" s="12">
        <f>F3952-G3952</f>
        <v/>
      </c>
      <c r="I3952" s="10">
        <f>IF(E3952=0,"Fora",IF(E3951=0,"Carg xar",IF(H3952&lt;0,IF(M3952&lt;0.9,"Carg FV","Stby"),IF(M3952&gt;P3952,"V2H",IF(M3952&lt;0.9,"Carg xar","Stby")))))</f>
        <v/>
      </c>
      <c r="J3952" s="12">
        <f>IF(OR(I3952="Carg FV",I3952="Carg xar"),MIN(IF(I3952="Carg FV",ABS(H3952),7.4),7.4,MAX(0,(0.9-M3952)*40)*0.95),0)</f>
        <v/>
      </c>
      <c r="K3952" s="12">
        <f>IF(I3952="V2H",MIN(MAX(0,H3952),7.4,MAX(0,(M3952-P3952)*40)*0.95),0)</f>
        <v/>
      </c>
      <c r="L3952" s="12">
        <f>IF(E3952=0,0,MAX(0,H3952-K3952))</f>
        <v/>
      </c>
      <c r="M3952" s="13">
        <f>M3951+J3951/40-IF(I3951="V2H",K3951/(0.95*40),0)-IF(E3952=0,IF(E3951=1,IF(D3952=1,30,40)*0.18/(2*40),0),0)-IF(E3952=1,IF(E3951=0,IF(D3952=1,30,40)*0.18/(2*40),0),0)</f>
        <v/>
      </c>
      <c r="N3952" s="14" t="n">
        <v>0.09</v>
      </c>
      <c r="O3952" s="15">
        <f>K3952*N3952</f>
        <v/>
      </c>
      <c r="P3952">
        <f>IF(E3952=0,0.3,IF(D3952=1,IF(C3952&gt;=Params!$B$13-3,IF(C3952&lt;Params!$B$13,Params!$B$20,0.3),0.3),IF(C3952&gt;=Params!$B$15-3,IF(C3952&lt;Params!$B$15,Params!$B$21,0.3),0.3)))</f>
        <v/>
      </c>
    </row>
    <row r="3953" ht="15" customHeight="1" s="1">
      <c r="A3953" s="9" t="n">
        <v>3950</v>
      </c>
      <c r="B3953" s="6" t="inlineStr">
        <is>
          <t>14/06</t>
        </is>
      </c>
      <c r="C3953" s="6" t="n">
        <v>13</v>
      </c>
      <c r="D3953" s="6" t="n">
        <v>1</v>
      </c>
      <c r="E3953" s="10">
        <f>IF(D3953=1, IF(OR(C3953&lt;10, C3953&gt;=15),1,0), IF(OR(C3953&lt;7, C3953&gt;=18),1,0))</f>
        <v/>
      </c>
      <c r="F3953" s="11" t="n">
        <v>1.858</v>
      </c>
      <c r="G3953" s="12">
        <f>0.9*8</f>
        <v/>
      </c>
      <c r="H3953" s="12">
        <f>F3953-G3953</f>
        <v/>
      </c>
      <c r="I3953" s="10">
        <f>IF(E3953=0,"Fora",IF(E3952=0,"Carg xar",IF(H3953&lt;0,IF(M3953&lt;0.9,"Carg FV","Stby"),IF(M3953&gt;P3953,"V2H",IF(M3953&lt;0.9,"Carg xar","Stby")))))</f>
        <v/>
      </c>
      <c r="J3953" s="12">
        <f>IF(OR(I3953="Carg FV",I3953="Carg xar"),MIN(IF(I3953="Carg FV",ABS(H3953),7.4),7.4,MAX(0,(0.9-M3953)*40)*0.95),0)</f>
        <v/>
      </c>
      <c r="K3953" s="12">
        <f>IF(I3953="V2H",MIN(MAX(0,H3953),7.4,MAX(0,(M3953-P3953)*40)*0.95),0)</f>
        <v/>
      </c>
      <c r="L3953" s="12">
        <f>IF(E3953=0,0,MAX(0,H3953-K3953))</f>
        <v/>
      </c>
      <c r="M3953" s="13">
        <f>M3952+J3952/40-IF(I3952="V2H",K3952/(0.95*40),0)-IF(E3953=0,IF(E3952=1,IF(D3953=1,30,40)*0.18/(2*40),0),0)-IF(E3953=1,IF(E3952=0,IF(D3953=1,30,40)*0.18/(2*40),0),0)</f>
        <v/>
      </c>
      <c r="N3953" s="14" t="n">
        <v>0.09</v>
      </c>
      <c r="O3953" s="15">
        <f>K3953*N3953</f>
        <v/>
      </c>
      <c r="P3953">
        <f>IF(E3953=0,0.3,IF(D3953=1,IF(C3953&gt;=Params!$B$13-3,IF(C3953&lt;Params!$B$13,Params!$B$20,0.3),0.3),IF(C3953&gt;=Params!$B$15-3,IF(C3953&lt;Params!$B$15,Params!$B$21,0.3),0.3)))</f>
        <v/>
      </c>
    </row>
    <row r="3954" ht="15" customHeight="1" s="1">
      <c r="A3954" s="9" t="n">
        <v>3951</v>
      </c>
      <c r="B3954" s="6" t="inlineStr">
        <is>
          <t>14/06</t>
        </is>
      </c>
      <c r="C3954" s="6" t="n">
        <v>14</v>
      </c>
      <c r="D3954" s="6" t="n">
        <v>1</v>
      </c>
      <c r="E3954" s="10">
        <f>IF(D3954=1, IF(OR(C3954&lt;10, C3954&gt;=15),1,0), IF(OR(C3954&lt;7, C3954&gt;=18),1,0))</f>
        <v/>
      </c>
      <c r="F3954" s="11" t="n">
        <v>0</v>
      </c>
      <c r="G3954" s="12">
        <f>0.8*8</f>
        <v/>
      </c>
      <c r="H3954" s="12">
        <f>F3954-G3954</f>
        <v/>
      </c>
      <c r="I3954" s="10">
        <f>IF(E3954=0,"Fora",IF(E3953=0,"Carg xar",IF(H3954&lt;0,IF(M3954&lt;0.9,"Carg FV","Stby"),IF(M3954&gt;P3954,"V2H",IF(M3954&lt;0.9,"Carg xar","Stby")))))</f>
        <v/>
      </c>
      <c r="J3954" s="12">
        <f>IF(OR(I3954="Carg FV",I3954="Carg xar"),MIN(IF(I3954="Carg FV",ABS(H3954),7.4),7.4,MAX(0,(0.9-M3954)*40)*0.95),0)</f>
        <v/>
      </c>
      <c r="K3954" s="12">
        <f>IF(I3954="V2H",MIN(MAX(0,H3954),7.4,MAX(0,(M3954-P3954)*40)*0.95),0)</f>
        <v/>
      </c>
      <c r="L3954" s="12">
        <f>IF(E3954=0,0,MAX(0,H3954-K3954))</f>
        <v/>
      </c>
      <c r="M3954" s="13">
        <f>M3953+J3953/40-IF(I3953="V2H",K3953/(0.95*40),0)-IF(E3954=0,IF(E3953=1,IF(D3954=1,30,40)*0.18/(2*40),0),0)-IF(E3954=1,IF(E3953=0,IF(D3954=1,30,40)*0.18/(2*40),0),0)</f>
        <v/>
      </c>
      <c r="N3954" s="14" t="n">
        <v>0.09</v>
      </c>
      <c r="O3954" s="15">
        <f>K3954*N3954</f>
        <v/>
      </c>
      <c r="P3954">
        <f>IF(E3954=0,0.3,IF(D3954=1,IF(C3954&gt;=Params!$B$13-3,IF(C3954&lt;Params!$B$13,Params!$B$20,0.3),0.3),IF(C3954&gt;=Params!$B$15-3,IF(C3954&lt;Params!$B$15,Params!$B$21,0.3),0.3)))</f>
        <v/>
      </c>
    </row>
    <row r="3955" ht="15" customHeight="1" s="1">
      <c r="A3955" s="9" t="n">
        <v>3952</v>
      </c>
      <c r="B3955" s="6" t="inlineStr">
        <is>
          <t>14/06</t>
        </is>
      </c>
      <c r="C3955" s="6" t="n">
        <v>15</v>
      </c>
      <c r="D3955" s="6" t="n">
        <v>1</v>
      </c>
      <c r="E3955" s="10">
        <f>IF(D3955=1, IF(OR(C3955&lt;10, C3955&gt;=15),1,0), IF(OR(C3955&lt;7, C3955&gt;=18),1,0))</f>
        <v/>
      </c>
      <c r="F3955" s="11" t="n">
        <v>0</v>
      </c>
      <c r="G3955" s="12">
        <f>0.65*8</f>
        <v/>
      </c>
      <c r="H3955" s="12">
        <f>F3955-G3955</f>
        <v/>
      </c>
      <c r="I3955" s="10">
        <f>IF(E3955=0,"Fora",IF(E3954=0,"Carg xar",IF(H3955&lt;0,IF(M3955&lt;0.9,"Carg FV","Stby"),IF(M3955&gt;P3955,"V2H",IF(M3955&lt;0.9,"Carg xar","Stby")))))</f>
        <v/>
      </c>
      <c r="J3955" s="12">
        <f>IF(OR(I3955="Carg FV",I3955="Carg xar"),MIN(IF(I3955="Carg FV",ABS(H3955),7.4),7.4,MAX(0,(0.9-M3955)*40)*0.95),0)</f>
        <v/>
      </c>
      <c r="K3955" s="12">
        <f>IF(I3955="V2H",MIN(MAX(0,H3955),7.4,MAX(0,(M3955-P3955)*40)*0.95),0)</f>
        <v/>
      </c>
      <c r="L3955" s="12">
        <f>IF(E3955=0,0,MAX(0,H3955-K3955))</f>
        <v/>
      </c>
      <c r="M3955" s="13">
        <f>M3954+J3954/40-IF(I3954="V2H",K3954/(0.95*40),0)-IF(E3955=0,IF(E3954=1,IF(D3955=1,30,40)*0.18/(2*40),0),0)-IF(E3955=1,IF(E3954=0,IF(D3955=1,30,40)*0.18/(2*40),0),0)</f>
        <v/>
      </c>
      <c r="N3955" s="14" t="n">
        <v>0.09</v>
      </c>
      <c r="O3955" s="15">
        <f>K3955*N3955</f>
        <v/>
      </c>
      <c r="P3955">
        <f>IF(E3955=0,0.3,IF(D3955=1,IF(C3955&gt;=Params!$B$13-3,IF(C3955&lt;Params!$B$13,Params!$B$20,0.3),0.3),IF(C3955&gt;=Params!$B$15-3,IF(C3955&lt;Params!$B$15,Params!$B$21,0.3),0.3)))</f>
        <v/>
      </c>
    </row>
    <row r="3956" ht="15" customHeight="1" s="1">
      <c r="A3956" s="9" t="n">
        <v>3953</v>
      </c>
      <c r="B3956" s="6" t="inlineStr">
        <is>
          <t>14/06</t>
        </is>
      </c>
      <c r="C3956" s="6" t="n">
        <v>16</v>
      </c>
      <c r="D3956" s="6" t="n">
        <v>1</v>
      </c>
      <c r="E3956" s="10">
        <f>IF(D3956=1, IF(OR(C3956&lt;10, C3956&gt;=15),1,0), IF(OR(C3956&lt;7, C3956&gt;=18),1,0))</f>
        <v/>
      </c>
      <c r="F3956" s="11" t="n">
        <v>0</v>
      </c>
      <c r="G3956" s="12">
        <f>0.48*8</f>
        <v/>
      </c>
      <c r="H3956" s="12">
        <f>F3956-G3956</f>
        <v/>
      </c>
      <c r="I3956" s="10">
        <f>IF(E3956=0,"Fora",IF(E3955=0,"Carg xar",IF(H3956&lt;0,IF(M3956&lt;0.9,"Carg FV","Stby"),IF(M3956&gt;P3956,"V2H",IF(M3956&lt;0.9,"Carg xar","Stby")))))</f>
        <v/>
      </c>
      <c r="J3956" s="12">
        <f>IF(OR(I3956="Carg FV",I3956="Carg xar"),MIN(IF(I3956="Carg FV",ABS(H3956),7.4),7.4,MAX(0,(0.9-M3956)*40)*0.95),0)</f>
        <v/>
      </c>
      <c r="K3956" s="12">
        <f>IF(I3956="V2H",MIN(MAX(0,H3956),7.4,MAX(0,(M3956-P3956)*40)*0.95),0)</f>
        <v/>
      </c>
      <c r="L3956" s="12">
        <f>IF(E3956=0,0,MAX(0,H3956-K3956))</f>
        <v/>
      </c>
      <c r="M3956" s="13">
        <f>M3955+J3955/40-IF(I3955="V2H",K3955/(0.95*40),0)-IF(E3956=0,IF(E3955=1,IF(D3956=1,30,40)*0.18/(2*40),0),0)-IF(E3956=1,IF(E3955=0,IF(D3956=1,30,40)*0.18/(2*40),0),0)</f>
        <v/>
      </c>
      <c r="N3956" s="14" t="n">
        <v>0.09</v>
      </c>
      <c r="O3956" s="15">
        <f>K3956*N3956</f>
        <v/>
      </c>
      <c r="P3956">
        <f>IF(E3956=0,0.3,IF(D3956=1,IF(C3956&gt;=Params!$B$13-3,IF(C3956&lt;Params!$B$13,Params!$B$20,0.3),0.3),IF(C3956&gt;=Params!$B$15-3,IF(C3956&lt;Params!$B$15,Params!$B$21,0.3),0.3)))</f>
        <v/>
      </c>
    </row>
    <row r="3957" ht="15" customHeight="1" s="1">
      <c r="A3957" s="9" t="n">
        <v>3954</v>
      </c>
      <c r="B3957" s="6" t="inlineStr">
        <is>
          <t>14/06</t>
        </is>
      </c>
      <c r="C3957" s="6" t="n">
        <v>17</v>
      </c>
      <c r="D3957" s="6" t="n">
        <v>1</v>
      </c>
      <c r="E3957" s="10">
        <f>IF(D3957=1, IF(OR(C3957&lt;10, C3957&gt;=15),1,0), IF(OR(C3957&lt;7, C3957&gt;=18),1,0))</f>
        <v/>
      </c>
      <c r="F3957" s="11" t="n">
        <v>0</v>
      </c>
      <c r="G3957" s="12">
        <f>0.28*8</f>
        <v/>
      </c>
      <c r="H3957" s="12">
        <f>F3957-G3957</f>
        <v/>
      </c>
      <c r="I3957" s="10">
        <f>IF(E3957=0,"Fora",IF(E3956=0,"Carg xar",IF(H3957&lt;0,IF(M3957&lt;0.9,"Carg FV","Stby"),IF(M3957&gt;P3957,"V2H",IF(M3957&lt;0.9,"Carg xar","Stby")))))</f>
        <v/>
      </c>
      <c r="J3957" s="12">
        <f>IF(OR(I3957="Carg FV",I3957="Carg xar"),MIN(IF(I3957="Carg FV",ABS(H3957),7.4),7.4,MAX(0,(0.9-M3957)*40)*0.95),0)</f>
        <v/>
      </c>
      <c r="K3957" s="12">
        <f>IF(I3957="V2H",MIN(MAX(0,H3957),7.4,MAX(0,(M3957-P3957)*40)*0.95),0)</f>
        <v/>
      </c>
      <c r="L3957" s="12">
        <f>IF(E3957=0,0,MAX(0,H3957-K3957))</f>
        <v/>
      </c>
      <c r="M3957" s="13">
        <f>M3956+J3956/40-IF(I3956="V2H",K3956/(0.95*40),0)-IF(E3957=0,IF(E3956=1,IF(D3957=1,30,40)*0.18/(2*40),0),0)-IF(E3957=1,IF(E3956=0,IF(D3957=1,30,40)*0.18/(2*40),0),0)</f>
        <v/>
      </c>
      <c r="N3957" s="14" t="n">
        <v>0.09</v>
      </c>
      <c r="O3957" s="15">
        <f>K3957*N3957</f>
        <v/>
      </c>
      <c r="P3957">
        <f>IF(E3957=0,0.3,IF(D3957=1,IF(C3957&gt;=Params!$B$13-3,IF(C3957&lt;Params!$B$13,Params!$B$20,0.3),0.3),IF(C3957&gt;=Params!$B$15-3,IF(C3957&lt;Params!$B$15,Params!$B$21,0.3),0.3)))</f>
        <v/>
      </c>
    </row>
    <row r="3958" ht="15" customHeight="1" s="1">
      <c r="A3958" s="9" t="n">
        <v>3955</v>
      </c>
      <c r="B3958" s="6" t="inlineStr">
        <is>
          <t>14/06</t>
        </is>
      </c>
      <c r="C3958" s="6" t="n">
        <v>18</v>
      </c>
      <c r="D3958" s="6" t="n">
        <v>1</v>
      </c>
      <c r="E3958" s="10">
        <f>IF(D3958=1, IF(OR(C3958&lt;10, C3958&gt;=15),1,0), IF(OR(C3958&lt;7, C3958&gt;=18),1,0))</f>
        <v/>
      </c>
      <c r="F3958" s="11" t="n">
        <v>0</v>
      </c>
      <c r="G3958" s="12">
        <f>0.1*8</f>
        <v/>
      </c>
      <c r="H3958" s="12">
        <f>F3958-G3958</f>
        <v/>
      </c>
      <c r="I3958" s="10">
        <f>IF(E3958=0,"Fora",IF(E3957=0,"Carg xar",IF(H3958&lt;0,IF(M3958&lt;0.9,"Carg FV","Stby"),IF(M3958&gt;P3958,"V2H",IF(M3958&lt;0.9,"Carg xar","Stby")))))</f>
        <v/>
      </c>
      <c r="J3958" s="12">
        <f>IF(OR(I3958="Carg FV",I3958="Carg xar"),MIN(IF(I3958="Carg FV",ABS(H3958),7.4),7.4,MAX(0,(0.9-M3958)*40)*0.95),0)</f>
        <v/>
      </c>
      <c r="K3958" s="12">
        <f>IF(I3958="V2H",MIN(MAX(0,H3958),7.4,MAX(0,(M3958-P3958)*40)*0.95),0)</f>
        <v/>
      </c>
      <c r="L3958" s="12">
        <f>IF(E3958=0,0,MAX(0,H3958-K3958))</f>
        <v/>
      </c>
      <c r="M3958" s="13">
        <f>M3957+J3957/40-IF(I3957="V2H",K3957/(0.95*40),0)-IF(E3958=0,IF(E3957=1,IF(D3958=1,30,40)*0.18/(2*40),0),0)-IF(E3958=1,IF(E3957=0,IF(D3958=1,30,40)*0.18/(2*40),0),0)</f>
        <v/>
      </c>
      <c r="N3958" s="14" t="n">
        <v>0.09</v>
      </c>
      <c r="O3958" s="15">
        <f>K3958*N3958</f>
        <v/>
      </c>
      <c r="P3958">
        <f>IF(E3958=0,0.3,IF(D3958=1,IF(C3958&gt;=Params!$B$13-3,IF(C3958&lt;Params!$B$13,Params!$B$20,0.3),0.3),IF(C3958&gt;=Params!$B$15-3,IF(C3958&lt;Params!$B$15,Params!$B$21,0.3),0.3)))</f>
        <v/>
      </c>
    </row>
    <row r="3959" ht="15" customHeight="1" s="1">
      <c r="A3959" s="9" t="n">
        <v>3956</v>
      </c>
      <c r="B3959" s="6" t="inlineStr">
        <is>
          <t>14/06</t>
        </is>
      </c>
      <c r="C3959" s="6" t="n">
        <v>19</v>
      </c>
      <c r="D3959" s="6" t="n">
        <v>1</v>
      </c>
      <c r="E3959" s="10">
        <f>IF(D3959=1, IF(OR(C3959&lt;10, C3959&gt;=15),1,0), IF(OR(C3959&lt;7, C3959&gt;=18),1,0))</f>
        <v/>
      </c>
      <c r="F3959" s="11" t="n">
        <v>1.217</v>
      </c>
      <c r="G3959" s="12">
        <f>0*8</f>
        <v/>
      </c>
      <c r="H3959" s="12">
        <f>F3959-G3959</f>
        <v/>
      </c>
      <c r="I3959" s="10">
        <f>IF(E3959=0,"Fora",IF(E3958=0,"Carg xar",IF(H3959&lt;0,IF(M3959&lt;0.9,"Carg FV","Stby"),IF(M3959&gt;P3959,"V2H",IF(M3959&lt;0.9,"Carg xar","Stby")))))</f>
        <v/>
      </c>
      <c r="J3959" s="12">
        <f>IF(OR(I3959="Carg FV",I3959="Carg xar"),MIN(IF(I3959="Carg FV",ABS(H3959),7.4),7.4,MAX(0,(0.9-M3959)*40)*0.95),0)</f>
        <v/>
      </c>
      <c r="K3959" s="12">
        <f>IF(I3959="V2H",MIN(MAX(0,H3959),7.4,MAX(0,(M3959-P3959)*40)*0.95),0)</f>
        <v/>
      </c>
      <c r="L3959" s="12">
        <f>IF(E3959=0,0,MAX(0,H3959-K3959))</f>
        <v/>
      </c>
      <c r="M3959" s="13">
        <f>M3958+J3958/40-IF(I3958="V2H",K3958/(0.95*40),0)-IF(E3959=0,IF(E3958=1,IF(D3959=1,30,40)*0.18/(2*40),0),0)-IF(E3959=1,IF(E3958=0,IF(D3959=1,30,40)*0.18/(2*40),0),0)</f>
        <v/>
      </c>
      <c r="N3959" s="14" t="n">
        <v>0.09</v>
      </c>
      <c r="O3959" s="15">
        <f>K3959*N3959</f>
        <v/>
      </c>
      <c r="P3959">
        <f>IF(E3959=0,0.3,IF(D3959=1,IF(C3959&gt;=Params!$B$13-3,IF(C3959&lt;Params!$B$13,Params!$B$20,0.3),0.3),IF(C3959&gt;=Params!$B$15-3,IF(C3959&lt;Params!$B$15,Params!$B$21,0.3),0.3)))</f>
        <v/>
      </c>
    </row>
    <row r="3960" ht="15" customHeight="1" s="1">
      <c r="A3960" s="9" t="n">
        <v>3957</v>
      </c>
      <c r="B3960" s="6" t="inlineStr">
        <is>
          <t>14/06</t>
        </is>
      </c>
      <c r="C3960" s="6" t="n">
        <v>20</v>
      </c>
      <c r="D3960" s="6" t="n">
        <v>1</v>
      </c>
      <c r="E3960" s="10">
        <f>IF(D3960=1, IF(OR(C3960&lt;10, C3960&gt;=15),1,0), IF(OR(C3960&lt;7, C3960&gt;=18),1,0))</f>
        <v/>
      </c>
      <c r="F3960" s="11" t="n">
        <v>1.536</v>
      </c>
      <c r="G3960" s="12">
        <f>0*8</f>
        <v/>
      </c>
      <c r="H3960" s="12">
        <f>F3960-G3960</f>
        <v/>
      </c>
      <c r="I3960" s="10">
        <f>IF(E3960=0,"Fora",IF(E3959=0,"Carg xar",IF(H3960&lt;0,IF(M3960&lt;0.9,"Carg FV","Stby"),IF(M3960&gt;P3960,"V2H",IF(M3960&lt;0.9,"Carg xar","Stby")))))</f>
        <v/>
      </c>
      <c r="J3960" s="12">
        <f>IF(OR(I3960="Carg FV",I3960="Carg xar"),MIN(IF(I3960="Carg FV",ABS(H3960),7.4),7.4,MAX(0,(0.9-M3960)*40)*0.95),0)</f>
        <v/>
      </c>
      <c r="K3960" s="12">
        <f>IF(I3960="V2H",MIN(MAX(0,H3960),7.4,MAX(0,(M3960-P3960)*40)*0.95),0)</f>
        <v/>
      </c>
      <c r="L3960" s="12">
        <f>IF(E3960=0,0,MAX(0,H3960-K3960))</f>
        <v/>
      </c>
      <c r="M3960" s="13">
        <f>M3959+J3959/40-IF(I3959="V2H",K3959/(0.95*40),0)-IF(E3960=0,IF(E3959=1,IF(D3960=1,30,40)*0.18/(2*40),0),0)-IF(E3960=1,IF(E3959=0,IF(D3960=1,30,40)*0.18/(2*40),0),0)</f>
        <v/>
      </c>
      <c r="N3960" s="14" t="n">
        <v>0.09</v>
      </c>
      <c r="O3960" s="15">
        <f>K3960*N3960</f>
        <v/>
      </c>
      <c r="P3960">
        <f>IF(E3960=0,0.3,IF(D3960=1,IF(C3960&gt;=Params!$B$13-3,IF(C3960&lt;Params!$B$13,Params!$B$20,0.3),0.3),IF(C3960&gt;=Params!$B$15-3,IF(C3960&lt;Params!$B$15,Params!$B$21,0.3),0.3)))</f>
        <v/>
      </c>
    </row>
    <row r="3961" ht="15" customHeight="1" s="1">
      <c r="A3961" s="9" t="n">
        <v>3958</v>
      </c>
      <c r="B3961" s="6" t="inlineStr">
        <is>
          <t>14/06</t>
        </is>
      </c>
      <c r="C3961" s="6" t="n">
        <v>21</v>
      </c>
      <c r="D3961" s="6" t="n">
        <v>1</v>
      </c>
      <c r="E3961" s="10">
        <f>IF(D3961=1, IF(OR(C3961&lt;10, C3961&gt;=15),1,0), IF(OR(C3961&lt;7, C3961&gt;=18),1,0))</f>
        <v/>
      </c>
      <c r="F3961" s="11" t="n">
        <v>1.516</v>
      </c>
      <c r="G3961" s="12">
        <f>0*8</f>
        <v/>
      </c>
      <c r="H3961" s="12">
        <f>F3961-G3961</f>
        <v/>
      </c>
      <c r="I3961" s="10">
        <f>IF(E3961=0,"Fora",IF(E3960=0,"Carg xar",IF(H3961&lt;0,IF(M3961&lt;0.9,"Carg FV","Stby"),IF(M3961&gt;P3961,"V2H",IF(M3961&lt;0.9,"Carg xar","Stby")))))</f>
        <v/>
      </c>
      <c r="J3961" s="12">
        <f>IF(OR(I3961="Carg FV",I3961="Carg xar"),MIN(IF(I3961="Carg FV",ABS(H3961),7.4),7.4,MAX(0,(0.9-M3961)*40)*0.95),0)</f>
        <v/>
      </c>
      <c r="K3961" s="12">
        <f>IF(I3961="V2H",MIN(MAX(0,H3961),7.4,MAX(0,(M3961-P3961)*40)*0.95),0)</f>
        <v/>
      </c>
      <c r="L3961" s="12">
        <f>IF(E3961=0,0,MAX(0,H3961-K3961))</f>
        <v/>
      </c>
      <c r="M3961" s="13">
        <f>M3960+J3960/40-IF(I3960="V2H",K3960/(0.95*40),0)-IF(E3961=0,IF(E3960=1,IF(D3961=1,30,40)*0.18/(2*40),0),0)-IF(E3961=1,IF(E3960=0,IF(D3961=1,30,40)*0.18/(2*40),0),0)</f>
        <v/>
      </c>
      <c r="N3961" s="14" t="n">
        <v>0.09</v>
      </c>
      <c r="O3961" s="15">
        <f>K3961*N3961</f>
        <v/>
      </c>
      <c r="P3961">
        <f>IF(E3961=0,0.3,IF(D3961=1,IF(C3961&gt;=Params!$B$13-3,IF(C3961&lt;Params!$B$13,Params!$B$20,0.3),0.3),IF(C3961&gt;=Params!$B$15-3,IF(C3961&lt;Params!$B$15,Params!$B$21,0.3),0.3)))</f>
        <v/>
      </c>
    </row>
    <row r="3962" ht="15" customHeight="1" s="1">
      <c r="A3962" s="9" t="n">
        <v>3959</v>
      </c>
      <c r="B3962" s="6" t="inlineStr">
        <is>
          <t>14/06</t>
        </is>
      </c>
      <c r="C3962" s="6" t="n">
        <v>22</v>
      </c>
      <c r="D3962" s="6" t="n">
        <v>1</v>
      </c>
      <c r="E3962" s="10">
        <f>IF(D3962=1, IF(OR(C3962&lt;10, C3962&gt;=15),1,0), IF(OR(C3962&lt;7, C3962&gt;=18),1,0))</f>
        <v/>
      </c>
      <c r="F3962" s="11" t="n">
        <v>0.918</v>
      </c>
      <c r="G3962" s="12">
        <f>0*8</f>
        <v/>
      </c>
      <c r="H3962" s="12">
        <f>F3962-G3962</f>
        <v/>
      </c>
      <c r="I3962" s="10">
        <f>IF(E3962=0,"Fora",IF(E3961=0,"Carg xar",IF(H3962&lt;0,IF(M3962&lt;0.9,"Carg FV","Stby"),IF(M3962&gt;P3962,"V2H",IF(M3962&lt;0.9,"Carg xar","Stby")))))</f>
        <v/>
      </c>
      <c r="J3962" s="12">
        <f>IF(OR(I3962="Carg FV",I3962="Carg xar"),MIN(IF(I3962="Carg FV",ABS(H3962),7.4),7.4,MAX(0,(0.9-M3962)*40)*0.95),0)</f>
        <v/>
      </c>
      <c r="K3962" s="12">
        <f>IF(I3962="V2H",MIN(MAX(0,H3962),7.4,MAX(0,(M3962-P3962)*40)*0.95),0)</f>
        <v/>
      </c>
      <c r="L3962" s="12">
        <f>IF(E3962=0,0,MAX(0,H3962-K3962))</f>
        <v/>
      </c>
      <c r="M3962" s="13">
        <f>M3961+J3961/40-IF(I3961="V2H",K3961/(0.95*40),0)-IF(E3962=0,IF(E3961=1,IF(D3962=1,30,40)*0.18/(2*40),0),0)-IF(E3962=1,IF(E3961=0,IF(D3962=1,30,40)*0.18/(2*40),0),0)</f>
        <v/>
      </c>
      <c r="N3962" s="14" t="n">
        <v>0.09</v>
      </c>
      <c r="O3962" s="15">
        <f>K3962*N3962</f>
        <v/>
      </c>
      <c r="P3962">
        <f>IF(E3962=0,0.3,IF(D3962=1,IF(C3962&gt;=Params!$B$13-3,IF(C3962&lt;Params!$B$13,Params!$B$20,0.3),0.3),IF(C3962&gt;=Params!$B$15-3,IF(C3962&lt;Params!$B$15,Params!$B$21,0.3),0.3)))</f>
        <v/>
      </c>
    </row>
    <row r="3963" ht="15" customHeight="1" s="1">
      <c r="A3963" s="9" t="n">
        <v>3960</v>
      </c>
      <c r="B3963" s="6" t="inlineStr">
        <is>
          <t>14/06</t>
        </is>
      </c>
      <c r="C3963" s="6" t="n">
        <v>23</v>
      </c>
      <c r="D3963" s="6" t="n">
        <v>1</v>
      </c>
      <c r="E3963" s="10">
        <f>IF(D3963=1, IF(OR(C3963&lt;10, C3963&gt;=15),1,0), IF(OR(C3963&lt;7, C3963&gt;=18),1,0))</f>
        <v/>
      </c>
      <c r="F3963" s="11" t="n">
        <v>0.654</v>
      </c>
      <c r="G3963" s="12">
        <f>0*8</f>
        <v/>
      </c>
      <c r="H3963" s="12">
        <f>F3963-G3963</f>
        <v/>
      </c>
      <c r="I3963" s="10">
        <f>IF(E3963=0,"Fora",IF(E3962=0,"Carg xar",IF(H3963&lt;0,IF(M3963&lt;0.9,"Carg FV","Stby"),IF(M3963&gt;P3963,"V2H",IF(M3963&lt;0.9,"Carg xar","Stby")))))</f>
        <v/>
      </c>
      <c r="J3963" s="12">
        <f>IF(OR(I3963="Carg FV",I3963="Carg xar"),MIN(IF(I3963="Carg FV",ABS(H3963),7.4),7.4,MAX(0,(0.9-M3963)*40)*0.95),0)</f>
        <v/>
      </c>
      <c r="K3963" s="12">
        <f>IF(I3963="V2H",MIN(MAX(0,H3963),7.4,MAX(0,(M3963-P3963)*40)*0.95),0)</f>
        <v/>
      </c>
      <c r="L3963" s="12">
        <f>IF(E3963=0,0,MAX(0,H3963-K3963))</f>
        <v/>
      </c>
      <c r="M3963" s="13">
        <f>M3962+J3962/40-IF(I3962="V2H",K3962/(0.95*40),0)-IF(E3963=0,IF(E3962=1,IF(D3963=1,30,40)*0.18/(2*40),0),0)-IF(E3963=1,IF(E3962=0,IF(D3963=1,30,40)*0.18/(2*40),0),0)</f>
        <v/>
      </c>
      <c r="N3963" s="14" t="n">
        <v>0.09</v>
      </c>
      <c r="O3963" s="15">
        <f>K3963*N3963</f>
        <v/>
      </c>
      <c r="P3963">
        <f>IF(E3963=0,0.3,IF(D3963=1,IF(C3963&gt;=Params!$B$13-3,IF(C3963&lt;Params!$B$13,Params!$B$20,0.3),0.3),IF(C3963&gt;=Params!$B$15-3,IF(C3963&lt;Params!$B$15,Params!$B$21,0.3),0.3)))</f>
        <v/>
      </c>
    </row>
    <row r="3964" ht="15" customHeight="1" s="1">
      <c r="A3964" s="9" t="n">
        <v>3961</v>
      </c>
      <c r="B3964" s="6" t="inlineStr">
        <is>
          <t>15/06</t>
        </is>
      </c>
      <c r="C3964" s="6" t="n">
        <v>0</v>
      </c>
      <c r="D3964" s="6" t="n">
        <v>1</v>
      </c>
      <c r="E3964" s="10">
        <f>IF(D3964=1, IF(OR(C3964&lt;10, C3964&gt;=15),1,0), IF(OR(C3964&lt;7, C3964&gt;=18),1,0))</f>
        <v/>
      </c>
      <c r="F3964" s="11" t="n">
        <v>0.505</v>
      </c>
      <c r="G3964" s="12">
        <f>0*8</f>
        <v/>
      </c>
      <c r="H3964" s="12">
        <f>F3964-G3964</f>
        <v/>
      </c>
      <c r="I3964" s="10">
        <f>IF(E3964=0,"Fora",IF(E3963=0,"Carg xar",IF(H3964&lt;0,IF(M3964&lt;0.9,"Carg FV","Stby"),IF(M3964&gt;P3964,"V2H",IF(M3964&lt;0.9,"Carg xar","Stby")))))</f>
        <v/>
      </c>
      <c r="J3964" s="12">
        <f>IF(OR(I3964="Carg FV",I3964="Carg xar"),MIN(IF(I3964="Carg FV",ABS(H3964),7.4),7.4,MAX(0,(0.9-M3964)*40)*0.95),0)</f>
        <v/>
      </c>
      <c r="K3964" s="12">
        <f>IF(I3964="V2H",MIN(MAX(0,H3964),7.4,MAX(0,(M3964-P3964)*40)*0.95),0)</f>
        <v/>
      </c>
      <c r="L3964" s="12">
        <f>IF(E3964=0,0,MAX(0,H3964-K3964))</f>
        <v/>
      </c>
      <c r="M3964" s="13">
        <f>M3963+J3963/40-IF(I3963="V2H",K3963/(0.95*40),0)-IF(E3964=0,IF(E3963=1,IF(D3964=1,30,40)*0.18/(2*40),0),0)-IF(E3964=1,IF(E3963=0,IF(D3964=1,30,40)*0.18/(2*40),0),0)</f>
        <v/>
      </c>
      <c r="N3964" s="14" t="n">
        <v>0.09</v>
      </c>
      <c r="O3964" s="15">
        <f>K3964*N3964</f>
        <v/>
      </c>
      <c r="P3964">
        <f>IF(E3964=0,0.3,IF(D3964=1,IF(C3964&gt;=Params!$B$13-3,IF(C3964&lt;Params!$B$13,Params!$B$20,0.3),0.3),IF(C3964&gt;=Params!$B$15-3,IF(C3964&lt;Params!$B$15,Params!$B$21,0.3),0.3)))</f>
        <v/>
      </c>
    </row>
    <row r="3965" ht="15" customHeight="1" s="1">
      <c r="A3965" s="9" t="n">
        <v>3962</v>
      </c>
      <c r="B3965" s="6" t="inlineStr">
        <is>
          <t>15/06</t>
        </is>
      </c>
      <c r="C3965" s="6" t="n">
        <v>1</v>
      </c>
      <c r="D3965" s="6" t="n">
        <v>1</v>
      </c>
      <c r="E3965" s="10">
        <f>IF(D3965=1, IF(OR(C3965&lt;10, C3965&gt;=15),1,0), IF(OR(C3965&lt;7, C3965&gt;=18),1,0))</f>
        <v/>
      </c>
      <c r="F3965" s="11" t="n">
        <v>0.992</v>
      </c>
      <c r="G3965" s="12">
        <f>0*8</f>
        <v/>
      </c>
      <c r="H3965" s="12">
        <f>F3965-G3965</f>
        <v/>
      </c>
      <c r="I3965" s="10">
        <f>IF(E3965=0,"Fora",IF(E3964=0,"Carg xar",IF(H3965&lt;0,IF(M3965&lt;0.9,"Carg FV","Stby"),IF(M3965&gt;P3965,"V2H",IF(M3965&lt;0.9,"Carg xar","Stby")))))</f>
        <v/>
      </c>
      <c r="J3965" s="12">
        <f>IF(OR(I3965="Carg FV",I3965="Carg xar"),MIN(IF(I3965="Carg FV",ABS(H3965),7.4),7.4,MAX(0,(0.9-M3965)*40)*0.95),0)</f>
        <v/>
      </c>
      <c r="K3965" s="12">
        <f>IF(I3965="V2H",MIN(MAX(0,H3965),7.4,MAX(0,(M3965-P3965)*40)*0.95),0)</f>
        <v/>
      </c>
      <c r="L3965" s="12">
        <f>IF(E3965=0,0,MAX(0,H3965-K3965))</f>
        <v/>
      </c>
      <c r="M3965" s="13">
        <f>M3964+J3964/40-IF(I3964="V2H",K3964/(0.95*40),0)-IF(E3965=0,IF(E3964=1,IF(D3965=1,30,40)*0.18/(2*40),0),0)-IF(E3965=1,IF(E3964=0,IF(D3965=1,30,40)*0.18/(2*40),0),0)</f>
        <v/>
      </c>
      <c r="N3965" s="14" t="n">
        <v>0.09</v>
      </c>
      <c r="O3965" s="15">
        <f>K3965*N3965</f>
        <v/>
      </c>
      <c r="P3965">
        <f>IF(E3965=0,0.3,IF(D3965=1,IF(C3965&gt;=Params!$B$13-3,IF(C3965&lt;Params!$B$13,Params!$B$20,0.3),0.3),IF(C3965&gt;=Params!$B$15-3,IF(C3965&lt;Params!$B$15,Params!$B$21,0.3),0.3)))</f>
        <v/>
      </c>
    </row>
    <row r="3966" ht="15" customHeight="1" s="1">
      <c r="A3966" s="9" t="n">
        <v>3963</v>
      </c>
      <c r="B3966" s="6" t="inlineStr">
        <is>
          <t>15/06</t>
        </is>
      </c>
      <c r="C3966" s="6" t="n">
        <v>2</v>
      </c>
      <c r="D3966" s="6" t="n">
        <v>1</v>
      </c>
      <c r="E3966" s="10">
        <f>IF(D3966=1, IF(OR(C3966&lt;10, C3966&gt;=15),1,0), IF(OR(C3966&lt;7, C3966&gt;=18),1,0))</f>
        <v/>
      </c>
      <c r="F3966" s="11" t="n">
        <v>0.964</v>
      </c>
      <c r="G3966" s="12">
        <f>0*8</f>
        <v/>
      </c>
      <c r="H3966" s="12">
        <f>F3966-G3966</f>
        <v/>
      </c>
      <c r="I3966" s="10">
        <f>IF(E3966=0,"Fora",IF(E3965=0,"Carg xar",IF(H3966&lt;0,IF(M3966&lt;0.9,"Carg FV","Stby"),IF(M3966&gt;P3966,"V2H",IF(M3966&lt;0.9,"Carg xar","Stby")))))</f>
        <v/>
      </c>
      <c r="J3966" s="12">
        <f>IF(OR(I3966="Carg FV",I3966="Carg xar"),MIN(IF(I3966="Carg FV",ABS(H3966),7.4),7.4,MAX(0,(0.9-M3966)*40)*0.95),0)</f>
        <v/>
      </c>
      <c r="K3966" s="12">
        <f>IF(I3966="V2H",MIN(MAX(0,H3966),7.4,MAX(0,(M3966-P3966)*40)*0.95),0)</f>
        <v/>
      </c>
      <c r="L3966" s="12">
        <f>IF(E3966=0,0,MAX(0,H3966-K3966))</f>
        <v/>
      </c>
      <c r="M3966" s="13">
        <f>M3965+J3965/40-IF(I3965="V2H",K3965/(0.95*40),0)-IF(E3966=0,IF(E3965=1,IF(D3966=1,30,40)*0.18/(2*40),0),0)-IF(E3966=1,IF(E3965=0,IF(D3966=1,30,40)*0.18/(2*40),0),0)</f>
        <v/>
      </c>
      <c r="N3966" s="14" t="n">
        <v>0.09</v>
      </c>
      <c r="O3966" s="15">
        <f>K3966*N3966</f>
        <v/>
      </c>
      <c r="P3966">
        <f>IF(E3966=0,0.3,IF(D3966=1,IF(C3966&gt;=Params!$B$13-3,IF(C3966&lt;Params!$B$13,Params!$B$20,0.3),0.3),IF(C3966&gt;=Params!$B$15-3,IF(C3966&lt;Params!$B$15,Params!$B$21,0.3),0.3)))</f>
        <v/>
      </c>
    </row>
    <row r="3967" ht="15" customHeight="1" s="1">
      <c r="A3967" s="9" t="n">
        <v>3964</v>
      </c>
      <c r="B3967" s="6" t="inlineStr">
        <is>
          <t>15/06</t>
        </is>
      </c>
      <c r="C3967" s="6" t="n">
        <v>3</v>
      </c>
      <c r="D3967" s="6" t="n">
        <v>1</v>
      </c>
      <c r="E3967" s="10">
        <f>IF(D3967=1, IF(OR(C3967&lt;10, C3967&gt;=15),1,0), IF(OR(C3967&lt;7, C3967&gt;=18),1,0))</f>
        <v/>
      </c>
      <c r="F3967" s="11" t="n">
        <v>0.599</v>
      </c>
      <c r="G3967" s="12">
        <f>0*8</f>
        <v/>
      </c>
      <c r="H3967" s="12">
        <f>F3967-G3967</f>
        <v/>
      </c>
      <c r="I3967" s="10">
        <f>IF(E3967=0,"Fora",IF(E3966=0,"Carg xar",IF(H3967&lt;0,IF(M3967&lt;0.9,"Carg FV","Stby"),IF(M3967&gt;P3967,"V2H",IF(M3967&lt;0.9,"Carg xar","Stby")))))</f>
        <v/>
      </c>
      <c r="J3967" s="12">
        <f>IF(OR(I3967="Carg FV",I3967="Carg xar"),MIN(IF(I3967="Carg FV",ABS(H3967),7.4),7.4,MAX(0,(0.9-M3967)*40)*0.95),0)</f>
        <v/>
      </c>
      <c r="K3967" s="12">
        <f>IF(I3967="V2H",MIN(MAX(0,H3967),7.4,MAX(0,(M3967-P3967)*40)*0.95),0)</f>
        <v/>
      </c>
      <c r="L3967" s="12">
        <f>IF(E3967=0,0,MAX(0,H3967-K3967))</f>
        <v/>
      </c>
      <c r="M3967" s="13">
        <f>M3966+J3966/40-IF(I3966="V2H",K3966/(0.95*40),0)-IF(E3967=0,IF(E3966=1,IF(D3967=1,30,40)*0.18/(2*40),0),0)-IF(E3967=1,IF(E3966=0,IF(D3967=1,30,40)*0.18/(2*40),0),0)</f>
        <v/>
      </c>
      <c r="N3967" s="14" t="n">
        <v>0.09</v>
      </c>
      <c r="O3967" s="15">
        <f>K3967*N3967</f>
        <v/>
      </c>
      <c r="P3967">
        <f>IF(E3967=0,0.3,IF(D3967=1,IF(C3967&gt;=Params!$B$13-3,IF(C3967&lt;Params!$B$13,Params!$B$20,0.3),0.3),IF(C3967&gt;=Params!$B$15-3,IF(C3967&lt;Params!$B$15,Params!$B$21,0.3),0.3)))</f>
        <v/>
      </c>
    </row>
    <row r="3968" ht="15" customHeight="1" s="1">
      <c r="A3968" s="9" t="n">
        <v>3965</v>
      </c>
      <c r="B3968" s="6" t="inlineStr">
        <is>
          <t>15/06</t>
        </is>
      </c>
      <c r="C3968" s="6" t="n">
        <v>4</v>
      </c>
      <c r="D3968" s="6" t="n">
        <v>1</v>
      </c>
      <c r="E3968" s="10">
        <f>IF(D3968=1, IF(OR(C3968&lt;10, C3968&gt;=15),1,0), IF(OR(C3968&lt;7, C3968&gt;=18),1,0))</f>
        <v/>
      </c>
      <c r="F3968" s="11" t="n">
        <v>0.476</v>
      </c>
      <c r="G3968" s="12">
        <f>0*8</f>
        <v/>
      </c>
      <c r="H3968" s="12">
        <f>F3968-G3968</f>
        <v/>
      </c>
      <c r="I3968" s="10">
        <f>IF(E3968=0,"Fora",IF(E3967=0,"Carg xar",IF(H3968&lt;0,IF(M3968&lt;0.9,"Carg FV","Stby"),IF(M3968&gt;P3968,"V2H",IF(M3968&lt;0.9,"Carg xar","Stby")))))</f>
        <v/>
      </c>
      <c r="J3968" s="12">
        <f>IF(OR(I3968="Carg FV",I3968="Carg xar"),MIN(IF(I3968="Carg FV",ABS(H3968),7.4),7.4,MAX(0,(0.9-M3968)*40)*0.95),0)</f>
        <v/>
      </c>
      <c r="K3968" s="12">
        <f>IF(I3968="V2H",MIN(MAX(0,H3968),7.4,MAX(0,(M3968-P3968)*40)*0.95),0)</f>
        <v/>
      </c>
      <c r="L3968" s="12">
        <f>IF(E3968=0,0,MAX(0,H3968-K3968))</f>
        <v/>
      </c>
      <c r="M3968" s="13">
        <f>M3967+J3967/40-IF(I3967="V2H",K3967/(0.95*40),0)-IF(E3968=0,IF(E3967=1,IF(D3968=1,30,40)*0.18/(2*40),0),0)-IF(E3968=1,IF(E3967=0,IF(D3968=1,30,40)*0.18/(2*40),0),0)</f>
        <v/>
      </c>
      <c r="N3968" s="14" t="n">
        <v>0.09</v>
      </c>
      <c r="O3968" s="15">
        <f>K3968*N3968</f>
        <v/>
      </c>
      <c r="P3968">
        <f>IF(E3968=0,0.3,IF(D3968=1,IF(C3968&gt;=Params!$B$13-3,IF(C3968&lt;Params!$B$13,Params!$B$20,0.3),0.3),IF(C3968&gt;=Params!$B$15-3,IF(C3968&lt;Params!$B$15,Params!$B$21,0.3),0.3)))</f>
        <v/>
      </c>
    </row>
    <row r="3969" ht="15" customHeight="1" s="1">
      <c r="A3969" s="9" t="n">
        <v>3966</v>
      </c>
      <c r="B3969" s="6" t="inlineStr">
        <is>
          <t>15/06</t>
        </is>
      </c>
      <c r="C3969" s="6" t="n">
        <v>5</v>
      </c>
      <c r="D3969" s="6" t="n">
        <v>1</v>
      </c>
      <c r="E3969" s="10">
        <f>IF(D3969=1, IF(OR(C3969&lt;10, C3969&gt;=15),1,0), IF(OR(C3969&lt;7, C3969&gt;=18),1,0))</f>
        <v/>
      </c>
      <c r="F3969" s="11" t="n">
        <v>0.492</v>
      </c>
      <c r="G3969" s="12">
        <f>0*8</f>
        <v/>
      </c>
      <c r="H3969" s="12">
        <f>F3969-G3969</f>
        <v/>
      </c>
      <c r="I3969" s="10">
        <f>IF(E3969=0,"Fora",IF(E3968=0,"Carg xar",IF(H3969&lt;0,IF(M3969&lt;0.9,"Carg FV","Stby"),IF(M3969&gt;P3969,"V2H",IF(M3969&lt;0.9,"Carg xar","Stby")))))</f>
        <v/>
      </c>
      <c r="J3969" s="12">
        <f>IF(OR(I3969="Carg FV",I3969="Carg xar"),MIN(IF(I3969="Carg FV",ABS(H3969),7.4),7.4,MAX(0,(0.9-M3969)*40)*0.95),0)</f>
        <v/>
      </c>
      <c r="K3969" s="12">
        <f>IF(I3969="V2H",MIN(MAX(0,H3969),7.4,MAX(0,(M3969-P3969)*40)*0.95),0)</f>
        <v/>
      </c>
      <c r="L3969" s="12">
        <f>IF(E3969=0,0,MAX(0,H3969-K3969))</f>
        <v/>
      </c>
      <c r="M3969" s="13">
        <f>M3968+J3968/40-IF(I3968="V2H",K3968/(0.95*40),0)-IF(E3969=0,IF(E3968=1,IF(D3969=1,30,40)*0.18/(2*40),0),0)-IF(E3969=1,IF(E3968=0,IF(D3969=1,30,40)*0.18/(2*40),0),0)</f>
        <v/>
      </c>
      <c r="N3969" s="14" t="n">
        <v>0.09</v>
      </c>
      <c r="O3969" s="15">
        <f>K3969*N3969</f>
        <v/>
      </c>
      <c r="P3969">
        <f>IF(E3969=0,0.3,IF(D3969=1,IF(C3969&gt;=Params!$B$13-3,IF(C3969&lt;Params!$B$13,Params!$B$20,0.3),0.3),IF(C3969&gt;=Params!$B$15-3,IF(C3969&lt;Params!$B$15,Params!$B$21,0.3),0.3)))</f>
        <v/>
      </c>
    </row>
    <row r="3970" ht="15" customHeight="1" s="1">
      <c r="A3970" s="9" t="n">
        <v>3967</v>
      </c>
      <c r="B3970" s="6" t="inlineStr">
        <is>
          <t>15/06</t>
        </is>
      </c>
      <c r="C3970" s="6" t="n">
        <v>6</v>
      </c>
      <c r="D3970" s="6" t="n">
        <v>1</v>
      </c>
      <c r="E3970" s="10">
        <f>IF(D3970=1, IF(OR(C3970&lt;10, C3970&gt;=15),1,0), IF(OR(C3970&lt;7, C3970&gt;=18),1,0))</f>
        <v/>
      </c>
      <c r="F3970" s="11" t="n">
        <v>0.52</v>
      </c>
      <c r="G3970" s="12">
        <f>0.03*8</f>
        <v/>
      </c>
      <c r="H3970" s="12">
        <f>F3970-G3970</f>
        <v/>
      </c>
      <c r="I3970" s="10">
        <f>IF(E3970=0,"Fora",IF(E3969=0,"Carg xar",IF(H3970&lt;0,IF(M3970&lt;0.9,"Carg FV","Stby"),IF(M3970&gt;P3970,"V2H",IF(M3970&lt;0.9,"Carg xar","Stby")))))</f>
        <v/>
      </c>
      <c r="J3970" s="12">
        <f>IF(OR(I3970="Carg FV",I3970="Carg xar"),MIN(IF(I3970="Carg FV",ABS(H3970),7.4),7.4,MAX(0,(0.9-M3970)*40)*0.95),0)</f>
        <v/>
      </c>
      <c r="K3970" s="12">
        <f>IF(I3970="V2H",MIN(MAX(0,H3970),7.4,MAX(0,(M3970-P3970)*40)*0.95),0)</f>
        <v/>
      </c>
      <c r="L3970" s="12">
        <f>IF(E3970=0,0,MAX(0,H3970-K3970))</f>
        <v/>
      </c>
      <c r="M3970" s="13">
        <f>M3969+J3969/40-IF(I3969="V2H",K3969/(0.95*40),0)-IF(E3970=0,IF(E3969=1,IF(D3970=1,30,40)*0.18/(2*40),0),0)-IF(E3970=1,IF(E3969=0,IF(D3970=1,30,40)*0.18/(2*40),0),0)</f>
        <v/>
      </c>
      <c r="N3970" s="14" t="n">
        <v>0.09</v>
      </c>
      <c r="O3970" s="15">
        <f>K3970*N3970</f>
        <v/>
      </c>
      <c r="P3970">
        <f>IF(E3970=0,0.3,IF(D3970=1,IF(C3970&gt;=Params!$B$13-3,IF(C3970&lt;Params!$B$13,Params!$B$20,0.3),0.3),IF(C3970&gt;=Params!$B$15-3,IF(C3970&lt;Params!$B$15,Params!$B$21,0.3),0.3)))</f>
        <v/>
      </c>
    </row>
    <row r="3971" ht="15" customHeight="1" s="1">
      <c r="A3971" s="9" t="n">
        <v>3968</v>
      </c>
      <c r="B3971" s="6" t="inlineStr">
        <is>
          <t>15/06</t>
        </is>
      </c>
      <c r="C3971" s="6" t="n">
        <v>7</v>
      </c>
      <c r="D3971" s="6" t="n">
        <v>1</v>
      </c>
      <c r="E3971" s="10">
        <f>IF(D3971=1, IF(OR(C3971&lt;10, C3971&gt;=15),1,0), IF(OR(C3971&lt;7, C3971&gt;=18),1,0))</f>
        <v/>
      </c>
      <c r="F3971" s="11" t="n">
        <v>0.255</v>
      </c>
      <c r="G3971" s="12">
        <f>0.15*8</f>
        <v/>
      </c>
      <c r="H3971" s="12">
        <f>F3971-G3971</f>
        <v/>
      </c>
      <c r="I3971" s="10">
        <f>IF(E3971=0,"Fora",IF(E3970=0,"Carg xar",IF(H3971&lt;0,IF(M3971&lt;0.9,"Carg FV","Stby"),IF(M3971&gt;P3971,"V2H",IF(M3971&lt;0.9,"Carg xar","Stby")))))</f>
        <v/>
      </c>
      <c r="J3971" s="12">
        <f>IF(OR(I3971="Carg FV",I3971="Carg xar"),MIN(IF(I3971="Carg FV",ABS(H3971),7.4),7.4,MAX(0,(0.9-M3971)*40)*0.95),0)</f>
        <v/>
      </c>
      <c r="K3971" s="12">
        <f>IF(I3971="V2H",MIN(MAX(0,H3971),7.4,MAX(0,(M3971-P3971)*40)*0.95),0)</f>
        <v/>
      </c>
      <c r="L3971" s="12">
        <f>IF(E3971=0,0,MAX(0,H3971-K3971))</f>
        <v/>
      </c>
      <c r="M3971" s="13">
        <f>M3970+J3970/40-IF(I3970="V2H",K3970/(0.95*40),0)-IF(E3971=0,IF(E3970=1,IF(D3971=1,30,40)*0.18/(2*40),0),0)-IF(E3971=1,IF(E3970=0,IF(D3971=1,30,40)*0.18/(2*40),0),0)</f>
        <v/>
      </c>
      <c r="N3971" s="14" t="n">
        <v>0.09</v>
      </c>
      <c r="O3971" s="15">
        <f>K3971*N3971</f>
        <v/>
      </c>
      <c r="P3971">
        <f>IF(E3971=0,0.3,IF(D3971=1,IF(C3971&gt;=Params!$B$13-3,IF(C3971&lt;Params!$B$13,Params!$B$20,0.3),0.3),IF(C3971&gt;=Params!$B$15-3,IF(C3971&lt;Params!$B$15,Params!$B$21,0.3),0.3)))</f>
        <v/>
      </c>
    </row>
    <row r="3972" ht="15" customHeight="1" s="1">
      <c r="A3972" s="9" t="n">
        <v>3969</v>
      </c>
      <c r="B3972" s="6" t="inlineStr">
        <is>
          <t>15/06</t>
        </is>
      </c>
      <c r="C3972" s="6" t="n">
        <v>8</v>
      </c>
      <c r="D3972" s="6" t="n">
        <v>1</v>
      </c>
      <c r="E3972" s="10">
        <f>IF(D3972=1, IF(OR(C3972&lt;10, C3972&gt;=15),1,0), IF(OR(C3972&lt;7, C3972&gt;=18),1,0))</f>
        <v/>
      </c>
      <c r="F3972" s="11" t="n">
        <v>0</v>
      </c>
      <c r="G3972" s="12">
        <f>0.32*8</f>
        <v/>
      </c>
      <c r="H3972" s="12">
        <f>F3972-G3972</f>
        <v/>
      </c>
      <c r="I3972" s="10">
        <f>IF(E3972=0,"Fora",IF(E3971=0,"Carg xar",IF(H3972&lt;0,IF(M3972&lt;0.9,"Carg FV","Stby"),IF(M3972&gt;P3972,"V2H",IF(M3972&lt;0.9,"Carg xar","Stby")))))</f>
        <v/>
      </c>
      <c r="J3972" s="12">
        <f>IF(OR(I3972="Carg FV",I3972="Carg xar"),MIN(IF(I3972="Carg FV",ABS(H3972),7.4),7.4,MAX(0,(0.9-M3972)*40)*0.95),0)</f>
        <v/>
      </c>
      <c r="K3972" s="12">
        <f>IF(I3972="V2H",MIN(MAX(0,H3972),7.4,MAX(0,(M3972-P3972)*40)*0.95),0)</f>
        <v/>
      </c>
      <c r="L3972" s="12">
        <f>IF(E3972=0,0,MAX(0,H3972-K3972))</f>
        <v/>
      </c>
      <c r="M3972" s="13">
        <f>M3971+J3971/40-IF(I3971="V2H",K3971/(0.95*40),0)-IF(E3972=0,IF(E3971=1,IF(D3972=1,30,40)*0.18/(2*40),0),0)-IF(E3972=1,IF(E3971=0,IF(D3972=1,30,40)*0.18/(2*40),0),0)</f>
        <v/>
      </c>
      <c r="N3972" s="14" t="n">
        <v>0.09</v>
      </c>
      <c r="O3972" s="15">
        <f>K3972*N3972</f>
        <v/>
      </c>
      <c r="P3972">
        <f>IF(E3972=0,0.3,IF(D3972=1,IF(C3972&gt;=Params!$B$13-3,IF(C3972&lt;Params!$B$13,Params!$B$20,0.3),0.3),IF(C3972&gt;=Params!$B$15-3,IF(C3972&lt;Params!$B$15,Params!$B$21,0.3),0.3)))</f>
        <v/>
      </c>
    </row>
    <row r="3973" ht="15" customHeight="1" s="1">
      <c r="A3973" s="9" t="n">
        <v>3970</v>
      </c>
      <c r="B3973" s="6" t="inlineStr">
        <is>
          <t>15/06</t>
        </is>
      </c>
      <c r="C3973" s="6" t="n">
        <v>9</v>
      </c>
      <c r="D3973" s="6" t="n">
        <v>1</v>
      </c>
      <c r="E3973" s="10">
        <f>IF(D3973=1, IF(OR(C3973&lt;10, C3973&gt;=15),1,0), IF(OR(C3973&lt;7, C3973&gt;=18),1,0))</f>
        <v/>
      </c>
      <c r="F3973" s="11" t="n">
        <v>0</v>
      </c>
      <c r="G3973" s="12">
        <f>0.52*8</f>
        <v/>
      </c>
      <c r="H3973" s="12">
        <f>F3973-G3973</f>
        <v/>
      </c>
      <c r="I3973" s="10">
        <f>IF(E3973=0,"Fora",IF(E3972=0,"Carg xar",IF(H3973&lt;0,IF(M3973&lt;0.9,"Carg FV","Stby"),IF(M3973&gt;P3973,"V2H",IF(M3973&lt;0.9,"Carg xar","Stby")))))</f>
        <v/>
      </c>
      <c r="J3973" s="12">
        <f>IF(OR(I3973="Carg FV",I3973="Carg xar"),MIN(IF(I3973="Carg FV",ABS(H3973),7.4),7.4,MAX(0,(0.9-M3973)*40)*0.95),0)</f>
        <v/>
      </c>
      <c r="K3973" s="12">
        <f>IF(I3973="V2H",MIN(MAX(0,H3973),7.4,MAX(0,(M3973-P3973)*40)*0.95),0)</f>
        <v/>
      </c>
      <c r="L3973" s="12">
        <f>IF(E3973=0,0,MAX(0,H3973-K3973))</f>
        <v/>
      </c>
      <c r="M3973" s="13">
        <f>M3972+J3972/40-IF(I3972="V2H",K3972/(0.95*40),0)-IF(E3973=0,IF(E3972=1,IF(D3973=1,30,40)*0.18/(2*40),0),0)-IF(E3973=1,IF(E3972=0,IF(D3973=1,30,40)*0.18/(2*40),0),0)</f>
        <v/>
      </c>
      <c r="N3973" s="14" t="n">
        <v>0.09</v>
      </c>
      <c r="O3973" s="15">
        <f>K3973*N3973</f>
        <v/>
      </c>
      <c r="P3973">
        <f>IF(E3973=0,0.3,IF(D3973=1,IF(C3973&gt;=Params!$B$13-3,IF(C3973&lt;Params!$B$13,Params!$B$20,0.3),0.3),IF(C3973&gt;=Params!$B$15-3,IF(C3973&lt;Params!$B$15,Params!$B$21,0.3),0.3)))</f>
        <v/>
      </c>
    </row>
    <row r="3974" ht="15" customHeight="1" s="1">
      <c r="A3974" s="9" t="n">
        <v>3971</v>
      </c>
      <c r="B3974" s="6" t="inlineStr">
        <is>
          <t>15/06</t>
        </is>
      </c>
      <c r="C3974" s="6" t="n">
        <v>10</v>
      </c>
      <c r="D3974" s="6" t="n">
        <v>1</v>
      </c>
      <c r="E3974" s="10">
        <f>IF(D3974=1, IF(OR(C3974&lt;10, C3974&gt;=15),1,0), IF(OR(C3974&lt;7, C3974&gt;=18),1,0))</f>
        <v/>
      </c>
      <c r="F3974" s="11" t="n">
        <v>0</v>
      </c>
      <c r="G3974" s="12">
        <f>0.72*8</f>
        <v/>
      </c>
      <c r="H3974" s="12">
        <f>F3974-G3974</f>
        <v/>
      </c>
      <c r="I3974" s="10">
        <f>IF(E3974=0,"Fora",IF(E3973=0,"Carg xar",IF(H3974&lt;0,IF(M3974&lt;0.9,"Carg FV","Stby"),IF(M3974&gt;P3974,"V2H",IF(M3974&lt;0.9,"Carg xar","Stby")))))</f>
        <v/>
      </c>
      <c r="J3974" s="12">
        <f>IF(OR(I3974="Carg FV",I3974="Carg xar"),MIN(IF(I3974="Carg FV",ABS(H3974),7.4),7.4,MAX(0,(0.9-M3974)*40)*0.95),0)</f>
        <v/>
      </c>
      <c r="K3974" s="12">
        <f>IF(I3974="V2H",MIN(MAX(0,H3974),7.4,MAX(0,(M3974-P3974)*40)*0.95),0)</f>
        <v/>
      </c>
      <c r="L3974" s="12">
        <f>IF(E3974=0,0,MAX(0,H3974-K3974))</f>
        <v/>
      </c>
      <c r="M3974" s="13">
        <f>M3973+J3973/40-IF(I3973="V2H",K3973/(0.95*40),0)-IF(E3974=0,IF(E3973=1,IF(D3974=1,30,40)*0.18/(2*40),0),0)-IF(E3974=1,IF(E3973=0,IF(D3974=1,30,40)*0.18/(2*40),0),0)</f>
        <v/>
      </c>
      <c r="N3974" s="14" t="n">
        <v>0.09</v>
      </c>
      <c r="O3974" s="15">
        <f>K3974*N3974</f>
        <v/>
      </c>
      <c r="P3974">
        <f>IF(E3974=0,0.3,IF(D3974=1,IF(C3974&gt;=Params!$B$13-3,IF(C3974&lt;Params!$B$13,Params!$B$20,0.3),0.3),IF(C3974&gt;=Params!$B$15-3,IF(C3974&lt;Params!$B$15,Params!$B$21,0.3),0.3)))</f>
        <v/>
      </c>
    </row>
    <row r="3975" ht="15" customHeight="1" s="1">
      <c r="A3975" s="9" t="n">
        <v>3972</v>
      </c>
      <c r="B3975" s="6" t="inlineStr">
        <is>
          <t>15/06</t>
        </is>
      </c>
      <c r="C3975" s="6" t="n">
        <v>11</v>
      </c>
      <c r="D3975" s="6" t="n">
        <v>1</v>
      </c>
      <c r="E3975" s="10">
        <f>IF(D3975=1, IF(OR(C3975&lt;10, C3975&gt;=15),1,0), IF(OR(C3975&lt;7, C3975&gt;=18),1,0))</f>
        <v/>
      </c>
      <c r="F3975" s="11" t="n">
        <v>0</v>
      </c>
      <c r="G3975" s="12">
        <f>0.85*8</f>
        <v/>
      </c>
      <c r="H3975" s="12">
        <f>F3975-G3975</f>
        <v/>
      </c>
      <c r="I3975" s="10">
        <f>IF(E3975=0,"Fora",IF(E3974=0,"Carg xar",IF(H3975&lt;0,IF(M3975&lt;0.9,"Carg FV","Stby"),IF(M3975&gt;P3975,"V2H",IF(M3975&lt;0.9,"Carg xar","Stby")))))</f>
        <v/>
      </c>
      <c r="J3975" s="12">
        <f>IF(OR(I3975="Carg FV",I3975="Carg xar"),MIN(IF(I3975="Carg FV",ABS(H3975),7.4),7.4,MAX(0,(0.9-M3975)*40)*0.95),0)</f>
        <v/>
      </c>
      <c r="K3975" s="12">
        <f>IF(I3975="V2H",MIN(MAX(0,H3975),7.4,MAX(0,(M3975-P3975)*40)*0.95),0)</f>
        <v/>
      </c>
      <c r="L3975" s="12">
        <f>IF(E3975=0,0,MAX(0,H3975-K3975))</f>
        <v/>
      </c>
      <c r="M3975" s="13">
        <f>M3974+J3974/40-IF(I3974="V2H",K3974/(0.95*40),0)-IF(E3975=0,IF(E3974=1,IF(D3975=1,30,40)*0.18/(2*40),0),0)-IF(E3975=1,IF(E3974=0,IF(D3975=1,30,40)*0.18/(2*40),0),0)</f>
        <v/>
      </c>
      <c r="N3975" s="14" t="n">
        <v>0.09</v>
      </c>
      <c r="O3975" s="15">
        <f>K3975*N3975</f>
        <v/>
      </c>
      <c r="P3975">
        <f>IF(E3975=0,0.3,IF(D3975=1,IF(C3975&gt;=Params!$B$13-3,IF(C3975&lt;Params!$B$13,Params!$B$20,0.3),0.3),IF(C3975&gt;=Params!$B$15-3,IF(C3975&lt;Params!$B$15,Params!$B$21,0.3),0.3)))</f>
        <v/>
      </c>
    </row>
    <row r="3976" ht="15" customHeight="1" s="1">
      <c r="A3976" s="9" t="n">
        <v>3973</v>
      </c>
      <c r="B3976" s="6" t="inlineStr">
        <is>
          <t>15/06</t>
        </is>
      </c>
      <c r="C3976" s="6" t="n">
        <v>12</v>
      </c>
      <c r="D3976" s="6" t="n">
        <v>1</v>
      </c>
      <c r="E3976" s="10">
        <f>IF(D3976=1, IF(OR(C3976&lt;10, C3976&gt;=15),1,0), IF(OR(C3976&lt;7, C3976&gt;=18),1,0))</f>
        <v/>
      </c>
      <c r="F3976" s="11" t="n">
        <v>0</v>
      </c>
      <c r="G3976" s="12">
        <f>0.92*8</f>
        <v/>
      </c>
      <c r="H3976" s="12">
        <f>F3976-G3976</f>
        <v/>
      </c>
      <c r="I3976" s="10">
        <f>IF(E3976=0,"Fora",IF(E3975=0,"Carg xar",IF(H3976&lt;0,IF(M3976&lt;0.9,"Carg FV","Stby"),IF(M3976&gt;P3976,"V2H",IF(M3976&lt;0.9,"Carg xar","Stby")))))</f>
        <v/>
      </c>
      <c r="J3976" s="12">
        <f>IF(OR(I3976="Carg FV",I3976="Carg xar"),MIN(IF(I3976="Carg FV",ABS(H3976),7.4),7.4,MAX(0,(0.9-M3976)*40)*0.95),0)</f>
        <v/>
      </c>
      <c r="K3976" s="12">
        <f>IF(I3976="V2H",MIN(MAX(0,H3976),7.4,MAX(0,(M3976-P3976)*40)*0.95),0)</f>
        <v/>
      </c>
      <c r="L3976" s="12">
        <f>IF(E3976=0,0,MAX(0,H3976-K3976))</f>
        <v/>
      </c>
      <c r="M3976" s="13">
        <f>M3975+J3975/40-IF(I3975="V2H",K3975/(0.95*40),0)-IF(E3976=0,IF(E3975=1,IF(D3976=1,30,40)*0.18/(2*40),0),0)-IF(E3976=1,IF(E3975=0,IF(D3976=1,30,40)*0.18/(2*40),0),0)</f>
        <v/>
      </c>
      <c r="N3976" s="14" t="n">
        <v>0.09</v>
      </c>
      <c r="O3976" s="15">
        <f>K3976*N3976</f>
        <v/>
      </c>
      <c r="P3976">
        <f>IF(E3976=0,0.3,IF(D3976=1,IF(C3976&gt;=Params!$B$13-3,IF(C3976&lt;Params!$B$13,Params!$B$20,0.3),0.3),IF(C3976&gt;=Params!$B$15-3,IF(C3976&lt;Params!$B$15,Params!$B$21,0.3),0.3)))</f>
        <v/>
      </c>
    </row>
    <row r="3977" ht="15" customHeight="1" s="1">
      <c r="A3977" s="9" t="n">
        <v>3974</v>
      </c>
      <c r="B3977" s="6" t="inlineStr">
        <is>
          <t>15/06</t>
        </is>
      </c>
      <c r="C3977" s="6" t="n">
        <v>13</v>
      </c>
      <c r="D3977" s="6" t="n">
        <v>1</v>
      </c>
      <c r="E3977" s="10">
        <f>IF(D3977=1, IF(OR(C3977&lt;10, C3977&gt;=15),1,0), IF(OR(C3977&lt;7, C3977&gt;=18),1,0))</f>
        <v/>
      </c>
      <c r="F3977" s="11" t="n">
        <v>1.37</v>
      </c>
      <c r="G3977" s="12">
        <f>0.9*8</f>
        <v/>
      </c>
      <c r="H3977" s="12">
        <f>F3977-G3977</f>
        <v/>
      </c>
      <c r="I3977" s="10">
        <f>IF(E3977=0,"Fora",IF(E3976=0,"Carg xar",IF(H3977&lt;0,IF(M3977&lt;0.9,"Carg FV","Stby"),IF(M3977&gt;P3977,"V2H",IF(M3977&lt;0.9,"Carg xar","Stby")))))</f>
        <v/>
      </c>
      <c r="J3977" s="12">
        <f>IF(OR(I3977="Carg FV",I3977="Carg xar"),MIN(IF(I3977="Carg FV",ABS(H3977),7.4),7.4,MAX(0,(0.9-M3977)*40)*0.95),0)</f>
        <v/>
      </c>
      <c r="K3977" s="12">
        <f>IF(I3977="V2H",MIN(MAX(0,H3977),7.4,MAX(0,(M3977-P3977)*40)*0.95),0)</f>
        <v/>
      </c>
      <c r="L3977" s="12">
        <f>IF(E3977=0,0,MAX(0,H3977-K3977))</f>
        <v/>
      </c>
      <c r="M3977" s="13">
        <f>M3976+J3976/40-IF(I3976="V2H",K3976/(0.95*40),0)-IF(E3977=0,IF(E3976=1,IF(D3977=1,30,40)*0.18/(2*40),0),0)-IF(E3977=1,IF(E3976=0,IF(D3977=1,30,40)*0.18/(2*40),0),0)</f>
        <v/>
      </c>
      <c r="N3977" s="14" t="n">
        <v>0.09</v>
      </c>
      <c r="O3977" s="15">
        <f>K3977*N3977</f>
        <v/>
      </c>
      <c r="P3977">
        <f>IF(E3977=0,0.3,IF(D3977=1,IF(C3977&gt;=Params!$B$13-3,IF(C3977&lt;Params!$B$13,Params!$B$20,0.3),0.3),IF(C3977&gt;=Params!$B$15-3,IF(C3977&lt;Params!$B$15,Params!$B$21,0.3),0.3)))</f>
        <v/>
      </c>
    </row>
    <row r="3978" ht="15" customHeight="1" s="1">
      <c r="A3978" s="9" t="n">
        <v>3975</v>
      </c>
      <c r="B3978" s="6" t="inlineStr">
        <is>
          <t>15/06</t>
        </is>
      </c>
      <c r="C3978" s="6" t="n">
        <v>14</v>
      </c>
      <c r="D3978" s="6" t="n">
        <v>1</v>
      </c>
      <c r="E3978" s="10">
        <f>IF(D3978=1, IF(OR(C3978&lt;10, C3978&gt;=15),1,0), IF(OR(C3978&lt;7, C3978&gt;=18),1,0))</f>
        <v/>
      </c>
      <c r="F3978" s="11" t="n">
        <v>0</v>
      </c>
      <c r="G3978" s="12">
        <f>0.8*8</f>
        <v/>
      </c>
      <c r="H3978" s="12">
        <f>F3978-G3978</f>
        <v/>
      </c>
      <c r="I3978" s="10">
        <f>IF(E3978=0,"Fora",IF(E3977=0,"Carg xar",IF(H3978&lt;0,IF(M3978&lt;0.9,"Carg FV","Stby"),IF(M3978&gt;P3978,"V2H",IF(M3978&lt;0.9,"Carg xar","Stby")))))</f>
        <v/>
      </c>
      <c r="J3978" s="12">
        <f>IF(OR(I3978="Carg FV",I3978="Carg xar"),MIN(IF(I3978="Carg FV",ABS(H3978),7.4),7.4,MAX(0,(0.9-M3978)*40)*0.95),0)</f>
        <v/>
      </c>
      <c r="K3978" s="12">
        <f>IF(I3978="V2H",MIN(MAX(0,H3978),7.4,MAX(0,(M3978-P3978)*40)*0.95),0)</f>
        <v/>
      </c>
      <c r="L3978" s="12">
        <f>IF(E3978=0,0,MAX(0,H3978-K3978))</f>
        <v/>
      </c>
      <c r="M3978" s="13">
        <f>M3977+J3977/40-IF(I3977="V2H",K3977/(0.95*40),0)-IF(E3978=0,IF(E3977=1,IF(D3978=1,30,40)*0.18/(2*40),0),0)-IF(E3978=1,IF(E3977=0,IF(D3978=1,30,40)*0.18/(2*40),0),0)</f>
        <v/>
      </c>
      <c r="N3978" s="14" t="n">
        <v>0.09</v>
      </c>
      <c r="O3978" s="15">
        <f>K3978*N3978</f>
        <v/>
      </c>
      <c r="P3978">
        <f>IF(E3978=0,0.3,IF(D3978=1,IF(C3978&gt;=Params!$B$13-3,IF(C3978&lt;Params!$B$13,Params!$B$20,0.3),0.3),IF(C3978&gt;=Params!$B$15-3,IF(C3978&lt;Params!$B$15,Params!$B$21,0.3),0.3)))</f>
        <v/>
      </c>
    </row>
    <row r="3979" ht="15" customHeight="1" s="1">
      <c r="A3979" s="9" t="n">
        <v>3976</v>
      </c>
      <c r="B3979" s="6" t="inlineStr">
        <is>
          <t>15/06</t>
        </is>
      </c>
      <c r="C3979" s="6" t="n">
        <v>15</v>
      </c>
      <c r="D3979" s="6" t="n">
        <v>1</v>
      </c>
      <c r="E3979" s="10">
        <f>IF(D3979=1, IF(OR(C3979&lt;10, C3979&gt;=15),1,0), IF(OR(C3979&lt;7, C3979&gt;=18),1,0))</f>
        <v/>
      </c>
      <c r="F3979" s="11" t="n">
        <v>0</v>
      </c>
      <c r="G3979" s="12">
        <f>0.65*8</f>
        <v/>
      </c>
      <c r="H3979" s="12">
        <f>F3979-G3979</f>
        <v/>
      </c>
      <c r="I3979" s="10">
        <f>IF(E3979=0,"Fora",IF(E3978=0,"Carg xar",IF(H3979&lt;0,IF(M3979&lt;0.9,"Carg FV","Stby"),IF(M3979&gt;P3979,"V2H",IF(M3979&lt;0.9,"Carg xar","Stby")))))</f>
        <v/>
      </c>
      <c r="J3979" s="12">
        <f>IF(OR(I3979="Carg FV",I3979="Carg xar"),MIN(IF(I3979="Carg FV",ABS(H3979),7.4),7.4,MAX(0,(0.9-M3979)*40)*0.95),0)</f>
        <v/>
      </c>
      <c r="K3979" s="12">
        <f>IF(I3979="V2H",MIN(MAX(0,H3979),7.4,MAX(0,(M3979-P3979)*40)*0.95),0)</f>
        <v/>
      </c>
      <c r="L3979" s="12">
        <f>IF(E3979=0,0,MAX(0,H3979-K3979))</f>
        <v/>
      </c>
      <c r="M3979" s="13">
        <f>M3978+J3978/40-IF(I3978="V2H",K3978/(0.95*40),0)-IF(E3979=0,IF(E3978=1,IF(D3979=1,30,40)*0.18/(2*40),0),0)-IF(E3979=1,IF(E3978=0,IF(D3979=1,30,40)*0.18/(2*40),0),0)</f>
        <v/>
      </c>
      <c r="N3979" s="14" t="n">
        <v>0.09</v>
      </c>
      <c r="O3979" s="15">
        <f>K3979*N3979</f>
        <v/>
      </c>
      <c r="P3979">
        <f>IF(E3979=0,0.3,IF(D3979=1,IF(C3979&gt;=Params!$B$13-3,IF(C3979&lt;Params!$B$13,Params!$B$20,0.3),0.3),IF(C3979&gt;=Params!$B$15-3,IF(C3979&lt;Params!$B$15,Params!$B$21,0.3),0.3)))</f>
        <v/>
      </c>
    </row>
    <row r="3980" ht="15" customHeight="1" s="1">
      <c r="A3980" s="9" t="n">
        <v>3977</v>
      </c>
      <c r="B3980" s="6" t="inlineStr">
        <is>
          <t>15/06</t>
        </is>
      </c>
      <c r="C3980" s="6" t="n">
        <v>16</v>
      </c>
      <c r="D3980" s="6" t="n">
        <v>1</v>
      </c>
      <c r="E3980" s="10">
        <f>IF(D3980=1, IF(OR(C3980&lt;10, C3980&gt;=15),1,0), IF(OR(C3980&lt;7, C3980&gt;=18),1,0))</f>
        <v/>
      </c>
      <c r="F3980" s="11" t="n">
        <v>0</v>
      </c>
      <c r="G3980" s="12">
        <f>0.48*8</f>
        <v/>
      </c>
      <c r="H3980" s="12">
        <f>F3980-G3980</f>
        <v/>
      </c>
      <c r="I3980" s="10">
        <f>IF(E3980=0,"Fora",IF(E3979=0,"Carg xar",IF(H3980&lt;0,IF(M3980&lt;0.9,"Carg FV","Stby"),IF(M3980&gt;P3980,"V2H",IF(M3980&lt;0.9,"Carg xar","Stby")))))</f>
        <v/>
      </c>
      <c r="J3980" s="12">
        <f>IF(OR(I3980="Carg FV",I3980="Carg xar"),MIN(IF(I3980="Carg FV",ABS(H3980),7.4),7.4,MAX(0,(0.9-M3980)*40)*0.95),0)</f>
        <v/>
      </c>
      <c r="K3980" s="12">
        <f>IF(I3980="V2H",MIN(MAX(0,H3980),7.4,MAX(0,(M3980-P3980)*40)*0.95),0)</f>
        <v/>
      </c>
      <c r="L3980" s="12">
        <f>IF(E3980=0,0,MAX(0,H3980-K3980))</f>
        <v/>
      </c>
      <c r="M3980" s="13">
        <f>M3979+J3979/40-IF(I3979="V2H",K3979/(0.95*40),0)-IF(E3980=0,IF(E3979=1,IF(D3980=1,30,40)*0.18/(2*40),0),0)-IF(E3980=1,IF(E3979=0,IF(D3980=1,30,40)*0.18/(2*40),0),0)</f>
        <v/>
      </c>
      <c r="N3980" s="14" t="n">
        <v>0.09</v>
      </c>
      <c r="O3980" s="15">
        <f>K3980*N3980</f>
        <v/>
      </c>
      <c r="P3980">
        <f>IF(E3980=0,0.3,IF(D3980=1,IF(C3980&gt;=Params!$B$13-3,IF(C3980&lt;Params!$B$13,Params!$B$20,0.3),0.3),IF(C3980&gt;=Params!$B$15-3,IF(C3980&lt;Params!$B$15,Params!$B$21,0.3),0.3)))</f>
        <v/>
      </c>
    </row>
    <row r="3981" ht="15" customHeight="1" s="1">
      <c r="A3981" s="9" t="n">
        <v>3978</v>
      </c>
      <c r="B3981" s="6" t="inlineStr">
        <is>
          <t>15/06</t>
        </is>
      </c>
      <c r="C3981" s="6" t="n">
        <v>17</v>
      </c>
      <c r="D3981" s="6" t="n">
        <v>1</v>
      </c>
      <c r="E3981" s="10">
        <f>IF(D3981=1, IF(OR(C3981&lt;10, C3981&gt;=15),1,0), IF(OR(C3981&lt;7, C3981&gt;=18),1,0))</f>
        <v/>
      </c>
      <c r="F3981" s="11" t="n">
        <v>0</v>
      </c>
      <c r="G3981" s="12">
        <f>0.28*8</f>
        <v/>
      </c>
      <c r="H3981" s="12">
        <f>F3981-G3981</f>
        <v/>
      </c>
      <c r="I3981" s="10">
        <f>IF(E3981=0,"Fora",IF(E3980=0,"Carg xar",IF(H3981&lt;0,IF(M3981&lt;0.9,"Carg FV","Stby"),IF(M3981&gt;P3981,"V2H",IF(M3981&lt;0.9,"Carg xar","Stby")))))</f>
        <v/>
      </c>
      <c r="J3981" s="12">
        <f>IF(OR(I3981="Carg FV",I3981="Carg xar"),MIN(IF(I3981="Carg FV",ABS(H3981),7.4),7.4,MAX(0,(0.9-M3981)*40)*0.95),0)</f>
        <v/>
      </c>
      <c r="K3981" s="12">
        <f>IF(I3981="V2H",MIN(MAX(0,H3981),7.4,MAX(0,(M3981-P3981)*40)*0.95),0)</f>
        <v/>
      </c>
      <c r="L3981" s="12">
        <f>IF(E3981=0,0,MAX(0,H3981-K3981))</f>
        <v/>
      </c>
      <c r="M3981" s="13">
        <f>M3980+J3980/40-IF(I3980="V2H",K3980/(0.95*40),0)-IF(E3981=0,IF(E3980=1,IF(D3981=1,30,40)*0.18/(2*40),0),0)-IF(E3981=1,IF(E3980=0,IF(D3981=1,30,40)*0.18/(2*40),0),0)</f>
        <v/>
      </c>
      <c r="N3981" s="14" t="n">
        <v>0.09</v>
      </c>
      <c r="O3981" s="15">
        <f>K3981*N3981</f>
        <v/>
      </c>
      <c r="P3981">
        <f>IF(E3981=0,0.3,IF(D3981=1,IF(C3981&gt;=Params!$B$13-3,IF(C3981&lt;Params!$B$13,Params!$B$20,0.3),0.3),IF(C3981&gt;=Params!$B$15-3,IF(C3981&lt;Params!$B$15,Params!$B$21,0.3),0.3)))</f>
        <v/>
      </c>
    </row>
    <row r="3982" ht="15" customHeight="1" s="1">
      <c r="A3982" s="9" t="n">
        <v>3979</v>
      </c>
      <c r="B3982" s="6" t="inlineStr">
        <is>
          <t>15/06</t>
        </is>
      </c>
      <c r="C3982" s="6" t="n">
        <v>18</v>
      </c>
      <c r="D3982" s="6" t="n">
        <v>1</v>
      </c>
      <c r="E3982" s="10">
        <f>IF(D3982=1, IF(OR(C3982&lt;10, C3982&gt;=15),1,0), IF(OR(C3982&lt;7, C3982&gt;=18),1,0))</f>
        <v/>
      </c>
      <c r="F3982" s="11" t="n">
        <v>0</v>
      </c>
      <c r="G3982" s="12">
        <f>0.1*8</f>
        <v/>
      </c>
      <c r="H3982" s="12">
        <f>F3982-G3982</f>
        <v/>
      </c>
      <c r="I3982" s="10">
        <f>IF(E3982=0,"Fora",IF(E3981=0,"Carg xar",IF(H3982&lt;0,IF(M3982&lt;0.9,"Carg FV","Stby"),IF(M3982&gt;P3982,"V2H",IF(M3982&lt;0.9,"Carg xar","Stby")))))</f>
        <v/>
      </c>
      <c r="J3982" s="12">
        <f>IF(OR(I3982="Carg FV",I3982="Carg xar"),MIN(IF(I3982="Carg FV",ABS(H3982),7.4),7.4,MAX(0,(0.9-M3982)*40)*0.95),0)</f>
        <v/>
      </c>
      <c r="K3982" s="12">
        <f>IF(I3982="V2H",MIN(MAX(0,H3982),7.4,MAX(0,(M3982-P3982)*40)*0.95),0)</f>
        <v/>
      </c>
      <c r="L3982" s="12">
        <f>IF(E3982=0,0,MAX(0,H3982-K3982))</f>
        <v/>
      </c>
      <c r="M3982" s="13">
        <f>M3981+J3981/40-IF(I3981="V2H",K3981/(0.95*40),0)-IF(E3982=0,IF(E3981=1,IF(D3982=1,30,40)*0.18/(2*40),0),0)-IF(E3982=1,IF(E3981=0,IF(D3982=1,30,40)*0.18/(2*40),0),0)</f>
        <v/>
      </c>
      <c r="N3982" s="14" t="n">
        <v>0.09</v>
      </c>
      <c r="O3982" s="15">
        <f>K3982*N3982</f>
        <v/>
      </c>
      <c r="P3982">
        <f>IF(E3982=0,0.3,IF(D3982=1,IF(C3982&gt;=Params!$B$13-3,IF(C3982&lt;Params!$B$13,Params!$B$20,0.3),0.3),IF(C3982&gt;=Params!$B$15-3,IF(C3982&lt;Params!$B$15,Params!$B$21,0.3),0.3)))</f>
        <v/>
      </c>
    </row>
    <row r="3983" ht="15" customHeight="1" s="1">
      <c r="A3983" s="9" t="n">
        <v>3980</v>
      </c>
      <c r="B3983" s="6" t="inlineStr">
        <is>
          <t>15/06</t>
        </is>
      </c>
      <c r="C3983" s="6" t="n">
        <v>19</v>
      </c>
      <c r="D3983" s="6" t="n">
        <v>1</v>
      </c>
      <c r="E3983" s="10">
        <f>IF(D3983=1, IF(OR(C3983&lt;10, C3983&gt;=15),1,0), IF(OR(C3983&lt;7, C3983&gt;=18),1,0))</f>
        <v/>
      </c>
      <c r="F3983" s="11" t="n">
        <v>0.256</v>
      </c>
      <c r="G3983" s="12">
        <f>0*8</f>
        <v/>
      </c>
      <c r="H3983" s="12">
        <f>F3983-G3983</f>
        <v/>
      </c>
      <c r="I3983" s="10">
        <f>IF(E3983=0,"Fora",IF(E3982=0,"Carg xar",IF(H3983&lt;0,IF(M3983&lt;0.9,"Carg FV","Stby"),IF(M3983&gt;P3983,"V2H",IF(M3983&lt;0.9,"Carg xar","Stby")))))</f>
        <v/>
      </c>
      <c r="J3983" s="12">
        <f>IF(OR(I3983="Carg FV",I3983="Carg xar"),MIN(IF(I3983="Carg FV",ABS(H3983),7.4),7.4,MAX(0,(0.9-M3983)*40)*0.95),0)</f>
        <v/>
      </c>
      <c r="K3983" s="12">
        <f>IF(I3983="V2H",MIN(MAX(0,H3983),7.4,MAX(0,(M3983-P3983)*40)*0.95),0)</f>
        <v/>
      </c>
      <c r="L3983" s="12">
        <f>IF(E3983=0,0,MAX(0,H3983-K3983))</f>
        <v/>
      </c>
      <c r="M3983" s="13">
        <f>M3982+J3982/40-IF(I3982="V2H",K3982/(0.95*40),0)-IF(E3983=0,IF(E3982=1,IF(D3983=1,30,40)*0.18/(2*40),0),0)-IF(E3983=1,IF(E3982=0,IF(D3983=1,30,40)*0.18/(2*40),0),0)</f>
        <v/>
      </c>
      <c r="N3983" s="14" t="n">
        <v>0.09</v>
      </c>
      <c r="O3983" s="15">
        <f>K3983*N3983</f>
        <v/>
      </c>
      <c r="P3983">
        <f>IF(E3983=0,0.3,IF(D3983=1,IF(C3983&gt;=Params!$B$13-3,IF(C3983&lt;Params!$B$13,Params!$B$20,0.3),0.3),IF(C3983&gt;=Params!$B$15-3,IF(C3983&lt;Params!$B$15,Params!$B$21,0.3),0.3)))</f>
        <v/>
      </c>
    </row>
    <row r="3984" ht="15" customHeight="1" s="1">
      <c r="A3984" s="9" t="n">
        <v>3981</v>
      </c>
      <c r="B3984" s="6" t="inlineStr">
        <is>
          <t>15/06</t>
        </is>
      </c>
      <c r="C3984" s="6" t="n">
        <v>20</v>
      </c>
      <c r="D3984" s="6" t="n">
        <v>1</v>
      </c>
      <c r="E3984" s="10">
        <f>IF(D3984=1, IF(OR(C3984&lt;10, C3984&gt;=15),1,0), IF(OR(C3984&lt;7, C3984&gt;=18),1,0))</f>
        <v/>
      </c>
      <c r="F3984" s="11" t="n">
        <v>0.593</v>
      </c>
      <c r="G3984" s="12">
        <f>0*8</f>
        <v/>
      </c>
      <c r="H3984" s="12">
        <f>F3984-G3984</f>
        <v/>
      </c>
      <c r="I3984" s="10">
        <f>IF(E3984=0,"Fora",IF(E3983=0,"Carg xar",IF(H3984&lt;0,IF(M3984&lt;0.9,"Carg FV","Stby"),IF(M3984&gt;P3984,"V2H",IF(M3984&lt;0.9,"Carg xar","Stby")))))</f>
        <v/>
      </c>
      <c r="J3984" s="12">
        <f>IF(OR(I3984="Carg FV",I3984="Carg xar"),MIN(IF(I3984="Carg FV",ABS(H3984),7.4),7.4,MAX(0,(0.9-M3984)*40)*0.95),0)</f>
        <v/>
      </c>
      <c r="K3984" s="12">
        <f>IF(I3984="V2H",MIN(MAX(0,H3984),7.4,MAX(0,(M3984-P3984)*40)*0.95),0)</f>
        <v/>
      </c>
      <c r="L3984" s="12">
        <f>IF(E3984=0,0,MAX(0,H3984-K3984))</f>
        <v/>
      </c>
      <c r="M3984" s="13">
        <f>M3983+J3983/40-IF(I3983="V2H",K3983/(0.95*40),0)-IF(E3984=0,IF(E3983=1,IF(D3984=1,30,40)*0.18/(2*40),0),0)-IF(E3984=1,IF(E3983=0,IF(D3984=1,30,40)*0.18/(2*40),0),0)</f>
        <v/>
      </c>
      <c r="N3984" s="14" t="n">
        <v>0.09</v>
      </c>
      <c r="O3984" s="15">
        <f>K3984*N3984</f>
        <v/>
      </c>
      <c r="P3984">
        <f>IF(E3984=0,0.3,IF(D3984=1,IF(C3984&gt;=Params!$B$13-3,IF(C3984&lt;Params!$B$13,Params!$B$20,0.3),0.3),IF(C3984&gt;=Params!$B$15-3,IF(C3984&lt;Params!$B$15,Params!$B$21,0.3),0.3)))</f>
        <v/>
      </c>
    </row>
    <row r="3985" ht="15" customHeight="1" s="1">
      <c r="A3985" s="9" t="n">
        <v>3982</v>
      </c>
      <c r="B3985" s="6" t="inlineStr">
        <is>
          <t>15/06</t>
        </is>
      </c>
      <c r="C3985" s="6" t="n">
        <v>21</v>
      </c>
      <c r="D3985" s="6" t="n">
        <v>1</v>
      </c>
      <c r="E3985" s="10">
        <f>IF(D3985=1, IF(OR(C3985&lt;10, C3985&gt;=15),1,0), IF(OR(C3985&lt;7, C3985&gt;=18),1,0))</f>
        <v/>
      </c>
      <c r="F3985" s="11" t="n">
        <v>0.756</v>
      </c>
      <c r="G3985" s="12">
        <f>0*8</f>
        <v/>
      </c>
      <c r="H3985" s="12">
        <f>F3985-G3985</f>
        <v/>
      </c>
      <c r="I3985" s="10">
        <f>IF(E3985=0,"Fora",IF(E3984=0,"Carg xar",IF(H3985&lt;0,IF(M3985&lt;0.9,"Carg FV","Stby"),IF(M3985&gt;P3985,"V2H",IF(M3985&lt;0.9,"Carg xar","Stby")))))</f>
        <v/>
      </c>
      <c r="J3985" s="12">
        <f>IF(OR(I3985="Carg FV",I3985="Carg xar"),MIN(IF(I3985="Carg FV",ABS(H3985),7.4),7.4,MAX(0,(0.9-M3985)*40)*0.95),0)</f>
        <v/>
      </c>
      <c r="K3985" s="12">
        <f>IF(I3985="V2H",MIN(MAX(0,H3985),7.4,MAX(0,(M3985-P3985)*40)*0.95),0)</f>
        <v/>
      </c>
      <c r="L3985" s="12">
        <f>IF(E3985=0,0,MAX(0,H3985-K3985))</f>
        <v/>
      </c>
      <c r="M3985" s="13">
        <f>M3984+J3984/40-IF(I3984="V2H",K3984/(0.95*40),0)-IF(E3985=0,IF(E3984=1,IF(D3985=1,30,40)*0.18/(2*40),0),0)-IF(E3985=1,IF(E3984=0,IF(D3985=1,30,40)*0.18/(2*40),0),0)</f>
        <v/>
      </c>
      <c r="N3985" s="14" t="n">
        <v>0.09</v>
      </c>
      <c r="O3985" s="15">
        <f>K3985*N3985</f>
        <v/>
      </c>
      <c r="P3985">
        <f>IF(E3985=0,0.3,IF(D3985=1,IF(C3985&gt;=Params!$B$13-3,IF(C3985&lt;Params!$B$13,Params!$B$20,0.3),0.3),IF(C3985&gt;=Params!$B$15-3,IF(C3985&lt;Params!$B$15,Params!$B$21,0.3),0.3)))</f>
        <v/>
      </c>
    </row>
    <row r="3986" ht="15" customHeight="1" s="1">
      <c r="A3986" s="9" t="n">
        <v>3983</v>
      </c>
      <c r="B3986" s="6" t="inlineStr">
        <is>
          <t>15/06</t>
        </is>
      </c>
      <c r="C3986" s="6" t="n">
        <v>22</v>
      </c>
      <c r="D3986" s="6" t="n">
        <v>1</v>
      </c>
      <c r="E3986" s="10">
        <f>IF(D3986=1, IF(OR(C3986&lt;10, C3986&gt;=15),1,0), IF(OR(C3986&lt;7, C3986&gt;=18),1,0))</f>
        <v/>
      </c>
      <c r="F3986" s="11" t="n">
        <v>0.614</v>
      </c>
      <c r="G3986" s="12">
        <f>0*8</f>
        <v/>
      </c>
      <c r="H3986" s="12">
        <f>F3986-G3986</f>
        <v/>
      </c>
      <c r="I3986" s="10">
        <f>IF(E3986=0,"Fora",IF(E3985=0,"Carg xar",IF(H3986&lt;0,IF(M3986&lt;0.9,"Carg FV","Stby"),IF(M3986&gt;P3986,"V2H",IF(M3986&lt;0.9,"Carg xar","Stby")))))</f>
        <v/>
      </c>
      <c r="J3986" s="12">
        <f>IF(OR(I3986="Carg FV",I3986="Carg xar"),MIN(IF(I3986="Carg FV",ABS(H3986),7.4),7.4,MAX(0,(0.9-M3986)*40)*0.95),0)</f>
        <v/>
      </c>
      <c r="K3986" s="12">
        <f>IF(I3986="V2H",MIN(MAX(0,H3986),7.4,MAX(0,(M3986-P3986)*40)*0.95),0)</f>
        <v/>
      </c>
      <c r="L3986" s="12">
        <f>IF(E3986=0,0,MAX(0,H3986-K3986))</f>
        <v/>
      </c>
      <c r="M3986" s="13">
        <f>M3985+J3985/40-IF(I3985="V2H",K3985/(0.95*40),0)-IF(E3986=0,IF(E3985=1,IF(D3986=1,30,40)*0.18/(2*40),0),0)-IF(E3986=1,IF(E3985=0,IF(D3986=1,30,40)*0.18/(2*40),0),0)</f>
        <v/>
      </c>
      <c r="N3986" s="14" t="n">
        <v>0.09</v>
      </c>
      <c r="O3986" s="15">
        <f>K3986*N3986</f>
        <v/>
      </c>
      <c r="P3986">
        <f>IF(E3986=0,0.3,IF(D3986=1,IF(C3986&gt;=Params!$B$13-3,IF(C3986&lt;Params!$B$13,Params!$B$20,0.3),0.3),IF(C3986&gt;=Params!$B$15-3,IF(C3986&lt;Params!$B$15,Params!$B$21,0.3),0.3)))</f>
        <v/>
      </c>
    </row>
    <row r="3987" ht="15" customHeight="1" s="1">
      <c r="A3987" s="9" t="n">
        <v>3984</v>
      </c>
      <c r="B3987" s="6" t="inlineStr">
        <is>
          <t>15/06</t>
        </is>
      </c>
      <c r="C3987" s="6" t="n">
        <v>23</v>
      </c>
      <c r="D3987" s="6" t="n">
        <v>1</v>
      </c>
      <c r="E3987" s="10">
        <f>IF(D3987=1, IF(OR(C3987&lt;10, C3987&gt;=15),1,0), IF(OR(C3987&lt;7, C3987&gt;=18),1,0))</f>
        <v/>
      </c>
      <c r="F3987" s="11" t="n">
        <v>1.16</v>
      </c>
      <c r="G3987" s="12">
        <f>0*8</f>
        <v/>
      </c>
      <c r="H3987" s="12">
        <f>F3987-G3987</f>
        <v/>
      </c>
      <c r="I3987" s="10">
        <f>IF(E3987=0,"Fora",IF(E3986=0,"Carg xar",IF(H3987&lt;0,IF(M3987&lt;0.9,"Carg FV","Stby"),IF(M3987&gt;P3987,"V2H",IF(M3987&lt;0.9,"Carg xar","Stby")))))</f>
        <v/>
      </c>
      <c r="J3987" s="12">
        <f>IF(OR(I3987="Carg FV",I3987="Carg xar"),MIN(IF(I3987="Carg FV",ABS(H3987),7.4),7.4,MAX(0,(0.9-M3987)*40)*0.95),0)</f>
        <v/>
      </c>
      <c r="K3987" s="12">
        <f>IF(I3987="V2H",MIN(MAX(0,H3987),7.4,MAX(0,(M3987-P3987)*40)*0.95),0)</f>
        <v/>
      </c>
      <c r="L3987" s="12">
        <f>IF(E3987=0,0,MAX(0,H3987-K3987))</f>
        <v/>
      </c>
      <c r="M3987" s="13">
        <f>M3986+J3986/40-IF(I3986="V2H",K3986/(0.95*40),0)-IF(E3987=0,IF(E3986=1,IF(D3987=1,30,40)*0.18/(2*40),0),0)-IF(E3987=1,IF(E3986=0,IF(D3987=1,30,40)*0.18/(2*40),0),0)</f>
        <v/>
      </c>
      <c r="N3987" s="14" t="n">
        <v>0.09</v>
      </c>
      <c r="O3987" s="15">
        <f>K3987*N3987</f>
        <v/>
      </c>
      <c r="P3987">
        <f>IF(E3987=0,0.3,IF(D3987=1,IF(C3987&gt;=Params!$B$13-3,IF(C3987&lt;Params!$B$13,Params!$B$20,0.3),0.3),IF(C3987&gt;=Params!$B$15-3,IF(C3987&lt;Params!$B$15,Params!$B$21,0.3),0.3)))</f>
        <v/>
      </c>
    </row>
    <row r="3988" ht="15" customHeight="1" s="1">
      <c r="A3988" s="9" t="n">
        <v>3985</v>
      </c>
      <c r="B3988" s="6" t="inlineStr">
        <is>
          <t>16/06</t>
        </is>
      </c>
      <c r="C3988" s="6" t="n">
        <v>0</v>
      </c>
      <c r="D3988" s="6" t="n">
        <v>0</v>
      </c>
      <c r="E3988" s="10">
        <f>IF(D3988=1, IF(OR(C3988&lt;10, C3988&gt;=15),1,0), IF(OR(C3988&lt;7, C3988&gt;=18),1,0))</f>
        <v/>
      </c>
      <c r="F3988" s="11" t="n">
        <v>0.921</v>
      </c>
      <c r="G3988" s="12">
        <f>0*8</f>
        <v/>
      </c>
      <c r="H3988" s="12">
        <f>F3988-G3988</f>
        <v/>
      </c>
      <c r="I3988" s="10">
        <f>IF(E3988=0,"Fora",IF(E3987=0,"Carg xar",IF(H3988&lt;0,IF(M3988&lt;0.9,"Carg FV","Stby"),IF(M3988&gt;P3988,"V2H",IF(M3988&lt;0.9,"Carg xar","Stby")))))</f>
        <v/>
      </c>
      <c r="J3988" s="12">
        <f>IF(OR(I3988="Carg FV",I3988="Carg xar"),MIN(IF(I3988="Carg FV",ABS(H3988),7.4),7.4,MAX(0,(0.9-M3988)*40)*0.95),0)</f>
        <v/>
      </c>
      <c r="K3988" s="12">
        <f>IF(I3988="V2H",MIN(MAX(0,H3988),7.4,MAX(0,(M3988-P3988)*40)*0.95),0)</f>
        <v/>
      </c>
      <c r="L3988" s="12">
        <f>IF(E3988=0,0,MAX(0,H3988-K3988))</f>
        <v/>
      </c>
      <c r="M3988" s="13">
        <f>M3987+J3987/40-IF(I3987="V2H",K3987/(0.95*40),0)-IF(E3988=0,IF(E3987=1,IF(D3988=1,30,40)*0.18/(2*40),0),0)-IF(E3988=1,IF(E3987=0,IF(D3988=1,30,40)*0.18/(2*40),0),0)</f>
        <v/>
      </c>
      <c r="N3988" s="14" t="n">
        <v>0.09</v>
      </c>
      <c r="O3988" s="15">
        <f>K3988*N3988</f>
        <v/>
      </c>
      <c r="P3988">
        <f>IF(E3988=0,0.3,IF(D3988=1,IF(C3988&gt;=Params!$B$13-3,IF(C3988&lt;Params!$B$13,Params!$B$20,0.3),0.3),IF(C3988&gt;=Params!$B$15-3,IF(C3988&lt;Params!$B$15,Params!$B$21,0.3),0.3)))</f>
        <v/>
      </c>
    </row>
    <row r="3989" ht="15" customHeight="1" s="1">
      <c r="A3989" s="9" t="n">
        <v>3986</v>
      </c>
      <c r="B3989" s="6" t="inlineStr">
        <is>
          <t>16/06</t>
        </is>
      </c>
      <c r="C3989" s="6" t="n">
        <v>1</v>
      </c>
      <c r="D3989" s="6" t="n">
        <v>0</v>
      </c>
      <c r="E3989" s="10">
        <f>IF(D3989=1, IF(OR(C3989&lt;10, C3989&gt;=15),1,0), IF(OR(C3989&lt;7, C3989&gt;=18),1,0))</f>
        <v/>
      </c>
      <c r="F3989" s="11" t="n">
        <v>0.594</v>
      </c>
      <c r="G3989" s="12">
        <f>0*8</f>
        <v/>
      </c>
      <c r="H3989" s="12">
        <f>F3989-G3989</f>
        <v/>
      </c>
      <c r="I3989" s="10">
        <f>IF(E3989=0,"Fora",IF(E3988=0,"Carg xar",IF(H3989&lt;0,IF(M3989&lt;0.9,"Carg FV","Stby"),IF(M3989&gt;P3989,"V2H",IF(M3989&lt;0.9,"Carg xar","Stby")))))</f>
        <v/>
      </c>
      <c r="J3989" s="12">
        <f>IF(OR(I3989="Carg FV",I3989="Carg xar"),MIN(IF(I3989="Carg FV",ABS(H3989),7.4),7.4,MAX(0,(0.9-M3989)*40)*0.95),0)</f>
        <v/>
      </c>
      <c r="K3989" s="12">
        <f>IF(I3989="V2H",MIN(MAX(0,H3989),7.4,MAX(0,(M3989-P3989)*40)*0.95),0)</f>
        <v/>
      </c>
      <c r="L3989" s="12">
        <f>IF(E3989=0,0,MAX(0,H3989-K3989))</f>
        <v/>
      </c>
      <c r="M3989" s="13">
        <f>M3988+J3988/40-IF(I3988="V2H",K3988/(0.95*40),0)-IF(E3989=0,IF(E3988=1,IF(D3989=1,30,40)*0.18/(2*40),0),0)-IF(E3989=1,IF(E3988=0,IF(D3989=1,30,40)*0.18/(2*40),0),0)</f>
        <v/>
      </c>
      <c r="N3989" s="14" t="n">
        <v>0.09</v>
      </c>
      <c r="O3989" s="15">
        <f>K3989*N3989</f>
        <v/>
      </c>
      <c r="P3989">
        <f>IF(E3989=0,0.3,IF(D3989=1,IF(C3989&gt;=Params!$B$13-3,IF(C3989&lt;Params!$B$13,Params!$B$20,0.3),0.3),IF(C3989&gt;=Params!$B$15-3,IF(C3989&lt;Params!$B$15,Params!$B$21,0.3),0.3)))</f>
        <v/>
      </c>
    </row>
    <row r="3990" ht="15" customHeight="1" s="1">
      <c r="A3990" s="9" t="n">
        <v>3987</v>
      </c>
      <c r="B3990" s="6" t="inlineStr">
        <is>
          <t>16/06</t>
        </is>
      </c>
      <c r="C3990" s="6" t="n">
        <v>2</v>
      </c>
      <c r="D3990" s="6" t="n">
        <v>0</v>
      </c>
      <c r="E3990" s="10">
        <f>IF(D3990=1, IF(OR(C3990&lt;10, C3990&gt;=15),1,0), IF(OR(C3990&lt;7, C3990&gt;=18),1,0))</f>
        <v/>
      </c>
      <c r="F3990" s="11" t="n">
        <v>0.429</v>
      </c>
      <c r="G3990" s="12">
        <f>0*8</f>
        <v/>
      </c>
      <c r="H3990" s="12">
        <f>F3990-G3990</f>
        <v/>
      </c>
      <c r="I3990" s="10">
        <f>IF(E3990=0,"Fora",IF(E3989=0,"Carg xar",IF(H3990&lt;0,IF(M3990&lt;0.9,"Carg FV","Stby"),IF(M3990&gt;P3990,"V2H",IF(M3990&lt;0.9,"Carg xar","Stby")))))</f>
        <v/>
      </c>
      <c r="J3990" s="12">
        <f>IF(OR(I3990="Carg FV",I3990="Carg xar"),MIN(IF(I3990="Carg FV",ABS(H3990),7.4),7.4,MAX(0,(0.9-M3990)*40)*0.95),0)</f>
        <v/>
      </c>
      <c r="K3990" s="12">
        <f>IF(I3990="V2H",MIN(MAX(0,H3990),7.4,MAX(0,(M3990-P3990)*40)*0.95),0)</f>
        <v/>
      </c>
      <c r="L3990" s="12">
        <f>IF(E3990=0,0,MAX(0,H3990-K3990))</f>
        <v/>
      </c>
      <c r="M3990" s="13">
        <f>M3989+J3989/40-IF(I3989="V2H",K3989/(0.95*40),0)-IF(E3990=0,IF(E3989=1,IF(D3990=1,30,40)*0.18/(2*40),0),0)-IF(E3990=1,IF(E3989=0,IF(D3990=1,30,40)*0.18/(2*40),0),0)</f>
        <v/>
      </c>
      <c r="N3990" s="14" t="n">
        <v>0.09</v>
      </c>
      <c r="O3990" s="15">
        <f>K3990*N3990</f>
        <v/>
      </c>
      <c r="P3990">
        <f>IF(E3990=0,0.3,IF(D3990=1,IF(C3990&gt;=Params!$B$13-3,IF(C3990&lt;Params!$B$13,Params!$B$20,0.3),0.3),IF(C3990&gt;=Params!$B$15-3,IF(C3990&lt;Params!$B$15,Params!$B$21,0.3),0.3)))</f>
        <v/>
      </c>
    </row>
    <row r="3991" ht="15" customHeight="1" s="1">
      <c r="A3991" s="9" t="n">
        <v>3988</v>
      </c>
      <c r="B3991" s="6" t="inlineStr">
        <is>
          <t>16/06</t>
        </is>
      </c>
      <c r="C3991" s="6" t="n">
        <v>3</v>
      </c>
      <c r="D3991" s="6" t="n">
        <v>0</v>
      </c>
      <c r="E3991" s="10">
        <f>IF(D3991=1, IF(OR(C3991&lt;10, C3991&gt;=15),1,0), IF(OR(C3991&lt;7, C3991&gt;=18),1,0))</f>
        <v/>
      </c>
      <c r="F3991" s="11" t="n">
        <v>0.471</v>
      </c>
      <c r="G3991" s="12">
        <f>0*8</f>
        <v/>
      </c>
      <c r="H3991" s="12">
        <f>F3991-G3991</f>
        <v/>
      </c>
      <c r="I3991" s="10">
        <f>IF(E3991=0,"Fora",IF(E3990=0,"Carg xar",IF(H3991&lt;0,IF(M3991&lt;0.9,"Carg FV","Stby"),IF(M3991&gt;P3991,"V2H",IF(M3991&lt;0.9,"Carg xar","Stby")))))</f>
        <v/>
      </c>
      <c r="J3991" s="12">
        <f>IF(OR(I3991="Carg FV",I3991="Carg xar"),MIN(IF(I3991="Carg FV",ABS(H3991),7.4),7.4,MAX(0,(0.9-M3991)*40)*0.95),0)</f>
        <v/>
      </c>
      <c r="K3991" s="12">
        <f>IF(I3991="V2H",MIN(MAX(0,H3991),7.4,MAX(0,(M3991-P3991)*40)*0.95),0)</f>
        <v/>
      </c>
      <c r="L3991" s="12">
        <f>IF(E3991=0,0,MAX(0,H3991-K3991))</f>
        <v/>
      </c>
      <c r="M3991" s="13">
        <f>M3990+J3990/40-IF(I3990="V2H",K3990/(0.95*40),0)-IF(E3991=0,IF(E3990=1,IF(D3991=1,30,40)*0.18/(2*40),0),0)-IF(E3991=1,IF(E3990=0,IF(D3991=1,30,40)*0.18/(2*40),0),0)</f>
        <v/>
      </c>
      <c r="N3991" s="14" t="n">
        <v>0.09</v>
      </c>
      <c r="O3991" s="15">
        <f>K3991*N3991</f>
        <v/>
      </c>
      <c r="P3991">
        <f>IF(E3991=0,0.3,IF(D3991=1,IF(C3991&gt;=Params!$B$13-3,IF(C3991&lt;Params!$B$13,Params!$B$20,0.3),0.3),IF(C3991&gt;=Params!$B$15-3,IF(C3991&lt;Params!$B$15,Params!$B$21,0.3),0.3)))</f>
        <v/>
      </c>
    </row>
    <row r="3992" ht="15" customHeight="1" s="1">
      <c r="A3992" s="9" t="n">
        <v>3989</v>
      </c>
      <c r="B3992" s="6" t="inlineStr">
        <is>
          <t>16/06</t>
        </is>
      </c>
      <c r="C3992" s="6" t="n">
        <v>4</v>
      </c>
      <c r="D3992" s="6" t="n">
        <v>0</v>
      </c>
      <c r="E3992" s="10">
        <f>IF(D3992=1, IF(OR(C3992&lt;10, C3992&gt;=15),1,0), IF(OR(C3992&lt;7, C3992&gt;=18),1,0))</f>
        <v/>
      </c>
      <c r="F3992" s="11" t="n">
        <v>0.546</v>
      </c>
      <c r="G3992" s="12">
        <f>0*8</f>
        <v/>
      </c>
      <c r="H3992" s="12">
        <f>F3992-G3992</f>
        <v/>
      </c>
      <c r="I3992" s="10">
        <f>IF(E3992=0,"Fora",IF(E3991=0,"Carg xar",IF(H3992&lt;0,IF(M3992&lt;0.9,"Carg FV","Stby"),IF(M3992&gt;P3992,"V2H",IF(M3992&lt;0.9,"Carg xar","Stby")))))</f>
        <v/>
      </c>
      <c r="J3992" s="12">
        <f>IF(OR(I3992="Carg FV",I3992="Carg xar"),MIN(IF(I3992="Carg FV",ABS(H3992),7.4),7.4,MAX(0,(0.9-M3992)*40)*0.95),0)</f>
        <v/>
      </c>
      <c r="K3992" s="12">
        <f>IF(I3992="V2H",MIN(MAX(0,H3992),7.4,MAX(0,(M3992-P3992)*40)*0.95),0)</f>
        <v/>
      </c>
      <c r="L3992" s="12">
        <f>IF(E3992=0,0,MAX(0,H3992-K3992))</f>
        <v/>
      </c>
      <c r="M3992" s="13">
        <f>M3991+J3991/40-IF(I3991="V2H",K3991/(0.95*40),0)-IF(E3992=0,IF(E3991=1,IF(D3992=1,30,40)*0.18/(2*40),0),0)-IF(E3992=1,IF(E3991=0,IF(D3992=1,30,40)*0.18/(2*40),0),0)</f>
        <v/>
      </c>
      <c r="N3992" s="14" t="n">
        <v>0.09</v>
      </c>
      <c r="O3992" s="15">
        <f>K3992*N3992</f>
        <v/>
      </c>
      <c r="P3992">
        <f>IF(E3992=0,0.3,IF(D3992=1,IF(C3992&gt;=Params!$B$13-3,IF(C3992&lt;Params!$B$13,Params!$B$20,0.3),0.3),IF(C3992&gt;=Params!$B$15-3,IF(C3992&lt;Params!$B$15,Params!$B$21,0.3),0.3)))</f>
        <v/>
      </c>
    </row>
    <row r="3993" ht="15" customHeight="1" s="1">
      <c r="A3993" s="9" t="n">
        <v>3990</v>
      </c>
      <c r="B3993" s="6" t="inlineStr">
        <is>
          <t>16/06</t>
        </is>
      </c>
      <c r="C3993" s="6" t="n">
        <v>5</v>
      </c>
      <c r="D3993" s="6" t="n">
        <v>0</v>
      </c>
      <c r="E3993" s="10">
        <f>IF(D3993=1, IF(OR(C3993&lt;10, C3993&gt;=15),1,0), IF(OR(C3993&lt;7, C3993&gt;=18),1,0))</f>
        <v/>
      </c>
      <c r="F3993" s="11" t="n">
        <v>0.468</v>
      </c>
      <c r="G3993" s="12">
        <f>0*8</f>
        <v/>
      </c>
      <c r="H3993" s="12">
        <f>F3993-G3993</f>
        <v/>
      </c>
      <c r="I3993" s="10">
        <f>IF(E3993=0,"Fora",IF(E3992=0,"Carg xar",IF(H3993&lt;0,IF(M3993&lt;0.9,"Carg FV","Stby"),IF(M3993&gt;P3993,"V2H",IF(M3993&lt;0.9,"Carg xar","Stby")))))</f>
        <v/>
      </c>
      <c r="J3993" s="12">
        <f>IF(OR(I3993="Carg FV",I3993="Carg xar"),MIN(IF(I3993="Carg FV",ABS(H3993),7.4),7.4,MAX(0,(0.9-M3993)*40)*0.95),0)</f>
        <v/>
      </c>
      <c r="K3993" s="12">
        <f>IF(I3993="V2H",MIN(MAX(0,H3993),7.4,MAX(0,(M3993-P3993)*40)*0.95),0)</f>
        <v/>
      </c>
      <c r="L3993" s="12">
        <f>IF(E3993=0,0,MAX(0,H3993-K3993))</f>
        <v/>
      </c>
      <c r="M3993" s="13">
        <f>M3992+J3992/40-IF(I3992="V2H",K3992/(0.95*40),0)-IF(E3993=0,IF(E3992=1,IF(D3993=1,30,40)*0.18/(2*40),0),0)-IF(E3993=1,IF(E3992=0,IF(D3993=1,30,40)*0.18/(2*40),0),0)</f>
        <v/>
      </c>
      <c r="N3993" s="14" t="n">
        <v>0.09</v>
      </c>
      <c r="O3993" s="15">
        <f>K3993*N3993</f>
        <v/>
      </c>
      <c r="P3993">
        <f>IF(E3993=0,0.3,IF(D3993=1,IF(C3993&gt;=Params!$B$13-3,IF(C3993&lt;Params!$B$13,Params!$B$20,0.3),0.3),IF(C3993&gt;=Params!$B$15-3,IF(C3993&lt;Params!$B$15,Params!$B$21,0.3),0.3)))</f>
        <v/>
      </c>
    </row>
    <row r="3994" ht="15" customHeight="1" s="1">
      <c r="A3994" s="9" t="n">
        <v>3991</v>
      </c>
      <c r="B3994" s="6" t="inlineStr">
        <is>
          <t>16/06</t>
        </is>
      </c>
      <c r="C3994" s="6" t="n">
        <v>6</v>
      </c>
      <c r="D3994" s="6" t="n">
        <v>0</v>
      </c>
      <c r="E3994" s="10">
        <f>IF(D3994=1, IF(OR(C3994&lt;10, C3994&gt;=15),1,0), IF(OR(C3994&lt;7, C3994&gt;=18),1,0))</f>
        <v/>
      </c>
      <c r="F3994" s="11" t="n">
        <v>0.443</v>
      </c>
      <c r="G3994" s="12">
        <f>0.03*8</f>
        <v/>
      </c>
      <c r="H3994" s="12">
        <f>F3994-G3994</f>
        <v/>
      </c>
      <c r="I3994" s="10">
        <f>IF(E3994=0,"Fora",IF(E3993=0,"Carg xar",IF(H3994&lt;0,IF(M3994&lt;0.9,"Carg FV","Stby"),IF(M3994&gt;P3994,"V2H",IF(M3994&lt;0.9,"Carg xar","Stby")))))</f>
        <v/>
      </c>
      <c r="J3994" s="12">
        <f>IF(OR(I3994="Carg FV",I3994="Carg xar"),MIN(IF(I3994="Carg FV",ABS(H3994),7.4),7.4,MAX(0,(0.9-M3994)*40)*0.95),0)</f>
        <v/>
      </c>
      <c r="K3994" s="12">
        <f>IF(I3994="V2H",MIN(MAX(0,H3994),7.4,MAX(0,(M3994-P3994)*40)*0.95),0)</f>
        <v/>
      </c>
      <c r="L3994" s="12">
        <f>IF(E3994=0,0,MAX(0,H3994-K3994))</f>
        <v/>
      </c>
      <c r="M3994" s="13">
        <f>M3993+J3993/40-IF(I3993="V2H",K3993/(0.95*40),0)-IF(E3994=0,IF(E3993=1,IF(D3994=1,30,40)*0.18/(2*40),0),0)-IF(E3994=1,IF(E3993=0,IF(D3994=1,30,40)*0.18/(2*40),0),0)</f>
        <v/>
      </c>
      <c r="N3994" s="14" t="n">
        <v>0.09</v>
      </c>
      <c r="O3994" s="15">
        <f>K3994*N3994</f>
        <v/>
      </c>
      <c r="P3994">
        <f>IF(E3994=0,0.3,IF(D3994=1,IF(C3994&gt;=Params!$B$13-3,IF(C3994&lt;Params!$B$13,Params!$B$20,0.3),0.3),IF(C3994&gt;=Params!$B$15-3,IF(C3994&lt;Params!$B$15,Params!$B$21,0.3),0.3)))</f>
        <v/>
      </c>
    </row>
    <row r="3995" ht="15" customHeight="1" s="1">
      <c r="A3995" s="9" t="n">
        <v>3992</v>
      </c>
      <c r="B3995" s="6" t="inlineStr">
        <is>
          <t>16/06</t>
        </is>
      </c>
      <c r="C3995" s="6" t="n">
        <v>7</v>
      </c>
      <c r="D3995" s="6" t="n">
        <v>0</v>
      </c>
      <c r="E3995" s="10">
        <f>IF(D3995=1, IF(OR(C3995&lt;10, C3995&gt;=15),1,0), IF(OR(C3995&lt;7, C3995&gt;=18),1,0))</f>
        <v/>
      </c>
      <c r="F3995" s="11" t="n">
        <v>0.219</v>
      </c>
      <c r="G3995" s="12">
        <f>0.15*8</f>
        <v/>
      </c>
      <c r="H3995" s="12">
        <f>F3995-G3995</f>
        <v/>
      </c>
      <c r="I3995" s="10">
        <f>IF(E3995=0,"Fora",IF(E3994=0,"Carg xar",IF(H3995&lt;0,IF(M3995&lt;0.9,"Carg FV","Stby"),IF(M3995&gt;P3995,"V2H",IF(M3995&lt;0.9,"Carg xar","Stby")))))</f>
        <v/>
      </c>
      <c r="J3995" s="12">
        <f>IF(OR(I3995="Carg FV",I3995="Carg xar"),MIN(IF(I3995="Carg FV",ABS(H3995),7.4),7.4,MAX(0,(0.9-M3995)*40)*0.95),0)</f>
        <v/>
      </c>
      <c r="K3995" s="12">
        <f>IF(I3995="V2H",MIN(MAX(0,H3995),7.4,MAX(0,(M3995-P3995)*40)*0.95),0)</f>
        <v/>
      </c>
      <c r="L3995" s="12">
        <f>IF(E3995=0,0,MAX(0,H3995-K3995))</f>
        <v/>
      </c>
      <c r="M3995" s="13">
        <f>M3994+J3994/40-IF(I3994="V2H",K3994/(0.95*40),0)-IF(E3995=0,IF(E3994=1,IF(D3995=1,30,40)*0.18/(2*40),0),0)-IF(E3995=1,IF(E3994=0,IF(D3995=1,30,40)*0.18/(2*40),0),0)</f>
        <v/>
      </c>
      <c r="N3995" s="14" t="n">
        <v>0.09</v>
      </c>
      <c r="O3995" s="15">
        <f>K3995*N3995</f>
        <v/>
      </c>
      <c r="P3995">
        <f>IF(E3995=0,0.3,IF(D3995=1,IF(C3995&gt;=Params!$B$13-3,IF(C3995&lt;Params!$B$13,Params!$B$20,0.3),0.3),IF(C3995&gt;=Params!$B$15-3,IF(C3995&lt;Params!$B$15,Params!$B$21,0.3),0.3)))</f>
        <v/>
      </c>
    </row>
    <row r="3996" ht="15" customHeight="1" s="1">
      <c r="A3996" s="9" t="n">
        <v>3993</v>
      </c>
      <c r="B3996" s="6" t="inlineStr">
        <is>
          <t>16/06</t>
        </is>
      </c>
      <c r="C3996" s="6" t="n">
        <v>8</v>
      </c>
      <c r="D3996" s="6" t="n">
        <v>0</v>
      </c>
      <c r="E3996" s="10">
        <f>IF(D3996=1, IF(OR(C3996&lt;10, C3996&gt;=15),1,0), IF(OR(C3996&lt;7, C3996&gt;=18),1,0))</f>
        <v/>
      </c>
      <c r="F3996" s="11" t="n">
        <v>0.182</v>
      </c>
      <c r="G3996" s="12">
        <f>0.32*8</f>
        <v/>
      </c>
      <c r="H3996" s="12">
        <f>F3996-G3996</f>
        <v/>
      </c>
      <c r="I3996" s="10">
        <f>IF(E3996=0,"Fora",IF(E3995=0,"Carg xar",IF(H3996&lt;0,IF(M3996&lt;0.9,"Carg FV","Stby"),IF(M3996&gt;P3996,"V2H",IF(M3996&lt;0.9,"Carg xar","Stby")))))</f>
        <v/>
      </c>
      <c r="J3996" s="12">
        <f>IF(OR(I3996="Carg FV",I3996="Carg xar"),MIN(IF(I3996="Carg FV",ABS(H3996),7.4),7.4,MAX(0,(0.9-M3996)*40)*0.95),0)</f>
        <v/>
      </c>
      <c r="K3996" s="12">
        <f>IF(I3996="V2H",MIN(MAX(0,H3996),7.4,MAX(0,(M3996-P3996)*40)*0.95),0)</f>
        <v/>
      </c>
      <c r="L3996" s="12">
        <f>IF(E3996=0,0,MAX(0,H3996-K3996))</f>
        <v/>
      </c>
      <c r="M3996" s="13">
        <f>M3995+J3995/40-IF(I3995="V2H",K3995/(0.95*40),0)-IF(E3996=0,IF(E3995=1,IF(D3996=1,30,40)*0.18/(2*40),0),0)-IF(E3996=1,IF(E3995=0,IF(D3996=1,30,40)*0.18/(2*40),0),0)</f>
        <v/>
      </c>
      <c r="N3996" s="14" t="n">
        <v>0.15</v>
      </c>
      <c r="O3996" s="15">
        <f>K3996*N3996</f>
        <v/>
      </c>
      <c r="P3996">
        <f>IF(E3996=0,0.3,IF(D3996=1,IF(C3996&gt;=Params!$B$13-3,IF(C3996&lt;Params!$B$13,Params!$B$20,0.3),0.3),IF(C3996&gt;=Params!$B$15-3,IF(C3996&lt;Params!$B$15,Params!$B$21,0.3),0.3)))</f>
        <v/>
      </c>
    </row>
    <row r="3997" ht="15" customHeight="1" s="1">
      <c r="A3997" s="9" t="n">
        <v>3994</v>
      </c>
      <c r="B3997" s="6" t="inlineStr">
        <is>
          <t>16/06</t>
        </is>
      </c>
      <c r="C3997" s="6" t="n">
        <v>9</v>
      </c>
      <c r="D3997" s="6" t="n">
        <v>0</v>
      </c>
      <c r="E3997" s="10">
        <f>IF(D3997=1, IF(OR(C3997&lt;10, C3997&gt;=15),1,0), IF(OR(C3997&lt;7, C3997&gt;=18),1,0))</f>
        <v/>
      </c>
      <c r="F3997" s="11" t="n">
        <v>0</v>
      </c>
      <c r="G3997" s="12">
        <f>0.52*8</f>
        <v/>
      </c>
      <c r="H3997" s="12">
        <f>F3997-G3997</f>
        <v/>
      </c>
      <c r="I3997" s="10">
        <f>IF(E3997=0,"Fora",IF(E3996=0,"Carg xar",IF(H3997&lt;0,IF(M3997&lt;0.9,"Carg FV","Stby"),IF(M3997&gt;P3997,"V2H",IF(M3997&lt;0.9,"Carg xar","Stby")))))</f>
        <v/>
      </c>
      <c r="J3997" s="12">
        <f>IF(OR(I3997="Carg FV",I3997="Carg xar"),MIN(IF(I3997="Carg FV",ABS(H3997),7.4),7.4,MAX(0,(0.9-M3997)*40)*0.95),0)</f>
        <v/>
      </c>
      <c r="K3997" s="12">
        <f>IF(I3997="V2H",MIN(MAX(0,H3997),7.4,MAX(0,(M3997-P3997)*40)*0.95),0)</f>
        <v/>
      </c>
      <c r="L3997" s="12">
        <f>IF(E3997=0,0,MAX(0,H3997-K3997))</f>
        <v/>
      </c>
      <c r="M3997" s="13">
        <f>M3996+J3996/40-IF(I3996="V2H",K3996/(0.95*40),0)-IF(E3997=0,IF(E3996=1,IF(D3997=1,30,40)*0.18/(2*40),0),0)-IF(E3997=1,IF(E3996=0,IF(D3997=1,30,40)*0.18/(2*40),0),0)</f>
        <v/>
      </c>
      <c r="N3997" s="14" t="n">
        <v>0.15</v>
      </c>
      <c r="O3997" s="15">
        <f>K3997*N3997</f>
        <v/>
      </c>
      <c r="P3997">
        <f>IF(E3997=0,0.3,IF(D3997=1,IF(C3997&gt;=Params!$B$13-3,IF(C3997&lt;Params!$B$13,Params!$B$20,0.3),0.3),IF(C3997&gt;=Params!$B$15-3,IF(C3997&lt;Params!$B$15,Params!$B$21,0.3),0.3)))</f>
        <v/>
      </c>
    </row>
    <row r="3998" ht="15" customHeight="1" s="1">
      <c r="A3998" s="9" t="n">
        <v>3995</v>
      </c>
      <c r="B3998" s="6" t="inlineStr">
        <is>
          <t>16/06</t>
        </is>
      </c>
      <c r="C3998" s="6" t="n">
        <v>10</v>
      </c>
      <c r="D3998" s="6" t="n">
        <v>0</v>
      </c>
      <c r="E3998" s="10">
        <f>IF(D3998=1, IF(OR(C3998&lt;10, C3998&gt;=15),1,0), IF(OR(C3998&lt;7, C3998&gt;=18),1,0))</f>
        <v/>
      </c>
      <c r="F3998" s="11" t="n">
        <v>0</v>
      </c>
      <c r="G3998" s="12">
        <f>0.72*8</f>
        <v/>
      </c>
      <c r="H3998" s="12">
        <f>F3998-G3998</f>
        <v/>
      </c>
      <c r="I3998" s="10">
        <f>IF(E3998=0,"Fora",IF(E3997=0,"Carg xar",IF(H3998&lt;0,IF(M3998&lt;0.9,"Carg FV","Stby"),IF(M3998&gt;P3998,"V2H",IF(M3998&lt;0.9,"Carg xar","Stby")))))</f>
        <v/>
      </c>
      <c r="J3998" s="12">
        <f>IF(OR(I3998="Carg FV",I3998="Carg xar"),MIN(IF(I3998="Carg FV",ABS(H3998),7.4),7.4,MAX(0,(0.9-M3998)*40)*0.95),0)</f>
        <v/>
      </c>
      <c r="K3998" s="12">
        <f>IF(I3998="V2H",MIN(MAX(0,H3998),7.4,MAX(0,(M3998-P3998)*40)*0.95),0)</f>
        <v/>
      </c>
      <c r="L3998" s="12">
        <f>IF(E3998=0,0,MAX(0,H3998-K3998))</f>
        <v/>
      </c>
      <c r="M3998" s="13">
        <f>M3997+J3997/40-IF(I3997="V2H",K3997/(0.95*40),0)-IF(E3998=0,IF(E3997=1,IF(D3998=1,30,40)*0.18/(2*40),0),0)-IF(E3998=1,IF(E3997=0,IF(D3998=1,30,40)*0.18/(2*40),0),0)</f>
        <v/>
      </c>
      <c r="N3998" s="14" t="n">
        <v>0.2</v>
      </c>
      <c r="O3998" s="15">
        <f>K3998*N3998</f>
        <v/>
      </c>
      <c r="P3998">
        <f>IF(E3998=0,0.3,IF(D3998=1,IF(C3998&gt;=Params!$B$13-3,IF(C3998&lt;Params!$B$13,Params!$B$20,0.3),0.3),IF(C3998&gt;=Params!$B$15-3,IF(C3998&lt;Params!$B$15,Params!$B$21,0.3),0.3)))</f>
        <v/>
      </c>
    </row>
    <row r="3999" ht="15" customHeight="1" s="1">
      <c r="A3999" s="9" t="n">
        <v>3996</v>
      </c>
      <c r="B3999" s="6" t="inlineStr">
        <is>
          <t>16/06</t>
        </is>
      </c>
      <c r="C3999" s="6" t="n">
        <v>11</v>
      </c>
      <c r="D3999" s="6" t="n">
        <v>0</v>
      </c>
      <c r="E3999" s="10">
        <f>IF(D3999=1, IF(OR(C3999&lt;10, C3999&gt;=15),1,0), IF(OR(C3999&lt;7, C3999&gt;=18),1,0))</f>
        <v/>
      </c>
      <c r="F3999" s="11" t="n">
        <v>0</v>
      </c>
      <c r="G3999" s="12">
        <f>0.85*8</f>
        <v/>
      </c>
      <c r="H3999" s="12">
        <f>F3999-G3999</f>
        <v/>
      </c>
      <c r="I3999" s="10">
        <f>IF(E3999=0,"Fora",IF(E3998=0,"Carg xar",IF(H3999&lt;0,IF(M3999&lt;0.9,"Carg FV","Stby"),IF(M3999&gt;P3999,"V2H",IF(M3999&lt;0.9,"Carg xar","Stby")))))</f>
        <v/>
      </c>
      <c r="J3999" s="12">
        <f>IF(OR(I3999="Carg FV",I3999="Carg xar"),MIN(IF(I3999="Carg FV",ABS(H3999),7.4),7.4,MAX(0,(0.9-M3999)*40)*0.95),0)</f>
        <v/>
      </c>
      <c r="K3999" s="12">
        <f>IF(I3999="V2H",MIN(MAX(0,H3999),7.4,MAX(0,(M3999-P3999)*40)*0.95),0)</f>
        <v/>
      </c>
      <c r="L3999" s="12">
        <f>IF(E3999=0,0,MAX(0,H3999-K3999))</f>
        <v/>
      </c>
      <c r="M3999" s="13">
        <f>M3998+J3998/40-IF(I3998="V2H",K3998/(0.95*40),0)-IF(E3999=0,IF(E3998=1,IF(D3999=1,30,40)*0.18/(2*40),0),0)-IF(E3999=1,IF(E3998=0,IF(D3999=1,30,40)*0.18/(2*40),0),0)</f>
        <v/>
      </c>
      <c r="N3999" s="14" t="n">
        <v>0.2</v>
      </c>
      <c r="O3999" s="15">
        <f>K3999*N3999</f>
        <v/>
      </c>
      <c r="P3999">
        <f>IF(E3999=0,0.3,IF(D3999=1,IF(C3999&gt;=Params!$B$13-3,IF(C3999&lt;Params!$B$13,Params!$B$20,0.3),0.3),IF(C3999&gt;=Params!$B$15-3,IF(C3999&lt;Params!$B$15,Params!$B$21,0.3),0.3)))</f>
        <v/>
      </c>
    </row>
    <row r="4000" ht="15" customHeight="1" s="1">
      <c r="A4000" s="9" t="n">
        <v>3997</v>
      </c>
      <c r="B4000" s="6" t="inlineStr">
        <is>
          <t>16/06</t>
        </is>
      </c>
      <c r="C4000" s="6" t="n">
        <v>12</v>
      </c>
      <c r="D4000" s="6" t="n">
        <v>0</v>
      </c>
      <c r="E4000" s="10">
        <f>IF(D4000=1, IF(OR(C4000&lt;10, C4000&gt;=15),1,0), IF(OR(C4000&lt;7, C4000&gt;=18),1,0))</f>
        <v/>
      </c>
      <c r="F4000" s="11" t="n">
        <v>0</v>
      </c>
      <c r="G4000" s="12">
        <f>0.92*8</f>
        <v/>
      </c>
      <c r="H4000" s="12">
        <f>F4000-G4000</f>
        <v/>
      </c>
      <c r="I4000" s="10">
        <f>IF(E4000=0,"Fora",IF(E3999=0,"Carg xar",IF(H4000&lt;0,IF(M4000&lt;0.9,"Carg FV","Stby"),IF(M4000&gt;P4000,"V2H",IF(M4000&lt;0.9,"Carg xar","Stby")))))</f>
        <v/>
      </c>
      <c r="J4000" s="12">
        <f>IF(OR(I4000="Carg FV",I4000="Carg xar"),MIN(IF(I4000="Carg FV",ABS(H4000),7.4),7.4,MAX(0,(0.9-M4000)*40)*0.95),0)</f>
        <v/>
      </c>
      <c r="K4000" s="12">
        <f>IF(I4000="V2H",MIN(MAX(0,H4000),7.4,MAX(0,(M4000-P4000)*40)*0.95),0)</f>
        <v/>
      </c>
      <c r="L4000" s="12">
        <f>IF(E4000=0,0,MAX(0,H4000-K4000))</f>
        <v/>
      </c>
      <c r="M4000" s="13">
        <f>M3999+J3999/40-IF(I3999="V2H",K3999/(0.95*40),0)-IF(E4000=0,IF(E3999=1,IF(D4000=1,30,40)*0.18/(2*40),0),0)-IF(E4000=1,IF(E3999=0,IF(D4000=1,30,40)*0.18/(2*40),0),0)</f>
        <v/>
      </c>
      <c r="N4000" s="14" t="n">
        <v>0.2</v>
      </c>
      <c r="O4000" s="15">
        <f>K4000*N4000</f>
        <v/>
      </c>
      <c r="P4000">
        <f>IF(E4000=0,0.3,IF(D4000=1,IF(C4000&gt;=Params!$B$13-3,IF(C4000&lt;Params!$B$13,Params!$B$20,0.3),0.3),IF(C4000&gt;=Params!$B$15-3,IF(C4000&lt;Params!$B$15,Params!$B$21,0.3),0.3)))</f>
        <v/>
      </c>
    </row>
    <row r="4001" ht="15" customHeight="1" s="1">
      <c r="A4001" s="9" t="n">
        <v>3998</v>
      </c>
      <c r="B4001" s="6" t="inlineStr">
        <is>
          <t>16/06</t>
        </is>
      </c>
      <c r="C4001" s="6" t="n">
        <v>13</v>
      </c>
      <c r="D4001" s="6" t="n">
        <v>0</v>
      </c>
      <c r="E4001" s="10">
        <f>IF(D4001=1, IF(OR(C4001&lt;10, C4001&gt;=15),1,0), IF(OR(C4001&lt;7, C4001&gt;=18),1,0))</f>
        <v/>
      </c>
      <c r="F4001" s="11" t="n">
        <v>0</v>
      </c>
      <c r="G4001" s="12">
        <f>0.9*8</f>
        <v/>
      </c>
      <c r="H4001" s="12">
        <f>F4001-G4001</f>
        <v/>
      </c>
      <c r="I4001" s="10">
        <f>IF(E4001=0,"Fora",IF(E4000=0,"Carg xar",IF(H4001&lt;0,IF(M4001&lt;0.9,"Carg FV","Stby"),IF(M4001&gt;P4001,"V2H",IF(M4001&lt;0.9,"Carg xar","Stby")))))</f>
        <v/>
      </c>
      <c r="J4001" s="12">
        <f>IF(OR(I4001="Carg FV",I4001="Carg xar"),MIN(IF(I4001="Carg FV",ABS(H4001),7.4),7.4,MAX(0,(0.9-M4001)*40)*0.95),0)</f>
        <v/>
      </c>
      <c r="K4001" s="12">
        <f>IF(I4001="V2H",MIN(MAX(0,H4001),7.4,MAX(0,(M4001-P4001)*40)*0.95),0)</f>
        <v/>
      </c>
      <c r="L4001" s="12">
        <f>IF(E4001=0,0,MAX(0,H4001-K4001))</f>
        <v/>
      </c>
      <c r="M4001" s="13">
        <f>M4000+J4000/40-IF(I4000="V2H",K4000/(0.95*40),0)-IF(E4001=0,IF(E4000=1,IF(D4001=1,30,40)*0.18/(2*40),0),0)-IF(E4001=1,IF(E4000=0,IF(D4001=1,30,40)*0.18/(2*40),0),0)</f>
        <v/>
      </c>
      <c r="N4001" s="14" t="n">
        <v>0.2</v>
      </c>
      <c r="O4001" s="15">
        <f>K4001*N4001</f>
        <v/>
      </c>
      <c r="P4001">
        <f>IF(E4001=0,0.3,IF(D4001=1,IF(C4001&gt;=Params!$B$13-3,IF(C4001&lt;Params!$B$13,Params!$B$20,0.3),0.3),IF(C4001&gt;=Params!$B$15-3,IF(C4001&lt;Params!$B$15,Params!$B$21,0.3),0.3)))</f>
        <v/>
      </c>
    </row>
    <row r="4002" ht="15" customHeight="1" s="1">
      <c r="A4002" s="9" t="n">
        <v>3999</v>
      </c>
      <c r="B4002" s="6" t="inlineStr">
        <is>
          <t>16/06</t>
        </is>
      </c>
      <c r="C4002" s="6" t="n">
        <v>14</v>
      </c>
      <c r="D4002" s="6" t="n">
        <v>0</v>
      </c>
      <c r="E4002" s="10">
        <f>IF(D4002=1, IF(OR(C4002&lt;10, C4002&gt;=15),1,0), IF(OR(C4002&lt;7, C4002&gt;=18),1,0))</f>
        <v/>
      </c>
      <c r="F4002" s="11" t="n">
        <v>0</v>
      </c>
      <c r="G4002" s="12">
        <f>0.8*8</f>
        <v/>
      </c>
      <c r="H4002" s="12">
        <f>F4002-G4002</f>
        <v/>
      </c>
      <c r="I4002" s="10">
        <f>IF(E4002=0,"Fora",IF(E4001=0,"Carg xar",IF(H4002&lt;0,IF(M4002&lt;0.9,"Carg FV","Stby"),IF(M4002&gt;P4002,"V2H",IF(M4002&lt;0.9,"Carg xar","Stby")))))</f>
        <v/>
      </c>
      <c r="J4002" s="12">
        <f>IF(OR(I4002="Carg FV",I4002="Carg xar"),MIN(IF(I4002="Carg FV",ABS(H4002),7.4),7.4,MAX(0,(0.9-M4002)*40)*0.95),0)</f>
        <v/>
      </c>
      <c r="K4002" s="12">
        <f>IF(I4002="V2H",MIN(MAX(0,H4002),7.4,MAX(0,(M4002-P4002)*40)*0.95),0)</f>
        <v/>
      </c>
      <c r="L4002" s="12">
        <f>IF(E4002=0,0,MAX(0,H4002-K4002))</f>
        <v/>
      </c>
      <c r="M4002" s="13">
        <f>M4001+J4001/40-IF(I4001="V2H",K4001/(0.95*40),0)-IF(E4002=0,IF(E4001=1,IF(D4002=1,30,40)*0.18/(2*40),0),0)-IF(E4002=1,IF(E4001=0,IF(D4002=1,30,40)*0.18/(2*40),0),0)</f>
        <v/>
      </c>
      <c r="N4002" s="14" t="n">
        <v>0.15</v>
      </c>
      <c r="O4002" s="15">
        <f>K4002*N4002</f>
        <v/>
      </c>
      <c r="P4002">
        <f>IF(E4002=0,0.3,IF(D4002=1,IF(C4002&gt;=Params!$B$13-3,IF(C4002&lt;Params!$B$13,Params!$B$20,0.3),0.3),IF(C4002&gt;=Params!$B$15-3,IF(C4002&lt;Params!$B$15,Params!$B$21,0.3),0.3)))</f>
        <v/>
      </c>
    </row>
    <row r="4003" ht="15" customHeight="1" s="1">
      <c r="A4003" s="9" t="n">
        <v>4000</v>
      </c>
      <c r="B4003" s="6" t="inlineStr">
        <is>
          <t>16/06</t>
        </is>
      </c>
      <c r="C4003" s="6" t="n">
        <v>15</v>
      </c>
      <c r="D4003" s="6" t="n">
        <v>0</v>
      </c>
      <c r="E4003" s="10">
        <f>IF(D4003=1, IF(OR(C4003&lt;10, C4003&gt;=15),1,0), IF(OR(C4003&lt;7, C4003&gt;=18),1,0))</f>
        <v/>
      </c>
      <c r="F4003" s="11" t="n">
        <v>0</v>
      </c>
      <c r="G4003" s="12">
        <f>0.65*8</f>
        <v/>
      </c>
      <c r="H4003" s="12">
        <f>F4003-G4003</f>
        <v/>
      </c>
      <c r="I4003" s="10">
        <f>IF(E4003=0,"Fora",IF(E4002=0,"Carg xar",IF(H4003&lt;0,IF(M4003&lt;0.9,"Carg FV","Stby"),IF(M4003&gt;P4003,"V2H",IF(M4003&lt;0.9,"Carg xar","Stby")))))</f>
        <v/>
      </c>
      <c r="J4003" s="12">
        <f>IF(OR(I4003="Carg FV",I4003="Carg xar"),MIN(IF(I4003="Carg FV",ABS(H4003),7.4),7.4,MAX(0,(0.9-M4003)*40)*0.95),0)</f>
        <v/>
      </c>
      <c r="K4003" s="12">
        <f>IF(I4003="V2H",MIN(MAX(0,H4003),7.4,MAX(0,(M4003-P4003)*40)*0.95),0)</f>
        <v/>
      </c>
      <c r="L4003" s="12">
        <f>IF(E4003=0,0,MAX(0,H4003-K4003))</f>
        <v/>
      </c>
      <c r="M4003" s="13">
        <f>M4002+J4002/40-IF(I4002="V2H",K4002/(0.95*40),0)-IF(E4003=0,IF(E4002=1,IF(D4003=1,30,40)*0.18/(2*40),0),0)-IF(E4003=1,IF(E4002=0,IF(D4003=1,30,40)*0.18/(2*40),0),0)</f>
        <v/>
      </c>
      <c r="N4003" s="14" t="n">
        <v>0.15</v>
      </c>
      <c r="O4003" s="15">
        <f>K4003*N4003</f>
        <v/>
      </c>
      <c r="P4003">
        <f>IF(E4003=0,0.3,IF(D4003=1,IF(C4003&gt;=Params!$B$13-3,IF(C4003&lt;Params!$B$13,Params!$B$20,0.3),0.3),IF(C4003&gt;=Params!$B$15-3,IF(C4003&lt;Params!$B$15,Params!$B$21,0.3),0.3)))</f>
        <v/>
      </c>
    </row>
    <row r="4004" ht="15" customHeight="1" s="1">
      <c r="A4004" s="9" t="n">
        <v>4001</v>
      </c>
      <c r="B4004" s="6" t="inlineStr">
        <is>
          <t>16/06</t>
        </is>
      </c>
      <c r="C4004" s="6" t="n">
        <v>16</v>
      </c>
      <c r="D4004" s="6" t="n">
        <v>0</v>
      </c>
      <c r="E4004" s="10">
        <f>IF(D4004=1, IF(OR(C4004&lt;10, C4004&gt;=15),1,0), IF(OR(C4004&lt;7, C4004&gt;=18),1,0))</f>
        <v/>
      </c>
      <c r="F4004" s="11" t="n">
        <v>0</v>
      </c>
      <c r="G4004" s="12">
        <f>0.48*8</f>
        <v/>
      </c>
      <c r="H4004" s="12">
        <f>F4004-G4004</f>
        <v/>
      </c>
      <c r="I4004" s="10">
        <f>IF(E4004=0,"Fora",IF(E4003=0,"Carg xar",IF(H4004&lt;0,IF(M4004&lt;0.9,"Carg FV","Stby"),IF(M4004&gt;P4004,"V2H",IF(M4004&lt;0.9,"Carg xar","Stby")))))</f>
        <v/>
      </c>
      <c r="J4004" s="12">
        <f>IF(OR(I4004="Carg FV",I4004="Carg xar"),MIN(IF(I4004="Carg FV",ABS(H4004),7.4),7.4,MAX(0,(0.9-M4004)*40)*0.95),0)</f>
        <v/>
      </c>
      <c r="K4004" s="12">
        <f>IF(I4004="V2H",MIN(MAX(0,H4004),7.4,MAX(0,(M4004-P4004)*40)*0.95),0)</f>
        <v/>
      </c>
      <c r="L4004" s="12">
        <f>IF(E4004=0,0,MAX(0,H4004-K4004))</f>
        <v/>
      </c>
      <c r="M4004" s="13">
        <f>M4003+J4003/40-IF(I4003="V2H",K4003/(0.95*40),0)-IF(E4004=0,IF(E4003=1,IF(D4004=1,30,40)*0.18/(2*40),0),0)-IF(E4004=1,IF(E4003=0,IF(D4004=1,30,40)*0.18/(2*40),0),0)</f>
        <v/>
      </c>
      <c r="N4004" s="14" t="n">
        <v>0.15</v>
      </c>
      <c r="O4004" s="15">
        <f>K4004*N4004</f>
        <v/>
      </c>
      <c r="P4004">
        <f>IF(E4004=0,0.3,IF(D4004=1,IF(C4004&gt;=Params!$B$13-3,IF(C4004&lt;Params!$B$13,Params!$B$20,0.3),0.3),IF(C4004&gt;=Params!$B$15-3,IF(C4004&lt;Params!$B$15,Params!$B$21,0.3),0.3)))</f>
        <v/>
      </c>
    </row>
    <row r="4005" ht="15" customHeight="1" s="1">
      <c r="A4005" s="9" t="n">
        <v>4002</v>
      </c>
      <c r="B4005" s="6" t="inlineStr">
        <is>
          <t>16/06</t>
        </is>
      </c>
      <c r="C4005" s="6" t="n">
        <v>17</v>
      </c>
      <c r="D4005" s="6" t="n">
        <v>0</v>
      </c>
      <c r="E4005" s="10">
        <f>IF(D4005=1, IF(OR(C4005&lt;10, C4005&gt;=15),1,0), IF(OR(C4005&lt;7, C4005&gt;=18),1,0))</f>
        <v/>
      </c>
      <c r="F4005" s="11" t="n">
        <v>0</v>
      </c>
      <c r="G4005" s="12">
        <f>0.28*8</f>
        <v/>
      </c>
      <c r="H4005" s="12">
        <f>F4005-G4005</f>
        <v/>
      </c>
      <c r="I4005" s="10">
        <f>IF(E4005=0,"Fora",IF(E4004=0,"Carg xar",IF(H4005&lt;0,IF(M4005&lt;0.9,"Carg FV","Stby"),IF(M4005&gt;P4005,"V2H",IF(M4005&lt;0.9,"Carg xar","Stby")))))</f>
        <v/>
      </c>
      <c r="J4005" s="12">
        <f>IF(OR(I4005="Carg FV",I4005="Carg xar"),MIN(IF(I4005="Carg FV",ABS(H4005),7.4),7.4,MAX(0,(0.9-M4005)*40)*0.95),0)</f>
        <v/>
      </c>
      <c r="K4005" s="12">
        <f>IF(I4005="V2H",MIN(MAX(0,H4005),7.4,MAX(0,(M4005-P4005)*40)*0.95),0)</f>
        <v/>
      </c>
      <c r="L4005" s="12">
        <f>IF(E4005=0,0,MAX(0,H4005-K4005))</f>
        <v/>
      </c>
      <c r="M4005" s="13">
        <f>M4004+J4004/40-IF(I4004="V2H",K4004/(0.95*40),0)-IF(E4005=0,IF(E4004=1,IF(D4005=1,30,40)*0.18/(2*40),0),0)-IF(E4005=1,IF(E4004=0,IF(D4005=1,30,40)*0.18/(2*40),0),0)</f>
        <v/>
      </c>
      <c r="N4005" s="14" t="n">
        <v>0.15</v>
      </c>
      <c r="O4005" s="15">
        <f>K4005*N4005</f>
        <v/>
      </c>
      <c r="P4005">
        <f>IF(E4005=0,0.3,IF(D4005=1,IF(C4005&gt;=Params!$B$13-3,IF(C4005&lt;Params!$B$13,Params!$B$20,0.3),0.3),IF(C4005&gt;=Params!$B$15-3,IF(C4005&lt;Params!$B$15,Params!$B$21,0.3),0.3)))</f>
        <v/>
      </c>
    </row>
    <row r="4006" ht="15" customHeight="1" s="1">
      <c r="A4006" s="9" t="n">
        <v>4003</v>
      </c>
      <c r="B4006" s="6" t="inlineStr">
        <is>
          <t>16/06</t>
        </is>
      </c>
      <c r="C4006" s="6" t="n">
        <v>18</v>
      </c>
      <c r="D4006" s="6" t="n">
        <v>0</v>
      </c>
      <c r="E4006" s="10">
        <f>IF(D4006=1, IF(OR(C4006&lt;10, C4006&gt;=15),1,0), IF(OR(C4006&lt;7, C4006&gt;=18),1,0))</f>
        <v/>
      </c>
      <c r="F4006" s="11" t="n">
        <v>0</v>
      </c>
      <c r="G4006" s="12">
        <f>0.1*8</f>
        <v/>
      </c>
      <c r="H4006" s="12">
        <f>F4006-G4006</f>
        <v/>
      </c>
      <c r="I4006" s="10">
        <f>IF(E4006=0,"Fora",IF(E4005=0,"Carg xar",IF(H4006&lt;0,IF(M4006&lt;0.9,"Carg FV","Stby"),IF(M4006&gt;P4006,"V2H",IF(M4006&lt;0.9,"Carg xar","Stby")))))</f>
        <v/>
      </c>
      <c r="J4006" s="12">
        <f>IF(OR(I4006="Carg FV",I4006="Carg xar"),MIN(IF(I4006="Carg FV",ABS(H4006),7.4),7.4,MAX(0,(0.9-M4006)*40)*0.95),0)</f>
        <v/>
      </c>
      <c r="K4006" s="12">
        <f>IF(I4006="V2H",MIN(MAX(0,H4006),7.4,MAX(0,(M4006-P4006)*40)*0.95),0)</f>
        <v/>
      </c>
      <c r="L4006" s="12">
        <f>IF(E4006=0,0,MAX(0,H4006-K4006))</f>
        <v/>
      </c>
      <c r="M4006" s="13">
        <f>M4005+J4005/40-IF(I4005="V2H",K4005/(0.95*40),0)-IF(E4006=0,IF(E4005=1,IF(D4006=1,30,40)*0.18/(2*40),0),0)-IF(E4006=1,IF(E4005=0,IF(D4006=1,30,40)*0.18/(2*40),0),0)</f>
        <v/>
      </c>
      <c r="N4006" s="14" t="n">
        <v>0.2</v>
      </c>
      <c r="O4006" s="15">
        <f>K4006*N4006</f>
        <v/>
      </c>
      <c r="P4006">
        <f>IF(E4006=0,0.3,IF(D4006=1,IF(C4006&gt;=Params!$B$13-3,IF(C4006&lt;Params!$B$13,Params!$B$20,0.3),0.3),IF(C4006&gt;=Params!$B$15-3,IF(C4006&lt;Params!$B$15,Params!$B$21,0.3),0.3)))</f>
        <v/>
      </c>
    </row>
    <row r="4007" ht="15" customHeight="1" s="1">
      <c r="A4007" s="9" t="n">
        <v>4004</v>
      </c>
      <c r="B4007" s="6" t="inlineStr">
        <is>
          <t>16/06</t>
        </is>
      </c>
      <c r="C4007" s="6" t="n">
        <v>19</v>
      </c>
      <c r="D4007" s="6" t="n">
        <v>0</v>
      </c>
      <c r="E4007" s="10">
        <f>IF(D4007=1, IF(OR(C4007&lt;10, C4007&gt;=15),1,0), IF(OR(C4007&lt;7, C4007&gt;=18),1,0))</f>
        <v/>
      </c>
      <c r="F4007" s="11" t="n">
        <v>0.345</v>
      </c>
      <c r="G4007" s="12">
        <f>0*8</f>
        <v/>
      </c>
      <c r="H4007" s="12">
        <f>F4007-G4007</f>
        <v/>
      </c>
      <c r="I4007" s="10">
        <f>IF(E4007=0,"Fora",IF(E4006=0,"Carg xar",IF(H4007&lt;0,IF(M4007&lt;0.9,"Carg FV","Stby"),IF(M4007&gt;P4007,"V2H",IF(M4007&lt;0.9,"Carg xar","Stby")))))</f>
        <v/>
      </c>
      <c r="J4007" s="12">
        <f>IF(OR(I4007="Carg FV",I4007="Carg xar"),MIN(IF(I4007="Carg FV",ABS(H4007),7.4),7.4,MAX(0,(0.9-M4007)*40)*0.95),0)</f>
        <v/>
      </c>
      <c r="K4007" s="12">
        <f>IF(I4007="V2H",MIN(MAX(0,H4007),7.4,MAX(0,(M4007-P4007)*40)*0.95),0)</f>
        <v/>
      </c>
      <c r="L4007" s="12">
        <f>IF(E4007=0,0,MAX(0,H4007-K4007))</f>
        <v/>
      </c>
      <c r="M4007" s="13">
        <f>M4006+J4006/40-IF(I4006="V2H",K4006/(0.95*40),0)-IF(E4007=0,IF(E4006=1,IF(D4007=1,30,40)*0.18/(2*40),0),0)-IF(E4007=1,IF(E4006=0,IF(D4007=1,30,40)*0.18/(2*40),0),0)</f>
        <v/>
      </c>
      <c r="N4007" s="14" t="n">
        <v>0.2</v>
      </c>
      <c r="O4007" s="15">
        <f>K4007*N4007</f>
        <v/>
      </c>
      <c r="P4007">
        <f>IF(E4007=0,0.3,IF(D4007=1,IF(C4007&gt;=Params!$B$13-3,IF(C4007&lt;Params!$B$13,Params!$B$20,0.3),0.3),IF(C4007&gt;=Params!$B$15-3,IF(C4007&lt;Params!$B$15,Params!$B$21,0.3),0.3)))</f>
        <v/>
      </c>
    </row>
    <row r="4008" ht="15" customHeight="1" s="1">
      <c r="A4008" s="9" t="n">
        <v>4005</v>
      </c>
      <c r="B4008" s="6" t="inlineStr">
        <is>
          <t>16/06</t>
        </is>
      </c>
      <c r="C4008" s="6" t="n">
        <v>20</v>
      </c>
      <c r="D4008" s="6" t="n">
        <v>0</v>
      </c>
      <c r="E4008" s="10">
        <f>IF(D4008=1, IF(OR(C4008&lt;10, C4008&gt;=15),1,0), IF(OR(C4008&lt;7, C4008&gt;=18),1,0))</f>
        <v/>
      </c>
      <c r="F4008" s="11" t="n">
        <v>0.631</v>
      </c>
      <c r="G4008" s="12">
        <f>0*8</f>
        <v/>
      </c>
      <c r="H4008" s="12">
        <f>F4008-G4008</f>
        <v/>
      </c>
      <c r="I4008" s="10">
        <f>IF(E4008=0,"Fora",IF(E4007=0,"Carg xar",IF(H4008&lt;0,IF(M4008&lt;0.9,"Carg FV","Stby"),IF(M4008&gt;P4008,"V2H",IF(M4008&lt;0.9,"Carg xar","Stby")))))</f>
        <v/>
      </c>
      <c r="J4008" s="12">
        <f>IF(OR(I4008="Carg FV",I4008="Carg xar"),MIN(IF(I4008="Carg FV",ABS(H4008),7.4),7.4,MAX(0,(0.9-M4008)*40)*0.95),0)</f>
        <v/>
      </c>
      <c r="K4008" s="12">
        <f>IF(I4008="V2H",MIN(MAX(0,H4008),7.4,MAX(0,(M4008-P4008)*40)*0.95),0)</f>
        <v/>
      </c>
      <c r="L4008" s="12">
        <f>IF(E4008=0,0,MAX(0,H4008-K4008))</f>
        <v/>
      </c>
      <c r="M4008" s="13">
        <f>M4007+J4007/40-IF(I4007="V2H",K4007/(0.95*40),0)-IF(E4008=0,IF(E4007=1,IF(D4008=1,30,40)*0.18/(2*40),0),0)-IF(E4008=1,IF(E4007=0,IF(D4008=1,30,40)*0.18/(2*40),0),0)</f>
        <v/>
      </c>
      <c r="N4008" s="14" t="n">
        <v>0.2</v>
      </c>
      <c r="O4008" s="15">
        <f>K4008*N4008</f>
        <v/>
      </c>
      <c r="P4008">
        <f>IF(E4008=0,0.3,IF(D4008=1,IF(C4008&gt;=Params!$B$13-3,IF(C4008&lt;Params!$B$13,Params!$B$20,0.3),0.3),IF(C4008&gt;=Params!$B$15-3,IF(C4008&lt;Params!$B$15,Params!$B$21,0.3),0.3)))</f>
        <v/>
      </c>
    </row>
    <row r="4009" ht="15" customHeight="1" s="1">
      <c r="A4009" s="9" t="n">
        <v>4006</v>
      </c>
      <c r="B4009" s="6" t="inlineStr">
        <is>
          <t>16/06</t>
        </is>
      </c>
      <c r="C4009" s="6" t="n">
        <v>21</v>
      </c>
      <c r="D4009" s="6" t="n">
        <v>0</v>
      </c>
      <c r="E4009" s="10">
        <f>IF(D4009=1, IF(OR(C4009&lt;10, C4009&gt;=15),1,0), IF(OR(C4009&lt;7, C4009&gt;=18),1,0))</f>
        <v/>
      </c>
      <c r="F4009" s="11" t="n">
        <v>0.794</v>
      </c>
      <c r="G4009" s="12">
        <f>0*8</f>
        <v/>
      </c>
      <c r="H4009" s="12">
        <f>F4009-G4009</f>
        <v/>
      </c>
      <c r="I4009" s="10">
        <f>IF(E4009=0,"Fora",IF(E4008=0,"Carg xar",IF(H4009&lt;0,IF(M4009&lt;0.9,"Carg FV","Stby"),IF(M4009&gt;P4009,"V2H",IF(M4009&lt;0.9,"Carg xar","Stby")))))</f>
        <v/>
      </c>
      <c r="J4009" s="12">
        <f>IF(OR(I4009="Carg FV",I4009="Carg xar"),MIN(IF(I4009="Carg FV",ABS(H4009),7.4),7.4,MAX(0,(0.9-M4009)*40)*0.95),0)</f>
        <v/>
      </c>
      <c r="K4009" s="12">
        <f>IF(I4009="V2H",MIN(MAX(0,H4009),7.4,MAX(0,(M4009-P4009)*40)*0.95),0)</f>
        <v/>
      </c>
      <c r="L4009" s="12">
        <f>IF(E4009=0,0,MAX(0,H4009-K4009))</f>
        <v/>
      </c>
      <c r="M4009" s="13">
        <f>M4008+J4008/40-IF(I4008="V2H",K4008/(0.95*40),0)-IF(E4009=0,IF(E4008=1,IF(D4009=1,30,40)*0.18/(2*40),0),0)-IF(E4009=1,IF(E4008=0,IF(D4009=1,30,40)*0.18/(2*40),0),0)</f>
        <v/>
      </c>
      <c r="N4009" s="14" t="n">
        <v>0.2</v>
      </c>
      <c r="O4009" s="15">
        <f>K4009*N4009</f>
        <v/>
      </c>
      <c r="P4009">
        <f>IF(E4009=0,0.3,IF(D4009=1,IF(C4009&gt;=Params!$B$13-3,IF(C4009&lt;Params!$B$13,Params!$B$20,0.3),0.3),IF(C4009&gt;=Params!$B$15-3,IF(C4009&lt;Params!$B$15,Params!$B$21,0.3),0.3)))</f>
        <v/>
      </c>
    </row>
    <row r="4010" ht="15" customHeight="1" s="1">
      <c r="A4010" s="9" t="n">
        <v>4007</v>
      </c>
      <c r="B4010" s="6" t="inlineStr">
        <is>
          <t>16/06</t>
        </is>
      </c>
      <c r="C4010" s="6" t="n">
        <v>22</v>
      </c>
      <c r="D4010" s="6" t="n">
        <v>0</v>
      </c>
      <c r="E4010" s="10">
        <f>IF(D4010=1, IF(OR(C4010&lt;10, C4010&gt;=15),1,0), IF(OR(C4010&lt;7, C4010&gt;=18),1,0))</f>
        <v/>
      </c>
      <c r="F4010" s="11" t="n">
        <v>1.475</v>
      </c>
      <c r="G4010" s="12">
        <f>0*8</f>
        <v/>
      </c>
      <c r="H4010" s="12">
        <f>F4010-G4010</f>
        <v/>
      </c>
      <c r="I4010" s="10">
        <f>IF(E4010=0,"Fora",IF(E4009=0,"Carg xar",IF(H4010&lt;0,IF(M4010&lt;0.9,"Carg FV","Stby"),IF(M4010&gt;P4010,"V2H",IF(M4010&lt;0.9,"Carg xar","Stby")))))</f>
        <v/>
      </c>
      <c r="J4010" s="12">
        <f>IF(OR(I4010="Carg FV",I4010="Carg xar"),MIN(IF(I4010="Carg FV",ABS(H4010),7.4),7.4,MAX(0,(0.9-M4010)*40)*0.95),0)</f>
        <v/>
      </c>
      <c r="K4010" s="12">
        <f>IF(I4010="V2H",MIN(MAX(0,H4010),7.4,MAX(0,(M4010-P4010)*40)*0.95),0)</f>
        <v/>
      </c>
      <c r="L4010" s="12">
        <f>IF(E4010=0,0,MAX(0,H4010-K4010))</f>
        <v/>
      </c>
      <c r="M4010" s="13">
        <f>M4009+J4009/40-IF(I4009="V2H",K4009/(0.95*40),0)-IF(E4010=0,IF(E4009=1,IF(D4010=1,30,40)*0.18/(2*40),0),0)-IF(E4010=1,IF(E4009=0,IF(D4010=1,30,40)*0.18/(2*40),0),0)</f>
        <v/>
      </c>
      <c r="N4010" s="14" t="n">
        <v>0.15</v>
      </c>
      <c r="O4010" s="15">
        <f>K4010*N4010</f>
        <v/>
      </c>
      <c r="P4010">
        <f>IF(E4010=0,0.3,IF(D4010=1,IF(C4010&gt;=Params!$B$13-3,IF(C4010&lt;Params!$B$13,Params!$B$20,0.3),0.3),IF(C4010&gt;=Params!$B$15-3,IF(C4010&lt;Params!$B$15,Params!$B$21,0.3),0.3)))</f>
        <v/>
      </c>
    </row>
    <row r="4011" ht="15" customHeight="1" s="1">
      <c r="A4011" s="9" t="n">
        <v>4008</v>
      </c>
      <c r="B4011" s="6" t="inlineStr">
        <is>
          <t>16/06</t>
        </is>
      </c>
      <c r="C4011" s="6" t="n">
        <v>23</v>
      </c>
      <c r="D4011" s="6" t="n">
        <v>0</v>
      </c>
      <c r="E4011" s="10">
        <f>IF(D4011=1, IF(OR(C4011&lt;10, C4011&gt;=15),1,0), IF(OR(C4011&lt;7, C4011&gt;=18),1,0))</f>
        <v/>
      </c>
      <c r="F4011" s="11" t="n">
        <v>0.696</v>
      </c>
      <c r="G4011" s="12">
        <f>0*8</f>
        <v/>
      </c>
      <c r="H4011" s="12">
        <f>F4011-G4011</f>
        <v/>
      </c>
      <c r="I4011" s="10">
        <f>IF(E4011=0,"Fora",IF(E4010=0,"Carg xar",IF(H4011&lt;0,IF(M4011&lt;0.9,"Carg FV","Stby"),IF(M4011&gt;P4011,"V2H",IF(M4011&lt;0.9,"Carg xar","Stby")))))</f>
        <v/>
      </c>
      <c r="J4011" s="12">
        <f>IF(OR(I4011="Carg FV",I4011="Carg xar"),MIN(IF(I4011="Carg FV",ABS(H4011),7.4),7.4,MAX(0,(0.9-M4011)*40)*0.95),0)</f>
        <v/>
      </c>
      <c r="K4011" s="12">
        <f>IF(I4011="V2H",MIN(MAX(0,H4011),7.4,MAX(0,(M4011-P4011)*40)*0.95),0)</f>
        <v/>
      </c>
      <c r="L4011" s="12">
        <f>IF(E4011=0,0,MAX(0,H4011-K4011))</f>
        <v/>
      </c>
      <c r="M4011" s="13">
        <f>M4010+J4010/40-IF(I4010="V2H",K4010/(0.95*40),0)-IF(E4011=0,IF(E4010=1,IF(D4011=1,30,40)*0.18/(2*40),0),0)-IF(E4011=1,IF(E4010=0,IF(D4011=1,30,40)*0.18/(2*40),0),0)</f>
        <v/>
      </c>
      <c r="N4011" s="14" t="n">
        <v>0.15</v>
      </c>
      <c r="O4011" s="15">
        <f>K4011*N4011</f>
        <v/>
      </c>
      <c r="P4011">
        <f>IF(E4011=0,0.3,IF(D4011=1,IF(C4011&gt;=Params!$B$13-3,IF(C4011&lt;Params!$B$13,Params!$B$20,0.3),0.3),IF(C4011&gt;=Params!$B$15-3,IF(C4011&lt;Params!$B$15,Params!$B$21,0.3),0.3)))</f>
        <v/>
      </c>
    </row>
    <row r="4012" ht="15" customHeight="1" s="1">
      <c r="A4012" s="9" t="n">
        <v>4009</v>
      </c>
      <c r="B4012" s="6" t="inlineStr">
        <is>
          <t>17/06</t>
        </is>
      </c>
      <c r="C4012" s="6" t="n">
        <v>0</v>
      </c>
      <c r="D4012" s="6" t="n">
        <v>0</v>
      </c>
      <c r="E4012" s="10">
        <f>IF(D4012=1, IF(OR(C4012&lt;10, C4012&gt;=15),1,0), IF(OR(C4012&lt;7, C4012&gt;=18),1,0))</f>
        <v/>
      </c>
      <c r="F4012" s="11" t="n">
        <v>0.652</v>
      </c>
      <c r="G4012" s="12">
        <f>0*8</f>
        <v/>
      </c>
      <c r="H4012" s="12">
        <f>F4012-G4012</f>
        <v/>
      </c>
      <c r="I4012" s="10">
        <f>IF(E4012=0,"Fora",IF(E4011=0,"Carg xar",IF(H4012&lt;0,IF(M4012&lt;0.9,"Carg FV","Stby"),IF(M4012&gt;P4012,"V2H",IF(M4012&lt;0.9,"Carg xar","Stby")))))</f>
        <v/>
      </c>
      <c r="J4012" s="12">
        <f>IF(OR(I4012="Carg FV",I4012="Carg xar"),MIN(IF(I4012="Carg FV",ABS(H4012),7.4),7.4,MAX(0,(0.9-M4012)*40)*0.95),0)</f>
        <v/>
      </c>
      <c r="K4012" s="12">
        <f>IF(I4012="V2H",MIN(MAX(0,H4012),7.4,MAX(0,(M4012-P4012)*40)*0.95),0)</f>
        <v/>
      </c>
      <c r="L4012" s="12">
        <f>IF(E4012=0,0,MAX(0,H4012-K4012))</f>
        <v/>
      </c>
      <c r="M4012" s="13">
        <f>M4011+J4011/40-IF(I4011="V2H",K4011/(0.95*40),0)-IF(E4012=0,IF(E4011=1,IF(D4012=1,30,40)*0.18/(2*40),0),0)-IF(E4012=1,IF(E4011=0,IF(D4012=1,30,40)*0.18/(2*40),0),0)</f>
        <v/>
      </c>
      <c r="N4012" s="14" t="n">
        <v>0.09</v>
      </c>
      <c r="O4012" s="15">
        <f>K4012*N4012</f>
        <v/>
      </c>
      <c r="P4012">
        <f>IF(E4012=0,0.3,IF(D4012=1,IF(C4012&gt;=Params!$B$13-3,IF(C4012&lt;Params!$B$13,Params!$B$20,0.3),0.3),IF(C4012&gt;=Params!$B$15-3,IF(C4012&lt;Params!$B$15,Params!$B$21,0.3),0.3)))</f>
        <v/>
      </c>
    </row>
    <row r="4013" ht="15" customHeight="1" s="1">
      <c r="A4013" s="9" t="n">
        <v>4010</v>
      </c>
      <c r="B4013" s="6" t="inlineStr">
        <is>
          <t>17/06</t>
        </is>
      </c>
      <c r="C4013" s="6" t="n">
        <v>1</v>
      </c>
      <c r="D4013" s="6" t="n">
        <v>0</v>
      </c>
      <c r="E4013" s="10">
        <f>IF(D4013=1, IF(OR(C4013&lt;10, C4013&gt;=15),1,0), IF(OR(C4013&lt;7, C4013&gt;=18),1,0))</f>
        <v/>
      </c>
      <c r="F4013" s="11" t="n">
        <v>0.536</v>
      </c>
      <c r="G4013" s="12">
        <f>0*8</f>
        <v/>
      </c>
      <c r="H4013" s="12">
        <f>F4013-G4013</f>
        <v/>
      </c>
      <c r="I4013" s="10">
        <f>IF(E4013=0,"Fora",IF(E4012=0,"Carg xar",IF(H4013&lt;0,IF(M4013&lt;0.9,"Carg FV","Stby"),IF(M4013&gt;P4013,"V2H",IF(M4013&lt;0.9,"Carg xar","Stby")))))</f>
        <v/>
      </c>
      <c r="J4013" s="12">
        <f>IF(OR(I4013="Carg FV",I4013="Carg xar"),MIN(IF(I4013="Carg FV",ABS(H4013),7.4),7.4,MAX(0,(0.9-M4013)*40)*0.95),0)</f>
        <v/>
      </c>
      <c r="K4013" s="12">
        <f>IF(I4013="V2H",MIN(MAX(0,H4013),7.4,MAX(0,(M4013-P4013)*40)*0.95),0)</f>
        <v/>
      </c>
      <c r="L4013" s="12">
        <f>IF(E4013=0,0,MAX(0,H4013-K4013))</f>
        <v/>
      </c>
      <c r="M4013" s="13">
        <f>M4012+J4012/40-IF(I4012="V2H",K4012/(0.95*40),0)-IF(E4013=0,IF(E4012=1,IF(D4013=1,30,40)*0.18/(2*40),0),0)-IF(E4013=1,IF(E4012=0,IF(D4013=1,30,40)*0.18/(2*40),0),0)</f>
        <v/>
      </c>
      <c r="N4013" s="14" t="n">
        <v>0.09</v>
      </c>
      <c r="O4013" s="15">
        <f>K4013*N4013</f>
        <v/>
      </c>
      <c r="P4013">
        <f>IF(E4013=0,0.3,IF(D4013=1,IF(C4013&gt;=Params!$B$13-3,IF(C4013&lt;Params!$B$13,Params!$B$20,0.3),0.3),IF(C4013&gt;=Params!$B$15-3,IF(C4013&lt;Params!$B$15,Params!$B$21,0.3),0.3)))</f>
        <v/>
      </c>
    </row>
    <row r="4014" ht="15" customHeight="1" s="1">
      <c r="A4014" s="9" t="n">
        <v>4011</v>
      </c>
      <c r="B4014" s="6" t="inlineStr">
        <is>
          <t>17/06</t>
        </is>
      </c>
      <c r="C4014" s="6" t="n">
        <v>2</v>
      </c>
      <c r="D4014" s="6" t="n">
        <v>0</v>
      </c>
      <c r="E4014" s="10">
        <f>IF(D4014=1, IF(OR(C4014&lt;10, C4014&gt;=15),1,0), IF(OR(C4014&lt;7, C4014&gt;=18),1,0))</f>
        <v/>
      </c>
      <c r="F4014" s="11" t="n">
        <v>0.508</v>
      </c>
      <c r="G4014" s="12">
        <f>0*8</f>
        <v/>
      </c>
      <c r="H4014" s="12">
        <f>F4014-G4014</f>
        <v/>
      </c>
      <c r="I4014" s="10">
        <f>IF(E4014=0,"Fora",IF(E4013=0,"Carg xar",IF(H4014&lt;0,IF(M4014&lt;0.9,"Carg FV","Stby"),IF(M4014&gt;P4014,"V2H",IF(M4014&lt;0.9,"Carg xar","Stby")))))</f>
        <v/>
      </c>
      <c r="J4014" s="12">
        <f>IF(OR(I4014="Carg FV",I4014="Carg xar"),MIN(IF(I4014="Carg FV",ABS(H4014),7.4),7.4,MAX(0,(0.9-M4014)*40)*0.95),0)</f>
        <v/>
      </c>
      <c r="K4014" s="12">
        <f>IF(I4014="V2H",MIN(MAX(0,H4014),7.4,MAX(0,(M4014-P4014)*40)*0.95),0)</f>
        <v/>
      </c>
      <c r="L4014" s="12">
        <f>IF(E4014=0,0,MAX(0,H4014-K4014))</f>
        <v/>
      </c>
      <c r="M4014" s="13">
        <f>M4013+J4013/40-IF(I4013="V2H",K4013/(0.95*40),0)-IF(E4014=0,IF(E4013=1,IF(D4014=1,30,40)*0.18/(2*40),0),0)-IF(E4014=1,IF(E4013=0,IF(D4014=1,30,40)*0.18/(2*40),0),0)</f>
        <v/>
      </c>
      <c r="N4014" s="14" t="n">
        <v>0.09</v>
      </c>
      <c r="O4014" s="15">
        <f>K4014*N4014</f>
        <v/>
      </c>
      <c r="P4014">
        <f>IF(E4014=0,0.3,IF(D4014=1,IF(C4014&gt;=Params!$B$13-3,IF(C4014&lt;Params!$B$13,Params!$B$20,0.3),0.3),IF(C4014&gt;=Params!$B$15-3,IF(C4014&lt;Params!$B$15,Params!$B$21,0.3),0.3)))</f>
        <v/>
      </c>
    </row>
    <row r="4015" ht="15" customHeight="1" s="1">
      <c r="A4015" s="9" t="n">
        <v>4012</v>
      </c>
      <c r="B4015" s="6" t="inlineStr">
        <is>
          <t>17/06</t>
        </is>
      </c>
      <c r="C4015" s="6" t="n">
        <v>3</v>
      </c>
      <c r="D4015" s="6" t="n">
        <v>0</v>
      </c>
      <c r="E4015" s="10">
        <f>IF(D4015=1, IF(OR(C4015&lt;10, C4015&gt;=15),1,0), IF(OR(C4015&lt;7, C4015&gt;=18),1,0))</f>
        <v/>
      </c>
      <c r="F4015" s="11" t="n">
        <v>0.444</v>
      </c>
      <c r="G4015" s="12">
        <f>0*8</f>
        <v/>
      </c>
      <c r="H4015" s="12">
        <f>F4015-G4015</f>
        <v/>
      </c>
      <c r="I4015" s="10">
        <f>IF(E4015=0,"Fora",IF(E4014=0,"Carg xar",IF(H4015&lt;0,IF(M4015&lt;0.9,"Carg FV","Stby"),IF(M4015&gt;P4015,"V2H",IF(M4015&lt;0.9,"Carg xar","Stby")))))</f>
        <v/>
      </c>
      <c r="J4015" s="12">
        <f>IF(OR(I4015="Carg FV",I4015="Carg xar"),MIN(IF(I4015="Carg FV",ABS(H4015),7.4),7.4,MAX(0,(0.9-M4015)*40)*0.95),0)</f>
        <v/>
      </c>
      <c r="K4015" s="12">
        <f>IF(I4015="V2H",MIN(MAX(0,H4015),7.4,MAX(0,(M4015-P4015)*40)*0.95),0)</f>
        <v/>
      </c>
      <c r="L4015" s="12">
        <f>IF(E4015=0,0,MAX(0,H4015-K4015))</f>
        <v/>
      </c>
      <c r="M4015" s="13">
        <f>M4014+J4014/40-IF(I4014="V2H",K4014/(0.95*40),0)-IF(E4015=0,IF(E4014=1,IF(D4015=1,30,40)*0.18/(2*40),0),0)-IF(E4015=1,IF(E4014=0,IF(D4015=1,30,40)*0.18/(2*40),0),0)</f>
        <v/>
      </c>
      <c r="N4015" s="14" t="n">
        <v>0.09</v>
      </c>
      <c r="O4015" s="15">
        <f>K4015*N4015</f>
        <v/>
      </c>
      <c r="P4015">
        <f>IF(E4015=0,0.3,IF(D4015=1,IF(C4015&gt;=Params!$B$13-3,IF(C4015&lt;Params!$B$13,Params!$B$20,0.3),0.3),IF(C4015&gt;=Params!$B$15-3,IF(C4015&lt;Params!$B$15,Params!$B$21,0.3),0.3)))</f>
        <v/>
      </c>
    </row>
    <row r="4016" ht="15" customHeight="1" s="1">
      <c r="A4016" s="9" t="n">
        <v>4013</v>
      </c>
      <c r="B4016" s="6" t="inlineStr">
        <is>
          <t>17/06</t>
        </is>
      </c>
      <c r="C4016" s="6" t="n">
        <v>4</v>
      </c>
      <c r="D4016" s="6" t="n">
        <v>0</v>
      </c>
      <c r="E4016" s="10">
        <f>IF(D4016=1, IF(OR(C4016&lt;10, C4016&gt;=15),1,0), IF(OR(C4016&lt;7, C4016&gt;=18),1,0))</f>
        <v/>
      </c>
      <c r="F4016" s="11" t="n">
        <v>0.5</v>
      </c>
      <c r="G4016" s="12">
        <f>0*8</f>
        <v/>
      </c>
      <c r="H4016" s="12">
        <f>F4016-G4016</f>
        <v/>
      </c>
      <c r="I4016" s="10">
        <f>IF(E4016=0,"Fora",IF(E4015=0,"Carg xar",IF(H4016&lt;0,IF(M4016&lt;0.9,"Carg FV","Stby"),IF(M4016&gt;P4016,"V2H",IF(M4016&lt;0.9,"Carg xar","Stby")))))</f>
        <v/>
      </c>
      <c r="J4016" s="12">
        <f>IF(OR(I4016="Carg FV",I4016="Carg xar"),MIN(IF(I4016="Carg FV",ABS(H4016),7.4),7.4,MAX(0,(0.9-M4016)*40)*0.95),0)</f>
        <v/>
      </c>
      <c r="K4016" s="12">
        <f>IF(I4016="V2H",MIN(MAX(0,H4016),7.4,MAX(0,(M4016-P4016)*40)*0.95),0)</f>
        <v/>
      </c>
      <c r="L4016" s="12">
        <f>IF(E4016=0,0,MAX(0,H4016-K4016))</f>
        <v/>
      </c>
      <c r="M4016" s="13">
        <f>M4015+J4015/40-IF(I4015="V2H",K4015/(0.95*40),0)-IF(E4016=0,IF(E4015=1,IF(D4016=1,30,40)*0.18/(2*40),0),0)-IF(E4016=1,IF(E4015=0,IF(D4016=1,30,40)*0.18/(2*40),0),0)</f>
        <v/>
      </c>
      <c r="N4016" s="14" t="n">
        <v>0.09</v>
      </c>
      <c r="O4016" s="15">
        <f>K4016*N4016</f>
        <v/>
      </c>
      <c r="P4016">
        <f>IF(E4016=0,0.3,IF(D4016=1,IF(C4016&gt;=Params!$B$13-3,IF(C4016&lt;Params!$B$13,Params!$B$20,0.3),0.3),IF(C4016&gt;=Params!$B$15-3,IF(C4016&lt;Params!$B$15,Params!$B$21,0.3),0.3)))</f>
        <v/>
      </c>
    </row>
    <row r="4017" ht="15" customHeight="1" s="1">
      <c r="A4017" s="9" t="n">
        <v>4014</v>
      </c>
      <c r="B4017" s="6" t="inlineStr">
        <is>
          <t>17/06</t>
        </is>
      </c>
      <c r="C4017" s="6" t="n">
        <v>5</v>
      </c>
      <c r="D4017" s="6" t="n">
        <v>0</v>
      </c>
      <c r="E4017" s="10">
        <f>IF(D4017=1, IF(OR(C4017&lt;10, C4017&gt;=15),1,0), IF(OR(C4017&lt;7, C4017&gt;=18),1,0))</f>
        <v/>
      </c>
      <c r="F4017" s="11" t="n">
        <v>0.461</v>
      </c>
      <c r="G4017" s="12">
        <f>0*8</f>
        <v/>
      </c>
      <c r="H4017" s="12">
        <f>F4017-G4017</f>
        <v/>
      </c>
      <c r="I4017" s="10">
        <f>IF(E4017=0,"Fora",IF(E4016=0,"Carg xar",IF(H4017&lt;0,IF(M4017&lt;0.9,"Carg FV","Stby"),IF(M4017&gt;P4017,"V2H",IF(M4017&lt;0.9,"Carg xar","Stby")))))</f>
        <v/>
      </c>
      <c r="J4017" s="12">
        <f>IF(OR(I4017="Carg FV",I4017="Carg xar"),MIN(IF(I4017="Carg FV",ABS(H4017),7.4),7.4,MAX(0,(0.9-M4017)*40)*0.95),0)</f>
        <v/>
      </c>
      <c r="K4017" s="12">
        <f>IF(I4017="V2H",MIN(MAX(0,H4017),7.4,MAX(0,(M4017-P4017)*40)*0.95),0)</f>
        <v/>
      </c>
      <c r="L4017" s="12">
        <f>IF(E4017=0,0,MAX(0,H4017-K4017))</f>
        <v/>
      </c>
      <c r="M4017" s="13">
        <f>M4016+J4016/40-IF(I4016="V2H",K4016/(0.95*40),0)-IF(E4017=0,IF(E4016=1,IF(D4017=1,30,40)*0.18/(2*40),0),0)-IF(E4017=1,IF(E4016=0,IF(D4017=1,30,40)*0.18/(2*40),0),0)</f>
        <v/>
      </c>
      <c r="N4017" s="14" t="n">
        <v>0.09</v>
      </c>
      <c r="O4017" s="15">
        <f>K4017*N4017</f>
        <v/>
      </c>
      <c r="P4017">
        <f>IF(E4017=0,0.3,IF(D4017=1,IF(C4017&gt;=Params!$B$13-3,IF(C4017&lt;Params!$B$13,Params!$B$20,0.3),0.3),IF(C4017&gt;=Params!$B$15-3,IF(C4017&lt;Params!$B$15,Params!$B$21,0.3),0.3)))</f>
        <v/>
      </c>
    </row>
    <row r="4018" ht="15" customHeight="1" s="1">
      <c r="A4018" s="9" t="n">
        <v>4015</v>
      </c>
      <c r="B4018" s="6" t="inlineStr">
        <is>
          <t>17/06</t>
        </is>
      </c>
      <c r="C4018" s="6" t="n">
        <v>6</v>
      </c>
      <c r="D4018" s="6" t="n">
        <v>0</v>
      </c>
      <c r="E4018" s="10">
        <f>IF(D4018=1, IF(OR(C4018&lt;10, C4018&gt;=15),1,0), IF(OR(C4018&lt;7, C4018&gt;=18),1,0))</f>
        <v/>
      </c>
      <c r="F4018" s="11" t="n">
        <v>0.517</v>
      </c>
      <c r="G4018" s="12">
        <f>0.03*8</f>
        <v/>
      </c>
      <c r="H4018" s="12">
        <f>F4018-G4018</f>
        <v/>
      </c>
      <c r="I4018" s="10">
        <f>IF(E4018=0,"Fora",IF(E4017=0,"Carg xar",IF(H4018&lt;0,IF(M4018&lt;0.9,"Carg FV","Stby"),IF(M4018&gt;P4018,"V2H",IF(M4018&lt;0.9,"Carg xar","Stby")))))</f>
        <v/>
      </c>
      <c r="J4018" s="12">
        <f>IF(OR(I4018="Carg FV",I4018="Carg xar"),MIN(IF(I4018="Carg FV",ABS(H4018),7.4),7.4,MAX(0,(0.9-M4018)*40)*0.95),0)</f>
        <v/>
      </c>
      <c r="K4018" s="12">
        <f>IF(I4018="V2H",MIN(MAX(0,H4018),7.4,MAX(0,(M4018-P4018)*40)*0.95),0)</f>
        <v/>
      </c>
      <c r="L4018" s="12">
        <f>IF(E4018=0,0,MAX(0,H4018-K4018))</f>
        <v/>
      </c>
      <c r="M4018" s="13">
        <f>M4017+J4017/40-IF(I4017="V2H",K4017/(0.95*40),0)-IF(E4018=0,IF(E4017=1,IF(D4018=1,30,40)*0.18/(2*40),0),0)-IF(E4018=1,IF(E4017=0,IF(D4018=1,30,40)*0.18/(2*40),0),0)</f>
        <v/>
      </c>
      <c r="N4018" s="14" t="n">
        <v>0.09</v>
      </c>
      <c r="O4018" s="15">
        <f>K4018*N4018</f>
        <v/>
      </c>
      <c r="P4018">
        <f>IF(E4018=0,0.3,IF(D4018=1,IF(C4018&gt;=Params!$B$13-3,IF(C4018&lt;Params!$B$13,Params!$B$20,0.3),0.3),IF(C4018&gt;=Params!$B$15-3,IF(C4018&lt;Params!$B$15,Params!$B$21,0.3),0.3)))</f>
        <v/>
      </c>
    </row>
    <row r="4019" ht="15" customHeight="1" s="1">
      <c r="A4019" s="9" t="n">
        <v>4016</v>
      </c>
      <c r="B4019" s="6" t="inlineStr">
        <is>
          <t>17/06</t>
        </is>
      </c>
      <c r="C4019" s="6" t="n">
        <v>7</v>
      </c>
      <c r="D4019" s="6" t="n">
        <v>0</v>
      </c>
      <c r="E4019" s="10">
        <f>IF(D4019=1, IF(OR(C4019&lt;10, C4019&gt;=15),1,0), IF(OR(C4019&lt;7, C4019&gt;=18),1,0))</f>
        <v/>
      </c>
      <c r="F4019" s="11" t="n">
        <v>0.314</v>
      </c>
      <c r="G4019" s="12">
        <f>0.15*8</f>
        <v/>
      </c>
      <c r="H4019" s="12">
        <f>F4019-G4019</f>
        <v/>
      </c>
      <c r="I4019" s="10">
        <f>IF(E4019=0,"Fora",IF(E4018=0,"Carg xar",IF(H4019&lt;0,IF(M4019&lt;0.9,"Carg FV","Stby"),IF(M4019&gt;P4019,"V2H",IF(M4019&lt;0.9,"Carg xar","Stby")))))</f>
        <v/>
      </c>
      <c r="J4019" s="12">
        <f>IF(OR(I4019="Carg FV",I4019="Carg xar"),MIN(IF(I4019="Carg FV",ABS(H4019),7.4),7.4,MAX(0,(0.9-M4019)*40)*0.95),0)</f>
        <v/>
      </c>
      <c r="K4019" s="12">
        <f>IF(I4019="V2H",MIN(MAX(0,H4019),7.4,MAX(0,(M4019-P4019)*40)*0.95),0)</f>
        <v/>
      </c>
      <c r="L4019" s="12">
        <f>IF(E4019=0,0,MAX(0,H4019-K4019))</f>
        <v/>
      </c>
      <c r="M4019" s="13">
        <f>M4018+J4018/40-IF(I4018="V2H",K4018/(0.95*40),0)-IF(E4019=0,IF(E4018=1,IF(D4019=1,30,40)*0.18/(2*40),0),0)-IF(E4019=1,IF(E4018=0,IF(D4019=1,30,40)*0.18/(2*40),0),0)</f>
        <v/>
      </c>
      <c r="N4019" s="14" t="n">
        <v>0.09</v>
      </c>
      <c r="O4019" s="15">
        <f>K4019*N4019</f>
        <v/>
      </c>
      <c r="P4019">
        <f>IF(E4019=0,0.3,IF(D4019=1,IF(C4019&gt;=Params!$B$13-3,IF(C4019&lt;Params!$B$13,Params!$B$20,0.3),0.3),IF(C4019&gt;=Params!$B$15-3,IF(C4019&lt;Params!$B$15,Params!$B$21,0.3),0.3)))</f>
        <v/>
      </c>
    </row>
    <row r="4020" ht="15" customHeight="1" s="1">
      <c r="A4020" s="9" t="n">
        <v>4017</v>
      </c>
      <c r="B4020" s="6" t="inlineStr">
        <is>
          <t>17/06</t>
        </is>
      </c>
      <c r="C4020" s="6" t="n">
        <v>8</v>
      </c>
      <c r="D4020" s="6" t="n">
        <v>0</v>
      </c>
      <c r="E4020" s="10">
        <f>IF(D4020=1, IF(OR(C4020&lt;10, C4020&gt;=15),1,0), IF(OR(C4020&lt;7, C4020&gt;=18),1,0))</f>
        <v/>
      </c>
      <c r="F4020" s="11" t="n">
        <v>0.294</v>
      </c>
      <c r="G4020" s="12">
        <f>0.32*8</f>
        <v/>
      </c>
      <c r="H4020" s="12">
        <f>F4020-G4020</f>
        <v/>
      </c>
      <c r="I4020" s="10">
        <f>IF(E4020=0,"Fora",IF(E4019=0,"Carg xar",IF(H4020&lt;0,IF(M4020&lt;0.9,"Carg FV","Stby"),IF(M4020&gt;P4020,"V2H",IF(M4020&lt;0.9,"Carg xar","Stby")))))</f>
        <v/>
      </c>
      <c r="J4020" s="12">
        <f>IF(OR(I4020="Carg FV",I4020="Carg xar"),MIN(IF(I4020="Carg FV",ABS(H4020),7.4),7.4,MAX(0,(0.9-M4020)*40)*0.95),0)</f>
        <v/>
      </c>
      <c r="K4020" s="12">
        <f>IF(I4020="V2H",MIN(MAX(0,H4020),7.4,MAX(0,(M4020-P4020)*40)*0.95),0)</f>
        <v/>
      </c>
      <c r="L4020" s="12">
        <f>IF(E4020=0,0,MAX(0,H4020-K4020))</f>
        <v/>
      </c>
      <c r="M4020" s="13">
        <f>M4019+J4019/40-IF(I4019="V2H",K4019/(0.95*40),0)-IF(E4020=0,IF(E4019=1,IF(D4020=1,30,40)*0.18/(2*40),0),0)-IF(E4020=1,IF(E4019=0,IF(D4020=1,30,40)*0.18/(2*40),0),0)</f>
        <v/>
      </c>
      <c r="N4020" s="14" t="n">
        <v>0.15</v>
      </c>
      <c r="O4020" s="15">
        <f>K4020*N4020</f>
        <v/>
      </c>
      <c r="P4020">
        <f>IF(E4020=0,0.3,IF(D4020=1,IF(C4020&gt;=Params!$B$13-3,IF(C4020&lt;Params!$B$13,Params!$B$20,0.3),0.3),IF(C4020&gt;=Params!$B$15-3,IF(C4020&lt;Params!$B$15,Params!$B$21,0.3),0.3)))</f>
        <v/>
      </c>
    </row>
    <row r="4021" ht="15" customHeight="1" s="1">
      <c r="A4021" s="9" t="n">
        <v>4018</v>
      </c>
      <c r="B4021" s="6" t="inlineStr">
        <is>
          <t>17/06</t>
        </is>
      </c>
      <c r="C4021" s="6" t="n">
        <v>9</v>
      </c>
      <c r="D4021" s="6" t="n">
        <v>0</v>
      </c>
      <c r="E4021" s="10">
        <f>IF(D4021=1, IF(OR(C4021&lt;10, C4021&gt;=15),1,0), IF(OR(C4021&lt;7, C4021&gt;=18),1,0))</f>
        <v/>
      </c>
      <c r="F4021" s="11" t="n">
        <v>0</v>
      </c>
      <c r="G4021" s="12">
        <f>0.52*8</f>
        <v/>
      </c>
      <c r="H4021" s="12">
        <f>F4021-G4021</f>
        <v/>
      </c>
      <c r="I4021" s="10">
        <f>IF(E4021=0,"Fora",IF(E4020=0,"Carg xar",IF(H4021&lt;0,IF(M4021&lt;0.9,"Carg FV","Stby"),IF(M4021&gt;P4021,"V2H",IF(M4021&lt;0.9,"Carg xar","Stby")))))</f>
        <v/>
      </c>
      <c r="J4021" s="12">
        <f>IF(OR(I4021="Carg FV",I4021="Carg xar"),MIN(IF(I4021="Carg FV",ABS(H4021),7.4),7.4,MAX(0,(0.9-M4021)*40)*0.95),0)</f>
        <v/>
      </c>
      <c r="K4021" s="12">
        <f>IF(I4021="V2H",MIN(MAX(0,H4021),7.4,MAX(0,(M4021-P4021)*40)*0.95),0)</f>
        <v/>
      </c>
      <c r="L4021" s="12">
        <f>IF(E4021=0,0,MAX(0,H4021-K4021))</f>
        <v/>
      </c>
      <c r="M4021" s="13">
        <f>M4020+J4020/40-IF(I4020="V2H",K4020/(0.95*40),0)-IF(E4021=0,IF(E4020=1,IF(D4021=1,30,40)*0.18/(2*40),0),0)-IF(E4021=1,IF(E4020=0,IF(D4021=1,30,40)*0.18/(2*40),0),0)</f>
        <v/>
      </c>
      <c r="N4021" s="14" t="n">
        <v>0.15</v>
      </c>
      <c r="O4021" s="15">
        <f>K4021*N4021</f>
        <v/>
      </c>
      <c r="P4021">
        <f>IF(E4021=0,0.3,IF(D4021=1,IF(C4021&gt;=Params!$B$13-3,IF(C4021&lt;Params!$B$13,Params!$B$20,0.3),0.3),IF(C4021&gt;=Params!$B$15-3,IF(C4021&lt;Params!$B$15,Params!$B$21,0.3),0.3)))</f>
        <v/>
      </c>
    </row>
    <row r="4022" ht="15" customHeight="1" s="1">
      <c r="A4022" s="9" t="n">
        <v>4019</v>
      </c>
      <c r="B4022" s="6" t="inlineStr">
        <is>
          <t>17/06</t>
        </is>
      </c>
      <c r="C4022" s="6" t="n">
        <v>10</v>
      </c>
      <c r="D4022" s="6" t="n">
        <v>0</v>
      </c>
      <c r="E4022" s="10">
        <f>IF(D4022=1, IF(OR(C4022&lt;10, C4022&gt;=15),1,0), IF(OR(C4022&lt;7, C4022&gt;=18),1,0))</f>
        <v/>
      </c>
      <c r="F4022" s="11" t="n">
        <v>0</v>
      </c>
      <c r="G4022" s="12">
        <f>0.72*8</f>
        <v/>
      </c>
      <c r="H4022" s="12">
        <f>F4022-G4022</f>
        <v/>
      </c>
      <c r="I4022" s="10">
        <f>IF(E4022=0,"Fora",IF(E4021=0,"Carg xar",IF(H4022&lt;0,IF(M4022&lt;0.9,"Carg FV","Stby"),IF(M4022&gt;P4022,"V2H",IF(M4022&lt;0.9,"Carg xar","Stby")))))</f>
        <v/>
      </c>
      <c r="J4022" s="12">
        <f>IF(OR(I4022="Carg FV",I4022="Carg xar"),MIN(IF(I4022="Carg FV",ABS(H4022),7.4),7.4,MAX(0,(0.9-M4022)*40)*0.95),0)</f>
        <v/>
      </c>
      <c r="K4022" s="12">
        <f>IF(I4022="V2H",MIN(MAX(0,H4022),7.4,MAX(0,(M4022-P4022)*40)*0.95),0)</f>
        <v/>
      </c>
      <c r="L4022" s="12">
        <f>IF(E4022=0,0,MAX(0,H4022-K4022))</f>
        <v/>
      </c>
      <c r="M4022" s="13">
        <f>M4021+J4021/40-IF(I4021="V2H",K4021/(0.95*40),0)-IF(E4022=0,IF(E4021=1,IF(D4022=1,30,40)*0.18/(2*40),0),0)-IF(E4022=1,IF(E4021=0,IF(D4022=1,30,40)*0.18/(2*40),0),0)</f>
        <v/>
      </c>
      <c r="N4022" s="14" t="n">
        <v>0.2</v>
      </c>
      <c r="O4022" s="15">
        <f>K4022*N4022</f>
        <v/>
      </c>
      <c r="P4022">
        <f>IF(E4022=0,0.3,IF(D4022=1,IF(C4022&gt;=Params!$B$13-3,IF(C4022&lt;Params!$B$13,Params!$B$20,0.3),0.3),IF(C4022&gt;=Params!$B$15-3,IF(C4022&lt;Params!$B$15,Params!$B$21,0.3),0.3)))</f>
        <v/>
      </c>
    </row>
    <row r="4023" ht="15" customHeight="1" s="1">
      <c r="A4023" s="9" t="n">
        <v>4020</v>
      </c>
      <c r="B4023" s="6" t="inlineStr">
        <is>
          <t>17/06</t>
        </is>
      </c>
      <c r="C4023" s="6" t="n">
        <v>11</v>
      </c>
      <c r="D4023" s="6" t="n">
        <v>0</v>
      </c>
      <c r="E4023" s="10">
        <f>IF(D4023=1, IF(OR(C4023&lt;10, C4023&gt;=15),1,0), IF(OR(C4023&lt;7, C4023&gt;=18),1,0))</f>
        <v/>
      </c>
      <c r="F4023" s="11" t="n">
        <v>0</v>
      </c>
      <c r="G4023" s="12">
        <f>0.85*8</f>
        <v/>
      </c>
      <c r="H4023" s="12">
        <f>F4023-G4023</f>
        <v/>
      </c>
      <c r="I4023" s="10">
        <f>IF(E4023=0,"Fora",IF(E4022=0,"Carg xar",IF(H4023&lt;0,IF(M4023&lt;0.9,"Carg FV","Stby"),IF(M4023&gt;P4023,"V2H",IF(M4023&lt;0.9,"Carg xar","Stby")))))</f>
        <v/>
      </c>
      <c r="J4023" s="12">
        <f>IF(OR(I4023="Carg FV",I4023="Carg xar"),MIN(IF(I4023="Carg FV",ABS(H4023),7.4),7.4,MAX(0,(0.9-M4023)*40)*0.95),0)</f>
        <v/>
      </c>
      <c r="K4023" s="12">
        <f>IF(I4023="V2H",MIN(MAX(0,H4023),7.4,MAX(0,(M4023-P4023)*40)*0.95),0)</f>
        <v/>
      </c>
      <c r="L4023" s="12">
        <f>IF(E4023=0,0,MAX(0,H4023-K4023))</f>
        <v/>
      </c>
      <c r="M4023" s="13">
        <f>M4022+J4022/40-IF(I4022="V2H",K4022/(0.95*40),0)-IF(E4023=0,IF(E4022=1,IF(D4023=1,30,40)*0.18/(2*40),0),0)-IF(E4023=1,IF(E4022=0,IF(D4023=1,30,40)*0.18/(2*40),0),0)</f>
        <v/>
      </c>
      <c r="N4023" s="14" t="n">
        <v>0.2</v>
      </c>
      <c r="O4023" s="15">
        <f>K4023*N4023</f>
        <v/>
      </c>
      <c r="P4023">
        <f>IF(E4023=0,0.3,IF(D4023=1,IF(C4023&gt;=Params!$B$13-3,IF(C4023&lt;Params!$B$13,Params!$B$20,0.3),0.3),IF(C4023&gt;=Params!$B$15-3,IF(C4023&lt;Params!$B$15,Params!$B$21,0.3),0.3)))</f>
        <v/>
      </c>
    </row>
    <row r="4024" ht="15" customHeight="1" s="1">
      <c r="A4024" s="9" t="n">
        <v>4021</v>
      </c>
      <c r="B4024" s="6" t="inlineStr">
        <is>
          <t>17/06</t>
        </is>
      </c>
      <c r="C4024" s="6" t="n">
        <v>12</v>
      </c>
      <c r="D4024" s="6" t="n">
        <v>0</v>
      </c>
      <c r="E4024" s="10">
        <f>IF(D4024=1, IF(OR(C4024&lt;10, C4024&gt;=15),1,0), IF(OR(C4024&lt;7, C4024&gt;=18),1,0))</f>
        <v/>
      </c>
      <c r="F4024" s="11" t="n">
        <v>0</v>
      </c>
      <c r="G4024" s="12">
        <f>0.92*8</f>
        <v/>
      </c>
      <c r="H4024" s="12">
        <f>F4024-G4024</f>
        <v/>
      </c>
      <c r="I4024" s="10">
        <f>IF(E4024=0,"Fora",IF(E4023=0,"Carg xar",IF(H4024&lt;0,IF(M4024&lt;0.9,"Carg FV","Stby"),IF(M4024&gt;P4024,"V2H",IF(M4024&lt;0.9,"Carg xar","Stby")))))</f>
        <v/>
      </c>
      <c r="J4024" s="12">
        <f>IF(OR(I4024="Carg FV",I4024="Carg xar"),MIN(IF(I4024="Carg FV",ABS(H4024),7.4),7.4,MAX(0,(0.9-M4024)*40)*0.95),0)</f>
        <v/>
      </c>
      <c r="K4024" s="12">
        <f>IF(I4024="V2H",MIN(MAX(0,H4024),7.4,MAX(0,(M4024-P4024)*40)*0.95),0)</f>
        <v/>
      </c>
      <c r="L4024" s="12">
        <f>IF(E4024=0,0,MAX(0,H4024-K4024))</f>
        <v/>
      </c>
      <c r="M4024" s="13">
        <f>M4023+J4023/40-IF(I4023="V2H",K4023/(0.95*40),0)-IF(E4024=0,IF(E4023=1,IF(D4024=1,30,40)*0.18/(2*40),0),0)-IF(E4024=1,IF(E4023=0,IF(D4024=1,30,40)*0.18/(2*40),0),0)</f>
        <v/>
      </c>
      <c r="N4024" s="14" t="n">
        <v>0.2</v>
      </c>
      <c r="O4024" s="15">
        <f>K4024*N4024</f>
        <v/>
      </c>
      <c r="P4024">
        <f>IF(E4024=0,0.3,IF(D4024=1,IF(C4024&gt;=Params!$B$13-3,IF(C4024&lt;Params!$B$13,Params!$B$20,0.3),0.3),IF(C4024&gt;=Params!$B$15-3,IF(C4024&lt;Params!$B$15,Params!$B$21,0.3),0.3)))</f>
        <v/>
      </c>
    </row>
    <row r="4025" ht="15" customHeight="1" s="1">
      <c r="A4025" s="9" t="n">
        <v>4022</v>
      </c>
      <c r="B4025" s="6" t="inlineStr">
        <is>
          <t>17/06</t>
        </is>
      </c>
      <c r="C4025" s="6" t="n">
        <v>13</v>
      </c>
      <c r="D4025" s="6" t="n">
        <v>0</v>
      </c>
      <c r="E4025" s="10">
        <f>IF(D4025=1, IF(OR(C4025&lt;10, C4025&gt;=15),1,0), IF(OR(C4025&lt;7, C4025&gt;=18),1,0))</f>
        <v/>
      </c>
      <c r="F4025" s="11" t="n">
        <v>0</v>
      </c>
      <c r="G4025" s="12">
        <f>0.9*8</f>
        <v/>
      </c>
      <c r="H4025" s="12">
        <f>F4025-G4025</f>
        <v/>
      </c>
      <c r="I4025" s="10">
        <f>IF(E4025=0,"Fora",IF(E4024=0,"Carg xar",IF(H4025&lt;0,IF(M4025&lt;0.9,"Carg FV","Stby"),IF(M4025&gt;P4025,"V2H",IF(M4025&lt;0.9,"Carg xar","Stby")))))</f>
        <v/>
      </c>
      <c r="J4025" s="12">
        <f>IF(OR(I4025="Carg FV",I4025="Carg xar"),MIN(IF(I4025="Carg FV",ABS(H4025),7.4),7.4,MAX(0,(0.9-M4025)*40)*0.95),0)</f>
        <v/>
      </c>
      <c r="K4025" s="12">
        <f>IF(I4025="V2H",MIN(MAX(0,H4025),7.4,MAX(0,(M4025-P4025)*40)*0.95),0)</f>
        <v/>
      </c>
      <c r="L4025" s="12">
        <f>IF(E4025=0,0,MAX(0,H4025-K4025))</f>
        <v/>
      </c>
      <c r="M4025" s="13">
        <f>M4024+J4024/40-IF(I4024="V2H",K4024/(0.95*40),0)-IF(E4025=0,IF(E4024=1,IF(D4025=1,30,40)*0.18/(2*40),0),0)-IF(E4025=1,IF(E4024=0,IF(D4025=1,30,40)*0.18/(2*40),0),0)</f>
        <v/>
      </c>
      <c r="N4025" s="14" t="n">
        <v>0.2</v>
      </c>
      <c r="O4025" s="15">
        <f>K4025*N4025</f>
        <v/>
      </c>
      <c r="P4025">
        <f>IF(E4025=0,0.3,IF(D4025=1,IF(C4025&gt;=Params!$B$13-3,IF(C4025&lt;Params!$B$13,Params!$B$20,0.3),0.3),IF(C4025&gt;=Params!$B$15-3,IF(C4025&lt;Params!$B$15,Params!$B$21,0.3),0.3)))</f>
        <v/>
      </c>
    </row>
    <row r="4026" ht="15" customHeight="1" s="1">
      <c r="A4026" s="9" t="n">
        <v>4023</v>
      </c>
      <c r="B4026" s="6" t="inlineStr">
        <is>
          <t>17/06</t>
        </is>
      </c>
      <c r="C4026" s="6" t="n">
        <v>14</v>
      </c>
      <c r="D4026" s="6" t="n">
        <v>0</v>
      </c>
      <c r="E4026" s="10">
        <f>IF(D4026=1, IF(OR(C4026&lt;10, C4026&gt;=15),1,0), IF(OR(C4026&lt;7, C4026&gt;=18),1,0))</f>
        <v/>
      </c>
      <c r="F4026" s="11" t="n">
        <v>0</v>
      </c>
      <c r="G4026" s="12">
        <f>0.8*8</f>
        <v/>
      </c>
      <c r="H4026" s="12">
        <f>F4026-G4026</f>
        <v/>
      </c>
      <c r="I4026" s="10">
        <f>IF(E4026=0,"Fora",IF(E4025=0,"Carg xar",IF(H4026&lt;0,IF(M4026&lt;0.9,"Carg FV","Stby"),IF(M4026&gt;P4026,"V2H",IF(M4026&lt;0.9,"Carg xar","Stby")))))</f>
        <v/>
      </c>
      <c r="J4026" s="12">
        <f>IF(OR(I4026="Carg FV",I4026="Carg xar"),MIN(IF(I4026="Carg FV",ABS(H4026),7.4),7.4,MAX(0,(0.9-M4026)*40)*0.95),0)</f>
        <v/>
      </c>
      <c r="K4026" s="12">
        <f>IF(I4026="V2H",MIN(MAX(0,H4026),7.4,MAX(0,(M4026-P4026)*40)*0.95),0)</f>
        <v/>
      </c>
      <c r="L4026" s="12">
        <f>IF(E4026=0,0,MAX(0,H4026-K4026))</f>
        <v/>
      </c>
      <c r="M4026" s="13">
        <f>M4025+J4025/40-IF(I4025="V2H",K4025/(0.95*40),0)-IF(E4026=0,IF(E4025=1,IF(D4026=1,30,40)*0.18/(2*40),0),0)-IF(E4026=1,IF(E4025=0,IF(D4026=1,30,40)*0.18/(2*40),0),0)</f>
        <v/>
      </c>
      <c r="N4026" s="14" t="n">
        <v>0.15</v>
      </c>
      <c r="O4026" s="15">
        <f>K4026*N4026</f>
        <v/>
      </c>
      <c r="P4026">
        <f>IF(E4026=0,0.3,IF(D4026=1,IF(C4026&gt;=Params!$B$13-3,IF(C4026&lt;Params!$B$13,Params!$B$20,0.3),0.3),IF(C4026&gt;=Params!$B$15-3,IF(C4026&lt;Params!$B$15,Params!$B$21,0.3),0.3)))</f>
        <v/>
      </c>
    </row>
    <row r="4027" ht="15" customHeight="1" s="1">
      <c r="A4027" s="9" t="n">
        <v>4024</v>
      </c>
      <c r="B4027" s="6" t="inlineStr">
        <is>
          <t>17/06</t>
        </is>
      </c>
      <c r="C4027" s="6" t="n">
        <v>15</v>
      </c>
      <c r="D4027" s="6" t="n">
        <v>0</v>
      </c>
      <c r="E4027" s="10">
        <f>IF(D4027=1, IF(OR(C4027&lt;10, C4027&gt;=15),1,0), IF(OR(C4027&lt;7, C4027&gt;=18),1,0))</f>
        <v/>
      </c>
      <c r="F4027" s="11" t="n">
        <v>0</v>
      </c>
      <c r="G4027" s="12">
        <f>0.65*8</f>
        <v/>
      </c>
      <c r="H4027" s="12">
        <f>F4027-G4027</f>
        <v/>
      </c>
      <c r="I4027" s="10">
        <f>IF(E4027=0,"Fora",IF(E4026=0,"Carg xar",IF(H4027&lt;0,IF(M4027&lt;0.9,"Carg FV","Stby"),IF(M4027&gt;P4027,"V2H",IF(M4027&lt;0.9,"Carg xar","Stby")))))</f>
        <v/>
      </c>
      <c r="J4027" s="12">
        <f>IF(OR(I4027="Carg FV",I4027="Carg xar"),MIN(IF(I4027="Carg FV",ABS(H4027),7.4),7.4,MAX(0,(0.9-M4027)*40)*0.95),0)</f>
        <v/>
      </c>
      <c r="K4027" s="12">
        <f>IF(I4027="V2H",MIN(MAX(0,H4027),7.4,MAX(0,(M4027-P4027)*40)*0.95),0)</f>
        <v/>
      </c>
      <c r="L4027" s="12">
        <f>IF(E4027=0,0,MAX(0,H4027-K4027))</f>
        <v/>
      </c>
      <c r="M4027" s="13">
        <f>M4026+J4026/40-IF(I4026="V2H",K4026/(0.95*40),0)-IF(E4027=0,IF(E4026=1,IF(D4027=1,30,40)*0.18/(2*40),0),0)-IF(E4027=1,IF(E4026=0,IF(D4027=1,30,40)*0.18/(2*40),0),0)</f>
        <v/>
      </c>
      <c r="N4027" s="14" t="n">
        <v>0.15</v>
      </c>
      <c r="O4027" s="15">
        <f>K4027*N4027</f>
        <v/>
      </c>
      <c r="P4027">
        <f>IF(E4027=0,0.3,IF(D4027=1,IF(C4027&gt;=Params!$B$13-3,IF(C4027&lt;Params!$B$13,Params!$B$20,0.3),0.3),IF(C4027&gt;=Params!$B$15-3,IF(C4027&lt;Params!$B$15,Params!$B$21,0.3),0.3)))</f>
        <v/>
      </c>
    </row>
    <row r="4028" ht="15" customHeight="1" s="1">
      <c r="A4028" s="9" t="n">
        <v>4025</v>
      </c>
      <c r="B4028" s="6" t="inlineStr">
        <is>
          <t>17/06</t>
        </is>
      </c>
      <c r="C4028" s="6" t="n">
        <v>16</v>
      </c>
      <c r="D4028" s="6" t="n">
        <v>0</v>
      </c>
      <c r="E4028" s="10">
        <f>IF(D4028=1, IF(OR(C4028&lt;10, C4028&gt;=15),1,0), IF(OR(C4028&lt;7, C4028&gt;=18),1,0))</f>
        <v/>
      </c>
      <c r="F4028" s="11" t="n">
        <v>0</v>
      </c>
      <c r="G4028" s="12">
        <f>0.48*8</f>
        <v/>
      </c>
      <c r="H4028" s="12">
        <f>F4028-G4028</f>
        <v/>
      </c>
      <c r="I4028" s="10">
        <f>IF(E4028=0,"Fora",IF(E4027=0,"Carg xar",IF(H4028&lt;0,IF(M4028&lt;0.9,"Carg FV","Stby"),IF(M4028&gt;P4028,"V2H",IF(M4028&lt;0.9,"Carg xar","Stby")))))</f>
        <v/>
      </c>
      <c r="J4028" s="12">
        <f>IF(OR(I4028="Carg FV",I4028="Carg xar"),MIN(IF(I4028="Carg FV",ABS(H4028),7.4),7.4,MAX(0,(0.9-M4028)*40)*0.95),0)</f>
        <v/>
      </c>
      <c r="K4028" s="12">
        <f>IF(I4028="V2H",MIN(MAX(0,H4028),7.4,MAX(0,(M4028-P4028)*40)*0.95),0)</f>
        <v/>
      </c>
      <c r="L4028" s="12">
        <f>IF(E4028=0,0,MAX(0,H4028-K4028))</f>
        <v/>
      </c>
      <c r="M4028" s="13">
        <f>M4027+J4027/40-IF(I4027="V2H",K4027/(0.95*40),0)-IF(E4028=0,IF(E4027=1,IF(D4028=1,30,40)*0.18/(2*40),0),0)-IF(E4028=1,IF(E4027=0,IF(D4028=1,30,40)*0.18/(2*40),0),0)</f>
        <v/>
      </c>
      <c r="N4028" s="14" t="n">
        <v>0.15</v>
      </c>
      <c r="O4028" s="15">
        <f>K4028*N4028</f>
        <v/>
      </c>
      <c r="P4028">
        <f>IF(E4028=0,0.3,IF(D4028=1,IF(C4028&gt;=Params!$B$13-3,IF(C4028&lt;Params!$B$13,Params!$B$20,0.3),0.3),IF(C4028&gt;=Params!$B$15-3,IF(C4028&lt;Params!$B$15,Params!$B$21,0.3),0.3)))</f>
        <v/>
      </c>
    </row>
    <row r="4029" ht="15" customHeight="1" s="1">
      <c r="A4029" s="9" t="n">
        <v>4026</v>
      </c>
      <c r="B4029" s="6" t="inlineStr">
        <is>
          <t>17/06</t>
        </is>
      </c>
      <c r="C4029" s="6" t="n">
        <v>17</v>
      </c>
      <c r="D4029" s="6" t="n">
        <v>0</v>
      </c>
      <c r="E4029" s="10">
        <f>IF(D4029=1, IF(OR(C4029&lt;10, C4029&gt;=15),1,0), IF(OR(C4029&lt;7, C4029&gt;=18),1,0))</f>
        <v/>
      </c>
      <c r="F4029" s="11" t="n">
        <v>0.055</v>
      </c>
      <c r="G4029" s="12">
        <f>0.28*8</f>
        <v/>
      </c>
      <c r="H4029" s="12">
        <f>F4029-G4029</f>
        <v/>
      </c>
      <c r="I4029" s="10">
        <f>IF(E4029=0,"Fora",IF(E4028=0,"Carg xar",IF(H4029&lt;0,IF(M4029&lt;0.9,"Carg FV","Stby"),IF(M4029&gt;P4029,"V2H",IF(M4029&lt;0.9,"Carg xar","Stby")))))</f>
        <v/>
      </c>
      <c r="J4029" s="12">
        <f>IF(OR(I4029="Carg FV",I4029="Carg xar"),MIN(IF(I4029="Carg FV",ABS(H4029),7.4),7.4,MAX(0,(0.9-M4029)*40)*0.95),0)</f>
        <v/>
      </c>
      <c r="K4029" s="12">
        <f>IF(I4029="V2H",MIN(MAX(0,H4029),7.4,MAX(0,(M4029-P4029)*40)*0.95),0)</f>
        <v/>
      </c>
      <c r="L4029" s="12">
        <f>IF(E4029=0,0,MAX(0,H4029-K4029))</f>
        <v/>
      </c>
      <c r="M4029" s="13">
        <f>M4028+J4028/40-IF(I4028="V2H",K4028/(0.95*40),0)-IF(E4029=0,IF(E4028=1,IF(D4029=1,30,40)*0.18/(2*40),0),0)-IF(E4029=1,IF(E4028=0,IF(D4029=1,30,40)*0.18/(2*40),0),0)</f>
        <v/>
      </c>
      <c r="N4029" s="14" t="n">
        <v>0.15</v>
      </c>
      <c r="O4029" s="15">
        <f>K4029*N4029</f>
        <v/>
      </c>
      <c r="P4029">
        <f>IF(E4029=0,0.3,IF(D4029=1,IF(C4029&gt;=Params!$B$13-3,IF(C4029&lt;Params!$B$13,Params!$B$20,0.3),0.3),IF(C4029&gt;=Params!$B$15-3,IF(C4029&lt;Params!$B$15,Params!$B$21,0.3),0.3)))</f>
        <v/>
      </c>
    </row>
    <row r="4030" ht="15" customHeight="1" s="1">
      <c r="A4030" s="9" t="n">
        <v>4027</v>
      </c>
      <c r="B4030" s="6" t="inlineStr">
        <is>
          <t>17/06</t>
        </is>
      </c>
      <c r="C4030" s="6" t="n">
        <v>18</v>
      </c>
      <c r="D4030" s="6" t="n">
        <v>0</v>
      </c>
      <c r="E4030" s="10">
        <f>IF(D4030=1, IF(OR(C4030&lt;10, C4030&gt;=15),1,0), IF(OR(C4030&lt;7, C4030&gt;=18),1,0))</f>
        <v/>
      </c>
      <c r="F4030" s="11" t="n">
        <v>1.842</v>
      </c>
      <c r="G4030" s="12">
        <f>0.1*8</f>
        <v/>
      </c>
      <c r="H4030" s="12">
        <f>F4030-G4030</f>
        <v/>
      </c>
      <c r="I4030" s="10">
        <f>IF(E4030=0,"Fora",IF(E4029=0,"Carg xar",IF(H4030&lt;0,IF(M4030&lt;0.9,"Carg FV","Stby"),IF(M4030&gt;P4030,"V2H",IF(M4030&lt;0.9,"Carg xar","Stby")))))</f>
        <v/>
      </c>
      <c r="J4030" s="12">
        <f>IF(OR(I4030="Carg FV",I4030="Carg xar"),MIN(IF(I4030="Carg FV",ABS(H4030),7.4),7.4,MAX(0,(0.9-M4030)*40)*0.95),0)</f>
        <v/>
      </c>
      <c r="K4030" s="12">
        <f>IF(I4030="V2H",MIN(MAX(0,H4030),7.4,MAX(0,(M4030-P4030)*40)*0.95),0)</f>
        <v/>
      </c>
      <c r="L4030" s="12">
        <f>IF(E4030=0,0,MAX(0,H4030-K4030))</f>
        <v/>
      </c>
      <c r="M4030" s="13">
        <f>M4029+J4029/40-IF(I4029="V2H",K4029/(0.95*40),0)-IF(E4030=0,IF(E4029=1,IF(D4030=1,30,40)*0.18/(2*40),0),0)-IF(E4030=1,IF(E4029=0,IF(D4030=1,30,40)*0.18/(2*40),0),0)</f>
        <v/>
      </c>
      <c r="N4030" s="14" t="n">
        <v>0.2</v>
      </c>
      <c r="O4030" s="15">
        <f>K4030*N4030</f>
        <v/>
      </c>
      <c r="P4030">
        <f>IF(E4030=0,0.3,IF(D4030=1,IF(C4030&gt;=Params!$B$13-3,IF(C4030&lt;Params!$B$13,Params!$B$20,0.3),0.3),IF(C4030&gt;=Params!$B$15-3,IF(C4030&lt;Params!$B$15,Params!$B$21,0.3),0.3)))</f>
        <v/>
      </c>
    </row>
    <row r="4031" ht="15" customHeight="1" s="1">
      <c r="A4031" s="9" t="n">
        <v>4028</v>
      </c>
      <c r="B4031" s="6" t="inlineStr">
        <is>
          <t>17/06</t>
        </is>
      </c>
      <c r="C4031" s="6" t="n">
        <v>19</v>
      </c>
      <c r="D4031" s="6" t="n">
        <v>0</v>
      </c>
      <c r="E4031" s="10">
        <f>IF(D4031=1, IF(OR(C4031&lt;10, C4031&gt;=15),1,0), IF(OR(C4031&lt;7, C4031&gt;=18),1,0))</f>
        <v/>
      </c>
      <c r="F4031" s="11" t="n">
        <v>0.985</v>
      </c>
      <c r="G4031" s="12">
        <f>0*8</f>
        <v/>
      </c>
      <c r="H4031" s="12">
        <f>F4031-G4031</f>
        <v/>
      </c>
      <c r="I4031" s="10">
        <f>IF(E4031=0,"Fora",IF(E4030=0,"Carg xar",IF(H4031&lt;0,IF(M4031&lt;0.9,"Carg FV","Stby"),IF(M4031&gt;P4031,"V2H",IF(M4031&lt;0.9,"Carg xar","Stby")))))</f>
        <v/>
      </c>
      <c r="J4031" s="12">
        <f>IF(OR(I4031="Carg FV",I4031="Carg xar"),MIN(IF(I4031="Carg FV",ABS(H4031),7.4),7.4,MAX(0,(0.9-M4031)*40)*0.95),0)</f>
        <v/>
      </c>
      <c r="K4031" s="12">
        <f>IF(I4031="V2H",MIN(MAX(0,H4031),7.4,MAX(0,(M4031-P4031)*40)*0.95),0)</f>
        <v/>
      </c>
      <c r="L4031" s="12">
        <f>IF(E4031=0,0,MAX(0,H4031-K4031))</f>
        <v/>
      </c>
      <c r="M4031" s="13">
        <f>M4030+J4030/40-IF(I4030="V2H",K4030/(0.95*40),0)-IF(E4031=0,IF(E4030=1,IF(D4031=1,30,40)*0.18/(2*40),0),0)-IF(E4031=1,IF(E4030=0,IF(D4031=1,30,40)*0.18/(2*40),0),0)</f>
        <v/>
      </c>
      <c r="N4031" s="14" t="n">
        <v>0.2</v>
      </c>
      <c r="O4031" s="15">
        <f>K4031*N4031</f>
        <v/>
      </c>
      <c r="P4031">
        <f>IF(E4031=0,0.3,IF(D4031=1,IF(C4031&gt;=Params!$B$13-3,IF(C4031&lt;Params!$B$13,Params!$B$20,0.3),0.3),IF(C4031&gt;=Params!$B$15-3,IF(C4031&lt;Params!$B$15,Params!$B$21,0.3),0.3)))</f>
        <v/>
      </c>
    </row>
    <row r="4032" ht="15" customHeight="1" s="1">
      <c r="A4032" s="9" t="n">
        <v>4029</v>
      </c>
      <c r="B4032" s="6" t="inlineStr">
        <is>
          <t>17/06</t>
        </is>
      </c>
      <c r="C4032" s="6" t="n">
        <v>20</v>
      </c>
      <c r="D4032" s="6" t="n">
        <v>0</v>
      </c>
      <c r="E4032" s="10">
        <f>IF(D4032=1, IF(OR(C4032&lt;10, C4032&gt;=15),1,0), IF(OR(C4032&lt;7, C4032&gt;=18),1,0))</f>
        <v/>
      </c>
      <c r="F4032" s="11" t="n">
        <v>0.375</v>
      </c>
      <c r="G4032" s="12">
        <f>0*8</f>
        <v/>
      </c>
      <c r="H4032" s="12">
        <f>F4032-G4032</f>
        <v/>
      </c>
      <c r="I4032" s="10">
        <f>IF(E4032=0,"Fora",IF(E4031=0,"Carg xar",IF(H4032&lt;0,IF(M4032&lt;0.9,"Carg FV","Stby"),IF(M4032&gt;P4032,"V2H",IF(M4032&lt;0.9,"Carg xar","Stby")))))</f>
        <v/>
      </c>
      <c r="J4032" s="12">
        <f>IF(OR(I4032="Carg FV",I4032="Carg xar"),MIN(IF(I4032="Carg FV",ABS(H4032),7.4),7.4,MAX(0,(0.9-M4032)*40)*0.95),0)</f>
        <v/>
      </c>
      <c r="K4032" s="12">
        <f>IF(I4032="V2H",MIN(MAX(0,H4032),7.4,MAX(0,(M4032-P4032)*40)*0.95),0)</f>
        <v/>
      </c>
      <c r="L4032" s="12">
        <f>IF(E4032=0,0,MAX(0,H4032-K4032))</f>
        <v/>
      </c>
      <c r="M4032" s="13">
        <f>M4031+J4031/40-IF(I4031="V2H",K4031/(0.95*40),0)-IF(E4032=0,IF(E4031=1,IF(D4032=1,30,40)*0.18/(2*40),0),0)-IF(E4032=1,IF(E4031=0,IF(D4032=1,30,40)*0.18/(2*40),0),0)</f>
        <v/>
      </c>
      <c r="N4032" s="14" t="n">
        <v>0.2</v>
      </c>
      <c r="O4032" s="15">
        <f>K4032*N4032</f>
        <v/>
      </c>
      <c r="P4032">
        <f>IF(E4032=0,0.3,IF(D4032=1,IF(C4032&gt;=Params!$B$13-3,IF(C4032&lt;Params!$B$13,Params!$B$20,0.3),0.3),IF(C4032&gt;=Params!$B$15-3,IF(C4032&lt;Params!$B$15,Params!$B$21,0.3),0.3)))</f>
        <v/>
      </c>
    </row>
    <row r="4033" ht="15" customHeight="1" s="1">
      <c r="A4033" s="9" t="n">
        <v>4030</v>
      </c>
      <c r="B4033" s="6" t="inlineStr">
        <is>
          <t>17/06</t>
        </is>
      </c>
      <c r="C4033" s="6" t="n">
        <v>21</v>
      </c>
      <c r="D4033" s="6" t="n">
        <v>0</v>
      </c>
      <c r="E4033" s="10">
        <f>IF(D4033=1, IF(OR(C4033&lt;10, C4033&gt;=15),1,0), IF(OR(C4033&lt;7, C4033&gt;=18),1,0))</f>
        <v/>
      </c>
      <c r="F4033" s="11" t="n">
        <v>0.778</v>
      </c>
      <c r="G4033" s="12">
        <f>0*8</f>
        <v/>
      </c>
      <c r="H4033" s="12">
        <f>F4033-G4033</f>
        <v/>
      </c>
      <c r="I4033" s="10">
        <f>IF(E4033=0,"Fora",IF(E4032=0,"Carg xar",IF(H4033&lt;0,IF(M4033&lt;0.9,"Carg FV","Stby"),IF(M4033&gt;P4033,"V2H",IF(M4033&lt;0.9,"Carg xar","Stby")))))</f>
        <v/>
      </c>
      <c r="J4033" s="12">
        <f>IF(OR(I4033="Carg FV",I4033="Carg xar"),MIN(IF(I4033="Carg FV",ABS(H4033),7.4),7.4,MAX(0,(0.9-M4033)*40)*0.95),0)</f>
        <v/>
      </c>
      <c r="K4033" s="12">
        <f>IF(I4033="V2H",MIN(MAX(0,H4033),7.4,MAX(0,(M4033-P4033)*40)*0.95),0)</f>
        <v/>
      </c>
      <c r="L4033" s="12">
        <f>IF(E4033=0,0,MAX(0,H4033-K4033))</f>
        <v/>
      </c>
      <c r="M4033" s="13">
        <f>M4032+J4032/40-IF(I4032="V2H",K4032/(0.95*40),0)-IF(E4033=0,IF(E4032=1,IF(D4033=1,30,40)*0.18/(2*40),0),0)-IF(E4033=1,IF(E4032=0,IF(D4033=1,30,40)*0.18/(2*40),0),0)</f>
        <v/>
      </c>
      <c r="N4033" s="14" t="n">
        <v>0.2</v>
      </c>
      <c r="O4033" s="15">
        <f>K4033*N4033</f>
        <v/>
      </c>
      <c r="P4033">
        <f>IF(E4033=0,0.3,IF(D4033=1,IF(C4033&gt;=Params!$B$13-3,IF(C4033&lt;Params!$B$13,Params!$B$20,0.3),0.3),IF(C4033&gt;=Params!$B$15-3,IF(C4033&lt;Params!$B$15,Params!$B$21,0.3),0.3)))</f>
        <v/>
      </c>
    </row>
    <row r="4034" ht="15" customHeight="1" s="1">
      <c r="A4034" s="9" t="n">
        <v>4031</v>
      </c>
      <c r="B4034" s="6" t="inlineStr">
        <is>
          <t>17/06</t>
        </is>
      </c>
      <c r="C4034" s="6" t="n">
        <v>22</v>
      </c>
      <c r="D4034" s="6" t="n">
        <v>0</v>
      </c>
      <c r="E4034" s="10">
        <f>IF(D4034=1, IF(OR(C4034&lt;10, C4034&gt;=15),1,0), IF(OR(C4034&lt;7, C4034&gt;=18),1,0))</f>
        <v/>
      </c>
      <c r="F4034" s="11" t="n">
        <v>0.621</v>
      </c>
      <c r="G4034" s="12">
        <f>0*8</f>
        <v/>
      </c>
      <c r="H4034" s="12">
        <f>F4034-G4034</f>
        <v/>
      </c>
      <c r="I4034" s="10">
        <f>IF(E4034=0,"Fora",IF(E4033=0,"Carg xar",IF(H4034&lt;0,IF(M4034&lt;0.9,"Carg FV","Stby"),IF(M4034&gt;P4034,"V2H",IF(M4034&lt;0.9,"Carg xar","Stby")))))</f>
        <v/>
      </c>
      <c r="J4034" s="12">
        <f>IF(OR(I4034="Carg FV",I4034="Carg xar"),MIN(IF(I4034="Carg FV",ABS(H4034),7.4),7.4,MAX(0,(0.9-M4034)*40)*0.95),0)</f>
        <v/>
      </c>
      <c r="K4034" s="12">
        <f>IF(I4034="V2H",MIN(MAX(0,H4034),7.4,MAX(0,(M4034-P4034)*40)*0.95),0)</f>
        <v/>
      </c>
      <c r="L4034" s="12">
        <f>IF(E4034=0,0,MAX(0,H4034-K4034))</f>
        <v/>
      </c>
      <c r="M4034" s="13">
        <f>M4033+J4033/40-IF(I4033="V2H",K4033/(0.95*40),0)-IF(E4034=0,IF(E4033=1,IF(D4034=1,30,40)*0.18/(2*40),0),0)-IF(E4034=1,IF(E4033=0,IF(D4034=1,30,40)*0.18/(2*40),0),0)</f>
        <v/>
      </c>
      <c r="N4034" s="14" t="n">
        <v>0.15</v>
      </c>
      <c r="O4034" s="15">
        <f>K4034*N4034</f>
        <v/>
      </c>
      <c r="P4034">
        <f>IF(E4034=0,0.3,IF(D4034=1,IF(C4034&gt;=Params!$B$13-3,IF(C4034&lt;Params!$B$13,Params!$B$20,0.3),0.3),IF(C4034&gt;=Params!$B$15-3,IF(C4034&lt;Params!$B$15,Params!$B$21,0.3),0.3)))</f>
        <v/>
      </c>
    </row>
    <row r="4035" ht="15" customHeight="1" s="1">
      <c r="A4035" s="9" t="n">
        <v>4032</v>
      </c>
      <c r="B4035" s="6" t="inlineStr">
        <is>
          <t>17/06</t>
        </is>
      </c>
      <c r="C4035" s="6" t="n">
        <v>23</v>
      </c>
      <c r="D4035" s="6" t="n">
        <v>0</v>
      </c>
      <c r="E4035" s="10">
        <f>IF(D4035=1, IF(OR(C4035&lt;10, C4035&gt;=15),1,0), IF(OR(C4035&lt;7, C4035&gt;=18),1,0))</f>
        <v/>
      </c>
      <c r="F4035" s="11" t="n">
        <v>0.602</v>
      </c>
      <c r="G4035" s="12">
        <f>0*8</f>
        <v/>
      </c>
      <c r="H4035" s="12">
        <f>F4035-G4035</f>
        <v/>
      </c>
      <c r="I4035" s="10">
        <f>IF(E4035=0,"Fora",IF(E4034=0,"Carg xar",IF(H4035&lt;0,IF(M4035&lt;0.9,"Carg FV","Stby"),IF(M4035&gt;P4035,"V2H",IF(M4035&lt;0.9,"Carg xar","Stby")))))</f>
        <v/>
      </c>
      <c r="J4035" s="12">
        <f>IF(OR(I4035="Carg FV",I4035="Carg xar"),MIN(IF(I4035="Carg FV",ABS(H4035),7.4),7.4,MAX(0,(0.9-M4035)*40)*0.95),0)</f>
        <v/>
      </c>
      <c r="K4035" s="12">
        <f>IF(I4035="V2H",MIN(MAX(0,H4035),7.4,MAX(0,(M4035-P4035)*40)*0.95),0)</f>
        <v/>
      </c>
      <c r="L4035" s="12">
        <f>IF(E4035=0,0,MAX(0,H4035-K4035))</f>
        <v/>
      </c>
      <c r="M4035" s="13">
        <f>M4034+J4034/40-IF(I4034="V2H",K4034/(0.95*40),0)-IF(E4035=0,IF(E4034=1,IF(D4035=1,30,40)*0.18/(2*40),0),0)-IF(E4035=1,IF(E4034=0,IF(D4035=1,30,40)*0.18/(2*40),0),0)</f>
        <v/>
      </c>
      <c r="N4035" s="14" t="n">
        <v>0.15</v>
      </c>
      <c r="O4035" s="15">
        <f>K4035*N4035</f>
        <v/>
      </c>
      <c r="P4035">
        <f>IF(E4035=0,0.3,IF(D4035=1,IF(C4035&gt;=Params!$B$13-3,IF(C4035&lt;Params!$B$13,Params!$B$20,0.3),0.3),IF(C4035&gt;=Params!$B$15-3,IF(C4035&lt;Params!$B$15,Params!$B$21,0.3),0.3)))</f>
        <v/>
      </c>
    </row>
    <row r="4036" ht="15" customHeight="1" s="1">
      <c r="A4036" s="9" t="n">
        <v>4033</v>
      </c>
      <c r="B4036" s="6" t="inlineStr">
        <is>
          <t>18/06</t>
        </is>
      </c>
      <c r="C4036" s="6" t="n">
        <v>0</v>
      </c>
      <c r="D4036" s="6" t="n">
        <v>0</v>
      </c>
      <c r="E4036" s="10">
        <f>IF(D4036=1, IF(OR(C4036&lt;10, C4036&gt;=15),1,0), IF(OR(C4036&lt;7, C4036&gt;=18),1,0))</f>
        <v/>
      </c>
      <c r="F4036" s="11" t="n">
        <v>0.504</v>
      </c>
      <c r="G4036" s="12">
        <f>0*8</f>
        <v/>
      </c>
      <c r="H4036" s="12">
        <f>F4036-G4036</f>
        <v/>
      </c>
      <c r="I4036" s="10">
        <f>IF(E4036=0,"Fora",IF(E4035=0,"Carg xar",IF(H4036&lt;0,IF(M4036&lt;0.9,"Carg FV","Stby"),IF(M4036&gt;P4036,"V2H",IF(M4036&lt;0.9,"Carg xar","Stby")))))</f>
        <v/>
      </c>
      <c r="J4036" s="12">
        <f>IF(OR(I4036="Carg FV",I4036="Carg xar"),MIN(IF(I4036="Carg FV",ABS(H4036),7.4),7.4,MAX(0,(0.9-M4036)*40)*0.95),0)</f>
        <v/>
      </c>
      <c r="K4036" s="12">
        <f>IF(I4036="V2H",MIN(MAX(0,H4036),7.4,MAX(0,(M4036-P4036)*40)*0.95),0)</f>
        <v/>
      </c>
      <c r="L4036" s="12">
        <f>IF(E4036=0,0,MAX(0,H4036-K4036))</f>
        <v/>
      </c>
      <c r="M4036" s="13">
        <f>M4035+J4035/40-IF(I4035="V2H",K4035/(0.95*40),0)-IF(E4036=0,IF(E4035=1,IF(D4036=1,30,40)*0.18/(2*40),0),0)-IF(E4036=1,IF(E4035=0,IF(D4036=1,30,40)*0.18/(2*40),0),0)</f>
        <v/>
      </c>
      <c r="N4036" s="14" t="n">
        <v>0.09</v>
      </c>
      <c r="O4036" s="15">
        <f>K4036*N4036</f>
        <v/>
      </c>
      <c r="P4036">
        <f>IF(E4036=0,0.3,IF(D4036=1,IF(C4036&gt;=Params!$B$13-3,IF(C4036&lt;Params!$B$13,Params!$B$20,0.3),0.3),IF(C4036&gt;=Params!$B$15-3,IF(C4036&lt;Params!$B$15,Params!$B$21,0.3),0.3)))</f>
        <v/>
      </c>
    </row>
    <row r="4037" ht="15" customHeight="1" s="1">
      <c r="A4037" s="9" t="n">
        <v>4034</v>
      </c>
      <c r="B4037" s="6" t="inlineStr">
        <is>
          <t>18/06</t>
        </is>
      </c>
      <c r="C4037" s="6" t="n">
        <v>1</v>
      </c>
      <c r="D4037" s="6" t="n">
        <v>0</v>
      </c>
      <c r="E4037" s="10">
        <f>IF(D4037=1, IF(OR(C4037&lt;10, C4037&gt;=15),1,0), IF(OR(C4037&lt;7, C4037&gt;=18),1,0))</f>
        <v/>
      </c>
      <c r="F4037" s="11" t="n">
        <v>0.421</v>
      </c>
      <c r="G4037" s="12">
        <f>0*8</f>
        <v/>
      </c>
      <c r="H4037" s="12">
        <f>F4037-G4037</f>
        <v/>
      </c>
      <c r="I4037" s="10">
        <f>IF(E4037=0,"Fora",IF(E4036=0,"Carg xar",IF(H4037&lt;0,IF(M4037&lt;0.9,"Carg FV","Stby"),IF(M4037&gt;P4037,"V2H",IF(M4037&lt;0.9,"Carg xar","Stby")))))</f>
        <v/>
      </c>
      <c r="J4037" s="12">
        <f>IF(OR(I4037="Carg FV",I4037="Carg xar"),MIN(IF(I4037="Carg FV",ABS(H4037),7.4),7.4,MAX(0,(0.9-M4037)*40)*0.95),0)</f>
        <v/>
      </c>
      <c r="K4037" s="12">
        <f>IF(I4037="V2H",MIN(MAX(0,H4037),7.4,MAX(0,(M4037-P4037)*40)*0.95),0)</f>
        <v/>
      </c>
      <c r="L4037" s="12">
        <f>IF(E4037=0,0,MAX(0,H4037-K4037))</f>
        <v/>
      </c>
      <c r="M4037" s="13">
        <f>M4036+J4036/40-IF(I4036="V2H",K4036/(0.95*40),0)-IF(E4037=0,IF(E4036=1,IF(D4037=1,30,40)*0.18/(2*40),0),0)-IF(E4037=1,IF(E4036=0,IF(D4037=1,30,40)*0.18/(2*40),0),0)</f>
        <v/>
      </c>
      <c r="N4037" s="14" t="n">
        <v>0.09</v>
      </c>
      <c r="O4037" s="15">
        <f>K4037*N4037</f>
        <v/>
      </c>
      <c r="P4037">
        <f>IF(E4037=0,0.3,IF(D4037=1,IF(C4037&gt;=Params!$B$13-3,IF(C4037&lt;Params!$B$13,Params!$B$20,0.3),0.3),IF(C4037&gt;=Params!$B$15-3,IF(C4037&lt;Params!$B$15,Params!$B$21,0.3),0.3)))</f>
        <v/>
      </c>
    </row>
    <row r="4038" ht="15" customHeight="1" s="1">
      <c r="A4038" s="9" t="n">
        <v>4035</v>
      </c>
      <c r="B4038" s="6" t="inlineStr">
        <is>
          <t>18/06</t>
        </is>
      </c>
      <c r="C4038" s="6" t="n">
        <v>2</v>
      </c>
      <c r="D4038" s="6" t="n">
        <v>0</v>
      </c>
      <c r="E4038" s="10">
        <f>IF(D4038=1, IF(OR(C4038&lt;10, C4038&gt;=15),1,0), IF(OR(C4038&lt;7, C4038&gt;=18),1,0))</f>
        <v/>
      </c>
      <c r="F4038" s="11" t="n">
        <v>0.612</v>
      </c>
      <c r="G4038" s="12">
        <f>0*8</f>
        <v/>
      </c>
      <c r="H4038" s="12">
        <f>F4038-G4038</f>
        <v/>
      </c>
      <c r="I4038" s="10">
        <f>IF(E4038=0,"Fora",IF(E4037=0,"Carg xar",IF(H4038&lt;0,IF(M4038&lt;0.9,"Carg FV","Stby"),IF(M4038&gt;P4038,"V2H",IF(M4038&lt;0.9,"Carg xar","Stby")))))</f>
        <v/>
      </c>
      <c r="J4038" s="12">
        <f>IF(OR(I4038="Carg FV",I4038="Carg xar"),MIN(IF(I4038="Carg FV",ABS(H4038),7.4),7.4,MAX(0,(0.9-M4038)*40)*0.95),0)</f>
        <v/>
      </c>
      <c r="K4038" s="12">
        <f>IF(I4038="V2H",MIN(MAX(0,H4038),7.4,MAX(0,(M4038-P4038)*40)*0.95),0)</f>
        <v/>
      </c>
      <c r="L4038" s="12">
        <f>IF(E4038=0,0,MAX(0,H4038-K4038))</f>
        <v/>
      </c>
      <c r="M4038" s="13">
        <f>M4037+J4037/40-IF(I4037="V2H",K4037/(0.95*40),0)-IF(E4038=0,IF(E4037=1,IF(D4038=1,30,40)*0.18/(2*40),0),0)-IF(E4038=1,IF(E4037=0,IF(D4038=1,30,40)*0.18/(2*40),0),0)</f>
        <v/>
      </c>
      <c r="N4038" s="14" t="n">
        <v>0.09</v>
      </c>
      <c r="O4038" s="15">
        <f>K4038*N4038</f>
        <v/>
      </c>
      <c r="P4038">
        <f>IF(E4038=0,0.3,IF(D4038=1,IF(C4038&gt;=Params!$B$13-3,IF(C4038&lt;Params!$B$13,Params!$B$20,0.3),0.3),IF(C4038&gt;=Params!$B$15-3,IF(C4038&lt;Params!$B$15,Params!$B$21,0.3),0.3)))</f>
        <v/>
      </c>
    </row>
    <row r="4039" ht="15" customHeight="1" s="1">
      <c r="A4039" s="9" t="n">
        <v>4036</v>
      </c>
      <c r="B4039" s="6" t="inlineStr">
        <is>
          <t>18/06</t>
        </is>
      </c>
      <c r="C4039" s="6" t="n">
        <v>3</v>
      </c>
      <c r="D4039" s="6" t="n">
        <v>0</v>
      </c>
      <c r="E4039" s="10">
        <f>IF(D4039=1, IF(OR(C4039&lt;10, C4039&gt;=15),1,0), IF(OR(C4039&lt;7, C4039&gt;=18),1,0))</f>
        <v/>
      </c>
      <c r="F4039" s="11" t="n">
        <v>0.444</v>
      </c>
      <c r="G4039" s="12">
        <f>0*8</f>
        <v/>
      </c>
      <c r="H4039" s="12">
        <f>F4039-G4039</f>
        <v/>
      </c>
      <c r="I4039" s="10">
        <f>IF(E4039=0,"Fora",IF(E4038=0,"Carg xar",IF(H4039&lt;0,IF(M4039&lt;0.9,"Carg FV","Stby"),IF(M4039&gt;P4039,"V2H",IF(M4039&lt;0.9,"Carg xar","Stby")))))</f>
        <v/>
      </c>
      <c r="J4039" s="12">
        <f>IF(OR(I4039="Carg FV",I4039="Carg xar"),MIN(IF(I4039="Carg FV",ABS(H4039),7.4),7.4,MAX(0,(0.9-M4039)*40)*0.95),0)</f>
        <v/>
      </c>
      <c r="K4039" s="12">
        <f>IF(I4039="V2H",MIN(MAX(0,H4039),7.4,MAX(0,(M4039-P4039)*40)*0.95),0)</f>
        <v/>
      </c>
      <c r="L4039" s="12">
        <f>IF(E4039=0,0,MAX(0,H4039-K4039))</f>
        <v/>
      </c>
      <c r="M4039" s="13">
        <f>M4038+J4038/40-IF(I4038="V2H",K4038/(0.95*40),0)-IF(E4039=0,IF(E4038=1,IF(D4039=1,30,40)*0.18/(2*40),0),0)-IF(E4039=1,IF(E4038=0,IF(D4039=1,30,40)*0.18/(2*40),0),0)</f>
        <v/>
      </c>
      <c r="N4039" s="14" t="n">
        <v>0.09</v>
      </c>
      <c r="O4039" s="15">
        <f>K4039*N4039</f>
        <v/>
      </c>
      <c r="P4039">
        <f>IF(E4039=0,0.3,IF(D4039=1,IF(C4039&gt;=Params!$B$13-3,IF(C4039&lt;Params!$B$13,Params!$B$20,0.3),0.3),IF(C4039&gt;=Params!$B$15-3,IF(C4039&lt;Params!$B$15,Params!$B$21,0.3),0.3)))</f>
        <v/>
      </c>
    </row>
    <row r="4040" ht="15" customHeight="1" s="1">
      <c r="A4040" s="9" t="n">
        <v>4037</v>
      </c>
      <c r="B4040" s="6" t="inlineStr">
        <is>
          <t>18/06</t>
        </is>
      </c>
      <c r="C4040" s="6" t="n">
        <v>4</v>
      </c>
      <c r="D4040" s="6" t="n">
        <v>0</v>
      </c>
      <c r="E4040" s="10">
        <f>IF(D4040=1, IF(OR(C4040&lt;10, C4040&gt;=15),1,0), IF(OR(C4040&lt;7, C4040&gt;=18),1,0))</f>
        <v/>
      </c>
      <c r="F4040" s="11" t="n">
        <v>1.322</v>
      </c>
      <c r="G4040" s="12">
        <f>0*8</f>
        <v/>
      </c>
      <c r="H4040" s="12">
        <f>F4040-G4040</f>
        <v/>
      </c>
      <c r="I4040" s="10">
        <f>IF(E4040=0,"Fora",IF(E4039=0,"Carg xar",IF(H4040&lt;0,IF(M4040&lt;0.9,"Carg FV","Stby"),IF(M4040&gt;P4040,"V2H",IF(M4040&lt;0.9,"Carg xar","Stby")))))</f>
        <v/>
      </c>
      <c r="J4040" s="12">
        <f>IF(OR(I4040="Carg FV",I4040="Carg xar"),MIN(IF(I4040="Carg FV",ABS(H4040),7.4),7.4,MAX(0,(0.9-M4040)*40)*0.95),0)</f>
        <v/>
      </c>
      <c r="K4040" s="12">
        <f>IF(I4040="V2H",MIN(MAX(0,H4040),7.4,MAX(0,(M4040-P4040)*40)*0.95),0)</f>
        <v/>
      </c>
      <c r="L4040" s="12">
        <f>IF(E4040=0,0,MAX(0,H4040-K4040))</f>
        <v/>
      </c>
      <c r="M4040" s="13">
        <f>M4039+J4039/40-IF(I4039="V2H",K4039/(0.95*40),0)-IF(E4040=0,IF(E4039=1,IF(D4040=1,30,40)*0.18/(2*40),0),0)-IF(E4040=1,IF(E4039=0,IF(D4040=1,30,40)*0.18/(2*40),0),0)</f>
        <v/>
      </c>
      <c r="N4040" s="14" t="n">
        <v>0.09</v>
      </c>
      <c r="O4040" s="15">
        <f>K4040*N4040</f>
        <v/>
      </c>
      <c r="P4040">
        <f>IF(E4040=0,0.3,IF(D4040=1,IF(C4040&gt;=Params!$B$13-3,IF(C4040&lt;Params!$B$13,Params!$B$20,0.3),0.3),IF(C4040&gt;=Params!$B$15-3,IF(C4040&lt;Params!$B$15,Params!$B$21,0.3),0.3)))</f>
        <v/>
      </c>
    </row>
    <row r="4041" ht="15" customHeight="1" s="1">
      <c r="A4041" s="9" t="n">
        <v>4038</v>
      </c>
      <c r="B4041" s="6" t="inlineStr">
        <is>
          <t>18/06</t>
        </is>
      </c>
      <c r="C4041" s="6" t="n">
        <v>5</v>
      </c>
      <c r="D4041" s="6" t="n">
        <v>0</v>
      </c>
      <c r="E4041" s="10">
        <f>IF(D4041=1, IF(OR(C4041&lt;10, C4041&gt;=15),1,0), IF(OR(C4041&lt;7, C4041&gt;=18),1,0))</f>
        <v/>
      </c>
      <c r="F4041" s="11" t="n">
        <v>0.461</v>
      </c>
      <c r="G4041" s="12">
        <f>0*8</f>
        <v/>
      </c>
      <c r="H4041" s="12">
        <f>F4041-G4041</f>
        <v/>
      </c>
      <c r="I4041" s="10">
        <f>IF(E4041=0,"Fora",IF(E4040=0,"Carg xar",IF(H4041&lt;0,IF(M4041&lt;0.9,"Carg FV","Stby"),IF(M4041&gt;P4041,"V2H",IF(M4041&lt;0.9,"Carg xar","Stby")))))</f>
        <v/>
      </c>
      <c r="J4041" s="12">
        <f>IF(OR(I4041="Carg FV",I4041="Carg xar"),MIN(IF(I4041="Carg FV",ABS(H4041),7.4),7.4,MAX(0,(0.9-M4041)*40)*0.95),0)</f>
        <v/>
      </c>
      <c r="K4041" s="12">
        <f>IF(I4041="V2H",MIN(MAX(0,H4041),7.4,MAX(0,(M4041-P4041)*40)*0.95),0)</f>
        <v/>
      </c>
      <c r="L4041" s="12">
        <f>IF(E4041=0,0,MAX(0,H4041-K4041))</f>
        <v/>
      </c>
      <c r="M4041" s="13">
        <f>M4040+J4040/40-IF(I4040="V2H",K4040/(0.95*40),0)-IF(E4041=0,IF(E4040=1,IF(D4041=1,30,40)*0.18/(2*40),0),0)-IF(E4041=1,IF(E4040=0,IF(D4041=1,30,40)*0.18/(2*40),0),0)</f>
        <v/>
      </c>
      <c r="N4041" s="14" t="n">
        <v>0.09</v>
      </c>
      <c r="O4041" s="15">
        <f>K4041*N4041</f>
        <v/>
      </c>
      <c r="P4041">
        <f>IF(E4041=0,0.3,IF(D4041=1,IF(C4041&gt;=Params!$B$13-3,IF(C4041&lt;Params!$B$13,Params!$B$20,0.3),0.3),IF(C4041&gt;=Params!$B$15-3,IF(C4041&lt;Params!$B$15,Params!$B$21,0.3),0.3)))</f>
        <v/>
      </c>
    </row>
    <row r="4042" ht="15" customHeight="1" s="1">
      <c r="A4042" s="9" t="n">
        <v>4039</v>
      </c>
      <c r="B4042" s="6" t="inlineStr">
        <is>
          <t>18/06</t>
        </is>
      </c>
      <c r="C4042" s="6" t="n">
        <v>6</v>
      </c>
      <c r="D4042" s="6" t="n">
        <v>0</v>
      </c>
      <c r="E4042" s="10">
        <f>IF(D4042=1, IF(OR(C4042&lt;10, C4042&gt;=15),1,0), IF(OR(C4042&lt;7, C4042&gt;=18),1,0))</f>
        <v/>
      </c>
      <c r="F4042" s="11" t="n">
        <v>0.443</v>
      </c>
      <c r="G4042" s="12">
        <f>0.03*8</f>
        <v/>
      </c>
      <c r="H4042" s="12">
        <f>F4042-G4042</f>
        <v/>
      </c>
      <c r="I4042" s="10">
        <f>IF(E4042=0,"Fora",IF(E4041=0,"Carg xar",IF(H4042&lt;0,IF(M4042&lt;0.9,"Carg FV","Stby"),IF(M4042&gt;P4042,"V2H",IF(M4042&lt;0.9,"Carg xar","Stby")))))</f>
        <v/>
      </c>
      <c r="J4042" s="12">
        <f>IF(OR(I4042="Carg FV",I4042="Carg xar"),MIN(IF(I4042="Carg FV",ABS(H4042),7.4),7.4,MAX(0,(0.9-M4042)*40)*0.95),0)</f>
        <v/>
      </c>
      <c r="K4042" s="12">
        <f>IF(I4042="V2H",MIN(MAX(0,H4042),7.4,MAX(0,(M4042-P4042)*40)*0.95),0)</f>
        <v/>
      </c>
      <c r="L4042" s="12">
        <f>IF(E4042=0,0,MAX(0,H4042-K4042))</f>
        <v/>
      </c>
      <c r="M4042" s="13">
        <f>M4041+J4041/40-IF(I4041="V2H",K4041/(0.95*40),0)-IF(E4042=0,IF(E4041=1,IF(D4042=1,30,40)*0.18/(2*40),0),0)-IF(E4042=1,IF(E4041=0,IF(D4042=1,30,40)*0.18/(2*40),0),0)</f>
        <v/>
      </c>
      <c r="N4042" s="14" t="n">
        <v>0.09</v>
      </c>
      <c r="O4042" s="15">
        <f>K4042*N4042</f>
        <v/>
      </c>
      <c r="P4042">
        <f>IF(E4042=0,0.3,IF(D4042=1,IF(C4042&gt;=Params!$B$13-3,IF(C4042&lt;Params!$B$13,Params!$B$20,0.3),0.3),IF(C4042&gt;=Params!$B$15-3,IF(C4042&lt;Params!$B$15,Params!$B$21,0.3),0.3)))</f>
        <v/>
      </c>
    </row>
    <row r="4043" ht="15" customHeight="1" s="1">
      <c r="A4043" s="9" t="n">
        <v>4040</v>
      </c>
      <c r="B4043" s="6" t="inlineStr">
        <is>
          <t>18/06</t>
        </is>
      </c>
      <c r="C4043" s="6" t="n">
        <v>7</v>
      </c>
      <c r="D4043" s="6" t="n">
        <v>0</v>
      </c>
      <c r="E4043" s="10">
        <f>IF(D4043=1, IF(OR(C4043&lt;10, C4043&gt;=15),1,0), IF(OR(C4043&lt;7, C4043&gt;=18),1,0))</f>
        <v/>
      </c>
      <c r="F4043" s="11" t="n">
        <v>0.197</v>
      </c>
      <c r="G4043" s="12">
        <f>0.15*8</f>
        <v/>
      </c>
      <c r="H4043" s="12">
        <f>F4043-G4043</f>
        <v/>
      </c>
      <c r="I4043" s="10">
        <f>IF(E4043=0,"Fora",IF(E4042=0,"Carg xar",IF(H4043&lt;0,IF(M4043&lt;0.9,"Carg FV","Stby"),IF(M4043&gt;P4043,"V2H",IF(M4043&lt;0.9,"Carg xar","Stby")))))</f>
        <v/>
      </c>
      <c r="J4043" s="12">
        <f>IF(OR(I4043="Carg FV",I4043="Carg xar"),MIN(IF(I4043="Carg FV",ABS(H4043),7.4),7.4,MAX(0,(0.9-M4043)*40)*0.95),0)</f>
        <v/>
      </c>
      <c r="K4043" s="12">
        <f>IF(I4043="V2H",MIN(MAX(0,H4043),7.4,MAX(0,(M4043-P4043)*40)*0.95),0)</f>
        <v/>
      </c>
      <c r="L4043" s="12">
        <f>IF(E4043=0,0,MAX(0,H4043-K4043))</f>
        <v/>
      </c>
      <c r="M4043" s="13">
        <f>M4042+J4042/40-IF(I4042="V2H",K4042/(0.95*40),0)-IF(E4043=0,IF(E4042=1,IF(D4043=1,30,40)*0.18/(2*40),0),0)-IF(E4043=1,IF(E4042=0,IF(D4043=1,30,40)*0.18/(2*40),0),0)</f>
        <v/>
      </c>
      <c r="N4043" s="14" t="n">
        <v>0.09</v>
      </c>
      <c r="O4043" s="15">
        <f>K4043*N4043</f>
        <v/>
      </c>
      <c r="P4043">
        <f>IF(E4043=0,0.3,IF(D4043=1,IF(C4043&gt;=Params!$B$13-3,IF(C4043&lt;Params!$B$13,Params!$B$20,0.3),0.3),IF(C4043&gt;=Params!$B$15-3,IF(C4043&lt;Params!$B$15,Params!$B$21,0.3),0.3)))</f>
        <v/>
      </c>
    </row>
    <row r="4044" ht="15" customHeight="1" s="1">
      <c r="A4044" s="9" t="n">
        <v>4041</v>
      </c>
      <c r="B4044" s="6" t="inlineStr">
        <is>
          <t>18/06</t>
        </is>
      </c>
      <c r="C4044" s="6" t="n">
        <v>8</v>
      </c>
      <c r="D4044" s="6" t="n">
        <v>0</v>
      </c>
      <c r="E4044" s="10">
        <f>IF(D4044=1, IF(OR(C4044&lt;10, C4044&gt;=15),1,0), IF(OR(C4044&lt;7, C4044&gt;=18),1,0))</f>
        <v/>
      </c>
      <c r="F4044" s="11" t="n">
        <v>0</v>
      </c>
      <c r="G4044" s="12">
        <f>0.32*8</f>
        <v/>
      </c>
      <c r="H4044" s="12">
        <f>F4044-G4044</f>
        <v/>
      </c>
      <c r="I4044" s="10">
        <f>IF(E4044=0,"Fora",IF(E4043=0,"Carg xar",IF(H4044&lt;0,IF(M4044&lt;0.9,"Carg FV","Stby"),IF(M4044&gt;P4044,"V2H",IF(M4044&lt;0.9,"Carg xar","Stby")))))</f>
        <v/>
      </c>
      <c r="J4044" s="12">
        <f>IF(OR(I4044="Carg FV",I4044="Carg xar"),MIN(IF(I4044="Carg FV",ABS(H4044),7.4),7.4,MAX(0,(0.9-M4044)*40)*0.95),0)</f>
        <v/>
      </c>
      <c r="K4044" s="12">
        <f>IF(I4044="V2H",MIN(MAX(0,H4044),7.4,MAX(0,(M4044-P4044)*40)*0.95),0)</f>
        <v/>
      </c>
      <c r="L4044" s="12">
        <f>IF(E4044=0,0,MAX(0,H4044-K4044))</f>
        <v/>
      </c>
      <c r="M4044" s="13">
        <f>M4043+J4043/40-IF(I4043="V2H",K4043/(0.95*40),0)-IF(E4044=0,IF(E4043=1,IF(D4044=1,30,40)*0.18/(2*40),0),0)-IF(E4044=1,IF(E4043=0,IF(D4044=1,30,40)*0.18/(2*40),0),0)</f>
        <v/>
      </c>
      <c r="N4044" s="14" t="n">
        <v>0.15</v>
      </c>
      <c r="O4044" s="15">
        <f>K4044*N4044</f>
        <v/>
      </c>
      <c r="P4044">
        <f>IF(E4044=0,0.3,IF(D4044=1,IF(C4044&gt;=Params!$B$13-3,IF(C4044&lt;Params!$B$13,Params!$B$20,0.3),0.3),IF(C4044&gt;=Params!$B$15-3,IF(C4044&lt;Params!$B$15,Params!$B$21,0.3),0.3)))</f>
        <v/>
      </c>
    </row>
    <row r="4045" ht="15" customHeight="1" s="1">
      <c r="A4045" s="9" t="n">
        <v>4042</v>
      </c>
      <c r="B4045" s="6" t="inlineStr">
        <is>
          <t>18/06</t>
        </is>
      </c>
      <c r="C4045" s="6" t="n">
        <v>9</v>
      </c>
      <c r="D4045" s="6" t="n">
        <v>0</v>
      </c>
      <c r="E4045" s="10">
        <f>IF(D4045=1, IF(OR(C4045&lt;10, C4045&gt;=15),1,0), IF(OR(C4045&lt;7, C4045&gt;=18),1,0))</f>
        <v/>
      </c>
      <c r="F4045" s="11" t="n">
        <v>0</v>
      </c>
      <c r="G4045" s="12">
        <f>0.52*8</f>
        <v/>
      </c>
      <c r="H4045" s="12">
        <f>F4045-G4045</f>
        <v/>
      </c>
      <c r="I4045" s="10">
        <f>IF(E4045=0,"Fora",IF(E4044=0,"Carg xar",IF(H4045&lt;0,IF(M4045&lt;0.9,"Carg FV","Stby"),IF(M4045&gt;P4045,"V2H",IF(M4045&lt;0.9,"Carg xar","Stby")))))</f>
        <v/>
      </c>
      <c r="J4045" s="12">
        <f>IF(OR(I4045="Carg FV",I4045="Carg xar"),MIN(IF(I4045="Carg FV",ABS(H4045),7.4),7.4,MAX(0,(0.9-M4045)*40)*0.95),0)</f>
        <v/>
      </c>
      <c r="K4045" s="12">
        <f>IF(I4045="V2H",MIN(MAX(0,H4045),7.4,MAX(0,(M4045-P4045)*40)*0.95),0)</f>
        <v/>
      </c>
      <c r="L4045" s="12">
        <f>IF(E4045=0,0,MAX(0,H4045-K4045))</f>
        <v/>
      </c>
      <c r="M4045" s="13">
        <f>M4044+J4044/40-IF(I4044="V2H",K4044/(0.95*40),0)-IF(E4045=0,IF(E4044=1,IF(D4045=1,30,40)*0.18/(2*40),0),0)-IF(E4045=1,IF(E4044=0,IF(D4045=1,30,40)*0.18/(2*40),0),0)</f>
        <v/>
      </c>
      <c r="N4045" s="14" t="n">
        <v>0.15</v>
      </c>
      <c r="O4045" s="15">
        <f>K4045*N4045</f>
        <v/>
      </c>
      <c r="P4045">
        <f>IF(E4045=0,0.3,IF(D4045=1,IF(C4045&gt;=Params!$B$13-3,IF(C4045&lt;Params!$B$13,Params!$B$20,0.3),0.3),IF(C4045&gt;=Params!$B$15-3,IF(C4045&lt;Params!$B$15,Params!$B$21,0.3),0.3)))</f>
        <v/>
      </c>
    </row>
    <row r="4046" ht="15" customHeight="1" s="1">
      <c r="A4046" s="9" t="n">
        <v>4043</v>
      </c>
      <c r="B4046" s="6" t="inlineStr">
        <is>
          <t>18/06</t>
        </is>
      </c>
      <c r="C4046" s="6" t="n">
        <v>10</v>
      </c>
      <c r="D4046" s="6" t="n">
        <v>0</v>
      </c>
      <c r="E4046" s="10">
        <f>IF(D4046=1, IF(OR(C4046&lt;10, C4046&gt;=15),1,0), IF(OR(C4046&lt;7, C4046&gt;=18),1,0))</f>
        <v/>
      </c>
      <c r="F4046" s="11" t="n">
        <v>0</v>
      </c>
      <c r="G4046" s="12">
        <f>0.72*8</f>
        <v/>
      </c>
      <c r="H4046" s="12">
        <f>F4046-G4046</f>
        <v/>
      </c>
      <c r="I4046" s="10">
        <f>IF(E4046=0,"Fora",IF(E4045=0,"Carg xar",IF(H4046&lt;0,IF(M4046&lt;0.9,"Carg FV","Stby"),IF(M4046&gt;P4046,"V2H",IF(M4046&lt;0.9,"Carg xar","Stby")))))</f>
        <v/>
      </c>
      <c r="J4046" s="12">
        <f>IF(OR(I4046="Carg FV",I4046="Carg xar"),MIN(IF(I4046="Carg FV",ABS(H4046),7.4),7.4,MAX(0,(0.9-M4046)*40)*0.95),0)</f>
        <v/>
      </c>
      <c r="K4046" s="12">
        <f>IF(I4046="V2H",MIN(MAX(0,H4046),7.4,MAX(0,(M4046-P4046)*40)*0.95),0)</f>
        <v/>
      </c>
      <c r="L4046" s="12">
        <f>IF(E4046=0,0,MAX(0,H4046-K4046))</f>
        <v/>
      </c>
      <c r="M4046" s="13">
        <f>M4045+J4045/40-IF(I4045="V2H",K4045/(0.95*40),0)-IF(E4046=0,IF(E4045=1,IF(D4046=1,30,40)*0.18/(2*40),0),0)-IF(E4046=1,IF(E4045=0,IF(D4046=1,30,40)*0.18/(2*40),0),0)</f>
        <v/>
      </c>
      <c r="N4046" s="14" t="n">
        <v>0.2</v>
      </c>
      <c r="O4046" s="15">
        <f>K4046*N4046</f>
        <v/>
      </c>
      <c r="P4046">
        <f>IF(E4046=0,0.3,IF(D4046=1,IF(C4046&gt;=Params!$B$13-3,IF(C4046&lt;Params!$B$13,Params!$B$20,0.3),0.3),IF(C4046&gt;=Params!$B$15-3,IF(C4046&lt;Params!$B$15,Params!$B$21,0.3),0.3)))</f>
        <v/>
      </c>
    </row>
    <row r="4047" ht="15" customHeight="1" s="1">
      <c r="A4047" s="9" t="n">
        <v>4044</v>
      </c>
      <c r="B4047" s="6" t="inlineStr">
        <is>
          <t>18/06</t>
        </is>
      </c>
      <c r="C4047" s="6" t="n">
        <v>11</v>
      </c>
      <c r="D4047" s="6" t="n">
        <v>0</v>
      </c>
      <c r="E4047" s="10">
        <f>IF(D4047=1, IF(OR(C4047&lt;10, C4047&gt;=15),1,0), IF(OR(C4047&lt;7, C4047&gt;=18),1,0))</f>
        <v/>
      </c>
      <c r="F4047" s="11" t="n">
        <v>0</v>
      </c>
      <c r="G4047" s="12">
        <f>0.85*8</f>
        <v/>
      </c>
      <c r="H4047" s="12">
        <f>F4047-G4047</f>
        <v/>
      </c>
      <c r="I4047" s="10">
        <f>IF(E4047=0,"Fora",IF(E4046=0,"Carg xar",IF(H4047&lt;0,IF(M4047&lt;0.9,"Carg FV","Stby"),IF(M4047&gt;P4047,"V2H",IF(M4047&lt;0.9,"Carg xar","Stby")))))</f>
        <v/>
      </c>
      <c r="J4047" s="12">
        <f>IF(OR(I4047="Carg FV",I4047="Carg xar"),MIN(IF(I4047="Carg FV",ABS(H4047),7.4),7.4,MAX(0,(0.9-M4047)*40)*0.95),0)</f>
        <v/>
      </c>
      <c r="K4047" s="12">
        <f>IF(I4047="V2H",MIN(MAX(0,H4047),7.4,MAX(0,(M4047-P4047)*40)*0.95),0)</f>
        <v/>
      </c>
      <c r="L4047" s="12">
        <f>IF(E4047=0,0,MAX(0,H4047-K4047))</f>
        <v/>
      </c>
      <c r="M4047" s="13">
        <f>M4046+J4046/40-IF(I4046="V2H",K4046/(0.95*40),0)-IF(E4047=0,IF(E4046=1,IF(D4047=1,30,40)*0.18/(2*40),0),0)-IF(E4047=1,IF(E4046=0,IF(D4047=1,30,40)*0.18/(2*40),0),0)</f>
        <v/>
      </c>
      <c r="N4047" s="14" t="n">
        <v>0.2</v>
      </c>
      <c r="O4047" s="15">
        <f>K4047*N4047</f>
        <v/>
      </c>
      <c r="P4047">
        <f>IF(E4047=0,0.3,IF(D4047=1,IF(C4047&gt;=Params!$B$13-3,IF(C4047&lt;Params!$B$13,Params!$B$20,0.3),0.3),IF(C4047&gt;=Params!$B$15-3,IF(C4047&lt;Params!$B$15,Params!$B$21,0.3),0.3)))</f>
        <v/>
      </c>
    </row>
    <row r="4048" ht="15" customHeight="1" s="1">
      <c r="A4048" s="9" t="n">
        <v>4045</v>
      </c>
      <c r="B4048" s="6" t="inlineStr">
        <is>
          <t>18/06</t>
        </is>
      </c>
      <c r="C4048" s="6" t="n">
        <v>12</v>
      </c>
      <c r="D4048" s="6" t="n">
        <v>0</v>
      </c>
      <c r="E4048" s="10">
        <f>IF(D4048=1, IF(OR(C4048&lt;10, C4048&gt;=15),1,0), IF(OR(C4048&lt;7, C4048&gt;=18),1,0))</f>
        <v/>
      </c>
      <c r="F4048" s="11" t="n">
        <v>0</v>
      </c>
      <c r="G4048" s="12">
        <f>0.92*8</f>
        <v/>
      </c>
      <c r="H4048" s="12">
        <f>F4048-G4048</f>
        <v/>
      </c>
      <c r="I4048" s="10">
        <f>IF(E4048=0,"Fora",IF(E4047=0,"Carg xar",IF(H4048&lt;0,IF(M4048&lt;0.9,"Carg FV","Stby"),IF(M4048&gt;P4048,"V2H",IF(M4048&lt;0.9,"Carg xar","Stby")))))</f>
        <v/>
      </c>
      <c r="J4048" s="12">
        <f>IF(OR(I4048="Carg FV",I4048="Carg xar"),MIN(IF(I4048="Carg FV",ABS(H4048),7.4),7.4,MAX(0,(0.9-M4048)*40)*0.95),0)</f>
        <v/>
      </c>
      <c r="K4048" s="12">
        <f>IF(I4048="V2H",MIN(MAX(0,H4048),7.4,MAX(0,(M4048-P4048)*40)*0.95),0)</f>
        <v/>
      </c>
      <c r="L4048" s="12">
        <f>IF(E4048=0,0,MAX(0,H4048-K4048))</f>
        <v/>
      </c>
      <c r="M4048" s="13">
        <f>M4047+J4047/40-IF(I4047="V2H",K4047/(0.95*40),0)-IF(E4048=0,IF(E4047=1,IF(D4048=1,30,40)*0.18/(2*40),0),0)-IF(E4048=1,IF(E4047=0,IF(D4048=1,30,40)*0.18/(2*40),0),0)</f>
        <v/>
      </c>
      <c r="N4048" s="14" t="n">
        <v>0.2</v>
      </c>
      <c r="O4048" s="15">
        <f>K4048*N4048</f>
        <v/>
      </c>
      <c r="P4048">
        <f>IF(E4048=0,0.3,IF(D4048=1,IF(C4048&gt;=Params!$B$13-3,IF(C4048&lt;Params!$B$13,Params!$B$20,0.3),0.3),IF(C4048&gt;=Params!$B$15-3,IF(C4048&lt;Params!$B$15,Params!$B$21,0.3),0.3)))</f>
        <v/>
      </c>
    </row>
    <row r="4049" ht="15" customHeight="1" s="1">
      <c r="A4049" s="9" t="n">
        <v>4046</v>
      </c>
      <c r="B4049" s="6" t="inlineStr">
        <is>
          <t>18/06</t>
        </is>
      </c>
      <c r="C4049" s="6" t="n">
        <v>13</v>
      </c>
      <c r="D4049" s="6" t="n">
        <v>0</v>
      </c>
      <c r="E4049" s="10">
        <f>IF(D4049=1, IF(OR(C4049&lt;10, C4049&gt;=15),1,0), IF(OR(C4049&lt;7, C4049&gt;=18),1,0))</f>
        <v/>
      </c>
      <c r="F4049" s="11" t="n">
        <v>0</v>
      </c>
      <c r="G4049" s="12">
        <f>0.9*8</f>
        <v/>
      </c>
      <c r="H4049" s="12">
        <f>F4049-G4049</f>
        <v/>
      </c>
      <c r="I4049" s="10">
        <f>IF(E4049=0,"Fora",IF(E4048=0,"Carg xar",IF(H4049&lt;0,IF(M4049&lt;0.9,"Carg FV","Stby"),IF(M4049&gt;P4049,"V2H",IF(M4049&lt;0.9,"Carg xar","Stby")))))</f>
        <v/>
      </c>
      <c r="J4049" s="12">
        <f>IF(OR(I4049="Carg FV",I4049="Carg xar"),MIN(IF(I4049="Carg FV",ABS(H4049),7.4),7.4,MAX(0,(0.9-M4049)*40)*0.95),0)</f>
        <v/>
      </c>
      <c r="K4049" s="12">
        <f>IF(I4049="V2H",MIN(MAX(0,H4049),7.4,MAX(0,(M4049-P4049)*40)*0.95),0)</f>
        <v/>
      </c>
      <c r="L4049" s="12">
        <f>IF(E4049=0,0,MAX(0,H4049-K4049))</f>
        <v/>
      </c>
      <c r="M4049" s="13">
        <f>M4048+J4048/40-IF(I4048="V2H",K4048/(0.95*40),0)-IF(E4049=0,IF(E4048=1,IF(D4049=1,30,40)*0.18/(2*40),0),0)-IF(E4049=1,IF(E4048=0,IF(D4049=1,30,40)*0.18/(2*40),0),0)</f>
        <v/>
      </c>
      <c r="N4049" s="14" t="n">
        <v>0.2</v>
      </c>
      <c r="O4049" s="15">
        <f>K4049*N4049</f>
        <v/>
      </c>
      <c r="P4049">
        <f>IF(E4049=0,0.3,IF(D4049=1,IF(C4049&gt;=Params!$B$13-3,IF(C4049&lt;Params!$B$13,Params!$B$20,0.3),0.3),IF(C4049&gt;=Params!$B$15-3,IF(C4049&lt;Params!$B$15,Params!$B$21,0.3),0.3)))</f>
        <v/>
      </c>
    </row>
    <row r="4050" ht="15" customHeight="1" s="1">
      <c r="A4050" s="9" t="n">
        <v>4047</v>
      </c>
      <c r="B4050" s="6" t="inlineStr">
        <is>
          <t>18/06</t>
        </is>
      </c>
      <c r="C4050" s="6" t="n">
        <v>14</v>
      </c>
      <c r="D4050" s="6" t="n">
        <v>0</v>
      </c>
      <c r="E4050" s="10">
        <f>IF(D4050=1, IF(OR(C4050&lt;10, C4050&gt;=15),1,0), IF(OR(C4050&lt;7, C4050&gt;=18),1,0))</f>
        <v/>
      </c>
      <c r="F4050" s="11" t="n">
        <v>0</v>
      </c>
      <c r="G4050" s="12">
        <f>0.8*8</f>
        <v/>
      </c>
      <c r="H4050" s="12">
        <f>F4050-G4050</f>
        <v/>
      </c>
      <c r="I4050" s="10">
        <f>IF(E4050=0,"Fora",IF(E4049=0,"Carg xar",IF(H4050&lt;0,IF(M4050&lt;0.9,"Carg FV","Stby"),IF(M4050&gt;P4050,"V2H",IF(M4050&lt;0.9,"Carg xar","Stby")))))</f>
        <v/>
      </c>
      <c r="J4050" s="12">
        <f>IF(OR(I4050="Carg FV",I4050="Carg xar"),MIN(IF(I4050="Carg FV",ABS(H4050),7.4),7.4,MAX(0,(0.9-M4050)*40)*0.95),0)</f>
        <v/>
      </c>
      <c r="K4050" s="12">
        <f>IF(I4050="V2H",MIN(MAX(0,H4050),7.4,MAX(0,(M4050-P4050)*40)*0.95),0)</f>
        <v/>
      </c>
      <c r="L4050" s="12">
        <f>IF(E4050=0,0,MAX(0,H4050-K4050))</f>
        <v/>
      </c>
      <c r="M4050" s="13">
        <f>M4049+J4049/40-IF(I4049="V2H",K4049/(0.95*40),0)-IF(E4050=0,IF(E4049=1,IF(D4050=1,30,40)*0.18/(2*40),0),0)-IF(E4050=1,IF(E4049=0,IF(D4050=1,30,40)*0.18/(2*40),0),0)</f>
        <v/>
      </c>
      <c r="N4050" s="14" t="n">
        <v>0.15</v>
      </c>
      <c r="O4050" s="15">
        <f>K4050*N4050</f>
        <v/>
      </c>
      <c r="P4050">
        <f>IF(E4050=0,0.3,IF(D4050=1,IF(C4050&gt;=Params!$B$13-3,IF(C4050&lt;Params!$B$13,Params!$B$20,0.3),0.3),IF(C4050&gt;=Params!$B$15-3,IF(C4050&lt;Params!$B$15,Params!$B$21,0.3),0.3)))</f>
        <v/>
      </c>
    </row>
    <row r="4051" ht="15" customHeight="1" s="1">
      <c r="A4051" s="9" t="n">
        <v>4048</v>
      </c>
      <c r="B4051" s="6" t="inlineStr">
        <is>
          <t>18/06</t>
        </is>
      </c>
      <c r="C4051" s="6" t="n">
        <v>15</v>
      </c>
      <c r="D4051" s="6" t="n">
        <v>0</v>
      </c>
      <c r="E4051" s="10">
        <f>IF(D4051=1, IF(OR(C4051&lt;10, C4051&gt;=15),1,0), IF(OR(C4051&lt;7, C4051&gt;=18),1,0))</f>
        <v/>
      </c>
      <c r="F4051" s="11" t="n">
        <v>0</v>
      </c>
      <c r="G4051" s="12">
        <f>0.65*8</f>
        <v/>
      </c>
      <c r="H4051" s="12">
        <f>F4051-G4051</f>
        <v/>
      </c>
      <c r="I4051" s="10">
        <f>IF(E4051=0,"Fora",IF(E4050=0,"Carg xar",IF(H4051&lt;0,IF(M4051&lt;0.9,"Carg FV","Stby"),IF(M4051&gt;P4051,"V2H",IF(M4051&lt;0.9,"Carg xar","Stby")))))</f>
        <v/>
      </c>
      <c r="J4051" s="12">
        <f>IF(OR(I4051="Carg FV",I4051="Carg xar"),MIN(IF(I4051="Carg FV",ABS(H4051),7.4),7.4,MAX(0,(0.9-M4051)*40)*0.95),0)</f>
        <v/>
      </c>
      <c r="K4051" s="12">
        <f>IF(I4051="V2H",MIN(MAX(0,H4051),7.4,MAX(0,(M4051-P4051)*40)*0.95),0)</f>
        <v/>
      </c>
      <c r="L4051" s="12">
        <f>IF(E4051=0,0,MAX(0,H4051-K4051))</f>
        <v/>
      </c>
      <c r="M4051" s="13">
        <f>M4050+J4050/40-IF(I4050="V2H",K4050/(0.95*40),0)-IF(E4051=0,IF(E4050=1,IF(D4051=1,30,40)*0.18/(2*40),0),0)-IF(E4051=1,IF(E4050=0,IF(D4051=1,30,40)*0.18/(2*40),0),0)</f>
        <v/>
      </c>
      <c r="N4051" s="14" t="n">
        <v>0.15</v>
      </c>
      <c r="O4051" s="15">
        <f>K4051*N4051</f>
        <v/>
      </c>
      <c r="P4051">
        <f>IF(E4051=0,0.3,IF(D4051=1,IF(C4051&gt;=Params!$B$13-3,IF(C4051&lt;Params!$B$13,Params!$B$20,0.3),0.3),IF(C4051&gt;=Params!$B$15-3,IF(C4051&lt;Params!$B$15,Params!$B$21,0.3),0.3)))</f>
        <v/>
      </c>
    </row>
    <row r="4052" ht="15" customHeight="1" s="1">
      <c r="A4052" s="9" t="n">
        <v>4049</v>
      </c>
      <c r="B4052" s="6" t="inlineStr">
        <is>
          <t>18/06</t>
        </is>
      </c>
      <c r="C4052" s="6" t="n">
        <v>16</v>
      </c>
      <c r="D4052" s="6" t="n">
        <v>0</v>
      </c>
      <c r="E4052" s="10">
        <f>IF(D4052=1, IF(OR(C4052&lt;10, C4052&gt;=15),1,0), IF(OR(C4052&lt;7, C4052&gt;=18),1,0))</f>
        <v/>
      </c>
      <c r="F4052" s="11" t="n">
        <v>0</v>
      </c>
      <c r="G4052" s="12">
        <f>0.48*8</f>
        <v/>
      </c>
      <c r="H4052" s="12">
        <f>F4052-G4052</f>
        <v/>
      </c>
      <c r="I4052" s="10">
        <f>IF(E4052=0,"Fora",IF(E4051=0,"Carg xar",IF(H4052&lt;0,IF(M4052&lt;0.9,"Carg FV","Stby"),IF(M4052&gt;P4052,"V2H",IF(M4052&lt;0.9,"Carg xar","Stby")))))</f>
        <v/>
      </c>
      <c r="J4052" s="12">
        <f>IF(OR(I4052="Carg FV",I4052="Carg xar"),MIN(IF(I4052="Carg FV",ABS(H4052),7.4),7.4,MAX(0,(0.9-M4052)*40)*0.95),0)</f>
        <v/>
      </c>
      <c r="K4052" s="12">
        <f>IF(I4052="V2H",MIN(MAX(0,H4052),7.4,MAX(0,(M4052-P4052)*40)*0.95),0)</f>
        <v/>
      </c>
      <c r="L4052" s="12">
        <f>IF(E4052=0,0,MAX(0,H4052-K4052))</f>
        <v/>
      </c>
      <c r="M4052" s="13">
        <f>M4051+J4051/40-IF(I4051="V2H",K4051/(0.95*40),0)-IF(E4052=0,IF(E4051=1,IF(D4052=1,30,40)*0.18/(2*40),0),0)-IF(E4052=1,IF(E4051=0,IF(D4052=1,30,40)*0.18/(2*40),0),0)</f>
        <v/>
      </c>
      <c r="N4052" s="14" t="n">
        <v>0.15</v>
      </c>
      <c r="O4052" s="15">
        <f>K4052*N4052</f>
        <v/>
      </c>
      <c r="P4052">
        <f>IF(E4052=0,0.3,IF(D4052=1,IF(C4052&gt;=Params!$B$13-3,IF(C4052&lt;Params!$B$13,Params!$B$20,0.3),0.3),IF(C4052&gt;=Params!$B$15-3,IF(C4052&lt;Params!$B$15,Params!$B$21,0.3),0.3)))</f>
        <v/>
      </c>
    </row>
    <row r="4053" ht="15" customHeight="1" s="1">
      <c r="A4053" s="9" t="n">
        <v>4050</v>
      </c>
      <c r="B4053" s="6" t="inlineStr">
        <is>
          <t>18/06</t>
        </is>
      </c>
      <c r="C4053" s="6" t="n">
        <v>17</v>
      </c>
      <c r="D4053" s="6" t="n">
        <v>0</v>
      </c>
      <c r="E4053" s="10">
        <f>IF(D4053=1, IF(OR(C4053&lt;10, C4053&gt;=15),1,0), IF(OR(C4053&lt;7, C4053&gt;=18),1,0))</f>
        <v/>
      </c>
      <c r="F4053" s="11" t="n">
        <v>0</v>
      </c>
      <c r="G4053" s="12">
        <f>0.28*8</f>
        <v/>
      </c>
      <c r="H4053" s="12">
        <f>F4053-G4053</f>
        <v/>
      </c>
      <c r="I4053" s="10">
        <f>IF(E4053=0,"Fora",IF(E4052=0,"Carg xar",IF(H4053&lt;0,IF(M4053&lt;0.9,"Carg FV","Stby"),IF(M4053&gt;P4053,"V2H",IF(M4053&lt;0.9,"Carg xar","Stby")))))</f>
        <v/>
      </c>
      <c r="J4053" s="12">
        <f>IF(OR(I4053="Carg FV",I4053="Carg xar"),MIN(IF(I4053="Carg FV",ABS(H4053),7.4),7.4,MAX(0,(0.9-M4053)*40)*0.95),0)</f>
        <v/>
      </c>
      <c r="K4053" s="12">
        <f>IF(I4053="V2H",MIN(MAX(0,H4053),7.4,MAX(0,(M4053-P4053)*40)*0.95),0)</f>
        <v/>
      </c>
      <c r="L4053" s="12">
        <f>IF(E4053=0,0,MAX(0,H4053-K4053))</f>
        <v/>
      </c>
      <c r="M4053" s="13">
        <f>M4052+J4052/40-IF(I4052="V2H",K4052/(0.95*40),0)-IF(E4053=0,IF(E4052=1,IF(D4053=1,30,40)*0.18/(2*40),0),0)-IF(E4053=1,IF(E4052=0,IF(D4053=1,30,40)*0.18/(2*40),0),0)</f>
        <v/>
      </c>
      <c r="N4053" s="14" t="n">
        <v>0.15</v>
      </c>
      <c r="O4053" s="15">
        <f>K4053*N4053</f>
        <v/>
      </c>
      <c r="P4053">
        <f>IF(E4053=0,0.3,IF(D4053=1,IF(C4053&gt;=Params!$B$13-3,IF(C4053&lt;Params!$B$13,Params!$B$20,0.3),0.3),IF(C4053&gt;=Params!$B$15-3,IF(C4053&lt;Params!$B$15,Params!$B$21,0.3),0.3)))</f>
        <v/>
      </c>
    </row>
    <row r="4054" ht="15" customHeight="1" s="1">
      <c r="A4054" s="9" t="n">
        <v>4051</v>
      </c>
      <c r="B4054" s="6" t="inlineStr">
        <is>
          <t>18/06</t>
        </is>
      </c>
      <c r="C4054" s="6" t="n">
        <v>18</v>
      </c>
      <c r="D4054" s="6" t="n">
        <v>0</v>
      </c>
      <c r="E4054" s="10">
        <f>IF(D4054=1, IF(OR(C4054&lt;10, C4054&gt;=15),1,0), IF(OR(C4054&lt;7, C4054&gt;=18),1,0))</f>
        <v/>
      </c>
      <c r="F4054" s="11" t="n">
        <v>0</v>
      </c>
      <c r="G4054" s="12">
        <f>0.1*8</f>
        <v/>
      </c>
      <c r="H4054" s="12">
        <f>F4054-G4054</f>
        <v/>
      </c>
      <c r="I4054" s="10">
        <f>IF(E4054=0,"Fora",IF(E4053=0,"Carg xar",IF(H4054&lt;0,IF(M4054&lt;0.9,"Carg FV","Stby"),IF(M4054&gt;P4054,"V2H",IF(M4054&lt;0.9,"Carg xar","Stby")))))</f>
        <v/>
      </c>
      <c r="J4054" s="12">
        <f>IF(OR(I4054="Carg FV",I4054="Carg xar"),MIN(IF(I4054="Carg FV",ABS(H4054),7.4),7.4,MAX(0,(0.9-M4054)*40)*0.95),0)</f>
        <v/>
      </c>
      <c r="K4054" s="12">
        <f>IF(I4054="V2H",MIN(MAX(0,H4054),7.4,MAX(0,(M4054-P4054)*40)*0.95),0)</f>
        <v/>
      </c>
      <c r="L4054" s="12">
        <f>IF(E4054=0,0,MAX(0,H4054-K4054))</f>
        <v/>
      </c>
      <c r="M4054" s="13">
        <f>M4053+J4053/40-IF(I4053="V2H",K4053/(0.95*40),0)-IF(E4054=0,IF(E4053=1,IF(D4054=1,30,40)*0.18/(2*40),0),0)-IF(E4054=1,IF(E4053=0,IF(D4054=1,30,40)*0.18/(2*40),0),0)</f>
        <v/>
      </c>
      <c r="N4054" s="14" t="n">
        <v>0.2</v>
      </c>
      <c r="O4054" s="15">
        <f>K4054*N4054</f>
        <v/>
      </c>
      <c r="P4054">
        <f>IF(E4054=0,0.3,IF(D4054=1,IF(C4054&gt;=Params!$B$13-3,IF(C4054&lt;Params!$B$13,Params!$B$20,0.3),0.3),IF(C4054&gt;=Params!$B$15-3,IF(C4054&lt;Params!$B$15,Params!$B$21,0.3),0.3)))</f>
        <v/>
      </c>
    </row>
    <row r="4055" ht="15" customHeight="1" s="1">
      <c r="A4055" s="9" t="n">
        <v>4052</v>
      </c>
      <c r="B4055" s="6" t="inlineStr">
        <is>
          <t>18/06</t>
        </is>
      </c>
      <c r="C4055" s="6" t="n">
        <v>19</v>
      </c>
      <c r="D4055" s="6" t="n">
        <v>0</v>
      </c>
      <c r="E4055" s="10">
        <f>IF(D4055=1, IF(OR(C4055&lt;10, C4055&gt;=15),1,0), IF(OR(C4055&lt;7, C4055&gt;=18),1,0))</f>
        <v/>
      </c>
      <c r="F4055" s="11" t="n">
        <v>0.133</v>
      </c>
      <c r="G4055" s="12">
        <f>0*8</f>
        <v/>
      </c>
      <c r="H4055" s="12">
        <f>F4055-G4055</f>
        <v/>
      </c>
      <c r="I4055" s="10">
        <f>IF(E4055=0,"Fora",IF(E4054=0,"Carg xar",IF(H4055&lt;0,IF(M4055&lt;0.9,"Carg FV","Stby"),IF(M4055&gt;P4055,"V2H",IF(M4055&lt;0.9,"Carg xar","Stby")))))</f>
        <v/>
      </c>
      <c r="J4055" s="12">
        <f>IF(OR(I4055="Carg FV",I4055="Carg xar"),MIN(IF(I4055="Carg FV",ABS(H4055),7.4),7.4,MAX(0,(0.9-M4055)*40)*0.95),0)</f>
        <v/>
      </c>
      <c r="K4055" s="12">
        <f>IF(I4055="V2H",MIN(MAX(0,H4055),7.4,MAX(0,(M4055-P4055)*40)*0.95),0)</f>
        <v/>
      </c>
      <c r="L4055" s="12">
        <f>IF(E4055=0,0,MAX(0,H4055-K4055))</f>
        <v/>
      </c>
      <c r="M4055" s="13">
        <f>M4054+J4054/40-IF(I4054="V2H",K4054/(0.95*40),0)-IF(E4055=0,IF(E4054=1,IF(D4055=1,30,40)*0.18/(2*40),0),0)-IF(E4055=1,IF(E4054=0,IF(D4055=1,30,40)*0.18/(2*40),0),0)</f>
        <v/>
      </c>
      <c r="N4055" s="14" t="n">
        <v>0.2</v>
      </c>
      <c r="O4055" s="15">
        <f>K4055*N4055</f>
        <v/>
      </c>
      <c r="P4055">
        <f>IF(E4055=0,0.3,IF(D4055=1,IF(C4055&gt;=Params!$B$13-3,IF(C4055&lt;Params!$B$13,Params!$B$20,0.3),0.3),IF(C4055&gt;=Params!$B$15-3,IF(C4055&lt;Params!$B$15,Params!$B$21,0.3),0.3)))</f>
        <v/>
      </c>
    </row>
    <row r="4056" ht="15" customHeight="1" s="1">
      <c r="A4056" s="9" t="n">
        <v>4053</v>
      </c>
      <c r="B4056" s="6" t="inlineStr">
        <is>
          <t>18/06</t>
        </is>
      </c>
      <c r="C4056" s="6" t="n">
        <v>20</v>
      </c>
      <c r="D4056" s="6" t="n">
        <v>0</v>
      </c>
      <c r="E4056" s="10">
        <f>IF(D4056=1, IF(OR(C4056&lt;10, C4056&gt;=15),1,0), IF(OR(C4056&lt;7, C4056&gt;=18),1,0))</f>
        <v/>
      </c>
      <c r="F4056" s="11" t="n">
        <v>0.467</v>
      </c>
      <c r="G4056" s="12">
        <f>0*8</f>
        <v/>
      </c>
      <c r="H4056" s="12">
        <f>F4056-G4056</f>
        <v/>
      </c>
      <c r="I4056" s="10">
        <f>IF(E4056=0,"Fora",IF(E4055=0,"Carg xar",IF(H4056&lt;0,IF(M4056&lt;0.9,"Carg FV","Stby"),IF(M4056&gt;P4056,"V2H",IF(M4056&lt;0.9,"Carg xar","Stby")))))</f>
        <v/>
      </c>
      <c r="J4056" s="12">
        <f>IF(OR(I4056="Carg FV",I4056="Carg xar"),MIN(IF(I4056="Carg FV",ABS(H4056),7.4),7.4,MAX(0,(0.9-M4056)*40)*0.95),0)</f>
        <v/>
      </c>
      <c r="K4056" s="12">
        <f>IF(I4056="V2H",MIN(MAX(0,H4056),7.4,MAX(0,(M4056-P4056)*40)*0.95),0)</f>
        <v/>
      </c>
      <c r="L4056" s="12">
        <f>IF(E4056=0,0,MAX(0,H4056-K4056))</f>
        <v/>
      </c>
      <c r="M4056" s="13">
        <f>M4055+J4055/40-IF(I4055="V2H",K4055/(0.95*40),0)-IF(E4056=0,IF(E4055=1,IF(D4056=1,30,40)*0.18/(2*40),0),0)-IF(E4056=1,IF(E4055=0,IF(D4056=1,30,40)*0.18/(2*40),0),0)</f>
        <v/>
      </c>
      <c r="N4056" s="14" t="n">
        <v>0.2</v>
      </c>
      <c r="O4056" s="15">
        <f>K4056*N4056</f>
        <v/>
      </c>
      <c r="P4056">
        <f>IF(E4056=0,0.3,IF(D4056=1,IF(C4056&gt;=Params!$B$13-3,IF(C4056&lt;Params!$B$13,Params!$B$20,0.3),0.3),IF(C4056&gt;=Params!$B$15-3,IF(C4056&lt;Params!$B$15,Params!$B$21,0.3),0.3)))</f>
        <v/>
      </c>
    </row>
    <row r="4057" ht="15" customHeight="1" s="1">
      <c r="A4057" s="9" t="n">
        <v>4054</v>
      </c>
      <c r="B4057" s="6" t="inlineStr">
        <is>
          <t>18/06</t>
        </is>
      </c>
      <c r="C4057" s="6" t="n">
        <v>21</v>
      </c>
      <c r="D4057" s="6" t="n">
        <v>0</v>
      </c>
      <c r="E4057" s="10">
        <f>IF(D4057=1, IF(OR(C4057&lt;10, C4057&gt;=15),1,0), IF(OR(C4057&lt;7, C4057&gt;=18),1,0))</f>
        <v/>
      </c>
      <c r="F4057" s="11" t="n">
        <v>1.003</v>
      </c>
      <c r="G4057" s="12">
        <f>0*8</f>
        <v/>
      </c>
      <c r="H4057" s="12">
        <f>F4057-G4057</f>
        <v/>
      </c>
      <c r="I4057" s="10">
        <f>IF(E4057=0,"Fora",IF(E4056=0,"Carg xar",IF(H4057&lt;0,IF(M4057&lt;0.9,"Carg FV","Stby"),IF(M4057&gt;P4057,"V2H",IF(M4057&lt;0.9,"Carg xar","Stby")))))</f>
        <v/>
      </c>
      <c r="J4057" s="12">
        <f>IF(OR(I4057="Carg FV",I4057="Carg xar"),MIN(IF(I4057="Carg FV",ABS(H4057),7.4),7.4,MAX(0,(0.9-M4057)*40)*0.95),0)</f>
        <v/>
      </c>
      <c r="K4057" s="12">
        <f>IF(I4057="V2H",MIN(MAX(0,H4057),7.4,MAX(0,(M4057-P4057)*40)*0.95),0)</f>
        <v/>
      </c>
      <c r="L4057" s="12">
        <f>IF(E4057=0,0,MAX(0,H4057-K4057))</f>
        <v/>
      </c>
      <c r="M4057" s="13">
        <f>M4056+J4056/40-IF(I4056="V2H",K4056/(0.95*40),0)-IF(E4057=0,IF(E4056=1,IF(D4057=1,30,40)*0.18/(2*40),0),0)-IF(E4057=1,IF(E4056=0,IF(D4057=1,30,40)*0.18/(2*40),0),0)</f>
        <v/>
      </c>
      <c r="N4057" s="14" t="n">
        <v>0.2</v>
      </c>
      <c r="O4057" s="15">
        <f>K4057*N4057</f>
        <v/>
      </c>
      <c r="P4057">
        <f>IF(E4057=0,0.3,IF(D4057=1,IF(C4057&gt;=Params!$B$13-3,IF(C4057&lt;Params!$B$13,Params!$B$20,0.3),0.3),IF(C4057&gt;=Params!$B$15-3,IF(C4057&lt;Params!$B$15,Params!$B$21,0.3),0.3)))</f>
        <v/>
      </c>
    </row>
    <row r="4058" ht="15" customHeight="1" s="1">
      <c r="A4058" s="9" t="n">
        <v>4055</v>
      </c>
      <c r="B4058" s="6" t="inlineStr">
        <is>
          <t>18/06</t>
        </is>
      </c>
      <c r="C4058" s="6" t="n">
        <v>22</v>
      </c>
      <c r="D4058" s="6" t="n">
        <v>0</v>
      </c>
      <c r="E4058" s="10">
        <f>IF(D4058=1, IF(OR(C4058&lt;10, C4058&gt;=15),1,0), IF(OR(C4058&lt;7, C4058&gt;=18),1,0))</f>
        <v/>
      </c>
      <c r="F4058" s="11" t="n">
        <v>0.842</v>
      </c>
      <c r="G4058" s="12">
        <f>0*8</f>
        <v/>
      </c>
      <c r="H4058" s="12">
        <f>F4058-G4058</f>
        <v/>
      </c>
      <c r="I4058" s="10">
        <f>IF(E4058=0,"Fora",IF(E4057=0,"Carg xar",IF(H4058&lt;0,IF(M4058&lt;0.9,"Carg FV","Stby"),IF(M4058&gt;P4058,"V2H",IF(M4058&lt;0.9,"Carg xar","Stby")))))</f>
        <v/>
      </c>
      <c r="J4058" s="12">
        <f>IF(OR(I4058="Carg FV",I4058="Carg xar"),MIN(IF(I4058="Carg FV",ABS(H4058),7.4),7.4,MAX(0,(0.9-M4058)*40)*0.95),0)</f>
        <v/>
      </c>
      <c r="K4058" s="12">
        <f>IF(I4058="V2H",MIN(MAX(0,H4058),7.4,MAX(0,(M4058-P4058)*40)*0.95),0)</f>
        <v/>
      </c>
      <c r="L4058" s="12">
        <f>IF(E4058=0,0,MAX(0,H4058-K4058))</f>
        <v/>
      </c>
      <c r="M4058" s="13">
        <f>M4057+J4057/40-IF(I4057="V2H",K4057/(0.95*40),0)-IF(E4058=0,IF(E4057=1,IF(D4058=1,30,40)*0.18/(2*40),0),0)-IF(E4058=1,IF(E4057=0,IF(D4058=1,30,40)*0.18/(2*40),0),0)</f>
        <v/>
      </c>
      <c r="N4058" s="14" t="n">
        <v>0.15</v>
      </c>
      <c r="O4058" s="15">
        <f>K4058*N4058</f>
        <v/>
      </c>
      <c r="P4058">
        <f>IF(E4058=0,0.3,IF(D4058=1,IF(C4058&gt;=Params!$B$13-3,IF(C4058&lt;Params!$B$13,Params!$B$20,0.3),0.3),IF(C4058&gt;=Params!$B$15-3,IF(C4058&lt;Params!$B$15,Params!$B$21,0.3),0.3)))</f>
        <v/>
      </c>
    </row>
    <row r="4059" ht="15" customHeight="1" s="1">
      <c r="A4059" s="9" t="n">
        <v>4056</v>
      </c>
      <c r="B4059" s="6" t="inlineStr">
        <is>
          <t>18/06</t>
        </is>
      </c>
      <c r="C4059" s="6" t="n">
        <v>23</v>
      </c>
      <c r="D4059" s="6" t="n">
        <v>0</v>
      </c>
      <c r="E4059" s="10">
        <f>IF(D4059=1, IF(OR(C4059&lt;10, C4059&gt;=15),1,0), IF(OR(C4059&lt;7, C4059&gt;=18),1,0))</f>
        <v/>
      </c>
      <c r="F4059" s="11" t="n">
        <v>1.426</v>
      </c>
      <c r="G4059" s="12">
        <f>0*8</f>
        <v/>
      </c>
      <c r="H4059" s="12">
        <f>F4059-G4059</f>
        <v/>
      </c>
      <c r="I4059" s="10">
        <f>IF(E4059=0,"Fora",IF(E4058=0,"Carg xar",IF(H4059&lt;0,IF(M4059&lt;0.9,"Carg FV","Stby"),IF(M4059&gt;P4059,"V2H",IF(M4059&lt;0.9,"Carg xar","Stby")))))</f>
        <v/>
      </c>
      <c r="J4059" s="12">
        <f>IF(OR(I4059="Carg FV",I4059="Carg xar"),MIN(IF(I4059="Carg FV",ABS(H4059),7.4),7.4,MAX(0,(0.9-M4059)*40)*0.95),0)</f>
        <v/>
      </c>
      <c r="K4059" s="12">
        <f>IF(I4059="V2H",MIN(MAX(0,H4059),7.4,MAX(0,(M4059-P4059)*40)*0.95),0)</f>
        <v/>
      </c>
      <c r="L4059" s="12">
        <f>IF(E4059=0,0,MAX(0,H4059-K4059))</f>
        <v/>
      </c>
      <c r="M4059" s="13">
        <f>M4058+J4058/40-IF(I4058="V2H",K4058/(0.95*40),0)-IF(E4059=0,IF(E4058=1,IF(D4059=1,30,40)*0.18/(2*40),0),0)-IF(E4059=1,IF(E4058=0,IF(D4059=1,30,40)*0.18/(2*40),0),0)</f>
        <v/>
      </c>
      <c r="N4059" s="14" t="n">
        <v>0.15</v>
      </c>
      <c r="O4059" s="15">
        <f>K4059*N4059</f>
        <v/>
      </c>
      <c r="P4059">
        <f>IF(E4059=0,0.3,IF(D4059=1,IF(C4059&gt;=Params!$B$13-3,IF(C4059&lt;Params!$B$13,Params!$B$20,0.3),0.3),IF(C4059&gt;=Params!$B$15-3,IF(C4059&lt;Params!$B$15,Params!$B$21,0.3),0.3)))</f>
        <v/>
      </c>
    </row>
    <row r="4060" ht="15" customHeight="1" s="1">
      <c r="A4060" s="9" t="n">
        <v>4057</v>
      </c>
      <c r="B4060" s="6" t="inlineStr">
        <is>
          <t>19/06</t>
        </is>
      </c>
      <c r="C4060" s="6" t="n">
        <v>0</v>
      </c>
      <c r="D4060" s="6" t="n">
        <v>0</v>
      </c>
      <c r="E4060" s="10">
        <f>IF(D4060=1, IF(OR(C4060&lt;10, C4060&gt;=15),1,0), IF(OR(C4060&lt;7, C4060&gt;=18),1,0))</f>
        <v/>
      </c>
      <c r="F4060" s="11" t="n">
        <v>0.535</v>
      </c>
      <c r="G4060" s="12">
        <f>0*8</f>
        <v/>
      </c>
      <c r="H4060" s="12">
        <f>F4060-G4060</f>
        <v/>
      </c>
      <c r="I4060" s="10">
        <f>IF(E4060=0,"Fora",IF(E4059=0,"Carg xar",IF(H4060&lt;0,IF(M4060&lt;0.9,"Carg FV","Stby"),IF(M4060&gt;P4060,"V2H",IF(M4060&lt;0.9,"Carg xar","Stby")))))</f>
        <v/>
      </c>
      <c r="J4060" s="12">
        <f>IF(OR(I4060="Carg FV",I4060="Carg xar"),MIN(IF(I4060="Carg FV",ABS(H4060),7.4),7.4,MAX(0,(0.9-M4060)*40)*0.95),0)</f>
        <v/>
      </c>
      <c r="K4060" s="12">
        <f>IF(I4060="V2H",MIN(MAX(0,H4060),7.4,MAX(0,(M4060-P4060)*40)*0.95),0)</f>
        <v/>
      </c>
      <c r="L4060" s="12">
        <f>IF(E4060=0,0,MAX(0,H4060-K4060))</f>
        <v/>
      </c>
      <c r="M4060" s="13">
        <f>M4059+J4059/40-IF(I4059="V2H",K4059/(0.95*40),0)-IF(E4060=0,IF(E4059=1,IF(D4060=1,30,40)*0.18/(2*40),0),0)-IF(E4060=1,IF(E4059=0,IF(D4060=1,30,40)*0.18/(2*40),0),0)</f>
        <v/>
      </c>
      <c r="N4060" s="14" t="n">
        <v>0.09</v>
      </c>
      <c r="O4060" s="15">
        <f>K4060*N4060</f>
        <v/>
      </c>
      <c r="P4060">
        <f>IF(E4060=0,0.3,IF(D4060=1,IF(C4060&gt;=Params!$B$13-3,IF(C4060&lt;Params!$B$13,Params!$B$20,0.3),0.3),IF(C4060&gt;=Params!$B$15-3,IF(C4060&lt;Params!$B$15,Params!$B$21,0.3),0.3)))</f>
        <v/>
      </c>
    </row>
    <row r="4061" ht="15" customHeight="1" s="1">
      <c r="A4061" s="9" t="n">
        <v>4058</v>
      </c>
      <c r="B4061" s="6" t="inlineStr">
        <is>
          <t>19/06</t>
        </is>
      </c>
      <c r="C4061" s="6" t="n">
        <v>1</v>
      </c>
      <c r="D4061" s="6" t="n">
        <v>0</v>
      </c>
      <c r="E4061" s="10">
        <f>IF(D4061=1, IF(OR(C4061&lt;10, C4061&gt;=15),1,0), IF(OR(C4061&lt;7, C4061&gt;=18),1,0))</f>
        <v/>
      </c>
      <c r="F4061" s="11" t="n">
        <v>0.543</v>
      </c>
      <c r="G4061" s="12">
        <f>0*8</f>
        <v/>
      </c>
      <c r="H4061" s="12">
        <f>F4061-G4061</f>
        <v/>
      </c>
      <c r="I4061" s="10">
        <f>IF(E4061=0,"Fora",IF(E4060=0,"Carg xar",IF(H4061&lt;0,IF(M4061&lt;0.9,"Carg FV","Stby"),IF(M4061&gt;P4061,"V2H",IF(M4061&lt;0.9,"Carg xar","Stby")))))</f>
        <v/>
      </c>
      <c r="J4061" s="12">
        <f>IF(OR(I4061="Carg FV",I4061="Carg xar"),MIN(IF(I4061="Carg FV",ABS(H4061),7.4),7.4,MAX(0,(0.9-M4061)*40)*0.95),0)</f>
        <v/>
      </c>
      <c r="K4061" s="12">
        <f>IF(I4061="V2H",MIN(MAX(0,H4061),7.4,MAX(0,(M4061-P4061)*40)*0.95),0)</f>
        <v/>
      </c>
      <c r="L4061" s="12">
        <f>IF(E4061=0,0,MAX(0,H4061-K4061))</f>
        <v/>
      </c>
      <c r="M4061" s="13">
        <f>M4060+J4060/40-IF(I4060="V2H",K4060/(0.95*40),0)-IF(E4061=0,IF(E4060=1,IF(D4061=1,30,40)*0.18/(2*40),0),0)-IF(E4061=1,IF(E4060=0,IF(D4061=1,30,40)*0.18/(2*40),0),0)</f>
        <v/>
      </c>
      <c r="N4061" s="14" t="n">
        <v>0.09</v>
      </c>
      <c r="O4061" s="15">
        <f>K4061*N4061</f>
        <v/>
      </c>
      <c r="P4061">
        <f>IF(E4061=0,0.3,IF(D4061=1,IF(C4061&gt;=Params!$B$13-3,IF(C4061&lt;Params!$B$13,Params!$B$20,0.3),0.3),IF(C4061&gt;=Params!$B$15-3,IF(C4061&lt;Params!$B$15,Params!$B$21,0.3),0.3)))</f>
        <v/>
      </c>
    </row>
    <row r="4062" ht="15" customHeight="1" s="1">
      <c r="A4062" s="9" t="n">
        <v>4059</v>
      </c>
      <c r="B4062" s="6" t="inlineStr">
        <is>
          <t>19/06</t>
        </is>
      </c>
      <c r="C4062" s="6" t="n">
        <v>2</v>
      </c>
      <c r="D4062" s="6" t="n">
        <v>0</v>
      </c>
      <c r="E4062" s="10">
        <f>IF(D4062=1, IF(OR(C4062&lt;10, C4062&gt;=15),1,0), IF(OR(C4062&lt;7, C4062&gt;=18),1,0))</f>
        <v/>
      </c>
      <c r="F4062" s="11" t="n">
        <v>0.477</v>
      </c>
      <c r="G4062" s="12">
        <f>0*8</f>
        <v/>
      </c>
      <c r="H4062" s="12">
        <f>F4062-G4062</f>
        <v/>
      </c>
      <c r="I4062" s="10">
        <f>IF(E4062=0,"Fora",IF(E4061=0,"Carg xar",IF(H4062&lt;0,IF(M4062&lt;0.9,"Carg FV","Stby"),IF(M4062&gt;P4062,"V2H",IF(M4062&lt;0.9,"Carg xar","Stby")))))</f>
        <v/>
      </c>
      <c r="J4062" s="12">
        <f>IF(OR(I4062="Carg FV",I4062="Carg xar"),MIN(IF(I4062="Carg FV",ABS(H4062),7.4),7.4,MAX(0,(0.9-M4062)*40)*0.95),0)</f>
        <v/>
      </c>
      <c r="K4062" s="12">
        <f>IF(I4062="V2H",MIN(MAX(0,H4062),7.4,MAX(0,(M4062-P4062)*40)*0.95),0)</f>
        <v/>
      </c>
      <c r="L4062" s="12">
        <f>IF(E4062=0,0,MAX(0,H4062-K4062))</f>
        <v/>
      </c>
      <c r="M4062" s="13">
        <f>M4061+J4061/40-IF(I4061="V2H",K4061/(0.95*40),0)-IF(E4062=0,IF(E4061=1,IF(D4062=1,30,40)*0.18/(2*40),0),0)-IF(E4062=1,IF(E4061=0,IF(D4062=1,30,40)*0.18/(2*40),0),0)</f>
        <v/>
      </c>
      <c r="N4062" s="14" t="n">
        <v>0.09</v>
      </c>
      <c r="O4062" s="15">
        <f>K4062*N4062</f>
        <v/>
      </c>
      <c r="P4062">
        <f>IF(E4062=0,0.3,IF(D4062=1,IF(C4062&gt;=Params!$B$13-3,IF(C4062&lt;Params!$B$13,Params!$B$20,0.3),0.3),IF(C4062&gt;=Params!$B$15-3,IF(C4062&lt;Params!$B$15,Params!$B$21,0.3),0.3)))</f>
        <v/>
      </c>
    </row>
    <row r="4063" ht="15" customHeight="1" s="1">
      <c r="A4063" s="9" t="n">
        <v>4060</v>
      </c>
      <c r="B4063" s="6" t="inlineStr">
        <is>
          <t>19/06</t>
        </is>
      </c>
      <c r="C4063" s="6" t="n">
        <v>3</v>
      </c>
      <c r="D4063" s="6" t="n">
        <v>0</v>
      </c>
      <c r="E4063" s="10">
        <f>IF(D4063=1, IF(OR(C4063&lt;10, C4063&gt;=15),1,0), IF(OR(C4063&lt;7, C4063&gt;=18),1,0))</f>
        <v/>
      </c>
      <c r="F4063" s="11" t="n">
        <v>0.489</v>
      </c>
      <c r="G4063" s="12">
        <f>0*8</f>
        <v/>
      </c>
      <c r="H4063" s="12">
        <f>F4063-G4063</f>
        <v/>
      </c>
      <c r="I4063" s="10">
        <f>IF(E4063=0,"Fora",IF(E4062=0,"Carg xar",IF(H4063&lt;0,IF(M4063&lt;0.9,"Carg FV","Stby"),IF(M4063&gt;P4063,"V2H",IF(M4063&lt;0.9,"Carg xar","Stby")))))</f>
        <v/>
      </c>
      <c r="J4063" s="12">
        <f>IF(OR(I4063="Carg FV",I4063="Carg xar"),MIN(IF(I4063="Carg FV",ABS(H4063),7.4),7.4,MAX(0,(0.9-M4063)*40)*0.95),0)</f>
        <v/>
      </c>
      <c r="K4063" s="12">
        <f>IF(I4063="V2H",MIN(MAX(0,H4063),7.4,MAX(0,(M4063-P4063)*40)*0.95),0)</f>
        <v/>
      </c>
      <c r="L4063" s="12">
        <f>IF(E4063=0,0,MAX(0,H4063-K4063))</f>
        <v/>
      </c>
      <c r="M4063" s="13">
        <f>M4062+J4062/40-IF(I4062="V2H",K4062/(0.95*40),0)-IF(E4063=0,IF(E4062=1,IF(D4063=1,30,40)*0.18/(2*40),0),0)-IF(E4063=1,IF(E4062=0,IF(D4063=1,30,40)*0.18/(2*40),0),0)</f>
        <v/>
      </c>
      <c r="N4063" s="14" t="n">
        <v>0.09</v>
      </c>
      <c r="O4063" s="15">
        <f>K4063*N4063</f>
        <v/>
      </c>
      <c r="P4063">
        <f>IF(E4063=0,0.3,IF(D4063=1,IF(C4063&gt;=Params!$B$13-3,IF(C4063&lt;Params!$B$13,Params!$B$20,0.3),0.3),IF(C4063&gt;=Params!$B$15-3,IF(C4063&lt;Params!$B$15,Params!$B$21,0.3),0.3)))</f>
        <v/>
      </c>
    </row>
    <row r="4064" ht="15" customHeight="1" s="1">
      <c r="A4064" s="9" t="n">
        <v>4061</v>
      </c>
      <c r="B4064" s="6" t="inlineStr">
        <is>
          <t>19/06</t>
        </is>
      </c>
      <c r="C4064" s="6" t="n">
        <v>4</v>
      </c>
      <c r="D4064" s="6" t="n">
        <v>0</v>
      </c>
      <c r="E4064" s="10">
        <f>IF(D4064=1, IF(OR(C4064&lt;10, C4064&gt;=15),1,0), IF(OR(C4064&lt;7, C4064&gt;=18),1,0))</f>
        <v/>
      </c>
      <c r="F4064" s="11" t="n">
        <v>0.451</v>
      </c>
      <c r="G4064" s="12">
        <f>0*8</f>
        <v/>
      </c>
      <c r="H4064" s="12">
        <f>F4064-G4064</f>
        <v/>
      </c>
      <c r="I4064" s="10">
        <f>IF(E4064=0,"Fora",IF(E4063=0,"Carg xar",IF(H4064&lt;0,IF(M4064&lt;0.9,"Carg FV","Stby"),IF(M4064&gt;P4064,"V2H",IF(M4064&lt;0.9,"Carg xar","Stby")))))</f>
        <v/>
      </c>
      <c r="J4064" s="12">
        <f>IF(OR(I4064="Carg FV",I4064="Carg xar"),MIN(IF(I4064="Carg FV",ABS(H4064),7.4),7.4,MAX(0,(0.9-M4064)*40)*0.95),0)</f>
        <v/>
      </c>
      <c r="K4064" s="12">
        <f>IF(I4064="V2H",MIN(MAX(0,H4064),7.4,MAX(0,(M4064-P4064)*40)*0.95),0)</f>
        <v/>
      </c>
      <c r="L4064" s="12">
        <f>IF(E4064=0,0,MAX(0,H4064-K4064))</f>
        <v/>
      </c>
      <c r="M4064" s="13">
        <f>M4063+J4063/40-IF(I4063="V2H",K4063/(0.95*40),0)-IF(E4064=0,IF(E4063=1,IF(D4064=1,30,40)*0.18/(2*40),0),0)-IF(E4064=1,IF(E4063=0,IF(D4064=1,30,40)*0.18/(2*40),0),0)</f>
        <v/>
      </c>
      <c r="N4064" s="14" t="n">
        <v>0.09</v>
      </c>
      <c r="O4064" s="15">
        <f>K4064*N4064</f>
        <v/>
      </c>
      <c r="P4064">
        <f>IF(E4064=0,0.3,IF(D4064=1,IF(C4064&gt;=Params!$B$13-3,IF(C4064&lt;Params!$B$13,Params!$B$20,0.3),0.3),IF(C4064&gt;=Params!$B$15-3,IF(C4064&lt;Params!$B$15,Params!$B$21,0.3),0.3)))</f>
        <v/>
      </c>
    </row>
    <row r="4065" ht="15" customHeight="1" s="1">
      <c r="A4065" s="9" t="n">
        <v>4062</v>
      </c>
      <c r="B4065" s="6" t="inlineStr">
        <is>
          <t>19/06</t>
        </is>
      </c>
      <c r="C4065" s="6" t="n">
        <v>5</v>
      </c>
      <c r="D4065" s="6" t="n">
        <v>0</v>
      </c>
      <c r="E4065" s="10">
        <f>IF(D4065=1, IF(OR(C4065&lt;10, C4065&gt;=15),1,0), IF(OR(C4065&lt;7, C4065&gt;=18),1,0))</f>
        <v/>
      </c>
      <c r="F4065" s="11" t="n">
        <v>0.493</v>
      </c>
      <c r="G4065" s="12">
        <f>0*8</f>
        <v/>
      </c>
      <c r="H4065" s="12">
        <f>F4065-G4065</f>
        <v/>
      </c>
      <c r="I4065" s="10">
        <f>IF(E4065=0,"Fora",IF(E4064=0,"Carg xar",IF(H4065&lt;0,IF(M4065&lt;0.9,"Carg FV","Stby"),IF(M4065&gt;P4065,"V2H",IF(M4065&lt;0.9,"Carg xar","Stby")))))</f>
        <v/>
      </c>
      <c r="J4065" s="12">
        <f>IF(OR(I4065="Carg FV",I4065="Carg xar"),MIN(IF(I4065="Carg FV",ABS(H4065),7.4),7.4,MAX(0,(0.9-M4065)*40)*0.95),0)</f>
        <v/>
      </c>
      <c r="K4065" s="12">
        <f>IF(I4065="V2H",MIN(MAX(0,H4065),7.4,MAX(0,(M4065-P4065)*40)*0.95),0)</f>
        <v/>
      </c>
      <c r="L4065" s="12">
        <f>IF(E4065=0,0,MAX(0,H4065-K4065))</f>
        <v/>
      </c>
      <c r="M4065" s="13">
        <f>M4064+J4064/40-IF(I4064="V2H",K4064/(0.95*40),0)-IF(E4065=0,IF(E4064=1,IF(D4065=1,30,40)*0.18/(2*40),0),0)-IF(E4065=1,IF(E4064=0,IF(D4065=1,30,40)*0.18/(2*40),0),0)</f>
        <v/>
      </c>
      <c r="N4065" s="14" t="n">
        <v>0.09</v>
      </c>
      <c r="O4065" s="15">
        <f>K4065*N4065</f>
        <v/>
      </c>
      <c r="P4065">
        <f>IF(E4065=0,0.3,IF(D4065=1,IF(C4065&gt;=Params!$B$13-3,IF(C4065&lt;Params!$B$13,Params!$B$20,0.3),0.3),IF(C4065&gt;=Params!$B$15-3,IF(C4065&lt;Params!$B$15,Params!$B$21,0.3),0.3)))</f>
        <v/>
      </c>
    </row>
    <row r="4066" ht="15" customHeight="1" s="1">
      <c r="A4066" s="9" t="n">
        <v>4063</v>
      </c>
      <c r="B4066" s="6" t="inlineStr">
        <is>
          <t>19/06</t>
        </is>
      </c>
      <c r="C4066" s="6" t="n">
        <v>6</v>
      </c>
      <c r="D4066" s="6" t="n">
        <v>0</v>
      </c>
      <c r="E4066" s="10">
        <f>IF(D4066=1, IF(OR(C4066&lt;10, C4066&gt;=15),1,0), IF(OR(C4066&lt;7, C4066&gt;=18),1,0))</f>
        <v/>
      </c>
      <c r="F4066" s="11" t="n">
        <v>0.43</v>
      </c>
      <c r="G4066" s="12">
        <f>0.03*8</f>
        <v/>
      </c>
      <c r="H4066" s="12">
        <f>F4066-G4066</f>
        <v/>
      </c>
      <c r="I4066" s="10">
        <f>IF(E4066=0,"Fora",IF(E4065=0,"Carg xar",IF(H4066&lt;0,IF(M4066&lt;0.9,"Carg FV","Stby"),IF(M4066&gt;P4066,"V2H",IF(M4066&lt;0.9,"Carg xar","Stby")))))</f>
        <v/>
      </c>
      <c r="J4066" s="12">
        <f>IF(OR(I4066="Carg FV",I4066="Carg xar"),MIN(IF(I4066="Carg FV",ABS(H4066),7.4),7.4,MAX(0,(0.9-M4066)*40)*0.95),0)</f>
        <v/>
      </c>
      <c r="K4066" s="12">
        <f>IF(I4066="V2H",MIN(MAX(0,H4066),7.4,MAX(0,(M4066-P4066)*40)*0.95),0)</f>
        <v/>
      </c>
      <c r="L4066" s="12">
        <f>IF(E4066=0,0,MAX(0,H4066-K4066))</f>
        <v/>
      </c>
      <c r="M4066" s="13">
        <f>M4065+J4065/40-IF(I4065="V2H",K4065/(0.95*40),0)-IF(E4066=0,IF(E4065=1,IF(D4066=1,30,40)*0.18/(2*40),0),0)-IF(E4066=1,IF(E4065=0,IF(D4066=1,30,40)*0.18/(2*40),0),0)</f>
        <v/>
      </c>
      <c r="N4066" s="14" t="n">
        <v>0.09</v>
      </c>
      <c r="O4066" s="15">
        <f>K4066*N4066</f>
        <v/>
      </c>
      <c r="P4066">
        <f>IF(E4066=0,0.3,IF(D4066=1,IF(C4066&gt;=Params!$B$13-3,IF(C4066&lt;Params!$B$13,Params!$B$20,0.3),0.3),IF(C4066&gt;=Params!$B$15-3,IF(C4066&lt;Params!$B$15,Params!$B$21,0.3),0.3)))</f>
        <v/>
      </c>
    </row>
    <row r="4067" ht="15" customHeight="1" s="1">
      <c r="A4067" s="9" t="n">
        <v>4064</v>
      </c>
      <c r="B4067" s="6" t="inlineStr">
        <is>
          <t>19/06</t>
        </is>
      </c>
      <c r="C4067" s="6" t="n">
        <v>7</v>
      </c>
      <c r="D4067" s="6" t="n">
        <v>0</v>
      </c>
      <c r="E4067" s="10">
        <f>IF(D4067=1, IF(OR(C4067&lt;10, C4067&gt;=15),1,0), IF(OR(C4067&lt;7, C4067&gt;=18),1,0))</f>
        <v/>
      </c>
      <c r="F4067" s="11" t="n">
        <v>0.321</v>
      </c>
      <c r="G4067" s="12">
        <f>0.15*8</f>
        <v/>
      </c>
      <c r="H4067" s="12">
        <f>F4067-G4067</f>
        <v/>
      </c>
      <c r="I4067" s="10">
        <f>IF(E4067=0,"Fora",IF(E4066=0,"Carg xar",IF(H4067&lt;0,IF(M4067&lt;0.9,"Carg FV","Stby"),IF(M4067&gt;P4067,"V2H",IF(M4067&lt;0.9,"Carg xar","Stby")))))</f>
        <v/>
      </c>
      <c r="J4067" s="12">
        <f>IF(OR(I4067="Carg FV",I4067="Carg xar"),MIN(IF(I4067="Carg FV",ABS(H4067),7.4),7.4,MAX(0,(0.9-M4067)*40)*0.95),0)</f>
        <v/>
      </c>
      <c r="K4067" s="12">
        <f>IF(I4067="V2H",MIN(MAX(0,H4067),7.4,MAX(0,(M4067-P4067)*40)*0.95),0)</f>
        <v/>
      </c>
      <c r="L4067" s="12">
        <f>IF(E4067=0,0,MAX(0,H4067-K4067))</f>
        <v/>
      </c>
      <c r="M4067" s="13">
        <f>M4066+J4066/40-IF(I4066="V2H",K4066/(0.95*40),0)-IF(E4067=0,IF(E4066=1,IF(D4067=1,30,40)*0.18/(2*40),0),0)-IF(E4067=1,IF(E4066=0,IF(D4067=1,30,40)*0.18/(2*40),0),0)</f>
        <v/>
      </c>
      <c r="N4067" s="14" t="n">
        <v>0.09</v>
      </c>
      <c r="O4067" s="15">
        <f>K4067*N4067</f>
        <v/>
      </c>
      <c r="P4067">
        <f>IF(E4067=0,0.3,IF(D4067=1,IF(C4067&gt;=Params!$B$13-3,IF(C4067&lt;Params!$B$13,Params!$B$20,0.3),0.3),IF(C4067&gt;=Params!$B$15-3,IF(C4067&lt;Params!$B$15,Params!$B$21,0.3),0.3)))</f>
        <v/>
      </c>
    </row>
    <row r="4068" ht="15" customHeight="1" s="1">
      <c r="A4068" s="9" t="n">
        <v>4065</v>
      </c>
      <c r="B4068" s="6" t="inlineStr">
        <is>
          <t>19/06</t>
        </is>
      </c>
      <c r="C4068" s="6" t="n">
        <v>8</v>
      </c>
      <c r="D4068" s="6" t="n">
        <v>0</v>
      </c>
      <c r="E4068" s="10">
        <f>IF(D4068=1, IF(OR(C4068&lt;10, C4068&gt;=15),1,0), IF(OR(C4068&lt;7, C4068&gt;=18),1,0))</f>
        <v/>
      </c>
      <c r="F4068" s="11" t="n">
        <v>0.369</v>
      </c>
      <c r="G4068" s="12">
        <f>0.32*8</f>
        <v/>
      </c>
      <c r="H4068" s="12">
        <f>F4068-G4068</f>
        <v/>
      </c>
      <c r="I4068" s="10">
        <f>IF(E4068=0,"Fora",IF(E4067=0,"Carg xar",IF(H4068&lt;0,IF(M4068&lt;0.9,"Carg FV","Stby"),IF(M4068&gt;P4068,"V2H",IF(M4068&lt;0.9,"Carg xar","Stby")))))</f>
        <v/>
      </c>
      <c r="J4068" s="12">
        <f>IF(OR(I4068="Carg FV",I4068="Carg xar"),MIN(IF(I4068="Carg FV",ABS(H4068),7.4),7.4,MAX(0,(0.9-M4068)*40)*0.95),0)</f>
        <v/>
      </c>
      <c r="K4068" s="12">
        <f>IF(I4068="V2H",MIN(MAX(0,H4068),7.4,MAX(0,(M4068-P4068)*40)*0.95),0)</f>
        <v/>
      </c>
      <c r="L4068" s="12">
        <f>IF(E4068=0,0,MAX(0,H4068-K4068))</f>
        <v/>
      </c>
      <c r="M4068" s="13">
        <f>M4067+J4067/40-IF(I4067="V2H",K4067/(0.95*40),0)-IF(E4068=0,IF(E4067=1,IF(D4068=1,30,40)*0.18/(2*40),0),0)-IF(E4068=1,IF(E4067=0,IF(D4068=1,30,40)*0.18/(2*40),0),0)</f>
        <v/>
      </c>
      <c r="N4068" s="14" t="n">
        <v>0.15</v>
      </c>
      <c r="O4068" s="15">
        <f>K4068*N4068</f>
        <v/>
      </c>
      <c r="P4068">
        <f>IF(E4068=0,0.3,IF(D4068=1,IF(C4068&gt;=Params!$B$13-3,IF(C4068&lt;Params!$B$13,Params!$B$20,0.3),0.3),IF(C4068&gt;=Params!$B$15-3,IF(C4068&lt;Params!$B$15,Params!$B$21,0.3),0.3)))</f>
        <v/>
      </c>
    </row>
    <row r="4069" ht="15" customHeight="1" s="1">
      <c r="A4069" s="9" t="n">
        <v>4066</v>
      </c>
      <c r="B4069" s="6" t="inlineStr">
        <is>
          <t>19/06</t>
        </is>
      </c>
      <c r="C4069" s="6" t="n">
        <v>9</v>
      </c>
      <c r="D4069" s="6" t="n">
        <v>0</v>
      </c>
      <c r="E4069" s="10">
        <f>IF(D4069=1, IF(OR(C4069&lt;10, C4069&gt;=15),1,0), IF(OR(C4069&lt;7, C4069&gt;=18),1,0))</f>
        <v/>
      </c>
      <c r="F4069" s="11" t="n">
        <v>0</v>
      </c>
      <c r="G4069" s="12">
        <f>0.52*8</f>
        <v/>
      </c>
      <c r="H4069" s="12">
        <f>F4069-G4069</f>
        <v/>
      </c>
      <c r="I4069" s="10">
        <f>IF(E4069=0,"Fora",IF(E4068=0,"Carg xar",IF(H4069&lt;0,IF(M4069&lt;0.9,"Carg FV","Stby"),IF(M4069&gt;P4069,"V2H",IF(M4069&lt;0.9,"Carg xar","Stby")))))</f>
        <v/>
      </c>
      <c r="J4069" s="12">
        <f>IF(OR(I4069="Carg FV",I4069="Carg xar"),MIN(IF(I4069="Carg FV",ABS(H4069),7.4),7.4,MAX(0,(0.9-M4069)*40)*0.95),0)</f>
        <v/>
      </c>
      <c r="K4069" s="12">
        <f>IF(I4069="V2H",MIN(MAX(0,H4069),7.4,MAX(0,(M4069-P4069)*40)*0.95),0)</f>
        <v/>
      </c>
      <c r="L4069" s="12">
        <f>IF(E4069=0,0,MAX(0,H4069-K4069))</f>
        <v/>
      </c>
      <c r="M4069" s="13">
        <f>M4068+J4068/40-IF(I4068="V2H",K4068/(0.95*40),0)-IF(E4069=0,IF(E4068=1,IF(D4069=1,30,40)*0.18/(2*40),0),0)-IF(E4069=1,IF(E4068=0,IF(D4069=1,30,40)*0.18/(2*40),0),0)</f>
        <v/>
      </c>
      <c r="N4069" s="14" t="n">
        <v>0.15</v>
      </c>
      <c r="O4069" s="15">
        <f>K4069*N4069</f>
        <v/>
      </c>
      <c r="P4069">
        <f>IF(E4069=0,0.3,IF(D4069=1,IF(C4069&gt;=Params!$B$13-3,IF(C4069&lt;Params!$B$13,Params!$B$20,0.3),0.3),IF(C4069&gt;=Params!$B$15-3,IF(C4069&lt;Params!$B$15,Params!$B$21,0.3),0.3)))</f>
        <v/>
      </c>
    </row>
    <row r="4070" ht="15" customHeight="1" s="1">
      <c r="A4070" s="9" t="n">
        <v>4067</v>
      </c>
      <c r="B4070" s="6" t="inlineStr">
        <is>
          <t>19/06</t>
        </is>
      </c>
      <c r="C4070" s="6" t="n">
        <v>10</v>
      </c>
      <c r="D4070" s="6" t="n">
        <v>0</v>
      </c>
      <c r="E4070" s="10">
        <f>IF(D4070=1, IF(OR(C4070&lt;10, C4070&gt;=15),1,0), IF(OR(C4070&lt;7, C4070&gt;=18),1,0))</f>
        <v/>
      </c>
      <c r="F4070" s="11" t="n">
        <v>0</v>
      </c>
      <c r="G4070" s="12">
        <f>0.72*8</f>
        <v/>
      </c>
      <c r="H4070" s="12">
        <f>F4070-G4070</f>
        <v/>
      </c>
      <c r="I4070" s="10">
        <f>IF(E4070=0,"Fora",IF(E4069=0,"Carg xar",IF(H4070&lt;0,IF(M4070&lt;0.9,"Carg FV","Stby"),IF(M4070&gt;P4070,"V2H",IF(M4070&lt;0.9,"Carg xar","Stby")))))</f>
        <v/>
      </c>
      <c r="J4070" s="12">
        <f>IF(OR(I4070="Carg FV",I4070="Carg xar"),MIN(IF(I4070="Carg FV",ABS(H4070),7.4),7.4,MAX(0,(0.9-M4070)*40)*0.95),0)</f>
        <v/>
      </c>
      <c r="K4070" s="12">
        <f>IF(I4070="V2H",MIN(MAX(0,H4070),7.4,MAX(0,(M4070-P4070)*40)*0.95),0)</f>
        <v/>
      </c>
      <c r="L4070" s="12">
        <f>IF(E4070=0,0,MAX(0,H4070-K4070))</f>
        <v/>
      </c>
      <c r="M4070" s="13">
        <f>M4069+J4069/40-IF(I4069="V2H",K4069/(0.95*40),0)-IF(E4070=0,IF(E4069=1,IF(D4070=1,30,40)*0.18/(2*40),0),0)-IF(E4070=1,IF(E4069=0,IF(D4070=1,30,40)*0.18/(2*40),0),0)</f>
        <v/>
      </c>
      <c r="N4070" s="14" t="n">
        <v>0.2</v>
      </c>
      <c r="O4070" s="15">
        <f>K4070*N4070</f>
        <v/>
      </c>
      <c r="P4070">
        <f>IF(E4070=0,0.3,IF(D4070=1,IF(C4070&gt;=Params!$B$13-3,IF(C4070&lt;Params!$B$13,Params!$B$20,0.3),0.3),IF(C4070&gt;=Params!$B$15-3,IF(C4070&lt;Params!$B$15,Params!$B$21,0.3),0.3)))</f>
        <v/>
      </c>
    </row>
    <row r="4071" ht="15" customHeight="1" s="1">
      <c r="A4071" s="9" t="n">
        <v>4068</v>
      </c>
      <c r="B4071" s="6" t="inlineStr">
        <is>
          <t>19/06</t>
        </is>
      </c>
      <c r="C4071" s="6" t="n">
        <v>11</v>
      </c>
      <c r="D4071" s="6" t="n">
        <v>0</v>
      </c>
      <c r="E4071" s="10">
        <f>IF(D4071=1, IF(OR(C4071&lt;10, C4071&gt;=15),1,0), IF(OR(C4071&lt;7, C4071&gt;=18),1,0))</f>
        <v/>
      </c>
      <c r="F4071" s="11" t="n">
        <v>0</v>
      </c>
      <c r="G4071" s="12">
        <f>0.85*8</f>
        <v/>
      </c>
      <c r="H4071" s="12">
        <f>F4071-G4071</f>
        <v/>
      </c>
      <c r="I4071" s="10">
        <f>IF(E4071=0,"Fora",IF(E4070=0,"Carg xar",IF(H4071&lt;0,IF(M4071&lt;0.9,"Carg FV","Stby"),IF(M4071&gt;P4071,"V2H",IF(M4071&lt;0.9,"Carg xar","Stby")))))</f>
        <v/>
      </c>
      <c r="J4071" s="12">
        <f>IF(OR(I4071="Carg FV",I4071="Carg xar"),MIN(IF(I4071="Carg FV",ABS(H4071),7.4),7.4,MAX(0,(0.9-M4071)*40)*0.95),0)</f>
        <v/>
      </c>
      <c r="K4071" s="12">
        <f>IF(I4071="V2H",MIN(MAX(0,H4071),7.4,MAX(0,(M4071-P4071)*40)*0.95),0)</f>
        <v/>
      </c>
      <c r="L4071" s="12">
        <f>IF(E4071=0,0,MAX(0,H4071-K4071))</f>
        <v/>
      </c>
      <c r="M4071" s="13">
        <f>M4070+J4070/40-IF(I4070="V2H",K4070/(0.95*40),0)-IF(E4071=0,IF(E4070=1,IF(D4071=1,30,40)*0.18/(2*40),0),0)-IF(E4071=1,IF(E4070=0,IF(D4071=1,30,40)*0.18/(2*40),0),0)</f>
        <v/>
      </c>
      <c r="N4071" s="14" t="n">
        <v>0.2</v>
      </c>
      <c r="O4071" s="15">
        <f>K4071*N4071</f>
        <v/>
      </c>
      <c r="P4071">
        <f>IF(E4071=0,0.3,IF(D4071=1,IF(C4071&gt;=Params!$B$13-3,IF(C4071&lt;Params!$B$13,Params!$B$20,0.3),0.3),IF(C4071&gt;=Params!$B$15-3,IF(C4071&lt;Params!$B$15,Params!$B$21,0.3),0.3)))</f>
        <v/>
      </c>
    </row>
    <row r="4072" ht="15" customHeight="1" s="1">
      <c r="A4072" s="9" t="n">
        <v>4069</v>
      </c>
      <c r="B4072" s="6" t="inlineStr">
        <is>
          <t>19/06</t>
        </is>
      </c>
      <c r="C4072" s="6" t="n">
        <v>12</v>
      </c>
      <c r="D4072" s="6" t="n">
        <v>0</v>
      </c>
      <c r="E4072" s="10">
        <f>IF(D4072=1, IF(OR(C4072&lt;10, C4072&gt;=15),1,0), IF(OR(C4072&lt;7, C4072&gt;=18),1,0))</f>
        <v/>
      </c>
      <c r="F4072" s="11" t="n">
        <v>0</v>
      </c>
      <c r="G4072" s="12">
        <f>0.92*8</f>
        <v/>
      </c>
      <c r="H4072" s="12">
        <f>F4072-G4072</f>
        <v/>
      </c>
      <c r="I4072" s="10">
        <f>IF(E4072=0,"Fora",IF(E4071=0,"Carg xar",IF(H4072&lt;0,IF(M4072&lt;0.9,"Carg FV","Stby"),IF(M4072&gt;P4072,"V2H",IF(M4072&lt;0.9,"Carg xar","Stby")))))</f>
        <v/>
      </c>
      <c r="J4072" s="12">
        <f>IF(OR(I4072="Carg FV",I4072="Carg xar"),MIN(IF(I4072="Carg FV",ABS(H4072),7.4),7.4,MAX(0,(0.9-M4072)*40)*0.95),0)</f>
        <v/>
      </c>
      <c r="K4072" s="12">
        <f>IF(I4072="V2H",MIN(MAX(0,H4072),7.4,MAX(0,(M4072-P4072)*40)*0.95),0)</f>
        <v/>
      </c>
      <c r="L4072" s="12">
        <f>IF(E4072=0,0,MAX(0,H4072-K4072))</f>
        <v/>
      </c>
      <c r="M4072" s="13">
        <f>M4071+J4071/40-IF(I4071="V2H",K4071/(0.95*40),0)-IF(E4072=0,IF(E4071=1,IF(D4072=1,30,40)*0.18/(2*40),0),0)-IF(E4072=1,IF(E4071=0,IF(D4072=1,30,40)*0.18/(2*40),0),0)</f>
        <v/>
      </c>
      <c r="N4072" s="14" t="n">
        <v>0.2</v>
      </c>
      <c r="O4072" s="15">
        <f>K4072*N4072</f>
        <v/>
      </c>
      <c r="P4072">
        <f>IF(E4072=0,0.3,IF(D4072=1,IF(C4072&gt;=Params!$B$13-3,IF(C4072&lt;Params!$B$13,Params!$B$20,0.3),0.3),IF(C4072&gt;=Params!$B$15-3,IF(C4072&lt;Params!$B$15,Params!$B$21,0.3),0.3)))</f>
        <v/>
      </c>
    </row>
    <row r="4073" ht="15" customHeight="1" s="1">
      <c r="A4073" s="9" t="n">
        <v>4070</v>
      </c>
      <c r="B4073" s="6" t="inlineStr">
        <is>
          <t>19/06</t>
        </is>
      </c>
      <c r="C4073" s="6" t="n">
        <v>13</v>
      </c>
      <c r="D4073" s="6" t="n">
        <v>0</v>
      </c>
      <c r="E4073" s="10">
        <f>IF(D4073=1, IF(OR(C4073&lt;10, C4073&gt;=15),1,0), IF(OR(C4073&lt;7, C4073&gt;=18),1,0))</f>
        <v/>
      </c>
      <c r="F4073" s="11" t="n">
        <v>0</v>
      </c>
      <c r="G4073" s="12">
        <f>0.9*8</f>
        <v/>
      </c>
      <c r="H4073" s="12">
        <f>F4073-G4073</f>
        <v/>
      </c>
      <c r="I4073" s="10">
        <f>IF(E4073=0,"Fora",IF(E4072=0,"Carg xar",IF(H4073&lt;0,IF(M4073&lt;0.9,"Carg FV","Stby"),IF(M4073&gt;P4073,"V2H",IF(M4073&lt;0.9,"Carg xar","Stby")))))</f>
        <v/>
      </c>
      <c r="J4073" s="12">
        <f>IF(OR(I4073="Carg FV",I4073="Carg xar"),MIN(IF(I4073="Carg FV",ABS(H4073),7.4),7.4,MAX(0,(0.9-M4073)*40)*0.95),0)</f>
        <v/>
      </c>
      <c r="K4073" s="12">
        <f>IF(I4073="V2H",MIN(MAX(0,H4073),7.4,MAX(0,(M4073-P4073)*40)*0.95),0)</f>
        <v/>
      </c>
      <c r="L4073" s="12">
        <f>IF(E4073=0,0,MAX(0,H4073-K4073))</f>
        <v/>
      </c>
      <c r="M4073" s="13">
        <f>M4072+J4072/40-IF(I4072="V2H",K4072/(0.95*40),0)-IF(E4073=0,IF(E4072=1,IF(D4073=1,30,40)*0.18/(2*40),0),0)-IF(E4073=1,IF(E4072=0,IF(D4073=1,30,40)*0.18/(2*40),0),0)</f>
        <v/>
      </c>
      <c r="N4073" s="14" t="n">
        <v>0.2</v>
      </c>
      <c r="O4073" s="15">
        <f>K4073*N4073</f>
        <v/>
      </c>
      <c r="P4073">
        <f>IF(E4073=0,0.3,IF(D4073=1,IF(C4073&gt;=Params!$B$13-3,IF(C4073&lt;Params!$B$13,Params!$B$20,0.3),0.3),IF(C4073&gt;=Params!$B$15-3,IF(C4073&lt;Params!$B$15,Params!$B$21,0.3),0.3)))</f>
        <v/>
      </c>
    </row>
    <row r="4074" ht="15" customHeight="1" s="1">
      <c r="A4074" s="9" t="n">
        <v>4071</v>
      </c>
      <c r="B4074" s="6" t="inlineStr">
        <is>
          <t>19/06</t>
        </is>
      </c>
      <c r="C4074" s="6" t="n">
        <v>14</v>
      </c>
      <c r="D4074" s="6" t="n">
        <v>0</v>
      </c>
      <c r="E4074" s="10">
        <f>IF(D4074=1, IF(OR(C4074&lt;10, C4074&gt;=15),1,0), IF(OR(C4074&lt;7, C4074&gt;=18),1,0))</f>
        <v/>
      </c>
      <c r="F4074" s="11" t="n">
        <v>0</v>
      </c>
      <c r="G4074" s="12">
        <f>0.8*8</f>
        <v/>
      </c>
      <c r="H4074" s="12">
        <f>F4074-G4074</f>
        <v/>
      </c>
      <c r="I4074" s="10">
        <f>IF(E4074=0,"Fora",IF(E4073=0,"Carg xar",IF(H4074&lt;0,IF(M4074&lt;0.9,"Carg FV","Stby"),IF(M4074&gt;P4074,"V2H",IF(M4074&lt;0.9,"Carg xar","Stby")))))</f>
        <v/>
      </c>
      <c r="J4074" s="12">
        <f>IF(OR(I4074="Carg FV",I4074="Carg xar"),MIN(IF(I4074="Carg FV",ABS(H4074),7.4),7.4,MAX(0,(0.9-M4074)*40)*0.95),0)</f>
        <v/>
      </c>
      <c r="K4074" s="12">
        <f>IF(I4074="V2H",MIN(MAX(0,H4074),7.4,MAX(0,(M4074-P4074)*40)*0.95),0)</f>
        <v/>
      </c>
      <c r="L4074" s="12">
        <f>IF(E4074=0,0,MAX(0,H4074-K4074))</f>
        <v/>
      </c>
      <c r="M4074" s="13">
        <f>M4073+J4073/40-IF(I4073="V2H",K4073/(0.95*40),0)-IF(E4074=0,IF(E4073=1,IF(D4074=1,30,40)*0.18/(2*40),0),0)-IF(E4074=1,IF(E4073=0,IF(D4074=1,30,40)*0.18/(2*40),0),0)</f>
        <v/>
      </c>
      <c r="N4074" s="14" t="n">
        <v>0.15</v>
      </c>
      <c r="O4074" s="15">
        <f>K4074*N4074</f>
        <v/>
      </c>
      <c r="P4074">
        <f>IF(E4074=0,0.3,IF(D4074=1,IF(C4074&gt;=Params!$B$13-3,IF(C4074&lt;Params!$B$13,Params!$B$20,0.3),0.3),IF(C4074&gt;=Params!$B$15-3,IF(C4074&lt;Params!$B$15,Params!$B$21,0.3),0.3)))</f>
        <v/>
      </c>
    </row>
    <row r="4075" ht="15" customHeight="1" s="1">
      <c r="A4075" s="9" t="n">
        <v>4072</v>
      </c>
      <c r="B4075" s="6" t="inlineStr">
        <is>
          <t>19/06</t>
        </is>
      </c>
      <c r="C4075" s="6" t="n">
        <v>15</v>
      </c>
      <c r="D4075" s="6" t="n">
        <v>0</v>
      </c>
      <c r="E4075" s="10">
        <f>IF(D4075=1, IF(OR(C4075&lt;10, C4075&gt;=15),1,0), IF(OR(C4075&lt;7, C4075&gt;=18),1,0))</f>
        <v/>
      </c>
      <c r="F4075" s="11" t="n">
        <v>0</v>
      </c>
      <c r="G4075" s="12">
        <f>0.65*8</f>
        <v/>
      </c>
      <c r="H4075" s="12">
        <f>F4075-G4075</f>
        <v/>
      </c>
      <c r="I4075" s="10">
        <f>IF(E4075=0,"Fora",IF(E4074=0,"Carg xar",IF(H4075&lt;0,IF(M4075&lt;0.9,"Carg FV","Stby"),IF(M4075&gt;P4075,"V2H",IF(M4075&lt;0.9,"Carg xar","Stby")))))</f>
        <v/>
      </c>
      <c r="J4075" s="12">
        <f>IF(OR(I4075="Carg FV",I4075="Carg xar"),MIN(IF(I4075="Carg FV",ABS(H4075),7.4),7.4,MAX(0,(0.9-M4075)*40)*0.95),0)</f>
        <v/>
      </c>
      <c r="K4075" s="12">
        <f>IF(I4075="V2H",MIN(MAX(0,H4075),7.4,MAX(0,(M4075-P4075)*40)*0.95),0)</f>
        <v/>
      </c>
      <c r="L4075" s="12">
        <f>IF(E4075=0,0,MAX(0,H4075-K4075))</f>
        <v/>
      </c>
      <c r="M4075" s="13">
        <f>M4074+J4074/40-IF(I4074="V2H",K4074/(0.95*40),0)-IF(E4075=0,IF(E4074=1,IF(D4075=1,30,40)*0.18/(2*40),0),0)-IF(E4075=1,IF(E4074=0,IF(D4075=1,30,40)*0.18/(2*40),0),0)</f>
        <v/>
      </c>
      <c r="N4075" s="14" t="n">
        <v>0.15</v>
      </c>
      <c r="O4075" s="15">
        <f>K4075*N4075</f>
        <v/>
      </c>
      <c r="P4075">
        <f>IF(E4075=0,0.3,IF(D4075=1,IF(C4075&gt;=Params!$B$13-3,IF(C4075&lt;Params!$B$13,Params!$B$20,0.3),0.3),IF(C4075&gt;=Params!$B$15-3,IF(C4075&lt;Params!$B$15,Params!$B$21,0.3),0.3)))</f>
        <v/>
      </c>
    </row>
    <row r="4076" ht="15" customHeight="1" s="1">
      <c r="A4076" s="9" t="n">
        <v>4073</v>
      </c>
      <c r="B4076" s="6" t="inlineStr">
        <is>
          <t>19/06</t>
        </is>
      </c>
      <c r="C4076" s="6" t="n">
        <v>16</v>
      </c>
      <c r="D4076" s="6" t="n">
        <v>0</v>
      </c>
      <c r="E4076" s="10">
        <f>IF(D4076=1, IF(OR(C4076&lt;10, C4076&gt;=15),1,0), IF(OR(C4076&lt;7, C4076&gt;=18),1,0))</f>
        <v/>
      </c>
      <c r="F4076" s="11" t="n">
        <v>0</v>
      </c>
      <c r="G4076" s="12">
        <f>0.48*8</f>
        <v/>
      </c>
      <c r="H4076" s="12">
        <f>F4076-G4076</f>
        <v/>
      </c>
      <c r="I4076" s="10">
        <f>IF(E4076=0,"Fora",IF(E4075=0,"Carg xar",IF(H4076&lt;0,IF(M4076&lt;0.9,"Carg FV","Stby"),IF(M4076&gt;P4076,"V2H",IF(M4076&lt;0.9,"Carg xar","Stby")))))</f>
        <v/>
      </c>
      <c r="J4076" s="12">
        <f>IF(OR(I4076="Carg FV",I4076="Carg xar"),MIN(IF(I4076="Carg FV",ABS(H4076),7.4),7.4,MAX(0,(0.9-M4076)*40)*0.95),0)</f>
        <v/>
      </c>
      <c r="K4076" s="12">
        <f>IF(I4076="V2H",MIN(MAX(0,H4076),7.4,MAX(0,(M4076-P4076)*40)*0.95),0)</f>
        <v/>
      </c>
      <c r="L4076" s="12">
        <f>IF(E4076=0,0,MAX(0,H4076-K4076))</f>
        <v/>
      </c>
      <c r="M4076" s="13">
        <f>M4075+J4075/40-IF(I4075="V2H",K4075/(0.95*40),0)-IF(E4076=0,IF(E4075=1,IF(D4076=1,30,40)*0.18/(2*40),0),0)-IF(E4076=1,IF(E4075=0,IF(D4076=1,30,40)*0.18/(2*40),0),0)</f>
        <v/>
      </c>
      <c r="N4076" s="14" t="n">
        <v>0.15</v>
      </c>
      <c r="O4076" s="15">
        <f>K4076*N4076</f>
        <v/>
      </c>
      <c r="P4076">
        <f>IF(E4076=0,0.3,IF(D4076=1,IF(C4076&gt;=Params!$B$13-3,IF(C4076&lt;Params!$B$13,Params!$B$20,0.3),0.3),IF(C4076&gt;=Params!$B$15-3,IF(C4076&lt;Params!$B$15,Params!$B$21,0.3),0.3)))</f>
        <v/>
      </c>
    </row>
    <row r="4077" ht="15" customHeight="1" s="1">
      <c r="A4077" s="9" t="n">
        <v>4074</v>
      </c>
      <c r="B4077" s="6" t="inlineStr">
        <is>
          <t>19/06</t>
        </is>
      </c>
      <c r="C4077" s="6" t="n">
        <v>17</v>
      </c>
      <c r="D4077" s="6" t="n">
        <v>0</v>
      </c>
      <c r="E4077" s="10">
        <f>IF(D4077=1, IF(OR(C4077&lt;10, C4077&gt;=15),1,0), IF(OR(C4077&lt;7, C4077&gt;=18),1,0))</f>
        <v/>
      </c>
      <c r="F4077" s="11" t="n">
        <v>0</v>
      </c>
      <c r="G4077" s="12">
        <f>0.28*8</f>
        <v/>
      </c>
      <c r="H4077" s="12">
        <f>F4077-G4077</f>
        <v/>
      </c>
      <c r="I4077" s="10">
        <f>IF(E4077=0,"Fora",IF(E4076=0,"Carg xar",IF(H4077&lt;0,IF(M4077&lt;0.9,"Carg FV","Stby"),IF(M4077&gt;P4077,"V2H",IF(M4077&lt;0.9,"Carg xar","Stby")))))</f>
        <v/>
      </c>
      <c r="J4077" s="12">
        <f>IF(OR(I4077="Carg FV",I4077="Carg xar"),MIN(IF(I4077="Carg FV",ABS(H4077),7.4),7.4,MAX(0,(0.9-M4077)*40)*0.95),0)</f>
        <v/>
      </c>
      <c r="K4077" s="12">
        <f>IF(I4077="V2H",MIN(MAX(0,H4077),7.4,MAX(0,(M4077-P4077)*40)*0.95),0)</f>
        <v/>
      </c>
      <c r="L4077" s="12">
        <f>IF(E4077=0,0,MAX(0,H4077-K4077))</f>
        <v/>
      </c>
      <c r="M4077" s="13">
        <f>M4076+J4076/40-IF(I4076="V2H",K4076/(0.95*40),0)-IF(E4077=0,IF(E4076=1,IF(D4077=1,30,40)*0.18/(2*40),0),0)-IF(E4077=1,IF(E4076=0,IF(D4077=1,30,40)*0.18/(2*40),0),0)</f>
        <v/>
      </c>
      <c r="N4077" s="14" t="n">
        <v>0.15</v>
      </c>
      <c r="O4077" s="15">
        <f>K4077*N4077</f>
        <v/>
      </c>
      <c r="P4077">
        <f>IF(E4077=0,0.3,IF(D4077=1,IF(C4077&gt;=Params!$B$13-3,IF(C4077&lt;Params!$B$13,Params!$B$20,0.3),0.3),IF(C4077&gt;=Params!$B$15-3,IF(C4077&lt;Params!$B$15,Params!$B$21,0.3),0.3)))</f>
        <v/>
      </c>
    </row>
    <row r="4078" ht="15" customHeight="1" s="1">
      <c r="A4078" s="9" t="n">
        <v>4075</v>
      </c>
      <c r="B4078" s="6" t="inlineStr">
        <is>
          <t>19/06</t>
        </is>
      </c>
      <c r="C4078" s="6" t="n">
        <v>18</v>
      </c>
      <c r="D4078" s="6" t="n">
        <v>0</v>
      </c>
      <c r="E4078" s="10">
        <f>IF(D4078=1, IF(OR(C4078&lt;10, C4078&gt;=15),1,0), IF(OR(C4078&lt;7, C4078&gt;=18),1,0))</f>
        <v/>
      </c>
      <c r="F4078" s="11" t="n">
        <v>0</v>
      </c>
      <c r="G4078" s="12">
        <f>0.1*8</f>
        <v/>
      </c>
      <c r="H4078" s="12">
        <f>F4078-G4078</f>
        <v/>
      </c>
      <c r="I4078" s="10">
        <f>IF(E4078=0,"Fora",IF(E4077=0,"Carg xar",IF(H4078&lt;0,IF(M4078&lt;0.9,"Carg FV","Stby"),IF(M4078&gt;P4078,"V2H",IF(M4078&lt;0.9,"Carg xar","Stby")))))</f>
        <v/>
      </c>
      <c r="J4078" s="12">
        <f>IF(OR(I4078="Carg FV",I4078="Carg xar"),MIN(IF(I4078="Carg FV",ABS(H4078),7.4),7.4,MAX(0,(0.9-M4078)*40)*0.95),0)</f>
        <v/>
      </c>
      <c r="K4078" s="12">
        <f>IF(I4078="V2H",MIN(MAX(0,H4078),7.4,MAX(0,(M4078-P4078)*40)*0.95),0)</f>
        <v/>
      </c>
      <c r="L4078" s="12">
        <f>IF(E4078=0,0,MAX(0,H4078-K4078))</f>
        <v/>
      </c>
      <c r="M4078" s="13">
        <f>M4077+J4077/40-IF(I4077="V2H",K4077/(0.95*40),0)-IF(E4078=0,IF(E4077=1,IF(D4078=1,30,40)*0.18/(2*40),0),0)-IF(E4078=1,IF(E4077=0,IF(D4078=1,30,40)*0.18/(2*40),0),0)</f>
        <v/>
      </c>
      <c r="N4078" s="14" t="n">
        <v>0.2</v>
      </c>
      <c r="O4078" s="15">
        <f>K4078*N4078</f>
        <v/>
      </c>
      <c r="P4078">
        <f>IF(E4078=0,0.3,IF(D4078=1,IF(C4078&gt;=Params!$B$13-3,IF(C4078&lt;Params!$B$13,Params!$B$20,0.3),0.3),IF(C4078&gt;=Params!$B$15-3,IF(C4078&lt;Params!$B$15,Params!$B$21,0.3),0.3)))</f>
        <v/>
      </c>
    </row>
    <row r="4079" ht="15" customHeight="1" s="1">
      <c r="A4079" s="9" t="n">
        <v>4076</v>
      </c>
      <c r="B4079" s="6" t="inlineStr">
        <is>
          <t>19/06</t>
        </is>
      </c>
      <c r="C4079" s="6" t="n">
        <v>19</v>
      </c>
      <c r="D4079" s="6" t="n">
        <v>0</v>
      </c>
      <c r="E4079" s="10">
        <f>IF(D4079=1, IF(OR(C4079&lt;10, C4079&gt;=15),1,0), IF(OR(C4079&lt;7, C4079&gt;=18),1,0))</f>
        <v/>
      </c>
      <c r="F4079" s="11" t="n">
        <v>0.9419999999999999</v>
      </c>
      <c r="G4079" s="12">
        <f>0*8</f>
        <v/>
      </c>
      <c r="H4079" s="12">
        <f>F4079-G4079</f>
        <v/>
      </c>
      <c r="I4079" s="10">
        <f>IF(E4079=0,"Fora",IF(E4078=0,"Carg xar",IF(H4079&lt;0,IF(M4079&lt;0.9,"Carg FV","Stby"),IF(M4079&gt;P4079,"V2H",IF(M4079&lt;0.9,"Carg xar","Stby")))))</f>
        <v/>
      </c>
      <c r="J4079" s="12">
        <f>IF(OR(I4079="Carg FV",I4079="Carg xar"),MIN(IF(I4079="Carg FV",ABS(H4079),7.4),7.4,MAX(0,(0.9-M4079)*40)*0.95),0)</f>
        <v/>
      </c>
      <c r="K4079" s="12">
        <f>IF(I4079="V2H",MIN(MAX(0,H4079),7.4,MAX(0,(M4079-P4079)*40)*0.95),0)</f>
        <v/>
      </c>
      <c r="L4079" s="12">
        <f>IF(E4079=0,0,MAX(0,H4079-K4079))</f>
        <v/>
      </c>
      <c r="M4079" s="13">
        <f>M4078+J4078/40-IF(I4078="V2H",K4078/(0.95*40),0)-IF(E4079=0,IF(E4078=1,IF(D4079=1,30,40)*0.18/(2*40),0),0)-IF(E4079=1,IF(E4078=0,IF(D4079=1,30,40)*0.18/(2*40),0),0)</f>
        <v/>
      </c>
      <c r="N4079" s="14" t="n">
        <v>0.2</v>
      </c>
      <c r="O4079" s="15">
        <f>K4079*N4079</f>
        <v/>
      </c>
      <c r="P4079">
        <f>IF(E4079=0,0.3,IF(D4079=1,IF(C4079&gt;=Params!$B$13-3,IF(C4079&lt;Params!$B$13,Params!$B$20,0.3),0.3),IF(C4079&gt;=Params!$B$15-3,IF(C4079&lt;Params!$B$15,Params!$B$21,0.3),0.3)))</f>
        <v/>
      </c>
    </row>
    <row r="4080" ht="15" customHeight="1" s="1">
      <c r="A4080" s="9" t="n">
        <v>4077</v>
      </c>
      <c r="B4080" s="6" t="inlineStr">
        <is>
          <t>19/06</t>
        </is>
      </c>
      <c r="C4080" s="6" t="n">
        <v>20</v>
      </c>
      <c r="D4080" s="6" t="n">
        <v>0</v>
      </c>
      <c r="E4080" s="10">
        <f>IF(D4080=1, IF(OR(C4080&lt;10, C4080&gt;=15),1,0), IF(OR(C4080&lt;7, C4080&gt;=18),1,0))</f>
        <v/>
      </c>
      <c r="F4080" s="11" t="n">
        <v>0.535</v>
      </c>
      <c r="G4080" s="12">
        <f>0*8</f>
        <v/>
      </c>
      <c r="H4080" s="12">
        <f>F4080-G4080</f>
        <v/>
      </c>
      <c r="I4080" s="10">
        <f>IF(E4080=0,"Fora",IF(E4079=0,"Carg xar",IF(H4080&lt;0,IF(M4080&lt;0.9,"Carg FV","Stby"),IF(M4080&gt;P4080,"V2H",IF(M4080&lt;0.9,"Carg xar","Stby")))))</f>
        <v/>
      </c>
      <c r="J4080" s="12">
        <f>IF(OR(I4080="Carg FV",I4080="Carg xar"),MIN(IF(I4080="Carg FV",ABS(H4080),7.4),7.4,MAX(0,(0.9-M4080)*40)*0.95),0)</f>
        <v/>
      </c>
      <c r="K4080" s="12">
        <f>IF(I4080="V2H",MIN(MAX(0,H4080),7.4,MAX(0,(M4080-P4080)*40)*0.95),0)</f>
        <v/>
      </c>
      <c r="L4080" s="12">
        <f>IF(E4080=0,0,MAX(0,H4080-K4080))</f>
        <v/>
      </c>
      <c r="M4080" s="13">
        <f>M4079+J4079/40-IF(I4079="V2H",K4079/(0.95*40),0)-IF(E4080=0,IF(E4079=1,IF(D4080=1,30,40)*0.18/(2*40),0),0)-IF(E4080=1,IF(E4079=0,IF(D4080=1,30,40)*0.18/(2*40),0),0)</f>
        <v/>
      </c>
      <c r="N4080" s="14" t="n">
        <v>0.2</v>
      </c>
      <c r="O4080" s="15">
        <f>K4080*N4080</f>
        <v/>
      </c>
      <c r="P4080">
        <f>IF(E4080=0,0.3,IF(D4080=1,IF(C4080&gt;=Params!$B$13-3,IF(C4080&lt;Params!$B$13,Params!$B$20,0.3),0.3),IF(C4080&gt;=Params!$B$15-3,IF(C4080&lt;Params!$B$15,Params!$B$21,0.3),0.3)))</f>
        <v/>
      </c>
    </row>
    <row r="4081" ht="15" customHeight="1" s="1">
      <c r="A4081" s="9" t="n">
        <v>4078</v>
      </c>
      <c r="B4081" s="6" t="inlineStr">
        <is>
          <t>19/06</t>
        </is>
      </c>
      <c r="C4081" s="6" t="n">
        <v>21</v>
      </c>
      <c r="D4081" s="6" t="n">
        <v>0</v>
      </c>
      <c r="E4081" s="10">
        <f>IF(D4081=1, IF(OR(C4081&lt;10, C4081&gt;=15),1,0), IF(OR(C4081&lt;7, C4081&gt;=18),1,0))</f>
        <v/>
      </c>
      <c r="F4081" s="11" t="n">
        <v>0.519</v>
      </c>
      <c r="G4081" s="12">
        <f>0*8</f>
        <v/>
      </c>
      <c r="H4081" s="12">
        <f>F4081-G4081</f>
        <v/>
      </c>
      <c r="I4081" s="10">
        <f>IF(E4081=0,"Fora",IF(E4080=0,"Carg xar",IF(H4081&lt;0,IF(M4081&lt;0.9,"Carg FV","Stby"),IF(M4081&gt;P4081,"V2H",IF(M4081&lt;0.9,"Carg xar","Stby")))))</f>
        <v/>
      </c>
      <c r="J4081" s="12">
        <f>IF(OR(I4081="Carg FV",I4081="Carg xar"),MIN(IF(I4081="Carg FV",ABS(H4081),7.4),7.4,MAX(0,(0.9-M4081)*40)*0.95),0)</f>
        <v/>
      </c>
      <c r="K4081" s="12">
        <f>IF(I4081="V2H",MIN(MAX(0,H4081),7.4,MAX(0,(M4081-P4081)*40)*0.95),0)</f>
        <v/>
      </c>
      <c r="L4081" s="12">
        <f>IF(E4081=0,0,MAX(0,H4081-K4081))</f>
        <v/>
      </c>
      <c r="M4081" s="13">
        <f>M4080+J4080/40-IF(I4080="V2H",K4080/(0.95*40),0)-IF(E4081=0,IF(E4080=1,IF(D4081=1,30,40)*0.18/(2*40),0),0)-IF(E4081=1,IF(E4080=0,IF(D4081=1,30,40)*0.18/(2*40),0),0)</f>
        <v/>
      </c>
      <c r="N4081" s="14" t="n">
        <v>0.2</v>
      </c>
      <c r="O4081" s="15">
        <f>K4081*N4081</f>
        <v/>
      </c>
      <c r="P4081">
        <f>IF(E4081=0,0.3,IF(D4081=1,IF(C4081&gt;=Params!$B$13-3,IF(C4081&lt;Params!$B$13,Params!$B$20,0.3),0.3),IF(C4081&gt;=Params!$B$15-3,IF(C4081&lt;Params!$B$15,Params!$B$21,0.3),0.3)))</f>
        <v/>
      </c>
    </row>
    <row r="4082" ht="15" customHeight="1" s="1">
      <c r="A4082" s="9" t="n">
        <v>4079</v>
      </c>
      <c r="B4082" s="6" t="inlineStr">
        <is>
          <t>19/06</t>
        </is>
      </c>
      <c r="C4082" s="6" t="n">
        <v>22</v>
      </c>
      <c r="D4082" s="6" t="n">
        <v>0</v>
      </c>
      <c r="E4082" s="10">
        <f>IF(D4082=1, IF(OR(C4082&lt;10, C4082&gt;=15),1,0), IF(OR(C4082&lt;7, C4082&gt;=18),1,0))</f>
        <v/>
      </c>
      <c r="F4082" s="11" t="n">
        <v>0.606</v>
      </c>
      <c r="G4082" s="12">
        <f>0*8</f>
        <v/>
      </c>
      <c r="H4082" s="12">
        <f>F4082-G4082</f>
        <v/>
      </c>
      <c r="I4082" s="10">
        <f>IF(E4082=0,"Fora",IF(E4081=0,"Carg xar",IF(H4082&lt;0,IF(M4082&lt;0.9,"Carg FV","Stby"),IF(M4082&gt;P4082,"V2H",IF(M4082&lt;0.9,"Carg xar","Stby")))))</f>
        <v/>
      </c>
      <c r="J4082" s="12">
        <f>IF(OR(I4082="Carg FV",I4082="Carg xar"),MIN(IF(I4082="Carg FV",ABS(H4082),7.4),7.4,MAX(0,(0.9-M4082)*40)*0.95),0)</f>
        <v/>
      </c>
      <c r="K4082" s="12">
        <f>IF(I4082="V2H",MIN(MAX(0,H4082),7.4,MAX(0,(M4082-P4082)*40)*0.95),0)</f>
        <v/>
      </c>
      <c r="L4082" s="12">
        <f>IF(E4082=0,0,MAX(0,H4082-K4082))</f>
        <v/>
      </c>
      <c r="M4082" s="13">
        <f>M4081+J4081/40-IF(I4081="V2H",K4081/(0.95*40),0)-IF(E4082=0,IF(E4081=1,IF(D4082=1,30,40)*0.18/(2*40),0),0)-IF(E4082=1,IF(E4081=0,IF(D4082=1,30,40)*0.18/(2*40),0),0)</f>
        <v/>
      </c>
      <c r="N4082" s="14" t="n">
        <v>0.15</v>
      </c>
      <c r="O4082" s="15">
        <f>K4082*N4082</f>
        <v/>
      </c>
      <c r="P4082">
        <f>IF(E4082=0,0.3,IF(D4082=1,IF(C4082&gt;=Params!$B$13-3,IF(C4082&lt;Params!$B$13,Params!$B$20,0.3),0.3),IF(C4082&gt;=Params!$B$15-3,IF(C4082&lt;Params!$B$15,Params!$B$21,0.3),0.3)))</f>
        <v/>
      </c>
    </row>
    <row r="4083" ht="15" customHeight="1" s="1">
      <c r="A4083" s="9" t="n">
        <v>4080</v>
      </c>
      <c r="B4083" s="6" t="inlineStr">
        <is>
          <t>19/06</t>
        </is>
      </c>
      <c r="C4083" s="6" t="n">
        <v>23</v>
      </c>
      <c r="D4083" s="6" t="n">
        <v>0</v>
      </c>
      <c r="E4083" s="10">
        <f>IF(D4083=1, IF(OR(C4083&lt;10, C4083&gt;=15),1,0), IF(OR(C4083&lt;7, C4083&gt;=18),1,0))</f>
        <v/>
      </c>
      <c r="F4083" s="11" t="n">
        <v>0.698</v>
      </c>
      <c r="G4083" s="12">
        <f>0*8</f>
        <v/>
      </c>
      <c r="H4083" s="12">
        <f>F4083-G4083</f>
        <v/>
      </c>
      <c r="I4083" s="10">
        <f>IF(E4083=0,"Fora",IF(E4082=0,"Carg xar",IF(H4083&lt;0,IF(M4083&lt;0.9,"Carg FV","Stby"),IF(M4083&gt;P4083,"V2H",IF(M4083&lt;0.9,"Carg xar","Stby")))))</f>
        <v/>
      </c>
      <c r="J4083" s="12">
        <f>IF(OR(I4083="Carg FV",I4083="Carg xar"),MIN(IF(I4083="Carg FV",ABS(H4083),7.4),7.4,MAX(0,(0.9-M4083)*40)*0.95),0)</f>
        <v/>
      </c>
      <c r="K4083" s="12">
        <f>IF(I4083="V2H",MIN(MAX(0,H4083),7.4,MAX(0,(M4083-P4083)*40)*0.95),0)</f>
        <v/>
      </c>
      <c r="L4083" s="12">
        <f>IF(E4083=0,0,MAX(0,H4083-K4083))</f>
        <v/>
      </c>
      <c r="M4083" s="13">
        <f>M4082+J4082/40-IF(I4082="V2H",K4082/(0.95*40),0)-IF(E4083=0,IF(E4082=1,IF(D4083=1,30,40)*0.18/(2*40),0),0)-IF(E4083=1,IF(E4082=0,IF(D4083=1,30,40)*0.18/(2*40),0),0)</f>
        <v/>
      </c>
      <c r="N4083" s="14" t="n">
        <v>0.15</v>
      </c>
      <c r="O4083" s="15">
        <f>K4083*N4083</f>
        <v/>
      </c>
      <c r="P4083">
        <f>IF(E4083=0,0.3,IF(D4083=1,IF(C4083&gt;=Params!$B$13-3,IF(C4083&lt;Params!$B$13,Params!$B$20,0.3),0.3),IF(C4083&gt;=Params!$B$15-3,IF(C4083&lt;Params!$B$15,Params!$B$21,0.3),0.3)))</f>
        <v/>
      </c>
    </row>
    <row r="4084" ht="15" customHeight="1" s="1">
      <c r="A4084" s="9" t="n">
        <v>4081</v>
      </c>
      <c r="B4084" s="6" t="inlineStr">
        <is>
          <t>20/06</t>
        </is>
      </c>
      <c r="C4084" s="6" t="n">
        <v>0</v>
      </c>
      <c r="D4084" s="6" t="n">
        <v>0</v>
      </c>
      <c r="E4084" s="10">
        <f>IF(D4084=1, IF(OR(C4084&lt;10, C4084&gt;=15),1,0), IF(OR(C4084&lt;7, C4084&gt;=18),1,0))</f>
        <v/>
      </c>
      <c r="F4084" s="11" t="n">
        <v>0.551</v>
      </c>
      <c r="G4084" s="12">
        <f>0*8</f>
        <v/>
      </c>
      <c r="H4084" s="12">
        <f>F4084-G4084</f>
        <v/>
      </c>
      <c r="I4084" s="10">
        <f>IF(E4084=0,"Fora",IF(E4083=0,"Carg xar",IF(H4084&lt;0,IF(M4084&lt;0.9,"Carg FV","Stby"),IF(M4084&gt;P4084,"V2H",IF(M4084&lt;0.9,"Carg xar","Stby")))))</f>
        <v/>
      </c>
      <c r="J4084" s="12">
        <f>IF(OR(I4084="Carg FV",I4084="Carg xar"),MIN(IF(I4084="Carg FV",ABS(H4084),7.4),7.4,MAX(0,(0.9-M4084)*40)*0.95),0)</f>
        <v/>
      </c>
      <c r="K4084" s="12">
        <f>IF(I4084="V2H",MIN(MAX(0,H4084),7.4,MAX(0,(M4084-P4084)*40)*0.95),0)</f>
        <v/>
      </c>
      <c r="L4084" s="12">
        <f>IF(E4084=0,0,MAX(0,H4084-K4084))</f>
        <v/>
      </c>
      <c r="M4084" s="13">
        <f>M4083+J4083/40-IF(I4083="V2H",K4083/(0.95*40),0)-IF(E4084=0,IF(E4083=1,IF(D4084=1,30,40)*0.18/(2*40),0),0)-IF(E4084=1,IF(E4083=0,IF(D4084=1,30,40)*0.18/(2*40),0),0)</f>
        <v/>
      </c>
      <c r="N4084" s="14" t="n">
        <v>0.09</v>
      </c>
      <c r="O4084" s="15">
        <f>K4084*N4084</f>
        <v/>
      </c>
      <c r="P4084">
        <f>IF(E4084=0,0.3,IF(D4084=1,IF(C4084&gt;=Params!$B$13-3,IF(C4084&lt;Params!$B$13,Params!$B$20,0.3),0.3),IF(C4084&gt;=Params!$B$15-3,IF(C4084&lt;Params!$B$15,Params!$B$21,0.3),0.3)))</f>
        <v/>
      </c>
    </row>
    <row r="4085" ht="15" customHeight="1" s="1">
      <c r="A4085" s="9" t="n">
        <v>4082</v>
      </c>
      <c r="B4085" s="6" t="inlineStr">
        <is>
          <t>20/06</t>
        </is>
      </c>
      <c r="C4085" s="6" t="n">
        <v>1</v>
      </c>
      <c r="D4085" s="6" t="n">
        <v>0</v>
      </c>
      <c r="E4085" s="10">
        <f>IF(D4085=1, IF(OR(C4085&lt;10, C4085&gt;=15),1,0), IF(OR(C4085&lt;7, C4085&gt;=18),1,0))</f>
        <v/>
      </c>
      <c r="F4085" s="11" t="n">
        <v>0.5600000000000001</v>
      </c>
      <c r="G4085" s="12">
        <f>0*8</f>
        <v/>
      </c>
      <c r="H4085" s="12">
        <f>F4085-G4085</f>
        <v/>
      </c>
      <c r="I4085" s="10">
        <f>IF(E4085=0,"Fora",IF(E4084=0,"Carg xar",IF(H4085&lt;0,IF(M4085&lt;0.9,"Carg FV","Stby"),IF(M4085&gt;P4085,"V2H",IF(M4085&lt;0.9,"Carg xar","Stby")))))</f>
        <v/>
      </c>
      <c r="J4085" s="12">
        <f>IF(OR(I4085="Carg FV",I4085="Carg xar"),MIN(IF(I4085="Carg FV",ABS(H4085),7.4),7.4,MAX(0,(0.9-M4085)*40)*0.95),0)</f>
        <v/>
      </c>
      <c r="K4085" s="12">
        <f>IF(I4085="V2H",MIN(MAX(0,H4085),7.4,MAX(0,(M4085-P4085)*40)*0.95),0)</f>
        <v/>
      </c>
      <c r="L4085" s="12">
        <f>IF(E4085=0,0,MAX(0,H4085-K4085))</f>
        <v/>
      </c>
      <c r="M4085" s="13">
        <f>M4084+J4084/40-IF(I4084="V2H",K4084/(0.95*40),0)-IF(E4085=0,IF(E4084=1,IF(D4085=1,30,40)*0.18/(2*40),0),0)-IF(E4085=1,IF(E4084=0,IF(D4085=1,30,40)*0.18/(2*40),0),0)</f>
        <v/>
      </c>
      <c r="N4085" s="14" t="n">
        <v>0.09</v>
      </c>
      <c r="O4085" s="15">
        <f>K4085*N4085</f>
        <v/>
      </c>
      <c r="P4085">
        <f>IF(E4085=0,0.3,IF(D4085=1,IF(C4085&gt;=Params!$B$13-3,IF(C4085&lt;Params!$B$13,Params!$B$20,0.3),0.3),IF(C4085&gt;=Params!$B$15-3,IF(C4085&lt;Params!$B$15,Params!$B$21,0.3),0.3)))</f>
        <v/>
      </c>
    </row>
    <row r="4086" ht="15" customHeight="1" s="1">
      <c r="A4086" s="9" t="n">
        <v>4083</v>
      </c>
      <c r="B4086" s="6" t="inlineStr">
        <is>
          <t>20/06</t>
        </is>
      </c>
      <c r="C4086" s="6" t="n">
        <v>2</v>
      </c>
      <c r="D4086" s="6" t="n">
        <v>0</v>
      </c>
      <c r="E4086" s="10">
        <f>IF(D4086=1, IF(OR(C4086&lt;10, C4086&gt;=15),1,0), IF(OR(C4086&lt;7, C4086&gt;=18),1,0))</f>
        <v/>
      </c>
      <c r="F4086" s="11" t="n">
        <v>0.444</v>
      </c>
      <c r="G4086" s="12">
        <f>0*8</f>
        <v/>
      </c>
      <c r="H4086" s="12">
        <f>F4086-G4086</f>
        <v/>
      </c>
      <c r="I4086" s="10">
        <f>IF(E4086=0,"Fora",IF(E4085=0,"Carg xar",IF(H4086&lt;0,IF(M4086&lt;0.9,"Carg FV","Stby"),IF(M4086&gt;P4086,"V2H",IF(M4086&lt;0.9,"Carg xar","Stby")))))</f>
        <v/>
      </c>
      <c r="J4086" s="12">
        <f>IF(OR(I4086="Carg FV",I4086="Carg xar"),MIN(IF(I4086="Carg FV",ABS(H4086),7.4),7.4,MAX(0,(0.9-M4086)*40)*0.95),0)</f>
        <v/>
      </c>
      <c r="K4086" s="12">
        <f>IF(I4086="V2H",MIN(MAX(0,H4086),7.4,MAX(0,(M4086-P4086)*40)*0.95),0)</f>
        <v/>
      </c>
      <c r="L4086" s="12">
        <f>IF(E4086=0,0,MAX(0,H4086-K4086))</f>
        <v/>
      </c>
      <c r="M4086" s="13">
        <f>M4085+J4085/40-IF(I4085="V2H",K4085/(0.95*40),0)-IF(E4086=0,IF(E4085=1,IF(D4086=1,30,40)*0.18/(2*40),0),0)-IF(E4086=1,IF(E4085=0,IF(D4086=1,30,40)*0.18/(2*40),0),0)</f>
        <v/>
      </c>
      <c r="N4086" s="14" t="n">
        <v>0.09</v>
      </c>
      <c r="O4086" s="15">
        <f>K4086*N4086</f>
        <v/>
      </c>
      <c r="P4086">
        <f>IF(E4086=0,0.3,IF(D4086=1,IF(C4086&gt;=Params!$B$13-3,IF(C4086&lt;Params!$B$13,Params!$B$20,0.3),0.3),IF(C4086&gt;=Params!$B$15-3,IF(C4086&lt;Params!$B$15,Params!$B$21,0.3),0.3)))</f>
        <v/>
      </c>
    </row>
    <row r="4087" ht="15" customHeight="1" s="1">
      <c r="A4087" s="9" t="n">
        <v>4084</v>
      </c>
      <c r="B4087" s="6" t="inlineStr">
        <is>
          <t>20/06</t>
        </is>
      </c>
      <c r="C4087" s="6" t="n">
        <v>3</v>
      </c>
      <c r="D4087" s="6" t="n">
        <v>0</v>
      </c>
      <c r="E4087" s="10">
        <f>IF(D4087=1, IF(OR(C4087&lt;10, C4087&gt;=15),1,0), IF(OR(C4087&lt;7, C4087&gt;=18),1,0))</f>
        <v/>
      </c>
      <c r="F4087" s="11" t="n">
        <v>0.477</v>
      </c>
      <c r="G4087" s="12">
        <f>0*8</f>
        <v/>
      </c>
      <c r="H4087" s="12">
        <f>F4087-G4087</f>
        <v/>
      </c>
      <c r="I4087" s="10">
        <f>IF(E4087=0,"Fora",IF(E4086=0,"Carg xar",IF(H4087&lt;0,IF(M4087&lt;0.9,"Carg FV","Stby"),IF(M4087&gt;P4087,"V2H",IF(M4087&lt;0.9,"Carg xar","Stby")))))</f>
        <v/>
      </c>
      <c r="J4087" s="12">
        <f>IF(OR(I4087="Carg FV",I4087="Carg xar"),MIN(IF(I4087="Carg FV",ABS(H4087),7.4),7.4,MAX(0,(0.9-M4087)*40)*0.95),0)</f>
        <v/>
      </c>
      <c r="K4087" s="12">
        <f>IF(I4087="V2H",MIN(MAX(0,H4087),7.4,MAX(0,(M4087-P4087)*40)*0.95),0)</f>
        <v/>
      </c>
      <c r="L4087" s="12">
        <f>IF(E4087=0,0,MAX(0,H4087-K4087))</f>
        <v/>
      </c>
      <c r="M4087" s="13">
        <f>M4086+J4086/40-IF(I4086="V2H",K4086/(0.95*40),0)-IF(E4087=0,IF(E4086=1,IF(D4087=1,30,40)*0.18/(2*40),0),0)-IF(E4087=1,IF(E4086=0,IF(D4087=1,30,40)*0.18/(2*40),0),0)</f>
        <v/>
      </c>
      <c r="N4087" s="14" t="n">
        <v>0.09</v>
      </c>
      <c r="O4087" s="15">
        <f>K4087*N4087</f>
        <v/>
      </c>
      <c r="P4087">
        <f>IF(E4087=0,0.3,IF(D4087=1,IF(C4087&gt;=Params!$B$13-3,IF(C4087&lt;Params!$B$13,Params!$B$20,0.3),0.3),IF(C4087&gt;=Params!$B$15-3,IF(C4087&lt;Params!$B$15,Params!$B$21,0.3),0.3)))</f>
        <v/>
      </c>
    </row>
    <row r="4088" ht="15" customHeight="1" s="1">
      <c r="A4088" s="9" t="n">
        <v>4085</v>
      </c>
      <c r="B4088" s="6" t="inlineStr">
        <is>
          <t>20/06</t>
        </is>
      </c>
      <c r="C4088" s="6" t="n">
        <v>4</v>
      </c>
      <c r="D4088" s="6" t="n">
        <v>0</v>
      </c>
      <c r="E4088" s="10">
        <f>IF(D4088=1, IF(OR(C4088&lt;10, C4088&gt;=15),1,0), IF(OR(C4088&lt;7, C4088&gt;=18),1,0))</f>
        <v/>
      </c>
      <c r="F4088" s="11" t="n">
        <v>0.468</v>
      </c>
      <c r="G4088" s="12">
        <f>0*8</f>
        <v/>
      </c>
      <c r="H4088" s="12">
        <f>F4088-G4088</f>
        <v/>
      </c>
      <c r="I4088" s="10">
        <f>IF(E4088=0,"Fora",IF(E4087=0,"Carg xar",IF(H4088&lt;0,IF(M4088&lt;0.9,"Carg FV","Stby"),IF(M4088&gt;P4088,"V2H",IF(M4088&lt;0.9,"Carg xar","Stby")))))</f>
        <v/>
      </c>
      <c r="J4088" s="12">
        <f>IF(OR(I4088="Carg FV",I4088="Carg xar"),MIN(IF(I4088="Carg FV",ABS(H4088),7.4),7.4,MAX(0,(0.9-M4088)*40)*0.95),0)</f>
        <v/>
      </c>
      <c r="K4088" s="12">
        <f>IF(I4088="V2H",MIN(MAX(0,H4088),7.4,MAX(0,(M4088-P4088)*40)*0.95),0)</f>
        <v/>
      </c>
      <c r="L4088" s="12">
        <f>IF(E4088=0,0,MAX(0,H4088-K4088))</f>
        <v/>
      </c>
      <c r="M4088" s="13">
        <f>M4087+J4087/40-IF(I4087="V2H",K4087/(0.95*40),0)-IF(E4088=0,IF(E4087=1,IF(D4088=1,30,40)*0.18/(2*40),0),0)-IF(E4088=1,IF(E4087=0,IF(D4088=1,30,40)*0.18/(2*40),0),0)</f>
        <v/>
      </c>
      <c r="N4088" s="14" t="n">
        <v>0.09</v>
      </c>
      <c r="O4088" s="15">
        <f>K4088*N4088</f>
        <v/>
      </c>
      <c r="P4088">
        <f>IF(E4088=0,0.3,IF(D4088=1,IF(C4088&gt;=Params!$B$13-3,IF(C4088&lt;Params!$B$13,Params!$B$20,0.3),0.3),IF(C4088&gt;=Params!$B$15-3,IF(C4088&lt;Params!$B$15,Params!$B$21,0.3),0.3)))</f>
        <v/>
      </c>
    </row>
    <row r="4089" ht="15" customHeight="1" s="1">
      <c r="A4089" s="9" t="n">
        <v>4086</v>
      </c>
      <c r="B4089" s="6" t="inlineStr">
        <is>
          <t>20/06</t>
        </is>
      </c>
      <c r="C4089" s="6" t="n">
        <v>5</v>
      </c>
      <c r="D4089" s="6" t="n">
        <v>0</v>
      </c>
      <c r="E4089" s="10">
        <f>IF(D4089=1, IF(OR(C4089&lt;10, C4089&gt;=15),1,0), IF(OR(C4089&lt;7, C4089&gt;=18),1,0))</f>
        <v/>
      </c>
      <c r="F4089" s="11" t="n">
        <v>0.49</v>
      </c>
      <c r="G4089" s="12">
        <f>0*8</f>
        <v/>
      </c>
      <c r="H4089" s="12">
        <f>F4089-G4089</f>
        <v/>
      </c>
      <c r="I4089" s="10">
        <f>IF(E4089=0,"Fora",IF(E4088=0,"Carg xar",IF(H4089&lt;0,IF(M4089&lt;0.9,"Carg FV","Stby"),IF(M4089&gt;P4089,"V2H",IF(M4089&lt;0.9,"Carg xar","Stby")))))</f>
        <v/>
      </c>
      <c r="J4089" s="12">
        <f>IF(OR(I4089="Carg FV",I4089="Carg xar"),MIN(IF(I4089="Carg FV",ABS(H4089),7.4),7.4,MAX(0,(0.9-M4089)*40)*0.95),0)</f>
        <v/>
      </c>
      <c r="K4089" s="12">
        <f>IF(I4089="V2H",MIN(MAX(0,H4089),7.4,MAX(0,(M4089-P4089)*40)*0.95),0)</f>
        <v/>
      </c>
      <c r="L4089" s="12">
        <f>IF(E4089=0,0,MAX(0,H4089-K4089))</f>
        <v/>
      </c>
      <c r="M4089" s="13">
        <f>M4088+J4088/40-IF(I4088="V2H",K4088/(0.95*40),0)-IF(E4089=0,IF(E4088=1,IF(D4089=1,30,40)*0.18/(2*40),0),0)-IF(E4089=1,IF(E4088=0,IF(D4089=1,30,40)*0.18/(2*40),0),0)</f>
        <v/>
      </c>
      <c r="N4089" s="14" t="n">
        <v>0.09</v>
      </c>
      <c r="O4089" s="15">
        <f>K4089*N4089</f>
        <v/>
      </c>
      <c r="P4089">
        <f>IF(E4089=0,0.3,IF(D4089=1,IF(C4089&gt;=Params!$B$13-3,IF(C4089&lt;Params!$B$13,Params!$B$20,0.3),0.3),IF(C4089&gt;=Params!$B$15-3,IF(C4089&lt;Params!$B$15,Params!$B$21,0.3),0.3)))</f>
        <v/>
      </c>
    </row>
    <row r="4090" ht="15" customHeight="1" s="1">
      <c r="A4090" s="9" t="n">
        <v>4087</v>
      </c>
      <c r="B4090" s="6" t="inlineStr">
        <is>
          <t>20/06</t>
        </is>
      </c>
      <c r="C4090" s="6" t="n">
        <v>6</v>
      </c>
      <c r="D4090" s="6" t="n">
        <v>0</v>
      </c>
      <c r="E4090" s="10">
        <f>IF(D4090=1, IF(OR(C4090&lt;10, C4090&gt;=15),1,0), IF(OR(C4090&lt;7, C4090&gt;=18),1,0))</f>
        <v/>
      </c>
      <c r="F4090" s="11" t="n">
        <v>1.283</v>
      </c>
      <c r="G4090" s="12">
        <f>0.03*8</f>
        <v/>
      </c>
      <c r="H4090" s="12">
        <f>F4090-G4090</f>
        <v/>
      </c>
      <c r="I4090" s="10">
        <f>IF(E4090=0,"Fora",IF(E4089=0,"Carg xar",IF(H4090&lt;0,IF(M4090&lt;0.9,"Carg FV","Stby"),IF(M4090&gt;P4090,"V2H",IF(M4090&lt;0.9,"Carg xar","Stby")))))</f>
        <v/>
      </c>
      <c r="J4090" s="12">
        <f>IF(OR(I4090="Carg FV",I4090="Carg xar"),MIN(IF(I4090="Carg FV",ABS(H4090),7.4),7.4,MAX(0,(0.9-M4090)*40)*0.95),0)</f>
        <v/>
      </c>
      <c r="K4090" s="12">
        <f>IF(I4090="V2H",MIN(MAX(0,H4090),7.4,MAX(0,(M4090-P4090)*40)*0.95),0)</f>
        <v/>
      </c>
      <c r="L4090" s="12">
        <f>IF(E4090=0,0,MAX(0,H4090-K4090))</f>
        <v/>
      </c>
      <c r="M4090" s="13">
        <f>M4089+J4089/40-IF(I4089="V2H",K4089/(0.95*40),0)-IF(E4090=0,IF(E4089=1,IF(D4090=1,30,40)*0.18/(2*40),0),0)-IF(E4090=1,IF(E4089=0,IF(D4090=1,30,40)*0.18/(2*40),0),0)</f>
        <v/>
      </c>
      <c r="N4090" s="14" t="n">
        <v>0.09</v>
      </c>
      <c r="O4090" s="15">
        <f>K4090*N4090</f>
        <v/>
      </c>
      <c r="P4090">
        <f>IF(E4090=0,0.3,IF(D4090=1,IF(C4090&gt;=Params!$B$13-3,IF(C4090&lt;Params!$B$13,Params!$B$20,0.3),0.3),IF(C4090&gt;=Params!$B$15-3,IF(C4090&lt;Params!$B$15,Params!$B$21,0.3),0.3)))</f>
        <v/>
      </c>
    </row>
    <row r="4091" ht="15" customHeight="1" s="1">
      <c r="A4091" s="9" t="n">
        <v>4088</v>
      </c>
      <c r="B4091" s="6" t="inlineStr">
        <is>
          <t>20/06</t>
        </is>
      </c>
      <c r="C4091" s="6" t="n">
        <v>7</v>
      </c>
      <c r="D4091" s="6" t="n">
        <v>0</v>
      </c>
      <c r="E4091" s="10">
        <f>IF(D4091=1, IF(OR(C4091&lt;10, C4091&gt;=15),1,0), IF(OR(C4091&lt;7, C4091&gt;=18),1,0))</f>
        <v/>
      </c>
      <c r="F4091" s="11" t="n">
        <v>0.268</v>
      </c>
      <c r="G4091" s="12">
        <f>0.15*8</f>
        <v/>
      </c>
      <c r="H4091" s="12">
        <f>F4091-G4091</f>
        <v/>
      </c>
      <c r="I4091" s="10">
        <f>IF(E4091=0,"Fora",IF(E4090=0,"Carg xar",IF(H4091&lt;0,IF(M4091&lt;0.9,"Carg FV","Stby"),IF(M4091&gt;P4091,"V2H",IF(M4091&lt;0.9,"Carg xar","Stby")))))</f>
        <v/>
      </c>
      <c r="J4091" s="12">
        <f>IF(OR(I4091="Carg FV",I4091="Carg xar"),MIN(IF(I4091="Carg FV",ABS(H4091),7.4),7.4,MAX(0,(0.9-M4091)*40)*0.95),0)</f>
        <v/>
      </c>
      <c r="K4091" s="12">
        <f>IF(I4091="V2H",MIN(MAX(0,H4091),7.4,MAX(0,(M4091-P4091)*40)*0.95),0)</f>
        <v/>
      </c>
      <c r="L4091" s="12">
        <f>IF(E4091=0,0,MAX(0,H4091-K4091))</f>
        <v/>
      </c>
      <c r="M4091" s="13">
        <f>M4090+J4090/40-IF(I4090="V2H",K4090/(0.95*40),0)-IF(E4091=0,IF(E4090=1,IF(D4091=1,30,40)*0.18/(2*40),0),0)-IF(E4091=1,IF(E4090=0,IF(D4091=1,30,40)*0.18/(2*40),0),0)</f>
        <v/>
      </c>
      <c r="N4091" s="14" t="n">
        <v>0.09</v>
      </c>
      <c r="O4091" s="15">
        <f>K4091*N4091</f>
        <v/>
      </c>
      <c r="P4091">
        <f>IF(E4091=0,0.3,IF(D4091=1,IF(C4091&gt;=Params!$B$13-3,IF(C4091&lt;Params!$B$13,Params!$B$20,0.3),0.3),IF(C4091&gt;=Params!$B$15-3,IF(C4091&lt;Params!$B$15,Params!$B$21,0.3),0.3)))</f>
        <v/>
      </c>
    </row>
    <row r="4092" ht="15" customHeight="1" s="1">
      <c r="A4092" s="9" t="n">
        <v>4089</v>
      </c>
      <c r="B4092" s="6" t="inlineStr">
        <is>
          <t>20/06</t>
        </is>
      </c>
      <c r="C4092" s="6" t="n">
        <v>8</v>
      </c>
      <c r="D4092" s="6" t="n">
        <v>0</v>
      </c>
      <c r="E4092" s="10">
        <f>IF(D4092=1, IF(OR(C4092&lt;10, C4092&gt;=15),1,0), IF(OR(C4092&lt;7, C4092&gt;=18),1,0))</f>
        <v/>
      </c>
      <c r="F4092" s="11" t="n">
        <v>0</v>
      </c>
      <c r="G4092" s="12">
        <f>0.32*8</f>
        <v/>
      </c>
      <c r="H4092" s="12">
        <f>F4092-G4092</f>
        <v/>
      </c>
      <c r="I4092" s="10">
        <f>IF(E4092=0,"Fora",IF(E4091=0,"Carg xar",IF(H4092&lt;0,IF(M4092&lt;0.9,"Carg FV","Stby"),IF(M4092&gt;P4092,"V2H",IF(M4092&lt;0.9,"Carg xar","Stby")))))</f>
        <v/>
      </c>
      <c r="J4092" s="12">
        <f>IF(OR(I4092="Carg FV",I4092="Carg xar"),MIN(IF(I4092="Carg FV",ABS(H4092),7.4),7.4,MAX(0,(0.9-M4092)*40)*0.95),0)</f>
        <v/>
      </c>
      <c r="K4092" s="12">
        <f>IF(I4092="V2H",MIN(MAX(0,H4092),7.4,MAX(0,(M4092-P4092)*40)*0.95),0)</f>
        <v/>
      </c>
      <c r="L4092" s="12">
        <f>IF(E4092=0,0,MAX(0,H4092-K4092))</f>
        <v/>
      </c>
      <c r="M4092" s="13">
        <f>M4091+J4091/40-IF(I4091="V2H",K4091/(0.95*40),0)-IF(E4092=0,IF(E4091=1,IF(D4092=1,30,40)*0.18/(2*40),0),0)-IF(E4092=1,IF(E4091=0,IF(D4092=1,30,40)*0.18/(2*40),0),0)</f>
        <v/>
      </c>
      <c r="N4092" s="14" t="n">
        <v>0.15</v>
      </c>
      <c r="O4092" s="15">
        <f>K4092*N4092</f>
        <v/>
      </c>
      <c r="P4092">
        <f>IF(E4092=0,0.3,IF(D4092=1,IF(C4092&gt;=Params!$B$13-3,IF(C4092&lt;Params!$B$13,Params!$B$20,0.3),0.3),IF(C4092&gt;=Params!$B$15-3,IF(C4092&lt;Params!$B$15,Params!$B$21,0.3),0.3)))</f>
        <v/>
      </c>
    </row>
    <row r="4093" ht="15" customHeight="1" s="1">
      <c r="A4093" s="9" t="n">
        <v>4090</v>
      </c>
      <c r="B4093" s="6" t="inlineStr">
        <is>
          <t>20/06</t>
        </is>
      </c>
      <c r="C4093" s="6" t="n">
        <v>9</v>
      </c>
      <c r="D4093" s="6" t="n">
        <v>0</v>
      </c>
      <c r="E4093" s="10">
        <f>IF(D4093=1, IF(OR(C4093&lt;10, C4093&gt;=15),1,0), IF(OR(C4093&lt;7, C4093&gt;=18),1,0))</f>
        <v/>
      </c>
      <c r="F4093" s="11" t="n">
        <v>0</v>
      </c>
      <c r="G4093" s="12">
        <f>0.52*8</f>
        <v/>
      </c>
      <c r="H4093" s="12">
        <f>F4093-G4093</f>
        <v/>
      </c>
      <c r="I4093" s="10">
        <f>IF(E4093=0,"Fora",IF(E4092=0,"Carg xar",IF(H4093&lt;0,IF(M4093&lt;0.9,"Carg FV","Stby"),IF(M4093&gt;P4093,"V2H",IF(M4093&lt;0.9,"Carg xar","Stby")))))</f>
        <v/>
      </c>
      <c r="J4093" s="12">
        <f>IF(OR(I4093="Carg FV",I4093="Carg xar"),MIN(IF(I4093="Carg FV",ABS(H4093),7.4),7.4,MAX(0,(0.9-M4093)*40)*0.95),0)</f>
        <v/>
      </c>
      <c r="K4093" s="12">
        <f>IF(I4093="V2H",MIN(MAX(0,H4093),7.4,MAX(0,(M4093-P4093)*40)*0.95),0)</f>
        <v/>
      </c>
      <c r="L4093" s="12">
        <f>IF(E4093=0,0,MAX(0,H4093-K4093))</f>
        <v/>
      </c>
      <c r="M4093" s="13">
        <f>M4092+J4092/40-IF(I4092="V2H",K4092/(0.95*40),0)-IF(E4093=0,IF(E4092=1,IF(D4093=1,30,40)*0.18/(2*40),0),0)-IF(E4093=1,IF(E4092=0,IF(D4093=1,30,40)*0.18/(2*40),0),0)</f>
        <v/>
      </c>
      <c r="N4093" s="14" t="n">
        <v>0.15</v>
      </c>
      <c r="O4093" s="15">
        <f>K4093*N4093</f>
        <v/>
      </c>
      <c r="P4093">
        <f>IF(E4093=0,0.3,IF(D4093=1,IF(C4093&gt;=Params!$B$13-3,IF(C4093&lt;Params!$B$13,Params!$B$20,0.3),0.3),IF(C4093&gt;=Params!$B$15-3,IF(C4093&lt;Params!$B$15,Params!$B$21,0.3),0.3)))</f>
        <v/>
      </c>
    </row>
    <row r="4094" ht="15" customHeight="1" s="1">
      <c r="A4094" s="9" t="n">
        <v>4091</v>
      </c>
      <c r="B4094" s="6" t="inlineStr">
        <is>
          <t>20/06</t>
        </is>
      </c>
      <c r="C4094" s="6" t="n">
        <v>10</v>
      </c>
      <c r="D4094" s="6" t="n">
        <v>0</v>
      </c>
      <c r="E4094" s="10">
        <f>IF(D4094=1, IF(OR(C4094&lt;10, C4094&gt;=15),1,0), IF(OR(C4094&lt;7, C4094&gt;=18),1,0))</f>
        <v/>
      </c>
      <c r="F4094" s="11" t="n">
        <v>0</v>
      </c>
      <c r="G4094" s="12">
        <f>0.72*8</f>
        <v/>
      </c>
      <c r="H4094" s="12">
        <f>F4094-G4094</f>
        <v/>
      </c>
      <c r="I4094" s="10">
        <f>IF(E4094=0,"Fora",IF(E4093=0,"Carg xar",IF(H4094&lt;0,IF(M4094&lt;0.9,"Carg FV","Stby"),IF(M4094&gt;P4094,"V2H",IF(M4094&lt;0.9,"Carg xar","Stby")))))</f>
        <v/>
      </c>
      <c r="J4094" s="12">
        <f>IF(OR(I4094="Carg FV",I4094="Carg xar"),MIN(IF(I4094="Carg FV",ABS(H4094),7.4),7.4,MAX(0,(0.9-M4094)*40)*0.95),0)</f>
        <v/>
      </c>
      <c r="K4094" s="12">
        <f>IF(I4094="V2H",MIN(MAX(0,H4094),7.4,MAX(0,(M4094-P4094)*40)*0.95),0)</f>
        <v/>
      </c>
      <c r="L4094" s="12">
        <f>IF(E4094=0,0,MAX(0,H4094-K4094))</f>
        <v/>
      </c>
      <c r="M4094" s="13">
        <f>M4093+J4093/40-IF(I4093="V2H",K4093/(0.95*40),0)-IF(E4094=0,IF(E4093=1,IF(D4094=1,30,40)*0.18/(2*40),0),0)-IF(E4094=1,IF(E4093=0,IF(D4094=1,30,40)*0.18/(2*40),0),0)</f>
        <v/>
      </c>
      <c r="N4094" s="14" t="n">
        <v>0.2</v>
      </c>
      <c r="O4094" s="15">
        <f>K4094*N4094</f>
        <v/>
      </c>
      <c r="P4094">
        <f>IF(E4094=0,0.3,IF(D4094=1,IF(C4094&gt;=Params!$B$13-3,IF(C4094&lt;Params!$B$13,Params!$B$20,0.3),0.3),IF(C4094&gt;=Params!$B$15-3,IF(C4094&lt;Params!$B$15,Params!$B$21,0.3),0.3)))</f>
        <v/>
      </c>
    </row>
    <row r="4095" ht="15" customHeight="1" s="1">
      <c r="A4095" s="9" t="n">
        <v>4092</v>
      </c>
      <c r="B4095" s="6" t="inlineStr">
        <is>
          <t>20/06</t>
        </is>
      </c>
      <c r="C4095" s="6" t="n">
        <v>11</v>
      </c>
      <c r="D4095" s="6" t="n">
        <v>0</v>
      </c>
      <c r="E4095" s="10">
        <f>IF(D4095=1, IF(OR(C4095&lt;10, C4095&gt;=15),1,0), IF(OR(C4095&lt;7, C4095&gt;=18),1,0))</f>
        <v/>
      </c>
      <c r="F4095" s="11" t="n">
        <v>0</v>
      </c>
      <c r="G4095" s="12">
        <f>0.85*8</f>
        <v/>
      </c>
      <c r="H4095" s="12">
        <f>F4095-G4095</f>
        <v/>
      </c>
      <c r="I4095" s="10">
        <f>IF(E4095=0,"Fora",IF(E4094=0,"Carg xar",IF(H4095&lt;0,IF(M4095&lt;0.9,"Carg FV","Stby"),IF(M4095&gt;P4095,"V2H",IF(M4095&lt;0.9,"Carg xar","Stby")))))</f>
        <v/>
      </c>
      <c r="J4095" s="12">
        <f>IF(OR(I4095="Carg FV",I4095="Carg xar"),MIN(IF(I4095="Carg FV",ABS(H4095),7.4),7.4,MAX(0,(0.9-M4095)*40)*0.95),0)</f>
        <v/>
      </c>
      <c r="K4095" s="12">
        <f>IF(I4095="V2H",MIN(MAX(0,H4095),7.4,MAX(0,(M4095-P4095)*40)*0.95),0)</f>
        <v/>
      </c>
      <c r="L4095" s="12">
        <f>IF(E4095=0,0,MAX(0,H4095-K4095))</f>
        <v/>
      </c>
      <c r="M4095" s="13">
        <f>M4094+J4094/40-IF(I4094="V2H",K4094/(0.95*40),0)-IF(E4095=0,IF(E4094=1,IF(D4095=1,30,40)*0.18/(2*40),0),0)-IF(E4095=1,IF(E4094=0,IF(D4095=1,30,40)*0.18/(2*40),0),0)</f>
        <v/>
      </c>
      <c r="N4095" s="14" t="n">
        <v>0.2</v>
      </c>
      <c r="O4095" s="15">
        <f>K4095*N4095</f>
        <v/>
      </c>
      <c r="P4095">
        <f>IF(E4095=0,0.3,IF(D4095=1,IF(C4095&gt;=Params!$B$13-3,IF(C4095&lt;Params!$B$13,Params!$B$20,0.3),0.3),IF(C4095&gt;=Params!$B$15-3,IF(C4095&lt;Params!$B$15,Params!$B$21,0.3),0.3)))</f>
        <v/>
      </c>
    </row>
    <row r="4096" ht="15" customHeight="1" s="1">
      <c r="A4096" s="9" t="n">
        <v>4093</v>
      </c>
      <c r="B4096" s="6" t="inlineStr">
        <is>
          <t>20/06</t>
        </is>
      </c>
      <c r="C4096" s="6" t="n">
        <v>12</v>
      </c>
      <c r="D4096" s="6" t="n">
        <v>0</v>
      </c>
      <c r="E4096" s="10">
        <f>IF(D4096=1, IF(OR(C4096&lt;10, C4096&gt;=15),1,0), IF(OR(C4096&lt;7, C4096&gt;=18),1,0))</f>
        <v/>
      </c>
      <c r="F4096" s="11" t="n">
        <v>0.326</v>
      </c>
      <c r="G4096" s="12">
        <f>0.92*8</f>
        <v/>
      </c>
      <c r="H4096" s="12">
        <f>F4096-G4096</f>
        <v/>
      </c>
      <c r="I4096" s="10">
        <f>IF(E4096=0,"Fora",IF(E4095=0,"Carg xar",IF(H4096&lt;0,IF(M4096&lt;0.9,"Carg FV","Stby"),IF(M4096&gt;P4096,"V2H",IF(M4096&lt;0.9,"Carg xar","Stby")))))</f>
        <v/>
      </c>
      <c r="J4096" s="12">
        <f>IF(OR(I4096="Carg FV",I4096="Carg xar"),MIN(IF(I4096="Carg FV",ABS(H4096),7.4),7.4,MAX(0,(0.9-M4096)*40)*0.95),0)</f>
        <v/>
      </c>
      <c r="K4096" s="12">
        <f>IF(I4096="V2H",MIN(MAX(0,H4096),7.4,MAX(0,(M4096-P4096)*40)*0.95),0)</f>
        <v/>
      </c>
      <c r="L4096" s="12">
        <f>IF(E4096=0,0,MAX(0,H4096-K4096))</f>
        <v/>
      </c>
      <c r="M4096" s="13">
        <f>M4095+J4095/40-IF(I4095="V2H",K4095/(0.95*40),0)-IF(E4096=0,IF(E4095=1,IF(D4096=1,30,40)*0.18/(2*40),0),0)-IF(E4096=1,IF(E4095=0,IF(D4096=1,30,40)*0.18/(2*40),0),0)</f>
        <v/>
      </c>
      <c r="N4096" s="14" t="n">
        <v>0.2</v>
      </c>
      <c r="O4096" s="15">
        <f>K4096*N4096</f>
        <v/>
      </c>
      <c r="P4096">
        <f>IF(E4096=0,0.3,IF(D4096=1,IF(C4096&gt;=Params!$B$13-3,IF(C4096&lt;Params!$B$13,Params!$B$20,0.3),0.3),IF(C4096&gt;=Params!$B$15-3,IF(C4096&lt;Params!$B$15,Params!$B$21,0.3),0.3)))</f>
        <v/>
      </c>
    </row>
    <row r="4097" ht="15" customHeight="1" s="1">
      <c r="A4097" s="9" t="n">
        <v>4094</v>
      </c>
      <c r="B4097" s="6" t="inlineStr">
        <is>
          <t>20/06</t>
        </is>
      </c>
      <c r="C4097" s="6" t="n">
        <v>13</v>
      </c>
      <c r="D4097" s="6" t="n">
        <v>0</v>
      </c>
      <c r="E4097" s="10">
        <f>IF(D4097=1, IF(OR(C4097&lt;10, C4097&gt;=15),1,0), IF(OR(C4097&lt;7, C4097&gt;=18),1,0))</f>
        <v/>
      </c>
      <c r="F4097" s="11" t="n">
        <v>0.825</v>
      </c>
      <c r="G4097" s="12">
        <f>0.9*8</f>
        <v/>
      </c>
      <c r="H4097" s="12">
        <f>F4097-G4097</f>
        <v/>
      </c>
      <c r="I4097" s="10">
        <f>IF(E4097=0,"Fora",IF(E4096=0,"Carg xar",IF(H4097&lt;0,IF(M4097&lt;0.9,"Carg FV","Stby"),IF(M4097&gt;P4097,"V2H",IF(M4097&lt;0.9,"Carg xar","Stby")))))</f>
        <v/>
      </c>
      <c r="J4097" s="12">
        <f>IF(OR(I4097="Carg FV",I4097="Carg xar"),MIN(IF(I4097="Carg FV",ABS(H4097),7.4),7.4,MAX(0,(0.9-M4097)*40)*0.95),0)</f>
        <v/>
      </c>
      <c r="K4097" s="12">
        <f>IF(I4097="V2H",MIN(MAX(0,H4097),7.4,MAX(0,(M4097-P4097)*40)*0.95),0)</f>
        <v/>
      </c>
      <c r="L4097" s="12">
        <f>IF(E4097=0,0,MAX(0,H4097-K4097))</f>
        <v/>
      </c>
      <c r="M4097" s="13">
        <f>M4096+J4096/40-IF(I4096="V2H",K4096/(0.95*40),0)-IF(E4097=0,IF(E4096=1,IF(D4097=1,30,40)*0.18/(2*40),0),0)-IF(E4097=1,IF(E4096=0,IF(D4097=1,30,40)*0.18/(2*40),0),0)</f>
        <v/>
      </c>
      <c r="N4097" s="14" t="n">
        <v>0.2</v>
      </c>
      <c r="O4097" s="15">
        <f>K4097*N4097</f>
        <v/>
      </c>
      <c r="P4097">
        <f>IF(E4097=0,0.3,IF(D4097=1,IF(C4097&gt;=Params!$B$13-3,IF(C4097&lt;Params!$B$13,Params!$B$20,0.3),0.3),IF(C4097&gt;=Params!$B$15-3,IF(C4097&lt;Params!$B$15,Params!$B$21,0.3),0.3)))</f>
        <v/>
      </c>
    </row>
    <row r="4098" ht="15" customHeight="1" s="1">
      <c r="A4098" s="9" t="n">
        <v>4095</v>
      </c>
      <c r="B4098" s="6" t="inlineStr">
        <is>
          <t>20/06</t>
        </is>
      </c>
      <c r="C4098" s="6" t="n">
        <v>14</v>
      </c>
      <c r="D4098" s="6" t="n">
        <v>0</v>
      </c>
      <c r="E4098" s="10">
        <f>IF(D4098=1, IF(OR(C4098&lt;10, C4098&gt;=15),1,0), IF(OR(C4098&lt;7, C4098&gt;=18),1,0))</f>
        <v/>
      </c>
      <c r="F4098" s="11" t="n">
        <v>0</v>
      </c>
      <c r="G4098" s="12">
        <f>0.8*8</f>
        <v/>
      </c>
      <c r="H4098" s="12">
        <f>F4098-G4098</f>
        <v/>
      </c>
      <c r="I4098" s="10">
        <f>IF(E4098=0,"Fora",IF(E4097=0,"Carg xar",IF(H4098&lt;0,IF(M4098&lt;0.9,"Carg FV","Stby"),IF(M4098&gt;P4098,"V2H",IF(M4098&lt;0.9,"Carg xar","Stby")))))</f>
        <v/>
      </c>
      <c r="J4098" s="12">
        <f>IF(OR(I4098="Carg FV",I4098="Carg xar"),MIN(IF(I4098="Carg FV",ABS(H4098),7.4),7.4,MAX(0,(0.9-M4098)*40)*0.95),0)</f>
        <v/>
      </c>
      <c r="K4098" s="12">
        <f>IF(I4098="V2H",MIN(MAX(0,H4098),7.4,MAX(0,(M4098-P4098)*40)*0.95),0)</f>
        <v/>
      </c>
      <c r="L4098" s="12">
        <f>IF(E4098=0,0,MAX(0,H4098-K4098))</f>
        <v/>
      </c>
      <c r="M4098" s="13">
        <f>M4097+J4097/40-IF(I4097="V2H",K4097/(0.95*40),0)-IF(E4098=0,IF(E4097=1,IF(D4098=1,30,40)*0.18/(2*40),0),0)-IF(E4098=1,IF(E4097=0,IF(D4098=1,30,40)*0.18/(2*40),0),0)</f>
        <v/>
      </c>
      <c r="N4098" s="14" t="n">
        <v>0.15</v>
      </c>
      <c r="O4098" s="15">
        <f>K4098*N4098</f>
        <v/>
      </c>
      <c r="P4098">
        <f>IF(E4098=0,0.3,IF(D4098=1,IF(C4098&gt;=Params!$B$13-3,IF(C4098&lt;Params!$B$13,Params!$B$20,0.3),0.3),IF(C4098&gt;=Params!$B$15-3,IF(C4098&lt;Params!$B$15,Params!$B$21,0.3),0.3)))</f>
        <v/>
      </c>
    </row>
    <row r="4099" ht="15" customHeight="1" s="1">
      <c r="A4099" s="9" t="n">
        <v>4096</v>
      </c>
      <c r="B4099" s="6" t="inlineStr">
        <is>
          <t>20/06</t>
        </is>
      </c>
      <c r="C4099" s="6" t="n">
        <v>15</v>
      </c>
      <c r="D4099" s="6" t="n">
        <v>0</v>
      </c>
      <c r="E4099" s="10">
        <f>IF(D4099=1, IF(OR(C4099&lt;10, C4099&gt;=15),1,0), IF(OR(C4099&lt;7, C4099&gt;=18),1,0))</f>
        <v/>
      </c>
      <c r="F4099" s="11" t="n">
        <v>0</v>
      </c>
      <c r="G4099" s="12">
        <f>0.65*8</f>
        <v/>
      </c>
      <c r="H4099" s="12">
        <f>F4099-G4099</f>
        <v/>
      </c>
      <c r="I4099" s="10">
        <f>IF(E4099=0,"Fora",IF(E4098=0,"Carg xar",IF(H4099&lt;0,IF(M4099&lt;0.9,"Carg FV","Stby"),IF(M4099&gt;P4099,"V2H",IF(M4099&lt;0.9,"Carg xar","Stby")))))</f>
        <v/>
      </c>
      <c r="J4099" s="12">
        <f>IF(OR(I4099="Carg FV",I4099="Carg xar"),MIN(IF(I4099="Carg FV",ABS(H4099),7.4),7.4,MAX(0,(0.9-M4099)*40)*0.95),0)</f>
        <v/>
      </c>
      <c r="K4099" s="12">
        <f>IF(I4099="V2H",MIN(MAX(0,H4099),7.4,MAX(0,(M4099-P4099)*40)*0.95),0)</f>
        <v/>
      </c>
      <c r="L4099" s="12">
        <f>IF(E4099=0,0,MAX(0,H4099-K4099))</f>
        <v/>
      </c>
      <c r="M4099" s="13">
        <f>M4098+J4098/40-IF(I4098="V2H",K4098/(0.95*40),0)-IF(E4099=0,IF(E4098=1,IF(D4099=1,30,40)*0.18/(2*40),0),0)-IF(E4099=1,IF(E4098=0,IF(D4099=1,30,40)*0.18/(2*40),0),0)</f>
        <v/>
      </c>
      <c r="N4099" s="14" t="n">
        <v>0.15</v>
      </c>
      <c r="O4099" s="15">
        <f>K4099*N4099</f>
        <v/>
      </c>
      <c r="P4099">
        <f>IF(E4099=0,0.3,IF(D4099=1,IF(C4099&gt;=Params!$B$13-3,IF(C4099&lt;Params!$B$13,Params!$B$20,0.3),0.3),IF(C4099&gt;=Params!$B$15-3,IF(C4099&lt;Params!$B$15,Params!$B$21,0.3),0.3)))</f>
        <v/>
      </c>
    </row>
    <row r="4100" ht="15" customHeight="1" s="1">
      <c r="A4100" s="9" t="n">
        <v>4097</v>
      </c>
      <c r="B4100" s="6" t="inlineStr">
        <is>
          <t>20/06</t>
        </is>
      </c>
      <c r="C4100" s="6" t="n">
        <v>16</v>
      </c>
      <c r="D4100" s="6" t="n">
        <v>0</v>
      </c>
      <c r="E4100" s="10">
        <f>IF(D4100=1, IF(OR(C4100&lt;10, C4100&gt;=15),1,0), IF(OR(C4100&lt;7, C4100&gt;=18),1,0))</f>
        <v/>
      </c>
      <c r="F4100" s="11" t="n">
        <v>0</v>
      </c>
      <c r="G4100" s="12">
        <f>0.48*8</f>
        <v/>
      </c>
      <c r="H4100" s="12">
        <f>F4100-G4100</f>
        <v/>
      </c>
      <c r="I4100" s="10">
        <f>IF(E4100=0,"Fora",IF(E4099=0,"Carg xar",IF(H4100&lt;0,IF(M4100&lt;0.9,"Carg FV","Stby"),IF(M4100&gt;P4100,"V2H",IF(M4100&lt;0.9,"Carg xar","Stby")))))</f>
        <v/>
      </c>
      <c r="J4100" s="12">
        <f>IF(OR(I4100="Carg FV",I4100="Carg xar"),MIN(IF(I4100="Carg FV",ABS(H4100),7.4),7.4,MAX(0,(0.9-M4100)*40)*0.95),0)</f>
        <v/>
      </c>
      <c r="K4100" s="12">
        <f>IF(I4100="V2H",MIN(MAX(0,H4100),7.4,MAX(0,(M4100-P4100)*40)*0.95),0)</f>
        <v/>
      </c>
      <c r="L4100" s="12">
        <f>IF(E4100=0,0,MAX(0,H4100-K4100))</f>
        <v/>
      </c>
      <c r="M4100" s="13">
        <f>M4099+J4099/40-IF(I4099="V2H",K4099/(0.95*40),0)-IF(E4100=0,IF(E4099=1,IF(D4100=1,30,40)*0.18/(2*40),0),0)-IF(E4100=1,IF(E4099=0,IF(D4100=1,30,40)*0.18/(2*40),0),0)</f>
        <v/>
      </c>
      <c r="N4100" s="14" t="n">
        <v>0.15</v>
      </c>
      <c r="O4100" s="15">
        <f>K4100*N4100</f>
        <v/>
      </c>
      <c r="P4100">
        <f>IF(E4100=0,0.3,IF(D4100=1,IF(C4100&gt;=Params!$B$13-3,IF(C4100&lt;Params!$B$13,Params!$B$20,0.3),0.3),IF(C4100&gt;=Params!$B$15-3,IF(C4100&lt;Params!$B$15,Params!$B$21,0.3),0.3)))</f>
        <v/>
      </c>
    </row>
    <row r="4101" ht="15" customHeight="1" s="1">
      <c r="A4101" s="9" t="n">
        <v>4098</v>
      </c>
      <c r="B4101" s="6" t="inlineStr">
        <is>
          <t>20/06</t>
        </is>
      </c>
      <c r="C4101" s="6" t="n">
        <v>17</v>
      </c>
      <c r="D4101" s="6" t="n">
        <v>0</v>
      </c>
      <c r="E4101" s="10">
        <f>IF(D4101=1, IF(OR(C4101&lt;10, C4101&gt;=15),1,0), IF(OR(C4101&lt;7, C4101&gt;=18),1,0))</f>
        <v/>
      </c>
      <c r="F4101" s="11" t="n">
        <v>0.199</v>
      </c>
      <c r="G4101" s="12">
        <f>0.28*8</f>
        <v/>
      </c>
      <c r="H4101" s="12">
        <f>F4101-G4101</f>
        <v/>
      </c>
      <c r="I4101" s="10">
        <f>IF(E4101=0,"Fora",IF(E4100=0,"Carg xar",IF(H4101&lt;0,IF(M4101&lt;0.9,"Carg FV","Stby"),IF(M4101&gt;P4101,"V2H",IF(M4101&lt;0.9,"Carg xar","Stby")))))</f>
        <v/>
      </c>
      <c r="J4101" s="12">
        <f>IF(OR(I4101="Carg FV",I4101="Carg xar"),MIN(IF(I4101="Carg FV",ABS(H4101),7.4),7.4,MAX(0,(0.9-M4101)*40)*0.95),0)</f>
        <v/>
      </c>
      <c r="K4101" s="12">
        <f>IF(I4101="V2H",MIN(MAX(0,H4101),7.4,MAX(0,(M4101-P4101)*40)*0.95),0)</f>
        <v/>
      </c>
      <c r="L4101" s="12">
        <f>IF(E4101=0,0,MAX(0,H4101-K4101))</f>
        <v/>
      </c>
      <c r="M4101" s="13">
        <f>M4100+J4100/40-IF(I4100="V2H",K4100/(0.95*40),0)-IF(E4101=0,IF(E4100=1,IF(D4101=1,30,40)*0.18/(2*40),0),0)-IF(E4101=1,IF(E4100=0,IF(D4101=1,30,40)*0.18/(2*40),0),0)</f>
        <v/>
      </c>
      <c r="N4101" s="14" t="n">
        <v>0.15</v>
      </c>
      <c r="O4101" s="15">
        <f>K4101*N4101</f>
        <v/>
      </c>
      <c r="P4101">
        <f>IF(E4101=0,0.3,IF(D4101=1,IF(C4101&gt;=Params!$B$13-3,IF(C4101&lt;Params!$B$13,Params!$B$20,0.3),0.3),IF(C4101&gt;=Params!$B$15-3,IF(C4101&lt;Params!$B$15,Params!$B$21,0.3),0.3)))</f>
        <v/>
      </c>
    </row>
    <row r="4102" ht="15" customHeight="1" s="1">
      <c r="A4102" s="9" t="n">
        <v>4099</v>
      </c>
      <c r="B4102" s="6" t="inlineStr">
        <is>
          <t>20/06</t>
        </is>
      </c>
      <c r="C4102" s="6" t="n">
        <v>18</v>
      </c>
      <c r="D4102" s="6" t="n">
        <v>0</v>
      </c>
      <c r="E4102" s="10">
        <f>IF(D4102=1, IF(OR(C4102&lt;10, C4102&gt;=15),1,0), IF(OR(C4102&lt;7, C4102&gt;=18),1,0))</f>
        <v/>
      </c>
      <c r="F4102" s="11" t="n">
        <v>0.696</v>
      </c>
      <c r="G4102" s="12">
        <f>0.1*8</f>
        <v/>
      </c>
      <c r="H4102" s="12">
        <f>F4102-G4102</f>
        <v/>
      </c>
      <c r="I4102" s="10">
        <f>IF(E4102=0,"Fora",IF(E4101=0,"Carg xar",IF(H4102&lt;0,IF(M4102&lt;0.9,"Carg FV","Stby"),IF(M4102&gt;P4102,"V2H",IF(M4102&lt;0.9,"Carg xar","Stby")))))</f>
        <v/>
      </c>
      <c r="J4102" s="12">
        <f>IF(OR(I4102="Carg FV",I4102="Carg xar"),MIN(IF(I4102="Carg FV",ABS(H4102),7.4),7.4,MAX(0,(0.9-M4102)*40)*0.95),0)</f>
        <v/>
      </c>
      <c r="K4102" s="12">
        <f>IF(I4102="V2H",MIN(MAX(0,H4102),7.4,MAX(0,(M4102-P4102)*40)*0.95),0)</f>
        <v/>
      </c>
      <c r="L4102" s="12">
        <f>IF(E4102=0,0,MAX(0,H4102-K4102))</f>
        <v/>
      </c>
      <c r="M4102" s="13">
        <f>M4101+J4101/40-IF(I4101="V2H",K4101/(0.95*40),0)-IF(E4102=0,IF(E4101=1,IF(D4102=1,30,40)*0.18/(2*40),0),0)-IF(E4102=1,IF(E4101=0,IF(D4102=1,30,40)*0.18/(2*40),0),0)</f>
        <v/>
      </c>
      <c r="N4102" s="14" t="n">
        <v>0.2</v>
      </c>
      <c r="O4102" s="15">
        <f>K4102*N4102</f>
        <v/>
      </c>
      <c r="P4102">
        <f>IF(E4102=0,0.3,IF(D4102=1,IF(C4102&gt;=Params!$B$13-3,IF(C4102&lt;Params!$B$13,Params!$B$20,0.3),0.3),IF(C4102&gt;=Params!$B$15-3,IF(C4102&lt;Params!$B$15,Params!$B$21,0.3),0.3)))</f>
        <v/>
      </c>
    </row>
    <row r="4103" ht="15" customHeight="1" s="1">
      <c r="A4103" s="9" t="n">
        <v>4100</v>
      </c>
      <c r="B4103" s="6" t="inlineStr">
        <is>
          <t>20/06</t>
        </is>
      </c>
      <c r="C4103" s="6" t="n">
        <v>19</v>
      </c>
      <c r="D4103" s="6" t="n">
        <v>0</v>
      </c>
      <c r="E4103" s="10">
        <f>IF(D4103=1, IF(OR(C4103&lt;10, C4103&gt;=15),1,0), IF(OR(C4103&lt;7, C4103&gt;=18),1,0))</f>
        <v/>
      </c>
      <c r="F4103" s="11" t="n">
        <v>0.225</v>
      </c>
      <c r="G4103" s="12">
        <f>0*8</f>
        <v/>
      </c>
      <c r="H4103" s="12">
        <f>F4103-G4103</f>
        <v/>
      </c>
      <c r="I4103" s="10">
        <f>IF(E4103=0,"Fora",IF(E4102=0,"Carg xar",IF(H4103&lt;0,IF(M4103&lt;0.9,"Carg FV","Stby"),IF(M4103&gt;P4103,"V2H",IF(M4103&lt;0.9,"Carg xar","Stby")))))</f>
        <v/>
      </c>
      <c r="J4103" s="12">
        <f>IF(OR(I4103="Carg FV",I4103="Carg xar"),MIN(IF(I4103="Carg FV",ABS(H4103),7.4),7.4,MAX(0,(0.9-M4103)*40)*0.95),0)</f>
        <v/>
      </c>
      <c r="K4103" s="12">
        <f>IF(I4103="V2H",MIN(MAX(0,H4103),7.4,MAX(0,(M4103-P4103)*40)*0.95),0)</f>
        <v/>
      </c>
      <c r="L4103" s="12">
        <f>IF(E4103=0,0,MAX(0,H4103-K4103))</f>
        <v/>
      </c>
      <c r="M4103" s="13">
        <f>M4102+J4102/40-IF(I4102="V2H",K4102/(0.95*40),0)-IF(E4103=0,IF(E4102=1,IF(D4103=1,30,40)*0.18/(2*40),0),0)-IF(E4103=1,IF(E4102=0,IF(D4103=1,30,40)*0.18/(2*40),0),0)</f>
        <v/>
      </c>
      <c r="N4103" s="14" t="n">
        <v>0.2</v>
      </c>
      <c r="O4103" s="15">
        <f>K4103*N4103</f>
        <v/>
      </c>
      <c r="P4103">
        <f>IF(E4103=0,0.3,IF(D4103=1,IF(C4103&gt;=Params!$B$13-3,IF(C4103&lt;Params!$B$13,Params!$B$20,0.3),0.3),IF(C4103&gt;=Params!$B$15-3,IF(C4103&lt;Params!$B$15,Params!$B$21,0.3),0.3)))</f>
        <v/>
      </c>
    </row>
    <row r="4104" ht="15" customHeight="1" s="1">
      <c r="A4104" s="9" t="n">
        <v>4101</v>
      </c>
      <c r="B4104" s="6" t="inlineStr">
        <is>
          <t>20/06</t>
        </is>
      </c>
      <c r="C4104" s="6" t="n">
        <v>20</v>
      </c>
      <c r="D4104" s="6" t="n">
        <v>0</v>
      </c>
      <c r="E4104" s="10">
        <f>IF(D4104=1, IF(OR(C4104&lt;10, C4104&gt;=15),1,0), IF(OR(C4104&lt;7, C4104&gt;=18),1,0))</f>
        <v/>
      </c>
      <c r="F4104" s="11" t="n">
        <v>0.392</v>
      </c>
      <c r="G4104" s="12">
        <f>0*8</f>
        <v/>
      </c>
      <c r="H4104" s="12">
        <f>F4104-G4104</f>
        <v/>
      </c>
      <c r="I4104" s="10">
        <f>IF(E4104=0,"Fora",IF(E4103=0,"Carg xar",IF(H4104&lt;0,IF(M4104&lt;0.9,"Carg FV","Stby"),IF(M4104&gt;P4104,"V2H",IF(M4104&lt;0.9,"Carg xar","Stby")))))</f>
        <v/>
      </c>
      <c r="J4104" s="12">
        <f>IF(OR(I4104="Carg FV",I4104="Carg xar"),MIN(IF(I4104="Carg FV",ABS(H4104),7.4),7.4,MAX(0,(0.9-M4104)*40)*0.95),0)</f>
        <v/>
      </c>
      <c r="K4104" s="12">
        <f>IF(I4104="V2H",MIN(MAX(0,H4104),7.4,MAX(0,(M4104-P4104)*40)*0.95),0)</f>
        <v/>
      </c>
      <c r="L4104" s="12">
        <f>IF(E4104=0,0,MAX(0,H4104-K4104))</f>
        <v/>
      </c>
      <c r="M4104" s="13">
        <f>M4103+J4103/40-IF(I4103="V2H",K4103/(0.95*40),0)-IF(E4104=0,IF(E4103=1,IF(D4104=1,30,40)*0.18/(2*40),0),0)-IF(E4104=1,IF(E4103=0,IF(D4104=1,30,40)*0.18/(2*40),0),0)</f>
        <v/>
      </c>
      <c r="N4104" s="14" t="n">
        <v>0.2</v>
      </c>
      <c r="O4104" s="15">
        <f>K4104*N4104</f>
        <v/>
      </c>
      <c r="P4104">
        <f>IF(E4104=0,0.3,IF(D4104=1,IF(C4104&gt;=Params!$B$13-3,IF(C4104&lt;Params!$B$13,Params!$B$20,0.3),0.3),IF(C4104&gt;=Params!$B$15-3,IF(C4104&lt;Params!$B$15,Params!$B$21,0.3),0.3)))</f>
        <v/>
      </c>
    </row>
    <row r="4105" ht="15" customHeight="1" s="1">
      <c r="A4105" s="9" t="n">
        <v>4102</v>
      </c>
      <c r="B4105" s="6" t="inlineStr">
        <is>
          <t>20/06</t>
        </is>
      </c>
      <c r="C4105" s="6" t="n">
        <v>21</v>
      </c>
      <c r="D4105" s="6" t="n">
        <v>0</v>
      </c>
      <c r="E4105" s="10">
        <f>IF(D4105=1, IF(OR(C4105&lt;10, C4105&gt;=15),1,0), IF(OR(C4105&lt;7, C4105&gt;=18),1,0))</f>
        <v/>
      </c>
      <c r="F4105" s="11" t="n">
        <v>0.741</v>
      </c>
      <c r="G4105" s="12">
        <f>0*8</f>
        <v/>
      </c>
      <c r="H4105" s="12">
        <f>F4105-G4105</f>
        <v/>
      </c>
      <c r="I4105" s="10">
        <f>IF(E4105=0,"Fora",IF(E4104=0,"Carg xar",IF(H4105&lt;0,IF(M4105&lt;0.9,"Carg FV","Stby"),IF(M4105&gt;P4105,"V2H",IF(M4105&lt;0.9,"Carg xar","Stby")))))</f>
        <v/>
      </c>
      <c r="J4105" s="12">
        <f>IF(OR(I4105="Carg FV",I4105="Carg xar"),MIN(IF(I4105="Carg FV",ABS(H4105),7.4),7.4,MAX(0,(0.9-M4105)*40)*0.95),0)</f>
        <v/>
      </c>
      <c r="K4105" s="12">
        <f>IF(I4105="V2H",MIN(MAX(0,H4105),7.4,MAX(0,(M4105-P4105)*40)*0.95),0)</f>
        <v/>
      </c>
      <c r="L4105" s="12">
        <f>IF(E4105=0,0,MAX(0,H4105-K4105))</f>
        <v/>
      </c>
      <c r="M4105" s="13">
        <f>M4104+J4104/40-IF(I4104="V2H",K4104/(0.95*40),0)-IF(E4105=0,IF(E4104=1,IF(D4105=1,30,40)*0.18/(2*40),0),0)-IF(E4105=1,IF(E4104=0,IF(D4105=1,30,40)*0.18/(2*40),0),0)</f>
        <v/>
      </c>
      <c r="N4105" s="14" t="n">
        <v>0.2</v>
      </c>
      <c r="O4105" s="15">
        <f>K4105*N4105</f>
        <v/>
      </c>
      <c r="P4105">
        <f>IF(E4105=0,0.3,IF(D4105=1,IF(C4105&gt;=Params!$B$13-3,IF(C4105&lt;Params!$B$13,Params!$B$20,0.3),0.3),IF(C4105&gt;=Params!$B$15-3,IF(C4105&lt;Params!$B$15,Params!$B$21,0.3),0.3)))</f>
        <v/>
      </c>
    </row>
    <row r="4106" ht="15" customHeight="1" s="1">
      <c r="A4106" s="9" t="n">
        <v>4103</v>
      </c>
      <c r="B4106" s="6" t="inlineStr">
        <is>
          <t>20/06</t>
        </is>
      </c>
      <c r="C4106" s="6" t="n">
        <v>22</v>
      </c>
      <c r="D4106" s="6" t="n">
        <v>0</v>
      </c>
      <c r="E4106" s="10">
        <f>IF(D4106=1, IF(OR(C4106&lt;10, C4106&gt;=15),1,0), IF(OR(C4106&lt;7, C4106&gt;=18),1,0))</f>
        <v/>
      </c>
      <c r="F4106" s="11" t="n">
        <v>0.6929999999999999</v>
      </c>
      <c r="G4106" s="12">
        <f>0*8</f>
        <v/>
      </c>
      <c r="H4106" s="12">
        <f>F4106-G4106</f>
        <v/>
      </c>
      <c r="I4106" s="10">
        <f>IF(E4106=0,"Fora",IF(E4105=0,"Carg xar",IF(H4106&lt;0,IF(M4106&lt;0.9,"Carg FV","Stby"),IF(M4106&gt;P4106,"V2H",IF(M4106&lt;0.9,"Carg xar","Stby")))))</f>
        <v/>
      </c>
      <c r="J4106" s="12">
        <f>IF(OR(I4106="Carg FV",I4106="Carg xar"),MIN(IF(I4106="Carg FV",ABS(H4106),7.4),7.4,MAX(0,(0.9-M4106)*40)*0.95),0)</f>
        <v/>
      </c>
      <c r="K4106" s="12">
        <f>IF(I4106="V2H",MIN(MAX(0,H4106),7.4,MAX(0,(M4106-P4106)*40)*0.95),0)</f>
        <v/>
      </c>
      <c r="L4106" s="12">
        <f>IF(E4106=0,0,MAX(0,H4106-K4106))</f>
        <v/>
      </c>
      <c r="M4106" s="13">
        <f>M4105+J4105/40-IF(I4105="V2H",K4105/(0.95*40),0)-IF(E4106=0,IF(E4105=1,IF(D4106=1,30,40)*0.18/(2*40),0),0)-IF(E4106=1,IF(E4105=0,IF(D4106=1,30,40)*0.18/(2*40),0),0)</f>
        <v/>
      </c>
      <c r="N4106" s="14" t="n">
        <v>0.15</v>
      </c>
      <c r="O4106" s="15">
        <f>K4106*N4106</f>
        <v/>
      </c>
      <c r="P4106">
        <f>IF(E4106=0,0.3,IF(D4106=1,IF(C4106&gt;=Params!$B$13-3,IF(C4106&lt;Params!$B$13,Params!$B$20,0.3),0.3),IF(C4106&gt;=Params!$B$15-3,IF(C4106&lt;Params!$B$15,Params!$B$21,0.3),0.3)))</f>
        <v/>
      </c>
    </row>
    <row r="4107" ht="15" customHeight="1" s="1">
      <c r="A4107" s="9" t="n">
        <v>4104</v>
      </c>
      <c r="B4107" s="6" t="inlineStr">
        <is>
          <t>20/06</t>
        </is>
      </c>
      <c r="C4107" s="6" t="n">
        <v>23</v>
      </c>
      <c r="D4107" s="6" t="n">
        <v>0</v>
      </c>
      <c r="E4107" s="10">
        <f>IF(D4107=1, IF(OR(C4107&lt;10, C4107&gt;=15),1,0), IF(OR(C4107&lt;7, C4107&gt;=18),1,0))</f>
        <v/>
      </c>
      <c r="F4107" s="11" t="n">
        <v>0.598</v>
      </c>
      <c r="G4107" s="12">
        <f>0*8</f>
        <v/>
      </c>
      <c r="H4107" s="12">
        <f>F4107-G4107</f>
        <v/>
      </c>
      <c r="I4107" s="10">
        <f>IF(E4107=0,"Fora",IF(E4106=0,"Carg xar",IF(H4107&lt;0,IF(M4107&lt;0.9,"Carg FV","Stby"),IF(M4107&gt;P4107,"V2H",IF(M4107&lt;0.9,"Carg xar","Stby")))))</f>
        <v/>
      </c>
      <c r="J4107" s="12">
        <f>IF(OR(I4107="Carg FV",I4107="Carg xar"),MIN(IF(I4107="Carg FV",ABS(H4107),7.4),7.4,MAX(0,(0.9-M4107)*40)*0.95),0)</f>
        <v/>
      </c>
      <c r="K4107" s="12">
        <f>IF(I4107="V2H",MIN(MAX(0,H4107),7.4,MAX(0,(M4107-P4107)*40)*0.95),0)</f>
        <v/>
      </c>
      <c r="L4107" s="12">
        <f>IF(E4107=0,0,MAX(0,H4107-K4107))</f>
        <v/>
      </c>
      <c r="M4107" s="13">
        <f>M4106+J4106/40-IF(I4106="V2H",K4106/(0.95*40),0)-IF(E4107=0,IF(E4106=1,IF(D4107=1,30,40)*0.18/(2*40),0),0)-IF(E4107=1,IF(E4106=0,IF(D4107=1,30,40)*0.18/(2*40),0),0)</f>
        <v/>
      </c>
      <c r="N4107" s="14" t="n">
        <v>0.15</v>
      </c>
      <c r="O4107" s="15">
        <f>K4107*N4107</f>
        <v/>
      </c>
      <c r="P4107">
        <f>IF(E4107=0,0.3,IF(D4107=1,IF(C4107&gt;=Params!$B$13-3,IF(C4107&lt;Params!$B$13,Params!$B$20,0.3),0.3),IF(C4107&gt;=Params!$B$15-3,IF(C4107&lt;Params!$B$15,Params!$B$21,0.3),0.3)))</f>
        <v/>
      </c>
    </row>
    <row r="4108" ht="15" customHeight="1" s="1">
      <c r="A4108" s="9" t="n">
        <v>4105</v>
      </c>
      <c r="B4108" s="6" t="inlineStr">
        <is>
          <t>21/06</t>
        </is>
      </c>
      <c r="C4108" s="6" t="n">
        <v>0</v>
      </c>
      <c r="D4108" s="6" t="n">
        <v>1</v>
      </c>
      <c r="E4108" s="10">
        <f>IF(D4108=1, IF(OR(C4108&lt;10, C4108&gt;=15),1,0), IF(OR(C4108&lt;7, C4108&gt;=18),1,0))</f>
        <v/>
      </c>
      <c r="F4108" s="11" t="n">
        <v>0.53</v>
      </c>
      <c r="G4108" s="12">
        <f>0*8</f>
        <v/>
      </c>
      <c r="H4108" s="12">
        <f>F4108-G4108</f>
        <v/>
      </c>
      <c r="I4108" s="10">
        <f>IF(E4108=0,"Fora",IF(E4107=0,"Carg xar",IF(H4108&lt;0,IF(M4108&lt;0.9,"Carg FV","Stby"),IF(M4108&gt;P4108,"V2H",IF(M4108&lt;0.9,"Carg xar","Stby")))))</f>
        <v/>
      </c>
      <c r="J4108" s="12">
        <f>IF(OR(I4108="Carg FV",I4108="Carg xar"),MIN(IF(I4108="Carg FV",ABS(H4108),7.4),7.4,MAX(0,(0.9-M4108)*40)*0.95),0)</f>
        <v/>
      </c>
      <c r="K4108" s="12">
        <f>IF(I4108="V2H",MIN(MAX(0,H4108),7.4,MAX(0,(M4108-P4108)*40)*0.95),0)</f>
        <v/>
      </c>
      <c r="L4108" s="12">
        <f>IF(E4108=0,0,MAX(0,H4108-K4108))</f>
        <v/>
      </c>
      <c r="M4108" s="13">
        <f>M4107+J4107/40-IF(I4107="V2H",K4107/(0.95*40),0)-IF(E4108=0,IF(E4107=1,IF(D4108=1,30,40)*0.18/(2*40),0),0)-IF(E4108=1,IF(E4107=0,IF(D4108=1,30,40)*0.18/(2*40),0),0)</f>
        <v/>
      </c>
      <c r="N4108" s="14" t="n">
        <v>0.09</v>
      </c>
      <c r="O4108" s="15">
        <f>K4108*N4108</f>
        <v/>
      </c>
      <c r="P4108">
        <f>IF(E4108=0,0.3,IF(D4108=1,IF(C4108&gt;=Params!$B$13-3,IF(C4108&lt;Params!$B$13,Params!$B$20,0.3),0.3),IF(C4108&gt;=Params!$B$15-3,IF(C4108&lt;Params!$B$15,Params!$B$21,0.3),0.3)))</f>
        <v/>
      </c>
    </row>
    <row r="4109" ht="15" customHeight="1" s="1">
      <c r="A4109" s="9" t="n">
        <v>4106</v>
      </c>
      <c r="B4109" s="6" t="inlineStr">
        <is>
          <t>21/06</t>
        </is>
      </c>
      <c r="C4109" s="6" t="n">
        <v>1</v>
      </c>
      <c r="D4109" s="6" t="n">
        <v>1</v>
      </c>
      <c r="E4109" s="10">
        <f>IF(D4109=1, IF(OR(C4109&lt;10, C4109&gt;=15),1,0), IF(OR(C4109&lt;7, C4109&gt;=18),1,0))</f>
        <v/>
      </c>
      <c r="F4109" s="11" t="n">
        <v>1.247</v>
      </c>
      <c r="G4109" s="12">
        <f>0*8</f>
        <v/>
      </c>
      <c r="H4109" s="12">
        <f>F4109-G4109</f>
        <v/>
      </c>
      <c r="I4109" s="10">
        <f>IF(E4109=0,"Fora",IF(E4108=0,"Carg xar",IF(H4109&lt;0,IF(M4109&lt;0.9,"Carg FV","Stby"),IF(M4109&gt;P4109,"V2H",IF(M4109&lt;0.9,"Carg xar","Stby")))))</f>
        <v/>
      </c>
      <c r="J4109" s="12">
        <f>IF(OR(I4109="Carg FV",I4109="Carg xar"),MIN(IF(I4109="Carg FV",ABS(H4109),7.4),7.4,MAX(0,(0.9-M4109)*40)*0.95),0)</f>
        <v/>
      </c>
      <c r="K4109" s="12">
        <f>IF(I4109="V2H",MIN(MAX(0,H4109),7.4,MAX(0,(M4109-P4109)*40)*0.95),0)</f>
        <v/>
      </c>
      <c r="L4109" s="12">
        <f>IF(E4109=0,0,MAX(0,H4109-K4109))</f>
        <v/>
      </c>
      <c r="M4109" s="13">
        <f>M4108+J4108/40-IF(I4108="V2H",K4108/(0.95*40),0)-IF(E4109=0,IF(E4108=1,IF(D4109=1,30,40)*0.18/(2*40),0),0)-IF(E4109=1,IF(E4108=0,IF(D4109=1,30,40)*0.18/(2*40),0),0)</f>
        <v/>
      </c>
      <c r="N4109" s="14" t="n">
        <v>0.09</v>
      </c>
      <c r="O4109" s="15">
        <f>K4109*N4109</f>
        <v/>
      </c>
      <c r="P4109">
        <f>IF(E4109=0,0.3,IF(D4109=1,IF(C4109&gt;=Params!$B$13-3,IF(C4109&lt;Params!$B$13,Params!$B$20,0.3),0.3),IF(C4109&gt;=Params!$B$15-3,IF(C4109&lt;Params!$B$15,Params!$B$21,0.3),0.3)))</f>
        <v/>
      </c>
    </row>
    <row r="4110" ht="15" customHeight="1" s="1">
      <c r="A4110" s="9" t="n">
        <v>4107</v>
      </c>
      <c r="B4110" s="6" t="inlineStr">
        <is>
          <t>21/06</t>
        </is>
      </c>
      <c r="C4110" s="6" t="n">
        <v>2</v>
      </c>
      <c r="D4110" s="6" t="n">
        <v>1</v>
      </c>
      <c r="E4110" s="10">
        <f>IF(D4110=1, IF(OR(C4110&lt;10, C4110&gt;=15),1,0), IF(OR(C4110&lt;7, C4110&gt;=18),1,0))</f>
        <v/>
      </c>
      <c r="F4110" s="11" t="n">
        <v>0.5570000000000001</v>
      </c>
      <c r="G4110" s="12">
        <f>0*8</f>
        <v/>
      </c>
      <c r="H4110" s="12">
        <f>F4110-G4110</f>
        <v/>
      </c>
      <c r="I4110" s="10">
        <f>IF(E4110=0,"Fora",IF(E4109=0,"Carg xar",IF(H4110&lt;0,IF(M4110&lt;0.9,"Carg FV","Stby"),IF(M4110&gt;P4110,"V2H",IF(M4110&lt;0.9,"Carg xar","Stby")))))</f>
        <v/>
      </c>
      <c r="J4110" s="12">
        <f>IF(OR(I4110="Carg FV",I4110="Carg xar"),MIN(IF(I4110="Carg FV",ABS(H4110),7.4),7.4,MAX(0,(0.9-M4110)*40)*0.95),0)</f>
        <v/>
      </c>
      <c r="K4110" s="12">
        <f>IF(I4110="V2H",MIN(MAX(0,H4110),7.4,MAX(0,(M4110-P4110)*40)*0.95),0)</f>
        <v/>
      </c>
      <c r="L4110" s="12">
        <f>IF(E4110=0,0,MAX(0,H4110-K4110))</f>
        <v/>
      </c>
      <c r="M4110" s="13">
        <f>M4109+J4109/40-IF(I4109="V2H",K4109/(0.95*40),0)-IF(E4110=0,IF(E4109=1,IF(D4110=1,30,40)*0.18/(2*40),0),0)-IF(E4110=1,IF(E4109=0,IF(D4110=1,30,40)*0.18/(2*40),0),0)</f>
        <v/>
      </c>
      <c r="N4110" s="14" t="n">
        <v>0.09</v>
      </c>
      <c r="O4110" s="15">
        <f>K4110*N4110</f>
        <v/>
      </c>
      <c r="P4110">
        <f>IF(E4110=0,0.3,IF(D4110=1,IF(C4110&gt;=Params!$B$13-3,IF(C4110&lt;Params!$B$13,Params!$B$20,0.3),0.3),IF(C4110&gt;=Params!$B$15-3,IF(C4110&lt;Params!$B$15,Params!$B$21,0.3),0.3)))</f>
        <v/>
      </c>
    </row>
    <row r="4111" ht="15" customHeight="1" s="1">
      <c r="A4111" s="9" t="n">
        <v>4108</v>
      </c>
      <c r="B4111" s="6" t="inlineStr">
        <is>
          <t>21/06</t>
        </is>
      </c>
      <c r="C4111" s="6" t="n">
        <v>3</v>
      </c>
      <c r="D4111" s="6" t="n">
        <v>1</v>
      </c>
      <c r="E4111" s="10">
        <f>IF(D4111=1, IF(OR(C4111&lt;10, C4111&gt;=15),1,0), IF(OR(C4111&lt;7, C4111&gt;=18),1,0))</f>
        <v/>
      </c>
      <c r="F4111" s="11" t="n">
        <v>0.456</v>
      </c>
      <c r="G4111" s="12">
        <f>0*8</f>
        <v/>
      </c>
      <c r="H4111" s="12">
        <f>F4111-G4111</f>
        <v/>
      </c>
      <c r="I4111" s="10">
        <f>IF(E4111=0,"Fora",IF(E4110=0,"Carg xar",IF(H4111&lt;0,IF(M4111&lt;0.9,"Carg FV","Stby"),IF(M4111&gt;P4111,"V2H",IF(M4111&lt;0.9,"Carg xar","Stby")))))</f>
        <v/>
      </c>
      <c r="J4111" s="12">
        <f>IF(OR(I4111="Carg FV",I4111="Carg xar"),MIN(IF(I4111="Carg FV",ABS(H4111),7.4),7.4,MAX(0,(0.9-M4111)*40)*0.95),0)</f>
        <v/>
      </c>
      <c r="K4111" s="12">
        <f>IF(I4111="V2H",MIN(MAX(0,H4111),7.4,MAX(0,(M4111-P4111)*40)*0.95),0)</f>
        <v/>
      </c>
      <c r="L4111" s="12">
        <f>IF(E4111=0,0,MAX(0,H4111-K4111))</f>
        <v/>
      </c>
      <c r="M4111" s="13">
        <f>M4110+J4110/40-IF(I4110="V2H",K4110/(0.95*40),0)-IF(E4111=0,IF(E4110=1,IF(D4111=1,30,40)*0.18/(2*40),0),0)-IF(E4111=1,IF(E4110=0,IF(D4111=1,30,40)*0.18/(2*40),0),0)</f>
        <v/>
      </c>
      <c r="N4111" s="14" t="n">
        <v>0.09</v>
      </c>
      <c r="O4111" s="15">
        <f>K4111*N4111</f>
        <v/>
      </c>
      <c r="P4111">
        <f>IF(E4111=0,0.3,IF(D4111=1,IF(C4111&gt;=Params!$B$13-3,IF(C4111&lt;Params!$B$13,Params!$B$20,0.3),0.3),IF(C4111&gt;=Params!$B$15-3,IF(C4111&lt;Params!$B$15,Params!$B$21,0.3),0.3)))</f>
        <v/>
      </c>
    </row>
    <row r="4112" ht="15" customHeight="1" s="1">
      <c r="A4112" s="9" t="n">
        <v>4109</v>
      </c>
      <c r="B4112" s="6" t="inlineStr">
        <is>
          <t>21/06</t>
        </is>
      </c>
      <c r="C4112" s="6" t="n">
        <v>4</v>
      </c>
      <c r="D4112" s="6" t="n">
        <v>1</v>
      </c>
      <c r="E4112" s="10">
        <f>IF(D4112=1, IF(OR(C4112&lt;10, C4112&gt;=15),1,0), IF(OR(C4112&lt;7, C4112&gt;=18),1,0))</f>
        <v/>
      </c>
      <c r="F4112" s="11" t="n">
        <v>0.597</v>
      </c>
      <c r="G4112" s="12">
        <f>0*8</f>
        <v/>
      </c>
      <c r="H4112" s="12">
        <f>F4112-G4112</f>
        <v/>
      </c>
      <c r="I4112" s="10">
        <f>IF(E4112=0,"Fora",IF(E4111=0,"Carg xar",IF(H4112&lt;0,IF(M4112&lt;0.9,"Carg FV","Stby"),IF(M4112&gt;P4112,"V2H",IF(M4112&lt;0.9,"Carg xar","Stby")))))</f>
        <v/>
      </c>
      <c r="J4112" s="12">
        <f>IF(OR(I4112="Carg FV",I4112="Carg xar"),MIN(IF(I4112="Carg FV",ABS(H4112),7.4),7.4,MAX(0,(0.9-M4112)*40)*0.95),0)</f>
        <v/>
      </c>
      <c r="K4112" s="12">
        <f>IF(I4112="V2H",MIN(MAX(0,H4112),7.4,MAX(0,(M4112-P4112)*40)*0.95),0)</f>
        <v/>
      </c>
      <c r="L4112" s="12">
        <f>IF(E4112=0,0,MAX(0,H4112-K4112))</f>
        <v/>
      </c>
      <c r="M4112" s="13">
        <f>M4111+J4111/40-IF(I4111="V2H",K4111/(0.95*40),0)-IF(E4112=0,IF(E4111=1,IF(D4112=1,30,40)*0.18/(2*40),0),0)-IF(E4112=1,IF(E4111=0,IF(D4112=1,30,40)*0.18/(2*40),0),0)</f>
        <v/>
      </c>
      <c r="N4112" s="14" t="n">
        <v>0.09</v>
      </c>
      <c r="O4112" s="15">
        <f>K4112*N4112</f>
        <v/>
      </c>
      <c r="P4112">
        <f>IF(E4112=0,0.3,IF(D4112=1,IF(C4112&gt;=Params!$B$13-3,IF(C4112&lt;Params!$B$13,Params!$B$20,0.3),0.3),IF(C4112&gt;=Params!$B$15-3,IF(C4112&lt;Params!$B$15,Params!$B$21,0.3),0.3)))</f>
        <v/>
      </c>
    </row>
    <row r="4113" ht="15" customHeight="1" s="1">
      <c r="A4113" s="9" t="n">
        <v>4110</v>
      </c>
      <c r="B4113" s="6" t="inlineStr">
        <is>
          <t>21/06</t>
        </is>
      </c>
      <c r="C4113" s="6" t="n">
        <v>5</v>
      </c>
      <c r="D4113" s="6" t="n">
        <v>1</v>
      </c>
      <c r="E4113" s="10">
        <f>IF(D4113=1, IF(OR(C4113&lt;10, C4113&gt;=15),1,0), IF(OR(C4113&lt;7, C4113&gt;=18),1,0))</f>
        <v/>
      </c>
      <c r="F4113" s="11" t="n">
        <v>0.441</v>
      </c>
      <c r="G4113" s="12">
        <f>0*8</f>
        <v/>
      </c>
      <c r="H4113" s="12">
        <f>F4113-G4113</f>
        <v/>
      </c>
      <c r="I4113" s="10">
        <f>IF(E4113=0,"Fora",IF(E4112=0,"Carg xar",IF(H4113&lt;0,IF(M4113&lt;0.9,"Carg FV","Stby"),IF(M4113&gt;P4113,"V2H",IF(M4113&lt;0.9,"Carg xar","Stby")))))</f>
        <v/>
      </c>
      <c r="J4113" s="12">
        <f>IF(OR(I4113="Carg FV",I4113="Carg xar"),MIN(IF(I4113="Carg FV",ABS(H4113),7.4),7.4,MAX(0,(0.9-M4113)*40)*0.95),0)</f>
        <v/>
      </c>
      <c r="K4113" s="12">
        <f>IF(I4113="V2H",MIN(MAX(0,H4113),7.4,MAX(0,(M4113-P4113)*40)*0.95),0)</f>
        <v/>
      </c>
      <c r="L4113" s="12">
        <f>IF(E4113=0,0,MAX(0,H4113-K4113))</f>
        <v/>
      </c>
      <c r="M4113" s="13">
        <f>M4112+J4112/40-IF(I4112="V2H",K4112/(0.95*40),0)-IF(E4113=0,IF(E4112=1,IF(D4113=1,30,40)*0.18/(2*40),0),0)-IF(E4113=1,IF(E4112=0,IF(D4113=1,30,40)*0.18/(2*40),0),0)</f>
        <v/>
      </c>
      <c r="N4113" s="14" t="n">
        <v>0.09</v>
      </c>
      <c r="O4113" s="15">
        <f>K4113*N4113</f>
        <v/>
      </c>
      <c r="P4113">
        <f>IF(E4113=0,0.3,IF(D4113=1,IF(C4113&gt;=Params!$B$13-3,IF(C4113&lt;Params!$B$13,Params!$B$20,0.3),0.3),IF(C4113&gt;=Params!$B$15-3,IF(C4113&lt;Params!$B$15,Params!$B$21,0.3),0.3)))</f>
        <v/>
      </c>
    </row>
    <row r="4114" ht="15" customHeight="1" s="1">
      <c r="A4114" s="9" t="n">
        <v>4111</v>
      </c>
      <c r="B4114" s="6" t="inlineStr">
        <is>
          <t>21/06</t>
        </is>
      </c>
      <c r="C4114" s="6" t="n">
        <v>6</v>
      </c>
      <c r="D4114" s="6" t="n">
        <v>1</v>
      </c>
      <c r="E4114" s="10">
        <f>IF(D4114=1, IF(OR(C4114&lt;10, C4114&gt;=15),1,0), IF(OR(C4114&lt;7, C4114&gt;=18),1,0))</f>
        <v/>
      </c>
      <c r="F4114" s="11" t="n">
        <v>0.446</v>
      </c>
      <c r="G4114" s="12">
        <f>0.03*8</f>
        <v/>
      </c>
      <c r="H4114" s="12">
        <f>F4114-G4114</f>
        <v/>
      </c>
      <c r="I4114" s="10">
        <f>IF(E4114=0,"Fora",IF(E4113=0,"Carg xar",IF(H4114&lt;0,IF(M4114&lt;0.9,"Carg FV","Stby"),IF(M4114&gt;P4114,"V2H",IF(M4114&lt;0.9,"Carg xar","Stby")))))</f>
        <v/>
      </c>
      <c r="J4114" s="12">
        <f>IF(OR(I4114="Carg FV",I4114="Carg xar"),MIN(IF(I4114="Carg FV",ABS(H4114),7.4),7.4,MAX(0,(0.9-M4114)*40)*0.95),0)</f>
        <v/>
      </c>
      <c r="K4114" s="12">
        <f>IF(I4114="V2H",MIN(MAX(0,H4114),7.4,MAX(0,(M4114-P4114)*40)*0.95),0)</f>
        <v/>
      </c>
      <c r="L4114" s="12">
        <f>IF(E4114=0,0,MAX(0,H4114-K4114))</f>
        <v/>
      </c>
      <c r="M4114" s="13">
        <f>M4113+J4113/40-IF(I4113="V2H",K4113/(0.95*40),0)-IF(E4114=0,IF(E4113=1,IF(D4114=1,30,40)*0.18/(2*40),0),0)-IF(E4114=1,IF(E4113=0,IF(D4114=1,30,40)*0.18/(2*40),0),0)</f>
        <v/>
      </c>
      <c r="N4114" s="14" t="n">
        <v>0.09</v>
      </c>
      <c r="O4114" s="15">
        <f>K4114*N4114</f>
        <v/>
      </c>
      <c r="P4114">
        <f>IF(E4114=0,0.3,IF(D4114=1,IF(C4114&gt;=Params!$B$13-3,IF(C4114&lt;Params!$B$13,Params!$B$20,0.3),0.3),IF(C4114&gt;=Params!$B$15-3,IF(C4114&lt;Params!$B$15,Params!$B$21,0.3),0.3)))</f>
        <v/>
      </c>
    </row>
    <row r="4115" ht="15" customHeight="1" s="1">
      <c r="A4115" s="9" t="n">
        <v>4112</v>
      </c>
      <c r="B4115" s="6" t="inlineStr">
        <is>
          <t>21/06</t>
        </is>
      </c>
      <c r="C4115" s="6" t="n">
        <v>7</v>
      </c>
      <c r="D4115" s="6" t="n">
        <v>1</v>
      </c>
      <c r="E4115" s="10">
        <f>IF(D4115=1, IF(OR(C4115&lt;10, C4115&gt;=15),1,0), IF(OR(C4115&lt;7, C4115&gt;=18),1,0))</f>
        <v/>
      </c>
      <c r="F4115" s="11" t="n">
        <v>0.277</v>
      </c>
      <c r="G4115" s="12">
        <f>0.15*8</f>
        <v/>
      </c>
      <c r="H4115" s="12">
        <f>F4115-G4115</f>
        <v/>
      </c>
      <c r="I4115" s="10">
        <f>IF(E4115=0,"Fora",IF(E4114=0,"Carg xar",IF(H4115&lt;0,IF(M4115&lt;0.9,"Carg FV","Stby"),IF(M4115&gt;P4115,"V2H",IF(M4115&lt;0.9,"Carg xar","Stby")))))</f>
        <v/>
      </c>
      <c r="J4115" s="12">
        <f>IF(OR(I4115="Carg FV",I4115="Carg xar"),MIN(IF(I4115="Carg FV",ABS(H4115),7.4),7.4,MAX(0,(0.9-M4115)*40)*0.95),0)</f>
        <v/>
      </c>
      <c r="K4115" s="12">
        <f>IF(I4115="V2H",MIN(MAX(0,H4115),7.4,MAX(0,(M4115-P4115)*40)*0.95),0)</f>
        <v/>
      </c>
      <c r="L4115" s="12">
        <f>IF(E4115=0,0,MAX(0,H4115-K4115))</f>
        <v/>
      </c>
      <c r="M4115" s="13">
        <f>M4114+J4114/40-IF(I4114="V2H",K4114/(0.95*40),0)-IF(E4115=0,IF(E4114=1,IF(D4115=1,30,40)*0.18/(2*40),0),0)-IF(E4115=1,IF(E4114=0,IF(D4115=1,30,40)*0.18/(2*40),0),0)</f>
        <v/>
      </c>
      <c r="N4115" s="14" t="n">
        <v>0.09</v>
      </c>
      <c r="O4115" s="15">
        <f>K4115*N4115</f>
        <v/>
      </c>
      <c r="P4115">
        <f>IF(E4115=0,0.3,IF(D4115=1,IF(C4115&gt;=Params!$B$13-3,IF(C4115&lt;Params!$B$13,Params!$B$20,0.3),0.3),IF(C4115&gt;=Params!$B$15-3,IF(C4115&lt;Params!$B$15,Params!$B$21,0.3),0.3)))</f>
        <v/>
      </c>
    </row>
    <row r="4116" ht="15" customHeight="1" s="1">
      <c r="A4116" s="9" t="n">
        <v>4113</v>
      </c>
      <c r="B4116" s="6" t="inlineStr">
        <is>
          <t>21/06</t>
        </is>
      </c>
      <c r="C4116" s="6" t="n">
        <v>8</v>
      </c>
      <c r="D4116" s="6" t="n">
        <v>1</v>
      </c>
      <c r="E4116" s="10">
        <f>IF(D4116=1, IF(OR(C4116&lt;10, C4116&gt;=15),1,0), IF(OR(C4116&lt;7, C4116&gt;=18),1,0))</f>
        <v/>
      </c>
      <c r="F4116" s="11" t="n">
        <v>0</v>
      </c>
      <c r="G4116" s="12">
        <f>0.32*8</f>
        <v/>
      </c>
      <c r="H4116" s="12">
        <f>F4116-G4116</f>
        <v/>
      </c>
      <c r="I4116" s="10">
        <f>IF(E4116=0,"Fora",IF(E4115=0,"Carg xar",IF(H4116&lt;0,IF(M4116&lt;0.9,"Carg FV","Stby"),IF(M4116&gt;P4116,"V2H",IF(M4116&lt;0.9,"Carg xar","Stby")))))</f>
        <v/>
      </c>
      <c r="J4116" s="12">
        <f>IF(OR(I4116="Carg FV",I4116="Carg xar"),MIN(IF(I4116="Carg FV",ABS(H4116),7.4),7.4,MAX(0,(0.9-M4116)*40)*0.95),0)</f>
        <v/>
      </c>
      <c r="K4116" s="12">
        <f>IF(I4116="V2H",MIN(MAX(0,H4116),7.4,MAX(0,(M4116-P4116)*40)*0.95),0)</f>
        <v/>
      </c>
      <c r="L4116" s="12">
        <f>IF(E4116=0,0,MAX(0,H4116-K4116))</f>
        <v/>
      </c>
      <c r="M4116" s="13">
        <f>M4115+J4115/40-IF(I4115="V2H",K4115/(0.95*40),0)-IF(E4116=0,IF(E4115=1,IF(D4116=1,30,40)*0.18/(2*40),0),0)-IF(E4116=1,IF(E4115=0,IF(D4116=1,30,40)*0.18/(2*40),0),0)</f>
        <v/>
      </c>
      <c r="N4116" s="14" t="n">
        <v>0.09</v>
      </c>
      <c r="O4116" s="15">
        <f>K4116*N4116</f>
        <v/>
      </c>
      <c r="P4116">
        <f>IF(E4116=0,0.3,IF(D4116=1,IF(C4116&gt;=Params!$B$13-3,IF(C4116&lt;Params!$B$13,Params!$B$20,0.3),0.3),IF(C4116&gt;=Params!$B$15-3,IF(C4116&lt;Params!$B$15,Params!$B$21,0.3),0.3)))</f>
        <v/>
      </c>
    </row>
    <row r="4117" ht="15" customHeight="1" s="1">
      <c r="A4117" s="9" t="n">
        <v>4114</v>
      </c>
      <c r="B4117" s="6" t="inlineStr">
        <is>
          <t>21/06</t>
        </is>
      </c>
      <c r="C4117" s="6" t="n">
        <v>9</v>
      </c>
      <c r="D4117" s="6" t="n">
        <v>1</v>
      </c>
      <c r="E4117" s="10">
        <f>IF(D4117=1, IF(OR(C4117&lt;10, C4117&gt;=15),1,0), IF(OR(C4117&lt;7, C4117&gt;=18),1,0))</f>
        <v/>
      </c>
      <c r="F4117" s="11" t="n">
        <v>0</v>
      </c>
      <c r="G4117" s="12">
        <f>0.52*8</f>
        <v/>
      </c>
      <c r="H4117" s="12">
        <f>F4117-G4117</f>
        <v/>
      </c>
      <c r="I4117" s="10">
        <f>IF(E4117=0,"Fora",IF(E4116=0,"Carg xar",IF(H4117&lt;0,IF(M4117&lt;0.9,"Carg FV","Stby"),IF(M4117&gt;P4117,"V2H",IF(M4117&lt;0.9,"Carg xar","Stby")))))</f>
        <v/>
      </c>
      <c r="J4117" s="12">
        <f>IF(OR(I4117="Carg FV",I4117="Carg xar"),MIN(IF(I4117="Carg FV",ABS(H4117),7.4),7.4,MAX(0,(0.9-M4117)*40)*0.95),0)</f>
        <v/>
      </c>
      <c r="K4117" s="12">
        <f>IF(I4117="V2H",MIN(MAX(0,H4117),7.4,MAX(0,(M4117-P4117)*40)*0.95),0)</f>
        <v/>
      </c>
      <c r="L4117" s="12">
        <f>IF(E4117=0,0,MAX(0,H4117-K4117))</f>
        <v/>
      </c>
      <c r="M4117" s="13">
        <f>M4116+J4116/40-IF(I4116="V2H",K4116/(0.95*40),0)-IF(E4117=0,IF(E4116=1,IF(D4117=1,30,40)*0.18/(2*40),0),0)-IF(E4117=1,IF(E4116=0,IF(D4117=1,30,40)*0.18/(2*40),0),0)</f>
        <v/>
      </c>
      <c r="N4117" s="14" t="n">
        <v>0.09</v>
      </c>
      <c r="O4117" s="15">
        <f>K4117*N4117</f>
        <v/>
      </c>
      <c r="P4117">
        <f>IF(E4117=0,0.3,IF(D4117=1,IF(C4117&gt;=Params!$B$13-3,IF(C4117&lt;Params!$B$13,Params!$B$20,0.3),0.3),IF(C4117&gt;=Params!$B$15-3,IF(C4117&lt;Params!$B$15,Params!$B$21,0.3),0.3)))</f>
        <v/>
      </c>
    </row>
    <row r="4118" ht="15" customHeight="1" s="1">
      <c r="A4118" s="9" t="n">
        <v>4115</v>
      </c>
      <c r="B4118" s="6" t="inlineStr">
        <is>
          <t>21/06</t>
        </is>
      </c>
      <c r="C4118" s="6" t="n">
        <v>10</v>
      </c>
      <c r="D4118" s="6" t="n">
        <v>1</v>
      </c>
      <c r="E4118" s="10">
        <f>IF(D4118=1, IF(OR(C4118&lt;10, C4118&gt;=15),1,0), IF(OR(C4118&lt;7, C4118&gt;=18),1,0))</f>
        <v/>
      </c>
      <c r="F4118" s="11" t="n">
        <v>0</v>
      </c>
      <c r="G4118" s="12">
        <f>0.72*8</f>
        <v/>
      </c>
      <c r="H4118" s="12">
        <f>F4118-G4118</f>
        <v/>
      </c>
      <c r="I4118" s="10">
        <f>IF(E4118=0,"Fora",IF(E4117=0,"Carg xar",IF(H4118&lt;0,IF(M4118&lt;0.9,"Carg FV","Stby"),IF(M4118&gt;P4118,"V2H",IF(M4118&lt;0.9,"Carg xar","Stby")))))</f>
        <v/>
      </c>
      <c r="J4118" s="12">
        <f>IF(OR(I4118="Carg FV",I4118="Carg xar"),MIN(IF(I4118="Carg FV",ABS(H4118),7.4),7.4,MAX(0,(0.9-M4118)*40)*0.95),0)</f>
        <v/>
      </c>
      <c r="K4118" s="12">
        <f>IF(I4118="V2H",MIN(MAX(0,H4118),7.4,MAX(0,(M4118-P4118)*40)*0.95),0)</f>
        <v/>
      </c>
      <c r="L4118" s="12">
        <f>IF(E4118=0,0,MAX(0,H4118-K4118))</f>
        <v/>
      </c>
      <c r="M4118" s="13">
        <f>M4117+J4117/40-IF(I4117="V2H",K4117/(0.95*40),0)-IF(E4118=0,IF(E4117=1,IF(D4118=1,30,40)*0.18/(2*40),0),0)-IF(E4118=1,IF(E4117=0,IF(D4118=1,30,40)*0.18/(2*40),0),0)</f>
        <v/>
      </c>
      <c r="N4118" s="14" t="n">
        <v>0.09</v>
      </c>
      <c r="O4118" s="15">
        <f>K4118*N4118</f>
        <v/>
      </c>
      <c r="P4118">
        <f>IF(E4118=0,0.3,IF(D4118=1,IF(C4118&gt;=Params!$B$13-3,IF(C4118&lt;Params!$B$13,Params!$B$20,0.3),0.3),IF(C4118&gt;=Params!$B$15-3,IF(C4118&lt;Params!$B$15,Params!$B$21,0.3),0.3)))</f>
        <v/>
      </c>
    </row>
    <row r="4119" ht="15" customHeight="1" s="1">
      <c r="A4119" s="9" t="n">
        <v>4116</v>
      </c>
      <c r="B4119" s="6" t="inlineStr">
        <is>
          <t>21/06</t>
        </is>
      </c>
      <c r="C4119" s="6" t="n">
        <v>11</v>
      </c>
      <c r="D4119" s="6" t="n">
        <v>1</v>
      </c>
      <c r="E4119" s="10">
        <f>IF(D4119=1, IF(OR(C4119&lt;10, C4119&gt;=15),1,0), IF(OR(C4119&lt;7, C4119&gt;=18),1,0))</f>
        <v/>
      </c>
      <c r="F4119" s="11" t="n">
        <v>0</v>
      </c>
      <c r="G4119" s="12">
        <f>0.85*8</f>
        <v/>
      </c>
      <c r="H4119" s="12">
        <f>F4119-G4119</f>
        <v/>
      </c>
      <c r="I4119" s="10">
        <f>IF(E4119=0,"Fora",IF(E4118=0,"Carg xar",IF(H4119&lt;0,IF(M4119&lt;0.9,"Carg FV","Stby"),IF(M4119&gt;P4119,"V2H",IF(M4119&lt;0.9,"Carg xar","Stby")))))</f>
        <v/>
      </c>
      <c r="J4119" s="12">
        <f>IF(OR(I4119="Carg FV",I4119="Carg xar"),MIN(IF(I4119="Carg FV",ABS(H4119),7.4),7.4,MAX(0,(0.9-M4119)*40)*0.95),0)</f>
        <v/>
      </c>
      <c r="K4119" s="12">
        <f>IF(I4119="V2H",MIN(MAX(0,H4119),7.4,MAX(0,(M4119-P4119)*40)*0.95),0)</f>
        <v/>
      </c>
      <c r="L4119" s="12">
        <f>IF(E4119=0,0,MAX(0,H4119-K4119))</f>
        <v/>
      </c>
      <c r="M4119" s="13">
        <f>M4118+J4118/40-IF(I4118="V2H",K4118/(0.95*40),0)-IF(E4119=0,IF(E4118=1,IF(D4119=1,30,40)*0.18/(2*40),0),0)-IF(E4119=1,IF(E4118=0,IF(D4119=1,30,40)*0.18/(2*40),0),0)</f>
        <v/>
      </c>
      <c r="N4119" s="14" t="n">
        <v>0.09</v>
      </c>
      <c r="O4119" s="15">
        <f>K4119*N4119</f>
        <v/>
      </c>
      <c r="P4119">
        <f>IF(E4119=0,0.3,IF(D4119=1,IF(C4119&gt;=Params!$B$13-3,IF(C4119&lt;Params!$B$13,Params!$B$20,0.3),0.3),IF(C4119&gt;=Params!$B$15-3,IF(C4119&lt;Params!$B$15,Params!$B$21,0.3),0.3)))</f>
        <v/>
      </c>
    </row>
    <row r="4120" ht="15" customHeight="1" s="1">
      <c r="A4120" s="9" t="n">
        <v>4117</v>
      </c>
      <c r="B4120" s="6" t="inlineStr">
        <is>
          <t>21/06</t>
        </is>
      </c>
      <c r="C4120" s="6" t="n">
        <v>12</v>
      </c>
      <c r="D4120" s="6" t="n">
        <v>1</v>
      </c>
      <c r="E4120" s="10">
        <f>IF(D4120=1, IF(OR(C4120&lt;10, C4120&gt;=15),1,0), IF(OR(C4120&lt;7, C4120&gt;=18),1,0))</f>
        <v/>
      </c>
      <c r="F4120" s="11" t="n">
        <v>0</v>
      </c>
      <c r="G4120" s="12">
        <f>0.92*8</f>
        <v/>
      </c>
      <c r="H4120" s="12">
        <f>F4120-G4120</f>
        <v/>
      </c>
      <c r="I4120" s="10">
        <f>IF(E4120=0,"Fora",IF(E4119=0,"Carg xar",IF(H4120&lt;0,IF(M4120&lt;0.9,"Carg FV","Stby"),IF(M4120&gt;P4120,"V2H",IF(M4120&lt;0.9,"Carg xar","Stby")))))</f>
        <v/>
      </c>
      <c r="J4120" s="12">
        <f>IF(OR(I4120="Carg FV",I4120="Carg xar"),MIN(IF(I4120="Carg FV",ABS(H4120),7.4),7.4,MAX(0,(0.9-M4120)*40)*0.95),0)</f>
        <v/>
      </c>
      <c r="K4120" s="12">
        <f>IF(I4120="V2H",MIN(MAX(0,H4120),7.4,MAX(0,(M4120-P4120)*40)*0.95),0)</f>
        <v/>
      </c>
      <c r="L4120" s="12">
        <f>IF(E4120=0,0,MAX(0,H4120-K4120))</f>
        <v/>
      </c>
      <c r="M4120" s="13">
        <f>M4119+J4119/40-IF(I4119="V2H",K4119/(0.95*40),0)-IF(E4120=0,IF(E4119=1,IF(D4120=1,30,40)*0.18/(2*40),0),0)-IF(E4120=1,IF(E4119=0,IF(D4120=1,30,40)*0.18/(2*40),0),0)</f>
        <v/>
      </c>
      <c r="N4120" s="14" t="n">
        <v>0.09</v>
      </c>
      <c r="O4120" s="15">
        <f>K4120*N4120</f>
        <v/>
      </c>
      <c r="P4120">
        <f>IF(E4120=0,0.3,IF(D4120=1,IF(C4120&gt;=Params!$B$13-3,IF(C4120&lt;Params!$B$13,Params!$B$20,0.3),0.3),IF(C4120&gt;=Params!$B$15-3,IF(C4120&lt;Params!$B$15,Params!$B$21,0.3),0.3)))</f>
        <v/>
      </c>
    </row>
    <row r="4121" ht="15" customHeight="1" s="1">
      <c r="A4121" s="9" t="n">
        <v>4118</v>
      </c>
      <c r="B4121" s="6" t="inlineStr">
        <is>
          <t>21/06</t>
        </is>
      </c>
      <c r="C4121" s="6" t="n">
        <v>13</v>
      </c>
      <c r="D4121" s="6" t="n">
        <v>1</v>
      </c>
      <c r="E4121" s="10">
        <f>IF(D4121=1, IF(OR(C4121&lt;10, C4121&gt;=15),1,0), IF(OR(C4121&lt;7, C4121&gt;=18),1,0))</f>
        <v/>
      </c>
      <c r="F4121" s="11" t="n">
        <v>0</v>
      </c>
      <c r="G4121" s="12">
        <f>0.9*8</f>
        <v/>
      </c>
      <c r="H4121" s="12">
        <f>F4121-G4121</f>
        <v/>
      </c>
      <c r="I4121" s="10">
        <f>IF(E4121=0,"Fora",IF(E4120=0,"Carg xar",IF(H4121&lt;0,IF(M4121&lt;0.9,"Carg FV","Stby"),IF(M4121&gt;P4121,"V2H",IF(M4121&lt;0.9,"Carg xar","Stby")))))</f>
        <v/>
      </c>
      <c r="J4121" s="12">
        <f>IF(OR(I4121="Carg FV",I4121="Carg xar"),MIN(IF(I4121="Carg FV",ABS(H4121),7.4),7.4,MAX(0,(0.9-M4121)*40)*0.95),0)</f>
        <v/>
      </c>
      <c r="K4121" s="12">
        <f>IF(I4121="V2H",MIN(MAX(0,H4121),7.4,MAX(0,(M4121-P4121)*40)*0.95),0)</f>
        <v/>
      </c>
      <c r="L4121" s="12">
        <f>IF(E4121=0,0,MAX(0,H4121-K4121))</f>
        <v/>
      </c>
      <c r="M4121" s="13">
        <f>M4120+J4120/40-IF(I4120="V2H",K4120/(0.95*40),0)-IF(E4121=0,IF(E4120=1,IF(D4121=1,30,40)*0.18/(2*40),0),0)-IF(E4121=1,IF(E4120=0,IF(D4121=1,30,40)*0.18/(2*40),0),0)</f>
        <v/>
      </c>
      <c r="N4121" s="14" t="n">
        <v>0.09</v>
      </c>
      <c r="O4121" s="15">
        <f>K4121*N4121</f>
        <v/>
      </c>
      <c r="P4121">
        <f>IF(E4121=0,0.3,IF(D4121=1,IF(C4121&gt;=Params!$B$13-3,IF(C4121&lt;Params!$B$13,Params!$B$20,0.3),0.3),IF(C4121&gt;=Params!$B$15-3,IF(C4121&lt;Params!$B$15,Params!$B$21,0.3),0.3)))</f>
        <v/>
      </c>
    </row>
    <row r="4122" ht="15" customHeight="1" s="1">
      <c r="A4122" s="9" t="n">
        <v>4119</v>
      </c>
      <c r="B4122" s="6" t="inlineStr">
        <is>
          <t>21/06</t>
        </is>
      </c>
      <c r="C4122" s="6" t="n">
        <v>14</v>
      </c>
      <c r="D4122" s="6" t="n">
        <v>1</v>
      </c>
      <c r="E4122" s="10">
        <f>IF(D4122=1, IF(OR(C4122&lt;10, C4122&gt;=15),1,0), IF(OR(C4122&lt;7, C4122&gt;=18),1,0))</f>
        <v/>
      </c>
      <c r="F4122" s="11" t="n">
        <v>0</v>
      </c>
      <c r="G4122" s="12">
        <f>0.8*8</f>
        <v/>
      </c>
      <c r="H4122" s="12">
        <f>F4122-G4122</f>
        <v/>
      </c>
      <c r="I4122" s="10">
        <f>IF(E4122=0,"Fora",IF(E4121=0,"Carg xar",IF(H4122&lt;0,IF(M4122&lt;0.9,"Carg FV","Stby"),IF(M4122&gt;P4122,"V2H",IF(M4122&lt;0.9,"Carg xar","Stby")))))</f>
        <v/>
      </c>
      <c r="J4122" s="12">
        <f>IF(OR(I4122="Carg FV",I4122="Carg xar"),MIN(IF(I4122="Carg FV",ABS(H4122),7.4),7.4,MAX(0,(0.9-M4122)*40)*0.95),0)</f>
        <v/>
      </c>
      <c r="K4122" s="12">
        <f>IF(I4122="V2H",MIN(MAX(0,H4122),7.4,MAX(0,(M4122-P4122)*40)*0.95),0)</f>
        <v/>
      </c>
      <c r="L4122" s="12">
        <f>IF(E4122=0,0,MAX(0,H4122-K4122))</f>
        <v/>
      </c>
      <c r="M4122" s="13">
        <f>M4121+J4121/40-IF(I4121="V2H",K4121/(0.95*40),0)-IF(E4122=0,IF(E4121=1,IF(D4122=1,30,40)*0.18/(2*40),0),0)-IF(E4122=1,IF(E4121=0,IF(D4122=1,30,40)*0.18/(2*40),0),0)</f>
        <v/>
      </c>
      <c r="N4122" s="14" t="n">
        <v>0.09</v>
      </c>
      <c r="O4122" s="15">
        <f>K4122*N4122</f>
        <v/>
      </c>
      <c r="P4122">
        <f>IF(E4122=0,0.3,IF(D4122=1,IF(C4122&gt;=Params!$B$13-3,IF(C4122&lt;Params!$B$13,Params!$B$20,0.3),0.3),IF(C4122&gt;=Params!$B$15-3,IF(C4122&lt;Params!$B$15,Params!$B$21,0.3),0.3)))</f>
        <v/>
      </c>
    </row>
    <row r="4123" ht="15" customHeight="1" s="1">
      <c r="A4123" s="9" t="n">
        <v>4120</v>
      </c>
      <c r="B4123" s="6" t="inlineStr">
        <is>
          <t>21/06</t>
        </is>
      </c>
      <c r="C4123" s="6" t="n">
        <v>15</v>
      </c>
      <c r="D4123" s="6" t="n">
        <v>1</v>
      </c>
      <c r="E4123" s="10">
        <f>IF(D4123=1, IF(OR(C4123&lt;10, C4123&gt;=15),1,0), IF(OR(C4123&lt;7, C4123&gt;=18),1,0))</f>
        <v/>
      </c>
      <c r="F4123" s="11" t="n">
        <v>0.5570000000000001</v>
      </c>
      <c r="G4123" s="12">
        <f>0.65*8</f>
        <v/>
      </c>
      <c r="H4123" s="12">
        <f>F4123-G4123</f>
        <v/>
      </c>
      <c r="I4123" s="10">
        <f>IF(E4123=0,"Fora",IF(E4122=0,"Carg xar",IF(H4123&lt;0,IF(M4123&lt;0.9,"Carg FV","Stby"),IF(M4123&gt;P4123,"V2H",IF(M4123&lt;0.9,"Carg xar","Stby")))))</f>
        <v/>
      </c>
      <c r="J4123" s="12">
        <f>IF(OR(I4123="Carg FV",I4123="Carg xar"),MIN(IF(I4123="Carg FV",ABS(H4123),7.4),7.4,MAX(0,(0.9-M4123)*40)*0.95),0)</f>
        <v/>
      </c>
      <c r="K4123" s="12">
        <f>IF(I4123="V2H",MIN(MAX(0,H4123),7.4,MAX(0,(M4123-P4123)*40)*0.95),0)</f>
        <v/>
      </c>
      <c r="L4123" s="12">
        <f>IF(E4123=0,0,MAX(0,H4123-K4123))</f>
        <v/>
      </c>
      <c r="M4123" s="13">
        <f>M4122+J4122/40-IF(I4122="V2H",K4122/(0.95*40),0)-IF(E4123=0,IF(E4122=1,IF(D4123=1,30,40)*0.18/(2*40),0),0)-IF(E4123=1,IF(E4122=0,IF(D4123=1,30,40)*0.18/(2*40),0),0)</f>
        <v/>
      </c>
      <c r="N4123" s="14" t="n">
        <v>0.09</v>
      </c>
      <c r="O4123" s="15">
        <f>K4123*N4123</f>
        <v/>
      </c>
      <c r="P4123">
        <f>IF(E4123=0,0.3,IF(D4123=1,IF(C4123&gt;=Params!$B$13-3,IF(C4123&lt;Params!$B$13,Params!$B$20,0.3),0.3),IF(C4123&gt;=Params!$B$15-3,IF(C4123&lt;Params!$B$15,Params!$B$21,0.3),0.3)))</f>
        <v/>
      </c>
    </row>
    <row r="4124" ht="15" customHeight="1" s="1">
      <c r="A4124" s="9" t="n">
        <v>4121</v>
      </c>
      <c r="B4124" s="6" t="inlineStr">
        <is>
          <t>21/06</t>
        </is>
      </c>
      <c r="C4124" s="6" t="n">
        <v>16</v>
      </c>
      <c r="D4124" s="6" t="n">
        <v>1</v>
      </c>
      <c r="E4124" s="10">
        <f>IF(D4124=1, IF(OR(C4124&lt;10, C4124&gt;=15),1,0), IF(OR(C4124&lt;7, C4124&gt;=18),1,0))</f>
        <v/>
      </c>
      <c r="F4124" s="11" t="n">
        <v>0.673</v>
      </c>
      <c r="G4124" s="12">
        <f>0.48*8</f>
        <v/>
      </c>
      <c r="H4124" s="12">
        <f>F4124-G4124</f>
        <v/>
      </c>
      <c r="I4124" s="10">
        <f>IF(E4124=0,"Fora",IF(E4123=0,"Carg xar",IF(H4124&lt;0,IF(M4124&lt;0.9,"Carg FV","Stby"),IF(M4124&gt;P4124,"V2H",IF(M4124&lt;0.9,"Carg xar","Stby")))))</f>
        <v/>
      </c>
      <c r="J4124" s="12">
        <f>IF(OR(I4124="Carg FV",I4124="Carg xar"),MIN(IF(I4124="Carg FV",ABS(H4124),7.4),7.4,MAX(0,(0.9-M4124)*40)*0.95),0)</f>
        <v/>
      </c>
      <c r="K4124" s="12">
        <f>IF(I4124="V2H",MIN(MAX(0,H4124),7.4,MAX(0,(M4124-P4124)*40)*0.95),0)</f>
        <v/>
      </c>
      <c r="L4124" s="12">
        <f>IF(E4124=0,0,MAX(0,H4124-K4124))</f>
        <v/>
      </c>
      <c r="M4124" s="13">
        <f>M4123+J4123/40-IF(I4123="V2H",K4123/(0.95*40),0)-IF(E4124=0,IF(E4123=1,IF(D4124=1,30,40)*0.18/(2*40),0),0)-IF(E4124=1,IF(E4123=0,IF(D4124=1,30,40)*0.18/(2*40),0),0)</f>
        <v/>
      </c>
      <c r="N4124" s="14" t="n">
        <v>0.09</v>
      </c>
      <c r="O4124" s="15">
        <f>K4124*N4124</f>
        <v/>
      </c>
      <c r="P4124">
        <f>IF(E4124=0,0.3,IF(D4124=1,IF(C4124&gt;=Params!$B$13-3,IF(C4124&lt;Params!$B$13,Params!$B$20,0.3),0.3),IF(C4124&gt;=Params!$B$15-3,IF(C4124&lt;Params!$B$15,Params!$B$21,0.3),0.3)))</f>
        <v/>
      </c>
    </row>
    <row r="4125" ht="15" customHeight="1" s="1">
      <c r="A4125" s="9" t="n">
        <v>4122</v>
      </c>
      <c r="B4125" s="6" t="inlineStr">
        <is>
          <t>21/06</t>
        </is>
      </c>
      <c r="C4125" s="6" t="n">
        <v>17</v>
      </c>
      <c r="D4125" s="6" t="n">
        <v>1</v>
      </c>
      <c r="E4125" s="10">
        <f>IF(D4125=1, IF(OR(C4125&lt;10, C4125&gt;=15),1,0), IF(OR(C4125&lt;7, C4125&gt;=18),1,0))</f>
        <v/>
      </c>
      <c r="F4125" s="11" t="n">
        <v>0.633</v>
      </c>
      <c r="G4125" s="12">
        <f>0.28*8</f>
        <v/>
      </c>
      <c r="H4125" s="12">
        <f>F4125-G4125</f>
        <v/>
      </c>
      <c r="I4125" s="10">
        <f>IF(E4125=0,"Fora",IF(E4124=0,"Carg xar",IF(H4125&lt;0,IF(M4125&lt;0.9,"Carg FV","Stby"),IF(M4125&gt;P4125,"V2H",IF(M4125&lt;0.9,"Carg xar","Stby")))))</f>
        <v/>
      </c>
      <c r="J4125" s="12">
        <f>IF(OR(I4125="Carg FV",I4125="Carg xar"),MIN(IF(I4125="Carg FV",ABS(H4125),7.4),7.4,MAX(0,(0.9-M4125)*40)*0.95),0)</f>
        <v/>
      </c>
      <c r="K4125" s="12">
        <f>IF(I4125="V2H",MIN(MAX(0,H4125),7.4,MAX(0,(M4125-P4125)*40)*0.95),0)</f>
        <v/>
      </c>
      <c r="L4125" s="12">
        <f>IF(E4125=0,0,MAX(0,H4125-K4125))</f>
        <v/>
      </c>
      <c r="M4125" s="13">
        <f>M4124+J4124/40-IF(I4124="V2H",K4124/(0.95*40),0)-IF(E4125=0,IF(E4124=1,IF(D4125=1,30,40)*0.18/(2*40),0),0)-IF(E4125=1,IF(E4124=0,IF(D4125=1,30,40)*0.18/(2*40),0),0)</f>
        <v/>
      </c>
      <c r="N4125" s="14" t="n">
        <v>0.09</v>
      </c>
      <c r="O4125" s="15">
        <f>K4125*N4125</f>
        <v/>
      </c>
      <c r="P4125">
        <f>IF(E4125=0,0.3,IF(D4125=1,IF(C4125&gt;=Params!$B$13-3,IF(C4125&lt;Params!$B$13,Params!$B$20,0.3),0.3),IF(C4125&gt;=Params!$B$15-3,IF(C4125&lt;Params!$B$15,Params!$B$21,0.3),0.3)))</f>
        <v/>
      </c>
    </row>
    <row r="4126" ht="15" customHeight="1" s="1">
      <c r="A4126" s="9" t="n">
        <v>4123</v>
      </c>
      <c r="B4126" s="6" t="inlineStr">
        <is>
          <t>21/06</t>
        </is>
      </c>
      <c r="C4126" s="6" t="n">
        <v>18</v>
      </c>
      <c r="D4126" s="6" t="n">
        <v>1</v>
      </c>
      <c r="E4126" s="10">
        <f>IF(D4126=1, IF(OR(C4126&lt;10, C4126&gt;=15),1,0), IF(OR(C4126&lt;7, C4126&gt;=18),1,0))</f>
        <v/>
      </c>
      <c r="F4126" s="11" t="n">
        <v>0.65</v>
      </c>
      <c r="G4126" s="12">
        <f>0.1*8</f>
        <v/>
      </c>
      <c r="H4126" s="12">
        <f>F4126-G4126</f>
        <v/>
      </c>
      <c r="I4126" s="10">
        <f>IF(E4126=0,"Fora",IF(E4125=0,"Carg xar",IF(H4126&lt;0,IF(M4126&lt;0.9,"Carg FV","Stby"),IF(M4126&gt;P4126,"V2H",IF(M4126&lt;0.9,"Carg xar","Stby")))))</f>
        <v/>
      </c>
      <c r="J4126" s="12">
        <f>IF(OR(I4126="Carg FV",I4126="Carg xar"),MIN(IF(I4126="Carg FV",ABS(H4126),7.4),7.4,MAX(0,(0.9-M4126)*40)*0.95),0)</f>
        <v/>
      </c>
      <c r="K4126" s="12">
        <f>IF(I4126="V2H",MIN(MAX(0,H4126),7.4,MAX(0,(M4126-P4126)*40)*0.95),0)</f>
        <v/>
      </c>
      <c r="L4126" s="12">
        <f>IF(E4126=0,0,MAX(0,H4126-K4126))</f>
        <v/>
      </c>
      <c r="M4126" s="13">
        <f>M4125+J4125/40-IF(I4125="V2H",K4125/(0.95*40),0)-IF(E4126=0,IF(E4125=1,IF(D4126=1,30,40)*0.18/(2*40),0),0)-IF(E4126=1,IF(E4125=0,IF(D4126=1,30,40)*0.18/(2*40),0),0)</f>
        <v/>
      </c>
      <c r="N4126" s="14" t="n">
        <v>0.09</v>
      </c>
      <c r="O4126" s="15">
        <f>K4126*N4126</f>
        <v/>
      </c>
      <c r="P4126">
        <f>IF(E4126=0,0.3,IF(D4126=1,IF(C4126&gt;=Params!$B$13-3,IF(C4126&lt;Params!$B$13,Params!$B$20,0.3),0.3),IF(C4126&gt;=Params!$B$15-3,IF(C4126&lt;Params!$B$15,Params!$B$21,0.3),0.3)))</f>
        <v/>
      </c>
    </row>
    <row r="4127" ht="15" customHeight="1" s="1">
      <c r="A4127" s="9" t="n">
        <v>4124</v>
      </c>
      <c r="B4127" s="6" t="inlineStr">
        <is>
          <t>21/06</t>
        </is>
      </c>
      <c r="C4127" s="6" t="n">
        <v>19</v>
      </c>
      <c r="D4127" s="6" t="n">
        <v>1</v>
      </c>
      <c r="E4127" s="10">
        <f>IF(D4127=1, IF(OR(C4127&lt;10, C4127&gt;=15),1,0), IF(OR(C4127&lt;7, C4127&gt;=18),1,0))</f>
        <v/>
      </c>
      <c r="F4127" s="11" t="n">
        <v>0.8179999999999999</v>
      </c>
      <c r="G4127" s="12">
        <f>0*8</f>
        <v/>
      </c>
      <c r="H4127" s="12">
        <f>F4127-G4127</f>
        <v/>
      </c>
      <c r="I4127" s="10">
        <f>IF(E4127=0,"Fora",IF(E4126=0,"Carg xar",IF(H4127&lt;0,IF(M4127&lt;0.9,"Carg FV","Stby"),IF(M4127&gt;P4127,"V2H",IF(M4127&lt;0.9,"Carg xar","Stby")))))</f>
        <v/>
      </c>
      <c r="J4127" s="12">
        <f>IF(OR(I4127="Carg FV",I4127="Carg xar"),MIN(IF(I4127="Carg FV",ABS(H4127),7.4),7.4,MAX(0,(0.9-M4127)*40)*0.95),0)</f>
        <v/>
      </c>
      <c r="K4127" s="12">
        <f>IF(I4127="V2H",MIN(MAX(0,H4127),7.4,MAX(0,(M4127-P4127)*40)*0.95),0)</f>
        <v/>
      </c>
      <c r="L4127" s="12">
        <f>IF(E4127=0,0,MAX(0,H4127-K4127))</f>
        <v/>
      </c>
      <c r="M4127" s="13">
        <f>M4126+J4126/40-IF(I4126="V2H",K4126/(0.95*40),0)-IF(E4127=0,IF(E4126=1,IF(D4127=1,30,40)*0.18/(2*40),0),0)-IF(E4127=1,IF(E4126=0,IF(D4127=1,30,40)*0.18/(2*40),0),0)</f>
        <v/>
      </c>
      <c r="N4127" s="14" t="n">
        <v>0.09</v>
      </c>
      <c r="O4127" s="15">
        <f>K4127*N4127</f>
        <v/>
      </c>
      <c r="P4127">
        <f>IF(E4127=0,0.3,IF(D4127=1,IF(C4127&gt;=Params!$B$13-3,IF(C4127&lt;Params!$B$13,Params!$B$20,0.3),0.3),IF(C4127&gt;=Params!$B$15-3,IF(C4127&lt;Params!$B$15,Params!$B$21,0.3),0.3)))</f>
        <v/>
      </c>
    </row>
    <row r="4128" ht="15" customHeight="1" s="1">
      <c r="A4128" s="9" t="n">
        <v>4125</v>
      </c>
      <c r="B4128" s="6" t="inlineStr">
        <is>
          <t>21/06</t>
        </is>
      </c>
      <c r="C4128" s="6" t="n">
        <v>20</v>
      </c>
      <c r="D4128" s="6" t="n">
        <v>1</v>
      </c>
      <c r="E4128" s="10">
        <f>IF(D4128=1, IF(OR(C4128&lt;10, C4128&gt;=15),1,0), IF(OR(C4128&lt;7, C4128&gt;=18),1,0))</f>
        <v/>
      </c>
      <c r="F4128" s="11" t="n">
        <v>0.595</v>
      </c>
      <c r="G4128" s="12">
        <f>0*8</f>
        <v/>
      </c>
      <c r="H4128" s="12">
        <f>F4128-G4128</f>
        <v/>
      </c>
      <c r="I4128" s="10">
        <f>IF(E4128=0,"Fora",IF(E4127=0,"Carg xar",IF(H4128&lt;0,IF(M4128&lt;0.9,"Carg FV","Stby"),IF(M4128&gt;P4128,"V2H",IF(M4128&lt;0.9,"Carg xar","Stby")))))</f>
        <v/>
      </c>
      <c r="J4128" s="12">
        <f>IF(OR(I4128="Carg FV",I4128="Carg xar"),MIN(IF(I4128="Carg FV",ABS(H4128),7.4),7.4,MAX(0,(0.9-M4128)*40)*0.95),0)</f>
        <v/>
      </c>
      <c r="K4128" s="12">
        <f>IF(I4128="V2H",MIN(MAX(0,H4128),7.4,MAX(0,(M4128-P4128)*40)*0.95),0)</f>
        <v/>
      </c>
      <c r="L4128" s="12">
        <f>IF(E4128=0,0,MAX(0,H4128-K4128))</f>
        <v/>
      </c>
      <c r="M4128" s="13">
        <f>M4127+J4127/40-IF(I4127="V2H",K4127/(0.95*40),0)-IF(E4128=0,IF(E4127=1,IF(D4128=1,30,40)*0.18/(2*40),0),0)-IF(E4128=1,IF(E4127=0,IF(D4128=1,30,40)*0.18/(2*40),0),0)</f>
        <v/>
      </c>
      <c r="N4128" s="14" t="n">
        <v>0.09</v>
      </c>
      <c r="O4128" s="15">
        <f>K4128*N4128</f>
        <v/>
      </c>
      <c r="P4128">
        <f>IF(E4128=0,0.3,IF(D4128=1,IF(C4128&gt;=Params!$B$13-3,IF(C4128&lt;Params!$B$13,Params!$B$20,0.3),0.3),IF(C4128&gt;=Params!$B$15-3,IF(C4128&lt;Params!$B$15,Params!$B$21,0.3),0.3)))</f>
        <v/>
      </c>
    </row>
    <row r="4129" ht="15" customHeight="1" s="1">
      <c r="A4129" s="9" t="n">
        <v>4126</v>
      </c>
      <c r="B4129" s="6" t="inlineStr">
        <is>
          <t>21/06</t>
        </is>
      </c>
      <c r="C4129" s="6" t="n">
        <v>21</v>
      </c>
      <c r="D4129" s="6" t="n">
        <v>1</v>
      </c>
      <c r="E4129" s="10">
        <f>IF(D4129=1, IF(OR(C4129&lt;10, C4129&gt;=15),1,0), IF(OR(C4129&lt;7, C4129&gt;=18),1,0))</f>
        <v/>
      </c>
      <c r="F4129" s="11" t="n">
        <v>1.421</v>
      </c>
      <c r="G4129" s="12">
        <f>0*8</f>
        <v/>
      </c>
      <c r="H4129" s="12">
        <f>F4129-G4129</f>
        <v/>
      </c>
      <c r="I4129" s="10">
        <f>IF(E4129=0,"Fora",IF(E4128=0,"Carg xar",IF(H4129&lt;0,IF(M4129&lt;0.9,"Carg FV","Stby"),IF(M4129&gt;P4129,"V2H",IF(M4129&lt;0.9,"Carg xar","Stby")))))</f>
        <v/>
      </c>
      <c r="J4129" s="12">
        <f>IF(OR(I4129="Carg FV",I4129="Carg xar"),MIN(IF(I4129="Carg FV",ABS(H4129),7.4),7.4,MAX(0,(0.9-M4129)*40)*0.95),0)</f>
        <v/>
      </c>
      <c r="K4129" s="12">
        <f>IF(I4129="V2H",MIN(MAX(0,H4129),7.4,MAX(0,(M4129-P4129)*40)*0.95),0)</f>
        <v/>
      </c>
      <c r="L4129" s="12">
        <f>IF(E4129=0,0,MAX(0,H4129-K4129))</f>
        <v/>
      </c>
      <c r="M4129" s="13">
        <f>M4128+J4128/40-IF(I4128="V2H",K4128/(0.95*40),0)-IF(E4129=0,IF(E4128=1,IF(D4129=1,30,40)*0.18/(2*40),0),0)-IF(E4129=1,IF(E4128=0,IF(D4129=1,30,40)*0.18/(2*40),0),0)</f>
        <v/>
      </c>
      <c r="N4129" s="14" t="n">
        <v>0.09</v>
      </c>
      <c r="O4129" s="15">
        <f>K4129*N4129</f>
        <v/>
      </c>
      <c r="P4129">
        <f>IF(E4129=0,0.3,IF(D4129=1,IF(C4129&gt;=Params!$B$13-3,IF(C4129&lt;Params!$B$13,Params!$B$20,0.3),0.3),IF(C4129&gt;=Params!$B$15-3,IF(C4129&lt;Params!$B$15,Params!$B$21,0.3),0.3)))</f>
        <v/>
      </c>
    </row>
    <row r="4130" ht="15" customHeight="1" s="1">
      <c r="A4130" s="9" t="n">
        <v>4127</v>
      </c>
      <c r="B4130" s="6" t="inlineStr">
        <is>
          <t>21/06</t>
        </is>
      </c>
      <c r="C4130" s="6" t="n">
        <v>22</v>
      </c>
      <c r="D4130" s="6" t="n">
        <v>1</v>
      </c>
      <c r="E4130" s="10">
        <f>IF(D4130=1, IF(OR(C4130&lt;10, C4130&gt;=15),1,0), IF(OR(C4130&lt;7, C4130&gt;=18),1,0))</f>
        <v/>
      </c>
      <c r="F4130" s="11" t="n">
        <v>0.722</v>
      </c>
      <c r="G4130" s="12">
        <f>0*8</f>
        <v/>
      </c>
      <c r="H4130" s="12">
        <f>F4130-G4130</f>
        <v/>
      </c>
      <c r="I4130" s="10">
        <f>IF(E4130=0,"Fora",IF(E4129=0,"Carg xar",IF(H4130&lt;0,IF(M4130&lt;0.9,"Carg FV","Stby"),IF(M4130&gt;P4130,"V2H",IF(M4130&lt;0.9,"Carg xar","Stby")))))</f>
        <v/>
      </c>
      <c r="J4130" s="12">
        <f>IF(OR(I4130="Carg FV",I4130="Carg xar"),MIN(IF(I4130="Carg FV",ABS(H4130),7.4),7.4,MAX(0,(0.9-M4130)*40)*0.95),0)</f>
        <v/>
      </c>
      <c r="K4130" s="12">
        <f>IF(I4130="V2H",MIN(MAX(0,H4130),7.4,MAX(0,(M4130-P4130)*40)*0.95),0)</f>
        <v/>
      </c>
      <c r="L4130" s="12">
        <f>IF(E4130=0,0,MAX(0,H4130-K4130))</f>
        <v/>
      </c>
      <c r="M4130" s="13">
        <f>M4129+J4129/40-IF(I4129="V2H",K4129/(0.95*40),0)-IF(E4130=0,IF(E4129=1,IF(D4130=1,30,40)*0.18/(2*40),0),0)-IF(E4130=1,IF(E4129=0,IF(D4130=1,30,40)*0.18/(2*40),0),0)</f>
        <v/>
      </c>
      <c r="N4130" s="14" t="n">
        <v>0.09</v>
      </c>
      <c r="O4130" s="15">
        <f>K4130*N4130</f>
        <v/>
      </c>
      <c r="P4130">
        <f>IF(E4130=0,0.3,IF(D4130=1,IF(C4130&gt;=Params!$B$13-3,IF(C4130&lt;Params!$B$13,Params!$B$20,0.3),0.3),IF(C4130&gt;=Params!$B$15-3,IF(C4130&lt;Params!$B$15,Params!$B$21,0.3),0.3)))</f>
        <v/>
      </c>
    </row>
    <row r="4131" ht="15" customHeight="1" s="1">
      <c r="A4131" s="9" t="n">
        <v>4128</v>
      </c>
      <c r="B4131" s="6" t="inlineStr">
        <is>
          <t>21/06</t>
        </is>
      </c>
      <c r="C4131" s="6" t="n">
        <v>23</v>
      </c>
      <c r="D4131" s="6" t="n">
        <v>1</v>
      </c>
      <c r="E4131" s="10">
        <f>IF(D4131=1, IF(OR(C4131&lt;10, C4131&gt;=15),1,0), IF(OR(C4131&lt;7, C4131&gt;=18),1,0))</f>
        <v/>
      </c>
      <c r="F4131" s="11" t="n">
        <v>0.574</v>
      </c>
      <c r="G4131" s="12">
        <f>0*8</f>
        <v/>
      </c>
      <c r="H4131" s="12">
        <f>F4131-G4131</f>
        <v/>
      </c>
      <c r="I4131" s="10">
        <f>IF(E4131=0,"Fora",IF(E4130=0,"Carg xar",IF(H4131&lt;0,IF(M4131&lt;0.9,"Carg FV","Stby"),IF(M4131&gt;P4131,"V2H",IF(M4131&lt;0.9,"Carg xar","Stby")))))</f>
        <v/>
      </c>
      <c r="J4131" s="12">
        <f>IF(OR(I4131="Carg FV",I4131="Carg xar"),MIN(IF(I4131="Carg FV",ABS(H4131),7.4),7.4,MAX(0,(0.9-M4131)*40)*0.95),0)</f>
        <v/>
      </c>
      <c r="K4131" s="12">
        <f>IF(I4131="V2H",MIN(MAX(0,H4131),7.4,MAX(0,(M4131-P4131)*40)*0.95),0)</f>
        <v/>
      </c>
      <c r="L4131" s="12">
        <f>IF(E4131=0,0,MAX(0,H4131-K4131))</f>
        <v/>
      </c>
      <c r="M4131" s="13">
        <f>M4130+J4130/40-IF(I4130="V2H",K4130/(0.95*40),0)-IF(E4131=0,IF(E4130=1,IF(D4131=1,30,40)*0.18/(2*40),0),0)-IF(E4131=1,IF(E4130=0,IF(D4131=1,30,40)*0.18/(2*40),0),0)</f>
        <v/>
      </c>
      <c r="N4131" s="14" t="n">
        <v>0.09</v>
      </c>
      <c r="O4131" s="15">
        <f>K4131*N4131</f>
        <v/>
      </c>
      <c r="P4131">
        <f>IF(E4131=0,0.3,IF(D4131=1,IF(C4131&gt;=Params!$B$13-3,IF(C4131&lt;Params!$B$13,Params!$B$20,0.3),0.3),IF(C4131&gt;=Params!$B$15-3,IF(C4131&lt;Params!$B$15,Params!$B$21,0.3),0.3)))</f>
        <v/>
      </c>
    </row>
    <row r="4132" ht="15" customHeight="1" s="1">
      <c r="A4132" s="9" t="n">
        <v>4129</v>
      </c>
      <c r="B4132" s="6" t="inlineStr">
        <is>
          <t>22/06</t>
        </is>
      </c>
      <c r="C4132" s="6" t="n">
        <v>0</v>
      </c>
      <c r="D4132" s="6" t="n">
        <v>1</v>
      </c>
      <c r="E4132" s="10">
        <f>IF(D4132=1, IF(OR(C4132&lt;10, C4132&gt;=15),1,0), IF(OR(C4132&lt;7, C4132&gt;=18),1,0))</f>
        <v/>
      </c>
      <c r="F4132" s="11" t="n">
        <v>0.626</v>
      </c>
      <c r="G4132" s="12">
        <f>0*8</f>
        <v/>
      </c>
      <c r="H4132" s="12">
        <f>F4132-G4132</f>
        <v/>
      </c>
      <c r="I4132" s="10">
        <f>IF(E4132=0,"Fora",IF(E4131=0,"Carg xar",IF(H4132&lt;0,IF(M4132&lt;0.9,"Carg FV","Stby"),IF(M4132&gt;P4132,"V2H",IF(M4132&lt;0.9,"Carg xar","Stby")))))</f>
        <v/>
      </c>
      <c r="J4132" s="12">
        <f>IF(OR(I4132="Carg FV",I4132="Carg xar"),MIN(IF(I4132="Carg FV",ABS(H4132),7.4),7.4,MAX(0,(0.9-M4132)*40)*0.95),0)</f>
        <v/>
      </c>
      <c r="K4132" s="12">
        <f>IF(I4132="V2H",MIN(MAX(0,H4132),7.4,MAX(0,(M4132-P4132)*40)*0.95),0)</f>
        <v/>
      </c>
      <c r="L4132" s="12">
        <f>IF(E4132=0,0,MAX(0,H4132-K4132))</f>
        <v/>
      </c>
      <c r="M4132" s="13">
        <f>M4131+J4131/40-IF(I4131="V2H",K4131/(0.95*40),0)-IF(E4132=0,IF(E4131=1,IF(D4132=1,30,40)*0.18/(2*40),0),0)-IF(E4132=1,IF(E4131=0,IF(D4132=1,30,40)*0.18/(2*40),0),0)</f>
        <v/>
      </c>
      <c r="N4132" s="14" t="n">
        <v>0.09</v>
      </c>
      <c r="O4132" s="15">
        <f>K4132*N4132</f>
        <v/>
      </c>
      <c r="P4132">
        <f>IF(E4132=0,0.3,IF(D4132=1,IF(C4132&gt;=Params!$B$13-3,IF(C4132&lt;Params!$B$13,Params!$B$20,0.3),0.3),IF(C4132&gt;=Params!$B$15-3,IF(C4132&lt;Params!$B$15,Params!$B$21,0.3),0.3)))</f>
        <v/>
      </c>
    </row>
    <row r="4133" ht="15" customHeight="1" s="1">
      <c r="A4133" s="9" t="n">
        <v>4130</v>
      </c>
      <c r="B4133" s="6" t="inlineStr">
        <is>
          <t>22/06</t>
        </is>
      </c>
      <c r="C4133" s="6" t="n">
        <v>1</v>
      </c>
      <c r="D4133" s="6" t="n">
        <v>1</v>
      </c>
      <c r="E4133" s="10">
        <f>IF(D4133=1, IF(OR(C4133&lt;10, C4133&gt;=15),1,0), IF(OR(C4133&lt;7, C4133&gt;=18),1,0))</f>
        <v/>
      </c>
      <c r="F4133" s="11" t="n">
        <v>0.465</v>
      </c>
      <c r="G4133" s="12">
        <f>0*8</f>
        <v/>
      </c>
      <c r="H4133" s="12">
        <f>F4133-G4133</f>
        <v/>
      </c>
      <c r="I4133" s="10">
        <f>IF(E4133=0,"Fora",IF(E4132=0,"Carg xar",IF(H4133&lt;0,IF(M4133&lt;0.9,"Carg FV","Stby"),IF(M4133&gt;P4133,"V2H",IF(M4133&lt;0.9,"Carg xar","Stby")))))</f>
        <v/>
      </c>
      <c r="J4133" s="12">
        <f>IF(OR(I4133="Carg FV",I4133="Carg xar"),MIN(IF(I4133="Carg FV",ABS(H4133),7.4),7.4,MAX(0,(0.9-M4133)*40)*0.95),0)</f>
        <v/>
      </c>
      <c r="K4133" s="12">
        <f>IF(I4133="V2H",MIN(MAX(0,H4133),7.4,MAX(0,(M4133-P4133)*40)*0.95),0)</f>
        <v/>
      </c>
      <c r="L4133" s="12">
        <f>IF(E4133=0,0,MAX(0,H4133-K4133))</f>
        <v/>
      </c>
      <c r="M4133" s="13">
        <f>M4132+J4132/40-IF(I4132="V2H",K4132/(0.95*40),0)-IF(E4133=0,IF(E4132=1,IF(D4133=1,30,40)*0.18/(2*40),0),0)-IF(E4133=1,IF(E4132=0,IF(D4133=1,30,40)*0.18/(2*40),0),0)</f>
        <v/>
      </c>
      <c r="N4133" s="14" t="n">
        <v>0.09</v>
      </c>
      <c r="O4133" s="15">
        <f>K4133*N4133</f>
        <v/>
      </c>
      <c r="P4133">
        <f>IF(E4133=0,0.3,IF(D4133=1,IF(C4133&gt;=Params!$B$13-3,IF(C4133&lt;Params!$B$13,Params!$B$20,0.3),0.3),IF(C4133&gt;=Params!$B$15-3,IF(C4133&lt;Params!$B$15,Params!$B$21,0.3),0.3)))</f>
        <v/>
      </c>
    </row>
    <row r="4134" ht="15" customHeight="1" s="1">
      <c r="A4134" s="9" t="n">
        <v>4131</v>
      </c>
      <c r="B4134" s="6" t="inlineStr">
        <is>
          <t>22/06</t>
        </is>
      </c>
      <c r="C4134" s="6" t="n">
        <v>2</v>
      </c>
      <c r="D4134" s="6" t="n">
        <v>1</v>
      </c>
      <c r="E4134" s="10">
        <f>IF(D4134=1, IF(OR(C4134&lt;10, C4134&gt;=15),1,0), IF(OR(C4134&lt;7, C4134&gt;=18),1,0))</f>
        <v/>
      </c>
      <c r="F4134" s="11" t="n">
        <v>0.51</v>
      </c>
      <c r="G4134" s="12">
        <f>0*8</f>
        <v/>
      </c>
      <c r="H4134" s="12">
        <f>F4134-G4134</f>
        <v/>
      </c>
      <c r="I4134" s="10">
        <f>IF(E4134=0,"Fora",IF(E4133=0,"Carg xar",IF(H4134&lt;0,IF(M4134&lt;0.9,"Carg FV","Stby"),IF(M4134&gt;P4134,"V2H",IF(M4134&lt;0.9,"Carg xar","Stby")))))</f>
        <v/>
      </c>
      <c r="J4134" s="12">
        <f>IF(OR(I4134="Carg FV",I4134="Carg xar"),MIN(IF(I4134="Carg FV",ABS(H4134),7.4),7.4,MAX(0,(0.9-M4134)*40)*0.95),0)</f>
        <v/>
      </c>
      <c r="K4134" s="12">
        <f>IF(I4134="V2H",MIN(MAX(0,H4134),7.4,MAX(0,(M4134-P4134)*40)*0.95),0)</f>
        <v/>
      </c>
      <c r="L4134" s="12">
        <f>IF(E4134=0,0,MAX(0,H4134-K4134))</f>
        <v/>
      </c>
      <c r="M4134" s="13">
        <f>M4133+J4133/40-IF(I4133="V2H",K4133/(0.95*40),0)-IF(E4134=0,IF(E4133=1,IF(D4134=1,30,40)*0.18/(2*40),0),0)-IF(E4134=1,IF(E4133=0,IF(D4134=1,30,40)*0.18/(2*40),0),0)</f>
        <v/>
      </c>
      <c r="N4134" s="14" t="n">
        <v>0.09</v>
      </c>
      <c r="O4134" s="15">
        <f>K4134*N4134</f>
        <v/>
      </c>
      <c r="P4134">
        <f>IF(E4134=0,0.3,IF(D4134=1,IF(C4134&gt;=Params!$B$13-3,IF(C4134&lt;Params!$B$13,Params!$B$20,0.3),0.3),IF(C4134&gt;=Params!$B$15-3,IF(C4134&lt;Params!$B$15,Params!$B$21,0.3),0.3)))</f>
        <v/>
      </c>
    </row>
    <row r="4135" ht="15" customHeight="1" s="1">
      <c r="A4135" s="9" t="n">
        <v>4132</v>
      </c>
      <c r="B4135" s="6" t="inlineStr">
        <is>
          <t>22/06</t>
        </is>
      </c>
      <c r="C4135" s="6" t="n">
        <v>3</v>
      </c>
      <c r="D4135" s="6" t="n">
        <v>1</v>
      </c>
      <c r="E4135" s="10">
        <f>IF(D4135=1, IF(OR(C4135&lt;10, C4135&gt;=15),1,0), IF(OR(C4135&lt;7, C4135&gt;=18),1,0))</f>
        <v/>
      </c>
      <c r="F4135" s="11" t="n">
        <v>0.549</v>
      </c>
      <c r="G4135" s="12">
        <f>0*8</f>
        <v/>
      </c>
      <c r="H4135" s="12">
        <f>F4135-G4135</f>
        <v/>
      </c>
      <c r="I4135" s="10">
        <f>IF(E4135=0,"Fora",IF(E4134=0,"Carg xar",IF(H4135&lt;0,IF(M4135&lt;0.9,"Carg FV","Stby"),IF(M4135&gt;P4135,"V2H",IF(M4135&lt;0.9,"Carg xar","Stby")))))</f>
        <v/>
      </c>
      <c r="J4135" s="12">
        <f>IF(OR(I4135="Carg FV",I4135="Carg xar"),MIN(IF(I4135="Carg FV",ABS(H4135),7.4),7.4,MAX(0,(0.9-M4135)*40)*0.95),0)</f>
        <v/>
      </c>
      <c r="K4135" s="12">
        <f>IF(I4135="V2H",MIN(MAX(0,H4135),7.4,MAX(0,(M4135-P4135)*40)*0.95),0)</f>
        <v/>
      </c>
      <c r="L4135" s="12">
        <f>IF(E4135=0,0,MAX(0,H4135-K4135))</f>
        <v/>
      </c>
      <c r="M4135" s="13">
        <f>M4134+J4134/40-IF(I4134="V2H",K4134/(0.95*40),0)-IF(E4135=0,IF(E4134=1,IF(D4135=1,30,40)*0.18/(2*40),0),0)-IF(E4135=1,IF(E4134=0,IF(D4135=1,30,40)*0.18/(2*40),0),0)</f>
        <v/>
      </c>
      <c r="N4135" s="14" t="n">
        <v>0.09</v>
      </c>
      <c r="O4135" s="15">
        <f>K4135*N4135</f>
        <v/>
      </c>
      <c r="P4135">
        <f>IF(E4135=0,0.3,IF(D4135=1,IF(C4135&gt;=Params!$B$13-3,IF(C4135&lt;Params!$B$13,Params!$B$20,0.3),0.3),IF(C4135&gt;=Params!$B$15-3,IF(C4135&lt;Params!$B$15,Params!$B$21,0.3),0.3)))</f>
        <v/>
      </c>
    </row>
    <row r="4136" ht="15" customHeight="1" s="1">
      <c r="A4136" s="9" t="n">
        <v>4133</v>
      </c>
      <c r="B4136" s="6" t="inlineStr">
        <is>
          <t>22/06</t>
        </is>
      </c>
      <c r="C4136" s="6" t="n">
        <v>4</v>
      </c>
      <c r="D4136" s="6" t="n">
        <v>1</v>
      </c>
      <c r="E4136" s="10">
        <f>IF(D4136=1, IF(OR(C4136&lt;10, C4136&gt;=15),1,0), IF(OR(C4136&lt;7, C4136&gt;=18),1,0))</f>
        <v/>
      </c>
      <c r="F4136" s="11" t="n">
        <v>0.491</v>
      </c>
      <c r="G4136" s="12">
        <f>0*8</f>
        <v/>
      </c>
      <c r="H4136" s="12">
        <f>F4136-G4136</f>
        <v/>
      </c>
      <c r="I4136" s="10">
        <f>IF(E4136=0,"Fora",IF(E4135=0,"Carg xar",IF(H4136&lt;0,IF(M4136&lt;0.9,"Carg FV","Stby"),IF(M4136&gt;P4136,"V2H",IF(M4136&lt;0.9,"Carg xar","Stby")))))</f>
        <v/>
      </c>
      <c r="J4136" s="12">
        <f>IF(OR(I4136="Carg FV",I4136="Carg xar"),MIN(IF(I4136="Carg FV",ABS(H4136),7.4),7.4,MAX(0,(0.9-M4136)*40)*0.95),0)</f>
        <v/>
      </c>
      <c r="K4136" s="12">
        <f>IF(I4136="V2H",MIN(MAX(0,H4136),7.4,MAX(0,(M4136-P4136)*40)*0.95),0)</f>
        <v/>
      </c>
      <c r="L4136" s="12">
        <f>IF(E4136=0,0,MAX(0,H4136-K4136))</f>
        <v/>
      </c>
      <c r="M4136" s="13">
        <f>M4135+J4135/40-IF(I4135="V2H",K4135/(0.95*40),0)-IF(E4136=0,IF(E4135=1,IF(D4136=1,30,40)*0.18/(2*40),0),0)-IF(E4136=1,IF(E4135=0,IF(D4136=1,30,40)*0.18/(2*40),0),0)</f>
        <v/>
      </c>
      <c r="N4136" s="14" t="n">
        <v>0.09</v>
      </c>
      <c r="O4136" s="15">
        <f>K4136*N4136</f>
        <v/>
      </c>
      <c r="P4136">
        <f>IF(E4136=0,0.3,IF(D4136=1,IF(C4136&gt;=Params!$B$13-3,IF(C4136&lt;Params!$B$13,Params!$B$20,0.3),0.3),IF(C4136&gt;=Params!$B$15-3,IF(C4136&lt;Params!$B$15,Params!$B$21,0.3),0.3)))</f>
        <v/>
      </c>
    </row>
    <row r="4137" ht="15" customHeight="1" s="1">
      <c r="A4137" s="9" t="n">
        <v>4134</v>
      </c>
      <c r="B4137" s="6" t="inlineStr">
        <is>
          <t>22/06</t>
        </is>
      </c>
      <c r="C4137" s="6" t="n">
        <v>5</v>
      </c>
      <c r="D4137" s="6" t="n">
        <v>1</v>
      </c>
      <c r="E4137" s="10">
        <f>IF(D4137=1, IF(OR(C4137&lt;10, C4137&gt;=15),1,0), IF(OR(C4137&lt;7, C4137&gt;=18),1,0))</f>
        <v/>
      </c>
      <c r="F4137" s="11" t="n">
        <v>0.471</v>
      </c>
      <c r="G4137" s="12">
        <f>0*8</f>
        <v/>
      </c>
      <c r="H4137" s="12">
        <f>F4137-G4137</f>
        <v/>
      </c>
      <c r="I4137" s="10">
        <f>IF(E4137=0,"Fora",IF(E4136=0,"Carg xar",IF(H4137&lt;0,IF(M4137&lt;0.9,"Carg FV","Stby"),IF(M4137&gt;P4137,"V2H",IF(M4137&lt;0.9,"Carg xar","Stby")))))</f>
        <v/>
      </c>
      <c r="J4137" s="12">
        <f>IF(OR(I4137="Carg FV",I4137="Carg xar"),MIN(IF(I4137="Carg FV",ABS(H4137),7.4),7.4,MAX(0,(0.9-M4137)*40)*0.95),0)</f>
        <v/>
      </c>
      <c r="K4137" s="12">
        <f>IF(I4137="V2H",MIN(MAX(0,H4137),7.4,MAX(0,(M4137-P4137)*40)*0.95),0)</f>
        <v/>
      </c>
      <c r="L4137" s="12">
        <f>IF(E4137=0,0,MAX(0,H4137-K4137))</f>
        <v/>
      </c>
      <c r="M4137" s="13">
        <f>M4136+J4136/40-IF(I4136="V2H",K4136/(0.95*40),0)-IF(E4137=0,IF(E4136=1,IF(D4137=1,30,40)*0.18/(2*40),0),0)-IF(E4137=1,IF(E4136=0,IF(D4137=1,30,40)*0.18/(2*40),0),0)</f>
        <v/>
      </c>
      <c r="N4137" s="14" t="n">
        <v>0.09</v>
      </c>
      <c r="O4137" s="15">
        <f>K4137*N4137</f>
        <v/>
      </c>
      <c r="P4137">
        <f>IF(E4137=0,0.3,IF(D4137=1,IF(C4137&gt;=Params!$B$13-3,IF(C4137&lt;Params!$B$13,Params!$B$20,0.3),0.3),IF(C4137&gt;=Params!$B$15-3,IF(C4137&lt;Params!$B$15,Params!$B$21,0.3),0.3)))</f>
        <v/>
      </c>
    </row>
    <row r="4138" ht="15" customHeight="1" s="1">
      <c r="A4138" s="9" t="n">
        <v>4135</v>
      </c>
      <c r="B4138" s="6" t="inlineStr">
        <is>
          <t>22/06</t>
        </is>
      </c>
      <c r="C4138" s="6" t="n">
        <v>6</v>
      </c>
      <c r="D4138" s="6" t="n">
        <v>1</v>
      </c>
      <c r="E4138" s="10">
        <f>IF(D4138=1, IF(OR(C4138&lt;10, C4138&gt;=15),1,0), IF(OR(C4138&lt;7, C4138&gt;=18),1,0))</f>
        <v/>
      </c>
      <c r="F4138" s="11" t="n">
        <v>0.456</v>
      </c>
      <c r="G4138" s="12">
        <f>0.03*8</f>
        <v/>
      </c>
      <c r="H4138" s="12">
        <f>F4138-G4138</f>
        <v/>
      </c>
      <c r="I4138" s="10">
        <f>IF(E4138=0,"Fora",IF(E4137=0,"Carg xar",IF(H4138&lt;0,IF(M4138&lt;0.9,"Carg FV","Stby"),IF(M4138&gt;P4138,"V2H",IF(M4138&lt;0.9,"Carg xar","Stby")))))</f>
        <v/>
      </c>
      <c r="J4138" s="12">
        <f>IF(OR(I4138="Carg FV",I4138="Carg xar"),MIN(IF(I4138="Carg FV",ABS(H4138),7.4),7.4,MAX(0,(0.9-M4138)*40)*0.95),0)</f>
        <v/>
      </c>
      <c r="K4138" s="12">
        <f>IF(I4138="V2H",MIN(MAX(0,H4138),7.4,MAX(0,(M4138-P4138)*40)*0.95),0)</f>
        <v/>
      </c>
      <c r="L4138" s="12">
        <f>IF(E4138=0,0,MAX(0,H4138-K4138))</f>
        <v/>
      </c>
      <c r="M4138" s="13">
        <f>M4137+J4137/40-IF(I4137="V2H",K4137/(0.95*40),0)-IF(E4138=0,IF(E4137=1,IF(D4138=1,30,40)*0.18/(2*40),0),0)-IF(E4138=1,IF(E4137=0,IF(D4138=1,30,40)*0.18/(2*40),0),0)</f>
        <v/>
      </c>
      <c r="N4138" s="14" t="n">
        <v>0.09</v>
      </c>
      <c r="O4138" s="15">
        <f>K4138*N4138</f>
        <v/>
      </c>
      <c r="P4138">
        <f>IF(E4138=0,0.3,IF(D4138=1,IF(C4138&gt;=Params!$B$13-3,IF(C4138&lt;Params!$B$13,Params!$B$20,0.3),0.3),IF(C4138&gt;=Params!$B$15-3,IF(C4138&lt;Params!$B$15,Params!$B$21,0.3),0.3)))</f>
        <v/>
      </c>
    </row>
    <row r="4139" ht="15" customHeight="1" s="1">
      <c r="A4139" s="9" t="n">
        <v>4136</v>
      </c>
      <c r="B4139" s="6" t="inlineStr">
        <is>
          <t>22/06</t>
        </is>
      </c>
      <c r="C4139" s="6" t="n">
        <v>7</v>
      </c>
      <c r="D4139" s="6" t="n">
        <v>1</v>
      </c>
      <c r="E4139" s="10">
        <f>IF(D4139=1, IF(OR(C4139&lt;10, C4139&gt;=15),1,0), IF(OR(C4139&lt;7, C4139&gt;=18),1,0))</f>
        <v/>
      </c>
      <c r="F4139" s="11" t="n">
        <v>0.5610000000000001</v>
      </c>
      <c r="G4139" s="12">
        <f>0.15*8</f>
        <v/>
      </c>
      <c r="H4139" s="12">
        <f>F4139-G4139</f>
        <v/>
      </c>
      <c r="I4139" s="10">
        <f>IF(E4139=0,"Fora",IF(E4138=0,"Carg xar",IF(H4139&lt;0,IF(M4139&lt;0.9,"Carg FV","Stby"),IF(M4139&gt;P4139,"V2H",IF(M4139&lt;0.9,"Carg xar","Stby")))))</f>
        <v/>
      </c>
      <c r="J4139" s="12">
        <f>IF(OR(I4139="Carg FV",I4139="Carg xar"),MIN(IF(I4139="Carg FV",ABS(H4139),7.4),7.4,MAX(0,(0.9-M4139)*40)*0.95),0)</f>
        <v/>
      </c>
      <c r="K4139" s="12">
        <f>IF(I4139="V2H",MIN(MAX(0,H4139),7.4,MAX(0,(M4139-P4139)*40)*0.95),0)</f>
        <v/>
      </c>
      <c r="L4139" s="12">
        <f>IF(E4139=0,0,MAX(0,H4139-K4139))</f>
        <v/>
      </c>
      <c r="M4139" s="13">
        <f>M4138+J4138/40-IF(I4138="V2H",K4138/(0.95*40),0)-IF(E4139=0,IF(E4138=1,IF(D4139=1,30,40)*0.18/(2*40),0),0)-IF(E4139=1,IF(E4138=0,IF(D4139=1,30,40)*0.18/(2*40),0),0)</f>
        <v/>
      </c>
      <c r="N4139" s="14" t="n">
        <v>0.09</v>
      </c>
      <c r="O4139" s="15">
        <f>K4139*N4139</f>
        <v/>
      </c>
      <c r="P4139">
        <f>IF(E4139=0,0.3,IF(D4139=1,IF(C4139&gt;=Params!$B$13-3,IF(C4139&lt;Params!$B$13,Params!$B$20,0.3),0.3),IF(C4139&gt;=Params!$B$15-3,IF(C4139&lt;Params!$B$15,Params!$B$21,0.3),0.3)))</f>
        <v/>
      </c>
    </row>
    <row r="4140" ht="15" customHeight="1" s="1">
      <c r="A4140" s="9" t="n">
        <v>4137</v>
      </c>
      <c r="B4140" s="6" t="inlineStr">
        <is>
          <t>22/06</t>
        </is>
      </c>
      <c r="C4140" s="6" t="n">
        <v>8</v>
      </c>
      <c r="D4140" s="6" t="n">
        <v>1</v>
      </c>
      <c r="E4140" s="10">
        <f>IF(D4140=1, IF(OR(C4140&lt;10, C4140&gt;=15),1,0), IF(OR(C4140&lt;7, C4140&gt;=18),1,0))</f>
        <v/>
      </c>
      <c r="F4140" s="11" t="n">
        <v>1.195</v>
      </c>
      <c r="G4140" s="12">
        <f>0.32*8</f>
        <v/>
      </c>
      <c r="H4140" s="12">
        <f>F4140-G4140</f>
        <v/>
      </c>
      <c r="I4140" s="10">
        <f>IF(E4140=0,"Fora",IF(E4139=0,"Carg xar",IF(H4140&lt;0,IF(M4140&lt;0.9,"Carg FV","Stby"),IF(M4140&gt;P4140,"V2H",IF(M4140&lt;0.9,"Carg xar","Stby")))))</f>
        <v/>
      </c>
      <c r="J4140" s="12">
        <f>IF(OR(I4140="Carg FV",I4140="Carg xar"),MIN(IF(I4140="Carg FV",ABS(H4140),7.4),7.4,MAX(0,(0.9-M4140)*40)*0.95),0)</f>
        <v/>
      </c>
      <c r="K4140" s="12">
        <f>IF(I4140="V2H",MIN(MAX(0,H4140),7.4,MAX(0,(M4140-P4140)*40)*0.95),0)</f>
        <v/>
      </c>
      <c r="L4140" s="12">
        <f>IF(E4140=0,0,MAX(0,H4140-K4140))</f>
        <v/>
      </c>
      <c r="M4140" s="13">
        <f>M4139+J4139/40-IF(I4139="V2H",K4139/(0.95*40),0)-IF(E4140=0,IF(E4139=1,IF(D4140=1,30,40)*0.18/(2*40),0),0)-IF(E4140=1,IF(E4139=0,IF(D4140=1,30,40)*0.18/(2*40),0),0)</f>
        <v/>
      </c>
      <c r="N4140" s="14" t="n">
        <v>0.09</v>
      </c>
      <c r="O4140" s="15">
        <f>K4140*N4140</f>
        <v/>
      </c>
      <c r="P4140">
        <f>IF(E4140=0,0.3,IF(D4140=1,IF(C4140&gt;=Params!$B$13-3,IF(C4140&lt;Params!$B$13,Params!$B$20,0.3),0.3),IF(C4140&gt;=Params!$B$15-3,IF(C4140&lt;Params!$B$15,Params!$B$21,0.3),0.3)))</f>
        <v/>
      </c>
    </row>
    <row r="4141" ht="15" customHeight="1" s="1">
      <c r="A4141" s="9" t="n">
        <v>4138</v>
      </c>
      <c r="B4141" s="6" t="inlineStr">
        <is>
          <t>22/06</t>
        </is>
      </c>
      <c r="C4141" s="6" t="n">
        <v>9</v>
      </c>
      <c r="D4141" s="6" t="n">
        <v>1</v>
      </c>
      <c r="E4141" s="10">
        <f>IF(D4141=1, IF(OR(C4141&lt;10, C4141&gt;=15),1,0), IF(OR(C4141&lt;7, C4141&gt;=18),1,0))</f>
        <v/>
      </c>
      <c r="F4141" s="11" t="n">
        <v>1.03</v>
      </c>
      <c r="G4141" s="12">
        <f>0.52*8</f>
        <v/>
      </c>
      <c r="H4141" s="12">
        <f>F4141-G4141</f>
        <v/>
      </c>
      <c r="I4141" s="10">
        <f>IF(E4141=0,"Fora",IF(E4140=0,"Carg xar",IF(H4141&lt;0,IF(M4141&lt;0.9,"Carg FV","Stby"),IF(M4141&gt;P4141,"V2H",IF(M4141&lt;0.9,"Carg xar","Stby")))))</f>
        <v/>
      </c>
      <c r="J4141" s="12">
        <f>IF(OR(I4141="Carg FV",I4141="Carg xar"),MIN(IF(I4141="Carg FV",ABS(H4141),7.4),7.4,MAX(0,(0.9-M4141)*40)*0.95),0)</f>
        <v/>
      </c>
      <c r="K4141" s="12">
        <f>IF(I4141="V2H",MIN(MAX(0,H4141),7.4,MAX(0,(M4141-P4141)*40)*0.95),0)</f>
        <v/>
      </c>
      <c r="L4141" s="12">
        <f>IF(E4141=0,0,MAX(0,H4141-K4141))</f>
        <v/>
      </c>
      <c r="M4141" s="13">
        <f>M4140+J4140/40-IF(I4140="V2H",K4140/(0.95*40),0)-IF(E4141=0,IF(E4140=1,IF(D4141=1,30,40)*0.18/(2*40),0),0)-IF(E4141=1,IF(E4140=0,IF(D4141=1,30,40)*0.18/(2*40),0),0)</f>
        <v/>
      </c>
      <c r="N4141" s="14" t="n">
        <v>0.09</v>
      </c>
      <c r="O4141" s="15">
        <f>K4141*N4141</f>
        <v/>
      </c>
      <c r="P4141">
        <f>IF(E4141=0,0.3,IF(D4141=1,IF(C4141&gt;=Params!$B$13-3,IF(C4141&lt;Params!$B$13,Params!$B$20,0.3),0.3),IF(C4141&gt;=Params!$B$15-3,IF(C4141&lt;Params!$B$15,Params!$B$21,0.3),0.3)))</f>
        <v/>
      </c>
    </row>
    <row r="4142" ht="15" customHeight="1" s="1">
      <c r="A4142" s="9" t="n">
        <v>4139</v>
      </c>
      <c r="B4142" s="6" t="inlineStr">
        <is>
          <t>22/06</t>
        </is>
      </c>
      <c r="C4142" s="6" t="n">
        <v>10</v>
      </c>
      <c r="D4142" s="6" t="n">
        <v>1</v>
      </c>
      <c r="E4142" s="10">
        <f>IF(D4142=1, IF(OR(C4142&lt;10, C4142&gt;=15),1,0), IF(OR(C4142&lt;7, C4142&gt;=18),1,0))</f>
        <v/>
      </c>
      <c r="F4142" s="11" t="n">
        <v>0.802</v>
      </c>
      <c r="G4142" s="12">
        <f>0.72*8</f>
        <v/>
      </c>
      <c r="H4142" s="12">
        <f>F4142-G4142</f>
        <v/>
      </c>
      <c r="I4142" s="10">
        <f>IF(E4142=0,"Fora",IF(E4141=0,"Carg xar",IF(H4142&lt;0,IF(M4142&lt;0.9,"Carg FV","Stby"),IF(M4142&gt;P4142,"V2H",IF(M4142&lt;0.9,"Carg xar","Stby")))))</f>
        <v/>
      </c>
      <c r="J4142" s="12">
        <f>IF(OR(I4142="Carg FV",I4142="Carg xar"),MIN(IF(I4142="Carg FV",ABS(H4142),7.4),7.4,MAX(0,(0.9-M4142)*40)*0.95),0)</f>
        <v/>
      </c>
      <c r="K4142" s="12">
        <f>IF(I4142="V2H",MIN(MAX(0,H4142),7.4,MAX(0,(M4142-P4142)*40)*0.95),0)</f>
        <v/>
      </c>
      <c r="L4142" s="12">
        <f>IF(E4142=0,0,MAX(0,H4142-K4142))</f>
        <v/>
      </c>
      <c r="M4142" s="13">
        <f>M4141+J4141/40-IF(I4141="V2H",K4141/(0.95*40),0)-IF(E4142=0,IF(E4141=1,IF(D4142=1,30,40)*0.18/(2*40),0),0)-IF(E4142=1,IF(E4141=0,IF(D4142=1,30,40)*0.18/(2*40),0),0)</f>
        <v/>
      </c>
      <c r="N4142" s="14" t="n">
        <v>0.09</v>
      </c>
      <c r="O4142" s="15">
        <f>K4142*N4142</f>
        <v/>
      </c>
      <c r="P4142">
        <f>IF(E4142=0,0.3,IF(D4142=1,IF(C4142&gt;=Params!$B$13-3,IF(C4142&lt;Params!$B$13,Params!$B$20,0.3),0.3),IF(C4142&gt;=Params!$B$15-3,IF(C4142&lt;Params!$B$15,Params!$B$21,0.3),0.3)))</f>
        <v/>
      </c>
    </row>
    <row r="4143" ht="15" customHeight="1" s="1">
      <c r="A4143" s="9" t="n">
        <v>4140</v>
      </c>
      <c r="B4143" s="6" t="inlineStr">
        <is>
          <t>22/06</t>
        </is>
      </c>
      <c r="C4143" s="6" t="n">
        <v>11</v>
      </c>
      <c r="D4143" s="6" t="n">
        <v>1</v>
      </c>
      <c r="E4143" s="10">
        <f>IF(D4143=1, IF(OR(C4143&lt;10, C4143&gt;=15),1,0), IF(OR(C4143&lt;7, C4143&gt;=18),1,0))</f>
        <v/>
      </c>
      <c r="F4143" s="11" t="n">
        <v>2.912</v>
      </c>
      <c r="G4143" s="12">
        <f>0.85*8</f>
        <v/>
      </c>
      <c r="H4143" s="12">
        <f>F4143-G4143</f>
        <v/>
      </c>
      <c r="I4143" s="10">
        <f>IF(E4143=0,"Fora",IF(E4142=0,"Carg xar",IF(H4143&lt;0,IF(M4143&lt;0.9,"Carg FV","Stby"),IF(M4143&gt;P4143,"V2H",IF(M4143&lt;0.9,"Carg xar","Stby")))))</f>
        <v/>
      </c>
      <c r="J4143" s="12">
        <f>IF(OR(I4143="Carg FV",I4143="Carg xar"),MIN(IF(I4143="Carg FV",ABS(H4143),7.4),7.4,MAX(0,(0.9-M4143)*40)*0.95),0)</f>
        <v/>
      </c>
      <c r="K4143" s="12">
        <f>IF(I4143="V2H",MIN(MAX(0,H4143),7.4,MAX(0,(M4143-P4143)*40)*0.95),0)</f>
        <v/>
      </c>
      <c r="L4143" s="12">
        <f>IF(E4143=0,0,MAX(0,H4143-K4143))</f>
        <v/>
      </c>
      <c r="M4143" s="13">
        <f>M4142+J4142/40-IF(I4142="V2H",K4142/(0.95*40),0)-IF(E4143=0,IF(E4142=1,IF(D4143=1,30,40)*0.18/(2*40),0),0)-IF(E4143=1,IF(E4142=0,IF(D4143=1,30,40)*0.18/(2*40),0),0)</f>
        <v/>
      </c>
      <c r="N4143" s="14" t="n">
        <v>0.09</v>
      </c>
      <c r="O4143" s="15">
        <f>K4143*N4143</f>
        <v/>
      </c>
      <c r="P4143">
        <f>IF(E4143=0,0.3,IF(D4143=1,IF(C4143&gt;=Params!$B$13-3,IF(C4143&lt;Params!$B$13,Params!$B$20,0.3),0.3),IF(C4143&gt;=Params!$B$15-3,IF(C4143&lt;Params!$B$15,Params!$B$21,0.3),0.3)))</f>
        <v/>
      </c>
    </row>
    <row r="4144" ht="15" customHeight="1" s="1">
      <c r="A4144" s="9" t="n">
        <v>4141</v>
      </c>
      <c r="B4144" s="6" t="inlineStr">
        <is>
          <t>22/06</t>
        </is>
      </c>
      <c r="C4144" s="6" t="n">
        <v>12</v>
      </c>
      <c r="D4144" s="6" t="n">
        <v>1</v>
      </c>
      <c r="E4144" s="10">
        <f>IF(D4144=1, IF(OR(C4144&lt;10, C4144&gt;=15),1,0), IF(OR(C4144&lt;7, C4144&gt;=18),1,0))</f>
        <v/>
      </c>
      <c r="F4144" s="11" t="n">
        <v>1.708</v>
      </c>
      <c r="G4144" s="12">
        <f>0.92*8</f>
        <v/>
      </c>
      <c r="H4144" s="12">
        <f>F4144-G4144</f>
        <v/>
      </c>
      <c r="I4144" s="10">
        <f>IF(E4144=0,"Fora",IF(E4143=0,"Carg xar",IF(H4144&lt;0,IF(M4144&lt;0.9,"Carg FV","Stby"),IF(M4144&gt;P4144,"V2H",IF(M4144&lt;0.9,"Carg xar","Stby")))))</f>
        <v/>
      </c>
      <c r="J4144" s="12">
        <f>IF(OR(I4144="Carg FV",I4144="Carg xar"),MIN(IF(I4144="Carg FV",ABS(H4144),7.4),7.4,MAX(0,(0.9-M4144)*40)*0.95),0)</f>
        <v/>
      </c>
      <c r="K4144" s="12">
        <f>IF(I4144="V2H",MIN(MAX(0,H4144),7.4,MAX(0,(M4144-P4144)*40)*0.95),0)</f>
        <v/>
      </c>
      <c r="L4144" s="12">
        <f>IF(E4144=0,0,MAX(0,H4144-K4144))</f>
        <v/>
      </c>
      <c r="M4144" s="13">
        <f>M4143+J4143/40-IF(I4143="V2H",K4143/(0.95*40),0)-IF(E4144=0,IF(E4143=1,IF(D4144=1,30,40)*0.18/(2*40),0),0)-IF(E4144=1,IF(E4143=0,IF(D4144=1,30,40)*0.18/(2*40),0),0)</f>
        <v/>
      </c>
      <c r="N4144" s="14" t="n">
        <v>0.09</v>
      </c>
      <c r="O4144" s="15">
        <f>K4144*N4144</f>
        <v/>
      </c>
      <c r="P4144">
        <f>IF(E4144=0,0.3,IF(D4144=1,IF(C4144&gt;=Params!$B$13-3,IF(C4144&lt;Params!$B$13,Params!$B$20,0.3),0.3),IF(C4144&gt;=Params!$B$15-3,IF(C4144&lt;Params!$B$15,Params!$B$21,0.3),0.3)))</f>
        <v/>
      </c>
    </row>
    <row r="4145" ht="15" customHeight="1" s="1">
      <c r="A4145" s="9" t="n">
        <v>4142</v>
      </c>
      <c r="B4145" s="6" t="inlineStr">
        <is>
          <t>22/06</t>
        </is>
      </c>
      <c r="C4145" s="6" t="n">
        <v>13</v>
      </c>
      <c r="D4145" s="6" t="n">
        <v>1</v>
      </c>
      <c r="E4145" s="10">
        <f>IF(D4145=1, IF(OR(C4145&lt;10, C4145&gt;=15),1,0), IF(OR(C4145&lt;7, C4145&gt;=18),1,0))</f>
        <v/>
      </c>
      <c r="F4145" s="11" t="n">
        <v>1.94</v>
      </c>
      <c r="G4145" s="12">
        <f>0.9*8</f>
        <v/>
      </c>
      <c r="H4145" s="12">
        <f>F4145-G4145</f>
        <v/>
      </c>
      <c r="I4145" s="10">
        <f>IF(E4145=0,"Fora",IF(E4144=0,"Carg xar",IF(H4145&lt;0,IF(M4145&lt;0.9,"Carg FV","Stby"),IF(M4145&gt;P4145,"V2H",IF(M4145&lt;0.9,"Carg xar","Stby")))))</f>
        <v/>
      </c>
      <c r="J4145" s="12">
        <f>IF(OR(I4145="Carg FV",I4145="Carg xar"),MIN(IF(I4145="Carg FV",ABS(H4145),7.4),7.4,MAX(0,(0.9-M4145)*40)*0.95),0)</f>
        <v/>
      </c>
      <c r="K4145" s="12">
        <f>IF(I4145="V2H",MIN(MAX(0,H4145),7.4,MAX(0,(M4145-P4145)*40)*0.95),0)</f>
        <v/>
      </c>
      <c r="L4145" s="12">
        <f>IF(E4145=0,0,MAX(0,H4145-K4145))</f>
        <v/>
      </c>
      <c r="M4145" s="13">
        <f>M4144+J4144/40-IF(I4144="V2H",K4144/(0.95*40),0)-IF(E4145=0,IF(E4144=1,IF(D4145=1,30,40)*0.18/(2*40),0),0)-IF(E4145=1,IF(E4144=0,IF(D4145=1,30,40)*0.18/(2*40),0),0)</f>
        <v/>
      </c>
      <c r="N4145" s="14" t="n">
        <v>0.09</v>
      </c>
      <c r="O4145" s="15">
        <f>K4145*N4145</f>
        <v/>
      </c>
      <c r="P4145">
        <f>IF(E4145=0,0.3,IF(D4145=1,IF(C4145&gt;=Params!$B$13-3,IF(C4145&lt;Params!$B$13,Params!$B$20,0.3),0.3),IF(C4145&gt;=Params!$B$15-3,IF(C4145&lt;Params!$B$15,Params!$B$21,0.3),0.3)))</f>
        <v/>
      </c>
    </row>
    <row r="4146" ht="15" customHeight="1" s="1">
      <c r="A4146" s="9" t="n">
        <v>4143</v>
      </c>
      <c r="B4146" s="6" t="inlineStr">
        <is>
          <t>22/06</t>
        </is>
      </c>
      <c r="C4146" s="6" t="n">
        <v>14</v>
      </c>
      <c r="D4146" s="6" t="n">
        <v>1</v>
      </c>
      <c r="E4146" s="10">
        <f>IF(D4146=1, IF(OR(C4146&lt;10, C4146&gt;=15),1,0), IF(OR(C4146&lt;7, C4146&gt;=18),1,0))</f>
        <v/>
      </c>
      <c r="F4146" s="11" t="n">
        <v>1.817</v>
      </c>
      <c r="G4146" s="12">
        <f>0.8*8</f>
        <v/>
      </c>
      <c r="H4146" s="12">
        <f>F4146-G4146</f>
        <v/>
      </c>
      <c r="I4146" s="10">
        <f>IF(E4146=0,"Fora",IF(E4145=0,"Carg xar",IF(H4146&lt;0,IF(M4146&lt;0.9,"Carg FV","Stby"),IF(M4146&gt;P4146,"V2H",IF(M4146&lt;0.9,"Carg xar","Stby")))))</f>
        <v/>
      </c>
      <c r="J4146" s="12">
        <f>IF(OR(I4146="Carg FV",I4146="Carg xar"),MIN(IF(I4146="Carg FV",ABS(H4146),7.4),7.4,MAX(0,(0.9-M4146)*40)*0.95),0)</f>
        <v/>
      </c>
      <c r="K4146" s="12">
        <f>IF(I4146="V2H",MIN(MAX(0,H4146),7.4,MAX(0,(M4146-P4146)*40)*0.95),0)</f>
        <v/>
      </c>
      <c r="L4146" s="12">
        <f>IF(E4146=0,0,MAX(0,H4146-K4146))</f>
        <v/>
      </c>
      <c r="M4146" s="13">
        <f>M4145+J4145/40-IF(I4145="V2H",K4145/(0.95*40),0)-IF(E4146=0,IF(E4145=1,IF(D4146=1,30,40)*0.18/(2*40),0),0)-IF(E4146=1,IF(E4145=0,IF(D4146=1,30,40)*0.18/(2*40),0),0)</f>
        <v/>
      </c>
      <c r="N4146" s="14" t="n">
        <v>0.09</v>
      </c>
      <c r="O4146" s="15">
        <f>K4146*N4146</f>
        <v/>
      </c>
      <c r="P4146">
        <f>IF(E4146=0,0.3,IF(D4146=1,IF(C4146&gt;=Params!$B$13-3,IF(C4146&lt;Params!$B$13,Params!$B$20,0.3),0.3),IF(C4146&gt;=Params!$B$15-3,IF(C4146&lt;Params!$B$15,Params!$B$21,0.3),0.3)))</f>
        <v/>
      </c>
    </row>
    <row r="4147" ht="15" customHeight="1" s="1">
      <c r="A4147" s="9" t="n">
        <v>4144</v>
      </c>
      <c r="B4147" s="6" t="inlineStr">
        <is>
          <t>22/06</t>
        </is>
      </c>
      <c r="C4147" s="6" t="n">
        <v>15</v>
      </c>
      <c r="D4147" s="6" t="n">
        <v>1</v>
      </c>
      <c r="E4147" s="10">
        <f>IF(D4147=1, IF(OR(C4147&lt;10, C4147&gt;=15),1,0), IF(OR(C4147&lt;7, C4147&gt;=18),1,0))</f>
        <v/>
      </c>
      <c r="F4147" s="11" t="n">
        <v>0.901</v>
      </c>
      <c r="G4147" s="12">
        <f>0.65*8</f>
        <v/>
      </c>
      <c r="H4147" s="12">
        <f>F4147-G4147</f>
        <v/>
      </c>
      <c r="I4147" s="10">
        <f>IF(E4147=0,"Fora",IF(E4146=0,"Carg xar",IF(H4147&lt;0,IF(M4147&lt;0.9,"Carg FV","Stby"),IF(M4147&gt;P4147,"V2H",IF(M4147&lt;0.9,"Carg xar","Stby")))))</f>
        <v/>
      </c>
      <c r="J4147" s="12">
        <f>IF(OR(I4147="Carg FV",I4147="Carg xar"),MIN(IF(I4147="Carg FV",ABS(H4147),7.4),7.4,MAX(0,(0.9-M4147)*40)*0.95),0)</f>
        <v/>
      </c>
      <c r="K4147" s="12">
        <f>IF(I4147="V2H",MIN(MAX(0,H4147),7.4,MAX(0,(M4147-P4147)*40)*0.95),0)</f>
        <v/>
      </c>
      <c r="L4147" s="12">
        <f>IF(E4147=0,0,MAX(0,H4147-K4147))</f>
        <v/>
      </c>
      <c r="M4147" s="13">
        <f>M4146+J4146/40-IF(I4146="V2H",K4146/(0.95*40),0)-IF(E4147=0,IF(E4146=1,IF(D4147=1,30,40)*0.18/(2*40),0),0)-IF(E4147=1,IF(E4146=0,IF(D4147=1,30,40)*0.18/(2*40),0),0)</f>
        <v/>
      </c>
      <c r="N4147" s="14" t="n">
        <v>0.09</v>
      </c>
      <c r="O4147" s="15">
        <f>K4147*N4147</f>
        <v/>
      </c>
      <c r="P4147">
        <f>IF(E4147=0,0.3,IF(D4147=1,IF(C4147&gt;=Params!$B$13-3,IF(C4147&lt;Params!$B$13,Params!$B$20,0.3),0.3),IF(C4147&gt;=Params!$B$15-3,IF(C4147&lt;Params!$B$15,Params!$B$21,0.3),0.3)))</f>
        <v/>
      </c>
    </row>
    <row r="4148" ht="15" customHeight="1" s="1">
      <c r="A4148" s="9" t="n">
        <v>4145</v>
      </c>
      <c r="B4148" s="6" t="inlineStr">
        <is>
          <t>22/06</t>
        </is>
      </c>
      <c r="C4148" s="6" t="n">
        <v>16</v>
      </c>
      <c r="D4148" s="6" t="n">
        <v>1</v>
      </c>
      <c r="E4148" s="10">
        <f>IF(D4148=1, IF(OR(C4148&lt;10, C4148&gt;=15),1,0), IF(OR(C4148&lt;7, C4148&gt;=18),1,0))</f>
        <v/>
      </c>
      <c r="F4148" s="11" t="n">
        <v>0.648</v>
      </c>
      <c r="G4148" s="12">
        <f>0.48*8</f>
        <v/>
      </c>
      <c r="H4148" s="12">
        <f>F4148-G4148</f>
        <v/>
      </c>
      <c r="I4148" s="10">
        <f>IF(E4148=0,"Fora",IF(E4147=0,"Carg xar",IF(H4148&lt;0,IF(M4148&lt;0.9,"Carg FV","Stby"),IF(M4148&gt;P4148,"V2H",IF(M4148&lt;0.9,"Carg xar","Stby")))))</f>
        <v/>
      </c>
      <c r="J4148" s="12">
        <f>IF(OR(I4148="Carg FV",I4148="Carg xar"),MIN(IF(I4148="Carg FV",ABS(H4148),7.4),7.4,MAX(0,(0.9-M4148)*40)*0.95),0)</f>
        <v/>
      </c>
      <c r="K4148" s="12">
        <f>IF(I4148="V2H",MIN(MAX(0,H4148),7.4,MAX(0,(M4148-P4148)*40)*0.95),0)</f>
        <v/>
      </c>
      <c r="L4148" s="12">
        <f>IF(E4148=0,0,MAX(0,H4148-K4148))</f>
        <v/>
      </c>
      <c r="M4148" s="13">
        <f>M4147+J4147/40-IF(I4147="V2H",K4147/(0.95*40),0)-IF(E4148=0,IF(E4147=1,IF(D4148=1,30,40)*0.18/(2*40),0),0)-IF(E4148=1,IF(E4147=0,IF(D4148=1,30,40)*0.18/(2*40),0),0)</f>
        <v/>
      </c>
      <c r="N4148" s="14" t="n">
        <v>0.09</v>
      </c>
      <c r="O4148" s="15">
        <f>K4148*N4148</f>
        <v/>
      </c>
      <c r="P4148">
        <f>IF(E4148=0,0.3,IF(D4148=1,IF(C4148&gt;=Params!$B$13-3,IF(C4148&lt;Params!$B$13,Params!$B$20,0.3),0.3),IF(C4148&gt;=Params!$B$15-3,IF(C4148&lt;Params!$B$15,Params!$B$21,0.3),0.3)))</f>
        <v/>
      </c>
    </row>
    <row r="4149" ht="15" customHeight="1" s="1">
      <c r="A4149" s="9" t="n">
        <v>4146</v>
      </c>
      <c r="B4149" s="6" t="inlineStr">
        <is>
          <t>22/06</t>
        </is>
      </c>
      <c r="C4149" s="6" t="n">
        <v>17</v>
      </c>
      <c r="D4149" s="6" t="n">
        <v>1</v>
      </c>
      <c r="E4149" s="10">
        <f>IF(D4149=1, IF(OR(C4149&lt;10, C4149&gt;=15),1,0), IF(OR(C4149&lt;7, C4149&gt;=18),1,0))</f>
        <v/>
      </c>
      <c r="F4149" s="11" t="n">
        <v>1.012</v>
      </c>
      <c r="G4149" s="12">
        <f>0.28*8</f>
        <v/>
      </c>
      <c r="H4149" s="12">
        <f>F4149-G4149</f>
        <v/>
      </c>
      <c r="I4149" s="10">
        <f>IF(E4149=0,"Fora",IF(E4148=0,"Carg xar",IF(H4149&lt;0,IF(M4149&lt;0.9,"Carg FV","Stby"),IF(M4149&gt;P4149,"V2H",IF(M4149&lt;0.9,"Carg xar","Stby")))))</f>
        <v/>
      </c>
      <c r="J4149" s="12">
        <f>IF(OR(I4149="Carg FV",I4149="Carg xar"),MIN(IF(I4149="Carg FV",ABS(H4149),7.4),7.4,MAX(0,(0.9-M4149)*40)*0.95),0)</f>
        <v/>
      </c>
      <c r="K4149" s="12">
        <f>IF(I4149="V2H",MIN(MAX(0,H4149),7.4,MAX(0,(M4149-P4149)*40)*0.95),0)</f>
        <v/>
      </c>
      <c r="L4149" s="12">
        <f>IF(E4149=0,0,MAX(0,H4149-K4149))</f>
        <v/>
      </c>
      <c r="M4149" s="13">
        <f>M4148+J4148/40-IF(I4148="V2H",K4148/(0.95*40),0)-IF(E4149=0,IF(E4148=1,IF(D4149=1,30,40)*0.18/(2*40),0),0)-IF(E4149=1,IF(E4148=0,IF(D4149=1,30,40)*0.18/(2*40),0),0)</f>
        <v/>
      </c>
      <c r="N4149" s="14" t="n">
        <v>0.09</v>
      </c>
      <c r="O4149" s="15">
        <f>K4149*N4149</f>
        <v/>
      </c>
      <c r="P4149">
        <f>IF(E4149=0,0.3,IF(D4149=1,IF(C4149&gt;=Params!$B$13-3,IF(C4149&lt;Params!$B$13,Params!$B$20,0.3),0.3),IF(C4149&gt;=Params!$B$15-3,IF(C4149&lt;Params!$B$15,Params!$B$21,0.3),0.3)))</f>
        <v/>
      </c>
    </row>
    <row r="4150" ht="15" customHeight="1" s="1">
      <c r="A4150" s="9" t="n">
        <v>4147</v>
      </c>
      <c r="B4150" s="6" t="inlineStr">
        <is>
          <t>22/06</t>
        </is>
      </c>
      <c r="C4150" s="6" t="n">
        <v>18</v>
      </c>
      <c r="D4150" s="6" t="n">
        <v>1</v>
      </c>
      <c r="E4150" s="10">
        <f>IF(D4150=1, IF(OR(C4150&lt;10, C4150&gt;=15),1,0), IF(OR(C4150&lt;7, C4150&gt;=18),1,0))</f>
        <v/>
      </c>
      <c r="F4150" s="11" t="n">
        <v>0.979</v>
      </c>
      <c r="G4150" s="12">
        <f>0.1*8</f>
        <v/>
      </c>
      <c r="H4150" s="12">
        <f>F4150-G4150</f>
        <v/>
      </c>
      <c r="I4150" s="10">
        <f>IF(E4150=0,"Fora",IF(E4149=0,"Carg xar",IF(H4150&lt;0,IF(M4150&lt;0.9,"Carg FV","Stby"),IF(M4150&gt;P4150,"V2H",IF(M4150&lt;0.9,"Carg xar","Stby")))))</f>
        <v/>
      </c>
      <c r="J4150" s="12">
        <f>IF(OR(I4150="Carg FV",I4150="Carg xar"),MIN(IF(I4150="Carg FV",ABS(H4150),7.4),7.4,MAX(0,(0.9-M4150)*40)*0.95),0)</f>
        <v/>
      </c>
      <c r="K4150" s="12">
        <f>IF(I4150="V2H",MIN(MAX(0,H4150),7.4,MAX(0,(M4150-P4150)*40)*0.95),0)</f>
        <v/>
      </c>
      <c r="L4150" s="12">
        <f>IF(E4150=0,0,MAX(0,H4150-K4150))</f>
        <v/>
      </c>
      <c r="M4150" s="13">
        <f>M4149+J4149/40-IF(I4149="V2H",K4149/(0.95*40),0)-IF(E4150=0,IF(E4149=1,IF(D4150=1,30,40)*0.18/(2*40),0),0)-IF(E4150=1,IF(E4149=0,IF(D4150=1,30,40)*0.18/(2*40),0),0)</f>
        <v/>
      </c>
      <c r="N4150" s="14" t="n">
        <v>0.09</v>
      </c>
      <c r="O4150" s="15">
        <f>K4150*N4150</f>
        <v/>
      </c>
      <c r="P4150">
        <f>IF(E4150=0,0.3,IF(D4150=1,IF(C4150&gt;=Params!$B$13-3,IF(C4150&lt;Params!$B$13,Params!$B$20,0.3),0.3),IF(C4150&gt;=Params!$B$15-3,IF(C4150&lt;Params!$B$15,Params!$B$21,0.3),0.3)))</f>
        <v/>
      </c>
    </row>
    <row r="4151" ht="15" customHeight="1" s="1">
      <c r="A4151" s="9" t="n">
        <v>4148</v>
      </c>
      <c r="B4151" s="6" t="inlineStr">
        <is>
          <t>22/06</t>
        </is>
      </c>
      <c r="C4151" s="6" t="n">
        <v>19</v>
      </c>
      <c r="D4151" s="6" t="n">
        <v>1</v>
      </c>
      <c r="E4151" s="10">
        <f>IF(D4151=1, IF(OR(C4151&lt;10, C4151&gt;=15),1,0), IF(OR(C4151&lt;7, C4151&gt;=18),1,0))</f>
        <v/>
      </c>
      <c r="F4151" s="11" t="n">
        <v>0.709</v>
      </c>
      <c r="G4151" s="12">
        <f>0*8</f>
        <v/>
      </c>
      <c r="H4151" s="12">
        <f>F4151-G4151</f>
        <v/>
      </c>
      <c r="I4151" s="10">
        <f>IF(E4151=0,"Fora",IF(E4150=0,"Carg xar",IF(H4151&lt;0,IF(M4151&lt;0.9,"Carg FV","Stby"),IF(M4151&gt;P4151,"V2H",IF(M4151&lt;0.9,"Carg xar","Stby")))))</f>
        <v/>
      </c>
      <c r="J4151" s="12">
        <f>IF(OR(I4151="Carg FV",I4151="Carg xar"),MIN(IF(I4151="Carg FV",ABS(H4151),7.4),7.4,MAX(0,(0.9-M4151)*40)*0.95),0)</f>
        <v/>
      </c>
      <c r="K4151" s="12">
        <f>IF(I4151="V2H",MIN(MAX(0,H4151),7.4,MAX(0,(M4151-P4151)*40)*0.95),0)</f>
        <v/>
      </c>
      <c r="L4151" s="12">
        <f>IF(E4151=0,0,MAX(0,H4151-K4151))</f>
        <v/>
      </c>
      <c r="M4151" s="13">
        <f>M4150+J4150/40-IF(I4150="V2H",K4150/(0.95*40),0)-IF(E4151=0,IF(E4150=1,IF(D4151=1,30,40)*0.18/(2*40),0),0)-IF(E4151=1,IF(E4150=0,IF(D4151=1,30,40)*0.18/(2*40),0),0)</f>
        <v/>
      </c>
      <c r="N4151" s="14" t="n">
        <v>0.09</v>
      </c>
      <c r="O4151" s="15">
        <f>K4151*N4151</f>
        <v/>
      </c>
      <c r="P4151">
        <f>IF(E4151=0,0.3,IF(D4151=1,IF(C4151&gt;=Params!$B$13-3,IF(C4151&lt;Params!$B$13,Params!$B$20,0.3),0.3),IF(C4151&gt;=Params!$B$15-3,IF(C4151&lt;Params!$B$15,Params!$B$21,0.3),0.3)))</f>
        <v/>
      </c>
    </row>
    <row r="4152" ht="15" customHeight="1" s="1">
      <c r="A4152" s="9" t="n">
        <v>4149</v>
      </c>
      <c r="B4152" s="6" t="inlineStr">
        <is>
          <t>22/06</t>
        </is>
      </c>
      <c r="C4152" s="6" t="n">
        <v>20</v>
      </c>
      <c r="D4152" s="6" t="n">
        <v>1</v>
      </c>
      <c r="E4152" s="10">
        <f>IF(D4152=1, IF(OR(C4152&lt;10, C4152&gt;=15),1,0), IF(OR(C4152&lt;7, C4152&gt;=18),1,0))</f>
        <v/>
      </c>
      <c r="F4152" s="11" t="n">
        <v>0.695</v>
      </c>
      <c r="G4152" s="12">
        <f>0*8</f>
        <v/>
      </c>
      <c r="H4152" s="12">
        <f>F4152-G4152</f>
        <v/>
      </c>
      <c r="I4152" s="10">
        <f>IF(E4152=0,"Fora",IF(E4151=0,"Carg xar",IF(H4152&lt;0,IF(M4152&lt;0.9,"Carg FV","Stby"),IF(M4152&gt;P4152,"V2H",IF(M4152&lt;0.9,"Carg xar","Stby")))))</f>
        <v/>
      </c>
      <c r="J4152" s="12">
        <f>IF(OR(I4152="Carg FV",I4152="Carg xar"),MIN(IF(I4152="Carg FV",ABS(H4152),7.4),7.4,MAX(0,(0.9-M4152)*40)*0.95),0)</f>
        <v/>
      </c>
      <c r="K4152" s="12">
        <f>IF(I4152="V2H",MIN(MAX(0,H4152),7.4,MAX(0,(M4152-P4152)*40)*0.95),0)</f>
        <v/>
      </c>
      <c r="L4152" s="12">
        <f>IF(E4152=0,0,MAX(0,H4152-K4152))</f>
        <v/>
      </c>
      <c r="M4152" s="13">
        <f>M4151+J4151/40-IF(I4151="V2H",K4151/(0.95*40),0)-IF(E4152=0,IF(E4151=1,IF(D4152=1,30,40)*0.18/(2*40),0),0)-IF(E4152=1,IF(E4151=0,IF(D4152=1,30,40)*0.18/(2*40),0),0)</f>
        <v/>
      </c>
      <c r="N4152" s="14" t="n">
        <v>0.09</v>
      </c>
      <c r="O4152" s="15">
        <f>K4152*N4152</f>
        <v/>
      </c>
      <c r="P4152">
        <f>IF(E4152=0,0.3,IF(D4152=1,IF(C4152&gt;=Params!$B$13-3,IF(C4152&lt;Params!$B$13,Params!$B$20,0.3),0.3),IF(C4152&gt;=Params!$B$15-3,IF(C4152&lt;Params!$B$15,Params!$B$21,0.3),0.3)))</f>
        <v/>
      </c>
    </row>
    <row r="4153" ht="15" customHeight="1" s="1">
      <c r="A4153" s="9" t="n">
        <v>4150</v>
      </c>
      <c r="B4153" s="6" t="inlineStr">
        <is>
          <t>22/06</t>
        </is>
      </c>
      <c r="C4153" s="6" t="n">
        <v>21</v>
      </c>
      <c r="D4153" s="6" t="n">
        <v>1</v>
      </c>
      <c r="E4153" s="10">
        <f>IF(D4153=1, IF(OR(C4153&lt;10, C4153&gt;=15),1,0), IF(OR(C4153&lt;7, C4153&gt;=18),1,0))</f>
        <v/>
      </c>
      <c r="F4153" s="11" t="n">
        <v>0.545</v>
      </c>
      <c r="G4153" s="12">
        <f>0*8</f>
        <v/>
      </c>
      <c r="H4153" s="12">
        <f>F4153-G4153</f>
        <v/>
      </c>
      <c r="I4153" s="10">
        <f>IF(E4153=0,"Fora",IF(E4152=0,"Carg xar",IF(H4153&lt;0,IF(M4153&lt;0.9,"Carg FV","Stby"),IF(M4153&gt;P4153,"V2H",IF(M4153&lt;0.9,"Carg xar","Stby")))))</f>
        <v/>
      </c>
      <c r="J4153" s="12">
        <f>IF(OR(I4153="Carg FV",I4153="Carg xar"),MIN(IF(I4153="Carg FV",ABS(H4153),7.4),7.4,MAX(0,(0.9-M4153)*40)*0.95),0)</f>
        <v/>
      </c>
      <c r="K4153" s="12">
        <f>IF(I4153="V2H",MIN(MAX(0,H4153),7.4,MAX(0,(M4153-P4153)*40)*0.95),0)</f>
        <v/>
      </c>
      <c r="L4153" s="12">
        <f>IF(E4153=0,0,MAX(0,H4153-K4153))</f>
        <v/>
      </c>
      <c r="M4153" s="13">
        <f>M4152+J4152/40-IF(I4152="V2H",K4152/(0.95*40),0)-IF(E4153=0,IF(E4152=1,IF(D4153=1,30,40)*0.18/(2*40),0),0)-IF(E4153=1,IF(E4152=0,IF(D4153=1,30,40)*0.18/(2*40),0),0)</f>
        <v/>
      </c>
      <c r="N4153" s="14" t="n">
        <v>0.09</v>
      </c>
      <c r="O4153" s="15">
        <f>K4153*N4153</f>
        <v/>
      </c>
      <c r="P4153">
        <f>IF(E4153=0,0.3,IF(D4153=1,IF(C4153&gt;=Params!$B$13-3,IF(C4153&lt;Params!$B$13,Params!$B$20,0.3),0.3),IF(C4153&gt;=Params!$B$15-3,IF(C4153&lt;Params!$B$15,Params!$B$21,0.3),0.3)))</f>
        <v/>
      </c>
    </row>
    <row r="4154" ht="15" customHeight="1" s="1">
      <c r="A4154" s="9" t="n">
        <v>4151</v>
      </c>
      <c r="B4154" s="6" t="inlineStr">
        <is>
          <t>22/06</t>
        </is>
      </c>
      <c r="C4154" s="6" t="n">
        <v>22</v>
      </c>
      <c r="D4154" s="6" t="n">
        <v>1</v>
      </c>
      <c r="E4154" s="10">
        <f>IF(D4154=1, IF(OR(C4154&lt;10, C4154&gt;=15),1,0), IF(OR(C4154&lt;7, C4154&gt;=18),1,0))</f>
        <v/>
      </c>
      <c r="F4154" s="11" t="n">
        <v>0.583</v>
      </c>
      <c r="G4154" s="12">
        <f>0*8</f>
        <v/>
      </c>
      <c r="H4154" s="12">
        <f>F4154-G4154</f>
        <v/>
      </c>
      <c r="I4154" s="10">
        <f>IF(E4154=0,"Fora",IF(E4153=0,"Carg xar",IF(H4154&lt;0,IF(M4154&lt;0.9,"Carg FV","Stby"),IF(M4154&gt;P4154,"V2H",IF(M4154&lt;0.9,"Carg xar","Stby")))))</f>
        <v/>
      </c>
      <c r="J4154" s="12">
        <f>IF(OR(I4154="Carg FV",I4154="Carg xar"),MIN(IF(I4154="Carg FV",ABS(H4154),7.4),7.4,MAX(0,(0.9-M4154)*40)*0.95),0)</f>
        <v/>
      </c>
      <c r="K4154" s="12">
        <f>IF(I4154="V2H",MIN(MAX(0,H4154),7.4,MAX(0,(M4154-P4154)*40)*0.95),0)</f>
        <v/>
      </c>
      <c r="L4154" s="12">
        <f>IF(E4154=0,0,MAX(0,H4154-K4154))</f>
        <v/>
      </c>
      <c r="M4154" s="13">
        <f>M4153+J4153/40-IF(I4153="V2H",K4153/(0.95*40),0)-IF(E4154=0,IF(E4153=1,IF(D4154=1,30,40)*0.18/(2*40),0),0)-IF(E4154=1,IF(E4153=0,IF(D4154=1,30,40)*0.18/(2*40),0),0)</f>
        <v/>
      </c>
      <c r="N4154" s="14" t="n">
        <v>0.09</v>
      </c>
      <c r="O4154" s="15">
        <f>K4154*N4154</f>
        <v/>
      </c>
      <c r="P4154">
        <f>IF(E4154=0,0.3,IF(D4154=1,IF(C4154&gt;=Params!$B$13-3,IF(C4154&lt;Params!$B$13,Params!$B$20,0.3),0.3),IF(C4154&gt;=Params!$B$15-3,IF(C4154&lt;Params!$B$15,Params!$B$21,0.3),0.3)))</f>
        <v/>
      </c>
    </row>
    <row r="4155" ht="15" customHeight="1" s="1">
      <c r="A4155" s="9" t="n">
        <v>4152</v>
      </c>
      <c r="B4155" s="6" t="inlineStr">
        <is>
          <t>22/06</t>
        </is>
      </c>
      <c r="C4155" s="6" t="n">
        <v>23</v>
      </c>
      <c r="D4155" s="6" t="n">
        <v>1</v>
      </c>
      <c r="E4155" s="10">
        <f>IF(D4155=1, IF(OR(C4155&lt;10, C4155&gt;=15),1,0), IF(OR(C4155&lt;7, C4155&gt;=18),1,0))</f>
        <v/>
      </c>
      <c r="F4155" s="11" t="n">
        <v>0.535</v>
      </c>
      <c r="G4155" s="12">
        <f>0*8</f>
        <v/>
      </c>
      <c r="H4155" s="12">
        <f>F4155-G4155</f>
        <v/>
      </c>
      <c r="I4155" s="10">
        <f>IF(E4155=0,"Fora",IF(E4154=0,"Carg xar",IF(H4155&lt;0,IF(M4155&lt;0.9,"Carg FV","Stby"),IF(M4155&gt;P4155,"V2H",IF(M4155&lt;0.9,"Carg xar","Stby")))))</f>
        <v/>
      </c>
      <c r="J4155" s="12">
        <f>IF(OR(I4155="Carg FV",I4155="Carg xar"),MIN(IF(I4155="Carg FV",ABS(H4155),7.4),7.4,MAX(0,(0.9-M4155)*40)*0.95),0)</f>
        <v/>
      </c>
      <c r="K4155" s="12">
        <f>IF(I4155="V2H",MIN(MAX(0,H4155),7.4,MAX(0,(M4155-P4155)*40)*0.95),0)</f>
        <v/>
      </c>
      <c r="L4155" s="12">
        <f>IF(E4155=0,0,MAX(0,H4155-K4155))</f>
        <v/>
      </c>
      <c r="M4155" s="13">
        <f>M4154+J4154/40-IF(I4154="V2H",K4154/(0.95*40),0)-IF(E4155=0,IF(E4154=1,IF(D4155=1,30,40)*0.18/(2*40),0),0)-IF(E4155=1,IF(E4154=0,IF(D4155=1,30,40)*0.18/(2*40),0),0)</f>
        <v/>
      </c>
      <c r="N4155" s="14" t="n">
        <v>0.09</v>
      </c>
      <c r="O4155" s="15">
        <f>K4155*N4155</f>
        <v/>
      </c>
      <c r="P4155">
        <f>IF(E4155=0,0.3,IF(D4155=1,IF(C4155&gt;=Params!$B$13-3,IF(C4155&lt;Params!$B$13,Params!$B$20,0.3),0.3),IF(C4155&gt;=Params!$B$15-3,IF(C4155&lt;Params!$B$15,Params!$B$21,0.3),0.3)))</f>
        <v/>
      </c>
    </row>
    <row r="4156" ht="15" customHeight="1" s="1">
      <c r="A4156" s="9" t="n">
        <v>4153</v>
      </c>
      <c r="B4156" s="6" t="inlineStr">
        <is>
          <t>23/06</t>
        </is>
      </c>
      <c r="C4156" s="6" t="n">
        <v>0</v>
      </c>
      <c r="D4156" s="6" t="n">
        <v>0</v>
      </c>
      <c r="E4156" s="10">
        <f>IF(D4156=1, IF(OR(C4156&lt;10, C4156&gt;=15),1,0), IF(OR(C4156&lt;7, C4156&gt;=18),1,0))</f>
        <v/>
      </c>
      <c r="F4156" s="11" t="n">
        <v>0.514</v>
      </c>
      <c r="G4156" s="12">
        <f>0*8</f>
        <v/>
      </c>
      <c r="H4156" s="12">
        <f>F4156-G4156</f>
        <v/>
      </c>
      <c r="I4156" s="10">
        <f>IF(E4156=0,"Fora",IF(E4155=0,"Carg xar",IF(H4156&lt;0,IF(M4156&lt;0.9,"Carg FV","Stby"),IF(M4156&gt;P4156,"V2H",IF(M4156&lt;0.9,"Carg xar","Stby")))))</f>
        <v/>
      </c>
      <c r="J4156" s="12">
        <f>IF(OR(I4156="Carg FV",I4156="Carg xar"),MIN(IF(I4156="Carg FV",ABS(H4156),7.4),7.4,MAX(0,(0.9-M4156)*40)*0.95),0)</f>
        <v/>
      </c>
      <c r="K4156" s="12">
        <f>IF(I4156="V2H",MIN(MAX(0,H4156),7.4,MAX(0,(M4156-P4156)*40)*0.95),0)</f>
        <v/>
      </c>
      <c r="L4156" s="12">
        <f>IF(E4156=0,0,MAX(0,H4156-K4156))</f>
        <v/>
      </c>
      <c r="M4156" s="13">
        <f>M4155+J4155/40-IF(I4155="V2H",K4155/(0.95*40),0)-IF(E4156=0,IF(E4155=1,IF(D4156=1,30,40)*0.18/(2*40),0),0)-IF(E4156=1,IF(E4155=0,IF(D4156=1,30,40)*0.18/(2*40),0),0)</f>
        <v/>
      </c>
      <c r="N4156" s="14" t="n">
        <v>0.09</v>
      </c>
      <c r="O4156" s="15">
        <f>K4156*N4156</f>
        <v/>
      </c>
      <c r="P4156">
        <f>IF(E4156=0,0.3,IF(D4156=1,IF(C4156&gt;=Params!$B$13-3,IF(C4156&lt;Params!$B$13,Params!$B$20,0.3),0.3),IF(C4156&gt;=Params!$B$15-3,IF(C4156&lt;Params!$B$15,Params!$B$21,0.3),0.3)))</f>
        <v/>
      </c>
    </row>
    <row r="4157" ht="15" customHeight="1" s="1">
      <c r="A4157" s="9" t="n">
        <v>4154</v>
      </c>
      <c r="B4157" s="6" t="inlineStr">
        <is>
          <t>23/06</t>
        </is>
      </c>
      <c r="C4157" s="6" t="n">
        <v>1</v>
      </c>
      <c r="D4157" s="6" t="n">
        <v>0</v>
      </c>
      <c r="E4157" s="10">
        <f>IF(D4157=1, IF(OR(C4157&lt;10, C4157&gt;=15),1,0), IF(OR(C4157&lt;7, C4157&gt;=18),1,0))</f>
        <v/>
      </c>
      <c r="F4157" s="11" t="n">
        <v>0.527</v>
      </c>
      <c r="G4157" s="12">
        <f>0*8</f>
        <v/>
      </c>
      <c r="H4157" s="12">
        <f>F4157-G4157</f>
        <v/>
      </c>
      <c r="I4157" s="10">
        <f>IF(E4157=0,"Fora",IF(E4156=0,"Carg xar",IF(H4157&lt;0,IF(M4157&lt;0.9,"Carg FV","Stby"),IF(M4157&gt;P4157,"V2H",IF(M4157&lt;0.9,"Carg xar","Stby")))))</f>
        <v/>
      </c>
      <c r="J4157" s="12">
        <f>IF(OR(I4157="Carg FV",I4157="Carg xar"),MIN(IF(I4157="Carg FV",ABS(H4157),7.4),7.4,MAX(0,(0.9-M4157)*40)*0.95),0)</f>
        <v/>
      </c>
      <c r="K4157" s="12">
        <f>IF(I4157="V2H",MIN(MAX(0,H4157),7.4,MAX(0,(M4157-P4157)*40)*0.95),0)</f>
        <v/>
      </c>
      <c r="L4157" s="12">
        <f>IF(E4157=0,0,MAX(0,H4157-K4157))</f>
        <v/>
      </c>
      <c r="M4157" s="13">
        <f>M4156+J4156/40-IF(I4156="V2H",K4156/(0.95*40),0)-IF(E4157=0,IF(E4156=1,IF(D4157=1,30,40)*0.18/(2*40),0),0)-IF(E4157=1,IF(E4156=0,IF(D4157=1,30,40)*0.18/(2*40),0),0)</f>
        <v/>
      </c>
      <c r="N4157" s="14" t="n">
        <v>0.09</v>
      </c>
      <c r="O4157" s="15">
        <f>K4157*N4157</f>
        <v/>
      </c>
      <c r="P4157">
        <f>IF(E4157=0,0.3,IF(D4157=1,IF(C4157&gt;=Params!$B$13-3,IF(C4157&lt;Params!$B$13,Params!$B$20,0.3),0.3),IF(C4157&gt;=Params!$B$15-3,IF(C4157&lt;Params!$B$15,Params!$B$21,0.3),0.3)))</f>
        <v/>
      </c>
    </row>
    <row r="4158" ht="15" customHeight="1" s="1">
      <c r="A4158" s="9" t="n">
        <v>4155</v>
      </c>
      <c r="B4158" s="6" t="inlineStr">
        <is>
          <t>23/06</t>
        </is>
      </c>
      <c r="C4158" s="6" t="n">
        <v>2</v>
      </c>
      <c r="D4158" s="6" t="n">
        <v>0</v>
      </c>
      <c r="E4158" s="10">
        <f>IF(D4158=1, IF(OR(C4158&lt;10, C4158&gt;=15),1,0), IF(OR(C4158&lt;7, C4158&gt;=18),1,0))</f>
        <v/>
      </c>
      <c r="F4158" s="11" t="n">
        <v>0.451</v>
      </c>
      <c r="G4158" s="12">
        <f>0*8</f>
        <v/>
      </c>
      <c r="H4158" s="12">
        <f>F4158-G4158</f>
        <v/>
      </c>
      <c r="I4158" s="10">
        <f>IF(E4158=0,"Fora",IF(E4157=0,"Carg xar",IF(H4158&lt;0,IF(M4158&lt;0.9,"Carg FV","Stby"),IF(M4158&gt;P4158,"V2H",IF(M4158&lt;0.9,"Carg xar","Stby")))))</f>
        <v/>
      </c>
      <c r="J4158" s="12">
        <f>IF(OR(I4158="Carg FV",I4158="Carg xar"),MIN(IF(I4158="Carg FV",ABS(H4158),7.4),7.4,MAX(0,(0.9-M4158)*40)*0.95),0)</f>
        <v/>
      </c>
      <c r="K4158" s="12">
        <f>IF(I4158="V2H",MIN(MAX(0,H4158),7.4,MAX(0,(M4158-P4158)*40)*0.95),0)</f>
        <v/>
      </c>
      <c r="L4158" s="12">
        <f>IF(E4158=0,0,MAX(0,H4158-K4158))</f>
        <v/>
      </c>
      <c r="M4158" s="13">
        <f>M4157+J4157/40-IF(I4157="V2H",K4157/(0.95*40),0)-IF(E4158=0,IF(E4157=1,IF(D4158=1,30,40)*0.18/(2*40),0),0)-IF(E4158=1,IF(E4157=0,IF(D4158=1,30,40)*0.18/(2*40),0),0)</f>
        <v/>
      </c>
      <c r="N4158" s="14" t="n">
        <v>0.09</v>
      </c>
      <c r="O4158" s="15">
        <f>K4158*N4158</f>
        <v/>
      </c>
      <c r="P4158">
        <f>IF(E4158=0,0.3,IF(D4158=1,IF(C4158&gt;=Params!$B$13-3,IF(C4158&lt;Params!$B$13,Params!$B$20,0.3),0.3),IF(C4158&gt;=Params!$B$15-3,IF(C4158&lt;Params!$B$15,Params!$B$21,0.3),0.3)))</f>
        <v/>
      </c>
    </row>
    <row r="4159" ht="15" customHeight="1" s="1">
      <c r="A4159" s="9" t="n">
        <v>4156</v>
      </c>
      <c r="B4159" s="6" t="inlineStr">
        <is>
          <t>23/06</t>
        </is>
      </c>
      <c r="C4159" s="6" t="n">
        <v>3</v>
      </c>
      <c r="D4159" s="6" t="n">
        <v>0</v>
      </c>
      <c r="E4159" s="10">
        <f>IF(D4159=1, IF(OR(C4159&lt;10, C4159&gt;=15),1,0), IF(OR(C4159&lt;7, C4159&gt;=18),1,0))</f>
        <v/>
      </c>
      <c r="F4159" s="11" t="n">
        <v>1.268</v>
      </c>
      <c r="G4159" s="12">
        <f>0*8</f>
        <v/>
      </c>
      <c r="H4159" s="12">
        <f>F4159-G4159</f>
        <v/>
      </c>
      <c r="I4159" s="10">
        <f>IF(E4159=0,"Fora",IF(E4158=0,"Carg xar",IF(H4159&lt;0,IF(M4159&lt;0.9,"Carg FV","Stby"),IF(M4159&gt;P4159,"V2H",IF(M4159&lt;0.9,"Carg xar","Stby")))))</f>
        <v/>
      </c>
      <c r="J4159" s="12">
        <f>IF(OR(I4159="Carg FV",I4159="Carg xar"),MIN(IF(I4159="Carg FV",ABS(H4159),7.4),7.4,MAX(0,(0.9-M4159)*40)*0.95),0)</f>
        <v/>
      </c>
      <c r="K4159" s="12">
        <f>IF(I4159="V2H",MIN(MAX(0,H4159),7.4,MAX(0,(M4159-P4159)*40)*0.95),0)</f>
        <v/>
      </c>
      <c r="L4159" s="12">
        <f>IF(E4159=0,0,MAX(0,H4159-K4159))</f>
        <v/>
      </c>
      <c r="M4159" s="13">
        <f>M4158+J4158/40-IF(I4158="V2H",K4158/(0.95*40),0)-IF(E4159=0,IF(E4158=1,IF(D4159=1,30,40)*0.18/(2*40),0),0)-IF(E4159=1,IF(E4158=0,IF(D4159=1,30,40)*0.18/(2*40),0),0)</f>
        <v/>
      </c>
      <c r="N4159" s="14" t="n">
        <v>0.09</v>
      </c>
      <c r="O4159" s="15">
        <f>K4159*N4159</f>
        <v/>
      </c>
      <c r="P4159">
        <f>IF(E4159=0,0.3,IF(D4159=1,IF(C4159&gt;=Params!$B$13-3,IF(C4159&lt;Params!$B$13,Params!$B$20,0.3),0.3),IF(C4159&gt;=Params!$B$15-3,IF(C4159&lt;Params!$B$15,Params!$B$21,0.3),0.3)))</f>
        <v/>
      </c>
    </row>
    <row r="4160" ht="15" customHeight="1" s="1">
      <c r="A4160" s="9" t="n">
        <v>4157</v>
      </c>
      <c r="B4160" s="6" t="inlineStr">
        <is>
          <t>23/06</t>
        </is>
      </c>
      <c r="C4160" s="6" t="n">
        <v>4</v>
      </c>
      <c r="D4160" s="6" t="n">
        <v>0</v>
      </c>
      <c r="E4160" s="10">
        <f>IF(D4160=1, IF(OR(C4160&lt;10, C4160&gt;=15),1,0), IF(OR(C4160&lt;7, C4160&gt;=18),1,0))</f>
        <v/>
      </c>
      <c r="F4160" s="11" t="n">
        <v>0.355</v>
      </c>
      <c r="G4160" s="12">
        <f>0*8</f>
        <v/>
      </c>
      <c r="H4160" s="12">
        <f>F4160-G4160</f>
        <v/>
      </c>
      <c r="I4160" s="10">
        <f>IF(E4160=0,"Fora",IF(E4159=0,"Carg xar",IF(H4160&lt;0,IF(M4160&lt;0.9,"Carg FV","Stby"),IF(M4160&gt;P4160,"V2H",IF(M4160&lt;0.9,"Carg xar","Stby")))))</f>
        <v/>
      </c>
      <c r="J4160" s="12">
        <f>IF(OR(I4160="Carg FV",I4160="Carg xar"),MIN(IF(I4160="Carg FV",ABS(H4160),7.4),7.4,MAX(0,(0.9-M4160)*40)*0.95),0)</f>
        <v/>
      </c>
      <c r="K4160" s="12">
        <f>IF(I4160="V2H",MIN(MAX(0,H4160),7.4,MAX(0,(M4160-P4160)*40)*0.95),0)</f>
        <v/>
      </c>
      <c r="L4160" s="12">
        <f>IF(E4160=0,0,MAX(0,H4160-K4160))</f>
        <v/>
      </c>
      <c r="M4160" s="13">
        <f>M4159+J4159/40-IF(I4159="V2H",K4159/(0.95*40),0)-IF(E4160=0,IF(E4159=1,IF(D4160=1,30,40)*0.18/(2*40),0),0)-IF(E4160=1,IF(E4159=0,IF(D4160=1,30,40)*0.18/(2*40),0),0)</f>
        <v/>
      </c>
      <c r="N4160" s="14" t="n">
        <v>0.09</v>
      </c>
      <c r="O4160" s="15">
        <f>K4160*N4160</f>
        <v/>
      </c>
      <c r="P4160">
        <f>IF(E4160=0,0.3,IF(D4160=1,IF(C4160&gt;=Params!$B$13-3,IF(C4160&lt;Params!$B$13,Params!$B$20,0.3),0.3),IF(C4160&gt;=Params!$B$15-3,IF(C4160&lt;Params!$B$15,Params!$B$21,0.3),0.3)))</f>
        <v/>
      </c>
    </row>
    <row r="4161" ht="15" customHeight="1" s="1">
      <c r="A4161" s="9" t="n">
        <v>4158</v>
      </c>
      <c r="B4161" s="6" t="inlineStr">
        <is>
          <t>23/06</t>
        </is>
      </c>
      <c r="C4161" s="6" t="n">
        <v>5</v>
      </c>
      <c r="D4161" s="6" t="n">
        <v>0</v>
      </c>
      <c r="E4161" s="10">
        <f>IF(D4161=1, IF(OR(C4161&lt;10, C4161&gt;=15),1,0), IF(OR(C4161&lt;7, C4161&gt;=18),1,0))</f>
        <v/>
      </c>
      <c r="F4161" s="11" t="n">
        <v>0.363</v>
      </c>
      <c r="G4161" s="12">
        <f>0*8</f>
        <v/>
      </c>
      <c r="H4161" s="12">
        <f>F4161-G4161</f>
        <v/>
      </c>
      <c r="I4161" s="10">
        <f>IF(E4161=0,"Fora",IF(E4160=0,"Carg xar",IF(H4161&lt;0,IF(M4161&lt;0.9,"Carg FV","Stby"),IF(M4161&gt;P4161,"V2H",IF(M4161&lt;0.9,"Carg xar","Stby")))))</f>
        <v/>
      </c>
      <c r="J4161" s="12">
        <f>IF(OR(I4161="Carg FV",I4161="Carg xar"),MIN(IF(I4161="Carg FV",ABS(H4161),7.4),7.4,MAX(0,(0.9-M4161)*40)*0.95),0)</f>
        <v/>
      </c>
      <c r="K4161" s="12">
        <f>IF(I4161="V2H",MIN(MAX(0,H4161),7.4,MAX(0,(M4161-P4161)*40)*0.95),0)</f>
        <v/>
      </c>
      <c r="L4161" s="12">
        <f>IF(E4161=0,0,MAX(0,H4161-K4161))</f>
        <v/>
      </c>
      <c r="M4161" s="13">
        <f>M4160+J4160/40-IF(I4160="V2H",K4160/(0.95*40),0)-IF(E4161=0,IF(E4160=1,IF(D4161=1,30,40)*0.18/(2*40),0),0)-IF(E4161=1,IF(E4160=0,IF(D4161=1,30,40)*0.18/(2*40),0),0)</f>
        <v/>
      </c>
      <c r="N4161" s="14" t="n">
        <v>0.09</v>
      </c>
      <c r="O4161" s="15">
        <f>K4161*N4161</f>
        <v/>
      </c>
      <c r="P4161">
        <f>IF(E4161=0,0.3,IF(D4161=1,IF(C4161&gt;=Params!$B$13-3,IF(C4161&lt;Params!$B$13,Params!$B$20,0.3),0.3),IF(C4161&gt;=Params!$B$15-3,IF(C4161&lt;Params!$B$15,Params!$B$21,0.3),0.3)))</f>
        <v/>
      </c>
    </row>
    <row r="4162" ht="15" customHeight="1" s="1">
      <c r="A4162" s="9" t="n">
        <v>4159</v>
      </c>
      <c r="B4162" s="6" t="inlineStr">
        <is>
          <t>23/06</t>
        </is>
      </c>
      <c r="C4162" s="6" t="n">
        <v>6</v>
      </c>
      <c r="D4162" s="6" t="n">
        <v>0</v>
      </c>
      <c r="E4162" s="10">
        <f>IF(D4162=1, IF(OR(C4162&lt;10, C4162&gt;=15),1,0), IF(OR(C4162&lt;7, C4162&gt;=18),1,0))</f>
        <v/>
      </c>
      <c r="F4162" s="11" t="n">
        <v>0.325</v>
      </c>
      <c r="G4162" s="12">
        <f>0.03*8</f>
        <v/>
      </c>
      <c r="H4162" s="12">
        <f>F4162-G4162</f>
        <v/>
      </c>
      <c r="I4162" s="10">
        <f>IF(E4162=0,"Fora",IF(E4161=0,"Carg xar",IF(H4162&lt;0,IF(M4162&lt;0.9,"Carg FV","Stby"),IF(M4162&gt;P4162,"V2H",IF(M4162&lt;0.9,"Carg xar","Stby")))))</f>
        <v/>
      </c>
      <c r="J4162" s="12">
        <f>IF(OR(I4162="Carg FV",I4162="Carg xar"),MIN(IF(I4162="Carg FV",ABS(H4162),7.4),7.4,MAX(0,(0.9-M4162)*40)*0.95),0)</f>
        <v/>
      </c>
      <c r="K4162" s="12">
        <f>IF(I4162="V2H",MIN(MAX(0,H4162),7.4,MAX(0,(M4162-P4162)*40)*0.95),0)</f>
        <v/>
      </c>
      <c r="L4162" s="12">
        <f>IF(E4162=0,0,MAX(0,H4162-K4162))</f>
        <v/>
      </c>
      <c r="M4162" s="13">
        <f>M4161+J4161/40-IF(I4161="V2H",K4161/(0.95*40),0)-IF(E4162=0,IF(E4161=1,IF(D4162=1,30,40)*0.18/(2*40),0),0)-IF(E4162=1,IF(E4161=0,IF(D4162=1,30,40)*0.18/(2*40),0),0)</f>
        <v/>
      </c>
      <c r="N4162" s="14" t="n">
        <v>0.09</v>
      </c>
      <c r="O4162" s="15">
        <f>K4162*N4162</f>
        <v/>
      </c>
      <c r="P4162">
        <f>IF(E4162=0,0.3,IF(D4162=1,IF(C4162&gt;=Params!$B$13-3,IF(C4162&lt;Params!$B$13,Params!$B$20,0.3),0.3),IF(C4162&gt;=Params!$B$15-3,IF(C4162&lt;Params!$B$15,Params!$B$21,0.3),0.3)))</f>
        <v/>
      </c>
    </row>
    <row r="4163" ht="15" customHeight="1" s="1">
      <c r="A4163" s="9" t="n">
        <v>4160</v>
      </c>
      <c r="B4163" s="6" t="inlineStr">
        <is>
          <t>23/06</t>
        </is>
      </c>
      <c r="C4163" s="6" t="n">
        <v>7</v>
      </c>
      <c r="D4163" s="6" t="n">
        <v>0</v>
      </c>
      <c r="E4163" s="10">
        <f>IF(D4163=1, IF(OR(C4163&lt;10, C4163&gt;=15),1,0), IF(OR(C4163&lt;7, C4163&gt;=18),1,0))</f>
        <v/>
      </c>
      <c r="F4163" s="11" t="n">
        <v>0.516</v>
      </c>
      <c r="G4163" s="12">
        <f>0.15*8</f>
        <v/>
      </c>
      <c r="H4163" s="12">
        <f>F4163-G4163</f>
        <v/>
      </c>
      <c r="I4163" s="10">
        <f>IF(E4163=0,"Fora",IF(E4162=0,"Carg xar",IF(H4163&lt;0,IF(M4163&lt;0.9,"Carg FV","Stby"),IF(M4163&gt;P4163,"V2H",IF(M4163&lt;0.9,"Carg xar","Stby")))))</f>
        <v/>
      </c>
      <c r="J4163" s="12">
        <f>IF(OR(I4163="Carg FV",I4163="Carg xar"),MIN(IF(I4163="Carg FV",ABS(H4163),7.4),7.4,MAX(0,(0.9-M4163)*40)*0.95),0)</f>
        <v/>
      </c>
      <c r="K4163" s="12">
        <f>IF(I4163="V2H",MIN(MAX(0,H4163),7.4,MAX(0,(M4163-P4163)*40)*0.95),0)</f>
        <v/>
      </c>
      <c r="L4163" s="12">
        <f>IF(E4163=0,0,MAX(0,H4163-K4163))</f>
        <v/>
      </c>
      <c r="M4163" s="13">
        <f>M4162+J4162/40-IF(I4162="V2H",K4162/(0.95*40),0)-IF(E4163=0,IF(E4162=1,IF(D4163=1,30,40)*0.18/(2*40),0),0)-IF(E4163=1,IF(E4162=0,IF(D4163=1,30,40)*0.18/(2*40),0),0)</f>
        <v/>
      </c>
      <c r="N4163" s="14" t="n">
        <v>0.09</v>
      </c>
      <c r="O4163" s="15">
        <f>K4163*N4163</f>
        <v/>
      </c>
      <c r="P4163">
        <f>IF(E4163=0,0.3,IF(D4163=1,IF(C4163&gt;=Params!$B$13-3,IF(C4163&lt;Params!$B$13,Params!$B$20,0.3),0.3),IF(C4163&gt;=Params!$B$15-3,IF(C4163&lt;Params!$B$15,Params!$B$21,0.3),0.3)))</f>
        <v/>
      </c>
    </row>
    <row r="4164" ht="15" customHeight="1" s="1">
      <c r="A4164" s="9" t="n">
        <v>4161</v>
      </c>
      <c r="B4164" s="6" t="inlineStr">
        <is>
          <t>23/06</t>
        </is>
      </c>
      <c r="C4164" s="6" t="n">
        <v>8</v>
      </c>
      <c r="D4164" s="6" t="n">
        <v>0</v>
      </c>
      <c r="E4164" s="10">
        <f>IF(D4164=1, IF(OR(C4164&lt;10, C4164&gt;=15),1,0), IF(OR(C4164&lt;7, C4164&gt;=18),1,0))</f>
        <v/>
      </c>
      <c r="F4164" s="11" t="n">
        <v>0.653</v>
      </c>
      <c r="G4164" s="12">
        <f>0.32*8</f>
        <v/>
      </c>
      <c r="H4164" s="12">
        <f>F4164-G4164</f>
        <v/>
      </c>
      <c r="I4164" s="10">
        <f>IF(E4164=0,"Fora",IF(E4163=0,"Carg xar",IF(H4164&lt;0,IF(M4164&lt;0.9,"Carg FV","Stby"),IF(M4164&gt;P4164,"V2H",IF(M4164&lt;0.9,"Carg xar","Stby")))))</f>
        <v/>
      </c>
      <c r="J4164" s="12">
        <f>IF(OR(I4164="Carg FV",I4164="Carg xar"),MIN(IF(I4164="Carg FV",ABS(H4164),7.4),7.4,MAX(0,(0.9-M4164)*40)*0.95),0)</f>
        <v/>
      </c>
      <c r="K4164" s="12">
        <f>IF(I4164="V2H",MIN(MAX(0,H4164),7.4,MAX(0,(M4164-P4164)*40)*0.95),0)</f>
        <v/>
      </c>
      <c r="L4164" s="12">
        <f>IF(E4164=0,0,MAX(0,H4164-K4164))</f>
        <v/>
      </c>
      <c r="M4164" s="13">
        <f>M4163+J4163/40-IF(I4163="V2H",K4163/(0.95*40),0)-IF(E4164=0,IF(E4163=1,IF(D4164=1,30,40)*0.18/(2*40),0),0)-IF(E4164=1,IF(E4163=0,IF(D4164=1,30,40)*0.18/(2*40),0),0)</f>
        <v/>
      </c>
      <c r="N4164" s="14" t="n">
        <v>0.15</v>
      </c>
      <c r="O4164" s="15">
        <f>K4164*N4164</f>
        <v/>
      </c>
      <c r="P4164">
        <f>IF(E4164=0,0.3,IF(D4164=1,IF(C4164&gt;=Params!$B$13-3,IF(C4164&lt;Params!$B$13,Params!$B$20,0.3),0.3),IF(C4164&gt;=Params!$B$15-3,IF(C4164&lt;Params!$B$15,Params!$B$21,0.3),0.3)))</f>
        <v/>
      </c>
    </row>
    <row r="4165" ht="15" customHeight="1" s="1">
      <c r="A4165" s="9" t="n">
        <v>4162</v>
      </c>
      <c r="B4165" s="6" t="inlineStr">
        <is>
          <t>23/06</t>
        </is>
      </c>
      <c r="C4165" s="6" t="n">
        <v>9</v>
      </c>
      <c r="D4165" s="6" t="n">
        <v>0</v>
      </c>
      <c r="E4165" s="10">
        <f>IF(D4165=1, IF(OR(C4165&lt;10, C4165&gt;=15),1,0), IF(OR(C4165&lt;7, C4165&gt;=18),1,0))</f>
        <v/>
      </c>
      <c r="F4165" s="11" t="n">
        <v>0.509</v>
      </c>
      <c r="G4165" s="12">
        <f>0.52*8</f>
        <v/>
      </c>
      <c r="H4165" s="12">
        <f>F4165-G4165</f>
        <v/>
      </c>
      <c r="I4165" s="10">
        <f>IF(E4165=0,"Fora",IF(E4164=0,"Carg xar",IF(H4165&lt;0,IF(M4165&lt;0.9,"Carg FV","Stby"),IF(M4165&gt;P4165,"V2H",IF(M4165&lt;0.9,"Carg xar","Stby")))))</f>
        <v/>
      </c>
      <c r="J4165" s="12">
        <f>IF(OR(I4165="Carg FV",I4165="Carg xar"),MIN(IF(I4165="Carg FV",ABS(H4165),7.4),7.4,MAX(0,(0.9-M4165)*40)*0.95),0)</f>
        <v/>
      </c>
      <c r="K4165" s="12">
        <f>IF(I4165="V2H",MIN(MAX(0,H4165),7.4,MAX(0,(M4165-P4165)*40)*0.95),0)</f>
        <v/>
      </c>
      <c r="L4165" s="12">
        <f>IF(E4165=0,0,MAX(0,H4165-K4165))</f>
        <v/>
      </c>
      <c r="M4165" s="13">
        <f>M4164+J4164/40-IF(I4164="V2H",K4164/(0.95*40),0)-IF(E4165=0,IF(E4164=1,IF(D4165=1,30,40)*0.18/(2*40),0),0)-IF(E4165=1,IF(E4164=0,IF(D4165=1,30,40)*0.18/(2*40),0),0)</f>
        <v/>
      </c>
      <c r="N4165" s="14" t="n">
        <v>0.15</v>
      </c>
      <c r="O4165" s="15">
        <f>K4165*N4165</f>
        <v/>
      </c>
      <c r="P4165">
        <f>IF(E4165=0,0.3,IF(D4165=1,IF(C4165&gt;=Params!$B$13-3,IF(C4165&lt;Params!$B$13,Params!$B$20,0.3),0.3),IF(C4165&gt;=Params!$B$15-3,IF(C4165&lt;Params!$B$15,Params!$B$21,0.3),0.3)))</f>
        <v/>
      </c>
    </row>
    <row r="4166" ht="15" customHeight="1" s="1">
      <c r="A4166" s="9" t="n">
        <v>4163</v>
      </c>
      <c r="B4166" s="6" t="inlineStr">
        <is>
          <t>23/06</t>
        </is>
      </c>
      <c r="C4166" s="6" t="n">
        <v>10</v>
      </c>
      <c r="D4166" s="6" t="n">
        <v>0</v>
      </c>
      <c r="E4166" s="10">
        <f>IF(D4166=1, IF(OR(C4166&lt;10, C4166&gt;=15),1,0), IF(OR(C4166&lt;7, C4166&gt;=18),1,0))</f>
        <v/>
      </c>
      <c r="F4166" s="11" t="n">
        <v>0.879</v>
      </c>
      <c r="G4166" s="12">
        <f>0.72*8</f>
        <v/>
      </c>
      <c r="H4166" s="12">
        <f>F4166-G4166</f>
        <v/>
      </c>
      <c r="I4166" s="10">
        <f>IF(E4166=0,"Fora",IF(E4165=0,"Carg xar",IF(H4166&lt;0,IF(M4166&lt;0.9,"Carg FV","Stby"),IF(M4166&gt;P4166,"V2H",IF(M4166&lt;0.9,"Carg xar","Stby")))))</f>
        <v/>
      </c>
      <c r="J4166" s="12">
        <f>IF(OR(I4166="Carg FV",I4166="Carg xar"),MIN(IF(I4166="Carg FV",ABS(H4166),7.4),7.4,MAX(0,(0.9-M4166)*40)*0.95),0)</f>
        <v/>
      </c>
      <c r="K4166" s="12">
        <f>IF(I4166="V2H",MIN(MAX(0,H4166),7.4,MAX(0,(M4166-P4166)*40)*0.95),0)</f>
        <v/>
      </c>
      <c r="L4166" s="12">
        <f>IF(E4166=0,0,MAX(0,H4166-K4166))</f>
        <v/>
      </c>
      <c r="M4166" s="13">
        <f>M4165+J4165/40-IF(I4165="V2H",K4165/(0.95*40),0)-IF(E4166=0,IF(E4165=1,IF(D4166=1,30,40)*0.18/(2*40),0),0)-IF(E4166=1,IF(E4165=0,IF(D4166=1,30,40)*0.18/(2*40),0),0)</f>
        <v/>
      </c>
      <c r="N4166" s="14" t="n">
        <v>0.2</v>
      </c>
      <c r="O4166" s="15">
        <f>K4166*N4166</f>
        <v/>
      </c>
      <c r="P4166">
        <f>IF(E4166=0,0.3,IF(D4166=1,IF(C4166&gt;=Params!$B$13-3,IF(C4166&lt;Params!$B$13,Params!$B$20,0.3),0.3),IF(C4166&gt;=Params!$B$15-3,IF(C4166&lt;Params!$B$15,Params!$B$21,0.3),0.3)))</f>
        <v/>
      </c>
    </row>
    <row r="4167" ht="15" customHeight="1" s="1">
      <c r="A4167" s="9" t="n">
        <v>4164</v>
      </c>
      <c r="B4167" s="6" t="inlineStr">
        <is>
          <t>23/06</t>
        </is>
      </c>
      <c r="C4167" s="6" t="n">
        <v>11</v>
      </c>
      <c r="D4167" s="6" t="n">
        <v>0</v>
      </c>
      <c r="E4167" s="10">
        <f>IF(D4167=1, IF(OR(C4167&lt;10, C4167&gt;=15),1,0), IF(OR(C4167&lt;7, C4167&gt;=18),1,0))</f>
        <v/>
      </c>
      <c r="F4167" s="11" t="n">
        <v>1.926</v>
      </c>
      <c r="G4167" s="12">
        <f>0.85*8</f>
        <v/>
      </c>
      <c r="H4167" s="12">
        <f>F4167-G4167</f>
        <v/>
      </c>
      <c r="I4167" s="10">
        <f>IF(E4167=0,"Fora",IF(E4166=0,"Carg xar",IF(H4167&lt;0,IF(M4167&lt;0.9,"Carg FV","Stby"),IF(M4167&gt;P4167,"V2H",IF(M4167&lt;0.9,"Carg xar","Stby")))))</f>
        <v/>
      </c>
      <c r="J4167" s="12">
        <f>IF(OR(I4167="Carg FV",I4167="Carg xar"),MIN(IF(I4167="Carg FV",ABS(H4167),7.4),7.4,MAX(0,(0.9-M4167)*40)*0.95),0)</f>
        <v/>
      </c>
      <c r="K4167" s="12">
        <f>IF(I4167="V2H",MIN(MAX(0,H4167),7.4,MAX(0,(M4167-P4167)*40)*0.95),0)</f>
        <v/>
      </c>
      <c r="L4167" s="12">
        <f>IF(E4167=0,0,MAX(0,H4167-K4167))</f>
        <v/>
      </c>
      <c r="M4167" s="13">
        <f>M4166+J4166/40-IF(I4166="V2H",K4166/(0.95*40),0)-IF(E4167=0,IF(E4166=1,IF(D4167=1,30,40)*0.18/(2*40),0),0)-IF(E4167=1,IF(E4166=0,IF(D4167=1,30,40)*0.18/(2*40),0),0)</f>
        <v/>
      </c>
      <c r="N4167" s="14" t="n">
        <v>0.2</v>
      </c>
      <c r="O4167" s="15">
        <f>K4167*N4167</f>
        <v/>
      </c>
      <c r="P4167">
        <f>IF(E4167=0,0.3,IF(D4167=1,IF(C4167&gt;=Params!$B$13-3,IF(C4167&lt;Params!$B$13,Params!$B$20,0.3),0.3),IF(C4167&gt;=Params!$B$15-3,IF(C4167&lt;Params!$B$15,Params!$B$21,0.3),0.3)))</f>
        <v/>
      </c>
    </row>
    <row r="4168" ht="15" customHeight="1" s="1">
      <c r="A4168" s="9" t="n">
        <v>4165</v>
      </c>
      <c r="B4168" s="6" t="inlineStr">
        <is>
          <t>23/06</t>
        </is>
      </c>
      <c r="C4168" s="6" t="n">
        <v>12</v>
      </c>
      <c r="D4168" s="6" t="n">
        <v>0</v>
      </c>
      <c r="E4168" s="10">
        <f>IF(D4168=1, IF(OR(C4168&lt;10, C4168&gt;=15),1,0), IF(OR(C4168&lt;7, C4168&gt;=18),1,0))</f>
        <v/>
      </c>
      <c r="F4168" s="11" t="n">
        <v>2.879</v>
      </c>
      <c r="G4168" s="12">
        <f>0.92*8</f>
        <v/>
      </c>
      <c r="H4168" s="12">
        <f>F4168-G4168</f>
        <v/>
      </c>
      <c r="I4168" s="10">
        <f>IF(E4168=0,"Fora",IF(E4167=0,"Carg xar",IF(H4168&lt;0,IF(M4168&lt;0.9,"Carg FV","Stby"),IF(M4168&gt;P4168,"V2H",IF(M4168&lt;0.9,"Carg xar","Stby")))))</f>
        <v/>
      </c>
      <c r="J4168" s="12">
        <f>IF(OR(I4168="Carg FV",I4168="Carg xar"),MIN(IF(I4168="Carg FV",ABS(H4168),7.4),7.4,MAX(0,(0.9-M4168)*40)*0.95),0)</f>
        <v/>
      </c>
      <c r="K4168" s="12">
        <f>IF(I4168="V2H",MIN(MAX(0,H4168),7.4,MAX(0,(M4168-P4168)*40)*0.95),0)</f>
        <v/>
      </c>
      <c r="L4168" s="12">
        <f>IF(E4168=0,0,MAX(0,H4168-K4168))</f>
        <v/>
      </c>
      <c r="M4168" s="13">
        <f>M4167+J4167/40-IF(I4167="V2H",K4167/(0.95*40),0)-IF(E4168=0,IF(E4167=1,IF(D4168=1,30,40)*0.18/(2*40),0),0)-IF(E4168=1,IF(E4167=0,IF(D4168=1,30,40)*0.18/(2*40),0),0)</f>
        <v/>
      </c>
      <c r="N4168" s="14" t="n">
        <v>0.2</v>
      </c>
      <c r="O4168" s="15">
        <f>K4168*N4168</f>
        <v/>
      </c>
      <c r="P4168">
        <f>IF(E4168=0,0.3,IF(D4168=1,IF(C4168&gt;=Params!$B$13-3,IF(C4168&lt;Params!$B$13,Params!$B$20,0.3),0.3),IF(C4168&gt;=Params!$B$15-3,IF(C4168&lt;Params!$B$15,Params!$B$21,0.3),0.3)))</f>
        <v/>
      </c>
    </row>
    <row r="4169" ht="15" customHeight="1" s="1">
      <c r="A4169" s="9" t="n">
        <v>4166</v>
      </c>
      <c r="B4169" s="6" t="inlineStr">
        <is>
          <t>23/06</t>
        </is>
      </c>
      <c r="C4169" s="6" t="n">
        <v>13</v>
      </c>
      <c r="D4169" s="6" t="n">
        <v>0</v>
      </c>
      <c r="E4169" s="10">
        <f>IF(D4169=1, IF(OR(C4169&lt;10, C4169&gt;=15),1,0), IF(OR(C4169&lt;7, C4169&gt;=18),1,0))</f>
        <v/>
      </c>
      <c r="F4169" s="11" t="n">
        <v>5.561</v>
      </c>
      <c r="G4169" s="12">
        <f>0.9*8</f>
        <v/>
      </c>
      <c r="H4169" s="12">
        <f>F4169-G4169</f>
        <v/>
      </c>
      <c r="I4169" s="10">
        <f>IF(E4169=0,"Fora",IF(E4168=0,"Carg xar",IF(H4169&lt;0,IF(M4169&lt;0.9,"Carg FV","Stby"),IF(M4169&gt;P4169,"V2H",IF(M4169&lt;0.9,"Carg xar","Stby")))))</f>
        <v/>
      </c>
      <c r="J4169" s="12">
        <f>IF(OR(I4169="Carg FV",I4169="Carg xar"),MIN(IF(I4169="Carg FV",ABS(H4169),7.4),7.4,MAX(0,(0.9-M4169)*40)*0.95),0)</f>
        <v/>
      </c>
      <c r="K4169" s="12">
        <f>IF(I4169="V2H",MIN(MAX(0,H4169),7.4,MAX(0,(M4169-P4169)*40)*0.95),0)</f>
        <v/>
      </c>
      <c r="L4169" s="12">
        <f>IF(E4169=0,0,MAX(0,H4169-K4169))</f>
        <v/>
      </c>
      <c r="M4169" s="13">
        <f>M4168+J4168/40-IF(I4168="V2H",K4168/(0.95*40),0)-IF(E4169=0,IF(E4168=1,IF(D4169=1,30,40)*0.18/(2*40),0),0)-IF(E4169=1,IF(E4168=0,IF(D4169=1,30,40)*0.18/(2*40),0),0)</f>
        <v/>
      </c>
      <c r="N4169" s="14" t="n">
        <v>0.2</v>
      </c>
      <c r="O4169" s="15">
        <f>K4169*N4169</f>
        <v/>
      </c>
      <c r="P4169">
        <f>IF(E4169=0,0.3,IF(D4169=1,IF(C4169&gt;=Params!$B$13-3,IF(C4169&lt;Params!$B$13,Params!$B$20,0.3),0.3),IF(C4169&gt;=Params!$B$15-3,IF(C4169&lt;Params!$B$15,Params!$B$21,0.3),0.3)))</f>
        <v/>
      </c>
    </row>
    <row r="4170" ht="15" customHeight="1" s="1">
      <c r="A4170" s="9" t="n">
        <v>4167</v>
      </c>
      <c r="B4170" s="6" t="inlineStr">
        <is>
          <t>23/06</t>
        </is>
      </c>
      <c r="C4170" s="6" t="n">
        <v>14</v>
      </c>
      <c r="D4170" s="6" t="n">
        <v>0</v>
      </c>
      <c r="E4170" s="10">
        <f>IF(D4170=1, IF(OR(C4170&lt;10, C4170&gt;=15),1,0), IF(OR(C4170&lt;7, C4170&gt;=18),1,0))</f>
        <v/>
      </c>
      <c r="F4170" s="11" t="n">
        <v>6.011</v>
      </c>
      <c r="G4170" s="12">
        <f>0.8*8</f>
        <v/>
      </c>
      <c r="H4170" s="12">
        <f>F4170-G4170</f>
        <v/>
      </c>
      <c r="I4170" s="10">
        <f>IF(E4170=0,"Fora",IF(E4169=0,"Carg xar",IF(H4170&lt;0,IF(M4170&lt;0.9,"Carg FV","Stby"),IF(M4170&gt;P4170,"V2H",IF(M4170&lt;0.9,"Carg xar","Stby")))))</f>
        <v/>
      </c>
      <c r="J4170" s="12">
        <f>IF(OR(I4170="Carg FV",I4170="Carg xar"),MIN(IF(I4170="Carg FV",ABS(H4170),7.4),7.4,MAX(0,(0.9-M4170)*40)*0.95),0)</f>
        <v/>
      </c>
      <c r="K4170" s="12">
        <f>IF(I4170="V2H",MIN(MAX(0,H4170),7.4,MAX(0,(M4170-P4170)*40)*0.95),0)</f>
        <v/>
      </c>
      <c r="L4170" s="12">
        <f>IF(E4170=0,0,MAX(0,H4170-K4170))</f>
        <v/>
      </c>
      <c r="M4170" s="13">
        <f>M4169+J4169/40-IF(I4169="V2H",K4169/(0.95*40),0)-IF(E4170=0,IF(E4169=1,IF(D4170=1,30,40)*0.18/(2*40),0),0)-IF(E4170=1,IF(E4169=0,IF(D4170=1,30,40)*0.18/(2*40),0),0)</f>
        <v/>
      </c>
      <c r="N4170" s="14" t="n">
        <v>0.15</v>
      </c>
      <c r="O4170" s="15">
        <f>K4170*N4170</f>
        <v/>
      </c>
      <c r="P4170">
        <f>IF(E4170=0,0.3,IF(D4170=1,IF(C4170&gt;=Params!$B$13-3,IF(C4170&lt;Params!$B$13,Params!$B$20,0.3),0.3),IF(C4170&gt;=Params!$B$15-3,IF(C4170&lt;Params!$B$15,Params!$B$21,0.3),0.3)))</f>
        <v/>
      </c>
    </row>
    <row r="4171" ht="15" customHeight="1" s="1">
      <c r="A4171" s="9" t="n">
        <v>4168</v>
      </c>
      <c r="B4171" s="6" t="inlineStr">
        <is>
          <t>23/06</t>
        </is>
      </c>
      <c r="C4171" s="6" t="n">
        <v>15</v>
      </c>
      <c r="D4171" s="6" t="n">
        <v>0</v>
      </c>
      <c r="E4171" s="10">
        <f>IF(D4171=1, IF(OR(C4171&lt;10, C4171&gt;=15),1,0), IF(OR(C4171&lt;7, C4171&gt;=18),1,0))</f>
        <v/>
      </c>
      <c r="F4171" s="11" t="n">
        <v>4.728</v>
      </c>
      <c r="G4171" s="12">
        <f>0.65*8</f>
        <v/>
      </c>
      <c r="H4171" s="12">
        <f>F4171-G4171</f>
        <v/>
      </c>
      <c r="I4171" s="10">
        <f>IF(E4171=0,"Fora",IF(E4170=0,"Carg xar",IF(H4171&lt;0,IF(M4171&lt;0.9,"Carg FV","Stby"),IF(M4171&gt;P4171,"V2H",IF(M4171&lt;0.9,"Carg xar","Stby")))))</f>
        <v/>
      </c>
      <c r="J4171" s="12">
        <f>IF(OR(I4171="Carg FV",I4171="Carg xar"),MIN(IF(I4171="Carg FV",ABS(H4171),7.4),7.4,MAX(0,(0.9-M4171)*40)*0.95),0)</f>
        <v/>
      </c>
      <c r="K4171" s="12">
        <f>IF(I4171="V2H",MIN(MAX(0,H4171),7.4,MAX(0,(M4171-P4171)*40)*0.95),0)</f>
        <v/>
      </c>
      <c r="L4171" s="12">
        <f>IF(E4171=0,0,MAX(0,H4171-K4171))</f>
        <v/>
      </c>
      <c r="M4171" s="13">
        <f>M4170+J4170/40-IF(I4170="V2H",K4170/(0.95*40),0)-IF(E4171=0,IF(E4170=1,IF(D4171=1,30,40)*0.18/(2*40),0),0)-IF(E4171=1,IF(E4170=0,IF(D4171=1,30,40)*0.18/(2*40),0),0)</f>
        <v/>
      </c>
      <c r="N4171" s="14" t="n">
        <v>0.15</v>
      </c>
      <c r="O4171" s="15">
        <f>K4171*N4171</f>
        <v/>
      </c>
      <c r="P4171">
        <f>IF(E4171=0,0.3,IF(D4171=1,IF(C4171&gt;=Params!$B$13-3,IF(C4171&lt;Params!$B$13,Params!$B$20,0.3),0.3),IF(C4171&gt;=Params!$B$15-3,IF(C4171&lt;Params!$B$15,Params!$B$21,0.3),0.3)))</f>
        <v/>
      </c>
    </row>
    <row r="4172" ht="15" customHeight="1" s="1">
      <c r="A4172" s="9" t="n">
        <v>4169</v>
      </c>
      <c r="B4172" s="6" t="inlineStr">
        <is>
          <t>23/06</t>
        </is>
      </c>
      <c r="C4172" s="6" t="n">
        <v>16</v>
      </c>
      <c r="D4172" s="6" t="n">
        <v>0</v>
      </c>
      <c r="E4172" s="10">
        <f>IF(D4172=1, IF(OR(C4172&lt;10, C4172&gt;=15),1,0), IF(OR(C4172&lt;7, C4172&gt;=18),1,0))</f>
        <v/>
      </c>
      <c r="F4172" s="11" t="n">
        <v>0.715</v>
      </c>
      <c r="G4172" s="12">
        <f>0.48*8</f>
        <v/>
      </c>
      <c r="H4172" s="12">
        <f>F4172-G4172</f>
        <v/>
      </c>
      <c r="I4172" s="10">
        <f>IF(E4172=0,"Fora",IF(E4171=0,"Carg xar",IF(H4172&lt;0,IF(M4172&lt;0.9,"Carg FV","Stby"),IF(M4172&gt;P4172,"V2H",IF(M4172&lt;0.9,"Carg xar","Stby")))))</f>
        <v/>
      </c>
      <c r="J4172" s="12">
        <f>IF(OR(I4172="Carg FV",I4172="Carg xar"),MIN(IF(I4172="Carg FV",ABS(H4172),7.4),7.4,MAX(0,(0.9-M4172)*40)*0.95),0)</f>
        <v/>
      </c>
      <c r="K4172" s="12">
        <f>IF(I4172="V2H",MIN(MAX(0,H4172),7.4,MAX(0,(M4172-P4172)*40)*0.95),0)</f>
        <v/>
      </c>
      <c r="L4172" s="12">
        <f>IF(E4172=0,0,MAX(0,H4172-K4172))</f>
        <v/>
      </c>
      <c r="M4172" s="13">
        <f>M4171+J4171/40-IF(I4171="V2H",K4171/(0.95*40),0)-IF(E4172=0,IF(E4171=1,IF(D4172=1,30,40)*0.18/(2*40),0),0)-IF(E4172=1,IF(E4171=0,IF(D4172=1,30,40)*0.18/(2*40),0),0)</f>
        <v/>
      </c>
      <c r="N4172" s="14" t="n">
        <v>0.15</v>
      </c>
      <c r="O4172" s="15">
        <f>K4172*N4172</f>
        <v/>
      </c>
      <c r="P4172">
        <f>IF(E4172=0,0.3,IF(D4172=1,IF(C4172&gt;=Params!$B$13-3,IF(C4172&lt;Params!$B$13,Params!$B$20,0.3),0.3),IF(C4172&gt;=Params!$B$15-3,IF(C4172&lt;Params!$B$15,Params!$B$21,0.3),0.3)))</f>
        <v/>
      </c>
    </row>
    <row r="4173" ht="15" customHeight="1" s="1">
      <c r="A4173" s="9" t="n">
        <v>4170</v>
      </c>
      <c r="B4173" s="6" t="inlineStr">
        <is>
          <t>23/06</t>
        </is>
      </c>
      <c r="C4173" s="6" t="n">
        <v>17</v>
      </c>
      <c r="D4173" s="6" t="n">
        <v>0</v>
      </c>
      <c r="E4173" s="10">
        <f>IF(D4173=1, IF(OR(C4173&lt;10, C4173&gt;=15),1,0), IF(OR(C4173&lt;7, C4173&gt;=18),1,0))</f>
        <v/>
      </c>
      <c r="F4173" s="11" t="n">
        <v>1.292</v>
      </c>
      <c r="G4173" s="12">
        <f>0.28*8</f>
        <v/>
      </c>
      <c r="H4173" s="12">
        <f>F4173-G4173</f>
        <v/>
      </c>
      <c r="I4173" s="10">
        <f>IF(E4173=0,"Fora",IF(E4172=0,"Carg xar",IF(H4173&lt;0,IF(M4173&lt;0.9,"Carg FV","Stby"),IF(M4173&gt;P4173,"V2H",IF(M4173&lt;0.9,"Carg xar","Stby")))))</f>
        <v/>
      </c>
      <c r="J4173" s="12">
        <f>IF(OR(I4173="Carg FV",I4173="Carg xar"),MIN(IF(I4173="Carg FV",ABS(H4173),7.4),7.4,MAX(0,(0.9-M4173)*40)*0.95),0)</f>
        <v/>
      </c>
      <c r="K4173" s="12">
        <f>IF(I4173="V2H",MIN(MAX(0,H4173),7.4,MAX(0,(M4173-P4173)*40)*0.95),0)</f>
        <v/>
      </c>
      <c r="L4173" s="12">
        <f>IF(E4173=0,0,MAX(0,H4173-K4173))</f>
        <v/>
      </c>
      <c r="M4173" s="13">
        <f>M4172+J4172/40-IF(I4172="V2H",K4172/(0.95*40),0)-IF(E4173=0,IF(E4172=1,IF(D4173=1,30,40)*0.18/(2*40),0),0)-IF(E4173=1,IF(E4172=0,IF(D4173=1,30,40)*0.18/(2*40),0),0)</f>
        <v/>
      </c>
      <c r="N4173" s="14" t="n">
        <v>0.15</v>
      </c>
      <c r="O4173" s="15">
        <f>K4173*N4173</f>
        <v/>
      </c>
      <c r="P4173">
        <f>IF(E4173=0,0.3,IF(D4173=1,IF(C4173&gt;=Params!$B$13-3,IF(C4173&lt;Params!$B$13,Params!$B$20,0.3),0.3),IF(C4173&gt;=Params!$B$15-3,IF(C4173&lt;Params!$B$15,Params!$B$21,0.3),0.3)))</f>
        <v/>
      </c>
    </row>
    <row r="4174" ht="15" customHeight="1" s="1">
      <c r="A4174" s="9" t="n">
        <v>4171</v>
      </c>
      <c r="B4174" s="6" t="inlineStr">
        <is>
          <t>23/06</t>
        </is>
      </c>
      <c r="C4174" s="6" t="n">
        <v>18</v>
      </c>
      <c r="D4174" s="6" t="n">
        <v>0</v>
      </c>
      <c r="E4174" s="10">
        <f>IF(D4174=1, IF(OR(C4174&lt;10, C4174&gt;=15),1,0), IF(OR(C4174&lt;7, C4174&gt;=18),1,0))</f>
        <v/>
      </c>
      <c r="F4174" s="11" t="n">
        <v>1.082</v>
      </c>
      <c r="G4174" s="12">
        <f>0.1*8</f>
        <v/>
      </c>
      <c r="H4174" s="12">
        <f>F4174-G4174</f>
        <v/>
      </c>
      <c r="I4174" s="10">
        <f>IF(E4174=0,"Fora",IF(E4173=0,"Carg xar",IF(H4174&lt;0,IF(M4174&lt;0.9,"Carg FV","Stby"),IF(M4174&gt;P4174,"V2H",IF(M4174&lt;0.9,"Carg xar","Stby")))))</f>
        <v/>
      </c>
      <c r="J4174" s="12">
        <f>IF(OR(I4174="Carg FV",I4174="Carg xar"),MIN(IF(I4174="Carg FV",ABS(H4174),7.4),7.4,MAX(0,(0.9-M4174)*40)*0.95),0)</f>
        <v/>
      </c>
      <c r="K4174" s="12">
        <f>IF(I4174="V2H",MIN(MAX(0,H4174),7.4,MAX(0,(M4174-P4174)*40)*0.95),0)</f>
        <v/>
      </c>
      <c r="L4174" s="12">
        <f>IF(E4174=0,0,MAX(0,H4174-K4174))</f>
        <v/>
      </c>
      <c r="M4174" s="13">
        <f>M4173+J4173/40-IF(I4173="V2H",K4173/(0.95*40),0)-IF(E4174=0,IF(E4173=1,IF(D4174=1,30,40)*0.18/(2*40),0),0)-IF(E4174=1,IF(E4173=0,IF(D4174=1,30,40)*0.18/(2*40),0),0)</f>
        <v/>
      </c>
      <c r="N4174" s="14" t="n">
        <v>0.2</v>
      </c>
      <c r="O4174" s="15">
        <f>K4174*N4174</f>
        <v/>
      </c>
      <c r="P4174">
        <f>IF(E4174=0,0.3,IF(D4174=1,IF(C4174&gt;=Params!$B$13-3,IF(C4174&lt;Params!$B$13,Params!$B$20,0.3),0.3),IF(C4174&gt;=Params!$B$15-3,IF(C4174&lt;Params!$B$15,Params!$B$21,0.3),0.3)))</f>
        <v/>
      </c>
    </row>
    <row r="4175" ht="15" customHeight="1" s="1">
      <c r="A4175" s="9" t="n">
        <v>4172</v>
      </c>
      <c r="B4175" s="6" t="inlineStr">
        <is>
          <t>23/06</t>
        </is>
      </c>
      <c r="C4175" s="6" t="n">
        <v>19</v>
      </c>
      <c r="D4175" s="6" t="n">
        <v>0</v>
      </c>
      <c r="E4175" s="10">
        <f>IF(D4175=1, IF(OR(C4175&lt;10, C4175&gt;=15),1,0), IF(OR(C4175&lt;7, C4175&gt;=18),1,0))</f>
        <v/>
      </c>
      <c r="F4175" s="11" t="n">
        <v>1.69</v>
      </c>
      <c r="G4175" s="12">
        <f>0*8</f>
        <v/>
      </c>
      <c r="H4175" s="12">
        <f>F4175-G4175</f>
        <v/>
      </c>
      <c r="I4175" s="10">
        <f>IF(E4175=0,"Fora",IF(E4174=0,"Carg xar",IF(H4175&lt;0,IF(M4175&lt;0.9,"Carg FV","Stby"),IF(M4175&gt;P4175,"V2H",IF(M4175&lt;0.9,"Carg xar","Stby")))))</f>
        <v/>
      </c>
      <c r="J4175" s="12">
        <f>IF(OR(I4175="Carg FV",I4175="Carg xar"),MIN(IF(I4175="Carg FV",ABS(H4175),7.4),7.4,MAX(0,(0.9-M4175)*40)*0.95),0)</f>
        <v/>
      </c>
      <c r="K4175" s="12">
        <f>IF(I4175="V2H",MIN(MAX(0,H4175),7.4,MAX(0,(M4175-P4175)*40)*0.95),0)</f>
        <v/>
      </c>
      <c r="L4175" s="12">
        <f>IF(E4175=0,0,MAX(0,H4175-K4175))</f>
        <v/>
      </c>
      <c r="M4175" s="13">
        <f>M4174+J4174/40-IF(I4174="V2H",K4174/(0.95*40),0)-IF(E4175=0,IF(E4174=1,IF(D4175=1,30,40)*0.18/(2*40),0),0)-IF(E4175=1,IF(E4174=0,IF(D4175=1,30,40)*0.18/(2*40),0),0)</f>
        <v/>
      </c>
      <c r="N4175" s="14" t="n">
        <v>0.2</v>
      </c>
      <c r="O4175" s="15">
        <f>K4175*N4175</f>
        <v/>
      </c>
      <c r="P4175">
        <f>IF(E4175=0,0.3,IF(D4175=1,IF(C4175&gt;=Params!$B$13-3,IF(C4175&lt;Params!$B$13,Params!$B$20,0.3),0.3),IF(C4175&gt;=Params!$B$15-3,IF(C4175&lt;Params!$B$15,Params!$B$21,0.3),0.3)))</f>
        <v/>
      </c>
    </row>
    <row r="4176" ht="15" customHeight="1" s="1">
      <c r="A4176" s="9" t="n">
        <v>4173</v>
      </c>
      <c r="B4176" s="6" t="inlineStr">
        <is>
          <t>23/06</t>
        </is>
      </c>
      <c r="C4176" s="6" t="n">
        <v>20</v>
      </c>
      <c r="D4176" s="6" t="n">
        <v>0</v>
      </c>
      <c r="E4176" s="10">
        <f>IF(D4176=1, IF(OR(C4176&lt;10, C4176&gt;=15),1,0), IF(OR(C4176&lt;7, C4176&gt;=18),1,0))</f>
        <v/>
      </c>
      <c r="F4176" s="11" t="n">
        <v>1.481</v>
      </c>
      <c r="G4176" s="12">
        <f>0*8</f>
        <v/>
      </c>
      <c r="H4176" s="12">
        <f>F4176-G4176</f>
        <v/>
      </c>
      <c r="I4176" s="10">
        <f>IF(E4176=0,"Fora",IF(E4175=0,"Carg xar",IF(H4176&lt;0,IF(M4176&lt;0.9,"Carg FV","Stby"),IF(M4176&gt;P4176,"V2H",IF(M4176&lt;0.9,"Carg xar","Stby")))))</f>
        <v/>
      </c>
      <c r="J4176" s="12">
        <f>IF(OR(I4176="Carg FV",I4176="Carg xar"),MIN(IF(I4176="Carg FV",ABS(H4176),7.4),7.4,MAX(0,(0.9-M4176)*40)*0.95),0)</f>
        <v/>
      </c>
      <c r="K4176" s="12">
        <f>IF(I4176="V2H",MIN(MAX(0,H4176),7.4,MAX(0,(M4176-P4176)*40)*0.95),0)</f>
        <v/>
      </c>
      <c r="L4176" s="12">
        <f>IF(E4176=0,0,MAX(0,H4176-K4176))</f>
        <v/>
      </c>
      <c r="M4176" s="13">
        <f>M4175+J4175/40-IF(I4175="V2H",K4175/(0.95*40),0)-IF(E4176=0,IF(E4175=1,IF(D4176=1,30,40)*0.18/(2*40),0),0)-IF(E4176=1,IF(E4175=0,IF(D4176=1,30,40)*0.18/(2*40),0),0)</f>
        <v/>
      </c>
      <c r="N4176" s="14" t="n">
        <v>0.2</v>
      </c>
      <c r="O4176" s="15">
        <f>K4176*N4176</f>
        <v/>
      </c>
      <c r="P4176">
        <f>IF(E4176=0,0.3,IF(D4176=1,IF(C4176&gt;=Params!$B$13-3,IF(C4176&lt;Params!$B$13,Params!$B$20,0.3),0.3),IF(C4176&gt;=Params!$B$15-3,IF(C4176&lt;Params!$B$15,Params!$B$21,0.3),0.3)))</f>
        <v/>
      </c>
    </row>
    <row r="4177" ht="15" customHeight="1" s="1">
      <c r="A4177" s="9" t="n">
        <v>4174</v>
      </c>
      <c r="B4177" s="6" t="inlineStr">
        <is>
          <t>23/06</t>
        </is>
      </c>
      <c r="C4177" s="6" t="n">
        <v>21</v>
      </c>
      <c r="D4177" s="6" t="n">
        <v>0</v>
      </c>
      <c r="E4177" s="10">
        <f>IF(D4177=1, IF(OR(C4177&lt;10, C4177&gt;=15),1,0), IF(OR(C4177&lt;7, C4177&gt;=18),1,0))</f>
        <v/>
      </c>
      <c r="F4177" s="11" t="n">
        <v>0.82</v>
      </c>
      <c r="G4177" s="12">
        <f>0*8</f>
        <v/>
      </c>
      <c r="H4177" s="12">
        <f>F4177-G4177</f>
        <v/>
      </c>
      <c r="I4177" s="10">
        <f>IF(E4177=0,"Fora",IF(E4176=0,"Carg xar",IF(H4177&lt;0,IF(M4177&lt;0.9,"Carg FV","Stby"),IF(M4177&gt;P4177,"V2H",IF(M4177&lt;0.9,"Carg xar","Stby")))))</f>
        <v/>
      </c>
      <c r="J4177" s="12">
        <f>IF(OR(I4177="Carg FV",I4177="Carg xar"),MIN(IF(I4177="Carg FV",ABS(H4177),7.4),7.4,MAX(0,(0.9-M4177)*40)*0.95),0)</f>
        <v/>
      </c>
      <c r="K4177" s="12">
        <f>IF(I4177="V2H",MIN(MAX(0,H4177),7.4,MAX(0,(M4177-P4177)*40)*0.95),0)</f>
        <v/>
      </c>
      <c r="L4177" s="12">
        <f>IF(E4177=0,0,MAX(0,H4177-K4177))</f>
        <v/>
      </c>
      <c r="M4177" s="13">
        <f>M4176+J4176/40-IF(I4176="V2H",K4176/(0.95*40),0)-IF(E4177=0,IF(E4176=1,IF(D4177=1,30,40)*0.18/(2*40),0),0)-IF(E4177=1,IF(E4176=0,IF(D4177=1,30,40)*0.18/(2*40),0),0)</f>
        <v/>
      </c>
      <c r="N4177" s="14" t="n">
        <v>0.2</v>
      </c>
      <c r="O4177" s="15">
        <f>K4177*N4177</f>
        <v/>
      </c>
      <c r="P4177">
        <f>IF(E4177=0,0.3,IF(D4177=1,IF(C4177&gt;=Params!$B$13-3,IF(C4177&lt;Params!$B$13,Params!$B$20,0.3),0.3),IF(C4177&gt;=Params!$B$15-3,IF(C4177&lt;Params!$B$15,Params!$B$21,0.3),0.3)))</f>
        <v/>
      </c>
    </row>
    <row r="4178" ht="15" customHeight="1" s="1">
      <c r="A4178" s="9" t="n">
        <v>4175</v>
      </c>
      <c r="B4178" s="6" t="inlineStr">
        <is>
          <t>23/06</t>
        </is>
      </c>
      <c r="C4178" s="6" t="n">
        <v>22</v>
      </c>
      <c r="D4178" s="6" t="n">
        <v>0</v>
      </c>
      <c r="E4178" s="10">
        <f>IF(D4178=1, IF(OR(C4178&lt;10, C4178&gt;=15),1,0), IF(OR(C4178&lt;7, C4178&gt;=18),1,0))</f>
        <v/>
      </c>
      <c r="F4178" s="11" t="n">
        <v>0.98</v>
      </c>
      <c r="G4178" s="12">
        <f>0*8</f>
        <v/>
      </c>
      <c r="H4178" s="12">
        <f>F4178-G4178</f>
        <v/>
      </c>
      <c r="I4178" s="10">
        <f>IF(E4178=0,"Fora",IF(E4177=0,"Carg xar",IF(H4178&lt;0,IF(M4178&lt;0.9,"Carg FV","Stby"),IF(M4178&gt;P4178,"V2H",IF(M4178&lt;0.9,"Carg xar","Stby")))))</f>
        <v/>
      </c>
      <c r="J4178" s="12">
        <f>IF(OR(I4178="Carg FV",I4178="Carg xar"),MIN(IF(I4178="Carg FV",ABS(H4178),7.4),7.4,MAX(0,(0.9-M4178)*40)*0.95),0)</f>
        <v/>
      </c>
      <c r="K4178" s="12">
        <f>IF(I4178="V2H",MIN(MAX(0,H4178),7.4,MAX(0,(M4178-P4178)*40)*0.95),0)</f>
        <v/>
      </c>
      <c r="L4178" s="12">
        <f>IF(E4178=0,0,MAX(0,H4178-K4178))</f>
        <v/>
      </c>
      <c r="M4178" s="13">
        <f>M4177+J4177/40-IF(I4177="V2H",K4177/(0.95*40),0)-IF(E4178=0,IF(E4177=1,IF(D4178=1,30,40)*0.18/(2*40),0),0)-IF(E4178=1,IF(E4177=0,IF(D4178=1,30,40)*0.18/(2*40),0),0)</f>
        <v/>
      </c>
      <c r="N4178" s="14" t="n">
        <v>0.15</v>
      </c>
      <c r="O4178" s="15">
        <f>K4178*N4178</f>
        <v/>
      </c>
      <c r="P4178">
        <f>IF(E4178=0,0.3,IF(D4178=1,IF(C4178&gt;=Params!$B$13-3,IF(C4178&lt;Params!$B$13,Params!$B$20,0.3),0.3),IF(C4178&gt;=Params!$B$15-3,IF(C4178&lt;Params!$B$15,Params!$B$21,0.3),0.3)))</f>
        <v/>
      </c>
    </row>
    <row r="4179" ht="15" customHeight="1" s="1">
      <c r="A4179" s="9" t="n">
        <v>4176</v>
      </c>
      <c r="B4179" s="6" t="inlineStr">
        <is>
          <t>23/06</t>
        </is>
      </c>
      <c r="C4179" s="6" t="n">
        <v>23</v>
      </c>
      <c r="D4179" s="6" t="n">
        <v>0</v>
      </c>
      <c r="E4179" s="10">
        <f>IF(D4179=1, IF(OR(C4179&lt;10, C4179&gt;=15),1,0), IF(OR(C4179&lt;7, C4179&gt;=18),1,0))</f>
        <v/>
      </c>
      <c r="F4179" s="11" t="n">
        <v>0.91</v>
      </c>
      <c r="G4179" s="12">
        <f>0*8</f>
        <v/>
      </c>
      <c r="H4179" s="12">
        <f>F4179-G4179</f>
        <v/>
      </c>
      <c r="I4179" s="10">
        <f>IF(E4179=0,"Fora",IF(E4178=0,"Carg xar",IF(H4179&lt;0,IF(M4179&lt;0.9,"Carg FV","Stby"),IF(M4179&gt;P4179,"V2H",IF(M4179&lt;0.9,"Carg xar","Stby")))))</f>
        <v/>
      </c>
      <c r="J4179" s="12">
        <f>IF(OR(I4179="Carg FV",I4179="Carg xar"),MIN(IF(I4179="Carg FV",ABS(H4179),7.4),7.4,MAX(0,(0.9-M4179)*40)*0.95),0)</f>
        <v/>
      </c>
      <c r="K4179" s="12">
        <f>IF(I4179="V2H",MIN(MAX(0,H4179),7.4,MAX(0,(M4179-P4179)*40)*0.95),0)</f>
        <v/>
      </c>
      <c r="L4179" s="12">
        <f>IF(E4179=0,0,MAX(0,H4179-K4179))</f>
        <v/>
      </c>
      <c r="M4179" s="13">
        <f>M4178+J4178/40-IF(I4178="V2H",K4178/(0.95*40),0)-IF(E4179=0,IF(E4178=1,IF(D4179=1,30,40)*0.18/(2*40),0),0)-IF(E4179=1,IF(E4178=0,IF(D4179=1,30,40)*0.18/(2*40),0),0)</f>
        <v/>
      </c>
      <c r="N4179" s="14" t="n">
        <v>0.15</v>
      </c>
      <c r="O4179" s="15">
        <f>K4179*N4179</f>
        <v/>
      </c>
      <c r="P4179">
        <f>IF(E4179=0,0.3,IF(D4179=1,IF(C4179&gt;=Params!$B$13-3,IF(C4179&lt;Params!$B$13,Params!$B$20,0.3),0.3),IF(C4179&gt;=Params!$B$15-3,IF(C4179&lt;Params!$B$15,Params!$B$21,0.3),0.3)))</f>
        <v/>
      </c>
    </row>
    <row r="4180" ht="15" customHeight="1" s="1">
      <c r="A4180" s="9" t="n">
        <v>4177</v>
      </c>
      <c r="B4180" s="6" t="inlineStr">
        <is>
          <t>24/06</t>
        </is>
      </c>
      <c r="C4180" s="6" t="n">
        <v>0</v>
      </c>
      <c r="D4180" s="6" t="n">
        <v>0</v>
      </c>
      <c r="E4180" s="10">
        <f>IF(D4180=1, IF(OR(C4180&lt;10, C4180&gt;=15),1,0), IF(OR(C4180&lt;7, C4180&gt;=18),1,0))</f>
        <v/>
      </c>
      <c r="F4180" s="11" t="n">
        <v>0.5580000000000001</v>
      </c>
      <c r="G4180" s="12">
        <f>0*8</f>
        <v/>
      </c>
      <c r="H4180" s="12">
        <f>F4180-G4180</f>
        <v/>
      </c>
      <c r="I4180" s="10">
        <f>IF(E4180=0,"Fora",IF(E4179=0,"Carg xar",IF(H4180&lt;0,IF(M4180&lt;0.9,"Carg FV","Stby"),IF(M4180&gt;P4180,"V2H",IF(M4180&lt;0.9,"Carg xar","Stby")))))</f>
        <v/>
      </c>
      <c r="J4180" s="12">
        <f>IF(OR(I4180="Carg FV",I4180="Carg xar"),MIN(IF(I4180="Carg FV",ABS(H4180),7.4),7.4,MAX(0,(0.9-M4180)*40)*0.95),0)</f>
        <v/>
      </c>
      <c r="K4180" s="12">
        <f>IF(I4180="V2H",MIN(MAX(0,H4180),7.4,MAX(0,(M4180-P4180)*40)*0.95),0)</f>
        <v/>
      </c>
      <c r="L4180" s="12">
        <f>IF(E4180=0,0,MAX(0,H4180-K4180))</f>
        <v/>
      </c>
      <c r="M4180" s="13">
        <f>M4179+J4179/40-IF(I4179="V2H",K4179/(0.95*40),0)-IF(E4180=0,IF(E4179=1,IF(D4180=1,30,40)*0.18/(2*40),0),0)-IF(E4180=1,IF(E4179=0,IF(D4180=1,30,40)*0.18/(2*40),0),0)</f>
        <v/>
      </c>
      <c r="N4180" s="14" t="n">
        <v>0.09</v>
      </c>
      <c r="O4180" s="15">
        <f>K4180*N4180</f>
        <v/>
      </c>
      <c r="P4180">
        <f>IF(E4180=0,0.3,IF(D4180=1,IF(C4180&gt;=Params!$B$13-3,IF(C4180&lt;Params!$B$13,Params!$B$20,0.3),0.3),IF(C4180&gt;=Params!$B$15-3,IF(C4180&lt;Params!$B$15,Params!$B$21,0.3),0.3)))</f>
        <v/>
      </c>
    </row>
    <row r="4181" ht="15" customHeight="1" s="1">
      <c r="A4181" s="9" t="n">
        <v>4178</v>
      </c>
      <c r="B4181" s="6" t="inlineStr">
        <is>
          <t>24/06</t>
        </is>
      </c>
      <c r="C4181" s="6" t="n">
        <v>1</v>
      </c>
      <c r="D4181" s="6" t="n">
        <v>0</v>
      </c>
      <c r="E4181" s="10">
        <f>IF(D4181=1, IF(OR(C4181&lt;10, C4181&gt;=15),1,0), IF(OR(C4181&lt;7, C4181&gt;=18),1,0))</f>
        <v/>
      </c>
      <c r="F4181" s="11" t="n">
        <v>0.509</v>
      </c>
      <c r="G4181" s="12">
        <f>0*8</f>
        <v/>
      </c>
      <c r="H4181" s="12">
        <f>F4181-G4181</f>
        <v/>
      </c>
      <c r="I4181" s="10">
        <f>IF(E4181=0,"Fora",IF(E4180=0,"Carg xar",IF(H4181&lt;0,IF(M4181&lt;0.9,"Carg FV","Stby"),IF(M4181&gt;P4181,"V2H",IF(M4181&lt;0.9,"Carg xar","Stby")))))</f>
        <v/>
      </c>
      <c r="J4181" s="12">
        <f>IF(OR(I4181="Carg FV",I4181="Carg xar"),MIN(IF(I4181="Carg FV",ABS(H4181),7.4),7.4,MAX(0,(0.9-M4181)*40)*0.95),0)</f>
        <v/>
      </c>
      <c r="K4181" s="12">
        <f>IF(I4181="V2H",MIN(MAX(0,H4181),7.4,MAX(0,(M4181-P4181)*40)*0.95),0)</f>
        <v/>
      </c>
      <c r="L4181" s="12">
        <f>IF(E4181=0,0,MAX(0,H4181-K4181))</f>
        <v/>
      </c>
      <c r="M4181" s="13">
        <f>M4180+J4180/40-IF(I4180="V2H",K4180/(0.95*40),0)-IF(E4181=0,IF(E4180=1,IF(D4181=1,30,40)*0.18/(2*40),0),0)-IF(E4181=1,IF(E4180=0,IF(D4181=1,30,40)*0.18/(2*40),0),0)</f>
        <v/>
      </c>
      <c r="N4181" s="14" t="n">
        <v>0.09</v>
      </c>
      <c r="O4181" s="15">
        <f>K4181*N4181</f>
        <v/>
      </c>
      <c r="P4181">
        <f>IF(E4181=0,0.3,IF(D4181=1,IF(C4181&gt;=Params!$B$13-3,IF(C4181&lt;Params!$B$13,Params!$B$20,0.3),0.3),IF(C4181&gt;=Params!$B$15-3,IF(C4181&lt;Params!$B$15,Params!$B$21,0.3),0.3)))</f>
        <v/>
      </c>
    </row>
    <row r="4182" ht="15" customHeight="1" s="1">
      <c r="A4182" s="9" t="n">
        <v>4179</v>
      </c>
      <c r="B4182" s="6" t="inlineStr">
        <is>
          <t>24/06</t>
        </is>
      </c>
      <c r="C4182" s="6" t="n">
        <v>2</v>
      </c>
      <c r="D4182" s="6" t="n">
        <v>0</v>
      </c>
      <c r="E4182" s="10">
        <f>IF(D4182=1, IF(OR(C4182&lt;10, C4182&gt;=15),1,0), IF(OR(C4182&lt;7, C4182&gt;=18),1,0))</f>
        <v/>
      </c>
      <c r="F4182" s="11" t="n">
        <v>0.486</v>
      </c>
      <c r="G4182" s="12">
        <f>0*8</f>
        <v/>
      </c>
      <c r="H4182" s="12">
        <f>F4182-G4182</f>
        <v/>
      </c>
      <c r="I4182" s="10">
        <f>IF(E4182=0,"Fora",IF(E4181=0,"Carg xar",IF(H4182&lt;0,IF(M4182&lt;0.9,"Carg FV","Stby"),IF(M4182&gt;P4182,"V2H",IF(M4182&lt;0.9,"Carg xar","Stby")))))</f>
        <v/>
      </c>
      <c r="J4182" s="12">
        <f>IF(OR(I4182="Carg FV",I4182="Carg xar"),MIN(IF(I4182="Carg FV",ABS(H4182),7.4),7.4,MAX(0,(0.9-M4182)*40)*0.95),0)</f>
        <v/>
      </c>
      <c r="K4182" s="12">
        <f>IF(I4182="V2H",MIN(MAX(0,H4182),7.4,MAX(0,(M4182-P4182)*40)*0.95),0)</f>
        <v/>
      </c>
      <c r="L4182" s="12">
        <f>IF(E4182=0,0,MAX(0,H4182-K4182))</f>
        <v/>
      </c>
      <c r="M4182" s="13">
        <f>M4181+J4181/40-IF(I4181="V2H",K4181/(0.95*40),0)-IF(E4182=0,IF(E4181=1,IF(D4182=1,30,40)*0.18/(2*40),0),0)-IF(E4182=1,IF(E4181=0,IF(D4182=1,30,40)*0.18/(2*40),0),0)</f>
        <v/>
      </c>
      <c r="N4182" s="14" t="n">
        <v>0.09</v>
      </c>
      <c r="O4182" s="15">
        <f>K4182*N4182</f>
        <v/>
      </c>
      <c r="P4182">
        <f>IF(E4182=0,0.3,IF(D4182=1,IF(C4182&gt;=Params!$B$13-3,IF(C4182&lt;Params!$B$13,Params!$B$20,0.3),0.3),IF(C4182&gt;=Params!$B$15-3,IF(C4182&lt;Params!$B$15,Params!$B$21,0.3),0.3)))</f>
        <v/>
      </c>
    </row>
    <row r="4183" ht="15" customHeight="1" s="1">
      <c r="A4183" s="9" t="n">
        <v>4180</v>
      </c>
      <c r="B4183" s="6" t="inlineStr">
        <is>
          <t>24/06</t>
        </is>
      </c>
      <c r="C4183" s="6" t="n">
        <v>3</v>
      </c>
      <c r="D4183" s="6" t="n">
        <v>0</v>
      </c>
      <c r="E4183" s="10">
        <f>IF(D4183=1, IF(OR(C4183&lt;10, C4183&gt;=15),1,0), IF(OR(C4183&lt;7, C4183&gt;=18),1,0))</f>
        <v/>
      </c>
      <c r="F4183" s="11" t="n">
        <v>0.455</v>
      </c>
      <c r="G4183" s="12">
        <f>0*8</f>
        <v/>
      </c>
      <c r="H4183" s="12">
        <f>F4183-G4183</f>
        <v/>
      </c>
      <c r="I4183" s="10">
        <f>IF(E4183=0,"Fora",IF(E4182=0,"Carg xar",IF(H4183&lt;0,IF(M4183&lt;0.9,"Carg FV","Stby"),IF(M4183&gt;P4183,"V2H",IF(M4183&lt;0.9,"Carg xar","Stby")))))</f>
        <v/>
      </c>
      <c r="J4183" s="12">
        <f>IF(OR(I4183="Carg FV",I4183="Carg xar"),MIN(IF(I4183="Carg FV",ABS(H4183),7.4),7.4,MAX(0,(0.9-M4183)*40)*0.95),0)</f>
        <v/>
      </c>
      <c r="K4183" s="12">
        <f>IF(I4183="V2H",MIN(MAX(0,H4183),7.4,MAX(0,(M4183-P4183)*40)*0.95),0)</f>
        <v/>
      </c>
      <c r="L4183" s="12">
        <f>IF(E4183=0,0,MAX(0,H4183-K4183))</f>
        <v/>
      </c>
      <c r="M4183" s="13">
        <f>M4182+J4182/40-IF(I4182="V2H",K4182/(0.95*40),0)-IF(E4183=0,IF(E4182=1,IF(D4183=1,30,40)*0.18/(2*40),0),0)-IF(E4183=1,IF(E4182=0,IF(D4183=1,30,40)*0.18/(2*40),0),0)</f>
        <v/>
      </c>
      <c r="N4183" s="14" t="n">
        <v>0.09</v>
      </c>
      <c r="O4183" s="15">
        <f>K4183*N4183</f>
        <v/>
      </c>
      <c r="P4183">
        <f>IF(E4183=0,0.3,IF(D4183=1,IF(C4183&gt;=Params!$B$13-3,IF(C4183&lt;Params!$B$13,Params!$B$20,0.3),0.3),IF(C4183&gt;=Params!$B$15-3,IF(C4183&lt;Params!$B$15,Params!$B$21,0.3),0.3)))</f>
        <v/>
      </c>
    </row>
    <row r="4184" ht="15" customHeight="1" s="1">
      <c r="A4184" s="9" t="n">
        <v>4181</v>
      </c>
      <c r="B4184" s="6" t="inlineStr">
        <is>
          <t>24/06</t>
        </is>
      </c>
      <c r="C4184" s="6" t="n">
        <v>4</v>
      </c>
      <c r="D4184" s="6" t="n">
        <v>0</v>
      </c>
      <c r="E4184" s="10">
        <f>IF(D4184=1, IF(OR(C4184&lt;10, C4184&gt;=15),1,0), IF(OR(C4184&lt;7, C4184&gt;=18),1,0))</f>
        <v/>
      </c>
      <c r="F4184" s="11" t="n">
        <v>0.526</v>
      </c>
      <c r="G4184" s="12">
        <f>0*8</f>
        <v/>
      </c>
      <c r="H4184" s="12">
        <f>F4184-G4184</f>
        <v/>
      </c>
      <c r="I4184" s="10">
        <f>IF(E4184=0,"Fora",IF(E4183=0,"Carg xar",IF(H4184&lt;0,IF(M4184&lt;0.9,"Carg FV","Stby"),IF(M4184&gt;P4184,"V2H",IF(M4184&lt;0.9,"Carg xar","Stby")))))</f>
        <v/>
      </c>
      <c r="J4184" s="12">
        <f>IF(OR(I4184="Carg FV",I4184="Carg xar"),MIN(IF(I4184="Carg FV",ABS(H4184),7.4),7.4,MAX(0,(0.9-M4184)*40)*0.95),0)</f>
        <v/>
      </c>
      <c r="K4184" s="12">
        <f>IF(I4184="V2H",MIN(MAX(0,H4184),7.4,MAX(0,(M4184-P4184)*40)*0.95),0)</f>
        <v/>
      </c>
      <c r="L4184" s="12">
        <f>IF(E4184=0,0,MAX(0,H4184-K4184))</f>
        <v/>
      </c>
      <c r="M4184" s="13">
        <f>M4183+J4183/40-IF(I4183="V2H",K4183/(0.95*40),0)-IF(E4184=0,IF(E4183=1,IF(D4184=1,30,40)*0.18/(2*40),0),0)-IF(E4184=1,IF(E4183=0,IF(D4184=1,30,40)*0.18/(2*40),0),0)</f>
        <v/>
      </c>
      <c r="N4184" s="14" t="n">
        <v>0.09</v>
      </c>
      <c r="O4184" s="15">
        <f>K4184*N4184</f>
        <v/>
      </c>
      <c r="P4184">
        <f>IF(E4184=0,0.3,IF(D4184=1,IF(C4184&gt;=Params!$B$13-3,IF(C4184&lt;Params!$B$13,Params!$B$20,0.3),0.3),IF(C4184&gt;=Params!$B$15-3,IF(C4184&lt;Params!$B$15,Params!$B$21,0.3),0.3)))</f>
        <v/>
      </c>
    </row>
    <row r="4185" ht="15" customHeight="1" s="1">
      <c r="A4185" s="9" t="n">
        <v>4182</v>
      </c>
      <c r="B4185" s="6" t="inlineStr">
        <is>
          <t>24/06</t>
        </is>
      </c>
      <c r="C4185" s="6" t="n">
        <v>5</v>
      </c>
      <c r="D4185" s="6" t="n">
        <v>0</v>
      </c>
      <c r="E4185" s="10">
        <f>IF(D4185=1, IF(OR(C4185&lt;10, C4185&gt;=15),1,0), IF(OR(C4185&lt;7, C4185&gt;=18),1,0))</f>
        <v/>
      </c>
      <c r="F4185" s="11" t="n">
        <v>0.491</v>
      </c>
      <c r="G4185" s="12">
        <f>0*8</f>
        <v/>
      </c>
      <c r="H4185" s="12">
        <f>F4185-G4185</f>
        <v/>
      </c>
      <c r="I4185" s="10">
        <f>IF(E4185=0,"Fora",IF(E4184=0,"Carg xar",IF(H4185&lt;0,IF(M4185&lt;0.9,"Carg FV","Stby"),IF(M4185&gt;P4185,"V2H",IF(M4185&lt;0.9,"Carg xar","Stby")))))</f>
        <v/>
      </c>
      <c r="J4185" s="12">
        <f>IF(OR(I4185="Carg FV",I4185="Carg xar"),MIN(IF(I4185="Carg FV",ABS(H4185),7.4),7.4,MAX(0,(0.9-M4185)*40)*0.95),0)</f>
        <v/>
      </c>
      <c r="K4185" s="12">
        <f>IF(I4185="V2H",MIN(MAX(0,H4185),7.4,MAX(0,(M4185-P4185)*40)*0.95),0)</f>
        <v/>
      </c>
      <c r="L4185" s="12">
        <f>IF(E4185=0,0,MAX(0,H4185-K4185))</f>
        <v/>
      </c>
      <c r="M4185" s="13">
        <f>M4184+J4184/40-IF(I4184="V2H",K4184/(0.95*40),0)-IF(E4185=0,IF(E4184=1,IF(D4185=1,30,40)*0.18/(2*40),0),0)-IF(E4185=1,IF(E4184=0,IF(D4185=1,30,40)*0.18/(2*40),0),0)</f>
        <v/>
      </c>
      <c r="N4185" s="14" t="n">
        <v>0.09</v>
      </c>
      <c r="O4185" s="15">
        <f>K4185*N4185</f>
        <v/>
      </c>
      <c r="P4185">
        <f>IF(E4185=0,0.3,IF(D4185=1,IF(C4185&gt;=Params!$B$13-3,IF(C4185&lt;Params!$B$13,Params!$B$20,0.3),0.3),IF(C4185&gt;=Params!$B$15-3,IF(C4185&lt;Params!$B$15,Params!$B$21,0.3),0.3)))</f>
        <v/>
      </c>
    </row>
    <row r="4186" ht="15" customHeight="1" s="1">
      <c r="A4186" s="9" t="n">
        <v>4183</v>
      </c>
      <c r="B4186" s="6" t="inlineStr">
        <is>
          <t>24/06</t>
        </is>
      </c>
      <c r="C4186" s="6" t="n">
        <v>6</v>
      </c>
      <c r="D4186" s="6" t="n">
        <v>0</v>
      </c>
      <c r="E4186" s="10">
        <f>IF(D4186=1, IF(OR(C4186&lt;10, C4186&gt;=15),1,0), IF(OR(C4186&lt;7, C4186&gt;=18),1,0))</f>
        <v/>
      </c>
      <c r="F4186" s="11" t="n">
        <v>0.462</v>
      </c>
      <c r="G4186" s="12">
        <f>0.03*8</f>
        <v/>
      </c>
      <c r="H4186" s="12">
        <f>F4186-G4186</f>
        <v/>
      </c>
      <c r="I4186" s="10">
        <f>IF(E4186=0,"Fora",IF(E4185=0,"Carg xar",IF(H4186&lt;0,IF(M4186&lt;0.9,"Carg FV","Stby"),IF(M4186&gt;P4186,"V2H",IF(M4186&lt;0.9,"Carg xar","Stby")))))</f>
        <v/>
      </c>
      <c r="J4186" s="12">
        <f>IF(OR(I4186="Carg FV",I4186="Carg xar"),MIN(IF(I4186="Carg FV",ABS(H4186),7.4),7.4,MAX(0,(0.9-M4186)*40)*0.95),0)</f>
        <v/>
      </c>
      <c r="K4186" s="12">
        <f>IF(I4186="V2H",MIN(MAX(0,H4186),7.4,MAX(0,(M4186-P4186)*40)*0.95),0)</f>
        <v/>
      </c>
      <c r="L4186" s="12">
        <f>IF(E4186=0,0,MAX(0,H4186-K4186))</f>
        <v/>
      </c>
      <c r="M4186" s="13">
        <f>M4185+J4185/40-IF(I4185="V2H",K4185/(0.95*40),0)-IF(E4186=0,IF(E4185=1,IF(D4186=1,30,40)*0.18/(2*40),0),0)-IF(E4186=1,IF(E4185=0,IF(D4186=1,30,40)*0.18/(2*40),0),0)</f>
        <v/>
      </c>
      <c r="N4186" s="14" t="n">
        <v>0.09</v>
      </c>
      <c r="O4186" s="15">
        <f>K4186*N4186</f>
        <v/>
      </c>
      <c r="P4186">
        <f>IF(E4186=0,0.3,IF(D4186=1,IF(C4186&gt;=Params!$B$13-3,IF(C4186&lt;Params!$B$13,Params!$B$20,0.3),0.3),IF(C4186&gt;=Params!$B$15-3,IF(C4186&lt;Params!$B$15,Params!$B$21,0.3),0.3)))</f>
        <v/>
      </c>
    </row>
    <row r="4187" ht="15" customHeight="1" s="1">
      <c r="A4187" s="9" t="n">
        <v>4184</v>
      </c>
      <c r="B4187" s="6" t="inlineStr">
        <is>
          <t>24/06</t>
        </is>
      </c>
      <c r="C4187" s="6" t="n">
        <v>7</v>
      </c>
      <c r="D4187" s="6" t="n">
        <v>0</v>
      </c>
      <c r="E4187" s="10">
        <f>IF(D4187=1, IF(OR(C4187&lt;10, C4187&gt;=15),1,0), IF(OR(C4187&lt;7, C4187&gt;=18),1,0))</f>
        <v/>
      </c>
      <c r="F4187" s="11" t="n">
        <v>0.464</v>
      </c>
      <c r="G4187" s="12">
        <f>0.15*8</f>
        <v/>
      </c>
      <c r="H4187" s="12">
        <f>F4187-G4187</f>
        <v/>
      </c>
      <c r="I4187" s="10">
        <f>IF(E4187=0,"Fora",IF(E4186=0,"Carg xar",IF(H4187&lt;0,IF(M4187&lt;0.9,"Carg FV","Stby"),IF(M4187&gt;P4187,"V2H",IF(M4187&lt;0.9,"Carg xar","Stby")))))</f>
        <v/>
      </c>
      <c r="J4187" s="12">
        <f>IF(OR(I4187="Carg FV",I4187="Carg xar"),MIN(IF(I4187="Carg FV",ABS(H4187),7.4),7.4,MAX(0,(0.9-M4187)*40)*0.95),0)</f>
        <v/>
      </c>
      <c r="K4187" s="12">
        <f>IF(I4187="V2H",MIN(MAX(0,H4187),7.4,MAX(0,(M4187-P4187)*40)*0.95),0)</f>
        <v/>
      </c>
      <c r="L4187" s="12">
        <f>IF(E4187=0,0,MAX(0,H4187-K4187))</f>
        <v/>
      </c>
      <c r="M4187" s="13">
        <f>M4186+J4186/40-IF(I4186="V2H",K4186/(0.95*40),0)-IF(E4187=0,IF(E4186=1,IF(D4187=1,30,40)*0.18/(2*40),0),0)-IF(E4187=1,IF(E4186=0,IF(D4187=1,30,40)*0.18/(2*40),0),0)</f>
        <v/>
      </c>
      <c r="N4187" s="14" t="n">
        <v>0.09</v>
      </c>
      <c r="O4187" s="15">
        <f>K4187*N4187</f>
        <v/>
      </c>
      <c r="P4187">
        <f>IF(E4187=0,0.3,IF(D4187=1,IF(C4187&gt;=Params!$B$13-3,IF(C4187&lt;Params!$B$13,Params!$B$20,0.3),0.3),IF(C4187&gt;=Params!$B$15-3,IF(C4187&lt;Params!$B$15,Params!$B$21,0.3),0.3)))</f>
        <v/>
      </c>
    </row>
    <row r="4188" ht="15" customHeight="1" s="1">
      <c r="A4188" s="9" t="n">
        <v>4185</v>
      </c>
      <c r="B4188" s="6" t="inlineStr">
        <is>
          <t>24/06</t>
        </is>
      </c>
      <c r="C4188" s="6" t="n">
        <v>8</v>
      </c>
      <c r="D4188" s="6" t="n">
        <v>0</v>
      </c>
      <c r="E4188" s="10">
        <f>IF(D4188=1, IF(OR(C4188&lt;10, C4188&gt;=15),1,0), IF(OR(C4188&lt;7, C4188&gt;=18),1,0))</f>
        <v/>
      </c>
      <c r="F4188" s="11" t="n">
        <v>0.494</v>
      </c>
      <c r="G4188" s="12">
        <f>0.32*8</f>
        <v/>
      </c>
      <c r="H4188" s="12">
        <f>F4188-G4188</f>
        <v/>
      </c>
      <c r="I4188" s="10">
        <f>IF(E4188=0,"Fora",IF(E4187=0,"Carg xar",IF(H4188&lt;0,IF(M4188&lt;0.9,"Carg FV","Stby"),IF(M4188&gt;P4188,"V2H",IF(M4188&lt;0.9,"Carg xar","Stby")))))</f>
        <v/>
      </c>
      <c r="J4188" s="12">
        <f>IF(OR(I4188="Carg FV",I4188="Carg xar"),MIN(IF(I4188="Carg FV",ABS(H4188),7.4),7.4,MAX(0,(0.9-M4188)*40)*0.95),0)</f>
        <v/>
      </c>
      <c r="K4188" s="12">
        <f>IF(I4188="V2H",MIN(MAX(0,H4188),7.4,MAX(0,(M4188-P4188)*40)*0.95),0)</f>
        <v/>
      </c>
      <c r="L4188" s="12">
        <f>IF(E4188=0,0,MAX(0,H4188-K4188))</f>
        <v/>
      </c>
      <c r="M4188" s="13">
        <f>M4187+J4187/40-IF(I4187="V2H",K4187/(0.95*40),0)-IF(E4188=0,IF(E4187=1,IF(D4188=1,30,40)*0.18/(2*40),0),0)-IF(E4188=1,IF(E4187=0,IF(D4188=1,30,40)*0.18/(2*40),0),0)</f>
        <v/>
      </c>
      <c r="N4188" s="14" t="n">
        <v>0.15</v>
      </c>
      <c r="O4188" s="15">
        <f>K4188*N4188</f>
        <v/>
      </c>
      <c r="P4188">
        <f>IF(E4188=0,0.3,IF(D4188=1,IF(C4188&gt;=Params!$B$13-3,IF(C4188&lt;Params!$B$13,Params!$B$20,0.3),0.3),IF(C4188&gt;=Params!$B$15-3,IF(C4188&lt;Params!$B$15,Params!$B$21,0.3),0.3)))</f>
        <v/>
      </c>
    </row>
    <row r="4189" ht="15" customHeight="1" s="1">
      <c r="A4189" s="9" t="n">
        <v>4186</v>
      </c>
      <c r="B4189" s="6" t="inlineStr">
        <is>
          <t>24/06</t>
        </is>
      </c>
      <c r="C4189" s="6" t="n">
        <v>9</v>
      </c>
      <c r="D4189" s="6" t="n">
        <v>0</v>
      </c>
      <c r="E4189" s="10">
        <f>IF(D4189=1, IF(OR(C4189&lt;10, C4189&gt;=15),1,0), IF(OR(C4189&lt;7, C4189&gt;=18),1,0))</f>
        <v/>
      </c>
      <c r="F4189" s="11" t="n">
        <v>0.964</v>
      </c>
      <c r="G4189" s="12">
        <f>0.52*8</f>
        <v/>
      </c>
      <c r="H4189" s="12">
        <f>F4189-G4189</f>
        <v/>
      </c>
      <c r="I4189" s="10">
        <f>IF(E4189=0,"Fora",IF(E4188=0,"Carg xar",IF(H4189&lt;0,IF(M4189&lt;0.9,"Carg FV","Stby"),IF(M4189&gt;P4189,"V2H",IF(M4189&lt;0.9,"Carg xar","Stby")))))</f>
        <v/>
      </c>
      <c r="J4189" s="12">
        <f>IF(OR(I4189="Carg FV",I4189="Carg xar"),MIN(IF(I4189="Carg FV",ABS(H4189),7.4),7.4,MAX(0,(0.9-M4189)*40)*0.95),0)</f>
        <v/>
      </c>
      <c r="K4189" s="12">
        <f>IF(I4189="V2H",MIN(MAX(0,H4189),7.4,MAX(0,(M4189-P4189)*40)*0.95),0)</f>
        <v/>
      </c>
      <c r="L4189" s="12">
        <f>IF(E4189=0,0,MAX(0,H4189-K4189))</f>
        <v/>
      </c>
      <c r="M4189" s="13">
        <f>M4188+J4188/40-IF(I4188="V2H",K4188/(0.95*40),0)-IF(E4189=0,IF(E4188=1,IF(D4189=1,30,40)*0.18/(2*40),0),0)-IF(E4189=1,IF(E4188=0,IF(D4189=1,30,40)*0.18/(2*40),0),0)</f>
        <v/>
      </c>
      <c r="N4189" s="14" t="n">
        <v>0.15</v>
      </c>
      <c r="O4189" s="15">
        <f>K4189*N4189</f>
        <v/>
      </c>
      <c r="P4189">
        <f>IF(E4189=0,0.3,IF(D4189=1,IF(C4189&gt;=Params!$B$13-3,IF(C4189&lt;Params!$B$13,Params!$B$20,0.3),0.3),IF(C4189&gt;=Params!$B$15-3,IF(C4189&lt;Params!$B$15,Params!$B$21,0.3),0.3)))</f>
        <v/>
      </c>
    </row>
    <row r="4190" ht="15" customHeight="1" s="1">
      <c r="A4190" s="9" t="n">
        <v>4187</v>
      </c>
      <c r="B4190" s="6" t="inlineStr">
        <is>
          <t>24/06</t>
        </is>
      </c>
      <c r="C4190" s="6" t="n">
        <v>10</v>
      </c>
      <c r="D4190" s="6" t="n">
        <v>0</v>
      </c>
      <c r="E4190" s="10">
        <f>IF(D4190=1, IF(OR(C4190&lt;10, C4190&gt;=15),1,0), IF(OR(C4190&lt;7, C4190&gt;=18),1,0))</f>
        <v/>
      </c>
      <c r="F4190" s="11" t="n">
        <v>1.032</v>
      </c>
      <c r="G4190" s="12">
        <f>0.72*8</f>
        <v/>
      </c>
      <c r="H4190" s="12">
        <f>F4190-G4190</f>
        <v/>
      </c>
      <c r="I4190" s="10">
        <f>IF(E4190=0,"Fora",IF(E4189=0,"Carg xar",IF(H4190&lt;0,IF(M4190&lt;0.9,"Carg FV","Stby"),IF(M4190&gt;P4190,"V2H",IF(M4190&lt;0.9,"Carg xar","Stby")))))</f>
        <v/>
      </c>
      <c r="J4190" s="12">
        <f>IF(OR(I4190="Carg FV",I4190="Carg xar"),MIN(IF(I4190="Carg FV",ABS(H4190),7.4),7.4,MAX(0,(0.9-M4190)*40)*0.95),0)</f>
        <v/>
      </c>
      <c r="K4190" s="12">
        <f>IF(I4190="V2H",MIN(MAX(0,H4190),7.4,MAX(0,(M4190-P4190)*40)*0.95),0)</f>
        <v/>
      </c>
      <c r="L4190" s="12">
        <f>IF(E4190=0,0,MAX(0,H4190-K4190))</f>
        <v/>
      </c>
      <c r="M4190" s="13">
        <f>M4189+J4189/40-IF(I4189="V2H",K4189/(0.95*40),0)-IF(E4190=0,IF(E4189=1,IF(D4190=1,30,40)*0.18/(2*40),0),0)-IF(E4190=1,IF(E4189=0,IF(D4190=1,30,40)*0.18/(2*40),0),0)</f>
        <v/>
      </c>
      <c r="N4190" s="14" t="n">
        <v>0.2</v>
      </c>
      <c r="O4190" s="15">
        <f>K4190*N4190</f>
        <v/>
      </c>
      <c r="P4190">
        <f>IF(E4190=0,0.3,IF(D4190=1,IF(C4190&gt;=Params!$B$13-3,IF(C4190&lt;Params!$B$13,Params!$B$20,0.3),0.3),IF(C4190&gt;=Params!$B$15-3,IF(C4190&lt;Params!$B$15,Params!$B$21,0.3),0.3)))</f>
        <v/>
      </c>
    </row>
    <row r="4191" ht="15" customHeight="1" s="1">
      <c r="A4191" s="9" t="n">
        <v>4188</v>
      </c>
      <c r="B4191" s="6" t="inlineStr">
        <is>
          <t>24/06</t>
        </is>
      </c>
      <c r="C4191" s="6" t="n">
        <v>11</v>
      </c>
      <c r="D4191" s="6" t="n">
        <v>0</v>
      </c>
      <c r="E4191" s="10">
        <f>IF(D4191=1, IF(OR(C4191&lt;10, C4191&gt;=15),1,0), IF(OR(C4191&lt;7, C4191&gt;=18),1,0))</f>
        <v/>
      </c>
      <c r="F4191" s="11" t="n">
        <v>1.562</v>
      </c>
      <c r="G4191" s="12">
        <f>0.85*8</f>
        <v/>
      </c>
      <c r="H4191" s="12">
        <f>F4191-G4191</f>
        <v/>
      </c>
      <c r="I4191" s="10">
        <f>IF(E4191=0,"Fora",IF(E4190=0,"Carg xar",IF(H4191&lt;0,IF(M4191&lt;0.9,"Carg FV","Stby"),IF(M4191&gt;P4191,"V2H",IF(M4191&lt;0.9,"Carg xar","Stby")))))</f>
        <v/>
      </c>
      <c r="J4191" s="12">
        <f>IF(OR(I4191="Carg FV",I4191="Carg xar"),MIN(IF(I4191="Carg FV",ABS(H4191),7.4),7.4,MAX(0,(0.9-M4191)*40)*0.95),0)</f>
        <v/>
      </c>
      <c r="K4191" s="12">
        <f>IF(I4191="V2H",MIN(MAX(0,H4191),7.4,MAX(0,(M4191-P4191)*40)*0.95),0)</f>
        <v/>
      </c>
      <c r="L4191" s="12">
        <f>IF(E4191=0,0,MAX(0,H4191-K4191))</f>
        <v/>
      </c>
      <c r="M4191" s="13">
        <f>M4190+J4190/40-IF(I4190="V2H",K4190/(0.95*40),0)-IF(E4191=0,IF(E4190=1,IF(D4191=1,30,40)*0.18/(2*40),0),0)-IF(E4191=1,IF(E4190=0,IF(D4191=1,30,40)*0.18/(2*40),0),0)</f>
        <v/>
      </c>
      <c r="N4191" s="14" t="n">
        <v>0.2</v>
      </c>
      <c r="O4191" s="15">
        <f>K4191*N4191</f>
        <v/>
      </c>
      <c r="P4191">
        <f>IF(E4191=0,0.3,IF(D4191=1,IF(C4191&gt;=Params!$B$13-3,IF(C4191&lt;Params!$B$13,Params!$B$20,0.3),0.3),IF(C4191&gt;=Params!$B$15-3,IF(C4191&lt;Params!$B$15,Params!$B$21,0.3),0.3)))</f>
        <v/>
      </c>
    </row>
    <row r="4192" ht="15" customHeight="1" s="1">
      <c r="A4192" s="9" t="n">
        <v>4189</v>
      </c>
      <c r="B4192" s="6" t="inlineStr">
        <is>
          <t>24/06</t>
        </is>
      </c>
      <c r="C4192" s="6" t="n">
        <v>12</v>
      </c>
      <c r="D4192" s="6" t="n">
        <v>0</v>
      </c>
      <c r="E4192" s="10">
        <f>IF(D4192=1, IF(OR(C4192&lt;10, C4192&gt;=15),1,0), IF(OR(C4192&lt;7, C4192&gt;=18),1,0))</f>
        <v/>
      </c>
      <c r="F4192" s="11" t="n">
        <v>2.638</v>
      </c>
      <c r="G4192" s="12">
        <f>0.92*8</f>
        <v/>
      </c>
      <c r="H4192" s="12">
        <f>F4192-G4192</f>
        <v/>
      </c>
      <c r="I4192" s="10">
        <f>IF(E4192=0,"Fora",IF(E4191=0,"Carg xar",IF(H4192&lt;0,IF(M4192&lt;0.9,"Carg FV","Stby"),IF(M4192&gt;P4192,"V2H",IF(M4192&lt;0.9,"Carg xar","Stby")))))</f>
        <v/>
      </c>
      <c r="J4192" s="12">
        <f>IF(OR(I4192="Carg FV",I4192="Carg xar"),MIN(IF(I4192="Carg FV",ABS(H4192),7.4),7.4,MAX(0,(0.9-M4192)*40)*0.95),0)</f>
        <v/>
      </c>
      <c r="K4192" s="12">
        <f>IF(I4192="V2H",MIN(MAX(0,H4192),7.4,MAX(0,(M4192-P4192)*40)*0.95),0)</f>
        <v/>
      </c>
      <c r="L4192" s="12">
        <f>IF(E4192=0,0,MAX(0,H4192-K4192))</f>
        <v/>
      </c>
      <c r="M4192" s="13">
        <f>M4191+J4191/40-IF(I4191="V2H",K4191/(0.95*40),0)-IF(E4192=0,IF(E4191=1,IF(D4192=1,30,40)*0.18/(2*40),0),0)-IF(E4192=1,IF(E4191=0,IF(D4192=1,30,40)*0.18/(2*40),0),0)</f>
        <v/>
      </c>
      <c r="N4192" s="14" t="n">
        <v>0.2</v>
      </c>
      <c r="O4192" s="15">
        <f>K4192*N4192</f>
        <v/>
      </c>
      <c r="P4192">
        <f>IF(E4192=0,0.3,IF(D4192=1,IF(C4192&gt;=Params!$B$13-3,IF(C4192&lt;Params!$B$13,Params!$B$20,0.3),0.3),IF(C4192&gt;=Params!$B$15-3,IF(C4192&lt;Params!$B$15,Params!$B$21,0.3),0.3)))</f>
        <v/>
      </c>
    </row>
    <row r="4193" ht="15" customHeight="1" s="1">
      <c r="A4193" s="9" t="n">
        <v>4190</v>
      </c>
      <c r="B4193" s="6" t="inlineStr">
        <is>
          <t>24/06</t>
        </is>
      </c>
      <c r="C4193" s="6" t="n">
        <v>13</v>
      </c>
      <c r="D4193" s="6" t="n">
        <v>0</v>
      </c>
      <c r="E4193" s="10">
        <f>IF(D4193=1, IF(OR(C4193&lt;10, C4193&gt;=15),1,0), IF(OR(C4193&lt;7, C4193&gt;=18),1,0))</f>
        <v/>
      </c>
      <c r="F4193" s="11" t="n">
        <v>2.177</v>
      </c>
      <c r="G4193" s="12">
        <f>0.9*8</f>
        <v/>
      </c>
      <c r="H4193" s="12">
        <f>F4193-G4193</f>
        <v/>
      </c>
      <c r="I4193" s="10">
        <f>IF(E4193=0,"Fora",IF(E4192=0,"Carg xar",IF(H4193&lt;0,IF(M4193&lt;0.9,"Carg FV","Stby"),IF(M4193&gt;P4193,"V2H",IF(M4193&lt;0.9,"Carg xar","Stby")))))</f>
        <v/>
      </c>
      <c r="J4193" s="12">
        <f>IF(OR(I4193="Carg FV",I4193="Carg xar"),MIN(IF(I4193="Carg FV",ABS(H4193),7.4),7.4,MAX(0,(0.9-M4193)*40)*0.95),0)</f>
        <v/>
      </c>
      <c r="K4193" s="12">
        <f>IF(I4193="V2H",MIN(MAX(0,H4193),7.4,MAX(0,(M4193-P4193)*40)*0.95),0)</f>
        <v/>
      </c>
      <c r="L4193" s="12">
        <f>IF(E4193=0,0,MAX(0,H4193-K4193))</f>
        <v/>
      </c>
      <c r="M4193" s="13">
        <f>M4192+J4192/40-IF(I4192="V2H",K4192/(0.95*40),0)-IF(E4193=0,IF(E4192=1,IF(D4193=1,30,40)*0.18/(2*40),0),0)-IF(E4193=1,IF(E4192=0,IF(D4193=1,30,40)*0.18/(2*40),0),0)</f>
        <v/>
      </c>
      <c r="N4193" s="14" t="n">
        <v>0.2</v>
      </c>
      <c r="O4193" s="15">
        <f>K4193*N4193</f>
        <v/>
      </c>
      <c r="P4193">
        <f>IF(E4193=0,0.3,IF(D4193=1,IF(C4193&gt;=Params!$B$13-3,IF(C4193&lt;Params!$B$13,Params!$B$20,0.3),0.3),IF(C4193&gt;=Params!$B$15-3,IF(C4193&lt;Params!$B$15,Params!$B$21,0.3),0.3)))</f>
        <v/>
      </c>
    </row>
    <row r="4194" ht="15" customHeight="1" s="1">
      <c r="A4194" s="9" t="n">
        <v>4191</v>
      </c>
      <c r="B4194" s="6" t="inlineStr">
        <is>
          <t>24/06</t>
        </is>
      </c>
      <c r="C4194" s="6" t="n">
        <v>14</v>
      </c>
      <c r="D4194" s="6" t="n">
        <v>0</v>
      </c>
      <c r="E4194" s="10">
        <f>IF(D4194=1, IF(OR(C4194&lt;10, C4194&gt;=15),1,0), IF(OR(C4194&lt;7, C4194&gt;=18),1,0))</f>
        <v/>
      </c>
      <c r="F4194" s="11" t="n">
        <v>2.315</v>
      </c>
      <c r="G4194" s="12">
        <f>0.8*8</f>
        <v/>
      </c>
      <c r="H4194" s="12">
        <f>F4194-G4194</f>
        <v/>
      </c>
      <c r="I4194" s="10">
        <f>IF(E4194=0,"Fora",IF(E4193=0,"Carg xar",IF(H4194&lt;0,IF(M4194&lt;0.9,"Carg FV","Stby"),IF(M4194&gt;P4194,"V2H",IF(M4194&lt;0.9,"Carg xar","Stby")))))</f>
        <v/>
      </c>
      <c r="J4194" s="12">
        <f>IF(OR(I4194="Carg FV",I4194="Carg xar"),MIN(IF(I4194="Carg FV",ABS(H4194),7.4),7.4,MAX(0,(0.9-M4194)*40)*0.95),0)</f>
        <v/>
      </c>
      <c r="K4194" s="12">
        <f>IF(I4194="V2H",MIN(MAX(0,H4194),7.4,MAX(0,(M4194-P4194)*40)*0.95),0)</f>
        <v/>
      </c>
      <c r="L4194" s="12">
        <f>IF(E4194=0,0,MAX(0,H4194-K4194))</f>
        <v/>
      </c>
      <c r="M4194" s="13">
        <f>M4193+J4193/40-IF(I4193="V2H",K4193/(0.95*40),0)-IF(E4194=0,IF(E4193=1,IF(D4194=1,30,40)*0.18/(2*40),0),0)-IF(E4194=1,IF(E4193=0,IF(D4194=1,30,40)*0.18/(2*40),0),0)</f>
        <v/>
      </c>
      <c r="N4194" s="14" t="n">
        <v>0.15</v>
      </c>
      <c r="O4194" s="15">
        <f>K4194*N4194</f>
        <v/>
      </c>
      <c r="P4194">
        <f>IF(E4194=0,0.3,IF(D4194=1,IF(C4194&gt;=Params!$B$13-3,IF(C4194&lt;Params!$B$13,Params!$B$20,0.3),0.3),IF(C4194&gt;=Params!$B$15-3,IF(C4194&lt;Params!$B$15,Params!$B$21,0.3),0.3)))</f>
        <v/>
      </c>
    </row>
    <row r="4195" ht="15" customHeight="1" s="1">
      <c r="A4195" s="9" t="n">
        <v>4192</v>
      </c>
      <c r="B4195" s="6" t="inlineStr">
        <is>
          <t>24/06</t>
        </is>
      </c>
      <c r="C4195" s="6" t="n">
        <v>15</v>
      </c>
      <c r="D4195" s="6" t="n">
        <v>0</v>
      </c>
      <c r="E4195" s="10">
        <f>IF(D4195=1, IF(OR(C4195&lt;10, C4195&gt;=15),1,0), IF(OR(C4195&lt;7, C4195&gt;=18),1,0))</f>
        <v/>
      </c>
      <c r="F4195" s="11" t="n">
        <v>1.06</v>
      </c>
      <c r="G4195" s="12">
        <f>0.65*8</f>
        <v/>
      </c>
      <c r="H4195" s="12">
        <f>F4195-G4195</f>
        <v/>
      </c>
      <c r="I4195" s="10">
        <f>IF(E4195=0,"Fora",IF(E4194=0,"Carg xar",IF(H4195&lt;0,IF(M4195&lt;0.9,"Carg FV","Stby"),IF(M4195&gt;P4195,"V2H",IF(M4195&lt;0.9,"Carg xar","Stby")))))</f>
        <v/>
      </c>
      <c r="J4195" s="12">
        <f>IF(OR(I4195="Carg FV",I4195="Carg xar"),MIN(IF(I4195="Carg FV",ABS(H4195),7.4),7.4,MAX(0,(0.9-M4195)*40)*0.95),0)</f>
        <v/>
      </c>
      <c r="K4195" s="12">
        <f>IF(I4195="V2H",MIN(MAX(0,H4195),7.4,MAX(0,(M4195-P4195)*40)*0.95),0)</f>
        <v/>
      </c>
      <c r="L4195" s="12">
        <f>IF(E4195=0,0,MAX(0,H4195-K4195))</f>
        <v/>
      </c>
      <c r="M4195" s="13">
        <f>M4194+J4194/40-IF(I4194="V2H",K4194/(0.95*40),0)-IF(E4195=0,IF(E4194=1,IF(D4195=1,30,40)*0.18/(2*40),0),0)-IF(E4195=1,IF(E4194=0,IF(D4195=1,30,40)*0.18/(2*40),0),0)</f>
        <v/>
      </c>
      <c r="N4195" s="14" t="n">
        <v>0.15</v>
      </c>
      <c r="O4195" s="15">
        <f>K4195*N4195</f>
        <v/>
      </c>
      <c r="P4195">
        <f>IF(E4195=0,0.3,IF(D4195=1,IF(C4195&gt;=Params!$B$13-3,IF(C4195&lt;Params!$B$13,Params!$B$20,0.3),0.3),IF(C4195&gt;=Params!$B$15-3,IF(C4195&lt;Params!$B$15,Params!$B$21,0.3),0.3)))</f>
        <v/>
      </c>
    </row>
    <row r="4196" ht="15" customHeight="1" s="1">
      <c r="A4196" s="9" t="n">
        <v>4193</v>
      </c>
      <c r="B4196" s="6" t="inlineStr">
        <is>
          <t>24/06</t>
        </is>
      </c>
      <c r="C4196" s="6" t="n">
        <v>16</v>
      </c>
      <c r="D4196" s="6" t="n">
        <v>0</v>
      </c>
      <c r="E4196" s="10">
        <f>IF(D4196=1, IF(OR(C4196&lt;10, C4196&gt;=15),1,0), IF(OR(C4196&lt;7, C4196&gt;=18),1,0))</f>
        <v/>
      </c>
      <c r="F4196" s="11" t="n">
        <v>0.956</v>
      </c>
      <c r="G4196" s="12">
        <f>0.48*8</f>
        <v/>
      </c>
      <c r="H4196" s="12">
        <f>F4196-G4196</f>
        <v/>
      </c>
      <c r="I4196" s="10">
        <f>IF(E4196=0,"Fora",IF(E4195=0,"Carg xar",IF(H4196&lt;0,IF(M4196&lt;0.9,"Carg FV","Stby"),IF(M4196&gt;P4196,"V2H",IF(M4196&lt;0.9,"Carg xar","Stby")))))</f>
        <v/>
      </c>
      <c r="J4196" s="12">
        <f>IF(OR(I4196="Carg FV",I4196="Carg xar"),MIN(IF(I4196="Carg FV",ABS(H4196),7.4),7.4,MAX(0,(0.9-M4196)*40)*0.95),0)</f>
        <v/>
      </c>
      <c r="K4196" s="12">
        <f>IF(I4196="V2H",MIN(MAX(0,H4196),7.4,MAX(0,(M4196-P4196)*40)*0.95),0)</f>
        <v/>
      </c>
      <c r="L4196" s="12">
        <f>IF(E4196=0,0,MAX(0,H4196-K4196))</f>
        <v/>
      </c>
      <c r="M4196" s="13">
        <f>M4195+J4195/40-IF(I4195="V2H",K4195/(0.95*40),0)-IF(E4196=0,IF(E4195=1,IF(D4196=1,30,40)*0.18/(2*40),0),0)-IF(E4196=1,IF(E4195=0,IF(D4196=1,30,40)*0.18/(2*40),0),0)</f>
        <v/>
      </c>
      <c r="N4196" s="14" t="n">
        <v>0.15</v>
      </c>
      <c r="O4196" s="15">
        <f>K4196*N4196</f>
        <v/>
      </c>
      <c r="P4196">
        <f>IF(E4196=0,0.3,IF(D4196=1,IF(C4196&gt;=Params!$B$13-3,IF(C4196&lt;Params!$B$13,Params!$B$20,0.3),0.3),IF(C4196&gt;=Params!$B$15-3,IF(C4196&lt;Params!$B$15,Params!$B$21,0.3),0.3)))</f>
        <v/>
      </c>
    </row>
    <row r="4197" ht="15" customHeight="1" s="1">
      <c r="A4197" s="9" t="n">
        <v>4194</v>
      </c>
      <c r="B4197" s="6" t="inlineStr">
        <is>
          <t>24/06</t>
        </is>
      </c>
      <c r="C4197" s="6" t="n">
        <v>17</v>
      </c>
      <c r="D4197" s="6" t="n">
        <v>0</v>
      </c>
      <c r="E4197" s="10">
        <f>IF(D4197=1, IF(OR(C4197&lt;10, C4197&gt;=15),1,0), IF(OR(C4197&lt;7, C4197&gt;=18),1,0))</f>
        <v/>
      </c>
      <c r="F4197" s="11" t="n">
        <v>1.418</v>
      </c>
      <c r="G4197" s="12">
        <f>0.28*8</f>
        <v/>
      </c>
      <c r="H4197" s="12">
        <f>F4197-G4197</f>
        <v/>
      </c>
      <c r="I4197" s="10">
        <f>IF(E4197=0,"Fora",IF(E4196=0,"Carg xar",IF(H4197&lt;0,IF(M4197&lt;0.9,"Carg FV","Stby"),IF(M4197&gt;P4197,"V2H",IF(M4197&lt;0.9,"Carg xar","Stby")))))</f>
        <v/>
      </c>
      <c r="J4197" s="12">
        <f>IF(OR(I4197="Carg FV",I4197="Carg xar"),MIN(IF(I4197="Carg FV",ABS(H4197),7.4),7.4,MAX(0,(0.9-M4197)*40)*0.95),0)</f>
        <v/>
      </c>
      <c r="K4197" s="12">
        <f>IF(I4197="V2H",MIN(MAX(0,H4197),7.4,MAX(0,(M4197-P4197)*40)*0.95),0)</f>
        <v/>
      </c>
      <c r="L4197" s="12">
        <f>IF(E4197=0,0,MAX(0,H4197-K4197))</f>
        <v/>
      </c>
      <c r="M4197" s="13">
        <f>M4196+J4196/40-IF(I4196="V2H",K4196/(0.95*40),0)-IF(E4197=0,IF(E4196=1,IF(D4197=1,30,40)*0.18/(2*40),0),0)-IF(E4197=1,IF(E4196=0,IF(D4197=1,30,40)*0.18/(2*40),0),0)</f>
        <v/>
      </c>
      <c r="N4197" s="14" t="n">
        <v>0.15</v>
      </c>
      <c r="O4197" s="15">
        <f>K4197*N4197</f>
        <v/>
      </c>
      <c r="P4197">
        <f>IF(E4197=0,0.3,IF(D4197=1,IF(C4197&gt;=Params!$B$13-3,IF(C4197&lt;Params!$B$13,Params!$B$20,0.3),0.3),IF(C4197&gt;=Params!$B$15-3,IF(C4197&lt;Params!$B$15,Params!$B$21,0.3),0.3)))</f>
        <v/>
      </c>
    </row>
    <row r="4198" ht="15" customHeight="1" s="1">
      <c r="A4198" s="9" t="n">
        <v>4195</v>
      </c>
      <c r="B4198" s="6" t="inlineStr">
        <is>
          <t>24/06</t>
        </is>
      </c>
      <c r="C4198" s="6" t="n">
        <v>18</v>
      </c>
      <c r="D4198" s="6" t="n">
        <v>0</v>
      </c>
      <c r="E4198" s="10">
        <f>IF(D4198=1, IF(OR(C4198&lt;10, C4198&gt;=15),1,0), IF(OR(C4198&lt;7, C4198&gt;=18),1,0))</f>
        <v/>
      </c>
      <c r="F4198" s="11" t="n">
        <v>2.057</v>
      </c>
      <c r="G4198" s="12">
        <f>0.1*8</f>
        <v/>
      </c>
      <c r="H4198" s="12">
        <f>F4198-G4198</f>
        <v/>
      </c>
      <c r="I4198" s="10">
        <f>IF(E4198=0,"Fora",IF(E4197=0,"Carg xar",IF(H4198&lt;0,IF(M4198&lt;0.9,"Carg FV","Stby"),IF(M4198&gt;P4198,"V2H",IF(M4198&lt;0.9,"Carg xar","Stby")))))</f>
        <v/>
      </c>
      <c r="J4198" s="12">
        <f>IF(OR(I4198="Carg FV",I4198="Carg xar"),MIN(IF(I4198="Carg FV",ABS(H4198),7.4),7.4,MAX(0,(0.9-M4198)*40)*0.95),0)</f>
        <v/>
      </c>
      <c r="K4198" s="12">
        <f>IF(I4198="V2H",MIN(MAX(0,H4198),7.4,MAX(0,(M4198-P4198)*40)*0.95),0)</f>
        <v/>
      </c>
      <c r="L4198" s="12">
        <f>IF(E4198=0,0,MAX(0,H4198-K4198))</f>
        <v/>
      </c>
      <c r="M4198" s="13">
        <f>M4197+J4197/40-IF(I4197="V2H",K4197/(0.95*40),0)-IF(E4198=0,IF(E4197=1,IF(D4198=1,30,40)*0.18/(2*40),0),0)-IF(E4198=1,IF(E4197=0,IF(D4198=1,30,40)*0.18/(2*40),0),0)</f>
        <v/>
      </c>
      <c r="N4198" s="14" t="n">
        <v>0.2</v>
      </c>
      <c r="O4198" s="15">
        <f>K4198*N4198</f>
        <v/>
      </c>
      <c r="P4198">
        <f>IF(E4198=0,0.3,IF(D4198=1,IF(C4198&gt;=Params!$B$13-3,IF(C4198&lt;Params!$B$13,Params!$B$20,0.3),0.3),IF(C4198&gt;=Params!$B$15-3,IF(C4198&lt;Params!$B$15,Params!$B$21,0.3),0.3)))</f>
        <v/>
      </c>
    </row>
    <row r="4199" ht="15" customHeight="1" s="1">
      <c r="A4199" s="9" t="n">
        <v>4196</v>
      </c>
      <c r="B4199" s="6" t="inlineStr">
        <is>
          <t>24/06</t>
        </is>
      </c>
      <c r="C4199" s="6" t="n">
        <v>19</v>
      </c>
      <c r="D4199" s="6" t="n">
        <v>0</v>
      </c>
      <c r="E4199" s="10">
        <f>IF(D4199=1, IF(OR(C4199&lt;10, C4199&gt;=15),1,0), IF(OR(C4199&lt;7, C4199&gt;=18),1,0))</f>
        <v/>
      </c>
      <c r="F4199" s="11" t="n">
        <v>1.97</v>
      </c>
      <c r="G4199" s="12">
        <f>0*8</f>
        <v/>
      </c>
      <c r="H4199" s="12">
        <f>F4199-G4199</f>
        <v/>
      </c>
      <c r="I4199" s="10">
        <f>IF(E4199=0,"Fora",IF(E4198=0,"Carg xar",IF(H4199&lt;0,IF(M4199&lt;0.9,"Carg FV","Stby"),IF(M4199&gt;P4199,"V2H",IF(M4199&lt;0.9,"Carg xar","Stby")))))</f>
        <v/>
      </c>
      <c r="J4199" s="12">
        <f>IF(OR(I4199="Carg FV",I4199="Carg xar"),MIN(IF(I4199="Carg FV",ABS(H4199),7.4),7.4,MAX(0,(0.9-M4199)*40)*0.95),0)</f>
        <v/>
      </c>
      <c r="K4199" s="12">
        <f>IF(I4199="V2H",MIN(MAX(0,H4199),7.4,MAX(0,(M4199-P4199)*40)*0.95),0)</f>
        <v/>
      </c>
      <c r="L4199" s="12">
        <f>IF(E4199=0,0,MAX(0,H4199-K4199))</f>
        <v/>
      </c>
      <c r="M4199" s="13">
        <f>M4198+J4198/40-IF(I4198="V2H",K4198/(0.95*40),0)-IF(E4199=0,IF(E4198=1,IF(D4199=1,30,40)*0.18/(2*40),0),0)-IF(E4199=1,IF(E4198=0,IF(D4199=1,30,40)*0.18/(2*40),0),0)</f>
        <v/>
      </c>
      <c r="N4199" s="14" t="n">
        <v>0.2</v>
      </c>
      <c r="O4199" s="15">
        <f>K4199*N4199</f>
        <v/>
      </c>
      <c r="P4199">
        <f>IF(E4199=0,0.3,IF(D4199=1,IF(C4199&gt;=Params!$B$13-3,IF(C4199&lt;Params!$B$13,Params!$B$20,0.3),0.3),IF(C4199&gt;=Params!$B$15-3,IF(C4199&lt;Params!$B$15,Params!$B$21,0.3),0.3)))</f>
        <v/>
      </c>
    </row>
    <row r="4200" ht="15" customHeight="1" s="1">
      <c r="A4200" s="9" t="n">
        <v>4197</v>
      </c>
      <c r="B4200" s="6" t="inlineStr">
        <is>
          <t>24/06</t>
        </is>
      </c>
      <c r="C4200" s="6" t="n">
        <v>20</v>
      </c>
      <c r="D4200" s="6" t="n">
        <v>0</v>
      </c>
      <c r="E4200" s="10">
        <f>IF(D4200=1, IF(OR(C4200&lt;10, C4200&gt;=15),1,0), IF(OR(C4200&lt;7, C4200&gt;=18),1,0))</f>
        <v/>
      </c>
      <c r="F4200" s="11" t="n">
        <v>1.292</v>
      </c>
      <c r="G4200" s="12">
        <f>0*8</f>
        <v/>
      </c>
      <c r="H4200" s="12">
        <f>F4200-G4200</f>
        <v/>
      </c>
      <c r="I4200" s="10">
        <f>IF(E4200=0,"Fora",IF(E4199=0,"Carg xar",IF(H4200&lt;0,IF(M4200&lt;0.9,"Carg FV","Stby"),IF(M4200&gt;P4200,"V2H",IF(M4200&lt;0.9,"Carg xar","Stby")))))</f>
        <v/>
      </c>
      <c r="J4200" s="12">
        <f>IF(OR(I4200="Carg FV",I4200="Carg xar"),MIN(IF(I4200="Carg FV",ABS(H4200),7.4),7.4,MAX(0,(0.9-M4200)*40)*0.95),0)</f>
        <v/>
      </c>
      <c r="K4200" s="12">
        <f>IF(I4200="V2H",MIN(MAX(0,H4200),7.4,MAX(0,(M4200-P4200)*40)*0.95),0)</f>
        <v/>
      </c>
      <c r="L4200" s="12">
        <f>IF(E4200=0,0,MAX(0,H4200-K4200))</f>
        <v/>
      </c>
      <c r="M4200" s="13">
        <f>M4199+J4199/40-IF(I4199="V2H",K4199/(0.95*40),0)-IF(E4200=0,IF(E4199=1,IF(D4200=1,30,40)*0.18/(2*40),0),0)-IF(E4200=1,IF(E4199=0,IF(D4200=1,30,40)*0.18/(2*40),0),0)</f>
        <v/>
      </c>
      <c r="N4200" s="14" t="n">
        <v>0.2</v>
      </c>
      <c r="O4200" s="15">
        <f>K4200*N4200</f>
        <v/>
      </c>
      <c r="P4200">
        <f>IF(E4200=0,0.3,IF(D4200=1,IF(C4200&gt;=Params!$B$13-3,IF(C4200&lt;Params!$B$13,Params!$B$20,0.3),0.3),IF(C4200&gt;=Params!$B$15-3,IF(C4200&lt;Params!$B$15,Params!$B$21,0.3),0.3)))</f>
        <v/>
      </c>
    </row>
    <row r="4201" ht="15" customHeight="1" s="1">
      <c r="A4201" s="9" t="n">
        <v>4198</v>
      </c>
      <c r="B4201" s="6" t="inlineStr">
        <is>
          <t>24/06</t>
        </is>
      </c>
      <c r="C4201" s="6" t="n">
        <v>21</v>
      </c>
      <c r="D4201" s="6" t="n">
        <v>0</v>
      </c>
      <c r="E4201" s="10">
        <f>IF(D4201=1, IF(OR(C4201&lt;10, C4201&gt;=15),1,0), IF(OR(C4201&lt;7, C4201&gt;=18),1,0))</f>
        <v/>
      </c>
      <c r="F4201" s="11" t="n">
        <v>0.777</v>
      </c>
      <c r="G4201" s="12">
        <f>0*8</f>
        <v/>
      </c>
      <c r="H4201" s="12">
        <f>F4201-G4201</f>
        <v/>
      </c>
      <c r="I4201" s="10">
        <f>IF(E4201=0,"Fora",IF(E4200=0,"Carg xar",IF(H4201&lt;0,IF(M4201&lt;0.9,"Carg FV","Stby"),IF(M4201&gt;P4201,"V2H",IF(M4201&lt;0.9,"Carg xar","Stby")))))</f>
        <v/>
      </c>
      <c r="J4201" s="12">
        <f>IF(OR(I4201="Carg FV",I4201="Carg xar"),MIN(IF(I4201="Carg FV",ABS(H4201),7.4),7.4,MAX(0,(0.9-M4201)*40)*0.95),0)</f>
        <v/>
      </c>
      <c r="K4201" s="12">
        <f>IF(I4201="V2H",MIN(MAX(0,H4201),7.4,MAX(0,(M4201-P4201)*40)*0.95),0)</f>
        <v/>
      </c>
      <c r="L4201" s="12">
        <f>IF(E4201=0,0,MAX(0,H4201-K4201))</f>
        <v/>
      </c>
      <c r="M4201" s="13">
        <f>M4200+J4200/40-IF(I4200="V2H",K4200/(0.95*40),0)-IF(E4201=0,IF(E4200=1,IF(D4201=1,30,40)*0.18/(2*40),0),0)-IF(E4201=1,IF(E4200=0,IF(D4201=1,30,40)*0.18/(2*40),0),0)</f>
        <v/>
      </c>
      <c r="N4201" s="14" t="n">
        <v>0.2</v>
      </c>
      <c r="O4201" s="15">
        <f>K4201*N4201</f>
        <v/>
      </c>
      <c r="P4201">
        <f>IF(E4201=0,0.3,IF(D4201=1,IF(C4201&gt;=Params!$B$13-3,IF(C4201&lt;Params!$B$13,Params!$B$20,0.3),0.3),IF(C4201&gt;=Params!$B$15-3,IF(C4201&lt;Params!$B$15,Params!$B$21,0.3),0.3)))</f>
        <v/>
      </c>
    </row>
    <row r="4202" ht="15" customHeight="1" s="1">
      <c r="A4202" s="9" t="n">
        <v>4199</v>
      </c>
      <c r="B4202" s="6" t="inlineStr">
        <is>
          <t>24/06</t>
        </is>
      </c>
      <c r="C4202" s="6" t="n">
        <v>22</v>
      </c>
      <c r="D4202" s="6" t="n">
        <v>0</v>
      </c>
      <c r="E4202" s="10">
        <f>IF(D4202=1, IF(OR(C4202&lt;10, C4202&gt;=15),1,0), IF(OR(C4202&lt;7, C4202&gt;=18),1,0))</f>
        <v/>
      </c>
      <c r="F4202" s="11" t="n">
        <v>0.842</v>
      </c>
      <c r="G4202" s="12">
        <f>0*8</f>
        <v/>
      </c>
      <c r="H4202" s="12">
        <f>F4202-G4202</f>
        <v/>
      </c>
      <c r="I4202" s="10">
        <f>IF(E4202=0,"Fora",IF(E4201=0,"Carg xar",IF(H4202&lt;0,IF(M4202&lt;0.9,"Carg FV","Stby"),IF(M4202&gt;P4202,"V2H",IF(M4202&lt;0.9,"Carg xar","Stby")))))</f>
        <v/>
      </c>
      <c r="J4202" s="12">
        <f>IF(OR(I4202="Carg FV",I4202="Carg xar"),MIN(IF(I4202="Carg FV",ABS(H4202),7.4),7.4,MAX(0,(0.9-M4202)*40)*0.95),0)</f>
        <v/>
      </c>
      <c r="K4202" s="12">
        <f>IF(I4202="V2H",MIN(MAX(0,H4202),7.4,MAX(0,(M4202-P4202)*40)*0.95),0)</f>
        <v/>
      </c>
      <c r="L4202" s="12">
        <f>IF(E4202=0,0,MAX(0,H4202-K4202))</f>
        <v/>
      </c>
      <c r="M4202" s="13">
        <f>M4201+J4201/40-IF(I4201="V2H",K4201/(0.95*40),0)-IF(E4202=0,IF(E4201=1,IF(D4202=1,30,40)*0.18/(2*40),0),0)-IF(E4202=1,IF(E4201=0,IF(D4202=1,30,40)*0.18/(2*40),0),0)</f>
        <v/>
      </c>
      <c r="N4202" s="14" t="n">
        <v>0.15</v>
      </c>
      <c r="O4202" s="15">
        <f>K4202*N4202</f>
        <v/>
      </c>
      <c r="P4202">
        <f>IF(E4202=0,0.3,IF(D4202=1,IF(C4202&gt;=Params!$B$13-3,IF(C4202&lt;Params!$B$13,Params!$B$20,0.3),0.3),IF(C4202&gt;=Params!$B$15-3,IF(C4202&lt;Params!$B$15,Params!$B$21,0.3),0.3)))</f>
        <v/>
      </c>
    </row>
    <row r="4203" ht="15" customHeight="1" s="1">
      <c r="A4203" s="9" t="n">
        <v>4200</v>
      </c>
      <c r="B4203" s="6" t="inlineStr">
        <is>
          <t>24/06</t>
        </is>
      </c>
      <c r="C4203" s="6" t="n">
        <v>23</v>
      </c>
      <c r="D4203" s="6" t="n">
        <v>0</v>
      </c>
      <c r="E4203" s="10">
        <f>IF(D4203=1, IF(OR(C4203&lt;10, C4203&gt;=15),1,0), IF(OR(C4203&lt;7, C4203&gt;=18),1,0))</f>
        <v/>
      </c>
      <c r="F4203" s="11" t="n">
        <v>0.739</v>
      </c>
      <c r="G4203" s="12">
        <f>0*8</f>
        <v/>
      </c>
      <c r="H4203" s="12">
        <f>F4203-G4203</f>
        <v/>
      </c>
      <c r="I4203" s="10">
        <f>IF(E4203=0,"Fora",IF(E4202=0,"Carg xar",IF(H4203&lt;0,IF(M4203&lt;0.9,"Carg FV","Stby"),IF(M4203&gt;P4203,"V2H",IF(M4203&lt;0.9,"Carg xar","Stby")))))</f>
        <v/>
      </c>
      <c r="J4203" s="12">
        <f>IF(OR(I4203="Carg FV",I4203="Carg xar"),MIN(IF(I4203="Carg FV",ABS(H4203),7.4),7.4,MAX(0,(0.9-M4203)*40)*0.95),0)</f>
        <v/>
      </c>
      <c r="K4203" s="12">
        <f>IF(I4203="V2H",MIN(MAX(0,H4203),7.4,MAX(0,(M4203-P4203)*40)*0.95),0)</f>
        <v/>
      </c>
      <c r="L4203" s="12">
        <f>IF(E4203=0,0,MAX(0,H4203-K4203))</f>
        <v/>
      </c>
      <c r="M4203" s="13">
        <f>M4202+J4202/40-IF(I4202="V2H",K4202/(0.95*40),0)-IF(E4203=0,IF(E4202=1,IF(D4203=1,30,40)*0.18/(2*40),0),0)-IF(E4203=1,IF(E4202=0,IF(D4203=1,30,40)*0.18/(2*40),0),0)</f>
        <v/>
      </c>
      <c r="N4203" s="14" t="n">
        <v>0.15</v>
      </c>
      <c r="O4203" s="15">
        <f>K4203*N4203</f>
        <v/>
      </c>
      <c r="P4203">
        <f>IF(E4203=0,0.3,IF(D4203=1,IF(C4203&gt;=Params!$B$13-3,IF(C4203&lt;Params!$B$13,Params!$B$20,0.3),0.3),IF(C4203&gt;=Params!$B$15-3,IF(C4203&lt;Params!$B$15,Params!$B$21,0.3),0.3)))</f>
        <v/>
      </c>
    </row>
    <row r="4204" ht="15" customHeight="1" s="1">
      <c r="A4204" s="9" t="n">
        <v>4201</v>
      </c>
      <c r="B4204" s="6" t="inlineStr">
        <is>
          <t>25/06</t>
        </is>
      </c>
      <c r="C4204" s="6" t="n">
        <v>0</v>
      </c>
      <c r="D4204" s="6" t="n">
        <v>0</v>
      </c>
      <c r="E4204" s="10">
        <f>IF(D4204=1, IF(OR(C4204&lt;10, C4204&gt;=15),1,0), IF(OR(C4204&lt;7, C4204&gt;=18),1,0))</f>
        <v/>
      </c>
      <c r="F4204" s="11" t="n">
        <v>0.672</v>
      </c>
      <c r="G4204" s="12">
        <f>0*8</f>
        <v/>
      </c>
      <c r="H4204" s="12">
        <f>F4204-G4204</f>
        <v/>
      </c>
      <c r="I4204" s="10">
        <f>IF(E4204=0,"Fora",IF(E4203=0,"Carg xar",IF(H4204&lt;0,IF(M4204&lt;0.9,"Carg FV","Stby"),IF(M4204&gt;P4204,"V2H",IF(M4204&lt;0.9,"Carg xar","Stby")))))</f>
        <v/>
      </c>
      <c r="J4204" s="12">
        <f>IF(OR(I4204="Carg FV",I4204="Carg xar"),MIN(IF(I4204="Carg FV",ABS(H4204),7.4),7.4,MAX(0,(0.9-M4204)*40)*0.95),0)</f>
        <v/>
      </c>
      <c r="K4204" s="12">
        <f>IF(I4204="V2H",MIN(MAX(0,H4204),7.4,MAX(0,(M4204-P4204)*40)*0.95),0)</f>
        <v/>
      </c>
      <c r="L4204" s="12">
        <f>IF(E4204=0,0,MAX(0,H4204-K4204))</f>
        <v/>
      </c>
      <c r="M4204" s="13">
        <f>M4203+J4203/40-IF(I4203="V2H",K4203/(0.95*40),0)-IF(E4204=0,IF(E4203=1,IF(D4204=1,30,40)*0.18/(2*40),0),0)-IF(E4204=1,IF(E4203=0,IF(D4204=1,30,40)*0.18/(2*40),0),0)</f>
        <v/>
      </c>
      <c r="N4204" s="14" t="n">
        <v>0.09</v>
      </c>
      <c r="O4204" s="15">
        <f>K4204*N4204</f>
        <v/>
      </c>
      <c r="P4204">
        <f>IF(E4204=0,0.3,IF(D4204=1,IF(C4204&gt;=Params!$B$13-3,IF(C4204&lt;Params!$B$13,Params!$B$20,0.3),0.3),IF(C4204&gt;=Params!$B$15-3,IF(C4204&lt;Params!$B$15,Params!$B$21,0.3),0.3)))</f>
        <v/>
      </c>
    </row>
    <row r="4205" ht="15" customHeight="1" s="1">
      <c r="A4205" s="9" t="n">
        <v>4202</v>
      </c>
      <c r="B4205" s="6" t="inlineStr">
        <is>
          <t>25/06</t>
        </is>
      </c>
      <c r="C4205" s="6" t="n">
        <v>1</v>
      </c>
      <c r="D4205" s="6" t="n">
        <v>0</v>
      </c>
      <c r="E4205" s="10">
        <f>IF(D4205=1, IF(OR(C4205&lt;10, C4205&gt;=15),1,0), IF(OR(C4205&lt;7, C4205&gt;=18),1,0))</f>
        <v/>
      </c>
      <c r="F4205" s="11" t="n">
        <v>0.605</v>
      </c>
      <c r="G4205" s="12">
        <f>0*8</f>
        <v/>
      </c>
      <c r="H4205" s="12">
        <f>F4205-G4205</f>
        <v/>
      </c>
      <c r="I4205" s="10">
        <f>IF(E4205=0,"Fora",IF(E4204=0,"Carg xar",IF(H4205&lt;0,IF(M4205&lt;0.9,"Carg FV","Stby"),IF(M4205&gt;P4205,"V2H",IF(M4205&lt;0.9,"Carg xar","Stby")))))</f>
        <v/>
      </c>
      <c r="J4205" s="12">
        <f>IF(OR(I4205="Carg FV",I4205="Carg xar"),MIN(IF(I4205="Carg FV",ABS(H4205),7.4),7.4,MAX(0,(0.9-M4205)*40)*0.95),0)</f>
        <v/>
      </c>
      <c r="K4205" s="12">
        <f>IF(I4205="V2H",MIN(MAX(0,H4205),7.4,MAX(0,(M4205-P4205)*40)*0.95),0)</f>
        <v/>
      </c>
      <c r="L4205" s="12">
        <f>IF(E4205=0,0,MAX(0,H4205-K4205))</f>
        <v/>
      </c>
      <c r="M4205" s="13">
        <f>M4204+J4204/40-IF(I4204="V2H",K4204/(0.95*40),0)-IF(E4205=0,IF(E4204=1,IF(D4205=1,30,40)*0.18/(2*40),0),0)-IF(E4205=1,IF(E4204=0,IF(D4205=1,30,40)*0.18/(2*40),0),0)</f>
        <v/>
      </c>
      <c r="N4205" s="14" t="n">
        <v>0.09</v>
      </c>
      <c r="O4205" s="15">
        <f>K4205*N4205</f>
        <v/>
      </c>
      <c r="P4205">
        <f>IF(E4205=0,0.3,IF(D4205=1,IF(C4205&gt;=Params!$B$13-3,IF(C4205&lt;Params!$B$13,Params!$B$20,0.3),0.3),IF(C4205&gt;=Params!$B$15-3,IF(C4205&lt;Params!$B$15,Params!$B$21,0.3),0.3)))</f>
        <v/>
      </c>
    </row>
    <row r="4206" ht="15" customHeight="1" s="1">
      <c r="A4206" s="9" t="n">
        <v>4203</v>
      </c>
      <c r="B4206" s="6" t="inlineStr">
        <is>
          <t>25/06</t>
        </is>
      </c>
      <c r="C4206" s="6" t="n">
        <v>2</v>
      </c>
      <c r="D4206" s="6" t="n">
        <v>0</v>
      </c>
      <c r="E4206" s="10">
        <f>IF(D4206=1, IF(OR(C4206&lt;10, C4206&gt;=15),1,0), IF(OR(C4206&lt;7, C4206&gt;=18),1,0))</f>
        <v/>
      </c>
      <c r="F4206" s="11" t="n">
        <v>0.534</v>
      </c>
      <c r="G4206" s="12">
        <f>0*8</f>
        <v/>
      </c>
      <c r="H4206" s="12">
        <f>F4206-G4206</f>
        <v/>
      </c>
      <c r="I4206" s="10">
        <f>IF(E4206=0,"Fora",IF(E4205=0,"Carg xar",IF(H4206&lt;0,IF(M4206&lt;0.9,"Carg FV","Stby"),IF(M4206&gt;P4206,"V2H",IF(M4206&lt;0.9,"Carg xar","Stby")))))</f>
        <v/>
      </c>
      <c r="J4206" s="12">
        <f>IF(OR(I4206="Carg FV",I4206="Carg xar"),MIN(IF(I4206="Carg FV",ABS(H4206),7.4),7.4,MAX(0,(0.9-M4206)*40)*0.95),0)</f>
        <v/>
      </c>
      <c r="K4206" s="12">
        <f>IF(I4206="V2H",MIN(MAX(0,H4206),7.4,MAX(0,(M4206-P4206)*40)*0.95),0)</f>
        <v/>
      </c>
      <c r="L4206" s="12">
        <f>IF(E4206=0,0,MAX(0,H4206-K4206))</f>
        <v/>
      </c>
      <c r="M4206" s="13">
        <f>M4205+J4205/40-IF(I4205="V2H",K4205/(0.95*40),0)-IF(E4206=0,IF(E4205=1,IF(D4206=1,30,40)*0.18/(2*40),0),0)-IF(E4206=1,IF(E4205=0,IF(D4206=1,30,40)*0.18/(2*40),0),0)</f>
        <v/>
      </c>
      <c r="N4206" s="14" t="n">
        <v>0.09</v>
      </c>
      <c r="O4206" s="15">
        <f>K4206*N4206</f>
        <v/>
      </c>
      <c r="P4206">
        <f>IF(E4206=0,0.3,IF(D4206=1,IF(C4206&gt;=Params!$B$13-3,IF(C4206&lt;Params!$B$13,Params!$B$20,0.3),0.3),IF(C4206&gt;=Params!$B$15-3,IF(C4206&lt;Params!$B$15,Params!$B$21,0.3),0.3)))</f>
        <v/>
      </c>
    </row>
    <row r="4207" ht="15" customHeight="1" s="1">
      <c r="A4207" s="9" t="n">
        <v>4204</v>
      </c>
      <c r="B4207" s="6" t="inlineStr">
        <is>
          <t>25/06</t>
        </is>
      </c>
      <c r="C4207" s="6" t="n">
        <v>3</v>
      </c>
      <c r="D4207" s="6" t="n">
        <v>0</v>
      </c>
      <c r="E4207" s="10">
        <f>IF(D4207=1, IF(OR(C4207&lt;10, C4207&gt;=15),1,0), IF(OR(C4207&lt;7, C4207&gt;=18),1,0))</f>
        <v/>
      </c>
      <c r="F4207" s="11" t="n">
        <v>0.498</v>
      </c>
      <c r="G4207" s="12">
        <f>0*8</f>
        <v/>
      </c>
      <c r="H4207" s="12">
        <f>F4207-G4207</f>
        <v/>
      </c>
      <c r="I4207" s="10">
        <f>IF(E4207=0,"Fora",IF(E4206=0,"Carg xar",IF(H4207&lt;0,IF(M4207&lt;0.9,"Carg FV","Stby"),IF(M4207&gt;P4207,"V2H",IF(M4207&lt;0.9,"Carg xar","Stby")))))</f>
        <v/>
      </c>
      <c r="J4207" s="12">
        <f>IF(OR(I4207="Carg FV",I4207="Carg xar"),MIN(IF(I4207="Carg FV",ABS(H4207),7.4),7.4,MAX(0,(0.9-M4207)*40)*0.95),0)</f>
        <v/>
      </c>
      <c r="K4207" s="12">
        <f>IF(I4207="V2H",MIN(MAX(0,H4207),7.4,MAX(0,(M4207-P4207)*40)*0.95),0)</f>
        <v/>
      </c>
      <c r="L4207" s="12">
        <f>IF(E4207=0,0,MAX(0,H4207-K4207))</f>
        <v/>
      </c>
      <c r="M4207" s="13">
        <f>M4206+J4206/40-IF(I4206="V2H",K4206/(0.95*40),0)-IF(E4207=0,IF(E4206=1,IF(D4207=1,30,40)*0.18/(2*40),0),0)-IF(E4207=1,IF(E4206=0,IF(D4207=1,30,40)*0.18/(2*40),0),0)</f>
        <v/>
      </c>
      <c r="N4207" s="14" t="n">
        <v>0.09</v>
      </c>
      <c r="O4207" s="15">
        <f>K4207*N4207</f>
        <v/>
      </c>
      <c r="P4207">
        <f>IF(E4207=0,0.3,IF(D4207=1,IF(C4207&gt;=Params!$B$13-3,IF(C4207&lt;Params!$B$13,Params!$B$20,0.3),0.3),IF(C4207&gt;=Params!$B$15-3,IF(C4207&lt;Params!$B$15,Params!$B$21,0.3),0.3)))</f>
        <v/>
      </c>
    </row>
    <row r="4208" ht="15" customHeight="1" s="1">
      <c r="A4208" s="9" t="n">
        <v>4205</v>
      </c>
      <c r="B4208" s="6" t="inlineStr">
        <is>
          <t>25/06</t>
        </is>
      </c>
      <c r="C4208" s="6" t="n">
        <v>4</v>
      </c>
      <c r="D4208" s="6" t="n">
        <v>0</v>
      </c>
      <c r="E4208" s="10">
        <f>IF(D4208=1, IF(OR(C4208&lt;10, C4208&gt;=15),1,0), IF(OR(C4208&lt;7, C4208&gt;=18),1,0))</f>
        <v/>
      </c>
      <c r="F4208" s="11" t="n">
        <v>0.448</v>
      </c>
      <c r="G4208" s="12">
        <f>0*8</f>
        <v/>
      </c>
      <c r="H4208" s="12">
        <f>F4208-G4208</f>
        <v/>
      </c>
      <c r="I4208" s="10">
        <f>IF(E4208=0,"Fora",IF(E4207=0,"Carg xar",IF(H4208&lt;0,IF(M4208&lt;0.9,"Carg FV","Stby"),IF(M4208&gt;P4208,"V2H",IF(M4208&lt;0.9,"Carg xar","Stby")))))</f>
        <v/>
      </c>
      <c r="J4208" s="12">
        <f>IF(OR(I4208="Carg FV",I4208="Carg xar"),MIN(IF(I4208="Carg FV",ABS(H4208),7.4),7.4,MAX(0,(0.9-M4208)*40)*0.95),0)</f>
        <v/>
      </c>
      <c r="K4208" s="12">
        <f>IF(I4208="V2H",MIN(MAX(0,H4208),7.4,MAX(0,(M4208-P4208)*40)*0.95),0)</f>
        <v/>
      </c>
      <c r="L4208" s="12">
        <f>IF(E4208=0,0,MAX(0,H4208-K4208))</f>
        <v/>
      </c>
      <c r="M4208" s="13">
        <f>M4207+J4207/40-IF(I4207="V2H",K4207/(0.95*40),0)-IF(E4208=0,IF(E4207=1,IF(D4208=1,30,40)*0.18/(2*40),0),0)-IF(E4208=1,IF(E4207=0,IF(D4208=1,30,40)*0.18/(2*40),0),0)</f>
        <v/>
      </c>
      <c r="N4208" s="14" t="n">
        <v>0.09</v>
      </c>
      <c r="O4208" s="15">
        <f>K4208*N4208</f>
        <v/>
      </c>
      <c r="P4208">
        <f>IF(E4208=0,0.3,IF(D4208=1,IF(C4208&gt;=Params!$B$13-3,IF(C4208&lt;Params!$B$13,Params!$B$20,0.3),0.3),IF(C4208&gt;=Params!$B$15-3,IF(C4208&lt;Params!$B$15,Params!$B$21,0.3),0.3)))</f>
        <v/>
      </c>
    </row>
    <row r="4209" ht="15" customHeight="1" s="1">
      <c r="A4209" s="9" t="n">
        <v>4206</v>
      </c>
      <c r="B4209" s="6" t="inlineStr">
        <is>
          <t>25/06</t>
        </is>
      </c>
      <c r="C4209" s="6" t="n">
        <v>5</v>
      </c>
      <c r="D4209" s="6" t="n">
        <v>0</v>
      </c>
      <c r="E4209" s="10">
        <f>IF(D4209=1, IF(OR(C4209&lt;10, C4209&gt;=15),1,0), IF(OR(C4209&lt;7, C4209&gt;=18),1,0))</f>
        <v/>
      </c>
      <c r="F4209" s="11" t="n">
        <v>1.348</v>
      </c>
      <c r="G4209" s="12">
        <f>0*8</f>
        <v/>
      </c>
      <c r="H4209" s="12">
        <f>F4209-G4209</f>
        <v/>
      </c>
      <c r="I4209" s="10">
        <f>IF(E4209=0,"Fora",IF(E4208=0,"Carg xar",IF(H4209&lt;0,IF(M4209&lt;0.9,"Carg FV","Stby"),IF(M4209&gt;P4209,"V2H",IF(M4209&lt;0.9,"Carg xar","Stby")))))</f>
        <v/>
      </c>
      <c r="J4209" s="12">
        <f>IF(OR(I4209="Carg FV",I4209="Carg xar"),MIN(IF(I4209="Carg FV",ABS(H4209),7.4),7.4,MAX(0,(0.9-M4209)*40)*0.95),0)</f>
        <v/>
      </c>
      <c r="K4209" s="12">
        <f>IF(I4209="V2H",MIN(MAX(0,H4209),7.4,MAX(0,(M4209-P4209)*40)*0.95),0)</f>
        <v/>
      </c>
      <c r="L4209" s="12">
        <f>IF(E4209=0,0,MAX(0,H4209-K4209))</f>
        <v/>
      </c>
      <c r="M4209" s="13">
        <f>M4208+J4208/40-IF(I4208="V2H",K4208/(0.95*40),0)-IF(E4209=0,IF(E4208=1,IF(D4209=1,30,40)*0.18/(2*40),0),0)-IF(E4209=1,IF(E4208=0,IF(D4209=1,30,40)*0.18/(2*40),0),0)</f>
        <v/>
      </c>
      <c r="N4209" s="14" t="n">
        <v>0.09</v>
      </c>
      <c r="O4209" s="15">
        <f>K4209*N4209</f>
        <v/>
      </c>
      <c r="P4209">
        <f>IF(E4209=0,0.3,IF(D4209=1,IF(C4209&gt;=Params!$B$13-3,IF(C4209&lt;Params!$B$13,Params!$B$20,0.3),0.3),IF(C4209&gt;=Params!$B$15-3,IF(C4209&lt;Params!$B$15,Params!$B$21,0.3),0.3)))</f>
        <v/>
      </c>
    </row>
    <row r="4210" ht="15" customHeight="1" s="1">
      <c r="A4210" s="9" t="n">
        <v>4207</v>
      </c>
      <c r="B4210" s="6" t="inlineStr">
        <is>
          <t>25/06</t>
        </is>
      </c>
      <c r="C4210" s="6" t="n">
        <v>6</v>
      </c>
      <c r="D4210" s="6" t="n">
        <v>0</v>
      </c>
      <c r="E4210" s="10">
        <f>IF(D4210=1, IF(OR(C4210&lt;10, C4210&gt;=15),1,0), IF(OR(C4210&lt;7, C4210&gt;=18),1,0))</f>
        <v/>
      </c>
      <c r="F4210" s="11" t="n">
        <v>0.431</v>
      </c>
      <c r="G4210" s="12">
        <f>0.03*8</f>
        <v/>
      </c>
      <c r="H4210" s="12">
        <f>F4210-G4210</f>
        <v/>
      </c>
      <c r="I4210" s="10">
        <f>IF(E4210=0,"Fora",IF(E4209=0,"Carg xar",IF(H4210&lt;0,IF(M4210&lt;0.9,"Carg FV","Stby"),IF(M4210&gt;P4210,"V2H",IF(M4210&lt;0.9,"Carg xar","Stby")))))</f>
        <v/>
      </c>
      <c r="J4210" s="12">
        <f>IF(OR(I4210="Carg FV",I4210="Carg xar"),MIN(IF(I4210="Carg FV",ABS(H4210),7.4),7.4,MAX(0,(0.9-M4210)*40)*0.95),0)</f>
        <v/>
      </c>
      <c r="K4210" s="12">
        <f>IF(I4210="V2H",MIN(MAX(0,H4210),7.4,MAX(0,(M4210-P4210)*40)*0.95),0)</f>
        <v/>
      </c>
      <c r="L4210" s="12">
        <f>IF(E4210=0,0,MAX(0,H4210-K4210))</f>
        <v/>
      </c>
      <c r="M4210" s="13">
        <f>M4209+J4209/40-IF(I4209="V2H",K4209/(0.95*40),0)-IF(E4210=0,IF(E4209=1,IF(D4210=1,30,40)*0.18/(2*40),0),0)-IF(E4210=1,IF(E4209=0,IF(D4210=1,30,40)*0.18/(2*40),0),0)</f>
        <v/>
      </c>
      <c r="N4210" s="14" t="n">
        <v>0.09</v>
      </c>
      <c r="O4210" s="15">
        <f>K4210*N4210</f>
        <v/>
      </c>
      <c r="P4210">
        <f>IF(E4210=0,0.3,IF(D4210=1,IF(C4210&gt;=Params!$B$13-3,IF(C4210&lt;Params!$B$13,Params!$B$20,0.3),0.3),IF(C4210&gt;=Params!$B$15-3,IF(C4210&lt;Params!$B$15,Params!$B$21,0.3),0.3)))</f>
        <v/>
      </c>
    </row>
    <row r="4211" ht="15" customHeight="1" s="1">
      <c r="A4211" s="9" t="n">
        <v>4208</v>
      </c>
      <c r="B4211" s="6" t="inlineStr">
        <is>
          <t>25/06</t>
        </is>
      </c>
      <c r="C4211" s="6" t="n">
        <v>7</v>
      </c>
      <c r="D4211" s="6" t="n">
        <v>0</v>
      </c>
      <c r="E4211" s="10">
        <f>IF(D4211=1, IF(OR(C4211&lt;10, C4211&gt;=15),1,0), IF(OR(C4211&lt;7, C4211&gt;=18),1,0))</f>
        <v/>
      </c>
      <c r="F4211" s="11" t="n">
        <v>0.521</v>
      </c>
      <c r="G4211" s="12">
        <f>0.15*8</f>
        <v/>
      </c>
      <c r="H4211" s="12">
        <f>F4211-G4211</f>
        <v/>
      </c>
      <c r="I4211" s="10">
        <f>IF(E4211=0,"Fora",IF(E4210=0,"Carg xar",IF(H4211&lt;0,IF(M4211&lt;0.9,"Carg FV","Stby"),IF(M4211&gt;P4211,"V2H",IF(M4211&lt;0.9,"Carg xar","Stby")))))</f>
        <v/>
      </c>
      <c r="J4211" s="12">
        <f>IF(OR(I4211="Carg FV",I4211="Carg xar"),MIN(IF(I4211="Carg FV",ABS(H4211),7.4),7.4,MAX(0,(0.9-M4211)*40)*0.95),0)</f>
        <v/>
      </c>
      <c r="K4211" s="12">
        <f>IF(I4211="V2H",MIN(MAX(0,H4211),7.4,MAX(0,(M4211-P4211)*40)*0.95),0)</f>
        <v/>
      </c>
      <c r="L4211" s="12">
        <f>IF(E4211=0,0,MAX(0,H4211-K4211))</f>
        <v/>
      </c>
      <c r="M4211" s="13">
        <f>M4210+J4210/40-IF(I4210="V2H",K4210/(0.95*40),0)-IF(E4211=0,IF(E4210=1,IF(D4211=1,30,40)*0.18/(2*40),0),0)-IF(E4211=1,IF(E4210=0,IF(D4211=1,30,40)*0.18/(2*40),0),0)</f>
        <v/>
      </c>
      <c r="N4211" s="14" t="n">
        <v>0.09</v>
      </c>
      <c r="O4211" s="15">
        <f>K4211*N4211</f>
        <v/>
      </c>
      <c r="P4211">
        <f>IF(E4211=0,0.3,IF(D4211=1,IF(C4211&gt;=Params!$B$13-3,IF(C4211&lt;Params!$B$13,Params!$B$20,0.3),0.3),IF(C4211&gt;=Params!$B$15-3,IF(C4211&lt;Params!$B$15,Params!$B$21,0.3),0.3)))</f>
        <v/>
      </c>
    </row>
    <row r="4212" ht="15" customHeight="1" s="1">
      <c r="A4212" s="9" t="n">
        <v>4209</v>
      </c>
      <c r="B4212" s="6" t="inlineStr">
        <is>
          <t>25/06</t>
        </is>
      </c>
      <c r="C4212" s="6" t="n">
        <v>8</v>
      </c>
      <c r="D4212" s="6" t="n">
        <v>0</v>
      </c>
      <c r="E4212" s="10">
        <f>IF(D4212=1, IF(OR(C4212&lt;10, C4212&gt;=15),1,0), IF(OR(C4212&lt;7, C4212&gt;=18),1,0))</f>
        <v/>
      </c>
      <c r="F4212" s="11" t="n">
        <v>1.294</v>
      </c>
      <c r="G4212" s="12">
        <f>0.32*8</f>
        <v/>
      </c>
      <c r="H4212" s="12">
        <f>F4212-G4212</f>
        <v/>
      </c>
      <c r="I4212" s="10">
        <f>IF(E4212=0,"Fora",IF(E4211=0,"Carg xar",IF(H4212&lt;0,IF(M4212&lt;0.9,"Carg FV","Stby"),IF(M4212&gt;P4212,"V2H",IF(M4212&lt;0.9,"Carg xar","Stby")))))</f>
        <v/>
      </c>
      <c r="J4212" s="12">
        <f>IF(OR(I4212="Carg FV",I4212="Carg xar"),MIN(IF(I4212="Carg FV",ABS(H4212),7.4),7.4,MAX(0,(0.9-M4212)*40)*0.95),0)</f>
        <v/>
      </c>
      <c r="K4212" s="12">
        <f>IF(I4212="V2H",MIN(MAX(0,H4212),7.4,MAX(0,(M4212-P4212)*40)*0.95),0)</f>
        <v/>
      </c>
      <c r="L4212" s="12">
        <f>IF(E4212=0,0,MAX(0,H4212-K4212))</f>
        <v/>
      </c>
      <c r="M4212" s="13">
        <f>M4211+J4211/40-IF(I4211="V2H",K4211/(0.95*40),0)-IF(E4212=0,IF(E4211=1,IF(D4212=1,30,40)*0.18/(2*40),0),0)-IF(E4212=1,IF(E4211=0,IF(D4212=1,30,40)*0.18/(2*40),0),0)</f>
        <v/>
      </c>
      <c r="N4212" s="14" t="n">
        <v>0.15</v>
      </c>
      <c r="O4212" s="15">
        <f>K4212*N4212</f>
        <v/>
      </c>
      <c r="P4212">
        <f>IF(E4212=0,0.3,IF(D4212=1,IF(C4212&gt;=Params!$B$13-3,IF(C4212&lt;Params!$B$13,Params!$B$20,0.3),0.3),IF(C4212&gt;=Params!$B$15-3,IF(C4212&lt;Params!$B$15,Params!$B$21,0.3),0.3)))</f>
        <v/>
      </c>
    </row>
    <row r="4213" ht="15" customHeight="1" s="1">
      <c r="A4213" s="9" t="n">
        <v>4210</v>
      </c>
      <c r="B4213" s="6" t="inlineStr">
        <is>
          <t>25/06</t>
        </is>
      </c>
      <c r="C4213" s="6" t="n">
        <v>9</v>
      </c>
      <c r="D4213" s="6" t="n">
        <v>0</v>
      </c>
      <c r="E4213" s="10">
        <f>IF(D4213=1, IF(OR(C4213&lt;10, C4213&gt;=15),1,0), IF(OR(C4213&lt;7, C4213&gt;=18),1,0))</f>
        <v/>
      </c>
      <c r="F4213" s="11" t="n">
        <v>1.312</v>
      </c>
      <c r="G4213" s="12">
        <f>0.52*8</f>
        <v/>
      </c>
      <c r="H4213" s="12">
        <f>F4213-G4213</f>
        <v/>
      </c>
      <c r="I4213" s="10">
        <f>IF(E4213=0,"Fora",IF(E4212=0,"Carg xar",IF(H4213&lt;0,IF(M4213&lt;0.9,"Carg FV","Stby"),IF(M4213&gt;P4213,"V2H",IF(M4213&lt;0.9,"Carg xar","Stby")))))</f>
        <v/>
      </c>
      <c r="J4213" s="12">
        <f>IF(OR(I4213="Carg FV",I4213="Carg xar"),MIN(IF(I4213="Carg FV",ABS(H4213),7.4),7.4,MAX(0,(0.9-M4213)*40)*0.95),0)</f>
        <v/>
      </c>
      <c r="K4213" s="12">
        <f>IF(I4213="V2H",MIN(MAX(0,H4213),7.4,MAX(0,(M4213-P4213)*40)*0.95),0)</f>
        <v/>
      </c>
      <c r="L4213" s="12">
        <f>IF(E4213=0,0,MAX(0,H4213-K4213))</f>
        <v/>
      </c>
      <c r="M4213" s="13">
        <f>M4212+J4212/40-IF(I4212="V2H",K4212/(0.95*40),0)-IF(E4213=0,IF(E4212=1,IF(D4213=1,30,40)*0.18/(2*40),0),0)-IF(E4213=1,IF(E4212=0,IF(D4213=1,30,40)*0.18/(2*40),0),0)</f>
        <v/>
      </c>
      <c r="N4213" s="14" t="n">
        <v>0.15</v>
      </c>
      <c r="O4213" s="15">
        <f>K4213*N4213</f>
        <v/>
      </c>
      <c r="P4213">
        <f>IF(E4213=0,0.3,IF(D4213=1,IF(C4213&gt;=Params!$B$13-3,IF(C4213&lt;Params!$B$13,Params!$B$20,0.3),0.3),IF(C4213&gt;=Params!$B$15-3,IF(C4213&lt;Params!$B$15,Params!$B$21,0.3),0.3)))</f>
        <v/>
      </c>
    </row>
    <row r="4214" ht="15" customHeight="1" s="1">
      <c r="A4214" s="9" t="n">
        <v>4211</v>
      </c>
      <c r="B4214" s="6" t="inlineStr">
        <is>
          <t>25/06</t>
        </is>
      </c>
      <c r="C4214" s="6" t="n">
        <v>10</v>
      </c>
      <c r="D4214" s="6" t="n">
        <v>0</v>
      </c>
      <c r="E4214" s="10">
        <f>IF(D4214=1, IF(OR(C4214&lt;10, C4214&gt;=15),1,0), IF(OR(C4214&lt;7, C4214&gt;=18),1,0))</f>
        <v/>
      </c>
      <c r="F4214" s="11" t="n">
        <v>0.8159999999999999</v>
      </c>
      <c r="G4214" s="12">
        <f>0.72*8</f>
        <v/>
      </c>
      <c r="H4214" s="12">
        <f>F4214-G4214</f>
        <v/>
      </c>
      <c r="I4214" s="10">
        <f>IF(E4214=0,"Fora",IF(E4213=0,"Carg xar",IF(H4214&lt;0,IF(M4214&lt;0.9,"Carg FV","Stby"),IF(M4214&gt;P4214,"V2H",IF(M4214&lt;0.9,"Carg xar","Stby")))))</f>
        <v/>
      </c>
      <c r="J4214" s="12">
        <f>IF(OR(I4214="Carg FV",I4214="Carg xar"),MIN(IF(I4214="Carg FV",ABS(H4214),7.4),7.4,MAX(0,(0.9-M4214)*40)*0.95),0)</f>
        <v/>
      </c>
      <c r="K4214" s="12">
        <f>IF(I4214="V2H",MIN(MAX(0,H4214),7.4,MAX(0,(M4214-P4214)*40)*0.95),0)</f>
        <v/>
      </c>
      <c r="L4214" s="12">
        <f>IF(E4214=0,0,MAX(0,H4214-K4214))</f>
        <v/>
      </c>
      <c r="M4214" s="13">
        <f>M4213+J4213/40-IF(I4213="V2H",K4213/(0.95*40),0)-IF(E4214=0,IF(E4213=1,IF(D4214=1,30,40)*0.18/(2*40),0),0)-IF(E4214=1,IF(E4213=0,IF(D4214=1,30,40)*0.18/(2*40),0),0)</f>
        <v/>
      </c>
      <c r="N4214" s="14" t="n">
        <v>0.2</v>
      </c>
      <c r="O4214" s="15">
        <f>K4214*N4214</f>
        <v/>
      </c>
      <c r="P4214">
        <f>IF(E4214=0,0.3,IF(D4214=1,IF(C4214&gt;=Params!$B$13-3,IF(C4214&lt;Params!$B$13,Params!$B$20,0.3),0.3),IF(C4214&gt;=Params!$B$15-3,IF(C4214&lt;Params!$B$15,Params!$B$21,0.3),0.3)))</f>
        <v/>
      </c>
    </row>
    <row r="4215" ht="15" customHeight="1" s="1">
      <c r="A4215" s="9" t="n">
        <v>4212</v>
      </c>
      <c r="B4215" s="6" t="inlineStr">
        <is>
          <t>25/06</t>
        </is>
      </c>
      <c r="C4215" s="6" t="n">
        <v>11</v>
      </c>
      <c r="D4215" s="6" t="n">
        <v>0</v>
      </c>
      <c r="E4215" s="10">
        <f>IF(D4215=1, IF(OR(C4215&lt;10, C4215&gt;=15),1,0), IF(OR(C4215&lt;7, C4215&gt;=18),1,0))</f>
        <v/>
      </c>
      <c r="F4215" s="11" t="n">
        <v>1.539</v>
      </c>
      <c r="G4215" s="12">
        <f>0.85*8</f>
        <v/>
      </c>
      <c r="H4215" s="12">
        <f>F4215-G4215</f>
        <v/>
      </c>
      <c r="I4215" s="10">
        <f>IF(E4215=0,"Fora",IF(E4214=0,"Carg xar",IF(H4215&lt;0,IF(M4215&lt;0.9,"Carg FV","Stby"),IF(M4215&gt;P4215,"V2H",IF(M4215&lt;0.9,"Carg xar","Stby")))))</f>
        <v/>
      </c>
      <c r="J4215" s="12">
        <f>IF(OR(I4215="Carg FV",I4215="Carg xar"),MIN(IF(I4215="Carg FV",ABS(H4215),7.4),7.4,MAX(0,(0.9-M4215)*40)*0.95),0)</f>
        <v/>
      </c>
      <c r="K4215" s="12">
        <f>IF(I4215="V2H",MIN(MAX(0,H4215),7.4,MAX(0,(M4215-P4215)*40)*0.95),0)</f>
        <v/>
      </c>
      <c r="L4215" s="12">
        <f>IF(E4215=0,0,MAX(0,H4215-K4215))</f>
        <v/>
      </c>
      <c r="M4215" s="13">
        <f>M4214+J4214/40-IF(I4214="V2H",K4214/(0.95*40),0)-IF(E4215=0,IF(E4214=1,IF(D4215=1,30,40)*0.18/(2*40),0),0)-IF(E4215=1,IF(E4214=0,IF(D4215=1,30,40)*0.18/(2*40),0),0)</f>
        <v/>
      </c>
      <c r="N4215" s="14" t="n">
        <v>0.2</v>
      </c>
      <c r="O4215" s="15">
        <f>K4215*N4215</f>
        <v/>
      </c>
      <c r="P4215">
        <f>IF(E4215=0,0.3,IF(D4215=1,IF(C4215&gt;=Params!$B$13-3,IF(C4215&lt;Params!$B$13,Params!$B$20,0.3),0.3),IF(C4215&gt;=Params!$B$15-3,IF(C4215&lt;Params!$B$15,Params!$B$21,0.3),0.3)))</f>
        <v/>
      </c>
    </row>
    <row r="4216" ht="15" customHeight="1" s="1">
      <c r="A4216" s="9" t="n">
        <v>4213</v>
      </c>
      <c r="B4216" s="6" t="inlineStr">
        <is>
          <t>25/06</t>
        </is>
      </c>
      <c r="C4216" s="6" t="n">
        <v>12</v>
      </c>
      <c r="D4216" s="6" t="n">
        <v>0</v>
      </c>
      <c r="E4216" s="10">
        <f>IF(D4216=1, IF(OR(C4216&lt;10, C4216&gt;=15),1,0), IF(OR(C4216&lt;7, C4216&gt;=18),1,0))</f>
        <v/>
      </c>
      <c r="F4216" s="11" t="n">
        <v>1.605</v>
      </c>
      <c r="G4216" s="12">
        <f>0.92*8</f>
        <v/>
      </c>
      <c r="H4216" s="12">
        <f>F4216-G4216</f>
        <v/>
      </c>
      <c r="I4216" s="10">
        <f>IF(E4216=0,"Fora",IF(E4215=0,"Carg xar",IF(H4216&lt;0,IF(M4216&lt;0.9,"Carg FV","Stby"),IF(M4216&gt;P4216,"V2H",IF(M4216&lt;0.9,"Carg xar","Stby")))))</f>
        <v/>
      </c>
      <c r="J4216" s="12">
        <f>IF(OR(I4216="Carg FV",I4216="Carg xar"),MIN(IF(I4216="Carg FV",ABS(H4216),7.4),7.4,MAX(0,(0.9-M4216)*40)*0.95),0)</f>
        <v/>
      </c>
      <c r="K4216" s="12">
        <f>IF(I4216="V2H",MIN(MAX(0,H4216),7.4,MAX(0,(M4216-P4216)*40)*0.95),0)</f>
        <v/>
      </c>
      <c r="L4216" s="12">
        <f>IF(E4216=0,0,MAX(0,H4216-K4216))</f>
        <v/>
      </c>
      <c r="M4216" s="13">
        <f>M4215+J4215/40-IF(I4215="V2H",K4215/(0.95*40),0)-IF(E4216=0,IF(E4215=1,IF(D4216=1,30,40)*0.18/(2*40),0),0)-IF(E4216=1,IF(E4215=0,IF(D4216=1,30,40)*0.18/(2*40),0),0)</f>
        <v/>
      </c>
      <c r="N4216" s="14" t="n">
        <v>0.2</v>
      </c>
      <c r="O4216" s="15">
        <f>K4216*N4216</f>
        <v/>
      </c>
      <c r="P4216">
        <f>IF(E4216=0,0.3,IF(D4216=1,IF(C4216&gt;=Params!$B$13-3,IF(C4216&lt;Params!$B$13,Params!$B$20,0.3),0.3),IF(C4216&gt;=Params!$B$15-3,IF(C4216&lt;Params!$B$15,Params!$B$21,0.3),0.3)))</f>
        <v/>
      </c>
    </row>
    <row r="4217" ht="15" customHeight="1" s="1">
      <c r="A4217" s="9" t="n">
        <v>4214</v>
      </c>
      <c r="B4217" s="6" t="inlineStr">
        <is>
          <t>25/06</t>
        </is>
      </c>
      <c r="C4217" s="6" t="n">
        <v>13</v>
      </c>
      <c r="D4217" s="6" t="n">
        <v>0</v>
      </c>
      <c r="E4217" s="10">
        <f>IF(D4217=1, IF(OR(C4217&lt;10, C4217&gt;=15),1,0), IF(OR(C4217&lt;7, C4217&gt;=18),1,0))</f>
        <v/>
      </c>
      <c r="F4217" s="11" t="n">
        <v>1.494</v>
      </c>
      <c r="G4217" s="12">
        <f>0.9*8</f>
        <v/>
      </c>
      <c r="H4217" s="12">
        <f>F4217-G4217</f>
        <v/>
      </c>
      <c r="I4217" s="10">
        <f>IF(E4217=0,"Fora",IF(E4216=0,"Carg xar",IF(H4217&lt;0,IF(M4217&lt;0.9,"Carg FV","Stby"),IF(M4217&gt;P4217,"V2H",IF(M4217&lt;0.9,"Carg xar","Stby")))))</f>
        <v/>
      </c>
      <c r="J4217" s="12">
        <f>IF(OR(I4217="Carg FV",I4217="Carg xar"),MIN(IF(I4217="Carg FV",ABS(H4217),7.4),7.4,MAX(0,(0.9-M4217)*40)*0.95),0)</f>
        <v/>
      </c>
      <c r="K4217" s="12">
        <f>IF(I4217="V2H",MIN(MAX(0,H4217),7.4,MAX(0,(M4217-P4217)*40)*0.95),0)</f>
        <v/>
      </c>
      <c r="L4217" s="12">
        <f>IF(E4217=0,0,MAX(0,H4217-K4217))</f>
        <v/>
      </c>
      <c r="M4217" s="13">
        <f>M4216+J4216/40-IF(I4216="V2H",K4216/(0.95*40),0)-IF(E4217=0,IF(E4216=1,IF(D4217=1,30,40)*0.18/(2*40),0),0)-IF(E4217=1,IF(E4216=0,IF(D4217=1,30,40)*0.18/(2*40),0),0)</f>
        <v/>
      </c>
      <c r="N4217" s="14" t="n">
        <v>0.2</v>
      </c>
      <c r="O4217" s="15">
        <f>K4217*N4217</f>
        <v/>
      </c>
      <c r="P4217">
        <f>IF(E4217=0,0.3,IF(D4217=1,IF(C4217&gt;=Params!$B$13-3,IF(C4217&lt;Params!$B$13,Params!$B$20,0.3),0.3),IF(C4217&gt;=Params!$B$15-3,IF(C4217&lt;Params!$B$15,Params!$B$21,0.3),0.3)))</f>
        <v/>
      </c>
    </row>
    <row r="4218" ht="15" customHeight="1" s="1">
      <c r="A4218" s="9" t="n">
        <v>4215</v>
      </c>
      <c r="B4218" s="6" t="inlineStr">
        <is>
          <t>25/06</t>
        </is>
      </c>
      <c r="C4218" s="6" t="n">
        <v>14</v>
      </c>
      <c r="D4218" s="6" t="n">
        <v>0</v>
      </c>
      <c r="E4218" s="10">
        <f>IF(D4218=1, IF(OR(C4218&lt;10, C4218&gt;=15),1,0), IF(OR(C4218&lt;7, C4218&gt;=18),1,0))</f>
        <v/>
      </c>
      <c r="F4218" s="11" t="n">
        <v>2.451</v>
      </c>
      <c r="G4218" s="12">
        <f>0.8*8</f>
        <v/>
      </c>
      <c r="H4218" s="12">
        <f>F4218-G4218</f>
        <v/>
      </c>
      <c r="I4218" s="10">
        <f>IF(E4218=0,"Fora",IF(E4217=0,"Carg xar",IF(H4218&lt;0,IF(M4218&lt;0.9,"Carg FV","Stby"),IF(M4218&gt;P4218,"V2H",IF(M4218&lt;0.9,"Carg xar","Stby")))))</f>
        <v/>
      </c>
      <c r="J4218" s="12">
        <f>IF(OR(I4218="Carg FV",I4218="Carg xar"),MIN(IF(I4218="Carg FV",ABS(H4218),7.4),7.4,MAX(0,(0.9-M4218)*40)*0.95),0)</f>
        <v/>
      </c>
      <c r="K4218" s="12">
        <f>IF(I4218="V2H",MIN(MAX(0,H4218),7.4,MAX(0,(M4218-P4218)*40)*0.95),0)</f>
        <v/>
      </c>
      <c r="L4218" s="12">
        <f>IF(E4218=0,0,MAX(0,H4218-K4218))</f>
        <v/>
      </c>
      <c r="M4218" s="13">
        <f>M4217+J4217/40-IF(I4217="V2H",K4217/(0.95*40),0)-IF(E4218=0,IF(E4217=1,IF(D4218=1,30,40)*0.18/(2*40),0),0)-IF(E4218=1,IF(E4217=0,IF(D4218=1,30,40)*0.18/(2*40),0),0)</f>
        <v/>
      </c>
      <c r="N4218" s="14" t="n">
        <v>0.15</v>
      </c>
      <c r="O4218" s="15">
        <f>K4218*N4218</f>
        <v/>
      </c>
      <c r="P4218">
        <f>IF(E4218=0,0.3,IF(D4218=1,IF(C4218&gt;=Params!$B$13-3,IF(C4218&lt;Params!$B$13,Params!$B$20,0.3),0.3),IF(C4218&gt;=Params!$B$15-3,IF(C4218&lt;Params!$B$15,Params!$B$21,0.3),0.3)))</f>
        <v/>
      </c>
    </row>
    <row r="4219" ht="15" customHeight="1" s="1">
      <c r="A4219" s="9" t="n">
        <v>4216</v>
      </c>
      <c r="B4219" s="6" t="inlineStr">
        <is>
          <t>25/06</t>
        </is>
      </c>
      <c r="C4219" s="6" t="n">
        <v>15</v>
      </c>
      <c r="D4219" s="6" t="n">
        <v>0</v>
      </c>
      <c r="E4219" s="10">
        <f>IF(D4219=1, IF(OR(C4219&lt;10, C4219&gt;=15),1,0), IF(OR(C4219&lt;7, C4219&gt;=18),1,0))</f>
        <v/>
      </c>
      <c r="F4219" s="11" t="n">
        <v>1.211</v>
      </c>
      <c r="G4219" s="12">
        <f>0.65*8</f>
        <v/>
      </c>
      <c r="H4219" s="12">
        <f>F4219-G4219</f>
        <v/>
      </c>
      <c r="I4219" s="10">
        <f>IF(E4219=0,"Fora",IF(E4218=0,"Carg xar",IF(H4219&lt;0,IF(M4219&lt;0.9,"Carg FV","Stby"),IF(M4219&gt;P4219,"V2H",IF(M4219&lt;0.9,"Carg xar","Stby")))))</f>
        <v/>
      </c>
      <c r="J4219" s="12">
        <f>IF(OR(I4219="Carg FV",I4219="Carg xar"),MIN(IF(I4219="Carg FV",ABS(H4219),7.4),7.4,MAX(0,(0.9-M4219)*40)*0.95),0)</f>
        <v/>
      </c>
      <c r="K4219" s="12">
        <f>IF(I4219="V2H",MIN(MAX(0,H4219),7.4,MAX(0,(M4219-P4219)*40)*0.95),0)</f>
        <v/>
      </c>
      <c r="L4219" s="12">
        <f>IF(E4219=0,0,MAX(0,H4219-K4219))</f>
        <v/>
      </c>
      <c r="M4219" s="13">
        <f>M4218+J4218/40-IF(I4218="V2H",K4218/(0.95*40),0)-IF(E4219=0,IF(E4218=1,IF(D4219=1,30,40)*0.18/(2*40),0),0)-IF(E4219=1,IF(E4218=0,IF(D4219=1,30,40)*0.18/(2*40),0),0)</f>
        <v/>
      </c>
      <c r="N4219" s="14" t="n">
        <v>0.15</v>
      </c>
      <c r="O4219" s="15">
        <f>K4219*N4219</f>
        <v/>
      </c>
      <c r="P4219">
        <f>IF(E4219=0,0.3,IF(D4219=1,IF(C4219&gt;=Params!$B$13-3,IF(C4219&lt;Params!$B$13,Params!$B$20,0.3),0.3),IF(C4219&gt;=Params!$B$15-3,IF(C4219&lt;Params!$B$15,Params!$B$21,0.3),0.3)))</f>
        <v/>
      </c>
    </row>
    <row r="4220" ht="15" customHeight="1" s="1">
      <c r="A4220" s="9" t="n">
        <v>4217</v>
      </c>
      <c r="B4220" s="6" t="inlineStr">
        <is>
          <t>25/06</t>
        </is>
      </c>
      <c r="C4220" s="6" t="n">
        <v>16</v>
      </c>
      <c r="D4220" s="6" t="n">
        <v>0</v>
      </c>
      <c r="E4220" s="10">
        <f>IF(D4220=1, IF(OR(C4220&lt;10, C4220&gt;=15),1,0), IF(OR(C4220&lt;7, C4220&gt;=18),1,0))</f>
        <v/>
      </c>
      <c r="F4220" s="11" t="n">
        <v>0.877</v>
      </c>
      <c r="G4220" s="12">
        <f>0.48*8</f>
        <v/>
      </c>
      <c r="H4220" s="12">
        <f>F4220-G4220</f>
        <v/>
      </c>
      <c r="I4220" s="10">
        <f>IF(E4220=0,"Fora",IF(E4219=0,"Carg xar",IF(H4220&lt;0,IF(M4220&lt;0.9,"Carg FV","Stby"),IF(M4220&gt;P4220,"V2H",IF(M4220&lt;0.9,"Carg xar","Stby")))))</f>
        <v/>
      </c>
      <c r="J4220" s="12">
        <f>IF(OR(I4220="Carg FV",I4220="Carg xar"),MIN(IF(I4220="Carg FV",ABS(H4220),7.4),7.4,MAX(0,(0.9-M4220)*40)*0.95),0)</f>
        <v/>
      </c>
      <c r="K4220" s="12">
        <f>IF(I4220="V2H",MIN(MAX(0,H4220),7.4,MAX(0,(M4220-P4220)*40)*0.95),0)</f>
        <v/>
      </c>
      <c r="L4220" s="12">
        <f>IF(E4220=0,0,MAX(0,H4220-K4220))</f>
        <v/>
      </c>
      <c r="M4220" s="13">
        <f>M4219+J4219/40-IF(I4219="V2H",K4219/(0.95*40),0)-IF(E4220=0,IF(E4219=1,IF(D4220=1,30,40)*0.18/(2*40),0),0)-IF(E4220=1,IF(E4219=0,IF(D4220=1,30,40)*0.18/(2*40),0),0)</f>
        <v/>
      </c>
      <c r="N4220" s="14" t="n">
        <v>0.15</v>
      </c>
      <c r="O4220" s="15">
        <f>K4220*N4220</f>
        <v/>
      </c>
      <c r="P4220">
        <f>IF(E4220=0,0.3,IF(D4220=1,IF(C4220&gt;=Params!$B$13-3,IF(C4220&lt;Params!$B$13,Params!$B$20,0.3),0.3),IF(C4220&gt;=Params!$B$15-3,IF(C4220&lt;Params!$B$15,Params!$B$21,0.3),0.3)))</f>
        <v/>
      </c>
    </row>
    <row r="4221" ht="15" customHeight="1" s="1">
      <c r="A4221" s="9" t="n">
        <v>4218</v>
      </c>
      <c r="B4221" s="6" t="inlineStr">
        <is>
          <t>25/06</t>
        </is>
      </c>
      <c r="C4221" s="6" t="n">
        <v>17</v>
      </c>
      <c r="D4221" s="6" t="n">
        <v>0</v>
      </c>
      <c r="E4221" s="10">
        <f>IF(D4221=1, IF(OR(C4221&lt;10, C4221&gt;=15),1,0), IF(OR(C4221&lt;7, C4221&gt;=18),1,0))</f>
        <v/>
      </c>
      <c r="F4221" s="11" t="n">
        <v>0.718</v>
      </c>
      <c r="G4221" s="12">
        <f>0.28*8</f>
        <v/>
      </c>
      <c r="H4221" s="12">
        <f>F4221-G4221</f>
        <v/>
      </c>
      <c r="I4221" s="10">
        <f>IF(E4221=0,"Fora",IF(E4220=0,"Carg xar",IF(H4221&lt;0,IF(M4221&lt;0.9,"Carg FV","Stby"),IF(M4221&gt;P4221,"V2H",IF(M4221&lt;0.9,"Carg xar","Stby")))))</f>
        <v/>
      </c>
      <c r="J4221" s="12">
        <f>IF(OR(I4221="Carg FV",I4221="Carg xar"),MIN(IF(I4221="Carg FV",ABS(H4221),7.4),7.4,MAX(0,(0.9-M4221)*40)*0.95),0)</f>
        <v/>
      </c>
      <c r="K4221" s="12">
        <f>IF(I4221="V2H",MIN(MAX(0,H4221),7.4,MAX(0,(M4221-P4221)*40)*0.95),0)</f>
        <v/>
      </c>
      <c r="L4221" s="12">
        <f>IF(E4221=0,0,MAX(0,H4221-K4221))</f>
        <v/>
      </c>
      <c r="M4221" s="13">
        <f>M4220+J4220/40-IF(I4220="V2H",K4220/(0.95*40),0)-IF(E4221=0,IF(E4220=1,IF(D4221=1,30,40)*0.18/(2*40),0),0)-IF(E4221=1,IF(E4220=0,IF(D4221=1,30,40)*0.18/(2*40),0),0)</f>
        <v/>
      </c>
      <c r="N4221" s="14" t="n">
        <v>0.15</v>
      </c>
      <c r="O4221" s="15">
        <f>K4221*N4221</f>
        <v/>
      </c>
      <c r="P4221">
        <f>IF(E4221=0,0.3,IF(D4221=1,IF(C4221&gt;=Params!$B$13-3,IF(C4221&lt;Params!$B$13,Params!$B$20,0.3),0.3),IF(C4221&gt;=Params!$B$15-3,IF(C4221&lt;Params!$B$15,Params!$B$21,0.3),0.3)))</f>
        <v/>
      </c>
    </row>
    <row r="4222" ht="15" customHeight="1" s="1">
      <c r="A4222" s="9" t="n">
        <v>4219</v>
      </c>
      <c r="B4222" s="6" t="inlineStr">
        <is>
          <t>25/06</t>
        </is>
      </c>
      <c r="C4222" s="6" t="n">
        <v>18</v>
      </c>
      <c r="D4222" s="6" t="n">
        <v>0</v>
      </c>
      <c r="E4222" s="10">
        <f>IF(D4222=1, IF(OR(C4222&lt;10, C4222&gt;=15),1,0), IF(OR(C4222&lt;7, C4222&gt;=18),1,0))</f>
        <v/>
      </c>
      <c r="F4222" s="11" t="n">
        <v>0.642</v>
      </c>
      <c r="G4222" s="12">
        <f>0.1*8</f>
        <v/>
      </c>
      <c r="H4222" s="12">
        <f>F4222-G4222</f>
        <v/>
      </c>
      <c r="I4222" s="10">
        <f>IF(E4222=0,"Fora",IF(E4221=0,"Carg xar",IF(H4222&lt;0,IF(M4222&lt;0.9,"Carg FV","Stby"),IF(M4222&gt;P4222,"V2H",IF(M4222&lt;0.9,"Carg xar","Stby")))))</f>
        <v/>
      </c>
      <c r="J4222" s="12">
        <f>IF(OR(I4222="Carg FV",I4222="Carg xar"),MIN(IF(I4222="Carg FV",ABS(H4222),7.4),7.4,MAX(0,(0.9-M4222)*40)*0.95),0)</f>
        <v/>
      </c>
      <c r="K4222" s="12">
        <f>IF(I4222="V2H",MIN(MAX(0,H4222),7.4,MAX(0,(M4222-P4222)*40)*0.95),0)</f>
        <v/>
      </c>
      <c r="L4222" s="12">
        <f>IF(E4222=0,0,MAX(0,H4222-K4222))</f>
        <v/>
      </c>
      <c r="M4222" s="13">
        <f>M4221+J4221/40-IF(I4221="V2H",K4221/(0.95*40),0)-IF(E4222=0,IF(E4221=1,IF(D4222=1,30,40)*0.18/(2*40),0),0)-IF(E4222=1,IF(E4221=0,IF(D4222=1,30,40)*0.18/(2*40),0),0)</f>
        <v/>
      </c>
      <c r="N4222" s="14" t="n">
        <v>0.2</v>
      </c>
      <c r="O4222" s="15">
        <f>K4222*N4222</f>
        <v/>
      </c>
      <c r="P4222">
        <f>IF(E4222=0,0.3,IF(D4222=1,IF(C4222&gt;=Params!$B$13-3,IF(C4222&lt;Params!$B$13,Params!$B$20,0.3),0.3),IF(C4222&gt;=Params!$B$15-3,IF(C4222&lt;Params!$B$15,Params!$B$21,0.3),0.3)))</f>
        <v/>
      </c>
    </row>
    <row r="4223" ht="15" customHeight="1" s="1">
      <c r="A4223" s="9" t="n">
        <v>4220</v>
      </c>
      <c r="B4223" s="6" t="inlineStr">
        <is>
          <t>25/06</t>
        </is>
      </c>
      <c r="C4223" s="6" t="n">
        <v>19</v>
      </c>
      <c r="D4223" s="6" t="n">
        <v>0</v>
      </c>
      <c r="E4223" s="10">
        <f>IF(D4223=1, IF(OR(C4223&lt;10, C4223&gt;=15),1,0), IF(OR(C4223&lt;7, C4223&gt;=18),1,0))</f>
        <v/>
      </c>
      <c r="F4223" s="11" t="n">
        <v>0.6909999999999999</v>
      </c>
      <c r="G4223" s="12">
        <f>0*8</f>
        <v/>
      </c>
      <c r="H4223" s="12">
        <f>F4223-G4223</f>
        <v/>
      </c>
      <c r="I4223" s="10">
        <f>IF(E4223=0,"Fora",IF(E4222=0,"Carg xar",IF(H4223&lt;0,IF(M4223&lt;0.9,"Carg FV","Stby"),IF(M4223&gt;P4223,"V2H",IF(M4223&lt;0.9,"Carg xar","Stby")))))</f>
        <v/>
      </c>
      <c r="J4223" s="12">
        <f>IF(OR(I4223="Carg FV",I4223="Carg xar"),MIN(IF(I4223="Carg FV",ABS(H4223),7.4),7.4,MAX(0,(0.9-M4223)*40)*0.95),0)</f>
        <v/>
      </c>
      <c r="K4223" s="12">
        <f>IF(I4223="V2H",MIN(MAX(0,H4223),7.4,MAX(0,(M4223-P4223)*40)*0.95),0)</f>
        <v/>
      </c>
      <c r="L4223" s="12">
        <f>IF(E4223=0,0,MAX(0,H4223-K4223))</f>
        <v/>
      </c>
      <c r="M4223" s="13">
        <f>M4222+J4222/40-IF(I4222="V2H",K4222/(0.95*40),0)-IF(E4223=0,IF(E4222=1,IF(D4223=1,30,40)*0.18/(2*40),0),0)-IF(E4223=1,IF(E4222=0,IF(D4223=1,30,40)*0.18/(2*40),0),0)</f>
        <v/>
      </c>
      <c r="N4223" s="14" t="n">
        <v>0.2</v>
      </c>
      <c r="O4223" s="15">
        <f>K4223*N4223</f>
        <v/>
      </c>
      <c r="P4223">
        <f>IF(E4223=0,0.3,IF(D4223=1,IF(C4223&gt;=Params!$B$13-3,IF(C4223&lt;Params!$B$13,Params!$B$20,0.3),0.3),IF(C4223&gt;=Params!$B$15-3,IF(C4223&lt;Params!$B$15,Params!$B$21,0.3),0.3)))</f>
        <v/>
      </c>
    </row>
    <row r="4224" ht="15" customHeight="1" s="1">
      <c r="A4224" s="9" t="n">
        <v>4221</v>
      </c>
      <c r="B4224" s="6" t="inlineStr">
        <is>
          <t>25/06</t>
        </is>
      </c>
      <c r="C4224" s="6" t="n">
        <v>20</v>
      </c>
      <c r="D4224" s="6" t="n">
        <v>0</v>
      </c>
      <c r="E4224" s="10">
        <f>IF(D4224=1, IF(OR(C4224&lt;10, C4224&gt;=15),1,0), IF(OR(C4224&lt;7, C4224&gt;=18),1,0))</f>
        <v/>
      </c>
      <c r="F4224" s="11" t="n">
        <v>0.582</v>
      </c>
      <c r="G4224" s="12">
        <f>0*8</f>
        <v/>
      </c>
      <c r="H4224" s="12">
        <f>F4224-G4224</f>
        <v/>
      </c>
      <c r="I4224" s="10">
        <f>IF(E4224=0,"Fora",IF(E4223=0,"Carg xar",IF(H4224&lt;0,IF(M4224&lt;0.9,"Carg FV","Stby"),IF(M4224&gt;P4224,"V2H",IF(M4224&lt;0.9,"Carg xar","Stby")))))</f>
        <v/>
      </c>
      <c r="J4224" s="12">
        <f>IF(OR(I4224="Carg FV",I4224="Carg xar"),MIN(IF(I4224="Carg FV",ABS(H4224),7.4),7.4,MAX(0,(0.9-M4224)*40)*0.95),0)</f>
        <v/>
      </c>
      <c r="K4224" s="12">
        <f>IF(I4224="V2H",MIN(MAX(0,H4224),7.4,MAX(0,(M4224-P4224)*40)*0.95),0)</f>
        <v/>
      </c>
      <c r="L4224" s="12">
        <f>IF(E4224=0,0,MAX(0,H4224-K4224))</f>
        <v/>
      </c>
      <c r="M4224" s="13">
        <f>M4223+J4223/40-IF(I4223="V2H",K4223/(0.95*40),0)-IF(E4224=0,IF(E4223=1,IF(D4224=1,30,40)*0.18/(2*40),0),0)-IF(E4224=1,IF(E4223=0,IF(D4224=1,30,40)*0.18/(2*40),0),0)</f>
        <v/>
      </c>
      <c r="N4224" s="14" t="n">
        <v>0.2</v>
      </c>
      <c r="O4224" s="15">
        <f>K4224*N4224</f>
        <v/>
      </c>
      <c r="P4224">
        <f>IF(E4224=0,0.3,IF(D4224=1,IF(C4224&gt;=Params!$B$13-3,IF(C4224&lt;Params!$B$13,Params!$B$20,0.3),0.3),IF(C4224&gt;=Params!$B$15-3,IF(C4224&lt;Params!$B$15,Params!$B$21,0.3),0.3)))</f>
        <v/>
      </c>
    </row>
    <row r="4225" ht="15" customHeight="1" s="1">
      <c r="A4225" s="9" t="n">
        <v>4222</v>
      </c>
      <c r="B4225" s="6" t="inlineStr">
        <is>
          <t>25/06</t>
        </is>
      </c>
      <c r="C4225" s="6" t="n">
        <v>21</v>
      </c>
      <c r="D4225" s="6" t="n">
        <v>0</v>
      </c>
      <c r="E4225" s="10">
        <f>IF(D4225=1, IF(OR(C4225&lt;10, C4225&gt;=15),1,0), IF(OR(C4225&lt;7, C4225&gt;=18),1,0))</f>
        <v/>
      </c>
      <c r="F4225" s="11" t="n">
        <v>1.575</v>
      </c>
      <c r="G4225" s="12">
        <f>0*8</f>
        <v/>
      </c>
      <c r="H4225" s="12">
        <f>F4225-G4225</f>
        <v/>
      </c>
      <c r="I4225" s="10">
        <f>IF(E4225=0,"Fora",IF(E4224=0,"Carg xar",IF(H4225&lt;0,IF(M4225&lt;0.9,"Carg FV","Stby"),IF(M4225&gt;P4225,"V2H",IF(M4225&lt;0.9,"Carg xar","Stby")))))</f>
        <v/>
      </c>
      <c r="J4225" s="12">
        <f>IF(OR(I4225="Carg FV",I4225="Carg xar"),MIN(IF(I4225="Carg FV",ABS(H4225),7.4),7.4,MAX(0,(0.9-M4225)*40)*0.95),0)</f>
        <v/>
      </c>
      <c r="K4225" s="12">
        <f>IF(I4225="V2H",MIN(MAX(0,H4225),7.4,MAX(0,(M4225-P4225)*40)*0.95),0)</f>
        <v/>
      </c>
      <c r="L4225" s="12">
        <f>IF(E4225=0,0,MAX(0,H4225-K4225))</f>
        <v/>
      </c>
      <c r="M4225" s="13">
        <f>M4224+J4224/40-IF(I4224="V2H",K4224/(0.95*40),0)-IF(E4225=0,IF(E4224=1,IF(D4225=1,30,40)*0.18/(2*40),0),0)-IF(E4225=1,IF(E4224=0,IF(D4225=1,30,40)*0.18/(2*40),0),0)</f>
        <v/>
      </c>
      <c r="N4225" s="14" t="n">
        <v>0.2</v>
      </c>
      <c r="O4225" s="15">
        <f>K4225*N4225</f>
        <v/>
      </c>
      <c r="P4225">
        <f>IF(E4225=0,0.3,IF(D4225=1,IF(C4225&gt;=Params!$B$13-3,IF(C4225&lt;Params!$B$13,Params!$B$20,0.3),0.3),IF(C4225&gt;=Params!$B$15-3,IF(C4225&lt;Params!$B$15,Params!$B$21,0.3),0.3)))</f>
        <v/>
      </c>
    </row>
    <row r="4226" ht="15" customHeight="1" s="1">
      <c r="A4226" s="9" t="n">
        <v>4223</v>
      </c>
      <c r="B4226" s="6" t="inlineStr">
        <is>
          <t>25/06</t>
        </is>
      </c>
      <c r="C4226" s="6" t="n">
        <v>22</v>
      </c>
      <c r="D4226" s="6" t="n">
        <v>0</v>
      </c>
      <c r="E4226" s="10">
        <f>IF(D4226=1, IF(OR(C4226&lt;10, C4226&gt;=15),1,0), IF(OR(C4226&lt;7, C4226&gt;=18),1,0))</f>
        <v/>
      </c>
      <c r="F4226" s="11" t="n">
        <v>1.681</v>
      </c>
      <c r="G4226" s="12">
        <f>0*8</f>
        <v/>
      </c>
      <c r="H4226" s="12">
        <f>F4226-G4226</f>
        <v/>
      </c>
      <c r="I4226" s="10">
        <f>IF(E4226=0,"Fora",IF(E4225=0,"Carg xar",IF(H4226&lt;0,IF(M4226&lt;0.9,"Carg FV","Stby"),IF(M4226&gt;P4226,"V2H",IF(M4226&lt;0.9,"Carg xar","Stby")))))</f>
        <v/>
      </c>
      <c r="J4226" s="12">
        <f>IF(OR(I4226="Carg FV",I4226="Carg xar"),MIN(IF(I4226="Carg FV",ABS(H4226),7.4),7.4,MAX(0,(0.9-M4226)*40)*0.95),0)</f>
        <v/>
      </c>
      <c r="K4226" s="12">
        <f>IF(I4226="V2H",MIN(MAX(0,H4226),7.4,MAX(0,(M4226-P4226)*40)*0.95),0)</f>
        <v/>
      </c>
      <c r="L4226" s="12">
        <f>IF(E4226=0,0,MAX(0,H4226-K4226))</f>
        <v/>
      </c>
      <c r="M4226" s="13">
        <f>M4225+J4225/40-IF(I4225="V2H",K4225/(0.95*40),0)-IF(E4226=0,IF(E4225=1,IF(D4226=1,30,40)*0.18/(2*40),0),0)-IF(E4226=1,IF(E4225=0,IF(D4226=1,30,40)*0.18/(2*40),0),0)</f>
        <v/>
      </c>
      <c r="N4226" s="14" t="n">
        <v>0.15</v>
      </c>
      <c r="O4226" s="15">
        <f>K4226*N4226</f>
        <v/>
      </c>
      <c r="P4226">
        <f>IF(E4226=0,0.3,IF(D4226=1,IF(C4226&gt;=Params!$B$13-3,IF(C4226&lt;Params!$B$13,Params!$B$20,0.3),0.3),IF(C4226&gt;=Params!$B$15-3,IF(C4226&lt;Params!$B$15,Params!$B$21,0.3),0.3)))</f>
        <v/>
      </c>
    </row>
    <row r="4227" ht="15" customHeight="1" s="1">
      <c r="A4227" s="9" t="n">
        <v>4224</v>
      </c>
      <c r="B4227" s="6" t="inlineStr">
        <is>
          <t>25/06</t>
        </is>
      </c>
      <c r="C4227" s="6" t="n">
        <v>23</v>
      </c>
      <c r="D4227" s="6" t="n">
        <v>0</v>
      </c>
      <c r="E4227" s="10">
        <f>IF(D4227=1, IF(OR(C4227&lt;10, C4227&gt;=15),1,0), IF(OR(C4227&lt;7, C4227&gt;=18),1,0))</f>
        <v/>
      </c>
      <c r="F4227" s="11" t="n">
        <v>1.715</v>
      </c>
      <c r="G4227" s="12">
        <f>0*8</f>
        <v/>
      </c>
      <c r="H4227" s="12">
        <f>F4227-G4227</f>
        <v/>
      </c>
      <c r="I4227" s="10">
        <f>IF(E4227=0,"Fora",IF(E4226=0,"Carg xar",IF(H4227&lt;0,IF(M4227&lt;0.9,"Carg FV","Stby"),IF(M4227&gt;P4227,"V2H",IF(M4227&lt;0.9,"Carg xar","Stby")))))</f>
        <v/>
      </c>
      <c r="J4227" s="12">
        <f>IF(OR(I4227="Carg FV",I4227="Carg xar"),MIN(IF(I4227="Carg FV",ABS(H4227),7.4),7.4,MAX(0,(0.9-M4227)*40)*0.95),0)</f>
        <v/>
      </c>
      <c r="K4227" s="12">
        <f>IF(I4227="V2H",MIN(MAX(0,H4227),7.4,MAX(0,(M4227-P4227)*40)*0.95),0)</f>
        <v/>
      </c>
      <c r="L4227" s="12">
        <f>IF(E4227=0,0,MAX(0,H4227-K4227))</f>
        <v/>
      </c>
      <c r="M4227" s="13">
        <f>M4226+J4226/40-IF(I4226="V2H",K4226/(0.95*40),0)-IF(E4227=0,IF(E4226=1,IF(D4227=1,30,40)*0.18/(2*40),0),0)-IF(E4227=1,IF(E4226=0,IF(D4227=1,30,40)*0.18/(2*40),0),0)</f>
        <v/>
      </c>
      <c r="N4227" s="14" t="n">
        <v>0.15</v>
      </c>
      <c r="O4227" s="15">
        <f>K4227*N4227</f>
        <v/>
      </c>
      <c r="P4227">
        <f>IF(E4227=0,0.3,IF(D4227=1,IF(C4227&gt;=Params!$B$13-3,IF(C4227&lt;Params!$B$13,Params!$B$20,0.3),0.3),IF(C4227&gt;=Params!$B$15-3,IF(C4227&lt;Params!$B$15,Params!$B$21,0.3),0.3)))</f>
        <v/>
      </c>
    </row>
    <row r="4228" ht="15" customHeight="1" s="1">
      <c r="A4228" s="9" t="n">
        <v>4225</v>
      </c>
      <c r="B4228" s="6" t="inlineStr">
        <is>
          <t>26/06</t>
        </is>
      </c>
      <c r="C4228" s="6" t="n">
        <v>0</v>
      </c>
      <c r="D4228" s="6" t="n">
        <v>0</v>
      </c>
      <c r="E4228" s="10">
        <f>IF(D4228=1, IF(OR(C4228&lt;10, C4228&gt;=15),1,0), IF(OR(C4228&lt;7, C4228&gt;=18),1,0))</f>
        <v/>
      </c>
      <c r="F4228" s="11" t="n">
        <v>0.745</v>
      </c>
      <c r="G4228" s="12">
        <f>0*8</f>
        <v/>
      </c>
      <c r="H4228" s="12">
        <f>F4228-G4228</f>
        <v/>
      </c>
      <c r="I4228" s="10">
        <f>IF(E4228=0,"Fora",IF(E4227=0,"Carg xar",IF(H4228&lt;0,IF(M4228&lt;0.9,"Carg FV","Stby"),IF(M4228&gt;P4228,"V2H",IF(M4228&lt;0.9,"Carg xar","Stby")))))</f>
        <v/>
      </c>
      <c r="J4228" s="12">
        <f>IF(OR(I4228="Carg FV",I4228="Carg xar"),MIN(IF(I4228="Carg FV",ABS(H4228),7.4),7.4,MAX(0,(0.9-M4228)*40)*0.95),0)</f>
        <v/>
      </c>
      <c r="K4228" s="12">
        <f>IF(I4228="V2H",MIN(MAX(0,H4228),7.4,MAX(0,(M4228-P4228)*40)*0.95),0)</f>
        <v/>
      </c>
      <c r="L4228" s="12">
        <f>IF(E4228=0,0,MAX(0,H4228-K4228))</f>
        <v/>
      </c>
      <c r="M4228" s="13">
        <f>M4227+J4227/40-IF(I4227="V2H",K4227/(0.95*40),0)-IF(E4228=0,IF(E4227=1,IF(D4228=1,30,40)*0.18/(2*40),0),0)-IF(E4228=1,IF(E4227=0,IF(D4228=1,30,40)*0.18/(2*40),0),0)</f>
        <v/>
      </c>
      <c r="N4228" s="14" t="n">
        <v>0.09</v>
      </c>
      <c r="O4228" s="15">
        <f>K4228*N4228</f>
        <v/>
      </c>
      <c r="P4228">
        <f>IF(E4228=0,0.3,IF(D4228=1,IF(C4228&gt;=Params!$B$13-3,IF(C4228&lt;Params!$B$13,Params!$B$20,0.3),0.3),IF(C4228&gt;=Params!$B$15-3,IF(C4228&lt;Params!$B$15,Params!$B$21,0.3),0.3)))</f>
        <v/>
      </c>
    </row>
    <row r="4229" ht="15" customHeight="1" s="1">
      <c r="A4229" s="9" t="n">
        <v>4226</v>
      </c>
      <c r="B4229" s="6" t="inlineStr">
        <is>
          <t>26/06</t>
        </is>
      </c>
      <c r="C4229" s="6" t="n">
        <v>1</v>
      </c>
      <c r="D4229" s="6" t="n">
        <v>0</v>
      </c>
      <c r="E4229" s="10">
        <f>IF(D4229=1, IF(OR(C4229&lt;10, C4229&gt;=15),1,0), IF(OR(C4229&lt;7, C4229&gt;=18),1,0))</f>
        <v/>
      </c>
      <c r="F4229" s="11" t="n">
        <v>0.533</v>
      </c>
      <c r="G4229" s="12">
        <f>0*8</f>
        <v/>
      </c>
      <c r="H4229" s="12">
        <f>F4229-G4229</f>
        <v/>
      </c>
      <c r="I4229" s="10">
        <f>IF(E4229=0,"Fora",IF(E4228=0,"Carg xar",IF(H4229&lt;0,IF(M4229&lt;0.9,"Carg FV","Stby"),IF(M4229&gt;P4229,"V2H",IF(M4229&lt;0.9,"Carg xar","Stby")))))</f>
        <v/>
      </c>
      <c r="J4229" s="12">
        <f>IF(OR(I4229="Carg FV",I4229="Carg xar"),MIN(IF(I4229="Carg FV",ABS(H4229),7.4),7.4,MAX(0,(0.9-M4229)*40)*0.95),0)</f>
        <v/>
      </c>
      <c r="K4229" s="12">
        <f>IF(I4229="V2H",MIN(MAX(0,H4229),7.4,MAX(0,(M4229-P4229)*40)*0.95),0)</f>
        <v/>
      </c>
      <c r="L4229" s="12">
        <f>IF(E4229=0,0,MAX(0,H4229-K4229))</f>
        <v/>
      </c>
      <c r="M4229" s="13">
        <f>M4228+J4228/40-IF(I4228="V2H",K4228/(0.95*40),0)-IF(E4229=0,IF(E4228=1,IF(D4229=1,30,40)*0.18/(2*40),0),0)-IF(E4229=1,IF(E4228=0,IF(D4229=1,30,40)*0.18/(2*40),0),0)</f>
        <v/>
      </c>
      <c r="N4229" s="14" t="n">
        <v>0.09</v>
      </c>
      <c r="O4229" s="15">
        <f>K4229*N4229</f>
        <v/>
      </c>
      <c r="P4229">
        <f>IF(E4229=0,0.3,IF(D4229=1,IF(C4229&gt;=Params!$B$13-3,IF(C4229&lt;Params!$B$13,Params!$B$20,0.3),0.3),IF(C4229&gt;=Params!$B$15-3,IF(C4229&lt;Params!$B$15,Params!$B$21,0.3),0.3)))</f>
        <v/>
      </c>
    </row>
    <row r="4230" ht="15" customHeight="1" s="1">
      <c r="A4230" s="9" t="n">
        <v>4227</v>
      </c>
      <c r="B4230" s="6" t="inlineStr">
        <is>
          <t>26/06</t>
        </is>
      </c>
      <c r="C4230" s="6" t="n">
        <v>2</v>
      </c>
      <c r="D4230" s="6" t="n">
        <v>0</v>
      </c>
      <c r="E4230" s="10">
        <f>IF(D4230=1, IF(OR(C4230&lt;10, C4230&gt;=15),1,0), IF(OR(C4230&lt;7, C4230&gt;=18),1,0))</f>
        <v/>
      </c>
      <c r="F4230" s="11" t="n">
        <v>0.615</v>
      </c>
      <c r="G4230" s="12">
        <f>0*8</f>
        <v/>
      </c>
      <c r="H4230" s="12">
        <f>F4230-G4230</f>
        <v/>
      </c>
      <c r="I4230" s="10">
        <f>IF(E4230=0,"Fora",IF(E4229=0,"Carg xar",IF(H4230&lt;0,IF(M4230&lt;0.9,"Carg FV","Stby"),IF(M4230&gt;P4230,"V2H",IF(M4230&lt;0.9,"Carg xar","Stby")))))</f>
        <v/>
      </c>
      <c r="J4230" s="12">
        <f>IF(OR(I4230="Carg FV",I4230="Carg xar"),MIN(IF(I4230="Carg FV",ABS(H4230),7.4),7.4,MAX(0,(0.9-M4230)*40)*0.95),0)</f>
        <v/>
      </c>
      <c r="K4230" s="12">
        <f>IF(I4230="V2H",MIN(MAX(0,H4230),7.4,MAX(0,(M4230-P4230)*40)*0.95),0)</f>
        <v/>
      </c>
      <c r="L4230" s="12">
        <f>IF(E4230=0,0,MAX(0,H4230-K4230))</f>
        <v/>
      </c>
      <c r="M4230" s="13">
        <f>M4229+J4229/40-IF(I4229="V2H",K4229/(0.95*40),0)-IF(E4230=0,IF(E4229=1,IF(D4230=1,30,40)*0.18/(2*40),0),0)-IF(E4230=1,IF(E4229=0,IF(D4230=1,30,40)*0.18/(2*40),0),0)</f>
        <v/>
      </c>
      <c r="N4230" s="14" t="n">
        <v>0.09</v>
      </c>
      <c r="O4230" s="15">
        <f>K4230*N4230</f>
        <v/>
      </c>
      <c r="P4230">
        <f>IF(E4230=0,0.3,IF(D4230=1,IF(C4230&gt;=Params!$B$13-3,IF(C4230&lt;Params!$B$13,Params!$B$20,0.3),0.3),IF(C4230&gt;=Params!$B$15-3,IF(C4230&lt;Params!$B$15,Params!$B$21,0.3),0.3)))</f>
        <v/>
      </c>
    </row>
    <row r="4231" ht="15" customHeight="1" s="1">
      <c r="A4231" s="9" t="n">
        <v>4228</v>
      </c>
      <c r="B4231" s="6" t="inlineStr">
        <is>
          <t>26/06</t>
        </is>
      </c>
      <c r="C4231" s="6" t="n">
        <v>3</v>
      </c>
      <c r="D4231" s="6" t="n">
        <v>0</v>
      </c>
      <c r="E4231" s="10">
        <f>IF(D4231=1, IF(OR(C4231&lt;10, C4231&gt;=15),1,0), IF(OR(C4231&lt;7, C4231&gt;=18),1,0))</f>
        <v/>
      </c>
      <c r="F4231" s="11" t="n">
        <v>0.482</v>
      </c>
      <c r="G4231" s="12">
        <f>0*8</f>
        <v/>
      </c>
      <c r="H4231" s="12">
        <f>F4231-G4231</f>
        <v/>
      </c>
      <c r="I4231" s="10">
        <f>IF(E4231=0,"Fora",IF(E4230=0,"Carg xar",IF(H4231&lt;0,IF(M4231&lt;0.9,"Carg FV","Stby"),IF(M4231&gt;P4231,"V2H",IF(M4231&lt;0.9,"Carg xar","Stby")))))</f>
        <v/>
      </c>
      <c r="J4231" s="12">
        <f>IF(OR(I4231="Carg FV",I4231="Carg xar"),MIN(IF(I4231="Carg FV",ABS(H4231),7.4),7.4,MAX(0,(0.9-M4231)*40)*0.95),0)</f>
        <v/>
      </c>
      <c r="K4231" s="12">
        <f>IF(I4231="V2H",MIN(MAX(0,H4231),7.4,MAX(0,(M4231-P4231)*40)*0.95),0)</f>
        <v/>
      </c>
      <c r="L4231" s="12">
        <f>IF(E4231=0,0,MAX(0,H4231-K4231))</f>
        <v/>
      </c>
      <c r="M4231" s="13">
        <f>M4230+J4230/40-IF(I4230="V2H",K4230/(0.95*40),0)-IF(E4231=0,IF(E4230=1,IF(D4231=1,30,40)*0.18/(2*40),0),0)-IF(E4231=1,IF(E4230=0,IF(D4231=1,30,40)*0.18/(2*40),0),0)</f>
        <v/>
      </c>
      <c r="N4231" s="14" t="n">
        <v>0.09</v>
      </c>
      <c r="O4231" s="15">
        <f>K4231*N4231</f>
        <v/>
      </c>
      <c r="P4231">
        <f>IF(E4231=0,0.3,IF(D4231=1,IF(C4231&gt;=Params!$B$13-3,IF(C4231&lt;Params!$B$13,Params!$B$20,0.3),0.3),IF(C4231&gt;=Params!$B$15-3,IF(C4231&lt;Params!$B$15,Params!$B$21,0.3),0.3)))</f>
        <v/>
      </c>
    </row>
    <row r="4232" ht="15" customHeight="1" s="1">
      <c r="A4232" s="9" t="n">
        <v>4229</v>
      </c>
      <c r="B4232" s="6" t="inlineStr">
        <is>
          <t>26/06</t>
        </is>
      </c>
      <c r="C4232" s="6" t="n">
        <v>4</v>
      </c>
      <c r="D4232" s="6" t="n">
        <v>0</v>
      </c>
      <c r="E4232" s="10">
        <f>IF(D4232=1, IF(OR(C4232&lt;10, C4232&gt;=15),1,0), IF(OR(C4232&lt;7, C4232&gt;=18),1,0))</f>
        <v/>
      </c>
      <c r="F4232" s="11" t="n">
        <v>0.601</v>
      </c>
      <c r="G4232" s="12">
        <f>0*8</f>
        <v/>
      </c>
      <c r="H4232" s="12">
        <f>F4232-G4232</f>
        <v/>
      </c>
      <c r="I4232" s="10">
        <f>IF(E4232=0,"Fora",IF(E4231=0,"Carg xar",IF(H4232&lt;0,IF(M4232&lt;0.9,"Carg FV","Stby"),IF(M4232&gt;P4232,"V2H",IF(M4232&lt;0.9,"Carg xar","Stby")))))</f>
        <v/>
      </c>
      <c r="J4232" s="12">
        <f>IF(OR(I4232="Carg FV",I4232="Carg xar"),MIN(IF(I4232="Carg FV",ABS(H4232),7.4),7.4,MAX(0,(0.9-M4232)*40)*0.95),0)</f>
        <v/>
      </c>
      <c r="K4232" s="12">
        <f>IF(I4232="V2H",MIN(MAX(0,H4232),7.4,MAX(0,(M4232-P4232)*40)*0.95),0)</f>
        <v/>
      </c>
      <c r="L4232" s="12">
        <f>IF(E4232=0,0,MAX(0,H4232-K4232))</f>
        <v/>
      </c>
      <c r="M4232" s="13">
        <f>M4231+J4231/40-IF(I4231="V2H",K4231/(0.95*40),0)-IF(E4232=0,IF(E4231=1,IF(D4232=1,30,40)*0.18/(2*40),0),0)-IF(E4232=1,IF(E4231=0,IF(D4232=1,30,40)*0.18/(2*40),0),0)</f>
        <v/>
      </c>
      <c r="N4232" s="14" t="n">
        <v>0.09</v>
      </c>
      <c r="O4232" s="15">
        <f>K4232*N4232</f>
        <v/>
      </c>
      <c r="P4232">
        <f>IF(E4232=0,0.3,IF(D4232=1,IF(C4232&gt;=Params!$B$13-3,IF(C4232&lt;Params!$B$13,Params!$B$20,0.3),0.3),IF(C4232&gt;=Params!$B$15-3,IF(C4232&lt;Params!$B$15,Params!$B$21,0.3),0.3)))</f>
        <v/>
      </c>
    </row>
    <row r="4233" ht="15" customHeight="1" s="1">
      <c r="A4233" s="9" t="n">
        <v>4230</v>
      </c>
      <c r="B4233" s="6" t="inlineStr">
        <is>
          <t>26/06</t>
        </is>
      </c>
      <c r="C4233" s="6" t="n">
        <v>5</v>
      </c>
      <c r="D4233" s="6" t="n">
        <v>0</v>
      </c>
      <c r="E4233" s="10">
        <f>IF(D4233=1, IF(OR(C4233&lt;10, C4233&gt;=15),1,0), IF(OR(C4233&lt;7, C4233&gt;=18),1,0))</f>
        <v/>
      </c>
      <c r="F4233" s="11" t="n">
        <v>0.448</v>
      </c>
      <c r="G4233" s="12">
        <f>0*8</f>
        <v/>
      </c>
      <c r="H4233" s="12">
        <f>F4233-G4233</f>
        <v/>
      </c>
      <c r="I4233" s="10">
        <f>IF(E4233=0,"Fora",IF(E4232=0,"Carg xar",IF(H4233&lt;0,IF(M4233&lt;0.9,"Carg FV","Stby"),IF(M4233&gt;P4233,"V2H",IF(M4233&lt;0.9,"Carg xar","Stby")))))</f>
        <v/>
      </c>
      <c r="J4233" s="12">
        <f>IF(OR(I4233="Carg FV",I4233="Carg xar"),MIN(IF(I4233="Carg FV",ABS(H4233),7.4),7.4,MAX(0,(0.9-M4233)*40)*0.95),0)</f>
        <v/>
      </c>
      <c r="K4233" s="12">
        <f>IF(I4233="V2H",MIN(MAX(0,H4233),7.4,MAX(0,(M4233-P4233)*40)*0.95),0)</f>
        <v/>
      </c>
      <c r="L4233" s="12">
        <f>IF(E4233=0,0,MAX(0,H4233-K4233))</f>
        <v/>
      </c>
      <c r="M4233" s="13">
        <f>M4232+J4232/40-IF(I4232="V2H",K4232/(0.95*40),0)-IF(E4233=0,IF(E4232=1,IF(D4233=1,30,40)*0.18/(2*40),0),0)-IF(E4233=1,IF(E4232=0,IF(D4233=1,30,40)*0.18/(2*40),0),0)</f>
        <v/>
      </c>
      <c r="N4233" s="14" t="n">
        <v>0.09</v>
      </c>
      <c r="O4233" s="15">
        <f>K4233*N4233</f>
        <v/>
      </c>
      <c r="P4233">
        <f>IF(E4233=0,0.3,IF(D4233=1,IF(C4233&gt;=Params!$B$13-3,IF(C4233&lt;Params!$B$13,Params!$B$20,0.3),0.3),IF(C4233&gt;=Params!$B$15-3,IF(C4233&lt;Params!$B$15,Params!$B$21,0.3),0.3)))</f>
        <v/>
      </c>
    </row>
    <row r="4234" ht="15" customHeight="1" s="1">
      <c r="A4234" s="9" t="n">
        <v>4231</v>
      </c>
      <c r="B4234" s="6" t="inlineStr">
        <is>
          <t>26/06</t>
        </is>
      </c>
      <c r="C4234" s="6" t="n">
        <v>6</v>
      </c>
      <c r="D4234" s="6" t="n">
        <v>0</v>
      </c>
      <c r="E4234" s="10">
        <f>IF(D4234=1, IF(OR(C4234&lt;10, C4234&gt;=15),1,0), IF(OR(C4234&lt;7, C4234&gt;=18),1,0))</f>
        <v/>
      </c>
      <c r="F4234" s="11" t="n">
        <v>0.551</v>
      </c>
      <c r="G4234" s="12">
        <f>0.03*8</f>
        <v/>
      </c>
      <c r="H4234" s="12">
        <f>F4234-G4234</f>
        <v/>
      </c>
      <c r="I4234" s="10">
        <f>IF(E4234=0,"Fora",IF(E4233=0,"Carg xar",IF(H4234&lt;0,IF(M4234&lt;0.9,"Carg FV","Stby"),IF(M4234&gt;P4234,"V2H",IF(M4234&lt;0.9,"Carg xar","Stby")))))</f>
        <v/>
      </c>
      <c r="J4234" s="12">
        <f>IF(OR(I4234="Carg FV",I4234="Carg xar"),MIN(IF(I4234="Carg FV",ABS(H4234),7.4),7.4,MAX(0,(0.9-M4234)*40)*0.95),0)</f>
        <v/>
      </c>
      <c r="K4234" s="12">
        <f>IF(I4234="V2H",MIN(MAX(0,H4234),7.4,MAX(0,(M4234-P4234)*40)*0.95),0)</f>
        <v/>
      </c>
      <c r="L4234" s="12">
        <f>IF(E4234=0,0,MAX(0,H4234-K4234))</f>
        <v/>
      </c>
      <c r="M4234" s="13">
        <f>M4233+J4233/40-IF(I4233="V2H",K4233/(0.95*40),0)-IF(E4234=0,IF(E4233=1,IF(D4234=1,30,40)*0.18/(2*40),0),0)-IF(E4234=1,IF(E4233=0,IF(D4234=1,30,40)*0.18/(2*40),0),0)</f>
        <v/>
      </c>
      <c r="N4234" s="14" t="n">
        <v>0.09</v>
      </c>
      <c r="O4234" s="15">
        <f>K4234*N4234</f>
        <v/>
      </c>
      <c r="P4234">
        <f>IF(E4234=0,0.3,IF(D4234=1,IF(C4234&gt;=Params!$B$13-3,IF(C4234&lt;Params!$B$13,Params!$B$20,0.3),0.3),IF(C4234&gt;=Params!$B$15-3,IF(C4234&lt;Params!$B$15,Params!$B$21,0.3),0.3)))</f>
        <v/>
      </c>
    </row>
    <row r="4235" ht="15" customHeight="1" s="1">
      <c r="A4235" s="9" t="n">
        <v>4232</v>
      </c>
      <c r="B4235" s="6" t="inlineStr">
        <is>
          <t>26/06</t>
        </is>
      </c>
      <c r="C4235" s="6" t="n">
        <v>7</v>
      </c>
      <c r="D4235" s="6" t="n">
        <v>0</v>
      </c>
      <c r="E4235" s="10">
        <f>IF(D4235=1, IF(OR(C4235&lt;10, C4235&gt;=15),1,0), IF(OR(C4235&lt;7, C4235&gt;=18),1,0))</f>
        <v/>
      </c>
      <c r="F4235" s="11" t="n">
        <v>0.525</v>
      </c>
      <c r="G4235" s="12">
        <f>0.15*8</f>
        <v/>
      </c>
      <c r="H4235" s="12">
        <f>F4235-G4235</f>
        <v/>
      </c>
      <c r="I4235" s="10">
        <f>IF(E4235=0,"Fora",IF(E4234=0,"Carg xar",IF(H4235&lt;0,IF(M4235&lt;0.9,"Carg FV","Stby"),IF(M4235&gt;P4235,"V2H",IF(M4235&lt;0.9,"Carg xar","Stby")))))</f>
        <v/>
      </c>
      <c r="J4235" s="12">
        <f>IF(OR(I4235="Carg FV",I4235="Carg xar"),MIN(IF(I4235="Carg FV",ABS(H4235),7.4),7.4,MAX(0,(0.9-M4235)*40)*0.95),0)</f>
        <v/>
      </c>
      <c r="K4235" s="12">
        <f>IF(I4235="V2H",MIN(MAX(0,H4235),7.4,MAX(0,(M4235-P4235)*40)*0.95),0)</f>
        <v/>
      </c>
      <c r="L4235" s="12">
        <f>IF(E4235=0,0,MAX(0,H4235-K4235))</f>
        <v/>
      </c>
      <c r="M4235" s="13">
        <f>M4234+J4234/40-IF(I4234="V2H",K4234/(0.95*40),0)-IF(E4235=0,IF(E4234=1,IF(D4235=1,30,40)*0.18/(2*40),0),0)-IF(E4235=1,IF(E4234=0,IF(D4235=1,30,40)*0.18/(2*40),0),0)</f>
        <v/>
      </c>
      <c r="N4235" s="14" t="n">
        <v>0.09</v>
      </c>
      <c r="O4235" s="15">
        <f>K4235*N4235</f>
        <v/>
      </c>
      <c r="P4235">
        <f>IF(E4235=0,0.3,IF(D4235=1,IF(C4235&gt;=Params!$B$13-3,IF(C4235&lt;Params!$B$13,Params!$B$20,0.3),0.3),IF(C4235&gt;=Params!$B$15-3,IF(C4235&lt;Params!$B$15,Params!$B$21,0.3),0.3)))</f>
        <v/>
      </c>
    </row>
    <row r="4236" ht="15" customHeight="1" s="1">
      <c r="A4236" s="9" t="n">
        <v>4233</v>
      </c>
      <c r="B4236" s="6" t="inlineStr">
        <is>
          <t>26/06</t>
        </is>
      </c>
      <c r="C4236" s="6" t="n">
        <v>8</v>
      </c>
      <c r="D4236" s="6" t="n">
        <v>0</v>
      </c>
      <c r="E4236" s="10">
        <f>IF(D4236=1, IF(OR(C4236&lt;10, C4236&gt;=15),1,0), IF(OR(C4236&lt;7, C4236&gt;=18),1,0))</f>
        <v/>
      </c>
      <c r="F4236" s="11" t="n">
        <v>0.556</v>
      </c>
      <c r="G4236" s="12">
        <f>0.32*8</f>
        <v/>
      </c>
      <c r="H4236" s="12">
        <f>F4236-G4236</f>
        <v/>
      </c>
      <c r="I4236" s="10">
        <f>IF(E4236=0,"Fora",IF(E4235=0,"Carg xar",IF(H4236&lt;0,IF(M4236&lt;0.9,"Carg FV","Stby"),IF(M4236&gt;P4236,"V2H",IF(M4236&lt;0.9,"Carg xar","Stby")))))</f>
        <v/>
      </c>
      <c r="J4236" s="12">
        <f>IF(OR(I4236="Carg FV",I4236="Carg xar"),MIN(IF(I4236="Carg FV",ABS(H4236),7.4),7.4,MAX(0,(0.9-M4236)*40)*0.95),0)</f>
        <v/>
      </c>
      <c r="K4236" s="12">
        <f>IF(I4236="V2H",MIN(MAX(0,H4236),7.4,MAX(0,(M4236-P4236)*40)*0.95),0)</f>
        <v/>
      </c>
      <c r="L4236" s="12">
        <f>IF(E4236=0,0,MAX(0,H4236-K4236))</f>
        <v/>
      </c>
      <c r="M4236" s="13">
        <f>M4235+J4235/40-IF(I4235="V2H",K4235/(0.95*40),0)-IF(E4236=0,IF(E4235=1,IF(D4236=1,30,40)*0.18/(2*40),0),0)-IF(E4236=1,IF(E4235=0,IF(D4236=1,30,40)*0.18/(2*40),0),0)</f>
        <v/>
      </c>
      <c r="N4236" s="14" t="n">
        <v>0.15</v>
      </c>
      <c r="O4236" s="15">
        <f>K4236*N4236</f>
        <v/>
      </c>
      <c r="P4236">
        <f>IF(E4236=0,0.3,IF(D4236=1,IF(C4236&gt;=Params!$B$13-3,IF(C4236&lt;Params!$B$13,Params!$B$20,0.3),0.3),IF(C4236&gt;=Params!$B$15-3,IF(C4236&lt;Params!$B$15,Params!$B$21,0.3),0.3)))</f>
        <v/>
      </c>
    </row>
    <row r="4237" ht="15" customHeight="1" s="1">
      <c r="A4237" s="9" t="n">
        <v>4234</v>
      </c>
      <c r="B4237" s="6" t="inlineStr">
        <is>
          <t>26/06</t>
        </is>
      </c>
      <c r="C4237" s="6" t="n">
        <v>9</v>
      </c>
      <c r="D4237" s="6" t="n">
        <v>0</v>
      </c>
      <c r="E4237" s="10">
        <f>IF(D4237=1, IF(OR(C4237&lt;10, C4237&gt;=15),1,0), IF(OR(C4237&lt;7, C4237&gt;=18),1,0))</f>
        <v/>
      </c>
      <c r="F4237" s="11" t="n">
        <v>0.634</v>
      </c>
      <c r="G4237" s="12">
        <f>0.52*8</f>
        <v/>
      </c>
      <c r="H4237" s="12">
        <f>F4237-G4237</f>
        <v/>
      </c>
      <c r="I4237" s="10">
        <f>IF(E4237=0,"Fora",IF(E4236=0,"Carg xar",IF(H4237&lt;0,IF(M4237&lt;0.9,"Carg FV","Stby"),IF(M4237&gt;P4237,"V2H",IF(M4237&lt;0.9,"Carg xar","Stby")))))</f>
        <v/>
      </c>
      <c r="J4237" s="12">
        <f>IF(OR(I4237="Carg FV",I4237="Carg xar"),MIN(IF(I4237="Carg FV",ABS(H4237),7.4),7.4,MAX(0,(0.9-M4237)*40)*0.95),0)</f>
        <v/>
      </c>
      <c r="K4237" s="12">
        <f>IF(I4237="V2H",MIN(MAX(0,H4237),7.4,MAX(0,(M4237-P4237)*40)*0.95),0)</f>
        <v/>
      </c>
      <c r="L4237" s="12">
        <f>IF(E4237=0,0,MAX(0,H4237-K4237))</f>
        <v/>
      </c>
      <c r="M4237" s="13">
        <f>M4236+J4236/40-IF(I4236="V2H",K4236/(0.95*40),0)-IF(E4237=0,IF(E4236=1,IF(D4237=1,30,40)*0.18/(2*40),0),0)-IF(E4237=1,IF(E4236=0,IF(D4237=1,30,40)*0.18/(2*40),0),0)</f>
        <v/>
      </c>
      <c r="N4237" s="14" t="n">
        <v>0.15</v>
      </c>
      <c r="O4237" s="15">
        <f>K4237*N4237</f>
        <v/>
      </c>
      <c r="P4237">
        <f>IF(E4237=0,0.3,IF(D4237=1,IF(C4237&gt;=Params!$B$13-3,IF(C4237&lt;Params!$B$13,Params!$B$20,0.3),0.3),IF(C4237&gt;=Params!$B$15-3,IF(C4237&lt;Params!$B$15,Params!$B$21,0.3),0.3)))</f>
        <v/>
      </c>
    </row>
    <row r="4238" ht="15" customHeight="1" s="1">
      <c r="A4238" s="9" t="n">
        <v>4235</v>
      </c>
      <c r="B4238" s="6" t="inlineStr">
        <is>
          <t>26/06</t>
        </is>
      </c>
      <c r="C4238" s="6" t="n">
        <v>10</v>
      </c>
      <c r="D4238" s="6" t="n">
        <v>0</v>
      </c>
      <c r="E4238" s="10">
        <f>IF(D4238=1, IF(OR(C4238&lt;10, C4238&gt;=15),1,0), IF(OR(C4238&lt;7, C4238&gt;=18),1,0))</f>
        <v/>
      </c>
      <c r="F4238" s="11" t="n">
        <v>1.637</v>
      </c>
      <c r="G4238" s="12">
        <f>0.72*8</f>
        <v/>
      </c>
      <c r="H4238" s="12">
        <f>F4238-G4238</f>
        <v/>
      </c>
      <c r="I4238" s="10">
        <f>IF(E4238=0,"Fora",IF(E4237=0,"Carg xar",IF(H4238&lt;0,IF(M4238&lt;0.9,"Carg FV","Stby"),IF(M4238&gt;P4238,"V2H",IF(M4238&lt;0.9,"Carg xar","Stby")))))</f>
        <v/>
      </c>
      <c r="J4238" s="12">
        <f>IF(OR(I4238="Carg FV",I4238="Carg xar"),MIN(IF(I4238="Carg FV",ABS(H4238),7.4),7.4,MAX(0,(0.9-M4238)*40)*0.95),0)</f>
        <v/>
      </c>
      <c r="K4238" s="12">
        <f>IF(I4238="V2H",MIN(MAX(0,H4238),7.4,MAX(0,(M4238-P4238)*40)*0.95),0)</f>
        <v/>
      </c>
      <c r="L4238" s="12">
        <f>IF(E4238=0,0,MAX(0,H4238-K4238))</f>
        <v/>
      </c>
      <c r="M4238" s="13">
        <f>M4237+J4237/40-IF(I4237="V2H",K4237/(0.95*40),0)-IF(E4238=0,IF(E4237=1,IF(D4238=1,30,40)*0.18/(2*40),0),0)-IF(E4238=1,IF(E4237=0,IF(D4238=1,30,40)*0.18/(2*40),0),0)</f>
        <v/>
      </c>
      <c r="N4238" s="14" t="n">
        <v>0.2</v>
      </c>
      <c r="O4238" s="15">
        <f>K4238*N4238</f>
        <v/>
      </c>
      <c r="P4238">
        <f>IF(E4238=0,0.3,IF(D4238=1,IF(C4238&gt;=Params!$B$13-3,IF(C4238&lt;Params!$B$13,Params!$B$20,0.3),0.3),IF(C4238&gt;=Params!$B$15-3,IF(C4238&lt;Params!$B$15,Params!$B$21,0.3),0.3)))</f>
        <v/>
      </c>
    </row>
    <row r="4239" ht="15" customHeight="1" s="1">
      <c r="A4239" s="9" t="n">
        <v>4236</v>
      </c>
      <c r="B4239" s="6" t="inlineStr">
        <is>
          <t>26/06</t>
        </is>
      </c>
      <c r="C4239" s="6" t="n">
        <v>11</v>
      </c>
      <c r="D4239" s="6" t="n">
        <v>0</v>
      </c>
      <c r="E4239" s="10">
        <f>IF(D4239=1, IF(OR(C4239&lt;10, C4239&gt;=15),1,0), IF(OR(C4239&lt;7, C4239&gt;=18),1,0))</f>
        <v/>
      </c>
      <c r="F4239" s="11" t="n">
        <v>1.693</v>
      </c>
      <c r="G4239" s="12">
        <f>0.85*8</f>
        <v/>
      </c>
      <c r="H4239" s="12">
        <f>F4239-G4239</f>
        <v/>
      </c>
      <c r="I4239" s="10">
        <f>IF(E4239=0,"Fora",IF(E4238=0,"Carg xar",IF(H4239&lt;0,IF(M4239&lt;0.9,"Carg FV","Stby"),IF(M4239&gt;P4239,"V2H",IF(M4239&lt;0.9,"Carg xar","Stby")))))</f>
        <v/>
      </c>
      <c r="J4239" s="12">
        <f>IF(OR(I4239="Carg FV",I4239="Carg xar"),MIN(IF(I4239="Carg FV",ABS(H4239),7.4),7.4,MAX(0,(0.9-M4239)*40)*0.95),0)</f>
        <v/>
      </c>
      <c r="K4239" s="12">
        <f>IF(I4239="V2H",MIN(MAX(0,H4239),7.4,MAX(0,(M4239-P4239)*40)*0.95),0)</f>
        <v/>
      </c>
      <c r="L4239" s="12">
        <f>IF(E4239=0,0,MAX(0,H4239-K4239))</f>
        <v/>
      </c>
      <c r="M4239" s="13">
        <f>M4238+J4238/40-IF(I4238="V2H",K4238/(0.95*40),0)-IF(E4239=0,IF(E4238=1,IF(D4239=1,30,40)*0.18/(2*40),0),0)-IF(E4239=1,IF(E4238=0,IF(D4239=1,30,40)*0.18/(2*40),0),0)</f>
        <v/>
      </c>
      <c r="N4239" s="14" t="n">
        <v>0.2</v>
      </c>
      <c r="O4239" s="15">
        <f>K4239*N4239</f>
        <v/>
      </c>
      <c r="P4239">
        <f>IF(E4239=0,0.3,IF(D4239=1,IF(C4239&gt;=Params!$B$13-3,IF(C4239&lt;Params!$B$13,Params!$B$20,0.3),0.3),IF(C4239&gt;=Params!$B$15-3,IF(C4239&lt;Params!$B$15,Params!$B$21,0.3),0.3)))</f>
        <v/>
      </c>
    </row>
    <row r="4240" ht="15" customHeight="1" s="1">
      <c r="A4240" s="9" t="n">
        <v>4237</v>
      </c>
      <c r="B4240" s="6" t="inlineStr">
        <is>
          <t>26/06</t>
        </is>
      </c>
      <c r="C4240" s="6" t="n">
        <v>12</v>
      </c>
      <c r="D4240" s="6" t="n">
        <v>0</v>
      </c>
      <c r="E4240" s="10">
        <f>IF(D4240=1, IF(OR(C4240&lt;10, C4240&gt;=15),1,0), IF(OR(C4240&lt;7, C4240&gt;=18),1,0))</f>
        <v/>
      </c>
      <c r="F4240" s="11" t="n">
        <v>1.531</v>
      </c>
      <c r="G4240" s="12">
        <f>0.92*8</f>
        <v/>
      </c>
      <c r="H4240" s="12">
        <f>F4240-G4240</f>
        <v/>
      </c>
      <c r="I4240" s="10">
        <f>IF(E4240=0,"Fora",IF(E4239=0,"Carg xar",IF(H4240&lt;0,IF(M4240&lt;0.9,"Carg FV","Stby"),IF(M4240&gt;P4240,"V2H",IF(M4240&lt;0.9,"Carg xar","Stby")))))</f>
        <v/>
      </c>
      <c r="J4240" s="12">
        <f>IF(OR(I4240="Carg FV",I4240="Carg xar"),MIN(IF(I4240="Carg FV",ABS(H4240),7.4),7.4,MAX(0,(0.9-M4240)*40)*0.95),0)</f>
        <v/>
      </c>
      <c r="K4240" s="12">
        <f>IF(I4240="V2H",MIN(MAX(0,H4240),7.4,MAX(0,(M4240-P4240)*40)*0.95),0)</f>
        <v/>
      </c>
      <c r="L4240" s="12">
        <f>IF(E4240=0,0,MAX(0,H4240-K4240))</f>
        <v/>
      </c>
      <c r="M4240" s="13">
        <f>M4239+J4239/40-IF(I4239="V2H",K4239/(0.95*40),0)-IF(E4240=0,IF(E4239=1,IF(D4240=1,30,40)*0.18/(2*40),0),0)-IF(E4240=1,IF(E4239=0,IF(D4240=1,30,40)*0.18/(2*40),0),0)</f>
        <v/>
      </c>
      <c r="N4240" s="14" t="n">
        <v>0.2</v>
      </c>
      <c r="O4240" s="15">
        <f>K4240*N4240</f>
        <v/>
      </c>
      <c r="P4240">
        <f>IF(E4240=0,0.3,IF(D4240=1,IF(C4240&gt;=Params!$B$13-3,IF(C4240&lt;Params!$B$13,Params!$B$20,0.3),0.3),IF(C4240&gt;=Params!$B$15-3,IF(C4240&lt;Params!$B$15,Params!$B$21,0.3),0.3)))</f>
        <v/>
      </c>
    </row>
    <row r="4241" ht="15" customHeight="1" s="1">
      <c r="A4241" s="9" t="n">
        <v>4238</v>
      </c>
      <c r="B4241" s="6" t="inlineStr">
        <is>
          <t>26/06</t>
        </is>
      </c>
      <c r="C4241" s="6" t="n">
        <v>13</v>
      </c>
      <c r="D4241" s="6" t="n">
        <v>0</v>
      </c>
      <c r="E4241" s="10">
        <f>IF(D4241=1, IF(OR(C4241&lt;10, C4241&gt;=15),1,0), IF(OR(C4241&lt;7, C4241&gt;=18),1,0))</f>
        <v/>
      </c>
      <c r="F4241" s="11" t="n">
        <v>1.579</v>
      </c>
      <c r="G4241" s="12">
        <f>0.9*8</f>
        <v/>
      </c>
      <c r="H4241" s="12">
        <f>F4241-G4241</f>
        <v/>
      </c>
      <c r="I4241" s="10">
        <f>IF(E4241=0,"Fora",IF(E4240=0,"Carg xar",IF(H4241&lt;0,IF(M4241&lt;0.9,"Carg FV","Stby"),IF(M4241&gt;P4241,"V2H",IF(M4241&lt;0.9,"Carg xar","Stby")))))</f>
        <v/>
      </c>
      <c r="J4241" s="12">
        <f>IF(OR(I4241="Carg FV",I4241="Carg xar"),MIN(IF(I4241="Carg FV",ABS(H4241),7.4),7.4,MAX(0,(0.9-M4241)*40)*0.95),0)</f>
        <v/>
      </c>
      <c r="K4241" s="12">
        <f>IF(I4241="V2H",MIN(MAX(0,H4241),7.4,MAX(0,(M4241-P4241)*40)*0.95),0)</f>
        <v/>
      </c>
      <c r="L4241" s="12">
        <f>IF(E4241=0,0,MAX(0,H4241-K4241))</f>
        <v/>
      </c>
      <c r="M4241" s="13">
        <f>M4240+J4240/40-IF(I4240="V2H",K4240/(0.95*40),0)-IF(E4241=0,IF(E4240=1,IF(D4241=1,30,40)*0.18/(2*40),0),0)-IF(E4241=1,IF(E4240=0,IF(D4241=1,30,40)*0.18/(2*40),0),0)</f>
        <v/>
      </c>
      <c r="N4241" s="14" t="n">
        <v>0.2</v>
      </c>
      <c r="O4241" s="15">
        <f>K4241*N4241</f>
        <v/>
      </c>
      <c r="P4241">
        <f>IF(E4241=0,0.3,IF(D4241=1,IF(C4241&gt;=Params!$B$13-3,IF(C4241&lt;Params!$B$13,Params!$B$20,0.3),0.3),IF(C4241&gt;=Params!$B$15-3,IF(C4241&lt;Params!$B$15,Params!$B$21,0.3),0.3)))</f>
        <v/>
      </c>
    </row>
    <row r="4242" ht="15" customHeight="1" s="1">
      <c r="A4242" s="9" t="n">
        <v>4239</v>
      </c>
      <c r="B4242" s="6" t="inlineStr">
        <is>
          <t>26/06</t>
        </is>
      </c>
      <c r="C4242" s="6" t="n">
        <v>14</v>
      </c>
      <c r="D4242" s="6" t="n">
        <v>0</v>
      </c>
      <c r="E4242" s="10">
        <f>IF(D4242=1, IF(OR(C4242&lt;10, C4242&gt;=15),1,0), IF(OR(C4242&lt;7, C4242&gt;=18),1,0))</f>
        <v/>
      </c>
      <c r="F4242" s="11" t="n">
        <v>4.936</v>
      </c>
      <c r="G4242" s="12">
        <f>0.8*8</f>
        <v/>
      </c>
      <c r="H4242" s="12">
        <f>F4242-G4242</f>
        <v/>
      </c>
      <c r="I4242" s="10">
        <f>IF(E4242=0,"Fora",IF(E4241=0,"Carg xar",IF(H4242&lt;0,IF(M4242&lt;0.9,"Carg FV","Stby"),IF(M4242&gt;P4242,"V2H",IF(M4242&lt;0.9,"Carg xar","Stby")))))</f>
        <v/>
      </c>
      <c r="J4242" s="12">
        <f>IF(OR(I4242="Carg FV",I4242="Carg xar"),MIN(IF(I4242="Carg FV",ABS(H4242),7.4),7.4,MAX(0,(0.9-M4242)*40)*0.95),0)</f>
        <v/>
      </c>
      <c r="K4242" s="12">
        <f>IF(I4242="V2H",MIN(MAX(0,H4242),7.4,MAX(0,(M4242-P4242)*40)*0.95),0)</f>
        <v/>
      </c>
      <c r="L4242" s="12">
        <f>IF(E4242=0,0,MAX(0,H4242-K4242))</f>
        <v/>
      </c>
      <c r="M4242" s="13">
        <f>M4241+J4241/40-IF(I4241="V2H",K4241/(0.95*40),0)-IF(E4242=0,IF(E4241=1,IF(D4242=1,30,40)*0.18/(2*40),0),0)-IF(E4242=1,IF(E4241=0,IF(D4242=1,30,40)*0.18/(2*40),0),0)</f>
        <v/>
      </c>
      <c r="N4242" s="14" t="n">
        <v>0.15</v>
      </c>
      <c r="O4242" s="15">
        <f>K4242*N4242</f>
        <v/>
      </c>
      <c r="P4242">
        <f>IF(E4242=0,0.3,IF(D4242=1,IF(C4242&gt;=Params!$B$13-3,IF(C4242&lt;Params!$B$13,Params!$B$20,0.3),0.3),IF(C4242&gt;=Params!$B$15-3,IF(C4242&lt;Params!$B$15,Params!$B$21,0.3),0.3)))</f>
        <v/>
      </c>
    </row>
    <row r="4243" ht="15" customHeight="1" s="1">
      <c r="A4243" s="9" t="n">
        <v>4240</v>
      </c>
      <c r="B4243" s="6" t="inlineStr">
        <is>
          <t>26/06</t>
        </is>
      </c>
      <c r="C4243" s="6" t="n">
        <v>15</v>
      </c>
      <c r="D4243" s="6" t="n">
        <v>0</v>
      </c>
      <c r="E4243" s="10">
        <f>IF(D4243=1, IF(OR(C4243&lt;10, C4243&gt;=15),1,0), IF(OR(C4243&lt;7, C4243&gt;=18),1,0))</f>
        <v/>
      </c>
      <c r="F4243" s="11" t="n">
        <v>5.471</v>
      </c>
      <c r="G4243" s="12">
        <f>0.65*8</f>
        <v/>
      </c>
      <c r="H4243" s="12">
        <f>F4243-G4243</f>
        <v/>
      </c>
      <c r="I4243" s="10">
        <f>IF(E4243=0,"Fora",IF(E4242=0,"Carg xar",IF(H4243&lt;0,IF(M4243&lt;0.9,"Carg FV","Stby"),IF(M4243&gt;P4243,"V2H",IF(M4243&lt;0.9,"Carg xar","Stby")))))</f>
        <v/>
      </c>
      <c r="J4243" s="12">
        <f>IF(OR(I4243="Carg FV",I4243="Carg xar"),MIN(IF(I4243="Carg FV",ABS(H4243),7.4),7.4,MAX(0,(0.9-M4243)*40)*0.95),0)</f>
        <v/>
      </c>
      <c r="K4243" s="12">
        <f>IF(I4243="V2H",MIN(MAX(0,H4243),7.4,MAX(0,(M4243-P4243)*40)*0.95),0)</f>
        <v/>
      </c>
      <c r="L4243" s="12">
        <f>IF(E4243=0,0,MAX(0,H4243-K4243))</f>
        <v/>
      </c>
      <c r="M4243" s="13">
        <f>M4242+J4242/40-IF(I4242="V2H",K4242/(0.95*40),0)-IF(E4243=0,IF(E4242=1,IF(D4243=1,30,40)*0.18/(2*40),0),0)-IF(E4243=1,IF(E4242=0,IF(D4243=1,30,40)*0.18/(2*40),0),0)</f>
        <v/>
      </c>
      <c r="N4243" s="14" t="n">
        <v>0.15</v>
      </c>
      <c r="O4243" s="15">
        <f>K4243*N4243</f>
        <v/>
      </c>
      <c r="P4243">
        <f>IF(E4243=0,0.3,IF(D4243=1,IF(C4243&gt;=Params!$B$13-3,IF(C4243&lt;Params!$B$13,Params!$B$20,0.3),0.3),IF(C4243&gt;=Params!$B$15-3,IF(C4243&lt;Params!$B$15,Params!$B$21,0.3),0.3)))</f>
        <v/>
      </c>
    </row>
    <row r="4244" ht="15" customHeight="1" s="1">
      <c r="A4244" s="9" t="n">
        <v>4241</v>
      </c>
      <c r="B4244" s="6" t="inlineStr">
        <is>
          <t>26/06</t>
        </is>
      </c>
      <c r="C4244" s="6" t="n">
        <v>16</v>
      </c>
      <c r="D4244" s="6" t="n">
        <v>0</v>
      </c>
      <c r="E4244" s="10">
        <f>IF(D4244=1, IF(OR(C4244&lt;10, C4244&gt;=15),1,0), IF(OR(C4244&lt;7, C4244&gt;=18),1,0))</f>
        <v/>
      </c>
      <c r="F4244" s="11" t="n">
        <v>3.592</v>
      </c>
      <c r="G4244" s="12">
        <f>0.48*8</f>
        <v/>
      </c>
      <c r="H4244" s="12">
        <f>F4244-G4244</f>
        <v/>
      </c>
      <c r="I4244" s="10">
        <f>IF(E4244=0,"Fora",IF(E4243=0,"Carg xar",IF(H4244&lt;0,IF(M4244&lt;0.9,"Carg FV","Stby"),IF(M4244&gt;P4244,"V2H",IF(M4244&lt;0.9,"Carg xar","Stby")))))</f>
        <v/>
      </c>
      <c r="J4244" s="12">
        <f>IF(OR(I4244="Carg FV",I4244="Carg xar"),MIN(IF(I4244="Carg FV",ABS(H4244),7.4),7.4,MAX(0,(0.9-M4244)*40)*0.95),0)</f>
        <v/>
      </c>
      <c r="K4244" s="12">
        <f>IF(I4244="V2H",MIN(MAX(0,H4244),7.4,MAX(0,(M4244-P4244)*40)*0.95),0)</f>
        <v/>
      </c>
      <c r="L4244" s="12">
        <f>IF(E4244=0,0,MAX(0,H4244-K4244))</f>
        <v/>
      </c>
      <c r="M4244" s="13">
        <f>M4243+J4243/40-IF(I4243="V2H",K4243/(0.95*40),0)-IF(E4244=0,IF(E4243=1,IF(D4244=1,30,40)*0.18/(2*40),0),0)-IF(E4244=1,IF(E4243=0,IF(D4244=1,30,40)*0.18/(2*40),0),0)</f>
        <v/>
      </c>
      <c r="N4244" s="14" t="n">
        <v>0.15</v>
      </c>
      <c r="O4244" s="15">
        <f>K4244*N4244</f>
        <v/>
      </c>
      <c r="P4244">
        <f>IF(E4244=0,0.3,IF(D4244=1,IF(C4244&gt;=Params!$B$13-3,IF(C4244&lt;Params!$B$13,Params!$B$20,0.3),0.3),IF(C4244&gt;=Params!$B$15-3,IF(C4244&lt;Params!$B$15,Params!$B$21,0.3),0.3)))</f>
        <v/>
      </c>
    </row>
    <row r="4245" ht="15" customHeight="1" s="1">
      <c r="A4245" s="9" t="n">
        <v>4242</v>
      </c>
      <c r="B4245" s="6" t="inlineStr">
        <is>
          <t>26/06</t>
        </is>
      </c>
      <c r="C4245" s="6" t="n">
        <v>17</v>
      </c>
      <c r="D4245" s="6" t="n">
        <v>0</v>
      </c>
      <c r="E4245" s="10">
        <f>IF(D4245=1, IF(OR(C4245&lt;10, C4245&gt;=15),1,0), IF(OR(C4245&lt;7, C4245&gt;=18),1,0))</f>
        <v/>
      </c>
      <c r="F4245" s="11" t="n">
        <v>1.193</v>
      </c>
      <c r="G4245" s="12">
        <f>0.28*8</f>
        <v/>
      </c>
      <c r="H4245" s="12">
        <f>F4245-G4245</f>
        <v/>
      </c>
      <c r="I4245" s="10">
        <f>IF(E4245=0,"Fora",IF(E4244=0,"Carg xar",IF(H4245&lt;0,IF(M4245&lt;0.9,"Carg FV","Stby"),IF(M4245&gt;P4245,"V2H",IF(M4245&lt;0.9,"Carg xar","Stby")))))</f>
        <v/>
      </c>
      <c r="J4245" s="12">
        <f>IF(OR(I4245="Carg FV",I4245="Carg xar"),MIN(IF(I4245="Carg FV",ABS(H4245),7.4),7.4,MAX(0,(0.9-M4245)*40)*0.95),0)</f>
        <v/>
      </c>
      <c r="K4245" s="12">
        <f>IF(I4245="V2H",MIN(MAX(0,H4245),7.4,MAX(0,(M4245-P4245)*40)*0.95),0)</f>
        <v/>
      </c>
      <c r="L4245" s="12">
        <f>IF(E4245=0,0,MAX(0,H4245-K4245))</f>
        <v/>
      </c>
      <c r="M4245" s="13">
        <f>M4244+J4244/40-IF(I4244="V2H",K4244/(0.95*40),0)-IF(E4245=0,IF(E4244=1,IF(D4245=1,30,40)*0.18/(2*40),0),0)-IF(E4245=1,IF(E4244=0,IF(D4245=1,30,40)*0.18/(2*40),0),0)</f>
        <v/>
      </c>
      <c r="N4245" s="14" t="n">
        <v>0.15</v>
      </c>
      <c r="O4245" s="15">
        <f>K4245*N4245</f>
        <v/>
      </c>
      <c r="P4245">
        <f>IF(E4245=0,0.3,IF(D4245=1,IF(C4245&gt;=Params!$B$13-3,IF(C4245&lt;Params!$B$13,Params!$B$20,0.3),0.3),IF(C4245&gt;=Params!$B$15-3,IF(C4245&lt;Params!$B$15,Params!$B$21,0.3),0.3)))</f>
        <v/>
      </c>
    </row>
    <row r="4246" ht="15" customHeight="1" s="1">
      <c r="A4246" s="9" t="n">
        <v>4243</v>
      </c>
      <c r="B4246" s="6" t="inlineStr">
        <is>
          <t>26/06</t>
        </is>
      </c>
      <c r="C4246" s="6" t="n">
        <v>18</v>
      </c>
      <c r="D4246" s="6" t="n">
        <v>0</v>
      </c>
      <c r="E4246" s="10">
        <f>IF(D4246=1, IF(OR(C4246&lt;10, C4246&gt;=15),1,0), IF(OR(C4246&lt;7, C4246&gt;=18),1,0))</f>
        <v/>
      </c>
      <c r="F4246" s="11" t="n">
        <v>0.948</v>
      </c>
      <c r="G4246" s="12">
        <f>0.1*8</f>
        <v/>
      </c>
      <c r="H4246" s="12">
        <f>F4246-G4246</f>
        <v/>
      </c>
      <c r="I4246" s="10">
        <f>IF(E4246=0,"Fora",IF(E4245=0,"Carg xar",IF(H4246&lt;0,IF(M4246&lt;0.9,"Carg FV","Stby"),IF(M4246&gt;P4246,"V2H",IF(M4246&lt;0.9,"Carg xar","Stby")))))</f>
        <v/>
      </c>
      <c r="J4246" s="12">
        <f>IF(OR(I4246="Carg FV",I4246="Carg xar"),MIN(IF(I4246="Carg FV",ABS(H4246),7.4),7.4,MAX(0,(0.9-M4246)*40)*0.95),0)</f>
        <v/>
      </c>
      <c r="K4246" s="12">
        <f>IF(I4246="V2H",MIN(MAX(0,H4246),7.4,MAX(0,(M4246-P4246)*40)*0.95),0)</f>
        <v/>
      </c>
      <c r="L4246" s="12">
        <f>IF(E4246=0,0,MAX(0,H4246-K4246))</f>
        <v/>
      </c>
      <c r="M4246" s="13">
        <f>M4245+J4245/40-IF(I4245="V2H",K4245/(0.95*40),0)-IF(E4246=0,IF(E4245=1,IF(D4246=1,30,40)*0.18/(2*40),0),0)-IF(E4246=1,IF(E4245=0,IF(D4246=1,30,40)*0.18/(2*40),0),0)</f>
        <v/>
      </c>
      <c r="N4246" s="14" t="n">
        <v>0.2</v>
      </c>
      <c r="O4246" s="15">
        <f>K4246*N4246</f>
        <v/>
      </c>
      <c r="P4246">
        <f>IF(E4246=0,0.3,IF(D4246=1,IF(C4246&gt;=Params!$B$13-3,IF(C4246&lt;Params!$B$13,Params!$B$20,0.3),0.3),IF(C4246&gt;=Params!$B$15-3,IF(C4246&lt;Params!$B$15,Params!$B$21,0.3),0.3)))</f>
        <v/>
      </c>
    </row>
    <row r="4247" ht="15" customHeight="1" s="1">
      <c r="A4247" s="9" t="n">
        <v>4244</v>
      </c>
      <c r="B4247" s="6" t="inlineStr">
        <is>
          <t>26/06</t>
        </is>
      </c>
      <c r="C4247" s="6" t="n">
        <v>19</v>
      </c>
      <c r="D4247" s="6" t="n">
        <v>0</v>
      </c>
      <c r="E4247" s="10">
        <f>IF(D4247=1, IF(OR(C4247&lt;10, C4247&gt;=15),1,0), IF(OR(C4247&lt;7, C4247&gt;=18),1,0))</f>
        <v/>
      </c>
      <c r="F4247" s="11" t="n">
        <v>1.04</v>
      </c>
      <c r="G4247" s="12">
        <f>0*8</f>
        <v/>
      </c>
      <c r="H4247" s="12">
        <f>F4247-G4247</f>
        <v/>
      </c>
      <c r="I4247" s="10">
        <f>IF(E4247=0,"Fora",IF(E4246=0,"Carg xar",IF(H4247&lt;0,IF(M4247&lt;0.9,"Carg FV","Stby"),IF(M4247&gt;P4247,"V2H",IF(M4247&lt;0.9,"Carg xar","Stby")))))</f>
        <v/>
      </c>
      <c r="J4247" s="12">
        <f>IF(OR(I4247="Carg FV",I4247="Carg xar"),MIN(IF(I4247="Carg FV",ABS(H4247),7.4),7.4,MAX(0,(0.9-M4247)*40)*0.95),0)</f>
        <v/>
      </c>
      <c r="K4247" s="12">
        <f>IF(I4247="V2H",MIN(MAX(0,H4247),7.4,MAX(0,(M4247-P4247)*40)*0.95),0)</f>
        <v/>
      </c>
      <c r="L4247" s="12">
        <f>IF(E4247=0,0,MAX(0,H4247-K4247))</f>
        <v/>
      </c>
      <c r="M4247" s="13">
        <f>M4246+J4246/40-IF(I4246="V2H",K4246/(0.95*40),0)-IF(E4247=0,IF(E4246=1,IF(D4247=1,30,40)*0.18/(2*40),0),0)-IF(E4247=1,IF(E4246=0,IF(D4247=1,30,40)*0.18/(2*40),0),0)</f>
        <v/>
      </c>
      <c r="N4247" s="14" t="n">
        <v>0.2</v>
      </c>
      <c r="O4247" s="15">
        <f>K4247*N4247</f>
        <v/>
      </c>
      <c r="P4247">
        <f>IF(E4247=0,0.3,IF(D4247=1,IF(C4247&gt;=Params!$B$13-3,IF(C4247&lt;Params!$B$13,Params!$B$20,0.3),0.3),IF(C4247&gt;=Params!$B$15-3,IF(C4247&lt;Params!$B$15,Params!$B$21,0.3),0.3)))</f>
        <v/>
      </c>
    </row>
    <row r="4248" ht="15" customHeight="1" s="1">
      <c r="A4248" s="9" t="n">
        <v>4245</v>
      </c>
      <c r="B4248" s="6" t="inlineStr">
        <is>
          <t>26/06</t>
        </is>
      </c>
      <c r="C4248" s="6" t="n">
        <v>20</v>
      </c>
      <c r="D4248" s="6" t="n">
        <v>0</v>
      </c>
      <c r="E4248" s="10">
        <f>IF(D4248=1, IF(OR(C4248&lt;10, C4248&gt;=15),1,0), IF(OR(C4248&lt;7, C4248&gt;=18),1,0))</f>
        <v/>
      </c>
      <c r="F4248" s="11" t="n">
        <v>1.724</v>
      </c>
      <c r="G4248" s="12">
        <f>0*8</f>
        <v/>
      </c>
      <c r="H4248" s="12">
        <f>F4248-G4248</f>
        <v/>
      </c>
      <c r="I4248" s="10">
        <f>IF(E4248=0,"Fora",IF(E4247=0,"Carg xar",IF(H4248&lt;0,IF(M4248&lt;0.9,"Carg FV","Stby"),IF(M4248&gt;P4248,"V2H",IF(M4248&lt;0.9,"Carg xar","Stby")))))</f>
        <v/>
      </c>
      <c r="J4248" s="12">
        <f>IF(OR(I4248="Carg FV",I4248="Carg xar"),MIN(IF(I4248="Carg FV",ABS(H4248),7.4),7.4,MAX(0,(0.9-M4248)*40)*0.95),0)</f>
        <v/>
      </c>
      <c r="K4248" s="12">
        <f>IF(I4248="V2H",MIN(MAX(0,H4248),7.4,MAX(0,(M4248-P4248)*40)*0.95),0)</f>
        <v/>
      </c>
      <c r="L4248" s="12">
        <f>IF(E4248=0,0,MAX(0,H4248-K4248))</f>
        <v/>
      </c>
      <c r="M4248" s="13">
        <f>M4247+J4247/40-IF(I4247="V2H",K4247/(0.95*40),0)-IF(E4248=0,IF(E4247=1,IF(D4248=1,30,40)*0.18/(2*40),0),0)-IF(E4248=1,IF(E4247=0,IF(D4248=1,30,40)*0.18/(2*40),0),0)</f>
        <v/>
      </c>
      <c r="N4248" s="14" t="n">
        <v>0.2</v>
      </c>
      <c r="O4248" s="15">
        <f>K4248*N4248</f>
        <v/>
      </c>
      <c r="P4248">
        <f>IF(E4248=0,0.3,IF(D4248=1,IF(C4248&gt;=Params!$B$13-3,IF(C4248&lt;Params!$B$13,Params!$B$20,0.3),0.3),IF(C4248&gt;=Params!$B$15-3,IF(C4248&lt;Params!$B$15,Params!$B$21,0.3),0.3)))</f>
        <v/>
      </c>
    </row>
    <row r="4249" ht="15" customHeight="1" s="1">
      <c r="A4249" s="9" t="n">
        <v>4246</v>
      </c>
      <c r="B4249" s="6" t="inlineStr">
        <is>
          <t>26/06</t>
        </is>
      </c>
      <c r="C4249" s="6" t="n">
        <v>21</v>
      </c>
      <c r="D4249" s="6" t="n">
        <v>0</v>
      </c>
      <c r="E4249" s="10">
        <f>IF(D4249=1, IF(OR(C4249&lt;10, C4249&gt;=15),1,0), IF(OR(C4249&lt;7, C4249&gt;=18),1,0))</f>
        <v/>
      </c>
      <c r="F4249" s="11" t="n">
        <v>1.75</v>
      </c>
      <c r="G4249" s="12">
        <f>0*8</f>
        <v/>
      </c>
      <c r="H4249" s="12">
        <f>F4249-G4249</f>
        <v/>
      </c>
      <c r="I4249" s="10">
        <f>IF(E4249=0,"Fora",IF(E4248=0,"Carg xar",IF(H4249&lt;0,IF(M4249&lt;0.9,"Carg FV","Stby"),IF(M4249&gt;P4249,"V2H",IF(M4249&lt;0.9,"Carg xar","Stby")))))</f>
        <v/>
      </c>
      <c r="J4249" s="12">
        <f>IF(OR(I4249="Carg FV",I4249="Carg xar"),MIN(IF(I4249="Carg FV",ABS(H4249),7.4),7.4,MAX(0,(0.9-M4249)*40)*0.95),0)</f>
        <v/>
      </c>
      <c r="K4249" s="12">
        <f>IF(I4249="V2H",MIN(MAX(0,H4249),7.4,MAX(0,(M4249-P4249)*40)*0.95),0)</f>
        <v/>
      </c>
      <c r="L4249" s="12">
        <f>IF(E4249=0,0,MAX(0,H4249-K4249))</f>
        <v/>
      </c>
      <c r="M4249" s="13">
        <f>M4248+J4248/40-IF(I4248="V2H",K4248/(0.95*40),0)-IF(E4249=0,IF(E4248=1,IF(D4249=1,30,40)*0.18/(2*40),0),0)-IF(E4249=1,IF(E4248=0,IF(D4249=1,30,40)*0.18/(2*40),0),0)</f>
        <v/>
      </c>
      <c r="N4249" s="14" t="n">
        <v>0.2</v>
      </c>
      <c r="O4249" s="15">
        <f>K4249*N4249</f>
        <v/>
      </c>
      <c r="P4249">
        <f>IF(E4249=0,0.3,IF(D4249=1,IF(C4249&gt;=Params!$B$13-3,IF(C4249&lt;Params!$B$13,Params!$B$20,0.3),0.3),IF(C4249&gt;=Params!$B$15-3,IF(C4249&lt;Params!$B$15,Params!$B$21,0.3),0.3)))</f>
        <v/>
      </c>
    </row>
    <row r="4250" ht="15" customHeight="1" s="1">
      <c r="A4250" s="9" t="n">
        <v>4247</v>
      </c>
      <c r="B4250" s="6" t="inlineStr">
        <is>
          <t>26/06</t>
        </is>
      </c>
      <c r="C4250" s="6" t="n">
        <v>22</v>
      </c>
      <c r="D4250" s="6" t="n">
        <v>0</v>
      </c>
      <c r="E4250" s="10">
        <f>IF(D4250=1, IF(OR(C4250&lt;10, C4250&gt;=15),1,0), IF(OR(C4250&lt;7, C4250&gt;=18),1,0))</f>
        <v/>
      </c>
      <c r="F4250" s="11" t="n">
        <v>1.823</v>
      </c>
      <c r="G4250" s="12">
        <f>0*8</f>
        <v/>
      </c>
      <c r="H4250" s="12">
        <f>F4250-G4250</f>
        <v/>
      </c>
      <c r="I4250" s="10">
        <f>IF(E4250=0,"Fora",IF(E4249=0,"Carg xar",IF(H4250&lt;0,IF(M4250&lt;0.9,"Carg FV","Stby"),IF(M4250&gt;P4250,"V2H",IF(M4250&lt;0.9,"Carg xar","Stby")))))</f>
        <v/>
      </c>
      <c r="J4250" s="12">
        <f>IF(OR(I4250="Carg FV",I4250="Carg xar"),MIN(IF(I4250="Carg FV",ABS(H4250),7.4),7.4,MAX(0,(0.9-M4250)*40)*0.95),0)</f>
        <v/>
      </c>
      <c r="K4250" s="12">
        <f>IF(I4250="V2H",MIN(MAX(0,H4250),7.4,MAX(0,(M4250-P4250)*40)*0.95),0)</f>
        <v/>
      </c>
      <c r="L4250" s="12">
        <f>IF(E4250=0,0,MAX(0,H4250-K4250))</f>
        <v/>
      </c>
      <c r="M4250" s="13">
        <f>M4249+J4249/40-IF(I4249="V2H",K4249/(0.95*40),0)-IF(E4250=0,IF(E4249=1,IF(D4250=1,30,40)*0.18/(2*40),0),0)-IF(E4250=1,IF(E4249=0,IF(D4250=1,30,40)*0.18/(2*40),0),0)</f>
        <v/>
      </c>
      <c r="N4250" s="14" t="n">
        <v>0.15</v>
      </c>
      <c r="O4250" s="15">
        <f>K4250*N4250</f>
        <v/>
      </c>
      <c r="P4250">
        <f>IF(E4250=0,0.3,IF(D4250=1,IF(C4250&gt;=Params!$B$13-3,IF(C4250&lt;Params!$B$13,Params!$B$20,0.3),0.3),IF(C4250&gt;=Params!$B$15-3,IF(C4250&lt;Params!$B$15,Params!$B$21,0.3),0.3)))</f>
        <v/>
      </c>
    </row>
    <row r="4251" ht="15" customHeight="1" s="1">
      <c r="A4251" s="9" t="n">
        <v>4248</v>
      </c>
      <c r="B4251" s="6" t="inlineStr">
        <is>
          <t>26/06</t>
        </is>
      </c>
      <c r="C4251" s="6" t="n">
        <v>23</v>
      </c>
      <c r="D4251" s="6" t="n">
        <v>0</v>
      </c>
      <c r="E4251" s="10">
        <f>IF(D4251=1, IF(OR(C4251&lt;10, C4251&gt;=15),1,0), IF(OR(C4251&lt;7, C4251&gt;=18),1,0))</f>
        <v/>
      </c>
      <c r="F4251" s="11" t="n">
        <v>0.662</v>
      </c>
      <c r="G4251" s="12">
        <f>0*8</f>
        <v/>
      </c>
      <c r="H4251" s="12">
        <f>F4251-G4251</f>
        <v/>
      </c>
      <c r="I4251" s="10">
        <f>IF(E4251=0,"Fora",IF(E4250=0,"Carg xar",IF(H4251&lt;0,IF(M4251&lt;0.9,"Carg FV","Stby"),IF(M4251&gt;P4251,"V2H",IF(M4251&lt;0.9,"Carg xar","Stby")))))</f>
        <v/>
      </c>
      <c r="J4251" s="12">
        <f>IF(OR(I4251="Carg FV",I4251="Carg xar"),MIN(IF(I4251="Carg FV",ABS(H4251),7.4),7.4,MAX(0,(0.9-M4251)*40)*0.95),0)</f>
        <v/>
      </c>
      <c r="K4251" s="12">
        <f>IF(I4251="V2H",MIN(MAX(0,H4251),7.4,MAX(0,(M4251-P4251)*40)*0.95),0)</f>
        <v/>
      </c>
      <c r="L4251" s="12">
        <f>IF(E4251=0,0,MAX(0,H4251-K4251))</f>
        <v/>
      </c>
      <c r="M4251" s="13">
        <f>M4250+J4250/40-IF(I4250="V2H",K4250/(0.95*40),0)-IF(E4251=0,IF(E4250=1,IF(D4251=1,30,40)*0.18/(2*40),0),0)-IF(E4251=1,IF(E4250=0,IF(D4251=1,30,40)*0.18/(2*40),0),0)</f>
        <v/>
      </c>
      <c r="N4251" s="14" t="n">
        <v>0.15</v>
      </c>
      <c r="O4251" s="15">
        <f>K4251*N4251</f>
        <v/>
      </c>
      <c r="P4251">
        <f>IF(E4251=0,0.3,IF(D4251=1,IF(C4251&gt;=Params!$B$13-3,IF(C4251&lt;Params!$B$13,Params!$B$20,0.3),0.3),IF(C4251&gt;=Params!$B$15-3,IF(C4251&lt;Params!$B$15,Params!$B$21,0.3),0.3)))</f>
        <v/>
      </c>
    </row>
    <row r="4252" ht="15" customHeight="1" s="1">
      <c r="A4252" s="9" t="n">
        <v>4249</v>
      </c>
      <c r="B4252" s="6" t="inlineStr">
        <is>
          <t>27/06</t>
        </is>
      </c>
      <c r="C4252" s="6" t="n">
        <v>0</v>
      </c>
      <c r="D4252" s="6" t="n">
        <v>0</v>
      </c>
      <c r="E4252" s="10">
        <f>IF(D4252=1, IF(OR(C4252&lt;10, C4252&gt;=15),1,0), IF(OR(C4252&lt;7, C4252&gt;=18),1,0))</f>
        <v/>
      </c>
      <c r="F4252" s="11" t="n">
        <v>0.576</v>
      </c>
      <c r="G4252" s="12">
        <f>0*8</f>
        <v/>
      </c>
      <c r="H4252" s="12">
        <f>F4252-G4252</f>
        <v/>
      </c>
      <c r="I4252" s="10">
        <f>IF(E4252=0,"Fora",IF(E4251=0,"Carg xar",IF(H4252&lt;0,IF(M4252&lt;0.9,"Carg FV","Stby"),IF(M4252&gt;P4252,"V2H",IF(M4252&lt;0.9,"Carg xar","Stby")))))</f>
        <v/>
      </c>
      <c r="J4252" s="12">
        <f>IF(OR(I4252="Carg FV",I4252="Carg xar"),MIN(IF(I4252="Carg FV",ABS(H4252),7.4),7.4,MAX(0,(0.9-M4252)*40)*0.95),0)</f>
        <v/>
      </c>
      <c r="K4252" s="12">
        <f>IF(I4252="V2H",MIN(MAX(0,H4252),7.4,MAX(0,(M4252-P4252)*40)*0.95),0)</f>
        <v/>
      </c>
      <c r="L4252" s="12">
        <f>IF(E4252=0,0,MAX(0,H4252-K4252))</f>
        <v/>
      </c>
      <c r="M4252" s="13">
        <f>M4251+J4251/40-IF(I4251="V2H",K4251/(0.95*40),0)-IF(E4252=0,IF(E4251=1,IF(D4252=1,30,40)*0.18/(2*40),0),0)-IF(E4252=1,IF(E4251=0,IF(D4252=1,30,40)*0.18/(2*40),0),0)</f>
        <v/>
      </c>
      <c r="N4252" s="14" t="n">
        <v>0.09</v>
      </c>
      <c r="O4252" s="15">
        <f>K4252*N4252</f>
        <v/>
      </c>
      <c r="P4252">
        <f>IF(E4252=0,0.3,IF(D4252=1,IF(C4252&gt;=Params!$B$13-3,IF(C4252&lt;Params!$B$13,Params!$B$20,0.3),0.3),IF(C4252&gt;=Params!$B$15-3,IF(C4252&lt;Params!$B$15,Params!$B$21,0.3),0.3)))</f>
        <v/>
      </c>
    </row>
    <row r="4253" ht="15" customHeight="1" s="1">
      <c r="A4253" s="9" t="n">
        <v>4250</v>
      </c>
      <c r="B4253" s="6" t="inlineStr">
        <is>
          <t>27/06</t>
        </is>
      </c>
      <c r="C4253" s="6" t="n">
        <v>1</v>
      </c>
      <c r="D4253" s="6" t="n">
        <v>0</v>
      </c>
      <c r="E4253" s="10">
        <f>IF(D4253=1, IF(OR(C4253&lt;10, C4253&gt;=15),1,0), IF(OR(C4253&lt;7, C4253&gt;=18),1,0))</f>
        <v/>
      </c>
      <c r="F4253" s="11" t="n">
        <v>0.5</v>
      </c>
      <c r="G4253" s="12">
        <f>0*8</f>
        <v/>
      </c>
      <c r="H4253" s="12">
        <f>F4253-G4253</f>
        <v/>
      </c>
      <c r="I4253" s="10">
        <f>IF(E4253=0,"Fora",IF(E4252=0,"Carg xar",IF(H4253&lt;0,IF(M4253&lt;0.9,"Carg FV","Stby"),IF(M4253&gt;P4253,"V2H",IF(M4253&lt;0.9,"Carg xar","Stby")))))</f>
        <v/>
      </c>
      <c r="J4253" s="12">
        <f>IF(OR(I4253="Carg FV",I4253="Carg xar"),MIN(IF(I4253="Carg FV",ABS(H4253),7.4),7.4,MAX(0,(0.9-M4253)*40)*0.95),0)</f>
        <v/>
      </c>
      <c r="K4253" s="12">
        <f>IF(I4253="V2H",MIN(MAX(0,H4253),7.4,MAX(0,(M4253-P4253)*40)*0.95),0)</f>
        <v/>
      </c>
      <c r="L4253" s="12">
        <f>IF(E4253=0,0,MAX(0,H4253-K4253))</f>
        <v/>
      </c>
      <c r="M4253" s="13">
        <f>M4252+J4252/40-IF(I4252="V2H",K4252/(0.95*40),0)-IF(E4253=0,IF(E4252=1,IF(D4253=1,30,40)*0.18/(2*40),0),0)-IF(E4253=1,IF(E4252=0,IF(D4253=1,30,40)*0.18/(2*40),0),0)</f>
        <v/>
      </c>
      <c r="N4253" s="14" t="n">
        <v>0.09</v>
      </c>
      <c r="O4253" s="15">
        <f>K4253*N4253</f>
        <v/>
      </c>
      <c r="P4253">
        <f>IF(E4253=0,0.3,IF(D4253=1,IF(C4253&gt;=Params!$B$13-3,IF(C4253&lt;Params!$B$13,Params!$B$20,0.3),0.3),IF(C4253&gt;=Params!$B$15-3,IF(C4253&lt;Params!$B$15,Params!$B$21,0.3),0.3)))</f>
        <v/>
      </c>
    </row>
    <row r="4254" ht="15" customHeight="1" s="1">
      <c r="A4254" s="9" t="n">
        <v>4251</v>
      </c>
      <c r="B4254" s="6" t="inlineStr">
        <is>
          <t>27/06</t>
        </is>
      </c>
      <c r="C4254" s="6" t="n">
        <v>2</v>
      </c>
      <c r="D4254" s="6" t="n">
        <v>0</v>
      </c>
      <c r="E4254" s="10">
        <f>IF(D4254=1, IF(OR(C4254&lt;10, C4254&gt;=15),1,0), IF(OR(C4254&lt;7, C4254&gt;=18),1,0))</f>
        <v/>
      </c>
      <c r="F4254" s="11" t="n">
        <v>0.597</v>
      </c>
      <c r="G4254" s="12">
        <f>0*8</f>
        <v/>
      </c>
      <c r="H4254" s="12">
        <f>F4254-G4254</f>
        <v/>
      </c>
      <c r="I4254" s="10">
        <f>IF(E4254=0,"Fora",IF(E4253=0,"Carg xar",IF(H4254&lt;0,IF(M4254&lt;0.9,"Carg FV","Stby"),IF(M4254&gt;P4254,"V2H",IF(M4254&lt;0.9,"Carg xar","Stby")))))</f>
        <v/>
      </c>
      <c r="J4254" s="12">
        <f>IF(OR(I4254="Carg FV",I4254="Carg xar"),MIN(IF(I4254="Carg FV",ABS(H4254),7.4),7.4,MAX(0,(0.9-M4254)*40)*0.95),0)</f>
        <v/>
      </c>
      <c r="K4254" s="12">
        <f>IF(I4254="V2H",MIN(MAX(0,H4254),7.4,MAX(0,(M4254-P4254)*40)*0.95),0)</f>
        <v/>
      </c>
      <c r="L4254" s="12">
        <f>IF(E4254=0,0,MAX(0,H4254-K4254))</f>
        <v/>
      </c>
      <c r="M4254" s="13">
        <f>M4253+J4253/40-IF(I4253="V2H",K4253/(0.95*40),0)-IF(E4254=0,IF(E4253=1,IF(D4254=1,30,40)*0.18/(2*40),0),0)-IF(E4254=1,IF(E4253=0,IF(D4254=1,30,40)*0.18/(2*40),0),0)</f>
        <v/>
      </c>
      <c r="N4254" s="14" t="n">
        <v>0.09</v>
      </c>
      <c r="O4254" s="15">
        <f>K4254*N4254</f>
        <v/>
      </c>
      <c r="P4254">
        <f>IF(E4254=0,0.3,IF(D4254=1,IF(C4254&gt;=Params!$B$13-3,IF(C4254&lt;Params!$B$13,Params!$B$20,0.3),0.3),IF(C4254&gt;=Params!$B$15-3,IF(C4254&lt;Params!$B$15,Params!$B$21,0.3),0.3)))</f>
        <v/>
      </c>
    </row>
    <row r="4255" ht="15" customHeight="1" s="1">
      <c r="A4255" s="9" t="n">
        <v>4252</v>
      </c>
      <c r="B4255" s="6" t="inlineStr">
        <is>
          <t>27/06</t>
        </is>
      </c>
      <c r="C4255" s="6" t="n">
        <v>3</v>
      </c>
      <c r="D4255" s="6" t="n">
        <v>0</v>
      </c>
      <c r="E4255" s="10">
        <f>IF(D4255=1, IF(OR(C4255&lt;10, C4255&gt;=15),1,0), IF(OR(C4255&lt;7, C4255&gt;=18),1,0))</f>
        <v/>
      </c>
      <c r="F4255" s="11" t="n">
        <v>0.484</v>
      </c>
      <c r="G4255" s="12">
        <f>0*8</f>
        <v/>
      </c>
      <c r="H4255" s="12">
        <f>F4255-G4255</f>
        <v/>
      </c>
      <c r="I4255" s="10">
        <f>IF(E4255=0,"Fora",IF(E4254=0,"Carg xar",IF(H4255&lt;0,IF(M4255&lt;0.9,"Carg FV","Stby"),IF(M4255&gt;P4255,"V2H",IF(M4255&lt;0.9,"Carg xar","Stby")))))</f>
        <v/>
      </c>
      <c r="J4255" s="12">
        <f>IF(OR(I4255="Carg FV",I4255="Carg xar"),MIN(IF(I4255="Carg FV",ABS(H4255),7.4),7.4,MAX(0,(0.9-M4255)*40)*0.95),0)</f>
        <v/>
      </c>
      <c r="K4255" s="12">
        <f>IF(I4255="V2H",MIN(MAX(0,H4255),7.4,MAX(0,(M4255-P4255)*40)*0.95),0)</f>
        <v/>
      </c>
      <c r="L4255" s="12">
        <f>IF(E4255=0,0,MAX(0,H4255-K4255))</f>
        <v/>
      </c>
      <c r="M4255" s="13">
        <f>M4254+J4254/40-IF(I4254="V2H",K4254/(0.95*40),0)-IF(E4255=0,IF(E4254=1,IF(D4255=1,30,40)*0.18/(2*40),0),0)-IF(E4255=1,IF(E4254=0,IF(D4255=1,30,40)*0.18/(2*40),0),0)</f>
        <v/>
      </c>
      <c r="N4255" s="14" t="n">
        <v>0.09</v>
      </c>
      <c r="O4255" s="15">
        <f>K4255*N4255</f>
        <v/>
      </c>
      <c r="P4255">
        <f>IF(E4255=0,0.3,IF(D4255=1,IF(C4255&gt;=Params!$B$13-3,IF(C4255&lt;Params!$B$13,Params!$B$20,0.3),0.3),IF(C4255&gt;=Params!$B$15-3,IF(C4255&lt;Params!$B$15,Params!$B$21,0.3),0.3)))</f>
        <v/>
      </c>
    </row>
    <row r="4256" ht="15" customHeight="1" s="1">
      <c r="A4256" s="9" t="n">
        <v>4253</v>
      </c>
      <c r="B4256" s="6" t="inlineStr">
        <is>
          <t>27/06</t>
        </is>
      </c>
      <c r="C4256" s="6" t="n">
        <v>4</v>
      </c>
      <c r="D4256" s="6" t="n">
        <v>0</v>
      </c>
      <c r="E4256" s="10">
        <f>IF(D4256=1, IF(OR(C4256&lt;10, C4256&gt;=15),1,0), IF(OR(C4256&lt;7, C4256&gt;=18),1,0))</f>
        <v/>
      </c>
      <c r="F4256" s="11" t="n">
        <v>1.373</v>
      </c>
      <c r="G4256" s="12">
        <f>0*8</f>
        <v/>
      </c>
      <c r="H4256" s="12">
        <f>F4256-G4256</f>
        <v/>
      </c>
      <c r="I4256" s="10">
        <f>IF(E4256=0,"Fora",IF(E4255=0,"Carg xar",IF(H4256&lt;0,IF(M4256&lt;0.9,"Carg FV","Stby"),IF(M4256&gt;P4256,"V2H",IF(M4256&lt;0.9,"Carg xar","Stby")))))</f>
        <v/>
      </c>
      <c r="J4256" s="12">
        <f>IF(OR(I4256="Carg FV",I4256="Carg xar"),MIN(IF(I4256="Carg FV",ABS(H4256),7.4),7.4,MAX(0,(0.9-M4256)*40)*0.95),0)</f>
        <v/>
      </c>
      <c r="K4256" s="12">
        <f>IF(I4256="V2H",MIN(MAX(0,H4256),7.4,MAX(0,(M4256-P4256)*40)*0.95),0)</f>
        <v/>
      </c>
      <c r="L4256" s="12">
        <f>IF(E4256=0,0,MAX(0,H4256-K4256))</f>
        <v/>
      </c>
      <c r="M4256" s="13">
        <f>M4255+J4255/40-IF(I4255="V2H",K4255/(0.95*40),0)-IF(E4256=0,IF(E4255=1,IF(D4256=1,30,40)*0.18/(2*40),0),0)-IF(E4256=1,IF(E4255=0,IF(D4256=1,30,40)*0.18/(2*40),0),0)</f>
        <v/>
      </c>
      <c r="N4256" s="14" t="n">
        <v>0.09</v>
      </c>
      <c r="O4256" s="15">
        <f>K4256*N4256</f>
        <v/>
      </c>
      <c r="P4256">
        <f>IF(E4256=0,0.3,IF(D4256=1,IF(C4256&gt;=Params!$B$13-3,IF(C4256&lt;Params!$B$13,Params!$B$20,0.3),0.3),IF(C4256&gt;=Params!$B$15-3,IF(C4256&lt;Params!$B$15,Params!$B$21,0.3),0.3)))</f>
        <v/>
      </c>
    </row>
    <row r="4257" ht="15" customHeight="1" s="1">
      <c r="A4257" s="9" t="n">
        <v>4254</v>
      </c>
      <c r="B4257" s="6" t="inlineStr">
        <is>
          <t>27/06</t>
        </is>
      </c>
      <c r="C4257" s="6" t="n">
        <v>5</v>
      </c>
      <c r="D4257" s="6" t="n">
        <v>0</v>
      </c>
      <c r="E4257" s="10">
        <f>IF(D4257=1, IF(OR(C4257&lt;10, C4257&gt;=15),1,0), IF(OR(C4257&lt;7, C4257&gt;=18),1,0))</f>
        <v/>
      </c>
      <c r="F4257" s="11" t="n">
        <v>0.59</v>
      </c>
      <c r="G4257" s="12">
        <f>0*8</f>
        <v/>
      </c>
      <c r="H4257" s="12">
        <f>F4257-G4257</f>
        <v/>
      </c>
      <c r="I4257" s="10">
        <f>IF(E4257=0,"Fora",IF(E4256=0,"Carg xar",IF(H4257&lt;0,IF(M4257&lt;0.9,"Carg FV","Stby"),IF(M4257&gt;P4257,"V2H",IF(M4257&lt;0.9,"Carg xar","Stby")))))</f>
        <v/>
      </c>
      <c r="J4257" s="12">
        <f>IF(OR(I4257="Carg FV",I4257="Carg xar"),MIN(IF(I4257="Carg FV",ABS(H4257),7.4),7.4,MAX(0,(0.9-M4257)*40)*0.95),0)</f>
        <v/>
      </c>
      <c r="K4257" s="12">
        <f>IF(I4257="V2H",MIN(MAX(0,H4257),7.4,MAX(0,(M4257-P4257)*40)*0.95),0)</f>
        <v/>
      </c>
      <c r="L4257" s="12">
        <f>IF(E4257=0,0,MAX(0,H4257-K4257))</f>
        <v/>
      </c>
      <c r="M4257" s="13">
        <f>M4256+J4256/40-IF(I4256="V2H",K4256/(0.95*40),0)-IF(E4257=0,IF(E4256=1,IF(D4257=1,30,40)*0.18/(2*40),0),0)-IF(E4257=1,IF(E4256=0,IF(D4257=1,30,40)*0.18/(2*40),0),0)</f>
        <v/>
      </c>
      <c r="N4257" s="14" t="n">
        <v>0.09</v>
      </c>
      <c r="O4257" s="15">
        <f>K4257*N4257</f>
        <v/>
      </c>
      <c r="P4257">
        <f>IF(E4257=0,0.3,IF(D4257=1,IF(C4257&gt;=Params!$B$13-3,IF(C4257&lt;Params!$B$13,Params!$B$20,0.3),0.3),IF(C4257&gt;=Params!$B$15-3,IF(C4257&lt;Params!$B$15,Params!$B$21,0.3),0.3)))</f>
        <v/>
      </c>
    </row>
    <row r="4258" ht="15" customHeight="1" s="1">
      <c r="A4258" s="9" t="n">
        <v>4255</v>
      </c>
      <c r="B4258" s="6" t="inlineStr">
        <is>
          <t>27/06</t>
        </is>
      </c>
      <c r="C4258" s="6" t="n">
        <v>6</v>
      </c>
      <c r="D4258" s="6" t="n">
        <v>0</v>
      </c>
      <c r="E4258" s="10">
        <f>IF(D4258=1, IF(OR(C4258&lt;10, C4258&gt;=15),1,0), IF(OR(C4258&lt;7, C4258&gt;=18),1,0))</f>
        <v/>
      </c>
      <c r="F4258" s="11" t="n">
        <v>0.466</v>
      </c>
      <c r="G4258" s="12">
        <f>0.03*8</f>
        <v/>
      </c>
      <c r="H4258" s="12">
        <f>F4258-G4258</f>
        <v/>
      </c>
      <c r="I4258" s="10">
        <f>IF(E4258=0,"Fora",IF(E4257=0,"Carg xar",IF(H4258&lt;0,IF(M4258&lt;0.9,"Carg FV","Stby"),IF(M4258&gt;P4258,"V2H",IF(M4258&lt;0.9,"Carg xar","Stby")))))</f>
        <v/>
      </c>
      <c r="J4258" s="12">
        <f>IF(OR(I4258="Carg FV",I4258="Carg xar"),MIN(IF(I4258="Carg FV",ABS(H4258),7.4),7.4,MAX(0,(0.9-M4258)*40)*0.95),0)</f>
        <v/>
      </c>
      <c r="K4258" s="12">
        <f>IF(I4258="V2H",MIN(MAX(0,H4258),7.4,MAX(0,(M4258-P4258)*40)*0.95),0)</f>
        <v/>
      </c>
      <c r="L4258" s="12">
        <f>IF(E4258=0,0,MAX(0,H4258-K4258))</f>
        <v/>
      </c>
      <c r="M4258" s="13">
        <f>M4257+J4257/40-IF(I4257="V2H",K4257/(0.95*40),0)-IF(E4258=0,IF(E4257=1,IF(D4258=1,30,40)*0.18/(2*40),0),0)-IF(E4258=1,IF(E4257=0,IF(D4258=1,30,40)*0.18/(2*40),0),0)</f>
        <v/>
      </c>
      <c r="N4258" s="14" t="n">
        <v>0.09</v>
      </c>
      <c r="O4258" s="15">
        <f>K4258*N4258</f>
        <v/>
      </c>
      <c r="P4258">
        <f>IF(E4258=0,0.3,IF(D4258=1,IF(C4258&gt;=Params!$B$13-3,IF(C4258&lt;Params!$B$13,Params!$B$20,0.3),0.3),IF(C4258&gt;=Params!$B$15-3,IF(C4258&lt;Params!$B$15,Params!$B$21,0.3),0.3)))</f>
        <v/>
      </c>
    </row>
    <row r="4259" ht="15" customHeight="1" s="1">
      <c r="A4259" s="9" t="n">
        <v>4256</v>
      </c>
      <c r="B4259" s="6" t="inlineStr">
        <is>
          <t>27/06</t>
        </is>
      </c>
      <c r="C4259" s="6" t="n">
        <v>7</v>
      </c>
      <c r="D4259" s="6" t="n">
        <v>0</v>
      </c>
      <c r="E4259" s="10">
        <f>IF(D4259=1, IF(OR(C4259&lt;10, C4259&gt;=15),1,0), IF(OR(C4259&lt;7, C4259&gt;=18),1,0))</f>
        <v/>
      </c>
      <c r="F4259" s="11" t="n">
        <v>0.632</v>
      </c>
      <c r="G4259" s="12">
        <f>0.15*8</f>
        <v/>
      </c>
      <c r="H4259" s="12">
        <f>F4259-G4259</f>
        <v/>
      </c>
      <c r="I4259" s="10">
        <f>IF(E4259=0,"Fora",IF(E4258=0,"Carg xar",IF(H4259&lt;0,IF(M4259&lt;0.9,"Carg FV","Stby"),IF(M4259&gt;P4259,"V2H",IF(M4259&lt;0.9,"Carg xar","Stby")))))</f>
        <v/>
      </c>
      <c r="J4259" s="12">
        <f>IF(OR(I4259="Carg FV",I4259="Carg xar"),MIN(IF(I4259="Carg FV",ABS(H4259),7.4),7.4,MAX(0,(0.9-M4259)*40)*0.95),0)</f>
        <v/>
      </c>
      <c r="K4259" s="12">
        <f>IF(I4259="V2H",MIN(MAX(0,H4259),7.4,MAX(0,(M4259-P4259)*40)*0.95),0)</f>
        <v/>
      </c>
      <c r="L4259" s="12">
        <f>IF(E4259=0,0,MAX(0,H4259-K4259))</f>
        <v/>
      </c>
      <c r="M4259" s="13">
        <f>M4258+J4258/40-IF(I4258="V2H",K4258/(0.95*40),0)-IF(E4259=0,IF(E4258=1,IF(D4259=1,30,40)*0.18/(2*40),0),0)-IF(E4259=1,IF(E4258=0,IF(D4259=1,30,40)*0.18/(2*40),0),0)</f>
        <v/>
      </c>
      <c r="N4259" s="14" t="n">
        <v>0.09</v>
      </c>
      <c r="O4259" s="15">
        <f>K4259*N4259</f>
        <v/>
      </c>
      <c r="P4259">
        <f>IF(E4259=0,0.3,IF(D4259=1,IF(C4259&gt;=Params!$B$13-3,IF(C4259&lt;Params!$B$13,Params!$B$20,0.3),0.3),IF(C4259&gt;=Params!$B$15-3,IF(C4259&lt;Params!$B$15,Params!$B$21,0.3),0.3)))</f>
        <v/>
      </c>
    </row>
    <row r="4260" ht="15" customHeight="1" s="1">
      <c r="A4260" s="9" t="n">
        <v>4257</v>
      </c>
      <c r="B4260" s="6" t="inlineStr">
        <is>
          <t>27/06</t>
        </is>
      </c>
      <c r="C4260" s="6" t="n">
        <v>8</v>
      </c>
      <c r="D4260" s="6" t="n">
        <v>0</v>
      </c>
      <c r="E4260" s="10">
        <f>IF(D4260=1, IF(OR(C4260&lt;10, C4260&gt;=15),1,0), IF(OR(C4260&lt;7, C4260&gt;=18),1,0))</f>
        <v/>
      </c>
      <c r="F4260" s="11" t="n">
        <v>0.667</v>
      </c>
      <c r="G4260" s="12">
        <f>0.32*8</f>
        <v/>
      </c>
      <c r="H4260" s="12">
        <f>F4260-G4260</f>
        <v/>
      </c>
      <c r="I4260" s="10">
        <f>IF(E4260=0,"Fora",IF(E4259=0,"Carg xar",IF(H4260&lt;0,IF(M4260&lt;0.9,"Carg FV","Stby"),IF(M4260&gt;P4260,"V2H",IF(M4260&lt;0.9,"Carg xar","Stby")))))</f>
        <v/>
      </c>
      <c r="J4260" s="12">
        <f>IF(OR(I4260="Carg FV",I4260="Carg xar"),MIN(IF(I4260="Carg FV",ABS(H4260),7.4),7.4,MAX(0,(0.9-M4260)*40)*0.95),0)</f>
        <v/>
      </c>
      <c r="K4260" s="12">
        <f>IF(I4260="V2H",MIN(MAX(0,H4260),7.4,MAX(0,(M4260-P4260)*40)*0.95),0)</f>
        <v/>
      </c>
      <c r="L4260" s="12">
        <f>IF(E4260=0,0,MAX(0,H4260-K4260))</f>
        <v/>
      </c>
      <c r="M4260" s="13">
        <f>M4259+J4259/40-IF(I4259="V2H",K4259/(0.95*40),0)-IF(E4260=0,IF(E4259=1,IF(D4260=1,30,40)*0.18/(2*40),0),0)-IF(E4260=1,IF(E4259=0,IF(D4260=1,30,40)*0.18/(2*40),0),0)</f>
        <v/>
      </c>
      <c r="N4260" s="14" t="n">
        <v>0.15</v>
      </c>
      <c r="O4260" s="15">
        <f>K4260*N4260</f>
        <v/>
      </c>
      <c r="P4260">
        <f>IF(E4260=0,0.3,IF(D4260=1,IF(C4260&gt;=Params!$B$13-3,IF(C4260&lt;Params!$B$13,Params!$B$20,0.3),0.3),IF(C4260&gt;=Params!$B$15-3,IF(C4260&lt;Params!$B$15,Params!$B$21,0.3),0.3)))</f>
        <v/>
      </c>
    </row>
    <row r="4261" ht="15" customHeight="1" s="1">
      <c r="A4261" s="9" t="n">
        <v>4258</v>
      </c>
      <c r="B4261" s="6" t="inlineStr">
        <is>
          <t>27/06</t>
        </is>
      </c>
      <c r="C4261" s="6" t="n">
        <v>9</v>
      </c>
      <c r="D4261" s="6" t="n">
        <v>0</v>
      </c>
      <c r="E4261" s="10">
        <f>IF(D4261=1, IF(OR(C4261&lt;10, C4261&gt;=15),1,0), IF(OR(C4261&lt;7, C4261&gt;=18),1,0))</f>
        <v/>
      </c>
      <c r="F4261" s="11" t="n">
        <v>0.533</v>
      </c>
      <c r="G4261" s="12">
        <f>0.52*8</f>
        <v/>
      </c>
      <c r="H4261" s="12">
        <f>F4261-G4261</f>
        <v/>
      </c>
      <c r="I4261" s="10">
        <f>IF(E4261=0,"Fora",IF(E4260=0,"Carg xar",IF(H4261&lt;0,IF(M4261&lt;0.9,"Carg FV","Stby"),IF(M4261&gt;P4261,"V2H",IF(M4261&lt;0.9,"Carg xar","Stby")))))</f>
        <v/>
      </c>
      <c r="J4261" s="12">
        <f>IF(OR(I4261="Carg FV",I4261="Carg xar"),MIN(IF(I4261="Carg FV",ABS(H4261),7.4),7.4,MAX(0,(0.9-M4261)*40)*0.95),0)</f>
        <v/>
      </c>
      <c r="K4261" s="12">
        <f>IF(I4261="V2H",MIN(MAX(0,H4261),7.4,MAX(0,(M4261-P4261)*40)*0.95),0)</f>
        <v/>
      </c>
      <c r="L4261" s="12">
        <f>IF(E4261=0,0,MAX(0,H4261-K4261))</f>
        <v/>
      </c>
      <c r="M4261" s="13">
        <f>M4260+J4260/40-IF(I4260="V2H",K4260/(0.95*40),0)-IF(E4261=0,IF(E4260=1,IF(D4261=1,30,40)*0.18/(2*40),0),0)-IF(E4261=1,IF(E4260=0,IF(D4261=1,30,40)*0.18/(2*40),0),0)</f>
        <v/>
      </c>
      <c r="N4261" s="14" t="n">
        <v>0.15</v>
      </c>
      <c r="O4261" s="15">
        <f>K4261*N4261</f>
        <v/>
      </c>
      <c r="P4261">
        <f>IF(E4261=0,0.3,IF(D4261=1,IF(C4261&gt;=Params!$B$13-3,IF(C4261&lt;Params!$B$13,Params!$B$20,0.3),0.3),IF(C4261&gt;=Params!$B$15-3,IF(C4261&lt;Params!$B$15,Params!$B$21,0.3),0.3)))</f>
        <v/>
      </c>
    </row>
    <row r="4262" ht="15" customHeight="1" s="1">
      <c r="A4262" s="9" t="n">
        <v>4259</v>
      </c>
      <c r="B4262" s="6" t="inlineStr">
        <is>
          <t>27/06</t>
        </is>
      </c>
      <c r="C4262" s="6" t="n">
        <v>10</v>
      </c>
      <c r="D4262" s="6" t="n">
        <v>0</v>
      </c>
      <c r="E4262" s="10">
        <f>IF(D4262=1, IF(OR(C4262&lt;10, C4262&gt;=15),1,0), IF(OR(C4262&lt;7, C4262&gt;=18),1,0))</f>
        <v/>
      </c>
      <c r="F4262" s="11" t="n">
        <v>0.752</v>
      </c>
      <c r="G4262" s="12">
        <f>0.72*8</f>
        <v/>
      </c>
      <c r="H4262" s="12">
        <f>F4262-G4262</f>
        <v/>
      </c>
      <c r="I4262" s="10">
        <f>IF(E4262=0,"Fora",IF(E4261=0,"Carg xar",IF(H4262&lt;0,IF(M4262&lt;0.9,"Carg FV","Stby"),IF(M4262&gt;P4262,"V2H",IF(M4262&lt;0.9,"Carg xar","Stby")))))</f>
        <v/>
      </c>
      <c r="J4262" s="12">
        <f>IF(OR(I4262="Carg FV",I4262="Carg xar"),MIN(IF(I4262="Carg FV",ABS(H4262),7.4),7.4,MAX(0,(0.9-M4262)*40)*0.95),0)</f>
        <v/>
      </c>
      <c r="K4262" s="12">
        <f>IF(I4262="V2H",MIN(MAX(0,H4262),7.4,MAX(0,(M4262-P4262)*40)*0.95),0)</f>
        <v/>
      </c>
      <c r="L4262" s="12">
        <f>IF(E4262=0,0,MAX(0,H4262-K4262))</f>
        <v/>
      </c>
      <c r="M4262" s="13">
        <f>M4261+J4261/40-IF(I4261="V2H",K4261/(0.95*40),0)-IF(E4262=0,IF(E4261=1,IF(D4262=1,30,40)*0.18/(2*40),0),0)-IF(E4262=1,IF(E4261=0,IF(D4262=1,30,40)*0.18/(2*40),0),0)</f>
        <v/>
      </c>
      <c r="N4262" s="14" t="n">
        <v>0.2</v>
      </c>
      <c r="O4262" s="15">
        <f>K4262*N4262</f>
        <v/>
      </c>
      <c r="P4262">
        <f>IF(E4262=0,0.3,IF(D4262=1,IF(C4262&gt;=Params!$B$13-3,IF(C4262&lt;Params!$B$13,Params!$B$20,0.3),0.3),IF(C4262&gt;=Params!$B$15-3,IF(C4262&lt;Params!$B$15,Params!$B$21,0.3),0.3)))</f>
        <v/>
      </c>
    </row>
    <row r="4263" ht="15" customHeight="1" s="1">
      <c r="A4263" s="9" t="n">
        <v>4260</v>
      </c>
      <c r="B4263" s="6" t="inlineStr">
        <is>
          <t>27/06</t>
        </is>
      </c>
      <c r="C4263" s="6" t="n">
        <v>11</v>
      </c>
      <c r="D4263" s="6" t="n">
        <v>0</v>
      </c>
      <c r="E4263" s="10">
        <f>IF(D4263=1, IF(OR(C4263&lt;10, C4263&gt;=15),1,0), IF(OR(C4263&lt;7, C4263&gt;=18),1,0))</f>
        <v/>
      </c>
      <c r="F4263" s="11" t="n">
        <v>1.496</v>
      </c>
      <c r="G4263" s="12">
        <f>0.85*8</f>
        <v/>
      </c>
      <c r="H4263" s="12">
        <f>F4263-G4263</f>
        <v/>
      </c>
      <c r="I4263" s="10">
        <f>IF(E4263=0,"Fora",IF(E4262=0,"Carg xar",IF(H4263&lt;0,IF(M4263&lt;0.9,"Carg FV","Stby"),IF(M4263&gt;P4263,"V2H",IF(M4263&lt;0.9,"Carg xar","Stby")))))</f>
        <v/>
      </c>
      <c r="J4263" s="12">
        <f>IF(OR(I4263="Carg FV",I4263="Carg xar"),MIN(IF(I4263="Carg FV",ABS(H4263),7.4),7.4,MAX(0,(0.9-M4263)*40)*0.95),0)</f>
        <v/>
      </c>
      <c r="K4263" s="12">
        <f>IF(I4263="V2H",MIN(MAX(0,H4263),7.4,MAX(0,(M4263-P4263)*40)*0.95),0)</f>
        <v/>
      </c>
      <c r="L4263" s="12">
        <f>IF(E4263=0,0,MAX(0,H4263-K4263))</f>
        <v/>
      </c>
      <c r="M4263" s="13">
        <f>M4262+J4262/40-IF(I4262="V2H",K4262/(0.95*40),0)-IF(E4263=0,IF(E4262=1,IF(D4263=1,30,40)*0.18/(2*40),0),0)-IF(E4263=1,IF(E4262=0,IF(D4263=1,30,40)*0.18/(2*40),0),0)</f>
        <v/>
      </c>
      <c r="N4263" s="14" t="n">
        <v>0.2</v>
      </c>
      <c r="O4263" s="15">
        <f>K4263*N4263</f>
        <v/>
      </c>
      <c r="P4263">
        <f>IF(E4263=0,0.3,IF(D4263=1,IF(C4263&gt;=Params!$B$13-3,IF(C4263&lt;Params!$B$13,Params!$B$20,0.3),0.3),IF(C4263&gt;=Params!$B$15-3,IF(C4263&lt;Params!$B$15,Params!$B$21,0.3),0.3)))</f>
        <v/>
      </c>
    </row>
    <row r="4264" ht="15" customHeight="1" s="1">
      <c r="A4264" s="9" t="n">
        <v>4261</v>
      </c>
      <c r="B4264" s="6" t="inlineStr">
        <is>
          <t>27/06</t>
        </is>
      </c>
      <c r="C4264" s="6" t="n">
        <v>12</v>
      </c>
      <c r="D4264" s="6" t="n">
        <v>0</v>
      </c>
      <c r="E4264" s="10">
        <f>IF(D4264=1, IF(OR(C4264&lt;10, C4264&gt;=15),1,0), IF(OR(C4264&lt;7, C4264&gt;=18),1,0))</f>
        <v/>
      </c>
      <c r="F4264" s="11" t="n">
        <v>1.519</v>
      </c>
      <c r="G4264" s="12">
        <f>0.92*8</f>
        <v/>
      </c>
      <c r="H4264" s="12">
        <f>F4264-G4264</f>
        <v/>
      </c>
      <c r="I4264" s="10">
        <f>IF(E4264=0,"Fora",IF(E4263=0,"Carg xar",IF(H4264&lt;0,IF(M4264&lt;0.9,"Carg FV","Stby"),IF(M4264&gt;P4264,"V2H",IF(M4264&lt;0.9,"Carg xar","Stby")))))</f>
        <v/>
      </c>
      <c r="J4264" s="12">
        <f>IF(OR(I4264="Carg FV",I4264="Carg xar"),MIN(IF(I4264="Carg FV",ABS(H4264),7.4),7.4,MAX(0,(0.9-M4264)*40)*0.95),0)</f>
        <v/>
      </c>
      <c r="K4264" s="12">
        <f>IF(I4264="V2H",MIN(MAX(0,H4264),7.4,MAX(0,(M4264-P4264)*40)*0.95),0)</f>
        <v/>
      </c>
      <c r="L4264" s="12">
        <f>IF(E4264=0,0,MAX(0,H4264-K4264))</f>
        <v/>
      </c>
      <c r="M4264" s="13">
        <f>M4263+J4263/40-IF(I4263="V2H",K4263/(0.95*40),0)-IF(E4264=0,IF(E4263=1,IF(D4264=1,30,40)*0.18/(2*40),0),0)-IF(E4264=1,IF(E4263=0,IF(D4264=1,30,40)*0.18/(2*40),0),0)</f>
        <v/>
      </c>
      <c r="N4264" s="14" t="n">
        <v>0.2</v>
      </c>
      <c r="O4264" s="15">
        <f>K4264*N4264</f>
        <v/>
      </c>
      <c r="P4264">
        <f>IF(E4264=0,0.3,IF(D4264=1,IF(C4264&gt;=Params!$B$13-3,IF(C4264&lt;Params!$B$13,Params!$B$20,0.3),0.3),IF(C4264&gt;=Params!$B$15-3,IF(C4264&lt;Params!$B$15,Params!$B$21,0.3),0.3)))</f>
        <v/>
      </c>
    </row>
    <row r="4265" ht="15" customHeight="1" s="1">
      <c r="A4265" s="9" t="n">
        <v>4262</v>
      </c>
      <c r="B4265" s="6" t="inlineStr">
        <is>
          <t>27/06</t>
        </is>
      </c>
      <c r="C4265" s="6" t="n">
        <v>13</v>
      </c>
      <c r="D4265" s="6" t="n">
        <v>0</v>
      </c>
      <c r="E4265" s="10">
        <f>IF(D4265=1, IF(OR(C4265&lt;10, C4265&gt;=15),1,0), IF(OR(C4265&lt;7, C4265&gt;=18),1,0))</f>
        <v/>
      </c>
      <c r="F4265" s="11" t="n">
        <v>1.604</v>
      </c>
      <c r="G4265" s="12">
        <f>0.9*8</f>
        <v/>
      </c>
      <c r="H4265" s="12">
        <f>F4265-G4265</f>
        <v/>
      </c>
      <c r="I4265" s="10">
        <f>IF(E4265=0,"Fora",IF(E4264=0,"Carg xar",IF(H4265&lt;0,IF(M4265&lt;0.9,"Carg FV","Stby"),IF(M4265&gt;P4265,"V2H",IF(M4265&lt;0.9,"Carg xar","Stby")))))</f>
        <v/>
      </c>
      <c r="J4265" s="12">
        <f>IF(OR(I4265="Carg FV",I4265="Carg xar"),MIN(IF(I4265="Carg FV",ABS(H4265),7.4),7.4,MAX(0,(0.9-M4265)*40)*0.95),0)</f>
        <v/>
      </c>
      <c r="K4265" s="12">
        <f>IF(I4265="V2H",MIN(MAX(0,H4265),7.4,MAX(0,(M4265-P4265)*40)*0.95),0)</f>
        <v/>
      </c>
      <c r="L4265" s="12">
        <f>IF(E4265=0,0,MAX(0,H4265-K4265))</f>
        <v/>
      </c>
      <c r="M4265" s="13">
        <f>M4264+J4264/40-IF(I4264="V2H",K4264/(0.95*40),0)-IF(E4265=0,IF(E4264=1,IF(D4265=1,30,40)*0.18/(2*40),0),0)-IF(E4265=1,IF(E4264=0,IF(D4265=1,30,40)*0.18/(2*40),0),0)</f>
        <v/>
      </c>
      <c r="N4265" s="14" t="n">
        <v>0.2</v>
      </c>
      <c r="O4265" s="15">
        <f>K4265*N4265</f>
        <v/>
      </c>
      <c r="P4265">
        <f>IF(E4265=0,0.3,IF(D4265=1,IF(C4265&gt;=Params!$B$13-3,IF(C4265&lt;Params!$B$13,Params!$B$20,0.3),0.3),IF(C4265&gt;=Params!$B$15-3,IF(C4265&lt;Params!$B$15,Params!$B$21,0.3),0.3)))</f>
        <v/>
      </c>
    </row>
    <row r="4266" ht="15" customHeight="1" s="1">
      <c r="A4266" s="9" t="n">
        <v>4263</v>
      </c>
      <c r="B4266" s="6" t="inlineStr">
        <is>
          <t>27/06</t>
        </is>
      </c>
      <c r="C4266" s="6" t="n">
        <v>14</v>
      </c>
      <c r="D4266" s="6" t="n">
        <v>0</v>
      </c>
      <c r="E4266" s="10">
        <f>IF(D4266=1, IF(OR(C4266&lt;10, C4266&gt;=15),1,0), IF(OR(C4266&lt;7, C4266&gt;=18),1,0))</f>
        <v/>
      </c>
      <c r="F4266" s="11" t="n">
        <v>2.725</v>
      </c>
      <c r="G4266" s="12">
        <f>0.8*8</f>
        <v/>
      </c>
      <c r="H4266" s="12">
        <f>F4266-G4266</f>
        <v/>
      </c>
      <c r="I4266" s="10">
        <f>IF(E4266=0,"Fora",IF(E4265=0,"Carg xar",IF(H4266&lt;0,IF(M4266&lt;0.9,"Carg FV","Stby"),IF(M4266&gt;P4266,"V2H",IF(M4266&lt;0.9,"Carg xar","Stby")))))</f>
        <v/>
      </c>
      <c r="J4266" s="12">
        <f>IF(OR(I4266="Carg FV",I4266="Carg xar"),MIN(IF(I4266="Carg FV",ABS(H4266),7.4),7.4,MAX(0,(0.9-M4266)*40)*0.95),0)</f>
        <v/>
      </c>
      <c r="K4266" s="12">
        <f>IF(I4266="V2H",MIN(MAX(0,H4266),7.4,MAX(0,(M4266-P4266)*40)*0.95),0)</f>
        <v/>
      </c>
      <c r="L4266" s="12">
        <f>IF(E4266=0,0,MAX(0,H4266-K4266))</f>
        <v/>
      </c>
      <c r="M4266" s="13">
        <f>M4265+J4265/40-IF(I4265="V2H",K4265/(0.95*40),0)-IF(E4266=0,IF(E4265=1,IF(D4266=1,30,40)*0.18/(2*40),0),0)-IF(E4266=1,IF(E4265=0,IF(D4266=1,30,40)*0.18/(2*40),0),0)</f>
        <v/>
      </c>
      <c r="N4266" s="14" t="n">
        <v>0.15</v>
      </c>
      <c r="O4266" s="15">
        <f>K4266*N4266</f>
        <v/>
      </c>
      <c r="P4266">
        <f>IF(E4266=0,0.3,IF(D4266=1,IF(C4266&gt;=Params!$B$13-3,IF(C4266&lt;Params!$B$13,Params!$B$20,0.3),0.3),IF(C4266&gt;=Params!$B$15-3,IF(C4266&lt;Params!$B$15,Params!$B$21,0.3),0.3)))</f>
        <v/>
      </c>
    </row>
    <row r="4267" ht="15" customHeight="1" s="1">
      <c r="A4267" s="9" t="n">
        <v>4264</v>
      </c>
      <c r="B4267" s="6" t="inlineStr">
        <is>
          <t>27/06</t>
        </is>
      </c>
      <c r="C4267" s="6" t="n">
        <v>15</v>
      </c>
      <c r="D4267" s="6" t="n">
        <v>0</v>
      </c>
      <c r="E4267" s="10">
        <f>IF(D4267=1, IF(OR(C4267&lt;10, C4267&gt;=15),1,0), IF(OR(C4267&lt;7, C4267&gt;=18),1,0))</f>
        <v/>
      </c>
      <c r="F4267" s="11" t="n">
        <v>1.733</v>
      </c>
      <c r="G4267" s="12">
        <f>0.65*8</f>
        <v/>
      </c>
      <c r="H4267" s="12">
        <f>F4267-G4267</f>
        <v/>
      </c>
      <c r="I4267" s="10">
        <f>IF(E4267=0,"Fora",IF(E4266=0,"Carg xar",IF(H4267&lt;0,IF(M4267&lt;0.9,"Carg FV","Stby"),IF(M4267&gt;P4267,"V2H",IF(M4267&lt;0.9,"Carg xar","Stby")))))</f>
        <v/>
      </c>
      <c r="J4267" s="12">
        <f>IF(OR(I4267="Carg FV",I4267="Carg xar"),MIN(IF(I4267="Carg FV",ABS(H4267),7.4),7.4,MAX(0,(0.9-M4267)*40)*0.95),0)</f>
        <v/>
      </c>
      <c r="K4267" s="12">
        <f>IF(I4267="V2H",MIN(MAX(0,H4267),7.4,MAX(0,(M4267-P4267)*40)*0.95),0)</f>
        <v/>
      </c>
      <c r="L4267" s="12">
        <f>IF(E4267=0,0,MAX(0,H4267-K4267))</f>
        <v/>
      </c>
      <c r="M4267" s="13">
        <f>M4266+J4266/40-IF(I4266="V2H",K4266/(0.95*40),0)-IF(E4267=0,IF(E4266=1,IF(D4267=1,30,40)*0.18/(2*40),0),0)-IF(E4267=1,IF(E4266=0,IF(D4267=1,30,40)*0.18/(2*40),0),0)</f>
        <v/>
      </c>
      <c r="N4267" s="14" t="n">
        <v>0.15</v>
      </c>
      <c r="O4267" s="15">
        <f>K4267*N4267</f>
        <v/>
      </c>
      <c r="P4267">
        <f>IF(E4267=0,0.3,IF(D4267=1,IF(C4267&gt;=Params!$B$13-3,IF(C4267&lt;Params!$B$13,Params!$B$20,0.3),0.3),IF(C4267&gt;=Params!$B$15-3,IF(C4267&lt;Params!$B$15,Params!$B$21,0.3),0.3)))</f>
        <v/>
      </c>
    </row>
    <row r="4268" ht="15" customHeight="1" s="1">
      <c r="A4268" s="9" t="n">
        <v>4265</v>
      </c>
      <c r="B4268" s="6" t="inlineStr">
        <is>
          <t>27/06</t>
        </is>
      </c>
      <c r="C4268" s="6" t="n">
        <v>16</v>
      </c>
      <c r="D4268" s="6" t="n">
        <v>0</v>
      </c>
      <c r="E4268" s="10">
        <f>IF(D4268=1, IF(OR(C4268&lt;10, C4268&gt;=15),1,0), IF(OR(C4268&lt;7, C4268&gt;=18),1,0))</f>
        <v/>
      </c>
      <c r="F4268" s="11" t="n">
        <v>1.015</v>
      </c>
      <c r="G4268" s="12">
        <f>0.48*8</f>
        <v/>
      </c>
      <c r="H4268" s="12">
        <f>F4268-G4268</f>
        <v/>
      </c>
      <c r="I4268" s="10">
        <f>IF(E4268=0,"Fora",IF(E4267=0,"Carg xar",IF(H4268&lt;0,IF(M4268&lt;0.9,"Carg FV","Stby"),IF(M4268&gt;P4268,"V2H",IF(M4268&lt;0.9,"Carg xar","Stby")))))</f>
        <v/>
      </c>
      <c r="J4268" s="12">
        <f>IF(OR(I4268="Carg FV",I4268="Carg xar"),MIN(IF(I4268="Carg FV",ABS(H4268),7.4),7.4,MAX(0,(0.9-M4268)*40)*0.95),0)</f>
        <v/>
      </c>
      <c r="K4268" s="12">
        <f>IF(I4268="V2H",MIN(MAX(0,H4268),7.4,MAX(0,(M4268-P4268)*40)*0.95),0)</f>
        <v/>
      </c>
      <c r="L4268" s="12">
        <f>IF(E4268=0,0,MAX(0,H4268-K4268))</f>
        <v/>
      </c>
      <c r="M4268" s="13">
        <f>M4267+J4267/40-IF(I4267="V2H",K4267/(0.95*40),0)-IF(E4268=0,IF(E4267=1,IF(D4268=1,30,40)*0.18/(2*40),0),0)-IF(E4268=1,IF(E4267=0,IF(D4268=1,30,40)*0.18/(2*40),0),0)</f>
        <v/>
      </c>
      <c r="N4268" s="14" t="n">
        <v>0.15</v>
      </c>
      <c r="O4268" s="15">
        <f>K4268*N4268</f>
        <v/>
      </c>
      <c r="P4268">
        <f>IF(E4268=0,0.3,IF(D4268=1,IF(C4268&gt;=Params!$B$13-3,IF(C4268&lt;Params!$B$13,Params!$B$20,0.3),0.3),IF(C4268&gt;=Params!$B$15-3,IF(C4268&lt;Params!$B$15,Params!$B$21,0.3),0.3)))</f>
        <v/>
      </c>
    </row>
    <row r="4269" ht="15" customHeight="1" s="1">
      <c r="A4269" s="9" t="n">
        <v>4266</v>
      </c>
      <c r="B4269" s="6" t="inlineStr">
        <is>
          <t>27/06</t>
        </is>
      </c>
      <c r="C4269" s="6" t="n">
        <v>17</v>
      </c>
      <c r="D4269" s="6" t="n">
        <v>0</v>
      </c>
      <c r="E4269" s="10">
        <f>IF(D4269=1, IF(OR(C4269&lt;10, C4269&gt;=15),1,0), IF(OR(C4269&lt;7, C4269&gt;=18),1,0))</f>
        <v/>
      </c>
      <c r="F4269" s="11" t="n">
        <v>1.458</v>
      </c>
      <c r="G4269" s="12">
        <f>0.28*8</f>
        <v/>
      </c>
      <c r="H4269" s="12">
        <f>F4269-G4269</f>
        <v/>
      </c>
      <c r="I4269" s="10">
        <f>IF(E4269=0,"Fora",IF(E4268=0,"Carg xar",IF(H4269&lt;0,IF(M4269&lt;0.9,"Carg FV","Stby"),IF(M4269&gt;P4269,"V2H",IF(M4269&lt;0.9,"Carg xar","Stby")))))</f>
        <v/>
      </c>
      <c r="J4269" s="12">
        <f>IF(OR(I4269="Carg FV",I4269="Carg xar"),MIN(IF(I4269="Carg FV",ABS(H4269),7.4),7.4,MAX(0,(0.9-M4269)*40)*0.95),0)</f>
        <v/>
      </c>
      <c r="K4269" s="12">
        <f>IF(I4269="V2H",MIN(MAX(0,H4269),7.4,MAX(0,(M4269-P4269)*40)*0.95),0)</f>
        <v/>
      </c>
      <c r="L4269" s="12">
        <f>IF(E4269=0,0,MAX(0,H4269-K4269))</f>
        <v/>
      </c>
      <c r="M4269" s="13">
        <f>M4268+J4268/40-IF(I4268="V2H",K4268/(0.95*40),0)-IF(E4269=0,IF(E4268=1,IF(D4269=1,30,40)*0.18/(2*40),0),0)-IF(E4269=1,IF(E4268=0,IF(D4269=1,30,40)*0.18/(2*40),0),0)</f>
        <v/>
      </c>
      <c r="N4269" s="14" t="n">
        <v>0.15</v>
      </c>
      <c r="O4269" s="15">
        <f>K4269*N4269</f>
        <v/>
      </c>
      <c r="P4269">
        <f>IF(E4269=0,0.3,IF(D4269=1,IF(C4269&gt;=Params!$B$13-3,IF(C4269&lt;Params!$B$13,Params!$B$20,0.3),0.3),IF(C4269&gt;=Params!$B$15-3,IF(C4269&lt;Params!$B$15,Params!$B$21,0.3),0.3)))</f>
        <v/>
      </c>
    </row>
    <row r="4270" ht="15" customHeight="1" s="1">
      <c r="A4270" s="9" t="n">
        <v>4267</v>
      </c>
      <c r="B4270" s="6" t="inlineStr">
        <is>
          <t>27/06</t>
        </is>
      </c>
      <c r="C4270" s="6" t="n">
        <v>18</v>
      </c>
      <c r="D4270" s="6" t="n">
        <v>0</v>
      </c>
      <c r="E4270" s="10">
        <f>IF(D4270=1, IF(OR(C4270&lt;10, C4270&gt;=15),1,0), IF(OR(C4270&lt;7, C4270&gt;=18),1,0))</f>
        <v/>
      </c>
      <c r="F4270" s="11" t="n">
        <v>0.899</v>
      </c>
      <c r="G4270" s="12">
        <f>0.1*8</f>
        <v/>
      </c>
      <c r="H4270" s="12">
        <f>F4270-G4270</f>
        <v/>
      </c>
      <c r="I4270" s="10">
        <f>IF(E4270=0,"Fora",IF(E4269=0,"Carg xar",IF(H4270&lt;0,IF(M4270&lt;0.9,"Carg FV","Stby"),IF(M4270&gt;P4270,"V2H",IF(M4270&lt;0.9,"Carg xar","Stby")))))</f>
        <v/>
      </c>
      <c r="J4270" s="12">
        <f>IF(OR(I4270="Carg FV",I4270="Carg xar"),MIN(IF(I4270="Carg FV",ABS(H4270),7.4),7.4,MAX(0,(0.9-M4270)*40)*0.95),0)</f>
        <v/>
      </c>
      <c r="K4270" s="12">
        <f>IF(I4270="V2H",MIN(MAX(0,H4270),7.4,MAX(0,(M4270-P4270)*40)*0.95),0)</f>
        <v/>
      </c>
      <c r="L4270" s="12">
        <f>IF(E4270=0,0,MAX(0,H4270-K4270))</f>
        <v/>
      </c>
      <c r="M4270" s="13">
        <f>M4269+J4269/40-IF(I4269="V2H",K4269/(0.95*40),0)-IF(E4270=0,IF(E4269=1,IF(D4270=1,30,40)*0.18/(2*40),0),0)-IF(E4270=1,IF(E4269=0,IF(D4270=1,30,40)*0.18/(2*40),0),0)</f>
        <v/>
      </c>
      <c r="N4270" s="14" t="n">
        <v>0.2</v>
      </c>
      <c r="O4270" s="15">
        <f>K4270*N4270</f>
        <v/>
      </c>
      <c r="P4270">
        <f>IF(E4270=0,0.3,IF(D4270=1,IF(C4270&gt;=Params!$B$13-3,IF(C4270&lt;Params!$B$13,Params!$B$20,0.3),0.3),IF(C4270&gt;=Params!$B$15-3,IF(C4270&lt;Params!$B$15,Params!$B$21,0.3),0.3)))</f>
        <v/>
      </c>
    </row>
    <row r="4271" ht="15" customHeight="1" s="1">
      <c r="A4271" s="9" t="n">
        <v>4268</v>
      </c>
      <c r="B4271" s="6" t="inlineStr">
        <is>
          <t>27/06</t>
        </is>
      </c>
      <c r="C4271" s="6" t="n">
        <v>19</v>
      </c>
      <c r="D4271" s="6" t="n">
        <v>0</v>
      </c>
      <c r="E4271" s="10">
        <f>IF(D4271=1, IF(OR(C4271&lt;10, C4271&gt;=15),1,0), IF(OR(C4271&lt;7, C4271&gt;=18),1,0))</f>
        <v/>
      </c>
      <c r="F4271" s="11" t="n">
        <v>1.054</v>
      </c>
      <c r="G4271" s="12">
        <f>0*8</f>
        <v/>
      </c>
      <c r="H4271" s="12">
        <f>F4271-G4271</f>
        <v/>
      </c>
      <c r="I4271" s="10">
        <f>IF(E4271=0,"Fora",IF(E4270=0,"Carg xar",IF(H4271&lt;0,IF(M4271&lt;0.9,"Carg FV","Stby"),IF(M4271&gt;P4271,"V2H",IF(M4271&lt;0.9,"Carg xar","Stby")))))</f>
        <v/>
      </c>
      <c r="J4271" s="12">
        <f>IF(OR(I4271="Carg FV",I4271="Carg xar"),MIN(IF(I4271="Carg FV",ABS(H4271),7.4),7.4,MAX(0,(0.9-M4271)*40)*0.95),0)</f>
        <v/>
      </c>
      <c r="K4271" s="12">
        <f>IF(I4271="V2H",MIN(MAX(0,H4271),7.4,MAX(0,(M4271-P4271)*40)*0.95),0)</f>
        <v/>
      </c>
      <c r="L4271" s="12">
        <f>IF(E4271=0,0,MAX(0,H4271-K4271))</f>
        <v/>
      </c>
      <c r="M4271" s="13">
        <f>M4270+J4270/40-IF(I4270="V2H",K4270/(0.95*40),0)-IF(E4271=0,IF(E4270=1,IF(D4271=1,30,40)*0.18/(2*40),0),0)-IF(E4271=1,IF(E4270=0,IF(D4271=1,30,40)*0.18/(2*40),0),0)</f>
        <v/>
      </c>
      <c r="N4271" s="14" t="n">
        <v>0.2</v>
      </c>
      <c r="O4271" s="15">
        <f>K4271*N4271</f>
        <v/>
      </c>
      <c r="P4271">
        <f>IF(E4271=0,0.3,IF(D4271=1,IF(C4271&gt;=Params!$B$13-3,IF(C4271&lt;Params!$B$13,Params!$B$20,0.3),0.3),IF(C4271&gt;=Params!$B$15-3,IF(C4271&lt;Params!$B$15,Params!$B$21,0.3),0.3)))</f>
        <v/>
      </c>
    </row>
    <row r="4272" ht="15" customHeight="1" s="1">
      <c r="A4272" s="9" t="n">
        <v>4269</v>
      </c>
      <c r="B4272" s="6" t="inlineStr">
        <is>
          <t>27/06</t>
        </is>
      </c>
      <c r="C4272" s="6" t="n">
        <v>20</v>
      </c>
      <c r="D4272" s="6" t="n">
        <v>0</v>
      </c>
      <c r="E4272" s="10">
        <f>IF(D4272=1, IF(OR(C4272&lt;10, C4272&gt;=15),1,0), IF(OR(C4272&lt;7, C4272&gt;=18),1,0))</f>
        <v/>
      </c>
      <c r="F4272" s="11" t="n">
        <v>0.635</v>
      </c>
      <c r="G4272" s="12">
        <f>0*8</f>
        <v/>
      </c>
      <c r="H4272" s="12">
        <f>F4272-G4272</f>
        <v/>
      </c>
      <c r="I4272" s="10">
        <f>IF(E4272=0,"Fora",IF(E4271=0,"Carg xar",IF(H4272&lt;0,IF(M4272&lt;0.9,"Carg FV","Stby"),IF(M4272&gt;P4272,"V2H",IF(M4272&lt;0.9,"Carg xar","Stby")))))</f>
        <v/>
      </c>
      <c r="J4272" s="12">
        <f>IF(OR(I4272="Carg FV",I4272="Carg xar"),MIN(IF(I4272="Carg FV",ABS(H4272),7.4),7.4,MAX(0,(0.9-M4272)*40)*0.95),0)</f>
        <v/>
      </c>
      <c r="K4272" s="12">
        <f>IF(I4272="V2H",MIN(MAX(0,H4272),7.4,MAX(0,(M4272-P4272)*40)*0.95),0)</f>
        <v/>
      </c>
      <c r="L4272" s="12">
        <f>IF(E4272=0,0,MAX(0,H4272-K4272))</f>
        <v/>
      </c>
      <c r="M4272" s="13">
        <f>M4271+J4271/40-IF(I4271="V2H",K4271/(0.95*40),0)-IF(E4272=0,IF(E4271=1,IF(D4272=1,30,40)*0.18/(2*40),0),0)-IF(E4272=1,IF(E4271=0,IF(D4272=1,30,40)*0.18/(2*40),0),0)</f>
        <v/>
      </c>
      <c r="N4272" s="14" t="n">
        <v>0.2</v>
      </c>
      <c r="O4272" s="15">
        <f>K4272*N4272</f>
        <v/>
      </c>
      <c r="P4272">
        <f>IF(E4272=0,0.3,IF(D4272=1,IF(C4272&gt;=Params!$B$13-3,IF(C4272&lt;Params!$B$13,Params!$B$20,0.3),0.3),IF(C4272&gt;=Params!$B$15-3,IF(C4272&lt;Params!$B$15,Params!$B$21,0.3),0.3)))</f>
        <v/>
      </c>
    </row>
    <row r="4273" ht="15" customHeight="1" s="1">
      <c r="A4273" s="9" t="n">
        <v>4270</v>
      </c>
      <c r="B4273" s="6" t="inlineStr">
        <is>
          <t>27/06</t>
        </is>
      </c>
      <c r="C4273" s="6" t="n">
        <v>21</v>
      </c>
      <c r="D4273" s="6" t="n">
        <v>0</v>
      </c>
      <c r="E4273" s="10">
        <f>IF(D4273=1, IF(OR(C4273&lt;10, C4273&gt;=15),1,0), IF(OR(C4273&lt;7, C4273&gt;=18),1,0))</f>
        <v/>
      </c>
      <c r="F4273" s="11" t="n">
        <v>0.9399999999999999</v>
      </c>
      <c r="G4273" s="12">
        <f>0*8</f>
        <v/>
      </c>
      <c r="H4273" s="12">
        <f>F4273-G4273</f>
        <v/>
      </c>
      <c r="I4273" s="10">
        <f>IF(E4273=0,"Fora",IF(E4272=0,"Carg xar",IF(H4273&lt;0,IF(M4273&lt;0.9,"Carg FV","Stby"),IF(M4273&gt;P4273,"V2H",IF(M4273&lt;0.9,"Carg xar","Stby")))))</f>
        <v/>
      </c>
      <c r="J4273" s="12">
        <f>IF(OR(I4273="Carg FV",I4273="Carg xar"),MIN(IF(I4273="Carg FV",ABS(H4273),7.4),7.4,MAX(0,(0.9-M4273)*40)*0.95),0)</f>
        <v/>
      </c>
      <c r="K4273" s="12">
        <f>IF(I4273="V2H",MIN(MAX(0,H4273),7.4,MAX(0,(M4273-P4273)*40)*0.95),0)</f>
        <v/>
      </c>
      <c r="L4273" s="12">
        <f>IF(E4273=0,0,MAX(0,H4273-K4273))</f>
        <v/>
      </c>
      <c r="M4273" s="13">
        <f>M4272+J4272/40-IF(I4272="V2H",K4272/(0.95*40),0)-IF(E4273=0,IF(E4272=1,IF(D4273=1,30,40)*0.18/(2*40),0),0)-IF(E4273=1,IF(E4272=0,IF(D4273=1,30,40)*0.18/(2*40),0),0)</f>
        <v/>
      </c>
      <c r="N4273" s="14" t="n">
        <v>0.2</v>
      </c>
      <c r="O4273" s="15">
        <f>K4273*N4273</f>
        <v/>
      </c>
      <c r="P4273">
        <f>IF(E4273=0,0.3,IF(D4273=1,IF(C4273&gt;=Params!$B$13-3,IF(C4273&lt;Params!$B$13,Params!$B$20,0.3),0.3),IF(C4273&gt;=Params!$B$15-3,IF(C4273&lt;Params!$B$15,Params!$B$21,0.3),0.3)))</f>
        <v/>
      </c>
    </row>
    <row r="4274" ht="15" customHeight="1" s="1">
      <c r="A4274" s="9" t="n">
        <v>4271</v>
      </c>
      <c r="B4274" s="6" t="inlineStr">
        <is>
          <t>27/06</t>
        </is>
      </c>
      <c r="C4274" s="6" t="n">
        <v>22</v>
      </c>
      <c r="D4274" s="6" t="n">
        <v>0</v>
      </c>
      <c r="E4274" s="10">
        <f>IF(D4274=1, IF(OR(C4274&lt;10, C4274&gt;=15),1,0), IF(OR(C4274&lt;7, C4274&gt;=18),1,0))</f>
        <v/>
      </c>
      <c r="F4274" s="11" t="n">
        <v>0.884</v>
      </c>
      <c r="G4274" s="12">
        <f>0*8</f>
        <v/>
      </c>
      <c r="H4274" s="12">
        <f>F4274-G4274</f>
        <v/>
      </c>
      <c r="I4274" s="10">
        <f>IF(E4274=0,"Fora",IF(E4273=0,"Carg xar",IF(H4274&lt;0,IF(M4274&lt;0.9,"Carg FV","Stby"),IF(M4274&gt;P4274,"V2H",IF(M4274&lt;0.9,"Carg xar","Stby")))))</f>
        <v/>
      </c>
      <c r="J4274" s="12">
        <f>IF(OR(I4274="Carg FV",I4274="Carg xar"),MIN(IF(I4274="Carg FV",ABS(H4274),7.4),7.4,MAX(0,(0.9-M4274)*40)*0.95),0)</f>
        <v/>
      </c>
      <c r="K4274" s="12">
        <f>IF(I4274="V2H",MIN(MAX(0,H4274),7.4,MAX(0,(M4274-P4274)*40)*0.95),0)</f>
        <v/>
      </c>
      <c r="L4274" s="12">
        <f>IF(E4274=0,0,MAX(0,H4274-K4274))</f>
        <v/>
      </c>
      <c r="M4274" s="13">
        <f>M4273+J4273/40-IF(I4273="V2H",K4273/(0.95*40),0)-IF(E4274=0,IF(E4273=1,IF(D4274=1,30,40)*0.18/(2*40),0),0)-IF(E4274=1,IF(E4273=0,IF(D4274=1,30,40)*0.18/(2*40),0),0)</f>
        <v/>
      </c>
      <c r="N4274" s="14" t="n">
        <v>0.15</v>
      </c>
      <c r="O4274" s="15">
        <f>K4274*N4274</f>
        <v/>
      </c>
      <c r="P4274">
        <f>IF(E4274=0,0.3,IF(D4274=1,IF(C4274&gt;=Params!$B$13-3,IF(C4274&lt;Params!$B$13,Params!$B$20,0.3),0.3),IF(C4274&gt;=Params!$B$15-3,IF(C4274&lt;Params!$B$15,Params!$B$21,0.3),0.3)))</f>
        <v/>
      </c>
    </row>
    <row r="4275" ht="15" customHeight="1" s="1">
      <c r="A4275" s="9" t="n">
        <v>4272</v>
      </c>
      <c r="B4275" s="6" t="inlineStr">
        <is>
          <t>27/06</t>
        </is>
      </c>
      <c r="C4275" s="6" t="n">
        <v>23</v>
      </c>
      <c r="D4275" s="6" t="n">
        <v>0</v>
      </c>
      <c r="E4275" s="10">
        <f>IF(D4275=1, IF(OR(C4275&lt;10, C4275&gt;=15),1,0), IF(OR(C4275&lt;7, C4275&gt;=18),1,0))</f>
        <v/>
      </c>
      <c r="F4275" s="11" t="n">
        <v>1.586</v>
      </c>
      <c r="G4275" s="12">
        <f>0*8</f>
        <v/>
      </c>
      <c r="H4275" s="12">
        <f>F4275-G4275</f>
        <v/>
      </c>
      <c r="I4275" s="10">
        <f>IF(E4275=0,"Fora",IF(E4274=0,"Carg xar",IF(H4275&lt;0,IF(M4275&lt;0.9,"Carg FV","Stby"),IF(M4275&gt;P4275,"V2H",IF(M4275&lt;0.9,"Carg xar","Stby")))))</f>
        <v/>
      </c>
      <c r="J4275" s="12">
        <f>IF(OR(I4275="Carg FV",I4275="Carg xar"),MIN(IF(I4275="Carg FV",ABS(H4275),7.4),7.4,MAX(0,(0.9-M4275)*40)*0.95),0)</f>
        <v/>
      </c>
      <c r="K4275" s="12">
        <f>IF(I4275="V2H",MIN(MAX(0,H4275),7.4,MAX(0,(M4275-P4275)*40)*0.95),0)</f>
        <v/>
      </c>
      <c r="L4275" s="12">
        <f>IF(E4275=0,0,MAX(0,H4275-K4275))</f>
        <v/>
      </c>
      <c r="M4275" s="13">
        <f>M4274+J4274/40-IF(I4274="V2H",K4274/(0.95*40),0)-IF(E4275=0,IF(E4274=1,IF(D4275=1,30,40)*0.18/(2*40),0),0)-IF(E4275=1,IF(E4274=0,IF(D4275=1,30,40)*0.18/(2*40),0),0)</f>
        <v/>
      </c>
      <c r="N4275" s="14" t="n">
        <v>0.15</v>
      </c>
      <c r="O4275" s="15">
        <f>K4275*N4275</f>
        <v/>
      </c>
      <c r="P4275">
        <f>IF(E4275=0,0.3,IF(D4275=1,IF(C4275&gt;=Params!$B$13-3,IF(C4275&lt;Params!$B$13,Params!$B$20,0.3),0.3),IF(C4275&gt;=Params!$B$15-3,IF(C4275&lt;Params!$B$15,Params!$B$21,0.3),0.3)))</f>
        <v/>
      </c>
    </row>
    <row r="4276" ht="15" customHeight="1" s="1">
      <c r="A4276" s="9" t="n">
        <v>4273</v>
      </c>
      <c r="B4276" s="6" t="inlineStr">
        <is>
          <t>28/06</t>
        </is>
      </c>
      <c r="C4276" s="6" t="n">
        <v>0</v>
      </c>
      <c r="D4276" s="6" t="n">
        <v>1</v>
      </c>
      <c r="E4276" s="10">
        <f>IF(D4276=1, IF(OR(C4276&lt;10, C4276&gt;=15),1,0), IF(OR(C4276&lt;7, C4276&gt;=18),1,0))</f>
        <v/>
      </c>
      <c r="F4276" s="11" t="n">
        <v>0.545</v>
      </c>
      <c r="G4276" s="12">
        <f>0*8</f>
        <v/>
      </c>
      <c r="H4276" s="12">
        <f>F4276-G4276</f>
        <v/>
      </c>
      <c r="I4276" s="10">
        <f>IF(E4276=0,"Fora",IF(E4275=0,"Carg xar",IF(H4276&lt;0,IF(M4276&lt;0.9,"Carg FV","Stby"),IF(M4276&gt;P4276,"V2H",IF(M4276&lt;0.9,"Carg xar","Stby")))))</f>
        <v/>
      </c>
      <c r="J4276" s="12">
        <f>IF(OR(I4276="Carg FV",I4276="Carg xar"),MIN(IF(I4276="Carg FV",ABS(H4276),7.4),7.4,MAX(0,(0.9-M4276)*40)*0.95),0)</f>
        <v/>
      </c>
      <c r="K4276" s="12">
        <f>IF(I4276="V2H",MIN(MAX(0,H4276),7.4,MAX(0,(M4276-P4276)*40)*0.95),0)</f>
        <v/>
      </c>
      <c r="L4276" s="12">
        <f>IF(E4276=0,0,MAX(0,H4276-K4276))</f>
        <v/>
      </c>
      <c r="M4276" s="13">
        <f>M4275+J4275/40-IF(I4275="V2H",K4275/(0.95*40),0)-IF(E4276=0,IF(E4275=1,IF(D4276=1,30,40)*0.18/(2*40),0),0)-IF(E4276=1,IF(E4275=0,IF(D4276=1,30,40)*0.18/(2*40),0),0)</f>
        <v/>
      </c>
      <c r="N4276" s="14" t="n">
        <v>0.09</v>
      </c>
      <c r="O4276" s="15">
        <f>K4276*N4276</f>
        <v/>
      </c>
      <c r="P4276">
        <f>IF(E4276=0,0.3,IF(D4276=1,IF(C4276&gt;=Params!$B$13-3,IF(C4276&lt;Params!$B$13,Params!$B$20,0.3),0.3),IF(C4276&gt;=Params!$B$15-3,IF(C4276&lt;Params!$B$15,Params!$B$21,0.3),0.3)))</f>
        <v/>
      </c>
    </row>
    <row r="4277" ht="15" customHeight="1" s="1">
      <c r="A4277" s="9" t="n">
        <v>4274</v>
      </c>
      <c r="B4277" s="6" t="inlineStr">
        <is>
          <t>28/06</t>
        </is>
      </c>
      <c r="C4277" s="6" t="n">
        <v>1</v>
      </c>
      <c r="D4277" s="6" t="n">
        <v>1</v>
      </c>
      <c r="E4277" s="10">
        <f>IF(D4277=1, IF(OR(C4277&lt;10, C4277&gt;=15),1,0), IF(OR(C4277&lt;7, C4277&gt;=18),1,0))</f>
        <v/>
      </c>
      <c r="F4277" s="11" t="n">
        <v>0.5669999999999999</v>
      </c>
      <c r="G4277" s="12">
        <f>0*8</f>
        <v/>
      </c>
      <c r="H4277" s="12">
        <f>F4277-G4277</f>
        <v/>
      </c>
      <c r="I4277" s="10">
        <f>IF(E4277=0,"Fora",IF(E4276=0,"Carg xar",IF(H4277&lt;0,IF(M4277&lt;0.9,"Carg FV","Stby"),IF(M4277&gt;P4277,"V2H",IF(M4277&lt;0.9,"Carg xar","Stby")))))</f>
        <v/>
      </c>
      <c r="J4277" s="12">
        <f>IF(OR(I4277="Carg FV",I4277="Carg xar"),MIN(IF(I4277="Carg FV",ABS(H4277),7.4),7.4,MAX(0,(0.9-M4277)*40)*0.95),0)</f>
        <v/>
      </c>
      <c r="K4277" s="12">
        <f>IF(I4277="V2H",MIN(MAX(0,H4277),7.4,MAX(0,(M4277-P4277)*40)*0.95),0)</f>
        <v/>
      </c>
      <c r="L4277" s="12">
        <f>IF(E4277=0,0,MAX(0,H4277-K4277))</f>
        <v/>
      </c>
      <c r="M4277" s="13">
        <f>M4276+J4276/40-IF(I4276="V2H",K4276/(0.95*40),0)-IF(E4277=0,IF(E4276=1,IF(D4277=1,30,40)*0.18/(2*40),0),0)-IF(E4277=1,IF(E4276=0,IF(D4277=1,30,40)*0.18/(2*40),0),0)</f>
        <v/>
      </c>
      <c r="N4277" s="14" t="n">
        <v>0.09</v>
      </c>
      <c r="O4277" s="15">
        <f>K4277*N4277</f>
        <v/>
      </c>
      <c r="P4277">
        <f>IF(E4277=0,0.3,IF(D4277=1,IF(C4277&gt;=Params!$B$13-3,IF(C4277&lt;Params!$B$13,Params!$B$20,0.3),0.3),IF(C4277&gt;=Params!$B$15-3,IF(C4277&lt;Params!$B$15,Params!$B$21,0.3),0.3)))</f>
        <v/>
      </c>
    </row>
    <row r="4278" ht="15" customHeight="1" s="1">
      <c r="A4278" s="9" t="n">
        <v>4275</v>
      </c>
      <c r="B4278" s="6" t="inlineStr">
        <is>
          <t>28/06</t>
        </is>
      </c>
      <c r="C4278" s="6" t="n">
        <v>2</v>
      </c>
      <c r="D4278" s="6" t="n">
        <v>1</v>
      </c>
      <c r="E4278" s="10">
        <f>IF(D4278=1, IF(OR(C4278&lt;10, C4278&gt;=15),1,0), IF(OR(C4278&lt;7, C4278&gt;=18),1,0))</f>
        <v/>
      </c>
      <c r="F4278" s="11" t="n">
        <v>0.549</v>
      </c>
      <c r="G4278" s="12">
        <f>0*8</f>
        <v/>
      </c>
      <c r="H4278" s="12">
        <f>F4278-G4278</f>
        <v/>
      </c>
      <c r="I4278" s="10">
        <f>IF(E4278=0,"Fora",IF(E4277=0,"Carg xar",IF(H4278&lt;0,IF(M4278&lt;0.9,"Carg FV","Stby"),IF(M4278&gt;P4278,"V2H",IF(M4278&lt;0.9,"Carg xar","Stby")))))</f>
        <v/>
      </c>
      <c r="J4278" s="12">
        <f>IF(OR(I4278="Carg FV",I4278="Carg xar"),MIN(IF(I4278="Carg FV",ABS(H4278),7.4),7.4,MAX(0,(0.9-M4278)*40)*0.95),0)</f>
        <v/>
      </c>
      <c r="K4278" s="12">
        <f>IF(I4278="V2H",MIN(MAX(0,H4278),7.4,MAX(0,(M4278-P4278)*40)*0.95),0)</f>
        <v/>
      </c>
      <c r="L4278" s="12">
        <f>IF(E4278=0,0,MAX(0,H4278-K4278))</f>
        <v/>
      </c>
      <c r="M4278" s="13">
        <f>M4277+J4277/40-IF(I4277="V2H",K4277/(0.95*40),0)-IF(E4278=0,IF(E4277=1,IF(D4278=1,30,40)*0.18/(2*40),0),0)-IF(E4278=1,IF(E4277=0,IF(D4278=1,30,40)*0.18/(2*40),0),0)</f>
        <v/>
      </c>
      <c r="N4278" s="14" t="n">
        <v>0.09</v>
      </c>
      <c r="O4278" s="15">
        <f>K4278*N4278</f>
        <v/>
      </c>
      <c r="P4278">
        <f>IF(E4278=0,0.3,IF(D4278=1,IF(C4278&gt;=Params!$B$13-3,IF(C4278&lt;Params!$B$13,Params!$B$20,0.3),0.3),IF(C4278&gt;=Params!$B$15-3,IF(C4278&lt;Params!$B$15,Params!$B$21,0.3),0.3)))</f>
        <v/>
      </c>
    </row>
    <row r="4279" ht="15" customHeight="1" s="1">
      <c r="A4279" s="9" t="n">
        <v>4276</v>
      </c>
      <c r="B4279" s="6" t="inlineStr">
        <is>
          <t>28/06</t>
        </is>
      </c>
      <c r="C4279" s="6" t="n">
        <v>3</v>
      </c>
      <c r="D4279" s="6" t="n">
        <v>1</v>
      </c>
      <c r="E4279" s="10">
        <f>IF(D4279=1, IF(OR(C4279&lt;10, C4279&gt;=15),1,0), IF(OR(C4279&lt;7, C4279&gt;=18),1,0))</f>
        <v/>
      </c>
      <c r="F4279" s="11" t="n">
        <v>0.592</v>
      </c>
      <c r="G4279" s="12">
        <f>0*8</f>
        <v/>
      </c>
      <c r="H4279" s="12">
        <f>F4279-G4279</f>
        <v/>
      </c>
      <c r="I4279" s="10">
        <f>IF(E4279=0,"Fora",IF(E4278=0,"Carg xar",IF(H4279&lt;0,IF(M4279&lt;0.9,"Carg FV","Stby"),IF(M4279&gt;P4279,"V2H",IF(M4279&lt;0.9,"Carg xar","Stby")))))</f>
        <v/>
      </c>
      <c r="J4279" s="12">
        <f>IF(OR(I4279="Carg FV",I4279="Carg xar"),MIN(IF(I4279="Carg FV",ABS(H4279),7.4),7.4,MAX(0,(0.9-M4279)*40)*0.95),0)</f>
        <v/>
      </c>
      <c r="K4279" s="12">
        <f>IF(I4279="V2H",MIN(MAX(0,H4279),7.4,MAX(0,(M4279-P4279)*40)*0.95),0)</f>
        <v/>
      </c>
      <c r="L4279" s="12">
        <f>IF(E4279=0,0,MAX(0,H4279-K4279))</f>
        <v/>
      </c>
      <c r="M4279" s="13">
        <f>M4278+J4278/40-IF(I4278="V2H",K4278/(0.95*40),0)-IF(E4279=0,IF(E4278=1,IF(D4279=1,30,40)*0.18/(2*40),0),0)-IF(E4279=1,IF(E4278=0,IF(D4279=1,30,40)*0.18/(2*40),0),0)</f>
        <v/>
      </c>
      <c r="N4279" s="14" t="n">
        <v>0.09</v>
      </c>
      <c r="O4279" s="15">
        <f>K4279*N4279</f>
        <v/>
      </c>
      <c r="P4279">
        <f>IF(E4279=0,0.3,IF(D4279=1,IF(C4279&gt;=Params!$B$13-3,IF(C4279&lt;Params!$B$13,Params!$B$20,0.3),0.3),IF(C4279&gt;=Params!$B$15-3,IF(C4279&lt;Params!$B$15,Params!$B$21,0.3),0.3)))</f>
        <v/>
      </c>
    </row>
    <row r="4280" ht="15" customHeight="1" s="1">
      <c r="A4280" s="9" t="n">
        <v>4277</v>
      </c>
      <c r="B4280" s="6" t="inlineStr">
        <is>
          <t>28/06</t>
        </is>
      </c>
      <c r="C4280" s="6" t="n">
        <v>4</v>
      </c>
      <c r="D4280" s="6" t="n">
        <v>1</v>
      </c>
      <c r="E4280" s="10">
        <f>IF(D4280=1, IF(OR(C4280&lt;10, C4280&gt;=15),1,0), IF(OR(C4280&lt;7, C4280&gt;=18),1,0))</f>
        <v/>
      </c>
      <c r="F4280" s="11" t="n">
        <v>0.474</v>
      </c>
      <c r="G4280" s="12">
        <f>0*8</f>
        <v/>
      </c>
      <c r="H4280" s="12">
        <f>F4280-G4280</f>
        <v/>
      </c>
      <c r="I4280" s="10">
        <f>IF(E4280=0,"Fora",IF(E4279=0,"Carg xar",IF(H4280&lt;0,IF(M4280&lt;0.9,"Carg FV","Stby"),IF(M4280&gt;P4280,"V2H",IF(M4280&lt;0.9,"Carg xar","Stby")))))</f>
        <v/>
      </c>
      <c r="J4280" s="12">
        <f>IF(OR(I4280="Carg FV",I4280="Carg xar"),MIN(IF(I4280="Carg FV",ABS(H4280),7.4),7.4,MAX(0,(0.9-M4280)*40)*0.95),0)</f>
        <v/>
      </c>
      <c r="K4280" s="12">
        <f>IF(I4280="V2H",MIN(MAX(0,H4280),7.4,MAX(0,(M4280-P4280)*40)*0.95),0)</f>
        <v/>
      </c>
      <c r="L4280" s="12">
        <f>IF(E4280=0,0,MAX(0,H4280-K4280))</f>
        <v/>
      </c>
      <c r="M4280" s="13">
        <f>M4279+J4279/40-IF(I4279="V2H",K4279/(0.95*40),0)-IF(E4280=0,IF(E4279=1,IF(D4280=1,30,40)*0.18/(2*40),0),0)-IF(E4280=1,IF(E4279=0,IF(D4280=1,30,40)*0.18/(2*40),0),0)</f>
        <v/>
      </c>
      <c r="N4280" s="14" t="n">
        <v>0.09</v>
      </c>
      <c r="O4280" s="15">
        <f>K4280*N4280</f>
        <v/>
      </c>
      <c r="P4280">
        <f>IF(E4280=0,0.3,IF(D4280=1,IF(C4280&gt;=Params!$B$13-3,IF(C4280&lt;Params!$B$13,Params!$B$20,0.3),0.3),IF(C4280&gt;=Params!$B$15-3,IF(C4280&lt;Params!$B$15,Params!$B$21,0.3),0.3)))</f>
        <v/>
      </c>
    </row>
    <row r="4281" ht="15" customHeight="1" s="1">
      <c r="A4281" s="9" t="n">
        <v>4278</v>
      </c>
      <c r="B4281" s="6" t="inlineStr">
        <is>
          <t>28/06</t>
        </is>
      </c>
      <c r="C4281" s="6" t="n">
        <v>5</v>
      </c>
      <c r="D4281" s="6" t="n">
        <v>1</v>
      </c>
      <c r="E4281" s="10">
        <f>IF(D4281=1, IF(OR(C4281&lt;10, C4281&gt;=15),1,0), IF(OR(C4281&lt;7, C4281&gt;=18),1,0))</f>
        <v/>
      </c>
      <c r="F4281" s="11" t="n">
        <v>0.603</v>
      </c>
      <c r="G4281" s="12">
        <f>0*8</f>
        <v/>
      </c>
      <c r="H4281" s="12">
        <f>F4281-G4281</f>
        <v/>
      </c>
      <c r="I4281" s="10">
        <f>IF(E4281=0,"Fora",IF(E4280=0,"Carg xar",IF(H4281&lt;0,IF(M4281&lt;0.9,"Carg FV","Stby"),IF(M4281&gt;P4281,"V2H",IF(M4281&lt;0.9,"Carg xar","Stby")))))</f>
        <v/>
      </c>
      <c r="J4281" s="12">
        <f>IF(OR(I4281="Carg FV",I4281="Carg xar"),MIN(IF(I4281="Carg FV",ABS(H4281),7.4),7.4,MAX(0,(0.9-M4281)*40)*0.95),0)</f>
        <v/>
      </c>
      <c r="K4281" s="12">
        <f>IF(I4281="V2H",MIN(MAX(0,H4281),7.4,MAX(0,(M4281-P4281)*40)*0.95),0)</f>
        <v/>
      </c>
      <c r="L4281" s="12">
        <f>IF(E4281=0,0,MAX(0,H4281-K4281))</f>
        <v/>
      </c>
      <c r="M4281" s="13">
        <f>M4280+J4280/40-IF(I4280="V2H",K4280/(0.95*40),0)-IF(E4281=0,IF(E4280=1,IF(D4281=1,30,40)*0.18/(2*40),0),0)-IF(E4281=1,IF(E4280=0,IF(D4281=1,30,40)*0.18/(2*40),0),0)</f>
        <v/>
      </c>
      <c r="N4281" s="14" t="n">
        <v>0.09</v>
      </c>
      <c r="O4281" s="15">
        <f>K4281*N4281</f>
        <v/>
      </c>
      <c r="P4281">
        <f>IF(E4281=0,0.3,IF(D4281=1,IF(C4281&gt;=Params!$B$13-3,IF(C4281&lt;Params!$B$13,Params!$B$20,0.3),0.3),IF(C4281&gt;=Params!$B$15-3,IF(C4281&lt;Params!$B$15,Params!$B$21,0.3),0.3)))</f>
        <v/>
      </c>
    </row>
    <row r="4282" ht="15" customHeight="1" s="1">
      <c r="A4282" s="9" t="n">
        <v>4279</v>
      </c>
      <c r="B4282" s="6" t="inlineStr">
        <is>
          <t>28/06</t>
        </is>
      </c>
      <c r="C4282" s="6" t="n">
        <v>6</v>
      </c>
      <c r="D4282" s="6" t="n">
        <v>1</v>
      </c>
      <c r="E4282" s="10">
        <f>IF(D4282=1, IF(OR(C4282&lt;10, C4282&gt;=15),1,0), IF(OR(C4282&lt;7, C4282&gt;=18),1,0))</f>
        <v/>
      </c>
      <c r="F4282" s="11" t="n">
        <v>0.418</v>
      </c>
      <c r="G4282" s="12">
        <f>0.03*8</f>
        <v/>
      </c>
      <c r="H4282" s="12">
        <f>F4282-G4282</f>
        <v/>
      </c>
      <c r="I4282" s="10">
        <f>IF(E4282=0,"Fora",IF(E4281=0,"Carg xar",IF(H4282&lt;0,IF(M4282&lt;0.9,"Carg FV","Stby"),IF(M4282&gt;P4282,"V2H",IF(M4282&lt;0.9,"Carg xar","Stby")))))</f>
        <v/>
      </c>
      <c r="J4282" s="12">
        <f>IF(OR(I4282="Carg FV",I4282="Carg xar"),MIN(IF(I4282="Carg FV",ABS(H4282),7.4),7.4,MAX(0,(0.9-M4282)*40)*0.95),0)</f>
        <v/>
      </c>
      <c r="K4282" s="12">
        <f>IF(I4282="V2H",MIN(MAX(0,H4282),7.4,MAX(0,(M4282-P4282)*40)*0.95),0)</f>
        <v/>
      </c>
      <c r="L4282" s="12">
        <f>IF(E4282=0,0,MAX(0,H4282-K4282))</f>
        <v/>
      </c>
      <c r="M4282" s="13">
        <f>M4281+J4281/40-IF(I4281="V2H",K4281/(0.95*40),0)-IF(E4282=0,IF(E4281=1,IF(D4282=1,30,40)*0.18/(2*40),0),0)-IF(E4282=1,IF(E4281=0,IF(D4282=1,30,40)*0.18/(2*40),0),0)</f>
        <v/>
      </c>
      <c r="N4282" s="14" t="n">
        <v>0.09</v>
      </c>
      <c r="O4282" s="15">
        <f>K4282*N4282</f>
        <v/>
      </c>
      <c r="P4282">
        <f>IF(E4282=0,0.3,IF(D4282=1,IF(C4282&gt;=Params!$B$13-3,IF(C4282&lt;Params!$B$13,Params!$B$20,0.3),0.3),IF(C4282&gt;=Params!$B$15-3,IF(C4282&lt;Params!$B$15,Params!$B$21,0.3),0.3)))</f>
        <v/>
      </c>
    </row>
    <row r="4283" ht="15" customHeight="1" s="1">
      <c r="A4283" s="9" t="n">
        <v>4280</v>
      </c>
      <c r="B4283" s="6" t="inlineStr">
        <is>
          <t>28/06</t>
        </is>
      </c>
      <c r="C4283" s="6" t="n">
        <v>7</v>
      </c>
      <c r="D4283" s="6" t="n">
        <v>1</v>
      </c>
      <c r="E4283" s="10">
        <f>IF(D4283=1, IF(OR(C4283&lt;10, C4283&gt;=15),1,0), IF(OR(C4283&lt;7, C4283&gt;=18),1,0))</f>
        <v/>
      </c>
      <c r="F4283" s="11" t="n">
        <v>0.377</v>
      </c>
      <c r="G4283" s="12">
        <f>0.15*8</f>
        <v/>
      </c>
      <c r="H4283" s="12">
        <f>F4283-G4283</f>
        <v/>
      </c>
      <c r="I4283" s="10">
        <f>IF(E4283=0,"Fora",IF(E4282=0,"Carg xar",IF(H4283&lt;0,IF(M4283&lt;0.9,"Carg FV","Stby"),IF(M4283&gt;P4283,"V2H",IF(M4283&lt;0.9,"Carg xar","Stby")))))</f>
        <v/>
      </c>
      <c r="J4283" s="12">
        <f>IF(OR(I4283="Carg FV",I4283="Carg xar"),MIN(IF(I4283="Carg FV",ABS(H4283),7.4),7.4,MAX(0,(0.9-M4283)*40)*0.95),0)</f>
        <v/>
      </c>
      <c r="K4283" s="12">
        <f>IF(I4283="V2H",MIN(MAX(0,H4283),7.4,MAX(0,(M4283-P4283)*40)*0.95),0)</f>
        <v/>
      </c>
      <c r="L4283" s="12">
        <f>IF(E4283=0,0,MAX(0,H4283-K4283))</f>
        <v/>
      </c>
      <c r="M4283" s="13">
        <f>M4282+J4282/40-IF(I4282="V2H",K4282/(0.95*40),0)-IF(E4283=0,IF(E4282=1,IF(D4283=1,30,40)*0.18/(2*40),0),0)-IF(E4283=1,IF(E4282=0,IF(D4283=1,30,40)*0.18/(2*40),0),0)</f>
        <v/>
      </c>
      <c r="N4283" s="14" t="n">
        <v>0.09</v>
      </c>
      <c r="O4283" s="15">
        <f>K4283*N4283</f>
        <v/>
      </c>
      <c r="P4283">
        <f>IF(E4283=0,0.3,IF(D4283=1,IF(C4283&gt;=Params!$B$13-3,IF(C4283&lt;Params!$B$13,Params!$B$20,0.3),0.3),IF(C4283&gt;=Params!$B$15-3,IF(C4283&lt;Params!$B$15,Params!$B$21,0.3),0.3)))</f>
        <v/>
      </c>
    </row>
    <row r="4284" ht="15" customHeight="1" s="1">
      <c r="A4284" s="9" t="n">
        <v>4281</v>
      </c>
      <c r="B4284" s="6" t="inlineStr">
        <is>
          <t>28/06</t>
        </is>
      </c>
      <c r="C4284" s="6" t="n">
        <v>8</v>
      </c>
      <c r="D4284" s="6" t="n">
        <v>1</v>
      </c>
      <c r="E4284" s="10">
        <f>IF(D4284=1, IF(OR(C4284&lt;10, C4284&gt;=15),1,0), IF(OR(C4284&lt;7, C4284&gt;=18),1,0))</f>
        <v/>
      </c>
      <c r="F4284" s="11" t="n">
        <v>0</v>
      </c>
      <c r="G4284" s="12">
        <f>0.32*8</f>
        <v/>
      </c>
      <c r="H4284" s="12">
        <f>F4284-G4284</f>
        <v/>
      </c>
      <c r="I4284" s="10">
        <f>IF(E4284=0,"Fora",IF(E4283=0,"Carg xar",IF(H4284&lt;0,IF(M4284&lt;0.9,"Carg FV","Stby"),IF(M4284&gt;P4284,"V2H",IF(M4284&lt;0.9,"Carg xar","Stby")))))</f>
        <v/>
      </c>
      <c r="J4284" s="12">
        <f>IF(OR(I4284="Carg FV",I4284="Carg xar"),MIN(IF(I4284="Carg FV",ABS(H4284),7.4),7.4,MAX(0,(0.9-M4284)*40)*0.95),0)</f>
        <v/>
      </c>
      <c r="K4284" s="12">
        <f>IF(I4284="V2H",MIN(MAX(0,H4284),7.4,MAX(0,(M4284-P4284)*40)*0.95),0)</f>
        <v/>
      </c>
      <c r="L4284" s="12">
        <f>IF(E4284=0,0,MAX(0,H4284-K4284))</f>
        <v/>
      </c>
      <c r="M4284" s="13">
        <f>M4283+J4283/40-IF(I4283="V2H",K4283/(0.95*40),0)-IF(E4284=0,IF(E4283=1,IF(D4284=1,30,40)*0.18/(2*40),0),0)-IF(E4284=1,IF(E4283=0,IF(D4284=1,30,40)*0.18/(2*40),0),0)</f>
        <v/>
      </c>
      <c r="N4284" s="14" t="n">
        <v>0.09</v>
      </c>
      <c r="O4284" s="15">
        <f>K4284*N4284</f>
        <v/>
      </c>
      <c r="P4284">
        <f>IF(E4284=0,0.3,IF(D4284=1,IF(C4284&gt;=Params!$B$13-3,IF(C4284&lt;Params!$B$13,Params!$B$20,0.3),0.3),IF(C4284&gt;=Params!$B$15-3,IF(C4284&lt;Params!$B$15,Params!$B$21,0.3),0.3)))</f>
        <v/>
      </c>
    </row>
    <row r="4285" ht="15" customHeight="1" s="1">
      <c r="A4285" s="9" t="n">
        <v>4282</v>
      </c>
      <c r="B4285" s="6" t="inlineStr">
        <is>
          <t>28/06</t>
        </is>
      </c>
      <c r="C4285" s="6" t="n">
        <v>9</v>
      </c>
      <c r="D4285" s="6" t="n">
        <v>1</v>
      </c>
      <c r="E4285" s="10">
        <f>IF(D4285=1, IF(OR(C4285&lt;10, C4285&gt;=15),1,0), IF(OR(C4285&lt;7, C4285&gt;=18),1,0))</f>
        <v/>
      </c>
      <c r="F4285" s="11" t="n">
        <v>0.655</v>
      </c>
      <c r="G4285" s="12">
        <f>0.52*8</f>
        <v/>
      </c>
      <c r="H4285" s="12">
        <f>F4285-G4285</f>
        <v/>
      </c>
      <c r="I4285" s="10">
        <f>IF(E4285=0,"Fora",IF(E4284=0,"Carg xar",IF(H4285&lt;0,IF(M4285&lt;0.9,"Carg FV","Stby"),IF(M4285&gt;P4285,"V2H",IF(M4285&lt;0.9,"Carg xar","Stby")))))</f>
        <v/>
      </c>
      <c r="J4285" s="12">
        <f>IF(OR(I4285="Carg FV",I4285="Carg xar"),MIN(IF(I4285="Carg FV",ABS(H4285),7.4),7.4,MAX(0,(0.9-M4285)*40)*0.95),0)</f>
        <v/>
      </c>
      <c r="K4285" s="12">
        <f>IF(I4285="V2H",MIN(MAX(0,H4285),7.4,MAX(0,(M4285-P4285)*40)*0.95),0)</f>
        <v/>
      </c>
      <c r="L4285" s="12">
        <f>IF(E4285=0,0,MAX(0,H4285-K4285))</f>
        <v/>
      </c>
      <c r="M4285" s="13">
        <f>M4284+J4284/40-IF(I4284="V2H",K4284/(0.95*40),0)-IF(E4285=0,IF(E4284=1,IF(D4285=1,30,40)*0.18/(2*40),0),0)-IF(E4285=1,IF(E4284=0,IF(D4285=1,30,40)*0.18/(2*40),0),0)</f>
        <v/>
      </c>
      <c r="N4285" s="14" t="n">
        <v>0.09</v>
      </c>
      <c r="O4285" s="15">
        <f>K4285*N4285</f>
        <v/>
      </c>
      <c r="P4285">
        <f>IF(E4285=0,0.3,IF(D4285=1,IF(C4285&gt;=Params!$B$13-3,IF(C4285&lt;Params!$B$13,Params!$B$20,0.3),0.3),IF(C4285&gt;=Params!$B$15-3,IF(C4285&lt;Params!$B$15,Params!$B$21,0.3),0.3)))</f>
        <v/>
      </c>
    </row>
    <row r="4286" ht="15" customHeight="1" s="1">
      <c r="A4286" s="9" t="n">
        <v>4283</v>
      </c>
      <c r="B4286" s="6" t="inlineStr">
        <is>
          <t>28/06</t>
        </is>
      </c>
      <c r="C4286" s="6" t="n">
        <v>10</v>
      </c>
      <c r="D4286" s="6" t="n">
        <v>1</v>
      </c>
      <c r="E4286" s="10">
        <f>IF(D4286=1, IF(OR(C4286&lt;10, C4286&gt;=15),1,0), IF(OR(C4286&lt;7, C4286&gt;=18),1,0))</f>
        <v/>
      </c>
      <c r="F4286" s="11" t="n">
        <v>2.598</v>
      </c>
      <c r="G4286" s="12">
        <f>0.72*8</f>
        <v/>
      </c>
      <c r="H4286" s="12">
        <f>F4286-G4286</f>
        <v/>
      </c>
      <c r="I4286" s="10">
        <f>IF(E4286=0,"Fora",IF(E4285=0,"Carg xar",IF(H4286&lt;0,IF(M4286&lt;0.9,"Carg FV","Stby"),IF(M4286&gt;P4286,"V2H",IF(M4286&lt;0.9,"Carg xar","Stby")))))</f>
        <v/>
      </c>
      <c r="J4286" s="12">
        <f>IF(OR(I4286="Carg FV",I4286="Carg xar"),MIN(IF(I4286="Carg FV",ABS(H4286),7.4),7.4,MAX(0,(0.9-M4286)*40)*0.95),0)</f>
        <v/>
      </c>
      <c r="K4286" s="12">
        <f>IF(I4286="V2H",MIN(MAX(0,H4286),7.4,MAX(0,(M4286-P4286)*40)*0.95),0)</f>
        <v/>
      </c>
      <c r="L4286" s="12">
        <f>IF(E4286=0,0,MAX(0,H4286-K4286))</f>
        <v/>
      </c>
      <c r="M4286" s="13">
        <f>M4285+J4285/40-IF(I4285="V2H",K4285/(0.95*40),0)-IF(E4286=0,IF(E4285=1,IF(D4286=1,30,40)*0.18/(2*40),0),0)-IF(E4286=1,IF(E4285=0,IF(D4286=1,30,40)*0.18/(2*40),0),0)</f>
        <v/>
      </c>
      <c r="N4286" s="14" t="n">
        <v>0.09</v>
      </c>
      <c r="O4286" s="15">
        <f>K4286*N4286</f>
        <v/>
      </c>
      <c r="P4286">
        <f>IF(E4286=0,0.3,IF(D4286=1,IF(C4286&gt;=Params!$B$13-3,IF(C4286&lt;Params!$B$13,Params!$B$20,0.3),0.3),IF(C4286&gt;=Params!$B$15-3,IF(C4286&lt;Params!$B$15,Params!$B$21,0.3),0.3)))</f>
        <v/>
      </c>
    </row>
    <row r="4287" ht="15" customHeight="1" s="1">
      <c r="A4287" s="9" t="n">
        <v>4284</v>
      </c>
      <c r="B4287" s="6" t="inlineStr">
        <is>
          <t>28/06</t>
        </is>
      </c>
      <c r="C4287" s="6" t="n">
        <v>11</v>
      </c>
      <c r="D4287" s="6" t="n">
        <v>1</v>
      </c>
      <c r="E4287" s="10">
        <f>IF(D4287=1, IF(OR(C4287&lt;10, C4287&gt;=15),1,0), IF(OR(C4287&lt;7, C4287&gt;=18),1,0))</f>
        <v/>
      </c>
      <c r="F4287" s="11" t="n">
        <v>0</v>
      </c>
      <c r="G4287" s="12">
        <f>0.85*8</f>
        <v/>
      </c>
      <c r="H4287" s="12">
        <f>F4287-G4287</f>
        <v/>
      </c>
      <c r="I4287" s="10">
        <f>IF(E4287=0,"Fora",IF(E4286=0,"Carg xar",IF(H4287&lt;0,IF(M4287&lt;0.9,"Carg FV","Stby"),IF(M4287&gt;P4287,"V2H",IF(M4287&lt;0.9,"Carg xar","Stby")))))</f>
        <v/>
      </c>
      <c r="J4287" s="12">
        <f>IF(OR(I4287="Carg FV",I4287="Carg xar"),MIN(IF(I4287="Carg FV",ABS(H4287),7.4),7.4,MAX(0,(0.9-M4287)*40)*0.95),0)</f>
        <v/>
      </c>
      <c r="K4287" s="12">
        <f>IF(I4287="V2H",MIN(MAX(0,H4287),7.4,MAX(0,(M4287-P4287)*40)*0.95),0)</f>
        <v/>
      </c>
      <c r="L4287" s="12">
        <f>IF(E4287=0,0,MAX(0,H4287-K4287))</f>
        <v/>
      </c>
      <c r="M4287" s="13">
        <f>M4286+J4286/40-IF(I4286="V2H",K4286/(0.95*40),0)-IF(E4287=0,IF(E4286=1,IF(D4287=1,30,40)*0.18/(2*40),0),0)-IF(E4287=1,IF(E4286=0,IF(D4287=1,30,40)*0.18/(2*40),0),0)</f>
        <v/>
      </c>
      <c r="N4287" s="14" t="n">
        <v>0.09</v>
      </c>
      <c r="O4287" s="15">
        <f>K4287*N4287</f>
        <v/>
      </c>
      <c r="P4287">
        <f>IF(E4287=0,0.3,IF(D4287=1,IF(C4287&gt;=Params!$B$13-3,IF(C4287&lt;Params!$B$13,Params!$B$20,0.3),0.3),IF(C4287&gt;=Params!$B$15-3,IF(C4287&lt;Params!$B$15,Params!$B$21,0.3),0.3)))</f>
        <v/>
      </c>
    </row>
    <row r="4288" ht="15" customHeight="1" s="1">
      <c r="A4288" s="9" t="n">
        <v>4285</v>
      </c>
      <c r="B4288" s="6" t="inlineStr">
        <is>
          <t>28/06</t>
        </is>
      </c>
      <c r="C4288" s="6" t="n">
        <v>12</v>
      </c>
      <c r="D4288" s="6" t="n">
        <v>1</v>
      </c>
      <c r="E4288" s="10">
        <f>IF(D4288=1, IF(OR(C4288&lt;10, C4288&gt;=15),1,0), IF(OR(C4288&lt;7, C4288&gt;=18),1,0))</f>
        <v/>
      </c>
      <c r="F4288" s="11" t="n">
        <v>0</v>
      </c>
      <c r="G4288" s="12">
        <f>0.92*8</f>
        <v/>
      </c>
      <c r="H4288" s="12">
        <f>F4288-G4288</f>
        <v/>
      </c>
      <c r="I4288" s="10">
        <f>IF(E4288=0,"Fora",IF(E4287=0,"Carg xar",IF(H4288&lt;0,IF(M4288&lt;0.9,"Carg FV","Stby"),IF(M4288&gt;P4288,"V2H",IF(M4288&lt;0.9,"Carg xar","Stby")))))</f>
        <v/>
      </c>
      <c r="J4288" s="12">
        <f>IF(OR(I4288="Carg FV",I4288="Carg xar"),MIN(IF(I4288="Carg FV",ABS(H4288),7.4),7.4,MAX(0,(0.9-M4288)*40)*0.95),0)</f>
        <v/>
      </c>
      <c r="K4288" s="12">
        <f>IF(I4288="V2H",MIN(MAX(0,H4288),7.4,MAX(0,(M4288-P4288)*40)*0.95),0)</f>
        <v/>
      </c>
      <c r="L4288" s="12">
        <f>IF(E4288=0,0,MAX(0,H4288-K4288))</f>
        <v/>
      </c>
      <c r="M4288" s="13">
        <f>M4287+J4287/40-IF(I4287="V2H",K4287/(0.95*40),0)-IF(E4288=0,IF(E4287=1,IF(D4288=1,30,40)*0.18/(2*40),0),0)-IF(E4288=1,IF(E4287=0,IF(D4288=1,30,40)*0.18/(2*40),0),0)</f>
        <v/>
      </c>
      <c r="N4288" s="14" t="n">
        <v>0.09</v>
      </c>
      <c r="O4288" s="15">
        <f>K4288*N4288</f>
        <v/>
      </c>
      <c r="P4288">
        <f>IF(E4288=0,0.3,IF(D4288=1,IF(C4288&gt;=Params!$B$13-3,IF(C4288&lt;Params!$B$13,Params!$B$20,0.3),0.3),IF(C4288&gt;=Params!$B$15-3,IF(C4288&lt;Params!$B$15,Params!$B$21,0.3),0.3)))</f>
        <v/>
      </c>
    </row>
    <row r="4289" ht="15" customHeight="1" s="1">
      <c r="A4289" s="9" t="n">
        <v>4286</v>
      </c>
      <c r="B4289" s="6" t="inlineStr">
        <is>
          <t>28/06</t>
        </is>
      </c>
      <c r="C4289" s="6" t="n">
        <v>13</v>
      </c>
      <c r="D4289" s="6" t="n">
        <v>1</v>
      </c>
      <c r="E4289" s="10">
        <f>IF(D4289=1, IF(OR(C4289&lt;10, C4289&gt;=15),1,0), IF(OR(C4289&lt;7, C4289&gt;=18),1,0))</f>
        <v/>
      </c>
      <c r="F4289" s="11" t="n">
        <v>0</v>
      </c>
      <c r="G4289" s="12">
        <f>0.9*8</f>
        <v/>
      </c>
      <c r="H4289" s="12">
        <f>F4289-G4289</f>
        <v/>
      </c>
      <c r="I4289" s="10">
        <f>IF(E4289=0,"Fora",IF(E4288=0,"Carg xar",IF(H4289&lt;0,IF(M4289&lt;0.9,"Carg FV","Stby"),IF(M4289&gt;P4289,"V2H",IF(M4289&lt;0.9,"Carg xar","Stby")))))</f>
        <v/>
      </c>
      <c r="J4289" s="12">
        <f>IF(OR(I4289="Carg FV",I4289="Carg xar"),MIN(IF(I4289="Carg FV",ABS(H4289),7.4),7.4,MAX(0,(0.9-M4289)*40)*0.95),0)</f>
        <v/>
      </c>
      <c r="K4289" s="12">
        <f>IF(I4289="V2H",MIN(MAX(0,H4289),7.4,MAX(0,(M4289-P4289)*40)*0.95),0)</f>
        <v/>
      </c>
      <c r="L4289" s="12">
        <f>IF(E4289=0,0,MAX(0,H4289-K4289))</f>
        <v/>
      </c>
      <c r="M4289" s="13">
        <f>M4288+J4288/40-IF(I4288="V2H",K4288/(0.95*40),0)-IF(E4289=0,IF(E4288=1,IF(D4289=1,30,40)*0.18/(2*40),0),0)-IF(E4289=1,IF(E4288=0,IF(D4289=1,30,40)*0.18/(2*40),0),0)</f>
        <v/>
      </c>
      <c r="N4289" s="14" t="n">
        <v>0.09</v>
      </c>
      <c r="O4289" s="15">
        <f>K4289*N4289</f>
        <v/>
      </c>
      <c r="P4289">
        <f>IF(E4289=0,0.3,IF(D4289=1,IF(C4289&gt;=Params!$B$13-3,IF(C4289&lt;Params!$B$13,Params!$B$20,0.3),0.3),IF(C4289&gt;=Params!$B$15-3,IF(C4289&lt;Params!$B$15,Params!$B$21,0.3),0.3)))</f>
        <v/>
      </c>
    </row>
    <row r="4290" ht="15" customHeight="1" s="1">
      <c r="A4290" s="9" t="n">
        <v>4287</v>
      </c>
      <c r="B4290" s="6" t="inlineStr">
        <is>
          <t>28/06</t>
        </is>
      </c>
      <c r="C4290" s="6" t="n">
        <v>14</v>
      </c>
      <c r="D4290" s="6" t="n">
        <v>1</v>
      </c>
      <c r="E4290" s="10">
        <f>IF(D4290=1, IF(OR(C4290&lt;10, C4290&gt;=15),1,0), IF(OR(C4290&lt;7, C4290&gt;=18),1,0))</f>
        <v/>
      </c>
      <c r="F4290" s="11" t="n">
        <v>0</v>
      </c>
      <c r="G4290" s="12">
        <f>0.8*8</f>
        <v/>
      </c>
      <c r="H4290" s="12">
        <f>F4290-G4290</f>
        <v/>
      </c>
      <c r="I4290" s="10">
        <f>IF(E4290=0,"Fora",IF(E4289=0,"Carg xar",IF(H4290&lt;0,IF(M4290&lt;0.9,"Carg FV","Stby"),IF(M4290&gt;P4290,"V2H",IF(M4290&lt;0.9,"Carg xar","Stby")))))</f>
        <v/>
      </c>
      <c r="J4290" s="12">
        <f>IF(OR(I4290="Carg FV",I4290="Carg xar"),MIN(IF(I4290="Carg FV",ABS(H4290),7.4),7.4,MAX(0,(0.9-M4290)*40)*0.95),0)</f>
        <v/>
      </c>
      <c r="K4290" s="12">
        <f>IF(I4290="V2H",MIN(MAX(0,H4290),7.4,MAX(0,(M4290-P4290)*40)*0.95),0)</f>
        <v/>
      </c>
      <c r="L4290" s="12">
        <f>IF(E4290=0,0,MAX(0,H4290-K4290))</f>
        <v/>
      </c>
      <c r="M4290" s="13">
        <f>M4289+J4289/40-IF(I4289="V2H",K4289/(0.95*40),0)-IF(E4290=0,IF(E4289=1,IF(D4290=1,30,40)*0.18/(2*40),0),0)-IF(E4290=1,IF(E4289=0,IF(D4290=1,30,40)*0.18/(2*40),0),0)</f>
        <v/>
      </c>
      <c r="N4290" s="14" t="n">
        <v>0.09</v>
      </c>
      <c r="O4290" s="15">
        <f>K4290*N4290</f>
        <v/>
      </c>
      <c r="P4290">
        <f>IF(E4290=0,0.3,IF(D4290=1,IF(C4290&gt;=Params!$B$13-3,IF(C4290&lt;Params!$B$13,Params!$B$20,0.3),0.3),IF(C4290&gt;=Params!$B$15-3,IF(C4290&lt;Params!$B$15,Params!$B$21,0.3),0.3)))</f>
        <v/>
      </c>
    </row>
    <row r="4291" ht="15" customHeight="1" s="1">
      <c r="A4291" s="9" t="n">
        <v>4288</v>
      </c>
      <c r="B4291" s="6" t="inlineStr">
        <is>
          <t>28/06</t>
        </is>
      </c>
      <c r="C4291" s="6" t="n">
        <v>15</v>
      </c>
      <c r="D4291" s="6" t="n">
        <v>1</v>
      </c>
      <c r="E4291" s="10">
        <f>IF(D4291=1, IF(OR(C4291&lt;10, C4291&gt;=15),1,0), IF(OR(C4291&lt;7, C4291&gt;=18),1,0))</f>
        <v/>
      </c>
      <c r="F4291" s="11" t="n">
        <v>0</v>
      </c>
      <c r="G4291" s="12">
        <f>0.65*8</f>
        <v/>
      </c>
      <c r="H4291" s="12">
        <f>F4291-G4291</f>
        <v/>
      </c>
      <c r="I4291" s="10">
        <f>IF(E4291=0,"Fora",IF(E4290=0,"Carg xar",IF(H4291&lt;0,IF(M4291&lt;0.9,"Carg FV","Stby"),IF(M4291&gt;P4291,"V2H",IF(M4291&lt;0.9,"Carg xar","Stby")))))</f>
        <v/>
      </c>
      <c r="J4291" s="12">
        <f>IF(OR(I4291="Carg FV",I4291="Carg xar"),MIN(IF(I4291="Carg FV",ABS(H4291),7.4),7.4,MAX(0,(0.9-M4291)*40)*0.95),0)</f>
        <v/>
      </c>
      <c r="K4291" s="12">
        <f>IF(I4291="V2H",MIN(MAX(0,H4291),7.4,MAX(0,(M4291-P4291)*40)*0.95),0)</f>
        <v/>
      </c>
      <c r="L4291" s="12">
        <f>IF(E4291=0,0,MAX(0,H4291-K4291))</f>
        <v/>
      </c>
      <c r="M4291" s="13">
        <f>M4290+J4290/40-IF(I4290="V2H",K4290/(0.95*40),0)-IF(E4291=0,IF(E4290=1,IF(D4291=1,30,40)*0.18/(2*40),0),0)-IF(E4291=1,IF(E4290=0,IF(D4291=1,30,40)*0.18/(2*40),0),0)</f>
        <v/>
      </c>
      <c r="N4291" s="14" t="n">
        <v>0.09</v>
      </c>
      <c r="O4291" s="15">
        <f>K4291*N4291</f>
        <v/>
      </c>
      <c r="P4291">
        <f>IF(E4291=0,0.3,IF(D4291=1,IF(C4291&gt;=Params!$B$13-3,IF(C4291&lt;Params!$B$13,Params!$B$20,0.3),0.3),IF(C4291&gt;=Params!$B$15-3,IF(C4291&lt;Params!$B$15,Params!$B$21,0.3),0.3)))</f>
        <v/>
      </c>
    </row>
    <row r="4292" ht="15" customHeight="1" s="1">
      <c r="A4292" s="9" t="n">
        <v>4289</v>
      </c>
      <c r="B4292" s="6" t="inlineStr">
        <is>
          <t>28/06</t>
        </is>
      </c>
      <c r="C4292" s="6" t="n">
        <v>16</v>
      </c>
      <c r="D4292" s="6" t="n">
        <v>1</v>
      </c>
      <c r="E4292" s="10">
        <f>IF(D4292=1, IF(OR(C4292&lt;10, C4292&gt;=15),1,0), IF(OR(C4292&lt;7, C4292&gt;=18),1,0))</f>
        <v/>
      </c>
      <c r="F4292" s="11" t="n">
        <v>0</v>
      </c>
      <c r="G4292" s="12">
        <f>0.48*8</f>
        <v/>
      </c>
      <c r="H4292" s="12">
        <f>F4292-G4292</f>
        <v/>
      </c>
      <c r="I4292" s="10">
        <f>IF(E4292=0,"Fora",IF(E4291=0,"Carg xar",IF(H4292&lt;0,IF(M4292&lt;0.9,"Carg FV","Stby"),IF(M4292&gt;P4292,"V2H",IF(M4292&lt;0.9,"Carg xar","Stby")))))</f>
        <v/>
      </c>
      <c r="J4292" s="12">
        <f>IF(OR(I4292="Carg FV",I4292="Carg xar"),MIN(IF(I4292="Carg FV",ABS(H4292),7.4),7.4,MAX(0,(0.9-M4292)*40)*0.95),0)</f>
        <v/>
      </c>
      <c r="K4292" s="12">
        <f>IF(I4292="V2H",MIN(MAX(0,H4292),7.4,MAX(0,(M4292-P4292)*40)*0.95),0)</f>
        <v/>
      </c>
      <c r="L4292" s="12">
        <f>IF(E4292=0,0,MAX(0,H4292-K4292))</f>
        <v/>
      </c>
      <c r="M4292" s="13">
        <f>M4291+J4291/40-IF(I4291="V2H",K4291/(0.95*40),0)-IF(E4292=0,IF(E4291=1,IF(D4292=1,30,40)*0.18/(2*40),0),0)-IF(E4292=1,IF(E4291=0,IF(D4292=1,30,40)*0.18/(2*40),0),0)</f>
        <v/>
      </c>
      <c r="N4292" s="14" t="n">
        <v>0.09</v>
      </c>
      <c r="O4292" s="15">
        <f>K4292*N4292</f>
        <v/>
      </c>
      <c r="P4292">
        <f>IF(E4292=0,0.3,IF(D4292=1,IF(C4292&gt;=Params!$B$13-3,IF(C4292&lt;Params!$B$13,Params!$B$20,0.3),0.3),IF(C4292&gt;=Params!$B$15-3,IF(C4292&lt;Params!$B$15,Params!$B$21,0.3),0.3)))</f>
        <v/>
      </c>
    </row>
    <row r="4293" ht="15" customHeight="1" s="1">
      <c r="A4293" s="9" t="n">
        <v>4290</v>
      </c>
      <c r="B4293" s="6" t="inlineStr">
        <is>
          <t>28/06</t>
        </is>
      </c>
      <c r="C4293" s="6" t="n">
        <v>17</v>
      </c>
      <c r="D4293" s="6" t="n">
        <v>1</v>
      </c>
      <c r="E4293" s="10">
        <f>IF(D4293=1, IF(OR(C4293&lt;10, C4293&gt;=15),1,0), IF(OR(C4293&lt;7, C4293&gt;=18),1,0))</f>
        <v/>
      </c>
      <c r="F4293" s="11" t="n">
        <v>0</v>
      </c>
      <c r="G4293" s="12">
        <f>0.28*8</f>
        <v/>
      </c>
      <c r="H4293" s="12">
        <f>F4293-G4293</f>
        <v/>
      </c>
      <c r="I4293" s="10">
        <f>IF(E4293=0,"Fora",IF(E4292=0,"Carg xar",IF(H4293&lt;0,IF(M4293&lt;0.9,"Carg FV","Stby"),IF(M4293&gt;P4293,"V2H",IF(M4293&lt;0.9,"Carg xar","Stby")))))</f>
        <v/>
      </c>
      <c r="J4293" s="12">
        <f>IF(OR(I4293="Carg FV",I4293="Carg xar"),MIN(IF(I4293="Carg FV",ABS(H4293),7.4),7.4,MAX(0,(0.9-M4293)*40)*0.95),0)</f>
        <v/>
      </c>
      <c r="K4293" s="12">
        <f>IF(I4293="V2H",MIN(MAX(0,H4293),7.4,MAX(0,(M4293-P4293)*40)*0.95),0)</f>
        <v/>
      </c>
      <c r="L4293" s="12">
        <f>IF(E4293=0,0,MAX(0,H4293-K4293))</f>
        <v/>
      </c>
      <c r="M4293" s="13">
        <f>M4292+J4292/40-IF(I4292="V2H",K4292/(0.95*40),0)-IF(E4293=0,IF(E4292=1,IF(D4293=1,30,40)*0.18/(2*40),0),0)-IF(E4293=1,IF(E4292=0,IF(D4293=1,30,40)*0.18/(2*40),0),0)</f>
        <v/>
      </c>
      <c r="N4293" s="14" t="n">
        <v>0.09</v>
      </c>
      <c r="O4293" s="15">
        <f>K4293*N4293</f>
        <v/>
      </c>
      <c r="P4293">
        <f>IF(E4293=0,0.3,IF(D4293=1,IF(C4293&gt;=Params!$B$13-3,IF(C4293&lt;Params!$B$13,Params!$B$20,0.3),0.3),IF(C4293&gt;=Params!$B$15-3,IF(C4293&lt;Params!$B$15,Params!$B$21,0.3),0.3)))</f>
        <v/>
      </c>
    </row>
    <row r="4294" ht="15" customHeight="1" s="1">
      <c r="A4294" s="9" t="n">
        <v>4291</v>
      </c>
      <c r="B4294" s="6" t="inlineStr">
        <is>
          <t>28/06</t>
        </is>
      </c>
      <c r="C4294" s="6" t="n">
        <v>18</v>
      </c>
      <c r="D4294" s="6" t="n">
        <v>1</v>
      </c>
      <c r="E4294" s="10">
        <f>IF(D4294=1, IF(OR(C4294&lt;10, C4294&gt;=15),1,0), IF(OR(C4294&lt;7, C4294&gt;=18),1,0))</f>
        <v/>
      </c>
      <c r="F4294" s="11" t="n">
        <v>0.724</v>
      </c>
      <c r="G4294" s="12">
        <f>0.1*8</f>
        <v/>
      </c>
      <c r="H4294" s="12">
        <f>F4294-G4294</f>
        <v/>
      </c>
      <c r="I4294" s="10">
        <f>IF(E4294=0,"Fora",IF(E4293=0,"Carg xar",IF(H4294&lt;0,IF(M4294&lt;0.9,"Carg FV","Stby"),IF(M4294&gt;P4294,"V2H",IF(M4294&lt;0.9,"Carg xar","Stby")))))</f>
        <v/>
      </c>
      <c r="J4294" s="12">
        <f>IF(OR(I4294="Carg FV",I4294="Carg xar"),MIN(IF(I4294="Carg FV",ABS(H4294),7.4),7.4,MAX(0,(0.9-M4294)*40)*0.95),0)</f>
        <v/>
      </c>
      <c r="K4294" s="12">
        <f>IF(I4294="V2H",MIN(MAX(0,H4294),7.4,MAX(0,(M4294-P4294)*40)*0.95),0)</f>
        <v/>
      </c>
      <c r="L4294" s="12">
        <f>IF(E4294=0,0,MAX(0,H4294-K4294))</f>
        <v/>
      </c>
      <c r="M4294" s="13">
        <f>M4293+J4293/40-IF(I4293="V2H",K4293/(0.95*40),0)-IF(E4294=0,IF(E4293=1,IF(D4294=1,30,40)*0.18/(2*40),0),0)-IF(E4294=1,IF(E4293=0,IF(D4294=1,30,40)*0.18/(2*40),0),0)</f>
        <v/>
      </c>
      <c r="N4294" s="14" t="n">
        <v>0.09</v>
      </c>
      <c r="O4294" s="15">
        <f>K4294*N4294</f>
        <v/>
      </c>
      <c r="P4294">
        <f>IF(E4294=0,0.3,IF(D4294=1,IF(C4294&gt;=Params!$B$13-3,IF(C4294&lt;Params!$B$13,Params!$B$20,0.3),0.3),IF(C4294&gt;=Params!$B$15-3,IF(C4294&lt;Params!$B$15,Params!$B$21,0.3),0.3)))</f>
        <v/>
      </c>
    </row>
    <row r="4295" ht="15" customHeight="1" s="1">
      <c r="A4295" s="9" t="n">
        <v>4292</v>
      </c>
      <c r="B4295" s="6" t="inlineStr">
        <is>
          <t>28/06</t>
        </is>
      </c>
      <c r="C4295" s="6" t="n">
        <v>19</v>
      </c>
      <c r="D4295" s="6" t="n">
        <v>1</v>
      </c>
      <c r="E4295" s="10">
        <f>IF(D4295=1, IF(OR(C4295&lt;10, C4295&gt;=15),1,0), IF(OR(C4295&lt;7, C4295&gt;=18),1,0))</f>
        <v/>
      </c>
      <c r="F4295" s="11" t="n">
        <v>2.095</v>
      </c>
      <c r="G4295" s="12">
        <f>0*8</f>
        <v/>
      </c>
      <c r="H4295" s="12">
        <f>F4295-G4295</f>
        <v/>
      </c>
      <c r="I4295" s="10">
        <f>IF(E4295=0,"Fora",IF(E4294=0,"Carg xar",IF(H4295&lt;0,IF(M4295&lt;0.9,"Carg FV","Stby"),IF(M4295&gt;P4295,"V2H",IF(M4295&lt;0.9,"Carg xar","Stby")))))</f>
        <v/>
      </c>
      <c r="J4295" s="12">
        <f>IF(OR(I4295="Carg FV",I4295="Carg xar"),MIN(IF(I4295="Carg FV",ABS(H4295),7.4),7.4,MAX(0,(0.9-M4295)*40)*0.95),0)</f>
        <v/>
      </c>
      <c r="K4295" s="12">
        <f>IF(I4295="V2H",MIN(MAX(0,H4295),7.4,MAX(0,(M4295-P4295)*40)*0.95),0)</f>
        <v/>
      </c>
      <c r="L4295" s="12">
        <f>IF(E4295=0,0,MAX(0,H4295-K4295))</f>
        <v/>
      </c>
      <c r="M4295" s="13">
        <f>M4294+J4294/40-IF(I4294="V2H",K4294/(0.95*40),0)-IF(E4295=0,IF(E4294=1,IF(D4295=1,30,40)*0.18/(2*40),0),0)-IF(E4295=1,IF(E4294=0,IF(D4295=1,30,40)*0.18/(2*40),0),0)</f>
        <v/>
      </c>
      <c r="N4295" s="14" t="n">
        <v>0.09</v>
      </c>
      <c r="O4295" s="15">
        <f>K4295*N4295</f>
        <v/>
      </c>
      <c r="P4295">
        <f>IF(E4295=0,0.3,IF(D4295=1,IF(C4295&gt;=Params!$B$13-3,IF(C4295&lt;Params!$B$13,Params!$B$20,0.3),0.3),IF(C4295&gt;=Params!$B$15-3,IF(C4295&lt;Params!$B$15,Params!$B$21,0.3),0.3)))</f>
        <v/>
      </c>
    </row>
    <row r="4296" ht="15" customHeight="1" s="1">
      <c r="A4296" s="9" t="n">
        <v>4293</v>
      </c>
      <c r="B4296" s="6" t="inlineStr">
        <is>
          <t>28/06</t>
        </is>
      </c>
      <c r="C4296" s="6" t="n">
        <v>20</v>
      </c>
      <c r="D4296" s="6" t="n">
        <v>1</v>
      </c>
      <c r="E4296" s="10">
        <f>IF(D4296=1, IF(OR(C4296&lt;10, C4296&gt;=15),1,0), IF(OR(C4296&lt;7, C4296&gt;=18),1,0))</f>
        <v/>
      </c>
      <c r="F4296" s="11" t="n">
        <v>1.416</v>
      </c>
      <c r="G4296" s="12">
        <f>0*8</f>
        <v/>
      </c>
      <c r="H4296" s="12">
        <f>F4296-G4296</f>
        <v/>
      </c>
      <c r="I4296" s="10">
        <f>IF(E4296=0,"Fora",IF(E4295=0,"Carg xar",IF(H4296&lt;0,IF(M4296&lt;0.9,"Carg FV","Stby"),IF(M4296&gt;P4296,"V2H",IF(M4296&lt;0.9,"Carg xar","Stby")))))</f>
        <v/>
      </c>
      <c r="J4296" s="12">
        <f>IF(OR(I4296="Carg FV",I4296="Carg xar"),MIN(IF(I4296="Carg FV",ABS(H4296),7.4),7.4,MAX(0,(0.9-M4296)*40)*0.95),0)</f>
        <v/>
      </c>
      <c r="K4296" s="12">
        <f>IF(I4296="V2H",MIN(MAX(0,H4296),7.4,MAX(0,(M4296-P4296)*40)*0.95),0)</f>
        <v/>
      </c>
      <c r="L4296" s="12">
        <f>IF(E4296=0,0,MAX(0,H4296-K4296))</f>
        <v/>
      </c>
      <c r="M4296" s="13">
        <f>M4295+J4295/40-IF(I4295="V2H",K4295/(0.95*40),0)-IF(E4296=0,IF(E4295=1,IF(D4296=1,30,40)*0.18/(2*40),0),0)-IF(E4296=1,IF(E4295=0,IF(D4296=1,30,40)*0.18/(2*40),0),0)</f>
        <v/>
      </c>
      <c r="N4296" s="14" t="n">
        <v>0.09</v>
      </c>
      <c r="O4296" s="15">
        <f>K4296*N4296</f>
        <v/>
      </c>
      <c r="P4296">
        <f>IF(E4296=0,0.3,IF(D4296=1,IF(C4296&gt;=Params!$B$13-3,IF(C4296&lt;Params!$B$13,Params!$B$20,0.3),0.3),IF(C4296&gt;=Params!$B$15-3,IF(C4296&lt;Params!$B$15,Params!$B$21,0.3),0.3)))</f>
        <v/>
      </c>
    </row>
    <row r="4297" ht="15" customHeight="1" s="1">
      <c r="A4297" s="9" t="n">
        <v>4294</v>
      </c>
      <c r="B4297" s="6" t="inlineStr">
        <is>
          <t>28/06</t>
        </is>
      </c>
      <c r="C4297" s="6" t="n">
        <v>21</v>
      </c>
      <c r="D4297" s="6" t="n">
        <v>1</v>
      </c>
      <c r="E4297" s="10">
        <f>IF(D4297=1, IF(OR(C4297&lt;10, C4297&gt;=15),1,0), IF(OR(C4297&lt;7, C4297&gt;=18),1,0))</f>
        <v/>
      </c>
      <c r="F4297" s="11" t="n">
        <v>1.505</v>
      </c>
      <c r="G4297" s="12">
        <f>0*8</f>
        <v/>
      </c>
      <c r="H4297" s="12">
        <f>F4297-G4297</f>
        <v/>
      </c>
      <c r="I4297" s="10">
        <f>IF(E4297=0,"Fora",IF(E4296=0,"Carg xar",IF(H4297&lt;0,IF(M4297&lt;0.9,"Carg FV","Stby"),IF(M4297&gt;P4297,"V2H",IF(M4297&lt;0.9,"Carg xar","Stby")))))</f>
        <v/>
      </c>
      <c r="J4297" s="12">
        <f>IF(OR(I4297="Carg FV",I4297="Carg xar"),MIN(IF(I4297="Carg FV",ABS(H4297),7.4),7.4,MAX(0,(0.9-M4297)*40)*0.95),0)</f>
        <v/>
      </c>
      <c r="K4297" s="12">
        <f>IF(I4297="V2H",MIN(MAX(0,H4297),7.4,MAX(0,(M4297-P4297)*40)*0.95),0)</f>
        <v/>
      </c>
      <c r="L4297" s="12">
        <f>IF(E4297=0,0,MAX(0,H4297-K4297))</f>
        <v/>
      </c>
      <c r="M4297" s="13">
        <f>M4296+J4296/40-IF(I4296="V2H",K4296/(0.95*40),0)-IF(E4297=0,IF(E4296=1,IF(D4297=1,30,40)*0.18/(2*40),0),0)-IF(E4297=1,IF(E4296=0,IF(D4297=1,30,40)*0.18/(2*40),0),0)</f>
        <v/>
      </c>
      <c r="N4297" s="14" t="n">
        <v>0.09</v>
      </c>
      <c r="O4297" s="15">
        <f>K4297*N4297</f>
        <v/>
      </c>
      <c r="P4297">
        <f>IF(E4297=0,0.3,IF(D4297=1,IF(C4297&gt;=Params!$B$13-3,IF(C4297&lt;Params!$B$13,Params!$B$20,0.3),0.3),IF(C4297&gt;=Params!$B$15-3,IF(C4297&lt;Params!$B$15,Params!$B$21,0.3),0.3)))</f>
        <v/>
      </c>
    </row>
    <row r="4298" ht="15" customHeight="1" s="1">
      <c r="A4298" s="9" t="n">
        <v>4295</v>
      </c>
      <c r="B4298" s="6" t="inlineStr">
        <is>
          <t>28/06</t>
        </is>
      </c>
      <c r="C4298" s="6" t="n">
        <v>22</v>
      </c>
      <c r="D4298" s="6" t="n">
        <v>1</v>
      </c>
      <c r="E4298" s="10">
        <f>IF(D4298=1, IF(OR(C4298&lt;10, C4298&gt;=15),1,0), IF(OR(C4298&lt;7, C4298&gt;=18),1,0))</f>
        <v/>
      </c>
      <c r="F4298" s="11" t="n">
        <v>1.591</v>
      </c>
      <c r="G4298" s="12">
        <f>0*8</f>
        <v/>
      </c>
      <c r="H4298" s="12">
        <f>F4298-G4298</f>
        <v/>
      </c>
      <c r="I4298" s="10">
        <f>IF(E4298=0,"Fora",IF(E4297=0,"Carg xar",IF(H4298&lt;0,IF(M4298&lt;0.9,"Carg FV","Stby"),IF(M4298&gt;P4298,"V2H",IF(M4298&lt;0.9,"Carg xar","Stby")))))</f>
        <v/>
      </c>
      <c r="J4298" s="12">
        <f>IF(OR(I4298="Carg FV",I4298="Carg xar"),MIN(IF(I4298="Carg FV",ABS(H4298),7.4),7.4,MAX(0,(0.9-M4298)*40)*0.95),0)</f>
        <v/>
      </c>
      <c r="K4298" s="12">
        <f>IF(I4298="V2H",MIN(MAX(0,H4298),7.4,MAX(0,(M4298-P4298)*40)*0.95),0)</f>
        <v/>
      </c>
      <c r="L4298" s="12">
        <f>IF(E4298=0,0,MAX(0,H4298-K4298))</f>
        <v/>
      </c>
      <c r="M4298" s="13">
        <f>M4297+J4297/40-IF(I4297="V2H",K4297/(0.95*40),0)-IF(E4298=0,IF(E4297=1,IF(D4298=1,30,40)*0.18/(2*40),0),0)-IF(E4298=1,IF(E4297=0,IF(D4298=1,30,40)*0.18/(2*40),0),0)</f>
        <v/>
      </c>
      <c r="N4298" s="14" t="n">
        <v>0.09</v>
      </c>
      <c r="O4298" s="15">
        <f>K4298*N4298</f>
        <v/>
      </c>
      <c r="P4298">
        <f>IF(E4298=0,0.3,IF(D4298=1,IF(C4298&gt;=Params!$B$13-3,IF(C4298&lt;Params!$B$13,Params!$B$20,0.3),0.3),IF(C4298&gt;=Params!$B$15-3,IF(C4298&lt;Params!$B$15,Params!$B$21,0.3),0.3)))</f>
        <v/>
      </c>
    </row>
    <row r="4299" ht="15" customHeight="1" s="1">
      <c r="A4299" s="9" t="n">
        <v>4296</v>
      </c>
      <c r="B4299" s="6" t="inlineStr">
        <is>
          <t>28/06</t>
        </is>
      </c>
      <c r="C4299" s="6" t="n">
        <v>23</v>
      </c>
      <c r="D4299" s="6" t="n">
        <v>1</v>
      </c>
      <c r="E4299" s="10">
        <f>IF(D4299=1, IF(OR(C4299&lt;10, C4299&gt;=15),1,0), IF(OR(C4299&lt;7, C4299&gt;=18),1,0))</f>
        <v/>
      </c>
      <c r="F4299" s="11" t="n">
        <v>1.198</v>
      </c>
      <c r="G4299" s="12">
        <f>0*8</f>
        <v/>
      </c>
      <c r="H4299" s="12">
        <f>F4299-G4299</f>
        <v/>
      </c>
      <c r="I4299" s="10">
        <f>IF(E4299=0,"Fora",IF(E4298=0,"Carg xar",IF(H4299&lt;0,IF(M4299&lt;0.9,"Carg FV","Stby"),IF(M4299&gt;P4299,"V2H",IF(M4299&lt;0.9,"Carg xar","Stby")))))</f>
        <v/>
      </c>
      <c r="J4299" s="12">
        <f>IF(OR(I4299="Carg FV",I4299="Carg xar"),MIN(IF(I4299="Carg FV",ABS(H4299),7.4),7.4,MAX(0,(0.9-M4299)*40)*0.95),0)</f>
        <v/>
      </c>
      <c r="K4299" s="12">
        <f>IF(I4299="V2H",MIN(MAX(0,H4299),7.4,MAX(0,(M4299-P4299)*40)*0.95),0)</f>
        <v/>
      </c>
      <c r="L4299" s="12">
        <f>IF(E4299=0,0,MAX(0,H4299-K4299))</f>
        <v/>
      </c>
      <c r="M4299" s="13">
        <f>M4298+J4298/40-IF(I4298="V2H",K4298/(0.95*40),0)-IF(E4299=0,IF(E4298=1,IF(D4299=1,30,40)*0.18/(2*40),0),0)-IF(E4299=1,IF(E4298=0,IF(D4299=1,30,40)*0.18/(2*40),0),0)</f>
        <v/>
      </c>
      <c r="N4299" s="14" t="n">
        <v>0.09</v>
      </c>
      <c r="O4299" s="15">
        <f>K4299*N4299</f>
        <v/>
      </c>
      <c r="P4299">
        <f>IF(E4299=0,0.3,IF(D4299=1,IF(C4299&gt;=Params!$B$13-3,IF(C4299&lt;Params!$B$13,Params!$B$20,0.3),0.3),IF(C4299&gt;=Params!$B$15-3,IF(C4299&lt;Params!$B$15,Params!$B$21,0.3),0.3)))</f>
        <v/>
      </c>
    </row>
    <row r="4300" ht="15" customHeight="1" s="1">
      <c r="A4300" s="9" t="n">
        <v>4297</v>
      </c>
      <c r="B4300" s="6" t="inlineStr">
        <is>
          <t>29/06</t>
        </is>
      </c>
      <c r="C4300" s="6" t="n">
        <v>0</v>
      </c>
      <c r="D4300" s="6" t="n">
        <v>1</v>
      </c>
      <c r="E4300" s="10">
        <f>IF(D4300=1, IF(OR(C4300&lt;10, C4300&gt;=15),1,0), IF(OR(C4300&lt;7, C4300&gt;=18),1,0))</f>
        <v/>
      </c>
      <c r="F4300" s="11" t="n">
        <v>0.612</v>
      </c>
      <c r="G4300" s="12">
        <f>0*8</f>
        <v/>
      </c>
      <c r="H4300" s="12">
        <f>F4300-G4300</f>
        <v/>
      </c>
      <c r="I4300" s="10">
        <f>IF(E4300=0,"Fora",IF(E4299=0,"Carg xar",IF(H4300&lt;0,IF(M4300&lt;0.9,"Carg FV","Stby"),IF(M4300&gt;P4300,"V2H",IF(M4300&lt;0.9,"Carg xar","Stby")))))</f>
        <v/>
      </c>
      <c r="J4300" s="12">
        <f>IF(OR(I4300="Carg FV",I4300="Carg xar"),MIN(IF(I4300="Carg FV",ABS(H4300),7.4),7.4,MAX(0,(0.9-M4300)*40)*0.95),0)</f>
        <v/>
      </c>
      <c r="K4300" s="12">
        <f>IF(I4300="V2H",MIN(MAX(0,H4300),7.4,MAX(0,(M4300-P4300)*40)*0.95),0)</f>
        <v/>
      </c>
      <c r="L4300" s="12">
        <f>IF(E4300=0,0,MAX(0,H4300-K4300))</f>
        <v/>
      </c>
      <c r="M4300" s="13">
        <f>M4299+J4299/40-IF(I4299="V2H",K4299/(0.95*40),0)-IF(E4300=0,IF(E4299=1,IF(D4300=1,30,40)*0.18/(2*40),0),0)-IF(E4300=1,IF(E4299=0,IF(D4300=1,30,40)*0.18/(2*40),0),0)</f>
        <v/>
      </c>
      <c r="N4300" s="14" t="n">
        <v>0.09</v>
      </c>
      <c r="O4300" s="15">
        <f>K4300*N4300</f>
        <v/>
      </c>
      <c r="P4300">
        <f>IF(E4300=0,0.3,IF(D4300=1,IF(C4300&gt;=Params!$B$13-3,IF(C4300&lt;Params!$B$13,Params!$B$20,0.3),0.3),IF(C4300&gt;=Params!$B$15-3,IF(C4300&lt;Params!$B$15,Params!$B$21,0.3),0.3)))</f>
        <v/>
      </c>
    </row>
    <row r="4301" ht="15" customHeight="1" s="1">
      <c r="A4301" s="9" t="n">
        <v>4298</v>
      </c>
      <c r="B4301" s="6" t="inlineStr">
        <is>
          <t>29/06</t>
        </is>
      </c>
      <c r="C4301" s="6" t="n">
        <v>1</v>
      </c>
      <c r="D4301" s="6" t="n">
        <v>1</v>
      </c>
      <c r="E4301" s="10">
        <f>IF(D4301=1, IF(OR(C4301&lt;10, C4301&gt;=15),1,0), IF(OR(C4301&lt;7, C4301&gt;=18),1,0))</f>
        <v/>
      </c>
      <c r="F4301" s="11" t="n">
        <v>0.574</v>
      </c>
      <c r="G4301" s="12">
        <f>0*8</f>
        <v/>
      </c>
      <c r="H4301" s="12">
        <f>F4301-G4301</f>
        <v/>
      </c>
      <c r="I4301" s="10">
        <f>IF(E4301=0,"Fora",IF(E4300=0,"Carg xar",IF(H4301&lt;0,IF(M4301&lt;0.9,"Carg FV","Stby"),IF(M4301&gt;P4301,"V2H",IF(M4301&lt;0.9,"Carg xar","Stby")))))</f>
        <v/>
      </c>
      <c r="J4301" s="12">
        <f>IF(OR(I4301="Carg FV",I4301="Carg xar"),MIN(IF(I4301="Carg FV",ABS(H4301),7.4),7.4,MAX(0,(0.9-M4301)*40)*0.95),0)</f>
        <v/>
      </c>
      <c r="K4301" s="12">
        <f>IF(I4301="V2H",MIN(MAX(0,H4301),7.4,MAX(0,(M4301-P4301)*40)*0.95),0)</f>
        <v/>
      </c>
      <c r="L4301" s="12">
        <f>IF(E4301=0,0,MAX(0,H4301-K4301))</f>
        <v/>
      </c>
      <c r="M4301" s="13">
        <f>M4300+J4300/40-IF(I4300="V2H",K4300/(0.95*40),0)-IF(E4301=0,IF(E4300=1,IF(D4301=1,30,40)*0.18/(2*40),0),0)-IF(E4301=1,IF(E4300=0,IF(D4301=1,30,40)*0.18/(2*40),0),0)</f>
        <v/>
      </c>
      <c r="N4301" s="14" t="n">
        <v>0.09</v>
      </c>
      <c r="O4301" s="15">
        <f>K4301*N4301</f>
        <v/>
      </c>
      <c r="P4301">
        <f>IF(E4301=0,0.3,IF(D4301=1,IF(C4301&gt;=Params!$B$13-3,IF(C4301&lt;Params!$B$13,Params!$B$20,0.3),0.3),IF(C4301&gt;=Params!$B$15-3,IF(C4301&lt;Params!$B$15,Params!$B$21,0.3),0.3)))</f>
        <v/>
      </c>
    </row>
    <row r="4302" ht="15" customHeight="1" s="1">
      <c r="A4302" s="9" t="n">
        <v>4299</v>
      </c>
      <c r="B4302" s="6" t="inlineStr">
        <is>
          <t>29/06</t>
        </is>
      </c>
      <c r="C4302" s="6" t="n">
        <v>2</v>
      </c>
      <c r="D4302" s="6" t="n">
        <v>1</v>
      </c>
      <c r="E4302" s="10">
        <f>IF(D4302=1, IF(OR(C4302&lt;10, C4302&gt;=15),1,0), IF(OR(C4302&lt;7, C4302&gt;=18),1,0))</f>
        <v/>
      </c>
      <c r="F4302" s="11" t="n">
        <v>1.438</v>
      </c>
      <c r="G4302" s="12">
        <f>0*8</f>
        <v/>
      </c>
      <c r="H4302" s="12">
        <f>F4302-G4302</f>
        <v/>
      </c>
      <c r="I4302" s="10">
        <f>IF(E4302=0,"Fora",IF(E4301=0,"Carg xar",IF(H4302&lt;0,IF(M4302&lt;0.9,"Carg FV","Stby"),IF(M4302&gt;P4302,"V2H",IF(M4302&lt;0.9,"Carg xar","Stby")))))</f>
        <v/>
      </c>
      <c r="J4302" s="12">
        <f>IF(OR(I4302="Carg FV",I4302="Carg xar"),MIN(IF(I4302="Carg FV",ABS(H4302),7.4),7.4,MAX(0,(0.9-M4302)*40)*0.95),0)</f>
        <v/>
      </c>
      <c r="K4302" s="12">
        <f>IF(I4302="V2H",MIN(MAX(0,H4302),7.4,MAX(0,(M4302-P4302)*40)*0.95),0)</f>
        <v/>
      </c>
      <c r="L4302" s="12">
        <f>IF(E4302=0,0,MAX(0,H4302-K4302))</f>
        <v/>
      </c>
      <c r="M4302" s="13">
        <f>M4301+J4301/40-IF(I4301="V2H",K4301/(0.95*40),0)-IF(E4302=0,IF(E4301=1,IF(D4302=1,30,40)*0.18/(2*40),0),0)-IF(E4302=1,IF(E4301=0,IF(D4302=1,30,40)*0.18/(2*40),0),0)</f>
        <v/>
      </c>
      <c r="N4302" s="14" t="n">
        <v>0.09</v>
      </c>
      <c r="O4302" s="15">
        <f>K4302*N4302</f>
        <v/>
      </c>
      <c r="P4302">
        <f>IF(E4302=0,0.3,IF(D4302=1,IF(C4302&gt;=Params!$B$13-3,IF(C4302&lt;Params!$B$13,Params!$B$20,0.3),0.3),IF(C4302&gt;=Params!$B$15-3,IF(C4302&lt;Params!$B$15,Params!$B$21,0.3),0.3)))</f>
        <v/>
      </c>
    </row>
    <row r="4303" ht="15" customHeight="1" s="1">
      <c r="A4303" s="9" t="n">
        <v>4300</v>
      </c>
      <c r="B4303" s="6" t="inlineStr">
        <is>
          <t>29/06</t>
        </is>
      </c>
      <c r="C4303" s="6" t="n">
        <v>3</v>
      </c>
      <c r="D4303" s="6" t="n">
        <v>1</v>
      </c>
      <c r="E4303" s="10">
        <f>IF(D4303=1, IF(OR(C4303&lt;10, C4303&gt;=15),1,0), IF(OR(C4303&lt;7, C4303&gt;=18),1,0))</f>
        <v/>
      </c>
      <c r="F4303" s="11" t="n">
        <v>0.574</v>
      </c>
      <c r="G4303" s="12">
        <f>0*8</f>
        <v/>
      </c>
      <c r="H4303" s="12">
        <f>F4303-G4303</f>
        <v/>
      </c>
      <c r="I4303" s="10">
        <f>IF(E4303=0,"Fora",IF(E4302=0,"Carg xar",IF(H4303&lt;0,IF(M4303&lt;0.9,"Carg FV","Stby"),IF(M4303&gt;P4303,"V2H",IF(M4303&lt;0.9,"Carg xar","Stby")))))</f>
        <v/>
      </c>
      <c r="J4303" s="12">
        <f>IF(OR(I4303="Carg FV",I4303="Carg xar"),MIN(IF(I4303="Carg FV",ABS(H4303),7.4),7.4,MAX(0,(0.9-M4303)*40)*0.95),0)</f>
        <v/>
      </c>
      <c r="K4303" s="12">
        <f>IF(I4303="V2H",MIN(MAX(0,H4303),7.4,MAX(0,(M4303-P4303)*40)*0.95),0)</f>
        <v/>
      </c>
      <c r="L4303" s="12">
        <f>IF(E4303=0,0,MAX(0,H4303-K4303))</f>
        <v/>
      </c>
      <c r="M4303" s="13">
        <f>M4302+J4302/40-IF(I4302="V2H",K4302/(0.95*40),0)-IF(E4303=0,IF(E4302=1,IF(D4303=1,30,40)*0.18/(2*40),0),0)-IF(E4303=1,IF(E4302=0,IF(D4303=1,30,40)*0.18/(2*40),0),0)</f>
        <v/>
      </c>
      <c r="N4303" s="14" t="n">
        <v>0.09</v>
      </c>
      <c r="O4303" s="15">
        <f>K4303*N4303</f>
        <v/>
      </c>
      <c r="P4303">
        <f>IF(E4303=0,0.3,IF(D4303=1,IF(C4303&gt;=Params!$B$13-3,IF(C4303&lt;Params!$B$13,Params!$B$20,0.3),0.3),IF(C4303&gt;=Params!$B$15-3,IF(C4303&lt;Params!$B$15,Params!$B$21,0.3),0.3)))</f>
        <v/>
      </c>
    </row>
    <row r="4304" ht="15" customHeight="1" s="1">
      <c r="A4304" s="9" t="n">
        <v>4301</v>
      </c>
      <c r="B4304" s="6" t="inlineStr">
        <is>
          <t>29/06</t>
        </is>
      </c>
      <c r="C4304" s="6" t="n">
        <v>4</v>
      </c>
      <c r="D4304" s="6" t="n">
        <v>1</v>
      </c>
      <c r="E4304" s="10">
        <f>IF(D4304=1, IF(OR(C4304&lt;10, C4304&gt;=15),1,0), IF(OR(C4304&lt;7, C4304&gt;=18),1,0))</f>
        <v/>
      </c>
      <c r="F4304" s="11" t="n">
        <v>0.525</v>
      </c>
      <c r="G4304" s="12">
        <f>0*8</f>
        <v/>
      </c>
      <c r="H4304" s="12">
        <f>F4304-G4304</f>
        <v/>
      </c>
      <c r="I4304" s="10">
        <f>IF(E4304=0,"Fora",IF(E4303=0,"Carg xar",IF(H4304&lt;0,IF(M4304&lt;0.9,"Carg FV","Stby"),IF(M4304&gt;P4304,"V2H",IF(M4304&lt;0.9,"Carg xar","Stby")))))</f>
        <v/>
      </c>
      <c r="J4304" s="12">
        <f>IF(OR(I4304="Carg FV",I4304="Carg xar"),MIN(IF(I4304="Carg FV",ABS(H4304),7.4),7.4,MAX(0,(0.9-M4304)*40)*0.95),0)</f>
        <v/>
      </c>
      <c r="K4304" s="12">
        <f>IF(I4304="V2H",MIN(MAX(0,H4304),7.4,MAX(0,(M4304-P4304)*40)*0.95),0)</f>
        <v/>
      </c>
      <c r="L4304" s="12">
        <f>IF(E4304=0,0,MAX(0,H4304-K4304))</f>
        <v/>
      </c>
      <c r="M4304" s="13">
        <f>M4303+J4303/40-IF(I4303="V2H",K4303/(0.95*40),0)-IF(E4304=0,IF(E4303=1,IF(D4304=1,30,40)*0.18/(2*40),0),0)-IF(E4304=1,IF(E4303=0,IF(D4304=1,30,40)*0.18/(2*40),0),0)</f>
        <v/>
      </c>
      <c r="N4304" s="14" t="n">
        <v>0.09</v>
      </c>
      <c r="O4304" s="15">
        <f>K4304*N4304</f>
        <v/>
      </c>
      <c r="P4304">
        <f>IF(E4304=0,0.3,IF(D4304=1,IF(C4304&gt;=Params!$B$13-3,IF(C4304&lt;Params!$B$13,Params!$B$20,0.3),0.3),IF(C4304&gt;=Params!$B$15-3,IF(C4304&lt;Params!$B$15,Params!$B$21,0.3),0.3)))</f>
        <v/>
      </c>
    </row>
    <row r="4305" ht="15" customHeight="1" s="1">
      <c r="A4305" s="9" t="n">
        <v>4302</v>
      </c>
      <c r="B4305" s="6" t="inlineStr">
        <is>
          <t>29/06</t>
        </is>
      </c>
      <c r="C4305" s="6" t="n">
        <v>5</v>
      </c>
      <c r="D4305" s="6" t="n">
        <v>1</v>
      </c>
      <c r="E4305" s="10">
        <f>IF(D4305=1, IF(OR(C4305&lt;10, C4305&gt;=15),1,0), IF(OR(C4305&lt;7, C4305&gt;=18),1,0))</f>
        <v/>
      </c>
      <c r="F4305" s="11" t="n">
        <v>0.569</v>
      </c>
      <c r="G4305" s="12">
        <f>0*8</f>
        <v/>
      </c>
      <c r="H4305" s="12">
        <f>F4305-G4305</f>
        <v/>
      </c>
      <c r="I4305" s="10">
        <f>IF(E4305=0,"Fora",IF(E4304=0,"Carg xar",IF(H4305&lt;0,IF(M4305&lt;0.9,"Carg FV","Stby"),IF(M4305&gt;P4305,"V2H",IF(M4305&lt;0.9,"Carg xar","Stby")))))</f>
        <v/>
      </c>
      <c r="J4305" s="12">
        <f>IF(OR(I4305="Carg FV",I4305="Carg xar"),MIN(IF(I4305="Carg FV",ABS(H4305),7.4),7.4,MAX(0,(0.9-M4305)*40)*0.95),0)</f>
        <v/>
      </c>
      <c r="K4305" s="12">
        <f>IF(I4305="V2H",MIN(MAX(0,H4305),7.4,MAX(0,(M4305-P4305)*40)*0.95),0)</f>
        <v/>
      </c>
      <c r="L4305" s="12">
        <f>IF(E4305=0,0,MAX(0,H4305-K4305))</f>
        <v/>
      </c>
      <c r="M4305" s="13">
        <f>M4304+J4304/40-IF(I4304="V2H",K4304/(0.95*40),0)-IF(E4305=0,IF(E4304=1,IF(D4305=1,30,40)*0.18/(2*40),0),0)-IF(E4305=1,IF(E4304=0,IF(D4305=1,30,40)*0.18/(2*40),0),0)</f>
        <v/>
      </c>
      <c r="N4305" s="14" t="n">
        <v>0.09</v>
      </c>
      <c r="O4305" s="15">
        <f>K4305*N4305</f>
        <v/>
      </c>
      <c r="P4305">
        <f>IF(E4305=0,0.3,IF(D4305=1,IF(C4305&gt;=Params!$B$13-3,IF(C4305&lt;Params!$B$13,Params!$B$20,0.3),0.3),IF(C4305&gt;=Params!$B$15-3,IF(C4305&lt;Params!$B$15,Params!$B$21,0.3),0.3)))</f>
        <v/>
      </c>
    </row>
    <row r="4306" ht="15" customHeight="1" s="1">
      <c r="A4306" s="9" t="n">
        <v>4303</v>
      </c>
      <c r="B4306" s="6" t="inlineStr">
        <is>
          <t>29/06</t>
        </is>
      </c>
      <c r="C4306" s="6" t="n">
        <v>6</v>
      </c>
      <c r="D4306" s="6" t="n">
        <v>1</v>
      </c>
      <c r="E4306" s="10">
        <f>IF(D4306=1, IF(OR(C4306&lt;10, C4306&gt;=15),1,0), IF(OR(C4306&lt;7, C4306&gt;=18),1,0))</f>
        <v/>
      </c>
      <c r="F4306" s="11" t="n">
        <v>0.45</v>
      </c>
      <c r="G4306" s="12">
        <f>0.03*8</f>
        <v/>
      </c>
      <c r="H4306" s="12">
        <f>F4306-G4306</f>
        <v/>
      </c>
      <c r="I4306" s="10">
        <f>IF(E4306=0,"Fora",IF(E4305=0,"Carg xar",IF(H4306&lt;0,IF(M4306&lt;0.9,"Carg FV","Stby"),IF(M4306&gt;P4306,"V2H",IF(M4306&lt;0.9,"Carg xar","Stby")))))</f>
        <v/>
      </c>
      <c r="J4306" s="12">
        <f>IF(OR(I4306="Carg FV",I4306="Carg xar"),MIN(IF(I4306="Carg FV",ABS(H4306),7.4),7.4,MAX(0,(0.9-M4306)*40)*0.95),0)</f>
        <v/>
      </c>
      <c r="K4306" s="12">
        <f>IF(I4306="V2H",MIN(MAX(0,H4306),7.4,MAX(0,(M4306-P4306)*40)*0.95),0)</f>
        <v/>
      </c>
      <c r="L4306" s="12">
        <f>IF(E4306=0,0,MAX(0,H4306-K4306))</f>
        <v/>
      </c>
      <c r="M4306" s="13">
        <f>M4305+J4305/40-IF(I4305="V2H",K4305/(0.95*40),0)-IF(E4306=0,IF(E4305=1,IF(D4306=1,30,40)*0.18/(2*40),0),0)-IF(E4306=1,IF(E4305=0,IF(D4306=1,30,40)*0.18/(2*40),0),0)</f>
        <v/>
      </c>
      <c r="N4306" s="14" t="n">
        <v>0.09</v>
      </c>
      <c r="O4306" s="15">
        <f>K4306*N4306</f>
        <v/>
      </c>
      <c r="P4306">
        <f>IF(E4306=0,0.3,IF(D4306=1,IF(C4306&gt;=Params!$B$13-3,IF(C4306&lt;Params!$B$13,Params!$B$20,0.3),0.3),IF(C4306&gt;=Params!$B$15-3,IF(C4306&lt;Params!$B$15,Params!$B$21,0.3),0.3)))</f>
        <v/>
      </c>
    </row>
    <row r="4307" ht="15" customHeight="1" s="1">
      <c r="A4307" s="9" t="n">
        <v>4304</v>
      </c>
      <c r="B4307" s="6" t="inlineStr">
        <is>
          <t>29/06</t>
        </is>
      </c>
      <c r="C4307" s="6" t="n">
        <v>7</v>
      </c>
      <c r="D4307" s="6" t="n">
        <v>1</v>
      </c>
      <c r="E4307" s="10">
        <f>IF(D4307=1, IF(OR(C4307&lt;10, C4307&gt;=15),1,0), IF(OR(C4307&lt;7, C4307&gt;=18),1,0))</f>
        <v/>
      </c>
      <c r="F4307" s="11" t="n">
        <v>0.34</v>
      </c>
      <c r="G4307" s="12">
        <f>0.15*8</f>
        <v/>
      </c>
      <c r="H4307" s="12">
        <f>F4307-G4307</f>
        <v/>
      </c>
      <c r="I4307" s="10">
        <f>IF(E4307=0,"Fora",IF(E4306=0,"Carg xar",IF(H4307&lt;0,IF(M4307&lt;0.9,"Carg FV","Stby"),IF(M4307&gt;P4307,"V2H",IF(M4307&lt;0.9,"Carg xar","Stby")))))</f>
        <v/>
      </c>
      <c r="J4307" s="12">
        <f>IF(OR(I4307="Carg FV",I4307="Carg xar"),MIN(IF(I4307="Carg FV",ABS(H4307),7.4),7.4,MAX(0,(0.9-M4307)*40)*0.95),0)</f>
        <v/>
      </c>
      <c r="K4307" s="12">
        <f>IF(I4307="V2H",MIN(MAX(0,H4307),7.4,MAX(0,(M4307-P4307)*40)*0.95),0)</f>
        <v/>
      </c>
      <c r="L4307" s="12">
        <f>IF(E4307=0,0,MAX(0,H4307-K4307))</f>
        <v/>
      </c>
      <c r="M4307" s="13">
        <f>M4306+J4306/40-IF(I4306="V2H",K4306/(0.95*40),0)-IF(E4307=0,IF(E4306=1,IF(D4307=1,30,40)*0.18/(2*40),0),0)-IF(E4307=1,IF(E4306=0,IF(D4307=1,30,40)*0.18/(2*40),0),0)</f>
        <v/>
      </c>
      <c r="N4307" s="14" t="n">
        <v>0.09</v>
      </c>
      <c r="O4307" s="15">
        <f>K4307*N4307</f>
        <v/>
      </c>
      <c r="P4307">
        <f>IF(E4307=0,0.3,IF(D4307=1,IF(C4307&gt;=Params!$B$13-3,IF(C4307&lt;Params!$B$13,Params!$B$20,0.3),0.3),IF(C4307&gt;=Params!$B$15-3,IF(C4307&lt;Params!$B$15,Params!$B$21,0.3),0.3)))</f>
        <v/>
      </c>
    </row>
    <row r="4308" ht="15" customHeight="1" s="1">
      <c r="A4308" s="9" t="n">
        <v>4305</v>
      </c>
      <c r="B4308" s="6" t="inlineStr">
        <is>
          <t>29/06</t>
        </is>
      </c>
      <c r="C4308" s="6" t="n">
        <v>8</v>
      </c>
      <c r="D4308" s="6" t="n">
        <v>1</v>
      </c>
      <c r="E4308" s="10">
        <f>IF(D4308=1, IF(OR(C4308&lt;10, C4308&gt;=15),1,0), IF(OR(C4308&lt;7, C4308&gt;=18),1,0))</f>
        <v/>
      </c>
      <c r="F4308" s="11" t="n">
        <v>0</v>
      </c>
      <c r="G4308" s="12">
        <f>0.32*8</f>
        <v/>
      </c>
      <c r="H4308" s="12">
        <f>F4308-G4308</f>
        <v/>
      </c>
      <c r="I4308" s="10">
        <f>IF(E4308=0,"Fora",IF(E4307=0,"Carg xar",IF(H4308&lt;0,IF(M4308&lt;0.9,"Carg FV","Stby"),IF(M4308&gt;P4308,"V2H",IF(M4308&lt;0.9,"Carg xar","Stby")))))</f>
        <v/>
      </c>
      <c r="J4308" s="12">
        <f>IF(OR(I4308="Carg FV",I4308="Carg xar"),MIN(IF(I4308="Carg FV",ABS(H4308),7.4),7.4,MAX(0,(0.9-M4308)*40)*0.95),0)</f>
        <v/>
      </c>
      <c r="K4308" s="12">
        <f>IF(I4308="V2H",MIN(MAX(0,H4308),7.4,MAX(0,(M4308-P4308)*40)*0.95),0)</f>
        <v/>
      </c>
      <c r="L4308" s="12">
        <f>IF(E4308=0,0,MAX(0,H4308-K4308))</f>
        <v/>
      </c>
      <c r="M4308" s="13">
        <f>M4307+J4307/40-IF(I4307="V2H",K4307/(0.95*40),0)-IF(E4308=0,IF(E4307=1,IF(D4308=1,30,40)*0.18/(2*40),0),0)-IF(E4308=1,IF(E4307=0,IF(D4308=1,30,40)*0.18/(2*40),0),0)</f>
        <v/>
      </c>
      <c r="N4308" s="14" t="n">
        <v>0.09</v>
      </c>
      <c r="O4308" s="15">
        <f>K4308*N4308</f>
        <v/>
      </c>
      <c r="P4308">
        <f>IF(E4308=0,0.3,IF(D4308=1,IF(C4308&gt;=Params!$B$13-3,IF(C4308&lt;Params!$B$13,Params!$B$20,0.3),0.3),IF(C4308&gt;=Params!$B$15-3,IF(C4308&lt;Params!$B$15,Params!$B$21,0.3),0.3)))</f>
        <v/>
      </c>
    </row>
    <row r="4309" ht="15" customHeight="1" s="1">
      <c r="A4309" s="9" t="n">
        <v>4306</v>
      </c>
      <c r="B4309" s="6" t="inlineStr">
        <is>
          <t>29/06</t>
        </is>
      </c>
      <c r="C4309" s="6" t="n">
        <v>9</v>
      </c>
      <c r="D4309" s="6" t="n">
        <v>1</v>
      </c>
      <c r="E4309" s="10">
        <f>IF(D4309=1, IF(OR(C4309&lt;10, C4309&gt;=15),1,0), IF(OR(C4309&lt;7, C4309&gt;=18),1,0))</f>
        <v/>
      </c>
      <c r="F4309" s="11" t="n">
        <v>0</v>
      </c>
      <c r="G4309" s="12">
        <f>0.52*8</f>
        <v/>
      </c>
      <c r="H4309" s="12">
        <f>F4309-G4309</f>
        <v/>
      </c>
      <c r="I4309" s="10">
        <f>IF(E4309=0,"Fora",IF(E4308=0,"Carg xar",IF(H4309&lt;0,IF(M4309&lt;0.9,"Carg FV","Stby"),IF(M4309&gt;P4309,"V2H",IF(M4309&lt;0.9,"Carg xar","Stby")))))</f>
        <v/>
      </c>
      <c r="J4309" s="12">
        <f>IF(OR(I4309="Carg FV",I4309="Carg xar"),MIN(IF(I4309="Carg FV",ABS(H4309),7.4),7.4,MAX(0,(0.9-M4309)*40)*0.95),0)</f>
        <v/>
      </c>
      <c r="K4309" s="12">
        <f>IF(I4309="V2H",MIN(MAX(0,H4309),7.4,MAX(0,(M4309-P4309)*40)*0.95),0)</f>
        <v/>
      </c>
      <c r="L4309" s="12">
        <f>IF(E4309=0,0,MAX(0,H4309-K4309))</f>
        <v/>
      </c>
      <c r="M4309" s="13">
        <f>M4308+J4308/40-IF(I4308="V2H",K4308/(0.95*40),0)-IF(E4309=0,IF(E4308=1,IF(D4309=1,30,40)*0.18/(2*40),0),0)-IF(E4309=1,IF(E4308=0,IF(D4309=1,30,40)*0.18/(2*40),0),0)</f>
        <v/>
      </c>
      <c r="N4309" s="14" t="n">
        <v>0.09</v>
      </c>
      <c r="O4309" s="15">
        <f>K4309*N4309</f>
        <v/>
      </c>
      <c r="P4309">
        <f>IF(E4309=0,0.3,IF(D4309=1,IF(C4309&gt;=Params!$B$13-3,IF(C4309&lt;Params!$B$13,Params!$B$20,0.3),0.3),IF(C4309&gt;=Params!$B$15-3,IF(C4309&lt;Params!$B$15,Params!$B$21,0.3),0.3)))</f>
        <v/>
      </c>
    </row>
    <row r="4310" ht="15" customHeight="1" s="1">
      <c r="A4310" s="9" t="n">
        <v>4307</v>
      </c>
      <c r="B4310" s="6" t="inlineStr">
        <is>
          <t>29/06</t>
        </is>
      </c>
      <c r="C4310" s="6" t="n">
        <v>10</v>
      </c>
      <c r="D4310" s="6" t="n">
        <v>1</v>
      </c>
      <c r="E4310" s="10">
        <f>IF(D4310=1, IF(OR(C4310&lt;10, C4310&gt;=15),1,0), IF(OR(C4310&lt;7, C4310&gt;=18),1,0))</f>
        <v/>
      </c>
      <c r="F4310" s="11" t="n">
        <v>0</v>
      </c>
      <c r="G4310" s="12">
        <f>0.72*8</f>
        <v/>
      </c>
      <c r="H4310" s="12">
        <f>F4310-G4310</f>
        <v/>
      </c>
      <c r="I4310" s="10">
        <f>IF(E4310=0,"Fora",IF(E4309=0,"Carg xar",IF(H4310&lt;0,IF(M4310&lt;0.9,"Carg FV","Stby"),IF(M4310&gt;P4310,"V2H",IF(M4310&lt;0.9,"Carg xar","Stby")))))</f>
        <v/>
      </c>
      <c r="J4310" s="12">
        <f>IF(OR(I4310="Carg FV",I4310="Carg xar"),MIN(IF(I4310="Carg FV",ABS(H4310),7.4),7.4,MAX(0,(0.9-M4310)*40)*0.95),0)</f>
        <v/>
      </c>
      <c r="K4310" s="12">
        <f>IF(I4310="V2H",MIN(MAX(0,H4310),7.4,MAX(0,(M4310-P4310)*40)*0.95),0)</f>
        <v/>
      </c>
      <c r="L4310" s="12">
        <f>IF(E4310=0,0,MAX(0,H4310-K4310))</f>
        <v/>
      </c>
      <c r="M4310" s="13">
        <f>M4309+J4309/40-IF(I4309="V2H",K4309/(0.95*40),0)-IF(E4310=0,IF(E4309=1,IF(D4310=1,30,40)*0.18/(2*40),0),0)-IF(E4310=1,IF(E4309=0,IF(D4310=1,30,40)*0.18/(2*40),0),0)</f>
        <v/>
      </c>
      <c r="N4310" s="14" t="n">
        <v>0.09</v>
      </c>
      <c r="O4310" s="15">
        <f>K4310*N4310</f>
        <v/>
      </c>
      <c r="P4310">
        <f>IF(E4310=0,0.3,IF(D4310=1,IF(C4310&gt;=Params!$B$13-3,IF(C4310&lt;Params!$B$13,Params!$B$20,0.3),0.3),IF(C4310&gt;=Params!$B$15-3,IF(C4310&lt;Params!$B$15,Params!$B$21,0.3),0.3)))</f>
        <v/>
      </c>
    </row>
    <row r="4311" ht="15" customHeight="1" s="1">
      <c r="A4311" s="9" t="n">
        <v>4308</v>
      </c>
      <c r="B4311" s="6" t="inlineStr">
        <is>
          <t>29/06</t>
        </is>
      </c>
      <c r="C4311" s="6" t="n">
        <v>11</v>
      </c>
      <c r="D4311" s="6" t="n">
        <v>1</v>
      </c>
      <c r="E4311" s="10">
        <f>IF(D4311=1, IF(OR(C4311&lt;10, C4311&gt;=15),1,0), IF(OR(C4311&lt;7, C4311&gt;=18),1,0))</f>
        <v/>
      </c>
      <c r="F4311" s="11" t="n">
        <v>0</v>
      </c>
      <c r="G4311" s="12">
        <f>0.85*8</f>
        <v/>
      </c>
      <c r="H4311" s="12">
        <f>F4311-G4311</f>
        <v/>
      </c>
      <c r="I4311" s="10">
        <f>IF(E4311=0,"Fora",IF(E4310=0,"Carg xar",IF(H4311&lt;0,IF(M4311&lt;0.9,"Carg FV","Stby"),IF(M4311&gt;P4311,"V2H",IF(M4311&lt;0.9,"Carg xar","Stby")))))</f>
        <v/>
      </c>
      <c r="J4311" s="12">
        <f>IF(OR(I4311="Carg FV",I4311="Carg xar"),MIN(IF(I4311="Carg FV",ABS(H4311),7.4),7.4,MAX(0,(0.9-M4311)*40)*0.95),0)</f>
        <v/>
      </c>
      <c r="K4311" s="12">
        <f>IF(I4311="V2H",MIN(MAX(0,H4311),7.4,MAX(0,(M4311-P4311)*40)*0.95),0)</f>
        <v/>
      </c>
      <c r="L4311" s="12">
        <f>IF(E4311=0,0,MAX(0,H4311-K4311))</f>
        <v/>
      </c>
      <c r="M4311" s="13">
        <f>M4310+J4310/40-IF(I4310="V2H",K4310/(0.95*40),0)-IF(E4311=0,IF(E4310=1,IF(D4311=1,30,40)*0.18/(2*40),0),0)-IF(E4311=1,IF(E4310=0,IF(D4311=1,30,40)*0.18/(2*40),0),0)</f>
        <v/>
      </c>
      <c r="N4311" s="14" t="n">
        <v>0.09</v>
      </c>
      <c r="O4311" s="15">
        <f>K4311*N4311</f>
        <v/>
      </c>
      <c r="P4311">
        <f>IF(E4311=0,0.3,IF(D4311=1,IF(C4311&gt;=Params!$B$13-3,IF(C4311&lt;Params!$B$13,Params!$B$20,0.3),0.3),IF(C4311&gt;=Params!$B$15-3,IF(C4311&lt;Params!$B$15,Params!$B$21,0.3),0.3)))</f>
        <v/>
      </c>
    </row>
    <row r="4312" ht="15" customHeight="1" s="1">
      <c r="A4312" s="9" t="n">
        <v>4309</v>
      </c>
      <c r="B4312" s="6" t="inlineStr">
        <is>
          <t>29/06</t>
        </is>
      </c>
      <c r="C4312" s="6" t="n">
        <v>12</v>
      </c>
      <c r="D4312" s="6" t="n">
        <v>1</v>
      </c>
      <c r="E4312" s="10">
        <f>IF(D4312=1, IF(OR(C4312&lt;10, C4312&gt;=15),1,0), IF(OR(C4312&lt;7, C4312&gt;=18),1,0))</f>
        <v/>
      </c>
      <c r="F4312" s="11" t="n">
        <v>0</v>
      </c>
      <c r="G4312" s="12">
        <f>0.92*8</f>
        <v/>
      </c>
      <c r="H4312" s="12">
        <f>F4312-G4312</f>
        <v/>
      </c>
      <c r="I4312" s="10">
        <f>IF(E4312=0,"Fora",IF(E4311=0,"Carg xar",IF(H4312&lt;0,IF(M4312&lt;0.9,"Carg FV","Stby"),IF(M4312&gt;P4312,"V2H",IF(M4312&lt;0.9,"Carg xar","Stby")))))</f>
        <v/>
      </c>
      <c r="J4312" s="12">
        <f>IF(OR(I4312="Carg FV",I4312="Carg xar"),MIN(IF(I4312="Carg FV",ABS(H4312),7.4),7.4,MAX(0,(0.9-M4312)*40)*0.95),0)</f>
        <v/>
      </c>
      <c r="K4312" s="12">
        <f>IF(I4312="V2H",MIN(MAX(0,H4312),7.4,MAX(0,(M4312-P4312)*40)*0.95),0)</f>
        <v/>
      </c>
      <c r="L4312" s="12">
        <f>IF(E4312=0,0,MAX(0,H4312-K4312))</f>
        <v/>
      </c>
      <c r="M4312" s="13">
        <f>M4311+J4311/40-IF(I4311="V2H",K4311/(0.95*40),0)-IF(E4312=0,IF(E4311=1,IF(D4312=1,30,40)*0.18/(2*40),0),0)-IF(E4312=1,IF(E4311=0,IF(D4312=1,30,40)*0.18/(2*40),0),0)</f>
        <v/>
      </c>
      <c r="N4312" s="14" t="n">
        <v>0.09</v>
      </c>
      <c r="O4312" s="15">
        <f>K4312*N4312</f>
        <v/>
      </c>
      <c r="P4312">
        <f>IF(E4312=0,0.3,IF(D4312=1,IF(C4312&gt;=Params!$B$13-3,IF(C4312&lt;Params!$B$13,Params!$B$20,0.3),0.3),IF(C4312&gt;=Params!$B$15-3,IF(C4312&lt;Params!$B$15,Params!$B$21,0.3),0.3)))</f>
        <v/>
      </c>
    </row>
    <row r="4313" ht="15" customHeight="1" s="1">
      <c r="A4313" s="9" t="n">
        <v>4310</v>
      </c>
      <c r="B4313" s="6" t="inlineStr">
        <is>
          <t>29/06</t>
        </is>
      </c>
      <c r="C4313" s="6" t="n">
        <v>13</v>
      </c>
      <c r="D4313" s="6" t="n">
        <v>1</v>
      </c>
      <c r="E4313" s="10">
        <f>IF(D4313=1, IF(OR(C4313&lt;10, C4313&gt;=15),1,0), IF(OR(C4313&lt;7, C4313&gt;=18),1,0))</f>
        <v/>
      </c>
      <c r="F4313" s="11" t="n">
        <v>0</v>
      </c>
      <c r="G4313" s="12">
        <f>0.9*8</f>
        <v/>
      </c>
      <c r="H4313" s="12">
        <f>F4313-G4313</f>
        <v/>
      </c>
      <c r="I4313" s="10">
        <f>IF(E4313=0,"Fora",IF(E4312=0,"Carg xar",IF(H4313&lt;0,IF(M4313&lt;0.9,"Carg FV","Stby"),IF(M4313&gt;P4313,"V2H",IF(M4313&lt;0.9,"Carg xar","Stby")))))</f>
        <v/>
      </c>
      <c r="J4313" s="12">
        <f>IF(OR(I4313="Carg FV",I4313="Carg xar"),MIN(IF(I4313="Carg FV",ABS(H4313),7.4),7.4,MAX(0,(0.9-M4313)*40)*0.95),0)</f>
        <v/>
      </c>
      <c r="K4313" s="12">
        <f>IF(I4313="V2H",MIN(MAX(0,H4313),7.4,MAX(0,(M4313-P4313)*40)*0.95),0)</f>
        <v/>
      </c>
      <c r="L4313" s="12">
        <f>IF(E4313=0,0,MAX(0,H4313-K4313))</f>
        <v/>
      </c>
      <c r="M4313" s="13">
        <f>M4312+J4312/40-IF(I4312="V2H",K4312/(0.95*40),0)-IF(E4313=0,IF(E4312=1,IF(D4313=1,30,40)*0.18/(2*40),0),0)-IF(E4313=1,IF(E4312=0,IF(D4313=1,30,40)*0.18/(2*40),0),0)</f>
        <v/>
      </c>
      <c r="N4313" s="14" t="n">
        <v>0.09</v>
      </c>
      <c r="O4313" s="15">
        <f>K4313*N4313</f>
        <v/>
      </c>
      <c r="P4313">
        <f>IF(E4313=0,0.3,IF(D4313=1,IF(C4313&gt;=Params!$B$13-3,IF(C4313&lt;Params!$B$13,Params!$B$20,0.3),0.3),IF(C4313&gt;=Params!$B$15-3,IF(C4313&lt;Params!$B$15,Params!$B$21,0.3),0.3)))</f>
        <v/>
      </c>
    </row>
    <row r="4314" ht="15" customHeight="1" s="1">
      <c r="A4314" s="9" t="n">
        <v>4311</v>
      </c>
      <c r="B4314" s="6" t="inlineStr">
        <is>
          <t>29/06</t>
        </is>
      </c>
      <c r="C4314" s="6" t="n">
        <v>14</v>
      </c>
      <c r="D4314" s="6" t="n">
        <v>1</v>
      </c>
      <c r="E4314" s="10">
        <f>IF(D4314=1, IF(OR(C4314&lt;10, C4314&gt;=15),1,0), IF(OR(C4314&lt;7, C4314&gt;=18),1,0))</f>
        <v/>
      </c>
      <c r="F4314" s="11" t="n">
        <v>0</v>
      </c>
      <c r="G4314" s="12">
        <f>0.8*8</f>
        <v/>
      </c>
      <c r="H4314" s="12">
        <f>F4314-G4314</f>
        <v/>
      </c>
      <c r="I4314" s="10">
        <f>IF(E4314=0,"Fora",IF(E4313=0,"Carg xar",IF(H4314&lt;0,IF(M4314&lt;0.9,"Carg FV","Stby"),IF(M4314&gt;P4314,"V2H",IF(M4314&lt;0.9,"Carg xar","Stby")))))</f>
        <v/>
      </c>
      <c r="J4314" s="12">
        <f>IF(OR(I4314="Carg FV",I4314="Carg xar"),MIN(IF(I4314="Carg FV",ABS(H4314),7.4),7.4,MAX(0,(0.9-M4314)*40)*0.95),0)</f>
        <v/>
      </c>
      <c r="K4314" s="12">
        <f>IF(I4314="V2H",MIN(MAX(0,H4314),7.4,MAX(0,(M4314-P4314)*40)*0.95),0)</f>
        <v/>
      </c>
      <c r="L4314" s="12">
        <f>IF(E4314=0,0,MAX(0,H4314-K4314))</f>
        <v/>
      </c>
      <c r="M4314" s="13">
        <f>M4313+J4313/40-IF(I4313="V2H",K4313/(0.95*40),0)-IF(E4314=0,IF(E4313=1,IF(D4314=1,30,40)*0.18/(2*40),0),0)-IF(E4314=1,IF(E4313=0,IF(D4314=1,30,40)*0.18/(2*40),0),0)</f>
        <v/>
      </c>
      <c r="N4314" s="14" t="n">
        <v>0.09</v>
      </c>
      <c r="O4314" s="15">
        <f>K4314*N4314</f>
        <v/>
      </c>
      <c r="P4314">
        <f>IF(E4314=0,0.3,IF(D4314=1,IF(C4314&gt;=Params!$B$13-3,IF(C4314&lt;Params!$B$13,Params!$B$20,0.3),0.3),IF(C4314&gt;=Params!$B$15-3,IF(C4314&lt;Params!$B$15,Params!$B$21,0.3),0.3)))</f>
        <v/>
      </c>
    </row>
    <row r="4315" ht="15" customHeight="1" s="1">
      <c r="A4315" s="9" t="n">
        <v>4312</v>
      </c>
      <c r="B4315" s="6" t="inlineStr">
        <is>
          <t>29/06</t>
        </is>
      </c>
      <c r="C4315" s="6" t="n">
        <v>15</v>
      </c>
      <c r="D4315" s="6" t="n">
        <v>1</v>
      </c>
      <c r="E4315" s="10">
        <f>IF(D4315=1, IF(OR(C4315&lt;10, C4315&gt;=15),1,0), IF(OR(C4315&lt;7, C4315&gt;=18),1,0))</f>
        <v/>
      </c>
      <c r="F4315" s="11" t="n">
        <v>0</v>
      </c>
      <c r="G4315" s="12">
        <f>0.65*8</f>
        <v/>
      </c>
      <c r="H4315" s="12">
        <f>F4315-G4315</f>
        <v/>
      </c>
      <c r="I4315" s="10">
        <f>IF(E4315=0,"Fora",IF(E4314=0,"Carg xar",IF(H4315&lt;0,IF(M4315&lt;0.9,"Carg FV","Stby"),IF(M4315&gt;P4315,"V2H",IF(M4315&lt;0.9,"Carg xar","Stby")))))</f>
        <v/>
      </c>
      <c r="J4315" s="12">
        <f>IF(OR(I4315="Carg FV",I4315="Carg xar"),MIN(IF(I4315="Carg FV",ABS(H4315),7.4),7.4,MAX(0,(0.9-M4315)*40)*0.95),0)</f>
        <v/>
      </c>
      <c r="K4315" s="12">
        <f>IF(I4315="V2H",MIN(MAX(0,H4315),7.4,MAX(0,(M4315-P4315)*40)*0.95),0)</f>
        <v/>
      </c>
      <c r="L4315" s="12">
        <f>IF(E4315=0,0,MAX(0,H4315-K4315))</f>
        <v/>
      </c>
      <c r="M4315" s="13">
        <f>M4314+J4314/40-IF(I4314="V2H",K4314/(0.95*40),0)-IF(E4315=0,IF(E4314=1,IF(D4315=1,30,40)*0.18/(2*40),0),0)-IF(E4315=1,IF(E4314=0,IF(D4315=1,30,40)*0.18/(2*40),0),0)</f>
        <v/>
      </c>
      <c r="N4315" s="14" t="n">
        <v>0.09</v>
      </c>
      <c r="O4315" s="15">
        <f>K4315*N4315</f>
        <v/>
      </c>
      <c r="P4315">
        <f>IF(E4315=0,0.3,IF(D4315=1,IF(C4315&gt;=Params!$B$13-3,IF(C4315&lt;Params!$B$13,Params!$B$20,0.3),0.3),IF(C4315&gt;=Params!$B$15-3,IF(C4315&lt;Params!$B$15,Params!$B$21,0.3),0.3)))</f>
        <v/>
      </c>
    </row>
    <row r="4316" ht="15" customHeight="1" s="1">
      <c r="A4316" s="9" t="n">
        <v>4313</v>
      </c>
      <c r="B4316" s="6" t="inlineStr">
        <is>
          <t>29/06</t>
        </is>
      </c>
      <c r="C4316" s="6" t="n">
        <v>16</v>
      </c>
      <c r="D4316" s="6" t="n">
        <v>1</v>
      </c>
      <c r="E4316" s="10">
        <f>IF(D4316=1, IF(OR(C4316&lt;10, C4316&gt;=15),1,0), IF(OR(C4316&lt;7, C4316&gt;=18),1,0))</f>
        <v/>
      </c>
      <c r="F4316" s="11" t="n">
        <v>0</v>
      </c>
      <c r="G4316" s="12">
        <f>0.48*8</f>
        <v/>
      </c>
      <c r="H4316" s="12">
        <f>F4316-G4316</f>
        <v/>
      </c>
      <c r="I4316" s="10">
        <f>IF(E4316=0,"Fora",IF(E4315=0,"Carg xar",IF(H4316&lt;0,IF(M4316&lt;0.9,"Carg FV","Stby"),IF(M4316&gt;P4316,"V2H",IF(M4316&lt;0.9,"Carg xar","Stby")))))</f>
        <v/>
      </c>
      <c r="J4316" s="12">
        <f>IF(OR(I4316="Carg FV",I4316="Carg xar"),MIN(IF(I4316="Carg FV",ABS(H4316),7.4),7.4,MAX(0,(0.9-M4316)*40)*0.95),0)</f>
        <v/>
      </c>
      <c r="K4316" s="12">
        <f>IF(I4316="V2H",MIN(MAX(0,H4316),7.4,MAX(0,(M4316-P4316)*40)*0.95),0)</f>
        <v/>
      </c>
      <c r="L4316" s="12">
        <f>IF(E4316=0,0,MAX(0,H4316-K4316))</f>
        <v/>
      </c>
      <c r="M4316" s="13">
        <f>M4315+J4315/40-IF(I4315="V2H",K4315/(0.95*40),0)-IF(E4316=0,IF(E4315=1,IF(D4316=1,30,40)*0.18/(2*40),0),0)-IF(E4316=1,IF(E4315=0,IF(D4316=1,30,40)*0.18/(2*40),0),0)</f>
        <v/>
      </c>
      <c r="N4316" s="14" t="n">
        <v>0.09</v>
      </c>
      <c r="O4316" s="15">
        <f>K4316*N4316</f>
        <v/>
      </c>
      <c r="P4316">
        <f>IF(E4316=0,0.3,IF(D4316=1,IF(C4316&gt;=Params!$B$13-3,IF(C4316&lt;Params!$B$13,Params!$B$20,0.3),0.3),IF(C4316&gt;=Params!$B$15-3,IF(C4316&lt;Params!$B$15,Params!$B$21,0.3),0.3)))</f>
        <v/>
      </c>
    </row>
    <row r="4317" ht="15" customHeight="1" s="1">
      <c r="A4317" s="9" t="n">
        <v>4314</v>
      </c>
      <c r="B4317" s="6" t="inlineStr">
        <is>
          <t>29/06</t>
        </is>
      </c>
      <c r="C4317" s="6" t="n">
        <v>17</v>
      </c>
      <c r="D4317" s="6" t="n">
        <v>1</v>
      </c>
      <c r="E4317" s="10">
        <f>IF(D4317=1, IF(OR(C4317&lt;10, C4317&gt;=15),1,0), IF(OR(C4317&lt;7, C4317&gt;=18),1,0))</f>
        <v/>
      </c>
      <c r="F4317" s="11" t="n">
        <v>0</v>
      </c>
      <c r="G4317" s="12">
        <f>0.28*8</f>
        <v/>
      </c>
      <c r="H4317" s="12">
        <f>F4317-G4317</f>
        <v/>
      </c>
      <c r="I4317" s="10">
        <f>IF(E4317=0,"Fora",IF(E4316=0,"Carg xar",IF(H4317&lt;0,IF(M4317&lt;0.9,"Carg FV","Stby"),IF(M4317&gt;P4317,"V2H",IF(M4317&lt;0.9,"Carg xar","Stby")))))</f>
        <v/>
      </c>
      <c r="J4317" s="12">
        <f>IF(OR(I4317="Carg FV",I4317="Carg xar"),MIN(IF(I4317="Carg FV",ABS(H4317),7.4),7.4,MAX(0,(0.9-M4317)*40)*0.95),0)</f>
        <v/>
      </c>
      <c r="K4317" s="12">
        <f>IF(I4317="V2H",MIN(MAX(0,H4317),7.4,MAX(0,(M4317-P4317)*40)*0.95),0)</f>
        <v/>
      </c>
      <c r="L4317" s="12">
        <f>IF(E4317=0,0,MAX(0,H4317-K4317))</f>
        <v/>
      </c>
      <c r="M4317" s="13">
        <f>M4316+J4316/40-IF(I4316="V2H",K4316/(0.95*40),0)-IF(E4317=0,IF(E4316=1,IF(D4317=1,30,40)*0.18/(2*40),0),0)-IF(E4317=1,IF(E4316=0,IF(D4317=1,30,40)*0.18/(2*40),0),0)</f>
        <v/>
      </c>
      <c r="N4317" s="14" t="n">
        <v>0.09</v>
      </c>
      <c r="O4317" s="15">
        <f>K4317*N4317</f>
        <v/>
      </c>
      <c r="P4317">
        <f>IF(E4317=0,0.3,IF(D4317=1,IF(C4317&gt;=Params!$B$13-3,IF(C4317&lt;Params!$B$13,Params!$B$20,0.3),0.3),IF(C4317&gt;=Params!$B$15-3,IF(C4317&lt;Params!$B$15,Params!$B$21,0.3),0.3)))</f>
        <v/>
      </c>
    </row>
    <row r="4318" ht="15" customHeight="1" s="1">
      <c r="A4318" s="9" t="n">
        <v>4315</v>
      </c>
      <c r="B4318" s="6" t="inlineStr">
        <is>
          <t>29/06</t>
        </is>
      </c>
      <c r="C4318" s="6" t="n">
        <v>18</v>
      </c>
      <c r="D4318" s="6" t="n">
        <v>1</v>
      </c>
      <c r="E4318" s="10">
        <f>IF(D4318=1, IF(OR(C4318&lt;10, C4318&gt;=15),1,0), IF(OR(C4318&lt;7, C4318&gt;=18),1,0))</f>
        <v/>
      </c>
      <c r="F4318" s="11" t="n">
        <v>0.278</v>
      </c>
      <c r="G4318" s="12">
        <f>0.1*8</f>
        <v/>
      </c>
      <c r="H4318" s="12">
        <f>F4318-G4318</f>
        <v/>
      </c>
      <c r="I4318" s="10">
        <f>IF(E4318=0,"Fora",IF(E4317=0,"Carg xar",IF(H4318&lt;0,IF(M4318&lt;0.9,"Carg FV","Stby"),IF(M4318&gt;P4318,"V2H",IF(M4318&lt;0.9,"Carg xar","Stby")))))</f>
        <v/>
      </c>
      <c r="J4318" s="12">
        <f>IF(OR(I4318="Carg FV",I4318="Carg xar"),MIN(IF(I4318="Carg FV",ABS(H4318),7.4),7.4,MAX(0,(0.9-M4318)*40)*0.95),0)</f>
        <v/>
      </c>
      <c r="K4318" s="12">
        <f>IF(I4318="V2H",MIN(MAX(0,H4318),7.4,MAX(0,(M4318-P4318)*40)*0.95),0)</f>
        <v/>
      </c>
      <c r="L4318" s="12">
        <f>IF(E4318=0,0,MAX(0,H4318-K4318))</f>
        <v/>
      </c>
      <c r="M4318" s="13">
        <f>M4317+J4317/40-IF(I4317="V2H",K4317/(0.95*40),0)-IF(E4318=0,IF(E4317=1,IF(D4318=1,30,40)*0.18/(2*40),0),0)-IF(E4318=1,IF(E4317=0,IF(D4318=1,30,40)*0.18/(2*40),0),0)</f>
        <v/>
      </c>
      <c r="N4318" s="14" t="n">
        <v>0.09</v>
      </c>
      <c r="O4318" s="15">
        <f>K4318*N4318</f>
        <v/>
      </c>
      <c r="P4318">
        <f>IF(E4318=0,0.3,IF(D4318=1,IF(C4318&gt;=Params!$B$13-3,IF(C4318&lt;Params!$B$13,Params!$B$20,0.3),0.3),IF(C4318&gt;=Params!$B$15-3,IF(C4318&lt;Params!$B$15,Params!$B$21,0.3),0.3)))</f>
        <v/>
      </c>
    </row>
    <row r="4319" ht="15" customHeight="1" s="1">
      <c r="A4319" s="9" t="n">
        <v>4316</v>
      </c>
      <c r="B4319" s="6" t="inlineStr">
        <is>
          <t>29/06</t>
        </is>
      </c>
      <c r="C4319" s="6" t="n">
        <v>19</v>
      </c>
      <c r="D4319" s="6" t="n">
        <v>1</v>
      </c>
      <c r="E4319" s="10">
        <f>IF(D4319=1, IF(OR(C4319&lt;10, C4319&gt;=15),1,0), IF(OR(C4319&lt;7, C4319&gt;=18),1,0))</f>
        <v/>
      </c>
      <c r="F4319" s="11" t="n">
        <v>1.403</v>
      </c>
      <c r="G4319" s="12">
        <f>0*8</f>
        <v/>
      </c>
      <c r="H4319" s="12">
        <f>F4319-G4319</f>
        <v/>
      </c>
      <c r="I4319" s="10">
        <f>IF(E4319=0,"Fora",IF(E4318=0,"Carg xar",IF(H4319&lt;0,IF(M4319&lt;0.9,"Carg FV","Stby"),IF(M4319&gt;P4319,"V2H",IF(M4319&lt;0.9,"Carg xar","Stby")))))</f>
        <v/>
      </c>
      <c r="J4319" s="12">
        <f>IF(OR(I4319="Carg FV",I4319="Carg xar"),MIN(IF(I4319="Carg FV",ABS(H4319),7.4),7.4,MAX(0,(0.9-M4319)*40)*0.95),0)</f>
        <v/>
      </c>
      <c r="K4319" s="12">
        <f>IF(I4319="V2H",MIN(MAX(0,H4319),7.4,MAX(0,(M4319-P4319)*40)*0.95),0)</f>
        <v/>
      </c>
      <c r="L4319" s="12">
        <f>IF(E4319=0,0,MAX(0,H4319-K4319))</f>
        <v/>
      </c>
      <c r="M4319" s="13">
        <f>M4318+J4318/40-IF(I4318="V2H",K4318/(0.95*40),0)-IF(E4319=0,IF(E4318=1,IF(D4319=1,30,40)*0.18/(2*40),0),0)-IF(E4319=1,IF(E4318=0,IF(D4319=1,30,40)*0.18/(2*40),0),0)</f>
        <v/>
      </c>
      <c r="N4319" s="14" t="n">
        <v>0.09</v>
      </c>
      <c r="O4319" s="15">
        <f>K4319*N4319</f>
        <v/>
      </c>
      <c r="P4319">
        <f>IF(E4319=0,0.3,IF(D4319=1,IF(C4319&gt;=Params!$B$13-3,IF(C4319&lt;Params!$B$13,Params!$B$20,0.3),0.3),IF(C4319&gt;=Params!$B$15-3,IF(C4319&lt;Params!$B$15,Params!$B$21,0.3),0.3)))</f>
        <v/>
      </c>
    </row>
    <row r="4320" ht="15" customHeight="1" s="1">
      <c r="A4320" s="9" t="n">
        <v>4317</v>
      </c>
      <c r="B4320" s="6" t="inlineStr">
        <is>
          <t>29/06</t>
        </is>
      </c>
      <c r="C4320" s="6" t="n">
        <v>20</v>
      </c>
      <c r="D4320" s="6" t="n">
        <v>1</v>
      </c>
      <c r="E4320" s="10">
        <f>IF(D4320=1, IF(OR(C4320&lt;10, C4320&gt;=15),1,0), IF(OR(C4320&lt;7, C4320&gt;=18),1,0))</f>
        <v/>
      </c>
      <c r="F4320" s="11" t="n">
        <v>1.518</v>
      </c>
      <c r="G4320" s="12">
        <f>0*8</f>
        <v/>
      </c>
      <c r="H4320" s="12">
        <f>F4320-G4320</f>
        <v/>
      </c>
      <c r="I4320" s="10">
        <f>IF(E4320=0,"Fora",IF(E4319=0,"Carg xar",IF(H4320&lt;0,IF(M4320&lt;0.9,"Carg FV","Stby"),IF(M4320&gt;P4320,"V2H",IF(M4320&lt;0.9,"Carg xar","Stby")))))</f>
        <v/>
      </c>
      <c r="J4320" s="12">
        <f>IF(OR(I4320="Carg FV",I4320="Carg xar"),MIN(IF(I4320="Carg FV",ABS(H4320),7.4),7.4,MAX(0,(0.9-M4320)*40)*0.95),0)</f>
        <v/>
      </c>
      <c r="K4320" s="12">
        <f>IF(I4320="V2H",MIN(MAX(0,H4320),7.4,MAX(0,(M4320-P4320)*40)*0.95),0)</f>
        <v/>
      </c>
      <c r="L4320" s="12">
        <f>IF(E4320=0,0,MAX(0,H4320-K4320))</f>
        <v/>
      </c>
      <c r="M4320" s="13">
        <f>M4319+J4319/40-IF(I4319="V2H",K4319/(0.95*40),0)-IF(E4320=0,IF(E4319=1,IF(D4320=1,30,40)*0.18/(2*40),0),0)-IF(E4320=1,IF(E4319=0,IF(D4320=1,30,40)*0.18/(2*40),0),0)</f>
        <v/>
      </c>
      <c r="N4320" s="14" t="n">
        <v>0.09</v>
      </c>
      <c r="O4320" s="15">
        <f>K4320*N4320</f>
        <v/>
      </c>
      <c r="P4320">
        <f>IF(E4320=0,0.3,IF(D4320=1,IF(C4320&gt;=Params!$B$13-3,IF(C4320&lt;Params!$B$13,Params!$B$20,0.3),0.3),IF(C4320&gt;=Params!$B$15-3,IF(C4320&lt;Params!$B$15,Params!$B$21,0.3),0.3)))</f>
        <v/>
      </c>
    </row>
    <row r="4321" ht="15" customHeight="1" s="1">
      <c r="A4321" s="9" t="n">
        <v>4318</v>
      </c>
      <c r="B4321" s="6" t="inlineStr">
        <is>
          <t>29/06</t>
        </is>
      </c>
      <c r="C4321" s="6" t="n">
        <v>21</v>
      </c>
      <c r="D4321" s="6" t="n">
        <v>1</v>
      </c>
      <c r="E4321" s="10">
        <f>IF(D4321=1, IF(OR(C4321&lt;10, C4321&gt;=15),1,0), IF(OR(C4321&lt;7, C4321&gt;=18),1,0))</f>
        <v/>
      </c>
      <c r="F4321" s="11" t="n">
        <v>2.035</v>
      </c>
      <c r="G4321" s="12">
        <f>0*8</f>
        <v/>
      </c>
      <c r="H4321" s="12">
        <f>F4321-G4321</f>
        <v/>
      </c>
      <c r="I4321" s="10">
        <f>IF(E4321=0,"Fora",IF(E4320=0,"Carg xar",IF(H4321&lt;0,IF(M4321&lt;0.9,"Carg FV","Stby"),IF(M4321&gt;P4321,"V2H",IF(M4321&lt;0.9,"Carg xar","Stby")))))</f>
        <v/>
      </c>
      <c r="J4321" s="12">
        <f>IF(OR(I4321="Carg FV",I4321="Carg xar"),MIN(IF(I4321="Carg FV",ABS(H4321),7.4),7.4,MAX(0,(0.9-M4321)*40)*0.95),0)</f>
        <v/>
      </c>
      <c r="K4321" s="12">
        <f>IF(I4321="V2H",MIN(MAX(0,H4321),7.4,MAX(0,(M4321-P4321)*40)*0.95),0)</f>
        <v/>
      </c>
      <c r="L4321" s="12">
        <f>IF(E4321=0,0,MAX(0,H4321-K4321))</f>
        <v/>
      </c>
      <c r="M4321" s="13">
        <f>M4320+J4320/40-IF(I4320="V2H",K4320/(0.95*40),0)-IF(E4321=0,IF(E4320=1,IF(D4321=1,30,40)*0.18/(2*40),0),0)-IF(E4321=1,IF(E4320=0,IF(D4321=1,30,40)*0.18/(2*40),0),0)</f>
        <v/>
      </c>
      <c r="N4321" s="14" t="n">
        <v>0.09</v>
      </c>
      <c r="O4321" s="15">
        <f>K4321*N4321</f>
        <v/>
      </c>
      <c r="P4321">
        <f>IF(E4321=0,0.3,IF(D4321=1,IF(C4321&gt;=Params!$B$13-3,IF(C4321&lt;Params!$B$13,Params!$B$20,0.3),0.3),IF(C4321&gt;=Params!$B$15-3,IF(C4321&lt;Params!$B$15,Params!$B$21,0.3),0.3)))</f>
        <v/>
      </c>
    </row>
    <row r="4322" ht="15" customHeight="1" s="1">
      <c r="A4322" s="9" t="n">
        <v>4319</v>
      </c>
      <c r="B4322" s="6" t="inlineStr">
        <is>
          <t>29/06</t>
        </is>
      </c>
      <c r="C4322" s="6" t="n">
        <v>22</v>
      </c>
      <c r="D4322" s="6" t="n">
        <v>1</v>
      </c>
      <c r="E4322" s="10">
        <f>IF(D4322=1, IF(OR(C4322&lt;10, C4322&gt;=15),1,0), IF(OR(C4322&lt;7, C4322&gt;=18),1,0))</f>
        <v/>
      </c>
      <c r="F4322" s="11" t="n">
        <v>0.971</v>
      </c>
      <c r="G4322" s="12">
        <f>0*8</f>
        <v/>
      </c>
      <c r="H4322" s="12">
        <f>F4322-G4322</f>
        <v/>
      </c>
      <c r="I4322" s="10">
        <f>IF(E4322=0,"Fora",IF(E4321=0,"Carg xar",IF(H4322&lt;0,IF(M4322&lt;0.9,"Carg FV","Stby"),IF(M4322&gt;P4322,"V2H",IF(M4322&lt;0.9,"Carg xar","Stby")))))</f>
        <v/>
      </c>
      <c r="J4322" s="12">
        <f>IF(OR(I4322="Carg FV",I4322="Carg xar"),MIN(IF(I4322="Carg FV",ABS(H4322),7.4),7.4,MAX(0,(0.9-M4322)*40)*0.95),0)</f>
        <v/>
      </c>
      <c r="K4322" s="12">
        <f>IF(I4322="V2H",MIN(MAX(0,H4322),7.4,MAX(0,(M4322-P4322)*40)*0.95),0)</f>
        <v/>
      </c>
      <c r="L4322" s="12">
        <f>IF(E4322=0,0,MAX(0,H4322-K4322))</f>
        <v/>
      </c>
      <c r="M4322" s="13">
        <f>M4321+J4321/40-IF(I4321="V2H",K4321/(0.95*40),0)-IF(E4322=0,IF(E4321=1,IF(D4322=1,30,40)*0.18/(2*40),0),0)-IF(E4322=1,IF(E4321=0,IF(D4322=1,30,40)*0.18/(2*40),0),0)</f>
        <v/>
      </c>
      <c r="N4322" s="14" t="n">
        <v>0.09</v>
      </c>
      <c r="O4322" s="15">
        <f>K4322*N4322</f>
        <v/>
      </c>
      <c r="P4322">
        <f>IF(E4322=0,0.3,IF(D4322=1,IF(C4322&gt;=Params!$B$13-3,IF(C4322&lt;Params!$B$13,Params!$B$20,0.3),0.3),IF(C4322&gt;=Params!$B$15-3,IF(C4322&lt;Params!$B$15,Params!$B$21,0.3),0.3)))</f>
        <v/>
      </c>
    </row>
    <row r="4323" ht="15" customHeight="1" s="1">
      <c r="A4323" s="9" t="n">
        <v>4320</v>
      </c>
      <c r="B4323" s="6" t="inlineStr">
        <is>
          <t>29/06</t>
        </is>
      </c>
      <c r="C4323" s="6" t="n">
        <v>23</v>
      </c>
      <c r="D4323" s="6" t="n">
        <v>1</v>
      </c>
      <c r="E4323" s="10">
        <f>IF(D4323=1, IF(OR(C4323&lt;10, C4323&gt;=15),1,0), IF(OR(C4323&lt;7, C4323&gt;=18),1,0))</f>
        <v/>
      </c>
      <c r="F4323" s="11" t="n">
        <v>1.643</v>
      </c>
      <c r="G4323" s="12">
        <f>0*8</f>
        <v/>
      </c>
      <c r="H4323" s="12">
        <f>F4323-G4323</f>
        <v/>
      </c>
      <c r="I4323" s="10">
        <f>IF(E4323=0,"Fora",IF(E4322=0,"Carg xar",IF(H4323&lt;0,IF(M4323&lt;0.9,"Carg FV","Stby"),IF(M4323&gt;P4323,"V2H",IF(M4323&lt;0.9,"Carg xar","Stby")))))</f>
        <v/>
      </c>
      <c r="J4323" s="12">
        <f>IF(OR(I4323="Carg FV",I4323="Carg xar"),MIN(IF(I4323="Carg FV",ABS(H4323),7.4),7.4,MAX(0,(0.9-M4323)*40)*0.95),0)</f>
        <v/>
      </c>
      <c r="K4323" s="12">
        <f>IF(I4323="V2H",MIN(MAX(0,H4323),7.4,MAX(0,(M4323-P4323)*40)*0.95),0)</f>
        <v/>
      </c>
      <c r="L4323" s="12">
        <f>IF(E4323=0,0,MAX(0,H4323-K4323))</f>
        <v/>
      </c>
      <c r="M4323" s="13">
        <f>M4322+J4322/40-IF(I4322="V2H",K4322/(0.95*40),0)-IF(E4323=0,IF(E4322=1,IF(D4323=1,30,40)*0.18/(2*40),0),0)-IF(E4323=1,IF(E4322=0,IF(D4323=1,30,40)*0.18/(2*40),0),0)</f>
        <v/>
      </c>
      <c r="N4323" s="14" t="n">
        <v>0.09</v>
      </c>
      <c r="O4323" s="15">
        <f>K4323*N4323</f>
        <v/>
      </c>
      <c r="P4323">
        <f>IF(E4323=0,0.3,IF(D4323=1,IF(C4323&gt;=Params!$B$13-3,IF(C4323&lt;Params!$B$13,Params!$B$20,0.3),0.3),IF(C4323&gt;=Params!$B$15-3,IF(C4323&lt;Params!$B$15,Params!$B$21,0.3),0.3)))</f>
        <v/>
      </c>
    </row>
    <row r="4324" ht="15" customHeight="1" s="1">
      <c r="A4324" s="9" t="n">
        <v>4321</v>
      </c>
      <c r="B4324" s="6" t="inlineStr">
        <is>
          <t>30/06</t>
        </is>
      </c>
      <c r="C4324" s="6" t="n">
        <v>0</v>
      </c>
      <c r="D4324" s="6" t="n">
        <v>0</v>
      </c>
      <c r="E4324" s="10">
        <f>IF(D4324=1, IF(OR(C4324&lt;10, C4324&gt;=15),1,0), IF(OR(C4324&lt;7, C4324&gt;=18),1,0))</f>
        <v/>
      </c>
      <c r="F4324" s="11" t="n">
        <v>0.603</v>
      </c>
      <c r="G4324" s="12">
        <f>0*8</f>
        <v/>
      </c>
      <c r="H4324" s="12">
        <f>F4324-G4324</f>
        <v/>
      </c>
      <c r="I4324" s="10">
        <f>IF(E4324=0,"Fora",IF(E4323=0,"Carg xar",IF(H4324&lt;0,IF(M4324&lt;0.9,"Carg FV","Stby"),IF(M4324&gt;P4324,"V2H",IF(M4324&lt;0.9,"Carg xar","Stby")))))</f>
        <v/>
      </c>
      <c r="J4324" s="12">
        <f>IF(OR(I4324="Carg FV",I4324="Carg xar"),MIN(IF(I4324="Carg FV",ABS(H4324),7.4),7.4,MAX(0,(0.9-M4324)*40)*0.95),0)</f>
        <v/>
      </c>
      <c r="K4324" s="12">
        <f>IF(I4324="V2H",MIN(MAX(0,H4324),7.4,MAX(0,(M4324-P4324)*40)*0.95),0)</f>
        <v/>
      </c>
      <c r="L4324" s="12">
        <f>IF(E4324=0,0,MAX(0,H4324-K4324))</f>
        <v/>
      </c>
      <c r="M4324" s="13">
        <f>M4323+J4323/40-IF(I4323="V2H",K4323/(0.95*40),0)-IF(E4324=0,IF(E4323=1,IF(D4324=1,30,40)*0.18/(2*40),0),0)-IF(E4324=1,IF(E4323=0,IF(D4324=1,30,40)*0.18/(2*40),0),0)</f>
        <v/>
      </c>
      <c r="N4324" s="14" t="n">
        <v>0.09</v>
      </c>
      <c r="O4324" s="15">
        <f>K4324*N4324</f>
        <v/>
      </c>
      <c r="P4324">
        <f>IF(E4324=0,0.3,IF(D4324=1,IF(C4324&gt;=Params!$B$13-3,IF(C4324&lt;Params!$B$13,Params!$B$20,0.3),0.3),IF(C4324&gt;=Params!$B$15-3,IF(C4324&lt;Params!$B$15,Params!$B$21,0.3),0.3)))</f>
        <v/>
      </c>
    </row>
    <row r="4325" ht="15" customHeight="1" s="1">
      <c r="A4325" s="9" t="n">
        <v>4322</v>
      </c>
      <c r="B4325" s="6" t="inlineStr">
        <is>
          <t>30/06</t>
        </is>
      </c>
      <c r="C4325" s="6" t="n">
        <v>1</v>
      </c>
      <c r="D4325" s="6" t="n">
        <v>0</v>
      </c>
      <c r="E4325" s="10">
        <f>IF(D4325=1, IF(OR(C4325&lt;10, C4325&gt;=15),1,0), IF(OR(C4325&lt;7, C4325&gt;=18),1,0))</f>
        <v/>
      </c>
      <c r="F4325" s="11" t="n">
        <v>0.571</v>
      </c>
      <c r="G4325" s="12">
        <f>0*8</f>
        <v/>
      </c>
      <c r="H4325" s="12">
        <f>F4325-G4325</f>
        <v/>
      </c>
      <c r="I4325" s="10">
        <f>IF(E4325=0,"Fora",IF(E4324=0,"Carg xar",IF(H4325&lt;0,IF(M4325&lt;0.9,"Carg FV","Stby"),IF(M4325&gt;P4325,"V2H",IF(M4325&lt;0.9,"Carg xar","Stby")))))</f>
        <v/>
      </c>
      <c r="J4325" s="12">
        <f>IF(OR(I4325="Carg FV",I4325="Carg xar"),MIN(IF(I4325="Carg FV",ABS(H4325),7.4),7.4,MAX(0,(0.9-M4325)*40)*0.95),0)</f>
        <v/>
      </c>
      <c r="K4325" s="12">
        <f>IF(I4325="V2H",MIN(MAX(0,H4325),7.4,MAX(0,(M4325-P4325)*40)*0.95),0)</f>
        <v/>
      </c>
      <c r="L4325" s="12">
        <f>IF(E4325=0,0,MAX(0,H4325-K4325))</f>
        <v/>
      </c>
      <c r="M4325" s="13">
        <f>M4324+J4324/40-IF(I4324="V2H",K4324/(0.95*40),0)-IF(E4325=0,IF(E4324=1,IF(D4325=1,30,40)*0.18/(2*40),0),0)-IF(E4325=1,IF(E4324=0,IF(D4325=1,30,40)*0.18/(2*40),0),0)</f>
        <v/>
      </c>
      <c r="N4325" s="14" t="n">
        <v>0.09</v>
      </c>
      <c r="O4325" s="15">
        <f>K4325*N4325</f>
        <v/>
      </c>
      <c r="P4325">
        <f>IF(E4325=0,0.3,IF(D4325=1,IF(C4325&gt;=Params!$B$13-3,IF(C4325&lt;Params!$B$13,Params!$B$20,0.3),0.3),IF(C4325&gt;=Params!$B$15-3,IF(C4325&lt;Params!$B$15,Params!$B$21,0.3),0.3)))</f>
        <v/>
      </c>
    </row>
    <row r="4326" ht="15" customHeight="1" s="1">
      <c r="A4326" s="9" t="n">
        <v>4323</v>
      </c>
      <c r="B4326" s="6" t="inlineStr">
        <is>
          <t>30/06</t>
        </is>
      </c>
      <c r="C4326" s="6" t="n">
        <v>2</v>
      </c>
      <c r="D4326" s="6" t="n">
        <v>0</v>
      </c>
      <c r="E4326" s="10">
        <f>IF(D4326=1, IF(OR(C4326&lt;10, C4326&gt;=15),1,0), IF(OR(C4326&lt;7, C4326&gt;=18),1,0))</f>
        <v/>
      </c>
      <c r="F4326" s="11" t="n">
        <v>0.612</v>
      </c>
      <c r="G4326" s="12">
        <f>0*8</f>
        <v/>
      </c>
      <c r="H4326" s="12">
        <f>F4326-G4326</f>
        <v/>
      </c>
      <c r="I4326" s="10">
        <f>IF(E4326=0,"Fora",IF(E4325=0,"Carg xar",IF(H4326&lt;0,IF(M4326&lt;0.9,"Carg FV","Stby"),IF(M4326&gt;P4326,"V2H",IF(M4326&lt;0.9,"Carg xar","Stby")))))</f>
        <v/>
      </c>
      <c r="J4326" s="12">
        <f>IF(OR(I4326="Carg FV",I4326="Carg xar"),MIN(IF(I4326="Carg FV",ABS(H4326),7.4),7.4,MAX(0,(0.9-M4326)*40)*0.95),0)</f>
        <v/>
      </c>
      <c r="K4326" s="12">
        <f>IF(I4326="V2H",MIN(MAX(0,H4326),7.4,MAX(0,(M4326-P4326)*40)*0.95),0)</f>
        <v/>
      </c>
      <c r="L4326" s="12">
        <f>IF(E4326=0,0,MAX(0,H4326-K4326))</f>
        <v/>
      </c>
      <c r="M4326" s="13">
        <f>M4325+J4325/40-IF(I4325="V2H",K4325/(0.95*40),0)-IF(E4326=0,IF(E4325=1,IF(D4326=1,30,40)*0.18/(2*40),0),0)-IF(E4326=1,IF(E4325=0,IF(D4326=1,30,40)*0.18/(2*40),0),0)</f>
        <v/>
      </c>
      <c r="N4326" s="14" t="n">
        <v>0.09</v>
      </c>
      <c r="O4326" s="15">
        <f>K4326*N4326</f>
        <v/>
      </c>
      <c r="P4326">
        <f>IF(E4326=0,0.3,IF(D4326=1,IF(C4326&gt;=Params!$B$13-3,IF(C4326&lt;Params!$B$13,Params!$B$20,0.3),0.3),IF(C4326&gt;=Params!$B$15-3,IF(C4326&lt;Params!$B$15,Params!$B$21,0.3),0.3)))</f>
        <v/>
      </c>
    </row>
    <row r="4327" ht="15" customHeight="1" s="1">
      <c r="A4327" s="9" t="n">
        <v>4324</v>
      </c>
      <c r="B4327" s="6" t="inlineStr">
        <is>
          <t>30/06</t>
        </is>
      </c>
      <c r="C4327" s="6" t="n">
        <v>3</v>
      </c>
      <c r="D4327" s="6" t="n">
        <v>0</v>
      </c>
      <c r="E4327" s="10">
        <f>IF(D4327=1, IF(OR(C4327&lt;10, C4327&gt;=15),1,0), IF(OR(C4327&lt;7, C4327&gt;=18),1,0))</f>
        <v/>
      </c>
      <c r="F4327" s="11" t="n">
        <v>0.512</v>
      </c>
      <c r="G4327" s="12">
        <f>0*8</f>
        <v/>
      </c>
      <c r="H4327" s="12">
        <f>F4327-G4327</f>
        <v/>
      </c>
      <c r="I4327" s="10">
        <f>IF(E4327=0,"Fora",IF(E4326=0,"Carg xar",IF(H4327&lt;0,IF(M4327&lt;0.9,"Carg FV","Stby"),IF(M4327&gt;P4327,"V2H",IF(M4327&lt;0.9,"Carg xar","Stby")))))</f>
        <v/>
      </c>
      <c r="J4327" s="12">
        <f>IF(OR(I4327="Carg FV",I4327="Carg xar"),MIN(IF(I4327="Carg FV",ABS(H4327),7.4),7.4,MAX(0,(0.9-M4327)*40)*0.95),0)</f>
        <v/>
      </c>
      <c r="K4327" s="12">
        <f>IF(I4327="V2H",MIN(MAX(0,H4327),7.4,MAX(0,(M4327-P4327)*40)*0.95),0)</f>
        <v/>
      </c>
      <c r="L4327" s="12">
        <f>IF(E4327=0,0,MAX(0,H4327-K4327))</f>
        <v/>
      </c>
      <c r="M4327" s="13">
        <f>M4326+J4326/40-IF(I4326="V2H",K4326/(0.95*40),0)-IF(E4327=0,IF(E4326=1,IF(D4327=1,30,40)*0.18/(2*40),0),0)-IF(E4327=1,IF(E4326=0,IF(D4327=1,30,40)*0.18/(2*40),0),0)</f>
        <v/>
      </c>
      <c r="N4327" s="14" t="n">
        <v>0.09</v>
      </c>
      <c r="O4327" s="15">
        <f>K4327*N4327</f>
        <v/>
      </c>
      <c r="P4327">
        <f>IF(E4327=0,0.3,IF(D4327=1,IF(C4327&gt;=Params!$B$13-3,IF(C4327&lt;Params!$B$13,Params!$B$20,0.3),0.3),IF(C4327&gt;=Params!$B$15-3,IF(C4327&lt;Params!$B$15,Params!$B$21,0.3),0.3)))</f>
        <v/>
      </c>
    </row>
    <row r="4328" ht="15" customHeight="1" s="1">
      <c r="A4328" s="9" t="n">
        <v>4325</v>
      </c>
      <c r="B4328" s="6" t="inlineStr">
        <is>
          <t>30/06</t>
        </is>
      </c>
      <c r="C4328" s="6" t="n">
        <v>4</v>
      </c>
      <c r="D4328" s="6" t="n">
        <v>0</v>
      </c>
      <c r="E4328" s="10">
        <f>IF(D4328=1, IF(OR(C4328&lt;10, C4328&gt;=15),1,0), IF(OR(C4328&lt;7, C4328&gt;=18),1,0))</f>
        <v/>
      </c>
      <c r="F4328" s="11" t="n">
        <v>0.625</v>
      </c>
      <c r="G4328" s="12">
        <f>0*8</f>
        <v/>
      </c>
      <c r="H4328" s="12">
        <f>F4328-G4328</f>
        <v/>
      </c>
      <c r="I4328" s="10">
        <f>IF(E4328=0,"Fora",IF(E4327=0,"Carg xar",IF(H4328&lt;0,IF(M4328&lt;0.9,"Carg FV","Stby"),IF(M4328&gt;P4328,"V2H",IF(M4328&lt;0.9,"Carg xar","Stby")))))</f>
        <v/>
      </c>
      <c r="J4328" s="12">
        <f>IF(OR(I4328="Carg FV",I4328="Carg xar"),MIN(IF(I4328="Carg FV",ABS(H4328),7.4),7.4,MAX(0,(0.9-M4328)*40)*0.95),0)</f>
        <v/>
      </c>
      <c r="K4328" s="12">
        <f>IF(I4328="V2H",MIN(MAX(0,H4328),7.4,MAX(0,(M4328-P4328)*40)*0.95),0)</f>
        <v/>
      </c>
      <c r="L4328" s="12">
        <f>IF(E4328=0,0,MAX(0,H4328-K4328))</f>
        <v/>
      </c>
      <c r="M4328" s="13">
        <f>M4327+J4327/40-IF(I4327="V2H",K4327/(0.95*40),0)-IF(E4328=0,IF(E4327=1,IF(D4328=1,30,40)*0.18/(2*40),0),0)-IF(E4328=1,IF(E4327=0,IF(D4328=1,30,40)*0.18/(2*40),0),0)</f>
        <v/>
      </c>
      <c r="N4328" s="14" t="n">
        <v>0.09</v>
      </c>
      <c r="O4328" s="15">
        <f>K4328*N4328</f>
        <v/>
      </c>
      <c r="P4328">
        <f>IF(E4328=0,0.3,IF(D4328=1,IF(C4328&gt;=Params!$B$13-3,IF(C4328&lt;Params!$B$13,Params!$B$20,0.3),0.3),IF(C4328&gt;=Params!$B$15-3,IF(C4328&lt;Params!$B$15,Params!$B$21,0.3),0.3)))</f>
        <v/>
      </c>
    </row>
    <row r="4329" ht="15" customHeight="1" s="1">
      <c r="A4329" s="9" t="n">
        <v>4326</v>
      </c>
      <c r="B4329" s="6" t="inlineStr">
        <is>
          <t>30/06</t>
        </is>
      </c>
      <c r="C4329" s="6" t="n">
        <v>5</v>
      </c>
      <c r="D4329" s="6" t="n">
        <v>0</v>
      </c>
      <c r="E4329" s="10">
        <f>IF(D4329=1, IF(OR(C4329&lt;10, C4329&gt;=15),1,0), IF(OR(C4329&lt;7, C4329&gt;=18),1,0))</f>
        <v/>
      </c>
      <c r="F4329" s="11" t="n">
        <v>1.347</v>
      </c>
      <c r="G4329" s="12">
        <f>0*8</f>
        <v/>
      </c>
      <c r="H4329" s="12">
        <f>F4329-G4329</f>
        <v/>
      </c>
      <c r="I4329" s="10">
        <f>IF(E4329=0,"Fora",IF(E4328=0,"Carg xar",IF(H4329&lt;0,IF(M4329&lt;0.9,"Carg FV","Stby"),IF(M4329&gt;P4329,"V2H",IF(M4329&lt;0.9,"Carg xar","Stby")))))</f>
        <v/>
      </c>
      <c r="J4329" s="12">
        <f>IF(OR(I4329="Carg FV",I4329="Carg xar"),MIN(IF(I4329="Carg FV",ABS(H4329),7.4),7.4,MAX(0,(0.9-M4329)*40)*0.95),0)</f>
        <v/>
      </c>
      <c r="K4329" s="12">
        <f>IF(I4329="V2H",MIN(MAX(0,H4329),7.4,MAX(0,(M4329-P4329)*40)*0.95),0)</f>
        <v/>
      </c>
      <c r="L4329" s="12">
        <f>IF(E4329=0,0,MAX(0,H4329-K4329))</f>
        <v/>
      </c>
      <c r="M4329" s="13">
        <f>M4328+J4328/40-IF(I4328="V2H",K4328/(0.95*40),0)-IF(E4329=0,IF(E4328=1,IF(D4329=1,30,40)*0.18/(2*40),0),0)-IF(E4329=1,IF(E4328=0,IF(D4329=1,30,40)*0.18/(2*40),0),0)</f>
        <v/>
      </c>
      <c r="N4329" s="14" t="n">
        <v>0.09</v>
      </c>
      <c r="O4329" s="15">
        <f>K4329*N4329</f>
        <v/>
      </c>
      <c r="P4329">
        <f>IF(E4329=0,0.3,IF(D4329=1,IF(C4329&gt;=Params!$B$13-3,IF(C4329&lt;Params!$B$13,Params!$B$20,0.3),0.3),IF(C4329&gt;=Params!$B$15-3,IF(C4329&lt;Params!$B$15,Params!$B$21,0.3),0.3)))</f>
        <v/>
      </c>
    </row>
    <row r="4330" ht="15" customHeight="1" s="1">
      <c r="A4330" s="9" t="n">
        <v>4327</v>
      </c>
      <c r="B4330" s="6" t="inlineStr">
        <is>
          <t>30/06</t>
        </is>
      </c>
      <c r="C4330" s="6" t="n">
        <v>6</v>
      </c>
      <c r="D4330" s="6" t="n">
        <v>0</v>
      </c>
      <c r="E4330" s="10">
        <f>IF(D4330=1, IF(OR(C4330&lt;10, C4330&gt;=15),1,0), IF(OR(C4330&lt;7, C4330&gt;=18),1,0))</f>
        <v/>
      </c>
      <c r="F4330" s="11" t="n">
        <v>0.532</v>
      </c>
      <c r="G4330" s="12">
        <f>0.03*8</f>
        <v/>
      </c>
      <c r="H4330" s="12">
        <f>F4330-G4330</f>
        <v/>
      </c>
      <c r="I4330" s="10">
        <f>IF(E4330=0,"Fora",IF(E4329=0,"Carg xar",IF(H4330&lt;0,IF(M4330&lt;0.9,"Carg FV","Stby"),IF(M4330&gt;P4330,"V2H",IF(M4330&lt;0.9,"Carg xar","Stby")))))</f>
        <v/>
      </c>
      <c r="J4330" s="12">
        <f>IF(OR(I4330="Carg FV",I4330="Carg xar"),MIN(IF(I4330="Carg FV",ABS(H4330),7.4),7.4,MAX(0,(0.9-M4330)*40)*0.95),0)</f>
        <v/>
      </c>
      <c r="K4330" s="12">
        <f>IF(I4330="V2H",MIN(MAX(0,H4330),7.4,MAX(0,(M4330-P4330)*40)*0.95),0)</f>
        <v/>
      </c>
      <c r="L4330" s="12">
        <f>IF(E4330=0,0,MAX(0,H4330-K4330))</f>
        <v/>
      </c>
      <c r="M4330" s="13">
        <f>M4329+J4329/40-IF(I4329="V2H",K4329/(0.95*40),0)-IF(E4330=0,IF(E4329=1,IF(D4330=1,30,40)*0.18/(2*40),0),0)-IF(E4330=1,IF(E4329=0,IF(D4330=1,30,40)*0.18/(2*40),0),0)</f>
        <v/>
      </c>
      <c r="N4330" s="14" t="n">
        <v>0.09</v>
      </c>
      <c r="O4330" s="15">
        <f>K4330*N4330</f>
        <v/>
      </c>
      <c r="P4330">
        <f>IF(E4330=0,0.3,IF(D4330=1,IF(C4330&gt;=Params!$B$13-3,IF(C4330&lt;Params!$B$13,Params!$B$20,0.3),0.3),IF(C4330&gt;=Params!$B$15-3,IF(C4330&lt;Params!$B$15,Params!$B$21,0.3),0.3)))</f>
        <v/>
      </c>
    </row>
    <row r="4331" ht="15" customHeight="1" s="1">
      <c r="A4331" s="9" t="n">
        <v>4328</v>
      </c>
      <c r="B4331" s="6" t="inlineStr">
        <is>
          <t>30/06</t>
        </is>
      </c>
      <c r="C4331" s="6" t="n">
        <v>7</v>
      </c>
      <c r="D4331" s="6" t="n">
        <v>0</v>
      </c>
      <c r="E4331" s="10">
        <f>IF(D4331=1, IF(OR(C4331&lt;10, C4331&gt;=15),1,0), IF(OR(C4331&lt;7, C4331&gt;=18),1,0))</f>
        <v/>
      </c>
      <c r="F4331" s="11" t="n">
        <v>0.374</v>
      </c>
      <c r="G4331" s="12">
        <f>0.15*8</f>
        <v/>
      </c>
      <c r="H4331" s="12">
        <f>F4331-G4331</f>
        <v/>
      </c>
      <c r="I4331" s="10">
        <f>IF(E4331=0,"Fora",IF(E4330=0,"Carg xar",IF(H4331&lt;0,IF(M4331&lt;0.9,"Carg FV","Stby"),IF(M4331&gt;P4331,"V2H",IF(M4331&lt;0.9,"Carg xar","Stby")))))</f>
        <v/>
      </c>
      <c r="J4331" s="12">
        <f>IF(OR(I4331="Carg FV",I4331="Carg xar"),MIN(IF(I4331="Carg FV",ABS(H4331),7.4),7.4,MAX(0,(0.9-M4331)*40)*0.95),0)</f>
        <v/>
      </c>
      <c r="K4331" s="12">
        <f>IF(I4331="V2H",MIN(MAX(0,H4331),7.4,MAX(0,(M4331-P4331)*40)*0.95),0)</f>
        <v/>
      </c>
      <c r="L4331" s="12">
        <f>IF(E4331=0,0,MAX(0,H4331-K4331))</f>
        <v/>
      </c>
      <c r="M4331" s="13">
        <f>M4330+J4330/40-IF(I4330="V2H",K4330/(0.95*40),0)-IF(E4331=0,IF(E4330=1,IF(D4331=1,30,40)*0.18/(2*40),0),0)-IF(E4331=1,IF(E4330=0,IF(D4331=1,30,40)*0.18/(2*40),0),0)</f>
        <v/>
      </c>
      <c r="N4331" s="14" t="n">
        <v>0.09</v>
      </c>
      <c r="O4331" s="15">
        <f>K4331*N4331</f>
        <v/>
      </c>
      <c r="P4331">
        <f>IF(E4331=0,0.3,IF(D4331=1,IF(C4331&gt;=Params!$B$13-3,IF(C4331&lt;Params!$B$13,Params!$B$20,0.3),0.3),IF(C4331&gt;=Params!$B$15-3,IF(C4331&lt;Params!$B$15,Params!$B$21,0.3),0.3)))</f>
        <v/>
      </c>
    </row>
    <row r="4332" ht="15" customHeight="1" s="1">
      <c r="A4332" s="9" t="n">
        <v>4329</v>
      </c>
      <c r="B4332" s="6" t="inlineStr">
        <is>
          <t>30/06</t>
        </is>
      </c>
      <c r="C4332" s="6" t="n">
        <v>8</v>
      </c>
      <c r="D4332" s="6" t="n">
        <v>0</v>
      </c>
      <c r="E4332" s="10">
        <f>IF(D4332=1, IF(OR(C4332&lt;10, C4332&gt;=15),1,0), IF(OR(C4332&lt;7, C4332&gt;=18),1,0))</f>
        <v/>
      </c>
      <c r="F4332" s="11" t="n">
        <v>0</v>
      </c>
      <c r="G4332" s="12">
        <f>0.32*8</f>
        <v/>
      </c>
      <c r="H4332" s="12">
        <f>F4332-G4332</f>
        <v/>
      </c>
      <c r="I4332" s="10">
        <f>IF(E4332=0,"Fora",IF(E4331=0,"Carg xar",IF(H4332&lt;0,IF(M4332&lt;0.9,"Carg FV","Stby"),IF(M4332&gt;P4332,"V2H",IF(M4332&lt;0.9,"Carg xar","Stby")))))</f>
        <v/>
      </c>
      <c r="J4332" s="12">
        <f>IF(OR(I4332="Carg FV",I4332="Carg xar"),MIN(IF(I4332="Carg FV",ABS(H4332),7.4),7.4,MAX(0,(0.9-M4332)*40)*0.95),0)</f>
        <v/>
      </c>
      <c r="K4332" s="12">
        <f>IF(I4332="V2H",MIN(MAX(0,H4332),7.4,MAX(0,(M4332-P4332)*40)*0.95),0)</f>
        <v/>
      </c>
      <c r="L4332" s="12">
        <f>IF(E4332=0,0,MAX(0,H4332-K4332))</f>
        <v/>
      </c>
      <c r="M4332" s="13">
        <f>M4331+J4331/40-IF(I4331="V2H",K4331/(0.95*40),0)-IF(E4332=0,IF(E4331=1,IF(D4332=1,30,40)*0.18/(2*40),0),0)-IF(E4332=1,IF(E4331=0,IF(D4332=1,30,40)*0.18/(2*40),0),0)</f>
        <v/>
      </c>
      <c r="N4332" s="14" t="n">
        <v>0.15</v>
      </c>
      <c r="O4332" s="15">
        <f>K4332*N4332</f>
        <v/>
      </c>
      <c r="P4332">
        <f>IF(E4332=0,0.3,IF(D4332=1,IF(C4332&gt;=Params!$B$13-3,IF(C4332&lt;Params!$B$13,Params!$B$20,0.3),0.3),IF(C4332&gt;=Params!$B$15-3,IF(C4332&lt;Params!$B$15,Params!$B$21,0.3),0.3)))</f>
        <v/>
      </c>
    </row>
    <row r="4333" ht="15" customHeight="1" s="1">
      <c r="A4333" s="9" t="n">
        <v>4330</v>
      </c>
      <c r="B4333" s="6" t="inlineStr">
        <is>
          <t>30/06</t>
        </is>
      </c>
      <c r="C4333" s="6" t="n">
        <v>9</v>
      </c>
      <c r="D4333" s="6" t="n">
        <v>0</v>
      </c>
      <c r="E4333" s="10">
        <f>IF(D4333=1, IF(OR(C4333&lt;10, C4333&gt;=15),1,0), IF(OR(C4333&lt;7, C4333&gt;=18),1,0))</f>
        <v/>
      </c>
      <c r="F4333" s="11" t="n">
        <v>0</v>
      </c>
      <c r="G4333" s="12">
        <f>0.52*8</f>
        <v/>
      </c>
      <c r="H4333" s="12">
        <f>F4333-G4333</f>
        <v/>
      </c>
      <c r="I4333" s="10">
        <f>IF(E4333=0,"Fora",IF(E4332=0,"Carg xar",IF(H4333&lt;0,IF(M4333&lt;0.9,"Carg FV","Stby"),IF(M4333&gt;P4333,"V2H",IF(M4333&lt;0.9,"Carg xar","Stby")))))</f>
        <v/>
      </c>
      <c r="J4333" s="12">
        <f>IF(OR(I4333="Carg FV",I4333="Carg xar"),MIN(IF(I4333="Carg FV",ABS(H4333),7.4),7.4,MAX(0,(0.9-M4333)*40)*0.95),0)</f>
        <v/>
      </c>
      <c r="K4333" s="12">
        <f>IF(I4333="V2H",MIN(MAX(0,H4333),7.4,MAX(0,(M4333-P4333)*40)*0.95),0)</f>
        <v/>
      </c>
      <c r="L4333" s="12">
        <f>IF(E4333=0,0,MAX(0,H4333-K4333))</f>
        <v/>
      </c>
      <c r="M4333" s="13">
        <f>M4332+J4332/40-IF(I4332="V2H",K4332/(0.95*40),0)-IF(E4333=0,IF(E4332=1,IF(D4333=1,30,40)*0.18/(2*40),0),0)-IF(E4333=1,IF(E4332=0,IF(D4333=1,30,40)*0.18/(2*40),0),0)</f>
        <v/>
      </c>
      <c r="N4333" s="14" t="n">
        <v>0.15</v>
      </c>
      <c r="O4333" s="15">
        <f>K4333*N4333</f>
        <v/>
      </c>
      <c r="P4333">
        <f>IF(E4333=0,0.3,IF(D4333=1,IF(C4333&gt;=Params!$B$13-3,IF(C4333&lt;Params!$B$13,Params!$B$20,0.3),0.3),IF(C4333&gt;=Params!$B$15-3,IF(C4333&lt;Params!$B$15,Params!$B$21,0.3),0.3)))</f>
        <v/>
      </c>
    </row>
    <row r="4334" ht="15" customHeight="1" s="1">
      <c r="A4334" s="9" t="n">
        <v>4331</v>
      </c>
      <c r="B4334" s="6" t="inlineStr">
        <is>
          <t>30/06</t>
        </is>
      </c>
      <c r="C4334" s="6" t="n">
        <v>10</v>
      </c>
      <c r="D4334" s="6" t="n">
        <v>0</v>
      </c>
      <c r="E4334" s="10">
        <f>IF(D4334=1, IF(OR(C4334&lt;10, C4334&gt;=15),1,0), IF(OR(C4334&lt;7, C4334&gt;=18),1,0))</f>
        <v/>
      </c>
      <c r="F4334" s="11" t="n">
        <v>2.084</v>
      </c>
      <c r="G4334" s="12">
        <f>0.72*8</f>
        <v/>
      </c>
      <c r="H4334" s="12">
        <f>F4334-G4334</f>
        <v/>
      </c>
      <c r="I4334" s="10">
        <f>IF(E4334=0,"Fora",IF(E4333=0,"Carg xar",IF(H4334&lt;0,IF(M4334&lt;0.9,"Carg FV","Stby"),IF(M4334&gt;P4334,"V2H",IF(M4334&lt;0.9,"Carg xar","Stby")))))</f>
        <v/>
      </c>
      <c r="J4334" s="12">
        <f>IF(OR(I4334="Carg FV",I4334="Carg xar"),MIN(IF(I4334="Carg FV",ABS(H4334),7.4),7.4,MAX(0,(0.9-M4334)*40)*0.95),0)</f>
        <v/>
      </c>
      <c r="K4334" s="12">
        <f>IF(I4334="V2H",MIN(MAX(0,H4334),7.4,MAX(0,(M4334-P4334)*40)*0.95),0)</f>
        <v/>
      </c>
      <c r="L4334" s="12">
        <f>IF(E4334=0,0,MAX(0,H4334-K4334))</f>
        <v/>
      </c>
      <c r="M4334" s="13">
        <f>M4333+J4333/40-IF(I4333="V2H",K4333/(0.95*40),0)-IF(E4334=0,IF(E4333=1,IF(D4334=1,30,40)*0.18/(2*40),0),0)-IF(E4334=1,IF(E4333=0,IF(D4334=1,30,40)*0.18/(2*40),0),0)</f>
        <v/>
      </c>
      <c r="N4334" s="14" t="n">
        <v>0.2</v>
      </c>
      <c r="O4334" s="15">
        <f>K4334*N4334</f>
        <v/>
      </c>
      <c r="P4334">
        <f>IF(E4334=0,0.3,IF(D4334=1,IF(C4334&gt;=Params!$B$13-3,IF(C4334&lt;Params!$B$13,Params!$B$20,0.3),0.3),IF(C4334&gt;=Params!$B$15-3,IF(C4334&lt;Params!$B$15,Params!$B$21,0.3),0.3)))</f>
        <v/>
      </c>
    </row>
    <row r="4335" ht="15" customHeight="1" s="1">
      <c r="A4335" s="9" t="n">
        <v>4332</v>
      </c>
      <c r="B4335" s="6" t="inlineStr">
        <is>
          <t>30/06</t>
        </is>
      </c>
      <c r="C4335" s="6" t="n">
        <v>11</v>
      </c>
      <c r="D4335" s="6" t="n">
        <v>0</v>
      </c>
      <c r="E4335" s="10">
        <f>IF(D4335=1, IF(OR(C4335&lt;10, C4335&gt;=15),1,0), IF(OR(C4335&lt;7, C4335&gt;=18),1,0))</f>
        <v/>
      </c>
      <c r="F4335" s="11" t="n">
        <v>0</v>
      </c>
      <c r="G4335" s="12">
        <f>0.85*8</f>
        <v/>
      </c>
      <c r="H4335" s="12">
        <f>F4335-G4335</f>
        <v/>
      </c>
      <c r="I4335" s="10">
        <f>IF(E4335=0,"Fora",IF(E4334=0,"Carg xar",IF(H4335&lt;0,IF(M4335&lt;0.9,"Carg FV","Stby"),IF(M4335&gt;P4335,"V2H",IF(M4335&lt;0.9,"Carg xar","Stby")))))</f>
        <v/>
      </c>
      <c r="J4335" s="12">
        <f>IF(OR(I4335="Carg FV",I4335="Carg xar"),MIN(IF(I4335="Carg FV",ABS(H4335),7.4),7.4,MAX(0,(0.9-M4335)*40)*0.95),0)</f>
        <v/>
      </c>
      <c r="K4335" s="12">
        <f>IF(I4335="V2H",MIN(MAX(0,H4335),7.4,MAX(0,(M4335-P4335)*40)*0.95),0)</f>
        <v/>
      </c>
      <c r="L4335" s="12">
        <f>IF(E4335=0,0,MAX(0,H4335-K4335))</f>
        <v/>
      </c>
      <c r="M4335" s="13">
        <f>M4334+J4334/40-IF(I4334="V2H",K4334/(0.95*40),0)-IF(E4335=0,IF(E4334=1,IF(D4335=1,30,40)*0.18/(2*40),0),0)-IF(E4335=1,IF(E4334=0,IF(D4335=1,30,40)*0.18/(2*40),0),0)</f>
        <v/>
      </c>
      <c r="N4335" s="14" t="n">
        <v>0.2</v>
      </c>
      <c r="O4335" s="15">
        <f>K4335*N4335</f>
        <v/>
      </c>
      <c r="P4335">
        <f>IF(E4335=0,0.3,IF(D4335=1,IF(C4335&gt;=Params!$B$13-3,IF(C4335&lt;Params!$B$13,Params!$B$20,0.3),0.3),IF(C4335&gt;=Params!$B$15-3,IF(C4335&lt;Params!$B$15,Params!$B$21,0.3),0.3)))</f>
        <v/>
      </c>
    </row>
    <row r="4336" ht="15" customHeight="1" s="1">
      <c r="A4336" s="9" t="n">
        <v>4333</v>
      </c>
      <c r="B4336" s="6" t="inlineStr">
        <is>
          <t>30/06</t>
        </is>
      </c>
      <c r="C4336" s="6" t="n">
        <v>12</v>
      </c>
      <c r="D4336" s="6" t="n">
        <v>0</v>
      </c>
      <c r="E4336" s="10">
        <f>IF(D4336=1, IF(OR(C4336&lt;10, C4336&gt;=15),1,0), IF(OR(C4336&lt;7, C4336&gt;=18),1,0))</f>
        <v/>
      </c>
      <c r="F4336" s="11" t="n">
        <v>0</v>
      </c>
      <c r="G4336" s="12">
        <f>0.92*8</f>
        <v/>
      </c>
      <c r="H4336" s="12">
        <f>F4336-G4336</f>
        <v/>
      </c>
      <c r="I4336" s="10">
        <f>IF(E4336=0,"Fora",IF(E4335=0,"Carg xar",IF(H4336&lt;0,IF(M4336&lt;0.9,"Carg FV","Stby"),IF(M4336&gt;P4336,"V2H",IF(M4336&lt;0.9,"Carg xar","Stby")))))</f>
        <v/>
      </c>
      <c r="J4336" s="12">
        <f>IF(OR(I4336="Carg FV",I4336="Carg xar"),MIN(IF(I4336="Carg FV",ABS(H4336),7.4),7.4,MAX(0,(0.9-M4336)*40)*0.95),0)</f>
        <v/>
      </c>
      <c r="K4336" s="12">
        <f>IF(I4336="V2H",MIN(MAX(0,H4336),7.4,MAX(0,(M4336-P4336)*40)*0.95),0)</f>
        <v/>
      </c>
      <c r="L4336" s="12">
        <f>IF(E4336=0,0,MAX(0,H4336-K4336))</f>
        <v/>
      </c>
      <c r="M4336" s="13">
        <f>M4335+J4335/40-IF(I4335="V2H",K4335/(0.95*40),0)-IF(E4336=0,IF(E4335=1,IF(D4336=1,30,40)*0.18/(2*40),0),0)-IF(E4336=1,IF(E4335=0,IF(D4336=1,30,40)*0.18/(2*40),0),0)</f>
        <v/>
      </c>
      <c r="N4336" s="14" t="n">
        <v>0.2</v>
      </c>
      <c r="O4336" s="15">
        <f>K4336*N4336</f>
        <v/>
      </c>
      <c r="P4336">
        <f>IF(E4336=0,0.3,IF(D4336=1,IF(C4336&gt;=Params!$B$13-3,IF(C4336&lt;Params!$B$13,Params!$B$20,0.3),0.3),IF(C4336&gt;=Params!$B$15-3,IF(C4336&lt;Params!$B$15,Params!$B$21,0.3),0.3)))</f>
        <v/>
      </c>
    </row>
    <row r="4337" ht="15" customHeight="1" s="1">
      <c r="A4337" s="9" t="n">
        <v>4334</v>
      </c>
      <c r="B4337" s="6" t="inlineStr">
        <is>
          <t>30/06</t>
        </is>
      </c>
      <c r="C4337" s="6" t="n">
        <v>13</v>
      </c>
      <c r="D4337" s="6" t="n">
        <v>0</v>
      </c>
      <c r="E4337" s="10">
        <f>IF(D4337=1, IF(OR(C4337&lt;10, C4337&gt;=15),1,0), IF(OR(C4337&lt;7, C4337&gt;=18),1,0))</f>
        <v/>
      </c>
      <c r="F4337" s="11" t="n">
        <v>0</v>
      </c>
      <c r="G4337" s="12">
        <f>0.9*8</f>
        <v/>
      </c>
      <c r="H4337" s="12">
        <f>F4337-G4337</f>
        <v/>
      </c>
      <c r="I4337" s="10">
        <f>IF(E4337=0,"Fora",IF(E4336=0,"Carg xar",IF(H4337&lt;0,IF(M4337&lt;0.9,"Carg FV","Stby"),IF(M4337&gt;P4337,"V2H",IF(M4337&lt;0.9,"Carg xar","Stby")))))</f>
        <v/>
      </c>
      <c r="J4337" s="12">
        <f>IF(OR(I4337="Carg FV",I4337="Carg xar"),MIN(IF(I4337="Carg FV",ABS(H4337),7.4),7.4,MAX(0,(0.9-M4337)*40)*0.95),0)</f>
        <v/>
      </c>
      <c r="K4337" s="12">
        <f>IF(I4337="V2H",MIN(MAX(0,H4337),7.4,MAX(0,(M4337-P4337)*40)*0.95),0)</f>
        <v/>
      </c>
      <c r="L4337" s="12">
        <f>IF(E4337=0,0,MAX(0,H4337-K4337))</f>
        <v/>
      </c>
      <c r="M4337" s="13">
        <f>M4336+J4336/40-IF(I4336="V2H",K4336/(0.95*40),0)-IF(E4337=0,IF(E4336=1,IF(D4337=1,30,40)*0.18/(2*40),0),0)-IF(E4337=1,IF(E4336=0,IF(D4337=1,30,40)*0.18/(2*40),0),0)</f>
        <v/>
      </c>
      <c r="N4337" s="14" t="n">
        <v>0.2</v>
      </c>
      <c r="O4337" s="15">
        <f>K4337*N4337</f>
        <v/>
      </c>
      <c r="P4337">
        <f>IF(E4337=0,0.3,IF(D4337=1,IF(C4337&gt;=Params!$B$13-3,IF(C4337&lt;Params!$B$13,Params!$B$20,0.3),0.3),IF(C4337&gt;=Params!$B$15-3,IF(C4337&lt;Params!$B$15,Params!$B$21,0.3),0.3)))</f>
        <v/>
      </c>
    </row>
    <row r="4338" ht="15" customHeight="1" s="1">
      <c r="A4338" s="9" t="n">
        <v>4335</v>
      </c>
      <c r="B4338" s="6" t="inlineStr">
        <is>
          <t>30/06</t>
        </is>
      </c>
      <c r="C4338" s="6" t="n">
        <v>14</v>
      </c>
      <c r="D4338" s="6" t="n">
        <v>0</v>
      </c>
      <c r="E4338" s="10">
        <f>IF(D4338=1, IF(OR(C4338&lt;10, C4338&gt;=15),1,0), IF(OR(C4338&lt;7, C4338&gt;=18),1,0))</f>
        <v/>
      </c>
      <c r="F4338" s="11" t="n">
        <v>5.095</v>
      </c>
      <c r="G4338" s="12">
        <f>0.8*8</f>
        <v/>
      </c>
      <c r="H4338" s="12">
        <f>F4338-G4338</f>
        <v/>
      </c>
      <c r="I4338" s="10">
        <f>IF(E4338=0,"Fora",IF(E4337=0,"Carg xar",IF(H4338&lt;0,IF(M4338&lt;0.9,"Carg FV","Stby"),IF(M4338&gt;P4338,"V2H",IF(M4338&lt;0.9,"Carg xar","Stby")))))</f>
        <v/>
      </c>
      <c r="J4338" s="12">
        <f>IF(OR(I4338="Carg FV",I4338="Carg xar"),MIN(IF(I4338="Carg FV",ABS(H4338),7.4),7.4,MAX(0,(0.9-M4338)*40)*0.95),0)</f>
        <v/>
      </c>
      <c r="K4338" s="12">
        <f>IF(I4338="V2H",MIN(MAX(0,H4338),7.4,MAX(0,(M4338-P4338)*40)*0.95),0)</f>
        <v/>
      </c>
      <c r="L4338" s="12">
        <f>IF(E4338=0,0,MAX(0,H4338-K4338))</f>
        <v/>
      </c>
      <c r="M4338" s="13">
        <f>M4337+J4337/40-IF(I4337="V2H",K4337/(0.95*40),0)-IF(E4338=0,IF(E4337=1,IF(D4338=1,30,40)*0.18/(2*40),0),0)-IF(E4338=1,IF(E4337=0,IF(D4338=1,30,40)*0.18/(2*40),0),0)</f>
        <v/>
      </c>
      <c r="N4338" s="14" t="n">
        <v>0.15</v>
      </c>
      <c r="O4338" s="15">
        <f>K4338*N4338</f>
        <v/>
      </c>
      <c r="P4338">
        <f>IF(E4338=0,0.3,IF(D4338=1,IF(C4338&gt;=Params!$B$13-3,IF(C4338&lt;Params!$B$13,Params!$B$20,0.3),0.3),IF(C4338&gt;=Params!$B$15-3,IF(C4338&lt;Params!$B$15,Params!$B$21,0.3),0.3)))</f>
        <v/>
      </c>
    </row>
    <row r="4339" ht="15" customHeight="1" s="1">
      <c r="A4339" s="9" t="n">
        <v>4336</v>
      </c>
      <c r="B4339" s="6" t="inlineStr">
        <is>
          <t>30/06</t>
        </is>
      </c>
      <c r="C4339" s="6" t="n">
        <v>15</v>
      </c>
      <c r="D4339" s="6" t="n">
        <v>0</v>
      </c>
      <c r="E4339" s="10">
        <f>IF(D4339=1, IF(OR(C4339&lt;10, C4339&gt;=15),1,0), IF(OR(C4339&lt;7, C4339&gt;=18),1,0))</f>
        <v/>
      </c>
      <c r="F4339" s="11" t="n">
        <v>1.656</v>
      </c>
      <c r="G4339" s="12">
        <f>0.65*8</f>
        <v/>
      </c>
      <c r="H4339" s="12">
        <f>F4339-G4339</f>
        <v/>
      </c>
      <c r="I4339" s="10">
        <f>IF(E4339=0,"Fora",IF(E4338=0,"Carg xar",IF(H4339&lt;0,IF(M4339&lt;0.9,"Carg FV","Stby"),IF(M4339&gt;P4339,"V2H",IF(M4339&lt;0.9,"Carg xar","Stby")))))</f>
        <v/>
      </c>
      <c r="J4339" s="12">
        <f>IF(OR(I4339="Carg FV",I4339="Carg xar"),MIN(IF(I4339="Carg FV",ABS(H4339),7.4),7.4,MAX(0,(0.9-M4339)*40)*0.95),0)</f>
        <v/>
      </c>
      <c r="K4339" s="12">
        <f>IF(I4339="V2H",MIN(MAX(0,H4339),7.4,MAX(0,(M4339-P4339)*40)*0.95),0)</f>
        <v/>
      </c>
      <c r="L4339" s="12">
        <f>IF(E4339=0,0,MAX(0,H4339-K4339))</f>
        <v/>
      </c>
      <c r="M4339" s="13">
        <f>M4338+J4338/40-IF(I4338="V2H",K4338/(0.95*40),0)-IF(E4339=0,IF(E4338=1,IF(D4339=1,30,40)*0.18/(2*40),0),0)-IF(E4339=1,IF(E4338=0,IF(D4339=1,30,40)*0.18/(2*40),0),0)</f>
        <v/>
      </c>
      <c r="N4339" s="14" t="n">
        <v>0.15</v>
      </c>
      <c r="O4339" s="15">
        <f>K4339*N4339</f>
        <v/>
      </c>
      <c r="P4339">
        <f>IF(E4339=0,0.3,IF(D4339=1,IF(C4339&gt;=Params!$B$13-3,IF(C4339&lt;Params!$B$13,Params!$B$20,0.3),0.3),IF(C4339&gt;=Params!$B$15-3,IF(C4339&lt;Params!$B$15,Params!$B$21,0.3),0.3)))</f>
        <v/>
      </c>
    </row>
    <row r="4340" ht="15" customHeight="1" s="1">
      <c r="A4340" s="9" t="n">
        <v>4337</v>
      </c>
      <c r="B4340" s="6" t="inlineStr">
        <is>
          <t>30/06</t>
        </is>
      </c>
      <c r="C4340" s="6" t="n">
        <v>16</v>
      </c>
      <c r="D4340" s="6" t="n">
        <v>0</v>
      </c>
      <c r="E4340" s="10">
        <f>IF(D4340=1, IF(OR(C4340&lt;10, C4340&gt;=15),1,0), IF(OR(C4340&lt;7, C4340&gt;=18),1,0))</f>
        <v/>
      </c>
      <c r="F4340" s="11" t="n">
        <v>0.546</v>
      </c>
      <c r="G4340" s="12">
        <f>0.48*8</f>
        <v/>
      </c>
      <c r="H4340" s="12">
        <f>F4340-G4340</f>
        <v/>
      </c>
      <c r="I4340" s="10">
        <f>IF(E4340=0,"Fora",IF(E4339=0,"Carg xar",IF(H4340&lt;0,IF(M4340&lt;0.9,"Carg FV","Stby"),IF(M4340&gt;P4340,"V2H",IF(M4340&lt;0.9,"Carg xar","Stby")))))</f>
        <v/>
      </c>
      <c r="J4340" s="12">
        <f>IF(OR(I4340="Carg FV",I4340="Carg xar"),MIN(IF(I4340="Carg FV",ABS(H4340),7.4),7.4,MAX(0,(0.9-M4340)*40)*0.95),0)</f>
        <v/>
      </c>
      <c r="K4340" s="12">
        <f>IF(I4340="V2H",MIN(MAX(0,H4340),7.4,MAX(0,(M4340-P4340)*40)*0.95),0)</f>
        <v/>
      </c>
      <c r="L4340" s="12">
        <f>IF(E4340=0,0,MAX(0,H4340-K4340))</f>
        <v/>
      </c>
      <c r="M4340" s="13">
        <f>M4339+J4339/40-IF(I4339="V2H",K4339/(0.95*40),0)-IF(E4340=0,IF(E4339=1,IF(D4340=1,30,40)*0.18/(2*40),0),0)-IF(E4340=1,IF(E4339=0,IF(D4340=1,30,40)*0.18/(2*40),0),0)</f>
        <v/>
      </c>
      <c r="N4340" s="14" t="n">
        <v>0.15</v>
      </c>
      <c r="O4340" s="15">
        <f>K4340*N4340</f>
        <v/>
      </c>
      <c r="P4340">
        <f>IF(E4340=0,0.3,IF(D4340=1,IF(C4340&gt;=Params!$B$13-3,IF(C4340&lt;Params!$B$13,Params!$B$20,0.3),0.3),IF(C4340&gt;=Params!$B$15-3,IF(C4340&lt;Params!$B$15,Params!$B$21,0.3),0.3)))</f>
        <v/>
      </c>
    </row>
    <row r="4341" ht="15" customHeight="1" s="1">
      <c r="A4341" s="9" t="n">
        <v>4338</v>
      </c>
      <c r="B4341" s="6" t="inlineStr">
        <is>
          <t>30/06</t>
        </is>
      </c>
      <c r="C4341" s="6" t="n">
        <v>17</v>
      </c>
      <c r="D4341" s="6" t="n">
        <v>0</v>
      </c>
      <c r="E4341" s="10">
        <f>IF(D4341=1, IF(OR(C4341&lt;10, C4341&gt;=15),1,0), IF(OR(C4341&lt;7, C4341&gt;=18),1,0))</f>
        <v/>
      </c>
      <c r="F4341" s="11" t="n">
        <v>0.9350000000000001</v>
      </c>
      <c r="G4341" s="12">
        <f>0.28*8</f>
        <v/>
      </c>
      <c r="H4341" s="12">
        <f>F4341-G4341</f>
        <v/>
      </c>
      <c r="I4341" s="10">
        <f>IF(E4341=0,"Fora",IF(E4340=0,"Carg xar",IF(H4341&lt;0,IF(M4341&lt;0.9,"Carg FV","Stby"),IF(M4341&gt;P4341,"V2H",IF(M4341&lt;0.9,"Carg xar","Stby")))))</f>
        <v/>
      </c>
      <c r="J4341" s="12">
        <f>IF(OR(I4341="Carg FV",I4341="Carg xar"),MIN(IF(I4341="Carg FV",ABS(H4341),7.4),7.4,MAX(0,(0.9-M4341)*40)*0.95),0)</f>
        <v/>
      </c>
      <c r="K4341" s="12">
        <f>IF(I4341="V2H",MIN(MAX(0,H4341),7.4,MAX(0,(M4341-P4341)*40)*0.95),0)</f>
        <v/>
      </c>
      <c r="L4341" s="12">
        <f>IF(E4341=0,0,MAX(0,H4341-K4341))</f>
        <v/>
      </c>
      <c r="M4341" s="13">
        <f>M4340+J4340/40-IF(I4340="V2H",K4340/(0.95*40),0)-IF(E4341=0,IF(E4340=1,IF(D4341=1,30,40)*0.18/(2*40),0),0)-IF(E4341=1,IF(E4340=0,IF(D4341=1,30,40)*0.18/(2*40),0),0)</f>
        <v/>
      </c>
      <c r="N4341" s="14" t="n">
        <v>0.15</v>
      </c>
      <c r="O4341" s="15">
        <f>K4341*N4341</f>
        <v/>
      </c>
      <c r="P4341">
        <f>IF(E4341=0,0.3,IF(D4341=1,IF(C4341&gt;=Params!$B$13-3,IF(C4341&lt;Params!$B$13,Params!$B$20,0.3),0.3),IF(C4341&gt;=Params!$B$15-3,IF(C4341&lt;Params!$B$15,Params!$B$21,0.3),0.3)))</f>
        <v/>
      </c>
    </row>
    <row r="4342" ht="15" customHeight="1" s="1">
      <c r="A4342" s="9" t="n">
        <v>4339</v>
      </c>
      <c r="B4342" s="6" t="inlineStr">
        <is>
          <t>30/06</t>
        </is>
      </c>
      <c r="C4342" s="6" t="n">
        <v>18</v>
      </c>
      <c r="D4342" s="6" t="n">
        <v>0</v>
      </c>
      <c r="E4342" s="10">
        <f>IF(D4342=1, IF(OR(C4342&lt;10, C4342&gt;=15),1,0), IF(OR(C4342&lt;7, C4342&gt;=18),1,0))</f>
        <v/>
      </c>
      <c r="F4342" s="11" t="n">
        <v>1.735</v>
      </c>
      <c r="G4342" s="12">
        <f>0.1*8</f>
        <v/>
      </c>
      <c r="H4342" s="12">
        <f>F4342-G4342</f>
        <v/>
      </c>
      <c r="I4342" s="10">
        <f>IF(E4342=0,"Fora",IF(E4341=0,"Carg xar",IF(H4342&lt;0,IF(M4342&lt;0.9,"Carg FV","Stby"),IF(M4342&gt;P4342,"V2H",IF(M4342&lt;0.9,"Carg xar","Stby")))))</f>
        <v/>
      </c>
      <c r="J4342" s="12">
        <f>IF(OR(I4342="Carg FV",I4342="Carg xar"),MIN(IF(I4342="Carg FV",ABS(H4342),7.4),7.4,MAX(0,(0.9-M4342)*40)*0.95),0)</f>
        <v/>
      </c>
      <c r="K4342" s="12">
        <f>IF(I4342="V2H",MIN(MAX(0,H4342),7.4,MAX(0,(M4342-P4342)*40)*0.95),0)</f>
        <v/>
      </c>
      <c r="L4342" s="12">
        <f>IF(E4342=0,0,MAX(0,H4342-K4342))</f>
        <v/>
      </c>
      <c r="M4342" s="13">
        <f>M4341+J4341/40-IF(I4341="V2H",K4341/(0.95*40),0)-IF(E4342=0,IF(E4341=1,IF(D4342=1,30,40)*0.18/(2*40),0),0)-IF(E4342=1,IF(E4341=0,IF(D4342=1,30,40)*0.18/(2*40),0),0)</f>
        <v/>
      </c>
      <c r="N4342" s="14" t="n">
        <v>0.2</v>
      </c>
      <c r="O4342" s="15">
        <f>K4342*N4342</f>
        <v/>
      </c>
      <c r="P4342">
        <f>IF(E4342=0,0.3,IF(D4342=1,IF(C4342&gt;=Params!$B$13-3,IF(C4342&lt;Params!$B$13,Params!$B$20,0.3),0.3),IF(C4342&gt;=Params!$B$15-3,IF(C4342&lt;Params!$B$15,Params!$B$21,0.3),0.3)))</f>
        <v/>
      </c>
    </row>
    <row r="4343" ht="15" customHeight="1" s="1">
      <c r="A4343" s="9" t="n">
        <v>4340</v>
      </c>
      <c r="B4343" s="6" t="inlineStr">
        <is>
          <t>30/06</t>
        </is>
      </c>
      <c r="C4343" s="6" t="n">
        <v>19</v>
      </c>
      <c r="D4343" s="6" t="n">
        <v>0</v>
      </c>
      <c r="E4343" s="10">
        <f>IF(D4343=1, IF(OR(C4343&lt;10, C4343&gt;=15),1,0), IF(OR(C4343&lt;7, C4343&gt;=18),1,0))</f>
        <v/>
      </c>
      <c r="F4343" s="11" t="n">
        <v>1.957</v>
      </c>
      <c r="G4343" s="12">
        <f>0*8</f>
        <v/>
      </c>
      <c r="H4343" s="12">
        <f>F4343-G4343</f>
        <v/>
      </c>
      <c r="I4343" s="10">
        <f>IF(E4343=0,"Fora",IF(E4342=0,"Carg xar",IF(H4343&lt;0,IF(M4343&lt;0.9,"Carg FV","Stby"),IF(M4343&gt;P4343,"V2H",IF(M4343&lt;0.9,"Carg xar","Stby")))))</f>
        <v/>
      </c>
      <c r="J4343" s="12">
        <f>IF(OR(I4343="Carg FV",I4343="Carg xar"),MIN(IF(I4343="Carg FV",ABS(H4343),7.4),7.4,MAX(0,(0.9-M4343)*40)*0.95),0)</f>
        <v/>
      </c>
      <c r="K4343" s="12">
        <f>IF(I4343="V2H",MIN(MAX(0,H4343),7.4,MAX(0,(M4343-P4343)*40)*0.95),0)</f>
        <v/>
      </c>
      <c r="L4343" s="12">
        <f>IF(E4343=0,0,MAX(0,H4343-K4343))</f>
        <v/>
      </c>
      <c r="M4343" s="13">
        <f>M4342+J4342/40-IF(I4342="V2H",K4342/(0.95*40),0)-IF(E4343=0,IF(E4342=1,IF(D4343=1,30,40)*0.18/(2*40),0),0)-IF(E4343=1,IF(E4342=0,IF(D4343=1,30,40)*0.18/(2*40),0),0)</f>
        <v/>
      </c>
      <c r="N4343" s="14" t="n">
        <v>0.2</v>
      </c>
      <c r="O4343" s="15">
        <f>K4343*N4343</f>
        <v/>
      </c>
      <c r="P4343">
        <f>IF(E4343=0,0.3,IF(D4343=1,IF(C4343&gt;=Params!$B$13-3,IF(C4343&lt;Params!$B$13,Params!$B$20,0.3),0.3),IF(C4343&gt;=Params!$B$15-3,IF(C4343&lt;Params!$B$15,Params!$B$21,0.3),0.3)))</f>
        <v/>
      </c>
    </row>
    <row r="4344" ht="15" customHeight="1" s="1">
      <c r="A4344" s="9" t="n">
        <v>4341</v>
      </c>
      <c r="B4344" s="6" t="inlineStr">
        <is>
          <t>30/06</t>
        </is>
      </c>
      <c r="C4344" s="6" t="n">
        <v>20</v>
      </c>
      <c r="D4344" s="6" t="n">
        <v>0</v>
      </c>
      <c r="E4344" s="10">
        <f>IF(D4344=1, IF(OR(C4344&lt;10, C4344&gt;=15),1,0), IF(OR(C4344&lt;7, C4344&gt;=18),1,0))</f>
        <v/>
      </c>
      <c r="F4344" s="11" t="n">
        <v>1.87</v>
      </c>
      <c r="G4344" s="12">
        <f>0*8</f>
        <v/>
      </c>
      <c r="H4344" s="12">
        <f>F4344-G4344</f>
        <v/>
      </c>
      <c r="I4344" s="10">
        <f>IF(E4344=0,"Fora",IF(E4343=0,"Carg xar",IF(H4344&lt;0,IF(M4344&lt;0.9,"Carg FV","Stby"),IF(M4344&gt;P4344,"V2H",IF(M4344&lt;0.9,"Carg xar","Stby")))))</f>
        <v/>
      </c>
      <c r="J4344" s="12">
        <f>IF(OR(I4344="Carg FV",I4344="Carg xar"),MIN(IF(I4344="Carg FV",ABS(H4344),7.4),7.4,MAX(0,(0.9-M4344)*40)*0.95),0)</f>
        <v/>
      </c>
      <c r="K4344" s="12">
        <f>IF(I4344="V2H",MIN(MAX(0,H4344),7.4,MAX(0,(M4344-P4344)*40)*0.95),0)</f>
        <v/>
      </c>
      <c r="L4344" s="12">
        <f>IF(E4344=0,0,MAX(0,H4344-K4344))</f>
        <v/>
      </c>
      <c r="M4344" s="13">
        <f>M4343+J4343/40-IF(I4343="V2H",K4343/(0.95*40),0)-IF(E4344=0,IF(E4343=1,IF(D4344=1,30,40)*0.18/(2*40),0),0)-IF(E4344=1,IF(E4343=0,IF(D4344=1,30,40)*0.18/(2*40),0),0)</f>
        <v/>
      </c>
      <c r="N4344" s="14" t="n">
        <v>0.2</v>
      </c>
      <c r="O4344" s="15">
        <f>K4344*N4344</f>
        <v/>
      </c>
      <c r="P4344">
        <f>IF(E4344=0,0.3,IF(D4344=1,IF(C4344&gt;=Params!$B$13-3,IF(C4344&lt;Params!$B$13,Params!$B$20,0.3),0.3),IF(C4344&gt;=Params!$B$15-3,IF(C4344&lt;Params!$B$15,Params!$B$21,0.3),0.3)))</f>
        <v/>
      </c>
    </row>
    <row r="4345" ht="15" customHeight="1" s="1">
      <c r="A4345" s="9" t="n">
        <v>4342</v>
      </c>
      <c r="B4345" s="6" t="inlineStr">
        <is>
          <t>30/06</t>
        </is>
      </c>
      <c r="C4345" s="6" t="n">
        <v>21</v>
      </c>
      <c r="D4345" s="6" t="n">
        <v>0</v>
      </c>
      <c r="E4345" s="10">
        <f>IF(D4345=1, IF(OR(C4345&lt;10, C4345&gt;=15),1,0), IF(OR(C4345&lt;7, C4345&gt;=18),1,0))</f>
        <v/>
      </c>
      <c r="F4345" s="11" t="n">
        <v>0.726</v>
      </c>
      <c r="G4345" s="12">
        <f>0*8</f>
        <v/>
      </c>
      <c r="H4345" s="12">
        <f>F4345-G4345</f>
        <v/>
      </c>
      <c r="I4345" s="10">
        <f>IF(E4345=0,"Fora",IF(E4344=0,"Carg xar",IF(H4345&lt;0,IF(M4345&lt;0.9,"Carg FV","Stby"),IF(M4345&gt;P4345,"V2H",IF(M4345&lt;0.9,"Carg xar","Stby")))))</f>
        <v/>
      </c>
      <c r="J4345" s="12">
        <f>IF(OR(I4345="Carg FV",I4345="Carg xar"),MIN(IF(I4345="Carg FV",ABS(H4345),7.4),7.4,MAX(0,(0.9-M4345)*40)*0.95),0)</f>
        <v/>
      </c>
      <c r="K4345" s="12">
        <f>IF(I4345="V2H",MIN(MAX(0,H4345),7.4,MAX(0,(M4345-P4345)*40)*0.95),0)</f>
        <v/>
      </c>
      <c r="L4345" s="12">
        <f>IF(E4345=0,0,MAX(0,H4345-K4345))</f>
        <v/>
      </c>
      <c r="M4345" s="13">
        <f>M4344+J4344/40-IF(I4344="V2H",K4344/(0.95*40),0)-IF(E4345=0,IF(E4344=1,IF(D4345=1,30,40)*0.18/(2*40),0),0)-IF(E4345=1,IF(E4344=0,IF(D4345=1,30,40)*0.18/(2*40),0),0)</f>
        <v/>
      </c>
      <c r="N4345" s="14" t="n">
        <v>0.2</v>
      </c>
      <c r="O4345" s="15">
        <f>K4345*N4345</f>
        <v/>
      </c>
      <c r="P4345">
        <f>IF(E4345=0,0.3,IF(D4345=1,IF(C4345&gt;=Params!$B$13-3,IF(C4345&lt;Params!$B$13,Params!$B$20,0.3),0.3),IF(C4345&gt;=Params!$B$15-3,IF(C4345&lt;Params!$B$15,Params!$B$21,0.3),0.3)))</f>
        <v/>
      </c>
    </row>
    <row r="4346" ht="15" customHeight="1" s="1">
      <c r="A4346" s="9" t="n">
        <v>4343</v>
      </c>
      <c r="B4346" s="6" t="inlineStr">
        <is>
          <t>30/06</t>
        </is>
      </c>
      <c r="C4346" s="6" t="n">
        <v>22</v>
      </c>
      <c r="D4346" s="6" t="n">
        <v>0</v>
      </c>
      <c r="E4346" s="10">
        <f>IF(D4346=1, IF(OR(C4346&lt;10, C4346&gt;=15),1,0), IF(OR(C4346&lt;7, C4346&gt;=18),1,0))</f>
        <v/>
      </c>
      <c r="F4346" s="11" t="n">
        <v>0.765</v>
      </c>
      <c r="G4346" s="12">
        <f>0*8</f>
        <v/>
      </c>
      <c r="H4346" s="12">
        <f>F4346-G4346</f>
        <v/>
      </c>
      <c r="I4346" s="10">
        <f>IF(E4346=0,"Fora",IF(E4345=0,"Carg xar",IF(H4346&lt;0,IF(M4346&lt;0.9,"Carg FV","Stby"),IF(M4346&gt;P4346,"V2H",IF(M4346&lt;0.9,"Carg xar","Stby")))))</f>
        <v/>
      </c>
      <c r="J4346" s="12">
        <f>IF(OR(I4346="Carg FV",I4346="Carg xar"),MIN(IF(I4346="Carg FV",ABS(H4346),7.4),7.4,MAX(0,(0.9-M4346)*40)*0.95),0)</f>
        <v/>
      </c>
      <c r="K4346" s="12">
        <f>IF(I4346="V2H",MIN(MAX(0,H4346),7.4,MAX(0,(M4346-P4346)*40)*0.95),0)</f>
        <v/>
      </c>
      <c r="L4346" s="12">
        <f>IF(E4346=0,0,MAX(0,H4346-K4346))</f>
        <v/>
      </c>
      <c r="M4346" s="13">
        <f>M4345+J4345/40-IF(I4345="V2H",K4345/(0.95*40),0)-IF(E4346=0,IF(E4345=1,IF(D4346=1,30,40)*0.18/(2*40),0),0)-IF(E4346=1,IF(E4345=0,IF(D4346=1,30,40)*0.18/(2*40),0),0)</f>
        <v/>
      </c>
      <c r="N4346" s="14" t="n">
        <v>0.15</v>
      </c>
      <c r="O4346" s="15">
        <f>K4346*N4346</f>
        <v/>
      </c>
      <c r="P4346">
        <f>IF(E4346=0,0.3,IF(D4346=1,IF(C4346&gt;=Params!$B$13-3,IF(C4346&lt;Params!$B$13,Params!$B$20,0.3),0.3),IF(C4346&gt;=Params!$B$15-3,IF(C4346&lt;Params!$B$15,Params!$B$21,0.3),0.3)))</f>
        <v/>
      </c>
    </row>
    <row r="4347" ht="15" customHeight="1" s="1">
      <c r="A4347" s="9" t="n">
        <v>4344</v>
      </c>
      <c r="B4347" s="6" t="inlineStr">
        <is>
          <t>30/06</t>
        </is>
      </c>
      <c r="C4347" s="6" t="n">
        <v>23</v>
      </c>
      <c r="D4347" s="6" t="n">
        <v>0</v>
      </c>
      <c r="E4347" s="10">
        <f>IF(D4347=1, IF(OR(C4347&lt;10, C4347&gt;=15),1,0), IF(OR(C4347&lt;7, C4347&gt;=18),1,0))</f>
        <v/>
      </c>
      <c r="F4347" s="11" t="n">
        <v>0.636</v>
      </c>
      <c r="G4347" s="12">
        <f>0*8</f>
        <v/>
      </c>
      <c r="H4347" s="12">
        <f>F4347-G4347</f>
        <v/>
      </c>
      <c r="I4347" s="10">
        <f>IF(E4347=0,"Fora",IF(E4346=0,"Carg xar",IF(H4347&lt;0,IF(M4347&lt;0.9,"Carg FV","Stby"),IF(M4347&gt;P4347,"V2H",IF(M4347&lt;0.9,"Carg xar","Stby")))))</f>
        <v/>
      </c>
      <c r="J4347" s="12">
        <f>IF(OR(I4347="Carg FV",I4347="Carg xar"),MIN(IF(I4347="Carg FV",ABS(H4347),7.4),7.4,MAX(0,(0.9-M4347)*40)*0.95),0)</f>
        <v/>
      </c>
      <c r="K4347" s="12">
        <f>IF(I4347="V2H",MIN(MAX(0,H4347),7.4,MAX(0,(M4347-P4347)*40)*0.95),0)</f>
        <v/>
      </c>
      <c r="L4347" s="12">
        <f>IF(E4347=0,0,MAX(0,H4347-K4347))</f>
        <v/>
      </c>
      <c r="M4347" s="13">
        <f>M4346+J4346/40-IF(I4346="V2H",K4346/(0.95*40),0)-IF(E4347=0,IF(E4346=1,IF(D4347=1,30,40)*0.18/(2*40),0),0)-IF(E4347=1,IF(E4346=0,IF(D4347=1,30,40)*0.18/(2*40),0),0)</f>
        <v/>
      </c>
      <c r="N4347" s="14" t="n">
        <v>0.15</v>
      </c>
      <c r="O4347" s="15">
        <f>K4347*N4347</f>
        <v/>
      </c>
      <c r="P4347">
        <f>IF(E4347=0,0.3,IF(D4347=1,IF(C4347&gt;=Params!$B$13-3,IF(C4347&lt;Params!$B$13,Params!$B$20,0.3),0.3),IF(C4347&gt;=Params!$B$15-3,IF(C4347&lt;Params!$B$15,Params!$B$21,0.3),0.3)))</f>
        <v/>
      </c>
    </row>
    <row r="4348" ht="15" customHeight="1" s="1">
      <c r="A4348" s="9" t="n">
        <v>4345</v>
      </c>
      <c r="B4348" s="6" t="inlineStr">
        <is>
          <t>01/07</t>
        </is>
      </c>
      <c r="C4348" s="6" t="n">
        <v>0</v>
      </c>
      <c r="D4348" s="6" t="n">
        <v>0</v>
      </c>
      <c r="E4348" s="10">
        <f>IF(D4348=1, IF(OR(C4348&lt;10, C4348&gt;=15),1,0), IF(OR(C4348&lt;7, C4348&gt;=18),1,0))</f>
        <v/>
      </c>
      <c r="F4348" s="11" t="n">
        <v>1.473</v>
      </c>
      <c r="G4348" s="12">
        <f>0*8</f>
        <v/>
      </c>
      <c r="H4348" s="12">
        <f>F4348-G4348</f>
        <v/>
      </c>
      <c r="I4348" s="10">
        <f>IF(E4348=0,"Fora",IF(E4347=0,"Carg xar",IF(H4348&lt;0,IF(M4348&lt;0.9,"Carg FV","Stby"),IF(M4348&gt;P4348,"V2H",IF(M4348&lt;0.9,"Carg xar","Stby")))))</f>
        <v/>
      </c>
      <c r="J4348" s="12">
        <f>IF(OR(I4348="Carg FV",I4348="Carg xar"),MIN(IF(I4348="Carg FV",ABS(H4348),7.4),7.4,MAX(0,(0.9-M4348)*40)*0.95),0)</f>
        <v/>
      </c>
      <c r="K4348" s="12">
        <f>IF(I4348="V2H",MIN(MAX(0,H4348),7.4,MAX(0,(M4348-P4348)*40)*0.95),0)</f>
        <v/>
      </c>
      <c r="L4348" s="12">
        <f>IF(E4348=0,0,MAX(0,H4348-K4348))</f>
        <v/>
      </c>
      <c r="M4348" s="13">
        <f>M4347+J4347/40-IF(I4347="V2H",K4347/(0.95*40),0)-IF(E4348=0,IF(E4347=1,IF(D4348=1,30,40)*0.18/(2*40),0),0)-IF(E4348=1,IF(E4347=0,IF(D4348=1,30,40)*0.18/(2*40),0),0)</f>
        <v/>
      </c>
      <c r="N4348" s="14" t="n">
        <v>0.09</v>
      </c>
      <c r="O4348" s="15">
        <f>K4348*N4348</f>
        <v/>
      </c>
      <c r="P4348">
        <f>IF(E4348=0,0.3,IF(D4348=1,IF(C4348&gt;=Params!$B$13-3,IF(C4348&lt;Params!$B$13,Params!$B$20,0.3),0.3),IF(C4348&gt;=Params!$B$15-3,IF(C4348&lt;Params!$B$15,Params!$B$21,0.3),0.3)))</f>
        <v/>
      </c>
    </row>
    <row r="4349" ht="15" customHeight="1" s="1">
      <c r="A4349" s="9" t="n">
        <v>4346</v>
      </c>
      <c r="B4349" s="6" t="inlineStr">
        <is>
          <t>01/07</t>
        </is>
      </c>
      <c r="C4349" s="6" t="n">
        <v>1</v>
      </c>
      <c r="D4349" s="6" t="n">
        <v>0</v>
      </c>
      <c r="E4349" s="10">
        <f>IF(D4349=1, IF(OR(C4349&lt;10, C4349&gt;=15),1,0), IF(OR(C4349&lt;7, C4349&gt;=18),1,0))</f>
        <v/>
      </c>
      <c r="F4349" s="11" t="n">
        <v>0.523</v>
      </c>
      <c r="G4349" s="12">
        <f>0*8</f>
        <v/>
      </c>
      <c r="H4349" s="12">
        <f>F4349-G4349</f>
        <v/>
      </c>
      <c r="I4349" s="10">
        <f>IF(E4349=0,"Fora",IF(E4348=0,"Carg xar",IF(H4349&lt;0,IF(M4349&lt;0.9,"Carg FV","Stby"),IF(M4349&gt;P4349,"V2H",IF(M4349&lt;0.9,"Carg xar","Stby")))))</f>
        <v/>
      </c>
      <c r="J4349" s="12">
        <f>IF(OR(I4349="Carg FV",I4349="Carg xar"),MIN(IF(I4349="Carg FV",ABS(H4349),7.4),7.4,MAX(0,(0.9-M4349)*40)*0.95),0)</f>
        <v/>
      </c>
      <c r="K4349" s="12">
        <f>IF(I4349="V2H",MIN(MAX(0,H4349),7.4,MAX(0,(M4349-P4349)*40)*0.95),0)</f>
        <v/>
      </c>
      <c r="L4349" s="12">
        <f>IF(E4349=0,0,MAX(0,H4349-K4349))</f>
        <v/>
      </c>
      <c r="M4349" s="13">
        <f>M4348+J4348/40-IF(I4348="V2H",K4348/(0.95*40),0)-IF(E4349=0,IF(E4348=1,IF(D4349=1,30,40)*0.18/(2*40),0),0)-IF(E4349=1,IF(E4348=0,IF(D4349=1,30,40)*0.18/(2*40),0),0)</f>
        <v/>
      </c>
      <c r="N4349" s="14" t="n">
        <v>0.09</v>
      </c>
      <c r="O4349" s="15">
        <f>K4349*N4349</f>
        <v/>
      </c>
      <c r="P4349">
        <f>IF(E4349=0,0.3,IF(D4349=1,IF(C4349&gt;=Params!$B$13-3,IF(C4349&lt;Params!$B$13,Params!$B$20,0.3),0.3),IF(C4349&gt;=Params!$B$15-3,IF(C4349&lt;Params!$B$15,Params!$B$21,0.3),0.3)))</f>
        <v/>
      </c>
    </row>
    <row r="4350" ht="15" customHeight="1" s="1">
      <c r="A4350" s="9" t="n">
        <v>4347</v>
      </c>
      <c r="B4350" s="6" t="inlineStr">
        <is>
          <t>01/07</t>
        </is>
      </c>
      <c r="C4350" s="6" t="n">
        <v>2</v>
      </c>
      <c r="D4350" s="6" t="n">
        <v>0</v>
      </c>
      <c r="E4350" s="10">
        <f>IF(D4350=1, IF(OR(C4350&lt;10, C4350&gt;=15),1,0), IF(OR(C4350&lt;7, C4350&gt;=18),1,0))</f>
        <v/>
      </c>
      <c r="F4350" s="11" t="n">
        <v>0.5679999999999999</v>
      </c>
      <c r="G4350" s="12">
        <f>0*8</f>
        <v/>
      </c>
      <c r="H4350" s="12">
        <f>F4350-G4350</f>
        <v/>
      </c>
      <c r="I4350" s="10">
        <f>IF(E4350=0,"Fora",IF(E4349=0,"Carg xar",IF(H4350&lt;0,IF(M4350&lt;0.9,"Carg FV","Stby"),IF(M4350&gt;P4350,"V2H",IF(M4350&lt;0.9,"Carg xar","Stby")))))</f>
        <v/>
      </c>
      <c r="J4350" s="12">
        <f>IF(OR(I4350="Carg FV",I4350="Carg xar"),MIN(IF(I4350="Carg FV",ABS(H4350),7.4),7.4,MAX(0,(0.9-M4350)*40)*0.95),0)</f>
        <v/>
      </c>
      <c r="K4350" s="12">
        <f>IF(I4350="V2H",MIN(MAX(0,H4350),7.4,MAX(0,(M4350-P4350)*40)*0.95),0)</f>
        <v/>
      </c>
      <c r="L4350" s="12">
        <f>IF(E4350=0,0,MAX(0,H4350-K4350))</f>
        <v/>
      </c>
      <c r="M4350" s="13">
        <f>M4349+J4349/40-IF(I4349="V2H",K4349/(0.95*40),0)-IF(E4350=0,IF(E4349=1,IF(D4350=1,30,40)*0.18/(2*40),0),0)-IF(E4350=1,IF(E4349=0,IF(D4350=1,30,40)*0.18/(2*40),0),0)</f>
        <v/>
      </c>
      <c r="N4350" s="14" t="n">
        <v>0.09</v>
      </c>
      <c r="O4350" s="15">
        <f>K4350*N4350</f>
        <v/>
      </c>
      <c r="P4350">
        <f>IF(E4350=0,0.3,IF(D4350=1,IF(C4350&gt;=Params!$B$13-3,IF(C4350&lt;Params!$B$13,Params!$B$20,0.3),0.3),IF(C4350&gt;=Params!$B$15-3,IF(C4350&lt;Params!$B$15,Params!$B$21,0.3),0.3)))</f>
        <v/>
      </c>
    </row>
    <row r="4351" ht="15" customHeight="1" s="1">
      <c r="A4351" s="9" t="n">
        <v>4348</v>
      </c>
      <c r="B4351" s="6" t="inlineStr">
        <is>
          <t>01/07</t>
        </is>
      </c>
      <c r="C4351" s="6" t="n">
        <v>3</v>
      </c>
      <c r="D4351" s="6" t="n">
        <v>0</v>
      </c>
      <c r="E4351" s="10">
        <f>IF(D4351=1, IF(OR(C4351&lt;10, C4351&gt;=15),1,0), IF(OR(C4351&lt;7, C4351&gt;=18),1,0))</f>
        <v/>
      </c>
      <c r="F4351" s="11" t="n">
        <v>0.504</v>
      </c>
      <c r="G4351" s="12">
        <f>0*8</f>
        <v/>
      </c>
      <c r="H4351" s="12">
        <f>F4351-G4351</f>
        <v/>
      </c>
      <c r="I4351" s="10">
        <f>IF(E4351=0,"Fora",IF(E4350=0,"Carg xar",IF(H4351&lt;0,IF(M4351&lt;0.9,"Carg FV","Stby"),IF(M4351&gt;P4351,"V2H",IF(M4351&lt;0.9,"Carg xar","Stby")))))</f>
        <v/>
      </c>
      <c r="J4351" s="12">
        <f>IF(OR(I4351="Carg FV",I4351="Carg xar"),MIN(IF(I4351="Carg FV",ABS(H4351),7.4),7.4,MAX(0,(0.9-M4351)*40)*0.95),0)</f>
        <v/>
      </c>
      <c r="K4351" s="12">
        <f>IF(I4351="V2H",MIN(MAX(0,H4351),7.4,MAX(0,(M4351-P4351)*40)*0.95),0)</f>
        <v/>
      </c>
      <c r="L4351" s="12">
        <f>IF(E4351=0,0,MAX(0,H4351-K4351))</f>
        <v/>
      </c>
      <c r="M4351" s="13">
        <f>M4350+J4350/40-IF(I4350="V2H",K4350/(0.95*40),0)-IF(E4351=0,IF(E4350=1,IF(D4351=1,30,40)*0.18/(2*40),0),0)-IF(E4351=1,IF(E4350=0,IF(D4351=1,30,40)*0.18/(2*40),0),0)</f>
        <v/>
      </c>
      <c r="N4351" s="14" t="n">
        <v>0.09</v>
      </c>
      <c r="O4351" s="15">
        <f>K4351*N4351</f>
        <v/>
      </c>
      <c r="P4351">
        <f>IF(E4351=0,0.3,IF(D4351=1,IF(C4351&gt;=Params!$B$13-3,IF(C4351&lt;Params!$B$13,Params!$B$20,0.3),0.3),IF(C4351&gt;=Params!$B$15-3,IF(C4351&lt;Params!$B$15,Params!$B$21,0.3),0.3)))</f>
        <v/>
      </c>
    </row>
    <row r="4352" ht="15" customHeight="1" s="1">
      <c r="A4352" s="9" t="n">
        <v>4349</v>
      </c>
      <c r="B4352" s="6" t="inlineStr">
        <is>
          <t>01/07</t>
        </is>
      </c>
      <c r="C4352" s="6" t="n">
        <v>4</v>
      </c>
      <c r="D4352" s="6" t="n">
        <v>0</v>
      </c>
      <c r="E4352" s="10">
        <f>IF(D4352=1, IF(OR(C4352&lt;10, C4352&gt;=15),1,0), IF(OR(C4352&lt;7, C4352&gt;=18),1,0))</f>
        <v/>
      </c>
      <c r="F4352" s="11" t="n">
        <v>0.537</v>
      </c>
      <c r="G4352" s="12">
        <f>0*8</f>
        <v/>
      </c>
      <c r="H4352" s="12">
        <f>F4352-G4352</f>
        <v/>
      </c>
      <c r="I4352" s="10">
        <f>IF(E4352=0,"Fora",IF(E4351=0,"Carg xar",IF(H4352&lt;0,IF(M4352&lt;0.9,"Carg FV","Stby"),IF(M4352&gt;P4352,"V2H",IF(M4352&lt;0.9,"Carg xar","Stby")))))</f>
        <v/>
      </c>
      <c r="J4352" s="12">
        <f>IF(OR(I4352="Carg FV",I4352="Carg xar"),MIN(IF(I4352="Carg FV",ABS(H4352),7.4),7.4,MAX(0,(0.9-M4352)*40)*0.95),0)</f>
        <v/>
      </c>
      <c r="K4352" s="12">
        <f>IF(I4352="V2H",MIN(MAX(0,H4352),7.4,MAX(0,(M4352-P4352)*40)*0.95),0)</f>
        <v/>
      </c>
      <c r="L4352" s="12">
        <f>IF(E4352=0,0,MAX(0,H4352-K4352))</f>
        <v/>
      </c>
      <c r="M4352" s="13">
        <f>M4351+J4351/40-IF(I4351="V2H",K4351/(0.95*40),0)-IF(E4352=0,IF(E4351=1,IF(D4352=1,30,40)*0.18/(2*40),0),0)-IF(E4352=1,IF(E4351=0,IF(D4352=1,30,40)*0.18/(2*40),0),0)</f>
        <v/>
      </c>
      <c r="N4352" s="14" t="n">
        <v>0.09</v>
      </c>
      <c r="O4352" s="15">
        <f>K4352*N4352</f>
        <v/>
      </c>
      <c r="P4352">
        <f>IF(E4352=0,0.3,IF(D4352=1,IF(C4352&gt;=Params!$B$13-3,IF(C4352&lt;Params!$B$13,Params!$B$20,0.3),0.3),IF(C4352&gt;=Params!$B$15-3,IF(C4352&lt;Params!$B$15,Params!$B$21,0.3),0.3)))</f>
        <v/>
      </c>
    </row>
    <row r="4353" ht="15" customHeight="1" s="1">
      <c r="A4353" s="9" t="n">
        <v>4350</v>
      </c>
      <c r="B4353" s="6" t="inlineStr">
        <is>
          <t>01/07</t>
        </is>
      </c>
      <c r="C4353" s="6" t="n">
        <v>5</v>
      </c>
      <c r="D4353" s="6" t="n">
        <v>0</v>
      </c>
      <c r="E4353" s="10">
        <f>IF(D4353=1, IF(OR(C4353&lt;10, C4353&gt;=15),1,0), IF(OR(C4353&lt;7, C4353&gt;=18),1,0))</f>
        <v/>
      </c>
      <c r="F4353" s="11" t="n">
        <v>0.503</v>
      </c>
      <c r="G4353" s="12">
        <f>0*8</f>
        <v/>
      </c>
      <c r="H4353" s="12">
        <f>F4353-G4353</f>
        <v/>
      </c>
      <c r="I4353" s="10">
        <f>IF(E4353=0,"Fora",IF(E4352=0,"Carg xar",IF(H4353&lt;0,IF(M4353&lt;0.9,"Carg FV","Stby"),IF(M4353&gt;P4353,"V2H",IF(M4353&lt;0.9,"Carg xar","Stby")))))</f>
        <v/>
      </c>
      <c r="J4353" s="12">
        <f>IF(OR(I4353="Carg FV",I4353="Carg xar"),MIN(IF(I4353="Carg FV",ABS(H4353),7.4),7.4,MAX(0,(0.9-M4353)*40)*0.95),0)</f>
        <v/>
      </c>
      <c r="K4353" s="12">
        <f>IF(I4353="V2H",MIN(MAX(0,H4353),7.4,MAX(0,(M4353-P4353)*40)*0.95),0)</f>
        <v/>
      </c>
      <c r="L4353" s="12">
        <f>IF(E4353=0,0,MAX(0,H4353-K4353))</f>
        <v/>
      </c>
      <c r="M4353" s="13">
        <f>M4352+J4352/40-IF(I4352="V2H",K4352/(0.95*40),0)-IF(E4353=0,IF(E4352=1,IF(D4353=1,30,40)*0.18/(2*40),0),0)-IF(E4353=1,IF(E4352=0,IF(D4353=1,30,40)*0.18/(2*40),0),0)</f>
        <v/>
      </c>
      <c r="N4353" s="14" t="n">
        <v>0.09</v>
      </c>
      <c r="O4353" s="15">
        <f>K4353*N4353</f>
        <v/>
      </c>
      <c r="P4353">
        <f>IF(E4353=0,0.3,IF(D4353=1,IF(C4353&gt;=Params!$B$13-3,IF(C4353&lt;Params!$B$13,Params!$B$20,0.3),0.3),IF(C4353&gt;=Params!$B$15-3,IF(C4353&lt;Params!$B$15,Params!$B$21,0.3),0.3)))</f>
        <v/>
      </c>
    </row>
    <row r="4354" ht="15" customHeight="1" s="1">
      <c r="A4354" s="9" t="n">
        <v>4351</v>
      </c>
      <c r="B4354" s="6" t="inlineStr">
        <is>
          <t>01/07</t>
        </is>
      </c>
      <c r="C4354" s="6" t="n">
        <v>6</v>
      </c>
      <c r="D4354" s="6" t="n">
        <v>0</v>
      </c>
      <c r="E4354" s="10">
        <f>IF(D4354=1, IF(OR(C4354&lt;10, C4354&gt;=15),1,0), IF(OR(C4354&lt;7, C4354&gt;=18),1,0))</f>
        <v/>
      </c>
      <c r="F4354" s="11" t="n">
        <v>0.415</v>
      </c>
      <c r="G4354" s="12">
        <f>0.02*8</f>
        <v/>
      </c>
      <c r="H4354" s="12">
        <f>F4354-G4354</f>
        <v/>
      </c>
      <c r="I4354" s="10">
        <f>IF(E4354=0,"Fora",IF(E4353=0,"Carg xar",IF(H4354&lt;0,IF(M4354&lt;0.9,"Carg FV","Stby"),IF(M4354&gt;P4354,"V2H",IF(M4354&lt;0.9,"Carg xar","Stby")))))</f>
        <v/>
      </c>
      <c r="J4354" s="12">
        <f>IF(OR(I4354="Carg FV",I4354="Carg xar"),MIN(IF(I4354="Carg FV",ABS(H4354),7.4),7.4,MAX(0,(0.9-M4354)*40)*0.95),0)</f>
        <v/>
      </c>
      <c r="K4354" s="12">
        <f>IF(I4354="V2H",MIN(MAX(0,H4354),7.4,MAX(0,(M4354-P4354)*40)*0.95),0)</f>
        <v/>
      </c>
      <c r="L4354" s="12">
        <f>IF(E4354=0,0,MAX(0,H4354-K4354))</f>
        <v/>
      </c>
      <c r="M4354" s="13">
        <f>M4353+J4353/40-IF(I4353="V2H",K4353/(0.95*40),0)-IF(E4354=0,IF(E4353=1,IF(D4354=1,30,40)*0.18/(2*40),0),0)-IF(E4354=1,IF(E4353=0,IF(D4354=1,30,40)*0.18/(2*40),0),0)</f>
        <v/>
      </c>
      <c r="N4354" s="14" t="n">
        <v>0.09</v>
      </c>
      <c r="O4354" s="15">
        <f>K4354*N4354</f>
        <v/>
      </c>
      <c r="P4354">
        <f>IF(E4354=0,0.3,IF(D4354=1,IF(C4354&gt;=Params!$B$13-3,IF(C4354&lt;Params!$B$13,Params!$B$20,0.3),0.3),IF(C4354&gt;=Params!$B$15-3,IF(C4354&lt;Params!$B$15,Params!$B$21,0.3),0.3)))</f>
        <v/>
      </c>
    </row>
    <row r="4355" ht="15" customHeight="1" s="1">
      <c r="A4355" s="9" t="n">
        <v>4352</v>
      </c>
      <c r="B4355" s="6" t="inlineStr">
        <is>
          <t>01/07</t>
        </is>
      </c>
      <c r="C4355" s="6" t="n">
        <v>7</v>
      </c>
      <c r="D4355" s="6" t="n">
        <v>0</v>
      </c>
      <c r="E4355" s="10">
        <f>IF(D4355=1, IF(OR(C4355&lt;10, C4355&gt;=15),1,0), IF(OR(C4355&lt;7, C4355&gt;=18),1,0))</f>
        <v/>
      </c>
      <c r="F4355" s="11" t="n">
        <v>0.396</v>
      </c>
      <c r="G4355" s="12">
        <f>0.14*8</f>
        <v/>
      </c>
      <c r="H4355" s="12">
        <f>F4355-G4355</f>
        <v/>
      </c>
      <c r="I4355" s="10">
        <f>IF(E4355=0,"Fora",IF(E4354=0,"Carg xar",IF(H4355&lt;0,IF(M4355&lt;0.9,"Carg FV","Stby"),IF(M4355&gt;P4355,"V2H",IF(M4355&lt;0.9,"Carg xar","Stby")))))</f>
        <v/>
      </c>
      <c r="J4355" s="12">
        <f>IF(OR(I4355="Carg FV",I4355="Carg xar"),MIN(IF(I4355="Carg FV",ABS(H4355),7.4),7.4,MAX(0,(0.9-M4355)*40)*0.95),0)</f>
        <v/>
      </c>
      <c r="K4355" s="12">
        <f>IF(I4355="V2H",MIN(MAX(0,H4355),7.4,MAX(0,(M4355-P4355)*40)*0.95),0)</f>
        <v/>
      </c>
      <c r="L4355" s="12">
        <f>IF(E4355=0,0,MAX(0,H4355-K4355))</f>
        <v/>
      </c>
      <c r="M4355" s="13">
        <f>M4354+J4354/40-IF(I4354="V2H",K4354/(0.95*40),0)-IF(E4355=0,IF(E4354=1,IF(D4355=1,30,40)*0.18/(2*40),0),0)-IF(E4355=1,IF(E4354=0,IF(D4355=1,30,40)*0.18/(2*40),0),0)</f>
        <v/>
      </c>
      <c r="N4355" s="14" t="n">
        <v>0.09</v>
      </c>
      <c r="O4355" s="15">
        <f>K4355*N4355</f>
        <v/>
      </c>
      <c r="P4355">
        <f>IF(E4355=0,0.3,IF(D4355=1,IF(C4355&gt;=Params!$B$13-3,IF(C4355&lt;Params!$B$13,Params!$B$20,0.3),0.3),IF(C4355&gt;=Params!$B$15-3,IF(C4355&lt;Params!$B$15,Params!$B$21,0.3),0.3)))</f>
        <v/>
      </c>
    </row>
    <row r="4356" ht="15" customHeight="1" s="1">
      <c r="A4356" s="9" t="n">
        <v>4353</v>
      </c>
      <c r="B4356" s="6" t="inlineStr">
        <is>
          <t>01/07</t>
        </is>
      </c>
      <c r="C4356" s="6" t="n">
        <v>8</v>
      </c>
      <c r="D4356" s="6" t="n">
        <v>0</v>
      </c>
      <c r="E4356" s="10">
        <f>IF(D4356=1, IF(OR(C4356&lt;10, C4356&gt;=15),1,0), IF(OR(C4356&lt;7, C4356&gt;=18),1,0))</f>
        <v/>
      </c>
      <c r="F4356" s="11" t="n">
        <v>0.142</v>
      </c>
      <c r="G4356" s="12">
        <f>0.3*8</f>
        <v/>
      </c>
      <c r="H4356" s="12">
        <f>F4356-G4356</f>
        <v/>
      </c>
      <c r="I4356" s="10">
        <f>IF(E4356=0,"Fora",IF(E4355=0,"Carg xar",IF(H4356&lt;0,IF(M4356&lt;0.9,"Carg FV","Stby"),IF(M4356&gt;P4356,"V2H",IF(M4356&lt;0.9,"Carg xar","Stby")))))</f>
        <v/>
      </c>
      <c r="J4356" s="12">
        <f>IF(OR(I4356="Carg FV",I4356="Carg xar"),MIN(IF(I4356="Carg FV",ABS(H4356),7.4),7.4,MAX(0,(0.9-M4356)*40)*0.95),0)</f>
        <v/>
      </c>
      <c r="K4356" s="12">
        <f>IF(I4356="V2H",MIN(MAX(0,H4356),7.4,MAX(0,(M4356-P4356)*40)*0.95),0)</f>
        <v/>
      </c>
      <c r="L4356" s="12">
        <f>IF(E4356=0,0,MAX(0,H4356-K4356))</f>
        <v/>
      </c>
      <c r="M4356" s="13">
        <f>M4355+J4355/40-IF(I4355="V2H",K4355/(0.95*40),0)-IF(E4356=0,IF(E4355=1,IF(D4356=1,30,40)*0.18/(2*40),0),0)-IF(E4356=1,IF(E4355=0,IF(D4356=1,30,40)*0.18/(2*40),0),0)</f>
        <v/>
      </c>
      <c r="N4356" s="14" t="n">
        <v>0.15</v>
      </c>
      <c r="O4356" s="15">
        <f>K4356*N4356</f>
        <v/>
      </c>
      <c r="P4356">
        <f>IF(E4356=0,0.3,IF(D4356=1,IF(C4356&gt;=Params!$B$13-3,IF(C4356&lt;Params!$B$13,Params!$B$20,0.3),0.3),IF(C4356&gt;=Params!$B$15-3,IF(C4356&lt;Params!$B$15,Params!$B$21,0.3),0.3)))</f>
        <v/>
      </c>
    </row>
    <row r="4357" ht="15" customHeight="1" s="1">
      <c r="A4357" s="9" t="n">
        <v>4354</v>
      </c>
      <c r="B4357" s="6" t="inlineStr">
        <is>
          <t>01/07</t>
        </is>
      </c>
      <c r="C4357" s="6" t="n">
        <v>9</v>
      </c>
      <c r="D4357" s="6" t="n">
        <v>0</v>
      </c>
      <c r="E4357" s="10">
        <f>IF(D4357=1, IF(OR(C4357&lt;10, C4357&gt;=15),1,0), IF(OR(C4357&lt;7, C4357&gt;=18),1,0))</f>
        <v/>
      </c>
      <c r="F4357" s="11" t="n">
        <v>1.85</v>
      </c>
      <c r="G4357" s="12">
        <f>0.5*8</f>
        <v/>
      </c>
      <c r="H4357" s="12">
        <f>F4357-G4357</f>
        <v/>
      </c>
      <c r="I4357" s="10">
        <f>IF(E4357=0,"Fora",IF(E4356=0,"Carg xar",IF(H4357&lt;0,IF(M4357&lt;0.9,"Carg FV","Stby"),IF(M4357&gt;P4357,"V2H",IF(M4357&lt;0.9,"Carg xar","Stby")))))</f>
        <v/>
      </c>
      <c r="J4357" s="12">
        <f>IF(OR(I4357="Carg FV",I4357="Carg xar"),MIN(IF(I4357="Carg FV",ABS(H4357),7.4),7.4,MAX(0,(0.9-M4357)*40)*0.95),0)</f>
        <v/>
      </c>
      <c r="K4357" s="12">
        <f>IF(I4357="V2H",MIN(MAX(0,H4357),7.4,MAX(0,(M4357-P4357)*40)*0.95),0)</f>
        <v/>
      </c>
      <c r="L4357" s="12">
        <f>IF(E4357=0,0,MAX(0,H4357-K4357))</f>
        <v/>
      </c>
      <c r="M4357" s="13">
        <f>M4356+J4356/40-IF(I4356="V2H",K4356/(0.95*40),0)-IF(E4357=0,IF(E4356=1,IF(D4357=1,30,40)*0.18/(2*40),0),0)-IF(E4357=1,IF(E4356=0,IF(D4357=1,30,40)*0.18/(2*40),0),0)</f>
        <v/>
      </c>
      <c r="N4357" s="14" t="n">
        <v>0.15</v>
      </c>
      <c r="O4357" s="15">
        <f>K4357*N4357</f>
        <v/>
      </c>
      <c r="P4357">
        <f>IF(E4357=0,0.3,IF(D4357=1,IF(C4357&gt;=Params!$B$13-3,IF(C4357&lt;Params!$B$13,Params!$B$20,0.3),0.3),IF(C4357&gt;=Params!$B$15-3,IF(C4357&lt;Params!$B$15,Params!$B$21,0.3),0.3)))</f>
        <v/>
      </c>
    </row>
    <row r="4358" ht="15" customHeight="1" s="1">
      <c r="A4358" s="9" t="n">
        <v>4355</v>
      </c>
      <c r="B4358" s="6" t="inlineStr">
        <is>
          <t>01/07</t>
        </is>
      </c>
      <c r="C4358" s="6" t="n">
        <v>10</v>
      </c>
      <c r="D4358" s="6" t="n">
        <v>0</v>
      </c>
      <c r="E4358" s="10">
        <f>IF(D4358=1, IF(OR(C4358&lt;10, C4358&gt;=15),1,0), IF(OR(C4358&lt;7, C4358&gt;=18),1,0))</f>
        <v/>
      </c>
      <c r="F4358" s="11" t="n">
        <v>0</v>
      </c>
      <c r="G4358" s="12">
        <f>0.7*8</f>
        <v/>
      </c>
      <c r="H4358" s="12">
        <f>F4358-G4358</f>
        <v/>
      </c>
      <c r="I4358" s="10">
        <f>IF(E4358=0,"Fora",IF(E4357=0,"Carg xar",IF(H4358&lt;0,IF(M4358&lt;0.9,"Carg FV","Stby"),IF(M4358&gt;P4358,"V2H",IF(M4358&lt;0.9,"Carg xar","Stby")))))</f>
        <v/>
      </c>
      <c r="J4358" s="12">
        <f>IF(OR(I4358="Carg FV",I4358="Carg xar"),MIN(IF(I4358="Carg FV",ABS(H4358),7.4),7.4,MAX(0,(0.9-M4358)*40)*0.95),0)</f>
        <v/>
      </c>
      <c r="K4358" s="12">
        <f>IF(I4358="V2H",MIN(MAX(0,H4358),7.4,MAX(0,(M4358-P4358)*40)*0.95),0)</f>
        <v/>
      </c>
      <c r="L4358" s="12">
        <f>IF(E4358=0,0,MAX(0,H4358-K4358))</f>
        <v/>
      </c>
      <c r="M4358" s="13">
        <f>M4357+J4357/40-IF(I4357="V2H",K4357/(0.95*40),0)-IF(E4358=0,IF(E4357=1,IF(D4358=1,30,40)*0.18/(2*40),0),0)-IF(E4358=1,IF(E4357=0,IF(D4358=1,30,40)*0.18/(2*40),0),0)</f>
        <v/>
      </c>
      <c r="N4358" s="14" t="n">
        <v>0.2</v>
      </c>
      <c r="O4358" s="15">
        <f>K4358*N4358</f>
        <v/>
      </c>
      <c r="P4358">
        <f>IF(E4358=0,0.3,IF(D4358=1,IF(C4358&gt;=Params!$B$13-3,IF(C4358&lt;Params!$B$13,Params!$B$20,0.3),0.3),IF(C4358&gt;=Params!$B$15-3,IF(C4358&lt;Params!$B$15,Params!$B$21,0.3),0.3)))</f>
        <v/>
      </c>
    </row>
    <row r="4359" ht="15" customHeight="1" s="1">
      <c r="A4359" s="9" t="n">
        <v>4356</v>
      </c>
      <c r="B4359" s="6" t="inlineStr">
        <is>
          <t>01/07</t>
        </is>
      </c>
      <c r="C4359" s="6" t="n">
        <v>11</v>
      </c>
      <c r="D4359" s="6" t="n">
        <v>0</v>
      </c>
      <c r="E4359" s="10">
        <f>IF(D4359=1, IF(OR(C4359&lt;10, C4359&gt;=15),1,0), IF(OR(C4359&lt;7, C4359&gt;=18),1,0))</f>
        <v/>
      </c>
      <c r="F4359" s="11" t="n">
        <v>0</v>
      </c>
      <c r="G4359" s="12">
        <f>0.84*8</f>
        <v/>
      </c>
      <c r="H4359" s="12">
        <f>F4359-G4359</f>
        <v/>
      </c>
      <c r="I4359" s="10">
        <f>IF(E4359=0,"Fora",IF(E4358=0,"Carg xar",IF(H4359&lt;0,IF(M4359&lt;0.9,"Carg FV","Stby"),IF(M4359&gt;P4359,"V2H",IF(M4359&lt;0.9,"Carg xar","Stby")))))</f>
        <v/>
      </c>
      <c r="J4359" s="12">
        <f>IF(OR(I4359="Carg FV",I4359="Carg xar"),MIN(IF(I4359="Carg FV",ABS(H4359),7.4),7.4,MAX(0,(0.9-M4359)*40)*0.95),0)</f>
        <v/>
      </c>
      <c r="K4359" s="12">
        <f>IF(I4359="V2H",MIN(MAX(0,H4359),7.4,MAX(0,(M4359-P4359)*40)*0.95),0)</f>
        <v/>
      </c>
      <c r="L4359" s="12">
        <f>IF(E4359=0,0,MAX(0,H4359-K4359))</f>
        <v/>
      </c>
      <c r="M4359" s="13">
        <f>M4358+J4358/40-IF(I4358="V2H",K4358/(0.95*40),0)-IF(E4359=0,IF(E4358=1,IF(D4359=1,30,40)*0.18/(2*40),0),0)-IF(E4359=1,IF(E4358=0,IF(D4359=1,30,40)*0.18/(2*40),0),0)</f>
        <v/>
      </c>
      <c r="N4359" s="14" t="n">
        <v>0.2</v>
      </c>
      <c r="O4359" s="15">
        <f>K4359*N4359</f>
        <v/>
      </c>
      <c r="P4359">
        <f>IF(E4359=0,0.3,IF(D4359=1,IF(C4359&gt;=Params!$B$13-3,IF(C4359&lt;Params!$B$13,Params!$B$20,0.3),0.3),IF(C4359&gt;=Params!$B$15-3,IF(C4359&lt;Params!$B$15,Params!$B$21,0.3),0.3)))</f>
        <v/>
      </c>
    </row>
    <row r="4360" ht="15" customHeight="1" s="1">
      <c r="A4360" s="9" t="n">
        <v>4357</v>
      </c>
      <c r="B4360" s="6" t="inlineStr">
        <is>
          <t>01/07</t>
        </is>
      </c>
      <c r="C4360" s="6" t="n">
        <v>12</v>
      </c>
      <c r="D4360" s="6" t="n">
        <v>0</v>
      </c>
      <c r="E4360" s="10">
        <f>IF(D4360=1, IF(OR(C4360&lt;10, C4360&gt;=15),1,0), IF(OR(C4360&lt;7, C4360&gt;=18),1,0))</f>
        <v/>
      </c>
      <c r="F4360" s="11" t="n">
        <v>0</v>
      </c>
      <c r="G4360" s="12">
        <f>0.9*8</f>
        <v/>
      </c>
      <c r="H4360" s="12">
        <f>F4360-G4360</f>
        <v/>
      </c>
      <c r="I4360" s="10">
        <f>IF(E4360=0,"Fora",IF(E4359=0,"Carg xar",IF(H4360&lt;0,IF(M4360&lt;0.9,"Carg FV","Stby"),IF(M4360&gt;P4360,"V2H",IF(M4360&lt;0.9,"Carg xar","Stby")))))</f>
        <v/>
      </c>
      <c r="J4360" s="12">
        <f>IF(OR(I4360="Carg FV",I4360="Carg xar"),MIN(IF(I4360="Carg FV",ABS(H4360),7.4),7.4,MAX(0,(0.9-M4360)*40)*0.95),0)</f>
        <v/>
      </c>
      <c r="K4360" s="12">
        <f>IF(I4360="V2H",MIN(MAX(0,H4360),7.4,MAX(0,(M4360-P4360)*40)*0.95),0)</f>
        <v/>
      </c>
      <c r="L4360" s="12">
        <f>IF(E4360=0,0,MAX(0,H4360-K4360))</f>
        <v/>
      </c>
      <c r="M4360" s="13">
        <f>M4359+J4359/40-IF(I4359="V2H",K4359/(0.95*40),0)-IF(E4360=0,IF(E4359=1,IF(D4360=1,30,40)*0.18/(2*40),0),0)-IF(E4360=1,IF(E4359=0,IF(D4360=1,30,40)*0.18/(2*40),0),0)</f>
        <v/>
      </c>
      <c r="N4360" s="14" t="n">
        <v>0.2</v>
      </c>
      <c r="O4360" s="15">
        <f>K4360*N4360</f>
        <v/>
      </c>
      <c r="P4360">
        <f>IF(E4360=0,0.3,IF(D4360=1,IF(C4360&gt;=Params!$B$13-3,IF(C4360&lt;Params!$B$13,Params!$B$20,0.3),0.3),IF(C4360&gt;=Params!$B$15-3,IF(C4360&lt;Params!$B$15,Params!$B$21,0.3),0.3)))</f>
        <v/>
      </c>
    </row>
    <row r="4361" ht="15" customHeight="1" s="1">
      <c r="A4361" s="9" t="n">
        <v>4358</v>
      </c>
      <c r="B4361" s="6" t="inlineStr">
        <is>
          <t>01/07</t>
        </is>
      </c>
      <c r="C4361" s="6" t="n">
        <v>13</v>
      </c>
      <c r="D4361" s="6" t="n">
        <v>0</v>
      </c>
      <c r="E4361" s="10">
        <f>IF(D4361=1, IF(OR(C4361&lt;10, C4361&gt;=15),1,0), IF(OR(C4361&lt;7, C4361&gt;=18),1,0))</f>
        <v/>
      </c>
      <c r="F4361" s="11" t="n">
        <v>0</v>
      </c>
      <c r="G4361" s="12">
        <f>0.88*8</f>
        <v/>
      </c>
      <c r="H4361" s="12">
        <f>F4361-G4361</f>
        <v/>
      </c>
      <c r="I4361" s="10">
        <f>IF(E4361=0,"Fora",IF(E4360=0,"Carg xar",IF(H4361&lt;0,IF(M4361&lt;0.9,"Carg FV","Stby"),IF(M4361&gt;P4361,"V2H",IF(M4361&lt;0.9,"Carg xar","Stby")))))</f>
        <v/>
      </c>
      <c r="J4361" s="12">
        <f>IF(OR(I4361="Carg FV",I4361="Carg xar"),MIN(IF(I4361="Carg FV",ABS(H4361),7.4),7.4,MAX(0,(0.9-M4361)*40)*0.95),0)</f>
        <v/>
      </c>
      <c r="K4361" s="12">
        <f>IF(I4361="V2H",MIN(MAX(0,H4361),7.4,MAX(0,(M4361-P4361)*40)*0.95),0)</f>
        <v/>
      </c>
      <c r="L4361" s="12">
        <f>IF(E4361=0,0,MAX(0,H4361-K4361))</f>
        <v/>
      </c>
      <c r="M4361" s="13">
        <f>M4360+J4360/40-IF(I4360="V2H",K4360/(0.95*40),0)-IF(E4361=0,IF(E4360=1,IF(D4361=1,30,40)*0.18/(2*40),0),0)-IF(E4361=1,IF(E4360=0,IF(D4361=1,30,40)*0.18/(2*40),0),0)</f>
        <v/>
      </c>
      <c r="N4361" s="14" t="n">
        <v>0.2</v>
      </c>
      <c r="O4361" s="15">
        <f>K4361*N4361</f>
        <v/>
      </c>
      <c r="P4361">
        <f>IF(E4361=0,0.3,IF(D4361=1,IF(C4361&gt;=Params!$B$13-3,IF(C4361&lt;Params!$B$13,Params!$B$20,0.3),0.3),IF(C4361&gt;=Params!$B$15-3,IF(C4361&lt;Params!$B$15,Params!$B$21,0.3),0.3)))</f>
        <v/>
      </c>
    </row>
    <row r="4362" ht="15" customHeight="1" s="1">
      <c r="A4362" s="9" t="n">
        <v>4359</v>
      </c>
      <c r="B4362" s="6" t="inlineStr">
        <is>
          <t>01/07</t>
        </is>
      </c>
      <c r="C4362" s="6" t="n">
        <v>14</v>
      </c>
      <c r="D4362" s="6" t="n">
        <v>0</v>
      </c>
      <c r="E4362" s="10">
        <f>IF(D4362=1, IF(OR(C4362&lt;10, C4362&gt;=15),1,0), IF(OR(C4362&lt;7, C4362&gt;=18),1,0))</f>
        <v/>
      </c>
      <c r="F4362" s="11" t="n">
        <v>0</v>
      </c>
      <c r="G4362" s="12">
        <f>0.78*8</f>
        <v/>
      </c>
      <c r="H4362" s="12">
        <f>F4362-G4362</f>
        <v/>
      </c>
      <c r="I4362" s="10">
        <f>IF(E4362=0,"Fora",IF(E4361=0,"Carg xar",IF(H4362&lt;0,IF(M4362&lt;0.9,"Carg FV","Stby"),IF(M4362&gt;P4362,"V2H",IF(M4362&lt;0.9,"Carg xar","Stby")))))</f>
        <v/>
      </c>
      <c r="J4362" s="12">
        <f>IF(OR(I4362="Carg FV",I4362="Carg xar"),MIN(IF(I4362="Carg FV",ABS(H4362),7.4),7.4,MAX(0,(0.9-M4362)*40)*0.95),0)</f>
        <v/>
      </c>
      <c r="K4362" s="12">
        <f>IF(I4362="V2H",MIN(MAX(0,H4362),7.4,MAX(0,(M4362-P4362)*40)*0.95),0)</f>
        <v/>
      </c>
      <c r="L4362" s="12">
        <f>IF(E4362=0,0,MAX(0,H4362-K4362))</f>
        <v/>
      </c>
      <c r="M4362" s="13">
        <f>M4361+J4361/40-IF(I4361="V2H",K4361/(0.95*40),0)-IF(E4362=0,IF(E4361=1,IF(D4362=1,30,40)*0.18/(2*40),0),0)-IF(E4362=1,IF(E4361=0,IF(D4362=1,30,40)*0.18/(2*40),0),0)</f>
        <v/>
      </c>
      <c r="N4362" s="14" t="n">
        <v>0.15</v>
      </c>
      <c r="O4362" s="15">
        <f>K4362*N4362</f>
        <v/>
      </c>
      <c r="P4362">
        <f>IF(E4362=0,0.3,IF(D4362=1,IF(C4362&gt;=Params!$B$13-3,IF(C4362&lt;Params!$B$13,Params!$B$20,0.3),0.3),IF(C4362&gt;=Params!$B$15-3,IF(C4362&lt;Params!$B$15,Params!$B$21,0.3),0.3)))</f>
        <v/>
      </c>
    </row>
    <row r="4363" ht="15" customHeight="1" s="1">
      <c r="A4363" s="9" t="n">
        <v>4360</v>
      </c>
      <c r="B4363" s="6" t="inlineStr">
        <is>
          <t>01/07</t>
        </is>
      </c>
      <c r="C4363" s="6" t="n">
        <v>15</v>
      </c>
      <c r="D4363" s="6" t="n">
        <v>0</v>
      </c>
      <c r="E4363" s="10">
        <f>IF(D4363=1, IF(OR(C4363&lt;10, C4363&gt;=15),1,0), IF(OR(C4363&lt;7, C4363&gt;=18),1,0))</f>
        <v/>
      </c>
      <c r="F4363" s="11" t="n">
        <v>0</v>
      </c>
      <c r="G4363" s="12">
        <f>0.62*8</f>
        <v/>
      </c>
      <c r="H4363" s="12">
        <f>F4363-G4363</f>
        <v/>
      </c>
      <c r="I4363" s="10">
        <f>IF(E4363=0,"Fora",IF(E4362=0,"Carg xar",IF(H4363&lt;0,IF(M4363&lt;0.9,"Carg FV","Stby"),IF(M4363&gt;P4363,"V2H",IF(M4363&lt;0.9,"Carg xar","Stby")))))</f>
        <v/>
      </c>
      <c r="J4363" s="12">
        <f>IF(OR(I4363="Carg FV",I4363="Carg xar"),MIN(IF(I4363="Carg FV",ABS(H4363),7.4),7.4,MAX(0,(0.9-M4363)*40)*0.95),0)</f>
        <v/>
      </c>
      <c r="K4363" s="12">
        <f>IF(I4363="V2H",MIN(MAX(0,H4363),7.4,MAX(0,(M4363-P4363)*40)*0.95),0)</f>
        <v/>
      </c>
      <c r="L4363" s="12">
        <f>IF(E4363=0,0,MAX(0,H4363-K4363))</f>
        <v/>
      </c>
      <c r="M4363" s="13">
        <f>M4362+J4362/40-IF(I4362="V2H",K4362/(0.95*40),0)-IF(E4363=0,IF(E4362=1,IF(D4363=1,30,40)*0.18/(2*40),0),0)-IF(E4363=1,IF(E4362=0,IF(D4363=1,30,40)*0.18/(2*40),0),0)</f>
        <v/>
      </c>
      <c r="N4363" s="14" t="n">
        <v>0.15</v>
      </c>
      <c r="O4363" s="15">
        <f>K4363*N4363</f>
        <v/>
      </c>
      <c r="P4363">
        <f>IF(E4363=0,0.3,IF(D4363=1,IF(C4363&gt;=Params!$B$13-3,IF(C4363&lt;Params!$B$13,Params!$B$20,0.3),0.3),IF(C4363&gt;=Params!$B$15-3,IF(C4363&lt;Params!$B$15,Params!$B$21,0.3),0.3)))</f>
        <v/>
      </c>
    </row>
    <row r="4364" ht="15" customHeight="1" s="1">
      <c r="A4364" s="9" t="n">
        <v>4361</v>
      </c>
      <c r="B4364" s="6" t="inlineStr">
        <is>
          <t>01/07</t>
        </is>
      </c>
      <c r="C4364" s="6" t="n">
        <v>16</v>
      </c>
      <c r="D4364" s="6" t="n">
        <v>0</v>
      </c>
      <c r="E4364" s="10">
        <f>IF(D4364=1, IF(OR(C4364&lt;10, C4364&gt;=15),1,0), IF(OR(C4364&lt;7, C4364&gt;=18),1,0))</f>
        <v/>
      </c>
      <c r="F4364" s="11" t="n">
        <v>0</v>
      </c>
      <c r="G4364" s="12">
        <f>0.45*8</f>
        <v/>
      </c>
      <c r="H4364" s="12">
        <f>F4364-G4364</f>
        <v/>
      </c>
      <c r="I4364" s="10">
        <f>IF(E4364=0,"Fora",IF(E4363=0,"Carg xar",IF(H4364&lt;0,IF(M4364&lt;0.9,"Carg FV","Stby"),IF(M4364&gt;P4364,"V2H",IF(M4364&lt;0.9,"Carg xar","Stby")))))</f>
        <v/>
      </c>
      <c r="J4364" s="12">
        <f>IF(OR(I4364="Carg FV",I4364="Carg xar"),MIN(IF(I4364="Carg FV",ABS(H4364),7.4),7.4,MAX(0,(0.9-M4364)*40)*0.95),0)</f>
        <v/>
      </c>
      <c r="K4364" s="12">
        <f>IF(I4364="V2H",MIN(MAX(0,H4364),7.4,MAX(0,(M4364-P4364)*40)*0.95),0)</f>
        <v/>
      </c>
      <c r="L4364" s="12">
        <f>IF(E4364=0,0,MAX(0,H4364-K4364))</f>
        <v/>
      </c>
      <c r="M4364" s="13">
        <f>M4363+J4363/40-IF(I4363="V2H",K4363/(0.95*40),0)-IF(E4364=0,IF(E4363=1,IF(D4364=1,30,40)*0.18/(2*40),0),0)-IF(E4364=1,IF(E4363=0,IF(D4364=1,30,40)*0.18/(2*40),0),0)</f>
        <v/>
      </c>
      <c r="N4364" s="14" t="n">
        <v>0.15</v>
      </c>
      <c r="O4364" s="15">
        <f>K4364*N4364</f>
        <v/>
      </c>
      <c r="P4364">
        <f>IF(E4364=0,0.3,IF(D4364=1,IF(C4364&gt;=Params!$B$13-3,IF(C4364&lt;Params!$B$13,Params!$B$20,0.3),0.3),IF(C4364&gt;=Params!$B$15-3,IF(C4364&lt;Params!$B$15,Params!$B$21,0.3),0.3)))</f>
        <v/>
      </c>
    </row>
    <row r="4365" ht="15" customHeight="1" s="1">
      <c r="A4365" s="9" t="n">
        <v>4362</v>
      </c>
      <c r="B4365" s="6" t="inlineStr">
        <is>
          <t>01/07</t>
        </is>
      </c>
      <c r="C4365" s="6" t="n">
        <v>17</v>
      </c>
      <c r="D4365" s="6" t="n">
        <v>0</v>
      </c>
      <c r="E4365" s="10">
        <f>IF(D4365=1, IF(OR(C4365&lt;10, C4365&gt;=15),1,0), IF(OR(C4365&lt;7, C4365&gt;=18),1,0))</f>
        <v/>
      </c>
      <c r="F4365" s="11" t="n">
        <v>1.188</v>
      </c>
      <c r="G4365" s="12">
        <f>0.25*8</f>
        <v/>
      </c>
      <c r="H4365" s="12">
        <f>F4365-G4365</f>
        <v/>
      </c>
      <c r="I4365" s="10">
        <f>IF(E4365=0,"Fora",IF(E4364=0,"Carg xar",IF(H4365&lt;0,IF(M4365&lt;0.9,"Carg FV","Stby"),IF(M4365&gt;P4365,"V2H",IF(M4365&lt;0.9,"Carg xar","Stby")))))</f>
        <v/>
      </c>
      <c r="J4365" s="12">
        <f>IF(OR(I4365="Carg FV",I4365="Carg xar"),MIN(IF(I4365="Carg FV",ABS(H4365),7.4),7.4,MAX(0,(0.9-M4365)*40)*0.95),0)</f>
        <v/>
      </c>
      <c r="K4365" s="12">
        <f>IF(I4365="V2H",MIN(MAX(0,H4365),7.4,MAX(0,(M4365-P4365)*40)*0.95),0)</f>
        <v/>
      </c>
      <c r="L4365" s="12">
        <f>IF(E4365=0,0,MAX(0,H4365-K4365))</f>
        <v/>
      </c>
      <c r="M4365" s="13">
        <f>M4364+J4364/40-IF(I4364="V2H",K4364/(0.95*40),0)-IF(E4365=0,IF(E4364=1,IF(D4365=1,30,40)*0.18/(2*40),0),0)-IF(E4365=1,IF(E4364=0,IF(D4365=1,30,40)*0.18/(2*40),0),0)</f>
        <v/>
      </c>
      <c r="N4365" s="14" t="n">
        <v>0.15</v>
      </c>
      <c r="O4365" s="15">
        <f>K4365*N4365</f>
        <v/>
      </c>
      <c r="P4365">
        <f>IF(E4365=0,0.3,IF(D4365=1,IF(C4365&gt;=Params!$B$13-3,IF(C4365&lt;Params!$B$13,Params!$B$20,0.3),0.3),IF(C4365&gt;=Params!$B$15-3,IF(C4365&lt;Params!$B$15,Params!$B$21,0.3),0.3)))</f>
        <v/>
      </c>
    </row>
    <row r="4366" ht="15" customHeight="1" s="1">
      <c r="A4366" s="9" t="n">
        <v>4363</v>
      </c>
      <c r="B4366" s="6" t="inlineStr">
        <is>
          <t>01/07</t>
        </is>
      </c>
      <c r="C4366" s="6" t="n">
        <v>18</v>
      </c>
      <c r="D4366" s="6" t="n">
        <v>0</v>
      </c>
      <c r="E4366" s="10">
        <f>IF(D4366=1, IF(OR(C4366&lt;10, C4366&gt;=15),1,0), IF(OR(C4366&lt;7, C4366&gt;=18),1,0))</f>
        <v/>
      </c>
      <c r="F4366" s="11" t="n">
        <v>0.903</v>
      </c>
      <c r="G4366" s="12">
        <f>0.08*8</f>
        <v/>
      </c>
      <c r="H4366" s="12">
        <f>F4366-G4366</f>
        <v/>
      </c>
      <c r="I4366" s="10">
        <f>IF(E4366=0,"Fora",IF(E4365=0,"Carg xar",IF(H4366&lt;0,IF(M4366&lt;0.9,"Carg FV","Stby"),IF(M4366&gt;P4366,"V2H",IF(M4366&lt;0.9,"Carg xar","Stby")))))</f>
        <v/>
      </c>
      <c r="J4366" s="12">
        <f>IF(OR(I4366="Carg FV",I4366="Carg xar"),MIN(IF(I4366="Carg FV",ABS(H4366),7.4),7.4,MAX(0,(0.9-M4366)*40)*0.95),0)</f>
        <v/>
      </c>
      <c r="K4366" s="12">
        <f>IF(I4366="V2H",MIN(MAX(0,H4366),7.4,MAX(0,(M4366-P4366)*40)*0.95),0)</f>
        <v/>
      </c>
      <c r="L4366" s="12">
        <f>IF(E4366=0,0,MAX(0,H4366-K4366))</f>
        <v/>
      </c>
      <c r="M4366" s="13">
        <f>M4365+J4365/40-IF(I4365="V2H",K4365/(0.95*40),0)-IF(E4366=0,IF(E4365=1,IF(D4366=1,30,40)*0.18/(2*40),0),0)-IF(E4366=1,IF(E4365=0,IF(D4366=1,30,40)*0.18/(2*40),0),0)</f>
        <v/>
      </c>
      <c r="N4366" s="14" t="n">
        <v>0.2</v>
      </c>
      <c r="O4366" s="15">
        <f>K4366*N4366</f>
        <v/>
      </c>
      <c r="P4366">
        <f>IF(E4366=0,0.3,IF(D4366=1,IF(C4366&gt;=Params!$B$13-3,IF(C4366&lt;Params!$B$13,Params!$B$20,0.3),0.3),IF(C4366&gt;=Params!$B$15-3,IF(C4366&lt;Params!$B$15,Params!$B$21,0.3),0.3)))</f>
        <v/>
      </c>
    </row>
    <row r="4367" ht="15" customHeight="1" s="1">
      <c r="A4367" s="9" t="n">
        <v>4364</v>
      </c>
      <c r="B4367" s="6" t="inlineStr">
        <is>
          <t>01/07</t>
        </is>
      </c>
      <c r="C4367" s="6" t="n">
        <v>19</v>
      </c>
      <c r="D4367" s="6" t="n">
        <v>0</v>
      </c>
      <c r="E4367" s="10">
        <f>IF(D4367=1, IF(OR(C4367&lt;10, C4367&gt;=15),1,0), IF(OR(C4367&lt;7, C4367&gt;=18),1,0))</f>
        <v/>
      </c>
      <c r="F4367" s="11" t="n">
        <v>1.301</v>
      </c>
      <c r="G4367" s="12">
        <f>0*8</f>
        <v/>
      </c>
      <c r="H4367" s="12">
        <f>F4367-G4367</f>
        <v/>
      </c>
      <c r="I4367" s="10">
        <f>IF(E4367=0,"Fora",IF(E4366=0,"Carg xar",IF(H4367&lt;0,IF(M4367&lt;0.9,"Carg FV","Stby"),IF(M4367&gt;P4367,"V2H",IF(M4367&lt;0.9,"Carg xar","Stby")))))</f>
        <v/>
      </c>
      <c r="J4367" s="12">
        <f>IF(OR(I4367="Carg FV",I4367="Carg xar"),MIN(IF(I4367="Carg FV",ABS(H4367),7.4),7.4,MAX(0,(0.9-M4367)*40)*0.95),0)</f>
        <v/>
      </c>
      <c r="K4367" s="12">
        <f>IF(I4367="V2H",MIN(MAX(0,H4367),7.4,MAX(0,(M4367-P4367)*40)*0.95),0)</f>
        <v/>
      </c>
      <c r="L4367" s="12">
        <f>IF(E4367=0,0,MAX(0,H4367-K4367))</f>
        <v/>
      </c>
      <c r="M4367" s="13">
        <f>M4366+J4366/40-IF(I4366="V2H",K4366/(0.95*40),0)-IF(E4367=0,IF(E4366=1,IF(D4367=1,30,40)*0.18/(2*40),0),0)-IF(E4367=1,IF(E4366=0,IF(D4367=1,30,40)*0.18/(2*40),0),0)</f>
        <v/>
      </c>
      <c r="N4367" s="14" t="n">
        <v>0.2</v>
      </c>
      <c r="O4367" s="15">
        <f>K4367*N4367</f>
        <v/>
      </c>
      <c r="P4367">
        <f>IF(E4367=0,0.3,IF(D4367=1,IF(C4367&gt;=Params!$B$13-3,IF(C4367&lt;Params!$B$13,Params!$B$20,0.3),0.3),IF(C4367&gt;=Params!$B$15-3,IF(C4367&lt;Params!$B$15,Params!$B$21,0.3),0.3)))</f>
        <v/>
      </c>
    </row>
    <row r="4368" ht="15" customHeight="1" s="1">
      <c r="A4368" s="9" t="n">
        <v>4365</v>
      </c>
      <c r="B4368" s="6" t="inlineStr">
        <is>
          <t>01/07</t>
        </is>
      </c>
      <c r="C4368" s="6" t="n">
        <v>20</v>
      </c>
      <c r="D4368" s="6" t="n">
        <v>0</v>
      </c>
      <c r="E4368" s="10">
        <f>IF(D4368=1, IF(OR(C4368&lt;10, C4368&gt;=15),1,0), IF(OR(C4368&lt;7, C4368&gt;=18),1,0))</f>
        <v/>
      </c>
      <c r="F4368" s="11" t="n">
        <v>2.413</v>
      </c>
      <c r="G4368" s="12">
        <f>0*8</f>
        <v/>
      </c>
      <c r="H4368" s="12">
        <f>F4368-G4368</f>
        <v/>
      </c>
      <c r="I4368" s="10">
        <f>IF(E4368=0,"Fora",IF(E4367=0,"Carg xar",IF(H4368&lt;0,IF(M4368&lt;0.9,"Carg FV","Stby"),IF(M4368&gt;P4368,"V2H",IF(M4368&lt;0.9,"Carg xar","Stby")))))</f>
        <v/>
      </c>
      <c r="J4368" s="12">
        <f>IF(OR(I4368="Carg FV",I4368="Carg xar"),MIN(IF(I4368="Carg FV",ABS(H4368),7.4),7.4,MAX(0,(0.9-M4368)*40)*0.95),0)</f>
        <v/>
      </c>
      <c r="K4368" s="12">
        <f>IF(I4368="V2H",MIN(MAX(0,H4368),7.4,MAX(0,(M4368-P4368)*40)*0.95),0)</f>
        <v/>
      </c>
      <c r="L4368" s="12">
        <f>IF(E4368=0,0,MAX(0,H4368-K4368))</f>
        <v/>
      </c>
      <c r="M4368" s="13">
        <f>M4367+J4367/40-IF(I4367="V2H",K4367/(0.95*40),0)-IF(E4368=0,IF(E4367=1,IF(D4368=1,30,40)*0.18/(2*40),0),0)-IF(E4368=1,IF(E4367=0,IF(D4368=1,30,40)*0.18/(2*40),0),0)</f>
        <v/>
      </c>
      <c r="N4368" s="14" t="n">
        <v>0.2</v>
      </c>
      <c r="O4368" s="15">
        <f>K4368*N4368</f>
        <v/>
      </c>
      <c r="P4368">
        <f>IF(E4368=0,0.3,IF(D4368=1,IF(C4368&gt;=Params!$B$13-3,IF(C4368&lt;Params!$B$13,Params!$B$20,0.3),0.3),IF(C4368&gt;=Params!$B$15-3,IF(C4368&lt;Params!$B$15,Params!$B$21,0.3),0.3)))</f>
        <v/>
      </c>
    </row>
    <row r="4369" ht="15" customHeight="1" s="1">
      <c r="A4369" s="9" t="n">
        <v>4366</v>
      </c>
      <c r="B4369" s="6" t="inlineStr">
        <is>
          <t>01/07</t>
        </is>
      </c>
      <c r="C4369" s="6" t="n">
        <v>21</v>
      </c>
      <c r="D4369" s="6" t="n">
        <v>0</v>
      </c>
      <c r="E4369" s="10">
        <f>IF(D4369=1, IF(OR(C4369&lt;10, C4369&gt;=15),1,0), IF(OR(C4369&lt;7, C4369&gt;=18),1,0))</f>
        <v/>
      </c>
      <c r="F4369" s="11" t="n">
        <v>1.132</v>
      </c>
      <c r="G4369" s="12">
        <f>0*8</f>
        <v/>
      </c>
      <c r="H4369" s="12">
        <f>F4369-G4369</f>
        <v/>
      </c>
      <c r="I4369" s="10">
        <f>IF(E4369=0,"Fora",IF(E4368=0,"Carg xar",IF(H4369&lt;0,IF(M4369&lt;0.9,"Carg FV","Stby"),IF(M4369&gt;P4369,"V2H",IF(M4369&lt;0.9,"Carg xar","Stby")))))</f>
        <v/>
      </c>
      <c r="J4369" s="12">
        <f>IF(OR(I4369="Carg FV",I4369="Carg xar"),MIN(IF(I4369="Carg FV",ABS(H4369),7.4),7.4,MAX(0,(0.9-M4369)*40)*0.95),0)</f>
        <v/>
      </c>
      <c r="K4369" s="12">
        <f>IF(I4369="V2H",MIN(MAX(0,H4369),7.4,MAX(0,(M4369-P4369)*40)*0.95),0)</f>
        <v/>
      </c>
      <c r="L4369" s="12">
        <f>IF(E4369=0,0,MAX(0,H4369-K4369))</f>
        <v/>
      </c>
      <c r="M4369" s="13">
        <f>M4368+J4368/40-IF(I4368="V2H",K4368/(0.95*40),0)-IF(E4369=0,IF(E4368=1,IF(D4369=1,30,40)*0.18/(2*40),0),0)-IF(E4369=1,IF(E4368=0,IF(D4369=1,30,40)*0.18/(2*40),0),0)</f>
        <v/>
      </c>
      <c r="N4369" s="14" t="n">
        <v>0.2</v>
      </c>
      <c r="O4369" s="15">
        <f>K4369*N4369</f>
        <v/>
      </c>
      <c r="P4369">
        <f>IF(E4369=0,0.3,IF(D4369=1,IF(C4369&gt;=Params!$B$13-3,IF(C4369&lt;Params!$B$13,Params!$B$20,0.3),0.3),IF(C4369&gt;=Params!$B$15-3,IF(C4369&lt;Params!$B$15,Params!$B$21,0.3),0.3)))</f>
        <v/>
      </c>
    </row>
    <row r="4370" ht="15" customHeight="1" s="1">
      <c r="A4370" s="9" t="n">
        <v>4367</v>
      </c>
      <c r="B4370" s="6" t="inlineStr">
        <is>
          <t>01/07</t>
        </is>
      </c>
      <c r="C4370" s="6" t="n">
        <v>22</v>
      </c>
      <c r="D4370" s="6" t="n">
        <v>0</v>
      </c>
      <c r="E4370" s="10">
        <f>IF(D4370=1, IF(OR(C4370&lt;10, C4370&gt;=15),1,0), IF(OR(C4370&lt;7, C4370&gt;=18),1,0))</f>
        <v/>
      </c>
      <c r="F4370" s="11" t="n">
        <v>0.913</v>
      </c>
      <c r="G4370" s="12">
        <f>0*8</f>
        <v/>
      </c>
      <c r="H4370" s="12">
        <f>F4370-G4370</f>
        <v/>
      </c>
      <c r="I4370" s="10">
        <f>IF(E4370=0,"Fora",IF(E4369=0,"Carg xar",IF(H4370&lt;0,IF(M4370&lt;0.9,"Carg FV","Stby"),IF(M4370&gt;P4370,"V2H",IF(M4370&lt;0.9,"Carg xar","Stby")))))</f>
        <v/>
      </c>
      <c r="J4370" s="12">
        <f>IF(OR(I4370="Carg FV",I4370="Carg xar"),MIN(IF(I4370="Carg FV",ABS(H4370),7.4),7.4,MAX(0,(0.9-M4370)*40)*0.95),0)</f>
        <v/>
      </c>
      <c r="K4370" s="12">
        <f>IF(I4370="V2H",MIN(MAX(0,H4370),7.4,MAX(0,(M4370-P4370)*40)*0.95),0)</f>
        <v/>
      </c>
      <c r="L4370" s="12">
        <f>IF(E4370=0,0,MAX(0,H4370-K4370))</f>
        <v/>
      </c>
      <c r="M4370" s="13">
        <f>M4369+J4369/40-IF(I4369="V2H",K4369/(0.95*40),0)-IF(E4370=0,IF(E4369=1,IF(D4370=1,30,40)*0.18/(2*40),0),0)-IF(E4370=1,IF(E4369=0,IF(D4370=1,30,40)*0.18/(2*40),0),0)</f>
        <v/>
      </c>
      <c r="N4370" s="14" t="n">
        <v>0.15</v>
      </c>
      <c r="O4370" s="15">
        <f>K4370*N4370</f>
        <v/>
      </c>
      <c r="P4370">
        <f>IF(E4370=0,0.3,IF(D4370=1,IF(C4370&gt;=Params!$B$13-3,IF(C4370&lt;Params!$B$13,Params!$B$20,0.3),0.3),IF(C4370&gt;=Params!$B$15-3,IF(C4370&lt;Params!$B$15,Params!$B$21,0.3),0.3)))</f>
        <v/>
      </c>
    </row>
    <row r="4371" ht="15" customHeight="1" s="1">
      <c r="A4371" s="9" t="n">
        <v>4368</v>
      </c>
      <c r="B4371" s="6" t="inlineStr">
        <is>
          <t>01/07</t>
        </is>
      </c>
      <c r="C4371" s="6" t="n">
        <v>23</v>
      </c>
      <c r="D4371" s="6" t="n">
        <v>0</v>
      </c>
      <c r="E4371" s="10">
        <f>IF(D4371=1, IF(OR(C4371&lt;10, C4371&gt;=15),1,0), IF(OR(C4371&lt;7, C4371&gt;=18),1,0))</f>
        <v/>
      </c>
      <c r="F4371" s="11" t="n">
        <v>0.5639999999999999</v>
      </c>
      <c r="G4371" s="12">
        <f>0*8</f>
        <v/>
      </c>
      <c r="H4371" s="12">
        <f>F4371-G4371</f>
        <v/>
      </c>
      <c r="I4371" s="10">
        <f>IF(E4371=0,"Fora",IF(E4370=0,"Carg xar",IF(H4371&lt;0,IF(M4371&lt;0.9,"Carg FV","Stby"),IF(M4371&gt;P4371,"V2H",IF(M4371&lt;0.9,"Carg xar","Stby")))))</f>
        <v/>
      </c>
      <c r="J4371" s="12">
        <f>IF(OR(I4371="Carg FV",I4371="Carg xar"),MIN(IF(I4371="Carg FV",ABS(H4371),7.4),7.4,MAX(0,(0.9-M4371)*40)*0.95),0)</f>
        <v/>
      </c>
      <c r="K4371" s="12">
        <f>IF(I4371="V2H",MIN(MAX(0,H4371),7.4,MAX(0,(M4371-P4371)*40)*0.95),0)</f>
        <v/>
      </c>
      <c r="L4371" s="12">
        <f>IF(E4371=0,0,MAX(0,H4371-K4371))</f>
        <v/>
      </c>
      <c r="M4371" s="13">
        <f>M4370+J4370/40-IF(I4370="V2H",K4370/(0.95*40),0)-IF(E4371=0,IF(E4370=1,IF(D4371=1,30,40)*0.18/(2*40),0),0)-IF(E4371=1,IF(E4370=0,IF(D4371=1,30,40)*0.18/(2*40),0),0)</f>
        <v/>
      </c>
      <c r="N4371" s="14" t="n">
        <v>0.15</v>
      </c>
      <c r="O4371" s="15">
        <f>K4371*N4371</f>
        <v/>
      </c>
      <c r="P4371">
        <f>IF(E4371=0,0.3,IF(D4371=1,IF(C4371&gt;=Params!$B$13-3,IF(C4371&lt;Params!$B$13,Params!$B$20,0.3),0.3),IF(C4371&gt;=Params!$B$15-3,IF(C4371&lt;Params!$B$15,Params!$B$21,0.3),0.3)))</f>
        <v/>
      </c>
    </row>
    <row r="4372" ht="15" customHeight="1" s="1">
      <c r="A4372" s="9" t="n">
        <v>4369</v>
      </c>
      <c r="B4372" s="6" t="inlineStr">
        <is>
          <t>02/07</t>
        </is>
      </c>
      <c r="C4372" s="6" t="n">
        <v>0</v>
      </c>
      <c r="D4372" s="6" t="n">
        <v>0</v>
      </c>
      <c r="E4372" s="10">
        <f>IF(D4372=1, IF(OR(C4372&lt;10, C4372&gt;=15),1,0), IF(OR(C4372&lt;7, C4372&gt;=18),1,0))</f>
        <v/>
      </c>
      <c r="F4372" s="11" t="n">
        <v>0.522</v>
      </c>
      <c r="G4372" s="12">
        <f>0*8</f>
        <v/>
      </c>
      <c r="H4372" s="12">
        <f>F4372-G4372</f>
        <v/>
      </c>
      <c r="I4372" s="10">
        <f>IF(E4372=0,"Fora",IF(E4371=0,"Carg xar",IF(H4372&lt;0,IF(M4372&lt;0.9,"Carg FV","Stby"),IF(M4372&gt;P4372,"V2H",IF(M4372&lt;0.9,"Carg xar","Stby")))))</f>
        <v/>
      </c>
      <c r="J4372" s="12">
        <f>IF(OR(I4372="Carg FV",I4372="Carg xar"),MIN(IF(I4372="Carg FV",ABS(H4372),7.4),7.4,MAX(0,(0.9-M4372)*40)*0.95),0)</f>
        <v/>
      </c>
      <c r="K4372" s="12">
        <f>IF(I4372="V2H",MIN(MAX(0,H4372),7.4,MAX(0,(M4372-P4372)*40)*0.95),0)</f>
        <v/>
      </c>
      <c r="L4372" s="12">
        <f>IF(E4372=0,0,MAX(0,H4372-K4372))</f>
        <v/>
      </c>
      <c r="M4372" s="13">
        <f>M4371+J4371/40-IF(I4371="V2H",K4371/(0.95*40),0)-IF(E4372=0,IF(E4371=1,IF(D4372=1,30,40)*0.18/(2*40),0),0)-IF(E4372=1,IF(E4371=0,IF(D4372=1,30,40)*0.18/(2*40),0),0)</f>
        <v/>
      </c>
      <c r="N4372" s="14" t="n">
        <v>0.09</v>
      </c>
      <c r="O4372" s="15">
        <f>K4372*N4372</f>
        <v/>
      </c>
      <c r="P4372">
        <f>IF(E4372=0,0.3,IF(D4372=1,IF(C4372&gt;=Params!$B$13-3,IF(C4372&lt;Params!$B$13,Params!$B$20,0.3),0.3),IF(C4372&gt;=Params!$B$15-3,IF(C4372&lt;Params!$B$15,Params!$B$21,0.3),0.3)))</f>
        <v/>
      </c>
    </row>
    <row r="4373" ht="15" customHeight="1" s="1">
      <c r="A4373" s="9" t="n">
        <v>4370</v>
      </c>
      <c r="B4373" s="6" t="inlineStr">
        <is>
          <t>02/07</t>
        </is>
      </c>
      <c r="C4373" s="6" t="n">
        <v>1</v>
      </c>
      <c r="D4373" s="6" t="n">
        <v>0</v>
      </c>
      <c r="E4373" s="10">
        <f>IF(D4373=1, IF(OR(C4373&lt;10, C4373&gt;=15),1,0), IF(OR(C4373&lt;7, C4373&gt;=18),1,0))</f>
        <v/>
      </c>
      <c r="F4373" s="11" t="n">
        <v>0.543</v>
      </c>
      <c r="G4373" s="12">
        <f>0*8</f>
        <v/>
      </c>
      <c r="H4373" s="12">
        <f>F4373-G4373</f>
        <v/>
      </c>
      <c r="I4373" s="10">
        <f>IF(E4373=0,"Fora",IF(E4372=0,"Carg xar",IF(H4373&lt;0,IF(M4373&lt;0.9,"Carg FV","Stby"),IF(M4373&gt;P4373,"V2H",IF(M4373&lt;0.9,"Carg xar","Stby")))))</f>
        <v/>
      </c>
      <c r="J4373" s="12">
        <f>IF(OR(I4373="Carg FV",I4373="Carg xar"),MIN(IF(I4373="Carg FV",ABS(H4373),7.4),7.4,MAX(0,(0.9-M4373)*40)*0.95),0)</f>
        <v/>
      </c>
      <c r="K4373" s="12">
        <f>IF(I4373="V2H",MIN(MAX(0,H4373),7.4,MAX(0,(M4373-P4373)*40)*0.95),0)</f>
        <v/>
      </c>
      <c r="L4373" s="12">
        <f>IF(E4373=0,0,MAX(0,H4373-K4373))</f>
        <v/>
      </c>
      <c r="M4373" s="13">
        <f>M4372+J4372/40-IF(I4372="V2H",K4372/(0.95*40),0)-IF(E4373=0,IF(E4372=1,IF(D4373=1,30,40)*0.18/(2*40),0),0)-IF(E4373=1,IF(E4372=0,IF(D4373=1,30,40)*0.18/(2*40),0),0)</f>
        <v/>
      </c>
      <c r="N4373" s="14" t="n">
        <v>0.09</v>
      </c>
      <c r="O4373" s="15">
        <f>K4373*N4373</f>
        <v/>
      </c>
      <c r="P4373">
        <f>IF(E4373=0,0.3,IF(D4373=1,IF(C4373&gt;=Params!$B$13-3,IF(C4373&lt;Params!$B$13,Params!$B$20,0.3),0.3),IF(C4373&gt;=Params!$B$15-3,IF(C4373&lt;Params!$B$15,Params!$B$21,0.3),0.3)))</f>
        <v/>
      </c>
    </row>
    <row r="4374" ht="15" customHeight="1" s="1">
      <c r="A4374" s="9" t="n">
        <v>4371</v>
      </c>
      <c r="B4374" s="6" t="inlineStr">
        <is>
          <t>02/07</t>
        </is>
      </c>
      <c r="C4374" s="6" t="n">
        <v>2</v>
      </c>
      <c r="D4374" s="6" t="n">
        <v>0</v>
      </c>
      <c r="E4374" s="10">
        <f>IF(D4374=1, IF(OR(C4374&lt;10, C4374&gt;=15),1,0), IF(OR(C4374&lt;7, C4374&gt;=18),1,0))</f>
        <v/>
      </c>
      <c r="F4374" s="11" t="n">
        <v>0.5</v>
      </c>
      <c r="G4374" s="12">
        <f>0*8</f>
        <v/>
      </c>
      <c r="H4374" s="12">
        <f>F4374-G4374</f>
        <v/>
      </c>
      <c r="I4374" s="10">
        <f>IF(E4374=0,"Fora",IF(E4373=0,"Carg xar",IF(H4374&lt;0,IF(M4374&lt;0.9,"Carg FV","Stby"),IF(M4374&gt;P4374,"V2H",IF(M4374&lt;0.9,"Carg xar","Stby")))))</f>
        <v/>
      </c>
      <c r="J4374" s="12">
        <f>IF(OR(I4374="Carg FV",I4374="Carg xar"),MIN(IF(I4374="Carg FV",ABS(H4374),7.4),7.4,MAX(0,(0.9-M4374)*40)*0.95),0)</f>
        <v/>
      </c>
      <c r="K4374" s="12">
        <f>IF(I4374="V2H",MIN(MAX(0,H4374),7.4,MAX(0,(M4374-P4374)*40)*0.95),0)</f>
        <v/>
      </c>
      <c r="L4374" s="12">
        <f>IF(E4374=0,0,MAX(0,H4374-K4374))</f>
        <v/>
      </c>
      <c r="M4374" s="13">
        <f>M4373+J4373/40-IF(I4373="V2H",K4373/(0.95*40),0)-IF(E4374=0,IF(E4373=1,IF(D4374=1,30,40)*0.18/(2*40),0),0)-IF(E4374=1,IF(E4373=0,IF(D4374=1,30,40)*0.18/(2*40),0),0)</f>
        <v/>
      </c>
      <c r="N4374" s="14" t="n">
        <v>0.09</v>
      </c>
      <c r="O4374" s="15">
        <f>K4374*N4374</f>
        <v/>
      </c>
      <c r="P4374">
        <f>IF(E4374=0,0.3,IF(D4374=1,IF(C4374&gt;=Params!$B$13-3,IF(C4374&lt;Params!$B$13,Params!$B$20,0.3),0.3),IF(C4374&gt;=Params!$B$15-3,IF(C4374&lt;Params!$B$15,Params!$B$21,0.3),0.3)))</f>
        <v/>
      </c>
    </row>
    <row r="4375" ht="15" customHeight="1" s="1">
      <c r="A4375" s="9" t="n">
        <v>4372</v>
      </c>
      <c r="B4375" s="6" t="inlineStr">
        <is>
          <t>02/07</t>
        </is>
      </c>
      <c r="C4375" s="6" t="n">
        <v>3</v>
      </c>
      <c r="D4375" s="6" t="n">
        <v>0</v>
      </c>
      <c r="E4375" s="10">
        <f>IF(D4375=1, IF(OR(C4375&lt;10, C4375&gt;=15),1,0), IF(OR(C4375&lt;7, C4375&gt;=18),1,0))</f>
        <v/>
      </c>
      <c r="F4375" s="11" t="n">
        <v>0.501</v>
      </c>
      <c r="G4375" s="12">
        <f>0*8</f>
        <v/>
      </c>
      <c r="H4375" s="12">
        <f>F4375-G4375</f>
        <v/>
      </c>
      <c r="I4375" s="10">
        <f>IF(E4375=0,"Fora",IF(E4374=0,"Carg xar",IF(H4375&lt;0,IF(M4375&lt;0.9,"Carg FV","Stby"),IF(M4375&gt;P4375,"V2H",IF(M4375&lt;0.9,"Carg xar","Stby")))))</f>
        <v/>
      </c>
      <c r="J4375" s="12">
        <f>IF(OR(I4375="Carg FV",I4375="Carg xar"),MIN(IF(I4375="Carg FV",ABS(H4375),7.4),7.4,MAX(0,(0.9-M4375)*40)*0.95),0)</f>
        <v/>
      </c>
      <c r="K4375" s="12">
        <f>IF(I4375="V2H",MIN(MAX(0,H4375),7.4,MAX(0,(M4375-P4375)*40)*0.95),0)</f>
        <v/>
      </c>
      <c r="L4375" s="12">
        <f>IF(E4375=0,0,MAX(0,H4375-K4375))</f>
        <v/>
      </c>
      <c r="M4375" s="13">
        <f>M4374+J4374/40-IF(I4374="V2H",K4374/(0.95*40),0)-IF(E4375=0,IF(E4374=1,IF(D4375=1,30,40)*0.18/(2*40),0),0)-IF(E4375=1,IF(E4374=0,IF(D4375=1,30,40)*0.18/(2*40),0),0)</f>
        <v/>
      </c>
      <c r="N4375" s="14" t="n">
        <v>0.09</v>
      </c>
      <c r="O4375" s="15">
        <f>K4375*N4375</f>
        <v/>
      </c>
      <c r="P4375">
        <f>IF(E4375=0,0.3,IF(D4375=1,IF(C4375&gt;=Params!$B$13-3,IF(C4375&lt;Params!$B$13,Params!$B$20,0.3),0.3),IF(C4375&gt;=Params!$B$15-3,IF(C4375&lt;Params!$B$15,Params!$B$21,0.3),0.3)))</f>
        <v/>
      </c>
    </row>
    <row r="4376" ht="15" customHeight="1" s="1">
      <c r="A4376" s="9" t="n">
        <v>4373</v>
      </c>
      <c r="B4376" s="6" t="inlineStr">
        <is>
          <t>02/07</t>
        </is>
      </c>
      <c r="C4376" s="6" t="n">
        <v>4</v>
      </c>
      <c r="D4376" s="6" t="n">
        <v>0</v>
      </c>
      <c r="E4376" s="10">
        <f>IF(D4376=1, IF(OR(C4376&lt;10, C4376&gt;=15),1,0), IF(OR(C4376&lt;7, C4376&gt;=18),1,0))</f>
        <v/>
      </c>
      <c r="F4376" s="11" t="n">
        <v>0.454</v>
      </c>
      <c r="G4376" s="12">
        <f>0*8</f>
        <v/>
      </c>
      <c r="H4376" s="12">
        <f>F4376-G4376</f>
        <v/>
      </c>
      <c r="I4376" s="10">
        <f>IF(E4376=0,"Fora",IF(E4375=0,"Carg xar",IF(H4376&lt;0,IF(M4376&lt;0.9,"Carg FV","Stby"),IF(M4376&gt;P4376,"V2H",IF(M4376&lt;0.9,"Carg xar","Stby")))))</f>
        <v/>
      </c>
      <c r="J4376" s="12">
        <f>IF(OR(I4376="Carg FV",I4376="Carg xar"),MIN(IF(I4376="Carg FV",ABS(H4376),7.4),7.4,MAX(0,(0.9-M4376)*40)*0.95),0)</f>
        <v/>
      </c>
      <c r="K4376" s="12">
        <f>IF(I4376="V2H",MIN(MAX(0,H4376),7.4,MAX(0,(M4376-P4376)*40)*0.95),0)</f>
        <v/>
      </c>
      <c r="L4376" s="12">
        <f>IF(E4376=0,0,MAX(0,H4376-K4376))</f>
        <v/>
      </c>
      <c r="M4376" s="13">
        <f>M4375+J4375/40-IF(I4375="V2H",K4375/(0.95*40),0)-IF(E4376=0,IF(E4375=1,IF(D4376=1,30,40)*0.18/(2*40),0),0)-IF(E4376=1,IF(E4375=0,IF(D4376=1,30,40)*0.18/(2*40),0),0)</f>
        <v/>
      </c>
      <c r="N4376" s="14" t="n">
        <v>0.09</v>
      </c>
      <c r="O4376" s="15">
        <f>K4376*N4376</f>
        <v/>
      </c>
      <c r="P4376">
        <f>IF(E4376=0,0.3,IF(D4376=1,IF(C4376&gt;=Params!$B$13-3,IF(C4376&lt;Params!$B$13,Params!$B$20,0.3),0.3),IF(C4376&gt;=Params!$B$15-3,IF(C4376&lt;Params!$B$15,Params!$B$21,0.3),0.3)))</f>
        <v/>
      </c>
    </row>
    <row r="4377" ht="15" customHeight="1" s="1">
      <c r="A4377" s="9" t="n">
        <v>4374</v>
      </c>
      <c r="B4377" s="6" t="inlineStr">
        <is>
          <t>02/07</t>
        </is>
      </c>
      <c r="C4377" s="6" t="n">
        <v>5</v>
      </c>
      <c r="D4377" s="6" t="n">
        <v>0</v>
      </c>
      <c r="E4377" s="10">
        <f>IF(D4377=1, IF(OR(C4377&lt;10, C4377&gt;=15),1,0), IF(OR(C4377&lt;7, C4377&gt;=18),1,0))</f>
        <v/>
      </c>
      <c r="F4377" s="11" t="n">
        <v>0.412</v>
      </c>
      <c r="G4377" s="12">
        <f>0*8</f>
        <v/>
      </c>
      <c r="H4377" s="12">
        <f>F4377-G4377</f>
        <v/>
      </c>
      <c r="I4377" s="10">
        <f>IF(E4377=0,"Fora",IF(E4376=0,"Carg xar",IF(H4377&lt;0,IF(M4377&lt;0.9,"Carg FV","Stby"),IF(M4377&gt;P4377,"V2H",IF(M4377&lt;0.9,"Carg xar","Stby")))))</f>
        <v/>
      </c>
      <c r="J4377" s="12">
        <f>IF(OR(I4377="Carg FV",I4377="Carg xar"),MIN(IF(I4377="Carg FV",ABS(H4377),7.4),7.4,MAX(0,(0.9-M4377)*40)*0.95),0)</f>
        <v/>
      </c>
      <c r="K4377" s="12">
        <f>IF(I4377="V2H",MIN(MAX(0,H4377),7.4,MAX(0,(M4377-P4377)*40)*0.95),0)</f>
        <v/>
      </c>
      <c r="L4377" s="12">
        <f>IF(E4377=0,0,MAX(0,H4377-K4377))</f>
        <v/>
      </c>
      <c r="M4377" s="13">
        <f>M4376+J4376/40-IF(I4376="V2H",K4376/(0.95*40),0)-IF(E4377=0,IF(E4376=1,IF(D4377=1,30,40)*0.18/(2*40),0),0)-IF(E4377=1,IF(E4376=0,IF(D4377=1,30,40)*0.18/(2*40),0),0)</f>
        <v/>
      </c>
      <c r="N4377" s="14" t="n">
        <v>0.09</v>
      </c>
      <c r="O4377" s="15">
        <f>K4377*N4377</f>
        <v/>
      </c>
      <c r="P4377">
        <f>IF(E4377=0,0.3,IF(D4377=1,IF(C4377&gt;=Params!$B$13-3,IF(C4377&lt;Params!$B$13,Params!$B$20,0.3),0.3),IF(C4377&gt;=Params!$B$15-3,IF(C4377&lt;Params!$B$15,Params!$B$21,0.3),0.3)))</f>
        <v/>
      </c>
    </row>
    <row r="4378" ht="15" customHeight="1" s="1">
      <c r="A4378" s="9" t="n">
        <v>4375</v>
      </c>
      <c r="B4378" s="6" t="inlineStr">
        <is>
          <t>02/07</t>
        </is>
      </c>
      <c r="C4378" s="6" t="n">
        <v>6</v>
      </c>
      <c r="D4378" s="6" t="n">
        <v>0</v>
      </c>
      <c r="E4378" s="10">
        <f>IF(D4378=1, IF(OR(C4378&lt;10, C4378&gt;=15),1,0), IF(OR(C4378&lt;7, C4378&gt;=18),1,0))</f>
        <v/>
      </c>
      <c r="F4378" s="11" t="n">
        <v>1.15</v>
      </c>
      <c r="G4378" s="12">
        <f>0.02*8</f>
        <v/>
      </c>
      <c r="H4378" s="12">
        <f>F4378-G4378</f>
        <v/>
      </c>
      <c r="I4378" s="10">
        <f>IF(E4378=0,"Fora",IF(E4377=0,"Carg xar",IF(H4378&lt;0,IF(M4378&lt;0.9,"Carg FV","Stby"),IF(M4378&gt;P4378,"V2H",IF(M4378&lt;0.9,"Carg xar","Stby")))))</f>
        <v/>
      </c>
      <c r="J4378" s="12">
        <f>IF(OR(I4378="Carg FV",I4378="Carg xar"),MIN(IF(I4378="Carg FV",ABS(H4378),7.4),7.4,MAX(0,(0.9-M4378)*40)*0.95),0)</f>
        <v/>
      </c>
      <c r="K4378" s="12">
        <f>IF(I4378="V2H",MIN(MAX(0,H4378),7.4,MAX(0,(M4378-P4378)*40)*0.95),0)</f>
        <v/>
      </c>
      <c r="L4378" s="12">
        <f>IF(E4378=0,0,MAX(0,H4378-K4378))</f>
        <v/>
      </c>
      <c r="M4378" s="13">
        <f>M4377+J4377/40-IF(I4377="V2H",K4377/(0.95*40),0)-IF(E4378=0,IF(E4377=1,IF(D4378=1,30,40)*0.18/(2*40),0),0)-IF(E4378=1,IF(E4377=0,IF(D4378=1,30,40)*0.18/(2*40),0),0)</f>
        <v/>
      </c>
      <c r="N4378" s="14" t="n">
        <v>0.09</v>
      </c>
      <c r="O4378" s="15">
        <f>K4378*N4378</f>
        <v/>
      </c>
      <c r="P4378">
        <f>IF(E4378=0,0.3,IF(D4378=1,IF(C4378&gt;=Params!$B$13-3,IF(C4378&lt;Params!$B$13,Params!$B$20,0.3),0.3),IF(C4378&gt;=Params!$B$15-3,IF(C4378&lt;Params!$B$15,Params!$B$21,0.3),0.3)))</f>
        <v/>
      </c>
    </row>
    <row r="4379" ht="15" customHeight="1" s="1">
      <c r="A4379" s="9" t="n">
        <v>4376</v>
      </c>
      <c r="B4379" s="6" t="inlineStr">
        <is>
          <t>02/07</t>
        </is>
      </c>
      <c r="C4379" s="6" t="n">
        <v>7</v>
      </c>
      <c r="D4379" s="6" t="n">
        <v>0</v>
      </c>
      <c r="E4379" s="10">
        <f>IF(D4379=1, IF(OR(C4379&lt;10, C4379&gt;=15),1,0), IF(OR(C4379&lt;7, C4379&gt;=18),1,0))</f>
        <v/>
      </c>
      <c r="F4379" s="11" t="n">
        <v>0.282</v>
      </c>
      <c r="G4379" s="12">
        <f>0.14*8</f>
        <v/>
      </c>
      <c r="H4379" s="12">
        <f>F4379-G4379</f>
        <v/>
      </c>
      <c r="I4379" s="10">
        <f>IF(E4379=0,"Fora",IF(E4378=0,"Carg xar",IF(H4379&lt;0,IF(M4379&lt;0.9,"Carg FV","Stby"),IF(M4379&gt;P4379,"V2H",IF(M4379&lt;0.9,"Carg xar","Stby")))))</f>
        <v/>
      </c>
      <c r="J4379" s="12">
        <f>IF(OR(I4379="Carg FV",I4379="Carg xar"),MIN(IF(I4379="Carg FV",ABS(H4379),7.4),7.4,MAX(0,(0.9-M4379)*40)*0.95),0)</f>
        <v/>
      </c>
      <c r="K4379" s="12">
        <f>IF(I4379="V2H",MIN(MAX(0,H4379),7.4,MAX(0,(M4379-P4379)*40)*0.95),0)</f>
        <v/>
      </c>
      <c r="L4379" s="12">
        <f>IF(E4379=0,0,MAX(0,H4379-K4379))</f>
        <v/>
      </c>
      <c r="M4379" s="13">
        <f>M4378+J4378/40-IF(I4378="V2H",K4378/(0.95*40),0)-IF(E4379=0,IF(E4378=1,IF(D4379=1,30,40)*0.18/(2*40),0),0)-IF(E4379=1,IF(E4378=0,IF(D4379=1,30,40)*0.18/(2*40),0),0)</f>
        <v/>
      </c>
      <c r="N4379" s="14" t="n">
        <v>0.09</v>
      </c>
      <c r="O4379" s="15">
        <f>K4379*N4379</f>
        <v/>
      </c>
      <c r="P4379">
        <f>IF(E4379=0,0.3,IF(D4379=1,IF(C4379&gt;=Params!$B$13-3,IF(C4379&lt;Params!$B$13,Params!$B$20,0.3),0.3),IF(C4379&gt;=Params!$B$15-3,IF(C4379&lt;Params!$B$15,Params!$B$21,0.3),0.3)))</f>
        <v/>
      </c>
    </row>
    <row r="4380" ht="15" customHeight="1" s="1">
      <c r="A4380" s="9" t="n">
        <v>4377</v>
      </c>
      <c r="B4380" s="6" t="inlineStr">
        <is>
          <t>02/07</t>
        </is>
      </c>
      <c r="C4380" s="6" t="n">
        <v>8</v>
      </c>
      <c r="D4380" s="6" t="n">
        <v>0</v>
      </c>
      <c r="E4380" s="10">
        <f>IF(D4380=1, IF(OR(C4380&lt;10, C4380&gt;=15),1,0), IF(OR(C4380&lt;7, C4380&gt;=18),1,0))</f>
        <v/>
      </c>
      <c r="F4380" s="11" t="n">
        <v>0</v>
      </c>
      <c r="G4380" s="12">
        <f>0.3*8</f>
        <v/>
      </c>
      <c r="H4380" s="12">
        <f>F4380-G4380</f>
        <v/>
      </c>
      <c r="I4380" s="10">
        <f>IF(E4380=0,"Fora",IF(E4379=0,"Carg xar",IF(H4380&lt;0,IF(M4380&lt;0.9,"Carg FV","Stby"),IF(M4380&gt;P4380,"V2H",IF(M4380&lt;0.9,"Carg xar","Stby")))))</f>
        <v/>
      </c>
      <c r="J4380" s="12">
        <f>IF(OR(I4380="Carg FV",I4380="Carg xar"),MIN(IF(I4380="Carg FV",ABS(H4380),7.4),7.4,MAX(0,(0.9-M4380)*40)*0.95),0)</f>
        <v/>
      </c>
      <c r="K4380" s="12">
        <f>IF(I4380="V2H",MIN(MAX(0,H4380),7.4,MAX(0,(M4380-P4380)*40)*0.95),0)</f>
        <v/>
      </c>
      <c r="L4380" s="12">
        <f>IF(E4380=0,0,MAX(0,H4380-K4380))</f>
        <v/>
      </c>
      <c r="M4380" s="13">
        <f>M4379+J4379/40-IF(I4379="V2H",K4379/(0.95*40),0)-IF(E4380=0,IF(E4379=1,IF(D4380=1,30,40)*0.18/(2*40),0),0)-IF(E4380=1,IF(E4379=0,IF(D4380=1,30,40)*0.18/(2*40),0),0)</f>
        <v/>
      </c>
      <c r="N4380" s="14" t="n">
        <v>0.15</v>
      </c>
      <c r="O4380" s="15">
        <f>K4380*N4380</f>
        <v/>
      </c>
      <c r="P4380">
        <f>IF(E4380=0,0.3,IF(D4380=1,IF(C4380&gt;=Params!$B$13-3,IF(C4380&lt;Params!$B$13,Params!$B$20,0.3),0.3),IF(C4380&gt;=Params!$B$15-3,IF(C4380&lt;Params!$B$15,Params!$B$21,0.3),0.3)))</f>
        <v/>
      </c>
    </row>
    <row r="4381" ht="15" customHeight="1" s="1">
      <c r="A4381" s="9" t="n">
        <v>4378</v>
      </c>
      <c r="B4381" s="6" t="inlineStr">
        <is>
          <t>02/07</t>
        </is>
      </c>
      <c r="C4381" s="6" t="n">
        <v>9</v>
      </c>
      <c r="D4381" s="6" t="n">
        <v>0</v>
      </c>
      <c r="E4381" s="10">
        <f>IF(D4381=1, IF(OR(C4381&lt;10, C4381&gt;=15),1,0), IF(OR(C4381&lt;7, C4381&gt;=18),1,0))</f>
        <v/>
      </c>
      <c r="F4381" s="11" t="n">
        <v>0</v>
      </c>
      <c r="G4381" s="12">
        <f>0.5*8</f>
        <v/>
      </c>
      <c r="H4381" s="12">
        <f>F4381-G4381</f>
        <v/>
      </c>
      <c r="I4381" s="10">
        <f>IF(E4381=0,"Fora",IF(E4380=0,"Carg xar",IF(H4381&lt;0,IF(M4381&lt;0.9,"Carg FV","Stby"),IF(M4381&gt;P4381,"V2H",IF(M4381&lt;0.9,"Carg xar","Stby")))))</f>
        <v/>
      </c>
      <c r="J4381" s="12">
        <f>IF(OR(I4381="Carg FV",I4381="Carg xar"),MIN(IF(I4381="Carg FV",ABS(H4381),7.4),7.4,MAX(0,(0.9-M4381)*40)*0.95),0)</f>
        <v/>
      </c>
      <c r="K4381" s="12">
        <f>IF(I4381="V2H",MIN(MAX(0,H4381),7.4,MAX(0,(M4381-P4381)*40)*0.95),0)</f>
        <v/>
      </c>
      <c r="L4381" s="12">
        <f>IF(E4381=0,0,MAX(0,H4381-K4381))</f>
        <v/>
      </c>
      <c r="M4381" s="13">
        <f>M4380+J4380/40-IF(I4380="V2H",K4380/(0.95*40),0)-IF(E4381=0,IF(E4380=1,IF(D4381=1,30,40)*0.18/(2*40),0),0)-IF(E4381=1,IF(E4380=0,IF(D4381=1,30,40)*0.18/(2*40),0),0)</f>
        <v/>
      </c>
      <c r="N4381" s="14" t="n">
        <v>0.15</v>
      </c>
      <c r="O4381" s="15">
        <f>K4381*N4381</f>
        <v/>
      </c>
      <c r="P4381">
        <f>IF(E4381=0,0.3,IF(D4381=1,IF(C4381&gt;=Params!$B$13-3,IF(C4381&lt;Params!$B$13,Params!$B$20,0.3),0.3),IF(C4381&gt;=Params!$B$15-3,IF(C4381&lt;Params!$B$15,Params!$B$21,0.3),0.3)))</f>
        <v/>
      </c>
    </row>
    <row r="4382" ht="15" customHeight="1" s="1">
      <c r="A4382" s="9" t="n">
        <v>4379</v>
      </c>
      <c r="B4382" s="6" t="inlineStr">
        <is>
          <t>02/07</t>
        </is>
      </c>
      <c r="C4382" s="6" t="n">
        <v>10</v>
      </c>
      <c r="D4382" s="6" t="n">
        <v>0</v>
      </c>
      <c r="E4382" s="10">
        <f>IF(D4382=1, IF(OR(C4382&lt;10, C4382&gt;=15),1,0), IF(OR(C4382&lt;7, C4382&gt;=18),1,0))</f>
        <v/>
      </c>
      <c r="F4382" s="11" t="n">
        <v>0</v>
      </c>
      <c r="G4382" s="12">
        <f>0.7*8</f>
        <v/>
      </c>
      <c r="H4382" s="12">
        <f>F4382-G4382</f>
        <v/>
      </c>
      <c r="I4382" s="10">
        <f>IF(E4382=0,"Fora",IF(E4381=0,"Carg xar",IF(H4382&lt;0,IF(M4382&lt;0.9,"Carg FV","Stby"),IF(M4382&gt;P4382,"V2H",IF(M4382&lt;0.9,"Carg xar","Stby")))))</f>
        <v/>
      </c>
      <c r="J4382" s="12">
        <f>IF(OR(I4382="Carg FV",I4382="Carg xar"),MIN(IF(I4382="Carg FV",ABS(H4382),7.4),7.4,MAX(0,(0.9-M4382)*40)*0.95),0)</f>
        <v/>
      </c>
      <c r="K4382" s="12">
        <f>IF(I4382="V2H",MIN(MAX(0,H4382),7.4,MAX(0,(M4382-P4382)*40)*0.95),0)</f>
        <v/>
      </c>
      <c r="L4382" s="12">
        <f>IF(E4382=0,0,MAX(0,H4382-K4382))</f>
        <v/>
      </c>
      <c r="M4382" s="13">
        <f>M4381+J4381/40-IF(I4381="V2H",K4381/(0.95*40),0)-IF(E4382=0,IF(E4381=1,IF(D4382=1,30,40)*0.18/(2*40),0),0)-IF(E4382=1,IF(E4381=0,IF(D4382=1,30,40)*0.18/(2*40),0),0)</f>
        <v/>
      </c>
      <c r="N4382" s="14" t="n">
        <v>0.2</v>
      </c>
      <c r="O4382" s="15">
        <f>K4382*N4382</f>
        <v/>
      </c>
      <c r="P4382">
        <f>IF(E4382=0,0.3,IF(D4382=1,IF(C4382&gt;=Params!$B$13-3,IF(C4382&lt;Params!$B$13,Params!$B$20,0.3),0.3),IF(C4382&gt;=Params!$B$15-3,IF(C4382&lt;Params!$B$15,Params!$B$21,0.3),0.3)))</f>
        <v/>
      </c>
    </row>
    <row r="4383" ht="15" customHeight="1" s="1">
      <c r="A4383" s="9" t="n">
        <v>4380</v>
      </c>
      <c r="B4383" s="6" t="inlineStr">
        <is>
          <t>02/07</t>
        </is>
      </c>
      <c r="C4383" s="6" t="n">
        <v>11</v>
      </c>
      <c r="D4383" s="6" t="n">
        <v>0</v>
      </c>
      <c r="E4383" s="10">
        <f>IF(D4383=1, IF(OR(C4383&lt;10, C4383&gt;=15),1,0), IF(OR(C4383&lt;7, C4383&gt;=18),1,0))</f>
        <v/>
      </c>
      <c r="F4383" s="11" t="n">
        <v>0</v>
      </c>
      <c r="G4383" s="12">
        <f>0.84*8</f>
        <v/>
      </c>
      <c r="H4383" s="12">
        <f>F4383-G4383</f>
        <v/>
      </c>
      <c r="I4383" s="10">
        <f>IF(E4383=0,"Fora",IF(E4382=0,"Carg xar",IF(H4383&lt;0,IF(M4383&lt;0.9,"Carg FV","Stby"),IF(M4383&gt;P4383,"V2H",IF(M4383&lt;0.9,"Carg xar","Stby")))))</f>
        <v/>
      </c>
      <c r="J4383" s="12">
        <f>IF(OR(I4383="Carg FV",I4383="Carg xar"),MIN(IF(I4383="Carg FV",ABS(H4383),7.4),7.4,MAX(0,(0.9-M4383)*40)*0.95),0)</f>
        <v/>
      </c>
      <c r="K4383" s="12">
        <f>IF(I4383="V2H",MIN(MAX(0,H4383),7.4,MAX(0,(M4383-P4383)*40)*0.95),0)</f>
        <v/>
      </c>
      <c r="L4383" s="12">
        <f>IF(E4383=0,0,MAX(0,H4383-K4383))</f>
        <v/>
      </c>
      <c r="M4383" s="13">
        <f>M4382+J4382/40-IF(I4382="V2H",K4382/(0.95*40),0)-IF(E4383=0,IF(E4382=1,IF(D4383=1,30,40)*0.18/(2*40),0),0)-IF(E4383=1,IF(E4382=0,IF(D4383=1,30,40)*0.18/(2*40),0),0)</f>
        <v/>
      </c>
      <c r="N4383" s="14" t="n">
        <v>0.2</v>
      </c>
      <c r="O4383" s="15">
        <f>K4383*N4383</f>
        <v/>
      </c>
      <c r="P4383">
        <f>IF(E4383=0,0.3,IF(D4383=1,IF(C4383&gt;=Params!$B$13-3,IF(C4383&lt;Params!$B$13,Params!$B$20,0.3),0.3),IF(C4383&gt;=Params!$B$15-3,IF(C4383&lt;Params!$B$15,Params!$B$21,0.3),0.3)))</f>
        <v/>
      </c>
    </row>
    <row r="4384" ht="15" customHeight="1" s="1">
      <c r="A4384" s="9" t="n">
        <v>4381</v>
      </c>
      <c r="B4384" s="6" t="inlineStr">
        <is>
          <t>02/07</t>
        </is>
      </c>
      <c r="C4384" s="6" t="n">
        <v>12</v>
      </c>
      <c r="D4384" s="6" t="n">
        <v>0</v>
      </c>
      <c r="E4384" s="10">
        <f>IF(D4384=1, IF(OR(C4384&lt;10, C4384&gt;=15),1,0), IF(OR(C4384&lt;7, C4384&gt;=18),1,0))</f>
        <v/>
      </c>
      <c r="F4384" s="11" t="n">
        <v>0</v>
      </c>
      <c r="G4384" s="12">
        <f>0.9*8</f>
        <v/>
      </c>
      <c r="H4384" s="12">
        <f>F4384-G4384</f>
        <v/>
      </c>
      <c r="I4384" s="10">
        <f>IF(E4384=0,"Fora",IF(E4383=0,"Carg xar",IF(H4384&lt;0,IF(M4384&lt;0.9,"Carg FV","Stby"),IF(M4384&gt;P4384,"V2H",IF(M4384&lt;0.9,"Carg xar","Stby")))))</f>
        <v/>
      </c>
      <c r="J4384" s="12">
        <f>IF(OR(I4384="Carg FV",I4384="Carg xar"),MIN(IF(I4384="Carg FV",ABS(H4384),7.4),7.4,MAX(0,(0.9-M4384)*40)*0.95),0)</f>
        <v/>
      </c>
      <c r="K4384" s="12">
        <f>IF(I4384="V2H",MIN(MAX(0,H4384),7.4,MAX(0,(M4384-P4384)*40)*0.95),0)</f>
        <v/>
      </c>
      <c r="L4384" s="12">
        <f>IF(E4384=0,0,MAX(0,H4384-K4384))</f>
        <v/>
      </c>
      <c r="M4384" s="13">
        <f>M4383+J4383/40-IF(I4383="V2H",K4383/(0.95*40),0)-IF(E4384=0,IF(E4383=1,IF(D4384=1,30,40)*0.18/(2*40),0),0)-IF(E4384=1,IF(E4383=0,IF(D4384=1,30,40)*0.18/(2*40),0),0)</f>
        <v/>
      </c>
      <c r="N4384" s="14" t="n">
        <v>0.2</v>
      </c>
      <c r="O4384" s="15">
        <f>K4384*N4384</f>
        <v/>
      </c>
      <c r="P4384">
        <f>IF(E4384=0,0.3,IF(D4384=1,IF(C4384&gt;=Params!$B$13-3,IF(C4384&lt;Params!$B$13,Params!$B$20,0.3),0.3),IF(C4384&gt;=Params!$B$15-3,IF(C4384&lt;Params!$B$15,Params!$B$21,0.3),0.3)))</f>
        <v/>
      </c>
    </row>
    <row r="4385" ht="15" customHeight="1" s="1">
      <c r="A4385" s="9" t="n">
        <v>4382</v>
      </c>
      <c r="B4385" s="6" t="inlineStr">
        <is>
          <t>02/07</t>
        </is>
      </c>
      <c r="C4385" s="6" t="n">
        <v>13</v>
      </c>
      <c r="D4385" s="6" t="n">
        <v>0</v>
      </c>
      <c r="E4385" s="10">
        <f>IF(D4385=1, IF(OR(C4385&lt;10, C4385&gt;=15),1,0), IF(OR(C4385&lt;7, C4385&gt;=18),1,0))</f>
        <v/>
      </c>
      <c r="F4385" s="11" t="n">
        <v>0</v>
      </c>
      <c r="G4385" s="12">
        <f>0.88*8</f>
        <v/>
      </c>
      <c r="H4385" s="12">
        <f>F4385-G4385</f>
        <v/>
      </c>
      <c r="I4385" s="10">
        <f>IF(E4385=0,"Fora",IF(E4384=0,"Carg xar",IF(H4385&lt;0,IF(M4385&lt;0.9,"Carg FV","Stby"),IF(M4385&gt;P4385,"V2H",IF(M4385&lt;0.9,"Carg xar","Stby")))))</f>
        <v/>
      </c>
      <c r="J4385" s="12">
        <f>IF(OR(I4385="Carg FV",I4385="Carg xar"),MIN(IF(I4385="Carg FV",ABS(H4385),7.4),7.4,MAX(0,(0.9-M4385)*40)*0.95),0)</f>
        <v/>
      </c>
      <c r="K4385" s="12">
        <f>IF(I4385="V2H",MIN(MAX(0,H4385),7.4,MAX(0,(M4385-P4385)*40)*0.95),0)</f>
        <v/>
      </c>
      <c r="L4385" s="12">
        <f>IF(E4385=0,0,MAX(0,H4385-K4385))</f>
        <v/>
      </c>
      <c r="M4385" s="13">
        <f>M4384+J4384/40-IF(I4384="V2H",K4384/(0.95*40),0)-IF(E4385=0,IF(E4384=1,IF(D4385=1,30,40)*0.18/(2*40),0),0)-IF(E4385=1,IF(E4384=0,IF(D4385=1,30,40)*0.18/(2*40),0),0)</f>
        <v/>
      </c>
      <c r="N4385" s="14" t="n">
        <v>0.2</v>
      </c>
      <c r="O4385" s="15">
        <f>K4385*N4385</f>
        <v/>
      </c>
      <c r="P4385">
        <f>IF(E4385=0,0.3,IF(D4385=1,IF(C4385&gt;=Params!$B$13-3,IF(C4385&lt;Params!$B$13,Params!$B$20,0.3),0.3),IF(C4385&gt;=Params!$B$15-3,IF(C4385&lt;Params!$B$15,Params!$B$21,0.3),0.3)))</f>
        <v/>
      </c>
    </row>
    <row r="4386" ht="15" customHeight="1" s="1">
      <c r="A4386" s="9" t="n">
        <v>4383</v>
      </c>
      <c r="B4386" s="6" t="inlineStr">
        <is>
          <t>02/07</t>
        </is>
      </c>
      <c r="C4386" s="6" t="n">
        <v>14</v>
      </c>
      <c r="D4386" s="6" t="n">
        <v>0</v>
      </c>
      <c r="E4386" s="10">
        <f>IF(D4386=1, IF(OR(C4386&lt;10, C4386&gt;=15),1,0), IF(OR(C4386&lt;7, C4386&gt;=18),1,0))</f>
        <v/>
      </c>
      <c r="F4386" s="11" t="n">
        <v>0</v>
      </c>
      <c r="G4386" s="12">
        <f>0.78*8</f>
        <v/>
      </c>
      <c r="H4386" s="12">
        <f>F4386-G4386</f>
        <v/>
      </c>
      <c r="I4386" s="10">
        <f>IF(E4386=0,"Fora",IF(E4385=0,"Carg xar",IF(H4386&lt;0,IF(M4386&lt;0.9,"Carg FV","Stby"),IF(M4386&gt;P4386,"V2H",IF(M4386&lt;0.9,"Carg xar","Stby")))))</f>
        <v/>
      </c>
      <c r="J4386" s="12">
        <f>IF(OR(I4386="Carg FV",I4386="Carg xar"),MIN(IF(I4386="Carg FV",ABS(H4386),7.4),7.4,MAX(0,(0.9-M4386)*40)*0.95),0)</f>
        <v/>
      </c>
      <c r="K4386" s="12">
        <f>IF(I4386="V2H",MIN(MAX(0,H4386),7.4,MAX(0,(M4386-P4386)*40)*0.95),0)</f>
        <v/>
      </c>
      <c r="L4386" s="12">
        <f>IF(E4386=0,0,MAX(0,H4386-K4386))</f>
        <v/>
      </c>
      <c r="M4386" s="13">
        <f>M4385+J4385/40-IF(I4385="V2H",K4385/(0.95*40),0)-IF(E4386=0,IF(E4385=1,IF(D4386=1,30,40)*0.18/(2*40),0),0)-IF(E4386=1,IF(E4385=0,IF(D4386=1,30,40)*0.18/(2*40),0),0)</f>
        <v/>
      </c>
      <c r="N4386" s="14" t="n">
        <v>0.15</v>
      </c>
      <c r="O4386" s="15">
        <f>K4386*N4386</f>
        <v/>
      </c>
      <c r="P4386">
        <f>IF(E4386=0,0.3,IF(D4386=1,IF(C4386&gt;=Params!$B$13-3,IF(C4386&lt;Params!$B$13,Params!$B$20,0.3),0.3),IF(C4386&gt;=Params!$B$15-3,IF(C4386&lt;Params!$B$15,Params!$B$21,0.3),0.3)))</f>
        <v/>
      </c>
    </row>
    <row r="4387" ht="15" customHeight="1" s="1">
      <c r="A4387" s="9" t="n">
        <v>4384</v>
      </c>
      <c r="B4387" s="6" t="inlineStr">
        <is>
          <t>02/07</t>
        </is>
      </c>
      <c r="C4387" s="6" t="n">
        <v>15</v>
      </c>
      <c r="D4387" s="6" t="n">
        <v>0</v>
      </c>
      <c r="E4387" s="10">
        <f>IF(D4387=1, IF(OR(C4387&lt;10, C4387&gt;=15),1,0), IF(OR(C4387&lt;7, C4387&gt;=18),1,0))</f>
        <v/>
      </c>
      <c r="F4387" s="11" t="n">
        <v>0</v>
      </c>
      <c r="G4387" s="12">
        <f>0.62*8</f>
        <v/>
      </c>
      <c r="H4387" s="12">
        <f>F4387-G4387</f>
        <v/>
      </c>
      <c r="I4387" s="10">
        <f>IF(E4387=0,"Fora",IF(E4386=0,"Carg xar",IF(H4387&lt;0,IF(M4387&lt;0.9,"Carg FV","Stby"),IF(M4387&gt;P4387,"V2H",IF(M4387&lt;0.9,"Carg xar","Stby")))))</f>
        <v/>
      </c>
      <c r="J4387" s="12">
        <f>IF(OR(I4387="Carg FV",I4387="Carg xar"),MIN(IF(I4387="Carg FV",ABS(H4387),7.4),7.4,MAX(0,(0.9-M4387)*40)*0.95),0)</f>
        <v/>
      </c>
      <c r="K4387" s="12">
        <f>IF(I4387="V2H",MIN(MAX(0,H4387),7.4,MAX(0,(M4387-P4387)*40)*0.95),0)</f>
        <v/>
      </c>
      <c r="L4387" s="12">
        <f>IF(E4387=0,0,MAX(0,H4387-K4387))</f>
        <v/>
      </c>
      <c r="M4387" s="13">
        <f>M4386+J4386/40-IF(I4386="V2H",K4386/(0.95*40),0)-IF(E4387=0,IF(E4386=1,IF(D4387=1,30,40)*0.18/(2*40),0),0)-IF(E4387=1,IF(E4386=0,IF(D4387=1,30,40)*0.18/(2*40),0),0)</f>
        <v/>
      </c>
      <c r="N4387" s="14" t="n">
        <v>0.15</v>
      </c>
      <c r="O4387" s="15">
        <f>K4387*N4387</f>
        <v/>
      </c>
      <c r="P4387">
        <f>IF(E4387=0,0.3,IF(D4387=1,IF(C4387&gt;=Params!$B$13-3,IF(C4387&lt;Params!$B$13,Params!$B$20,0.3),0.3),IF(C4387&gt;=Params!$B$15-3,IF(C4387&lt;Params!$B$15,Params!$B$21,0.3),0.3)))</f>
        <v/>
      </c>
    </row>
    <row r="4388" ht="15" customHeight="1" s="1">
      <c r="A4388" s="9" t="n">
        <v>4385</v>
      </c>
      <c r="B4388" s="6" t="inlineStr">
        <is>
          <t>02/07</t>
        </is>
      </c>
      <c r="C4388" s="6" t="n">
        <v>16</v>
      </c>
      <c r="D4388" s="6" t="n">
        <v>0</v>
      </c>
      <c r="E4388" s="10">
        <f>IF(D4388=1, IF(OR(C4388&lt;10, C4388&gt;=15),1,0), IF(OR(C4388&lt;7, C4388&gt;=18),1,0))</f>
        <v/>
      </c>
      <c r="F4388" s="11" t="n">
        <v>0</v>
      </c>
      <c r="G4388" s="12">
        <f>0.45*8</f>
        <v/>
      </c>
      <c r="H4388" s="12">
        <f>F4388-G4388</f>
        <v/>
      </c>
      <c r="I4388" s="10">
        <f>IF(E4388=0,"Fora",IF(E4387=0,"Carg xar",IF(H4388&lt;0,IF(M4388&lt;0.9,"Carg FV","Stby"),IF(M4388&gt;P4388,"V2H",IF(M4388&lt;0.9,"Carg xar","Stby")))))</f>
        <v/>
      </c>
      <c r="J4388" s="12">
        <f>IF(OR(I4388="Carg FV",I4388="Carg xar"),MIN(IF(I4388="Carg FV",ABS(H4388),7.4),7.4,MAX(0,(0.9-M4388)*40)*0.95),0)</f>
        <v/>
      </c>
      <c r="K4388" s="12">
        <f>IF(I4388="V2H",MIN(MAX(0,H4388),7.4,MAX(0,(M4388-P4388)*40)*0.95),0)</f>
        <v/>
      </c>
      <c r="L4388" s="12">
        <f>IF(E4388=0,0,MAX(0,H4388-K4388))</f>
        <v/>
      </c>
      <c r="M4388" s="13">
        <f>M4387+J4387/40-IF(I4387="V2H",K4387/(0.95*40),0)-IF(E4388=0,IF(E4387=1,IF(D4388=1,30,40)*0.18/(2*40),0),0)-IF(E4388=1,IF(E4387=0,IF(D4388=1,30,40)*0.18/(2*40),0),0)</f>
        <v/>
      </c>
      <c r="N4388" s="14" t="n">
        <v>0.15</v>
      </c>
      <c r="O4388" s="15">
        <f>K4388*N4388</f>
        <v/>
      </c>
      <c r="P4388">
        <f>IF(E4388=0,0.3,IF(D4388=1,IF(C4388&gt;=Params!$B$13-3,IF(C4388&lt;Params!$B$13,Params!$B$20,0.3),0.3),IF(C4388&gt;=Params!$B$15-3,IF(C4388&lt;Params!$B$15,Params!$B$21,0.3),0.3)))</f>
        <v/>
      </c>
    </row>
    <row r="4389" ht="15" customHeight="1" s="1">
      <c r="A4389" s="9" t="n">
        <v>4386</v>
      </c>
      <c r="B4389" s="6" t="inlineStr">
        <is>
          <t>02/07</t>
        </is>
      </c>
      <c r="C4389" s="6" t="n">
        <v>17</v>
      </c>
      <c r="D4389" s="6" t="n">
        <v>0</v>
      </c>
      <c r="E4389" s="10">
        <f>IF(D4389=1, IF(OR(C4389&lt;10, C4389&gt;=15),1,0), IF(OR(C4389&lt;7, C4389&gt;=18),1,0))</f>
        <v/>
      </c>
      <c r="F4389" s="11" t="n">
        <v>0</v>
      </c>
      <c r="G4389" s="12">
        <f>0.25*8</f>
        <v/>
      </c>
      <c r="H4389" s="12">
        <f>F4389-G4389</f>
        <v/>
      </c>
      <c r="I4389" s="10">
        <f>IF(E4389=0,"Fora",IF(E4388=0,"Carg xar",IF(H4389&lt;0,IF(M4389&lt;0.9,"Carg FV","Stby"),IF(M4389&gt;P4389,"V2H",IF(M4389&lt;0.9,"Carg xar","Stby")))))</f>
        <v/>
      </c>
      <c r="J4389" s="12">
        <f>IF(OR(I4389="Carg FV",I4389="Carg xar"),MIN(IF(I4389="Carg FV",ABS(H4389),7.4),7.4,MAX(0,(0.9-M4389)*40)*0.95),0)</f>
        <v/>
      </c>
      <c r="K4389" s="12">
        <f>IF(I4389="V2H",MIN(MAX(0,H4389),7.4,MAX(0,(M4389-P4389)*40)*0.95),0)</f>
        <v/>
      </c>
      <c r="L4389" s="12">
        <f>IF(E4389=0,0,MAX(0,H4389-K4389))</f>
        <v/>
      </c>
      <c r="M4389" s="13">
        <f>M4388+J4388/40-IF(I4388="V2H",K4388/(0.95*40),0)-IF(E4389=0,IF(E4388=1,IF(D4389=1,30,40)*0.18/(2*40),0),0)-IF(E4389=1,IF(E4388=0,IF(D4389=1,30,40)*0.18/(2*40),0),0)</f>
        <v/>
      </c>
      <c r="N4389" s="14" t="n">
        <v>0.15</v>
      </c>
      <c r="O4389" s="15">
        <f>K4389*N4389</f>
        <v/>
      </c>
      <c r="P4389">
        <f>IF(E4389=0,0.3,IF(D4389=1,IF(C4389&gt;=Params!$B$13-3,IF(C4389&lt;Params!$B$13,Params!$B$20,0.3),0.3),IF(C4389&gt;=Params!$B$15-3,IF(C4389&lt;Params!$B$15,Params!$B$21,0.3),0.3)))</f>
        <v/>
      </c>
    </row>
    <row r="4390" ht="15" customHeight="1" s="1">
      <c r="A4390" s="9" t="n">
        <v>4387</v>
      </c>
      <c r="B4390" s="6" t="inlineStr">
        <is>
          <t>02/07</t>
        </is>
      </c>
      <c r="C4390" s="6" t="n">
        <v>18</v>
      </c>
      <c r="D4390" s="6" t="n">
        <v>0</v>
      </c>
      <c r="E4390" s="10">
        <f>IF(D4390=1, IF(OR(C4390&lt;10, C4390&gt;=15),1,0), IF(OR(C4390&lt;7, C4390&gt;=18),1,0))</f>
        <v/>
      </c>
      <c r="F4390" s="11" t="n">
        <v>0</v>
      </c>
      <c r="G4390" s="12">
        <f>0.08*8</f>
        <v/>
      </c>
      <c r="H4390" s="12">
        <f>F4390-G4390</f>
        <v/>
      </c>
      <c r="I4390" s="10">
        <f>IF(E4390=0,"Fora",IF(E4389=0,"Carg xar",IF(H4390&lt;0,IF(M4390&lt;0.9,"Carg FV","Stby"),IF(M4390&gt;P4390,"V2H",IF(M4390&lt;0.9,"Carg xar","Stby")))))</f>
        <v/>
      </c>
      <c r="J4390" s="12">
        <f>IF(OR(I4390="Carg FV",I4390="Carg xar"),MIN(IF(I4390="Carg FV",ABS(H4390),7.4),7.4,MAX(0,(0.9-M4390)*40)*0.95),0)</f>
        <v/>
      </c>
      <c r="K4390" s="12">
        <f>IF(I4390="V2H",MIN(MAX(0,H4390),7.4,MAX(0,(M4390-P4390)*40)*0.95),0)</f>
        <v/>
      </c>
      <c r="L4390" s="12">
        <f>IF(E4390=0,0,MAX(0,H4390-K4390))</f>
        <v/>
      </c>
      <c r="M4390" s="13">
        <f>M4389+J4389/40-IF(I4389="V2H",K4389/(0.95*40),0)-IF(E4390=0,IF(E4389=1,IF(D4390=1,30,40)*0.18/(2*40),0),0)-IF(E4390=1,IF(E4389=0,IF(D4390=1,30,40)*0.18/(2*40),0),0)</f>
        <v/>
      </c>
      <c r="N4390" s="14" t="n">
        <v>0.2</v>
      </c>
      <c r="O4390" s="15">
        <f>K4390*N4390</f>
        <v/>
      </c>
      <c r="P4390">
        <f>IF(E4390=0,0.3,IF(D4390=1,IF(C4390&gt;=Params!$B$13-3,IF(C4390&lt;Params!$B$13,Params!$B$20,0.3),0.3),IF(C4390&gt;=Params!$B$15-3,IF(C4390&lt;Params!$B$15,Params!$B$21,0.3),0.3)))</f>
        <v/>
      </c>
    </row>
    <row r="4391" ht="15" customHeight="1" s="1">
      <c r="A4391" s="9" t="n">
        <v>4388</v>
      </c>
      <c r="B4391" s="6" t="inlineStr">
        <is>
          <t>02/07</t>
        </is>
      </c>
      <c r="C4391" s="6" t="n">
        <v>19</v>
      </c>
      <c r="D4391" s="6" t="n">
        <v>0</v>
      </c>
      <c r="E4391" s="10">
        <f>IF(D4391=1, IF(OR(C4391&lt;10, C4391&gt;=15),1,0), IF(OR(C4391&lt;7, C4391&gt;=18),1,0))</f>
        <v/>
      </c>
      <c r="F4391" s="11" t="n">
        <v>1.225</v>
      </c>
      <c r="G4391" s="12">
        <f>0*8</f>
        <v/>
      </c>
      <c r="H4391" s="12">
        <f>F4391-G4391</f>
        <v/>
      </c>
      <c r="I4391" s="10">
        <f>IF(E4391=0,"Fora",IF(E4390=0,"Carg xar",IF(H4391&lt;0,IF(M4391&lt;0.9,"Carg FV","Stby"),IF(M4391&gt;P4391,"V2H",IF(M4391&lt;0.9,"Carg xar","Stby")))))</f>
        <v/>
      </c>
      <c r="J4391" s="12">
        <f>IF(OR(I4391="Carg FV",I4391="Carg xar"),MIN(IF(I4391="Carg FV",ABS(H4391),7.4),7.4,MAX(0,(0.9-M4391)*40)*0.95),0)</f>
        <v/>
      </c>
      <c r="K4391" s="12">
        <f>IF(I4391="V2H",MIN(MAX(0,H4391),7.4,MAX(0,(M4391-P4391)*40)*0.95),0)</f>
        <v/>
      </c>
      <c r="L4391" s="12">
        <f>IF(E4391=0,0,MAX(0,H4391-K4391))</f>
        <v/>
      </c>
      <c r="M4391" s="13">
        <f>M4390+J4390/40-IF(I4390="V2H",K4390/(0.95*40),0)-IF(E4391=0,IF(E4390=1,IF(D4391=1,30,40)*0.18/(2*40),0),0)-IF(E4391=1,IF(E4390=0,IF(D4391=1,30,40)*0.18/(2*40),0),0)</f>
        <v/>
      </c>
      <c r="N4391" s="14" t="n">
        <v>0.2</v>
      </c>
      <c r="O4391" s="15">
        <f>K4391*N4391</f>
        <v/>
      </c>
      <c r="P4391">
        <f>IF(E4391=0,0.3,IF(D4391=1,IF(C4391&gt;=Params!$B$13-3,IF(C4391&lt;Params!$B$13,Params!$B$20,0.3),0.3),IF(C4391&gt;=Params!$B$15-3,IF(C4391&lt;Params!$B$15,Params!$B$21,0.3),0.3)))</f>
        <v/>
      </c>
    </row>
    <row r="4392" ht="15" customHeight="1" s="1">
      <c r="A4392" s="9" t="n">
        <v>4389</v>
      </c>
      <c r="B4392" s="6" t="inlineStr">
        <is>
          <t>02/07</t>
        </is>
      </c>
      <c r="C4392" s="6" t="n">
        <v>20</v>
      </c>
      <c r="D4392" s="6" t="n">
        <v>0</v>
      </c>
      <c r="E4392" s="10">
        <f>IF(D4392=1, IF(OR(C4392&lt;10, C4392&gt;=15),1,0), IF(OR(C4392&lt;7, C4392&gt;=18),1,0))</f>
        <v/>
      </c>
      <c r="F4392" s="11" t="n">
        <v>1.562</v>
      </c>
      <c r="G4392" s="12">
        <f>0*8</f>
        <v/>
      </c>
      <c r="H4392" s="12">
        <f>F4392-G4392</f>
        <v/>
      </c>
      <c r="I4392" s="10">
        <f>IF(E4392=0,"Fora",IF(E4391=0,"Carg xar",IF(H4392&lt;0,IF(M4392&lt;0.9,"Carg FV","Stby"),IF(M4392&gt;P4392,"V2H",IF(M4392&lt;0.9,"Carg xar","Stby")))))</f>
        <v/>
      </c>
      <c r="J4392" s="12">
        <f>IF(OR(I4392="Carg FV",I4392="Carg xar"),MIN(IF(I4392="Carg FV",ABS(H4392),7.4),7.4,MAX(0,(0.9-M4392)*40)*0.95),0)</f>
        <v/>
      </c>
      <c r="K4392" s="12">
        <f>IF(I4392="V2H",MIN(MAX(0,H4392),7.4,MAX(0,(M4392-P4392)*40)*0.95),0)</f>
        <v/>
      </c>
      <c r="L4392" s="12">
        <f>IF(E4392=0,0,MAX(0,H4392-K4392))</f>
        <v/>
      </c>
      <c r="M4392" s="13">
        <f>M4391+J4391/40-IF(I4391="V2H",K4391/(0.95*40),0)-IF(E4392=0,IF(E4391=1,IF(D4392=1,30,40)*0.18/(2*40),0),0)-IF(E4392=1,IF(E4391=0,IF(D4392=1,30,40)*0.18/(2*40),0),0)</f>
        <v/>
      </c>
      <c r="N4392" s="14" t="n">
        <v>0.2</v>
      </c>
      <c r="O4392" s="15">
        <f>K4392*N4392</f>
        <v/>
      </c>
      <c r="P4392">
        <f>IF(E4392=0,0.3,IF(D4392=1,IF(C4392&gt;=Params!$B$13-3,IF(C4392&lt;Params!$B$13,Params!$B$20,0.3),0.3),IF(C4392&gt;=Params!$B$15-3,IF(C4392&lt;Params!$B$15,Params!$B$21,0.3),0.3)))</f>
        <v/>
      </c>
    </row>
    <row r="4393" ht="15" customHeight="1" s="1">
      <c r="A4393" s="9" t="n">
        <v>4390</v>
      </c>
      <c r="B4393" s="6" t="inlineStr">
        <is>
          <t>02/07</t>
        </is>
      </c>
      <c r="C4393" s="6" t="n">
        <v>21</v>
      </c>
      <c r="D4393" s="6" t="n">
        <v>0</v>
      </c>
      <c r="E4393" s="10">
        <f>IF(D4393=1, IF(OR(C4393&lt;10, C4393&gt;=15),1,0), IF(OR(C4393&lt;7, C4393&gt;=18),1,0))</f>
        <v/>
      </c>
      <c r="F4393" s="11" t="n">
        <v>1.93</v>
      </c>
      <c r="G4393" s="12">
        <f>0*8</f>
        <v/>
      </c>
      <c r="H4393" s="12">
        <f>F4393-G4393</f>
        <v/>
      </c>
      <c r="I4393" s="10">
        <f>IF(E4393=0,"Fora",IF(E4392=0,"Carg xar",IF(H4393&lt;0,IF(M4393&lt;0.9,"Carg FV","Stby"),IF(M4393&gt;P4393,"V2H",IF(M4393&lt;0.9,"Carg xar","Stby")))))</f>
        <v/>
      </c>
      <c r="J4393" s="12">
        <f>IF(OR(I4393="Carg FV",I4393="Carg xar"),MIN(IF(I4393="Carg FV",ABS(H4393),7.4),7.4,MAX(0,(0.9-M4393)*40)*0.95),0)</f>
        <v/>
      </c>
      <c r="K4393" s="12">
        <f>IF(I4393="V2H",MIN(MAX(0,H4393),7.4,MAX(0,(M4393-P4393)*40)*0.95),0)</f>
        <v/>
      </c>
      <c r="L4393" s="12">
        <f>IF(E4393=0,0,MAX(0,H4393-K4393))</f>
        <v/>
      </c>
      <c r="M4393" s="13">
        <f>M4392+J4392/40-IF(I4392="V2H",K4392/(0.95*40),0)-IF(E4393=0,IF(E4392=1,IF(D4393=1,30,40)*0.18/(2*40),0),0)-IF(E4393=1,IF(E4392=0,IF(D4393=1,30,40)*0.18/(2*40),0),0)</f>
        <v/>
      </c>
      <c r="N4393" s="14" t="n">
        <v>0.2</v>
      </c>
      <c r="O4393" s="15">
        <f>K4393*N4393</f>
        <v/>
      </c>
      <c r="P4393">
        <f>IF(E4393=0,0.3,IF(D4393=1,IF(C4393&gt;=Params!$B$13-3,IF(C4393&lt;Params!$B$13,Params!$B$20,0.3),0.3),IF(C4393&gt;=Params!$B$15-3,IF(C4393&lt;Params!$B$15,Params!$B$21,0.3),0.3)))</f>
        <v/>
      </c>
    </row>
    <row r="4394" ht="15" customHeight="1" s="1">
      <c r="A4394" s="9" t="n">
        <v>4391</v>
      </c>
      <c r="B4394" s="6" t="inlineStr">
        <is>
          <t>02/07</t>
        </is>
      </c>
      <c r="C4394" s="6" t="n">
        <v>22</v>
      </c>
      <c r="D4394" s="6" t="n">
        <v>0</v>
      </c>
      <c r="E4394" s="10">
        <f>IF(D4394=1, IF(OR(C4394&lt;10, C4394&gt;=15),1,0), IF(OR(C4394&lt;7, C4394&gt;=18),1,0))</f>
        <v/>
      </c>
      <c r="F4394" s="11" t="n">
        <v>1.479</v>
      </c>
      <c r="G4394" s="12">
        <f>0*8</f>
        <v/>
      </c>
      <c r="H4394" s="12">
        <f>F4394-G4394</f>
        <v/>
      </c>
      <c r="I4394" s="10">
        <f>IF(E4394=0,"Fora",IF(E4393=0,"Carg xar",IF(H4394&lt;0,IF(M4394&lt;0.9,"Carg FV","Stby"),IF(M4394&gt;P4394,"V2H",IF(M4394&lt;0.9,"Carg xar","Stby")))))</f>
        <v/>
      </c>
      <c r="J4394" s="12">
        <f>IF(OR(I4394="Carg FV",I4394="Carg xar"),MIN(IF(I4394="Carg FV",ABS(H4394),7.4),7.4,MAX(0,(0.9-M4394)*40)*0.95),0)</f>
        <v/>
      </c>
      <c r="K4394" s="12">
        <f>IF(I4394="V2H",MIN(MAX(0,H4394),7.4,MAX(0,(M4394-P4394)*40)*0.95),0)</f>
        <v/>
      </c>
      <c r="L4394" s="12">
        <f>IF(E4394=0,0,MAX(0,H4394-K4394))</f>
        <v/>
      </c>
      <c r="M4394" s="13">
        <f>M4393+J4393/40-IF(I4393="V2H",K4393/(0.95*40),0)-IF(E4394=0,IF(E4393=1,IF(D4394=1,30,40)*0.18/(2*40),0),0)-IF(E4394=1,IF(E4393=0,IF(D4394=1,30,40)*0.18/(2*40),0),0)</f>
        <v/>
      </c>
      <c r="N4394" s="14" t="n">
        <v>0.15</v>
      </c>
      <c r="O4394" s="15">
        <f>K4394*N4394</f>
        <v/>
      </c>
      <c r="P4394">
        <f>IF(E4394=0,0.3,IF(D4394=1,IF(C4394&gt;=Params!$B$13-3,IF(C4394&lt;Params!$B$13,Params!$B$20,0.3),0.3),IF(C4394&gt;=Params!$B$15-3,IF(C4394&lt;Params!$B$15,Params!$B$21,0.3),0.3)))</f>
        <v/>
      </c>
    </row>
    <row r="4395" ht="15" customHeight="1" s="1">
      <c r="A4395" s="9" t="n">
        <v>4392</v>
      </c>
      <c r="B4395" s="6" t="inlineStr">
        <is>
          <t>02/07</t>
        </is>
      </c>
      <c r="C4395" s="6" t="n">
        <v>23</v>
      </c>
      <c r="D4395" s="6" t="n">
        <v>0</v>
      </c>
      <c r="E4395" s="10">
        <f>IF(D4395=1, IF(OR(C4395&lt;10, C4395&gt;=15),1,0), IF(OR(C4395&lt;7, C4395&gt;=18),1,0))</f>
        <v/>
      </c>
      <c r="F4395" s="11" t="n">
        <v>0.585</v>
      </c>
      <c r="G4395" s="12">
        <f>0*8</f>
        <v/>
      </c>
      <c r="H4395" s="12">
        <f>F4395-G4395</f>
        <v/>
      </c>
      <c r="I4395" s="10">
        <f>IF(E4395=0,"Fora",IF(E4394=0,"Carg xar",IF(H4395&lt;0,IF(M4395&lt;0.9,"Carg FV","Stby"),IF(M4395&gt;P4395,"V2H",IF(M4395&lt;0.9,"Carg xar","Stby")))))</f>
        <v/>
      </c>
      <c r="J4395" s="12">
        <f>IF(OR(I4395="Carg FV",I4395="Carg xar"),MIN(IF(I4395="Carg FV",ABS(H4395),7.4),7.4,MAX(0,(0.9-M4395)*40)*0.95),0)</f>
        <v/>
      </c>
      <c r="K4395" s="12">
        <f>IF(I4395="V2H",MIN(MAX(0,H4395),7.4,MAX(0,(M4395-P4395)*40)*0.95),0)</f>
        <v/>
      </c>
      <c r="L4395" s="12">
        <f>IF(E4395=0,0,MAX(0,H4395-K4395))</f>
        <v/>
      </c>
      <c r="M4395" s="13">
        <f>M4394+J4394/40-IF(I4394="V2H",K4394/(0.95*40),0)-IF(E4395=0,IF(E4394=1,IF(D4395=1,30,40)*0.18/(2*40),0),0)-IF(E4395=1,IF(E4394=0,IF(D4395=1,30,40)*0.18/(2*40),0),0)</f>
        <v/>
      </c>
      <c r="N4395" s="14" t="n">
        <v>0.15</v>
      </c>
      <c r="O4395" s="15">
        <f>K4395*N4395</f>
        <v/>
      </c>
      <c r="P4395">
        <f>IF(E4395=0,0.3,IF(D4395=1,IF(C4395&gt;=Params!$B$13-3,IF(C4395&lt;Params!$B$13,Params!$B$20,0.3),0.3),IF(C4395&gt;=Params!$B$15-3,IF(C4395&lt;Params!$B$15,Params!$B$21,0.3),0.3)))</f>
        <v/>
      </c>
    </row>
    <row r="4396" ht="15" customHeight="1" s="1">
      <c r="A4396" s="9" t="n">
        <v>4393</v>
      </c>
      <c r="B4396" s="6" t="inlineStr">
        <is>
          <t>03/07</t>
        </is>
      </c>
      <c r="C4396" s="6" t="n">
        <v>0</v>
      </c>
      <c r="D4396" s="6" t="n">
        <v>0</v>
      </c>
      <c r="E4396" s="10">
        <f>IF(D4396=1, IF(OR(C4396&lt;10, C4396&gt;=15),1,0), IF(OR(C4396&lt;7, C4396&gt;=18),1,0))</f>
        <v/>
      </c>
      <c r="F4396" s="11" t="n">
        <v>1.316</v>
      </c>
      <c r="G4396" s="12">
        <f>0*8</f>
        <v/>
      </c>
      <c r="H4396" s="12">
        <f>F4396-G4396</f>
        <v/>
      </c>
      <c r="I4396" s="10">
        <f>IF(E4396=0,"Fora",IF(E4395=0,"Carg xar",IF(H4396&lt;0,IF(M4396&lt;0.9,"Carg FV","Stby"),IF(M4396&gt;P4396,"V2H",IF(M4396&lt;0.9,"Carg xar","Stby")))))</f>
        <v/>
      </c>
      <c r="J4396" s="12">
        <f>IF(OR(I4396="Carg FV",I4396="Carg xar"),MIN(IF(I4396="Carg FV",ABS(H4396),7.4),7.4,MAX(0,(0.9-M4396)*40)*0.95),0)</f>
        <v/>
      </c>
      <c r="K4396" s="12">
        <f>IF(I4396="V2H",MIN(MAX(0,H4396),7.4,MAX(0,(M4396-P4396)*40)*0.95),0)</f>
        <v/>
      </c>
      <c r="L4396" s="12">
        <f>IF(E4396=0,0,MAX(0,H4396-K4396))</f>
        <v/>
      </c>
      <c r="M4396" s="13">
        <f>M4395+J4395/40-IF(I4395="V2H",K4395/(0.95*40),0)-IF(E4396=0,IF(E4395=1,IF(D4396=1,30,40)*0.18/(2*40),0),0)-IF(E4396=1,IF(E4395=0,IF(D4396=1,30,40)*0.18/(2*40),0),0)</f>
        <v/>
      </c>
      <c r="N4396" s="14" t="n">
        <v>0.09</v>
      </c>
      <c r="O4396" s="15">
        <f>K4396*N4396</f>
        <v/>
      </c>
      <c r="P4396">
        <f>IF(E4396=0,0.3,IF(D4396=1,IF(C4396&gt;=Params!$B$13-3,IF(C4396&lt;Params!$B$13,Params!$B$20,0.3),0.3),IF(C4396&gt;=Params!$B$15-3,IF(C4396&lt;Params!$B$15,Params!$B$21,0.3),0.3)))</f>
        <v/>
      </c>
    </row>
    <row r="4397" ht="15" customHeight="1" s="1">
      <c r="A4397" s="9" t="n">
        <v>4394</v>
      </c>
      <c r="B4397" s="6" t="inlineStr">
        <is>
          <t>03/07</t>
        </is>
      </c>
      <c r="C4397" s="6" t="n">
        <v>1</v>
      </c>
      <c r="D4397" s="6" t="n">
        <v>0</v>
      </c>
      <c r="E4397" s="10">
        <f>IF(D4397=1, IF(OR(C4397&lt;10, C4397&gt;=15),1,0), IF(OR(C4397&lt;7, C4397&gt;=18),1,0))</f>
        <v/>
      </c>
      <c r="F4397" s="11" t="n">
        <v>0.5649999999999999</v>
      </c>
      <c r="G4397" s="12">
        <f>0*8</f>
        <v/>
      </c>
      <c r="H4397" s="12">
        <f>F4397-G4397</f>
        <v/>
      </c>
      <c r="I4397" s="10">
        <f>IF(E4397=0,"Fora",IF(E4396=0,"Carg xar",IF(H4397&lt;0,IF(M4397&lt;0.9,"Carg FV","Stby"),IF(M4397&gt;P4397,"V2H",IF(M4397&lt;0.9,"Carg xar","Stby")))))</f>
        <v/>
      </c>
      <c r="J4397" s="12">
        <f>IF(OR(I4397="Carg FV",I4397="Carg xar"),MIN(IF(I4397="Carg FV",ABS(H4397),7.4),7.4,MAX(0,(0.9-M4397)*40)*0.95),0)</f>
        <v/>
      </c>
      <c r="K4397" s="12">
        <f>IF(I4397="V2H",MIN(MAX(0,H4397),7.4,MAX(0,(M4397-P4397)*40)*0.95),0)</f>
        <v/>
      </c>
      <c r="L4397" s="12">
        <f>IF(E4397=0,0,MAX(0,H4397-K4397))</f>
        <v/>
      </c>
      <c r="M4397" s="13">
        <f>M4396+J4396/40-IF(I4396="V2H",K4396/(0.95*40),0)-IF(E4397=0,IF(E4396=1,IF(D4397=1,30,40)*0.18/(2*40),0),0)-IF(E4397=1,IF(E4396=0,IF(D4397=1,30,40)*0.18/(2*40),0),0)</f>
        <v/>
      </c>
      <c r="N4397" s="14" t="n">
        <v>0.09</v>
      </c>
      <c r="O4397" s="15">
        <f>K4397*N4397</f>
        <v/>
      </c>
      <c r="P4397">
        <f>IF(E4397=0,0.3,IF(D4397=1,IF(C4397&gt;=Params!$B$13-3,IF(C4397&lt;Params!$B$13,Params!$B$20,0.3),0.3),IF(C4397&gt;=Params!$B$15-3,IF(C4397&lt;Params!$B$15,Params!$B$21,0.3),0.3)))</f>
        <v/>
      </c>
    </row>
    <row r="4398" ht="15" customHeight="1" s="1">
      <c r="A4398" s="9" t="n">
        <v>4395</v>
      </c>
      <c r="B4398" s="6" t="inlineStr">
        <is>
          <t>03/07</t>
        </is>
      </c>
      <c r="C4398" s="6" t="n">
        <v>2</v>
      </c>
      <c r="D4398" s="6" t="n">
        <v>0</v>
      </c>
      <c r="E4398" s="10">
        <f>IF(D4398=1, IF(OR(C4398&lt;10, C4398&gt;=15),1,0), IF(OR(C4398&lt;7, C4398&gt;=18),1,0))</f>
        <v/>
      </c>
      <c r="F4398" s="11" t="n">
        <v>0.489</v>
      </c>
      <c r="G4398" s="12">
        <f>0*8</f>
        <v/>
      </c>
      <c r="H4398" s="12">
        <f>F4398-G4398</f>
        <v/>
      </c>
      <c r="I4398" s="10">
        <f>IF(E4398=0,"Fora",IF(E4397=0,"Carg xar",IF(H4398&lt;0,IF(M4398&lt;0.9,"Carg FV","Stby"),IF(M4398&gt;P4398,"V2H",IF(M4398&lt;0.9,"Carg xar","Stby")))))</f>
        <v/>
      </c>
      <c r="J4398" s="12">
        <f>IF(OR(I4398="Carg FV",I4398="Carg xar"),MIN(IF(I4398="Carg FV",ABS(H4398),7.4),7.4,MAX(0,(0.9-M4398)*40)*0.95),0)</f>
        <v/>
      </c>
      <c r="K4398" s="12">
        <f>IF(I4398="V2H",MIN(MAX(0,H4398),7.4,MAX(0,(M4398-P4398)*40)*0.95),0)</f>
        <v/>
      </c>
      <c r="L4398" s="12">
        <f>IF(E4398=0,0,MAX(0,H4398-K4398))</f>
        <v/>
      </c>
      <c r="M4398" s="13">
        <f>M4397+J4397/40-IF(I4397="V2H",K4397/(0.95*40),0)-IF(E4398=0,IF(E4397=1,IF(D4398=1,30,40)*0.18/(2*40),0),0)-IF(E4398=1,IF(E4397=0,IF(D4398=1,30,40)*0.18/(2*40),0),0)</f>
        <v/>
      </c>
      <c r="N4398" s="14" t="n">
        <v>0.09</v>
      </c>
      <c r="O4398" s="15">
        <f>K4398*N4398</f>
        <v/>
      </c>
      <c r="P4398">
        <f>IF(E4398=0,0.3,IF(D4398=1,IF(C4398&gt;=Params!$B$13-3,IF(C4398&lt;Params!$B$13,Params!$B$20,0.3),0.3),IF(C4398&gt;=Params!$B$15-3,IF(C4398&lt;Params!$B$15,Params!$B$21,0.3),0.3)))</f>
        <v/>
      </c>
    </row>
    <row r="4399" ht="15" customHeight="1" s="1">
      <c r="A4399" s="9" t="n">
        <v>4396</v>
      </c>
      <c r="B4399" s="6" t="inlineStr">
        <is>
          <t>03/07</t>
        </is>
      </c>
      <c r="C4399" s="6" t="n">
        <v>3</v>
      </c>
      <c r="D4399" s="6" t="n">
        <v>0</v>
      </c>
      <c r="E4399" s="10">
        <f>IF(D4399=1, IF(OR(C4399&lt;10, C4399&gt;=15),1,0), IF(OR(C4399&lt;7, C4399&gt;=18),1,0))</f>
        <v/>
      </c>
      <c r="F4399" s="11" t="n">
        <v>0.503</v>
      </c>
      <c r="G4399" s="12">
        <f>0*8</f>
        <v/>
      </c>
      <c r="H4399" s="12">
        <f>F4399-G4399</f>
        <v/>
      </c>
      <c r="I4399" s="10">
        <f>IF(E4399=0,"Fora",IF(E4398=0,"Carg xar",IF(H4399&lt;0,IF(M4399&lt;0.9,"Carg FV","Stby"),IF(M4399&gt;P4399,"V2H",IF(M4399&lt;0.9,"Carg xar","Stby")))))</f>
        <v/>
      </c>
      <c r="J4399" s="12">
        <f>IF(OR(I4399="Carg FV",I4399="Carg xar"),MIN(IF(I4399="Carg FV",ABS(H4399),7.4),7.4,MAX(0,(0.9-M4399)*40)*0.95),0)</f>
        <v/>
      </c>
      <c r="K4399" s="12">
        <f>IF(I4399="V2H",MIN(MAX(0,H4399),7.4,MAX(0,(M4399-P4399)*40)*0.95),0)</f>
        <v/>
      </c>
      <c r="L4399" s="12">
        <f>IF(E4399=0,0,MAX(0,H4399-K4399))</f>
        <v/>
      </c>
      <c r="M4399" s="13">
        <f>M4398+J4398/40-IF(I4398="V2H",K4398/(0.95*40),0)-IF(E4399=0,IF(E4398=1,IF(D4399=1,30,40)*0.18/(2*40),0),0)-IF(E4399=1,IF(E4398=0,IF(D4399=1,30,40)*0.18/(2*40),0),0)</f>
        <v/>
      </c>
      <c r="N4399" s="14" t="n">
        <v>0.09</v>
      </c>
      <c r="O4399" s="15">
        <f>K4399*N4399</f>
        <v/>
      </c>
      <c r="P4399">
        <f>IF(E4399=0,0.3,IF(D4399=1,IF(C4399&gt;=Params!$B$13-3,IF(C4399&lt;Params!$B$13,Params!$B$20,0.3),0.3),IF(C4399&gt;=Params!$B$15-3,IF(C4399&lt;Params!$B$15,Params!$B$21,0.3),0.3)))</f>
        <v/>
      </c>
    </row>
    <row r="4400" ht="15" customHeight="1" s="1">
      <c r="A4400" s="9" t="n">
        <v>4397</v>
      </c>
      <c r="B4400" s="6" t="inlineStr">
        <is>
          <t>03/07</t>
        </is>
      </c>
      <c r="C4400" s="6" t="n">
        <v>4</v>
      </c>
      <c r="D4400" s="6" t="n">
        <v>0</v>
      </c>
      <c r="E4400" s="10">
        <f>IF(D4400=1, IF(OR(C4400&lt;10, C4400&gt;=15),1,0), IF(OR(C4400&lt;7, C4400&gt;=18),1,0))</f>
        <v/>
      </c>
      <c r="F4400" s="11" t="n">
        <v>0.572</v>
      </c>
      <c r="G4400" s="12">
        <f>0*8</f>
        <v/>
      </c>
      <c r="H4400" s="12">
        <f>F4400-G4400</f>
        <v/>
      </c>
      <c r="I4400" s="10">
        <f>IF(E4400=0,"Fora",IF(E4399=0,"Carg xar",IF(H4400&lt;0,IF(M4400&lt;0.9,"Carg FV","Stby"),IF(M4400&gt;P4400,"V2H",IF(M4400&lt;0.9,"Carg xar","Stby")))))</f>
        <v/>
      </c>
      <c r="J4400" s="12">
        <f>IF(OR(I4400="Carg FV",I4400="Carg xar"),MIN(IF(I4400="Carg FV",ABS(H4400),7.4),7.4,MAX(0,(0.9-M4400)*40)*0.95),0)</f>
        <v/>
      </c>
      <c r="K4400" s="12">
        <f>IF(I4400="V2H",MIN(MAX(0,H4400),7.4,MAX(0,(M4400-P4400)*40)*0.95),0)</f>
        <v/>
      </c>
      <c r="L4400" s="12">
        <f>IF(E4400=0,0,MAX(0,H4400-K4400))</f>
        <v/>
      </c>
      <c r="M4400" s="13">
        <f>M4399+J4399/40-IF(I4399="V2H",K4399/(0.95*40),0)-IF(E4400=0,IF(E4399=1,IF(D4400=1,30,40)*0.18/(2*40),0),0)-IF(E4400=1,IF(E4399=0,IF(D4400=1,30,40)*0.18/(2*40),0),0)</f>
        <v/>
      </c>
      <c r="N4400" s="14" t="n">
        <v>0.09</v>
      </c>
      <c r="O4400" s="15">
        <f>K4400*N4400</f>
        <v/>
      </c>
      <c r="P4400">
        <f>IF(E4400=0,0.3,IF(D4400=1,IF(C4400&gt;=Params!$B$13-3,IF(C4400&lt;Params!$B$13,Params!$B$20,0.3),0.3),IF(C4400&gt;=Params!$B$15-3,IF(C4400&lt;Params!$B$15,Params!$B$21,0.3),0.3)))</f>
        <v/>
      </c>
    </row>
    <row r="4401" ht="15" customHeight="1" s="1">
      <c r="A4401" s="9" t="n">
        <v>4398</v>
      </c>
      <c r="B4401" s="6" t="inlineStr">
        <is>
          <t>03/07</t>
        </is>
      </c>
      <c r="C4401" s="6" t="n">
        <v>5</v>
      </c>
      <c r="D4401" s="6" t="n">
        <v>0</v>
      </c>
      <c r="E4401" s="10">
        <f>IF(D4401=1, IF(OR(C4401&lt;10, C4401&gt;=15),1,0), IF(OR(C4401&lt;7, C4401&gt;=18),1,0))</f>
        <v/>
      </c>
      <c r="F4401" s="11" t="n">
        <v>0.439</v>
      </c>
      <c r="G4401" s="12">
        <f>0*8</f>
        <v/>
      </c>
      <c r="H4401" s="12">
        <f>F4401-G4401</f>
        <v/>
      </c>
      <c r="I4401" s="10">
        <f>IF(E4401=0,"Fora",IF(E4400=0,"Carg xar",IF(H4401&lt;0,IF(M4401&lt;0.9,"Carg FV","Stby"),IF(M4401&gt;P4401,"V2H",IF(M4401&lt;0.9,"Carg xar","Stby")))))</f>
        <v/>
      </c>
      <c r="J4401" s="12">
        <f>IF(OR(I4401="Carg FV",I4401="Carg xar"),MIN(IF(I4401="Carg FV",ABS(H4401),7.4),7.4,MAX(0,(0.9-M4401)*40)*0.95),0)</f>
        <v/>
      </c>
      <c r="K4401" s="12">
        <f>IF(I4401="V2H",MIN(MAX(0,H4401),7.4,MAX(0,(M4401-P4401)*40)*0.95),0)</f>
        <v/>
      </c>
      <c r="L4401" s="12">
        <f>IF(E4401=0,0,MAX(0,H4401-K4401))</f>
        <v/>
      </c>
      <c r="M4401" s="13">
        <f>M4400+J4400/40-IF(I4400="V2H",K4400/(0.95*40),0)-IF(E4401=0,IF(E4400=1,IF(D4401=1,30,40)*0.18/(2*40),0),0)-IF(E4401=1,IF(E4400=0,IF(D4401=1,30,40)*0.18/(2*40),0),0)</f>
        <v/>
      </c>
      <c r="N4401" s="14" t="n">
        <v>0.09</v>
      </c>
      <c r="O4401" s="15">
        <f>K4401*N4401</f>
        <v/>
      </c>
      <c r="P4401">
        <f>IF(E4401=0,0.3,IF(D4401=1,IF(C4401&gt;=Params!$B$13-3,IF(C4401&lt;Params!$B$13,Params!$B$20,0.3),0.3),IF(C4401&gt;=Params!$B$15-3,IF(C4401&lt;Params!$B$15,Params!$B$21,0.3),0.3)))</f>
        <v/>
      </c>
    </row>
    <row r="4402" ht="15" customHeight="1" s="1">
      <c r="A4402" s="9" t="n">
        <v>4399</v>
      </c>
      <c r="B4402" s="6" t="inlineStr">
        <is>
          <t>03/07</t>
        </is>
      </c>
      <c r="C4402" s="6" t="n">
        <v>6</v>
      </c>
      <c r="D4402" s="6" t="n">
        <v>0</v>
      </c>
      <c r="E4402" s="10">
        <f>IF(D4402=1, IF(OR(C4402&lt;10, C4402&gt;=15),1,0), IF(OR(C4402&lt;7, C4402&gt;=18),1,0))</f>
        <v/>
      </c>
      <c r="F4402" s="11" t="n">
        <v>0.467</v>
      </c>
      <c r="G4402" s="12">
        <f>0.02*8</f>
        <v/>
      </c>
      <c r="H4402" s="12">
        <f>F4402-G4402</f>
        <v/>
      </c>
      <c r="I4402" s="10">
        <f>IF(E4402=0,"Fora",IF(E4401=0,"Carg xar",IF(H4402&lt;0,IF(M4402&lt;0.9,"Carg FV","Stby"),IF(M4402&gt;P4402,"V2H",IF(M4402&lt;0.9,"Carg xar","Stby")))))</f>
        <v/>
      </c>
      <c r="J4402" s="12">
        <f>IF(OR(I4402="Carg FV",I4402="Carg xar"),MIN(IF(I4402="Carg FV",ABS(H4402),7.4),7.4,MAX(0,(0.9-M4402)*40)*0.95),0)</f>
        <v/>
      </c>
      <c r="K4402" s="12">
        <f>IF(I4402="V2H",MIN(MAX(0,H4402),7.4,MAX(0,(M4402-P4402)*40)*0.95),0)</f>
        <v/>
      </c>
      <c r="L4402" s="12">
        <f>IF(E4402=0,0,MAX(0,H4402-K4402))</f>
        <v/>
      </c>
      <c r="M4402" s="13">
        <f>M4401+J4401/40-IF(I4401="V2H",K4401/(0.95*40),0)-IF(E4402=0,IF(E4401=1,IF(D4402=1,30,40)*0.18/(2*40),0),0)-IF(E4402=1,IF(E4401=0,IF(D4402=1,30,40)*0.18/(2*40),0),0)</f>
        <v/>
      </c>
      <c r="N4402" s="14" t="n">
        <v>0.09</v>
      </c>
      <c r="O4402" s="15">
        <f>K4402*N4402</f>
        <v/>
      </c>
      <c r="P4402">
        <f>IF(E4402=0,0.3,IF(D4402=1,IF(C4402&gt;=Params!$B$13-3,IF(C4402&lt;Params!$B$13,Params!$B$20,0.3),0.3),IF(C4402&gt;=Params!$B$15-3,IF(C4402&lt;Params!$B$15,Params!$B$21,0.3),0.3)))</f>
        <v/>
      </c>
    </row>
    <row r="4403" ht="15" customHeight="1" s="1">
      <c r="A4403" s="9" t="n">
        <v>4400</v>
      </c>
      <c r="B4403" s="6" t="inlineStr">
        <is>
          <t>03/07</t>
        </is>
      </c>
      <c r="C4403" s="6" t="n">
        <v>7</v>
      </c>
      <c r="D4403" s="6" t="n">
        <v>0</v>
      </c>
      <c r="E4403" s="10">
        <f>IF(D4403=1, IF(OR(C4403&lt;10, C4403&gt;=15),1,0), IF(OR(C4403&lt;7, C4403&gt;=18),1,0))</f>
        <v/>
      </c>
      <c r="F4403" s="11" t="n">
        <v>0.252</v>
      </c>
      <c r="G4403" s="12">
        <f>0.14*8</f>
        <v/>
      </c>
      <c r="H4403" s="12">
        <f>F4403-G4403</f>
        <v/>
      </c>
      <c r="I4403" s="10">
        <f>IF(E4403=0,"Fora",IF(E4402=0,"Carg xar",IF(H4403&lt;0,IF(M4403&lt;0.9,"Carg FV","Stby"),IF(M4403&gt;P4403,"V2H",IF(M4403&lt;0.9,"Carg xar","Stby")))))</f>
        <v/>
      </c>
      <c r="J4403" s="12">
        <f>IF(OR(I4403="Carg FV",I4403="Carg xar"),MIN(IF(I4403="Carg FV",ABS(H4403),7.4),7.4,MAX(0,(0.9-M4403)*40)*0.95),0)</f>
        <v/>
      </c>
      <c r="K4403" s="12">
        <f>IF(I4403="V2H",MIN(MAX(0,H4403),7.4,MAX(0,(M4403-P4403)*40)*0.95),0)</f>
        <v/>
      </c>
      <c r="L4403" s="12">
        <f>IF(E4403=0,0,MAX(0,H4403-K4403))</f>
        <v/>
      </c>
      <c r="M4403" s="13">
        <f>M4402+J4402/40-IF(I4402="V2H",K4402/(0.95*40),0)-IF(E4403=0,IF(E4402=1,IF(D4403=1,30,40)*0.18/(2*40),0),0)-IF(E4403=1,IF(E4402=0,IF(D4403=1,30,40)*0.18/(2*40),0),0)</f>
        <v/>
      </c>
      <c r="N4403" s="14" t="n">
        <v>0.09</v>
      </c>
      <c r="O4403" s="15">
        <f>K4403*N4403</f>
        <v/>
      </c>
      <c r="P4403">
        <f>IF(E4403=0,0.3,IF(D4403=1,IF(C4403&gt;=Params!$B$13-3,IF(C4403&lt;Params!$B$13,Params!$B$20,0.3),0.3),IF(C4403&gt;=Params!$B$15-3,IF(C4403&lt;Params!$B$15,Params!$B$21,0.3),0.3)))</f>
        <v/>
      </c>
    </row>
    <row r="4404" ht="15" customHeight="1" s="1">
      <c r="A4404" s="9" t="n">
        <v>4401</v>
      </c>
      <c r="B4404" s="6" t="inlineStr">
        <is>
          <t>03/07</t>
        </is>
      </c>
      <c r="C4404" s="6" t="n">
        <v>8</v>
      </c>
      <c r="D4404" s="6" t="n">
        <v>0</v>
      </c>
      <c r="E4404" s="10">
        <f>IF(D4404=1, IF(OR(C4404&lt;10, C4404&gt;=15),1,0), IF(OR(C4404&lt;7, C4404&gt;=18),1,0))</f>
        <v/>
      </c>
      <c r="F4404" s="11" t="n">
        <v>3.294</v>
      </c>
      <c r="G4404" s="12">
        <f>0.3*8</f>
        <v/>
      </c>
      <c r="H4404" s="12">
        <f>F4404-G4404</f>
        <v/>
      </c>
      <c r="I4404" s="10">
        <f>IF(E4404=0,"Fora",IF(E4403=0,"Carg xar",IF(H4404&lt;0,IF(M4404&lt;0.9,"Carg FV","Stby"),IF(M4404&gt;P4404,"V2H",IF(M4404&lt;0.9,"Carg xar","Stby")))))</f>
        <v/>
      </c>
      <c r="J4404" s="12">
        <f>IF(OR(I4404="Carg FV",I4404="Carg xar"),MIN(IF(I4404="Carg FV",ABS(H4404),7.4),7.4,MAX(0,(0.9-M4404)*40)*0.95),0)</f>
        <v/>
      </c>
      <c r="K4404" s="12">
        <f>IF(I4404="V2H",MIN(MAX(0,H4404),7.4,MAX(0,(M4404-P4404)*40)*0.95),0)</f>
        <v/>
      </c>
      <c r="L4404" s="12">
        <f>IF(E4404=0,0,MAX(0,H4404-K4404))</f>
        <v/>
      </c>
      <c r="M4404" s="13">
        <f>M4403+J4403/40-IF(I4403="V2H",K4403/(0.95*40),0)-IF(E4404=0,IF(E4403=1,IF(D4404=1,30,40)*0.18/(2*40),0),0)-IF(E4404=1,IF(E4403=0,IF(D4404=1,30,40)*0.18/(2*40),0),0)</f>
        <v/>
      </c>
      <c r="N4404" s="14" t="n">
        <v>0.15</v>
      </c>
      <c r="O4404" s="15">
        <f>K4404*N4404</f>
        <v/>
      </c>
      <c r="P4404">
        <f>IF(E4404=0,0.3,IF(D4404=1,IF(C4404&gt;=Params!$B$13-3,IF(C4404&lt;Params!$B$13,Params!$B$20,0.3),0.3),IF(C4404&gt;=Params!$B$15-3,IF(C4404&lt;Params!$B$15,Params!$B$21,0.3),0.3)))</f>
        <v/>
      </c>
    </row>
    <row r="4405" ht="15" customHeight="1" s="1">
      <c r="A4405" s="9" t="n">
        <v>4402</v>
      </c>
      <c r="B4405" s="6" t="inlineStr">
        <is>
          <t>03/07</t>
        </is>
      </c>
      <c r="C4405" s="6" t="n">
        <v>9</v>
      </c>
      <c r="D4405" s="6" t="n">
        <v>0</v>
      </c>
      <c r="E4405" s="10">
        <f>IF(D4405=1, IF(OR(C4405&lt;10, C4405&gt;=15),1,0), IF(OR(C4405&lt;7, C4405&gt;=18),1,0))</f>
        <v/>
      </c>
      <c r="F4405" s="11" t="n">
        <v>2.442</v>
      </c>
      <c r="G4405" s="12">
        <f>0.5*8</f>
        <v/>
      </c>
      <c r="H4405" s="12">
        <f>F4405-G4405</f>
        <v/>
      </c>
      <c r="I4405" s="10">
        <f>IF(E4405=0,"Fora",IF(E4404=0,"Carg xar",IF(H4405&lt;0,IF(M4405&lt;0.9,"Carg FV","Stby"),IF(M4405&gt;P4405,"V2H",IF(M4405&lt;0.9,"Carg xar","Stby")))))</f>
        <v/>
      </c>
      <c r="J4405" s="12">
        <f>IF(OR(I4405="Carg FV",I4405="Carg xar"),MIN(IF(I4405="Carg FV",ABS(H4405),7.4),7.4,MAX(0,(0.9-M4405)*40)*0.95),0)</f>
        <v/>
      </c>
      <c r="K4405" s="12">
        <f>IF(I4405="V2H",MIN(MAX(0,H4405),7.4,MAX(0,(M4405-P4405)*40)*0.95),0)</f>
        <v/>
      </c>
      <c r="L4405" s="12">
        <f>IF(E4405=0,0,MAX(0,H4405-K4405))</f>
        <v/>
      </c>
      <c r="M4405" s="13">
        <f>M4404+J4404/40-IF(I4404="V2H",K4404/(0.95*40),0)-IF(E4405=0,IF(E4404=1,IF(D4405=1,30,40)*0.18/(2*40),0),0)-IF(E4405=1,IF(E4404=0,IF(D4405=1,30,40)*0.18/(2*40),0),0)</f>
        <v/>
      </c>
      <c r="N4405" s="14" t="n">
        <v>0.15</v>
      </c>
      <c r="O4405" s="15">
        <f>K4405*N4405</f>
        <v/>
      </c>
      <c r="P4405">
        <f>IF(E4405=0,0.3,IF(D4405=1,IF(C4405&gt;=Params!$B$13-3,IF(C4405&lt;Params!$B$13,Params!$B$20,0.3),0.3),IF(C4405&gt;=Params!$B$15-3,IF(C4405&lt;Params!$B$15,Params!$B$21,0.3),0.3)))</f>
        <v/>
      </c>
    </row>
    <row r="4406" ht="15" customHeight="1" s="1">
      <c r="A4406" s="9" t="n">
        <v>4403</v>
      </c>
      <c r="B4406" s="6" t="inlineStr">
        <is>
          <t>03/07</t>
        </is>
      </c>
      <c r="C4406" s="6" t="n">
        <v>10</v>
      </c>
      <c r="D4406" s="6" t="n">
        <v>0</v>
      </c>
      <c r="E4406" s="10">
        <f>IF(D4406=1, IF(OR(C4406&lt;10, C4406&gt;=15),1,0), IF(OR(C4406&lt;7, C4406&gt;=18),1,0))</f>
        <v/>
      </c>
      <c r="F4406" s="11" t="n">
        <v>0.372</v>
      </c>
      <c r="G4406" s="12">
        <f>0.7*8</f>
        <v/>
      </c>
      <c r="H4406" s="12">
        <f>F4406-G4406</f>
        <v/>
      </c>
      <c r="I4406" s="10">
        <f>IF(E4406=0,"Fora",IF(E4405=0,"Carg xar",IF(H4406&lt;0,IF(M4406&lt;0.9,"Carg FV","Stby"),IF(M4406&gt;P4406,"V2H",IF(M4406&lt;0.9,"Carg xar","Stby")))))</f>
        <v/>
      </c>
      <c r="J4406" s="12">
        <f>IF(OR(I4406="Carg FV",I4406="Carg xar"),MIN(IF(I4406="Carg FV",ABS(H4406),7.4),7.4,MAX(0,(0.9-M4406)*40)*0.95),0)</f>
        <v/>
      </c>
      <c r="K4406" s="12">
        <f>IF(I4406="V2H",MIN(MAX(0,H4406),7.4,MAX(0,(M4406-P4406)*40)*0.95),0)</f>
        <v/>
      </c>
      <c r="L4406" s="12">
        <f>IF(E4406=0,0,MAX(0,H4406-K4406))</f>
        <v/>
      </c>
      <c r="M4406" s="13">
        <f>M4405+J4405/40-IF(I4405="V2H",K4405/(0.95*40),0)-IF(E4406=0,IF(E4405=1,IF(D4406=1,30,40)*0.18/(2*40),0),0)-IF(E4406=1,IF(E4405=0,IF(D4406=1,30,40)*0.18/(2*40),0),0)</f>
        <v/>
      </c>
      <c r="N4406" s="14" t="n">
        <v>0.2</v>
      </c>
      <c r="O4406" s="15">
        <f>K4406*N4406</f>
        <v/>
      </c>
      <c r="P4406">
        <f>IF(E4406=0,0.3,IF(D4406=1,IF(C4406&gt;=Params!$B$13-3,IF(C4406&lt;Params!$B$13,Params!$B$20,0.3),0.3),IF(C4406&gt;=Params!$B$15-3,IF(C4406&lt;Params!$B$15,Params!$B$21,0.3),0.3)))</f>
        <v/>
      </c>
    </row>
    <row r="4407" ht="15" customHeight="1" s="1">
      <c r="A4407" s="9" t="n">
        <v>4404</v>
      </c>
      <c r="B4407" s="6" t="inlineStr">
        <is>
          <t>03/07</t>
        </is>
      </c>
      <c r="C4407" s="6" t="n">
        <v>11</v>
      </c>
      <c r="D4407" s="6" t="n">
        <v>0</v>
      </c>
      <c r="E4407" s="10">
        <f>IF(D4407=1, IF(OR(C4407&lt;10, C4407&gt;=15),1,0), IF(OR(C4407&lt;7, C4407&gt;=18),1,0))</f>
        <v/>
      </c>
      <c r="F4407" s="11" t="n">
        <v>0</v>
      </c>
      <c r="G4407" s="12">
        <f>0.84*8</f>
        <v/>
      </c>
      <c r="H4407" s="12">
        <f>F4407-G4407</f>
        <v/>
      </c>
      <c r="I4407" s="10">
        <f>IF(E4407=0,"Fora",IF(E4406=0,"Carg xar",IF(H4407&lt;0,IF(M4407&lt;0.9,"Carg FV","Stby"),IF(M4407&gt;P4407,"V2H",IF(M4407&lt;0.9,"Carg xar","Stby")))))</f>
        <v/>
      </c>
      <c r="J4407" s="12">
        <f>IF(OR(I4407="Carg FV",I4407="Carg xar"),MIN(IF(I4407="Carg FV",ABS(H4407),7.4),7.4,MAX(0,(0.9-M4407)*40)*0.95),0)</f>
        <v/>
      </c>
      <c r="K4407" s="12">
        <f>IF(I4407="V2H",MIN(MAX(0,H4407),7.4,MAX(0,(M4407-P4407)*40)*0.95),0)</f>
        <v/>
      </c>
      <c r="L4407" s="12">
        <f>IF(E4407=0,0,MAX(0,H4407-K4407))</f>
        <v/>
      </c>
      <c r="M4407" s="13">
        <f>M4406+J4406/40-IF(I4406="V2H",K4406/(0.95*40),0)-IF(E4407=0,IF(E4406=1,IF(D4407=1,30,40)*0.18/(2*40),0),0)-IF(E4407=1,IF(E4406=0,IF(D4407=1,30,40)*0.18/(2*40),0),0)</f>
        <v/>
      </c>
      <c r="N4407" s="14" t="n">
        <v>0.2</v>
      </c>
      <c r="O4407" s="15">
        <f>K4407*N4407</f>
        <v/>
      </c>
      <c r="P4407">
        <f>IF(E4407=0,0.3,IF(D4407=1,IF(C4407&gt;=Params!$B$13-3,IF(C4407&lt;Params!$B$13,Params!$B$20,0.3),0.3),IF(C4407&gt;=Params!$B$15-3,IF(C4407&lt;Params!$B$15,Params!$B$21,0.3),0.3)))</f>
        <v/>
      </c>
    </row>
    <row r="4408" ht="15" customHeight="1" s="1">
      <c r="A4408" s="9" t="n">
        <v>4405</v>
      </c>
      <c r="B4408" s="6" t="inlineStr">
        <is>
          <t>03/07</t>
        </is>
      </c>
      <c r="C4408" s="6" t="n">
        <v>12</v>
      </c>
      <c r="D4408" s="6" t="n">
        <v>0</v>
      </c>
      <c r="E4408" s="10">
        <f>IF(D4408=1, IF(OR(C4408&lt;10, C4408&gt;=15),1,0), IF(OR(C4408&lt;7, C4408&gt;=18),1,0))</f>
        <v/>
      </c>
      <c r="F4408" s="11" t="n">
        <v>0</v>
      </c>
      <c r="G4408" s="12">
        <f>0.9*8</f>
        <v/>
      </c>
      <c r="H4408" s="12">
        <f>F4408-G4408</f>
        <v/>
      </c>
      <c r="I4408" s="10">
        <f>IF(E4408=0,"Fora",IF(E4407=0,"Carg xar",IF(H4408&lt;0,IF(M4408&lt;0.9,"Carg FV","Stby"),IF(M4408&gt;P4408,"V2H",IF(M4408&lt;0.9,"Carg xar","Stby")))))</f>
        <v/>
      </c>
      <c r="J4408" s="12">
        <f>IF(OR(I4408="Carg FV",I4408="Carg xar"),MIN(IF(I4408="Carg FV",ABS(H4408),7.4),7.4,MAX(0,(0.9-M4408)*40)*0.95),0)</f>
        <v/>
      </c>
      <c r="K4408" s="12">
        <f>IF(I4408="V2H",MIN(MAX(0,H4408),7.4,MAX(0,(M4408-P4408)*40)*0.95),0)</f>
        <v/>
      </c>
      <c r="L4408" s="12">
        <f>IF(E4408=0,0,MAX(0,H4408-K4408))</f>
        <v/>
      </c>
      <c r="M4408" s="13">
        <f>M4407+J4407/40-IF(I4407="V2H",K4407/(0.95*40),0)-IF(E4408=0,IF(E4407=1,IF(D4408=1,30,40)*0.18/(2*40),0),0)-IF(E4408=1,IF(E4407=0,IF(D4408=1,30,40)*0.18/(2*40),0),0)</f>
        <v/>
      </c>
      <c r="N4408" s="14" t="n">
        <v>0.2</v>
      </c>
      <c r="O4408" s="15">
        <f>K4408*N4408</f>
        <v/>
      </c>
      <c r="P4408">
        <f>IF(E4408=0,0.3,IF(D4408=1,IF(C4408&gt;=Params!$B$13-3,IF(C4408&lt;Params!$B$13,Params!$B$20,0.3),0.3),IF(C4408&gt;=Params!$B$15-3,IF(C4408&lt;Params!$B$15,Params!$B$21,0.3),0.3)))</f>
        <v/>
      </c>
    </row>
    <row r="4409" ht="15" customHeight="1" s="1">
      <c r="A4409" s="9" t="n">
        <v>4406</v>
      </c>
      <c r="B4409" s="6" t="inlineStr">
        <is>
          <t>03/07</t>
        </is>
      </c>
      <c r="C4409" s="6" t="n">
        <v>13</v>
      </c>
      <c r="D4409" s="6" t="n">
        <v>0</v>
      </c>
      <c r="E4409" s="10">
        <f>IF(D4409=1, IF(OR(C4409&lt;10, C4409&gt;=15),1,0), IF(OR(C4409&lt;7, C4409&gt;=18),1,0))</f>
        <v/>
      </c>
      <c r="F4409" s="11" t="n">
        <v>0</v>
      </c>
      <c r="G4409" s="12">
        <f>0.88*8</f>
        <v/>
      </c>
      <c r="H4409" s="12">
        <f>F4409-G4409</f>
        <v/>
      </c>
      <c r="I4409" s="10">
        <f>IF(E4409=0,"Fora",IF(E4408=0,"Carg xar",IF(H4409&lt;0,IF(M4409&lt;0.9,"Carg FV","Stby"),IF(M4409&gt;P4409,"V2H",IF(M4409&lt;0.9,"Carg xar","Stby")))))</f>
        <v/>
      </c>
      <c r="J4409" s="12">
        <f>IF(OR(I4409="Carg FV",I4409="Carg xar"),MIN(IF(I4409="Carg FV",ABS(H4409),7.4),7.4,MAX(0,(0.9-M4409)*40)*0.95),0)</f>
        <v/>
      </c>
      <c r="K4409" s="12">
        <f>IF(I4409="V2H",MIN(MAX(0,H4409),7.4,MAX(0,(M4409-P4409)*40)*0.95),0)</f>
        <v/>
      </c>
      <c r="L4409" s="12">
        <f>IF(E4409=0,0,MAX(0,H4409-K4409))</f>
        <v/>
      </c>
      <c r="M4409" s="13">
        <f>M4408+J4408/40-IF(I4408="V2H",K4408/(0.95*40),0)-IF(E4409=0,IF(E4408=1,IF(D4409=1,30,40)*0.18/(2*40),0),0)-IF(E4409=1,IF(E4408=0,IF(D4409=1,30,40)*0.18/(2*40),0),0)</f>
        <v/>
      </c>
      <c r="N4409" s="14" t="n">
        <v>0.2</v>
      </c>
      <c r="O4409" s="15">
        <f>K4409*N4409</f>
        <v/>
      </c>
      <c r="P4409">
        <f>IF(E4409=0,0.3,IF(D4409=1,IF(C4409&gt;=Params!$B$13-3,IF(C4409&lt;Params!$B$13,Params!$B$20,0.3),0.3),IF(C4409&gt;=Params!$B$15-3,IF(C4409&lt;Params!$B$15,Params!$B$21,0.3),0.3)))</f>
        <v/>
      </c>
    </row>
    <row r="4410" ht="15" customHeight="1" s="1">
      <c r="A4410" s="9" t="n">
        <v>4407</v>
      </c>
      <c r="B4410" s="6" t="inlineStr">
        <is>
          <t>03/07</t>
        </is>
      </c>
      <c r="C4410" s="6" t="n">
        <v>14</v>
      </c>
      <c r="D4410" s="6" t="n">
        <v>0</v>
      </c>
      <c r="E4410" s="10">
        <f>IF(D4410=1, IF(OR(C4410&lt;10, C4410&gt;=15),1,0), IF(OR(C4410&lt;7, C4410&gt;=18),1,0))</f>
        <v/>
      </c>
      <c r="F4410" s="11" t="n">
        <v>0</v>
      </c>
      <c r="G4410" s="12">
        <f>0.78*8</f>
        <v/>
      </c>
      <c r="H4410" s="12">
        <f>F4410-G4410</f>
        <v/>
      </c>
      <c r="I4410" s="10">
        <f>IF(E4410=0,"Fora",IF(E4409=0,"Carg xar",IF(H4410&lt;0,IF(M4410&lt;0.9,"Carg FV","Stby"),IF(M4410&gt;P4410,"V2H",IF(M4410&lt;0.9,"Carg xar","Stby")))))</f>
        <v/>
      </c>
      <c r="J4410" s="12">
        <f>IF(OR(I4410="Carg FV",I4410="Carg xar"),MIN(IF(I4410="Carg FV",ABS(H4410),7.4),7.4,MAX(0,(0.9-M4410)*40)*0.95),0)</f>
        <v/>
      </c>
      <c r="K4410" s="12">
        <f>IF(I4410="V2H",MIN(MAX(0,H4410),7.4,MAX(0,(M4410-P4410)*40)*0.95),0)</f>
        <v/>
      </c>
      <c r="L4410" s="12">
        <f>IF(E4410=0,0,MAX(0,H4410-K4410))</f>
        <v/>
      </c>
      <c r="M4410" s="13">
        <f>M4409+J4409/40-IF(I4409="V2H",K4409/(0.95*40),0)-IF(E4410=0,IF(E4409=1,IF(D4410=1,30,40)*0.18/(2*40),0),0)-IF(E4410=1,IF(E4409=0,IF(D4410=1,30,40)*0.18/(2*40),0),0)</f>
        <v/>
      </c>
      <c r="N4410" s="14" t="n">
        <v>0.15</v>
      </c>
      <c r="O4410" s="15">
        <f>K4410*N4410</f>
        <v/>
      </c>
      <c r="P4410">
        <f>IF(E4410=0,0.3,IF(D4410=1,IF(C4410&gt;=Params!$B$13-3,IF(C4410&lt;Params!$B$13,Params!$B$20,0.3),0.3),IF(C4410&gt;=Params!$B$15-3,IF(C4410&lt;Params!$B$15,Params!$B$21,0.3),0.3)))</f>
        <v/>
      </c>
    </row>
    <row r="4411" ht="15" customHeight="1" s="1">
      <c r="A4411" s="9" t="n">
        <v>4408</v>
      </c>
      <c r="B4411" s="6" t="inlineStr">
        <is>
          <t>03/07</t>
        </is>
      </c>
      <c r="C4411" s="6" t="n">
        <v>15</v>
      </c>
      <c r="D4411" s="6" t="n">
        <v>0</v>
      </c>
      <c r="E4411" s="10">
        <f>IF(D4411=1, IF(OR(C4411&lt;10, C4411&gt;=15),1,0), IF(OR(C4411&lt;7, C4411&gt;=18),1,0))</f>
        <v/>
      </c>
      <c r="F4411" s="11" t="n">
        <v>0</v>
      </c>
      <c r="G4411" s="12">
        <f>0.62*8</f>
        <v/>
      </c>
      <c r="H4411" s="12">
        <f>F4411-G4411</f>
        <v/>
      </c>
      <c r="I4411" s="10">
        <f>IF(E4411=0,"Fora",IF(E4410=0,"Carg xar",IF(H4411&lt;0,IF(M4411&lt;0.9,"Carg FV","Stby"),IF(M4411&gt;P4411,"V2H",IF(M4411&lt;0.9,"Carg xar","Stby")))))</f>
        <v/>
      </c>
      <c r="J4411" s="12">
        <f>IF(OR(I4411="Carg FV",I4411="Carg xar"),MIN(IF(I4411="Carg FV",ABS(H4411),7.4),7.4,MAX(0,(0.9-M4411)*40)*0.95),0)</f>
        <v/>
      </c>
      <c r="K4411" s="12">
        <f>IF(I4411="V2H",MIN(MAX(0,H4411),7.4,MAX(0,(M4411-P4411)*40)*0.95),0)</f>
        <v/>
      </c>
      <c r="L4411" s="12">
        <f>IF(E4411=0,0,MAX(0,H4411-K4411))</f>
        <v/>
      </c>
      <c r="M4411" s="13">
        <f>M4410+J4410/40-IF(I4410="V2H",K4410/(0.95*40),0)-IF(E4411=0,IF(E4410=1,IF(D4411=1,30,40)*0.18/(2*40),0),0)-IF(E4411=1,IF(E4410=0,IF(D4411=1,30,40)*0.18/(2*40),0),0)</f>
        <v/>
      </c>
      <c r="N4411" s="14" t="n">
        <v>0.15</v>
      </c>
      <c r="O4411" s="15">
        <f>K4411*N4411</f>
        <v/>
      </c>
      <c r="P4411">
        <f>IF(E4411=0,0.3,IF(D4411=1,IF(C4411&gt;=Params!$B$13-3,IF(C4411&lt;Params!$B$13,Params!$B$20,0.3),0.3),IF(C4411&gt;=Params!$B$15-3,IF(C4411&lt;Params!$B$15,Params!$B$21,0.3),0.3)))</f>
        <v/>
      </c>
    </row>
    <row r="4412" ht="15" customHeight="1" s="1">
      <c r="A4412" s="9" t="n">
        <v>4409</v>
      </c>
      <c r="B4412" s="6" t="inlineStr">
        <is>
          <t>03/07</t>
        </is>
      </c>
      <c r="C4412" s="6" t="n">
        <v>16</v>
      </c>
      <c r="D4412" s="6" t="n">
        <v>0</v>
      </c>
      <c r="E4412" s="10">
        <f>IF(D4412=1, IF(OR(C4412&lt;10, C4412&gt;=15),1,0), IF(OR(C4412&lt;7, C4412&gt;=18),1,0))</f>
        <v/>
      </c>
      <c r="F4412" s="11" t="n">
        <v>0.016</v>
      </c>
      <c r="G4412" s="12">
        <f>0.45*8</f>
        <v/>
      </c>
      <c r="H4412" s="12">
        <f>F4412-G4412</f>
        <v/>
      </c>
      <c r="I4412" s="10">
        <f>IF(E4412=0,"Fora",IF(E4411=0,"Carg xar",IF(H4412&lt;0,IF(M4412&lt;0.9,"Carg FV","Stby"),IF(M4412&gt;P4412,"V2H",IF(M4412&lt;0.9,"Carg xar","Stby")))))</f>
        <v/>
      </c>
      <c r="J4412" s="12">
        <f>IF(OR(I4412="Carg FV",I4412="Carg xar"),MIN(IF(I4412="Carg FV",ABS(H4412),7.4),7.4,MAX(0,(0.9-M4412)*40)*0.95),0)</f>
        <v/>
      </c>
      <c r="K4412" s="12">
        <f>IF(I4412="V2H",MIN(MAX(0,H4412),7.4,MAX(0,(M4412-P4412)*40)*0.95),0)</f>
        <v/>
      </c>
      <c r="L4412" s="12">
        <f>IF(E4412=0,0,MAX(0,H4412-K4412))</f>
        <v/>
      </c>
      <c r="M4412" s="13">
        <f>M4411+J4411/40-IF(I4411="V2H",K4411/(0.95*40),0)-IF(E4412=0,IF(E4411=1,IF(D4412=1,30,40)*0.18/(2*40),0),0)-IF(E4412=1,IF(E4411=0,IF(D4412=1,30,40)*0.18/(2*40),0),0)</f>
        <v/>
      </c>
      <c r="N4412" s="14" t="n">
        <v>0.15</v>
      </c>
      <c r="O4412" s="15">
        <f>K4412*N4412</f>
        <v/>
      </c>
      <c r="P4412">
        <f>IF(E4412=0,0.3,IF(D4412=1,IF(C4412&gt;=Params!$B$13-3,IF(C4412&lt;Params!$B$13,Params!$B$20,0.3),0.3),IF(C4412&gt;=Params!$B$15-3,IF(C4412&lt;Params!$B$15,Params!$B$21,0.3),0.3)))</f>
        <v/>
      </c>
    </row>
    <row r="4413" ht="15" customHeight="1" s="1">
      <c r="A4413" s="9" t="n">
        <v>4410</v>
      </c>
      <c r="B4413" s="6" t="inlineStr">
        <is>
          <t>03/07</t>
        </is>
      </c>
      <c r="C4413" s="6" t="n">
        <v>17</v>
      </c>
      <c r="D4413" s="6" t="n">
        <v>0</v>
      </c>
      <c r="E4413" s="10">
        <f>IF(D4413=1, IF(OR(C4413&lt;10, C4413&gt;=15),1,0), IF(OR(C4413&lt;7, C4413&gt;=18),1,0))</f>
        <v/>
      </c>
      <c r="F4413" s="11" t="n">
        <v>2.145</v>
      </c>
      <c r="G4413" s="12">
        <f>0.25*8</f>
        <v/>
      </c>
      <c r="H4413" s="12">
        <f>F4413-G4413</f>
        <v/>
      </c>
      <c r="I4413" s="10">
        <f>IF(E4413=0,"Fora",IF(E4412=0,"Carg xar",IF(H4413&lt;0,IF(M4413&lt;0.9,"Carg FV","Stby"),IF(M4413&gt;P4413,"V2H",IF(M4413&lt;0.9,"Carg xar","Stby")))))</f>
        <v/>
      </c>
      <c r="J4413" s="12">
        <f>IF(OR(I4413="Carg FV",I4413="Carg xar"),MIN(IF(I4413="Carg FV",ABS(H4413),7.4),7.4,MAX(0,(0.9-M4413)*40)*0.95),0)</f>
        <v/>
      </c>
      <c r="K4413" s="12">
        <f>IF(I4413="V2H",MIN(MAX(0,H4413),7.4,MAX(0,(M4413-P4413)*40)*0.95),0)</f>
        <v/>
      </c>
      <c r="L4413" s="12">
        <f>IF(E4413=0,0,MAX(0,H4413-K4413))</f>
        <v/>
      </c>
      <c r="M4413" s="13">
        <f>M4412+J4412/40-IF(I4412="V2H",K4412/(0.95*40),0)-IF(E4413=0,IF(E4412=1,IF(D4413=1,30,40)*0.18/(2*40),0),0)-IF(E4413=1,IF(E4412=0,IF(D4413=1,30,40)*0.18/(2*40),0),0)</f>
        <v/>
      </c>
      <c r="N4413" s="14" t="n">
        <v>0.15</v>
      </c>
      <c r="O4413" s="15">
        <f>K4413*N4413</f>
        <v/>
      </c>
      <c r="P4413">
        <f>IF(E4413=0,0.3,IF(D4413=1,IF(C4413&gt;=Params!$B$13-3,IF(C4413&lt;Params!$B$13,Params!$B$20,0.3),0.3),IF(C4413&gt;=Params!$B$15-3,IF(C4413&lt;Params!$B$15,Params!$B$21,0.3),0.3)))</f>
        <v/>
      </c>
    </row>
    <row r="4414" ht="15" customHeight="1" s="1">
      <c r="A4414" s="9" t="n">
        <v>4411</v>
      </c>
      <c r="B4414" s="6" t="inlineStr">
        <is>
          <t>03/07</t>
        </is>
      </c>
      <c r="C4414" s="6" t="n">
        <v>18</v>
      </c>
      <c r="D4414" s="6" t="n">
        <v>0</v>
      </c>
      <c r="E4414" s="10">
        <f>IF(D4414=1, IF(OR(C4414&lt;10, C4414&gt;=15),1,0), IF(OR(C4414&lt;7, C4414&gt;=18),1,0))</f>
        <v/>
      </c>
      <c r="F4414" s="11" t="n">
        <v>1.686</v>
      </c>
      <c r="G4414" s="12">
        <f>0.08*8</f>
        <v/>
      </c>
      <c r="H4414" s="12">
        <f>F4414-G4414</f>
        <v/>
      </c>
      <c r="I4414" s="10">
        <f>IF(E4414=0,"Fora",IF(E4413=0,"Carg xar",IF(H4414&lt;0,IF(M4414&lt;0.9,"Carg FV","Stby"),IF(M4414&gt;P4414,"V2H",IF(M4414&lt;0.9,"Carg xar","Stby")))))</f>
        <v/>
      </c>
      <c r="J4414" s="12">
        <f>IF(OR(I4414="Carg FV",I4414="Carg xar"),MIN(IF(I4414="Carg FV",ABS(H4414),7.4),7.4,MAX(0,(0.9-M4414)*40)*0.95),0)</f>
        <v/>
      </c>
      <c r="K4414" s="12">
        <f>IF(I4414="V2H",MIN(MAX(0,H4414),7.4,MAX(0,(M4414-P4414)*40)*0.95),0)</f>
        <v/>
      </c>
      <c r="L4414" s="12">
        <f>IF(E4414=0,0,MAX(0,H4414-K4414))</f>
        <v/>
      </c>
      <c r="M4414" s="13">
        <f>M4413+J4413/40-IF(I4413="V2H",K4413/(0.95*40),0)-IF(E4414=0,IF(E4413=1,IF(D4414=1,30,40)*0.18/(2*40),0),0)-IF(E4414=1,IF(E4413=0,IF(D4414=1,30,40)*0.18/(2*40),0),0)</f>
        <v/>
      </c>
      <c r="N4414" s="14" t="n">
        <v>0.2</v>
      </c>
      <c r="O4414" s="15">
        <f>K4414*N4414</f>
        <v/>
      </c>
      <c r="P4414">
        <f>IF(E4414=0,0.3,IF(D4414=1,IF(C4414&gt;=Params!$B$13-3,IF(C4414&lt;Params!$B$13,Params!$B$20,0.3),0.3),IF(C4414&gt;=Params!$B$15-3,IF(C4414&lt;Params!$B$15,Params!$B$21,0.3),0.3)))</f>
        <v/>
      </c>
    </row>
    <row r="4415" ht="15" customHeight="1" s="1">
      <c r="A4415" s="9" t="n">
        <v>4412</v>
      </c>
      <c r="B4415" s="6" t="inlineStr">
        <is>
          <t>03/07</t>
        </is>
      </c>
      <c r="C4415" s="6" t="n">
        <v>19</v>
      </c>
      <c r="D4415" s="6" t="n">
        <v>0</v>
      </c>
      <c r="E4415" s="10">
        <f>IF(D4415=1, IF(OR(C4415&lt;10, C4415&gt;=15),1,0), IF(OR(C4415&lt;7, C4415&gt;=18),1,0))</f>
        <v/>
      </c>
      <c r="F4415" s="11" t="n">
        <v>1.081</v>
      </c>
      <c r="G4415" s="12">
        <f>0*8</f>
        <v/>
      </c>
      <c r="H4415" s="12">
        <f>F4415-G4415</f>
        <v/>
      </c>
      <c r="I4415" s="10">
        <f>IF(E4415=0,"Fora",IF(E4414=0,"Carg xar",IF(H4415&lt;0,IF(M4415&lt;0.9,"Carg FV","Stby"),IF(M4415&gt;P4415,"V2H",IF(M4415&lt;0.9,"Carg xar","Stby")))))</f>
        <v/>
      </c>
      <c r="J4415" s="12">
        <f>IF(OR(I4415="Carg FV",I4415="Carg xar"),MIN(IF(I4415="Carg FV",ABS(H4415),7.4),7.4,MAX(0,(0.9-M4415)*40)*0.95),0)</f>
        <v/>
      </c>
      <c r="K4415" s="12">
        <f>IF(I4415="V2H",MIN(MAX(0,H4415),7.4,MAX(0,(M4415-P4415)*40)*0.95),0)</f>
        <v/>
      </c>
      <c r="L4415" s="12">
        <f>IF(E4415=0,0,MAX(0,H4415-K4415))</f>
        <v/>
      </c>
      <c r="M4415" s="13">
        <f>M4414+J4414/40-IF(I4414="V2H",K4414/(0.95*40),0)-IF(E4415=0,IF(E4414=1,IF(D4415=1,30,40)*0.18/(2*40),0),0)-IF(E4415=1,IF(E4414=0,IF(D4415=1,30,40)*0.18/(2*40),0),0)</f>
        <v/>
      </c>
      <c r="N4415" s="14" t="n">
        <v>0.2</v>
      </c>
      <c r="O4415" s="15">
        <f>K4415*N4415</f>
        <v/>
      </c>
      <c r="P4415">
        <f>IF(E4415=0,0.3,IF(D4415=1,IF(C4415&gt;=Params!$B$13-3,IF(C4415&lt;Params!$B$13,Params!$B$20,0.3),0.3),IF(C4415&gt;=Params!$B$15-3,IF(C4415&lt;Params!$B$15,Params!$B$21,0.3),0.3)))</f>
        <v/>
      </c>
    </row>
    <row r="4416" ht="15" customHeight="1" s="1">
      <c r="A4416" s="9" t="n">
        <v>4413</v>
      </c>
      <c r="B4416" s="6" t="inlineStr">
        <is>
          <t>03/07</t>
        </is>
      </c>
      <c r="C4416" s="6" t="n">
        <v>20</v>
      </c>
      <c r="D4416" s="6" t="n">
        <v>0</v>
      </c>
      <c r="E4416" s="10">
        <f>IF(D4416=1, IF(OR(C4416&lt;10, C4416&gt;=15),1,0), IF(OR(C4416&lt;7, C4416&gt;=18),1,0))</f>
        <v/>
      </c>
      <c r="F4416" s="11" t="n">
        <v>1.261</v>
      </c>
      <c r="G4416" s="12">
        <f>0*8</f>
        <v/>
      </c>
      <c r="H4416" s="12">
        <f>F4416-G4416</f>
        <v/>
      </c>
      <c r="I4416" s="10">
        <f>IF(E4416=0,"Fora",IF(E4415=0,"Carg xar",IF(H4416&lt;0,IF(M4416&lt;0.9,"Carg FV","Stby"),IF(M4416&gt;P4416,"V2H",IF(M4416&lt;0.9,"Carg xar","Stby")))))</f>
        <v/>
      </c>
      <c r="J4416" s="12">
        <f>IF(OR(I4416="Carg FV",I4416="Carg xar"),MIN(IF(I4416="Carg FV",ABS(H4416),7.4),7.4,MAX(0,(0.9-M4416)*40)*0.95),0)</f>
        <v/>
      </c>
      <c r="K4416" s="12">
        <f>IF(I4416="V2H",MIN(MAX(0,H4416),7.4,MAX(0,(M4416-P4416)*40)*0.95),0)</f>
        <v/>
      </c>
      <c r="L4416" s="12">
        <f>IF(E4416=0,0,MAX(0,H4416-K4416))</f>
        <v/>
      </c>
      <c r="M4416" s="13">
        <f>M4415+J4415/40-IF(I4415="V2H",K4415/(0.95*40),0)-IF(E4416=0,IF(E4415=1,IF(D4416=1,30,40)*0.18/(2*40),0),0)-IF(E4416=1,IF(E4415=0,IF(D4416=1,30,40)*0.18/(2*40),0),0)</f>
        <v/>
      </c>
      <c r="N4416" s="14" t="n">
        <v>0.2</v>
      </c>
      <c r="O4416" s="15">
        <f>K4416*N4416</f>
        <v/>
      </c>
      <c r="P4416">
        <f>IF(E4416=0,0.3,IF(D4416=1,IF(C4416&gt;=Params!$B$13-3,IF(C4416&lt;Params!$B$13,Params!$B$20,0.3),0.3),IF(C4416&gt;=Params!$B$15-3,IF(C4416&lt;Params!$B$15,Params!$B$21,0.3),0.3)))</f>
        <v/>
      </c>
    </row>
    <row r="4417" ht="15" customHeight="1" s="1">
      <c r="A4417" s="9" t="n">
        <v>4414</v>
      </c>
      <c r="B4417" s="6" t="inlineStr">
        <is>
          <t>03/07</t>
        </is>
      </c>
      <c r="C4417" s="6" t="n">
        <v>21</v>
      </c>
      <c r="D4417" s="6" t="n">
        <v>0</v>
      </c>
      <c r="E4417" s="10">
        <f>IF(D4417=1, IF(OR(C4417&lt;10, C4417&gt;=15),1,0), IF(OR(C4417&lt;7, C4417&gt;=18),1,0))</f>
        <v/>
      </c>
      <c r="F4417" s="11" t="n">
        <v>1.461</v>
      </c>
      <c r="G4417" s="12">
        <f>0*8</f>
        <v/>
      </c>
      <c r="H4417" s="12">
        <f>F4417-G4417</f>
        <v/>
      </c>
      <c r="I4417" s="10">
        <f>IF(E4417=0,"Fora",IF(E4416=0,"Carg xar",IF(H4417&lt;0,IF(M4417&lt;0.9,"Carg FV","Stby"),IF(M4417&gt;P4417,"V2H",IF(M4417&lt;0.9,"Carg xar","Stby")))))</f>
        <v/>
      </c>
      <c r="J4417" s="12">
        <f>IF(OR(I4417="Carg FV",I4417="Carg xar"),MIN(IF(I4417="Carg FV",ABS(H4417),7.4),7.4,MAX(0,(0.9-M4417)*40)*0.95),0)</f>
        <v/>
      </c>
      <c r="K4417" s="12">
        <f>IF(I4417="V2H",MIN(MAX(0,H4417),7.4,MAX(0,(M4417-P4417)*40)*0.95),0)</f>
        <v/>
      </c>
      <c r="L4417" s="12">
        <f>IF(E4417=0,0,MAX(0,H4417-K4417))</f>
        <v/>
      </c>
      <c r="M4417" s="13">
        <f>M4416+J4416/40-IF(I4416="V2H",K4416/(0.95*40),0)-IF(E4417=0,IF(E4416=1,IF(D4417=1,30,40)*0.18/(2*40),0),0)-IF(E4417=1,IF(E4416=0,IF(D4417=1,30,40)*0.18/(2*40),0),0)</f>
        <v/>
      </c>
      <c r="N4417" s="14" t="n">
        <v>0.2</v>
      </c>
      <c r="O4417" s="15">
        <f>K4417*N4417</f>
        <v/>
      </c>
      <c r="P4417">
        <f>IF(E4417=0,0.3,IF(D4417=1,IF(C4417&gt;=Params!$B$13-3,IF(C4417&lt;Params!$B$13,Params!$B$20,0.3),0.3),IF(C4417&gt;=Params!$B$15-3,IF(C4417&lt;Params!$B$15,Params!$B$21,0.3),0.3)))</f>
        <v/>
      </c>
    </row>
    <row r="4418" ht="15" customHeight="1" s="1">
      <c r="A4418" s="9" t="n">
        <v>4415</v>
      </c>
      <c r="B4418" s="6" t="inlineStr">
        <is>
          <t>03/07</t>
        </is>
      </c>
      <c r="C4418" s="6" t="n">
        <v>22</v>
      </c>
      <c r="D4418" s="6" t="n">
        <v>0</v>
      </c>
      <c r="E4418" s="10">
        <f>IF(D4418=1, IF(OR(C4418&lt;10, C4418&gt;=15),1,0), IF(OR(C4418&lt;7, C4418&gt;=18),1,0))</f>
        <v/>
      </c>
      <c r="F4418" s="11" t="n">
        <v>1.698</v>
      </c>
      <c r="G4418" s="12">
        <f>0*8</f>
        <v/>
      </c>
      <c r="H4418" s="12">
        <f>F4418-G4418</f>
        <v/>
      </c>
      <c r="I4418" s="10">
        <f>IF(E4418=0,"Fora",IF(E4417=0,"Carg xar",IF(H4418&lt;0,IF(M4418&lt;0.9,"Carg FV","Stby"),IF(M4418&gt;P4418,"V2H",IF(M4418&lt;0.9,"Carg xar","Stby")))))</f>
        <v/>
      </c>
      <c r="J4418" s="12">
        <f>IF(OR(I4418="Carg FV",I4418="Carg xar"),MIN(IF(I4418="Carg FV",ABS(H4418),7.4),7.4,MAX(0,(0.9-M4418)*40)*0.95),0)</f>
        <v/>
      </c>
      <c r="K4418" s="12">
        <f>IF(I4418="V2H",MIN(MAX(0,H4418),7.4,MAX(0,(M4418-P4418)*40)*0.95),0)</f>
        <v/>
      </c>
      <c r="L4418" s="12">
        <f>IF(E4418=0,0,MAX(0,H4418-K4418))</f>
        <v/>
      </c>
      <c r="M4418" s="13">
        <f>M4417+J4417/40-IF(I4417="V2H",K4417/(0.95*40),0)-IF(E4418=0,IF(E4417=1,IF(D4418=1,30,40)*0.18/(2*40),0),0)-IF(E4418=1,IF(E4417=0,IF(D4418=1,30,40)*0.18/(2*40),0),0)</f>
        <v/>
      </c>
      <c r="N4418" s="14" t="n">
        <v>0.15</v>
      </c>
      <c r="O4418" s="15">
        <f>K4418*N4418</f>
        <v/>
      </c>
      <c r="P4418">
        <f>IF(E4418=0,0.3,IF(D4418=1,IF(C4418&gt;=Params!$B$13-3,IF(C4418&lt;Params!$B$13,Params!$B$20,0.3),0.3),IF(C4418&gt;=Params!$B$15-3,IF(C4418&lt;Params!$B$15,Params!$B$21,0.3),0.3)))</f>
        <v/>
      </c>
    </row>
    <row r="4419" ht="15" customHeight="1" s="1">
      <c r="A4419" s="9" t="n">
        <v>4416</v>
      </c>
      <c r="B4419" s="6" t="inlineStr">
        <is>
          <t>03/07</t>
        </is>
      </c>
      <c r="C4419" s="6" t="n">
        <v>23</v>
      </c>
      <c r="D4419" s="6" t="n">
        <v>0</v>
      </c>
      <c r="E4419" s="10">
        <f>IF(D4419=1, IF(OR(C4419&lt;10, C4419&gt;=15),1,0), IF(OR(C4419&lt;7, C4419&gt;=18),1,0))</f>
        <v/>
      </c>
      <c r="F4419" s="11" t="n">
        <v>1.495</v>
      </c>
      <c r="G4419" s="12">
        <f>0*8</f>
        <v/>
      </c>
      <c r="H4419" s="12">
        <f>F4419-G4419</f>
        <v/>
      </c>
      <c r="I4419" s="10">
        <f>IF(E4419=0,"Fora",IF(E4418=0,"Carg xar",IF(H4419&lt;0,IF(M4419&lt;0.9,"Carg FV","Stby"),IF(M4419&gt;P4419,"V2H",IF(M4419&lt;0.9,"Carg xar","Stby")))))</f>
        <v/>
      </c>
      <c r="J4419" s="12">
        <f>IF(OR(I4419="Carg FV",I4419="Carg xar"),MIN(IF(I4419="Carg FV",ABS(H4419),7.4),7.4,MAX(0,(0.9-M4419)*40)*0.95),0)</f>
        <v/>
      </c>
      <c r="K4419" s="12">
        <f>IF(I4419="V2H",MIN(MAX(0,H4419),7.4,MAX(0,(M4419-P4419)*40)*0.95),0)</f>
        <v/>
      </c>
      <c r="L4419" s="12">
        <f>IF(E4419=0,0,MAX(0,H4419-K4419))</f>
        <v/>
      </c>
      <c r="M4419" s="13">
        <f>M4418+J4418/40-IF(I4418="V2H",K4418/(0.95*40),0)-IF(E4419=0,IF(E4418=1,IF(D4419=1,30,40)*0.18/(2*40),0),0)-IF(E4419=1,IF(E4418=0,IF(D4419=1,30,40)*0.18/(2*40),0),0)</f>
        <v/>
      </c>
      <c r="N4419" s="14" t="n">
        <v>0.15</v>
      </c>
      <c r="O4419" s="15">
        <f>K4419*N4419</f>
        <v/>
      </c>
      <c r="P4419">
        <f>IF(E4419=0,0.3,IF(D4419=1,IF(C4419&gt;=Params!$B$13-3,IF(C4419&lt;Params!$B$13,Params!$B$20,0.3),0.3),IF(C4419&gt;=Params!$B$15-3,IF(C4419&lt;Params!$B$15,Params!$B$21,0.3),0.3)))</f>
        <v/>
      </c>
    </row>
    <row r="4420" ht="15" customHeight="1" s="1">
      <c r="A4420" s="9" t="n">
        <v>4417</v>
      </c>
      <c r="B4420" s="6" t="inlineStr">
        <is>
          <t>04/07</t>
        </is>
      </c>
      <c r="C4420" s="6" t="n">
        <v>0</v>
      </c>
      <c r="D4420" s="6" t="n">
        <v>0</v>
      </c>
      <c r="E4420" s="10">
        <f>IF(D4420=1, IF(OR(C4420&lt;10, C4420&gt;=15),1,0), IF(OR(C4420&lt;7, C4420&gt;=18),1,0))</f>
        <v/>
      </c>
      <c r="F4420" s="11" t="n">
        <v>1.526</v>
      </c>
      <c r="G4420" s="12">
        <f>0*8</f>
        <v/>
      </c>
      <c r="H4420" s="12">
        <f>F4420-G4420</f>
        <v/>
      </c>
      <c r="I4420" s="10">
        <f>IF(E4420=0,"Fora",IF(E4419=0,"Carg xar",IF(H4420&lt;0,IF(M4420&lt;0.9,"Carg FV","Stby"),IF(M4420&gt;P4420,"V2H",IF(M4420&lt;0.9,"Carg xar","Stby")))))</f>
        <v/>
      </c>
      <c r="J4420" s="12">
        <f>IF(OR(I4420="Carg FV",I4420="Carg xar"),MIN(IF(I4420="Carg FV",ABS(H4420),7.4),7.4,MAX(0,(0.9-M4420)*40)*0.95),0)</f>
        <v/>
      </c>
      <c r="K4420" s="12">
        <f>IF(I4420="V2H",MIN(MAX(0,H4420),7.4,MAX(0,(M4420-P4420)*40)*0.95),0)</f>
        <v/>
      </c>
      <c r="L4420" s="12">
        <f>IF(E4420=0,0,MAX(0,H4420-K4420))</f>
        <v/>
      </c>
      <c r="M4420" s="13">
        <f>M4419+J4419/40-IF(I4419="V2H",K4419/(0.95*40),0)-IF(E4420=0,IF(E4419=1,IF(D4420=1,30,40)*0.18/(2*40),0),0)-IF(E4420=1,IF(E4419=0,IF(D4420=1,30,40)*0.18/(2*40),0),0)</f>
        <v/>
      </c>
      <c r="N4420" s="14" t="n">
        <v>0.09</v>
      </c>
      <c r="O4420" s="15">
        <f>K4420*N4420</f>
        <v/>
      </c>
      <c r="P4420">
        <f>IF(E4420=0,0.3,IF(D4420=1,IF(C4420&gt;=Params!$B$13-3,IF(C4420&lt;Params!$B$13,Params!$B$20,0.3),0.3),IF(C4420&gt;=Params!$B$15-3,IF(C4420&lt;Params!$B$15,Params!$B$21,0.3),0.3)))</f>
        <v/>
      </c>
    </row>
    <row r="4421" ht="15" customHeight="1" s="1">
      <c r="A4421" s="9" t="n">
        <v>4418</v>
      </c>
      <c r="B4421" s="6" t="inlineStr">
        <is>
          <t>04/07</t>
        </is>
      </c>
      <c r="C4421" s="6" t="n">
        <v>1</v>
      </c>
      <c r="D4421" s="6" t="n">
        <v>0</v>
      </c>
      <c r="E4421" s="10">
        <f>IF(D4421=1, IF(OR(C4421&lt;10, C4421&gt;=15),1,0), IF(OR(C4421&lt;7, C4421&gt;=18),1,0))</f>
        <v/>
      </c>
      <c r="F4421" s="11" t="n">
        <v>1.412</v>
      </c>
      <c r="G4421" s="12">
        <f>0*8</f>
        <v/>
      </c>
      <c r="H4421" s="12">
        <f>F4421-G4421</f>
        <v/>
      </c>
      <c r="I4421" s="10">
        <f>IF(E4421=0,"Fora",IF(E4420=0,"Carg xar",IF(H4421&lt;0,IF(M4421&lt;0.9,"Carg FV","Stby"),IF(M4421&gt;P4421,"V2H",IF(M4421&lt;0.9,"Carg xar","Stby")))))</f>
        <v/>
      </c>
      <c r="J4421" s="12">
        <f>IF(OR(I4421="Carg FV",I4421="Carg xar"),MIN(IF(I4421="Carg FV",ABS(H4421),7.4),7.4,MAX(0,(0.9-M4421)*40)*0.95),0)</f>
        <v/>
      </c>
      <c r="K4421" s="12">
        <f>IF(I4421="V2H",MIN(MAX(0,H4421),7.4,MAX(0,(M4421-P4421)*40)*0.95),0)</f>
        <v/>
      </c>
      <c r="L4421" s="12">
        <f>IF(E4421=0,0,MAX(0,H4421-K4421))</f>
        <v/>
      </c>
      <c r="M4421" s="13">
        <f>M4420+J4420/40-IF(I4420="V2H",K4420/(0.95*40),0)-IF(E4421=0,IF(E4420=1,IF(D4421=1,30,40)*0.18/(2*40),0),0)-IF(E4421=1,IF(E4420=0,IF(D4421=1,30,40)*0.18/(2*40),0),0)</f>
        <v/>
      </c>
      <c r="N4421" s="14" t="n">
        <v>0.09</v>
      </c>
      <c r="O4421" s="15">
        <f>K4421*N4421</f>
        <v/>
      </c>
      <c r="P4421">
        <f>IF(E4421=0,0.3,IF(D4421=1,IF(C4421&gt;=Params!$B$13-3,IF(C4421&lt;Params!$B$13,Params!$B$20,0.3),0.3),IF(C4421&gt;=Params!$B$15-3,IF(C4421&lt;Params!$B$15,Params!$B$21,0.3),0.3)))</f>
        <v/>
      </c>
    </row>
    <row r="4422" ht="15" customHeight="1" s="1">
      <c r="A4422" s="9" t="n">
        <v>4419</v>
      </c>
      <c r="B4422" s="6" t="inlineStr">
        <is>
          <t>04/07</t>
        </is>
      </c>
      <c r="C4422" s="6" t="n">
        <v>2</v>
      </c>
      <c r="D4422" s="6" t="n">
        <v>0</v>
      </c>
      <c r="E4422" s="10">
        <f>IF(D4422=1, IF(OR(C4422&lt;10, C4422&gt;=15),1,0), IF(OR(C4422&lt;7, C4422&gt;=18),1,0))</f>
        <v/>
      </c>
      <c r="F4422" s="11" t="n">
        <v>1.572</v>
      </c>
      <c r="G4422" s="12">
        <f>0*8</f>
        <v/>
      </c>
      <c r="H4422" s="12">
        <f>F4422-G4422</f>
        <v/>
      </c>
      <c r="I4422" s="10">
        <f>IF(E4422=0,"Fora",IF(E4421=0,"Carg xar",IF(H4422&lt;0,IF(M4422&lt;0.9,"Carg FV","Stby"),IF(M4422&gt;P4422,"V2H",IF(M4422&lt;0.9,"Carg xar","Stby")))))</f>
        <v/>
      </c>
      <c r="J4422" s="12">
        <f>IF(OR(I4422="Carg FV",I4422="Carg xar"),MIN(IF(I4422="Carg FV",ABS(H4422),7.4),7.4,MAX(0,(0.9-M4422)*40)*0.95),0)</f>
        <v/>
      </c>
      <c r="K4422" s="12">
        <f>IF(I4422="V2H",MIN(MAX(0,H4422),7.4,MAX(0,(M4422-P4422)*40)*0.95),0)</f>
        <v/>
      </c>
      <c r="L4422" s="12">
        <f>IF(E4422=0,0,MAX(0,H4422-K4422))</f>
        <v/>
      </c>
      <c r="M4422" s="13">
        <f>M4421+J4421/40-IF(I4421="V2H",K4421/(0.95*40),0)-IF(E4422=0,IF(E4421=1,IF(D4422=1,30,40)*0.18/(2*40),0),0)-IF(E4422=1,IF(E4421=0,IF(D4422=1,30,40)*0.18/(2*40),0),0)</f>
        <v/>
      </c>
      <c r="N4422" s="14" t="n">
        <v>0.09</v>
      </c>
      <c r="O4422" s="15">
        <f>K4422*N4422</f>
        <v/>
      </c>
      <c r="P4422">
        <f>IF(E4422=0,0.3,IF(D4422=1,IF(C4422&gt;=Params!$B$13-3,IF(C4422&lt;Params!$B$13,Params!$B$20,0.3),0.3),IF(C4422&gt;=Params!$B$15-3,IF(C4422&lt;Params!$B$15,Params!$B$21,0.3),0.3)))</f>
        <v/>
      </c>
    </row>
    <row r="4423" ht="15" customHeight="1" s="1">
      <c r="A4423" s="9" t="n">
        <v>4420</v>
      </c>
      <c r="B4423" s="6" t="inlineStr">
        <is>
          <t>04/07</t>
        </is>
      </c>
      <c r="C4423" s="6" t="n">
        <v>3</v>
      </c>
      <c r="D4423" s="6" t="n">
        <v>0</v>
      </c>
      <c r="E4423" s="10">
        <f>IF(D4423=1, IF(OR(C4423&lt;10, C4423&gt;=15),1,0), IF(OR(C4423&lt;7, C4423&gt;=18),1,0))</f>
        <v/>
      </c>
      <c r="F4423" s="11" t="n">
        <v>1.414</v>
      </c>
      <c r="G4423" s="12">
        <f>0*8</f>
        <v/>
      </c>
      <c r="H4423" s="12">
        <f>F4423-G4423</f>
        <v/>
      </c>
      <c r="I4423" s="10">
        <f>IF(E4423=0,"Fora",IF(E4422=0,"Carg xar",IF(H4423&lt;0,IF(M4423&lt;0.9,"Carg FV","Stby"),IF(M4423&gt;P4423,"V2H",IF(M4423&lt;0.9,"Carg xar","Stby")))))</f>
        <v/>
      </c>
      <c r="J4423" s="12">
        <f>IF(OR(I4423="Carg FV",I4423="Carg xar"),MIN(IF(I4423="Carg FV",ABS(H4423),7.4),7.4,MAX(0,(0.9-M4423)*40)*0.95),0)</f>
        <v/>
      </c>
      <c r="K4423" s="12">
        <f>IF(I4423="V2H",MIN(MAX(0,H4423),7.4,MAX(0,(M4423-P4423)*40)*0.95),0)</f>
        <v/>
      </c>
      <c r="L4423" s="12">
        <f>IF(E4423=0,0,MAX(0,H4423-K4423))</f>
        <v/>
      </c>
      <c r="M4423" s="13">
        <f>M4422+J4422/40-IF(I4422="V2H",K4422/(0.95*40),0)-IF(E4423=0,IF(E4422=1,IF(D4423=1,30,40)*0.18/(2*40),0),0)-IF(E4423=1,IF(E4422=0,IF(D4423=1,30,40)*0.18/(2*40),0),0)</f>
        <v/>
      </c>
      <c r="N4423" s="14" t="n">
        <v>0.09</v>
      </c>
      <c r="O4423" s="15">
        <f>K4423*N4423</f>
        <v/>
      </c>
      <c r="P4423">
        <f>IF(E4423=0,0.3,IF(D4423=1,IF(C4423&gt;=Params!$B$13-3,IF(C4423&lt;Params!$B$13,Params!$B$20,0.3),0.3),IF(C4423&gt;=Params!$B$15-3,IF(C4423&lt;Params!$B$15,Params!$B$21,0.3),0.3)))</f>
        <v/>
      </c>
    </row>
    <row r="4424" ht="15" customHeight="1" s="1">
      <c r="A4424" s="9" t="n">
        <v>4421</v>
      </c>
      <c r="B4424" s="6" t="inlineStr">
        <is>
          <t>04/07</t>
        </is>
      </c>
      <c r="C4424" s="6" t="n">
        <v>4</v>
      </c>
      <c r="D4424" s="6" t="n">
        <v>0</v>
      </c>
      <c r="E4424" s="10">
        <f>IF(D4424=1, IF(OR(C4424&lt;10, C4424&gt;=15),1,0), IF(OR(C4424&lt;7, C4424&gt;=18),1,0))</f>
        <v/>
      </c>
      <c r="F4424" s="11" t="n">
        <v>2.164</v>
      </c>
      <c r="G4424" s="12">
        <f>0*8</f>
        <v/>
      </c>
      <c r="H4424" s="12">
        <f>F4424-G4424</f>
        <v/>
      </c>
      <c r="I4424" s="10">
        <f>IF(E4424=0,"Fora",IF(E4423=0,"Carg xar",IF(H4424&lt;0,IF(M4424&lt;0.9,"Carg FV","Stby"),IF(M4424&gt;P4424,"V2H",IF(M4424&lt;0.9,"Carg xar","Stby")))))</f>
        <v/>
      </c>
      <c r="J4424" s="12">
        <f>IF(OR(I4424="Carg FV",I4424="Carg xar"),MIN(IF(I4424="Carg FV",ABS(H4424),7.4),7.4,MAX(0,(0.9-M4424)*40)*0.95),0)</f>
        <v/>
      </c>
      <c r="K4424" s="12">
        <f>IF(I4424="V2H",MIN(MAX(0,H4424),7.4,MAX(0,(M4424-P4424)*40)*0.95),0)</f>
        <v/>
      </c>
      <c r="L4424" s="12">
        <f>IF(E4424=0,0,MAX(0,H4424-K4424))</f>
        <v/>
      </c>
      <c r="M4424" s="13">
        <f>M4423+J4423/40-IF(I4423="V2H",K4423/(0.95*40),0)-IF(E4424=0,IF(E4423=1,IF(D4424=1,30,40)*0.18/(2*40),0),0)-IF(E4424=1,IF(E4423=0,IF(D4424=1,30,40)*0.18/(2*40),0),0)</f>
        <v/>
      </c>
      <c r="N4424" s="14" t="n">
        <v>0.09</v>
      </c>
      <c r="O4424" s="15">
        <f>K4424*N4424</f>
        <v/>
      </c>
      <c r="P4424">
        <f>IF(E4424=0,0.3,IF(D4424=1,IF(C4424&gt;=Params!$B$13-3,IF(C4424&lt;Params!$B$13,Params!$B$20,0.3),0.3),IF(C4424&gt;=Params!$B$15-3,IF(C4424&lt;Params!$B$15,Params!$B$21,0.3),0.3)))</f>
        <v/>
      </c>
    </row>
    <row r="4425" ht="15" customHeight="1" s="1">
      <c r="A4425" s="9" t="n">
        <v>4422</v>
      </c>
      <c r="B4425" s="6" t="inlineStr">
        <is>
          <t>04/07</t>
        </is>
      </c>
      <c r="C4425" s="6" t="n">
        <v>5</v>
      </c>
      <c r="D4425" s="6" t="n">
        <v>0</v>
      </c>
      <c r="E4425" s="10">
        <f>IF(D4425=1, IF(OR(C4425&lt;10, C4425&gt;=15),1,0), IF(OR(C4425&lt;7, C4425&gt;=18),1,0))</f>
        <v/>
      </c>
      <c r="F4425" s="11" t="n">
        <v>0.58</v>
      </c>
      <c r="G4425" s="12">
        <f>0*8</f>
        <v/>
      </c>
      <c r="H4425" s="12">
        <f>F4425-G4425</f>
        <v/>
      </c>
      <c r="I4425" s="10">
        <f>IF(E4425=0,"Fora",IF(E4424=0,"Carg xar",IF(H4425&lt;0,IF(M4425&lt;0.9,"Carg FV","Stby"),IF(M4425&gt;P4425,"V2H",IF(M4425&lt;0.9,"Carg xar","Stby")))))</f>
        <v/>
      </c>
      <c r="J4425" s="12">
        <f>IF(OR(I4425="Carg FV",I4425="Carg xar"),MIN(IF(I4425="Carg FV",ABS(H4425),7.4),7.4,MAX(0,(0.9-M4425)*40)*0.95),0)</f>
        <v/>
      </c>
      <c r="K4425" s="12">
        <f>IF(I4425="V2H",MIN(MAX(0,H4425),7.4,MAX(0,(M4425-P4425)*40)*0.95),0)</f>
        <v/>
      </c>
      <c r="L4425" s="12">
        <f>IF(E4425=0,0,MAX(0,H4425-K4425))</f>
        <v/>
      </c>
      <c r="M4425" s="13">
        <f>M4424+J4424/40-IF(I4424="V2H",K4424/(0.95*40),0)-IF(E4425=0,IF(E4424=1,IF(D4425=1,30,40)*0.18/(2*40),0),0)-IF(E4425=1,IF(E4424=0,IF(D4425=1,30,40)*0.18/(2*40),0),0)</f>
        <v/>
      </c>
      <c r="N4425" s="14" t="n">
        <v>0.09</v>
      </c>
      <c r="O4425" s="15">
        <f>K4425*N4425</f>
        <v/>
      </c>
      <c r="P4425">
        <f>IF(E4425=0,0.3,IF(D4425=1,IF(C4425&gt;=Params!$B$13-3,IF(C4425&lt;Params!$B$13,Params!$B$20,0.3),0.3),IF(C4425&gt;=Params!$B$15-3,IF(C4425&lt;Params!$B$15,Params!$B$21,0.3),0.3)))</f>
        <v/>
      </c>
    </row>
    <row r="4426" ht="15" customHeight="1" s="1">
      <c r="A4426" s="9" t="n">
        <v>4423</v>
      </c>
      <c r="B4426" s="6" t="inlineStr">
        <is>
          <t>04/07</t>
        </is>
      </c>
      <c r="C4426" s="6" t="n">
        <v>6</v>
      </c>
      <c r="D4426" s="6" t="n">
        <v>0</v>
      </c>
      <c r="E4426" s="10">
        <f>IF(D4426=1, IF(OR(C4426&lt;10, C4426&gt;=15),1,0), IF(OR(C4426&lt;7, C4426&gt;=18),1,0))</f>
        <v/>
      </c>
      <c r="F4426" s="11" t="n">
        <v>0.583</v>
      </c>
      <c r="G4426" s="12">
        <f>0.02*8</f>
        <v/>
      </c>
      <c r="H4426" s="12">
        <f>F4426-G4426</f>
        <v/>
      </c>
      <c r="I4426" s="10">
        <f>IF(E4426=0,"Fora",IF(E4425=0,"Carg xar",IF(H4426&lt;0,IF(M4426&lt;0.9,"Carg FV","Stby"),IF(M4426&gt;P4426,"V2H",IF(M4426&lt;0.9,"Carg xar","Stby")))))</f>
        <v/>
      </c>
      <c r="J4426" s="12">
        <f>IF(OR(I4426="Carg FV",I4426="Carg xar"),MIN(IF(I4426="Carg FV",ABS(H4426),7.4),7.4,MAX(0,(0.9-M4426)*40)*0.95),0)</f>
        <v/>
      </c>
      <c r="K4426" s="12">
        <f>IF(I4426="V2H",MIN(MAX(0,H4426),7.4,MAX(0,(M4426-P4426)*40)*0.95),0)</f>
        <v/>
      </c>
      <c r="L4426" s="12">
        <f>IF(E4426=0,0,MAX(0,H4426-K4426))</f>
        <v/>
      </c>
      <c r="M4426" s="13">
        <f>M4425+J4425/40-IF(I4425="V2H",K4425/(0.95*40),0)-IF(E4426=0,IF(E4425=1,IF(D4426=1,30,40)*0.18/(2*40),0),0)-IF(E4426=1,IF(E4425=0,IF(D4426=1,30,40)*0.18/(2*40),0),0)</f>
        <v/>
      </c>
      <c r="N4426" s="14" t="n">
        <v>0.09</v>
      </c>
      <c r="O4426" s="15">
        <f>K4426*N4426</f>
        <v/>
      </c>
      <c r="P4426">
        <f>IF(E4426=0,0.3,IF(D4426=1,IF(C4426&gt;=Params!$B$13-3,IF(C4426&lt;Params!$B$13,Params!$B$20,0.3),0.3),IF(C4426&gt;=Params!$B$15-3,IF(C4426&lt;Params!$B$15,Params!$B$21,0.3),0.3)))</f>
        <v/>
      </c>
    </row>
    <row r="4427" ht="15" customHeight="1" s="1">
      <c r="A4427" s="9" t="n">
        <v>4424</v>
      </c>
      <c r="B4427" s="6" t="inlineStr">
        <is>
          <t>04/07</t>
        </is>
      </c>
      <c r="C4427" s="6" t="n">
        <v>7</v>
      </c>
      <c r="D4427" s="6" t="n">
        <v>0</v>
      </c>
      <c r="E4427" s="10">
        <f>IF(D4427=1, IF(OR(C4427&lt;10, C4427&gt;=15),1,0), IF(OR(C4427&lt;7, C4427&gt;=18),1,0))</f>
        <v/>
      </c>
      <c r="F4427" s="11" t="n">
        <v>0.495</v>
      </c>
      <c r="G4427" s="12">
        <f>0.14*8</f>
        <v/>
      </c>
      <c r="H4427" s="12">
        <f>F4427-G4427</f>
        <v/>
      </c>
      <c r="I4427" s="10">
        <f>IF(E4427=0,"Fora",IF(E4426=0,"Carg xar",IF(H4427&lt;0,IF(M4427&lt;0.9,"Carg FV","Stby"),IF(M4427&gt;P4427,"V2H",IF(M4427&lt;0.9,"Carg xar","Stby")))))</f>
        <v/>
      </c>
      <c r="J4427" s="12">
        <f>IF(OR(I4427="Carg FV",I4427="Carg xar"),MIN(IF(I4427="Carg FV",ABS(H4427),7.4),7.4,MAX(0,(0.9-M4427)*40)*0.95),0)</f>
        <v/>
      </c>
      <c r="K4427" s="12">
        <f>IF(I4427="V2H",MIN(MAX(0,H4427),7.4,MAX(0,(M4427-P4427)*40)*0.95),0)</f>
        <v/>
      </c>
      <c r="L4427" s="12">
        <f>IF(E4427=0,0,MAX(0,H4427-K4427))</f>
        <v/>
      </c>
      <c r="M4427" s="13">
        <f>M4426+J4426/40-IF(I4426="V2H",K4426/(0.95*40),0)-IF(E4427=0,IF(E4426=1,IF(D4427=1,30,40)*0.18/(2*40),0),0)-IF(E4427=1,IF(E4426=0,IF(D4427=1,30,40)*0.18/(2*40),0),0)</f>
        <v/>
      </c>
      <c r="N4427" s="14" t="n">
        <v>0.09</v>
      </c>
      <c r="O4427" s="15">
        <f>K4427*N4427</f>
        <v/>
      </c>
      <c r="P4427">
        <f>IF(E4427=0,0.3,IF(D4427=1,IF(C4427&gt;=Params!$B$13-3,IF(C4427&lt;Params!$B$13,Params!$B$20,0.3),0.3),IF(C4427&gt;=Params!$B$15-3,IF(C4427&lt;Params!$B$15,Params!$B$21,0.3),0.3)))</f>
        <v/>
      </c>
    </row>
    <row r="4428" ht="15" customHeight="1" s="1">
      <c r="A4428" s="9" t="n">
        <v>4425</v>
      </c>
      <c r="B4428" s="6" t="inlineStr">
        <is>
          <t>04/07</t>
        </is>
      </c>
      <c r="C4428" s="6" t="n">
        <v>8</v>
      </c>
      <c r="D4428" s="6" t="n">
        <v>0</v>
      </c>
      <c r="E4428" s="10">
        <f>IF(D4428=1, IF(OR(C4428&lt;10, C4428&gt;=15),1,0), IF(OR(C4428&lt;7, C4428&gt;=18),1,0))</f>
        <v/>
      </c>
      <c r="F4428" s="11" t="n">
        <v>1.171</v>
      </c>
      <c r="G4428" s="12">
        <f>0.3*8</f>
        <v/>
      </c>
      <c r="H4428" s="12">
        <f>F4428-G4428</f>
        <v/>
      </c>
      <c r="I4428" s="10">
        <f>IF(E4428=0,"Fora",IF(E4427=0,"Carg xar",IF(H4428&lt;0,IF(M4428&lt;0.9,"Carg FV","Stby"),IF(M4428&gt;P4428,"V2H",IF(M4428&lt;0.9,"Carg xar","Stby")))))</f>
        <v/>
      </c>
      <c r="J4428" s="12">
        <f>IF(OR(I4428="Carg FV",I4428="Carg xar"),MIN(IF(I4428="Carg FV",ABS(H4428),7.4),7.4,MAX(0,(0.9-M4428)*40)*0.95),0)</f>
        <v/>
      </c>
      <c r="K4428" s="12">
        <f>IF(I4428="V2H",MIN(MAX(0,H4428),7.4,MAX(0,(M4428-P4428)*40)*0.95),0)</f>
        <v/>
      </c>
      <c r="L4428" s="12">
        <f>IF(E4428=0,0,MAX(0,H4428-K4428))</f>
        <v/>
      </c>
      <c r="M4428" s="13">
        <f>M4427+J4427/40-IF(I4427="V2H",K4427/(0.95*40),0)-IF(E4428=0,IF(E4427=1,IF(D4428=1,30,40)*0.18/(2*40),0),0)-IF(E4428=1,IF(E4427=0,IF(D4428=1,30,40)*0.18/(2*40),0),0)</f>
        <v/>
      </c>
      <c r="N4428" s="14" t="n">
        <v>0.15</v>
      </c>
      <c r="O4428" s="15">
        <f>K4428*N4428</f>
        <v/>
      </c>
      <c r="P4428">
        <f>IF(E4428=0,0.3,IF(D4428=1,IF(C4428&gt;=Params!$B$13-3,IF(C4428&lt;Params!$B$13,Params!$B$20,0.3),0.3),IF(C4428&gt;=Params!$B$15-3,IF(C4428&lt;Params!$B$15,Params!$B$21,0.3),0.3)))</f>
        <v/>
      </c>
    </row>
    <row r="4429" ht="15" customHeight="1" s="1">
      <c r="A4429" s="9" t="n">
        <v>4426</v>
      </c>
      <c r="B4429" s="6" t="inlineStr">
        <is>
          <t>04/07</t>
        </is>
      </c>
      <c r="C4429" s="6" t="n">
        <v>9</v>
      </c>
      <c r="D4429" s="6" t="n">
        <v>0</v>
      </c>
      <c r="E4429" s="10">
        <f>IF(D4429=1, IF(OR(C4429&lt;10, C4429&gt;=15),1,0), IF(OR(C4429&lt;7, C4429&gt;=18),1,0))</f>
        <v/>
      </c>
      <c r="F4429" s="11" t="n">
        <v>0.389</v>
      </c>
      <c r="G4429" s="12">
        <f>0.5*8</f>
        <v/>
      </c>
      <c r="H4429" s="12">
        <f>F4429-G4429</f>
        <v/>
      </c>
      <c r="I4429" s="10">
        <f>IF(E4429=0,"Fora",IF(E4428=0,"Carg xar",IF(H4429&lt;0,IF(M4429&lt;0.9,"Carg FV","Stby"),IF(M4429&gt;P4429,"V2H",IF(M4429&lt;0.9,"Carg xar","Stby")))))</f>
        <v/>
      </c>
      <c r="J4429" s="12">
        <f>IF(OR(I4429="Carg FV",I4429="Carg xar"),MIN(IF(I4429="Carg FV",ABS(H4429),7.4),7.4,MAX(0,(0.9-M4429)*40)*0.95),0)</f>
        <v/>
      </c>
      <c r="K4429" s="12">
        <f>IF(I4429="V2H",MIN(MAX(0,H4429),7.4,MAX(0,(M4429-P4429)*40)*0.95),0)</f>
        <v/>
      </c>
      <c r="L4429" s="12">
        <f>IF(E4429=0,0,MAX(0,H4429-K4429))</f>
        <v/>
      </c>
      <c r="M4429" s="13">
        <f>M4428+J4428/40-IF(I4428="V2H",K4428/(0.95*40),0)-IF(E4429=0,IF(E4428=1,IF(D4429=1,30,40)*0.18/(2*40),0),0)-IF(E4429=1,IF(E4428=0,IF(D4429=1,30,40)*0.18/(2*40),0),0)</f>
        <v/>
      </c>
      <c r="N4429" s="14" t="n">
        <v>0.15</v>
      </c>
      <c r="O4429" s="15">
        <f>K4429*N4429</f>
        <v/>
      </c>
      <c r="P4429">
        <f>IF(E4429=0,0.3,IF(D4429=1,IF(C4429&gt;=Params!$B$13-3,IF(C4429&lt;Params!$B$13,Params!$B$20,0.3),0.3),IF(C4429&gt;=Params!$B$15-3,IF(C4429&lt;Params!$B$15,Params!$B$21,0.3),0.3)))</f>
        <v/>
      </c>
    </row>
    <row r="4430" ht="15" customHeight="1" s="1">
      <c r="A4430" s="9" t="n">
        <v>4427</v>
      </c>
      <c r="B4430" s="6" t="inlineStr">
        <is>
          <t>04/07</t>
        </is>
      </c>
      <c r="C4430" s="6" t="n">
        <v>10</v>
      </c>
      <c r="D4430" s="6" t="n">
        <v>0</v>
      </c>
      <c r="E4430" s="10">
        <f>IF(D4430=1, IF(OR(C4430&lt;10, C4430&gt;=15),1,0), IF(OR(C4430&lt;7, C4430&gt;=18),1,0))</f>
        <v/>
      </c>
      <c r="F4430" s="11" t="n">
        <v>0</v>
      </c>
      <c r="G4430" s="12">
        <f>0.7*8</f>
        <v/>
      </c>
      <c r="H4430" s="12">
        <f>F4430-G4430</f>
        <v/>
      </c>
      <c r="I4430" s="10">
        <f>IF(E4430=0,"Fora",IF(E4429=0,"Carg xar",IF(H4430&lt;0,IF(M4430&lt;0.9,"Carg FV","Stby"),IF(M4430&gt;P4430,"V2H",IF(M4430&lt;0.9,"Carg xar","Stby")))))</f>
        <v/>
      </c>
      <c r="J4430" s="12">
        <f>IF(OR(I4430="Carg FV",I4430="Carg xar"),MIN(IF(I4430="Carg FV",ABS(H4430),7.4),7.4,MAX(0,(0.9-M4430)*40)*0.95),0)</f>
        <v/>
      </c>
      <c r="K4430" s="12">
        <f>IF(I4430="V2H",MIN(MAX(0,H4430),7.4,MAX(0,(M4430-P4430)*40)*0.95),0)</f>
        <v/>
      </c>
      <c r="L4430" s="12">
        <f>IF(E4430=0,0,MAX(0,H4430-K4430))</f>
        <v/>
      </c>
      <c r="M4430" s="13">
        <f>M4429+J4429/40-IF(I4429="V2H",K4429/(0.95*40),0)-IF(E4430=0,IF(E4429=1,IF(D4430=1,30,40)*0.18/(2*40),0),0)-IF(E4430=1,IF(E4429=0,IF(D4430=1,30,40)*0.18/(2*40),0),0)</f>
        <v/>
      </c>
      <c r="N4430" s="14" t="n">
        <v>0.2</v>
      </c>
      <c r="O4430" s="15">
        <f>K4430*N4430</f>
        <v/>
      </c>
      <c r="P4430">
        <f>IF(E4430=0,0.3,IF(D4430=1,IF(C4430&gt;=Params!$B$13-3,IF(C4430&lt;Params!$B$13,Params!$B$20,0.3),0.3),IF(C4430&gt;=Params!$B$15-3,IF(C4430&lt;Params!$B$15,Params!$B$21,0.3),0.3)))</f>
        <v/>
      </c>
    </row>
    <row r="4431" ht="15" customHeight="1" s="1">
      <c r="A4431" s="9" t="n">
        <v>4428</v>
      </c>
      <c r="B4431" s="6" t="inlineStr">
        <is>
          <t>04/07</t>
        </is>
      </c>
      <c r="C4431" s="6" t="n">
        <v>11</v>
      </c>
      <c r="D4431" s="6" t="n">
        <v>0</v>
      </c>
      <c r="E4431" s="10">
        <f>IF(D4431=1, IF(OR(C4431&lt;10, C4431&gt;=15),1,0), IF(OR(C4431&lt;7, C4431&gt;=18),1,0))</f>
        <v/>
      </c>
      <c r="F4431" s="11" t="n">
        <v>0</v>
      </c>
      <c r="G4431" s="12">
        <f>0.84*8</f>
        <v/>
      </c>
      <c r="H4431" s="12">
        <f>F4431-G4431</f>
        <v/>
      </c>
      <c r="I4431" s="10">
        <f>IF(E4431=0,"Fora",IF(E4430=0,"Carg xar",IF(H4431&lt;0,IF(M4431&lt;0.9,"Carg FV","Stby"),IF(M4431&gt;P4431,"V2H",IF(M4431&lt;0.9,"Carg xar","Stby")))))</f>
        <v/>
      </c>
      <c r="J4431" s="12">
        <f>IF(OR(I4431="Carg FV",I4431="Carg xar"),MIN(IF(I4431="Carg FV",ABS(H4431),7.4),7.4,MAX(0,(0.9-M4431)*40)*0.95),0)</f>
        <v/>
      </c>
      <c r="K4431" s="12">
        <f>IF(I4431="V2H",MIN(MAX(0,H4431),7.4,MAX(0,(M4431-P4431)*40)*0.95),0)</f>
        <v/>
      </c>
      <c r="L4431" s="12">
        <f>IF(E4431=0,0,MAX(0,H4431-K4431))</f>
        <v/>
      </c>
      <c r="M4431" s="13">
        <f>M4430+J4430/40-IF(I4430="V2H",K4430/(0.95*40),0)-IF(E4431=0,IF(E4430=1,IF(D4431=1,30,40)*0.18/(2*40),0),0)-IF(E4431=1,IF(E4430=0,IF(D4431=1,30,40)*0.18/(2*40),0),0)</f>
        <v/>
      </c>
      <c r="N4431" s="14" t="n">
        <v>0.2</v>
      </c>
      <c r="O4431" s="15">
        <f>K4431*N4431</f>
        <v/>
      </c>
      <c r="P4431">
        <f>IF(E4431=0,0.3,IF(D4431=1,IF(C4431&gt;=Params!$B$13-3,IF(C4431&lt;Params!$B$13,Params!$B$20,0.3),0.3),IF(C4431&gt;=Params!$B$15-3,IF(C4431&lt;Params!$B$15,Params!$B$21,0.3),0.3)))</f>
        <v/>
      </c>
    </row>
    <row r="4432" ht="15" customHeight="1" s="1">
      <c r="A4432" s="9" t="n">
        <v>4429</v>
      </c>
      <c r="B4432" s="6" t="inlineStr">
        <is>
          <t>04/07</t>
        </is>
      </c>
      <c r="C4432" s="6" t="n">
        <v>12</v>
      </c>
      <c r="D4432" s="6" t="n">
        <v>0</v>
      </c>
      <c r="E4432" s="10">
        <f>IF(D4432=1, IF(OR(C4432&lt;10, C4432&gt;=15),1,0), IF(OR(C4432&lt;7, C4432&gt;=18),1,0))</f>
        <v/>
      </c>
      <c r="F4432" s="11" t="n">
        <v>0</v>
      </c>
      <c r="G4432" s="12">
        <f>0.9*8</f>
        <v/>
      </c>
      <c r="H4432" s="12">
        <f>F4432-G4432</f>
        <v/>
      </c>
      <c r="I4432" s="10">
        <f>IF(E4432=0,"Fora",IF(E4431=0,"Carg xar",IF(H4432&lt;0,IF(M4432&lt;0.9,"Carg FV","Stby"),IF(M4432&gt;P4432,"V2H",IF(M4432&lt;0.9,"Carg xar","Stby")))))</f>
        <v/>
      </c>
      <c r="J4432" s="12">
        <f>IF(OR(I4432="Carg FV",I4432="Carg xar"),MIN(IF(I4432="Carg FV",ABS(H4432),7.4),7.4,MAX(0,(0.9-M4432)*40)*0.95),0)</f>
        <v/>
      </c>
      <c r="K4432" s="12">
        <f>IF(I4432="V2H",MIN(MAX(0,H4432),7.4,MAX(0,(M4432-P4432)*40)*0.95),0)</f>
        <v/>
      </c>
      <c r="L4432" s="12">
        <f>IF(E4432=0,0,MAX(0,H4432-K4432))</f>
        <v/>
      </c>
      <c r="M4432" s="13">
        <f>M4431+J4431/40-IF(I4431="V2H",K4431/(0.95*40),0)-IF(E4432=0,IF(E4431=1,IF(D4432=1,30,40)*0.18/(2*40),0),0)-IF(E4432=1,IF(E4431=0,IF(D4432=1,30,40)*0.18/(2*40),0),0)</f>
        <v/>
      </c>
      <c r="N4432" s="14" t="n">
        <v>0.2</v>
      </c>
      <c r="O4432" s="15">
        <f>K4432*N4432</f>
        <v/>
      </c>
      <c r="P4432">
        <f>IF(E4432=0,0.3,IF(D4432=1,IF(C4432&gt;=Params!$B$13-3,IF(C4432&lt;Params!$B$13,Params!$B$20,0.3),0.3),IF(C4432&gt;=Params!$B$15-3,IF(C4432&lt;Params!$B$15,Params!$B$21,0.3),0.3)))</f>
        <v/>
      </c>
    </row>
    <row r="4433" ht="15" customHeight="1" s="1">
      <c r="A4433" s="9" t="n">
        <v>4430</v>
      </c>
      <c r="B4433" s="6" t="inlineStr">
        <is>
          <t>04/07</t>
        </is>
      </c>
      <c r="C4433" s="6" t="n">
        <v>13</v>
      </c>
      <c r="D4433" s="6" t="n">
        <v>0</v>
      </c>
      <c r="E4433" s="10">
        <f>IF(D4433=1, IF(OR(C4433&lt;10, C4433&gt;=15),1,0), IF(OR(C4433&lt;7, C4433&gt;=18),1,0))</f>
        <v/>
      </c>
      <c r="F4433" s="11" t="n">
        <v>0</v>
      </c>
      <c r="G4433" s="12">
        <f>0.88*8</f>
        <v/>
      </c>
      <c r="H4433" s="12">
        <f>F4433-G4433</f>
        <v/>
      </c>
      <c r="I4433" s="10">
        <f>IF(E4433=0,"Fora",IF(E4432=0,"Carg xar",IF(H4433&lt;0,IF(M4433&lt;0.9,"Carg FV","Stby"),IF(M4433&gt;P4433,"V2H",IF(M4433&lt;0.9,"Carg xar","Stby")))))</f>
        <v/>
      </c>
      <c r="J4433" s="12">
        <f>IF(OR(I4433="Carg FV",I4433="Carg xar"),MIN(IF(I4433="Carg FV",ABS(H4433),7.4),7.4,MAX(0,(0.9-M4433)*40)*0.95),0)</f>
        <v/>
      </c>
      <c r="K4433" s="12">
        <f>IF(I4433="V2H",MIN(MAX(0,H4433),7.4,MAX(0,(M4433-P4433)*40)*0.95),0)</f>
        <v/>
      </c>
      <c r="L4433" s="12">
        <f>IF(E4433=0,0,MAX(0,H4433-K4433))</f>
        <v/>
      </c>
      <c r="M4433" s="13">
        <f>M4432+J4432/40-IF(I4432="V2H",K4432/(0.95*40),0)-IF(E4433=0,IF(E4432=1,IF(D4433=1,30,40)*0.18/(2*40),0),0)-IF(E4433=1,IF(E4432=0,IF(D4433=1,30,40)*0.18/(2*40),0),0)</f>
        <v/>
      </c>
      <c r="N4433" s="14" t="n">
        <v>0.2</v>
      </c>
      <c r="O4433" s="15">
        <f>K4433*N4433</f>
        <v/>
      </c>
      <c r="P4433">
        <f>IF(E4433=0,0.3,IF(D4433=1,IF(C4433&gt;=Params!$B$13-3,IF(C4433&lt;Params!$B$13,Params!$B$20,0.3),0.3),IF(C4433&gt;=Params!$B$15-3,IF(C4433&lt;Params!$B$15,Params!$B$21,0.3),0.3)))</f>
        <v/>
      </c>
    </row>
    <row r="4434" ht="15" customHeight="1" s="1">
      <c r="A4434" s="9" t="n">
        <v>4431</v>
      </c>
      <c r="B4434" s="6" t="inlineStr">
        <is>
          <t>04/07</t>
        </is>
      </c>
      <c r="C4434" s="6" t="n">
        <v>14</v>
      </c>
      <c r="D4434" s="6" t="n">
        <v>0</v>
      </c>
      <c r="E4434" s="10">
        <f>IF(D4434=1, IF(OR(C4434&lt;10, C4434&gt;=15),1,0), IF(OR(C4434&lt;7, C4434&gt;=18),1,0))</f>
        <v/>
      </c>
      <c r="F4434" s="11" t="n">
        <v>0.995</v>
      </c>
      <c r="G4434" s="12">
        <f>0.78*8</f>
        <v/>
      </c>
      <c r="H4434" s="12">
        <f>F4434-G4434</f>
        <v/>
      </c>
      <c r="I4434" s="10">
        <f>IF(E4434=0,"Fora",IF(E4433=0,"Carg xar",IF(H4434&lt;0,IF(M4434&lt;0.9,"Carg FV","Stby"),IF(M4434&gt;P4434,"V2H",IF(M4434&lt;0.9,"Carg xar","Stby")))))</f>
        <v/>
      </c>
      <c r="J4434" s="12">
        <f>IF(OR(I4434="Carg FV",I4434="Carg xar"),MIN(IF(I4434="Carg FV",ABS(H4434),7.4),7.4,MAX(0,(0.9-M4434)*40)*0.95),0)</f>
        <v/>
      </c>
      <c r="K4434" s="12">
        <f>IF(I4434="V2H",MIN(MAX(0,H4434),7.4,MAX(0,(M4434-P4434)*40)*0.95),0)</f>
        <v/>
      </c>
      <c r="L4434" s="12">
        <f>IF(E4434=0,0,MAX(0,H4434-K4434))</f>
        <v/>
      </c>
      <c r="M4434" s="13">
        <f>M4433+J4433/40-IF(I4433="V2H",K4433/(0.95*40),0)-IF(E4434=0,IF(E4433=1,IF(D4434=1,30,40)*0.18/(2*40),0),0)-IF(E4434=1,IF(E4433=0,IF(D4434=1,30,40)*0.18/(2*40),0),0)</f>
        <v/>
      </c>
      <c r="N4434" s="14" t="n">
        <v>0.15</v>
      </c>
      <c r="O4434" s="15">
        <f>K4434*N4434</f>
        <v/>
      </c>
      <c r="P4434">
        <f>IF(E4434=0,0.3,IF(D4434=1,IF(C4434&gt;=Params!$B$13-3,IF(C4434&lt;Params!$B$13,Params!$B$20,0.3),0.3),IF(C4434&gt;=Params!$B$15-3,IF(C4434&lt;Params!$B$15,Params!$B$21,0.3),0.3)))</f>
        <v/>
      </c>
    </row>
    <row r="4435" ht="15" customHeight="1" s="1">
      <c r="A4435" s="9" t="n">
        <v>4432</v>
      </c>
      <c r="B4435" s="6" t="inlineStr">
        <is>
          <t>04/07</t>
        </is>
      </c>
      <c r="C4435" s="6" t="n">
        <v>15</v>
      </c>
      <c r="D4435" s="6" t="n">
        <v>0</v>
      </c>
      <c r="E4435" s="10">
        <f>IF(D4435=1, IF(OR(C4435&lt;10, C4435&gt;=15),1,0), IF(OR(C4435&lt;7, C4435&gt;=18),1,0))</f>
        <v/>
      </c>
      <c r="F4435" s="11" t="n">
        <v>1.761</v>
      </c>
      <c r="G4435" s="12">
        <f>0.62*8</f>
        <v/>
      </c>
      <c r="H4435" s="12">
        <f>F4435-G4435</f>
        <v/>
      </c>
      <c r="I4435" s="10">
        <f>IF(E4435=0,"Fora",IF(E4434=0,"Carg xar",IF(H4435&lt;0,IF(M4435&lt;0.9,"Carg FV","Stby"),IF(M4435&gt;P4435,"V2H",IF(M4435&lt;0.9,"Carg xar","Stby")))))</f>
        <v/>
      </c>
      <c r="J4435" s="12">
        <f>IF(OR(I4435="Carg FV",I4435="Carg xar"),MIN(IF(I4435="Carg FV",ABS(H4435),7.4),7.4,MAX(0,(0.9-M4435)*40)*0.95),0)</f>
        <v/>
      </c>
      <c r="K4435" s="12">
        <f>IF(I4435="V2H",MIN(MAX(0,H4435),7.4,MAX(0,(M4435-P4435)*40)*0.95),0)</f>
        <v/>
      </c>
      <c r="L4435" s="12">
        <f>IF(E4435=0,0,MAX(0,H4435-K4435))</f>
        <v/>
      </c>
      <c r="M4435" s="13">
        <f>M4434+J4434/40-IF(I4434="V2H",K4434/(0.95*40),0)-IF(E4435=0,IF(E4434=1,IF(D4435=1,30,40)*0.18/(2*40),0),0)-IF(E4435=1,IF(E4434=0,IF(D4435=1,30,40)*0.18/(2*40),0),0)</f>
        <v/>
      </c>
      <c r="N4435" s="14" t="n">
        <v>0.15</v>
      </c>
      <c r="O4435" s="15">
        <f>K4435*N4435</f>
        <v/>
      </c>
      <c r="P4435">
        <f>IF(E4435=0,0.3,IF(D4435=1,IF(C4435&gt;=Params!$B$13-3,IF(C4435&lt;Params!$B$13,Params!$B$20,0.3),0.3),IF(C4435&gt;=Params!$B$15-3,IF(C4435&lt;Params!$B$15,Params!$B$21,0.3),0.3)))</f>
        <v/>
      </c>
    </row>
    <row r="4436" ht="15" customHeight="1" s="1">
      <c r="A4436" s="9" t="n">
        <v>4433</v>
      </c>
      <c r="B4436" s="6" t="inlineStr">
        <is>
          <t>04/07</t>
        </is>
      </c>
      <c r="C4436" s="6" t="n">
        <v>16</v>
      </c>
      <c r="D4436" s="6" t="n">
        <v>0</v>
      </c>
      <c r="E4436" s="10">
        <f>IF(D4436=1, IF(OR(C4436&lt;10, C4436&gt;=15),1,0), IF(OR(C4436&lt;7, C4436&gt;=18),1,0))</f>
        <v/>
      </c>
      <c r="F4436" s="11" t="n">
        <v>1.494</v>
      </c>
      <c r="G4436" s="12">
        <f>0.45*8</f>
        <v/>
      </c>
      <c r="H4436" s="12">
        <f>F4436-G4436</f>
        <v/>
      </c>
      <c r="I4436" s="10">
        <f>IF(E4436=0,"Fora",IF(E4435=0,"Carg xar",IF(H4436&lt;0,IF(M4436&lt;0.9,"Carg FV","Stby"),IF(M4436&gt;P4436,"V2H",IF(M4436&lt;0.9,"Carg xar","Stby")))))</f>
        <v/>
      </c>
      <c r="J4436" s="12">
        <f>IF(OR(I4436="Carg FV",I4436="Carg xar"),MIN(IF(I4436="Carg FV",ABS(H4436),7.4),7.4,MAX(0,(0.9-M4436)*40)*0.95),0)</f>
        <v/>
      </c>
      <c r="K4436" s="12">
        <f>IF(I4436="V2H",MIN(MAX(0,H4436),7.4,MAX(0,(M4436-P4436)*40)*0.95),0)</f>
        <v/>
      </c>
      <c r="L4436" s="12">
        <f>IF(E4436=0,0,MAX(0,H4436-K4436))</f>
        <v/>
      </c>
      <c r="M4436" s="13">
        <f>M4435+J4435/40-IF(I4435="V2H",K4435/(0.95*40),0)-IF(E4436=0,IF(E4435=1,IF(D4436=1,30,40)*0.18/(2*40),0),0)-IF(E4436=1,IF(E4435=0,IF(D4436=1,30,40)*0.18/(2*40),0),0)</f>
        <v/>
      </c>
      <c r="N4436" s="14" t="n">
        <v>0.15</v>
      </c>
      <c r="O4436" s="15">
        <f>K4436*N4436</f>
        <v/>
      </c>
      <c r="P4436">
        <f>IF(E4436=0,0.3,IF(D4436=1,IF(C4436&gt;=Params!$B$13-3,IF(C4436&lt;Params!$B$13,Params!$B$20,0.3),0.3),IF(C4436&gt;=Params!$B$15-3,IF(C4436&lt;Params!$B$15,Params!$B$21,0.3),0.3)))</f>
        <v/>
      </c>
    </row>
    <row r="4437" ht="15" customHeight="1" s="1">
      <c r="A4437" s="9" t="n">
        <v>4434</v>
      </c>
      <c r="B4437" s="6" t="inlineStr">
        <is>
          <t>04/07</t>
        </is>
      </c>
      <c r="C4437" s="6" t="n">
        <v>17</v>
      </c>
      <c r="D4437" s="6" t="n">
        <v>0</v>
      </c>
      <c r="E4437" s="10">
        <f>IF(D4437=1, IF(OR(C4437&lt;10, C4437&gt;=15),1,0), IF(OR(C4437&lt;7, C4437&gt;=18),1,0))</f>
        <v/>
      </c>
      <c r="F4437" s="11" t="n">
        <v>0</v>
      </c>
      <c r="G4437" s="12">
        <f>0.25*8</f>
        <v/>
      </c>
      <c r="H4437" s="12">
        <f>F4437-G4437</f>
        <v/>
      </c>
      <c r="I4437" s="10">
        <f>IF(E4437=0,"Fora",IF(E4436=0,"Carg xar",IF(H4437&lt;0,IF(M4437&lt;0.9,"Carg FV","Stby"),IF(M4437&gt;P4437,"V2H",IF(M4437&lt;0.9,"Carg xar","Stby")))))</f>
        <v/>
      </c>
      <c r="J4437" s="12">
        <f>IF(OR(I4437="Carg FV",I4437="Carg xar"),MIN(IF(I4437="Carg FV",ABS(H4437),7.4),7.4,MAX(0,(0.9-M4437)*40)*0.95),0)</f>
        <v/>
      </c>
      <c r="K4437" s="12">
        <f>IF(I4437="V2H",MIN(MAX(0,H4437),7.4,MAX(0,(M4437-P4437)*40)*0.95),0)</f>
        <v/>
      </c>
      <c r="L4437" s="12">
        <f>IF(E4437=0,0,MAX(0,H4437-K4437))</f>
        <v/>
      </c>
      <c r="M4437" s="13">
        <f>M4436+J4436/40-IF(I4436="V2H",K4436/(0.95*40),0)-IF(E4437=0,IF(E4436=1,IF(D4437=1,30,40)*0.18/(2*40),0),0)-IF(E4437=1,IF(E4436=0,IF(D4437=1,30,40)*0.18/(2*40),0),0)</f>
        <v/>
      </c>
      <c r="N4437" s="14" t="n">
        <v>0.15</v>
      </c>
      <c r="O4437" s="15">
        <f>K4437*N4437</f>
        <v/>
      </c>
      <c r="P4437">
        <f>IF(E4437=0,0.3,IF(D4437=1,IF(C4437&gt;=Params!$B$13-3,IF(C4437&lt;Params!$B$13,Params!$B$20,0.3),0.3),IF(C4437&gt;=Params!$B$15-3,IF(C4437&lt;Params!$B$15,Params!$B$21,0.3),0.3)))</f>
        <v/>
      </c>
    </row>
    <row r="4438" ht="15" customHeight="1" s="1">
      <c r="A4438" s="9" t="n">
        <v>4435</v>
      </c>
      <c r="B4438" s="6" t="inlineStr">
        <is>
          <t>04/07</t>
        </is>
      </c>
      <c r="C4438" s="6" t="n">
        <v>18</v>
      </c>
      <c r="D4438" s="6" t="n">
        <v>0</v>
      </c>
      <c r="E4438" s="10">
        <f>IF(D4438=1, IF(OR(C4438&lt;10, C4438&gt;=15),1,0), IF(OR(C4438&lt;7, C4438&gt;=18),1,0))</f>
        <v/>
      </c>
      <c r="F4438" s="11" t="n">
        <v>1.219</v>
      </c>
      <c r="G4438" s="12">
        <f>0.08*8</f>
        <v/>
      </c>
      <c r="H4438" s="12">
        <f>F4438-G4438</f>
        <v/>
      </c>
      <c r="I4438" s="10">
        <f>IF(E4438=0,"Fora",IF(E4437=0,"Carg xar",IF(H4438&lt;0,IF(M4438&lt;0.9,"Carg FV","Stby"),IF(M4438&gt;P4438,"V2H",IF(M4438&lt;0.9,"Carg xar","Stby")))))</f>
        <v/>
      </c>
      <c r="J4438" s="12">
        <f>IF(OR(I4438="Carg FV",I4438="Carg xar"),MIN(IF(I4438="Carg FV",ABS(H4438),7.4),7.4,MAX(0,(0.9-M4438)*40)*0.95),0)</f>
        <v/>
      </c>
      <c r="K4438" s="12">
        <f>IF(I4438="V2H",MIN(MAX(0,H4438),7.4,MAX(0,(M4438-P4438)*40)*0.95),0)</f>
        <v/>
      </c>
      <c r="L4438" s="12">
        <f>IF(E4438=0,0,MAX(0,H4438-K4438))</f>
        <v/>
      </c>
      <c r="M4438" s="13">
        <f>M4437+J4437/40-IF(I4437="V2H",K4437/(0.95*40),0)-IF(E4438=0,IF(E4437=1,IF(D4438=1,30,40)*0.18/(2*40),0),0)-IF(E4438=1,IF(E4437=0,IF(D4438=1,30,40)*0.18/(2*40),0),0)</f>
        <v/>
      </c>
      <c r="N4438" s="14" t="n">
        <v>0.2</v>
      </c>
      <c r="O4438" s="15">
        <f>K4438*N4438</f>
        <v/>
      </c>
      <c r="P4438">
        <f>IF(E4438=0,0.3,IF(D4438=1,IF(C4438&gt;=Params!$B$13-3,IF(C4438&lt;Params!$B$13,Params!$B$20,0.3),0.3),IF(C4438&gt;=Params!$B$15-3,IF(C4438&lt;Params!$B$15,Params!$B$21,0.3),0.3)))</f>
        <v/>
      </c>
    </row>
    <row r="4439" ht="15" customHeight="1" s="1">
      <c r="A4439" s="9" t="n">
        <v>4436</v>
      </c>
      <c r="B4439" s="6" t="inlineStr">
        <is>
          <t>04/07</t>
        </is>
      </c>
      <c r="C4439" s="6" t="n">
        <v>19</v>
      </c>
      <c r="D4439" s="6" t="n">
        <v>0</v>
      </c>
      <c r="E4439" s="10">
        <f>IF(D4439=1, IF(OR(C4439&lt;10, C4439&gt;=15),1,0), IF(OR(C4439&lt;7, C4439&gt;=18),1,0))</f>
        <v/>
      </c>
      <c r="F4439" s="11" t="n">
        <v>1.058</v>
      </c>
      <c r="G4439" s="12">
        <f>0*8</f>
        <v/>
      </c>
      <c r="H4439" s="12">
        <f>F4439-G4439</f>
        <v/>
      </c>
      <c r="I4439" s="10">
        <f>IF(E4439=0,"Fora",IF(E4438=0,"Carg xar",IF(H4439&lt;0,IF(M4439&lt;0.9,"Carg FV","Stby"),IF(M4439&gt;P4439,"V2H",IF(M4439&lt;0.9,"Carg xar","Stby")))))</f>
        <v/>
      </c>
      <c r="J4439" s="12">
        <f>IF(OR(I4439="Carg FV",I4439="Carg xar"),MIN(IF(I4439="Carg FV",ABS(H4439),7.4),7.4,MAX(0,(0.9-M4439)*40)*0.95),0)</f>
        <v/>
      </c>
      <c r="K4439" s="12">
        <f>IF(I4439="V2H",MIN(MAX(0,H4439),7.4,MAX(0,(M4439-P4439)*40)*0.95),0)</f>
        <v/>
      </c>
      <c r="L4439" s="12">
        <f>IF(E4439=0,0,MAX(0,H4439-K4439))</f>
        <v/>
      </c>
      <c r="M4439" s="13">
        <f>M4438+J4438/40-IF(I4438="V2H",K4438/(0.95*40),0)-IF(E4439=0,IF(E4438=1,IF(D4439=1,30,40)*0.18/(2*40),0),0)-IF(E4439=1,IF(E4438=0,IF(D4439=1,30,40)*0.18/(2*40),0),0)</f>
        <v/>
      </c>
      <c r="N4439" s="14" t="n">
        <v>0.2</v>
      </c>
      <c r="O4439" s="15">
        <f>K4439*N4439</f>
        <v/>
      </c>
      <c r="P4439">
        <f>IF(E4439=0,0.3,IF(D4439=1,IF(C4439&gt;=Params!$B$13-3,IF(C4439&lt;Params!$B$13,Params!$B$20,0.3),0.3),IF(C4439&gt;=Params!$B$15-3,IF(C4439&lt;Params!$B$15,Params!$B$21,0.3),0.3)))</f>
        <v/>
      </c>
    </row>
    <row r="4440" ht="15" customHeight="1" s="1">
      <c r="A4440" s="9" t="n">
        <v>4437</v>
      </c>
      <c r="B4440" s="6" t="inlineStr">
        <is>
          <t>04/07</t>
        </is>
      </c>
      <c r="C4440" s="6" t="n">
        <v>20</v>
      </c>
      <c r="D4440" s="6" t="n">
        <v>0</v>
      </c>
      <c r="E4440" s="10">
        <f>IF(D4440=1, IF(OR(C4440&lt;10, C4440&gt;=15),1,0), IF(OR(C4440&lt;7, C4440&gt;=18),1,0))</f>
        <v/>
      </c>
      <c r="F4440" s="11" t="n">
        <v>0.872</v>
      </c>
      <c r="G4440" s="12">
        <f>0*8</f>
        <v/>
      </c>
      <c r="H4440" s="12">
        <f>F4440-G4440</f>
        <v/>
      </c>
      <c r="I4440" s="10">
        <f>IF(E4440=0,"Fora",IF(E4439=0,"Carg xar",IF(H4440&lt;0,IF(M4440&lt;0.9,"Carg FV","Stby"),IF(M4440&gt;P4440,"V2H",IF(M4440&lt;0.9,"Carg xar","Stby")))))</f>
        <v/>
      </c>
      <c r="J4440" s="12">
        <f>IF(OR(I4440="Carg FV",I4440="Carg xar"),MIN(IF(I4440="Carg FV",ABS(H4440),7.4),7.4,MAX(0,(0.9-M4440)*40)*0.95),0)</f>
        <v/>
      </c>
      <c r="K4440" s="12">
        <f>IF(I4440="V2H",MIN(MAX(0,H4440),7.4,MAX(0,(M4440-P4440)*40)*0.95),0)</f>
        <v/>
      </c>
      <c r="L4440" s="12">
        <f>IF(E4440=0,0,MAX(0,H4440-K4440))</f>
        <v/>
      </c>
      <c r="M4440" s="13">
        <f>M4439+J4439/40-IF(I4439="V2H",K4439/(0.95*40),0)-IF(E4440=0,IF(E4439=1,IF(D4440=1,30,40)*0.18/(2*40),0),0)-IF(E4440=1,IF(E4439=0,IF(D4440=1,30,40)*0.18/(2*40),0),0)</f>
        <v/>
      </c>
      <c r="N4440" s="14" t="n">
        <v>0.2</v>
      </c>
      <c r="O4440" s="15">
        <f>K4440*N4440</f>
        <v/>
      </c>
      <c r="P4440">
        <f>IF(E4440=0,0.3,IF(D4440=1,IF(C4440&gt;=Params!$B$13-3,IF(C4440&lt;Params!$B$13,Params!$B$20,0.3),0.3),IF(C4440&gt;=Params!$B$15-3,IF(C4440&lt;Params!$B$15,Params!$B$21,0.3),0.3)))</f>
        <v/>
      </c>
    </row>
    <row r="4441" ht="15" customHeight="1" s="1">
      <c r="A4441" s="9" t="n">
        <v>4438</v>
      </c>
      <c r="B4441" s="6" t="inlineStr">
        <is>
          <t>04/07</t>
        </is>
      </c>
      <c r="C4441" s="6" t="n">
        <v>21</v>
      </c>
      <c r="D4441" s="6" t="n">
        <v>0</v>
      </c>
      <c r="E4441" s="10">
        <f>IF(D4441=1, IF(OR(C4441&lt;10, C4441&gt;=15),1,0), IF(OR(C4441&lt;7, C4441&gt;=18),1,0))</f>
        <v/>
      </c>
      <c r="F4441" s="11" t="n">
        <v>1.135</v>
      </c>
      <c r="G4441" s="12">
        <f>0*8</f>
        <v/>
      </c>
      <c r="H4441" s="12">
        <f>F4441-G4441</f>
        <v/>
      </c>
      <c r="I4441" s="10">
        <f>IF(E4441=0,"Fora",IF(E4440=0,"Carg xar",IF(H4441&lt;0,IF(M4441&lt;0.9,"Carg FV","Stby"),IF(M4441&gt;P4441,"V2H",IF(M4441&lt;0.9,"Carg xar","Stby")))))</f>
        <v/>
      </c>
      <c r="J4441" s="12">
        <f>IF(OR(I4441="Carg FV",I4441="Carg xar"),MIN(IF(I4441="Carg FV",ABS(H4441),7.4),7.4,MAX(0,(0.9-M4441)*40)*0.95),0)</f>
        <v/>
      </c>
      <c r="K4441" s="12">
        <f>IF(I4441="V2H",MIN(MAX(0,H4441),7.4,MAX(0,(M4441-P4441)*40)*0.95),0)</f>
        <v/>
      </c>
      <c r="L4441" s="12">
        <f>IF(E4441=0,0,MAX(0,H4441-K4441))</f>
        <v/>
      </c>
      <c r="M4441" s="13">
        <f>M4440+J4440/40-IF(I4440="V2H",K4440/(0.95*40),0)-IF(E4441=0,IF(E4440=1,IF(D4441=1,30,40)*0.18/(2*40),0),0)-IF(E4441=1,IF(E4440=0,IF(D4441=1,30,40)*0.18/(2*40),0),0)</f>
        <v/>
      </c>
      <c r="N4441" s="14" t="n">
        <v>0.2</v>
      </c>
      <c r="O4441" s="15">
        <f>K4441*N4441</f>
        <v/>
      </c>
      <c r="P4441">
        <f>IF(E4441=0,0.3,IF(D4441=1,IF(C4441&gt;=Params!$B$13-3,IF(C4441&lt;Params!$B$13,Params!$B$20,0.3),0.3),IF(C4441&gt;=Params!$B$15-3,IF(C4441&lt;Params!$B$15,Params!$B$21,0.3),0.3)))</f>
        <v/>
      </c>
    </row>
    <row r="4442" ht="15" customHeight="1" s="1">
      <c r="A4442" s="9" t="n">
        <v>4439</v>
      </c>
      <c r="B4442" s="6" t="inlineStr">
        <is>
          <t>04/07</t>
        </is>
      </c>
      <c r="C4442" s="6" t="n">
        <v>22</v>
      </c>
      <c r="D4442" s="6" t="n">
        <v>0</v>
      </c>
      <c r="E4442" s="10">
        <f>IF(D4442=1, IF(OR(C4442&lt;10, C4442&gt;=15),1,0), IF(OR(C4442&lt;7, C4442&gt;=18),1,0))</f>
        <v/>
      </c>
      <c r="F4442" s="11" t="n">
        <v>0.616</v>
      </c>
      <c r="G4442" s="12">
        <f>0*8</f>
        <v/>
      </c>
      <c r="H4442" s="12">
        <f>F4442-G4442</f>
        <v/>
      </c>
      <c r="I4442" s="10">
        <f>IF(E4442=0,"Fora",IF(E4441=0,"Carg xar",IF(H4442&lt;0,IF(M4442&lt;0.9,"Carg FV","Stby"),IF(M4442&gt;P4442,"V2H",IF(M4442&lt;0.9,"Carg xar","Stby")))))</f>
        <v/>
      </c>
      <c r="J4442" s="12">
        <f>IF(OR(I4442="Carg FV",I4442="Carg xar"),MIN(IF(I4442="Carg FV",ABS(H4442),7.4),7.4,MAX(0,(0.9-M4442)*40)*0.95),0)</f>
        <v/>
      </c>
      <c r="K4442" s="12">
        <f>IF(I4442="V2H",MIN(MAX(0,H4442),7.4,MAX(0,(M4442-P4442)*40)*0.95),0)</f>
        <v/>
      </c>
      <c r="L4442" s="12">
        <f>IF(E4442=0,0,MAX(0,H4442-K4442))</f>
        <v/>
      </c>
      <c r="M4442" s="13">
        <f>M4441+J4441/40-IF(I4441="V2H",K4441/(0.95*40),0)-IF(E4442=0,IF(E4441=1,IF(D4442=1,30,40)*0.18/(2*40),0),0)-IF(E4442=1,IF(E4441=0,IF(D4442=1,30,40)*0.18/(2*40),0),0)</f>
        <v/>
      </c>
      <c r="N4442" s="14" t="n">
        <v>0.15</v>
      </c>
      <c r="O4442" s="15">
        <f>K4442*N4442</f>
        <v/>
      </c>
      <c r="P4442">
        <f>IF(E4442=0,0.3,IF(D4442=1,IF(C4442&gt;=Params!$B$13-3,IF(C4442&lt;Params!$B$13,Params!$B$20,0.3),0.3),IF(C4442&gt;=Params!$B$15-3,IF(C4442&lt;Params!$B$15,Params!$B$21,0.3),0.3)))</f>
        <v/>
      </c>
    </row>
    <row r="4443" ht="15" customHeight="1" s="1">
      <c r="A4443" s="9" t="n">
        <v>4440</v>
      </c>
      <c r="B4443" s="6" t="inlineStr">
        <is>
          <t>04/07</t>
        </is>
      </c>
      <c r="C4443" s="6" t="n">
        <v>23</v>
      </c>
      <c r="D4443" s="6" t="n">
        <v>0</v>
      </c>
      <c r="E4443" s="10">
        <f>IF(D4443=1, IF(OR(C4443&lt;10, C4443&gt;=15),1,0), IF(OR(C4443&lt;7, C4443&gt;=18),1,0))</f>
        <v/>
      </c>
      <c r="F4443" s="11" t="n">
        <v>0.524</v>
      </c>
      <c r="G4443" s="12">
        <f>0*8</f>
        <v/>
      </c>
      <c r="H4443" s="12">
        <f>F4443-G4443</f>
        <v/>
      </c>
      <c r="I4443" s="10">
        <f>IF(E4443=0,"Fora",IF(E4442=0,"Carg xar",IF(H4443&lt;0,IF(M4443&lt;0.9,"Carg FV","Stby"),IF(M4443&gt;P4443,"V2H",IF(M4443&lt;0.9,"Carg xar","Stby")))))</f>
        <v/>
      </c>
      <c r="J4443" s="12">
        <f>IF(OR(I4443="Carg FV",I4443="Carg xar"),MIN(IF(I4443="Carg FV",ABS(H4443),7.4),7.4,MAX(0,(0.9-M4443)*40)*0.95),0)</f>
        <v/>
      </c>
      <c r="K4443" s="12">
        <f>IF(I4443="V2H",MIN(MAX(0,H4443),7.4,MAX(0,(M4443-P4443)*40)*0.95),0)</f>
        <v/>
      </c>
      <c r="L4443" s="12">
        <f>IF(E4443=0,0,MAX(0,H4443-K4443))</f>
        <v/>
      </c>
      <c r="M4443" s="13">
        <f>M4442+J4442/40-IF(I4442="V2H",K4442/(0.95*40),0)-IF(E4443=0,IF(E4442=1,IF(D4443=1,30,40)*0.18/(2*40),0),0)-IF(E4443=1,IF(E4442=0,IF(D4443=1,30,40)*0.18/(2*40),0),0)</f>
        <v/>
      </c>
      <c r="N4443" s="14" t="n">
        <v>0.15</v>
      </c>
      <c r="O4443" s="15">
        <f>K4443*N4443</f>
        <v/>
      </c>
      <c r="P4443">
        <f>IF(E4443=0,0.3,IF(D4443=1,IF(C4443&gt;=Params!$B$13-3,IF(C4443&lt;Params!$B$13,Params!$B$20,0.3),0.3),IF(C4443&gt;=Params!$B$15-3,IF(C4443&lt;Params!$B$15,Params!$B$21,0.3),0.3)))</f>
        <v/>
      </c>
    </row>
    <row r="4444" ht="15" customHeight="1" s="1">
      <c r="A4444" s="9" t="n">
        <v>4441</v>
      </c>
      <c r="B4444" s="6" t="inlineStr">
        <is>
          <t>05/07</t>
        </is>
      </c>
      <c r="C4444" s="6" t="n">
        <v>0</v>
      </c>
      <c r="D4444" s="6" t="n">
        <v>1</v>
      </c>
      <c r="E4444" s="10">
        <f>IF(D4444=1, IF(OR(C4444&lt;10, C4444&gt;=15),1,0), IF(OR(C4444&lt;7, C4444&gt;=18),1,0))</f>
        <v/>
      </c>
      <c r="F4444" s="11" t="n">
        <v>0.5620000000000001</v>
      </c>
      <c r="G4444" s="12">
        <f>0*8</f>
        <v/>
      </c>
      <c r="H4444" s="12">
        <f>F4444-G4444</f>
        <v/>
      </c>
      <c r="I4444" s="10">
        <f>IF(E4444=0,"Fora",IF(E4443=0,"Carg xar",IF(H4444&lt;0,IF(M4444&lt;0.9,"Carg FV","Stby"),IF(M4444&gt;P4444,"V2H",IF(M4444&lt;0.9,"Carg xar","Stby")))))</f>
        <v/>
      </c>
      <c r="J4444" s="12">
        <f>IF(OR(I4444="Carg FV",I4444="Carg xar"),MIN(IF(I4444="Carg FV",ABS(H4444),7.4),7.4,MAX(0,(0.9-M4444)*40)*0.95),0)</f>
        <v/>
      </c>
      <c r="K4444" s="12">
        <f>IF(I4444="V2H",MIN(MAX(0,H4444),7.4,MAX(0,(M4444-P4444)*40)*0.95),0)</f>
        <v/>
      </c>
      <c r="L4444" s="12">
        <f>IF(E4444=0,0,MAX(0,H4444-K4444))</f>
        <v/>
      </c>
      <c r="M4444" s="13">
        <f>M4443+J4443/40-IF(I4443="V2H",K4443/(0.95*40),0)-IF(E4444=0,IF(E4443=1,IF(D4444=1,30,40)*0.18/(2*40),0),0)-IF(E4444=1,IF(E4443=0,IF(D4444=1,30,40)*0.18/(2*40),0),0)</f>
        <v/>
      </c>
      <c r="N4444" s="14" t="n">
        <v>0.09</v>
      </c>
      <c r="O4444" s="15">
        <f>K4444*N4444</f>
        <v/>
      </c>
      <c r="P4444">
        <f>IF(E4444=0,0.3,IF(D4444=1,IF(C4444&gt;=Params!$B$13-3,IF(C4444&lt;Params!$B$13,Params!$B$20,0.3),0.3),IF(C4444&gt;=Params!$B$15-3,IF(C4444&lt;Params!$B$15,Params!$B$21,0.3),0.3)))</f>
        <v/>
      </c>
    </row>
    <row r="4445" ht="15" customHeight="1" s="1">
      <c r="A4445" s="9" t="n">
        <v>4442</v>
      </c>
      <c r="B4445" s="6" t="inlineStr">
        <is>
          <t>05/07</t>
        </is>
      </c>
      <c r="C4445" s="6" t="n">
        <v>1</v>
      </c>
      <c r="D4445" s="6" t="n">
        <v>1</v>
      </c>
      <c r="E4445" s="10">
        <f>IF(D4445=1, IF(OR(C4445&lt;10, C4445&gt;=15),1,0), IF(OR(C4445&lt;7, C4445&gt;=18),1,0))</f>
        <v/>
      </c>
      <c r="F4445" s="11" t="n">
        <v>0.461</v>
      </c>
      <c r="G4445" s="12">
        <f>0*8</f>
        <v/>
      </c>
      <c r="H4445" s="12">
        <f>F4445-G4445</f>
        <v/>
      </c>
      <c r="I4445" s="10">
        <f>IF(E4445=0,"Fora",IF(E4444=0,"Carg xar",IF(H4445&lt;0,IF(M4445&lt;0.9,"Carg FV","Stby"),IF(M4445&gt;P4445,"V2H",IF(M4445&lt;0.9,"Carg xar","Stby")))))</f>
        <v/>
      </c>
      <c r="J4445" s="12">
        <f>IF(OR(I4445="Carg FV",I4445="Carg xar"),MIN(IF(I4445="Carg FV",ABS(H4445),7.4),7.4,MAX(0,(0.9-M4445)*40)*0.95),0)</f>
        <v/>
      </c>
      <c r="K4445" s="12">
        <f>IF(I4445="V2H",MIN(MAX(0,H4445),7.4,MAX(0,(M4445-P4445)*40)*0.95),0)</f>
        <v/>
      </c>
      <c r="L4445" s="12">
        <f>IF(E4445=0,0,MAX(0,H4445-K4445))</f>
        <v/>
      </c>
      <c r="M4445" s="13">
        <f>M4444+J4444/40-IF(I4444="V2H",K4444/(0.95*40),0)-IF(E4445=0,IF(E4444=1,IF(D4445=1,30,40)*0.18/(2*40),0),0)-IF(E4445=1,IF(E4444=0,IF(D4445=1,30,40)*0.18/(2*40),0),0)</f>
        <v/>
      </c>
      <c r="N4445" s="14" t="n">
        <v>0.09</v>
      </c>
      <c r="O4445" s="15">
        <f>K4445*N4445</f>
        <v/>
      </c>
      <c r="P4445">
        <f>IF(E4445=0,0.3,IF(D4445=1,IF(C4445&gt;=Params!$B$13-3,IF(C4445&lt;Params!$B$13,Params!$B$20,0.3),0.3),IF(C4445&gt;=Params!$B$15-3,IF(C4445&lt;Params!$B$15,Params!$B$21,0.3),0.3)))</f>
        <v/>
      </c>
    </row>
    <row r="4446" ht="15" customHeight="1" s="1">
      <c r="A4446" s="9" t="n">
        <v>4443</v>
      </c>
      <c r="B4446" s="6" t="inlineStr">
        <is>
          <t>05/07</t>
        </is>
      </c>
      <c r="C4446" s="6" t="n">
        <v>2</v>
      </c>
      <c r="D4446" s="6" t="n">
        <v>1</v>
      </c>
      <c r="E4446" s="10">
        <f>IF(D4446=1, IF(OR(C4446&lt;10, C4446&gt;=15),1,0), IF(OR(C4446&lt;7, C4446&gt;=18),1,0))</f>
        <v/>
      </c>
      <c r="F4446" s="11" t="n">
        <v>0.496</v>
      </c>
      <c r="G4446" s="12">
        <f>0*8</f>
        <v/>
      </c>
      <c r="H4446" s="12">
        <f>F4446-G4446</f>
        <v/>
      </c>
      <c r="I4446" s="10">
        <f>IF(E4446=0,"Fora",IF(E4445=0,"Carg xar",IF(H4446&lt;0,IF(M4446&lt;0.9,"Carg FV","Stby"),IF(M4446&gt;P4446,"V2H",IF(M4446&lt;0.9,"Carg xar","Stby")))))</f>
        <v/>
      </c>
      <c r="J4446" s="12">
        <f>IF(OR(I4446="Carg FV",I4446="Carg xar"),MIN(IF(I4446="Carg FV",ABS(H4446),7.4),7.4,MAX(0,(0.9-M4446)*40)*0.95),0)</f>
        <v/>
      </c>
      <c r="K4446" s="12">
        <f>IF(I4446="V2H",MIN(MAX(0,H4446),7.4,MAX(0,(M4446-P4446)*40)*0.95),0)</f>
        <v/>
      </c>
      <c r="L4446" s="12">
        <f>IF(E4446=0,0,MAX(0,H4446-K4446))</f>
        <v/>
      </c>
      <c r="M4446" s="13">
        <f>M4445+J4445/40-IF(I4445="V2H",K4445/(0.95*40),0)-IF(E4446=0,IF(E4445=1,IF(D4446=1,30,40)*0.18/(2*40),0),0)-IF(E4446=1,IF(E4445=0,IF(D4446=1,30,40)*0.18/(2*40),0),0)</f>
        <v/>
      </c>
      <c r="N4446" s="14" t="n">
        <v>0.09</v>
      </c>
      <c r="O4446" s="15">
        <f>K4446*N4446</f>
        <v/>
      </c>
      <c r="P4446">
        <f>IF(E4446=0,0.3,IF(D4446=1,IF(C4446&gt;=Params!$B$13-3,IF(C4446&lt;Params!$B$13,Params!$B$20,0.3),0.3),IF(C4446&gt;=Params!$B$15-3,IF(C4446&lt;Params!$B$15,Params!$B$21,0.3),0.3)))</f>
        <v/>
      </c>
    </row>
    <row r="4447" ht="15" customHeight="1" s="1">
      <c r="A4447" s="9" t="n">
        <v>4444</v>
      </c>
      <c r="B4447" s="6" t="inlineStr">
        <is>
          <t>05/07</t>
        </is>
      </c>
      <c r="C4447" s="6" t="n">
        <v>3</v>
      </c>
      <c r="D4447" s="6" t="n">
        <v>1</v>
      </c>
      <c r="E4447" s="10">
        <f>IF(D4447=1, IF(OR(C4447&lt;10, C4447&gt;=15),1,0), IF(OR(C4447&lt;7, C4447&gt;=18),1,0))</f>
        <v/>
      </c>
      <c r="F4447" s="11" t="n">
        <v>0.474</v>
      </c>
      <c r="G4447" s="12">
        <f>0*8</f>
        <v/>
      </c>
      <c r="H4447" s="12">
        <f>F4447-G4447</f>
        <v/>
      </c>
      <c r="I4447" s="10">
        <f>IF(E4447=0,"Fora",IF(E4446=0,"Carg xar",IF(H4447&lt;0,IF(M4447&lt;0.9,"Carg FV","Stby"),IF(M4447&gt;P4447,"V2H",IF(M4447&lt;0.9,"Carg xar","Stby")))))</f>
        <v/>
      </c>
      <c r="J4447" s="12">
        <f>IF(OR(I4447="Carg FV",I4447="Carg xar"),MIN(IF(I4447="Carg FV",ABS(H4447),7.4),7.4,MAX(0,(0.9-M4447)*40)*0.95),0)</f>
        <v/>
      </c>
      <c r="K4447" s="12">
        <f>IF(I4447="V2H",MIN(MAX(0,H4447),7.4,MAX(0,(M4447-P4447)*40)*0.95),0)</f>
        <v/>
      </c>
      <c r="L4447" s="12">
        <f>IF(E4447=0,0,MAX(0,H4447-K4447))</f>
        <v/>
      </c>
      <c r="M4447" s="13">
        <f>M4446+J4446/40-IF(I4446="V2H",K4446/(0.95*40),0)-IF(E4447=0,IF(E4446=1,IF(D4447=1,30,40)*0.18/(2*40),0),0)-IF(E4447=1,IF(E4446=0,IF(D4447=1,30,40)*0.18/(2*40),0),0)</f>
        <v/>
      </c>
      <c r="N4447" s="14" t="n">
        <v>0.09</v>
      </c>
      <c r="O4447" s="15">
        <f>K4447*N4447</f>
        <v/>
      </c>
      <c r="P4447">
        <f>IF(E4447=0,0.3,IF(D4447=1,IF(C4447&gt;=Params!$B$13-3,IF(C4447&lt;Params!$B$13,Params!$B$20,0.3),0.3),IF(C4447&gt;=Params!$B$15-3,IF(C4447&lt;Params!$B$15,Params!$B$21,0.3),0.3)))</f>
        <v/>
      </c>
    </row>
    <row r="4448" ht="15" customHeight="1" s="1">
      <c r="A4448" s="9" t="n">
        <v>4445</v>
      </c>
      <c r="B4448" s="6" t="inlineStr">
        <is>
          <t>05/07</t>
        </is>
      </c>
      <c r="C4448" s="6" t="n">
        <v>4</v>
      </c>
      <c r="D4448" s="6" t="n">
        <v>1</v>
      </c>
      <c r="E4448" s="10">
        <f>IF(D4448=1, IF(OR(C4448&lt;10, C4448&gt;=15),1,0), IF(OR(C4448&lt;7, C4448&gt;=18),1,0))</f>
        <v/>
      </c>
      <c r="F4448" s="11" t="n">
        <v>0.498</v>
      </c>
      <c r="G4448" s="12">
        <f>0*8</f>
        <v/>
      </c>
      <c r="H4448" s="12">
        <f>F4448-G4448</f>
        <v/>
      </c>
      <c r="I4448" s="10">
        <f>IF(E4448=0,"Fora",IF(E4447=0,"Carg xar",IF(H4448&lt;0,IF(M4448&lt;0.9,"Carg FV","Stby"),IF(M4448&gt;P4448,"V2H",IF(M4448&lt;0.9,"Carg xar","Stby")))))</f>
        <v/>
      </c>
      <c r="J4448" s="12">
        <f>IF(OR(I4448="Carg FV",I4448="Carg xar"),MIN(IF(I4448="Carg FV",ABS(H4448),7.4),7.4,MAX(0,(0.9-M4448)*40)*0.95),0)</f>
        <v/>
      </c>
      <c r="K4448" s="12">
        <f>IF(I4448="V2H",MIN(MAX(0,H4448),7.4,MAX(0,(M4448-P4448)*40)*0.95),0)</f>
        <v/>
      </c>
      <c r="L4448" s="12">
        <f>IF(E4448=0,0,MAX(0,H4448-K4448))</f>
        <v/>
      </c>
      <c r="M4448" s="13">
        <f>M4447+J4447/40-IF(I4447="V2H",K4447/(0.95*40),0)-IF(E4448=0,IF(E4447=1,IF(D4448=1,30,40)*0.18/(2*40),0),0)-IF(E4448=1,IF(E4447=0,IF(D4448=1,30,40)*0.18/(2*40),0),0)</f>
        <v/>
      </c>
      <c r="N4448" s="14" t="n">
        <v>0.09</v>
      </c>
      <c r="O4448" s="15">
        <f>K4448*N4448</f>
        <v/>
      </c>
      <c r="P4448">
        <f>IF(E4448=0,0.3,IF(D4448=1,IF(C4448&gt;=Params!$B$13-3,IF(C4448&lt;Params!$B$13,Params!$B$20,0.3),0.3),IF(C4448&gt;=Params!$B$15-3,IF(C4448&lt;Params!$B$15,Params!$B$21,0.3),0.3)))</f>
        <v/>
      </c>
    </row>
    <row r="4449" ht="15" customHeight="1" s="1">
      <c r="A4449" s="9" t="n">
        <v>4446</v>
      </c>
      <c r="B4449" s="6" t="inlineStr">
        <is>
          <t>05/07</t>
        </is>
      </c>
      <c r="C4449" s="6" t="n">
        <v>5</v>
      </c>
      <c r="D4449" s="6" t="n">
        <v>1</v>
      </c>
      <c r="E4449" s="10">
        <f>IF(D4449=1, IF(OR(C4449&lt;10, C4449&gt;=15),1,0), IF(OR(C4449&lt;7, C4449&gt;=18),1,0))</f>
        <v/>
      </c>
      <c r="F4449" s="11" t="n">
        <v>0.492</v>
      </c>
      <c r="G4449" s="12">
        <f>0*8</f>
        <v/>
      </c>
      <c r="H4449" s="12">
        <f>F4449-G4449</f>
        <v/>
      </c>
      <c r="I4449" s="10">
        <f>IF(E4449=0,"Fora",IF(E4448=0,"Carg xar",IF(H4449&lt;0,IF(M4449&lt;0.9,"Carg FV","Stby"),IF(M4449&gt;P4449,"V2H",IF(M4449&lt;0.9,"Carg xar","Stby")))))</f>
        <v/>
      </c>
      <c r="J4449" s="12">
        <f>IF(OR(I4449="Carg FV",I4449="Carg xar"),MIN(IF(I4449="Carg FV",ABS(H4449),7.4),7.4,MAX(0,(0.9-M4449)*40)*0.95),0)</f>
        <v/>
      </c>
      <c r="K4449" s="12">
        <f>IF(I4449="V2H",MIN(MAX(0,H4449),7.4,MAX(0,(M4449-P4449)*40)*0.95),0)</f>
        <v/>
      </c>
      <c r="L4449" s="12">
        <f>IF(E4449=0,0,MAX(0,H4449-K4449))</f>
        <v/>
      </c>
      <c r="M4449" s="13">
        <f>M4448+J4448/40-IF(I4448="V2H",K4448/(0.95*40),0)-IF(E4449=0,IF(E4448=1,IF(D4449=1,30,40)*0.18/(2*40),0),0)-IF(E4449=1,IF(E4448=0,IF(D4449=1,30,40)*0.18/(2*40),0),0)</f>
        <v/>
      </c>
      <c r="N4449" s="14" t="n">
        <v>0.09</v>
      </c>
      <c r="O4449" s="15">
        <f>K4449*N4449</f>
        <v/>
      </c>
      <c r="P4449">
        <f>IF(E4449=0,0.3,IF(D4449=1,IF(C4449&gt;=Params!$B$13-3,IF(C4449&lt;Params!$B$13,Params!$B$20,0.3),0.3),IF(C4449&gt;=Params!$B$15-3,IF(C4449&lt;Params!$B$15,Params!$B$21,0.3),0.3)))</f>
        <v/>
      </c>
    </row>
    <row r="4450" ht="15" customHeight="1" s="1">
      <c r="A4450" s="9" t="n">
        <v>4447</v>
      </c>
      <c r="B4450" s="6" t="inlineStr">
        <is>
          <t>05/07</t>
        </is>
      </c>
      <c r="C4450" s="6" t="n">
        <v>6</v>
      </c>
      <c r="D4450" s="6" t="n">
        <v>1</v>
      </c>
      <c r="E4450" s="10">
        <f>IF(D4450=1, IF(OR(C4450&lt;10, C4450&gt;=15),1,0), IF(OR(C4450&lt;7, C4450&gt;=18),1,0))</f>
        <v/>
      </c>
      <c r="F4450" s="11" t="n">
        <v>0.436</v>
      </c>
      <c r="G4450" s="12">
        <f>0.02*8</f>
        <v/>
      </c>
      <c r="H4450" s="12">
        <f>F4450-G4450</f>
        <v/>
      </c>
      <c r="I4450" s="10">
        <f>IF(E4450=0,"Fora",IF(E4449=0,"Carg xar",IF(H4450&lt;0,IF(M4450&lt;0.9,"Carg FV","Stby"),IF(M4450&gt;P4450,"V2H",IF(M4450&lt;0.9,"Carg xar","Stby")))))</f>
        <v/>
      </c>
      <c r="J4450" s="12">
        <f>IF(OR(I4450="Carg FV",I4450="Carg xar"),MIN(IF(I4450="Carg FV",ABS(H4450),7.4),7.4,MAX(0,(0.9-M4450)*40)*0.95),0)</f>
        <v/>
      </c>
      <c r="K4450" s="12">
        <f>IF(I4450="V2H",MIN(MAX(0,H4450),7.4,MAX(0,(M4450-P4450)*40)*0.95),0)</f>
        <v/>
      </c>
      <c r="L4450" s="12">
        <f>IF(E4450=0,0,MAX(0,H4450-K4450))</f>
        <v/>
      </c>
      <c r="M4450" s="13">
        <f>M4449+J4449/40-IF(I4449="V2H",K4449/(0.95*40),0)-IF(E4450=0,IF(E4449=1,IF(D4450=1,30,40)*0.18/(2*40),0),0)-IF(E4450=1,IF(E4449=0,IF(D4450=1,30,40)*0.18/(2*40),0),0)</f>
        <v/>
      </c>
      <c r="N4450" s="14" t="n">
        <v>0.09</v>
      </c>
      <c r="O4450" s="15">
        <f>K4450*N4450</f>
        <v/>
      </c>
      <c r="P4450">
        <f>IF(E4450=0,0.3,IF(D4450=1,IF(C4450&gt;=Params!$B$13-3,IF(C4450&lt;Params!$B$13,Params!$B$20,0.3),0.3),IF(C4450&gt;=Params!$B$15-3,IF(C4450&lt;Params!$B$15,Params!$B$21,0.3),0.3)))</f>
        <v/>
      </c>
    </row>
    <row r="4451" ht="15" customHeight="1" s="1">
      <c r="A4451" s="9" t="n">
        <v>4448</v>
      </c>
      <c r="B4451" s="6" t="inlineStr">
        <is>
          <t>05/07</t>
        </is>
      </c>
      <c r="C4451" s="6" t="n">
        <v>7</v>
      </c>
      <c r="D4451" s="6" t="n">
        <v>1</v>
      </c>
      <c r="E4451" s="10">
        <f>IF(D4451=1, IF(OR(C4451&lt;10, C4451&gt;=15),1,0), IF(OR(C4451&lt;7, C4451&gt;=18),1,0))</f>
        <v/>
      </c>
      <c r="F4451" s="11" t="n">
        <v>0.491</v>
      </c>
      <c r="G4451" s="12">
        <f>0.14*8</f>
        <v/>
      </c>
      <c r="H4451" s="12">
        <f>F4451-G4451</f>
        <v/>
      </c>
      <c r="I4451" s="10">
        <f>IF(E4451=0,"Fora",IF(E4450=0,"Carg xar",IF(H4451&lt;0,IF(M4451&lt;0.9,"Carg FV","Stby"),IF(M4451&gt;P4451,"V2H",IF(M4451&lt;0.9,"Carg xar","Stby")))))</f>
        <v/>
      </c>
      <c r="J4451" s="12">
        <f>IF(OR(I4451="Carg FV",I4451="Carg xar"),MIN(IF(I4451="Carg FV",ABS(H4451),7.4),7.4,MAX(0,(0.9-M4451)*40)*0.95),0)</f>
        <v/>
      </c>
      <c r="K4451" s="12">
        <f>IF(I4451="V2H",MIN(MAX(0,H4451),7.4,MAX(0,(M4451-P4451)*40)*0.95),0)</f>
        <v/>
      </c>
      <c r="L4451" s="12">
        <f>IF(E4451=0,0,MAX(0,H4451-K4451))</f>
        <v/>
      </c>
      <c r="M4451" s="13">
        <f>M4450+J4450/40-IF(I4450="V2H",K4450/(0.95*40),0)-IF(E4451=0,IF(E4450=1,IF(D4451=1,30,40)*0.18/(2*40),0),0)-IF(E4451=1,IF(E4450=0,IF(D4451=1,30,40)*0.18/(2*40),0),0)</f>
        <v/>
      </c>
      <c r="N4451" s="14" t="n">
        <v>0.09</v>
      </c>
      <c r="O4451" s="15">
        <f>K4451*N4451</f>
        <v/>
      </c>
      <c r="P4451">
        <f>IF(E4451=0,0.3,IF(D4451=1,IF(C4451&gt;=Params!$B$13-3,IF(C4451&lt;Params!$B$13,Params!$B$20,0.3),0.3),IF(C4451&gt;=Params!$B$15-3,IF(C4451&lt;Params!$B$15,Params!$B$21,0.3),0.3)))</f>
        <v/>
      </c>
    </row>
    <row r="4452" ht="15" customHeight="1" s="1">
      <c r="A4452" s="9" t="n">
        <v>4449</v>
      </c>
      <c r="B4452" s="6" t="inlineStr">
        <is>
          <t>05/07</t>
        </is>
      </c>
      <c r="C4452" s="6" t="n">
        <v>8</v>
      </c>
      <c r="D4452" s="6" t="n">
        <v>1</v>
      </c>
      <c r="E4452" s="10">
        <f>IF(D4452=1, IF(OR(C4452&lt;10, C4452&gt;=15),1,0), IF(OR(C4452&lt;7, C4452&gt;=18),1,0))</f>
        <v/>
      </c>
      <c r="F4452" s="11" t="n">
        <v>0.365</v>
      </c>
      <c r="G4452" s="12">
        <f>0.3*8</f>
        <v/>
      </c>
      <c r="H4452" s="12">
        <f>F4452-G4452</f>
        <v/>
      </c>
      <c r="I4452" s="10">
        <f>IF(E4452=0,"Fora",IF(E4451=0,"Carg xar",IF(H4452&lt;0,IF(M4452&lt;0.9,"Carg FV","Stby"),IF(M4452&gt;P4452,"V2H",IF(M4452&lt;0.9,"Carg xar","Stby")))))</f>
        <v/>
      </c>
      <c r="J4452" s="12">
        <f>IF(OR(I4452="Carg FV",I4452="Carg xar"),MIN(IF(I4452="Carg FV",ABS(H4452),7.4),7.4,MAX(0,(0.9-M4452)*40)*0.95),0)</f>
        <v/>
      </c>
      <c r="K4452" s="12">
        <f>IF(I4452="V2H",MIN(MAX(0,H4452),7.4,MAX(0,(M4452-P4452)*40)*0.95),0)</f>
        <v/>
      </c>
      <c r="L4452" s="12">
        <f>IF(E4452=0,0,MAX(0,H4452-K4452))</f>
        <v/>
      </c>
      <c r="M4452" s="13">
        <f>M4451+J4451/40-IF(I4451="V2H",K4451/(0.95*40),0)-IF(E4452=0,IF(E4451=1,IF(D4452=1,30,40)*0.18/(2*40),0),0)-IF(E4452=1,IF(E4451=0,IF(D4452=1,30,40)*0.18/(2*40),0),0)</f>
        <v/>
      </c>
      <c r="N4452" s="14" t="n">
        <v>0.09</v>
      </c>
      <c r="O4452" s="15">
        <f>K4452*N4452</f>
        <v/>
      </c>
      <c r="P4452">
        <f>IF(E4452=0,0.3,IF(D4452=1,IF(C4452&gt;=Params!$B$13-3,IF(C4452&lt;Params!$B$13,Params!$B$20,0.3),0.3),IF(C4452&gt;=Params!$B$15-3,IF(C4452&lt;Params!$B$15,Params!$B$21,0.3),0.3)))</f>
        <v/>
      </c>
    </row>
    <row r="4453" ht="15" customHeight="1" s="1">
      <c r="A4453" s="9" t="n">
        <v>4450</v>
      </c>
      <c r="B4453" s="6" t="inlineStr">
        <is>
          <t>05/07</t>
        </is>
      </c>
      <c r="C4453" s="6" t="n">
        <v>9</v>
      </c>
      <c r="D4453" s="6" t="n">
        <v>1</v>
      </c>
      <c r="E4453" s="10">
        <f>IF(D4453=1, IF(OR(C4453&lt;10, C4453&gt;=15),1,0), IF(OR(C4453&lt;7, C4453&gt;=18),1,0))</f>
        <v/>
      </c>
      <c r="F4453" s="11" t="n">
        <v>0</v>
      </c>
      <c r="G4453" s="12">
        <f>0.5*8</f>
        <v/>
      </c>
      <c r="H4453" s="12">
        <f>F4453-G4453</f>
        <v/>
      </c>
      <c r="I4453" s="10">
        <f>IF(E4453=0,"Fora",IF(E4452=0,"Carg xar",IF(H4453&lt;0,IF(M4453&lt;0.9,"Carg FV","Stby"),IF(M4453&gt;P4453,"V2H",IF(M4453&lt;0.9,"Carg xar","Stby")))))</f>
        <v/>
      </c>
      <c r="J4453" s="12">
        <f>IF(OR(I4453="Carg FV",I4453="Carg xar"),MIN(IF(I4453="Carg FV",ABS(H4453),7.4),7.4,MAX(0,(0.9-M4453)*40)*0.95),0)</f>
        <v/>
      </c>
      <c r="K4453" s="12">
        <f>IF(I4453="V2H",MIN(MAX(0,H4453),7.4,MAX(0,(M4453-P4453)*40)*0.95),0)</f>
        <v/>
      </c>
      <c r="L4453" s="12">
        <f>IF(E4453=0,0,MAX(0,H4453-K4453))</f>
        <v/>
      </c>
      <c r="M4453" s="13">
        <f>M4452+J4452/40-IF(I4452="V2H",K4452/(0.95*40),0)-IF(E4453=0,IF(E4452=1,IF(D4453=1,30,40)*0.18/(2*40),0),0)-IF(E4453=1,IF(E4452=0,IF(D4453=1,30,40)*0.18/(2*40),0),0)</f>
        <v/>
      </c>
      <c r="N4453" s="14" t="n">
        <v>0.09</v>
      </c>
      <c r="O4453" s="15">
        <f>K4453*N4453</f>
        <v/>
      </c>
      <c r="P4453">
        <f>IF(E4453=0,0.3,IF(D4453=1,IF(C4453&gt;=Params!$B$13-3,IF(C4453&lt;Params!$B$13,Params!$B$20,0.3),0.3),IF(C4453&gt;=Params!$B$15-3,IF(C4453&lt;Params!$B$15,Params!$B$21,0.3),0.3)))</f>
        <v/>
      </c>
    </row>
    <row r="4454" ht="15" customHeight="1" s="1">
      <c r="A4454" s="9" t="n">
        <v>4451</v>
      </c>
      <c r="B4454" s="6" t="inlineStr">
        <is>
          <t>05/07</t>
        </is>
      </c>
      <c r="C4454" s="6" t="n">
        <v>10</v>
      </c>
      <c r="D4454" s="6" t="n">
        <v>1</v>
      </c>
      <c r="E4454" s="10">
        <f>IF(D4454=1, IF(OR(C4454&lt;10, C4454&gt;=15),1,0), IF(OR(C4454&lt;7, C4454&gt;=18),1,0))</f>
        <v/>
      </c>
      <c r="F4454" s="11" t="n">
        <v>0</v>
      </c>
      <c r="G4454" s="12">
        <f>0.7*8</f>
        <v/>
      </c>
      <c r="H4454" s="12">
        <f>F4454-G4454</f>
        <v/>
      </c>
      <c r="I4454" s="10">
        <f>IF(E4454=0,"Fora",IF(E4453=0,"Carg xar",IF(H4454&lt;0,IF(M4454&lt;0.9,"Carg FV","Stby"),IF(M4454&gt;P4454,"V2H",IF(M4454&lt;0.9,"Carg xar","Stby")))))</f>
        <v/>
      </c>
      <c r="J4454" s="12">
        <f>IF(OR(I4454="Carg FV",I4454="Carg xar"),MIN(IF(I4454="Carg FV",ABS(H4454),7.4),7.4,MAX(0,(0.9-M4454)*40)*0.95),0)</f>
        <v/>
      </c>
      <c r="K4454" s="12">
        <f>IF(I4454="V2H",MIN(MAX(0,H4454),7.4,MAX(0,(M4454-P4454)*40)*0.95),0)</f>
        <v/>
      </c>
      <c r="L4454" s="12">
        <f>IF(E4454=0,0,MAX(0,H4454-K4454))</f>
        <v/>
      </c>
      <c r="M4454" s="13">
        <f>M4453+J4453/40-IF(I4453="V2H",K4453/(0.95*40),0)-IF(E4454=0,IF(E4453=1,IF(D4454=1,30,40)*0.18/(2*40),0),0)-IF(E4454=1,IF(E4453=0,IF(D4454=1,30,40)*0.18/(2*40),0),0)</f>
        <v/>
      </c>
      <c r="N4454" s="14" t="n">
        <v>0.09</v>
      </c>
      <c r="O4454" s="15">
        <f>K4454*N4454</f>
        <v/>
      </c>
      <c r="P4454">
        <f>IF(E4454=0,0.3,IF(D4454=1,IF(C4454&gt;=Params!$B$13-3,IF(C4454&lt;Params!$B$13,Params!$B$20,0.3),0.3),IF(C4454&gt;=Params!$B$15-3,IF(C4454&lt;Params!$B$15,Params!$B$21,0.3),0.3)))</f>
        <v/>
      </c>
    </row>
    <row r="4455" ht="15" customHeight="1" s="1">
      <c r="A4455" s="9" t="n">
        <v>4452</v>
      </c>
      <c r="B4455" s="6" t="inlineStr">
        <is>
          <t>05/07</t>
        </is>
      </c>
      <c r="C4455" s="6" t="n">
        <v>11</v>
      </c>
      <c r="D4455" s="6" t="n">
        <v>1</v>
      </c>
      <c r="E4455" s="10">
        <f>IF(D4455=1, IF(OR(C4455&lt;10, C4455&gt;=15),1,0), IF(OR(C4455&lt;7, C4455&gt;=18),1,0))</f>
        <v/>
      </c>
      <c r="F4455" s="11" t="n">
        <v>0</v>
      </c>
      <c r="G4455" s="12">
        <f>0.84*8</f>
        <v/>
      </c>
      <c r="H4455" s="12">
        <f>F4455-G4455</f>
        <v/>
      </c>
      <c r="I4455" s="10">
        <f>IF(E4455=0,"Fora",IF(E4454=0,"Carg xar",IF(H4455&lt;0,IF(M4455&lt;0.9,"Carg FV","Stby"),IF(M4455&gt;P4455,"V2H",IF(M4455&lt;0.9,"Carg xar","Stby")))))</f>
        <v/>
      </c>
      <c r="J4455" s="12">
        <f>IF(OR(I4455="Carg FV",I4455="Carg xar"),MIN(IF(I4455="Carg FV",ABS(H4455),7.4),7.4,MAX(0,(0.9-M4455)*40)*0.95),0)</f>
        <v/>
      </c>
      <c r="K4455" s="12">
        <f>IF(I4455="V2H",MIN(MAX(0,H4455),7.4,MAX(0,(M4455-P4455)*40)*0.95),0)</f>
        <v/>
      </c>
      <c r="L4455" s="12">
        <f>IF(E4455=0,0,MAX(0,H4455-K4455))</f>
        <v/>
      </c>
      <c r="M4455" s="13">
        <f>M4454+J4454/40-IF(I4454="V2H",K4454/(0.95*40),0)-IF(E4455=0,IF(E4454=1,IF(D4455=1,30,40)*0.18/(2*40),0),0)-IF(E4455=1,IF(E4454=0,IF(D4455=1,30,40)*0.18/(2*40),0),0)</f>
        <v/>
      </c>
      <c r="N4455" s="14" t="n">
        <v>0.09</v>
      </c>
      <c r="O4455" s="15">
        <f>K4455*N4455</f>
        <v/>
      </c>
      <c r="P4455">
        <f>IF(E4455=0,0.3,IF(D4455=1,IF(C4455&gt;=Params!$B$13-3,IF(C4455&lt;Params!$B$13,Params!$B$20,0.3),0.3),IF(C4455&gt;=Params!$B$15-3,IF(C4455&lt;Params!$B$15,Params!$B$21,0.3),0.3)))</f>
        <v/>
      </c>
    </row>
    <row r="4456" ht="15" customHeight="1" s="1">
      <c r="A4456" s="9" t="n">
        <v>4453</v>
      </c>
      <c r="B4456" s="6" t="inlineStr">
        <is>
          <t>05/07</t>
        </is>
      </c>
      <c r="C4456" s="6" t="n">
        <v>12</v>
      </c>
      <c r="D4456" s="6" t="n">
        <v>1</v>
      </c>
      <c r="E4456" s="10">
        <f>IF(D4456=1, IF(OR(C4456&lt;10, C4456&gt;=15),1,0), IF(OR(C4456&lt;7, C4456&gt;=18),1,0))</f>
        <v/>
      </c>
      <c r="F4456" s="11" t="n">
        <v>0</v>
      </c>
      <c r="G4456" s="12">
        <f>0.9*8</f>
        <v/>
      </c>
      <c r="H4456" s="12">
        <f>F4456-G4456</f>
        <v/>
      </c>
      <c r="I4456" s="10">
        <f>IF(E4456=0,"Fora",IF(E4455=0,"Carg xar",IF(H4456&lt;0,IF(M4456&lt;0.9,"Carg FV","Stby"),IF(M4456&gt;P4456,"V2H",IF(M4456&lt;0.9,"Carg xar","Stby")))))</f>
        <v/>
      </c>
      <c r="J4456" s="12">
        <f>IF(OR(I4456="Carg FV",I4456="Carg xar"),MIN(IF(I4456="Carg FV",ABS(H4456),7.4),7.4,MAX(0,(0.9-M4456)*40)*0.95),0)</f>
        <v/>
      </c>
      <c r="K4456" s="12">
        <f>IF(I4456="V2H",MIN(MAX(0,H4456),7.4,MAX(0,(M4456-P4456)*40)*0.95),0)</f>
        <v/>
      </c>
      <c r="L4456" s="12">
        <f>IF(E4456=0,0,MAX(0,H4456-K4456))</f>
        <v/>
      </c>
      <c r="M4456" s="13">
        <f>M4455+J4455/40-IF(I4455="V2H",K4455/(0.95*40),0)-IF(E4456=0,IF(E4455=1,IF(D4456=1,30,40)*0.18/(2*40),0),0)-IF(E4456=1,IF(E4455=0,IF(D4456=1,30,40)*0.18/(2*40),0),0)</f>
        <v/>
      </c>
      <c r="N4456" s="14" t="n">
        <v>0.09</v>
      </c>
      <c r="O4456" s="15">
        <f>K4456*N4456</f>
        <v/>
      </c>
      <c r="P4456">
        <f>IF(E4456=0,0.3,IF(D4456=1,IF(C4456&gt;=Params!$B$13-3,IF(C4456&lt;Params!$B$13,Params!$B$20,0.3),0.3),IF(C4456&gt;=Params!$B$15-3,IF(C4456&lt;Params!$B$15,Params!$B$21,0.3),0.3)))</f>
        <v/>
      </c>
    </row>
    <row r="4457" ht="15" customHeight="1" s="1">
      <c r="A4457" s="9" t="n">
        <v>4454</v>
      </c>
      <c r="B4457" s="6" t="inlineStr">
        <is>
          <t>05/07</t>
        </is>
      </c>
      <c r="C4457" s="6" t="n">
        <v>13</v>
      </c>
      <c r="D4457" s="6" t="n">
        <v>1</v>
      </c>
      <c r="E4457" s="10">
        <f>IF(D4457=1, IF(OR(C4457&lt;10, C4457&gt;=15),1,0), IF(OR(C4457&lt;7, C4457&gt;=18),1,0))</f>
        <v/>
      </c>
      <c r="F4457" s="11" t="n">
        <v>0</v>
      </c>
      <c r="G4457" s="12">
        <f>0.88*8</f>
        <v/>
      </c>
      <c r="H4457" s="12">
        <f>F4457-G4457</f>
        <v/>
      </c>
      <c r="I4457" s="10">
        <f>IF(E4457=0,"Fora",IF(E4456=0,"Carg xar",IF(H4457&lt;0,IF(M4457&lt;0.9,"Carg FV","Stby"),IF(M4457&gt;P4457,"V2H",IF(M4457&lt;0.9,"Carg xar","Stby")))))</f>
        <v/>
      </c>
      <c r="J4457" s="12">
        <f>IF(OR(I4457="Carg FV",I4457="Carg xar"),MIN(IF(I4457="Carg FV",ABS(H4457),7.4),7.4,MAX(0,(0.9-M4457)*40)*0.95),0)</f>
        <v/>
      </c>
      <c r="K4457" s="12">
        <f>IF(I4457="V2H",MIN(MAX(0,H4457),7.4,MAX(0,(M4457-P4457)*40)*0.95),0)</f>
        <v/>
      </c>
      <c r="L4457" s="12">
        <f>IF(E4457=0,0,MAX(0,H4457-K4457))</f>
        <v/>
      </c>
      <c r="M4457" s="13">
        <f>M4456+J4456/40-IF(I4456="V2H",K4456/(0.95*40),0)-IF(E4457=0,IF(E4456=1,IF(D4457=1,30,40)*0.18/(2*40),0),0)-IF(E4457=1,IF(E4456=0,IF(D4457=1,30,40)*0.18/(2*40),0),0)</f>
        <v/>
      </c>
      <c r="N4457" s="14" t="n">
        <v>0.09</v>
      </c>
      <c r="O4457" s="15">
        <f>K4457*N4457</f>
        <v/>
      </c>
      <c r="P4457">
        <f>IF(E4457=0,0.3,IF(D4457=1,IF(C4457&gt;=Params!$B$13-3,IF(C4457&lt;Params!$B$13,Params!$B$20,0.3),0.3),IF(C4457&gt;=Params!$B$15-3,IF(C4457&lt;Params!$B$15,Params!$B$21,0.3),0.3)))</f>
        <v/>
      </c>
    </row>
    <row r="4458" ht="15" customHeight="1" s="1">
      <c r="A4458" s="9" t="n">
        <v>4455</v>
      </c>
      <c r="B4458" s="6" t="inlineStr">
        <is>
          <t>05/07</t>
        </is>
      </c>
      <c r="C4458" s="6" t="n">
        <v>14</v>
      </c>
      <c r="D4458" s="6" t="n">
        <v>1</v>
      </c>
      <c r="E4458" s="10">
        <f>IF(D4458=1, IF(OR(C4458&lt;10, C4458&gt;=15),1,0), IF(OR(C4458&lt;7, C4458&gt;=18),1,0))</f>
        <v/>
      </c>
      <c r="F4458" s="11" t="n">
        <v>0</v>
      </c>
      <c r="G4458" s="12">
        <f>0.78*8</f>
        <v/>
      </c>
      <c r="H4458" s="12">
        <f>F4458-G4458</f>
        <v/>
      </c>
      <c r="I4458" s="10">
        <f>IF(E4458=0,"Fora",IF(E4457=0,"Carg xar",IF(H4458&lt;0,IF(M4458&lt;0.9,"Carg FV","Stby"),IF(M4458&gt;P4458,"V2H",IF(M4458&lt;0.9,"Carg xar","Stby")))))</f>
        <v/>
      </c>
      <c r="J4458" s="12">
        <f>IF(OR(I4458="Carg FV",I4458="Carg xar"),MIN(IF(I4458="Carg FV",ABS(H4458),7.4),7.4,MAX(0,(0.9-M4458)*40)*0.95),0)</f>
        <v/>
      </c>
      <c r="K4458" s="12">
        <f>IF(I4458="V2H",MIN(MAX(0,H4458),7.4,MAX(0,(M4458-P4458)*40)*0.95),0)</f>
        <v/>
      </c>
      <c r="L4458" s="12">
        <f>IF(E4458=0,0,MAX(0,H4458-K4458))</f>
        <v/>
      </c>
      <c r="M4458" s="13">
        <f>M4457+J4457/40-IF(I4457="V2H",K4457/(0.95*40),0)-IF(E4458=0,IF(E4457=1,IF(D4458=1,30,40)*0.18/(2*40),0),0)-IF(E4458=1,IF(E4457=0,IF(D4458=1,30,40)*0.18/(2*40),0),0)</f>
        <v/>
      </c>
      <c r="N4458" s="14" t="n">
        <v>0.09</v>
      </c>
      <c r="O4458" s="15">
        <f>K4458*N4458</f>
        <v/>
      </c>
      <c r="P4458">
        <f>IF(E4458=0,0.3,IF(D4458=1,IF(C4458&gt;=Params!$B$13-3,IF(C4458&lt;Params!$B$13,Params!$B$20,0.3),0.3),IF(C4458&gt;=Params!$B$15-3,IF(C4458&lt;Params!$B$15,Params!$B$21,0.3),0.3)))</f>
        <v/>
      </c>
    </row>
    <row r="4459" ht="15" customHeight="1" s="1">
      <c r="A4459" s="9" t="n">
        <v>4456</v>
      </c>
      <c r="B4459" s="6" t="inlineStr">
        <is>
          <t>05/07</t>
        </is>
      </c>
      <c r="C4459" s="6" t="n">
        <v>15</v>
      </c>
      <c r="D4459" s="6" t="n">
        <v>1</v>
      </c>
      <c r="E4459" s="10">
        <f>IF(D4459=1, IF(OR(C4459&lt;10, C4459&gt;=15),1,0), IF(OR(C4459&lt;7, C4459&gt;=18),1,0))</f>
        <v/>
      </c>
      <c r="F4459" s="11" t="n">
        <v>0</v>
      </c>
      <c r="G4459" s="12">
        <f>0.62*8</f>
        <v/>
      </c>
      <c r="H4459" s="12">
        <f>F4459-G4459</f>
        <v/>
      </c>
      <c r="I4459" s="10">
        <f>IF(E4459=0,"Fora",IF(E4458=0,"Carg xar",IF(H4459&lt;0,IF(M4459&lt;0.9,"Carg FV","Stby"),IF(M4459&gt;P4459,"V2H",IF(M4459&lt;0.9,"Carg xar","Stby")))))</f>
        <v/>
      </c>
      <c r="J4459" s="12">
        <f>IF(OR(I4459="Carg FV",I4459="Carg xar"),MIN(IF(I4459="Carg FV",ABS(H4459),7.4),7.4,MAX(0,(0.9-M4459)*40)*0.95),0)</f>
        <v/>
      </c>
      <c r="K4459" s="12">
        <f>IF(I4459="V2H",MIN(MAX(0,H4459),7.4,MAX(0,(M4459-P4459)*40)*0.95),0)</f>
        <v/>
      </c>
      <c r="L4459" s="12">
        <f>IF(E4459=0,0,MAX(0,H4459-K4459))</f>
        <v/>
      </c>
      <c r="M4459" s="13">
        <f>M4458+J4458/40-IF(I4458="V2H",K4458/(0.95*40),0)-IF(E4459=0,IF(E4458=1,IF(D4459=1,30,40)*0.18/(2*40),0),0)-IF(E4459=1,IF(E4458=0,IF(D4459=1,30,40)*0.18/(2*40),0),0)</f>
        <v/>
      </c>
      <c r="N4459" s="14" t="n">
        <v>0.09</v>
      </c>
      <c r="O4459" s="15">
        <f>K4459*N4459</f>
        <v/>
      </c>
      <c r="P4459">
        <f>IF(E4459=0,0.3,IF(D4459=1,IF(C4459&gt;=Params!$B$13-3,IF(C4459&lt;Params!$B$13,Params!$B$20,0.3),0.3),IF(C4459&gt;=Params!$B$15-3,IF(C4459&lt;Params!$B$15,Params!$B$21,0.3),0.3)))</f>
        <v/>
      </c>
    </row>
    <row r="4460" ht="15" customHeight="1" s="1">
      <c r="A4460" s="9" t="n">
        <v>4457</v>
      </c>
      <c r="B4460" s="6" t="inlineStr">
        <is>
          <t>05/07</t>
        </is>
      </c>
      <c r="C4460" s="6" t="n">
        <v>16</v>
      </c>
      <c r="D4460" s="6" t="n">
        <v>1</v>
      </c>
      <c r="E4460" s="10">
        <f>IF(D4460=1, IF(OR(C4460&lt;10, C4460&gt;=15),1,0), IF(OR(C4460&lt;7, C4460&gt;=18),1,0))</f>
        <v/>
      </c>
      <c r="F4460" s="11" t="n">
        <v>0.393</v>
      </c>
      <c r="G4460" s="12">
        <f>0.45*8</f>
        <v/>
      </c>
      <c r="H4460" s="12">
        <f>F4460-G4460</f>
        <v/>
      </c>
      <c r="I4460" s="10">
        <f>IF(E4460=0,"Fora",IF(E4459=0,"Carg xar",IF(H4460&lt;0,IF(M4460&lt;0.9,"Carg FV","Stby"),IF(M4460&gt;P4460,"V2H",IF(M4460&lt;0.9,"Carg xar","Stby")))))</f>
        <v/>
      </c>
      <c r="J4460" s="12">
        <f>IF(OR(I4460="Carg FV",I4460="Carg xar"),MIN(IF(I4460="Carg FV",ABS(H4460),7.4),7.4,MAX(0,(0.9-M4460)*40)*0.95),0)</f>
        <v/>
      </c>
      <c r="K4460" s="12">
        <f>IF(I4460="V2H",MIN(MAX(0,H4460),7.4,MAX(0,(M4460-P4460)*40)*0.95),0)</f>
        <v/>
      </c>
      <c r="L4460" s="12">
        <f>IF(E4460=0,0,MAX(0,H4460-K4460))</f>
        <v/>
      </c>
      <c r="M4460" s="13">
        <f>M4459+J4459/40-IF(I4459="V2H",K4459/(0.95*40),0)-IF(E4460=0,IF(E4459=1,IF(D4460=1,30,40)*0.18/(2*40),0),0)-IF(E4460=1,IF(E4459=0,IF(D4460=1,30,40)*0.18/(2*40),0),0)</f>
        <v/>
      </c>
      <c r="N4460" s="14" t="n">
        <v>0.09</v>
      </c>
      <c r="O4460" s="15">
        <f>K4460*N4460</f>
        <v/>
      </c>
      <c r="P4460">
        <f>IF(E4460=0,0.3,IF(D4460=1,IF(C4460&gt;=Params!$B$13-3,IF(C4460&lt;Params!$B$13,Params!$B$20,0.3),0.3),IF(C4460&gt;=Params!$B$15-3,IF(C4460&lt;Params!$B$15,Params!$B$21,0.3),0.3)))</f>
        <v/>
      </c>
    </row>
    <row r="4461" ht="15" customHeight="1" s="1">
      <c r="A4461" s="9" t="n">
        <v>4458</v>
      </c>
      <c r="B4461" s="6" t="inlineStr">
        <is>
          <t>05/07</t>
        </is>
      </c>
      <c r="C4461" s="6" t="n">
        <v>17</v>
      </c>
      <c r="D4461" s="6" t="n">
        <v>1</v>
      </c>
      <c r="E4461" s="10">
        <f>IF(D4461=1, IF(OR(C4461&lt;10, C4461&gt;=15),1,0), IF(OR(C4461&lt;7, C4461&gt;=18),1,0))</f>
        <v/>
      </c>
      <c r="F4461" s="11" t="n">
        <v>0.125</v>
      </c>
      <c r="G4461" s="12">
        <f>0.25*8</f>
        <v/>
      </c>
      <c r="H4461" s="12">
        <f>F4461-G4461</f>
        <v/>
      </c>
      <c r="I4461" s="10">
        <f>IF(E4461=0,"Fora",IF(E4460=0,"Carg xar",IF(H4461&lt;0,IF(M4461&lt;0.9,"Carg FV","Stby"),IF(M4461&gt;P4461,"V2H",IF(M4461&lt;0.9,"Carg xar","Stby")))))</f>
        <v/>
      </c>
      <c r="J4461" s="12">
        <f>IF(OR(I4461="Carg FV",I4461="Carg xar"),MIN(IF(I4461="Carg FV",ABS(H4461),7.4),7.4,MAX(0,(0.9-M4461)*40)*0.95),0)</f>
        <v/>
      </c>
      <c r="K4461" s="12">
        <f>IF(I4461="V2H",MIN(MAX(0,H4461),7.4,MAX(0,(M4461-P4461)*40)*0.95),0)</f>
        <v/>
      </c>
      <c r="L4461" s="12">
        <f>IF(E4461=0,0,MAX(0,H4461-K4461))</f>
        <v/>
      </c>
      <c r="M4461" s="13">
        <f>M4460+J4460/40-IF(I4460="V2H",K4460/(0.95*40),0)-IF(E4461=0,IF(E4460=1,IF(D4461=1,30,40)*0.18/(2*40),0),0)-IF(E4461=1,IF(E4460=0,IF(D4461=1,30,40)*0.18/(2*40),0),0)</f>
        <v/>
      </c>
      <c r="N4461" s="14" t="n">
        <v>0.09</v>
      </c>
      <c r="O4461" s="15">
        <f>K4461*N4461</f>
        <v/>
      </c>
      <c r="P4461">
        <f>IF(E4461=0,0.3,IF(D4461=1,IF(C4461&gt;=Params!$B$13-3,IF(C4461&lt;Params!$B$13,Params!$B$20,0.3),0.3),IF(C4461&gt;=Params!$B$15-3,IF(C4461&lt;Params!$B$15,Params!$B$21,0.3),0.3)))</f>
        <v/>
      </c>
    </row>
    <row r="4462" ht="15" customHeight="1" s="1">
      <c r="A4462" s="9" t="n">
        <v>4459</v>
      </c>
      <c r="B4462" s="6" t="inlineStr">
        <is>
          <t>05/07</t>
        </is>
      </c>
      <c r="C4462" s="6" t="n">
        <v>18</v>
      </c>
      <c r="D4462" s="6" t="n">
        <v>1</v>
      </c>
      <c r="E4462" s="10">
        <f>IF(D4462=1, IF(OR(C4462&lt;10, C4462&gt;=15),1,0), IF(OR(C4462&lt;7, C4462&gt;=18),1,0))</f>
        <v/>
      </c>
      <c r="F4462" s="11" t="n">
        <v>1.538</v>
      </c>
      <c r="G4462" s="12">
        <f>0.08*8</f>
        <v/>
      </c>
      <c r="H4462" s="12">
        <f>F4462-G4462</f>
        <v/>
      </c>
      <c r="I4462" s="10">
        <f>IF(E4462=0,"Fora",IF(E4461=0,"Carg xar",IF(H4462&lt;0,IF(M4462&lt;0.9,"Carg FV","Stby"),IF(M4462&gt;P4462,"V2H",IF(M4462&lt;0.9,"Carg xar","Stby")))))</f>
        <v/>
      </c>
      <c r="J4462" s="12">
        <f>IF(OR(I4462="Carg FV",I4462="Carg xar"),MIN(IF(I4462="Carg FV",ABS(H4462),7.4),7.4,MAX(0,(0.9-M4462)*40)*0.95),0)</f>
        <v/>
      </c>
      <c r="K4462" s="12">
        <f>IF(I4462="V2H",MIN(MAX(0,H4462),7.4,MAX(0,(M4462-P4462)*40)*0.95),0)</f>
        <v/>
      </c>
      <c r="L4462" s="12">
        <f>IF(E4462=0,0,MAX(0,H4462-K4462))</f>
        <v/>
      </c>
      <c r="M4462" s="13">
        <f>M4461+J4461/40-IF(I4461="V2H",K4461/(0.95*40),0)-IF(E4462=0,IF(E4461=1,IF(D4462=1,30,40)*0.18/(2*40),0),0)-IF(E4462=1,IF(E4461=0,IF(D4462=1,30,40)*0.18/(2*40),0),0)</f>
        <v/>
      </c>
      <c r="N4462" s="14" t="n">
        <v>0.09</v>
      </c>
      <c r="O4462" s="15">
        <f>K4462*N4462</f>
        <v/>
      </c>
      <c r="P4462">
        <f>IF(E4462=0,0.3,IF(D4462=1,IF(C4462&gt;=Params!$B$13-3,IF(C4462&lt;Params!$B$13,Params!$B$20,0.3),0.3),IF(C4462&gt;=Params!$B$15-3,IF(C4462&lt;Params!$B$15,Params!$B$21,0.3),0.3)))</f>
        <v/>
      </c>
    </row>
    <row r="4463" ht="15" customHeight="1" s="1">
      <c r="A4463" s="9" t="n">
        <v>4460</v>
      </c>
      <c r="B4463" s="6" t="inlineStr">
        <is>
          <t>05/07</t>
        </is>
      </c>
      <c r="C4463" s="6" t="n">
        <v>19</v>
      </c>
      <c r="D4463" s="6" t="n">
        <v>1</v>
      </c>
      <c r="E4463" s="10">
        <f>IF(D4463=1, IF(OR(C4463&lt;10, C4463&gt;=15),1,0), IF(OR(C4463&lt;7, C4463&gt;=18),1,0))</f>
        <v/>
      </c>
      <c r="F4463" s="11" t="n">
        <v>1.346</v>
      </c>
      <c r="G4463" s="12">
        <f>0*8</f>
        <v/>
      </c>
      <c r="H4463" s="12">
        <f>F4463-G4463</f>
        <v/>
      </c>
      <c r="I4463" s="10">
        <f>IF(E4463=0,"Fora",IF(E4462=0,"Carg xar",IF(H4463&lt;0,IF(M4463&lt;0.9,"Carg FV","Stby"),IF(M4463&gt;P4463,"V2H",IF(M4463&lt;0.9,"Carg xar","Stby")))))</f>
        <v/>
      </c>
      <c r="J4463" s="12">
        <f>IF(OR(I4463="Carg FV",I4463="Carg xar"),MIN(IF(I4463="Carg FV",ABS(H4463),7.4),7.4,MAX(0,(0.9-M4463)*40)*0.95),0)</f>
        <v/>
      </c>
      <c r="K4463" s="12">
        <f>IF(I4463="V2H",MIN(MAX(0,H4463),7.4,MAX(0,(M4463-P4463)*40)*0.95),0)</f>
        <v/>
      </c>
      <c r="L4463" s="12">
        <f>IF(E4463=0,0,MAX(0,H4463-K4463))</f>
        <v/>
      </c>
      <c r="M4463" s="13">
        <f>M4462+J4462/40-IF(I4462="V2H",K4462/(0.95*40),0)-IF(E4463=0,IF(E4462=1,IF(D4463=1,30,40)*0.18/(2*40),0),0)-IF(E4463=1,IF(E4462=0,IF(D4463=1,30,40)*0.18/(2*40),0),0)</f>
        <v/>
      </c>
      <c r="N4463" s="14" t="n">
        <v>0.09</v>
      </c>
      <c r="O4463" s="15">
        <f>K4463*N4463</f>
        <v/>
      </c>
      <c r="P4463">
        <f>IF(E4463=0,0.3,IF(D4463=1,IF(C4463&gt;=Params!$B$13-3,IF(C4463&lt;Params!$B$13,Params!$B$20,0.3),0.3),IF(C4463&gt;=Params!$B$15-3,IF(C4463&lt;Params!$B$15,Params!$B$21,0.3),0.3)))</f>
        <v/>
      </c>
    </row>
    <row r="4464" ht="15" customHeight="1" s="1">
      <c r="A4464" s="9" t="n">
        <v>4461</v>
      </c>
      <c r="B4464" s="6" t="inlineStr">
        <is>
          <t>05/07</t>
        </is>
      </c>
      <c r="C4464" s="6" t="n">
        <v>20</v>
      </c>
      <c r="D4464" s="6" t="n">
        <v>1</v>
      </c>
      <c r="E4464" s="10">
        <f>IF(D4464=1, IF(OR(C4464&lt;10, C4464&gt;=15),1,0), IF(OR(C4464&lt;7, C4464&gt;=18),1,0))</f>
        <v/>
      </c>
      <c r="F4464" s="11" t="n">
        <v>1.309</v>
      </c>
      <c r="G4464" s="12">
        <f>0*8</f>
        <v/>
      </c>
      <c r="H4464" s="12">
        <f>F4464-G4464</f>
        <v/>
      </c>
      <c r="I4464" s="10">
        <f>IF(E4464=0,"Fora",IF(E4463=0,"Carg xar",IF(H4464&lt;0,IF(M4464&lt;0.9,"Carg FV","Stby"),IF(M4464&gt;P4464,"V2H",IF(M4464&lt;0.9,"Carg xar","Stby")))))</f>
        <v/>
      </c>
      <c r="J4464" s="12">
        <f>IF(OR(I4464="Carg FV",I4464="Carg xar"),MIN(IF(I4464="Carg FV",ABS(H4464),7.4),7.4,MAX(0,(0.9-M4464)*40)*0.95),0)</f>
        <v/>
      </c>
      <c r="K4464" s="12">
        <f>IF(I4464="V2H",MIN(MAX(0,H4464),7.4,MAX(0,(M4464-P4464)*40)*0.95),0)</f>
        <v/>
      </c>
      <c r="L4464" s="12">
        <f>IF(E4464=0,0,MAX(0,H4464-K4464))</f>
        <v/>
      </c>
      <c r="M4464" s="13">
        <f>M4463+J4463/40-IF(I4463="V2H",K4463/(0.95*40),0)-IF(E4464=0,IF(E4463=1,IF(D4464=1,30,40)*0.18/(2*40),0),0)-IF(E4464=1,IF(E4463=0,IF(D4464=1,30,40)*0.18/(2*40),0),0)</f>
        <v/>
      </c>
      <c r="N4464" s="14" t="n">
        <v>0.09</v>
      </c>
      <c r="O4464" s="15">
        <f>K4464*N4464</f>
        <v/>
      </c>
      <c r="P4464">
        <f>IF(E4464=0,0.3,IF(D4464=1,IF(C4464&gt;=Params!$B$13-3,IF(C4464&lt;Params!$B$13,Params!$B$20,0.3),0.3),IF(C4464&gt;=Params!$B$15-3,IF(C4464&lt;Params!$B$15,Params!$B$21,0.3),0.3)))</f>
        <v/>
      </c>
    </row>
    <row r="4465" ht="15" customHeight="1" s="1">
      <c r="A4465" s="9" t="n">
        <v>4462</v>
      </c>
      <c r="B4465" s="6" t="inlineStr">
        <is>
          <t>05/07</t>
        </is>
      </c>
      <c r="C4465" s="6" t="n">
        <v>21</v>
      </c>
      <c r="D4465" s="6" t="n">
        <v>1</v>
      </c>
      <c r="E4465" s="10">
        <f>IF(D4465=1, IF(OR(C4465&lt;10, C4465&gt;=15),1,0), IF(OR(C4465&lt;7, C4465&gt;=18),1,0))</f>
        <v/>
      </c>
      <c r="F4465" s="11" t="n">
        <v>0.744</v>
      </c>
      <c r="G4465" s="12">
        <f>0*8</f>
        <v/>
      </c>
      <c r="H4465" s="12">
        <f>F4465-G4465</f>
        <v/>
      </c>
      <c r="I4465" s="10">
        <f>IF(E4465=0,"Fora",IF(E4464=0,"Carg xar",IF(H4465&lt;0,IF(M4465&lt;0.9,"Carg FV","Stby"),IF(M4465&gt;P4465,"V2H",IF(M4465&lt;0.9,"Carg xar","Stby")))))</f>
        <v/>
      </c>
      <c r="J4465" s="12">
        <f>IF(OR(I4465="Carg FV",I4465="Carg xar"),MIN(IF(I4465="Carg FV",ABS(H4465),7.4),7.4,MAX(0,(0.9-M4465)*40)*0.95),0)</f>
        <v/>
      </c>
      <c r="K4465" s="12">
        <f>IF(I4465="V2H",MIN(MAX(0,H4465),7.4,MAX(0,(M4465-P4465)*40)*0.95),0)</f>
        <v/>
      </c>
      <c r="L4465" s="12">
        <f>IF(E4465=0,0,MAX(0,H4465-K4465))</f>
        <v/>
      </c>
      <c r="M4465" s="13">
        <f>M4464+J4464/40-IF(I4464="V2H",K4464/(0.95*40),0)-IF(E4465=0,IF(E4464=1,IF(D4465=1,30,40)*0.18/(2*40),0),0)-IF(E4465=1,IF(E4464=0,IF(D4465=1,30,40)*0.18/(2*40),0),0)</f>
        <v/>
      </c>
      <c r="N4465" s="14" t="n">
        <v>0.09</v>
      </c>
      <c r="O4465" s="15">
        <f>K4465*N4465</f>
        <v/>
      </c>
      <c r="P4465">
        <f>IF(E4465=0,0.3,IF(D4465=1,IF(C4465&gt;=Params!$B$13-3,IF(C4465&lt;Params!$B$13,Params!$B$20,0.3),0.3),IF(C4465&gt;=Params!$B$15-3,IF(C4465&lt;Params!$B$15,Params!$B$21,0.3),0.3)))</f>
        <v/>
      </c>
    </row>
    <row r="4466" ht="15" customHeight="1" s="1">
      <c r="A4466" s="9" t="n">
        <v>4463</v>
      </c>
      <c r="B4466" s="6" t="inlineStr">
        <is>
          <t>05/07</t>
        </is>
      </c>
      <c r="C4466" s="6" t="n">
        <v>22</v>
      </c>
      <c r="D4466" s="6" t="n">
        <v>1</v>
      </c>
      <c r="E4466" s="10">
        <f>IF(D4466=1, IF(OR(C4466&lt;10, C4466&gt;=15),1,0), IF(OR(C4466&lt;7, C4466&gt;=18),1,0))</f>
        <v/>
      </c>
      <c r="F4466" s="11" t="n">
        <v>0.545</v>
      </c>
      <c r="G4466" s="12">
        <f>0*8</f>
        <v/>
      </c>
      <c r="H4466" s="12">
        <f>F4466-G4466</f>
        <v/>
      </c>
      <c r="I4466" s="10">
        <f>IF(E4466=0,"Fora",IF(E4465=0,"Carg xar",IF(H4466&lt;0,IF(M4466&lt;0.9,"Carg FV","Stby"),IF(M4466&gt;P4466,"V2H",IF(M4466&lt;0.9,"Carg xar","Stby")))))</f>
        <v/>
      </c>
      <c r="J4466" s="12">
        <f>IF(OR(I4466="Carg FV",I4466="Carg xar"),MIN(IF(I4466="Carg FV",ABS(H4466),7.4),7.4,MAX(0,(0.9-M4466)*40)*0.95),0)</f>
        <v/>
      </c>
      <c r="K4466" s="12">
        <f>IF(I4466="V2H",MIN(MAX(0,H4466),7.4,MAX(0,(M4466-P4466)*40)*0.95),0)</f>
        <v/>
      </c>
      <c r="L4466" s="12">
        <f>IF(E4466=0,0,MAX(0,H4466-K4466))</f>
        <v/>
      </c>
      <c r="M4466" s="13">
        <f>M4465+J4465/40-IF(I4465="V2H",K4465/(0.95*40),0)-IF(E4466=0,IF(E4465=1,IF(D4466=1,30,40)*0.18/(2*40),0),0)-IF(E4466=1,IF(E4465=0,IF(D4466=1,30,40)*0.18/(2*40),0),0)</f>
        <v/>
      </c>
      <c r="N4466" s="14" t="n">
        <v>0.09</v>
      </c>
      <c r="O4466" s="15">
        <f>K4466*N4466</f>
        <v/>
      </c>
      <c r="P4466">
        <f>IF(E4466=0,0.3,IF(D4466=1,IF(C4466&gt;=Params!$B$13-3,IF(C4466&lt;Params!$B$13,Params!$B$20,0.3),0.3),IF(C4466&gt;=Params!$B$15-3,IF(C4466&lt;Params!$B$15,Params!$B$21,0.3),0.3)))</f>
        <v/>
      </c>
    </row>
    <row r="4467" ht="15" customHeight="1" s="1">
      <c r="A4467" s="9" t="n">
        <v>4464</v>
      </c>
      <c r="B4467" s="6" t="inlineStr">
        <is>
          <t>05/07</t>
        </is>
      </c>
      <c r="C4467" s="6" t="n">
        <v>23</v>
      </c>
      <c r="D4467" s="6" t="n">
        <v>1</v>
      </c>
      <c r="E4467" s="10">
        <f>IF(D4467=1, IF(OR(C4467&lt;10, C4467&gt;=15),1,0), IF(OR(C4467&lt;7, C4467&gt;=18),1,0))</f>
        <v/>
      </c>
      <c r="F4467" s="11" t="n">
        <v>0.549</v>
      </c>
      <c r="G4467" s="12">
        <f>0*8</f>
        <v/>
      </c>
      <c r="H4467" s="12">
        <f>F4467-G4467</f>
        <v/>
      </c>
      <c r="I4467" s="10">
        <f>IF(E4467=0,"Fora",IF(E4466=0,"Carg xar",IF(H4467&lt;0,IF(M4467&lt;0.9,"Carg FV","Stby"),IF(M4467&gt;P4467,"V2H",IF(M4467&lt;0.9,"Carg xar","Stby")))))</f>
        <v/>
      </c>
      <c r="J4467" s="12">
        <f>IF(OR(I4467="Carg FV",I4467="Carg xar"),MIN(IF(I4467="Carg FV",ABS(H4467),7.4),7.4,MAX(0,(0.9-M4467)*40)*0.95),0)</f>
        <v/>
      </c>
      <c r="K4467" s="12">
        <f>IF(I4467="V2H",MIN(MAX(0,H4467),7.4,MAX(0,(M4467-P4467)*40)*0.95),0)</f>
        <v/>
      </c>
      <c r="L4467" s="12">
        <f>IF(E4467=0,0,MAX(0,H4467-K4467))</f>
        <v/>
      </c>
      <c r="M4467" s="13">
        <f>M4466+J4466/40-IF(I4466="V2H",K4466/(0.95*40),0)-IF(E4467=0,IF(E4466=1,IF(D4467=1,30,40)*0.18/(2*40),0),0)-IF(E4467=1,IF(E4466=0,IF(D4467=1,30,40)*0.18/(2*40),0),0)</f>
        <v/>
      </c>
      <c r="N4467" s="14" t="n">
        <v>0.09</v>
      </c>
      <c r="O4467" s="15">
        <f>K4467*N4467</f>
        <v/>
      </c>
      <c r="P4467">
        <f>IF(E4467=0,0.3,IF(D4467=1,IF(C4467&gt;=Params!$B$13-3,IF(C4467&lt;Params!$B$13,Params!$B$20,0.3),0.3),IF(C4467&gt;=Params!$B$15-3,IF(C4467&lt;Params!$B$15,Params!$B$21,0.3),0.3)))</f>
        <v/>
      </c>
    </row>
    <row r="4468" ht="15" customHeight="1" s="1">
      <c r="A4468" s="9" t="n">
        <v>4465</v>
      </c>
      <c r="B4468" s="6" t="inlineStr">
        <is>
          <t>06/07</t>
        </is>
      </c>
      <c r="C4468" s="6" t="n">
        <v>0</v>
      </c>
      <c r="D4468" s="6" t="n">
        <v>1</v>
      </c>
      <c r="E4468" s="10">
        <f>IF(D4468=1, IF(OR(C4468&lt;10, C4468&gt;=15),1,0), IF(OR(C4468&lt;7, C4468&gt;=18),1,0))</f>
        <v/>
      </c>
      <c r="F4468" s="11" t="n">
        <v>0.489</v>
      </c>
      <c r="G4468" s="12">
        <f>0*8</f>
        <v/>
      </c>
      <c r="H4468" s="12">
        <f>F4468-G4468</f>
        <v/>
      </c>
      <c r="I4468" s="10">
        <f>IF(E4468=0,"Fora",IF(E4467=0,"Carg xar",IF(H4468&lt;0,IF(M4468&lt;0.9,"Carg FV","Stby"),IF(M4468&gt;P4468,"V2H",IF(M4468&lt;0.9,"Carg xar","Stby")))))</f>
        <v/>
      </c>
      <c r="J4468" s="12">
        <f>IF(OR(I4468="Carg FV",I4468="Carg xar"),MIN(IF(I4468="Carg FV",ABS(H4468),7.4),7.4,MAX(0,(0.9-M4468)*40)*0.95),0)</f>
        <v/>
      </c>
      <c r="K4468" s="12">
        <f>IF(I4468="V2H",MIN(MAX(0,H4468),7.4,MAX(0,(M4468-P4468)*40)*0.95),0)</f>
        <v/>
      </c>
      <c r="L4468" s="12">
        <f>IF(E4468=0,0,MAX(0,H4468-K4468))</f>
        <v/>
      </c>
      <c r="M4468" s="13">
        <f>M4467+J4467/40-IF(I4467="V2H",K4467/(0.95*40),0)-IF(E4468=0,IF(E4467=1,IF(D4468=1,30,40)*0.18/(2*40),0),0)-IF(E4468=1,IF(E4467=0,IF(D4468=1,30,40)*0.18/(2*40),0),0)</f>
        <v/>
      </c>
      <c r="N4468" s="14" t="n">
        <v>0.09</v>
      </c>
      <c r="O4468" s="15">
        <f>K4468*N4468</f>
        <v/>
      </c>
      <c r="P4468">
        <f>IF(E4468=0,0.3,IF(D4468=1,IF(C4468&gt;=Params!$B$13-3,IF(C4468&lt;Params!$B$13,Params!$B$20,0.3),0.3),IF(C4468&gt;=Params!$B$15-3,IF(C4468&lt;Params!$B$15,Params!$B$21,0.3),0.3)))</f>
        <v/>
      </c>
    </row>
    <row r="4469" ht="15" customHeight="1" s="1">
      <c r="A4469" s="9" t="n">
        <v>4466</v>
      </c>
      <c r="B4469" s="6" t="inlineStr">
        <is>
          <t>06/07</t>
        </is>
      </c>
      <c r="C4469" s="6" t="n">
        <v>1</v>
      </c>
      <c r="D4469" s="6" t="n">
        <v>1</v>
      </c>
      <c r="E4469" s="10">
        <f>IF(D4469=1, IF(OR(C4469&lt;10, C4469&gt;=15),1,0), IF(OR(C4469&lt;7, C4469&gt;=18),1,0))</f>
        <v/>
      </c>
      <c r="F4469" s="11" t="n">
        <v>0.513</v>
      </c>
      <c r="G4469" s="12">
        <f>0*8</f>
        <v/>
      </c>
      <c r="H4469" s="12">
        <f>F4469-G4469</f>
        <v/>
      </c>
      <c r="I4469" s="10">
        <f>IF(E4469=0,"Fora",IF(E4468=0,"Carg xar",IF(H4469&lt;0,IF(M4469&lt;0.9,"Carg FV","Stby"),IF(M4469&gt;P4469,"V2H",IF(M4469&lt;0.9,"Carg xar","Stby")))))</f>
        <v/>
      </c>
      <c r="J4469" s="12">
        <f>IF(OR(I4469="Carg FV",I4469="Carg xar"),MIN(IF(I4469="Carg FV",ABS(H4469),7.4),7.4,MAX(0,(0.9-M4469)*40)*0.95),0)</f>
        <v/>
      </c>
      <c r="K4469" s="12">
        <f>IF(I4469="V2H",MIN(MAX(0,H4469),7.4,MAX(0,(M4469-P4469)*40)*0.95),0)</f>
        <v/>
      </c>
      <c r="L4469" s="12">
        <f>IF(E4469=0,0,MAX(0,H4469-K4469))</f>
        <v/>
      </c>
      <c r="M4469" s="13">
        <f>M4468+J4468/40-IF(I4468="V2H",K4468/(0.95*40),0)-IF(E4469=0,IF(E4468=1,IF(D4469=1,30,40)*0.18/(2*40),0),0)-IF(E4469=1,IF(E4468=0,IF(D4469=1,30,40)*0.18/(2*40),0),0)</f>
        <v/>
      </c>
      <c r="N4469" s="14" t="n">
        <v>0.09</v>
      </c>
      <c r="O4469" s="15">
        <f>K4469*N4469</f>
        <v/>
      </c>
      <c r="P4469">
        <f>IF(E4469=0,0.3,IF(D4469=1,IF(C4469&gt;=Params!$B$13-3,IF(C4469&lt;Params!$B$13,Params!$B$20,0.3),0.3),IF(C4469&gt;=Params!$B$15-3,IF(C4469&lt;Params!$B$15,Params!$B$21,0.3),0.3)))</f>
        <v/>
      </c>
    </row>
    <row r="4470" ht="15" customHeight="1" s="1">
      <c r="A4470" s="9" t="n">
        <v>4467</v>
      </c>
      <c r="B4470" s="6" t="inlineStr">
        <is>
          <t>06/07</t>
        </is>
      </c>
      <c r="C4470" s="6" t="n">
        <v>2</v>
      </c>
      <c r="D4470" s="6" t="n">
        <v>1</v>
      </c>
      <c r="E4470" s="10">
        <f>IF(D4470=1, IF(OR(C4470&lt;10, C4470&gt;=15),1,0), IF(OR(C4470&lt;7, C4470&gt;=18),1,0))</f>
        <v/>
      </c>
      <c r="F4470" s="11" t="n">
        <v>0.451</v>
      </c>
      <c r="G4470" s="12">
        <f>0*8</f>
        <v/>
      </c>
      <c r="H4470" s="12">
        <f>F4470-G4470</f>
        <v/>
      </c>
      <c r="I4470" s="10">
        <f>IF(E4470=0,"Fora",IF(E4469=0,"Carg xar",IF(H4470&lt;0,IF(M4470&lt;0.9,"Carg FV","Stby"),IF(M4470&gt;P4470,"V2H",IF(M4470&lt;0.9,"Carg xar","Stby")))))</f>
        <v/>
      </c>
      <c r="J4470" s="12">
        <f>IF(OR(I4470="Carg FV",I4470="Carg xar"),MIN(IF(I4470="Carg FV",ABS(H4470),7.4),7.4,MAX(0,(0.9-M4470)*40)*0.95),0)</f>
        <v/>
      </c>
      <c r="K4470" s="12">
        <f>IF(I4470="V2H",MIN(MAX(0,H4470),7.4,MAX(0,(M4470-P4470)*40)*0.95),0)</f>
        <v/>
      </c>
      <c r="L4470" s="12">
        <f>IF(E4470=0,0,MAX(0,H4470-K4470))</f>
        <v/>
      </c>
      <c r="M4470" s="13">
        <f>M4469+J4469/40-IF(I4469="V2H",K4469/(0.95*40),0)-IF(E4470=0,IF(E4469=1,IF(D4470=1,30,40)*0.18/(2*40),0),0)-IF(E4470=1,IF(E4469=0,IF(D4470=1,30,40)*0.18/(2*40),0),0)</f>
        <v/>
      </c>
      <c r="N4470" s="14" t="n">
        <v>0.09</v>
      </c>
      <c r="O4470" s="15">
        <f>K4470*N4470</f>
        <v/>
      </c>
      <c r="P4470">
        <f>IF(E4470=0,0.3,IF(D4470=1,IF(C4470&gt;=Params!$B$13-3,IF(C4470&lt;Params!$B$13,Params!$B$20,0.3),0.3),IF(C4470&gt;=Params!$B$15-3,IF(C4470&lt;Params!$B$15,Params!$B$21,0.3),0.3)))</f>
        <v/>
      </c>
    </row>
    <row r="4471" ht="15" customHeight="1" s="1">
      <c r="A4471" s="9" t="n">
        <v>4468</v>
      </c>
      <c r="B4471" s="6" t="inlineStr">
        <is>
          <t>06/07</t>
        </is>
      </c>
      <c r="C4471" s="6" t="n">
        <v>3</v>
      </c>
      <c r="D4471" s="6" t="n">
        <v>1</v>
      </c>
      <c r="E4471" s="10">
        <f>IF(D4471=1, IF(OR(C4471&lt;10, C4471&gt;=15),1,0), IF(OR(C4471&lt;7, C4471&gt;=18),1,0))</f>
        <v/>
      </c>
      <c r="F4471" s="11" t="n">
        <v>0.492</v>
      </c>
      <c r="G4471" s="12">
        <f>0*8</f>
        <v/>
      </c>
      <c r="H4471" s="12">
        <f>F4471-G4471</f>
        <v/>
      </c>
      <c r="I4471" s="10">
        <f>IF(E4471=0,"Fora",IF(E4470=0,"Carg xar",IF(H4471&lt;0,IF(M4471&lt;0.9,"Carg FV","Stby"),IF(M4471&gt;P4471,"V2H",IF(M4471&lt;0.9,"Carg xar","Stby")))))</f>
        <v/>
      </c>
      <c r="J4471" s="12">
        <f>IF(OR(I4471="Carg FV",I4471="Carg xar"),MIN(IF(I4471="Carg FV",ABS(H4471),7.4),7.4,MAX(0,(0.9-M4471)*40)*0.95),0)</f>
        <v/>
      </c>
      <c r="K4471" s="12">
        <f>IF(I4471="V2H",MIN(MAX(0,H4471),7.4,MAX(0,(M4471-P4471)*40)*0.95),0)</f>
        <v/>
      </c>
      <c r="L4471" s="12">
        <f>IF(E4471=0,0,MAX(0,H4471-K4471))</f>
        <v/>
      </c>
      <c r="M4471" s="13">
        <f>M4470+J4470/40-IF(I4470="V2H",K4470/(0.95*40),0)-IF(E4471=0,IF(E4470=1,IF(D4471=1,30,40)*0.18/(2*40),0),0)-IF(E4471=1,IF(E4470=0,IF(D4471=1,30,40)*0.18/(2*40),0),0)</f>
        <v/>
      </c>
      <c r="N4471" s="14" t="n">
        <v>0.09</v>
      </c>
      <c r="O4471" s="15">
        <f>K4471*N4471</f>
        <v/>
      </c>
      <c r="P4471">
        <f>IF(E4471=0,0.3,IF(D4471=1,IF(C4471&gt;=Params!$B$13-3,IF(C4471&lt;Params!$B$13,Params!$B$20,0.3),0.3),IF(C4471&gt;=Params!$B$15-3,IF(C4471&lt;Params!$B$15,Params!$B$21,0.3),0.3)))</f>
        <v/>
      </c>
    </row>
    <row r="4472" ht="15" customHeight="1" s="1">
      <c r="A4472" s="9" t="n">
        <v>4469</v>
      </c>
      <c r="B4472" s="6" t="inlineStr">
        <is>
          <t>06/07</t>
        </is>
      </c>
      <c r="C4472" s="6" t="n">
        <v>4</v>
      </c>
      <c r="D4472" s="6" t="n">
        <v>1</v>
      </c>
      <c r="E4472" s="10">
        <f>IF(D4472=1, IF(OR(C4472&lt;10, C4472&gt;=15),1,0), IF(OR(C4472&lt;7, C4472&gt;=18),1,0))</f>
        <v/>
      </c>
      <c r="F4472" s="11" t="n">
        <v>1.082</v>
      </c>
      <c r="G4472" s="12">
        <f>0*8</f>
        <v/>
      </c>
      <c r="H4472" s="12">
        <f>F4472-G4472</f>
        <v/>
      </c>
      <c r="I4472" s="10">
        <f>IF(E4472=0,"Fora",IF(E4471=0,"Carg xar",IF(H4472&lt;0,IF(M4472&lt;0.9,"Carg FV","Stby"),IF(M4472&gt;P4472,"V2H",IF(M4472&lt;0.9,"Carg xar","Stby")))))</f>
        <v/>
      </c>
      <c r="J4472" s="12">
        <f>IF(OR(I4472="Carg FV",I4472="Carg xar"),MIN(IF(I4472="Carg FV",ABS(H4472),7.4),7.4,MAX(0,(0.9-M4472)*40)*0.95),0)</f>
        <v/>
      </c>
      <c r="K4472" s="12">
        <f>IF(I4472="V2H",MIN(MAX(0,H4472),7.4,MAX(0,(M4472-P4472)*40)*0.95),0)</f>
        <v/>
      </c>
      <c r="L4472" s="12">
        <f>IF(E4472=0,0,MAX(0,H4472-K4472))</f>
        <v/>
      </c>
      <c r="M4472" s="13">
        <f>M4471+J4471/40-IF(I4471="V2H",K4471/(0.95*40),0)-IF(E4472=0,IF(E4471=1,IF(D4472=1,30,40)*0.18/(2*40),0),0)-IF(E4472=1,IF(E4471=0,IF(D4472=1,30,40)*0.18/(2*40),0),0)</f>
        <v/>
      </c>
      <c r="N4472" s="14" t="n">
        <v>0.09</v>
      </c>
      <c r="O4472" s="15">
        <f>K4472*N4472</f>
        <v/>
      </c>
      <c r="P4472">
        <f>IF(E4472=0,0.3,IF(D4472=1,IF(C4472&gt;=Params!$B$13-3,IF(C4472&lt;Params!$B$13,Params!$B$20,0.3),0.3),IF(C4472&gt;=Params!$B$15-3,IF(C4472&lt;Params!$B$15,Params!$B$21,0.3),0.3)))</f>
        <v/>
      </c>
    </row>
    <row r="4473" ht="15" customHeight="1" s="1">
      <c r="A4473" s="9" t="n">
        <v>4470</v>
      </c>
      <c r="B4473" s="6" t="inlineStr">
        <is>
          <t>06/07</t>
        </is>
      </c>
      <c r="C4473" s="6" t="n">
        <v>5</v>
      </c>
      <c r="D4473" s="6" t="n">
        <v>1</v>
      </c>
      <c r="E4473" s="10">
        <f>IF(D4473=1, IF(OR(C4473&lt;10, C4473&gt;=15),1,0), IF(OR(C4473&lt;7, C4473&gt;=18),1,0))</f>
        <v/>
      </c>
      <c r="F4473" s="11" t="n">
        <v>0.502</v>
      </c>
      <c r="G4473" s="12">
        <f>0*8</f>
        <v/>
      </c>
      <c r="H4473" s="12">
        <f>F4473-G4473</f>
        <v/>
      </c>
      <c r="I4473" s="10">
        <f>IF(E4473=0,"Fora",IF(E4472=0,"Carg xar",IF(H4473&lt;0,IF(M4473&lt;0.9,"Carg FV","Stby"),IF(M4473&gt;P4473,"V2H",IF(M4473&lt;0.9,"Carg xar","Stby")))))</f>
        <v/>
      </c>
      <c r="J4473" s="12">
        <f>IF(OR(I4473="Carg FV",I4473="Carg xar"),MIN(IF(I4473="Carg FV",ABS(H4473),7.4),7.4,MAX(0,(0.9-M4473)*40)*0.95),0)</f>
        <v/>
      </c>
      <c r="K4473" s="12">
        <f>IF(I4473="V2H",MIN(MAX(0,H4473),7.4,MAX(0,(M4473-P4473)*40)*0.95),0)</f>
        <v/>
      </c>
      <c r="L4473" s="12">
        <f>IF(E4473=0,0,MAX(0,H4473-K4473))</f>
        <v/>
      </c>
      <c r="M4473" s="13">
        <f>M4472+J4472/40-IF(I4472="V2H",K4472/(0.95*40),0)-IF(E4473=0,IF(E4472=1,IF(D4473=1,30,40)*0.18/(2*40),0),0)-IF(E4473=1,IF(E4472=0,IF(D4473=1,30,40)*0.18/(2*40),0),0)</f>
        <v/>
      </c>
      <c r="N4473" s="14" t="n">
        <v>0.09</v>
      </c>
      <c r="O4473" s="15">
        <f>K4473*N4473</f>
        <v/>
      </c>
      <c r="P4473">
        <f>IF(E4473=0,0.3,IF(D4473=1,IF(C4473&gt;=Params!$B$13-3,IF(C4473&lt;Params!$B$13,Params!$B$20,0.3),0.3),IF(C4473&gt;=Params!$B$15-3,IF(C4473&lt;Params!$B$15,Params!$B$21,0.3),0.3)))</f>
        <v/>
      </c>
    </row>
    <row r="4474" ht="15" customHeight="1" s="1">
      <c r="A4474" s="9" t="n">
        <v>4471</v>
      </c>
      <c r="B4474" s="6" t="inlineStr">
        <is>
          <t>06/07</t>
        </is>
      </c>
      <c r="C4474" s="6" t="n">
        <v>6</v>
      </c>
      <c r="D4474" s="6" t="n">
        <v>1</v>
      </c>
      <c r="E4474" s="10">
        <f>IF(D4474=1, IF(OR(C4474&lt;10, C4474&gt;=15),1,0), IF(OR(C4474&lt;7, C4474&gt;=18),1,0))</f>
        <v/>
      </c>
      <c r="F4474" s="11" t="n">
        <v>0.539</v>
      </c>
      <c r="G4474" s="12">
        <f>0.02*8</f>
        <v/>
      </c>
      <c r="H4474" s="12">
        <f>F4474-G4474</f>
        <v/>
      </c>
      <c r="I4474" s="10">
        <f>IF(E4474=0,"Fora",IF(E4473=0,"Carg xar",IF(H4474&lt;0,IF(M4474&lt;0.9,"Carg FV","Stby"),IF(M4474&gt;P4474,"V2H",IF(M4474&lt;0.9,"Carg xar","Stby")))))</f>
        <v/>
      </c>
      <c r="J4474" s="12">
        <f>IF(OR(I4474="Carg FV",I4474="Carg xar"),MIN(IF(I4474="Carg FV",ABS(H4474),7.4),7.4,MAX(0,(0.9-M4474)*40)*0.95),0)</f>
        <v/>
      </c>
      <c r="K4474" s="12">
        <f>IF(I4474="V2H",MIN(MAX(0,H4474),7.4,MAX(0,(M4474-P4474)*40)*0.95),0)</f>
        <v/>
      </c>
      <c r="L4474" s="12">
        <f>IF(E4474=0,0,MAX(0,H4474-K4474))</f>
        <v/>
      </c>
      <c r="M4474" s="13">
        <f>M4473+J4473/40-IF(I4473="V2H",K4473/(0.95*40),0)-IF(E4474=0,IF(E4473=1,IF(D4474=1,30,40)*0.18/(2*40),0),0)-IF(E4474=1,IF(E4473=0,IF(D4474=1,30,40)*0.18/(2*40),0),0)</f>
        <v/>
      </c>
      <c r="N4474" s="14" t="n">
        <v>0.09</v>
      </c>
      <c r="O4474" s="15">
        <f>K4474*N4474</f>
        <v/>
      </c>
      <c r="P4474">
        <f>IF(E4474=0,0.3,IF(D4474=1,IF(C4474&gt;=Params!$B$13-3,IF(C4474&lt;Params!$B$13,Params!$B$20,0.3),0.3),IF(C4474&gt;=Params!$B$15-3,IF(C4474&lt;Params!$B$15,Params!$B$21,0.3),0.3)))</f>
        <v/>
      </c>
    </row>
    <row r="4475" ht="15" customHeight="1" s="1">
      <c r="A4475" s="9" t="n">
        <v>4472</v>
      </c>
      <c r="B4475" s="6" t="inlineStr">
        <is>
          <t>06/07</t>
        </is>
      </c>
      <c r="C4475" s="6" t="n">
        <v>7</v>
      </c>
      <c r="D4475" s="6" t="n">
        <v>1</v>
      </c>
      <c r="E4475" s="10">
        <f>IF(D4475=1, IF(OR(C4475&lt;10, C4475&gt;=15),1,0), IF(OR(C4475&lt;7, C4475&gt;=18),1,0))</f>
        <v/>
      </c>
      <c r="F4475" s="11" t="n">
        <v>0.305</v>
      </c>
      <c r="G4475" s="12">
        <f>0.14*8</f>
        <v/>
      </c>
      <c r="H4475" s="12">
        <f>F4475-G4475</f>
        <v/>
      </c>
      <c r="I4475" s="10">
        <f>IF(E4475=0,"Fora",IF(E4474=0,"Carg xar",IF(H4475&lt;0,IF(M4475&lt;0.9,"Carg FV","Stby"),IF(M4475&gt;P4475,"V2H",IF(M4475&lt;0.9,"Carg xar","Stby")))))</f>
        <v/>
      </c>
      <c r="J4475" s="12">
        <f>IF(OR(I4475="Carg FV",I4475="Carg xar"),MIN(IF(I4475="Carg FV",ABS(H4475),7.4),7.4,MAX(0,(0.9-M4475)*40)*0.95),0)</f>
        <v/>
      </c>
      <c r="K4475" s="12">
        <f>IF(I4475="V2H",MIN(MAX(0,H4475),7.4,MAX(0,(M4475-P4475)*40)*0.95),0)</f>
        <v/>
      </c>
      <c r="L4475" s="12">
        <f>IF(E4475=0,0,MAX(0,H4475-K4475))</f>
        <v/>
      </c>
      <c r="M4475" s="13">
        <f>M4474+J4474/40-IF(I4474="V2H",K4474/(0.95*40),0)-IF(E4475=0,IF(E4474=1,IF(D4475=1,30,40)*0.18/(2*40),0),0)-IF(E4475=1,IF(E4474=0,IF(D4475=1,30,40)*0.18/(2*40),0),0)</f>
        <v/>
      </c>
      <c r="N4475" s="14" t="n">
        <v>0.09</v>
      </c>
      <c r="O4475" s="15">
        <f>K4475*N4475</f>
        <v/>
      </c>
      <c r="P4475">
        <f>IF(E4475=0,0.3,IF(D4475=1,IF(C4475&gt;=Params!$B$13-3,IF(C4475&lt;Params!$B$13,Params!$B$20,0.3),0.3),IF(C4475&gt;=Params!$B$15-3,IF(C4475&lt;Params!$B$15,Params!$B$21,0.3),0.3)))</f>
        <v/>
      </c>
    </row>
    <row r="4476" ht="15" customHeight="1" s="1">
      <c r="A4476" s="9" t="n">
        <v>4473</v>
      </c>
      <c r="B4476" s="6" t="inlineStr">
        <is>
          <t>06/07</t>
        </is>
      </c>
      <c r="C4476" s="6" t="n">
        <v>8</v>
      </c>
      <c r="D4476" s="6" t="n">
        <v>1</v>
      </c>
      <c r="E4476" s="10">
        <f>IF(D4476=1, IF(OR(C4476&lt;10, C4476&gt;=15),1,0), IF(OR(C4476&lt;7, C4476&gt;=18),1,0))</f>
        <v/>
      </c>
      <c r="F4476" s="11" t="n">
        <v>0</v>
      </c>
      <c r="G4476" s="12">
        <f>0.3*8</f>
        <v/>
      </c>
      <c r="H4476" s="12">
        <f>F4476-G4476</f>
        <v/>
      </c>
      <c r="I4476" s="10">
        <f>IF(E4476=0,"Fora",IF(E4475=0,"Carg xar",IF(H4476&lt;0,IF(M4476&lt;0.9,"Carg FV","Stby"),IF(M4476&gt;P4476,"V2H",IF(M4476&lt;0.9,"Carg xar","Stby")))))</f>
        <v/>
      </c>
      <c r="J4476" s="12">
        <f>IF(OR(I4476="Carg FV",I4476="Carg xar"),MIN(IF(I4476="Carg FV",ABS(H4476),7.4),7.4,MAX(0,(0.9-M4476)*40)*0.95),0)</f>
        <v/>
      </c>
      <c r="K4476" s="12">
        <f>IF(I4476="V2H",MIN(MAX(0,H4476),7.4,MAX(0,(M4476-P4476)*40)*0.95),0)</f>
        <v/>
      </c>
      <c r="L4476" s="12">
        <f>IF(E4476=0,0,MAX(0,H4476-K4476))</f>
        <v/>
      </c>
      <c r="M4476" s="13">
        <f>M4475+J4475/40-IF(I4475="V2H",K4475/(0.95*40),0)-IF(E4476=0,IF(E4475=1,IF(D4476=1,30,40)*0.18/(2*40),0),0)-IF(E4476=1,IF(E4475=0,IF(D4476=1,30,40)*0.18/(2*40),0),0)</f>
        <v/>
      </c>
      <c r="N4476" s="14" t="n">
        <v>0.09</v>
      </c>
      <c r="O4476" s="15">
        <f>K4476*N4476</f>
        <v/>
      </c>
      <c r="P4476">
        <f>IF(E4476=0,0.3,IF(D4476=1,IF(C4476&gt;=Params!$B$13-3,IF(C4476&lt;Params!$B$13,Params!$B$20,0.3),0.3),IF(C4476&gt;=Params!$B$15-3,IF(C4476&lt;Params!$B$15,Params!$B$21,0.3),0.3)))</f>
        <v/>
      </c>
    </row>
    <row r="4477" ht="15" customHeight="1" s="1">
      <c r="A4477" s="9" t="n">
        <v>4474</v>
      </c>
      <c r="B4477" s="6" t="inlineStr">
        <is>
          <t>06/07</t>
        </is>
      </c>
      <c r="C4477" s="6" t="n">
        <v>9</v>
      </c>
      <c r="D4477" s="6" t="n">
        <v>1</v>
      </c>
      <c r="E4477" s="10">
        <f>IF(D4477=1, IF(OR(C4477&lt;10, C4477&gt;=15),1,0), IF(OR(C4477&lt;7, C4477&gt;=18),1,0))</f>
        <v/>
      </c>
      <c r="F4477" s="11" t="n">
        <v>0</v>
      </c>
      <c r="G4477" s="12">
        <f>0.5*8</f>
        <v/>
      </c>
      <c r="H4477" s="12">
        <f>F4477-G4477</f>
        <v/>
      </c>
      <c r="I4477" s="10">
        <f>IF(E4477=0,"Fora",IF(E4476=0,"Carg xar",IF(H4477&lt;0,IF(M4477&lt;0.9,"Carg FV","Stby"),IF(M4477&gt;P4477,"V2H",IF(M4477&lt;0.9,"Carg xar","Stby")))))</f>
        <v/>
      </c>
      <c r="J4477" s="12">
        <f>IF(OR(I4477="Carg FV",I4477="Carg xar"),MIN(IF(I4477="Carg FV",ABS(H4477),7.4),7.4,MAX(0,(0.9-M4477)*40)*0.95),0)</f>
        <v/>
      </c>
      <c r="K4477" s="12">
        <f>IF(I4477="V2H",MIN(MAX(0,H4477),7.4,MAX(0,(M4477-P4477)*40)*0.95),0)</f>
        <v/>
      </c>
      <c r="L4477" s="12">
        <f>IF(E4477=0,0,MAX(0,H4477-K4477))</f>
        <v/>
      </c>
      <c r="M4477" s="13">
        <f>M4476+J4476/40-IF(I4476="V2H",K4476/(0.95*40),0)-IF(E4477=0,IF(E4476=1,IF(D4477=1,30,40)*0.18/(2*40),0),0)-IF(E4477=1,IF(E4476=0,IF(D4477=1,30,40)*0.18/(2*40),0),0)</f>
        <v/>
      </c>
      <c r="N4477" s="14" t="n">
        <v>0.09</v>
      </c>
      <c r="O4477" s="15">
        <f>K4477*N4477</f>
        <v/>
      </c>
      <c r="P4477">
        <f>IF(E4477=0,0.3,IF(D4477=1,IF(C4477&gt;=Params!$B$13-3,IF(C4477&lt;Params!$B$13,Params!$B$20,0.3),0.3),IF(C4477&gt;=Params!$B$15-3,IF(C4477&lt;Params!$B$15,Params!$B$21,0.3),0.3)))</f>
        <v/>
      </c>
    </row>
    <row r="4478" ht="15" customHeight="1" s="1">
      <c r="A4478" s="9" t="n">
        <v>4475</v>
      </c>
      <c r="B4478" s="6" t="inlineStr">
        <is>
          <t>06/07</t>
        </is>
      </c>
      <c r="C4478" s="6" t="n">
        <v>10</v>
      </c>
      <c r="D4478" s="6" t="n">
        <v>1</v>
      </c>
      <c r="E4478" s="10">
        <f>IF(D4478=1, IF(OR(C4478&lt;10, C4478&gt;=15),1,0), IF(OR(C4478&lt;7, C4478&gt;=18),1,0))</f>
        <v/>
      </c>
      <c r="F4478" s="11" t="n">
        <v>0</v>
      </c>
      <c r="G4478" s="12">
        <f>0.7*8</f>
        <v/>
      </c>
      <c r="H4478" s="12">
        <f>F4478-G4478</f>
        <v/>
      </c>
      <c r="I4478" s="10">
        <f>IF(E4478=0,"Fora",IF(E4477=0,"Carg xar",IF(H4478&lt;0,IF(M4478&lt;0.9,"Carg FV","Stby"),IF(M4478&gt;P4478,"V2H",IF(M4478&lt;0.9,"Carg xar","Stby")))))</f>
        <v/>
      </c>
      <c r="J4478" s="12">
        <f>IF(OR(I4478="Carg FV",I4478="Carg xar"),MIN(IF(I4478="Carg FV",ABS(H4478),7.4),7.4,MAX(0,(0.9-M4478)*40)*0.95),0)</f>
        <v/>
      </c>
      <c r="K4478" s="12">
        <f>IF(I4478="V2H",MIN(MAX(0,H4478),7.4,MAX(0,(M4478-P4478)*40)*0.95),0)</f>
        <v/>
      </c>
      <c r="L4478" s="12">
        <f>IF(E4478=0,0,MAX(0,H4478-K4478))</f>
        <v/>
      </c>
      <c r="M4478" s="13">
        <f>M4477+J4477/40-IF(I4477="V2H",K4477/(0.95*40),0)-IF(E4478=0,IF(E4477=1,IF(D4478=1,30,40)*0.18/(2*40),0),0)-IF(E4478=1,IF(E4477=0,IF(D4478=1,30,40)*0.18/(2*40),0),0)</f>
        <v/>
      </c>
      <c r="N4478" s="14" t="n">
        <v>0.09</v>
      </c>
      <c r="O4478" s="15">
        <f>K4478*N4478</f>
        <v/>
      </c>
      <c r="P4478">
        <f>IF(E4478=0,0.3,IF(D4478=1,IF(C4478&gt;=Params!$B$13-3,IF(C4478&lt;Params!$B$13,Params!$B$20,0.3),0.3),IF(C4478&gt;=Params!$B$15-3,IF(C4478&lt;Params!$B$15,Params!$B$21,0.3),0.3)))</f>
        <v/>
      </c>
    </row>
    <row r="4479" ht="15" customHeight="1" s="1">
      <c r="A4479" s="9" t="n">
        <v>4476</v>
      </c>
      <c r="B4479" s="6" t="inlineStr">
        <is>
          <t>06/07</t>
        </is>
      </c>
      <c r="C4479" s="6" t="n">
        <v>11</v>
      </c>
      <c r="D4479" s="6" t="n">
        <v>1</v>
      </c>
      <c r="E4479" s="10">
        <f>IF(D4479=1, IF(OR(C4479&lt;10, C4479&gt;=15),1,0), IF(OR(C4479&lt;7, C4479&gt;=18),1,0))</f>
        <v/>
      </c>
      <c r="F4479" s="11" t="n">
        <v>0</v>
      </c>
      <c r="G4479" s="12">
        <f>0.84*8</f>
        <v/>
      </c>
      <c r="H4479" s="12">
        <f>F4479-G4479</f>
        <v/>
      </c>
      <c r="I4479" s="10">
        <f>IF(E4479=0,"Fora",IF(E4478=0,"Carg xar",IF(H4479&lt;0,IF(M4479&lt;0.9,"Carg FV","Stby"),IF(M4479&gt;P4479,"V2H",IF(M4479&lt;0.9,"Carg xar","Stby")))))</f>
        <v/>
      </c>
      <c r="J4479" s="12">
        <f>IF(OR(I4479="Carg FV",I4479="Carg xar"),MIN(IF(I4479="Carg FV",ABS(H4479),7.4),7.4,MAX(0,(0.9-M4479)*40)*0.95),0)</f>
        <v/>
      </c>
      <c r="K4479" s="12">
        <f>IF(I4479="V2H",MIN(MAX(0,H4479),7.4,MAX(0,(M4479-P4479)*40)*0.95),0)</f>
        <v/>
      </c>
      <c r="L4479" s="12">
        <f>IF(E4479=0,0,MAX(0,H4479-K4479))</f>
        <v/>
      </c>
      <c r="M4479" s="13">
        <f>M4478+J4478/40-IF(I4478="V2H",K4478/(0.95*40),0)-IF(E4479=0,IF(E4478=1,IF(D4479=1,30,40)*0.18/(2*40),0),0)-IF(E4479=1,IF(E4478=0,IF(D4479=1,30,40)*0.18/(2*40),0),0)</f>
        <v/>
      </c>
      <c r="N4479" s="14" t="n">
        <v>0.09</v>
      </c>
      <c r="O4479" s="15">
        <f>K4479*N4479</f>
        <v/>
      </c>
      <c r="P4479">
        <f>IF(E4479=0,0.3,IF(D4479=1,IF(C4479&gt;=Params!$B$13-3,IF(C4479&lt;Params!$B$13,Params!$B$20,0.3),0.3),IF(C4479&gt;=Params!$B$15-3,IF(C4479&lt;Params!$B$15,Params!$B$21,0.3),0.3)))</f>
        <v/>
      </c>
    </row>
    <row r="4480" ht="15" customHeight="1" s="1">
      <c r="A4480" s="9" t="n">
        <v>4477</v>
      </c>
      <c r="B4480" s="6" t="inlineStr">
        <is>
          <t>06/07</t>
        </is>
      </c>
      <c r="C4480" s="6" t="n">
        <v>12</v>
      </c>
      <c r="D4480" s="6" t="n">
        <v>1</v>
      </c>
      <c r="E4480" s="10">
        <f>IF(D4480=1, IF(OR(C4480&lt;10, C4480&gt;=15),1,0), IF(OR(C4480&lt;7, C4480&gt;=18),1,0))</f>
        <v/>
      </c>
      <c r="F4480" s="11" t="n">
        <v>0</v>
      </c>
      <c r="G4480" s="12">
        <f>0.9*8</f>
        <v/>
      </c>
      <c r="H4480" s="12">
        <f>F4480-G4480</f>
        <v/>
      </c>
      <c r="I4480" s="10">
        <f>IF(E4480=0,"Fora",IF(E4479=0,"Carg xar",IF(H4480&lt;0,IF(M4480&lt;0.9,"Carg FV","Stby"),IF(M4480&gt;P4480,"V2H",IF(M4480&lt;0.9,"Carg xar","Stby")))))</f>
        <v/>
      </c>
      <c r="J4480" s="12">
        <f>IF(OR(I4480="Carg FV",I4480="Carg xar"),MIN(IF(I4480="Carg FV",ABS(H4480),7.4),7.4,MAX(0,(0.9-M4480)*40)*0.95),0)</f>
        <v/>
      </c>
      <c r="K4480" s="12">
        <f>IF(I4480="V2H",MIN(MAX(0,H4480),7.4,MAX(0,(M4480-P4480)*40)*0.95),0)</f>
        <v/>
      </c>
      <c r="L4480" s="12">
        <f>IF(E4480=0,0,MAX(0,H4480-K4480))</f>
        <v/>
      </c>
      <c r="M4480" s="13">
        <f>M4479+J4479/40-IF(I4479="V2H",K4479/(0.95*40),0)-IF(E4480=0,IF(E4479=1,IF(D4480=1,30,40)*0.18/(2*40),0),0)-IF(E4480=1,IF(E4479=0,IF(D4480=1,30,40)*0.18/(2*40),0),0)</f>
        <v/>
      </c>
      <c r="N4480" s="14" t="n">
        <v>0.09</v>
      </c>
      <c r="O4480" s="15">
        <f>K4480*N4480</f>
        <v/>
      </c>
      <c r="P4480">
        <f>IF(E4480=0,0.3,IF(D4480=1,IF(C4480&gt;=Params!$B$13-3,IF(C4480&lt;Params!$B$13,Params!$B$20,0.3),0.3),IF(C4480&gt;=Params!$B$15-3,IF(C4480&lt;Params!$B$15,Params!$B$21,0.3),0.3)))</f>
        <v/>
      </c>
    </row>
    <row r="4481" ht="15" customHeight="1" s="1">
      <c r="A4481" s="9" t="n">
        <v>4478</v>
      </c>
      <c r="B4481" s="6" t="inlineStr">
        <is>
          <t>06/07</t>
        </is>
      </c>
      <c r="C4481" s="6" t="n">
        <v>13</v>
      </c>
      <c r="D4481" s="6" t="n">
        <v>1</v>
      </c>
      <c r="E4481" s="10">
        <f>IF(D4481=1, IF(OR(C4481&lt;10, C4481&gt;=15),1,0), IF(OR(C4481&lt;7, C4481&gt;=18),1,0))</f>
        <v/>
      </c>
      <c r="F4481" s="11" t="n">
        <v>0</v>
      </c>
      <c r="G4481" s="12">
        <f>0.88*8</f>
        <v/>
      </c>
      <c r="H4481" s="12">
        <f>F4481-G4481</f>
        <v/>
      </c>
      <c r="I4481" s="10">
        <f>IF(E4481=0,"Fora",IF(E4480=0,"Carg xar",IF(H4481&lt;0,IF(M4481&lt;0.9,"Carg FV","Stby"),IF(M4481&gt;P4481,"V2H",IF(M4481&lt;0.9,"Carg xar","Stby")))))</f>
        <v/>
      </c>
      <c r="J4481" s="12">
        <f>IF(OR(I4481="Carg FV",I4481="Carg xar"),MIN(IF(I4481="Carg FV",ABS(H4481),7.4),7.4,MAX(0,(0.9-M4481)*40)*0.95),0)</f>
        <v/>
      </c>
      <c r="K4481" s="12">
        <f>IF(I4481="V2H",MIN(MAX(0,H4481),7.4,MAX(0,(M4481-P4481)*40)*0.95),0)</f>
        <v/>
      </c>
      <c r="L4481" s="12">
        <f>IF(E4481=0,0,MAX(0,H4481-K4481))</f>
        <v/>
      </c>
      <c r="M4481" s="13">
        <f>M4480+J4480/40-IF(I4480="V2H",K4480/(0.95*40),0)-IF(E4481=0,IF(E4480=1,IF(D4481=1,30,40)*0.18/(2*40),0),0)-IF(E4481=1,IF(E4480=0,IF(D4481=1,30,40)*0.18/(2*40),0),0)</f>
        <v/>
      </c>
      <c r="N4481" s="14" t="n">
        <v>0.09</v>
      </c>
      <c r="O4481" s="15">
        <f>K4481*N4481</f>
        <v/>
      </c>
      <c r="P4481">
        <f>IF(E4481=0,0.3,IF(D4481=1,IF(C4481&gt;=Params!$B$13-3,IF(C4481&lt;Params!$B$13,Params!$B$20,0.3),0.3),IF(C4481&gt;=Params!$B$15-3,IF(C4481&lt;Params!$B$15,Params!$B$21,0.3),0.3)))</f>
        <v/>
      </c>
    </row>
    <row r="4482" ht="15" customHeight="1" s="1">
      <c r="A4482" s="9" t="n">
        <v>4479</v>
      </c>
      <c r="B4482" s="6" t="inlineStr">
        <is>
          <t>06/07</t>
        </is>
      </c>
      <c r="C4482" s="6" t="n">
        <v>14</v>
      </c>
      <c r="D4482" s="6" t="n">
        <v>1</v>
      </c>
      <c r="E4482" s="10">
        <f>IF(D4482=1, IF(OR(C4482&lt;10, C4482&gt;=15),1,0), IF(OR(C4482&lt;7, C4482&gt;=18),1,0))</f>
        <v/>
      </c>
      <c r="F4482" s="11" t="n">
        <v>0.896</v>
      </c>
      <c r="G4482" s="12">
        <f>0.78*8</f>
        <v/>
      </c>
      <c r="H4482" s="12">
        <f>F4482-G4482</f>
        <v/>
      </c>
      <c r="I4482" s="10">
        <f>IF(E4482=0,"Fora",IF(E4481=0,"Carg xar",IF(H4482&lt;0,IF(M4482&lt;0.9,"Carg FV","Stby"),IF(M4482&gt;P4482,"V2H",IF(M4482&lt;0.9,"Carg xar","Stby")))))</f>
        <v/>
      </c>
      <c r="J4482" s="12">
        <f>IF(OR(I4482="Carg FV",I4482="Carg xar"),MIN(IF(I4482="Carg FV",ABS(H4482),7.4),7.4,MAX(0,(0.9-M4482)*40)*0.95),0)</f>
        <v/>
      </c>
      <c r="K4482" s="12">
        <f>IF(I4482="V2H",MIN(MAX(0,H4482),7.4,MAX(0,(M4482-P4482)*40)*0.95),0)</f>
        <v/>
      </c>
      <c r="L4482" s="12">
        <f>IF(E4482=0,0,MAX(0,H4482-K4482))</f>
        <v/>
      </c>
      <c r="M4482" s="13">
        <f>M4481+J4481/40-IF(I4481="V2H",K4481/(0.95*40),0)-IF(E4482=0,IF(E4481=1,IF(D4482=1,30,40)*0.18/(2*40),0),0)-IF(E4482=1,IF(E4481=0,IF(D4482=1,30,40)*0.18/(2*40),0),0)</f>
        <v/>
      </c>
      <c r="N4482" s="14" t="n">
        <v>0.09</v>
      </c>
      <c r="O4482" s="15">
        <f>K4482*N4482</f>
        <v/>
      </c>
      <c r="P4482">
        <f>IF(E4482=0,0.3,IF(D4482=1,IF(C4482&gt;=Params!$B$13-3,IF(C4482&lt;Params!$B$13,Params!$B$20,0.3),0.3),IF(C4482&gt;=Params!$B$15-3,IF(C4482&lt;Params!$B$15,Params!$B$21,0.3),0.3)))</f>
        <v/>
      </c>
    </row>
    <row r="4483" ht="15" customHeight="1" s="1">
      <c r="A4483" s="9" t="n">
        <v>4480</v>
      </c>
      <c r="B4483" s="6" t="inlineStr">
        <is>
          <t>06/07</t>
        </is>
      </c>
      <c r="C4483" s="6" t="n">
        <v>15</v>
      </c>
      <c r="D4483" s="6" t="n">
        <v>1</v>
      </c>
      <c r="E4483" s="10">
        <f>IF(D4483=1, IF(OR(C4483&lt;10, C4483&gt;=15),1,0), IF(OR(C4483&lt;7, C4483&gt;=18),1,0))</f>
        <v/>
      </c>
      <c r="F4483" s="11" t="n">
        <v>1.494</v>
      </c>
      <c r="G4483" s="12">
        <f>0.62*8</f>
        <v/>
      </c>
      <c r="H4483" s="12">
        <f>F4483-G4483</f>
        <v/>
      </c>
      <c r="I4483" s="10">
        <f>IF(E4483=0,"Fora",IF(E4482=0,"Carg xar",IF(H4483&lt;0,IF(M4483&lt;0.9,"Carg FV","Stby"),IF(M4483&gt;P4483,"V2H",IF(M4483&lt;0.9,"Carg xar","Stby")))))</f>
        <v/>
      </c>
      <c r="J4483" s="12">
        <f>IF(OR(I4483="Carg FV",I4483="Carg xar"),MIN(IF(I4483="Carg FV",ABS(H4483),7.4),7.4,MAX(0,(0.9-M4483)*40)*0.95),0)</f>
        <v/>
      </c>
      <c r="K4483" s="12">
        <f>IF(I4483="V2H",MIN(MAX(0,H4483),7.4,MAX(0,(M4483-P4483)*40)*0.95),0)</f>
        <v/>
      </c>
      <c r="L4483" s="12">
        <f>IF(E4483=0,0,MAX(0,H4483-K4483))</f>
        <v/>
      </c>
      <c r="M4483" s="13">
        <f>M4482+J4482/40-IF(I4482="V2H",K4482/(0.95*40),0)-IF(E4483=0,IF(E4482=1,IF(D4483=1,30,40)*0.18/(2*40),0),0)-IF(E4483=1,IF(E4482=0,IF(D4483=1,30,40)*0.18/(2*40),0),0)</f>
        <v/>
      </c>
      <c r="N4483" s="14" t="n">
        <v>0.09</v>
      </c>
      <c r="O4483" s="15">
        <f>K4483*N4483</f>
        <v/>
      </c>
      <c r="P4483">
        <f>IF(E4483=0,0.3,IF(D4483=1,IF(C4483&gt;=Params!$B$13-3,IF(C4483&lt;Params!$B$13,Params!$B$20,0.3),0.3),IF(C4483&gt;=Params!$B$15-3,IF(C4483&lt;Params!$B$15,Params!$B$21,0.3),0.3)))</f>
        <v/>
      </c>
    </row>
    <row r="4484" ht="15" customHeight="1" s="1">
      <c r="A4484" s="9" t="n">
        <v>4481</v>
      </c>
      <c r="B4484" s="6" t="inlineStr">
        <is>
          <t>06/07</t>
        </is>
      </c>
      <c r="C4484" s="6" t="n">
        <v>16</v>
      </c>
      <c r="D4484" s="6" t="n">
        <v>1</v>
      </c>
      <c r="E4484" s="10">
        <f>IF(D4484=1, IF(OR(C4484&lt;10, C4484&gt;=15),1,0), IF(OR(C4484&lt;7, C4484&gt;=18),1,0))</f>
        <v/>
      </c>
      <c r="F4484" s="11" t="n">
        <v>0</v>
      </c>
      <c r="G4484" s="12">
        <f>0.45*8</f>
        <v/>
      </c>
      <c r="H4484" s="12">
        <f>F4484-G4484</f>
        <v/>
      </c>
      <c r="I4484" s="10">
        <f>IF(E4484=0,"Fora",IF(E4483=0,"Carg xar",IF(H4484&lt;0,IF(M4484&lt;0.9,"Carg FV","Stby"),IF(M4484&gt;P4484,"V2H",IF(M4484&lt;0.9,"Carg xar","Stby")))))</f>
        <v/>
      </c>
      <c r="J4484" s="12">
        <f>IF(OR(I4484="Carg FV",I4484="Carg xar"),MIN(IF(I4484="Carg FV",ABS(H4484),7.4),7.4,MAX(0,(0.9-M4484)*40)*0.95),0)</f>
        <v/>
      </c>
      <c r="K4484" s="12">
        <f>IF(I4484="V2H",MIN(MAX(0,H4484),7.4,MAX(0,(M4484-P4484)*40)*0.95),0)</f>
        <v/>
      </c>
      <c r="L4484" s="12">
        <f>IF(E4484=0,0,MAX(0,H4484-K4484))</f>
        <v/>
      </c>
      <c r="M4484" s="13">
        <f>M4483+J4483/40-IF(I4483="V2H",K4483/(0.95*40),0)-IF(E4484=0,IF(E4483=1,IF(D4484=1,30,40)*0.18/(2*40),0),0)-IF(E4484=1,IF(E4483=0,IF(D4484=1,30,40)*0.18/(2*40),0),0)</f>
        <v/>
      </c>
      <c r="N4484" s="14" t="n">
        <v>0.09</v>
      </c>
      <c r="O4484" s="15">
        <f>K4484*N4484</f>
        <v/>
      </c>
      <c r="P4484">
        <f>IF(E4484=0,0.3,IF(D4484=1,IF(C4484&gt;=Params!$B$13-3,IF(C4484&lt;Params!$B$13,Params!$B$20,0.3),0.3),IF(C4484&gt;=Params!$B$15-3,IF(C4484&lt;Params!$B$15,Params!$B$21,0.3),0.3)))</f>
        <v/>
      </c>
    </row>
    <row r="4485" ht="15" customHeight="1" s="1">
      <c r="A4485" s="9" t="n">
        <v>4482</v>
      </c>
      <c r="B4485" s="6" t="inlineStr">
        <is>
          <t>06/07</t>
        </is>
      </c>
      <c r="C4485" s="6" t="n">
        <v>17</v>
      </c>
      <c r="D4485" s="6" t="n">
        <v>1</v>
      </c>
      <c r="E4485" s="10">
        <f>IF(D4485=1, IF(OR(C4485&lt;10, C4485&gt;=15),1,0), IF(OR(C4485&lt;7, C4485&gt;=18),1,0))</f>
        <v/>
      </c>
      <c r="F4485" s="11" t="n">
        <v>0</v>
      </c>
      <c r="G4485" s="12">
        <f>0.25*8</f>
        <v/>
      </c>
      <c r="H4485" s="12">
        <f>F4485-G4485</f>
        <v/>
      </c>
      <c r="I4485" s="10">
        <f>IF(E4485=0,"Fora",IF(E4484=0,"Carg xar",IF(H4485&lt;0,IF(M4485&lt;0.9,"Carg FV","Stby"),IF(M4485&gt;P4485,"V2H",IF(M4485&lt;0.9,"Carg xar","Stby")))))</f>
        <v/>
      </c>
      <c r="J4485" s="12">
        <f>IF(OR(I4485="Carg FV",I4485="Carg xar"),MIN(IF(I4485="Carg FV",ABS(H4485),7.4),7.4,MAX(0,(0.9-M4485)*40)*0.95),0)</f>
        <v/>
      </c>
      <c r="K4485" s="12">
        <f>IF(I4485="V2H",MIN(MAX(0,H4485),7.4,MAX(0,(M4485-P4485)*40)*0.95),0)</f>
        <v/>
      </c>
      <c r="L4485" s="12">
        <f>IF(E4485=0,0,MAX(0,H4485-K4485))</f>
        <v/>
      </c>
      <c r="M4485" s="13">
        <f>M4484+J4484/40-IF(I4484="V2H",K4484/(0.95*40),0)-IF(E4485=0,IF(E4484=1,IF(D4485=1,30,40)*0.18/(2*40),0),0)-IF(E4485=1,IF(E4484=0,IF(D4485=1,30,40)*0.18/(2*40),0),0)</f>
        <v/>
      </c>
      <c r="N4485" s="14" t="n">
        <v>0.09</v>
      </c>
      <c r="O4485" s="15">
        <f>K4485*N4485</f>
        <v/>
      </c>
      <c r="P4485">
        <f>IF(E4485=0,0.3,IF(D4485=1,IF(C4485&gt;=Params!$B$13-3,IF(C4485&lt;Params!$B$13,Params!$B$20,0.3),0.3),IF(C4485&gt;=Params!$B$15-3,IF(C4485&lt;Params!$B$15,Params!$B$21,0.3),0.3)))</f>
        <v/>
      </c>
    </row>
    <row r="4486" ht="15" customHeight="1" s="1">
      <c r="A4486" s="9" t="n">
        <v>4483</v>
      </c>
      <c r="B4486" s="6" t="inlineStr">
        <is>
          <t>06/07</t>
        </is>
      </c>
      <c r="C4486" s="6" t="n">
        <v>18</v>
      </c>
      <c r="D4486" s="6" t="n">
        <v>1</v>
      </c>
      <c r="E4486" s="10">
        <f>IF(D4486=1, IF(OR(C4486&lt;10, C4486&gt;=15),1,0), IF(OR(C4486&lt;7, C4486&gt;=18),1,0))</f>
        <v/>
      </c>
      <c r="F4486" s="11" t="n">
        <v>0.87</v>
      </c>
      <c r="G4486" s="12">
        <f>0.08*8</f>
        <v/>
      </c>
      <c r="H4486" s="12">
        <f>F4486-G4486</f>
        <v/>
      </c>
      <c r="I4486" s="10">
        <f>IF(E4486=0,"Fora",IF(E4485=0,"Carg xar",IF(H4486&lt;0,IF(M4486&lt;0.9,"Carg FV","Stby"),IF(M4486&gt;P4486,"V2H",IF(M4486&lt;0.9,"Carg xar","Stby")))))</f>
        <v/>
      </c>
      <c r="J4486" s="12">
        <f>IF(OR(I4486="Carg FV",I4486="Carg xar"),MIN(IF(I4486="Carg FV",ABS(H4486),7.4),7.4,MAX(0,(0.9-M4486)*40)*0.95),0)</f>
        <v/>
      </c>
      <c r="K4486" s="12">
        <f>IF(I4486="V2H",MIN(MAX(0,H4486),7.4,MAX(0,(M4486-P4486)*40)*0.95),0)</f>
        <v/>
      </c>
      <c r="L4486" s="12">
        <f>IF(E4486=0,0,MAX(0,H4486-K4486))</f>
        <v/>
      </c>
      <c r="M4486" s="13">
        <f>M4485+J4485/40-IF(I4485="V2H",K4485/(0.95*40),0)-IF(E4486=0,IF(E4485=1,IF(D4486=1,30,40)*0.18/(2*40),0),0)-IF(E4486=1,IF(E4485=0,IF(D4486=1,30,40)*0.18/(2*40),0),0)</f>
        <v/>
      </c>
      <c r="N4486" s="14" t="n">
        <v>0.09</v>
      </c>
      <c r="O4486" s="15">
        <f>K4486*N4486</f>
        <v/>
      </c>
      <c r="P4486">
        <f>IF(E4486=0,0.3,IF(D4486=1,IF(C4486&gt;=Params!$B$13-3,IF(C4486&lt;Params!$B$13,Params!$B$20,0.3),0.3),IF(C4486&gt;=Params!$B$15-3,IF(C4486&lt;Params!$B$15,Params!$B$21,0.3),0.3)))</f>
        <v/>
      </c>
    </row>
    <row r="4487" ht="15" customHeight="1" s="1">
      <c r="A4487" s="9" t="n">
        <v>4484</v>
      </c>
      <c r="B4487" s="6" t="inlineStr">
        <is>
          <t>06/07</t>
        </is>
      </c>
      <c r="C4487" s="6" t="n">
        <v>19</v>
      </c>
      <c r="D4487" s="6" t="n">
        <v>1</v>
      </c>
      <c r="E4487" s="10">
        <f>IF(D4487=1, IF(OR(C4487&lt;10, C4487&gt;=15),1,0), IF(OR(C4487&lt;7, C4487&gt;=18),1,0))</f>
        <v/>
      </c>
      <c r="F4487" s="11" t="n">
        <v>1.11</v>
      </c>
      <c r="G4487" s="12">
        <f>0*8</f>
        <v/>
      </c>
      <c r="H4487" s="12">
        <f>F4487-G4487</f>
        <v/>
      </c>
      <c r="I4487" s="10">
        <f>IF(E4487=0,"Fora",IF(E4486=0,"Carg xar",IF(H4487&lt;0,IF(M4487&lt;0.9,"Carg FV","Stby"),IF(M4487&gt;P4487,"V2H",IF(M4487&lt;0.9,"Carg xar","Stby")))))</f>
        <v/>
      </c>
      <c r="J4487" s="12">
        <f>IF(OR(I4487="Carg FV",I4487="Carg xar"),MIN(IF(I4487="Carg FV",ABS(H4487),7.4),7.4,MAX(0,(0.9-M4487)*40)*0.95),0)</f>
        <v/>
      </c>
      <c r="K4487" s="12">
        <f>IF(I4487="V2H",MIN(MAX(0,H4487),7.4,MAX(0,(M4487-P4487)*40)*0.95),0)</f>
        <v/>
      </c>
      <c r="L4487" s="12">
        <f>IF(E4487=0,0,MAX(0,H4487-K4487))</f>
        <v/>
      </c>
      <c r="M4487" s="13">
        <f>M4486+J4486/40-IF(I4486="V2H",K4486/(0.95*40),0)-IF(E4487=0,IF(E4486=1,IF(D4487=1,30,40)*0.18/(2*40),0),0)-IF(E4487=1,IF(E4486=0,IF(D4487=1,30,40)*0.18/(2*40),0),0)</f>
        <v/>
      </c>
      <c r="N4487" s="14" t="n">
        <v>0.09</v>
      </c>
      <c r="O4487" s="15">
        <f>K4487*N4487</f>
        <v/>
      </c>
      <c r="P4487">
        <f>IF(E4487=0,0.3,IF(D4487=1,IF(C4487&gt;=Params!$B$13-3,IF(C4487&lt;Params!$B$13,Params!$B$20,0.3),0.3),IF(C4487&gt;=Params!$B$15-3,IF(C4487&lt;Params!$B$15,Params!$B$21,0.3),0.3)))</f>
        <v/>
      </c>
    </row>
    <row r="4488" ht="15" customHeight="1" s="1">
      <c r="A4488" s="9" t="n">
        <v>4485</v>
      </c>
      <c r="B4488" s="6" t="inlineStr">
        <is>
          <t>06/07</t>
        </is>
      </c>
      <c r="C4488" s="6" t="n">
        <v>20</v>
      </c>
      <c r="D4488" s="6" t="n">
        <v>1</v>
      </c>
      <c r="E4488" s="10">
        <f>IF(D4488=1, IF(OR(C4488&lt;10, C4488&gt;=15),1,0), IF(OR(C4488&lt;7, C4488&gt;=18),1,0))</f>
        <v/>
      </c>
      <c r="F4488" s="11" t="n">
        <v>1.394</v>
      </c>
      <c r="G4488" s="12">
        <f>0*8</f>
        <v/>
      </c>
      <c r="H4488" s="12">
        <f>F4488-G4488</f>
        <v/>
      </c>
      <c r="I4488" s="10">
        <f>IF(E4488=0,"Fora",IF(E4487=0,"Carg xar",IF(H4488&lt;0,IF(M4488&lt;0.9,"Carg FV","Stby"),IF(M4488&gt;P4488,"V2H",IF(M4488&lt;0.9,"Carg xar","Stby")))))</f>
        <v/>
      </c>
      <c r="J4488" s="12">
        <f>IF(OR(I4488="Carg FV",I4488="Carg xar"),MIN(IF(I4488="Carg FV",ABS(H4488),7.4),7.4,MAX(0,(0.9-M4488)*40)*0.95),0)</f>
        <v/>
      </c>
      <c r="K4488" s="12">
        <f>IF(I4488="V2H",MIN(MAX(0,H4488),7.4,MAX(0,(M4488-P4488)*40)*0.95),0)</f>
        <v/>
      </c>
      <c r="L4488" s="12">
        <f>IF(E4488=0,0,MAX(0,H4488-K4488))</f>
        <v/>
      </c>
      <c r="M4488" s="13">
        <f>M4487+J4487/40-IF(I4487="V2H",K4487/(0.95*40),0)-IF(E4488=0,IF(E4487=1,IF(D4488=1,30,40)*0.18/(2*40),0),0)-IF(E4488=1,IF(E4487=0,IF(D4488=1,30,40)*0.18/(2*40),0),0)</f>
        <v/>
      </c>
      <c r="N4488" s="14" t="n">
        <v>0.09</v>
      </c>
      <c r="O4488" s="15">
        <f>K4488*N4488</f>
        <v/>
      </c>
      <c r="P4488">
        <f>IF(E4488=0,0.3,IF(D4488=1,IF(C4488&gt;=Params!$B$13-3,IF(C4488&lt;Params!$B$13,Params!$B$20,0.3),0.3),IF(C4488&gt;=Params!$B$15-3,IF(C4488&lt;Params!$B$15,Params!$B$21,0.3),0.3)))</f>
        <v/>
      </c>
    </row>
    <row r="4489" ht="15" customHeight="1" s="1">
      <c r="A4489" s="9" t="n">
        <v>4486</v>
      </c>
      <c r="B4489" s="6" t="inlineStr">
        <is>
          <t>06/07</t>
        </is>
      </c>
      <c r="C4489" s="6" t="n">
        <v>21</v>
      </c>
      <c r="D4489" s="6" t="n">
        <v>1</v>
      </c>
      <c r="E4489" s="10">
        <f>IF(D4489=1, IF(OR(C4489&lt;10, C4489&gt;=15),1,0), IF(OR(C4489&lt;7, C4489&gt;=18),1,0))</f>
        <v/>
      </c>
      <c r="F4489" s="11" t="n">
        <v>0.947</v>
      </c>
      <c r="G4489" s="12">
        <f>0*8</f>
        <v/>
      </c>
      <c r="H4489" s="12">
        <f>F4489-G4489</f>
        <v/>
      </c>
      <c r="I4489" s="10">
        <f>IF(E4489=0,"Fora",IF(E4488=0,"Carg xar",IF(H4489&lt;0,IF(M4489&lt;0.9,"Carg FV","Stby"),IF(M4489&gt;P4489,"V2H",IF(M4489&lt;0.9,"Carg xar","Stby")))))</f>
        <v/>
      </c>
      <c r="J4489" s="12">
        <f>IF(OR(I4489="Carg FV",I4489="Carg xar"),MIN(IF(I4489="Carg FV",ABS(H4489),7.4),7.4,MAX(0,(0.9-M4489)*40)*0.95),0)</f>
        <v/>
      </c>
      <c r="K4489" s="12">
        <f>IF(I4489="V2H",MIN(MAX(0,H4489),7.4,MAX(0,(M4489-P4489)*40)*0.95),0)</f>
        <v/>
      </c>
      <c r="L4489" s="12">
        <f>IF(E4489=0,0,MAX(0,H4489-K4489))</f>
        <v/>
      </c>
      <c r="M4489" s="13">
        <f>M4488+J4488/40-IF(I4488="V2H",K4488/(0.95*40),0)-IF(E4489=0,IF(E4488=1,IF(D4489=1,30,40)*0.18/(2*40),0),0)-IF(E4489=1,IF(E4488=0,IF(D4489=1,30,40)*0.18/(2*40),0),0)</f>
        <v/>
      </c>
      <c r="N4489" s="14" t="n">
        <v>0.09</v>
      </c>
      <c r="O4489" s="15">
        <f>K4489*N4489</f>
        <v/>
      </c>
      <c r="P4489">
        <f>IF(E4489=0,0.3,IF(D4489=1,IF(C4489&gt;=Params!$B$13-3,IF(C4489&lt;Params!$B$13,Params!$B$20,0.3),0.3),IF(C4489&gt;=Params!$B$15-3,IF(C4489&lt;Params!$B$15,Params!$B$21,0.3),0.3)))</f>
        <v/>
      </c>
    </row>
    <row r="4490" ht="15" customHeight="1" s="1">
      <c r="A4490" s="9" t="n">
        <v>4487</v>
      </c>
      <c r="B4490" s="6" t="inlineStr">
        <is>
          <t>06/07</t>
        </is>
      </c>
      <c r="C4490" s="6" t="n">
        <v>22</v>
      </c>
      <c r="D4490" s="6" t="n">
        <v>1</v>
      </c>
      <c r="E4490" s="10">
        <f>IF(D4490=1, IF(OR(C4490&lt;10, C4490&gt;=15),1,0), IF(OR(C4490&lt;7, C4490&gt;=18),1,0))</f>
        <v/>
      </c>
      <c r="F4490" s="11" t="n">
        <v>1.028</v>
      </c>
      <c r="G4490" s="12">
        <f>0*8</f>
        <v/>
      </c>
      <c r="H4490" s="12">
        <f>F4490-G4490</f>
        <v/>
      </c>
      <c r="I4490" s="10">
        <f>IF(E4490=0,"Fora",IF(E4489=0,"Carg xar",IF(H4490&lt;0,IF(M4490&lt;0.9,"Carg FV","Stby"),IF(M4490&gt;P4490,"V2H",IF(M4490&lt;0.9,"Carg xar","Stby")))))</f>
        <v/>
      </c>
      <c r="J4490" s="12">
        <f>IF(OR(I4490="Carg FV",I4490="Carg xar"),MIN(IF(I4490="Carg FV",ABS(H4490),7.4),7.4,MAX(0,(0.9-M4490)*40)*0.95),0)</f>
        <v/>
      </c>
      <c r="K4490" s="12">
        <f>IF(I4490="V2H",MIN(MAX(0,H4490),7.4,MAX(0,(M4490-P4490)*40)*0.95),0)</f>
        <v/>
      </c>
      <c r="L4490" s="12">
        <f>IF(E4490=0,0,MAX(0,H4490-K4490))</f>
        <v/>
      </c>
      <c r="M4490" s="13">
        <f>M4489+J4489/40-IF(I4489="V2H",K4489/(0.95*40),0)-IF(E4490=0,IF(E4489=1,IF(D4490=1,30,40)*0.18/(2*40),0),0)-IF(E4490=1,IF(E4489=0,IF(D4490=1,30,40)*0.18/(2*40),0),0)</f>
        <v/>
      </c>
      <c r="N4490" s="14" t="n">
        <v>0.09</v>
      </c>
      <c r="O4490" s="15">
        <f>K4490*N4490</f>
        <v/>
      </c>
      <c r="P4490">
        <f>IF(E4490=0,0.3,IF(D4490=1,IF(C4490&gt;=Params!$B$13-3,IF(C4490&lt;Params!$B$13,Params!$B$20,0.3),0.3),IF(C4490&gt;=Params!$B$15-3,IF(C4490&lt;Params!$B$15,Params!$B$21,0.3),0.3)))</f>
        <v/>
      </c>
    </row>
    <row r="4491" ht="15" customHeight="1" s="1">
      <c r="A4491" s="9" t="n">
        <v>4488</v>
      </c>
      <c r="B4491" s="6" t="inlineStr">
        <is>
          <t>06/07</t>
        </is>
      </c>
      <c r="C4491" s="6" t="n">
        <v>23</v>
      </c>
      <c r="D4491" s="6" t="n">
        <v>1</v>
      </c>
      <c r="E4491" s="10">
        <f>IF(D4491=1, IF(OR(C4491&lt;10, C4491&gt;=15),1,0), IF(OR(C4491&lt;7, C4491&gt;=18),1,0))</f>
        <v/>
      </c>
      <c r="F4491" s="11" t="n">
        <v>0.467</v>
      </c>
      <c r="G4491" s="12">
        <f>0*8</f>
        <v/>
      </c>
      <c r="H4491" s="12">
        <f>F4491-G4491</f>
        <v/>
      </c>
      <c r="I4491" s="10">
        <f>IF(E4491=0,"Fora",IF(E4490=0,"Carg xar",IF(H4491&lt;0,IF(M4491&lt;0.9,"Carg FV","Stby"),IF(M4491&gt;P4491,"V2H",IF(M4491&lt;0.9,"Carg xar","Stby")))))</f>
        <v/>
      </c>
      <c r="J4491" s="12">
        <f>IF(OR(I4491="Carg FV",I4491="Carg xar"),MIN(IF(I4491="Carg FV",ABS(H4491),7.4),7.4,MAX(0,(0.9-M4491)*40)*0.95),0)</f>
        <v/>
      </c>
      <c r="K4491" s="12">
        <f>IF(I4491="V2H",MIN(MAX(0,H4491),7.4,MAX(0,(M4491-P4491)*40)*0.95),0)</f>
        <v/>
      </c>
      <c r="L4491" s="12">
        <f>IF(E4491=0,0,MAX(0,H4491-K4491))</f>
        <v/>
      </c>
      <c r="M4491" s="13">
        <f>M4490+J4490/40-IF(I4490="V2H",K4490/(0.95*40),0)-IF(E4491=0,IF(E4490=1,IF(D4491=1,30,40)*0.18/(2*40),0),0)-IF(E4491=1,IF(E4490=0,IF(D4491=1,30,40)*0.18/(2*40),0),0)</f>
        <v/>
      </c>
      <c r="N4491" s="14" t="n">
        <v>0.09</v>
      </c>
      <c r="O4491" s="15">
        <f>K4491*N4491</f>
        <v/>
      </c>
      <c r="P4491">
        <f>IF(E4491=0,0.3,IF(D4491=1,IF(C4491&gt;=Params!$B$13-3,IF(C4491&lt;Params!$B$13,Params!$B$20,0.3),0.3),IF(C4491&gt;=Params!$B$15-3,IF(C4491&lt;Params!$B$15,Params!$B$21,0.3),0.3)))</f>
        <v/>
      </c>
    </row>
    <row r="4492" ht="15" customHeight="1" s="1">
      <c r="A4492" s="9" t="n">
        <v>4489</v>
      </c>
      <c r="B4492" s="6" t="inlineStr">
        <is>
          <t>07/07</t>
        </is>
      </c>
      <c r="C4492" s="6" t="n">
        <v>0</v>
      </c>
      <c r="D4492" s="6" t="n">
        <v>0</v>
      </c>
      <c r="E4492" s="10">
        <f>IF(D4492=1, IF(OR(C4492&lt;10, C4492&gt;=15),1,0), IF(OR(C4492&lt;7, C4492&gt;=18),1,0))</f>
        <v/>
      </c>
      <c r="F4492" s="11" t="n">
        <v>0.419</v>
      </c>
      <c r="G4492" s="12">
        <f>0*8</f>
        <v/>
      </c>
      <c r="H4492" s="12">
        <f>F4492-G4492</f>
        <v/>
      </c>
      <c r="I4492" s="10">
        <f>IF(E4492=0,"Fora",IF(E4491=0,"Carg xar",IF(H4492&lt;0,IF(M4492&lt;0.9,"Carg FV","Stby"),IF(M4492&gt;P4492,"V2H",IF(M4492&lt;0.9,"Carg xar","Stby")))))</f>
        <v/>
      </c>
      <c r="J4492" s="12">
        <f>IF(OR(I4492="Carg FV",I4492="Carg xar"),MIN(IF(I4492="Carg FV",ABS(H4492),7.4),7.4,MAX(0,(0.9-M4492)*40)*0.95),0)</f>
        <v/>
      </c>
      <c r="K4492" s="12">
        <f>IF(I4492="V2H",MIN(MAX(0,H4492),7.4,MAX(0,(M4492-P4492)*40)*0.95),0)</f>
        <v/>
      </c>
      <c r="L4492" s="12">
        <f>IF(E4492=0,0,MAX(0,H4492-K4492))</f>
        <v/>
      </c>
      <c r="M4492" s="13">
        <f>M4491+J4491/40-IF(I4491="V2H",K4491/(0.95*40),0)-IF(E4492=0,IF(E4491=1,IF(D4492=1,30,40)*0.18/(2*40),0),0)-IF(E4492=1,IF(E4491=0,IF(D4492=1,30,40)*0.18/(2*40),0),0)</f>
        <v/>
      </c>
      <c r="N4492" s="14" t="n">
        <v>0.09</v>
      </c>
      <c r="O4492" s="15">
        <f>K4492*N4492</f>
        <v/>
      </c>
      <c r="P4492">
        <f>IF(E4492=0,0.3,IF(D4492=1,IF(C4492&gt;=Params!$B$13-3,IF(C4492&lt;Params!$B$13,Params!$B$20,0.3),0.3),IF(C4492&gt;=Params!$B$15-3,IF(C4492&lt;Params!$B$15,Params!$B$21,0.3),0.3)))</f>
        <v/>
      </c>
    </row>
    <row r="4493" ht="15" customHeight="1" s="1">
      <c r="A4493" s="9" t="n">
        <v>4490</v>
      </c>
      <c r="B4493" s="6" t="inlineStr">
        <is>
          <t>07/07</t>
        </is>
      </c>
      <c r="C4493" s="6" t="n">
        <v>1</v>
      </c>
      <c r="D4493" s="6" t="n">
        <v>0</v>
      </c>
      <c r="E4493" s="10">
        <f>IF(D4493=1, IF(OR(C4493&lt;10, C4493&gt;=15),1,0), IF(OR(C4493&lt;7, C4493&gt;=18),1,0))</f>
        <v/>
      </c>
      <c r="F4493" s="11" t="n">
        <v>0.38</v>
      </c>
      <c r="G4493" s="12">
        <f>0*8</f>
        <v/>
      </c>
      <c r="H4493" s="12">
        <f>F4493-G4493</f>
        <v/>
      </c>
      <c r="I4493" s="10">
        <f>IF(E4493=0,"Fora",IF(E4492=0,"Carg xar",IF(H4493&lt;0,IF(M4493&lt;0.9,"Carg FV","Stby"),IF(M4493&gt;P4493,"V2H",IF(M4493&lt;0.9,"Carg xar","Stby")))))</f>
        <v/>
      </c>
      <c r="J4493" s="12">
        <f>IF(OR(I4493="Carg FV",I4493="Carg xar"),MIN(IF(I4493="Carg FV",ABS(H4493),7.4),7.4,MAX(0,(0.9-M4493)*40)*0.95),0)</f>
        <v/>
      </c>
      <c r="K4493" s="12">
        <f>IF(I4493="V2H",MIN(MAX(0,H4493),7.4,MAX(0,(M4493-P4493)*40)*0.95),0)</f>
        <v/>
      </c>
      <c r="L4493" s="12">
        <f>IF(E4493=0,0,MAX(0,H4493-K4493))</f>
        <v/>
      </c>
      <c r="M4493" s="13">
        <f>M4492+J4492/40-IF(I4492="V2H",K4492/(0.95*40),0)-IF(E4493=0,IF(E4492=1,IF(D4493=1,30,40)*0.18/(2*40),0),0)-IF(E4493=1,IF(E4492=0,IF(D4493=1,30,40)*0.18/(2*40),0),0)</f>
        <v/>
      </c>
      <c r="N4493" s="14" t="n">
        <v>0.09</v>
      </c>
      <c r="O4493" s="15">
        <f>K4493*N4493</f>
        <v/>
      </c>
      <c r="P4493">
        <f>IF(E4493=0,0.3,IF(D4493=1,IF(C4493&gt;=Params!$B$13-3,IF(C4493&lt;Params!$B$13,Params!$B$20,0.3),0.3),IF(C4493&gt;=Params!$B$15-3,IF(C4493&lt;Params!$B$15,Params!$B$21,0.3),0.3)))</f>
        <v/>
      </c>
    </row>
    <row r="4494" ht="15" customHeight="1" s="1">
      <c r="A4494" s="9" t="n">
        <v>4491</v>
      </c>
      <c r="B4494" s="6" t="inlineStr">
        <is>
          <t>07/07</t>
        </is>
      </c>
      <c r="C4494" s="6" t="n">
        <v>2</v>
      </c>
      <c r="D4494" s="6" t="n">
        <v>0</v>
      </c>
      <c r="E4494" s="10">
        <f>IF(D4494=1, IF(OR(C4494&lt;10, C4494&gt;=15),1,0), IF(OR(C4494&lt;7, C4494&gt;=18),1,0))</f>
        <v/>
      </c>
      <c r="F4494" s="11" t="n">
        <v>0.371</v>
      </c>
      <c r="G4494" s="12">
        <f>0*8</f>
        <v/>
      </c>
      <c r="H4494" s="12">
        <f>F4494-G4494</f>
        <v/>
      </c>
      <c r="I4494" s="10">
        <f>IF(E4494=0,"Fora",IF(E4493=0,"Carg xar",IF(H4494&lt;0,IF(M4494&lt;0.9,"Carg FV","Stby"),IF(M4494&gt;P4494,"V2H",IF(M4494&lt;0.9,"Carg xar","Stby")))))</f>
        <v/>
      </c>
      <c r="J4494" s="12">
        <f>IF(OR(I4494="Carg FV",I4494="Carg xar"),MIN(IF(I4494="Carg FV",ABS(H4494),7.4),7.4,MAX(0,(0.9-M4494)*40)*0.95),0)</f>
        <v/>
      </c>
      <c r="K4494" s="12">
        <f>IF(I4494="V2H",MIN(MAX(0,H4494),7.4,MAX(0,(M4494-P4494)*40)*0.95),0)</f>
        <v/>
      </c>
      <c r="L4494" s="12">
        <f>IF(E4494=0,0,MAX(0,H4494-K4494))</f>
        <v/>
      </c>
      <c r="M4494" s="13">
        <f>M4493+J4493/40-IF(I4493="V2H",K4493/(0.95*40),0)-IF(E4494=0,IF(E4493=1,IF(D4494=1,30,40)*0.18/(2*40),0),0)-IF(E4494=1,IF(E4493=0,IF(D4494=1,30,40)*0.18/(2*40),0),0)</f>
        <v/>
      </c>
      <c r="N4494" s="14" t="n">
        <v>0.09</v>
      </c>
      <c r="O4494" s="15">
        <f>K4494*N4494</f>
        <v/>
      </c>
      <c r="P4494">
        <f>IF(E4494=0,0.3,IF(D4494=1,IF(C4494&gt;=Params!$B$13-3,IF(C4494&lt;Params!$B$13,Params!$B$20,0.3),0.3),IF(C4494&gt;=Params!$B$15-3,IF(C4494&lt;Params!$B$15,Params!$B$21,0.3),0.3)))</f>
        <v/>
      </c>
    </row>
    <row r="4495" ht="15" customHeight="1" s="1">
      <c r="A4495" s="9" t="n">
        <v>4492</v>
      </c>
      <c r="B4495" s="6" t="inlineStr">
        <is>
          <t>07/07</t>
        </is>
      </c>
      <c r="C4495" s="6" t="n">
        <v>3</v>
      </c>
      <c r="D4495" s="6" t="n">
        <v>0</v>
      </c>
      <c r="E4495" s="10">
        <f>IF(D4495=1, IF(OR(C4495&lt;10, C4495&gt;=15),1,0), IF(OR(C4495&lt;7, C4495&gt;=18),1,0))</f>
        <v/>
      </c>
      <c r="F4495" s="11" t="n">
        <v>0.379</v>
      </c>
      <c r="G4495" s="12">
        <f>0*8</f>
        <v/>
      </c>
      <c r="H4495" s="12">
        <f>F4495-G4495</f>
        <v/>
      </c>
      <c r="I4495" s="10">
        <f>IF(E4495=0,"Fora",IF(E4494=0,"Carg xar",IF(H4495&lt;0,IF(M4495&lt;0.9,"Carg FV","Stby"),IF(M4495&gt;P4495,"V2H",IF(M4495&lt;0.9,"Carg xar","Stby")))))</f>
        <v/>
      </c>
      <c r="J4495" s="12">
        <f>IF(OR(I4495="Carg FV",I4495="Carg xar"),MIN(IF(I4495="Carg FV",ABS(H4495),7.4),7.4,MAX(0,(0.9-M4495)*40)*0.95),0)</f>
        <v/>
      </c>
      <c r="K4495" s="12">
        <f>IF(I4495="V2H",MIN(MAX(0,H4495),7.4,MAX(0,(M4495-P4495)*40)*0.95),0)</f>
        <v/>
      </c>
      <c r="L4495" s="12">
        <f>IF(E4495=0,0,MAX(0,H4495-K4495))</f>
        <v/>
      </c>
      <c r="M4495" s="13">
        <f>M4494+J4494/40-IF(I4494="V2H",K4494/(0.95*40),0)-IF(E4495=0,IF(E4494=1,IF(D4495=1,30,40)*0.18/(2*40),0),0)-IF(E4495=1,IF(E4494=0,IF(D4495=1,30,40)*0.18/(2*40),0),0)</f>
        <v/>
      </c>
      <c r="N4495" s="14" t="n">
        <v>0.09</v>
      </c>
      <c r="O4495" s="15">
        <f>K4495*N4495</f>
        <v/>
      </c>
      <c r="P4495">
        <f>IF(E4495=0,0.3,IF(D4495=1,IF(C4495&gt;=Params!$B$13-3,IF(C4495&lt;Params!$B$13,Params!$B$20,0.3),0.3),IF(C4495&gt;=Params!$B$15-3,IF(C4495&lt;Params!$B$15,Params!$B$21,0.3),0.3)))</f>
        <v/>
      </c>
    </row>
    <row r="4496" ht="15" customHeight="1" s="1">
      <c r="A4496" s="9" t="n">
        <v>4493</v>
      </c>
      <c r="B4496" s="6" t="inlineStr">
        <is>
          <t>07/07</t>
        </is>
      </c>
      <c r="C4496" s="6" t="n">
        <v>4</v>
      </c>
      <c r="D4496" s="6" t="n">
        <v>0</v>
      </c>
      <c r="E4496" s="10">
        <f>IF(D4496=1, IF(OR(C4496&lt;10, C4496&gt;=15),1,0), IF(OR(C4496&lt;7, C4496&gt;=18),1,0))</f>
        <v/>
      </c>
      <c r="F4496" s="11" t="n">
        <v>0.326</v>
      </c>
      <c r="G4496" s="12">
        <f>0*8</f>
        <v/>
      </c>
      <c r="H4496" s="12">
        <f>F4496-G4496</f>
        <v/>
      </c>
      <c r="I4496" s="10">
        <f>IF(E4496=0,"Fora",IF(E4495=0,"Carg xar",IF(H4496&lt;0,IF(M4496&lt;0.9,"Carg FV","Stby"),IF(M4496&gt;P4496,"V2H",IF(M4496&lt;0.9,"Carg xar","Stby")))))</f>
        <v/>
      </c>
      <c r="J4496" s="12">
        <f>IF(OR(I4496="Carg FV",I4496="Carg xar"),MIN(IF(I4496="Carg FV",ABS(H4496),7.4),7.4,MAX(0,(0.9-M4496)*40)*0.95),0)</f>
        <v/>
      </c>
      <c r="K4496" s="12">
        <f>IF(I4496="V2H",MIN(MAX(0,H4496),7.4,MAX(0,(M4496-P4496)*40)*0.95),0)</f>
        <v/>
      </c>
      <c r="L4496" s="12">
        <f>IF(E4496=0,0,MAX(0,H4496-K4496))</f>
        <v/>
      </c>
      <c r="M4496" s="13">
        <f>M4495+J4495/40-IF(I4495="V2H",K4495/(0.95*40),0)-IF(E4496=0,IF(E4495=1,IF(D4496=1,30,40)*0.18/(2*40),0),0)-IF(E4496=1,IF(E4495=0,IF(D4496=1,30,40)*0.18/(2*40),0),0)</f>
        <v/>
      </c>
      <c r="N4496" s="14" t="n">
        <v>0.09</v>
      </c>
      <c r="O4496" s="15">
        <f>K4496*N4496</f>
        <v/>
      </c>
      <c r="P4496">
        <f>IF(E4496=0,0.3,IF(D4496=1,IF(C4496&gt;=Params!$B$13-3,IF(C4496&lt;Params!$B$13,Params!$B$20,0.3),0.3),IF(C4496&gt;=Params!$B$15-3,IF(C4496&lt;Params!$B$15,Params!$B$21,0.3),0.3)))</f>
        <v/>
      </c>
    </row>
    <row r="4497" ht="15" customHeight="1" s="1">
      <c r="A4497" s="9" t="n">
        <v>4494</v>
      </c>
      <c r="B4497" s="6" t="inlineStr">
        <is>
          <t>07/07</t>
        </is>
      </c>
      <c r="C4497" s="6" t="n">
        <v>5</v>
      </c>
      <c r="D4497" s="6" t="n">
        <v>0</v>
      </c>
      <c r="E4497" s="10">
        <f>IF(D4497=1, IF(OR(C4497&lt;10, C4497&gt;=15),1,0), IF(OR(C4497&lt;7, C4497&gt;=18),1,0))</f>
        <v/>
      </c>
      <c r="F4497" s="11" t="n">
        <v>0.392</v>
      </c>
      <c r="G4497" s="12">
        <f>0*8</f>
        <v/>
      </c>
      <c r="H4497" s="12">
        <f>F4497-G4497</f>
        <v/>
      </c>
      <c r="I4497" s="10">
        <f>IF(E4497=0,"Fora",IF(E4496=0,"Carg xar",IF(H4497&lt;0,IF(M4497&lt;0.9,"Carg FV","Stby"),IF(M4497&gt;P4497,"V2H",IF(M4497&lt;0.9,"Carg xar","Stby")))))</f>
        <v/>
      </c>
      <c r="J4497" s="12">
        <f>IF(OR(I4497="Carg FV",I4497="Carg xar"),MIN(IF(I4497="Carg FV",ABS(H4497),7.4),7.4,MAX(0,(0.9-M4497)*40)*0.95),0)</f>
        <v/>
      </c>
      <c r="K4497" s="12">
        <f>IF(I4497="V2H",MIN(MAX(0,H4497),7.4,MAX(0,(M4497-P4497)*40)*0.95),0)</f>
        <v/>
      </c>
      <c r="L4497" s="12">
        <f>IF(E4497=0,0,MAX(0,H4497-K4497))</f>
        <v/>
      </c>
      <c r="M4497" s="13">
        <f>M4496+J4496/40-IF(I4496="V2H",K4496/(0.95*40),0)-IF(E4497=0,IF(E4496=1,IF(D4497=1,30,40)*0.18/(2*40),0),0)-IF(E4497=1,IF(E4496=0,IF(D4497=1,30,40)*0.18/(2*40),0),0)</f>
        <v/>
      </c>
      <c r="N4497" s="14" t="n">
        <v>0.09</v>
      </c>
      <c r="O4497" s="15">
        <f>K4497*N4497</f>
        <v/>
      </c>
      <c r="P4497">
        <f>IF(E4497=0,0.3,IF(D4497=1,IF(C4497&gt;=Params!$B$13-3,IF(C4497&lt;Params!$B$13,Params!$B$20,0.3),0.3),IF(C4497&gt;=Params!$B$15-3,IF(C4497&lt;Params!$B$15,Params!$B$21,0.3),0.3)))</f>
        <v/>
      </c>
    </row>
    <row r="4498" ht="15" customHeight="1" s="1">
      <c r="A4498" s="9" t="n">
        <v>4495</v>
      </c>
      <c r="B4498" s="6" t="inlineStr">
        <is>
          <t>07/07</t>
        </is>
      </c>
      <c r="C4498" s="6" t="n">
        <v>6</v>
      </c>
      <c r="D4498" s="6" t="n">
        <v>0</v>
      </c>
      <c r="E4498" s="10">
        <f>IF(D4498=1, IF(OR(C4498&lt;10, C4498&gt;=15),1,0), IF(OR(C4498&lt;7, C4498&gt;=18),1,0))</f>
        <v/>
      </c>
      <c r="F4498" s="11" t="n">
        <v>0.296</v>
      </c>
      <c r="G4498" s="12">
        <f>0.02*8</f>
        <v/>
      </c>
      <c r="H4498" s="12">
        <f>F4498-G4498</f>
        <v/>
      </c>
      <c r="I4498" s="10">
        <f>IF(E4498=0,"Fora",IF(E4497=0,"Carg xar",IF(H4498&lt;0,IF(M4498&lt;0.9,"Carg FV","Stby"),IF(M4498&gt;P4498,"V2H",IF(M4498&lt;0.9,"Carg xar","Stby")))))</f>
        <v/>
      </c>
      <c r="J4498" s="12">
        <f>IF(OR(I4498="Carg FV",I4498="Carg xar"),MIN(IF(I4498="Carg FV",ABS(H4498),7.4),7.4,MAX(0,(0.9-M4498)*40)*0.95),0)</f>
        <v/>
      </c>
      <c r="K4498" s="12">
        <f>IF(I4498="V2H",MIN(MAX(0,H4498),7.4,MAX(0,(M4498-P4498)*40)*0.95),0)</f>
        <v/>
      </c>
      <c r="L4498" s="12">
        <f>IF(E4498=0,0,MAX(0,H4498-K4498))</f>
        <v/>
      </c>
      <c r="M4498" s="13">
        <f>M4497+J4497/40-IF(I4497="V2H",K4497/(0.95*40),0)-IF(E4498=0,IF(E4497=1,IF(D4498=1,30,40)*0.18/(2*40),0),0)-IF(E4498=1,IF(E4497=0,IF(D4498=1,30,40)*0.18/(2*40),0),0)</f>
        <v/>
      </c>
      <c r="N4498" s="14" t="n">
        <v>0.09</v>
      </c>
      <c r="O4498" s="15">
        <f>K4498*N4498</f>
        <v/>
      </c>
      <c r="P4498">
        <f>IF(E4498=0,0.3,IF(D4498=1,IF(C4498&gt;=Params!$B$13-3,IF(C4498&lt;Params!$B$13,Params!$B$20,0.3),0.3),IF(C4498&gt;=Params!$B$15-3,IF(C4498&lt;Params!$B$15,Params!$B$21,0.3),0.3)))</f>
        <v/>
      </c>
    </row>
    <row r="4499" ht="15" customHeight="1" s="1">
      <c r="A4499" s="9" t="n">
        <v>4496</v>
      </c>
      <c r="B4499" s="6" t="inlineStr">
        <is>
          <t>07/07</t>
        </is>
      </c>
      <c r="C4499" s="6" t="n">
        <v>7</v>
      </c>
      <c r="D4499" s="6" t="n">
        <v>0</v>
      </c>
      <c r="E4499" s="10">
        <f>IF(D4499=1, IF(OR(C4499&lt;10, C4499&gt;=15),1,0), IF(OR(C4499&lt;7, C4499&gt;=18),1,0))</f>
        <v/>
      </c>
      <c r="F4499" s="11" t="n">
        <v>0.875</v>
      </c>
      <c r="G4499" s="12">
        <f>0.14*8</f>
        <v/>
      </c>
      <c r="H4499" s="12">
        <f>F4499-G4499</f>
        <v/>
      </c>
      <c r="I4499" s="10">
        <f>IF(E4499=0,"Fora",IF(E4498=0,"Carg xar",IF(H4499&lt;0,IF(M4499&lt;0.9,"Carg FV","Stby"),IF(M4499&gt;P4499,"V2H",IF(M4499&lt;0.9,"Carg xar","Stby")))))</f>
        <v/>
      </c>
      <c r="J4499" s="12">
        <f>IF(OR(I4499="Carg FV",I4499="Carg xar"),MIN(IF(I4499="Carg FV",ABS(H4499),7.4),7.4,MAX(0,(0.9-M4499)*40)*0.95),0)</f>
        <v/>
      </c>
      <c r="K4499" s="12">
        <f>IF(I4499="V2H",MIN(MAX(0,H4499),7.4,MAX(0,(M4499-P4499)*40)*0.95),0)</f>
        <v/>
      </c>
      <c r="L4499" s="12">
        <f>IF(E4499=0,0,MAX(0,H4499-K4499))</f>
        <v/>
      </c>
      <c r="M4499" s="13">
        <f>M4498+J4498/40-IF(I4498="V2H",K4498/(0.95*40),0)-IF(E4499=0,IF(E4498=1,IF(D4499=1,30,40)*0.18/(2*40),0),0)-IF(E4499=1,IF(E4498=0,IF(D4499=1,30,40)*0.18/(2*40),0),0)</f>
        <v/>
      </c>
      <c r="N4499" s="14" t="n">
        <v>0.09</v>
      </c>
      <c r="O4499" s="15">
        <f>K4499*N4499</f>
        <v/>
      </c>
      <c r="P4499">
        <f>IF(E4499=0,0.3,IF(D4499=1,IF(C4499&gt;=Params!$B$13-3,IF(C4499&lt;Params!$B$13,Params!$B$20,0.3),0.3),IF(C4499&gt;=Params!$B$15-3,IF(C4499&lt;Params!$B$15,Params!$B$21,0.3),0.3)))</f>
        <v/>
      </c>
    </row>
    <row r="4500" ht="15" customHeight="1" s="1">
      <c r="A4500" s="9" t="n">
        <v>4497</v>
      </c>
      <c r="B4500" s="6" t="inlineStr">
        <is>
          <t>07/07</t>
        </is>
      </c>
      <c r="C4500" s="6" t="n">
        <v>8</v>
      </c>
      <c r="D4500" s="6" t="n">
        <v>0</v>
      </c>
      <c r="E4500" s="10">
        <f>IF(D4500=1, IF(OR(C4500&lt;10, C4500&gt;=15),1,0), IF(OR(C4500&lt;7, C4500&gt;=18),1,0))</f>
        <v/>
      </c>
      <c r="F4500" s="11" t="n">
        <v>0.128</v>
      </c>
      <c r="G4500" s="12">
        <f>0.3*8</f>
        <v/>
      </c>
      <c r="H4500" s="12">
        <f>F4500-G4500</f>
        <v/>
      </c>
      <c r="I4500" s="10">
        <f>IF(E4500=0,"Fora",IF(E4499=0,"Carg xar",IF(H4500&lt;0,IF(M4500&lt;0.9,"Carg FV","Stby"),IF(M4500&gt;P4500,"V2H",IF(M4500&lt;0.9,"Carg xar","Stby")))))</f>
        <v/>
      </c>
      <c r="J4500" s="12">
        <f>IF(OR(I4500="Carg FV",I4500="Carg xar"),MIN(IF(I4500="Carg FV",ABS(H4500),7.4),7.4,MAX(0,(0.9-M4500)*40)*0.95),0)</f>
        <v/>
      </c>
      <c r="K4500" s="12">
        <f>IF(I4500="V2H",MIN(MAX(0,H4500),7.4,MAX(0,(M4500-P4500)*40)*0.95),0)</f>
        <v/>
      </c>
      <c r="L4500" s="12">
        <f>IF(E4500=0,0,MAX(0,H4500-K4500))</f>
        <v/>
      </c>
      <c r="M4500" s="13">
        <f>M4499+J4499/40-IF(I4499="V2H",K4499/(0.95*40),0)-IF(E4500=0,IF(E4499=1,IF(D4500=1,30,40)*0.18/(2*40),0),0)-IF(E4500=1,IF(E4499=0,IF(D4500=1,30,40)*0.18/(2*40),0),0)</f>
        <v/>
      </c>
      <c r="N4500" s="14" t="n">
        <v>0.15</v>
      </c>
      <c r="O4500" s="15">
        <f>K4500*N4500</f>
        <v/>
      </c>
      <c r="P4500">
        <f>IF(E4500=0,0.3,IF(D4500=1,IF(C4500&gt;=Params!$B$13-3,IF(C4500&lt;Params!$B$13,Params!$B$20,0.3),0.3),IF(C4500&gt;=Params!$B$15-3,IF(C4500&lt;Params!$B$15,Params!$B$21,0.3),0.3)))</f>
        <v/>
      </c>
    </row>
    <row r="4501" ht="15" customHeight="1" s="1">
      <c r="A4501" s="9" t="n">
        <v>4498</v>
      </c>
      <c r="B4501" s="6" t="inlineStr">
        <is>
          <t>07/07</t>
        </is>
      </c>
      <c r="C4501" s="6" t="n">
        <v>9</v>
      </c>
      <c r="D4501" s="6" t="n">
        <v>0</v>
      </c>
      <c r="E4501" s="10">
        <f>IF(D4501=1, IF(OR(C4501&lt;10, C4501&gt;=15),1,0), IF(OR(C4501&lt;7, C4501&gt;=18),1,0))</f>
        <v/>
      </c>
      <c r="F4501" s="11" t="n">
        <v>0.176</v>
      </c>
      <c r="G4501" s="12">
        <f>0.5*8</f>
        <v/>
      </c>
      <c r="H4501" s="12">
        <f>F4501-G4501</f>
        <v/>
      </c>
      <c r="I4501" s="10">
        <f>IF(E4501=0,"Fora",IF(E4500=0,"Carg xar",IF(H4501&lt;0,IF(M4501&lt;0.9,"Carg FV","Stby"),IF(M4501&gt;P4501,"V2H",IF(M4501&lt;0.9,"Carg xar","Stby")))))</f>
        <v/>
      </c>
      <c r="J4501" s="12">
        <f>IF(OR(I4501="Carg FV",I4501="Carg xar"),MIN(IF(I4501="Carg FV",ABS(H4501),7.4),7.4,MAX(0,(0.9-M4501)*40)*0.95),0)</f>
        <v/>
      </c>
      <c r="K4501" s="12">
        <f>IF(I4501="V2H",MIN(MAX(0,H4501),7.4,MAX(0,(M4501-P4501)*40)*0.95),0)</f>
        <v/>
      </c>
      <c r="L4501" s="12">
        <f>IF(E4501=0,0,MAX(0,H4501-K4501))</f>
        <v/>
      </c>
      <c r="M4501" s="13">
        <f>M4500+J4500/40-IF(I4500="V2H",K4500/(0.95*40),0)-IF(E4501=0,IF(E4500=1,IF(D4501=1,30,40)*0.18/(2*40),0),0)-IF(E4501=1,IF(E4500=0,IF(D4501=1,30,40)*0.18/(2*40),0),0)</f>
        <v/>
      </c>
      <c r="N4501" s="14" t="n">
        <v>0.15</v>
      </c>
      <c r="O4501" s="15">
        <f>K4501*N4501</f>
        <v/>
      </c>
      <c r="P4501">
        <f>IF(E4501=0,0.3,IF(D4501=1,IF(C4501&gt;=Params!$B$13-3,IF(C4501&lt;Params!$B$13,Params!$B$20,0.3),0.3),IF(C4501&gt;=Params!$B$15-3,IF(C4501&lt;Params!$B$15,Params!$B$21,0.3),0.3)))</f>
        <v/>
      </c>
    </row>
    <row r="4502" ht="15" customHeight="1" s="1">
      <c r="A4502" s="9" t="n">
        <v>4499</v>
      </c>
      <c r="B4502" s="6" t="inlineStr">
        <is>
          <t>07/07</t>
        </is>
      </c>
      <c r="C4502" s="6" t="n">
        <v>10</v>
      </c>
      <c r="D4502" s="6" t="n">
        <v>0</v>
      </c>
      <c r="E4502" s="10">
        <f>IF(D4502=1, IF(OR(C4502&lt;10, C4502&gt;=15),1,0), IF(OR(C4502&lt;7, C4502&gt;=18),1,0))</f>
        <v/>
      </c>
      <c r="F4502" s="11" t="n">
        <v>0</v>
      </c>
      <c r="G4502" s="12">
        <f>0.7*8</f>
        <v/>
      </c>
      <c r="H4502" s="12">
        <f>F4502-G4502</f>
        <v/>
      </c>
      <c r="I4502" s="10">
        <f>IF(E4502=0,"Fora",IF(E4501=0,"Carg xar",IF(H4502&lt;0,IF(M4502&lt;0.9,"Carg FV","Stby"),IF(M4502&gt;P4502,"V2H",IF(M4502&lt;0.9,"Carg xar","Stby")))))</f>
        <v/>
      </c>
      <c r="J4502" s="12">
        <f>IF(OR(I4502="Carg FV",I4502="Carg xar"),MIN(IF(I4502="Carg FV",ABS(H4502),7.4),7.4,MAX(0,(0.9-M4502)*40)*0.95),0)</f>
        <v/>
      </c>
      <c r="K4502" s="12">
        <f>IF(I4502="V2H",MIN(MAX(0,H4502),7.4,MAX(0,(M4502-P4502)*40)*0.95),0)</f>
        <v/>
      </c>
      <c r="L4502" s="12">
        <f>IF(E4502=0,0,MAX(0,H4502-K4502))</f>
        <v/>
      </c>
      <c r="M4502" s="13">
        <f>M4501+J4501/40-IF(I4501="V2H",K4501/(0.95*40),0)-IF(E4502=0,IF(E4501=1,IF(D4502=1,30,40)*0.18/(2*40),0),0)-IF(E4502=1,IF(E4501=0,IF(D4502=1,30,40)*0.18/(2*40),0),0)</f>
        <v/>
      </c>
      <c r="N4502" s="14" t="n">
        <v>0.2</v>
      </c>
      <c r="O4502" s="15">
        <f>K4502*N4502</f>
        <v/>
      </c>
      <c r="P4502">
        <f>IF(E4502=0,0.3,IF(D4502=1,IF(C4502&gt;=Params!$B$13-3,IF(C4502&lt;Params!$B$13,Params!$B$20,0.3),0.3),IF(C4502&gt;=Params!$B$15-3,IF(C4502&lt;Params!$B$15,Params!$B$21,0.3),0.3)))</f>
        <v/>
      </c>
    </row>
    <row r="4503" ht="15" customHeight="1" s="1">
      <c r="A4503" s="9" t="n">
        <v>4500</v>
      </c>
      <c r="B4503" s="6" t="inlineStr">
        <is>
          <t>07/07</t>
        </is>
      </c>
      <c r="C4503" s="6" t="n">
        <v>11</v>
      </c>
      <c r="D4503" s="6" t="n">
        <v>0</v>
      </c>
      <c r="E4503" s="10">
        <f>IF(D4503=1, IF(OR(C4503&lt;10, C4503&gt;=15),1,0), IF(OR(C4503&lt;7, C4503&gt;=18),1,0))</f>
        <v/>
      </c>
      <c r="F4503" s="11" t="n">
        <v>0</v>
      </c>
      <c r="G4503" s="12">
        <f>0.84*8</f>
        <v/>
      </c>
      <c r="H4503" s="12">
        <f>F4503-G4503</f>
        <v/>
      </c>
      <c r="I4503" s="10">
        <f>IF(E4503=0,"Fora",IF(E4502=0,"Carg xar",IF(H4503&lt;0,IF(M4503&lt;0.9,"Carg FV","Stby"),IF(M4503&gt;P4503,"V2H",IF(M4503&lt;0.9,"Carg xar","Stby")))))</f>
        <v/>
      </c>
      <c r="J4503" s="12">
        <f>IF(OR(I4503="Carg FV",I4503="Carg xar"),MIN(IF(I4503="Carg FV",ABS(H4503),7.4),7.4,MAX(0,(0.9-M4503)*40)*0.95),0)</f>
        <v/>
      </c>
      <c r="K4503" s="12">
        <f>IF(I4503="V2H",MIN(MAX(0,H4503),7.4,MAX(0,(M4503-P4503)*40)*0.95),0)</f>
        <v/>
      </c>
      <c r="L4503" s="12">
        <f>IF(E4503=0,0,MAX(0,H4503-K4503))</f>
        <v/>
      </c>
      <c r="M4503" s="13">
        <f>M4502+J4502/40-IF(I4502="V2H",K4502/(0.95*40),0)-IF(E4503=0,IF(E4502=1,IF(D4503=1,30,40)*0.18/(2*40),0),0)-IF(E4503=1,IF(E4502=0,IF(D4503=1,30,40)*0.18/(2*40),0),0)</f>
        <v/>
      </c>
      <c r="N4503" s="14" t="n">
        <v>0.2</v>
      </c>
      <c r="O4503" s="15">
        <f>K4503*N4503</f>
        <v/>
      </c>
      <c r="P4503">
        <f>IF(E4503=0,0.3,IF(D4503=1,IF(C4503&gt;=Params!$B$13-3,IF(C4503&lt;Params!$B$13,Params!$B$20,0.3),0.3),IF(C4503&gt;=Params!$B$15-3,IF(C4503&lt;Params!$B$15,Params!$B$21,0.3),0.3)))</f>
        <v/>
      </c>
    </row>
    <row r="4504" ht="15" customHeight="1" s="1">
      <c r="A4504" s="9" t="n">
        <v>4501</v>
      </c>
      <c r="B4504" s="6" t="inlineStr">
        <is>
          <t>07/07</t>
        </is>
      </c>
      <c r="C4504" s="6" t="n">
        <v>12</v>
      </c>
      <c r="D4504" s="6" t="n">
        <v>0</v>
      </c>
      <c r="E4504" s="10">
        <f>IF(D4504=1, IF(OR(C4504&lt;10, C4504&gt;=15),1,0), IF(OR(C4504&lt;7, C4504&gt;=18),1,0))</f>
        <v/>
      </c>
      <c r="F4504" s="11" t="n">
        <v>0</v>
      </c>
      <c r="G4504" s="12">
        <f>0.9*8</f>
        <v/>
      </c>
      <c r="H4504" s="12">
        <f>F4504-G4504</f>
        <v/>
      </c>
      <c r="I4504" s="10">
        <f>IF(E4504=0,"Fora",IF(E4503=0,"Carg xar",IF(H4504&lt;0,IF(M4504&lt;0.9,"Carg FV","Stby"),IF(M4504&gt;P4504,"V2H",IF(M4504&lt;0.9,"Carg xar","Stby")))))</f>
        <v/>
      </c>
      <c r="J4504" s="12">
        <f>IF(OR(I4504="Carg FV",I4504="Carg xar"),MIN(IF(I4504="Carg FV",ABS(H4504),7.4),7.4,MAX(0,(0.9-M4504)*40)*0.95),0)</f>
        <v/>
      </c>
      <c r="K4504" s="12">
        <f>IF(I4504="V2H",MIN(MAX(0,H4504),7.4,MAX(0,(M4504-P4504)*40)*0.95),0)</f>
        <v/>
      </c>
      <c r="L4504" s="12">
        <f>IF(E4504=0,0,MAX(0,H4504-K4504))</f>
        <v/>
      </c>
      <c r="M4504" s="13">
        <f>M4503+J4503/40-IF(I4503="V2H",K4503/(0.95*40),0)-IF(E4504=0,IF(E4503=1,IF(D4504=1,30,40)*0.18/(2*40),0),0)-IF(E4504=1,IF(E4503=0,IF(D4504=1,30,40)*0.18/(2*40),0),0)</f>
        <v/>
      </c>
      <c r="N4504" s="14" t="n">
        <v>0.2</v>
      </c>
      <c r="O4504" s="15">
        <f>K4504*N4504</f>
        <v/>
      </c>
      <c r="P4504">
        <f>IF(E4504=0,0.3,IF(D4504=1,IF(C4504&gt;=Params!$B$13-3,IF(C4504&lt;Params!$B$13,Params!$B$20,0.3),0.3),IF(C4504&gt;=Params!$B$15-3,IF(C4504&lt;Params!$B$15,Params!$B$21,0.3),0.3)))</f>
        <v/>
      </c>
    </row>
    <row r="4505" ht="15" customHeight="1" s="1">
      <c r="A4505" s="9" t="n">
        <v>4502</v>
      </c>
      <c r="B4505" s="6" t="inlineStr">
        <is>
          <t>07/07</t>
        </is>
      </c>
      <c r="C4505" s="6" t="n">
        <v>13</v>
      </c>
      <c r="D4505" s="6" t="n">
        <v>0</v>
      </c>
      <c r="E4505" s="10">
        <f>IF(D4505=1, IF(OR(C4505&lt;10, C4505&gt;=15),1,0), IF(OR(C4505&lt;7, C4505&gt;=18),1,0))</f>
        <v/>
      </c>
      <c r="F4505" s="11" t="n">
        <v>0</v>
      </c>
      <c r="G4505" s="12">
        <f>0.88*8</f>
        <v/>
      </c>
      <c r="H4505" s="12">
        <f>F4505-G4505</f>
        <v/>
      </c>
      <c r="I4505" s="10">
        <f>IF(E4505=0,"Fora",IF(E4504=0,"Carg xar",IF(H4505&lt;0,IF(M4505&lt;0.9,"Carg FV","Stby"),IF(M4505&gt;P4505,"V2H",IF(M4505&lt;0.9,"Carg xar","Stby")))))</f>
        <v/>
      </c>
      <c r="J4505" s="12">
        <f>IF(OR(I4505="Carg FV",I4505="Carg xar"),MIN(IF(I4505="Carg FV",ABS(H4505),7.4),7.4,MAX(0,(0.9-M4505)*40)*0.95),0)</f>
        <v/>
      </c>
      <c r="K4505" s="12">
        <f>IF(I4505="V2H",MIN(MAX(0,H4505),7.4,MAX(0,(M4505-P4505)*40)*0.95),0)</f>
        <v/>
      </c>
      <c r="L4505" s="12">
        <f>IF(E4505=0,0,MAX(0,H4505-K4505))</f>
        <v/>
      </c>
      <c r="M4505" s="13">
        <f>M4504+J4504/40-IF(I4504="V2H",K4504/(0.95*40),0)-IF(E4505=0,IF(E4504=1,IF(D4505=1,30,40)*0.18/(2*40),0),0)-IF(E4505=1,IF(E4504=0,IF(D4505=1,30,40)*0.18/(2*40),0),0)</f>
        <v/>
      </c>
      <c r="N4505" s="14" t="n">
        <v>0.2</v>
      </c>
      <c r="O4505" s="15">
        <f>K4505*N4505</f>
        <v/>
      </c>
      <c r="P4505">
        <f>IF(E4505=0,0.3,IF(D4505=1,IF(C4505&gt;=Params!$B$13-3,IF(C4505&lt;Params!$B$13,Params!$B$20,0.3),0.3),IF(C4505&gt;=Params!$B$15-3,IF(C4505&lt;Params!$B$15,Params!$B$21,0.3),0.3)))</f>
        <v/>
      </c>
    </row>
    <row r="4506" ht="15" customHeight="1" s="1">
      <c r="A4506" s="9" t="n">
        <v>4503</v>
      </c>
      <c r="B4506" s="6" t="inlineStr">
        <is>
          <t>07/07</t>
        </is>
      </c>
      <c r="C4506" s="6" t="n">
        <v>14</v>
      </c>
      <c r="D4506" s="6" t="n">
        <v>0</v>
      </c>
      <c r="E4506" s="10">
        <f>IF(D4506=1, IF(OR(C4506&lt;10, C4506&gt;=15),1,0), IF(OR(C4506&lt;7, C4506&gt;=18),1,0))</f>
        <v/>
      </c>
      <c r="F4506" s="11" t="n">
        <v>0</v>
      </c>
      <c r="G4506" s="12">
        <f>0.78*8</f>
        <v/>
      </c>
      <c r="H4506" s="12">
        <f>F4506-G4506</f>
        <v/>
      </c>
      <c r="I4506" s="10">
        <f>IF(E4506=0,"Fora",IF(E4505=0,"Carg xar",IF(H4506&lt;0,IF(M4506&lt;0.9,"Carg FV","Stby"),IF(M4506&gt;P4506,"V2H",IF(M4506&lt;0.9,"Carg xar","Stby")))))</f>
        <v/>
      </c>
      <c r="J4506" s="12">
        <f>IF(OR(I4506="Carg FV",I4506="Carg xar"),MIN(IF(I4506="Carg FV",ABS(H4506),7.4),7.4,MAX(0,(0.9-M4506)*40)*0.95),0)</f>
        <v/>
      </c>
      <c r="K4506" s="12">
        <f>IF(I4506="V2H",MIN(MAX(0,H4506),7.4,MAX(0,(M4506-P4506)*40)*0.95),0)</f>
        <v/>
      </c>
      <c r="L4506" s="12">
        <f>IF(E4506=0,0,MAX(0,H4506-K4506))</f>
        <v/>
      </c>
      <c r="M4506" s="13">
        <f>M4505+J4505/40-IF(I4505="V2H",K4505/(0.95*40),0)-IF(E4506=0,IF(E4505=1,IF(D4506=1,30,40)*0.18/(2*40),0),0)-IF(E4506=1,IF(E4505=0,IF(D4506=1,30,40)*0.18/(2*40),0),0)</f>
        <v/>
      </c>
      <c r="N4506" s="14" t="n">
        <v>0.15</v>
      </c>
      <c r="O4506" s="15">
        <f>K4506*N4506</f>
        <v/>
      </c>
      <c r="P4506">
        <f>IF(E4506=0,0.3,IF(D4506=1,IF(C4506&gt;=Params!$B$13-3,IF(C4506&lt;Params!$B$13,Params!$B$20,0.3),0.3),IF(C4506&gt;=Params!$B$15-3,IF(C4506&lt;Params!$B$15,Params!$B$21,0.3),0.3)))</f>
        <v/>
      </c>
    </row>
    <row r="4507" ht="15" customHeight="1" s="1">
      <c r="A4507" s="9" t="n">
        <v>4504</v>
      </c>
      <c r="B4507" s="6" t="inlineStr">
        <is>
          <t>07/07</t>
        </is>
      </c>
      <c r="C4507" s="6" t="n">
        <v>15</v>
      </c>
      <c r="D4507" s="6" t="n">
        <v>0</v>
      </c>
      <c r="E4507" s="10">
        <f>IF(D4507=1, IF(OR(C4507&lt;10, C4507&gt;=15),1,0), IF(OR(C4507&lt;7, C4507&gt;=18),1,0))</f>
        <v/>
      </c>
      <c r="F4507" s="11" t="n">
        <v>0</v>
      </c>
      <c r="G4507" s="12">
        <f>0.62*8</f>
        <v/>
      </c>
      <c r="H4507" s="12">
        <f>F4507-G4507</f>
        <v/>
      </c>
      <c r="I4507" s="10">
        <f>IF(E4507=0,"Fora",IF(E4506=0,"Carg xar",IF(H4507&lt;0,IF(M4507&lt;0.9,"Carg FV","Stby"),IF(M4507&gt;P4507,"V2H",IF(M4507&lt;0.9,"Carg xar","Stby")))))</f>
        <v/>
      </c>
      <c r="J4507" s="12">
        <f>IF(OR(I4507="Carg FV",I4507="Carg xar"),MIN(IF(I4507="Carg FV",ABS(H4507),7.4),7.4,MAX(0,(0.9-M4507)*40)*0.95),0)</f>
        <v/>
      </c>
      <c r="K4507" s="12">
        <f>IF(I4507="V2H",MIN(MAX(0,H4507),7.4,MAX(0,(M4507-P4507)*40)*0.95),0)</f>
        <v/>
      </c>
      <c r="L4507" s="12">
        <f>IF(E4507=0,0,MAX(0,H4507-K4507))</f>
        <v/>
      </c>
      <c r="M4507" s="13">
        <f>M4506+J4506/40-IF(I4506="V2H",K4506/(0.95*40),0)-IF(E4507=0,IF(E4506=1,IF(D4507=1,30,40)*0.18/(2*40),0),0)-IF(E4507=1,IF(E4506=0,IF(D4507=1,30,40)*0.18/(2*40),0),0)</f>
        <v/>
      </c>
      <c r="N4507" s="14" t="n">
        <v>0.15</v>
      </c>
      <c r="O4507" s="15">
        <f>K4507*N4507</f>
        <v/>
      </c>
      <c r="P4507">
        <f>IF(E4507=0,0.3,IF(D4507=1,IF(C4507&gt;=Params!$B$13-3,IF(C4507&lt;Params!$B$13,Params!$B$20,0.3),0.3),IF(C4507&gt;=Params!$B$15-3,IF(C4507&lt;Params!$B$15,Params!$B$21,0.3),0.3)))</f>
        <v/>
      </c>
    </row>
    <row r="4508" ht="15" customHeight="1" s="1">
      <c r="A4508" s="9" t="n">
        <v>4505</v>
      </c>
      <c r="B4508" s="6" t="inlineStr">
        <is>
          <t>07/07</t>
        </is>
      </c>
      <c r="C4508" s="6" t="n">
        <v>16</v>
      </c>
      <c r="D4508" s="6" t="n">
        <v>0</v>
      </c>
      <c r="E4508" s="10">
        <f>IF(D4508=1, IF(OR(C4508&lt;10, C4508&gt;=15),1,0), IF(OR(C4508&lt;7, C4508&gt;=18),1,0))</f>
        <v/>
      </c>
      <c r="F4508" s="11" t="n">
        <v>0</v>
      </c>
      <c r="G4508" s="12">
        <f>0.45*8</f>
        <v/>
      </c>
      <c r="H4508" s="12">
        <f>F4508-G4508</f>
        <v/>
      </c>
      <c r="I4508" s="10">
        <f>IF(E4508=0,"Fora",IF(E4507=0,"Carg xar",IF(H4508&lt;0,IF(M4508&lt;0.9,"Carg FV","Stby"),IF(M4508&gt;P4508,"V2H",IF(M4508&lt;0.9,"Carg xar","Stby")))))</f>
        <v/>
      </c>
      <c r="J4508" s="12">
        <f>IF(OR(I4508="Carg FV",I4508="Carg xar"),MIN(IF(I4508="Carg FV",ABS(H4508),7.4),7.4,MAX(0,(0.9-M4508)*40)*0.95),0)</f>
        <v/>
      </c>
      <c r="K4508" s="12">
        <f>IF(I4508="V2H",MIN(MAX(0,H4508),7.4,MAX(0,(M4508-P4508)*40)*0.95),0)</f>
        <v/>
      </c>
      <c r="L4508" s="12">
        <f>IF(E4508=0,0,MAX(0,H4508-K4508))</f>
        <v/>
      </c>
      <c r="M4508" s="13">
        <f>M4507+J4507/40-IF(I4507="V2H",K4507/(0.95*40),0)-IF(E4508=0,IF(E4507=1,IF(D4508=1,30,40)*0.18/(2*40),0),0)-IF(E4508=1,IF(E4507=0,IF(D4508=1,30,40)*0.18/(2*40),0),0)</f>
        <v/>
      </c>
      <c r="N4508" s="14" t="n">
        <v>0.15</v>
      </c>
      <c r="O4508" s="15">
        <f>K4508*N4508</f>
        <v/>
      </c>
      <c r="P4508">
        <f>IF(E4508=0,0.3,IF(D4508=1,IF(C4508&gt;=Params!$B$13-3,IF(C4508&lt;Params!$B$13,Params!$B$20,0.3),0.3),IF(C4508&gt;=Params!$B$15-3,IF(C4508&lt;Params!$B$15,Params!$B$21,0.3),0.3)))</f>
        <v/>
      </c>
    </row>
    <row r="4509" ht="15" customHeight="1" s="1">
      <c r="A4509" s="9" t="n">
        <v>4506</v>
      </c>
      <c r="B4509" s="6" t="inlineStr">
        <is>
          <t>07/07</t>
        </is>
      </c>
      <c r="C4509" s="6" t="n">
        <v>17</v>
      </c>
      <c r="D4509" s="6" t="n">
        <v>0</v>
      </c>
      <c r="E4509" s="10">
        <f>IF(D4509=1, IF(OR(C4509&lt;10, C4509&gt;=15),1,0), IF(OR(C4509&lt;7, C4509&gt;=18),1,0))</f>
        <v/>
      </c>
      <c r="F4509" s="11" t="n">
        <v>0</v>
      </c>
      <c r="G4509" s="12">
        <f>0.25*8</f>
        <v/>
      </c>
      <c r="H4509" s="12">
        <f>F4509-G4509</f>
        <v/>
      </c>
      <c r="I4509" s="10">
        <f>IF(E4509=0,"Fora",IF(E4508=0,"Carg xar",IF(H4509&lt;0,IF(M4509&lt;0.9,"Carg FV","Stby"),IF(M4509&gt;P4509,"V2H",IF(M4509&lt;0.9,"Carg xar","Stby")))))</f>
        <v/>
      </c>
      <c r="J4509" s="12">
        <f>IF(OR(I4509="Carg FV",I4509="Carg xar"),MIN(IF(I4509="Carg FV",ABS(H4509),7.4),7.4,MAX(0,(0.9-M4509)*40)*0.95),0)</f>
        <v/>
      </c>
      <c r="K4509" s="12">
        <f>IF(I4509="V2H",MIN(MAX(0,H4509),7.4,MAX(0,(M4509-P4509)*40)*0.95),0)</f>
        <v/>
      </c>
      <c r="L4509" s="12">
        <f>IF(E4509=0,0,MAX(0,H4509-K4509))</f>
        <v/>
      </c>
      <c r="M4509" s="13">
        <f>M4508+J4508/40-IF(I4508="V2H",K4508/(0.95*40),0)-IF(E4509=0,IF(E4508=1,IF(D4509=1,30,40)*0.18/(2*40),0),0)-IF(E4509=1,IF(E4508=0,IF(D4509=1,30,40)*0.18/(2*40),0),0)</f>
        <v/>
      </c>
      <c r="N4509" s="14" t="n">
        <v>0.15</v>
      </c>
      <c r="O4509" s="15">
        <f>K4509*N4509</f>
        <v/>
      </c>
      <c r="P4509">
        <f>IF(E4509=0,0.3,IF(D4509=1,IF(C4509&gt;=Params!$B$13-3,IF(C4509&lt;Params!$B$13,Params!$B$20,0.3),0.3),IF(C4509&gt;=Params!$B$15-3,IF(C4509&lt;Params!$B$15,Params!$B$21,0.3),0.3)))</f>
        <v/>
      </c>
    </row>
    <row r="4510" ht="15" customHeight="1" s="1">
      <c r="A4510" s="9" t="n">
        <v>4507</v>
      </c>
      <c r="B4510" s="6" t="inlineStr">
        <is>
          <t>07/07</t>
        </is>
      </c>
      <c r="C4510" s="6" t="n">
        <v>18</v>
      </c>
      <c r="D4510" s="6" t="n">
        <v>0</v>
      </c>
      <c r="E4510" s="10">
        <f>IF(D4510=1, IF(OR(C4510&lt;10, C4510&gt;=15),1,0), IF(OR(C4510&lt;7, C4510&gt;=18),1,0))</f>
        <v/>
      </c>
      <c r="F4510" s="11" t="n">
        <v>0</v>
      </c>
      <c r="G4510" s="12">
        <f>0.08*8</f>
        <v/>
      </c>
      <c r="H4510" s="12">
        <f>F4510-G4510</f>
        <v/>
      </c>
      <c r="I4510" s="10">
        <f>IF(E4510=0,"Fora",IF(E4509=0,"Carg xar",IF(H4510&lt;0,IF(M4510&lt;0.9,"Carg FV","Stby"),IF(M4510&gt;P4510,"V2H",IF(M4510&lt;0.9,"Carg xar","Stby")))))</f>
        <v/>
      </c>
      <c r="J4510" s="12">
        <f>IF(OR(I4510="Carg FV",I4510="Carg xar"),MIN(IF(I4510="Carg FV",ABS(H4510),7.4),7.4,MAX(0,(0.9-M4510)*40)*0.95),0)</f>
        <v/>
      </c>
      <c r="K4510" s="12">
        <f>IF(I4510="V2H",MIN(MAX(0,H4510),7.4,MAX(0,(M4510-P4510)*40)*0.95),0)</f>
        <v/>
      </c>
      <c r="L4510" s="12">
        <f>IF(E4510=0,0,MAX(0,H4510-K4510))</f>
        <v/>
      </c>
      <c r="M4510" s="13">
        <f>M4509+J4509/40-IF(I4509="V2H",K4509/(0.95*40),0)-IF(E4510=0,IF(E4509=1,IF(D4510=1,30,40)*0.18/(2*40),0),0)-IF(E4510=1,IF(E4509=0,IF(D4510=1,30,40)*0.18/(2*40),0),0)</f>
        <v/>
      </c>
      <c r="N4510" s="14" t="n">
        <v>0.2</v>
      </c>
      <c r="O4510" s="15">
        <f>K4510*N4510</f>
        <v/>
      </c>
      <c r="P4510">
        <f>IF(E4510=0,0.3,IF(D4510=1,IF(C4510&gt;=Params!$B$13-3,IF(C4510&lt;Params!$B$13,Params!$B$20,0.3),0.3),IF(C4510&gt;=Params!$B$15-3,IF(C4510&lt;Params!$B$15,Params!$B$21,0.3),0.3)))</f>
        <v/>
      </c>
    </row>
    <row r="4511" ht="15" customHeight="1" s="1">
      <c r="A4511" s="9" t="n">
        <v>4508</v>
      </c>
      <c r="B4511" s="6" t="inlineStr">
        <is>
          <t>07/07</t>
        </is>
      </c>
      <c r="C4511" s="6" t="n">
        <v>19</v>
      </c>
      <c r="D4511" s="6" t="n">
        <v>0</v>
      </c>
      <c r="E4511" s="10">
        <f>IF(D4511=1, IF(OR(C4511&lt;10, C4511&gt;=15),1,0), IF(OR(C4511&lt;7, C4511&gt;=18),1,0))</f>
        <v/>
      </c>
      <c r="F4511" s="11" t="n">
        <v>1.173</v>
      </c>
      <c r="G4511" s="12">
        <f>0*8</f>
        <v/>
      </c>
      <c r="H4511" s="12">
        <f>F4511-G4511</f>
        <v/>
      </c>
      <c r="I4511" s="10">
        <f>IF(E4511=0,"Fora",IF(E4510=0,"Carg xar",IF(H4511&lt;0,IF(M4511&lt;0.9,"Carg FV","Stby"),IF(M4511&gt;P4511,"V2H",IF(M4511&lt;0.9,"Carg xar","Stby")))))</f>
        <v/>
      </c>
      <c r="J4511" s="12">
        <f>IF(OR(I4511="Carg FV",I4511="Carg xar"),MIN(IF(I4511="Carg FV",ABS(H4511),7.4),7.4,MAX(0,(0.9-M4511)*40)*0.95),0)</f>
        <v/>
      </c>
      <c r="K4511" s="12">
        <f>IF(I4511="V2H",MIN(MAX(0,H4511),7.4,MAX(0,(M4511-P4511)*40)*0.95),0)</f>
        <v/>
      </c>
      <c r="L4511" s="12">
        <f>IF(E4511=0,0,MAX(0,H4511-K4511))</f>
        <v/>
      </c>
      <c r="M4511" s="13">
        <f>M4510+J4510/40-IF(I4510="V2H",K4510/(0.95*40),0)-IF(E4511=0,IF(E4510=1,IF(D4511=1,30,40)*0.18/(2*40),0),0)-IF(E4511=1,IF(E4510=0,IF(D4511=1,30,40)*0.18/(2*40),0),0)</f>
        <v/>
      </c>
      <c r="N4511" s="14" t="n">
        <v>0.2</v>
      </c>
      <c r="O4511" s="15">
        <f>K4511*N4511</f>
        <v/>
      </c>
      <c r="P4511">
        <f>IF(E4511=0,0.3,IF(D4511=1,IF(C4511&gt;=Params!$B$13-3,IF(C4511&lt;Params!$B$13,Params!$B$20,0.3),0.3),IF(C4511&gt;=Params!$B$15-3,IF(C4511&lt;Params!$B$15,Params!$B$21,0.3),0.3)))</f>
        <v/>
      </c>
    </row>
    <row r="4512" ht="15" customHeight="1" s="1">
      <c r="A4512" s="9" t="n">
        <v>4509</v>
      </c>
      <c r="B4512" s="6" t="inlineStr">
        <is>
          <t>07/07</t>
        </is>
      </c>
      <c r="C4512" s="6" t="n">
        <v>20</v>
      </c>
      <c r="D4512" s="6" t="n">
        <v>0</v>
      </c>
      <c r="E4512" s="10">
        <f>IF(D4512=1, IF(OR(C4512&lt;10, C4512&gt;=15),1,0), IF(OR(C4512&lt;7, C4512&gt;=18),1,0))</f>
        <v/>
      </c>
      <c r="F4512" s="11" t="n">
        <v>1.398</v>
      </c>
      <c r="G4512" s="12">
        <f>0*8</f>
        <v/>
      </c>
      <c r="H4512" s="12">
        <f>F4512-G4512</f>
        <v/>
      </c>
      <c r="I4512" s="10">
        <f>IF(E4512=0,"Fora",IF(E4511=0,"Carg xar",IF(H4512&lt;0,IF(M4512&lt;0.9,"Carg FV","Stby"),IF(M4512&gt;P4512,"V2H",IF(M4512&lt;0.9,"Carg xar","Stby")))))</f>
        <v/>
      </c>
      <c r="J4512" s="12">
        <f>IF(OR(I4512="Carg FV",I4512="Carg xar"),MIN(IF(I4512="Carg FV",ABS(H4512),7.4),7.4,MAX(0,(0.9-M4512)*40)*0.95),0)</f>
        <v/>
      </c>
      <c r="K4512" s="12">
        <f>IF(I4512="V2H",MIN(MAX(0,H4512),7.4,MAX(0,(M4512-P4512)*40)*0.95),0)</f>
        <v/>
      </c>
      <c r="L4512" s="12">
        <f>IF(E4512=0,0,MAX(0,H4512-K4512))</f>
        <v/>
      </c>
      <c r="M4512" s="13">
        <f>M4511+J4511/40-IF(I4511="V2H",K4511/(0.95*40),0)-IF(E4512=0,IF(E4511=1,IF(D4512=1,30,40)*0.18/(2*40),0),0)-IF(E4512=1,IF(E4511=0,IF(D4512=1,30,40)*0.18/(2*40),0),0)</f>
        <v/>
      </c>
      <c r="N4512" s="14" t="n">
        <v>0.2</v>
      </c>
      <c r="O4512" s="15">
        <f>K4512*N4512</f>
        <v/>
      </c>
      <c r="P4512">
        <f>IF(E4512=0,0.3,IF(D4512=1,IF(C4512&gt;=Params!$B$13-3,IF(C4512&lt;Params!$B$13,Params!$B$20,0.3),0.3),IF(C4512&gt;=Params!$B$15-3,IF(C4512&lt;Params!$B$15,Params!$B$21,0.3),0.3)))</f>
        <v/>
      </c>
    </row>
    <row r="4513" ht="15" customHeight="1" s="1">
      <c r="A4513" s="9" t="n">
        <v>4510</v>
      </c>
      <c r="B4513" s="6" t="inlineStr">
        <is>
          <t>07/07</t>
        </is>
      </c>
      <c r="C4513" s="6" t="n">
        <v>21</v>
      </c>
      <c r="D4513" s="6" t="n">
        <v>0</v>
      </c>
      <c r="E4513" s="10">
        <f>IF(D4513=1, IF(OR(C4513&lt;10, C4513&gt;=15),1,0), IF(OR(C4513&lt;7, C4513&gt;=18),1,0))</f>
        <v/>
      </c>
      <c r="F4513" s="11" t="n">
        <v>1.279</v>
      </c>
      <c r="G4513" s="12">
        <f>0*8</f>
        <v/>
      </c>
      <c r="H4513" s="12">
        <f>F4513-G4513</f>
        <v/>
      </c>
      <c r="I4513" s="10">
        <f>IF(E4513=0,"Fora",IF(E4512=0,"Carg xar",IF(H4513&lt;0,IF(M4513&lt;0.9,"Carg FV","Stby"),IF(M4513&gt;P4513,"V2H",IF(M4513&lt;0.9,"Carg xar","Stby")))))</f>
        <v/>
      </c>
      <c r="J4513" s="12">
        <f>IF(OR(I4513="Carg FV",I4513="Carg xar"),MIN(IF(I4513="Carg FV",ABS(H4513),7.4),7.4,MAX(0,(0.9-M4513)*40)*0.95),0)</f>
        <v/>
      </c>
      <c r="K4513" s="12">
        <f>IF(I4513="V2H",MIN(MAX(0,H4513),7.4,MAX(0,(M4513-P4513)*40)*0.95),0)</f>
        <v/>
      </c>
      <c r="L4513" s="12">
        <f>IF(E4513=0,0,MAX(0,H4513-K4513))</f>
        <v/>
      </c>
      <c r="M4513" s="13">
        <f>M4512+J4512/40-IF(I4512="V2H",K4512/(0.95*40),0)-IF(E4513=0,IF(E4512=1,IF(D4513=1,30,40)*0.18/(2*40),0),0)-IF(E4513=1,IF(E4512=0,IF(D4513=1,30,40)*0.18/(2*40),0),0)</f>
        <v/>
      </c>
      <c r="N4513" s="14" t="n">
        <v>0.2</v>
      </c>
      <c r="O4513" s="15">
        <f>K4513*N4513</f>
        <v/>
      </c>
      <c r="P4513">
        <f>IF(E4513=0,0.3,IF(D4513=1,IF(C4513&gt;=Params!$B$13-3,IF(C4513&lt;Params!$B$13,Params!$B$20,0.3),0.3),IF(C4513&gt;=Params!$B$15-3,IF(C4513&lt;Params!$B$15,Params!$B$21,0.3),0.3)))</f>
        <v/>
      </c>
    </row>
    <row r="4514" ht="15" customHeight="1" s="1">
      <c r="A4514" s="9" t="n">
        <v>4511</v>
      </c>
      <c r="B4514" s="6" t="inlineStr">
        <is>
          <t>07/07</t>
        </is>
      </c>
      <c r="C4514" s="6" t="n">
        <v>22</v>
      </c>
      <c r="D4514" s="6" t="n">
        <v>0</v>
      </c>
      <c r="E4514" s="10">
        <f>IF(D4514=1, IF(OR(C4514&lt;10, C4514&gt;=15),1,0), IF(OR(C4514&lt;7, C4514&gt;=18),1,0))</f>
        <v/>
      </c>
      <c r="F4514" s="11" t="n">
        <v>0.614</v>
      </c>
      <c r="G4514" s="12">
        <f>0*8</f>
        <v/>
      </c>
      <c r="H4514" s="12">
        <f>F4514-G4514</f>
        <v/>
      </c>
      <c r="I4514" s="10">
        <f>IF(E4514=0,"Fora",IF(E4513=0,"Carg xar",IF(H4514&lt;0,IF(M4514&lt;0.9,"Carg FV","Stby"),IF(M4514&gt;P4514,"V2H",IF(M4514&lt;0.9,"Carg xar","Stby")))))</f>
        <v/>
      </c>
      <c r="J4514" s="12">
        <f>IF(OR(I4514="Carg FV",I4514="Carg xar"),MIN(IF(I4514="Carg FV",ABS(H4514),7.4),7.4,MAX(0,(0.9-M4514)*40)*0.95),0)</f>
        <v/>
      </c>
      <c r="K4514" s="12">
        <f>IF(I4514="V2H",MIN(MAX(0,H4514),7.4,MAX(0,(M4514-P4514)*40)*0.95),0)</f>
        <v/>
      </c>
      <c r="L4514" s="12">
        <f>IF(E4514=0,0,MAX(0,H4514-K4514))</f>
        <v/>
      </c>
      <c r="M4514" s="13">
        <f>M4513+J4513/40-IF(I4513="V2H",K4513/(0.95*40),0)-IF(E4514=0,IF(E4513=1,IF(D4514=1,30,40)*0.18/(2*40),0),0)-IF(E4514=1,IF(E4513=0,IF(D4514=1,30,40)*0.18/(2*40),0),0)</f>
        <v/>
      </c>
      <c r="N4514" s="14" t="n">
        <v>0.15</v>
      </c>
      <c r="O4514" s="15">
        <f>K4514*N4514</f>
        <v/>
      </c>
      <c r="P4514">
        <f>IF(E4514=0,0.3,IF(D4514=1,IF(C4514&gt;=Params!$B$13-3,IF(C4514&lt;Params!$B$13,Params!$B$20,0.3),0.3),IF(C4514&gt;=Params!$B$15-3,IF(C4514&lt;Params!$B$15,Params!$B$21,0.3),0.3)))</f>
        <v/>
      </c>
    </row>
    <row r="4515" ht="15" customHeight="1" s="1">
      <c r="A4515" s="9" t="n">
        <v>4512</v>
      </c>
      <c r="B4515" s="6" t="inlineStr">
        <is>
          <t>07/07</t>
        </is>
      </c>
      <c r="C4515" s="6" t="n">
        <v>23</v>
      </c>
      <c r="D4515" s="6" t="n">
        <v>0</v>
      </c>
      <c r="E4515" s="10">
        <f>IF(D4515=1, IF(OR(C4515&lt;10, C4515&gt;=15),1,0), IF(OR(C4515&lt;7, C4515&gt;=18),1,0))</f>
        <v/>
      </c>
      <c r="F4515" s="11" t="n">
        <v>0.547</v>
      </c>
      <c r="G4515" s="12">
        <f>0*8</f>
        <v/>
      </c>
      <c r="H4515" s="12">
        <f>F4515-G4515</f>
        <v/>
      </c>
      <c r="I4515" s="10">
        <f>IF(E4515=0,"Fora",IF(E4514=0,"Carg xar",IF(H4515&lt;0,IF(M4515&lt;0.9,"Carg FV","Stby"),IF(M4515&gt;P4515,"V2H",IF(M4515&lt;0.9,"Carg xar","Stby")))))</f>
        <v/>
      </c>
      <c r="J4515" s="12">
        <f>IF(OR(I4515="Carg FV",I4515="Carg xar"),MIN(IF(I4515="Carg FV",ABS(H4515),7.4),7.4,MAX(0,(0.9-M4515)*40)*0.95),0)</f>
        <v/>
      </c>
      <c r="K4515" s="12">
        <f>IF(I4515="V2H",MIN(MAX(0,H4515),7.4,MAX(0,(M4515-P4515)*40)*0.95),0)</f>
        <v/>
      </c>
      <c r="L4515" s="12">
        <f>IF(E4515=0,0,MAX(0,H4515-K4515))</f>
        <v/>
      </c>
      <c r="M4515" s="13">
        <f>M4514+J4514/40-IF(I4514="V2H",K4514/(0.95*40),0)-IF(E4515=0,IF(E4514=1,IF(D4515=1,30,40)*0.18/(2*40),0),0)-IF(E4515=1,IF(E4514=0,IF(D4515=1,30,40)*0.18/(2*40),0),0)</f>
        <v/>
      </c>
      <c r="N4515" s="14" t="n">
        <v>0.15</v>
      </c>
      <c r="O4515" s="15">
        <f>K4515*N4515</f>
        <v/>
      </c>
      <c r="P4515">
        <f>IF(E4515=0,0.3,IF(D4515=1,IF(C4515&gt;=Params!$B$13-3,IF(C4515&lt;Params!$B$13,Params!$B$20,0.3),0.3),IF(C4515&gt;=Params!$B$15-3,IF(C4515&lt;Params!$B$15,Params!$B$21,0.3),0.3)))</f>
        <v/>
      </c>
    </row>
    <row r="4516" ht="15" customHeight="1" s="1">
      <c r="A4516" s="9" t="n">
        <v>4513</v>
      </c>
      <c r="B4516" s="6" t="inlineStr">
        <is>
          <t>08/07</t>
        </is>
      </c>
      <c r="C4516" s="6" t="n">
        <v>0</v>
      </c>
      <c r="D4516" s="6" t="n">
        <v>0</v>
      </c>
      <c r="E4516" s="10">
        <f>IF(D4516=1, IF(OR(C4516&lt;10, C4516&gt;=15),1,0), IF(OR(C4516&lt;7, C4516&gt;=18),1,0))</f>
        <v/>
      </c>
      <c r="F4516" s="11" t="n">
        <v>0.502</v>
      </c>
      <c r="G4516" s="12">
        <f>0*8</f>
        <v/>
      </c>
      <c r="H4516" s="12">
        <f>F4516-G4516</f>
        <v/>
      </c>
      <c r="I4516" s="10">
        <f>IF(E4516=0,"Fora",IF(E4515=0,"Carg xar",IF(H4516&lt;0,IF(M4516&lt;0.9,"Carg FV","Stby"),IF(M4516&gt;P4516,"V2H",IF(M4516&lt;0.9,"Carg xar","Stby")))))</f>
        <v/>
      </c>
      <c r="J4516" s="12">
        <f>IF(OR(I4516="Carg FV",I4516="Carg xar"),MIN(IF(I4516="Carg FV",ABS(H4516),7.4),7.4,MAX(0,(0.9-M4516)*40)*0.95),0)</f>
        <v/>
      </c>
      <c r="K4516" s="12">
        <f>IF(I4516="V2H",MIN(MAX(0,H4516),7.4,MAX(0,(M4516-P4516)*40)*0.95),0)</f>
        <v/>
      </c>
      <c r="L4516" s="12">
        <f>IF(E4516=0,0,MAX(0,H4516-K4516))</f>
        <v/>
      </c>
      <c r="M4516" s="13">
        <f>M4515+J4515/40-IF(I4515="V2H",K4515/(0.95*40),0)-IF(E4516=0,IF(E4515=1,IF(D4516=1,30,40)*0.18/(2*40),0),0)-IF(E4516=1,IF(E4515=0,IF(D4516=1,30,40)*0.18/(2*40),0),0)</f>
        <v/>
      </c>
      <c r="N4516" s="14" t="n">
        <v>0.09</v>
      </c>
      <c r="O4516" s="15">
        <f>K4516*N4516</f>
        <v/>
      </c>
      <c r="P4516">
        <f>IF(E4516=0,0.3,IF(D4516=1,IF(C4516&gt;=Params!$B$13-3,IF(C4516&lt;Params!$B$13,Params!$B$20,0.3),0.3),IF(C4516&gt;=Params!$B$15-3,IF(C4516&lt;Params!$B$15,Params!$B$21,0.3),0.3)))</f>
        <v/>
      </c>
    </row>
    <row r="4517" ht="15" customHeight="1" s="1">
      <c r="A4517" s="9" t="n">
        <v>4514</v>
      </c>
      <c r="B4517" s="6" t="inlineStr">
        <is>
          <t>08/07</t>
        </is>
      </c>
      <c r="C4517" s="6" t="n">
        <v>1</v>
      </c>
      <c r="D4517" s="6" t="n">
        <v>0</v>
      </c>
      <c r="E4517" s="10">
        <f>IF(D4517=1, IF(OR(C4517&lt;10, C4517&gt;=15),1,0), IF(OR(C4517&lt;7, C4517&gt;=18),1,0))</f>
        <v/>
      </c>
      <c r="F4517" s="11" t="n">
        <v>1.373</v>
      </c>
      <c r="G4517" s="12">
        <f>0*8</f>
        <v/>
      </c>
      <c r="H4517" s="12">
        <f>F4517-G4517</f>
        <v/>
      </c>
      <c r="I4517" s="10">
        <f>IF(E4517=0,"Fora",IF(E4516=0,"Carg xar",IF(H4517&lt;0,IF(M4517&lt;0.9,"Carg FV","Stby"),IF(M4517&gt;P4517,"V2H",IF(M4517&lt;0.9,"Carg xar","Stby")))))</f>
        <v/>
      </c>
      <c r="J4517" s="12">
        <f>IF(OR(I4517="Carg FV",I4517="Carg xar"),MIN(IF(I4517="Carg FV",ABS(H4517),7.4),7.4,MAX(0,(0.9-M4517)*40)*0.95),0)</f>
        <v/>
      </c>
      <c r="K4517" s="12">
        <f>IF(I4517="V2H",MIN(MAX(0,H4517),7.4,MAX(0,(M4517-P4517)*40)*0.95),0)</f>
        <v/>
      </c>
      <c r="L4517" s="12">
        <f>IF(E4517=0,0,MAX(0,H4517-K4517))</f>
        <v/>
      </c>
      <c r="M4517" s="13">
        <f>M4516+J4516/40-IF(I4516="V2H",K4516/(0.95*40),0)-IF(E4517=0,IF(E4516=1,IF(D4517=1,30,40)*0.18/(2*40),0),0)-IF(E4517=1,IF(E4516=0,IF(D4517=1,30,40)*0.18/(2*40),0),0)</f>
        <v/>
      </c>
      <c r="N4517" s="14" t="n">
        <v>0.09</v>
      </c>
      <c r="O4517" s="15">
        <f>K4517*N4517</f>
        <v/>
      </c>
      <c r="P4517">
        <f>IF(E4517=0,0.3,IF(D4517=1,IF(C4517&gt;=Params!$B$13-3,IF(C4517&lt;Params!$B$13,Params!$B$20,0.3),0.3),IF(C4517&gt;=Params!$B$15-3,IF(C4517&lt;Params!$B$15,Params!$B$21,0.3),0.3)))</f>
        <v/>
      </c>
    </row>
    <row r="4518" ht="15" customHeight="1" s="1">
      <c r="A4518" s="9" t="n">
        <v>4515</v>
      </c>
      <c r="B4518" s="6" t="inlineStr">
        <is>
          <t>08/07</t>
        </is>
      </c>
      <c r="C4518" s="6" t="n">
        <v>2</v>
      </c>
      <c r="D4518" s="6" t="n">
        <v>0</v>
      </c>
      <c r="E4518" s="10">
        <f>IF(D4518=1, IF(OR(C4518&lt;10, C4518&gt;=15),1,0), IF(OR(C4518&lt;7, C4518&gt;=18),1,0))</f>
        <v/>
      </c>
      <c r="F4518" s="11" t="n">
        <v>0.478</v>
      </c>
      <c r="G4518" s="12">
        <f>0*8</f>
        <v/>
      </c>
      <c r="H4518" s="12">
        <f>F4518-G4518</f>
        <v/>
      </c>
      <c r="I4518" s="10">
        <f>IF(E4518=0,"Fora",IF(E4517=0,"Carg xar",IF(H4518&lt;0,IF(M4518&lt;0.9,"Carg FV","Stby"),IF(M4518&gt;P4518,"V2H",IF(M4518&lt;0.9,"Carg xar","Stby")))))</f>
        <v/>
      </c>
      <c r="J4518" s="12">
        <f>IF(OR(I4518="Carg FV",I4518="Carg xar"),MIN(IF(I4518="Carg FV",ABS(H4518),7.4),7.4,MAX(0,(0.9-M4518)*40)*0.95),0)</f>
        <v/>
      </c>
      <c r="K4518" s="12">
        <f>IF(I4518="V2H",MIN(MAX(0,H4518),7.4,MAX(0,(M4518-P4518)*40)*0.95),0)</f>
        <v/>
      </c>
      <c r="L4518" s="12">
        <f>IF(E4518=0,0,MAX(0,H4518-K4518))</f>
        <v/>
      </c>
      <c r="M4518" s="13">
        <f>M4517+J4517/40-IF(I4517="V2H",K4517/(0.95*40),0)-IF(E4518=0,IF(E4517=1,IF(D4518=1,30,40)*0.18/(2*40),0),0)-IF(E4518=1,IF(E4517=0,IF(D4518=1,30,40)*0.18/(2*40),0),0)</f>
        <v/>
      </c>
      <c r="N4518" s="14" t="n">
        <v>0.09</v>
      </c>
      <c r="O4518" s="15">
        <f>K4518*N4518</f>
        <v/>
      </c>
      <c r="P4518">
        <f>IF(E4518=0,0.3,IF(D4518=1,IF(C4518&gt;=Params!$B$13-3,IF(C4518&lt;Params!$B$13,Params!$B$20,0.3),0.3),IF(C4518&gt;=Params!$B$15-3,IF(C4518&lt;Params!$B$15,Params!$B$21,0.3),0.3)))</f>
        <v/>
      </c>
    </row>
    <row r="4519" ht="15" customHeight="1" s="1">
      <c r="A4519" s="9" t="n">
        <v>4516</v>
      </c>
      <c r="B4519" s="6" t="inlineStr">
        <is>
          <t>08/07</t>
        </is>
      </c>
      <c r="C4519" s="6" t="n">
        <v>3</v>
      </c>
      <c r="D4519" s="6" t="n">
        <v>0</v>
      </c>
      <c r="E4519" s="10">
        <f>IF(D4519=1, IF(OR(C4519&lt;10, C4519&gt;=15),1,0), IF(OR(C4519&lt;7, C4519&gt;=18),1,0))</f>
        <v/>
      </c>
      <c r="F4519" s="11" t="n">
        <v>0.484</v>
      </c>
      <c r="G4519" s="12">
        <f>0*8</f>
        <v/>
      </c>
      <c r="H4519" s="12">
        <f>F4519-G4519</f>
        <v/>
      </c>
      <c r="I4519" s="10">
        <f>IF(E4519=0,"Fora",IF(E4518=0,"Carg xar",IF(H4519&lt;0,IF(M4519&lt;0.9,"Carg FV","Stby"),IF(M4519&gt;P4519,"V2H",IF(M4519&lt;0.9,"Carg xar","Stby")))))</f>
        <v/>
      </c>
      <c r="J4519" s="12">
        <f>IF(OR(I4519="Carg FV",I4519="Carg xar"),MIN(IF(I4519="Carg FV",ABS(H4519),7.4),7.4,MAX(0,(0.9-M4519)*40)*0.95),0)</f>
        <v/>
      </c>
      <c r="K4519" s="12">
        <f>IF(I4519="V2H",MIN(MAX(0,H4519),7.4,MAX(0,(M4519-P4519)*40)*0.95),0)</f>
        <v/>
      </c>
      <c r="L4519" s="12">
        <f>IF(E4519=0,0,MAX(0,H4519-K4519))</f>
        <v/>
      </c>
      <c r="M4519" s="13">
        <f>M4518+J4518/40-IF(I4518="V2H",K4518/(0.95*40),0)-IF(E4519=0,IF(E4518=1,IF(D4519=1,30,40)*0.18/(2*40),0),0)-IF(E4519=1,IF(E4518=0,IF(D4519=1,30,40)*0.18/(2*40),0),0)</f>
        <v/>
      </c>
      <c r="N4519" s="14" t="n">
        <v>0.09</v>
      </c>
      <c r="O4519" s="15">
        <f>K4519*N4519</f>
        <v/>
      </c>
      <c r="P4519">
        <f>IF(E4519=0,0.3,IF(D4519=1,IF(C4519&gt;=Params!$B$13-3,IF(C4519&lt;Params!$B$13,Params!$B$20,0.3),0.3),IF(C4519&gt;=Params!$B$15-3,IF(C4519&lt;Params!$B$15,Params!$B$21,0.3),0.3)))</f>
        <v/>
      </c>
    </row>
    <row r="4520" ht="15" customHeight="1" s="1">
      <c r="A4520" s="9" t="n">
        <v>4517</v>
      </c>
      <c r="B4520" s="6" t="inlineStr">
        <is>
          <t>08/07</t>
        </is>
      </c>
      <c r="C4520" s="6" t="n">
        <v>4</v>
      </c>
      <c r="D4520" s="6" t="n">
        <v>0</v>
      </c>
      <c r="E4520" s="10">
        <f>IF(D4520=1, IF(OR(C4520&lt;10, C4520&gt;=15),1,0), IF(OR(C4520&lt;7, C4520&gt;=18),1,0))</f>
        <v/>
      </c>
      <c r="F4520" s="11" t="n">
        <v>0.485</v>
      </c>
      <c r="G4520" s="12">
        <f>0*8</f>
        <v/>
      </c>
      <c r="H4520" s="12">
        <f>F4520-G4520</f>
        <v/>
      </c>
      <c r="I4520" s="10">
        <f>IF(E4520=0,"Fora",IF(E4519=0,"Carg xar",IF(H4520&lt;0,IF(M4520&lt;0.9,"Carg FV","Stby"),IF(M4520&gt;P4520,"V2H",IF(M4520&lt;0.9,"Carg xar","Stby")))))</f>
        <v/>
      </c>
      <c r="J4520" s="12">
        <f>IF(OR(I4520="Carg FV",I4520="Carg xar"),MIN(IF(I4520="Carg FV",ABS(H4520),7.4),7.4,MAX(0,(0.9-M4520)*40)*0.95),0)</f>
        <v/>
      </c>
      <c r="K4520" s="12">
        <f>IF(I4520="V2H",MIN(MAX(0,H4520),7.4,MAX(0,(M4520-P4520)*40)*0.95),0)</f>
        <v/>
      </c>
      <c r="L4520" s="12">
        <f>IF(E4520=0,0,MAX(0,H4520-K4520))</f>
        <v/>
      </c>
      <c r="M4520" s="13">
        <f>M4519+J4519/40-IF(I4519="V2H",K4519/(0.95*40),0)-IF(E4520=0,IF(E4519=1,IF(D4520=1,30,40)*0.18/(2*40),0),0)-IF(E4520=1,IF(E4519=0,IF(D4520=1,30,40)*0.18/(2*40),0),0)</f>
        <v/>
      </c>
      <c r="N4520" s="14" t="n">
        <v>0.09</v>
      </c>
      <c r="O4520" s="15">
        <f>K4520*N4520</f>
        <v/>
      </c>
      <c r="P4520">
        <f>IF(E4520=0,0.3,IF(D4520=1,IF(C4520&gt;=Params!$B$13-3,IF(C4520&lt;Params!$B$13,Params!$B$20,0.3),0.3),IF(C4520&gt;=Params!$B$15-3,IF(C4520&lt;Params!$B$15,Params!$B$21,0.3),0.3)))</f>
        <v/>
      </c>
    </row>
    <row r="4521" ht="15" customHeight="1" s="1">
      <c r="A4521" s="9" t="n">
        <v>4518</v>
      </c>
      <c r="B4521" s="6" t="inlineStr">
        <is>
          <t>08/07</t>
        </is>
      </c>
      <c r="C4521" s="6" t="n">
        <v>5</v>
      </c>
      <c r="D4521" s="6" t="n">
        <v>0</v>
      </c>
      <c r="E4521" s="10">
        <f>IF(D4521=1, IF(OR(C4521&lt;10, C4521&gt;=15),1,0), IF(OR(C4521&lt;7, C4521&gt;=18),1,0))</f>
        <v/>
      </c>
      <c r="F4521" s="11" t="n">
        <v>0.321</v>
      </c>
      <c r="G4521" s="12">
        <f>0*8</f>
        <v/>
      </c>
      <c r="H4521" s="12">
        <f>F4521-G4521</f>
        <v/>
      </c>
      <c r="I4521" s="10">
        <f>IF(E4521=0,"Fora",IF(E4520=0,"Carg xar",IF(H4521&lt;0,IF(M4521&lt;0.9,"Carg FV","Stby"),IF(M4521&gt;P4521,"V2H",IF(M4521&lt;0.9,"Carg xar","Stby")))))</f>
        <v/>
      </c>
      <c r="J4521" s="12">
        <f>IF(OR(I4521="Carg FV",I4521="Carg xar"),MIN(IF(I4521="Carg FV",ABS(H4521),7.4),7.4,MAX(0,(0.9-M4521)*40)*0.95),0)</f>
        <v/>
      </c>
      <c r="K4521" s="12">
        <f>IF(I4521="V2H",MIN(MAX(0,H4521),7.4,MAX(0,(M4521-P4521)*40)*0.95),0)</f>
        <v/>
      </c>
      <c r="L4521" s="12">
        <f>IF(E4521=0,0,MAX(0,H4521-K4521))</f>
        <v/>
      </c>
      <c r="M4521" s="13">
        <f>M4520+J4520/40-IF(I4520="V2H",K4520/(0.95*40),0)-IF(E4521=0,IF(E4520=1,IF(D4521=1,30,40)*0.18/(2*40),0),0)-IF(E4521=1,IF(E4520=0,IF(D4521=1,30,40)*0.18/(2*40),0),0)</f>
        <v/>
      </c>
      <c r="N4521" s="14" t="n">
        <v>0.09</v>
      </c>
      <c r="O4521" s="15">
        <f>K4521*N4521</f>
        <v/>
      </c>
      <c r="P4521">
        <f>IF(E4521=0,0.3,IF(D4521=1,IF(C4521&gt;=Params!$B$13-3,IF(C4521&lt;Params!$B$13,Params!$B$20,0.3),0.3),IF(C4521&gt;=Params!$B$15-3,IF(C4521&lt;Params!$B$15,Params!$B$21,0.3),0.3)))</f>
        <v/>
      </c>
    </row>
    <row r="4522" ht="15" customHeight="1" s="1">
      <c r="A4522" s="9" t="n">
        <v>4519</v>
      </c>
      <c r="B4522" s="6" t="inlineStr">
        <is>
          <t>08/07</t>
        </is>
      </c>
      <c r="C4522" s="6" t="n">
        <v>6</v>
      </c>
      <c r="D4522" s="6" t="n">
        <v>0</v>
      </c>
      <c r="E4522" s="10">
        <f>IF(D4522=1, IF(OR(C4522&lt;10, C4522&gt;=15),1,0), IF(OR(C4522&lt;7, C4522&gt;=18),1,0))</f>
        <v/>
      </c>
      <c r="F4522" s="11" t="n">
        <v>0.365</v>
      </c>
      <c r="G4522" s="12">
        <f>0.02*8</f>
        <v/>
      </c>
      <c r="H4522" s="12">
        <f>F4522-G4522</f>
        <v/>
      </c>
      <c r="I4522" s="10">
        <f>IF(E4522=0,"Fora",IF(E4521=0,"Carg xar",IF(H4522&lt;0,IF(M4522&lt;0.9,"Carg FV","Stby"),IF(M4522&gt;P4522,"V2H",IF(M4522&lt;0.9,"Carg xar","Stby")))))</f>
        <v/>
      </c>
      <c r="J4522" s="12">
        <f>IF(OR(I4522="Carg FV",I4522="Carg xar"),MIN(IF(I4522="Carg FV",ABS(H4522),7.4),7.4,MAX(0,(0.9-M4522)*40)*0.95),0)</f>
        <v/>
      </c>
      <c r="K4522" s="12">
        <f>IF(I4522="V2H",MIN(MAX(0,H4522),7.4,MAX(0,(M4522-P4522)*40)*0.95),0)</f>
        <v/>
      </c>
      <c r="L4522" s="12">
        <f>IF(E4522=0,0,MAX(0,H4522-K4522))</f>
        <v/>
      </c>
      <c r="M4522" s="13">
        <f>M4521+J4521/40-IF(I4521="V2H",K4521/(0.95*40),0)-IF(E4522=0,IF(E4521=1,IF(D4522=1,30,40)*0.18/(2*40),0),0)-IF(E4522=1,IF(E4521=0,IF(D4522=1,30,40)*0.18/(2*40),0),0)</f>
        <v/>
      </c>
      <c r="N4522" s="14" t="n">
        <v>0.09</v>
      </c>
      <c r="O4522" s="15">
        <f>K4522*N4522</f>
        <v/>
      </c>
      <c r="P4522">
        <f>IF(E4522=0,0.3,IF(D4522=1,IF(C4522&gt;=Params!$B$13-3,IF(C4522&lt;Params!$B$13,Params!$B$20,0.3),0.3),IF(C4522&gt;=Params!$B$15-3,IF(C4522&lt;Params!$B$15,Params!$B$21,0.3),0.3)))</f>
        <v/>
      </c>
    </row>
    <row r="4523" ht="15" customHeight="1" s="1">
      <c r="A4523" s="9" t="n">
        <v>4520</v>
      </c>
      <c r="B4523" s="6" t="inlineStr">
        <is>
          <t>08/07</t>
        </is>
      </c>
      <c r="C4523" s="6" t="n">
        <v>7</v>
      </c>
      <c r="D4523" s="6" t="n">
        <v>0</v>
      </c>
      <c r="E4523" s="10">
        <f>IF(D4523=1, IF(OR(C4523&lt;10, C4523&gt;=15),1,0), IF(OR(C4523&lt;7, C4523&gt;=18),1,0))</f>
        <v/>
      </c>
      <c r="F4523" s="11" t="n">
        <v>0.257</v>
      </c>
      <c r="G4523" s="12">
        <f>0.14*8</f>
        <v/>
      </c>
      <c r="H4523" s="12">
        <f>F4523-G4523</f>
        <v/>
      </c>
      <c r="I4523" s="10">
        <f>IF(E4523=0,"Fora",IF(E4522=0,"Carg xar",IF(H4523&lt;0,IF(M4523&lt;0.9,"Carg FV","Stby"),IF(M4523&gt;P4523,"V2H",IF(M4523&lt;0.9,"Carg xar","Stby")))))</f>
        <v/>
      </c>
      <c r="J4523" s="12">
        <f>IF(OR(I4523="Carg FV",I4523="Carg xar"),MIN(IF(I4523="Carg FV",ABS(H4523),7.4),7.4,MAX(0,(0.9-M4523)*40)*0.95),0)</f>
        <v/>
      </c>
      <c r="K4523" s="12">
        <f>IF(I4523="V2H",MIN(MAX(0,H4523),7.4,MAX(0,(M4523-P4523)*40)*0.95),0)</f>
        <v/>
      </c>
      <c r="L4523" s="12">
        <f>IF(E4523=0,0,MAX(0,H4523-K4523))</f>
        <v/>
      </c>
      <c r="M4523" s="13">
        <f>M4522+J4522/40-IF(I4522="V2H",K4522/(0.95*40),0)-IF(E4523=0,IF(E4522=1,IF(D4523=1,30,40)*0.18/(2*40),0),0)-IF(E4523=1,IF(E4522=0,IF(D4523=1,30,40)*0.18/(2*40),0),0)</f>
        <v/>
      </c>
      <c r="N4523" s="14" t="n">
        <v>0.09</v>
      </c>
      <c r="O4523" s="15">
        <f>K4523*N4523</f>
        <v/>
      </c>
      <c r="P4523">
        <f>IF(E4523=0,0.3,IF(D4523=1,IF(C4523&gt;=Params!$B$13-3,IF(C4523&lt;Params!$B$13,Params!$B$20,0.3),0.3),IF(C4523&gt;=Params!$B$15-3,IF(C4523&lt;Params!$B$15,Params!$B$21,0.3),0.3)))</f>
        <v/>
      </c>
    </row>
    <row r="4524" ht="15" customHeight="1" s="1">
      <c r="A4524" s="9" t="n">
        <v>4521</v>
      </c>
      <c r="B4524" s="6" t="inlineStr">
        <is>
          <t>08/07</t>
        </is>
      </c>
      <c r="C4524" s="6" t="n">
        <v>8</v>
      </c>
      <c r="D4524" s="6" t="n">
        <v>0</v>
      </c>
      <c r="E4524" s="10">
        <f>IF(D4524=1, IF(OR(C4524&lt;10, C4524&gt;=15),1,0), IF(OR(C4524&lt;7, C4524&gt;=18),1,0))</f>
        <v/>
      </c>
      <c r="F4524" s="11" t="n">
        <v>0</v>
      </c>
      <c r="G4524" s="12">
        <f>0.3*8</f>
        <v/>
      </c>
      <c r="H4524" s="12">
        <f>F4524-G4524</f>
        <v/>
      </c>
      <c r="I4524" s="10">
        <f>IF(E4524=0,"Fora",IF(E4523=0,"Carg xar",IF(H4524&lt;0,IF(M4524&lt;0.9,"Carg FV","Stby"),IF(M4524&gt;P4524,"V2H",IF(M4524&lt;0.9,"Carg xar","Stby")))))</f>
        <v/>
      </c>
      <c r="J4524" s="12">
        <f>IF(OR(I4524="Carg FV",I4524="Carg xar"),MIN(IF(I4524="Carg FV",ABS(H4524),7.4),7.4,MAX(0,(0.9-M4524)*40)*0.95),0)</f>
        <v/>
      </c>
      <c r="K4524" s="12">
        <f>IF(I4524="V2H",MIN(MAX(0,H4524),7.4,MAX(0,(M4524-P4524)*40)*0.95),0)</f>
        <v/>
      </c>
      <c r="L4524" s="12">
        <f>IF(E4524=0,0,MAX(0,H4524-K4524))</f>
        <v/>
      </c>
      <c r="M4524" s="13">
        <f>M4523+J4523/40-IF(I4523="V2H",K4523/(0.95*40),0)-IF(E4524=0,IF(E4523=1,IF(D4524=1,30,40)*0.18/(2*40),0),0)-IF(E4524=1,IF(E4523=0,IF(D4524=1,30,40)*0.18/(2*40),0),0)</f>
        <v/>
      </c>
      <c r="N4524" s="14" t="n">
        <v>0.15</v>
      </c>
      <c r="O4524" s="15">
        <f>K4524*N4524</f>
        <v/>
      </c>
      <c r="P4524">
        <f>IF(E4524=0,0.3,IF(D4524=1,IF(C4524&gt;=Params!$B$13-3,IF(C4524&lt;Params!$B$13,Params!$B$20,0.3),0.3),IF(C4524&gt;=Params!$B$15-3,IF(C4524&lt;Params!$B$15,Params!$B$21,0.3),0.3)))</f>
        <v/>
      </c>
    </row>
    <row r="4525" ht="15" customHeight="1" s="1">
      <c r="A4525" s="9" t="n">
        <v>4522</v>
      </c>
      <c r="B4525" s="6" t="inlineStr">
        <is>
          <t>08/07</t>
        </is>
      </c>
      <c r="C4525" s="6" t="n">
        <v>9</v>
      </c>
      <c r="D4525" s="6" t="n">
        <v>0</v>
      </c>
      <c r="E4525" s="10">
        <f>IF(D4525=1, IF(OR(C4525&lt;10, C4525&gt;=15),1,0), IF(OR(C4525&lt;7, C4525&gt;=18),1,0))</f>
        <v/>
      </c>
      <c r="F4525" s="11" t="n">
        <v>0</v>
      </c>
      <c r="G4525" s="12">
        <f>0.5*8</f>
        <v/>
      </c>
      <c r="H4525" s="12">
        <f>F4525-G4525</f>
        <v/>
      </c>
      <c r="I4525" s="10">
        <f>IF(E4525=0,"Fora",IF(E4524=0,"Carg xar",IF(H4525&lt;0,IF(M4525&lt;0.9,"Carg FV","Stby"),IF(M4525&gt;P4525,"V2H",IF(M4525&lt;0.9,"Carg xar","Stby")))))</f>
        <v/>
      </c>
      <c r="J4525" s="12">
        <f>IF(OR(I4525="Carg FV",I4525="Carg xar"),MIN(IF(I4525="Carg FV",ABS(H4525),7.4),7.4,MAX(0,(0.9-M4525)*40)*0.95),0)</f>
        <v/>
      </c>
      <c r="K4525" s="12">
        <f>IF(I4525="V2H",MIN(MAX(0,H4525),7.4,MAX(0,(M4525-P4525)*40)*0.95),0)</f>
        <v/>
      </c>
      <c r="L4525" s="12">
        <f>IF(E4525=0,0,MAX(0,H4525-K4525))</f>
        <v/>
      </c>
      <c r="M4525" s="13">
        <f>M4524+J4524/40-IF(I4524="V2H",K4524/(0.95*40),0)-IF(E4525=0,IF(E4524=1,IF(D4525=1,30,40)*0.18/(2*40),0),0)-IF(E4525=1,IF(E4524=0,IF(D4525=1,30,40)*0.18/(2*40),0),0)</f>
        <v/>
      </c>
      <c r="N4525" s="14" t="n">
        <v>0.15</v>
      </c>
      <c r="O4525" s="15">
        <f>K4525*N4525</f>
        <v/>
      </c>
      <c r="P4525">
        <f>IF(E4525=0,0.3,IF(D4525=1,IF(C4525&gt;=Params!$B$13-3,IF(C4525&lt;Params!$B$13,Params!$B$20,0.3),0.3),IF(C4525&gt;=Params!$B$15-3,IF(C4525&lt;Params!$B$15,Params!$B$21,0.3),0.3)))</f>
        <v/>
      </c>
    </row>
    <row r="4526" ht="15" customHeight="1" s="1">
      <c r="A4526" s="9" t="n">
        <v>4523</v>
      </c>
      <c r="B4526" s="6" t="inlineStr">
        <is>
          <t>08/07</t>
        </is>
      </c>
      <c r="C4526" s="6" t="n">
        <v>10</v>
      </c>
      <c r="D4526" s="6" t="n">
        <v>0</v>
      </c>
      <c r="E4526" s="10">
        <f>IF(D4526=1, IF(OR(C4526&lt;10, C4526&gt;=15),1,0), IF(OR(C4526&lt;7, C4526&gt;=18),1,0))</f>
        <v/>
      </c>
      <c r="F4526" s="11" t="n">
        <v>0</v>
      </c>
      <c r="G4526" s="12">
        <f>0.7*8</f>
        <v/>
      </c>
      <c r="H4526" s="12">
        <f>F4526-G4526</f>
        <v/>
      </c>
      <c r="I4526" s="10">
        <f>IF(E4526=0,"Fora",IF(E4525=0,"Carg xar",IF(H4526&lt;0,IF(M4526&lt;0.9,"Carg FV","Stby"),IF(M4526&gt;P4526,"V2H",IF(M4526&lt;0.9,"Carg xar","Stby")))))</f>
        <v/>
      </c>
      <c r="J4526" s="12">
        <f>IF(OR(I4526="Carg FV",I4526="Carg xar"),MIN(IF(I4526="Carg FV",ABS(H4526),7.4),7.4,MAX(0,(0.9-M4526)*40)*0.95),0)</f>
        <v/>
      </c>
      <c r="K4526" s="12">
        <f>IF(I4526="V2H",MIN(MAX(0,H4526),7.4,MAX(0,(M4526-P4526)*40)*0.95),0)</f>
        <v/>
      </c>
      <c r="L4526" s="12">
        <f>IF(E4526=0,0,MAX(0,H4526-K4526))</f>
        <v/>
      </c>
      <c r="M4526" s="13">
        <f>M4525+J4525/40-IF(I4525="V2H",K4525/(0.95*40),0)-IF(E4526=0,IF(E4525=1,IF(D4526=1,30,40)*0.18/(2*40),0),0)-IF(E4526=1,IF(E4525=0,IF(D4526=1,30,40)*0.18/(2*40),0),0)</f>
        <v/>
      </c>
      <c r="N4526" s="14" t="n">
        <v>0.2</v>
      </c>
      <c r="O4526" s="15">
        <f>K4526*N4526</f>
        <v/>
      </c>
      <c r="P4526">
        <f>IF(E4526=0,0.3,IF(D4526=1,IF(C4526&gt;=Params!$B$13-3,IF(C4526&lt;Params!$B$13,Params!$B$20,0.3),0.3),IF(C4526&gt;=Params!$B$15-3,IF(C4526&lt;Params!$B$15,Params!$B$21,0.3),0.3)))</f>
        <v/>
      </c>
    </row>
    <row r="4527" ht="15" customHeight="1" s="1">
      <c r="A4527" s="9" t="n">
        <v>4524</v>
      </c>
      <c r="B4527" s="6" t="inlineStr">
        <is>
          <t>08/07</t>
        </is>
      </c>
      <c r="C4527" s="6" t="n">
        <v>11</v>
      </c>
      <c r="D4527" s="6" t="n">
        <v>0</v>
      </c>
      <c r="E4527" s="10">
        <f>IF(D4527=1, IF(OR(C4527&lt;10, C4527&gt;=15),1,0), IF(OR(C4527&lt;7, C4527&gt;=18),1,0))</f>
        <v/>
      </c>
      <c r="F4527" s="11" t="n">
        <v>0</v>
      </c>
      <c r="G4527" s="12">
        <f>0.84*8</f>
        <v/>
      </c>
      <c r="H4527" s="12">
        <f>F4527-G4527</f>
        <v/>
      </c>
      <c r="I4527" s="10">
        <f>IF(E4527=0,"Fora",IF(E4526=0,"Carg xar",IF(H4527&lt;0,IF(M4527&lt;0.9,"Carg FV","Stby"),IF(M4527&gt;P4527,"V2H",IF(M4527&lt;0.9,"Carg xar","Stby")))))</f>
        <v/>
      </c>
      <c r="J4527" s="12">
        <f>IF(OR(I4527="Carg FV",I4527="Carg xar"),MIN(IF(I4527="Carg FV",ABS(H4527),7.4),7.4,MAX(0,(0.9-M4527)*40)*0.95),0)</f>
        <v/>
      </c>
      <c r="K4527" s="12">
        <f>IF(I4527="V2H",MIN(MAX(0,H4527),7.4,MAX(0,(M4527-P4527)*40)*0.95),0)</f>
        <v/>
      </c>
      <c r="L4527" s="12">
        <f>IF(E4527=0,0,MAX(0,H4527-K4527))</f>
        <v/>
      </c>
      <c r="M4527" s="13">
        <f>M4526+J4526/40-IF(I4526="V2H",K4526/(0.95*40),0)-IF(E4527=0,IF(E4526=1,IF(D4527=1,30,40)*0.18/(2*40),0),0)-IF(E4527=1,IF(E4526=0,IF(D4527=1,30,40)*0.18/(2*40),0),0)</f>
        <v/>
      </c>
      <c r="N4527" s="14" t="n">
        <v>0.2</v>
      </c>
      <c r="O4527" s="15">
        <f>K4527*N4527</f>
        <v/>
      </c>
      <c r="P4527">
        <f>IF(E4527=0,0.3,IF(D4527=1,IF(C4527&gt;=Params!$B$13-3,IF(C4527&lt;Params!$B$13,Params!$B$20,0.3),0.3),IF(C4527&gt;=Params!$B$15-3,IF(C4527&lt;Params!$B$15,Params!$B$21,0.3),0.3)))</f>
        <v/>
      </c>
    </row>
    <row r="4528" ht="15" customHeight="1" s="1">
      <c r="A4528" s="9" t="n">
        <v>4525</v>
      </c>
      <c r="B4528" s="6" t="inlineStr">
        <is>
          <t>08/07</t>
        </is>
      </c>
      <c r="C4528" s="6" t="n">
        <v>12</v>
      </c>
      <c r="D4528" s="6" t="n">
        <v>0</v>
      </c>
      <c r="E4528" s="10">
        <f>IF(D4528=1, IF(OR(C4528&lt;10, C4528&gt;=15),1,0), IF(OR(C4528&lt;7, C4528&gt;=18),1,0))</f>
        <v/>
      </c>
      <c r="F4528" s="11" t="n">
        <v>0</v>
      </c>
      <c r="G4528" s="12">
        <f>0.9*8</f>
        <v/>
      </c>
      <c r="H4528" s="12">
        <f>F4528-G4528</f>
        <v/>
      </c>
      <c r="I4528" s="10">
        <f>IF(E4528=0,"Fora",IF(E4527=0,"Carg xar",IF(H4528&lt;0,IF(M4528&lt;0.9,"Carg FV","Stby"),IF(M4528&gt;P4528,"V2H",IF(M4528&lt;0.9,"Carg xar","Stby")))))</f>
        <v/>
      </c>
      <c r="J4528" s="12">
        <f>IF(OR(I4528="Carg FV",I4528="Carg xar"),MIN(IF(I4528="Carg FV",ABS(H4528),7.4),7.4,MAX(0,(0.9-M4528)*40)*0.95),0)</f>
        <v/>
      </c>
      <c r="K4528" s="12">
        <f>IF(I4528="V2H",MIN(MAX(0,H4528),7.4,MAX(0,(M4528-P4528)*40)*0.95),0)</f>
        <v/>
      </c>
      <c r="L4528" s="12">
        <f>IF(E4528=0,0,MAX(0,H4528-K4528))</f>
        <v/>
      </c>
      <c r="M4528" s="13">
        <f>M4527+J4527/40-IF(I4527="V2H",K4527/(0.95*40),0)-IF(E4528=0,IF(E4527=1,IF(D4528=1,30,40)*0.18/(2*40),0),0)-IF(E4528=1,IF(E4527=0,IF(D4528=1,30,40)*0.18/(2*40),0),0)</f>
        <v/>
      </c>
      <c r="N4528" s="14" t="n">
        <v>0.2</v>
      </c>
      <c r="O4528" s="15">
        <f>K4528*N4528</f>
        <v/>
      </c>
      <c r="P4528">
        <f>IF(E4528=0,0.3,IF(D4528=1,IF(C4528&gt;=Params!$B$13-3,IF(C4528&lt;Params!$B$13,Params!$B$20,0.3),0.3),IF(C4528&gt;=Params!$B$15-3,IF(C4528&lt;Params!$B$15,Params!$B$21,0.3),0.3)))</f>
        <v/>
      </c>
    </row>
    <row r="4529" ht="15" customHeight="1" s="1">
      <c r="A4529" s="9" t="n">
        <v>4526</v>
      </c>
      <c r="B4529" s="6" t="inlineStr">
        <is>
          <t>08/07</t>
        </is>
      </c>
      <c r="C4529" s="6" t="n">
        <v>13</v>
      </c>
      <c r="D4529" s="6" t="n">
        <v>0</v>
      </c>
      <c r="E4529" s="10">
        <f>IF(D4529=1, IF(OR(C4529&lt;10, C4529&gt;=15),1,0), IF(OR(C4529&lt;7, C4529&gt;=18),1,0))</f>
        <v/>
      </c>
      <c r="F4529" s="11" t="n">
        <v>0</v>
      </c>
      <c r="G4529" s="12">
        <f>0.88*8</f>
        <v/>
      </c>
      <c r="H4529" s="12">
        <f>F4529-G4529</f>
        <v/>
      </c>
      <c r="I4529" s="10">
        <f>IF(E4529=0,"Fora",IF(E4528=0,"Carg xar",IF(H4529&lt;0,IF(M4529&lt;0.9,"Carg FV","Stby"),IF(M4529&gt;P4529,"V2H",IF(M4529&lt;0.9,"Carg xar","Stby")))))</f>
        <v/>
      </c>
      <c r="J4529" s="12">
        <f>IF(OR(I4529="Carg FV",I4529="Carg xar"),MIN(IF(I4529="Carg FV",ABS(H4529),7.4),7.4,MAX(0,(0.9-M4529)*40)*0.95),0)</f>
        <v/>
      </c>
      <c r="K4529" s="12">
        <f>IF(I4529="V2H",MIN(MAX(0,H4529),7.4,MAX(0,(M4529-P4529)*40)*0.95),0)</f>
        <v/>
      </c>
      <c r="L4529" s="12">
        <f>IF(E4529=0,0,MAX(0,H4529-K4529))</f>
        <v/>
      </c>
      <c r="M4529" s="13">
        <f>M4528+J4528/40-IF(I4528="V2H",K4528/(0.95*40),0)-IF(E4529=0,IF(E4528=1,IF(D4529=1,30,40)*0.18/(2*40),0),0)-IF(E4529=1,IF(E4528=0,IF(D4529=1,30,40)*0.18/(2*40),0),0)</f>
        <v/>
      </c>
      <c r="N4529" s="14" t="n">
        <v>0.2</v>
      </c>
      <c r="O4529" s="15">
        <f>K4529*N4529</f>
        <v/>
      </c>
      <c r="P4529">
        <f>IF(E4529=0,0.3,IF(D4529=1,IF(C4529&gt;=Params!$B$13-3,IF(C4529&lt;Params!$B$13,Params!$B$20,0.3),0.3),IF(C4529&gt;=Params!$B$15-3,IF(C4529&lt;Params!$B$15,Params!$B$21,0.3),0.3)))</f>
        <v/>
      </c>
    </row>
    <row r="4530" ht="15" customHeight="1" s="1">
      <c r="A4530" s="9" t="n">
        <v>4527</v>
      </c>
      <c r="B4530" s="6" t="inlineStr">
        <is>
          <t>08/07</t>
        </is>
      </c>
      <c r="C4530" s="6" t="n">
        <v>14</v>
      </c>
      <c r="D4530" s="6" t="n">
        <v>0</v>
      </c>
      <c r="E4530" s="10">
        <f>IF(D4530=1, IF(OR(C4530&lt;10, C4530&gt;=15),1,0), IF(OR(C4530&lt;7, C4530&gt;=18),1,0))</f>
        <v/>
      </c>
      <c r="F4530" s="11" t="n">
        <v>0</v>
      </c>
      <c r="G4530" s="12">
        <f>0.78*8</f>
        <v/>
      </c>
      <c r="H4530" s="12">
        <f>F4530-G4530</f>
        <v/>
      </c>
      <c r="I4530" s="10">
        <f>IF(E4530=0,"Fora",IF(E4529=0,"Carg xar",IF(H4530&lt;0,IF(M4530&lt;0.9,"Carg FV","Stby"),IF(M4530&gt;P4530,"V2H",IF(M4530&lt;0.9,"Carg xar","Stby")))))</f>
        <v/>
      </c>
      <c r="J4530" s="12">
        <f>IF(OR(I4530="Carg FV",I4530="Carg xar"),MIN(IF(I4530="Carg FV",ABS(H4530),7.4),7.4,MAX(0,(0.9-M4530)*40)*0.95),0)</f>
        <v/>
      </c>
      <c r="K4530" s="12">
        <f>IF(I4530="V2H",MIN(MAX(0,H4530),7.4,MAX(0,(M4530-P4530)*40)*0.95),0)</f>
        <v/>
      </c>
      <c r="L4530" s="12">
        <f>IF(E4530=0,0,MAX(0,H4530-K4530))</f>
        <v/>
      </c>
      <c r="M4530" s="13">
        <f>M4529+J4529/40-IF(I4529="V2H",K4529/(0.95*40),0)-IF(E4530=0,IF(E4529=1,IF(D4530=1,30,40)*0.18/(2*40),0),0)-IF(E4530=1,IF(E4529=0,IF(D4530=1,30,40)*0.18/(2*40),0),0)</f>
        <v/>
      </c>
      <c r="N4530" s="14" t="n">
        <v>0.15</v>
      </c>
      <c r="O4530" s="15">
        <f>K4530*N4530</f>
        <v/>
      </c>
      <c r="P4530">
        <f>IF(E4530=0,0.3,IF(D4530=1,IF(C4530&gt;=Params!$B$13-3,IF(C4530&lt;Params!$B$13,Params!$B$20,0.3),0.3),IF(C4530&gt;=Params!$B$15-3,IF(C4530&lt;Params!$B$15,Params!$B$21,0.3),0.3)))</f>
        <v/>
      </c>
    </row>
    <row r="4531" ht="15" customHeight="1" s="1">
      <c r="A4531" s="9" t="n">
        <v>4528</v>
      </c>
      <c r="B4531" s="6" t="inlineStr">
        <is>
          <t>08/07</t>
        </is>
      </c>
      <c r="C4531" s="6" t="n">
        <v>15</v>
      </c>
      <c r="D4531" s="6" t="n">
        <v>0</v>
      </c>
      <c r="E4531" s="10">
        <f>IF(D4531=1, IF(OR(C4531&lt;10, C4531&gt;=15),1,0), IF(OR(C4531&lt;7, C4531&gt;=18),1,0))</f>
        <v/>
      </c>
      <c r="F4531" s="11" t="n">
        <v>0</v>
      </c>
      <c r="G4531" s="12">
        <f>0.62*8</f>
        <v/>
      </c>
      <c r="H4531" s="12">
        <f>F4531-G4531</f>
        <v/>
      </c>
      <c r="I4531" s="10">
        <f>IF(E4531=0,"Fora",IF(E4530=0,"Carg xar",IF(H4531&lt;0,IF(M4531&lt;0.9,"Carg FV","Stby"),IF(M4531&gt;P4531,"V2H",IF(M4531&lt;0.9,"Carg xar","Stby")))))</f>
        <v/>
      </c>
      <c r="J4531" s="12">
        <f>IF(OR(I4531="Carg FV",I4531="Carg xar"),MIN(IF(I4531="Carg FV",ABS(H4531),7.4),7.4,MAX(0,(0.9-M4531)*40)*0.95),0)</f>
        <v/>
      </c>
      <c r="K4531" s="12">
        <f>IF(I4531="V2H",MIN(MAX(0,H4531),7.4,MAX(0,(M4531-P4531)*40)*0.95),0)</f>
        <v/>
      </c>
      <c r="L4531" s="12">
        <f>IF(E4531=0,0,MAX(0,H4531-K4531))</f>
        <v/>
      </c>
      <c r="M4531" s="13">
        <f>M4530+J4530/40-IF(I4530="V2H",K4530/(0.95*40),0)-IF(E4531=0,IF(E4530=1,IF(D4531=1,30,40)*0.18/(2*40),0),0)-IF(E4531=1,IF(E4530=0,IF(D4531=1,30,40)*0.18/(2*40),0),0)</f>
        <v/>
      </c>
      <c r="N4531" s="14" t="n">
        <v>0.15</v>
      </c>
      <c r="O4531" s="15">
        <f>K4531*N4531</f>
        <v/>
      </c>
      <c r="P4531">
        <f>IF(E4531=0,0.3,IF(D4531=1,IF(C4531&gt;=Params!$B$13-3,IF(C4531&lt;Params!$B$13,Params!$B$20,0.3),0.3),IF(C4531&gt;=Params!$B$15-3,IF(C4531&lt;Params!$B$15,Params!$B$21,0.3),0.3)))</f>
        <v/>
      </c>
    </row>
    <row r="4532" ht="15" customHeight="1" s="1">
      <c r="A4532" s="9" t="n">
        <v>4529</v>
      </c>
      <c r="B4532" s="6" t="inlineStr">
        <is>
          <t>08/07</t>
        </is>
      </c>
      <c r="C4532" s="6" t="n">
        <v>16</v>
      </c>
      <c r="D4532" s="6" t="n">
        <v>0</v>
      </c>
      <c r="E4532" s="10">
        <f>IF(D4532=1, IF(OR(C4532&lt;10, C4532&gt;=15),1,0), IF(OR(C4532&lt;7, C4532&gt;=18),1,0))</f>
        <v/>
      </c>
      <c r="F4532" s="11" t="n">
        <v>0</v>
      </c>
      <c r="G4532" s="12">
        <f>0.45*8</f>
        <v/>
      </c>
      <c r="H4532" s="12">
        <f>F4532-G4532</f>
        <v/>
      </c>
      <c r="I4532" s="10">
        <f>IF(E4532=0,"Fora",IF(E4531=0,"Carg xar",IF(H4532&lt;0,IF(M4532&lt;0.9,"Carg FV","Stby"),IF(M4532&gt;P4532,"V2H",IF(M4532&lt;0.9,"Carg xar","Stby")))))</f>
        <v/>
      </c>
      <c r="J4532" s="12">
        <f>IF(OR(I4532="Carg FV",I4532="Carg xar"),MIN(IF(I4532="Carg FV",ABS(H4532),7.4),7.4,MAX(0,(0.9-M4532)*40)*0.95),0)</f>
        <v/>
      </c>
      <c r="K4532" s="12">
        <f>IF(I4532="V2H",MIN(MAX(0,H4532),7.4,MAX(0,(M4532-P4532)*40)*0.95),0)</f>
        <v/>
      </c>
      <c r="L4532" s="12">
        <f>IF(E4532=0,0,MAX(0,H4532-K4532))</f>
        <v/>
      </c>
      <c r="M4532" s="13">
        <f>M4531+J4531/40-IF(I4531="V2H",K4531/(0.95*40),0)-IF(E4532=0,IF(E4531=1,IF(D4532=1,30,40)*0.18/(2*40),0),0)-IF(E4532=1,IF(E4531=0,IF(D4532=1,30,40)*0.18/(2*40),0),0)</f>
        <v/>
      </c>
      <c r="N4532" s="14" t="n">
        <v>0.15</v>
      </c>
      <c r="O4532" s="15">
        <f>K4532*N4532</f>
        <v/>
      </c>
      <c r="P4532">
        <f>IF(E4532=0,0.3,IF(D4532=1,IF(C4532&gt;=Params!$B$13-3,IF(C4532&lt;Params!$B$13,Params!$B$20,0.3),0.3),IF(C4532&gt;=Params!$B$15-3,IF(C4532&lt;Params!$B$15,Params!$B$21,0.3),0.3)))</f>
        <v/>
      </c>
    </row>
    <row r="4533" ht="15" customHeight="1" s="1">
      <c r="A4533" s="9" t="n">
        <v>4530</v>
      </c>
      <c r="B4533" s="6" t="inlineStr">
        <is>
          <t>08/07</t>
        </is>
      </c>
      <c r="C4533" s="6" t="n">
        <v>17</v>
      </c>
      <c r="D4533" s="6" t="n">
        <v>0</v>
      </c>
      <c r="E4533" s="10">
        <f>IF(D4533=1, IF(OR(C4533&lt;10, C4533&gt;=15),1,0), IF(OR(C4533&lt;7, C4533&gt;=18),1,0))</f>
        <v/>
      </c>
      <c r="F4533" s="11" t="n">
        <v>0</v>
      </c>
      <c r="G4533" s="12">
        <f>0.25*8</f>
        <v/>
      </c>
      <c r="H4533" s="12">
        <f>F4533-G4533</f>
        <v/>
      </c>
      <c r="I4533" s="10">
        <f>IF(E4533=0,"Fora",IF(E4532=0,"Carg xar",IF(H4533&lt;0,IF(M4533&lt;0.9,"Carg FV","Stby"),IF(M4533&gt;P4533,"V2H",IF(M4533&lt;0.9,"Carg xar","Stby")))))</f>
        <v/>
      </c>
      <c r="J4533" s="12">
        <f>IF(OR(I4533="Carg FV",I4533="Carg xar"),MIN(IF(I4533="Carg FV",ABS(H4533),7.4),7.4,MAX(0,(0.9-M4533)*40)*0.95),0)</f>
        <v/>
      </c>
      <c r="K4533" s="12">
        <f>IF(I4533="V2H",MIN(MAX(0,H4533),7.4,MAX(0,(M4533-P4533)*40)*0.95),0)</f>
        <v/>
      </c>
      <c r="L4533" s="12">
        <f>IF(E4533=0,0,MAX(0,H4533-K4533))</f>
        <v/>
      </c>
      <c r="M4533" s="13">
        <f>M4532+J4532/40-IF(I4532="V2H",K4532/(0.95*40),0)-IF(E4533=0,IF(E4532=1,IF(D4533=1,30,40)*0.18/(2*40),0),0)-IF(E4533=1,IF(E4532=0,IF(D4533=1,30,40)*0.18/(2*40),0),0)</f>
        <v/>
      </c>
      <c r="N4533" s="14" t="n">
        <v>0.15</v>
      </c>
      <c r="O4533" s="15">
        <f>K4533*N4533</f>
        <v/>
      </c>
      <c r="P4533">
        <f>IF(E4533=0,0.3,IF(D4533=1,IF(C4533&gt;=Params!$B$13-3,IF(C4533&lt;Params!$B$13,Params!$B$20,0.3),0.3),IF(C4533&gt;=Params!$B$15-3,IF(C4533&lt;Params!$B$15,Params!$B$21,0.3),0.3)))</f>
        <v/>
      </c>
    </row>
    <row r="4534" ht="15" customHeight="1" s="1">
      <c r="A4534" s="9" t="n">
        <v>4531</v>
      </c>
      <c r="B4534" s="6" t="inlineStr">
        <is>
          <t>08/07</t>
        </is>
      </c>
      <c r="C4534" s="6" t="n">
        <v>18</v>
      </c>
      <c r="D4534" s="6" t="n">
        <v>0</v>
      </c>
      <c r="E4534" s="10">
        <f>IF(D4534=1, IF(OR(C4534&lt;10, C4534&gt;=15),1,0), IF(OR(C4534&lt;7, C4534&gt;=18),1,0))</f>
        <v/>
      </c>
      <c r="F4534" s="11" t="n">
        <v>0</v>
      </c>
      <c r="G4534" s="12">
        <f>0.08*8</f>
        <v/>
      </c>
      <c r="H4534" s="12">
        <f>F4534-G4534</f>
        <v/>
      </c>
      <c r="I4534" s="10">
        <f>IF(E4534=0,"Fora",IF(E4533=0,"Carg xar",IF(H4534&lt;0,IF(M4534&lt;0.9,"Carg FV","Stby"),IF(M4534&gt;P4534,"V2H",IF(M4534&lt;0.9,"Carg xar","Stby")))))</f>
        <v/>
      </c>
      <c r="J4534" s="12">
        <f>IF(OR(I4534="Carg FV",I4534="Carg xar"),MIN(IF(I4534="Carg FV",ABS(H4534),7.4),7.4,MAX(0,(0.9-M4534)*40)*0.95),0)</f>
        <v/>
      </c>
      <c r="K4534" s="12">
        <f>IF(I4534="V2H",MIN(MAX(0,H4534),7.4,MAX(0,(M4534-P4534)*40)*0.95),0)</f>
        <v/>
      </c>
      <c r="L4534" s="12">
        <f>IF(E4534=0,0,MAX(0,H4534-K4534))</f>
        <v/>
      </c>
      <c r="M4534" s="13">
        <f>M4533+J4533/40-IF(I4533="V2H",K4533/(0.95*40),0)-IF(E4534=0,IF(E4533=1,IF(D4534=1,30,40)*0.18/(2*40),0),0)-IF(E4534=1,IF(E4533=0,IF(D4534=1,30,40)*0.18/(2*40),0),0)</f>
        <v/>
      </c>
      <c r="N4534" s="14" t="n">
        <v>0.2</v>
      </c>
      <c r="O4534" s="15">
        <f>K4534*N4534</f>
        <v/>
      </c>
      <c r="P4534">
        <f>IF(E4534=0,0.3,IF(D4534=1,IF(C4534&gt;=Params!$B$13-3,IF(C4534&lt;Params!$B$13,Params!$B$20,0.3),0.3),IF(C4534&gt;=Params!$B$15-3,IF(C4534&lt;Params!$B$15,Params!$B$21,0.3),0.3)))</f>
        <v/>
      </c>
    </row>
    <row r="4535" ht="15" customHeight="1" s="1">
      <c r="A4535" s="9" t="n">
        <v>4532</v>
      </c>
      <c r="B4535" s="6" t="inlineStr">
        <is>
          <t>08/07</t>
        </is>
      </c>
      <c r="C4535" s="6" t="n">
        <v>19</v>
      </c>
      <c r="D4535" s="6" t="n">
        <v>0</v>
      </c>
      <c r="E4535" s="10">
        <f>IF(D4535=1, IF(OR(C4535&lt;10, C4535&gt;=15),1,0), IF(OR(C4535&lt;7, C4535&gt;=18),1,0))</f>
        <v/>
      </c>
      <c r="F4535" s="11" t="n">
        <v>1.196</v>
      </c>
      <c r="G4535" s="12">
        <f>0*8</f>
        <v/>
      </c>
      <c r="H4535" s="12">
        <f>F4535-G4535</f>
        <v/>
      </c>
      <c r="I4535" s="10">
        <f>IF(E4535=0,"Fora",IF(E4534=0,"Carg xar",IF(H4535&lt;0,IF(M4535&lt;0.9,"Carg FV","Stby"),IF(M4535&gt;P4535,"V2H",IF(M4535&lt;0.9,"Carg xar","Stby")))))</f>
        <v/>
      </c>
      <c r="J4535" s="12">
        <f>IF(OR(I4535="Carg FV",I4535="Carg xar"),MIN(IF(I4535="Carg FV",ABS(H4535),7.4),7.4,MAX(0,(0.9-M4535)*40)*0.95),0)</f>
        <v/>
      </c>
      <c r="K4535" s="12">
        <f>IF(I4535="V2H",MIN(MAX(0,H4535),7.4,MAX(0,(M4535-P4535)*40)*0.95),0)</f>
        <v/>
      </c>
      <c r="L4535" s="12">
        <f>IF(E4535=0,0,MAX(0,H4535-K4535))</f>
        <v/>
      </c>
      <c r="M4535" s="13">
        <f>M4534+J4534/40-IF(I4534="V2H",K4534/(0.95*40),0)-IF(E4535=0,IF(E4534=1,IF(D4535=1,30,40)*0.18/(2*40),0),0)-IF(E4535=1,IF(E4534=0,IF(D4535=1,30,40)*0.18/(2*40),0),0)</f>
        <v/>
      </c>
      <c r="N4535" s="14" t="n">
        <v>0.2</v>
      </c>
      <c r="O4535" s="15">
        <f>K4535*N4535</f>
        <v/>
      </c>
      <c r="P4535">
        <f>IF(E4535=0,0.3,IF(D4535=1,IF(C4535&gt;=Params!$B$13-3,IF(C4535&lt;Params!$B$13,Params!$B$20,0.3),0.3),IF(C4535&gt;=Params!$B$15-3,IF(C4535&lt;Params!$B$15,Params!$B$21,0.3),0.3)))</f>
        <v/>
      </c>
    </row>
    <row r="4536" ht="15" customHeight="1" s="1">
      <c r="A4536" s="9" t="n">
        <v>4533</v>
      </c>
      <c r="B4536" s="6" t="inlineStr">
        <is>
          <t>08/07</t>
        </is>
      </c>
      <c r="C4536" s="6" t="n">
        <v>20</v>
      </c>
      <c r="D4536" s="6" t="n">
        <v>0</v>
      </c>
      <c r="E4536" s="10">
        <f>IF(D4536=1, IF(OR(C4536&lt;10, C4536&gt;=15),1,0), IF(OR(C4536&lt;7, C4536&gt;=18),1,0))</f>
        <v/>
      </c>
      <c r="F4536" s="11" t="n">
        <v>0.861</v>
      </c>
      <c r="G4536" s="12">
        <f>0*8</f>
        <v/>
      </c>
      <c r="H4536" s="12">
        <f>F4536-G4536</f>
        <v/>
      </c>
      <c r="I4536" s="10">
        <f>IF(E4536=0,"Fora",IF(E4535=0,"Carg xar",IF(H4536&lt;0,IF(M4536&lt;0.9,"Carg FV","Stby"),IF(M4536&gt;P4536,"V2H",IF(M4536&lt;0.9,"Carg xar","Stby")))))</f>
        <v/>
      </c>
      <c r="J4536" s="12">
        <f>IF(OR(I4536="Carg FV",I4536="Carg xar"),MIN(IF(I4536="Carg FV",ABS(H4536),7.4),7.4,MAX(0,(0.9-M4536)*40)*0.95),0)</f>
        <v/>
      </c>
      <c r="K4536" s="12">
        <f>IF(I4536="V2H",MIN(MAX(0,H4536),7.4,MAX(0,(M4536-P4536)*40)*0.95),0)</f>
        <v/>
      </c>
      <c r="L4536" s="12">
        <f>IF(E4536=0,0,MAX(0,H4536-K4536))</f>
        <v/>
      </c>
      <c r="M4536" s="13">
        <f>M4535+J4535/40-IF(I4535="V2H",K4535/(0.95*40),0)-IF(E4536=0,IF(E4535=1,IF(D4536=1,30,40)*0.18/(2*40),0),0)-IF(E4536=1,IF(E4535=0,IF(D4536=1,30,40)*0.18/(2*40),0),0)</f>
        <v/>
      </c>
      <c r="N4536" s="14" t="n">
        <v>0.2</v>
      </c>
      <c r="O4536" s="15">
        <f>K4536*N4536</f>
        <v/>
      </c>
      <c r="P4536">
        <f>IF(E4536=0,0.3,IF(D4536=1,IF(C4536&gt;=Params!$B$13-3,IF(C4536&lt;Params!$B$13,Params!$B$20,0.3),0.3),IF(C4536&gt;=Params!$B$15-3,IF(C4536&lt;Params!$B$15,Params!$B$21,0.3),0.3)))</f>
        <v/>
      </c>
    </row>
    <row r="4537" ht="15" customHeight="1" s="1">
      <c r="A4537" s="9" t="n">
        <v>4534</v>
      </c>
      <c r="B4537" s="6" t="inlineStr">
        <is>
          <t>08/07</t>
        </is>
      </c>
      <c r="C4537" s="6" t="n">
        <v>21</v>
      </c>
      <c r="D4537" s="6" t="n">
        <v>0</v>
      </c>
      <c r="E4537" s="10">
        <f>IF(D4537=1, IF(OR(C4537&lt;10, C4537&gt;=15),1,0), IF(OR(C4537&lt;7, C4537&gt;=18),1,0))</f>
        <v/>
      </c>
      <c r="F4537" s="11" t="n">
        <v>0.641</v>
      </c>
      <c r="G4537" s="12">
        <f>0*8</f>
        <v/>
      </c>
      <c r="H4537" s="12">
        <f>F4537-G4537</f>
        <v/>
      </c>
      <c r="I4537" s="10">
        <f>IF(E4537=0,"Fora",IF(E4536=0,"Carg xar",IF(H4537&lt;0,IF(M4537&lt;0.9,"Carg FV","Stby"),IF(M4537&gt;P4537,"V2H",IF(M4537&lt;0.9,"Carg xar","Stby")))))</f>
        <v/>
      </c>
      <c r="J4537" s="12">
        <f>IF(OR(I4537="Carg FV",I4537="Carg xar"),MIN(IF(I4537="Carg FV",ABS(H4537),7.4),7.4,MAX(0,(0.9-M4537)*40)*0.95),0)</f>
        <v/>
      </c>
      <c r="K4537" s="12">
        <f>IF(I4537="V2H",MIN(MAX(0,H4537),7.4,MAX(0,(M4537-P4537)*40)*0.95),0)</f>
        <v/>
      </c>
      <c r="L4537" s="12">
        <f>IF(E4537=0,0,MAX(0,H4537-K4537))</f>
        <v/>
      </c>
      <c r="M4537" s="13">
        <f>M4536+J4536/40-IF(I4536="V2H",K4536/(0.95*40),0)-IF(E4537=0,IF(E4536=1,IF(D4537=1,30,40)*0.18/(2*40),0),0)-IF(E4537=1,IF(E4536=0,IF(D4537=1,30,40)*0.18/(2*40),0),0)</f>
        <v/>
      </c>
      <c r="N4537" s="14" t="n">
        <v>0.2</v>
      </c>
      <c r="O4537" s="15">
        <f>K4537*N4537</f>
        <v/>
      </c>
      <c r="P4537">
        <f>IF(E4537=0,0.3,IF(D4537=1,IF(C4537&gt;=Params!$B$13-3,IF(C4537&lt;Params!$B$13,Params!$B$20,0.3),0.3),IF(C4537&gt;=Params!$B$15-3,IF(C4537&lt;Params!$B$15,Params!$B$21,0.3),0.3)))</f>
        <v/>
      </c>
    </row>
    <row r="4538" ht="15" customHeight="1" s="1">
      <c r="A4538" s="9" t="n">
        <v>4535</v>
      </c>
      <c r="B4538" s="6" t="inlineStr">
        <is>
          <t>08/07</t>
        </is>
      </c>
      <c r="C4538" s="6" t="n">
        <v>22</v>
      </c>
      <c r="D4538" s="6" t="n">
        <v>0</v>
      </c>
      <c r="E4538" s="10">
        <f>IF(D4538=1, IF(OR(C4538&lt;10, C4538&gt;=15),1,0), IF(OR(C4538&lt;7, C4538&gt;=18),1,0))</f>
        <v/>
      </c>
      <c r="F4538" s="11" t="n">
        <v>0.759</v>
      </c>
      <c r="G4538" s="12">
        <f>0*8</f>
        <v/>
      </c>
      <c r="H4538" s="12">
        <f>F4538-G4538</f>
        <v/>
      </c>
      <c r="I4538" s="10">
        <f>IF(E4538=0,"Fora",IF(E4537=0,"Carg xar",IF(H4538&lt;0,IF(M4538&lt;0.9,"Carg FV","Stby"),IF(M4538&gt;P4538,"V2H",IF(M4538&lt;0.9,"Carg xar","Stby")))))</f>
        <v/>
      </c>
      <c r="J4538" s="12">
        <f>IF(OR(I4538="Carg FV",I4538="Carg xar"),MIN(IF(I4538="Carg FV",ABS(H4538),7.4),7.4,MAX(0,(0.9-M4538)*40)*0.95),0)</f>
        <v/>
      </c>
      <c r="K4538" s="12">
        <f>IF(I4538="V2H",MIN(MAX(0,H4538),7.4,MAX(0,(M4538-P4538)*40)*0.95),0)</f>
        <v/>
      </c>
      <c r="L4538" s="12">
        <f>IF(E4538=0,0,MAX(0,H4538-K4538))</f>
        <v/>
      </c>
      <c r="M4538" s="13">
        <f>M4537+J4537/40-IF(I4537="V2H",K4537/(0.95*40),0)-IF(E4538=0,IF(E4537=1,IF(D4538=1,30,40)*0.18/(2*40),0),0)-IF(E4538=1,IF(E4537=0,IF(D4538=1,30,40)*0.18/(2*40),0),0)</f>
        <v/>
      </c>
      <c r="N4538" s="14" t="n">
        <v>0.15</v>
      </c>
      <c r="O4538" s="15">
        <f>K4538*N4538</f>
        <v/>
      </c>
      <c r="P4538">
        <f>IF(E4538=0,0.3,IF(D4538=1,IF(C4538&gt;=Params!$B$13-3,IF(C4538&lt;Params!$B$13,Params!$B$20,0.3),0.3),IF(C4538&gt;=Params!$B$15-3,IF(C4538&lt;Params!$B$15,Params!$B$21,0.3),0.3)))</f>
        <v/>
      </c>
    </row>
    <row r="4539" ht="15" customHeight="1" s="1">
      <c r="A4539" s="9" t="n">
        <v>4536</v>
      </c>
      <c r="B4539" s="6" t="inlineStr">
        <is>
          <t>08/07</t>
        </is>
      </c>
      <c r="C4539" s="6" t="n">
        <v>23</v>
      </c>
      <c r="D4539" s="6" t="n">
        <v>0</v>
      </c>
      <c r="E4539" s="10">
        <f>IF(D4539=1, IF(OR(C4539&lt;10, C4539&gt;=15),1,0), IF(OR(C4539&lt;7, C4539&gt;=18),1,0))</f>
        <v/>
      </c>
      <c r="F4539" s="11" t="n">
        <v>0.654</v>
      </c>
      <c r="G4539" s="12">
        <f>0*8</f>
        <v/>
      </c>
      <c r="H4539" s="12">
        <f>F4539-G4539</f>
        <v/>
      </c>
      <c r="I4539" s="10">
        <f>IF(E4539=0,"Fora",IF(E4538=0,"Carg xar",IF(H4539&lt;0,IF(M4539&lt;0.9,"Carg FV","Stby"),IF(M4539&gt;P4539,"V2H",IF(M4539&lt;0.9,"Carg xar","Stby")))))</f>
        <v/>
      </c>
      <c r="J4539" s="12">
        <f>IF(OR(I4539="Carg FV",I4539="Carg xar"),MIN(IF(I4539="Carg FV",ABS(H4539),7.4),7.4,MAX(0,(0.9-M4539)*40)*0.95),0)</f>
        <v/>
      </c>
      <c r="K4539" s="12">
        <f>IF(I4539="V2H",MIN(MAX(0,H4539),7.4,MAX(0,(M4539-P4539)*40)*0.95),0)</f>
        <v/>
      </c>
      <c r="L4539" s="12">
        <f>IF(E4539=0,0,MAX(0,H4539-K4539))</f>
        <v/>
      </c>
      <c r="M4539" s="13">
        <f>M4538+J4538/40-IF(I4538="V2H",K4538/(0.95*40),0)-IF(E4539=0,IF(E4538=1,IF(D4539=1,30,40)*0.18/(2*40),0),0)-IF(E4539=1,IF(E4538=0,IF(D4539=1,30,40)*0.18/(2*40),0),0)</f>
        <v/>
      </c>
      <c r="N4539" s="14" t="n">
        <v>0.15</v>
      </c>
      <c r="O4539" s="15">
        <f>K4539*N4539</f>
        <v/>
      </c>
      <c r="P4539">
        <f>IF(E4539=0,0.3,IF(D4539=1,IF(C4539&gt;=Params!$B$13-3,IF(C4539&lt;Params!$B$13,Params!$B$20,0.3),0.3),IF(C4539&gt;=Params!$B$15-3,IF(C4539&lt;Params!$B$15,Params!$B$21,0.3),0.3)))</f>
        <v/>
      </c>
    </row>
    <row r="4540" ht="15" customHeight="1" s="1">
      <c r="A4540" s="9" t="n">
        <v>4537</v>
      </c>
      <c r="B4540" s="6" t="inlineStr">
        <is>
          <t>09/07</t>
        </is>
      </c>
      <c r="C4540" s="6" t="n">
        <v>0</v>
      </c>
      <c r="D4540" s="6" t="n">
        <v>0</v>
      </c>
      <c r="E4540" s="10">
        <f>IF(D4540=1, IF(OR(C4540&lt;10, C4540&gt;=15),1,0), IF(OR(C4540&lt;7, C4540&gt;=18),1,0))</f>
        <v/>
      </c>
      <c r="F4540" s="11" t="n">
        <v>0.541</v>
      </c>
      <c r="G4540" s="12">
        <f>0*8</f>
        <v/>
      </c>
      <c r="H4540" s="12">
        <f>F4540-G4540</f>
        <v/>
      </c>
      <c r="I4540" s="10">
        <f>IF(E4540=0,"Fora",IF(E4539=0,"Carg xar",IF(H4540&lt;0,IF(M4540&lt;0.9,"Carg FV","Stby"),IF(M4540&gt;P4540,"V2H",IF(M4540&lt;0.9,"Carg xar","Stby")))))</f>
        <v/>
      </c>
      <c r="J4540" s="12">
        <f>IF(OR(I4540="Carg FV",I4540="Carg xar"),MIN(IF(I4540="Carg FV",ABS(H4540),7.4),7.4,MAX(0,(0.9-M4540)*40)*0.95),0)</f>
        <v/>
      </c>
      <c r="K4540" s="12">
        <f>IF(I4540="V2H",MIN(MAX(0,H4540),7.4,MAX(0,(M4540-P4540)*40)*0.95),0)</f>
        <v/>
      </c>
      <c r="L4540" s="12">
        <f>IF(E4540=0,0,MAX(0,H4540-K4540))</f>
        <v/>
      </c>
      <c r="M4540" s="13">
        <f>M4539+J4539/40-IF(I4539="V2H",K4539/(0.95*40),0)-IF(E4540=0,IF(E4539=1,IF(D4540=1,30,40)*0.18/(2*40),0),0)-IF(E4540=1,IF(E4539=0,IF(D4540=1,30,40)*0.18/(2*40),0),0)</f>
        <v/>
      </c>
      <c r="N4540" s="14" t="n">
        <v>0.09</v>
      </c>
      <c r="O4540" s="15">
        <f>K4540*N4540</f>
        <v/>
      </c>
      <c r="P4540">
        <f>IF(E4540=0,0.3,IF(D4540=1,IF(C4540&gt;=Params!$B$13-3,IF(C4540&lt;Params!$B$13,Params!$B$20,0.3),0.3),IF(C4540&gt;=Params!$B$15-3,IF(C4540&lt;Params!$B$15,Params!$B$21,0.3),0.3)))</f>
        <v/>
      </c>
    </row>
    <row r="4541" ht="15" customHeight="1" s="1">
      <c r="A4541" s="9" t="n">
        <v>4538</v>
      </c>
      <c r="B4541" s="6" t="inlineStr">
        <is>
          <t>09/07</t>
        </is>
      </c>
      <c r="C4541" s="6" t="n">
        <v>1</v>
      </c>
      <c r="D4541" s="6" t="n">
        <v>0</v>
      </c>
      <c r="E4541" s="10">
        <f>IF(D4541=1, IF(OR(C4541&lt;10, C4541&gt;=15),1,0), IF(OR(C4541&lt;7, C4541&gt;=18),1,0))</f>
        <v/>
      </c>
      <c r="F4541" s="11" t="n">
        <v>0.426</v>
      </c>
      <c r="G4541" s="12">
        <f>0*8</f>
        <v/>
      </c>
      <c r="H4541" s="12">
        <f>F4541-G4541</f>
        <v/>
      </c>
      <c r="I4541" s="10">
        <f>IF(E4541=0,"Fora",IF(E4540=0,"Carg xar",IF(H4541&lt;0,IF(M4541&lt;0.9,"Carg FV","Stby"),IF(M4541&gt;P4541,"V2H",IF(M4541&lt;0.9,"Carg xar","Stby")))))</f>
        <v/>
      </c>
      <c r="J4541" s="12">
        <f>IF(OR(I4541="Carg FV",I4541="Carg xar"),MIN(IF(I4541="Carg FV",ABS(H4541),7.4),7.4,MAX(0,(0.9-M4541)*40)*0.95),0)</f>
        <v/>
      </c>
      <c r="K4541" s="12">
        <f>IF(I4541="V2H",MIN(MAX(0,H4541),7.4,MAX(0,(M4541-P4541)*40)*0.95),0)</f>
        <v/>
      </c>
      <c r="L4541" s="12">
        <f>IF(E4541=0,0,MAX(0,H4541-K4541))</f>
        <v/>
      </c>
      <c r="M4541" s="13">
        <f>M4540+J4540/40-IF(I4540="V2H",K4540/(0.95*40),0)-IF(E4541=0,IF(E4540=1,IF(D4541=1,30,40)*0.18/(2*40),0),0)-IF(E4541=1,IF(E4540=0,IF(D4541=1,30,40)*0.18/(2*40),0),0)</f>
        <v/>
      </c>
      <c r="N4541" s="14" t="n">
        <v>0.09</v>
      </c>
      <c r="O4541" s="15">
        <f>K4541*N4541</f>
        <v/>
      </c>
      <c r="P4541">
        <f>IF(E4541=0,0.3,IF(D4541=1,IF(C4541&gt;=Params!$B$13-3,IF(C4541&lt;Params!$B$13,Params!$B$20,0.3),0.3),IF(C4541&gt;=Params!$B$15-3,IF(C4541&lt;Params!$B$15,Params!$B$21,0.3),0.3)))</f>
        <v/>
      </c>
    </row>
    <row r="4542" ht="15" customHeight="1" s="1">
      <c r="A4542" s="9" t="n">
        <v>4539</v>
      </c>
      <c r="B4542" s="6" t="inlineStr">
        <is>
          <t>09/07</t>
        </is>
      </c>
      <c r="C4542" s="6" t="n">
        <v>2</v>
      </c>
      <c r="D4542" s="6" t="n">
        <v>0</v>
      </c>
      <c r="E4542" s="10">
        <f>IF(D4542=1, IF(OR(C4542&lt;10, C4542&gt;=15),1,0), IF(OR(C4542&lt;7, C4542&gt;=18),1,0))</f>
        <v/>
      </c>
      <c r="F4542" s="11" t="n">
        <v>0.415</v>
      </c>
      <c r="G4542" s="12">
        <f>0*8</f>
        <v/>
      </c>
      <c r="H4542" s="12">
        <f>F4542-G4542</f>
        <v/>
      </c>
      <c r="I4542" s="10">
        <f>IF(E4542=0,"Fora",IF(E4541=0,"Carg xar",IF(H4542&lt;0,IF(M4542&lt;0.9,"Carg FV","Stby"),IF(M4542&gt;P4542,"V2H",IF(M4542&lt;0.9,"Carg xar","Stby")))))</f>
        <v/>
      </c>
      <c r="J4542" s="12">
        <f>IF(OR(I4542="Carg FV",I4542="Carg xar"),MIN(IF(I4542="Carg FV",ABS(H4542),7.4),7.4,MAX(0,(0.9-M4542)*40)*0.95),0)</f>
        <v/>
      </c>
      <c r="K4542" s="12">
        <f>IF(I4542="V2H",MIN(MAX(0,H4542),7.4,MAX(0,(M4542-P4542)*40)*0.95),0)</f>
        <v/>
      </c>
      <c r="L4542" s="12">
        <f>IF(E4542=0,0,MAX(0,H4542-K4542))</f>
        <v/>
      </c>
      <c r="M4542" s="13">
        <f>M4541+J4541/40-IF(I4541="V2H",K4541/(0.95*40),0)-IF(E4542=0,IF(E4541=1,IF(D4542=1,30,40)*0.18/(2*40),0),0)-IF(E4542=1,IF(E4541=0,IF(D4542=1,30,40)*0.18/(2*40),0),0)</f>
        <v/>
      </c>
      <c r="N4542" s="14" t="n">
        <v>0.09</v>
      </c>
      <c r="O4542" s="15">
        <f>K4542*N4542</f>
        <v/>
      </c>
      <c r="P4542">
        <f>IF(E4542=0,0.3,IF(D4542=1,IF(C4542&gt;=Params!$B$13-3,IF(C4542&lt;Params!$B$13,Params!$B$20,0.3),0.3),IF(C4542&gt;=Params!$B$15-3,IF(C4542&lt;Params!$B$15,Params!$B$21,0.3),0.3)))</f>
        <v/>
      </c>
    </row>
    <row r="4543" ht="15" customHeight="1" s="1">
      <c r="A4543" s="9" t="n">
        <v>4540</v>
      </c>
      <c r="B4543" s="6" t="inlineStr">
        <is>
          <t>09/07</t>
        </is>
      </c>
      <c r="C4543" s="6" t="n">
        <v>3</v>
      </c>
      <c r="D4543" s="6" t="n">
        <v>0</v>
      </c>
      <c r="E4543" s="10">
        <f>IF(D4543=1, IF(OR(C4543&lt;10, C4543&gt;=15),1,0), IF(OR(C4543&lt;7, C4543&gt;=18),1,0))</f>
        <v/>
      </c>
      <c r="F4543" s="11" t="n">
        <v>0.482</v>
      </c>
      <c r="G4543" s="12">
        <f>0*8</f>
        <v/>
      </c>
      <c r="H4543" s="12">
        <f>F4543-G4543</f>
        <v/>
      </c>
      <c r="I4543" s="10">
        <f>IF(E4543=0,"Fora",IF(E4542=0,"Carg xar",IF(H4543&lt;0,IF(M4543&lt;0.9,"Carg FV","Stby"),IF(M4543&gt;P4543,"V2H",IF(M4543&lt;0.9,"Carg xar","Stby")))))</f>
        <v/>
      </c>
      <c r="J4543" s="12">
        <f>IF(OR(I4543="Carg FV",I4543="Carg xar"),MIN(IF(I4543="Carg FV",ABS(H4543),7.4),7.4,MAX(0,(0.9-M4543)*40)*0.95),0)</f>
        <v/>
      </c>
      <c r="K4543" s="12">
        <f>IF(I4543="V2H",MIN(MAX(0,H4543),7.4,MAX(0,(M4543-P4543)*40)*0.95),0)</f>
        <v/>
      </c>
      <c r="L4543" s="12">
        <f>IF(E4543=0,0,MAX(0,H4543-K4543))</f>
        <v/>
      </c>
      <c r="M4543" s="13">
        <f>M4542+J4542/40-IF(I4542="V2H",K4542/(0.95*40),0)-IF(E4543=0,IF(E4542=1,IF(D4543=1,30,40)*0.18/(2*40),0),0)-IF(E4543=1,IF(E4542=0,IF(D4543=1,30,40)*0.18/(2*40),0),0)</f>
        <v/>
      </c>
      <c r="N4543" s="14" t="n">
        <v>0.09</v>
      </c>
      <c r="O4543" s="15">
        <f>K4543*N4543</f>
        <v/>
      </c>
      <c r="P4543">
        <f>IF(E4543=0,0.3,IF(D4543=1,IF(C4543&gt;=Params!$B$13-3,IF(C4543&lt;Params!$B$13,Params!$B$20,0.3),0.3),IF(C4543&gt;=Params!$B$15-3,IF(C4543&lt;Params!$B$15,Params!$B$21,0.3),0.3)))</f>
        <v/>
      </c>
    </row>
    <row r="4544" ht="15" customHeight="1" s="1">
      <c r="A4544" s="9" t="n">
        <v>4541</v>
      </c>
      <c r="B4544" s="6" t="inlineStr">
        <is>
          <t>09/07</t>
        </is>
      </c>
      <c r="C4544" s="6" t="n">
        <v>4</v>
      </c>
      <c r="D4544" s="6" t="n">
        <v>0</v>
      </c>
      <c r="E4544" s="10">
        <f>IF(D4544=1, IF(OR(C4544&lt;10, C4544&gt;=15),1,0), IF(OR(C4544&lt;7, C4544&gt;=18),1,0))</f>
        <v/>
      </c>
      <c r="F4544" s="11" t="n">
        <v>0.469</v>
      </c>
      <c r="G4544" s="12">
        <f>0*8</f>
        <v/>
      </c>
      <c r="H4544" s="12">
        <f>F4544-G4544</f>
        <v/>
      </c>
      <c r="I4544" s="10">
        <f>IF(E4544=0,"Fora",IF(E4543=0,"Carg xar",IF(H4544&lt;0,IF(M4544&lt;0.9,"Carg FV","Stby"),IF(M4544&gt;P4544,"V2H",IF(M4544&lt;0.9,"Carg xar","Stby")))))</f>
        <v/>
      </c>
      <c r="J4544" s="12">
        <f>IF(OR(I4544="Carg FV",I4544="Carg xar"),MIN(IF(I4544="Carg FV",ABS(H4544),7.4),7.4,MAX(0,(0.9-M4544)*40)*0.95),0)</f>
        <v/>
      </c>
      <c r="K4544" s="12">
        <f>IF(I4544="V2H",MIN(MAX(0,H4544),7.4,MAX(0,(M4544-P4544)*40)*0.95),0)</f>
        <v/>
      </c>
      <c r="L4544" s="12">
        <f>IF(E4544=0,0,MAX(0,H4544-K4544))</f>
        <v/>
      </c>
      <c r="M4544" s="13">
        <f>M4543+J4543/40-IF(I4543="V2H",K4543/(0.95*40),0)-IF(E4544=0,IF(E4543=1,IF(D4544=1,30,40)*0.18/(2*40),0),0)-IF(E4544=1,IF(E4543=0,IF(D4544=1,30,40)*0.18/(2*40),0),0)</f>
        <v/>
      </c>
      <c r="N4544" s="14" t="n">
        <v>0.09</v>
      </c>
      <c r="O4544" s="15">
        <f>K4544*N4544</f>
        <v/>
      </c>
      <c r="P4544">
        <f>IF(E4544=0,0.3,IF(D4544=1,IF(C4544&gt;=Params!$B$13-3,IF(C4544&lt;Params!$B$13,Params!$B$20,0.3),0.3),IF(C4544&gt;=Params!$B$15-3,IF(C4544&lt;Params!$B$15,Params!$B$21,0.3),0.3)))</f>
        <v/>
      </c>
    </row>
    <row r="4545" ht="15" customHeight="1" s="1">
      <c r="A4545" s="9" t="n">
        <v>4542</v>
      </c>
      <c r="B4545" s="6" t="inlineStr">
        <is>
          <t>09/07</t>
        </is>
      </c>
      <c r="C4545" s="6" t="n">
        <v>5</v>
      </c>
      <c r="D4545" s="6" t="n">
        <v>0</v>
      </c>
      <c r="E4545" s="10">
        <f>IF(D4545=1, IF(OR(C4545&lt;10, C4545&gt;=15),1,0), IF(OR(C4545&lt;7, C4545&gt;=18),1,0))</f>
        <v/>
      </c>
      <c r="F4545" s="11" t="n">
        <v>1.558</v>
      </c>
      <c r="G4545" s="12">
        <f>0*8</f>
        <v/>
      </c>
      <c r="H4545" s="12">
        <f>F4545-G4545</f>
        <v/>
      </c>
      <c r="I4545" s="10">
        <f>IF(E4545=0,"Fora",IF(E4544=0,"Carg xar",IF(H4545&lt;0,IF(M4545&lt;0.9,"Carg FV","Stby"),IF(M4545&gt;P4545,"V2H",IF(M4545&lt;0.9,"Carg xar","Stby")))))</f>
        <v/>
      </c>
      <c r="J4545" s="12">
        <f>IF(OR(I4545="Carg FV",I4545="Carg xar"),MIN(IF(I4545="Carg FV",ABS(H4545),7.4),7.4,MAX(0,(0.9-M4545)*40)*0.95),0)</f>
        <v/>
      </c>
      <c r="K4545" s="12">
        <f>IF(I4545="V2H",MIN(MAX(0,H4545),7.4,MAX(0,(M4545-P4545)*40)*0.95),0)</f>
        <v/>
      </c>
      <c r="L4545" s="12">
        <f>IF(E4545=0,0,MAX(0,H4545-K4545))</f>
        <v/>
      </c>
      <c r="M4545" s="13">
        <f>M4544+J4544/40-IF(I4544="V2H",K4544/(0.95*40),0)-IF(E4545=0,IF(E4544=1,IF(D4545=1,30,40)*0.18/(2*40),0),0)-IF(E4545=1,IF(E4544=0,IF(D4545=1,30,40)*0.18/(2*40),0),0)</f>
        <v/>
      </c>
      <c r="N4545" s="14" t="n">
        <v>0.09</v>
      </c>
      <c r="O4545" s="15">
        <f>K4545*N4545</f>
        <v/>
      </c>
      <c r="P4545">
        <f>IF(E4545=0,0.3,IF(D4545=1,IF(C4545&gt;=Params!$B$13-3,IF(C4545&lt;Params!$B$13,Params!$B$20,0.3),0.3),IF(C4545&gt;=Params!$B$15-3,IF(C4545&lt;Params!$B$15,Params!$B$21,0.3),0.3)))</f>
        <v/>
      </c>
    </row>
    <row r="4546" ht="15" customHeight="1" s="1">
      <c r="A4546" s="9" t="n">
        <v>4543</v>
      </c>
      <c r="B4546" s="6" t="inlineStr">
        <is>
          <t>09/07</t>
        </is>
      </c>
      <c r="C4546" s="6" t="n">
        <v>6</v>
      </c>
      <c r="D4546" s="6" t="n">
        <v>0</v>
      </c>
      <c r="E4546" s="10">
        <f>IF(D4546=1, IF(OR(C4546&lt;10, C4546&gt;=15),1,0), IF(OR(C4546&lt;7, C4546&gt;=18),1,0))</f>
        <v/>
      </c>
      <c r="F4546" s="11" t="n">
        <v>0.445</v>
      </c>
      <c r="G4546" s="12">
        <f>0.02*8</f>
        <v/>
      </c>
      <c r="H4546" s="12">
        <f>F4546-G4546</f>
        <v/>
      </c>
      <c r="I4546" s="10">
        <f>IF(E4546=0,"Fora",IF(E4545=0,"Carg xar",IF(H4546&lt;0,IF(M4546&lt;0.9,"Carg FV","Stby"),IF(M4546&gt;P4546,"V2H",IF(M4546&lt;0.9,"Carg xar","Stby")))))</f>
        <v/>
      </c>
      <c r="J4546" s="12">
        <f>IF(OR(I4546="Carg FV",I4546="Carg xar"),MIN(IF(I4546="Carg FV",ABS(H4546),7.4),7.4,MAX(0,(0.9-M4546)*40)*0.95),0)</f>
        <v/>
      </c>
      <c r="K4546" s="12">
        <f>IF(I4546="V2H",MIN(MAX(0,H4546),7.4,MAX(0,(M4546-P4546)*40)*0.95),0)</f>
        <v/>
      </c>
      <c r="L4546" s="12">
        <f>IF(E4546=0,0,MAX(0,H4546-K4546))</f>
        <v/>
      </c>
      <c r="M4546" s="13">
        <f>M4545+J4545/40-IF(I4545="V2H",K4545/(0.95*40),0)-IF(E4546=0,IF(E4545=1,IF(D4546=1,30,40)*0.18/(2*40),0),0)-IF(E4546=1,IF(E4545=0,IF(D4546=1,30,40)*0.18/(2*40),0),0)</f>
        <v/>
      </c>
      <c r="N4546" s="14" t="n">
        <v>0.09</v>
      </c>
      <c r="O4546" s="15">
        <f>K4546*N4546</f>
        <v/>
      </c>
      <c r="P4546">
        <f>IF(E4546=0,0.3,IF(D4546=1,IF(C4546&gt;=Params!$B$13-3,IF(C4546&lt;Params!$B$13,Params!$B$20,0.3),0.3),IF(C4546&gt;=Params!$B$15-3,IF(C4546&lt;Params!$B$15,Params!$B$21,0.3),0.3)))</f>
        <v/>
      </c>
    </row>
    <row r="4547" ht="15" customHeight="1" s="1">
      <c r="A4547" s="9" t="n">
        <v>4544</v>
      </c>
      <c r="B4547" s="6" t="inlineStr">
        <is>
          <t>09/07</t>
        </is>
      </c>
      <c r="C4547" s="6" t="n">
        <v>7</v>
      </c>
      <c r="D4547" s="6" t="n">
        <v>0</v>
      </c>
      <c r="E4547" s="10">
        <f>IF(D4547=1, IF(OR(C4547&lt;10, C4547&gt;=15),1,0), IF(OR(C4547&lt;7, C4547&gt;=18),1,0))</f>
        <v/>
      </c>
      <c r="F4547" s="11" t="n">
        <v>0.291</v>
      </c>
      <c r="G4547" s="12">
        <f>0.14*8</f>
        <v/>
      </c>
      <c r="H4547" s="12">
        <f>F4547-G4547</f>
        <v/>
      </c>
      <c r="I4547" s="10">
        <f>IF(E4547=0,"Fora",IF(E4546=0,"Carg xar",IF(H4547&lt;0,IF(M4547&lt;0.9,"Carg FV","Stby"),IF(M4547&gt;P4547,"V2H",IF(M4547&lt;0.9,"Carg xar","Stby")))))</f>
        <v/>
      </c>
      <c r="J4547" s="12">
        <f>IF(OR(I4547="Carg FV",I4547="Carg xar"),MIN(IF(I4547="Carg FV",ABS(H4547),7.4),7.4,MAX(0,(0.9-M4547)*40)*0.95),0)</f>
        <v/>
      </c>
      <c r="K4547" s="12">
        <f>IF(I4547="V2H",MIN(MAX(0,H4547),7.4,MAX(0,(M4547-P4547)*40)*0.95),0)</f>
        <v/>
      </c>
      <c r="L4547" s="12">
        <f>IF(E4547=0,0,MAX(0,H4547-K4547))</f>
        <v/>
      </c>
      <c r="M4547" s="13">
        <f>M4546+J4546/40-IF(I4546="V2H",K4546/(0.95*40),0)-IF(E4547=0,IF(E4546=1,IF(D4547=1,30,40)*0.18/(2*40),0),0)-IF(E4547=1,IF(E4546=0,IF(D4547=1,30,40)*0.18/(2*40),0),0)</f>
        <v/>
      </c>
      <c r="N4547" s="14" t="n">
        <v>0.09</v>
      </c>
      <c r="O4547" s="15">
        <f>K4547*N4547</f>
        <v/>
      </c>
      <c r="P4547">
        <f>IF(E4547=0,0.3,IF(D4547=1,IF(C4547&gt;=Params!$B$13-3,IF(C4547&lt;Params!$B$13,Params!$B$20,0.3),0.3),IF(C4547&gt;=Params!$B$15-3,IF(C4547&lt;Params!$B$15,Params!$B$21,0.3),0.3)))</f>
        <v/>
      </c>
    </row>
    <row r="4548" ht="15" customHeight="1" s="1">
      <c r="A4548" s="9" t="n">
        <v>4545</v>
      </c>
      <c r="B4548" s="6" t="inlineStr">
        <is>
          <t>09/07</t>
        </is>
      </c>
      <c r="C4548" s="6" t="n">
        <v>8</v>
      </c>
      <c r="D4548" s="6" t="n">
        <v>0</v>
      </c>
      <c r="E4548" s="10">
        <f>IF(D4548=1, IF(OR(C4548&lt;10, C4548&gt;=15),1,0), IF(OR(C4548&lt;7, C4548&gt;=18),1,0))</f>
        <v/>
      </c>
      <c r="F4548" s="11" t="n">
        <v>0.111</v>
      </c>
      <c r="G4548" s="12">
        <f>0.3*8</f>
        <v/>
      </c>
      <c r="H4548" s="12">
        <f>F4548-G4548</f>
        <v/>
      </c>
      <c r="I4548" s="10">
        <f>IF(E4548=0,"Fora",IF(E4547=0,"Carg xar",IF(H4548&lt;0,IF(M4548&lt;0.9,"Carg FV","Stby"),IF(M4548&gt;P4548,"V2H",IF(M4548&lt;0.9,"Carg xar","Stby")))))</f>
        <v/>
      </c>
      <c r="J4548" s="12">
        <f>IF(OR(I4548="Carg FV",I4548="Carg xar"),MIN(IF(I4548="Carg FV",ABS(H4548),7.4),7.4,MAX(0,(0.9-M4548)*40)*0.95),0)</f>
        <v/>
      </c>
      <c r="K4548" s="12">
        <f>IF(I4548="V2H",MIN(MAX(0,H4548),7.4,MAX(0,(M4548-P4548)*40)*0.95),0)</f>
        <v/>
      </c>
      <c r="L4548" s="12">
        <f>IF(E4548=0,0,MAX(0,H4548-K4548))</f>
        <v/>
      </c>
      <c r="M4548" s="13">
        <f>M4547+J4547/40-IF(I4547="V2H",K4547/(0.95*40),0)-IF(E4548=0,IF(E4547=1,IF(D4548=1,30,40)*0.18/(2*40),0),0)-IF(E4548=1,IF(E4547=0,IF(D4548=1,30,40)*0.18/(2*40),0),0)</f>
        <v/>
      </c>
      <c r="N4548" s="14" t="n">
        <v>0.15</v>
      </c>
      <c r="O4548" s="15">
        <f>K4548*N4548</f>
        <v/>
      </c>
      <c r="P4548">
        <f>IF(E4548=0,0.3,IF(D4548=1,IF(C4548&gt;=Params!$B$13-3,IF(C4548&lt;Params!$B$13,Params!$B$20,0.3),0.3),IF(C4548&gt;=Params!$B$15-3,IF(C4548&lt;Params!$B$15,Params!$B$21,0.3),0.3)))</f>
        <v/>
      </c>
    </row>
    <row r="4549" ht="15" customHeight="1" s="1">
      <c r="A4549" s="9" t="n">
        <v>4546</v>
      </c>
      <c r="B4549" s="6" t="inlineStr">
        <is>
          <t>09/07</t>
        </is>
      </c>
      <c r="C4549" s="6" t="n">
        <v>9</v>
      </c>
      <c r="D4549" s="6" t="n">
        <v>0</v>
      </c>
      <c r="E4549" s="10">
        <f>IF(D4549=1, IF(OR(C4549&lt;10, C4549&gt;=15),1,0), IF(OR(C4549&lt;7, C4549&gt;=18),1,0))</f>
        <v/>
      </c>
      <c r="F4549" s="11" t="n">
        <v>0</v>
      </c>
      <c r="G4549" s="12">
        <f>0.5*8</f>
        <v/>
      </c>
      <c r="H4549" s="12">
        <f>F4549-G4549</f>
        <v/>
      </c>
      <c r="I4549" s="10">
        <f>IF(E4549=0,"Fora",IF(E4548=0,"Carg xar",IF(H4549&lt;0,IF(M4549&lt;0.9,"Carg FV","Stby"),IF(M4549&gt;P4549,"V2H",IF(M4549&lt;0.9,"Carg xar","Stby")))))</f>
        <v/>
      </c>
      <c r="J4549" s="12">
        <f>IF(OR(I4549="Carg FV",I4549="Carg xar"),MIN(IF(I4549="Carg FV",ABS(H4549),7.4),7.4,MAX(0,(0.9-M4549)*40)*0.95),0)</f>
        <v/>
      </c>
      <c r="K4549" s="12">
        <f>IF(I4549="V2H",MIN(MAX(0,H4549),7.4,MAX(0,(M4549-P4549)*40)*0.95),0)</f>
        <v/>
      </c>
      <c r="L4549" s="12">
        <f>IF(E4549=0,0,MAX(0,H4549-K4549))</f>
        <v/>
      </c>
      <c r="M4549" s="13">
        <f>M4548+J4548/40-IF(I4548="V2H",K4548/(0.95*40),0)-IF(E4549=0,IF(E4548=1,IF(D4549=1,30,40)*0.18/(2*40),0),0)-IF(E4549=1,IF(E4548=0,IF(D4549=1,30,40)*0.18/(2*40),0),0)</f>
        <v/>
      </c>
      <c r="N4549" s="14" t="n">
        <v>0.15</v>
      </c>
      <c r="O4549" s="15">
        <f>K4549*N4549</f>
        <v/>
      </c>
      <c r="P4549">
        <f>IF(E4549=0,0.3,IF(D4549=1,IF(C4549&gt;=Params!$B$13-3,IF(C4549&lt;Params!$B$13,Params!$B$20,0.3),0.3),IF(C4549&gt;=Params!$B$15-3,IF(C4549&lt;Params!$B$15,Params!$B$21,0.3),0.3)))</f>
        <v/>
      </c>
    </row>
    <row r="4550" ht="15" customHeight="1" s="1">
      <c r="A4550" s="9" t="n">
        <v>4547</v>
      </c>
      <c r="B4550" s="6" t="inlineStr">
        <is>
          <t>09/07</t>
        </is>
      </c>
      <c r="C4550" s="6" t="n">
        <v>10</v>
      </c>
      <c r="D4550" s="6" t="n">
        <v>0</v>
      </c>
      <c r="E4550" s="10">
        <f>IF(D4550=1, IF(OR(C4550&lt;10, C4550&gt;=15),1,0), IF(OR(C4550&lt;7, C4550&gt;=18),1,0))</f>
        <v/>
      </c>
      <c r="F4550" s="11" t="n">
        <v>0</v>
      </c>
      <c r="G4550" s="12">
        <f>0.7*8</f>
        <v/>
      </c>
      <c r="H4550" s="12">
        <f>F4550-G4550</f>
        <v/>
      </c>
      <c r="I4550" s="10">
        <f>IF(E4550=0,"Fora",IF(E4549=0,"Carg xar",IF(H4550&lt;0,IF(M4550&lt;0.9,"Carg FV","Stby"),IF(M4550&gt;P4550,"V2H",IF(M4550&lt;0.9,"Carg xar","Stby")))))</f>
        <v/>
      </c>
      <c r="J4550" s="12">
        <f>IF(OR(I4550="Carg FV",I4550="Carg xar"),MIN(IF(I4550="Carg FV",ABS(H4550),7.4),7.4,MAX(0,(0.9-M4550)*40)*0.95),0)</f>
        <v/>
      </c>
      <c r="K4550" s="12">
        <f>IF(I4550="V2H",MIN(MAX(0,H4550),7.4,MAX(0,(M4550-P4550)*40)*0.95),0)</f>
        <v/>
      </c>
      <c r="L4550" s="12">
        <f>IF(E4550=0,0,MAX(0,H4550-K4550))</f>
        <v/>
      </c>
      <c r="M4550" s="13">
        <f>M4549+J4549/40-IF(I4549="V2H",K4549/(0.95*40),0)-IF(E4550=0,IF(E4549=1,IF(D4550=1,30,40)*0.18/(2*40),0),0)-IF(E4550=1,IF(E4549=0,IF(D4550=1,30,40)*0.18/(2*40),0),0)</f>
        <v/>
      </c>
      <c r="N4550" s="14" t="n">
        <v>0.2</v>
      </c>
      <c r="O4550" s="15">
        <f>K4550*N4550</f>
        <v/>
      </c>
      <c r="P4550">
        <f>IF(E4550=0,0.3,IF(D4550=1,IF(C4550&gt;=Params!$B$13-3,IF(C4550&lt;Params!$B$13,Params!$B$20,0.3),0.3),IF(C4550&gt;=Params!$B$15-3,IF(C4550&lt;Params!$B$15,Params!$B$21,0.3),0.3)))</f>
        <v/>
      </c>
    </row>
    <row r="4551" ht="15" customHeight="1" s="1">
      <c r="A4551" s="9" t="n">
        <v>4548</v>
      </c>
      <c r="B4551" s="6" t="inlineStr">
        <is>
          <t>09/07</t>
        </is>
      </c>
      <c r="C4551" s="6" t="n">
        <v>11</v>
      </c>
      <c r="D4551" s="6" t="n">
        <v>0</v>
      </c>
      <c r="E4551" s="10">
        <f>IF(D4551=1, IF(OR(C4551&lt;10, C4551&gt;=15),1,0), IF(OR(C4551&lt;7, C4551&gt;=18),1,0))</f>
        <v/>
      </c>
      <c r="F4551" s="11" t="n">
        <v>0</v>
      </c>
      <c r="G4551" s="12">
        <f>0.84*8</f>
        <v/>
      </c>
      <c r="H4551" s="12">
        <f>F4551-G4551</f>
        <v/>
      </c>
      <c r="I4551" s="10">
        <f>IF(E4551=0,"Fora",IF(E4550=0,"Carg xar",IF(H4551&lt;0,IF(M4551&lt;0.9,"Carg FV","Stby"),IF(M4551&gt;P4551,"V2H",IF(M4551&lt;0.9,"Carg xar","Stby")))))</f>
        <v/>
      </c>
      <c r="J4551" s="12">
        <f>IF(OR(I4551="Carg FV",I4551="Carg xar"),MIN(IF(I4551="Carg FV",ABS(H4551),7.4),7.4,MAX(0,(0.9-M4551)*40)*0.95),0)</f>
        <v/>
      </c>
      <c r="K4551" s="12">
        <f>IF(I4551="V2H",MIN(MAX(0,H4551),7.4,MAX(0,(M4551-P4551)*40)*0.95),0)</f>
        <v/>
      </c>
      <c r="L4551" s="12">
        <f>IF(E4551=0,0,MAX(0,H4551-K4551))</f>
        <v/>
      </c>
      <c r="M4551" s="13">
        <f>M4550+J4550/40-IF(I4550="V2H",K4550/(0.95*40),0)-IF(E4551=0,IF(E4550=1,IF(D4551=1,30,40)*0.18/(2*40),0),0)-IF(E4551=1,IF(E4550=0,IF(D4551=1,30,40)*0.18/(2*40),0),0)</f>
        <v/>
      </c>
      <c r="N4551" s="14" t="n">
        <v>0.2</v>
      </c>
      <c r="O4551" s="15">
        <f>K4551*N4551</f>
        <v/>
      </c>
      <c r="P4551">
        <f>IF(E4551=0,0.3,IF(D4551=1,IF(C4551&gt;=Params!$B$13-3,IF(C4551&lt;Params!$B$13,Params!$B$20,0.3),0.3),IF(C4551&gt;=Params!$B$15-3,IF(C4551&lt;Params!$B$15,Params!$B$21,0.3),0.3)))</f>
        <v/>
      </c>
    </row>
    <row r="4552" ht="15" customHeight="1" s="1">
      <c r="A4552" s="9" t="n">
        <v>4549</v>
      </c>
      <c r="B4552" s="6" t="inlineStr">
        <is>
          <t>09/07</t>
        </is>
      </c>
      <c r="C4552" s="6" t="n">
        <v>12</v>
      </c>
      <c r="D4552" s="6" t="n">
        <v>0</v>
      </c>
      <c r="E4552" s="10">
        <f>IF(D4552=1, IF(OR(C4552&lt;10, C4552&gt;=15),1,0), IF(OR(C4552&lt;7, C4552&gt;=18),1,0))</f>
        <v/>
      </c>
      <c r="F4552" s="11" t="n">
        <v>0</v>
      </c>
      <c r="G4552" s="12">
        <f>0.9*8</f>
        <v/>
      </c>
      <c r="H4552" s="12">
        <f>F4552-G4552</f>
        <v/>
      </c>
      <c r="I4552" s="10">
        <f>IF(E4552=0,"Fora",IF(E4551=0,"Carg xar",IF(H4552&lt;0,IF(M4552&lt;0.9,"Carg FV","Stby"),IF(M4552&gt;P4552,"V2H",IF(M4552&lt;0.9,"Carg xar","Stby")))))</f>
        <v/>
      </c>
      <c r="J4552" s="12">
        <f>IF(OR(I4552="Carg FV",I4552="Carg xar"),MIN(IF(I4552="Carg FV",ABS(H4552),7.4),7.4,MAX(0,(0.9-M4552)*40)*0.95),0)</f>
        <v/>
      </c>
      <c r="K4552" s="12">
        <f>IF(I4552="V2H",MIN(MAX(0,H4552),7.4,MAX(0,(M4552-P4552)*40)*0.95),0)</f>
        <v/>
      </c>
      <c r="L4552" s="12">
        <f>IF(E4552=0,0,MAX(0,H4552-K4552))</f>
        <v/>
      </c>
      <c r="M4552" s="13">
        <f>M4551+J4551/40-IF(I4551="V2H",K4551/(0.95*40),0)-IF(E4552=0,IF(E4551=1,IF(D4552=1,30,40)*0.18/(2*40),0),0)-IF(E4552=1,IF(E4551=0,IF(D4552=1,30,40)*0.18/(2*40),0),0)</f>
        <v/>
      </c>
      <c r="N4552" s="14" t="n">
        <v>0.2</v>
      </c>
      <c r="O4552" s="15">
        <f>K4552*N4552</f>
        <v/>
      </c>
      <c r="P4552">
        <f>IF(E4552=0,0.3,IF(D4552=1,IF(C4552&gt;=Params!$B$13-3,IF(C4552&lt;Params!$B$13,Params!$B$20,0.3),0.3),IF(C4552&gt;=Params!$B$15-3,IF(C4552&lt;Params!$B$15,Params!$B$21,0.3),0.3)))</f>
        <v/>
      </c>
    </row>
    <row r="4553" ht="15" customHeight="1" s="1">
      <c r="A4553" s="9" t="n">
        <v>4550</v>
      </c>
      <c r="B4553" s="6" t="inlineStr">
        <is>
          <t>09/07</t>
        </is>
      </c>
      <c r="C4553" s="6" t="n">
        <v>13</v>
      </c>
      <c r="D4553" s="6" t="n">
        <v>0</v>
      </c>
      <c r="E4553" s="10">
        <f>IF(D4553=1, IF(OR(C4553&lt;10, C4553&gt;=15),1,0), IF(OR(C4553&lt;7, C4553&gt;=18),1,0))</f>
        <v/>
      </c>
      <c r="F4553" s="11" t="n">
        <v>0</v>
      </c>
      <c r="G4553" s="12">
        <f>0.88*8</f>
        <v/>
      </c>
      <c r="H4553" s="12">
        <f>F4553-G4553</f>
        <v/>
      </c>
      <c r="I4553" s="10">
        <f>IF(E4553=0,"Fora",IF(E4552=0,"Carg xar",IF(H4553&lt;0,IF(M4553&lt;0.9,"Carg FV","Stby"),IF(M4553&gt;P4553,"V2H",IF(M4553&lt;0.9,"Carg xar","Stby")))))</f>
        <v/>
      </c>
      <c r="J4553" s="12">
        <f>IF(OR(I4553="Carg FV",I4553="Carg xar"),MIN(IF(I4553="Carg FV",ABS(H4553),7.4),7.4,MAX(0,(0.9-M4553)*40)*0.95),0)</f>
        <v/>
      </c>
      <c r="K4553" s="12">
        <f>IF(I4553="V2H",MIN(MAX(0,H4553),7.4,MAX(0,(M4553-P4553)*40)*0.95),0)</f>
        <v/>
      </c>
      <c r="L4553" s="12">
        <f>IF(E4553=0,0,MAX(0,H4553-K4553))</f>
        <v/>
      </c>
      <c r="M4553" s="13">
        <f>M4552+J4552/40-IF(I4552="V2H",K4552/(0.95*40),0)-IF(E4553=0,IF(E4552=1,IF(D4553=1,30,40)*0.18/(2*40),0),0)-IF(E4553=1,IF(E4552=0,IF(D4553=1,30,40)*0.18/(2*40),0),0)</f>
        <v/>
      </c>
      <c r="N4553" s="14" t="n">
        <v>0.2</v>
      </c>
      <c r="O4553" s="15">
        <f>K4553*N4553</f>
        <v/>
      </c>
      <c r="P4553">
        <f>IF(E4553=0,0.3,IF(D4553=1,IF(C4553&gt;=Params!$B$13-3,IF(C4553&lt;Params!$B$13,Params!$B$20,0.3),0.3),IF(C4553&gt;=Params!$B$15-3,IF(C4553&lt;Params!$B$15,Params!$B$21,0.3),0.3)))</f>
        <v/>
      </c>
    </row>
    <row r="4554" ht="15" customHeight="1" s="1">
      <c r="A4554" s="9" t="n">
        <v>4551</v>
      </c>
      <c r="B4554" s="6" t="inlineStr">
        <is>
          <t>09/07</t>
        </is>
      </c>
      <c r="C4554" s="6" t="n">
        <v>14</v>
      </c>
      <c r="D4554" s="6" t="n">
        <v>0</v>
      </c>
      <c r="E4554" s="10">
        <f>IF(D4554=1, IF(OR(C4554&lt;10, C4554&gt;=15),1,0), IF(OR(C4554&lt;7, C4554&gt;=18),1,0))</f>
        <v/>
      </c>
      <c r="F4554" s="11" t="n">
        <v>0</v>
      </c>
      <c r="G4554" s="12">
        <f>0.78*8</f>
        <v/>
      </c>
      <c r="H4554" s="12">
        <f>F4554-G4554</f>
        <v/>
      </c>
      <c r="I4554" s="10">
        <f>IF(E4554=0,"Fora",IF(E4553=0,"Carg xar",IF(H4554&lt;0,IF(M4554&lt;0.9,"Carg FV","Stby"),IF(M4554&gt;P4554,"V2H",IF(M4554&lt;0.9,"Carg xar","Stby")))))</f>
        <v/>
      </c>
      <c r="J4554" s="12">
        <f>IF(OR(I4554="Carg FV",I4554="Carg xar"),MIN(IF(I4554="Carg FV",ABS(H4554),7.4),7.4,MAX(0,(0.9-M4554)*40)*0.95),0)</f>
        <v/>
      </c>
      <c r="K4554" s="12">
        <f>IF(I4554="V2H",MIN(MAX(0,H4554),7.4,MAX(0,(M4554-P4554)*40)*0.95),0)</f>
        <v/>
      </c>
      <c r="L4554" s="12">
        <f>IF(E4554=0,0,MAX(0,H4554-K4554))</f>
        <v/>
      </c>
      <c r="M4554" s="13">
        <f>M4553+J4553/40-IF(I4553="V2H",K4553/(0.95*40),0)-IF(E4554=0,IF(E4553=1,IF(D4554=1,30,40)*0.18/(2*40),0),0)-IF(E4554=1,IF(E4553=0,IF(D4554=1,30,40)*0.18/(2*40),0),0)</f>
        <v/>
      </c>
      <c r="N4554" s="14" t="n">
        <v>0.15</v>
      </c>
      <c r="O4554" s="15">
        <f>K4554*N4554</f>
        <v/>
      </c>
      <c r="P4554">
        <f>IF(E4554=0,0.3,IF(D4554=1,IF(C4554&gt;=Params!$B$13-3,IF(C4554&lt;Params!$B$13,Params!$B$20,0.3),0.3),IF(C4554&gt;=Params!$B$15-3,IF(C4554&lt;Params!$B$15,Params!$B$21,0.3),0.3)))</f>
        <v/>
      </c>
    </row>
    <row r="4555" ht="15" customHeight="1" s="1">
      <c r="A4555" s="9" t="n">
        <v>4552</v>
      </c>
      <c r="B4555" s="6" t="inlineStr">
        <is>
          <t>09/07</t>
        </is>
      </c>
      <c r="C4555" s="6" t="n">
        <v>15</v>
      </c>
      <c r="D4555" s="6" t="n">
        <v>0</v>
      </c>
      <c r="E4555" s="10">
        <f>IF(D4555=1, IF(OR(C4555&lt;10, C4555&gt;=15),1,0), IF(OR(C4555&lt;7, C4555&gt;=18),1,0))</f>
        <v/>
      </c>
      <c r="F4555" s="11" t="n">
        <v>0</v>
      </c>
      <c r="G4555" s="12">
        <f>0.62*8</f>
        <v/>
      </c>
      <c r="H4555" s="12">
        <f>F4555-G4555</f>
        <v/>
      </c>
      <c r="I4555" s="10">
        <f>IF(E4555=0,"Fora",IF(E4554=0,"Carg xar",IF(H4555&lt;0,IF(M4555&lt;0.9,"Carg FV","Stby"),IF(M4555&gt;P4555,"V2H",IF(M4555&lt;0.9,"Carg xar","Stby")))))</f>
        <v/>
      </c>
      <c r="J4555" s="12">
        <f>IF(OR(I4555="Carg FV",I4555="Carg xar"),MIN(IF(I4555="Carg FV",ABS(H4555),7.4),7.4,MAX(0,(0.9-M4555)*40)*0.95),0)</f>
        <v/>
      </c>
      <c r="K4555" s="12">
        <f>IF(I4555="V2H",MIN(MAX(0,H4555),7.4,MAX(0,(M4555-P4555)*40)*0.95),0)</f>
        <v/>
      </c>
      <c r="L4555" s="12">
        <f>IF(E4555=0,0,MAX(0,H4555-K4555))</f>
        <v/>
      </c>
      <c r="M4555" s="13">
        <f>M4554+J4554/40-IF(I4554="V2H",K4554/(0.95*40),0)-IF(E4555=0,IF(E4554=1,IF(D4555=1,30,40)*0.18/(2*40),0),0)-IF(E4555=1,IF(E4554=0,IF(D4555=1,30,40)*0.18/(2*40),0),0)</f>
        <v/>
      </c>
      <c r="N4555" s="14" t="n">
        <v>0.15</v>
      </c>
      <c r="O4555" s="15">
        <f>K4555*N4555</f>
        <v/>
      </c>
      <c r="P4555">
        <f>IF(E4555=0,0.3,IF(D4555=1,IF(C4555&gt;=Params!$B$13-3,IF(C4555&lt;Params!$B$13,Params!$B$20,0.3),0.3),IF(C4555&gt;=Params!$B$15-3,IF(C4555&lt;Params!$B$15,Params!$B$21,0.3),0.3)))</f>
        <v/>
      </c>
    </row>
    <row r="4556" ht="15" customHeight="1" s="1">
      <c r="A4556" s="9" t="n">
        <v>4553</v>
      </c>
      <c r="B4556" s="6" t="inlineStr">
        <is>
          <t>09/07</t>
        </is>
      </c>
      <c r="C4556" s="6" t="n">
        <v>16</v>
      </c>
      <c r="D4556" s="6" t="n">
        <v>0</v>
      </c>
      <c r="E4556" s="10">
        <f>IF(D4556=1, IF(OR(C4556&lt;10, C4556&gt;=15),1,0), IF(OR(C4556&lt;7, C4556&gt;=18),1,0))</f>
        <v/>
      </c>
      <c r="F4556" s="11" t="n">
        <v>0</v>
      </c>
      <c r="G4556" s="12">
        <f>0.45*8</f>
        <v/>
      </c>
      <c r="H4556" s="12">
        <f>F4556-G4556</f>
        <v/>
      </c>
      <c r="I4556" s="10">
        <f>IF(E4556=0,"Fora",IF(E4555=0,"Carg xar",IF(H4556&lt;0,IF(M4556&lt;0.9,"Carg FV","Stby"),IF(M4556&gt;P4556,"V2H",IF(M4556&lt;0.9,"Carg xar","Stby")))))</f>
        <v/>
      </c>
      <c r="J4556" s="12">
        <f>IF(OR(I4556="Carg FV",I4556="Carg xar"),MIN(IF(I4556="Carg FV",ABS(H4556),7.4),7.4,MAX(0,(0.9-M4556)*40)*0.95),0)</f>
        <v/>
      </c>
      <c r="K4556" s="12">
        <f>IF(I4556="V2H",MIN(MAX(0,H4556),7.4,MAX(0,(M4556-P4556)*40)*0.95),0)</f>
        <v/>
      </c>
      <c r="L4556" s="12">
        <f>IF(E4556=0,0,MAX(0,H4556-K4556))</f>
        <v/>
      </c>
      <c r="M4556" s="13">
        <f>M4555+J4555/40-IF(I4555="V2H",K4555/(0.95*40),0)-IF(E4556=0,IF(E4555=1,IF(D4556=1,30,40)*0.18/(2*40),0),0)-IF(E4556=1,IF(E4555=0,IF(D4556=1,30,40)*0.18/(2*40),0),0)</f>
        <v/>
      </c>
      <c r="N4556" s="14" t="n">
        <v>0.15</v>
      </c>
      <c r="O4556" s="15">
        <f>K4556*N4556</f>
        <v/>
      </c>
      <c r="P4556">
        <f>IF(E4556=0,0.3,IF(D4556=1,IF(C4556&gt;=Params!$B$13-3,IF(C4556&lt;Params!$B$13,Params!$B$20,0.3),0.3),IF(C4556&gt;=Params!$B$15-3,IF(C4556&lt;Params!$B$15,Params!$B$21,0.3),0.3)))</f>
        <v/>
      </c>
    </row>
    <row r="4557" ht="15" customHeight="1" s="1">
      <c r="A4557" s="9" t="n">
        <v>4554</v>
      </c>
      <c r="B4557" s="6" t="inlineStr">
        <is>
          <t>09/07</t>
        </is>
      </c>
      <c r="C4557" s="6" t="n">
        <v>17</v>
      </c>
      <c r="D4557" s="6" t="n">
        <v>0</v>
      </c>
      <c r="E4557" s="10">
        <f>IF(D4557=1, IF(OR(C4557&lt;10, C4557&gt;=15),1,0), IF(OR(C4557&lt;7, C4557&gt;=18),1,0))</f>
        <v/>
      </c>
      <c r="F4557" s="11" t="n">
        <v>0</v>
      </c>
      <c r="G4557" s="12">
        <f>0.25*8</f>
        <v/>
      </c>
      <c r="H4557" s="12">
        <f>F4557-G4557</f>
        <v/>
      </c>
      <c r="I4557" s="10">
        <f>IF(E4557=0,"Fora",IF(E4556=0,"Carg xar",IF(H4557&lt;0,IF(M4557&lt;0.9,"Carg FV","Stby"),IF(M4557&gt;P4557,"V2H",IF(M4557&lt;0.9,"Carg xar","Stby")))))</f>
        <v/>
      </c>
      <c r="J4557" s="12">
        <f>IF(OR(I4557="Carg FV",I4557="Carg xar"),MIN(IF(I4557="Carg FV",ABS(H4557),7.4),7.4,MAX(0,(0.9-M4557)*40)*0.95),0)</f>
        <v/>
      </c>
      <c r="K4557" s="12">
        <f>IF(I4557="V2H",MIN(MAX(0,H4557),7.4,MAX(0,(M4557-P4557)*40)*0.95),0)</f>
        <v/>
      </c>
      <c r="L4557" s="12">
        <f>IF(E4557=0,0,MAX(0,H4557-K4557))</f>
        <v/>
      </c>
      <c r="M4557" s="13">
        <f>M4556+J4556/40-IF(I4556="V2H",K4556/(0.95*40),0)-IF(E4557=0,IF(E4556=1,IF(D4557=1,30,40)*0.18/(2*40),0),0)-IF(E4557=1,IF(E4556=0,IF(D4557=1,30,40)*0.18/(2*40),0),0)</f>
        <v/>
      </c>
      <c r="N4557" s="14" t="n">
        <v>0.15</v>
      </c>
      <c r="O4557" s="15">
        <f>K4557*N4557</f>
        <v/>
      </c>
      <c r="P4557">
        <f>IF(E4557=0,0.3,IF(D4557=1,IF(C4557&gt;=Params!$B$13-3,IF(C4557&lt;Params!$B$13,Params!$B$20,0.3),0.3),IF(C4557&gt;=Params!$B$15-3,IF(C4557&lt;Params!$B$15,Params!$B$21,0.3),0.3)))</f>
        <v/>
      </c>
    </row>
    <row r="4558" ht="15" customHeight="1" s="1">
      <c r="A4558" s="9" t="n">
        <v>4555</v>
      </c>
      <c r="B4558" s="6" t="inlineStr">
        <is>
          <t>09/07</t>
        </is>
      </c>
      <c r="C4558" s="6" t="n">
        <v>18</v>
      </c>
      <c r="D4558" s="6" t="n">
        <v>0</v>
      </c>
      <c r="E4558" s="10">
        <f>IF(D4558=1, IF(OR(C4558&lt;10, C4558&gt;=15),1,0), IF(OR(C4558&lt;7, C4558&gt;=18),1,0))</f>
        <v/>
      </c>
      <c r="F4558" s="11" t="n">
        <v>0</v>
      </c>
      <c r="G4558" s="12">
        <f>0.08*8</f>
        <v/>
      </c>
      <c r="H4558" s="12">
        <f>F4558-G4558</f>
        <v/>
      </c>
      <c r="I4558" s="10">
        <f>IF(E4558=0,"Fora",IF(E4557=0,"Carg xar",IF(H4558&lt;0,IF(M4558&lt;0.9,"Carg FV","Stby"),IF(M4558&gt;P4558,"V2H",IF(M4558&lt;0.9,"Carg xar","Stby")))))</f>
        <v/>
      </c>
      <c r="J4558" s="12">
        <f>IF(OR(I4558="Carg FV",I4558="Carg xar"),MIN(IF(I4558="Carg FV",ABS(H4558),7.4),7.4,MAX(0,(0.9-M4558)*40)*0.95),0)</f>
        <v/>
      </c>
      <c r="K4558" s="12">
        <f>IF(I4558="V2H",MIN(MAX(0,H4558),7.4,MAX(0,(M4558-P4558)*40)*0.95),0)</f>
        <v/>
      </c>
      <c r="L4558" s="12">
        <f>IF(E4558=0,0,MAX(0,H4558-K4558))</f>
        <v/>
      </c>
      <c r="M4558" s="13">
        <f>M4557+J4557/40-IF(I4557="V2H",K4557/(0.95*40),0)-IF(E4558=0,IF(E4557=1,IF(D4558=1,30,40)*0.18/(2*40),0),0)-IF(E4558=1,IF(E4557=0,IF(D4558=1,30,40)*0.18/(2*40),0),0)</f>
        <v/>
      </c>
      <c r="N4558" s="14" t="n">
        <v>0.2</v>
      </c>
      <c r="O4558" s="15">
        <f>K4558*N4558</f>
        <v/>
      </c>
      <c r="P4558">
        <f>IF(E4558=0,0.3,IF(D4558=1,IF(C4558&gt;=Params!$B$13-3,IF(C4558&lt;Params!$B$13,Params!$B$20,0.3),0.3),IF(C4558&gt;=Params!$B$15-3,IF(C4558&lt;Params!$B$15,Params!$B$21,0.3),0.3)))</f>
        <v/>
      </c>
    </row>
    <row r="4559" ht="15" customHeight="1" s="1">
      <c r="A4559" s="9" t="n">
        <v>4556</v>
      </c>
      <c r="B4559" s="6" t="inlineStr">
        <is>
          <t>09/07</t>
        </is>
      </c>
      <c r="C4559" s="6" t="n">
        <v>19</v>
      </c>
      <c r="D4559" s="6" t="n">
        <v>0</v>
      </c>
      <c r="E4559" s="10">
        <f>IF(D4559=1, IF(OR(C4559&lt;10, C4559&gt;=15),1,0), IF(OR(C4559&lt;7, C4559&gt;=18),1,0))</f>
        <v/>
      </c>
      <c r="F4559" s="11" t="n">
        <v>0.445</v>
      </c>
      <c r="G4559" s="12">
        <f>0*8</f>
        <v/>
      </c>
      <c r="H4559" s="12">
        <f>F4559-G4559</f>
        <v/>
      </c>
      <c r="I4559" s="10">
        <f>IF(E4559=0,"Fora",IF(E4558=0,"Carg xar",IF(H4559&lt;0,IF(M4559&lt;0.9,"Carg FV","Stby"),IF(M4559&gt;P4559,"V2H",IF(M4559&lt;0.9,"Carg xar","Stby")))))</f>
        <v/>
      </c>
      <c r="J4559" s="12">
        <f>IF(OR(I4559="Carg FV",I4559="Carg xar"),MIN(IF(I4559="Carg FV",ABS(H4559),7.4),7.4,MAX(0,(0.9-M4559)*40)*0.95),0)</f>
        <v/>
      </c>
      <c r="K4559" s="12">
        <f>IF(I4559="V2H",MIN(MAX(0,H4559),7.4,MAX(0,(M4559-P4559)*40)*0.95),0)</f>
        <v/>
      </c>
      <c r="L4559" s="12">
        <f>IF(E4559=0,0,MAX(0,H4559-K4559))</f>
        <v/>
      </c>
      <c r="M4559" s="13">
        <f>M4558+J4558/40-IF(I4558="V2H",K4558/(0.95*40),0)-IF(E4559=0,IF(E4558=1,IF(D4559=1,30,40)*0.18/(2*40),0),0)-IF(E4559=1,IF(E4558=0,IF(D4559=1,30,40)*0.18/(2*40),0),0)</f>
        <v/>
      </c>
      <c r="N4559" s="14" t="n">
        <v>0.2</v>
      </c>
      <c r="O4559" s="15">
        <f>K4559*N4559</f>
        <v/>
      </c>
      <c r="P4559">
        <f>IF(E4559=0,0.3,IF(D4559=1,IF(C4559&gt;=Params!$B$13-3,IF(C4559&lt;Params!$B$13,Params!$B$20,0.3),0.3),IF(C4559&gt;=Params!$B$15-3,IF(C4559&lt;Params!$B$15,Params!$B$21,0.3),0.3)))</f>
        <v/>
      </c>
    </row>
    <row r="4560" ht="15" customHeight="1" s="1">
      <c r="A4560" s="9" t="n">
        <v>4557</v>
      </c>
      <c r="B4560" s="6" t="inlineStr">
        <is>
          <t>09/07</t>
        </is>
      </c>
      <c r="C4560" s="6" t="n">
        <v>20</v>
      </c>
      <c r="D4560" s="6" t="n">
        <v>0</v>
      </c>
      <c r="E4560" s="10">
        <f>IF(D4560=1, IF(OR(C4560&lt;10, C4560&gt;=15),1,0), IF(OR(C4560&lt;7, C4560&gt;=18),1,0))</f>
        <v/>
      </c>
      <c r="F4560" s="11" t="n">
        <v>0.435</v>
      </c>
      <c r="G4560" s="12">
        <f>0*8</f>
        <v/>
      </c>
      <c r="H4560" s="12">
        <f>F4560-G4560</f>
        <v/>
      </c>
      <c r="I4560" s="10">
        <f>IF(E4560=0,"Fora",IF(E4559=0,"Carg xar",IF(H4560&lt;0,IF(M4560&lt;0.9,"Carg FV","Stby"),IF(M4560&gt;P4560,"V2H",IF(M4560&lt;0.9,"Carg xar","Stby")))))</f>
        <v/>
      </c>
      <c r="J4560" s="12">
        <f>IF(OR(I4560="Carg FV",I4560="Carg xar"),MIN(IF(I4560="Carg FV",ABS(H4560),7.4),7.4,MAX(0,(0.9-M4560)*40)*0.95),0)</f>
        <v/>
      </c>
      <c r="K4560" s="12">
        <f>IF(I4560="V2H",MIN(MAX(0,H4560),7.4,MAX(0,(M4560-P4560)*40)*0.95),0)</f>
        <v/>
      </c>
      <c r="L4560" s="12">
        <f>IF(E4560=0,0,MAX(0,H4560-K4560))</f>
        <v/>
      </c>
      <c r="M4560" s="13">
        <f>M4559+J4559/40-IF(I4559="V2H",K4559/(0.95*40),0)-IF(E4560=0,IF(E4559=1,IF(D4560=1,30,40)*0.18/(2*40),0),0)-IF(E4560=1,IF(E4559=0,IF(D4560=1,30,40)*0.18/(2*40),0),0)</f>
        <v/>
      </c>
      <c r="N4560" s="14" t="n">
        <v>0.2</v>
      </c>
      <c r="O4560" s="15">
        <f>K4560*N4560</f>
        <v/>
      </c>
      <c r="P4560">
        <f>IF(E4560=0,0.3,IF(D4560=1,IF(C4560&gt;=Params!$B$13-3,IF(C4560&lt;Params!$B$13,Params!$B$20,0.3),0.3),IF(C4560&gt;=Params!$B$15-3,IF(C4560&lt;Params!$B$15,Params!$B$21,0.3),0.3)))</f>
        <v/>
      </c>
    </row>
    <row r="4561" ht="15" customHeight="1" s="1">
      <c r="A4561" s="9" t="n">
        <v>4558</v>
      </c>
      <c r="B4561" s="6" t="inlineStr">
        <is>
          <t>09/07</t>
        </is>
      </c>
      <c r="C4561" s="6" t="n">
        <v>21</v>
      </c>
      <c r="D4561" s="6" t="n">
        <v>0</v>
      </c>
      <c r="E4561" s="10">
        <f>IF(D4561=1, IF(OR(C4561&lt;10, C4561&gt;=15),1,0), IF(OR(C4561&lt;7, C4561&gt;=18),1,0))</f>
        <v/>
      </c>
      <c r="F4561" s="11" t="n">
        <v>0.768</v>
      </c>
      <c r="G4561" s="12">
        <f>0*8</f>
        <v/>
      </c>
      <c r="H4561" s="12">
        <f>F4561-G4561</f>
        <v/>
      </c>
      <c r="I4561" s="10">
        <f>IF(E4561=0,"Fora",IF(E4560=0,"Carg xar",IF(H4561&lt;0,IF(M4561&lt;0.9,"Carg FV","Stby"),IF(M4561&gt;P4561,"V2H",IF(M4561&lt;0.9,"Carg xar","Stby")))))</f>
        <v/>
      </c>
      <c r="J4561" s="12">
        <f>IF(OR(I4561="Carg FV",I4561="Carg xar"),MIN(IF(I4561="Carg FV",ABS(H4561),7.4),7.4,MAX(0,(0.9-M4561)*40)*0.95),0)</f>
        <v/>
      </c>
      <c r="K4561" s="12">
        <f>IF(I4561="V2H",MIN(MAX(0,H4561),7.4,MAX(0,(M4561-P4561)*40)*0.95),0)</f>
        <v/>
      </c>
      <c r="L4561" s="12">
        <f>IF(E4561=0,0,MAX(0,H4561-K4561))</f>
        <v/>
      </c>
      <c r="M4561" s="13">
        <f>M4560+J4560/40-IF(I4560="V2H",K4560/(0.95*40),0)-IF(E4561=0,IF(E4560=1,IF(D4561=1,30,40)*0.18/(2*40),0),0)-IF(E4561=1,IF(E4560=0,IF(D4561=1,30,40)*0.18/(2*40),0),0)</f>
        <v/>
      </c>
      <c r="N4561" s="14" t="n">
        <v>0.2</v>
      </c>
      <c r="O4561" s="15">
        <f>K4561*N4561</f>
        <v/>
      </c>
      <c r="P4561">
        <f>IF(E4561=0,0.3,IF(D4561=1,IF(C4561&gt;=Params!$B$13-3,IF(C4561&lt;Params!$B$13,Params!$B$20,0.3),0.3),IF(C4561&gt;=Params!$B$15-3,IF(C4561&lt;Params!$B$15,Params!$B$21,0.3),0.3)))</f>
        <v/>
      </c>
    </row>
    <row r="4562" ht="15" customHeight="1" s="1">
      <c r="A4562" s="9" t="n">
        <v>4559</v>
      </c>
      <c r="B4562" s="6" t="inlineStr">
        <is>
          <t>09/07</t>
        </is>
      </c>
      <c r="C4562" s="6" t="n">
        <v>22</v>
      </c>
      <c r="D4562" s="6" t="n">
        <v>0</v>
      </c>
      <c r="E4562" s="10">
        <f>IF(D4562=1, IF(OR(C4562&lt;10, C4562&gt;=15),1,0), IF(OR(C4562&lt;7, C4562&gt;=18),1,0))</f>
        <v/>
      </c>
      <c r="F4562" s="11" t="n">
        <v>0.594</v>
      </c>
      <c r="G4562" s="12">
        <f>0*8</f>
        <v/>
      </c>
      <c r="H4562" s="12">
        <f>F4562-G4562</f>
        <v/>
      </c>
      <c r="I4562" s="10">
        <f>IF(E4562=0,"Fora",IF(E4561=0,"Carg xar",IF(H4562&lt;0,IF(M4562&lt;0.9,"Carg FV","Stby"),IF(M4562&gt;P4562,"V2H",IF(M4562&lt;0.9,"Carg xar","Stby")))))</f>
        <v/>
      </c>
      <c r="J4562" s="12">
        <f>IF(OR(I4562="Carg FV",I4562="Carg xar"),MIN(IF(I4562="Carg FV",ABS(H4562),7.4),7.4,MAX(0,(0.9-M4562)*40)*0.95),0)</f>
        <v/>
      </c>
      <c r="K4562" s="12">
        <f>IF(I4562="V2H",MIN(MAX(0,H4562),7.4,MAX(0,(M4562-P4562)*40)*0.95),0)</f>
        <v/>
      </c>
      <c r="L4562" s="12">
        <f>IF(E4562=0,0,MAX(0,H4562-K4562))</f>
        <v/>
      </c>
      <c r="M4562" s="13">
        <f>M4561+J4561/40-IF(I4561="V2H",K4561/(0.95*40),0)-IF(E4562=0,IF(E4561=1,IF(D4562=1,30,40)*0.18/(2*40),0),0)-IF(E4562=1,IF(E4561=0,IF(D4562=1,30,40)*0.18/(2*40),0),0)</f>
        <v/>
      </c>
      <c r="N4562" s="14" t="n">
        <v>0.15</v>
      </c>
      <c r="O4562" s="15">
        <f>K4562*N4562</f>
        <v/>
      </c>
      <c r="P4562">
        <f>IF(E4562=0,0.3,IF(D4562=1,IF(C4562&gt;=Params!$B$13-3,IF(C4562&lt;Params!$B$13,Params!$B$20,0.3),0.3),IF(C4562&gt;=Params!$B$15-3,IF(C4562&lt;Params!$B$15,Params!$B$21,0.3),0.3)))</f>
        <v/>
      </c>
    </row>
    <row r="4563" ht="15" customHeight="1" s="1">
      <c r="A4563" s="9" t="n">
        <v>4560</v>
      </c>
      <c r="B4563" s="6" t="inlineStr">
        <is>
          <t>09/07</t>
        </is>
      </c>
      <c r="C4563" s="6" t="n">
        <v>23</v>
      </c>
      <c r="D4563" s="6" t="n">
        <v>0</v>
      </c>
      <c r="E4563" s="10">
        <f>IF(D4563=1, IF(OR(C4563&lt;10, C4563&gt;=15),1,0), IF(OR(C4563&lt;7, C4563&gt;=18),1,0))</f>
        <v/>
      </c>
      <c r="F4563" s="11" t="n">
        <v>0.5580000000000001</v>
      </c>
      <c r="G4563" s="12">
        <f>0*8</f>
        <v/>
      </c>
      <c r="H4563" s="12">
        <f>F4563-G4563</f>
        <v/>
      </c>
      <c r="I4563" s="10">
        <f>IF(E4563=0,"Fora",IF(E4562=0,"Carg xar",IF(H4563&lt;0,IF(M4563&lt;0.9,"Carg FV","Stby"),IF(M4563&gt;P4563,"V2H",IF(M4563&lt;0.9,"Carg xar","Stby")))))</f>
        <v/>
      </c>
      <c r="J4563" s="12">
        <f>IF(OR(I4563="Carg FV",I4563="Carg xar"),MIN(IF(I4563="Carg FV",ABS(H4563),7.4),7.4,MAX(0,(0.9-M4563)*40)*0.95),0)</f>
        <v/>
      </c>
      <c r="K4563" s="12">
        <f>IF(I4563="V2H",MIN(MAX(0,H4563),7.4,MAX(0,(M4563-P4563)*40)*0.95),0)</f>
        <v/>
      </c>
      <c r="L4563" s="12">
        <f>IF(E4563=0,0,MAX(0,H4563-K4563))</f>
        <v/>
      </c>
      <c r="M4563" s="13">
        <f>M4562+J4562/40-IF(I4562="V2H",K4562/(0.95*40),0)-IF(E4563=0,IF(E4562=1,IF(D4563=1,30,40)*0.18/(2*40),0),0)-IF(E4563=1,IF(E4562=0,IF(D4563=1,30,40)*0.18/(2*40),0),0)</f>
        <v/>
      </c>
      <c r="N4563" s="14" t="n">
        <v>0.15</v>
      </c>
      <c r="O4563" s="15">
        <f>K4563*N4563</f>
        <v/>
      </c>
      <c r="P4563">
        <f>IF(E4563=0,0.3,IF(D4563=1,IF(C4563&gt;=Params!$B$13-3,IF(C4563&lt;Params!$B$13,Params!$B$20,0.3),0.3),IF(C4563&gt;=Params!$B$15-3,IF(C4563&lt;Params!$B$15,Params!$B$21,0.3),0.3)))</f>
        <v/>
      </c>
    </row>
    <row r="4564" ht="15" customHeight="1" s="1">
      <c r="A4564" s="9" t="n">
        <v>4561</v>
      </c>
      <c r="B4564" s="6" t="inlineStr">
        <is>
          <t>10/07</t>
        </is>
      </c>
      <c r="C4564" s="6" t="n">
        <v>0</v>
      </c>
      <c r="D4564" s="6" t="n">
        <v>0</v>
      </c>
      <c r="E4564" s="10">
        <f>IF(D4564=1, IF(OR(C4564&lt;10, C4564&gt;=15),1,0), IF(OR(C4564&lt;7, C4564&gt;=18),1,0))</f>
        <v/>
      </c>
      <c r="F4564" s="11" t="n">
        <v>1.279</v>
      </c>
      <c r="G4564" s="12">
        <f>0*8</f>
        <v/>
      </c>
      <c r="H4564" s="12">
        <f>F4564-G4564</f>
        <v/>
      </c>
      <c r="I4564" s="10">
        <f>IF(E4564=0,"Fora",IF(E4563=0,"Carg xar",IF(H4564&lt;0,IF(M4564&lt;0.9,"Carg FV","Stby"),IF(M4564&gt;P4564,"V2H",IF(M4564&lt;0.9,"Carg xar","Stby")))))</f>
        <v/>
      </c>
      <c r="J4564" s="12">
        <f>IF(OR(I4564="Carg FV",I4564="Carg xar"),MIN(IF(I4564="Carg FV",ABS(H4564),7.4),7.4,MAX(0,(0.9-M4564)*40)*0.95),0)</f>
        <v/>
      </c>
      <c r="K4564" s="12">
        <f>IF(I4564="V2H",MIN(MAX(0,H4564),7.4,MAX(0,(M4564-P4564)*40)*0.95),0)</f>
        <v/>
      </c>
      <c r="L4564" s="12">
        <f>IF(E4564=0,0,MAX(0,H4564-K4564))</f>
        <v/>
      </c>
      <c r="M4564" s="13">
        <f>M4563+J4563/40-IF(I4563="V2H",K4563/(0.95*40),0)-IF(E4564=0,IF(E4563=1,IF(D4564=1,30,40)*0.18/(2*40),0),0)-IF(E4564=1,IF(E4563=0,IF(D4564=1,30,40)*0.18/(2*40),0),0)</f>
        <v/>
      </c>
      <c r="N4564" s="14" t="n">
        <v>0.09</v>
      </c>
      <c r="O4564" s="15">
        <f>K4564*N4564</f>
        <v/>
      </c>
      <c r="P4564">
        <f>IF(E4564=0,0.3,IF(D4564=1,IF(C4564&gt;=Params!$B$13-3,IF(C4564&lt;Params!$B$13,Params!$B$20,0.3),0.3),IF(C4564&gt;=Params!$B$15-3,IF(C4564&lt;Params!$B$15,Params!$B$21,0.3),0.3)))</f>
        <v/>
      </c>
    </row>
    <row r="4565" ht="15" customHeight="1" s="1">
      <c r="A4565" s="9" t="n">
        <v>4562</v>
      </c>
      <c r="B4565" s="6" t="inlineStr">
        <is>
          <t>10/07</t>
        </is>
      </c>
      <c r="C4565" s="6" t="n">
        <v>1</v>
      </c>
      <c r="D4565" s="6" t="n">
        <v>0</v>
      </c>
      <c r="E4565" s="10">
        <f>IF(D4565=1, IF(OR(C4565&lt;10, C4565&gt;=15),1,0), IF(OR(C4565&lt;7, C4565&gt;=18),1,0))</f>
        <v/>
      </c>
      <c r="F4565" s="11" t="n">
        <v>0.427</v>
      </c>
      <c r="G4565" s="12">
        <f>0*8</f>
        <v/>
      </c>
      <c r="H4565" s="12">
        <f>F4565-G4565</f>
        <v/>
      </c>
      <c r="I4565" s="10">
        <f>IF(E4565=0,"Fora",IF(E4564=0,"Carg xar",IF(H4565&lt;0,IF(M4565&lt;0.9,"Carg FV","Stby"),IF(M4565&gt;P4565,"V2H",IF(M4565&lt;0.9,"Carg xar","Stby")))))</f>
        <v/>
      </c>
      <c r="J4565" s="12">
        <f>IF(OR(I4565="Carg FV",I4565="Carg xar"),MIN(IF(I4565="Carg FV",ABS(H4565),7.4),7.4,MAX(0,(0.9-M4565)*40)*0.95),0)</f>
        <v/>
      </c>
      <c r="K4565" s="12">
        <f>IF(I4565="V2H",MIN(MAX(0,H4565),7.4,MAX(0,(M4565-P4565)*40)*0.95),0)</f>
        <v/>
      </c>
      <c r="L4565" s="12">
        <f>IF(E4565=0,0,MAX(0,H4565-K4565))</f>
        <v/>
      </c>
      <c r="M4565" s="13">
        <f>M4564+J4564/40-IF(I4564="V2H",K4564/(0.95*40),0)-IF(E4565=0,IF(E4564=1,IF(D4565=1,30,40)*0.18/(2*40),0),0)-IF(E4565=1,IF(E4564=0,IF(D4565=1,30,40)*0.18/(2*40),0),0)</f>
        <v/>
      </c>
      <c r="N4565" s="14" t="n">
        <v>0.09</v>
      </c>
      <c r="O4565" s="15">
        <f>K4565*N4565</f>
        <v/>
      </c>
      <c r="P4565">
        <f>IF(E4565=0,0.3,IF(D4565=1,IF(C4565&gt;=Params!$B$13-3,IF(C4565&lt;Params!$B$13,Params!$B$20,0.3),0.3),IF(C4565&gt;=Params!$B$15-3,IF(C4565&lt;Params!$B$15,Params!$B$21,0.3),0.3)))</f>
        <v/>
      </c>
    </row>
    <row r="4566" ht="15" customHeight="1" s="1">
      <c r="A4566" s="9" t="n">
        <v>4563</v>
      </c>
      <c r="B4566" s="6" t="inlineStr">
        <is>
          <t>10/07</t>
        </is>
      </c>
      <c r="C4566" s="6" t="n">
        <v>2</v>
      </c>
      <c r="D4566" s="6" t="n">
        <v>0</v>
      </c>
      <c r="E4566" s="10">
        <f>IF(D4566=1, IF(OR(C4566&lt;10, C4566&gt;=15),1,0), IF(OR(C4566&lt;7, C4566&gt;=18),1,0))</f>
        <v/>
      </c>
      <c r="F4566" s="11" t="n">
        <v>0.475</v>
      </c>
      <c r="G4566" s="12">
        <f>0*8</f>
        <v/>
      </c>
      <c r="H4566" s="12">
        <f>F4566-G4566</f>
        <v/>
      </c>
      <c r="I4566" s="10">
        <f>IF(E4566=0,"Fora",IF(E4565=0,"Carg xar",IF(H4566&lt;0,IF(M4566&lt;0.9,"Carg FV","Stby"),IF(M4566&gt;P4566,"V2H",IF(M4566&lt;0.9,"Carg xar","Stby")))))</f>
        <v/>
      </c>
      <c r="J4566" s="12">
        <f>IF(OR(I4566="Carg FV",I4566="Carg xar"),MIN(IF(I4566="Carg FV",ABS(H4566),7.4),7.4,MAX(0,(0.9-M4566)*40)*0.95),0)</f>
        <v/>
      </c>
      <c r="K4566" s="12">
        <f>IF(I4566="V2H",MIN(MAX(0,H4566),7.4,MAX(0,(M4566-P4566)*40)*0.95),0)</f>
        <v/>
      </c>
      <c r="L4566" s="12">
        <f>IF(E4566=0,0,MAX(0,H4566-K4566))</f>
        <v/>
      </c>
      <c r="M4566" s="13">
        <f>M4565+J4565/40-IF(I4565="V2H",K4565/(0.95*40),0)-IF(E4566=0,IF(E4565=1,IF(D4566=1,30,40)*0.18/(2*40),0),0)-IF(E4566=1,IF(E4565=0,IF(D4566=1,30,40)*0.18/(2*40),0),0)</f>
        <v/>
      </c>
      <c r="N4566" s="14" t="n">
        <v>0.09</v>
      </c>
      <c r="O4566" s="15">
        <f>K4566*N4566</f>
        <v/>
      </c>
      <c r="P4566">
        <f>IF(E4566=0,0.3,IF(D4566=1,IF(C4566&gt;=Params!$B$13-3,IF(C4566&lt;Params!$B$13,Params!$B$20,0.3),0.3),IF(C4566&gt;=Params!$B$15-3,IF(C4566&lt;Params!$B$15,Params!$B$21,0.3),0.3)))</f>
        <v/>
      </c>
    </row>
    <row r="4567" ht="15" customHeight="1" s="1">
      <c r="A4567" s="9" t="n">
        <v>4564</v>
      </c>
      <c r="B4567" s="6" t="inlineStr">
        <is>
          <t>10/07</t>
        </is>
      </c>
      <c r="C4567" s="6" t="n">
        <v>3</v>
      </c>
      <c r="D4567" s="6" t="n">
        <v>0</v>
      </c>
      <c r="E4567" s="10">
        <f>IF(D4567=1, IF(OR(C4567&lt;10, C4567&gt;=15),1,0), IF(OR(C4567&lt;7, C4567&gt;=18),1,0))</f>
        <v/>
      </c>
      <c r="F4567" s="11" t="n">
        <v>0.442</v>
      </c>
      <c r="G4567" s="12">
        <f>0*8</f>
        <v/>
      </c>
      <c r="H4567" s="12">
        <f>F4567-G4567</f>
        <v/>
      </c>
      <c r="I4567" s="10">
        <f>IF(E4567=0,"Fora",IF(E4566=0,"Carg xar",IF(H4567&lt;0,IF(M4567&lt;0.9,"Carg FV","Stby"),IF(M4567&gt;P4567,"V2H",IF(M4567&lt;0.9,"Carg xar","Stby")))))</f>
        <v/>
      </c>
      <c r="J4567" s="12">
        <f>IF(OR(I4567="Carg FV",I4567="Carg xar"),MIN(IF(I4567="Carg FV",ABS(H4567),7.4),7.4,MAX(0,(0.9-M4567)*40)*0.95),0)</f>
        <v/>
      </c>
      <c r="K4567" s="12">
        <f>IF(I4567="V2H",MIN(MAX(0,H4567),7.4,MAX(0,(M4567-P4567)*40)*0.95),0)</f>
        <v/>
      </c>
      <c r="L4567" s="12">
        <f>IF(E4567=0,0,MAX(0,H4567-K4567))</f>
        <v/>
      </c>
      <c r="M4567" s="13">
        <f>M4566+J4566/40-IF(I4566="V2H",K4566/(0.95*40),0)-IF(E4567=0,IF(E4566=1,IF(D4567=1,30,40)*0.18/(2*40),0),0)-IF(E4567=1,IF(E4566=0,IF(D4567=1,30,40)*0.18/(2*40),0),0)</f>
        <v/>
      </c>
      <c r="N4567" s="14" t="n">
        <v>0.09</v>
      </c>
      <c r="O4567" s="15">
        <f>K4567*N4567</f>
        <v/>
      </c>
      <c r="P4567">
        <f>IF(E4567=0,0.3,IF(D4567=1,IF(C4567&gt;=Params!$B$13-3,IF(C4567&lt;Params!$B$13,Params!$B$20,0.3),0.3),IF(C4567&gt;=Params!$B$15-3,IF(C4567&lt;Params!$B$15,Params!$B$21,0.3),0.3)))</f>
        <v/>
      </c>
    </row>
    <row r="4568" ht="15" customHeight="1" s="1">
      <c r="A4568" s="9" t="n">
        <v>4565</v>
      </c>
      <c r="B4568" s="6" t="inlineStr">
        <is>
          <t>10/07</t>
        </is>
      </c>
      <c r="C4568" s="6" t="n">
        <v>4</v>
      </c>
      <c r="D4568" s="6" t="n">
        <v>0</v>
      </c>
      <c r="E4568" s="10">
        <f>IF(D4568=1, IF(OR(C4568&lt;10, C4568&gt;=15),1,0), IF(OR(C4568&lt;7, C4568&gt;=18),1,0))</f>
        <v/>
      </c>
      <c r="F4568" s="11" t="n">
        <v>0.477</v>
      </c>
      <c r="G4568" s="12">
        <f>0*8</f>
        <v/>
      </c>
      <c r="H4568" s="12">
        <f>F4568-G4568</f>
        <v/>
      </c>
      <c r="I4568" s="10">
        <f>IF(E4568=0,"Fora",IF(E4567=0,"Carg xar",IF(H4568&lt;0,IF(M4568&lt;0.9,"Carg FV","Stby"),IF(M4568&gt;P4568,"V2H",IF(M4568&lt;0.9,"Carg xar","Stby")))))</f>
        <v/>
      </c>
      <c r="J4568" s="12">
        <f>IF(OR(I4568="Carg FV",I4568="Carg xar"),MIN(IF(I4568="Carg FV",ABS(H4568),7.4),7.4,MAX(0,(0.9-M4568)*40)*0.95),0)</f>
        <v/>
      </c>
      <c r="K4568" s="12">
        <f>IF(I4568="V2H",MIN(MAX(0,H4568),7.4,MAX(0,(M4568-P4568)*40)*0.95),0)</f>
        <v/>
      </c>
      <c r="L4568" s="12">
        <f>IF(E4568=0,0,MAX(0,H4568-K4568))</f>
        <v/>
      </c>
      <c r="M4568" s="13">
        <f>M4567+J4567/40-IF(I4567="V2H",K4567/(0.95*40),0)-IF(E4568=0,IF(E4567=1,IF(D4568=1,30,40)*0.18/(2*40),0),0)-IF(E4568=1,IF(E4567=0,IF(D4568=1,30,40)*0.18/(2*40),0),0)</f>
        <v/>
      </c>
      <c r="N4568" s="14" t="n">
        <v>0.09</v>
      </c>
      <c r="O4568" s="15">
        <f>K4568*N4568</f>
        <v/>
      </c>
      <c r="P4568">
        <f>IF(E4568=0,0.3,IF(D4568=1,IF(C4568&gt;=Params!$B$13-3,IF(C4568&lt;Params!$B$13,Params!$B$20,0.3),0.3),IF(C4568&gt;=Params!$B$15-3,IF(C4568&lt;Params!$B$15,Params!$B$21,0.3),0.3)))</f>
        <v/>
      </c>
    </row>
    <row r="4569" ht="15" customHeight="1" s="1">
      <c r="A4569" s="9" t="n">
        <v>4566</v>
      </c>
      <c r="B4569" s="6" t="inlineStr">
        <is>
          <t>10/07</t>
        </is>
      </c>
      <c r="C4569" s="6" t="n">
        <v>5</v>
      </c>
      <c r="D4569" s="6" t="n">
        <v>0</v>
      </c>
      <c r="E4569" s="10">
        <f>IF(D4569=1, IF(OR(C4569&lt;10, C4569&gt;=15),1,0), IF(OR(C4569&lt;7, C4569&gt;=18),1,0))</f>
        <v/>
      </c>
      <c r="F4569" s="11" t="n">
        <v>0.451</v>
      </c>
      <c r="G4569" s="12">
        <f>0*8</f>
        <v/>
      </c>
      <c r="H4569" s="12">
        <f>F4569-G4569</f>
        <v/>
      </c>
      <c r="I4569" s="10">
        <f>IF(E4569=0,"Fora",IF(E4568=0,"Carg xar",IF(H4569&lt;0,IF(M4569&lt;0.9,"Carg FV","Stby"),IF(M4569&gt;P4569,"V2H",IF(M4569&lt;0.9,"Carg xar","Stby")))))</f>
        <v/>
      </c>
      <c r="J4569" s="12">
        <f>IF(OR(I4569="Carg FV",I4569="Carg xar"),MIN(IF(I4569="Carg FV",ABS(H4569),7.4),7.4,MAX(0,(0.9-M4569)*40)*0.95),0)</f>
        <v/>
      </c>
      <c r="K4569" s="12">
        <f>IF(I4569="V2H",MIN(MAX(0,H4569),7.4,MAX(0,(M4569-P4569)*40)*0.95),0)</f>
        <v/>
      </c>
      <c r="L4569" s="12">
        <f>IF(E4569=0,0,MAX(0,H4569-K4569))</f>
        <v/>
      </c>
      <c r="M4569" s="13">
        <f>M4568+J4568/40-IF(I4568="V2H",K4568/(0.95*40),0)-IF(E4569=0,IF(E4568=1,IF(D4569=1,30,40)*0.18/(2*40),0),0)-IF(E4569=1,IF(E4568=0,IF(D4569=1,30,40)*0.18/(2*40),0),0)</f>
        <v/>
      </c>
      <c r="N4569" s="14" t="n">
        <v>0.09</v>
      </c>
      <c r="O4569" s="15">
        <f>K4569*N4569</f>
        <v/>
      </c>
      <c r="P4569">
        <f>IF(E4569=0,0.3,IF(D4569=1,IF(C4569&gt;=Params!$B$13-3,IF(C4569&lt;Params!$B$13,Params!$B$20,0.3),0.3),IF(C4569&gt;=Params!$B$15-3,IF(C4569&lt;Params!$B$15,Params!$B$21,0.3),0.3)))</f>
        <v/>
      </c>
    </row>
    <row r="4570" ht="15" customHeight="1" s="1">
      <c r="A4570" s="9" t="n">
        <v>4567</v>
      </c>
      <c r="B4570" s="6" t="inlineStr">
        <is>
          <t>10/07</t>
        </is>
      </c>
      <c r="C4570" s="6" t="n">
        <v>6</v>
      </c>
      <c r="D4570" s="6" t="n">
        <v>0</v>
      </c>
      <c r="E4570" s="10">
        <f>IF(D4570=1, IF(OR(C4570&lt;10, C4570&gt;=15),1,0), IF(OR(C4570&lt;7, C4570&gt;=18),1,0))</f>
        <v/>
      </c>
      <c r="F4570" s="11" t="n">
        <v>0.491</v>
      </c>
      <c r="G4570" s="12">
        <f>0.02*8</f>
        <v/>
      </c>
      <c r="H4570" s="12">
        <f>F4570-G4570</f>
        <v/>
      </c>
      <c r="I4570" s="10">
        <f>IF(E4570=0,"Fora",IF(E4569=0,"Carg xar",IF(H4570&lt;0,IF(M4570&lt;0.9,"Carg FV","Stby"),IF(M4570&gt;P4570,"V2H",IF(M4570&lt;0.9,"Carg xar","Stby")))))</f>
        <v/>
      </c>
      <c r="J4570" s="12">
        <f>IF(OR(I4570="Carg FV",I4570="Carg xar"),MIN(IF(I4570="Carg FV",ABS(H4570),7.4),7.4,MAX(0,(0.9-M4570)*40)*0.95),0)</f>
        <v/>
      </c>
      <c r="K4570" s="12">
        <f>IF(I4570="V2H",MIN(MAX(0,H4570),7.4,MAX(0,(M4570-P4570)*40)*0.95),0)</f>
        <v/>
      </c>
      <c r="L4570" s="12">
        <f>IF(E4570=0,0,MAX(0,H4570-K4570))</f>
        <v/>
      </c>
      <c r="M4570" s="13">
        <f>M4569+J4569/40-IF(I4569="V2H",K4569/(0.95*40),0)-IF(E4570=0,IF(E4569=1,IF(D4570=1,30,40)*0.18/(2*40),0),0)-IF(E4570=1,IF(E4569=0,IF(D4570=1,30,40)*0.18/(2*40),0),0)</f>
        <v/>
      </c>
      <c r="N4570" s="14" t="n">
        <v>0.09</v>
      </c>
      <c r="O4570" s="15">
        <f>K4570*N4570</f>
        <v/>
      </c>
      <c r="P4570">
        <f>IF(E4570=0,0.3,IF(D4570=1,IF(C4570&gt;=Params!$B$13-3,IF(C4570&lt;Params!$B$13,Params!$B$20,0.3),0.3),IF(C4570&gt;=Params!$B$15-3,IF(C4570&lt;Params!$B$15,Params!$B$21,0.3),0.3)))</f>
        <v/>
      </c>
    </row>
    <row r="4571" ht="15" customHeight="1" s="1">
      <c r="A4571" s="9" t="n">
        <v>4568</v>
      </c>
      <c r="B4571" s="6" t="inlineStr">
        <is>
          <t>10/07</t>
        </is>
      </c>
      <c r="C4571" s="6" t="n">
        <v>7</v>
      </c>
      <c r="D4571" s="6" t="n">
        <v>0</v>
      </c>
      <c r="E4571" s="10">
        <f>IF(D4571=1, IF(OR(C4571&lt;10, C4571&gt;=15),1,0), IF(OR(C4571&lt;7, C4571&gt;=18),1,0))</f>
        <v/>
      </c>
      <c r="F4571" s="11" t="n">
        <v>0.144</v>
      </c>
      <c r="G4571" s="12">
        <f>0.14*8</f>
        <v/>
      </c>
      <c r="H4571" s="12">
        <f>F4571-G4571</f>
        <v/>
      </c>
      <c r="I4571" s="10">
        <f>IF(E4571=0,"Fora",IF(E4570=0,"Carg xar",IF(H4571&lt;0,IF(M4571&lt;0.9,"Carg FV","Stby"),IF(M4571&gt;P4571,"V2H",IF(M4571&lt;0.9,"Carg xar","Stby")))))</f>
        <v/>
      </c>
      <c r="J4571" s="12">
        <f>IF(OR(I4571="Carg FV",I4571="Carg xar"),MIN(IF(I4571="Carg FV",ABS(H4571),7.4),7.4,MAX(0,(0.9-M4571)*40)*0.95),0)</f>
        <v/>
      </c>
      <c r="K4571" s="12">
        <f>IF(I4571="V2H",MIN(MAX(0,H4571),7.4,MAX(0,(M4571-P4571)*40)*0.95),0)</f>
        <v/>
      </c>
      <c r="L4571" s="12">
        <f>IF(E4571=0,0,MAX(0,H4571-K4571))</f>
        <v/>
      </c>
      <c r="M4571" s="13">
        <f>M4570+J4570/40-IF(I4570="V2H",K4570/(0.95*40),0)-IF(E4571=0,IF(E4570=1,IF(D4571=1,30,40)*0.18/(2*40),0),0)-IF(E4571=1,IF(E4570=0,IF(D4571=1,30,40)*0.18/(2*40),0),0)</f>
        <v/>
      </c>
      <c r="N4571" s="14" t="n">
        <v>0.09</v>
      </c>
      <c r="O4571" s="15">
        <f>K4571*N4571</f>
        <v/>
      </c>
      <c r="P4571">
        <f>IF(E4571=0,0.3,IF(D4571=1,IF(C4571&gt;=Params!$B$13-3,IF(C4571&lt;Params!$B$13,Params!$B$20,0.3),0.3),IF(C4571&gt;=Params!$B$15-3,IF(C4571&lt;Params!$B$15,Params!$B$21,0.3),0.3)))</f>
        <v/>
      </c>
    </row>
    <row r="4572" ht="15" customHeight="1" s="1">
      <c r="A4572" s="9" t="n">
        <v>4569</v>
      </c>
      <c r="B4572" s="6" t="inlineStr">
        <is>
          <t>10/07</t>
        </is>
      </c>
      <c r="C4572" s="6" t="n">
        <v>8</v>
      </c>
      <c r="D4572" s="6" t="n">
        <v>0</v>
      </c>
      <c r="E4572" s="10">
        <f>IF(D4572=1, IF(OR(C4572&lt;10, C4572&gt;=15),1,0), IF(OR(C4572&lt;7, C4572&gt;=18),1,0))</f>
        <v/>
      </c>
      <c r="F4572" s="11" t="n">
        <v>0.097</v>
      </c>
      <c r="G4572" s="12">
        <f>0.3*8</f>
        <v/>
      </c>
      <c r="H4572" s="12">
        <f>F4572-G4572</f>
        <v/>
      </c>
      <c r="I4572" s="10">
        <f>IF(E4572=0,"Fora",IF(E4571=0,"Carg xar",IF(H4572&lt;0,IF(M4572&lt;0.9,"Carg FV","Stby"),IF(M4572&gt;P4572,"V2H",IF(M4572&lt;0.9,"Carg xar","Stby")))))</f>
        <v/>
      </c>
      <c r="J4572" s="12">
        <f>IF(OR(I4572="Carg FV",I4572="Carg xar"),MIN(IF(I4572="Carg FV",ABS(H4572),7.4),7.4,MAX(0,(0.9-M4572)*40)*0.95),0)</f>
        <v/>
      </c>
      <c r="K4572" s="12">
        <f>IF(I4572="V2H",MIN(MAX(0,H4572),7.4,MAX(0,(M4572-P4572)*40)*0.95),0)</f>
        <v/>
      </c>
      <c r="L4572" s="12">
        <f>IF(E4572=0,0,MAX(0,H4572-K4572))</f>
        <v/>
      </c>
      <c r="M4572" s="13">
        <f>M4571+J4571/40-IF(I4571="V2H",K4571/(0.95*40),0)-IF(E4572=0,IF(E4571=1,IF(D4572=1,30,40)*0.18/(2*40),0),0)-IF(E4572=1,IF(E4571=0,IF(D4572=1,30,40)*0.18/(2*40),0),0)</f>
        <v/>
      </c>
      <c r="N4572" s="14" t="n">
        <v>0.15</v>
      </c>
      <c r="O4572" s="15">
        <f>K4572*N4572</f>
        <v/>
      </c>
      <c r="P4572">
        <f>IF(E4572=0,0.3,IF(D4572=1,IF(C4572&gt;=Params!$B$13-3,IF(C4572&lt;Params!$B$13,Params!$B$20,0.3),0.3),IF(C4572&gt;=Params!$B$15-3,IF(C4572&lt;Params!$B$15,Params!$B$21,0.3),0.3)))</f>
        <v/>
      </c>
    </row>
    <row r="4573" ht="15" customHeight="1" s="1">
      <c r="A4573" s="9" t="n">
        <v>4570</v>
      </c>
      <c r="B4573" s="6" t="inlineStr">
        <is>
          <t>10/07</t>
        </is>
      </c>
      <c r="C4573" s="6" t="n">
        <v>9</v>
      </c>
      <c r="D4573" s="6" t="n">
        <v>0</v>
      </c>
      <c r="E4573" s="10">
        <f>IF(D4573=1, IF(OR(C4573&lt;10, C4573&gt;=15),1,0), IF(OR(C4573&lt;7, C4573&gt;=18),1,0))</f>
        <v/>
      </c>
      <c r="F4573" s="11" t="n">
        <v>0</v>
      </c>
      <c r="G4573" s="12">
        <f>0.5*8</f>
        <v/>
      </c>
      <c r="H4573" s="12">
        <f>F4573-G4573</f>
        <v/>
      </c>
      <c r="I4573" s="10">
        <f>IF(E4573=0,"Fora",IF(E4572=0,"Carg xar",IF(H4573&lt;0,IF(M4573&lt;0.9,"Carg FV","Stby"),IF(M4573&gt;P4573,"V2H",IF(M4573&lt;0.9,"Carg xar","Stby")))))</f>
        <v/>
      </c>
      <c r="J4573" s="12">
        <f>IF(OR(I4573="Carg FV",I4573="Carg xar"),MIN(IF(I4573="Carg FV",ABS(H4573),7.4),7.4,MAX(0,(0.9-M4573)*40)*0.95),0)</f>
        <v/>
      </c>
      <c r="K4573" s="12">
        <f>IF(I4573="V2H",MIN(MAX(0,H4573),7.4,MAX(0,(M4573-P4573)*40)*0.95),0)</f>
        <v/>
      </c>
      <c r="L4573" s="12">
        <f>IF(E4573=0,0,MAX(0,H4573-K4573))</f>
        <v/>
      </c>
      <c r="M4573" s="13">
        <f>M4572+J4572/40-IF(I4572="V2H",K4572/(0.95*40),0)-IF(E4573=0,IF(E4572=1,IF(D4573=1,30,40)*0.18/(2*40),0),0)-IF(E4573=1,IF(E4572=0,IF(D4573=1,30,40)*0.18/(2*40),0),0)</f>
        <v/>
      </c>
      <c r="N4573" s="14" t="n">
        <v>0.15</v>
      </c>
      <c r="O4573" s="15">
        <f>K4573*N4573</f>
        <v/>
      </c>
      <c r="P4573">
        <f>IF(E4573=0,0.3,IF(D4573=1,IF(C4573&gt;=Params!$B$13-3,IF(C4573&lt;Params!$B$13,Params!$B$20,0.3),0.3),IF(C4573&gt;=Params!$B$15-3,IF(C4573&lt;Params!$B$15,Params!$B$21,0.3),0.3)))</f>
        <v/>
      </c>
    </row>
    <row r="4574" ht="15" customHeight="1" s="1">
      <c r="A4574" s="9" t="n">
        <v>4571</v>
      </c>
      <c r="B4574" s="6" t="inlineStr">
        <is>
          <t>10/07</t>
        </is>
      </c>
      <c r="C4574" s="6" t="n">
        <v>10</v>
      </c>
      <c r="D4574" s="6" t="n">
        <v>0</v>
      </c>
      <c r="E4574" s="10">
        <f>IF(D4574=1, IF(OR(C4574&lt;10, C4574&gt;=15),1,0), IF(OR(C4574&lt;7, C4574&gt;=18),1,0))</f>
        <v/>
      </c>
      <c r="F4574" s="11" t="n">
        <v>0</v>
      </c>
      <c r="G4574" s="12">
        <f>0.7*8</f>
        <v/>
      </c>
      <c r="H4574" s="12">
        <f>F4574-G4574</f>
        <v/>
      </c>
      <c r="I4574" s="10">
        <f>IF(E4574=0,"Fora",IF(E4573=0,"Carg xar",IF(H4574&lt;0,IF(M4574&lt;0.9,"Carg FV","Stby"),IF(M4574&gt;P4574,"V2H",IF(M4574&lt;0.9,"Carg xar","Stby")))))</f>
        <v/>
      </c>
      <c r="J4574" s="12">
        <f>IF(OR(I4574="Carg FV",I4574="Carg xar"),MIN(IF(I4574="Carg FV",ABS(H4574),7.4),7.4,MAX(0,(0.9-M4574)*40)*0.95),0)</f>
        <v/>
      </c>
      <c r="K4574" s="12">
        <f>IF(I4574="V2H",MIN(MAX(0,H4574),7.4,MAX(0,(M4574-P4574)*40)*0.95),0)</f>
        <v/>
      </c>
      <c r="L4574" s="12">
        <f>IF(E4574=0,0,MAX(0,H4574-K4574))</f>
        <v/>
      </c>
      <c r="M4574" s="13">
        <f>M4573+J4573/40-IF(I4573="V2H",K4573/(0.95*40),0)-IF(E4574=0,IF(E4573=1,IF(D4574=1,30,40)*0.18/(2*40),0),0)-IF(E4574=1,IF(E4573=0,IF(D4574=1,30,40)*0.18/(2*40),0),0)</f>
        <v/>
      </c>
      <c r="N4574" s="14" t="n">
        <v>0.2</v>
      </c>
      <c r="O4574" s="15">
        <f>K4574*N4574</f>
        <v/>
      </c>
      <c r="P4574">
        <f>IF(E4574=0,0.3,IF(D4574=1,IF(C4574&gt;=Params!$B$13-3,IF(C4574&lt;Params!$B$13,Params!$B$20,0.3),0.3),IF(C4574&gt;=Params!$B$15-3,IF(C4574&lt;Params!$B$15,Params!$B$21,0.3),0.3)))</f>
        <v/>
      </c>
    </row>
    <row r="4575" ht="15" customHeight="1" s="1">
      <c r="A4575" s="9" t="n">
        <v>4572</v>
      </c>
      <c r="B4575" s="6" t="inlineStr">
        <is>
          <t>10/07</t>
        </is>
      </c>
      <c r="C4575" s="6" t="n">
        <v>11</v>
      </c>
      <c r="D4575" s="6" t="n">
        <v>0</v>
      </c>
      <c r="E4575" s="10">
        <f>IF(D4575=1, IF(OR(C4575&lt;10, C4575&gt;=15),1,0), IF(OR(C4575&lt;7, C4575&gt;=18),1,0))</f>
        <v/>
      </c>
      <c r="F4575" s="11" t="n">
        <v>0</v>
      </c>
      <c r="G4575" s="12">
        <f>0.84*8</f>
        <v/>
      </c>
      <c r="H4575" s="12">
        <f>F4575-G4575</f>
        <v/>
      </c>
      <c r="I4575" s="10">
        <f>IF(E4575=0,"Fora",IF(E4574=0,"Carg xar",IF(H4575&lt;0,IF(M4575&lt;0.9,"Carg FV","Stby"),IF(M4575&gt;P4575,"V2H",IF(M4575&lt;0.9,"Carg xar","Stby")))))</f>
        <v/>
      </c>
      <c r="J4575" s="12">
        <f>IF(OR(I4575="Carg FV",I4575="Carg xar"),MIN(IF(I4575="Carg FV",ABS(H4575),7.4),7.4,MAX(0,(0.9-M4575)*40)*0.95),0)</f>
        <v/>
      </c>
      <c r="K4575" s="12">
        <f>IF(I4575="V2H",MIN(MAX(0,H4575),7.4,MAX(0,(M4575-P4575)*40)*0.95),0)</f>
        <v/>
      </c>
      <c r="L4575" s="12">
        <f>IF(E4575=0,0,MAX(0,H4575-K4575))</f>
        <v/>
      </c>
      <c r="M4575" s="13">
        <f>M4574+J4574/40-IF(I4574="V2H",K4574/(0.95*40),0)-IF(E4575=0,IF(E4574=1,IF(D4575=1,30,40)*0.18/(2*40),0),0)-IF(E4575=1,IF(E4574=0,IF(D4575=1,30,40)*0.18/(2*40),0),0)</f>
        <v/>
      </c>
      <c r="N4575" s="14" t="n">
        <v>0.2</v>
      </c>
      <c r="O4575" s="15">
        <f>K4575*N4575</f>
        <v/>
      </c>
      <c r="P4575">
        <f>IF(E4575=0,0.3,IF(D4575=1,IF(C4575&gt;=Params!$B$13-3,IF(C4575&lt;Params!$B$13,Params!$B$20,0.3),0.3),IF(C4575&gt;=Params!$B$15-3,IF(C4575&lt;Params!$B$15,Params!$B$21,0.3),0.3)))</f>
        <v/>
      </c>
    </row>
    <row r="4576" ht="15" customHeight="1" s="1">
      <c r="A4576" s="9" t="n">
        <v>4573</v>
      </c>
      <c r="B4576" s="6" t="inlineStr">
        <is>
          <t>10/07</t>
        </is>
      </c>
      <c r="C4576" s="6" t="n">
        <v>12</v>
      </c>
      <c r="D4576" s="6" t="n">
        <v>0</v>
      </c>
      <c r="E4576" s="10">
        <f>IF(D4576=1, IF(OR(C4576&lt;10, C4576&gt;=15),1,0), IF(OR(C4576&lt;7, C4576&gt;=18),1,0))</f>
        <v/>
      </c>
      <c r="F4576" s="11" t="n">
        <v>0</v>
      </c>
      <c r="G4576" s="12">
        <f>0.9*8</f>
        <v/>
      </c>
      <c r="H4576" s="12">
        <f>F4576-G4576</f>
        <v/>
      </c>
      <c r="I4576" s="10">
        <f>IF(E4576=0,"Fora",IF(E4575=0,"Carg xar",IF(H4576&lt;0,IF(M4576&lt;0.9,"Carg FV","Stby"),IF(M4576&gt;P4576,"V2H",IF(M4576&lt;0.9,"Carg xar","Stby")))))</f>
        <v/>
      </c>
      <c r="J4576" s="12">
        <f>IF(OR(I4576="Carg FV",I4576="Carg xar"),MIN(IF(I4576="Carg FV",ABS(H4576),7.4),7.4,MAX(0,(0.9-M4576)*40)*0.95),0)</f>
        <v/>
      </c>
      <c r="K4576" s="12">
        <f>IF(I4576="V2H",MIN(MAX(0,H4576),7.4,MAX(0,(M4576-P4576)*40)*0.95),0)</f>
        <v/>
      </c>
      <c r="L4576" s="12">
        <f>IF(E4576=0,0,MAX(0,H4576-K4576))</f>
        <v/>
      </c>
      <c r="M4576" s="13">
        <f>M4575+J4575/40-IF(I4575="V2H",K4575/(0.95*40),0)-IF(E4576=0,IF(E4575=1,IF(D4576=1,30,40)*0.18/(2*40),0),0)-IF(E4576=1,IF(E4575=0,IF(D4576=1,30,40)*0.18/(2*40),0),0)</f>
        <v/>
      </c>
      <c r="N4576" s="14" t="n">
        <v>0.2</v>
      </c>
      <c r="O4576" s="15">
        <f>K4576*N4576</f>
        <v/>
      </c>
      <c r="P4576">
        <f>IF(E4576=0,0.3,IF(D4576=1,IF(C4576&gt;=Params!$B$13-3,IF(C4576&lt;Params!$B$13,Params!$B$20,0.3),0.3),IF(C4576&gt;=Params!$B$15-3,IF(C4576&lt;Params!$B$15,Params!$B$21,0.3),0.3)))</f>
        <v/>
      </c>
    </row>
    <row r="4577" ht="15" customHeight="1" s="1">
      <c r="A4577" s="9" t="n">
        <v>4574</v>
      </c>
      <c r="B4577" s="6" t="inlineStr">
        <is>
          <t>10/07</t>
        </is>
      </c>
      <c r="C4577" s="6" t="n">
        <v>13</v>
      </c>
      <c r="D4577" s="6" t="n">
        <v>0</v>
      </c>
      <c r="E4577" s="10">
        <f>IF(D4577=1, IF(OR(C4577&lt;10, C4577&gt;=15),1,0), IF(OR(C4577&lt;7, C4577&gt;=18),1,0))</f>
        <v/>
      </c>
      <c r="F4577" s="11" t="n">
        <v>1.777</v>
      </c>
      <c r="G4577" s="12">
        <f>0.88*8</f>
        <v/>
      </c>
      <c r="H4577" s="12">
        <f>F4577-G4577</f>
        <v/>
      </c>
      <c r="I4577" s="10">
        <f>IF(E4577=0,"Fora",IF(E4576=0,"Carg xar",IF(H4577&lt;0,IF(M4577&lt;0.9,"Carg FV","Stby"),IF(M4577&gt;P4577,"V2H",IF(M4577&lt;0.9,"Carg xar","Stby")))))</f>
        <v/>
      </c>
      <c r="J4577" s="12">
        <f>IF(OR(I4577="Carg FV",I4577="Carg xar"),MIN(IF(I4577="Carg FV",ABS(H4577),7.4),7.4,MAX(0,(0.9-M4577)*40)*0.95),0)</f>
        <v/>
      </c>
      <c r="K4577" s="12">
        <f>IF(I4577="V2H",MIN(MAX(0,H4577),7.4,MAX(0,(M4577-P4577)*40)*0.95),0)</f>
        <v/>
      </c>
      <c r="L4577" s="12">
        <f>IF(E4577=0,0,MAX(0,H4577-K4577))</f>
        <v/>
      </c>
      <c r="M4577" s="13">
        <f>M4576+J4576/40-IF(I4576="V2H",K4576/(0.95*40),0)-IF(E4577=0,IF(E4576=1,IF(D4577=1,30,40)*0.18/(2*40),0),0)-IF(E4577=1,IF(E4576=0,IF(D4577=1,30,40)*0.18/(2*40),0),0)</f>
        <v/>
      </c>
      <c r="N4577" s="14" t="n">
        <v>0.2</v>
      </c>
      <c r="O4577" s="15">
        <f>K4577*N4577</f>
        <v/>
      </c>
      <c r="P4577">
        <f>IF(E4577=0,0.3,IF(D4577=1,IF(C4577&gt;=Params!$B$13-3,IF(C4577&lt;Params!$B$13,Params!$B$20,0.3),0.3),IF(C4577&gt;=Params!$B$15-3,IF(C4577&lt;Params!$B$15,Params!$B$21,0.3),0.3)))</f>
        <v/>
      </c>
    </row>
    <row r="4578" ht="15" customHeight="1" s="1">
      <c r="A4578" s="9" t="n">
        <v>4575</v>
      </c>
      <c r="B4578" s="6" t="inlineStr">
        <is>
          <t>10/07</t>
        </is>
      </c>
      <c r="C4578" s="6" t="n">
        <v>14</v>
      </c>
      <c r="D4578" s="6" t="n">
        <v>0</v>
      </c>
      <c r="E4578" s="10">
        <f>IF(D4578=1, IF(OR(C4578&lt;10, C4578&gt;=15),1,0), IF(OR(C4578&lt;7, C4578&gt;=18),1,0))</f>
        <v/>
      </c>
      <c r="F4578" s="11" t="n">
        <v>2.752</v>
      </c>
      <c r="G4578" s="12">
        <f>0.78*8</f>
        <v/>
      </c>
      <c r="H4578" s="12">
        <f>F4578-G4578</f>
        <v/>
      </c>
      <c r="I4578" s="10">
        <f>IF(E4578=0,"Fora",IF(E4577=0,"Carg xar",IF(H4578&lt;0,IF(M4578&lt;0.9,"Carg FV","Stby"),IF(M4578&gt;P4578,"V2H",IF(M4578&lt;0.9,"Carg xar","Stby")))))</f>
        <v/>
      </c>
      <c r="J4578" s="12">
        <f>IF(OR(I4578="Carg FV",I4578="Carg xar"),MIN(IF(I4578="Carg FV",ABS(H4578),7.4),7.4,MAX(0,(0.9-M4578)*40)*0.95),0)</f>
        <v/>
      </c>
      <c r="K4578" s="12">
        <f>IF(I4578="V2H",MIN(MAX(0,H4578),7.4,MAX(0,(M4578-P4578)*40)*0.95),0)</f>
        <v/>
      </c>
      <c r="L4578" s="12">
        <f>IF(E4578=0,0,MAX(0,H4578-K4578))</f>
        <v/>
      </c>
      <c r="M4578" s="13">
        <f>M4577+J4577/40-IF(I4577="V2H",K4577/(0.95*40),0)-IF(E4578=0,IF(E4577=1,IF(D4578=1,30,40)*0.18/(2*40),0),0)-IF(E4578=1,IF(E4577=0,IF(D4578=1,30,40)*0.18/(2*40),0),0)</f>
        <v/>
      </c>
      <c r="N4578" s="14" t="n">
        <v>0.15</v>
      </c>
      <c r="O4578" s="15">
        <f>K4578*N4578</f>
        <v/>
      </c>
      <c r="P4578">
        <f>IF(E4578=0,0.3,IF(D4578=1,IF(C4578&gt;=Params!$B$13-3,IF(C4578&lt;Params!$B$13,Params!$B$20,0.3),0.3),IF(C4578&gt;=Params!$B$15-3,IF(C4578&lt;Params!$B$15,Params!$B$21,0.3),0.3)))</f>
        <v/>
      </c>
    </row>
    <row r="4579" ht="15" customHeight="1" s="1">
      <c r="A4579" s="9" t="n">
        <v>4576</v>
      </c>
      <c r="B4579" s="6" t="inlineStr">
        <is>
          <t>10/07</t>
        </is>
      </c>
      <c r="C4579" s="6" t="n">
        <v>15</v>
      </c>
      <c r="D4579" s="6" t="n">
        <v>0</v>
      </c>
      <c r="E4579" s="10">
        <f>IF(D4579=1, IF(OR(C4579&lt;10, C4579&gt;=15),1,0), IF(OR(C4579&lt;7, C4579&gt;=18),1,0))</f>
        <v/>
      </c>
      <c r="F4579" s="11" t="n">
        <v>1.29</v>
      </c>
      <c r="G4579" s="12">
        <f>0.62*8</f>
        <v/>
      </c>
      <c r="H4579" s="12">
        <f>F4579-G4579</f>
        <v/>
      </c>
      <c r="I4579" s="10">
        <f>IF(E4579=0,"Fora",IF(E4578=0,"Carg xar",IF(H4579&lt;0,IF(M4579&lt;0.9,"Carg FV","Stby"),IF(M4579&gt;P4579,"V2H",IF(M4579&lt;0.9,"Carg xar","Stby")))))</f>
        <v/>
      </c>
      <c r="J4579" s="12">
        <f>IF(OR(I4579="Carg FV",I4579="Carg xar"),MIN(IF(I4579="Carg FV",ABS(H4579),7.4),7.4,MAX(0,(0.9-M4579)*40)*0.95),0)</f>
        <v/>
      </c>
      <c r="K4579" s="12">
        <f>IF(I4579="V2H",MIN(MAX(0,H4579),7.4,MAX(0,(M4579-P4579)*40)*0.95),0)</f>
        <v/>
      </c>
      <c r="L4579" s="12">
        <f>IF(E4579=0,0,MAX(0,H4579-K4579))</f>
        <v/>
      </c>
      <c r="M4579" s="13">
        <f>M4578+J4578/40-IF(I4578="V2H",K4578/(0.95*40),0)-IF(E4579=0,IF(E4578=1,IF(D4579=1,30,40)*0.18/(2*40),0),0)-IF(E4579=1,IF(E4578=0,IF(D4579=1,30,40)*0.18/(2*40),0),0)</f>
        <v/>
      </c>
      <c r="N4579" s="14" t="n">
        <v>0.15</v>
      </c>
      <c r="O4579" s="15">
        <f>K4579*N4579</f>
        <v/>
      </c>
      <c r="P4579">
        <f>IF(E4579=0,0.3,IF(D4579=1,IF(C4579&gt;=Params!$B$13-3,IF(C4579&lt;Params!$B$13,Params!$B$20,0.3),0.3),IF(C4579&gt;=Params!$B$15-3,IF(C4579&lt;Params!$B$15,Params!$B$21,0.3),0.3)))</f>
        <v/>
      </c>
    </row>
    <row r="4580" ht="15" customHeight="1" s="1">
      <c r="A4580" s="9" t="n">
        <v>4577</v>
      </c>
      <c r="B4580" s="6" t="inlineStr">
        <is>
          <t>10/07</t>
        </is>
      </c>
      <c r="C4580" s="6" t="n">
        <v>16</v>
      </c>
      <c r="D4580" s="6" t="n">
        <v>0</v>
      </c>
      <c r="E4580" s="10">
        <f>IF(D4580=1, IF(OR(C4580&lt;10, C4580&gt;=15),1,0), IF(OR(C4580&lt;7, C4580&gt;=18),1,0))</f>
        <v/>
      </c>
      <c r="F4580" s="11" t="n">
        <v>0</v>
      </c>
      <c r="G4580" s="12">
        <f>0.45*8</f>
        <v/>
      </c>
      <c r="H4580" s="12">
        <f>F4580-G4580</f>
        <v/>
      </c>
      <c r="I4580" s="10">
        <f>IF(E4580=0,"Fora",IF(E4579=0,"Carg xar",IF(H4580&lt;0,IF(M4580&lt;0.9,"Carg FV","Stby"),IF(M4580&gt;P4580,"V2H",IF(M4580&lt;0.9,"Carg xar","Stby")))))</f>
        <v/>
      </c>
      <c r="J4580" s="12">
        <f>IF(OR(I4580="Carg FV",I4580="Carg xar"),MIN(IF(I4580="Carg FV",ABS(H4580),7.4),7.4,MAX(0,(0.9-M4580)*40)*0.95),0)</f>
        <v/>
      </c>
      <c r="K4580" s="12">
        <f>IF(I4580="V2H",MIN(MAX(0,H4580),7.4,MAX(0,(M4580-P4580)*40)*0.95),0)</f>
        <v/>
      </c>
      <c r="L4580" s="12">
        <f>IF(E4580=0,0,MAX(0,H4580-K4580))</f>
        <v/>
      </c>
      <c r="M4580" s="13">
        <f>M4579+J4579/40-IF(I4579="V2H",K4579/(0.95*40),0)-IF(E4580=0,IF(E4579=1,IF(D4580=1,30,40)*0.18/(2*40),0),0)-IF(E4580=1,IF(E4579=0,IF(D4580=1,30,40)*0.18/(2*40),0),0)</f>
        <v/>
      </c>
      <c r="N4580" s="14" t="n">
        <v>0.15</v>
      </c>
      <c r="O4580" s="15">
        <f>K4580*N4580</f>
        <v/>
      </c>
      <c r="P4580">
        <f>IF(E4580=0,0.3,IF(D4580=1,IF(C4580&gt;=Params!$B$13-3,IF(C4580&lt;Params!$B$13,Params!$B$20,0.3),0.3),IF(C4580&gt;=Params!$B$15-3,IF(C4580&lt;Params!$B$15,Params!$B$21,0.3),0.3)))</f>
        <v/>
      </c>
    </row>
    <row r="4581" ht="15" customHeight="1" s="1">
      <c r="A4581" s="9" t="n">
        <v>4578</v>
      </c>
      <c r="B4581" s="6" t="inlineStr">
        <is>
          <t>10/07</t>
        </is>
      </c>
      <c r="C4581" s="6" t="n">
        <v>17</v>
      </c>
      <c r="D4581" s="6" t="n">
        <v>0</v>
      </c>
      <c r="E4581" s="10">
        <f>IF(D4581=1, IF(OR(C4581&lt;10, C4581&gt;=15),1,0), IF(OR(C4581&lt;7, C4581&gt;=18),1,0))</f>
        <v/>
      </c>
      <c r="F4581" s="11" t="n">
        <v>0</v>
      </c>
      <c r="G4581" s="12">
        <f>0.25*8</f>
        <v/>
      </c>
      <c r="H4581" s="12">
        <f>F4581-G4581</f>
        <v/>
      </c>
      <c r="I4581" s="10">
        <f>IF(E4581=0,"Fora",IF(E4580=0,"Carg xar",IF(H4581&lt;0,IF(M4581&lt;0.9,"Carg FV","Stby"),IF(M4581&gt;P4581,"V2H",IF(M4581&lt;0.9,"Carg xar","Stby")))))</f>
        <v/>
      </c>
      <c r="J4581" s="12">
        <f>IF(OR(I4581="Carg FV",I4581="Carg xar"),MIN(IF(I4581="Carg FV",ABS(H4581),7.4),7.4,MAX(0,(0.9-M4581)*40)*0.95),0)</f>
        <v/>
      </c>
      <c r="K4581" s="12">
        <f>IF(I4581="V2H",MIN(MAX(0,H4581),7.4,MAX(0,(M4581-P4581)*40)*0.95),0)</f>
        <v/>
      </c>
      <c r="L4581" s="12">
        <f>IF(E4581=0,0,MAX(0,H4581-K4581))</f>
        <v/>
      </c>
      <c r="M4581" s="13">
        <f>M4580+J4580/40-IF(I4580="V2H",K4580/(0.95*40),0)-IF(E4581=0,IF(E4580=1,IF(D4581=1,30,40)*0.18/(2*40),0),0)-IF(E4581=1,IF(E4580=0,IF(D4581=1,30,40)*0.18/(2*40),0),0)</f>
        <v/>
      </c>
      <c r="N4581" s="14" t="n">
        <v>0.15</v>
      </c>
      <c r="O4581" s="15">
        <f>K4581*N4581</f>
        <v/>
      </c>
      <c r="P4581">
        <f>IF(E4581=0,0.3,IF(D4581=1,IF(C4581&gt;=Params!$B$13-3,IF(C4581&lt;Params!$B$13,Params!$B$20,0.3),0.3),IF(C4581&gt;=Params!$B$15-3,IF(C4581&lt;Params!$B$15,Params!$B$21,0.3),0.3)))</f>
        <v/>
      </c>
    </row>
    <row r="4582" ht="15" customHeight="1" s="1">
      <c r="A4582" s="9" t="n">
        <v>4579</v>
      </c>
      <c r="B4582" s="6" t="inlineStr">
        <is>
          <t>10/07</t>
        </is>
      </c>
      <c r="C4582" s="6" t="n">
        <v>18</v>
      </c>
      <c r="D4582" s="6" t="n">
        <v>0</v>
      </c>
      <c r="E4582" s="10">
        <f>IF(D4582=1, IF(OR(C4582&lt;10, C4582&gt;=15),1,0), IF(OR(C4582&lt;7, C4582&gt;=18),1,0))</f>
        <v/>
      </c>
      <c r="F4582" s="11" t="n">
        <v>0.62</v>
      </c>
      <c r="G4582" s="12">
        <f>0.08*8</f>
        <v/>
      </c>
      <c r="H4582" s="12">
        <f>F4582-G4582</f>
        <v/>
      </c>
      <c r="I4582" s="10">
        <f>IF(E4582=0,"Fora",IF(E4581=0,"Carg xar",IF(H4582&lt;0,IF(M4582&lt;0.9,"Carg FV","Stby"),IF(M4582&gt;P4582,"V2H",IF(M4582&lt;0.9,"Carg xar","Stby")))))</f>
        <v/>
      </c>
      <c r="J4582" s="12">
        <f>IF(OR(I4582="Carg FV",I4582="Carg xar"),MIN(IF(I4582="Carg FV",ABS(H4582),7.4),7.4,MAX(0,(0.9-M4582)*40)*0.95),0)</f>
        <v/>
      </c>
      <c r="K4582" s="12">
        <f>IF(I4582="V2H",MIN(MAX(0,H4582),7.4,MAX(0,(M4582-P4582)*40)*0.95),0)</f>
        <v/>
      </c>
      <c r="L4582" s="12">
        <f>IF(E4582=0,0,MAX(0,H4582-K4582))</f>
        <v/>
      </c>
      <c r="M4582" s="13">
        <f>M4581+J4581/40-IF(I4581="V2H",K4581/(0.95*40),0)-IF(E4582=0,IF(E4581=1,IF(D4582=1,30,40)*0.18/(2*40),0),0)-IF(E4582=1,IF(E4581=0,IF(D4582=1,30,40)*0.18/(2*40),0),0)</f>
        <v/>
      </c>
      <c r="N4582" s="14" t="n">
        <v>0.2</v>
      </c>
      <c r="O4582" s="15">
        <f>K4582*N4582</f>
        <v/>
      </c>
      <c r="P4582">
        <f>IF(E4582=0,0.3,IF(D4582=1,IF(C4582&gt;=Params!$B$13-3,IF(C4582&lt;Params!$B$13,Params!$B$20,0.3),0.3),IF(C4582&gt;=Params!$B$15-3,IF(C4582&lt;Params!$B$15,Params!$B$21,0.3),0.3)))</f>
        <v/>
      </c>
    </row>
    <row r="4583" ht="15" customHeight="1" s="1">
      <c r="A4583" s="9" t="n">
        <v>4580</v>
      </c>
      <c r="B4583" s="6" t="inlineStr">
        <is>
          <t>10/07</t>
        </is>
      </c>
      <c r="C4583" s="6" t="n">
        <v>19</v>
      </c>
      <c r="D4583" s="6" t="n">
        <v>0</v>
      </c>
      <c r="E4583" s="10">
        <f>IF(D4583=1, IF(OR(C4583&lt;10, C4583&gt;=15),1,0), IF(OR(C4583&lt;7, C4583&gt;=18),1,0))</f>
        <v/>
      </c>
      <c r="F4583" s="11" t="n">
        <v>0.508</v>
      </c>
      <c r="G4583" s="12">
        <f>0*8</f>
        <v/>
      </c>
      <c r="H4583" s="12">
        <f>F4583-G4583</f>
        <v/>
      </c>
      <c r="I4583" s="10">
        <f>IF(E4583=0,"Fora",IF(E4582=0,"Carg xar",IF(H4583&lt;0,IF(M4583&lt;0.9,"Carg FV","Stby"),IF(M4583&gt;P4583,"V2H",IF(M4583&lt;0.9,"Carg xar","Stby")))))</f>
        <v/>
      </c>
      <c r="J4583" s="12">
        <f>IF(OR(I4583="Carg FV",I4583="Carg xar"),MIN(IF(I4583="Carg FV",ABS(H4583),7.4),7.4,MAX(0,(0.9-M4583)*40)*0.95),0)</f>
        <v/>
      </c>
      <c r="K4583" s="12">
        <f>IF(I4583="V2H",MIN(MAX(0,H4583),7.4,MAX(0,(M4583-P4583)*40)*0.95),0)</f>
        <v/>
      </c>
      <c r="L4583" s="12">
        <f>IF(E4583=0,0,MAX(0,H4583-K4583))</f>
        <v/>
      </c>
      <c r="M4583" s="13">
        <f>M4582+J4582/40-IF(I4582="V2H",K4582/(0.95*40),0)-IF(E4583=0,IF(E4582=1,IF(D4583=1,30,40)*0.18/(2*40),0),0)-IF(E4583=1,IF(E4582=0,IF(D4583=1,30,40)*0.18/(2*40),0),0)</f>
        <v/>
      </c>
      <c r="N4583" s="14" t="n">
        <v>0.2</v>
      </c>
      <c r="O4583" s="15">
        <f>K4583*N4583</f>
        <v/>
      </c>
      <c r="P4583">
        <f>IF(E4583=0,0.3,IF(D4583=1,IF(C4583&gt;=Params!$B$13-3,IF(C4583&lt;Params!$B$13,Params!$B$20,0.3),0.3),IF(C4583&gt;=Params!$B$15-3,IF(C4583&lt;Params!$B$15,Params!$B$21,0.3),0.3)))</f>
        <v/>
      </c>
    </row>
    <row r="4584" ht="15" customHeight="1" s="1">
      <c r="A4584" s="9" t="n">
        <v>4581</v>
      </c>
      <c r="B4584" s="6" t="inlineStr">
        <is>
          <t>10/07</t>
        </is>
      </c>
      <c r="C4584" s="6" t="n">
        <v>20</v>
      </c>
      <c r="D4584" s="6" t="n">
        <v>0</v>
      </c>
      <c r="E4584" s="10">
        <f>IF(D4584=1, IF(OR(C4584&lt;10, C4584&gt;=15),1,0), IF(OR(C4584&lt;7, C4584&gt;=18),1,0))</f>
        <v/>
      </c>
      <c r="F4584" s="11" t="n">
        <v>0.958</v>
      </c>
      <c r="G4584" s="12">
        <f>0*8</f>
        <v/>
      </c>
      <c r="H4584" s="12">
        <f>F4584-G4584</f>
        <v/>
      </c>
      <c r="I4584" s="10">
        <f>IF(E4584=0,"Fora",IF(E4583=0,"Carg xar",IF(H4584&lt;0,IF(M4584&lt;0.9,"Carg FV","Stby"),IF(M4584&gt;P4584,"V2H",IF(M4584&lt;0.9,"Carg xar","Stby")))))</f>
        <v/>
      </c>
      <c r="J4584" s="12">
        <f>IF(OR(I4584="Carg FV",I4584="Carg xar"),MIN(IF(I4584="Carg FV",ABS(H4584),7.4),7.4,MAX(0,(0.9-M4584)*40)*0.95),0)</f>
        <v/>
      </c>
      <c r="K4584" s="12">
        <f>IF(I4584="V2H",MIN(MAX(0,H4584),7.4,MAX(0,(M4584-P4584)*40)*0.95),0)</f>
        <v/>
      </c>
      <c r="L4584" s="12">
        <f>IF(E4584=0,0,MAX(0,H4584-K4584))</f>
        <v/>
      </c>
      <c r="M4584" s="13">
        <f>M4583+J4583/40-IF(I4583="V2H",K4583/(0.95*40),0)-IF(E4584=0,IF(E4583=1,IF(D4584=1,30,40)*0.18/(2*40),0),0)-IF(E4584=1,IF(E4583=0,IF(D4584=1,30,40)*0.18/(2*40),0),0)</f>
        <v/>
      </c>
      <c r="N4584" s="14" t="n">
        <v>0.2</v>
      </c>
      <c r="O4584" s="15">
        <f>K4584*N4584</f>
        <v/>
      </c>
      <c r="P4584">
        <f>IF(E4584=0,0.3,IF(D4584=1,IF(C4584&gt;=Params!$B$13-3,IF(C4584&lt;Params!$B$13,Params!$B$20,0.3),0.3),IF(C4584&gt;=Params!$B$15-3,IF(C4584&lt;Params!$B$15,Params!$B$21,0.3),0.3)))</f>
        <v/>
      </c>
    </row>
    <row r="4585" ht="15" customHeight="1" s="1">
      <c r="A4585" s="9" t="n">
        <v>4582</v>
      </c>
      <c r="B4585" s="6" t="inlineStr">
        <is>
          <t>10/07</t>
        </is>
      </c>
      <c r="C4585" s="6" t="n">
        <v>21</v>
      </c>
      <c r="D4585" s="6" t="n">
        <v>0</v>
      </c>
      <c r="E4585" s="10">
        <f>IF(D4585=1, IF(OR(C4585&lt;10, C4585&gt;=15),1,0), IF(OR(C4585&lt;7, C4585&gt;=18),1,0))</f>
        <v/>
      </c>
      <c r="F4585" s="11" t="n">
        <v>0.656</v>
      </c>
      <c r="G4585" s="12">
        <f>0*8</f>
        <v/>
      </c>
      <c r="H4585" s="12">
        <f>F4585-G4585</f>
        <v/>
      </c>
      <c r="I4585" s="10">
        <f>IF(E4585=0,"Fora",IF(E4584=0,"Carg xar",IF(H4585&lt;0,IF(M4585&lt;0.9,"Carg FV","Stby"),IF(M4585&gt;P4585,"V2H",IF(M4585&lt;0.9,"Carg xar","Stby")))))</f>
        <v/>
      </c>
      <c r="J4585" s="12">
        <f>IF(OR(I4585="Carg FV",I4585="Carg xar"),MIN(IF(I4585="Carg FV",ABS(H4585),7.4),7.4,MAX(0,(0.9-M4585)*40)*0.95),0)</f>
        <v/>
      </c>
      <c r="K4585" s="12">
        <f>IF(I4585="V2H",MIN(MAX(0,H4585),7.4,MAX(0,(M4585-P4585)*40)*0.95),0)</f>
        <v/>
      </c>
      <c r="L4585" s="12">
        <f>IF(E4585=0,0,MAX(0,H4585-K4585))</f>
        <v/>
      </c>
      <c r="M4585" s="13">
        <f>M4584+J4584/40-IF(I4584="V2H",K4584/(0.95*40),0)-IF(E4585=0,IF(E4584=1,IF(D4585=1,30,40)*0.18/(2*40),0),0)-IF(E4585=1,IF(E4584=0,IF(D4585=1,30,40)*0.18/(2*40),0),0)</f>
        <v/>
      </c>
      <c r="N4585" s="14" t="n">
        <v>0.2</v>
      </c>
      <c r="O4585" s="15">
        <f>K4585*N4585</f>
        <v/>
      </c>
      <c r="P4585">
        <f>IF(E4585=0,0.3,IF(D4585=1,IF(C4585&gt;=Params!$B$13-3,IF(C4585&lt;Params!$B$13,Params!$B$20,0.3),0.3),IF(C4585&gt;=Params!$B$15-3,IF(C4585&lt;Params!$B$15,Params!$B$21,0.3),0.3)))</f>
        <v/>
      </c>
    </row>
    <row r="4586" ht="15" customHeight="1" s="1">
      <c r="A4586" s="9" t="n">
        <v>4583</v>
      </c>
      <c r="B4586" s="6" t="inlineStr">
        <is>
          <t>10/07</t>
        </is>
      </c>
      <c r="C4586" s="6" t="n">
        <v>22</v>
      </c>
      <c r="D4586" s="6" t="n">
        <v>0</v>
      </c>
      <c r="E4586" s="10">
        <f>IF(D4586=1, IF(OR(C4586&lt;10, C4586&gt;=15),1,0), IF(OR(C4586&lt;7, C4586&gt;=18),1,0))</f>
        <v/>
      </c>
      <c r="F4586" s="11" t="n">
        <v>1.461</v>
      </c>
      <c r="G4586" s="12">
        <f>0*8</f>
        <v/>
      </c>
      <c r="H4586" s="12">
        <f>F4586-G4586</f>
        <v/>
      </c>
      <c r="I4586" s="10">
        <f>IF(E4586=0,"Fora",IF(E4585=0,"Carg xar",IF(H4586&lt;0,IF(M4586&lt;0.9,"Carg FV","Stby"),IF(M4586&gt;P4586,"V2H",IF(M4586&lt;0.9,"Carg xar","Stby")))))</f>
        <v/>
      </c>
      <c r="J4586" s="12">
        <f>IF(OR(I4586="Carg FV",I4586="Carg xar"),MIN(IF(I4586="Carg FV",ABS(H4586),7.4),7.4,MAX(0,(0.9-M4586)*40)*0.95),0)</f>
        <v/>
      </c>
      <c r="K4586" s="12">
        <f>IF(I4586="V2H",MIN(MAX(0,H4586),7.4,MAX(0,(M4586-P4586)*40)*0.95),0)</f>
        <v/>
      </c>
      <c r="L4586" s="12">
        <f>IF(E4586=0,0,MAX(0,H4586-K4586))</f>
        <v/>
      </c>
      <c r="M4586" s="13">
        <f>M4585+J4585/40-IF(I4585="V2H",K4585/(0.95*40),0)-IF(E4586=0,IF(E4585=1,IF(D4586=1,30,40)*0.18/(2*40),0),0)-IF(E4586=1,IF(E4585=0,IF(D4586=1,30,40)*0.18/(2*40),0),0)</f>
        <v/>
      </c>
      <c r="N4586" s="14" t="n">
        <v>0.15</v>
      </c>
      <c r="O4586" s="15">
        <f>K4586*N4586</f>
        <v/>
      </c>
      <c r="P4586">
        <f>IF(E4586=0,0.3,IF(D4586=1,IF(C4586&gt;=Params!$B$13-3,IF(C4586&lt;Params!$B$13,Params!$B$20,0.3),0.3),IF(C4586&gt;=Params!$B$15-3,IF(C4586&lt;Params!$B$15,Params!$B$21,0.3),0.3)))</f>
        <v/>
      </c>
    </row>
    <row r="4587" ht="15" customHeight="1" s="1">
      <c r="A4587" s="9" t="n">
        <v>4584</v>
      </c>
      <c r="B4587" s="6" t="inlineStr">
        <is>
          <t>10/07</t>
        </is>
      </c>
      <c r="C4587" s="6" t="n">
        <v>23</v>
      </c>
      <c r="D4587" s="6" t="n">
        <v>0</v>
      </c>
      <c r="E4587" s="10">
        <f>IF(D4587=1, IF(OR(C4587&lt;10, C4587&gt;=15),1,0), IF(OR(C4587&lt;7, C4587&gt;=18),1,0))</f>
        <v/>
      </c>
      <c r="F4587" s="11" t="n">
        <v>0.595</v>
      </c>
      <c r="G4587" s="12">
        <f>0*8</f>
        <v/>
      </c>
      <c r="H4587" s="12">
        <f>F4587-G4587</f>
        <v/>
      </c>
      <c r="I4587" s="10">
        <f>IF(E4587=0,"Fora",IF(E4586=0,"Carg xar",IF(H4587&lt;0,IF(M4587&lt;0.9,"Carg FV","Stby"),IF(M4587&gt;P4587,"V2H",IF(M4587&lt;0.9,"Carg xar","Stby")))))</f>
        <v/>
      </c>
      <c r="J4587" s="12">
        <f>IF(OR(I4587="Carg FV",I4587="Carg xar"),MIN(IF(I4587="Carg FV",ABS(H4587),7.4),7.4,MAX(0,(0.9-M4587)*40)*0.95),0)</f>
        <v/>
      </c>
      <c r="K4587" s="12">
        <f>IF(I4587="V2H",MIN(MAX(0,H4587),7.4,MAX(0,(M4587-P4587)*40)*0.95),0)</f>
        <v/>
      </c>
      <c r="L4587" s="12">
        <f>IF(E4587=0,0,MAX(0,H4587-K4587))</f>
        <v/>
      </c>
      <c r="M4587" s="13">
        <f>M4586+J4586/40-IF(I4586="V2H",K4586/(0.95*40),0)-IF(E4587=0,IF(E4586=1,IF(D4587=1,30,40)*0.18/(2*40),0),0)-IF(E4587=1,IF(E4586=0,IF(D4587=1,30,40)*0.18/(2*40),0),0)</f>
        <v/>
      </c>
      <c r="N4587" s="14" t="n">
        <v>0.15</v>
      </c>
      <c r="O4587" s="15">
        <f>K4587*N4587</f>
        <v/>
      </c>
      <c r="P4587">
        <f>IF(E4587=0,0.3,IF(D4587=1,IF(C4587&gt;=Params!$B$13-3,IF(C4587&lt;Params!$B$13,Params!$B$20,0.3),0.3),IF(C4587&gt;=Params!$B$15-3,IF(C4587&lt;Params!$B$15,Params!$B$21,0.3),0.3)))</f>
        <v/>
      </c>
    </row>
    <row r="4588" ht="15" customHeight="1" s="1">
      <c r="A4588" s="9" t="n">
        <v>4585</v>
      </c>
      <c r="B4588" s="6" t="inlineStr">
        <is>
          <t>11/07</t>
        </is>
      </c>
      <c r="C4588" s="6" t="n">
        <v>0</v>
      </c>
      <c r="D4588" s="6" t="n">
        <v>0</v>
      </c>
      <c r="E4588" s="10">
        <f>IF(D4588=1, IF(OR(C4588&lt;10, C4588&gt;=15),1,0), IF(OR(C4588&lt;7, C4588&gt;=18),1,0))</f>
        <v/>
      </c>
      <c r="F4588" s="11" t="n">
        <v>0.533</v>
      </c>
      <c r="G4588" s="12">
        <f>0*8</f>
        <v/>
      </c>
      <c r="H4588" s="12">
        <f>F4588-G4588</f>
        <v/>
      </c>
      <c r="I4588" s="10">
        <f>IF(E4588=0,"Fora",IF(E4587=0,"Carg xar",IF(H4588&lt;0,IF(M4588&lt;0.9,"Carg FV","Stby"),IF(M4588&gt;P4588,"V2H",IF(M4588&lt;0.9,"Carg xar","Stby")))))</f>
        <v/>
      </c>
      <c r="J4588" s="12">
        <f>IF(OR(I4588="Carg FV",I4588="Carg xar"),MIN(IF(I4588="Carg FV",ABS(H4588),7.4),7.4,MAX(0,(0.9-M4588)*40)*0.95),0)</f>
        <v/>
      </c>
      <c r="K4588" s="12">
        <f>IF(I4588="V2H",MIN(MAX(0,H4588),7.4,MAX(0,(M4588-P4588)*40)*0.95),0)</f>
        <v/>
      </c>
      <c r="L4588" s="12">
        <f>IF(E4588=0,0,MAX(0,H4588-K4588))</f>
        <v/>
      </c>
      <c r="M4588" s="13">
        <f>M4587+J4587/40-IF(I4587="V2H",K4587/(0.95*40),0)-IF(E4588=0,IF(E4587=1,IF(D4588=1,30,40)*0.18/(2*40),0),0)-IF(E4588=1,IF(E4587=0,IF(D4588=1,30,40)*0.18/(2*40),0),0)</f>
        <v/>
      </c>
      <c r="N4588" s="14" t="n">
        <v>0.09</v>
      </c>
      <c r="O4588" s="15">
        <f>K4588*N4588</f>
        <v/>
      </c>
      <c r="P4588">
        <f>IF(E4588=0,0.3,IF(D4588=1,IF(C4588&gt;=Params!$B$13-3,IF(C4588&lt;Params!$B$13,Params!$B$20,0.3),0.3),IF(C4588&gt;=Params!$B$15-3,IF(C4588&lt;Params!$B$15,Params!$B$21,0.3),0.3)))</f>
        <v/>
      </c>
    </row>
    <row r="4589" ht="15" customHeight="1" s="1">
      <c r="A4589" s="9" t="n">
        <v>4586</v>
      </c>
      <c r="B4589" s="6" t="inlineStr">
        <is>
          <t>11/07</t>
        </is>
      </c>
      <c r="C4589" s="6" t="n">
        <v>1</v>
      </c>
      <c r="D4589" s="6" t="n">
        <v>0</v>
      </c>
      <c r="E4589" s="10">
        <f>IF(D4589=1, IF(OR(C4589&lt;10, C4589&gt;=15),1,0), IF(OR(C4589&lt;7, C4589&gt;=18),1,0))</f>
        <v/>
      </c>
      <c r="F4589" s="11" t="n">
        <v>0.534</v>
      </c>
      <c r="G4589" s="12">
        <f>0*8</f>
        <v/>
      </c>
      <c r="H4589" s="12">
        <f>F4589-G4589</f>
        <v/>
      </c>
      <c r="I4589" s="10">
        <f>IF(E4589=0,"Fora",IF(E4588=0,"Carg xar",IF(H4589&lt;0,IF(M4589&lt;0.9,"Carg FV","Stby"),IF(M4589&gt;P4589,"V2H",IF(M4589&lt;0.9,"Carg xar","Stby")))))</f>
        <v/>
      </c>
      <c r="J4589" s="12">
        <f>IF(OR(I4589="Carg FV",I4589="Carg xar"),MIN(IF(I4589="Carg FV",ABS(H4589),7.4),7.4,MAX(0,(0.9-M4589)*40)*0.95),0)</f>
        <v/>
      </c>
      <c r="K4589" s="12">
        <f>IF(I4589="V2H",MIN(MAX(0,H4589),7.4,MAX(0,(M4589-P4589)*40)*0.95),0)</f>
        <v/>
      </c>
      <c r="L4589" s="12">
        <f>IF(E4589=0,0,MAX(0,H4589-K4589))</f>
        <v/>
      </c>
      <c r="M4589" s="13">
        <f>M4588+J4588/40-IF(I4588="V2H",K4588/(0.95*40),0)-IF(E4589=0,IF(E4588=1,IF(D4589=1,30,40)*0.18/(2*40),0),0)-IF(E4589=1,IF(E4588=0,IF(D4589=1,30,40)*0.18/(2*40),0),0)</f>
        <v/>
      </c>
      <c r="N4589" s="14" t="n">
        <v>0.09</v>
      </c>
      <c r="O4589" s="15">
        <f>K4589*N4589</f>
        <v/>
      </c>
      <c r="P4589">
        <f>IF(E4589=0,0.3,IF(D4589=1,IF(C4589&gt;=Params!$B$13-3,IF(C4589&lt;Params!$B$13,Params!$B$20,0.3),0.3),IF(C4589&gt;=Params!$B$15-3,IF(C4589&lt;Params!$B$15,Params!$B$21,0.3),0.3)))</f>
        <v/>
      </c>
    </row>
    <row r="4590" ht="15" customHeight="1" s="1">
      <c r="A4590" s="9" t="n">
        <v>4587</v>
      </c>
      <c r="B4590" s="6" t="inlineStr">
        <is>
          <t>11/07</t>
        </is>
      </c>
      <c r="C4590" s="6" t="n">
        <v>2</v>
      </c>
      <c r="D4590" s="6" t="n">
        <v>0</v>
      </c>
      <c r="E4590" s="10">
        <f>IF(D4590=1, IF(OR(C4590&lt;10, C4590&gt;=15),1,0), IF(OR(C4590&lt;7, C4590&gt;=18),1,0))</f>
        <v/>
      </c>
      <c r="F4590" s="11" t="n">
        <v>0.458</v>
      </c>
      <c r="G4590" s="12">
        <f>0*8</f>
        <v/>
      </c>
      <c r="H4590" s="12">
        <f>F4590-G4590</f>
        <v/>
      </c>
      <c r="I4590" s="10">
        <f>IF(E4590=0,"Fora",IF(E4589=0,"Carg xar",IF(H4590&lt;0,IF(M4590&lt;0.9,"Carg FV","Stby"),IF(M4590&gt;P4590,"V2H",IF(M4590&lt;0.9,"Carg xar","Stby")))))</f>
        <v/>
      </c>
      <c r="J4590" s="12">
        <f>IF(OR(I4590="Carg FV",I4590="Carg xar"),MIN(IF(I4590="Carg FV",ABS(H4590),7.4),7.4,MAX(0,(0.9-M4590)*40)*0.95),0)</f>
        <v/>
      </c>
      <c r="K4590" s="12">
        <f>IF(I4590="V2H",MIN(MAX(0,H4590),7.4,MAX(0,(M4590-P4590)*40)*0.95),0)</f>
        <v/>
      </c>
      <c r="L4590" s="12">
        <f>IF(E4590=0,0,MAX(0,H4590-K4590))</f>
        <v/>
      </c>
      <c r="M4590" s="13">
        <f>M4589+J4589/40-IF(I4589="V2H",K4589/(0.95*40),0)-IF(E4590=0,IF(E4589=1,IF(D4590=1,30,40)*0.18/(2*40),0),0)-IF(E4590=1,IF(E4589=0,IF(D4590=1,30,40)*0.18/(2*40),0),0)</f>
        <v/>
      </c>
      <c r="N4590" s="14" t="n">
        <v>0.09</v>
      </c>
      <c r="O4590" s="15">
        <f>K4590*N4590</f>
        <v/>
      </c>
      <c r="P4590">
        <f>IF(E4590=0,0.3,IF(D4590=1,IF(C4590&gt;=Params!$B$13-3,IF(C4590&lt;Params!$B$13,Params!$B$20,0.3),0.3),IF(C4590&gt;=Params!$B$15-3,IF(C4590&lt;Params!$B$15,Params!$B$21,0.3),0.3)))</f>
        <v/>
      </c>
    </row>
    <row r="4591" ht="15" customHeight="1" s="1">
      <c r="A4591" s="9" t="n">
        <v>4588</v>
      </c>
      <c r="B4591" s="6" t="inlineStr">
        <is>
          <t>11/07</t>
        </is>
      </c>
      <c r="C4591" s="6" t="n">
        <v>3</v>
      </c>
      <c r="D4591" s="6" t="n">
        <v>0</v>
      </c>
      <c r="E4591" s="10">
        <f>IF(D4591=1, IF(OR(C4591&lt;10, C4591&gt;=15),1,0), IF(OR(C4591&lt;7, C4591&gt;=18),1,0))</f>
        <v/>
      </c>
      <c r="F4591" s="11" t="n">
        <v>0.516</v>
      </c>
      <c r="G4591" s="12">
        <f>0*8</f>
        <v/>
      </c>
      <c r="H4591" s="12">
        <f>F4591-G4591</f>
        <v/>
      </c>
      <c r="I4591" s="10">
        <f>IF(E4591=0,"Fora",IF(E4590=0,"Carg xar",IF(H4591&lt;0,IF(M4591&lt;0.9,"Carg FV","Stby"),IF(M4591&gt;P4591,"V2H",IF(M4591&lt;0.9,"Carg xar","Stby")))))</f>
        <v/>
      </c>
      <c r="J4591" s="12">
        <f>IF(OR(I4591="Carg FV",I4591="Carg xar"),MIN(IF(I4591="Carg FV",ABS(H4591),7.4),7.4,MAX(0,(0.9-M4591)*40)*0.95),0)</f>
        <v/>
      </c>
      <c r="K4591" s="12">
        <f>IF(I4591="V2H",MIN(MAX(0,H4591),7.4,MAX(0,(M4591-P4591)*40)*0.95),0)</f>
        <v/>
      </c>
      <c r="L4591" s="12">
        <f>IF(E4591=0,0,MAX(0,H4591-K4591))</f>
        <v/>
      </c>
      <c r="M4591" s="13">
        <f>M4590+J4590/40-IF(I4590="V2H",K4590/(0.95*40),0)-IF(E4591=0,IF(E4590=1,IF(D4591=1,30,40)*0.18/(2*40),0),0)-IF(E4591=1,IF(E4590=0,IF(D4591=1,30,40)*0.18/(2*40),0),0)</f>
        <v/>
      </c>
      <c r="N4591" s="14" t="n">
        <v>0.09</v>
      </c>
      <c r="O4591" s="15">
        <f>K4591*N4591</f>
        <v/>
      </c>
      <c r="P4591">
        <f>IF(E4591=0,0.3,IF(D4591=1,IF(C4591&gt;=Params!$B$13-3,IF(C4591&lt;Params!$B$13,Params!$B$20,0.3),0.3),IF(C4591&gt;=Params!$B$15-3,IF(C4591&lt;Params!$B$15,Params!$B$21,0.3),0.3)))</f>
        <v/>
      </c>
    </row>
    <row r="4592" ht="15" customHeight="1" s="1">
      <c r="A4592" s="9" t="n">
        <v>4589</v>
      </c>
      <c r="B4592" s="6" t="inlineStr">
        <is>
          <t>11/07</t>
        </is>
      </c>
      <c r="C4592" s="6" t="n">
        <v>4</v>
      </c>
      <c r="D4592" s="6" t="n">
        <v>0</v>
      </c>
      <c r="E4592" s="10">
        <f>IF(D4592=1, IF(OR(C4592&lt;10, C4592&gt;=15),1,0), IF(OR(C4592&lt;7, C4592&gt;=18),1,0))</f>
        <v/>
      </c>
      <c r="F4592" s="11" t="n">
        <v>0.449</v>
      </c>
      <c r="G4592" s="12">
        <f>0*8</f>
        <v/>
      </c>
      <c r="H4592" s="12">
        <f>F4592-G4592</f>
        <v/>
      </c>
      <c r="I4592" s="10">
        <f>IF(E4592=0,"Fora",IF(E4591=0,"Carg xar",IF(H4592&lt;0,IF(M4592&lt;0.9,"Carg FV","Stby"),IF(M4592&gt;P4592,"V2H",IF(M4592&lt;0.9,"Carg xar","Stby")))))</f>
        <v/>
      </c>
      <c r="J4592" s="12">
        <f>IF(OR(I4592="Carg FV",I4592="Carg xar"),MIN(IF(I4592="Carg FV",ABS(H4592),7.4),7.4,MAX(0,(0.9-M4592)*40)*0.95),0)</f>
        <v/>
      </c>
      <c r="K4592" s="12">
        <f>IF(I4592="V2H",MIN(MAX(0,H4592),7.4,MAX(0,(M4592-P4592)*40)*0.95),0)</f>
        <v/>
      </c>
      <c r="L4592" s="12">
        <f>IF(E4592=0,0,MAX(0,H4592-K4592))</f>
        <v/>
      </c>
      <c r="M4592" s="13">
        <f>M4591+J4591/40-IF(I4591="V2H",K4591/(0.95*40),0)-IF(E4592=0,IF(E4591=1,IF(D4592=1,30,40)*0.18/(2*40),0),0)-IF(E4592=1,IF(E4591=0,IF(D4592=1,30,40)*0.18/(2*40),0),0)</f>
        <v/>
      </c>
      <c r="N4592" s="14" t="n">
        <v>0.09</v>
      </c>
      <c r="O4592" s="15">
        <f>K4592*N4592</f>
        <v/>
      </c>
      <c r="P4592">
        <f>IF(E4592=0,0.3,IF(D4592=1,IF(C4592&gt;=Params!$B$13-3,IF(C4592&lt;Params!$B$13,Params!$B$20,0.3),0.3),IF(C4592&gt;=Params!$B$15-3,IF(C4592&lt;Params!$B$15,Params!$B$21,0.3),0.3)))</f>
        <v/>
      </c>
    </row>
    <row r="4593" ht="15" customHeight="1" s="1">
      <c r="A4593" s="9" t="n">
        <v>4590</v>
      </c>
      <c r="B4593" s="6" t="inlineStr">
        <is>
          <t>11/07</t>
        </is>
      </c>
      <c r="C4593" s="6" t="n">
        <v>5</v>
      </c>
      <c r="D4593" s="6" t="n">
        <v>0</v>
      </c>
      <c r="E4593" s="10">
        <f>IF(D4593=1, IF(OR(C4593&lt;10, C4593&gt;=15),1,0), IF(OR(C4593&lt;7, C4593&gt;=18),1,0))</f>
        <v/>
      </c>
      <c r="F4593" s="11" t="n">
        <v>0.406</v>
      </c>
      <c r="G4593" s="12">
        <f>0*8</f>
        <v/>
      </c>
      <c r="H4593" s="12">
        <f>F4593-G4593</f>
        <v/>
      </c>
      <c r="I4593" s="10">
        <f>IF(E4593=0,"Fora",IF(E4592=0,"Carg xar",IF(H4593&lt;0,IF(M4593&lt;0.9,"Carg FV","Stby"),IF(M4593&gt;P4593,"V2H",IF(M4593&lt;0.9,"Carg xar","Stby")))))</f>
        <v/>
      </c>
      <c r="J4593" s="12">
        <f>IF(OR(I4593="Carg FV",I4593="Carg xar"),MIN(IF(I4593="Carg FV",ABS(H4593),7.4),7.4,MAX(0,(0.9-M4593)*40)*0.95),0)</f>
        <v/>
      </c>
      <c r="K4593" s="12">
        <f>IF(I4593="V2H",MIN(MAX(0,H4593),7.4,MAX(0,(M4593-P4593)*40)*0.95),0)</f>
        <v/>
      </c>
      <c r="L4593" s="12">
        <f>IF(E4593=0,0,MAX(0,H4593-K4593))</f>
        <v/>
      </c>
      <c r="M4593" s="13">
        <f>M4592+J4592/40-IF(I4592="V2H",K4592/(0.95*40),0)-IF(E4593=0,IF(E4592=1,IF(D4593=1,30,40)*0.18/(2*40),0),0)-IF(E4593=1,IF(E4592=0,IF(D4593=1,30,40)*0.18/(2*40),0),0)</f>
        <v/>
      </c>
      <c r="N4593" s="14" t="n">
        <v>0.09</v>
      </c>
      <c r="O4593" s="15">
        <f>K4593*N4593</f>
        <v/>
      </c>
      <c r="P4593">
        <f>IF(E4593=0,0.3,IF(D4593=1,IF(C4593&gt;=Params!$B$13-3,IF(C4593&lt;Params!$B$13,Params!$B$20,0.3),0.3),IF(C4593&gt;=Params!$B$15-3,IF(C4593&lt;Params!$B$15,Params!$B$21,0.3),0.3)))</f>
        <v/>
      </c>
    </row>
    <row r="4594" ht="15" customHeight="1" s="1">
      <c r="A4594" s="9" t="n">
        <v>4591</v>
      </c>
      <c r="B4594" s="6" t="inlineStr">
        <is>
          <t>11/07</t>
        </is>
      </c>
      <c r="C4594" s="6" t="n">
        <v>6</v>
      </c>
      <c r="D4594" s="6" t="n">
        <v>0</v>
      </c>
      <c r="E4594" s="10">
        <f>IF(D4594=1, IF(OR(C4594&lt;10, C4594&gt;=15),1,0), IF(OR(C4594&lt;7, C4594&gt;=18),1,0))</f>
        <v/>
      </c>
      <c r="F4594" s="11" t="n">
        <v>0.457</v>
      </c>
      <c r="G4594" s="12">
        <f>0.02*8</f>
        <v/>
      </c>
      <c r="H4594" s="12">
        <f>F4594-G4594</f>
        <v/>
      </c>
      <c r="I4594" s="10">
        <f>IF(E4594=0,"Fora",IF(E4593=0,"Carg xar",IF(H4594&lt;0,IF(M4594&lt;0.9,"Carg FV","Stby"),IF(M4594&gt;P4594,"V2H",IF(M4594&lt;0.9,"Carg xar","Stby")))))</f>
        <v/>
      </c>
      <c r="J4594" s="12">
        <f>IF(OR(I4594="Carg FV",I4594="Carg xar"),MIN(IF(I4594="Carg FV",ABS(H4594),7.4),7.4,MAX(0,(0.9-M4594)*40)*0.95),0)</f>
        <v/>
      </c>
      <c r="K4594" s="12">
        <f>IF(I4594="V2H",MIN(MAX(0,H4594),7.4,MAX(0,(M4594-P4594)*40)*0.95),0)</f>
        <v/>
      </c>
      <c r="L4594" s="12">
        <f>IF(E4594=0,0,MAX(0,H4594-K4594))</f>
        <v/>
      </c>
      <c r="M4594" s="13">
        <f>M4593+J4593/40-IF(I4593="V2H",K4593/(0.95*40),0)-IF(E4594=0,IF(E4593=1,IF(D4594=1,30,40)*0.18/(2*40),0),0)-IF(E4594=1,IF(E4593=0,IF(D4594=1,30,40)*0.18/(2*40),0),0)</f>
        <v/>
      </c>
      <c r="N4594" s="14" t="n">
        <v>0.09</v>
      </c>
      <c r="O4594" s="15">
        <f>K4594*N4594</f>
        <v/>
      </c>
      <c r="P4594">
        <f>IF(E4594=0,0.3,IF(D4594=1,IF(C4594&gt;=Params!$B$13-3,IF(C4594&lt;Params!$B$13,Params!$B$20,0.3),0.3),IF(C4594&gt;=Params!$B$15-3,IF(C4594&lt;Params!$B$15,Params!$B$21,0.3),0.3)))</f>
        <v/>
      </c>
    </row>
    <row r="4595" ht="15" customHeight="1" s="1">
      <c r="A4595" s="9" t="n">
        <v>4592</v>
      </c>
      <c r="B4595" s="6" t="inlineStr">
        <is>
          <t>11/07</t>
        </is>
      </c>
      <c r="C4595" s="6" t="n">
        <v>7</v>
      </c>
      <c r="D4595" s="6" t="n">
        <v>0</v>
      </c>
      <c r="E4595" s="10">
        <f>IF(D4595=1, IF(OR(C4595&lt;10, C4595&gt;=15),1,0), IF(OR(C4595&lt;7, C4595&gt;=18),1,0))</f>
        <v/>
      </c>
      <c r="F4595" s="11" t="n">
        <v>0.309</v>
      </c>
      <c r="G4595" s="12">
        <f>0.14*8</f>
        <v/>
      </c>
      <c r="H4595" s="12">
        <f>F4595-G4595</f>
        <v/>
      </c>
      <c r="I4595" s="10">
        <f>IF(E4595=0,"Fora",IF(E4594=0,"Carg xar",IF(H4595&lt;0,IF(M4595&lt;0.9,"Carg FV","Stby"),IF(M4595&gt;P4595,"V2H",IF(M4595&lt;0.9,"Carg xar","Stby")))))</f>
        <v/>
      </c>
      <c r="J4595" s="12">
        <f>IF(OR(I4595="Carg FV",I4595="Carg xar"),MIN(IF(I4595="Carg FV",ABS(H4595),7.4),7.4,MAX(0,(0.9-M4595)*40)*0.95),0)</f>
        <v/>
      </c>
      <c r="K4595" s="12">
        <f>IF(I4595="V2H",MIN(MAX(0,H4595),7.4,MAX(0,(M4595-P4595)*40)*0.95),0)</f>
        <v/>
      </c>
      <c r="L4595" s="12">
        <f>IF(E4595=0,0,MAX(0,H4595-K4595))</f>
        <v/>
      </c>
      <c r="M4595" s="13">
        <f>M4594+J4594/40-IF(I4594="V2H",K4594/(0.95*40),0)-IF(E4595=0,IF(E4594=1,IF(D4595=1,30,40)*0.18/(2*40),0),0)-IF(E4595=1,IF(E4594=0,IF(D4595=1,30,40)*0.18/(2*40),0),0)</f>
        <v/>
      </c>
      <c r="N4595" s="14" t="n">
        <v>0.09</v>
      </c>
      <c r="O4595" s="15">
        <f>K4595*N4595</f>
        <v/>
      </c>
      <c r="P4595">
        <f>IF(E4595=0,0.3,IF(D4595=1,IF(C4595&gt;=Params!$B$13-3,IF(C4595&lt;Params!$B$13,Params!$B$20,0.3),0.3),IF(C4595&gt;=Params!$B$15-3,IF(C4595&lt;Params!$B$15,Params!$B$21,0.3),0.3)))</f>
        <v/>
      </c>
    </row>
    <row r="4596" ht="15" customHeight="1" s="1">
      <c r="A4596" s="9" t="n">
        <v>4593</v>
      </c>
      <c r="B4596" s="6" t="inlineStr">
        <is>
          <t>11/07</t>
        </is>
      </c>
      <c r="C4596" s="6" t="n">
        <v>8</v>
      </c>
      <c r="D4596" s="6" t="n">
        <v>0</v>
      </c>
      <c r="E4596" s="10">
        <f>IF(D4596=1, IF(OR(C4596&lt;10, C4596&gt;=15),1,0), IF(OR(C4596&lt;7, C4596&gt;=18),1,0))</f>
        <v/>
      </c>
      <c r="F4596" s="11" t="n">
        <v>0</v>
      </c>
      <c r="G4596" s="12">
        <f>0.3*8</f>
        <v/>
      </c>
      <c r="H4596" s="12">
        <f>F4596-G4596</f>
        <v/>
      </c>
      <c r="I4596" s="10">
        <f>IF(E4596=0,"Fora",IF(E4595=0,"Carg xar",IF(H4596&lt;0,IF(M4596&lt;0.9,"Carg FV","Stby"),IF(M4596&gt;P4596,"V2H",IF(M4596&lt;0.9,"Carg xar","Stby")))))</f>
        <v/>
      </c>
      <c r="J4596" s="12">
        <f>IF(OR(I4596="Carg FV",I4596="Carg xar"),MIN(IF(I4596="Carg FV",ABS(H4596),7.4),7.4,MAX(0,(0.9-M4596)*40)*0.95),0)</f>
        <v/>
      </c>
      <c r="K4596" s="12">
        <f>IF(I4596="V2H",MIN(MAX(0,H4596),7.4,MAX(0,(M4596-P4596)*40)*0.95),0)</f>
        <v/>
      </c>
      <c r="L4596" s="12">
        <f>IF(E4596=0,0,MAX(0,H4596-K4596))</f>
        <v/>
      </c>
      <c r="M4596" s="13">
        <f>M4595+J4595/40-IF(I4595="V2H",K4595/(0.95*40),0)-IF(E4596=0,IF(E4595=1,IF(D4596=1,30,40)*0.18/(2*40),0),0)-IF(E4596=1,IF(E4595=0,IF(D4596=1,30,40)*0.18/(2*40),0),0)</f>
        <v/>
      </c>
      <c r="N4596" s="14" t="n">
        <v>0.15</v>
      </c>
      <c r="O4596" s="15">
        <f>K4596*N4596</f>
        <v/>
      </c>
      <c r="P4596">
        <f>IF(E4596=0,0.3,IF(D4596=1,IF(C4596&gt;=Params!$B$13-3,IF(C4596&lt;Params!$B$13,Params!$B$20,0.3),0.3),IF(C4596&gt;=Params!$B$15-3,IF(C4596&lt;Params!$B$15,Params!$B$21,0.3),0.3)))</f>
        <v/>
      </c>
    </row>
    <row r="4597" ht="15" customHeight="1" s="1">
      <c r="A4597" s="9" t="n">
        <v>4594</v>
      </c>
      <c r="B4597" s="6" t="inlineStr">
        <is>
          <t>11/07</t>
        </is>
      </c>
      <c r="C4597" s="6" t="n">
        <v>9</v>
      </c>
      <c r="D4597" s="6" t="n">
        <v>0</v>
      </c>
      <c r="E4597" s="10">
        <f>IF(D4597=1, IF(OR(C4597&lt;10, C4597&gt;=15),1,0), IF(OR(C4597&lt;7, C4597&gt;=18),1,0))</f>
        <v/>
      </c>
      <c r="F4597" s="11" t="n">
        <v>0</v>
      </c>
      <c r="G4597" s="12">
        <f>0.5*8</f>
        <v/>
      </c>
      <c r="H4597" s="12">
        <f>F4597-G4597</f>
        <v/>
      </c>
      <c r="I4597" s="10">
        <f>IF(E4597=0,"Fora",IF(E4596=0,"Carg xar",IF(H4597&lt;0,IF(M4597&lt;0.9,"Carg FV","Stby"),IF(M4597&gt;P4597,"V2H",IF(M4597&lt;0.9,"Carg xar","Stby")))))</f>
        <v/>
      </c>
      <c r="J4597" s="12">
        <f>IF(OR(I4597="Carg FV",I4597="Carg xar"),MIN(IF(I4597="Carg FV",ABS(H4597),7.4),7.4,MAX(0,(0.9-M4597)*40)*0.95),0)</f>
        <v/>
      </c>
      <c r="K4597" s="12">
        <f>IF(I4597="V2H",MIN(MAX(0,H4597),7.4,MAX(0,(M4597-P4597)*40)*0.95),0)</f>
        <v/>
      </c>
      <c r="L4597" s="12">
        <f>IF(E4597=0,0,MAX(0,H4597-K4597))</f>
        <v/>
      </c>
      <c r="M4597" s="13">
        <f>M4596+J4596/40-IF(I4596="V2H",K4596/(0.95*40),0)-IF(E4597=0,IF(E4596=1,IF(D4597=1,30,40)*0.18/(2*40),0),0)-IF(E4597=1,IF(E4596=0,IF(D4597=1,30,40)*0.18/(2*40),0),0)</f>
        <v/>
      </c>
      <c r="N4597" s="14" t="n">
        <v>0.15</v>
      </c>
      <c r="O4597" s="15">
        <f>K4597*N4597</f>
        <v/>
      </c>
      <c r="P4597">
        <f>IF(E4597=0,0.3,IF(D4597=1,IF(C4597&gt;=Params!$B$13-3,IF(C4597&lt;Params!$B$13,Params!$B$20,0.3),0.3),IF(C4597&gt;=Params!$B$15-3,IF(C4597&lt;Params!$B$15,Params!$B$21,0.3),0.3)))</f>
        <v/>
      </c>
    </row>
    <row r="4598" ht="15" customHeight="1" s="1">
      <c r="A4598" s="9" t="n">
        <v>4595</v>
      </c>
      <c r="B4598" s="6" t="inlineStr">
        <is>
          <t>11/07</t>
        </is>
      </c>
      <c r="C4598" s="6" t="n">
        <v>10</v>
      </c>
      <c r="D4598" s="6" t="n">
        <v>0</v>
      </c>
      <c r="E4598" s="10">
        <f>IF(D4598=1, IF(OR(C4598&lt;10, C4598&gt;=15),1,0), IF(OR(C4598&lt;7, C4598&gt;=18),1,0))</f>
        <v/>
      </c>
      <c r="F4598" s="11" t="n">
        <v>0</v>
      </c>
      <c r="G4598" s="12">
        <f>0.7*8</f>
        <v/>
      </c>
      <c r="H4598" s="12">
        <f>F4598-G4598</f>
        <v/>
      </c>
      <c r="I4598" s="10">
        <f>IF(E4598=0,"Fora",IF(E4597=0,"Carg xar",IF(H4598&lt;0,IF(M4598&lt;0.9,"Carg FV","Stby"),IF(M4598&gt;P4598,"V2H",IF(M4598&lt;0.9,"Carg xar","Stby")))))</f>
        <v/>
      </c>
      <c r="J4598" s="12">
        <f>IF(OR(I4598="Carg FV",I4598="Carg xar"),MIN(IF(I4598="Carg FV",ABS(H4598),7.4),7.4,MAX(0,(0.9-M4598)*40)*0.95),0)</f>
        <v/>
      </c>
      <c r="K4598" s="12">
        <f>IF(I4598="V2H",MIN(MAX(0,H4598),7.4,MAX(0,(M4598-P4598)*40)*0.95),0)</f>
        <v/>
      </c>
      <c r="L4598" s="12">
        <f>IF(E4598=0,0,MAX(0,H4598-K4598))</f>
        <v/>
      </c>
      <c r="M4598" s="13">
        <f>M4597+J4597/40-IF(I4597="V2H",K4597/(0.95*40),0)-IF(E4598=0,IF(E4597=1,IF(D4598=1,30,40)*0.18/(2*40),0),0)-IF(E4598=1,IF(E4597=0,IF(D4598=1,30,40)*0.18/(2*40),0),0)</f>
        <v/>
      </c>
      <c r="N4598" s="14" t="n">
        <v>0.2</v>
      </c>
      <c r="O4598" s="15">
        <f>K4598*N4598</f>
        <v/>
      </c>
      <c r="P4598">
        <f>IF(E4598=0,0.3,IF(D4598=1,IF(C4598&gt;=Params!$B$13-3,IF(C4598&lt;Params!$B$13,Params!$B$20,0.3),0.3),IF(C4598&gt;=Params!$B$15-3,IF(C4598&lt;Params!$B$15,Params!$B$21,0.3),0.3)))</f>
        <v/>
      </c>
    </row>
    <row r="4599" ht="15" customHeight="1" s="1">
      <c r="A4599" s="9" t="n">
        <v>4596</v>
      </c>
      <c r="B4599" s="6" t="inlineStr">
        <is>
          <t>11/07</t>
        </is>
      </c>
      <c r="C4599" s="6" t="n">
        <v>11</v>
      </c>
      <c r="D4599" s="6" t="n">
        <v>0</v>
      </c>
      <c r="E4599" s="10">
        <f>IF(D4599=1, IF(OR(C4599&lt;10, C4599&gt;=15),1,0), IF(OR(C4599&lt;7, C4599&gt;=18),1,0))</f>
        <v/>
      </c>
      <c r="F4599" s="11" t="n">
        <v>0</v>
      </c>
      <c r="G4599" s="12">
        <f>0.84*8</f>
        <v/>
      </c>
      <c r="H4599" s="12">
        <f>F4599-G4599</f>
        <v/>
      </c>
      <c r="I4599" s="10">
        <f>IF(E4599=0,"Fora",IF(E4598=0,"Carg xar",IF(H4599&lt;0,IF(M4599&lt;0.9,"Carg FV","Stby"),IF(M4599&gt;P4599,"V2H",IF(M4599&lt;0.9,"Carg xar","Stby")))))</f>
        <v/>
      </c>
      <c r="J4599" s="12">
        <f>IF(OR(I4599="Carg FV",I4599="Carg xar"),MIN(IF(I4599="Carg FV",ABS(H4599),7.4),7.4,MAX(0,(0.9-M4599)*40)*0.95),0)</f>
        <v/>
      </c>
      <c r="K4599" s="12">
        <f>IF(I4599="V2H",MIN(MAX(0,H4599),7.4,MAX(0,(M4599-P4599)*40)*0.95),0)</f>
        <v/>
      </c>
      <c r="L4599" s="12">
        <f>IF(E4599=0,0,MAX(0,H4599-K4599))</f>
        <v/>
      </c>
      <c r="M4599" s="13">
        <f>M4598+J4598/40-IF(I4598="V2H",K4598/(0.95*40),0)-IF(E4599=0,IF(E4598=1,IF(D4599=1,30,40)*0.18/(2*40),0),0)-IF(E4599=1,IF(E4598=0,IF(D4599=1,30,40)*0.18/(2*40),0),0)</f>
        <v/>
      </c>
      <c r="N4599" s="14" t="n">
        <v>0.2</v>
      </c>
      <c r="O4599" s="15">
        <f>K4599*N4599</f>
        <v/>
      </c>
      <c r="P4599">
        <f>IF(E4599=0,0.3,IF(D4599=1,IF(C4599&gt;=Params!$B$13-3,IF(C4599&lt;Params!$B$13,Params!$B$20,0.3),0.3),IF(C4599&gt;=Params!$B$15-3,IF(C4599&lt;Params!$B$15,Params!$B$21,0.3),0.3)))</f>
        <v/>
      </c>
    </row>
    <row r="4600" ht="15" customHeight="1" s="1">
      <c r="A4600" s="9" t="n">
        <v>4597</v>
      </c>
      <c r="B4600" s="6" t="inlineStr">
        <is>
          <t>11/07</t>
        </is>
      </c>
      <c r="C4600" s="6" t="n">
        <v>12</v>
      </c>
      <c r="D4600" s="6" t="n">
        <v>0</v>
      </c>
      <c r="E4600" s="10">
        <f>IF(D4600=1, IF(OR(C4600&lt;10, C4600&gt;=15),1,0), IF(OR(C4600&lt;7, C4600&gt;=18),1,0))</f>
        <v/>
      </c>
      <c r="F4600" s="11" t="n">
        <v>0.262</v>
      </c>
      <c r="G4600" s="12">
        <f>0.9*8</f>
        <v/>
      </c>
      <c r="H4600" s="12">
        <f>F4600-G4600</f>
        <v/>
      </c>
      <c r="I4600" s="10">
        <f>IF(E4600=0,"Fora",IF(E4599=0,"Carg xar",IF(H4600&lt;0,IF(M4600&lt;0.9,"Carg FV","Stby"),IF(M4600&gt;P4600,"V2H",IF(M4600&lt;0.9,"Carg xar","Stby")))))</f>
        <v/>
      </c>
      <c r="J4600" s="12">
        <f>IF(OR(I4600="Carg FV",I4600="Carg xar"),MIN(IF(I4600="Carg FV",ABS(H4600),7.4),7.4,MAX(0,(0.9-M4600)*40)*0.95),0)</f>
        <v/>
      </c>
      <c r="K4600" s="12">
        <f>IF(I4600="V2H",MIN(MAX(0,H4600),7.4,MAX(0,(M4600-P4600)*40)*0.95),0)</f>
        <v/>
      </c>
      <c r="L4600" s="12">
        <f>IF(E4600=0,0,MAX(0,H4600-K4600))</f>
        <v/>
      </c>
      <c r="M4600" s="13">
        <f>M4599+J4599/40-IF(I4599="V2H",K4599/(0.95*40),0)-IF(E4600=0,IF(E4599=1,IF(D4600=1,30,40)*0.18/(2*40),0),0)-IF(E4600=1,IF(E4599=0,IF(D4600=1,30,40)*0.18/(2*40),0),0)</f>
        <v/>
      </c>
      <c r="N4600" s="14" t="n">
        <v>0.2</v>
      </c>
      <c r="O4600" s="15">
        <f>K4600*N4600</f>
        <v/>
      </c>
      <c r="P4600">
        <f>IF(E4600=0,0.3,IF(D4600=1,IF(C4600&gt;=Params!$B$13-3,IF(C4600&lt;Params!$B$13,Params!$B$20,0.3),0.3),IF(C4600&gt;=Params!$B$15-3,IF(C4600&lt;Params!$B$15,Params!$B$21,0.3),0.3)))</f>
        <v/>
      </c>
    </row>
    <row r="4601" ht="15" customHeight="1" s="1">
      <c r="A4601" s="9" t="n">
        <v>4598</v>
      </c>
      <c r="B4601" s="6" t="inlineStr">
        <is>
          <t>11/07</t>
        </is>
      </c>
      <c r="C4601" s="6" t="n">
        <v>13</v>
      </c>
      <c r="D4601" s="6" t="n">
        <v>0</v>
      </c>
      <c r="E4601" s="10">
        <f>IF(D4601=1, IF(OR(C4601&lt;10, C4601&gt;=15),1,0), IF(OR(C4601&lt;7, C4601&gt;=18),1,0))</f>
        <v/>
      </c>
      <c r="F4601" s="11" t="n">
        <v>0</v>
      </c>
      <c r="G4601" s="12">
        <f>0.88*8</f>
        <v/>
      </c>
      <c r="H4601" s="12">
        <f>F4601-G4601</f>
        <v/>
      </c>
      <c r="I4601" s="10">
        <f>IF(E4601=0,"Fora",IF(E4600=0,"Carg xar",IF(H4601&lt;0,IF(M4601&lt;0.9,"Carg FV","Stby"),IF(M4601&gt;P4601,"V2H",IF(M4601&lt;0.9,"Carg xar","Stby")))))</f>
        <v/>
      </c>
      <c r="J4601" s="12">
        <f>IF(OR(I4601="Carg FV",I4601="Carg xar"),MIN(IF(I4601="Carg FV",ABS(H4601),7.4),7.4,MAX(0,(0.9-M4601)*40)*0.95),0)</f>
        <v/>
      </c>
      <c r="K4601" s="12">
        <f>IF(I4601="V2H",MIN(MAX(0,H4601),7.4,MAX(0,(M4601-P4601)*40)*0.95),0)</f>
        <v/>
      </c>
      <c r="L4601" s="12">
        <f>IF(E4601=0,0,MAX(0,H4601-K4601))</f>
        <v/>
      </c>
      <c r="M4601" s="13">
        <f>M4600+J4600/40-IF(I4600="V2H",K4600/(0.95*40),0)-IF(E4601=0,IF(E4600=1,IF(D4601=1,30,40)*0.18/(2*40),0),0)-IF(E4601=1,IF(E4600=0,IF(D4601=1,30,40)*0.18/(2*40),0),0)</f>
        <v/>
      </c>
      <c r="N4601" s="14" t="n">
        <v>0.2</v>
      </c>
      <c r="O4601" s="15">
        <f>K4601*N4601</f>
        <v/>
      </c>
      <c r="P4601">
        <f>IF(E4601=0,0.3,IF(D4601=1,IF(C4601&gt;=Params!$B$13-3,IF(C4601&lt;Params!$B$13,Params!$B$20,0.3),0.3),IF(C4601&gt;=Params!$B$15-3,IF(C4601&lt;Params!$B$15,Params!$B$21,0.3),0.3)))</f>
        <v/>
      </c>
    </row>
    <row r="4602" ht="15" customHeight="1" s="1">
      <c r="A4602" s="9" t="n">
        <v>4599</v>
      </c>
      <c r="B4602" s="6" t="inlineStr">
        <is>
          <t>11/07</t>
        </is>
      </c>
      <c r="C4602" s="6" t="n">
        <v>14</v>
      </c>
      <c r="D4602" s="6" t="n">
        <v>0</v>
      </c>
      <c r="E4602" s="10">
        <f>IF(D4602=1, IF(OR(C4602&lt;10, C4602&gt;=15),1,0), IF(OR(C4602&lt;7, C4602&gt;=18),1,0))</f>
        <v/>
      </c>
      <c r="F4602" s="11" t="n">
        <v>0</v>
      </c>
      <c r="G4602" s="12">
        <f>0.78*8</f>
        <v/>
      </c>
      <c r="H4602" s="12">
        <f>F4602-G4602</f>
        <v/>
      </c>
      <c r="I4602" s="10">
        <f>IF(E4602=0,"Fora",IF(E4601=0,"Carg xar",IF(H4602&lt;0,IF(M4602&lt;0.9,"Carg FV","Stby"),IF(M4602&gt;P4602,"V2H",IF(M4602&lt;0.9,"Carg xar","Stby")))))</f>
        <v/>
      </c>
      <c r="J4602" s="12">
        <f>IF(OR(I4602="Carg FV",I4602="Carg xar"),MIN(IF(I4602="Carg FV",ABS(H4602),7.4),7.4,MAX(0,(0.9-M4602)*40)*0.95),0)</f>
        <v/>
      </c>
      <c r="K4602" s="12">
        <f>IF(I4602="V2H",MIN(MAX(0,H4602),7.4,MAX(0,(M4602-P4602)*40)*0.95),0)</f>
        <v/>
      </c>
      <c r="L4602" s="12">
        <f>IF(E4602=0,0,MAX(0,H4602-K4602))</f>
        <v/>
      </c>
      <c r="M4602" s="13">
        <f>M4601+J4601/40-IF(I4601="V2H",K4601/(0.95*40),0)-IF(E4602=0,IF(E4601=1,IF(D4602=1,30,40)*0.18/(2*40),0),0)-IF(E4602=1,IF(E4601=0,IF(D4602=1,30,40)*0.18/(2*40),0),0)</f>
        <v/>
      </c>
      <c r="N4602" s="14" t="n">
        <v>0.15</v>
      </c>
      <c r="O4602" s="15">
        <f>K4602*N4602</f>
        <v/>
      </c>
      <c r="P4602">
        <f>IF(E4602=0,0.3,IF(D4602=1,IF(C4602&gt;=Params!$B$13-3,IF(C4602&lt;Params!$B$13,Params!$B$20,0.3),0.3),IF(C4602&gt;=Params!$B$15-3,IF(C4602&lt;Params!$B$15,Params!$B$21,0.3),0.3)))</f>
        <v/>
      </c>
    </row>
    <row r="4603" ht="15" customHeight="1" s="1">
      <c r="A4603" s="9" t="n">
        <v>4600</v>
      </c>
      <c r="B4603" s="6" t="inlineStr">
        <is>
          <t>11/07</t>
        </is>
      </c>
      <c r="C4603" s="6" t="n">
        <v>15</v>
      </c>
      <c r="D4603" s="6" t="n">
        <v>0</v>
      </c>
      <c r="E4603" s="10">
        <f>IF(D4603=1, IF(OR(C4603&lt;10, C4603&gt;=15),1,0), IF(OR(C4603&lt;7, C4603&gt;=18),1,0))</f>
        <v/>
      </c>
      <c r="F4603" s="11" t="n">
        <v>0</v>
      </c>
      <c r="G4603" s="12">
        <f>0.62*8</f>
        <v/>
      </c>
      <c r="H4603" s="12">
        <f>F4603-G4603</f>
        <v/>
      </c>
      <c r="I4603" s="10">
        <f>IF(E4603=0,"Fora",IF(E4602=0,"Carg xar",IF(H4603&lt;0,IF(M4603&lt;0.9,"Carg FV","Stby"),IF(M4603&gt;P4603,"V2H",IF(M4603&lt;0.9,"Carg xar","Stby")))))</f>
        <v/>
      </c>
      <c r="J4603" s="12">
        <f>IF(OR(I4603="Carg FV",I4603="Carg xar"),MIN(IF(I4603="Carg FV",ABS(H4603),7.4),7.4,MAX(0,(0.9-M4603)*40)*0.95),0)</f>
        <v/>
      </c>
      <c r="K4603" s="12">
        <f>IF(I4603="V2H",MIN(MAX(0,H4603),7.4,MAX(0,(M4603-P4603)*40)*0.95),0)</f>
        <v/>
      </c>
      <c r="L4603" s="12">
        <f>IF(E4603=0,0,MAX(0,H4603-K4603))</f>
        <v/>
      </c>
      <c r="M4603" s="13">
        <f>M4602+J4602/40-IF(I4602="V2H",K4602/(0.95*40),0)-IF(E4603=0,IF(E4602=1,IF(D4603=1,30,40)*0.18/(2*40),0),0)-IF(E4603=1,IF(E4602=0,IF(D4603=1,30,40)*0.18/(2*40),0),0)</f>
        <v/>
      </c>
      <c r="N4603" s="14" t="n">
        <v>0.15</v>
      </c>
      <c r="O4603" s="15">
        <f>K4603*N4603</f>
        <v/>
      </c>
      <c r="P4603">
        <f>IF(E4603=0,0.3,IF(D4603=1,IF(C4603&gt;=Params!$B$13-3,IF(C4603&lt;Params!$B$13,Params!$B$20,0.3),0.3),IF(C4603&gt;=Params!$B$15-3,IF(C4603&lt;Params!$B$15,Params!$B$21,0.3),0.3)))</f>
        <v/>
      </c>
    </row>
    <row r="4604" ht="15" customHeight="1" s="1">
      <c r="A4604" s="9" t="n">
        <v>4601</v>
      </c>
      <c r="B4604" s="6" t="inlineStr">
        <is>
          <t>11/07</t>
        </is>
      </c>
      <c r="C4604" s="6" t="n">
        <v>16</v>
      </c>
      <c r="D4604" s="6" t="n">
        <v>0</v>
      </c>
      <c r="E4604" s="10">
        <f>IF(D4604=1, IF(OR(C4604&lt;10, C4604&gt;=15),1,0), IF(OR(C4604&lt;7, C4604&gt;=18),1,0))</f>
        <v/>
      </c>
      <c r="F4604" s="11" t="n">
        <v>0</v>
      </c>
      <c r="G4604" s="12">
        <f>0.45*8</f>
        <v/>
      </c>
      <c r="H4604" s="12">
        <f>F4604-G4604</f>
        <v/>
      </c>
      <c r="I4604" s="10">
        <f>IF(E4604=0,"Fora",IF(E4603=0,"Carg xar",IF(H4604&lt;0,IF(M4604&lt;0.9,"Carg FV","Stby"),IF(M4604&gt;P4604,"V2H",IF(M4604&lt;0.9,"Carg xar","Stby")))))</f>
        <v/>
      </c>
      <c r="J4604" s="12">
        <f>IF(OR(I4604="Carg FV",I4604="Carg xar"),MIN(IF(I4604="Carg FV",ABS(H4604),7.4),7.4,MAX(0,(0.9-M4604)*40)*0.95),0)</f>
        <v/>
      </c>
      <c r="K4604" s="12">
        <f>IF(I4604="V2H",MIN(MAX(0,H4604),7.4,MAX(0,(M4604-P4604)*40)*0.95),0)</f>
        <v/>
      </c>
      <c r="L4604" s="12">
        <f>IF(E4604=0,0,MAX(0,H4604-K4604))</f>
        <v/>
      </c>
      <c r="M4604" s="13">
        <f>M4603+J4603/40-IF(I4603="V2H",K4603/(0.95*40),0)-IF(E4604=0,IF(E4603=1,IF(D4604=1,30,40)*0.18/(2*40),0),0)-IF(E4604=1,IF(E4603=0,IF(D4604=1,30,40)*0.18/(2*40),0),0)</f>
        <v/>
      </c>
      <c r="N4604" s="14" t="n">
        <v>0.15</v>
      </c>
      <c r="O4604" s="15">
        <f>K4604*N4604</f>
        <v/>
      </c>
      <c r="P4604">
        <f>IF(E4604=0,0.3,IF(D4604=1,IF(C4604&gt;=Params!$B$13-3,IF(C4604&lt;Params!$B$13,Params!$B$20,0.3),0.3),IF(C4604&gt;=Params!$B$15-3,IF(C4604&lt;Params!$B$15,Params!$B$21,0.3),0.3)))</f>
        <v/>
      </c>
    </row>
    <row r="4605" ht="15" customHeight="1" s="1">
      <c r="A4605" s="9" t="n">
        <v>4602</v>
      </c>
      <c r="B4605" s="6" t="inlineStr">
        <is>
          <t>11/07</t>
        </is>
      </c>
      <c r="C4605" s="6" t="n">
        <v>17</v>
      </c>
      <c r="D4605" s="6" t="n">
        <v>0</v>
      </c>
      <c r="E4605" s="10">
        <f>IF(D4605=1, IF(OR(C4605&lt;10, C4605&gt;=15),1,0), IF(OR(C4605&lt;7, C4605&gt;=18),1,0))</f>
        <v/>
      </c>
      <c r="F4605" s="11" t="n">
        <v>0.032</v>
      </c>
      <c r="G4605" s="12">
        <f>0.25*8</f>
        <v/>
      </c>
      <c r="H4605" s="12">
        <f>F4605-G4605</f>
        <v/>
      </c>
      <c r="I4605" s="10">
        <f>IF(E4605=0,"Fora",IF(E4604=0,"Carg xar",IF(H4605&lt;0,IF(M4605&lt;0.9,"Carg FV","Stby"),IF(M4605&gt;P4605,"V2H",IF(M4605&lt;0.9,"Carg xar","Stby")))))</f>
        <v/>
      </c>
      <c r="J4605" s="12">
        <f>IF(OR(I4605="Carg FV",I4605="Carg xar"),MIN(IF(I4605="Carg FV",ABS(H4605),7.4),7.4,MAX(0,(0.9-M4605)*40)*0.95),0)</f>
        <v/>
      </c>
      <c r="K4605" s="12">
        <f>IF(I4605="V2H",MIN(MAX(0,H4605),7.4,MAX(0,(M4605-P4605)*40)*0.95),0)</f>
        <v/>
      </c>
      <c r="L4605" s="12">
        <f>IF(E4605=0,0,MAX(0,H4605-K4605))</f>
        <v/>
      </c>
      <c r="M4605" s="13">
        <f>M4604+J4604/40-IF(I4604="V2H",K4604/(0.95*40),0)-IF(E4605=0,IF(E4604=1,IF(D4605=1,30,40)*0.18/(2*40),0),0)-IF(E4605=1,IF(E4604=0,IF(D4605=1,30,40)*0.18/(2*40),0),0)</f>
        <v/>
      </c>
      <c r="N4605" s="14" t="n">
        <v>0.15</v>
      </c>
      <c r="O4605" s="15">
        <f>K4605*N4605</f>
        <v/>
      </c>
      <c r="P4605">
        <f>IF(E4605=0,0.3,IF(D4605=1,IF(C4605&gt;=Params!$B$13-3,IF(C4605&lt;Params!$B$13,Params!$B$20,0.3),0.3),IF(C4605&gt;=Params!$B$15-3,IF(C4605&lt;Params!$B$15,Params!$B$21,0.3),0.3)))</f>
        <v/>
      </c>
    </row>
    <row r="4606" ht="15" customHeight="1" s="1">
      <c r="A4606" s="9" t="n">
        <v>4603</v>
      </c>
      <c r="B4606" s="6" t="inlineStr">
        <is>
          <t>11/07</t>
        </is>
      </c>
      <c r="C4606" s="6" t="n">
        <v>18</v>
      </c>
      <c r="D4606" s="6" t="n">
        <v>0</v>
      </c>
      <c r="E4606" s="10">
        <f>IF(D4606=1, IF(OR(C4606&lt;10, C4606&gt;=15),1,0), IF(OR(C4606&lt;7, C4606&gt;=18),1,0))</f>
        <v/>
      </c>
      <c r="F4606" s="11" t="n">
        <v>1.221</v>
      </c>
      <c r="G4606" s="12">
        <f>0.08*8</f>
        <v/>
      </c>
      <c r="H4606" s="12">
        <f>F4606-G4606</f>
        <v/>
      </c>
      <c r="I4606" s="10">
        <f>IF(E4606=0,"Fora",IF(E4605=0,"Carg xar",IF(H4606&lt;0,IF(M4606&lt;0.9,"Carg FV","Stby"),IF(M4606&gt;P4606,"V2H",IF(M4606&lt;0.9,"Carg xar","Stby")))))</f>
        <v/>
      </c>
      <c r="J4606" s="12">
        <f>IF(OR(I4606="Carg FV",I4606="Carg xar"),MIN(IF(I4606="Carg FV",ABS(H4606),7.4),7.4,MAX(0,(0.9-M4606)*40)*0.95),0)</f>
        <v/>
      </c>
      <c r="K4606" s="12">
        <f>IF(I4606="V2H",MIN(MAX(0,H4606),7.4,MAX(0,(M4606-P4606)*40)*0.95),0)</f>
        <v/>
      </c>
      <c r="L4606" s="12">
        <f>IF(E4606=0,0,MAX(0,H4606-K4606))</f>
        <v/>
      </c>
      <c r="M4606" s="13">
        <f>M4605+J4605/40-IF(I4605="V2H",K4605/(0.95*40),0)-IF(E4606=0,IF(E4605=1,IF(D4606=1,30,40)*0.18/(2*40),0),0)-IF(E4606=1,IF(E4605=0,IF(D4606=1,30,40)*0.18/(2*40),0),0)</f>
        <v/>
      </c>
      <c r="N4606" s="14" t="n">
        <v>0.2</v>
      </c>
      <c r="O4606" s="15">
        <f>K4606*N4606</f>
        <v/>
      </c>
      <c r="P4606">
        <f>IF(E4606=0,0.3,IF(D4606=1,IF(C4606&gt;=Params!$B$13-3,IF(C4606&lt;Params!$B$13,Params!$B$20,0.3),0.3),IF(C4606&gt;=Params!$B$15-3,IF(C4606&lt;Params!$B$15,Params!$B$21,0.3),0.3)))</f>
        <v/>
      </c>
    </row>
    <row r="4607" ht="15" customHeight="1" s="1">
      <c r="A4607" s="9" t="n">
        <v>4604</v>
      </c>
      <c r="B4607" s="6" t="inlineStr">
        <is>
          <t>11/07</t>
        </is>
      </c>
      <c r="C4607" s="6" t="n">
        <v>19</v>
      </c>
      <c r="D4607" s="6" t="n">
        <v>0</v>
      </c>
      <c r="E4607" s="10">
        <f>IF(D4607=1, IF(OR(C4607&lt;10, C4607&gt;=15),1,0), IF(OR(C4607&lt;7, C4607&gt;=18),1,0))</f>
        <v/>
      </c>
      <c r="F4607" s="11" t="n">
        <v>1.937</v>
      </c>
      <c r="G4607" s="12">
        <f>0*8</f>
        <v/>
      </c>
      <c r="H4607" s="12">
        <f>F4607-G4607</f>
        <v/>
      </c>
      <c r="I4607" s="10">
        <f>IF(E4607=0,"Fora",IF(E4606=0,"Carg xar",IF(H4607&lt;0,IF(M4607&lt;0.9,"Carg FV","Stby"),IF(M4607&gt;P4607,"V2H",IF(M4607&lt;0.9,"Carg xar","Stby")))))</f>
        <v/>
      </c>
      <c r="J4607" s="12">
        <f>IF(OR(I4607="Carg FV",I4607="Carg xar"),MIN(IF(I4607="Carg FV",ABS(H4607),7.4),7.4,MAX(0,(0.9-M4607)*40)*0.95),0)</f>
        <v/>
      </c>
      <c r="K4607" s="12">
        <f>IF(I4607="V2H",MIN(MAX(0,H4607),7.4,MAX(0,(M4607-P4607)*40)*0.95),0)</f>
        <v/>
      </c>
      <c r="L4607" s="12">
        <f>IF(E4607=0,0,MAX(0,H4607-K4607))</f>
        <v/>
      </c>
      <c r="M4607" s="13">
        <f>M4606+J4606/40-IF(I4606="V2H",K4606/(0.95*40),0)-IF(E4607=0,IF(E4606=1,IF(D4607=1,30,40)*0.18/(2*40),0),0)-IF(E4607=1,IF(E4606=0,IF(D4607=1,30,40)*0.18/(2*40),0),0)</f>
        <v/>
      </c>
      <c r="N4607" s="14" t="n">
        <v>0.2</v>
      </c>
      <c r="O4607" s="15">
        <f>K4607*N4607</f>
        <v/>
      </c>
      <c r="P4607">
        <f>IF(E4607=0,0.3,IF(D4607=1,IF(C4607&gt;=Params!$B$13-3,IF(C4607&lt;Params!$B$13,Params!$B$20,0.3),0.3),IF(C4607&gt;=Params!$B$15-3,IF(C4607&lt;Params!$B$15,Params!$B$21,0.3),0.3)))</f>
        <v/>
      </c>
    </row>
    <row r="4608" ht="15" customHeight="1" s="1">
      <c r="A4608" s="9" t="n">
        <v>4605</v>
      </c>
      <c r="B4608" s="6" t="inlineStr">
        <is>
          <t>11/07</t>
        </is>
      </c>
      <c r="C4608" s="6" t="n">
        <v>20</v>
      </c>
      <c r="D4608" s="6" t="n">
        <v>0</v>
      </c>
      <c r="E4608" s="10">
        <f>IF(D4608=1, IF(OR(C4608&lt;10, C4608&gt;=15),1,0), IF(OR(C4608&lt;7, C4608&gt;=18),1,0))</f>
        <v/>
      </c>
      <c r="F4608" s="11" t="n">
        <v>0.741</v>
      </c>
      <c r="G4608" s="12">
        <f>0*8</f>
        <v/>
      </c>
      <c r="H4608" s="12">
        <f>F4608-G4608</f>
        <v/>
      </c>
      <c r="I4608" s="10">
        <f>IF(E4608=0,"Fora",IF(E4607=0,"Carg xar",IF(H4608&lt;0,IF(M4608&lt;0.9,"Carg FV","Stby"),IF(M4608&gt;P4608,"V2H",IF(M4608&lt;0.9,"Carg xar","Stby")))))</f>
        <v/>
      </c>
      <c r="J4608" s="12">
        <f>IF(OR(I4608="Carg FV",I4608="Carg xar"),MIN(IF(I4608="Carg FV",ABS(H4608),7.4),7.4,MAX(0,(0.9-M4608)*40)*0.95),0)</f>
        <v/>
      </c>
      <c r="K4608" s="12">
        <f>IF(I4608="V2H",MIN(MAX(0,H4608),7.4,MAX(0,(M4608-P4608)*40)*0.95),0)</f>
        <v/>
      </c>
      <c r="L4608" s="12">
        <f>IF(E4608=0,0,MAX(0,H4608-K4608))</f>
        <v/>
      </c>
      <c r="M4608" s="13">
        <f>M4607+J4607/40-IF(I4607="V2H",K4607/(0.95*40),0)-IF(E4608=0,IF(E4607=1,IF(D4608=1,30,40)*0.18/(2*40),0),0)-IF(E4608=1,IF(E4607=0,IF(D4608=1,30,40)*0.18/(2*40),0),0)</f>
        <v/>
      </c>
      <c r="N4608" s="14" t="n">
        <v>0.2</v>
      </c>
      <c r="O4608" s="15">
        <f>K4608*N4608</f>
        <v/>
      </c>
      <c r="P4608">
        <f>IF(E4608=0,0.3,IF(D4608=1,IF(C4608&gt;=Params!$B$13-3,IF(C4608&lt;Params!$B$13,Params!$B$20,0.3),0.3),IF(C4608&gt;=Params!$B$15-3,IF(C4608&lt;Params!$B$15,Params!$B$21,0.3),0.3)))</f>
        <v/>
      </c>
    </row>
    <row r="4609" ht="15" customHeight="1" s="1">
      <c r="A4609" s="9" t="n">
        <v>4606</v>
      </c>
      <c r="B4609" s="6" t="inlineStr">
        <is>
          <t>11/07</t>
        </is>
      </c>
      <c r="C4609" s="6" t="n">
        <v>21</v>
      </c>
      <c r="D4609" s="6" t="n">
        <v>0</v>
      </c>
      <c r="E4609" s="10">
        <f>IF(D4609=1, IF(OR(C4609&lt;10, C4609&gt;=15),1,0), IF(OR(C4609&lt;7, C4609&gt;=18),1,0))</f>
        <v/>
      </c>
      <c r="F4609" s="11" t="n">
        <v>1.053</v>
      </c>
      <c r="G4609" s="12">
        <f>0*8</f>
        <v/>
      </c>
      <c r="H4609" s="12">
        <f>F4609-G4609</f>
        <v/>
      </c>
      <c r="I4609" s="10">
        <f>IF(E4609=0,"Fora",IF(E4608=0,"Carg xar",IF(H4609&lt;0,IF(M4609&lt;0.9,"Carg FV","Stby"),IF(M4609&gt;P4609,"V2H",IF(M4609&lt;0.9,"Carg xar","Stby")))))</f>
        <v/>
      </c>
      <c r="J4609" s="12">
        <f>IF(OR(I4609="Carg FV",I4609="Carg xar"),MIN(IF(I4609="Carg FV",ABS(H4609),7.4),7.4,MAX(0,(0.9-M4609)*40)*0.95),0)</f>
        <v/>
      </c>
      <c r="K4609" s="12">
        <f>IF(I4609="V2H",MIN(MAX(0,H4609),7.4,MAX(0,(M4609-P4609)*40)*0.95),0)</f>
        <v/>
      </c>
      <c r="L4609" s="12">
        <f>IF(E4609=0,0,MAX(0,H4609-K4609))</f>
        <v/>
      </c>
      <c r="M4609" s="13">
        <f>M4608+J4608/40-IF(I4608="V2H",K4608/(0.95*40),0)-IF(E4609=0,IF(E4608=1,IF(D4609=1,30,40)*0.18/(2*40),0),0)-IF(E4609=1,IF(E4608=0,IF(D4609=1,30,40)*0.18/(2*40),0),0)</f>
        <v/>
      </c>
      <c r="N4609" s="14" t="n">
        <v>0.2</v>
      </c>
      <c r="O4609" s="15">
        <f>K4609*N4609</f>
        <v/>
      </c>
      <c r="P4609">
        <f>IF(E4609=0,0.3,IF(D4609=1,IF(C4609&gt;=Params!$B$13-3,IF(C4609&lt;Params!$B$13,Params!$B$20,0.3),0.3),IF(C4609&gt;=Params!$B$15-3,IF(C4609&lt;Params!$B$15,Params!$B$21,0.3),0.3)))</f>
        <v/>
      </c>
    </row>
    <row r="4610" ht="15" customHeight="1" s="1">
      <c r="A4610" s="9" t="n">
        <v>4607</v>
      </c>
      <c r="B4610" s="6" t="inlineStr">
        <is>
          <t>11/07</t>
        </is>
      </c>
      <c r="C4610" s="6" t="n">
        <v>22</v>
      </c>
      <c r="D4610" s="6" t="n">
        <v>0</v>
      </c>
      <c r="E4610" s="10">
        <f>IF(D4610=1, IF(OR(C4610&lt;10, C4610&gt;=15),1,0), IF(OR(C4610&lt;7, C4610&gt;=18),1,0))</f>
        <v/>
      </c>
      <c r="F4610" s="11" t="n">
        <v>0.664</v>
      </c>
      <c r="G4610" s="12">
        <f>0*8</f>
        <v/>
      </c>
      <c r="H4610" s="12">
        <f>F4610-G4610</f>
        <v/>
      </c>
      <c r="I4610" s="10">
        <f>IF(E4610=0,"Fora",IF(E4609=0,"Carg xar",IF(H4610&lt;0,IF(M4610&lt;0.9,"Carg FV","Stby"),IF(M4610&gt;P4610,"V2H",IF(M4610&lt;0.9,"Carg xar","Stby")))))</f>
        <v/>
      </c>
      <c r="J4610" s="12">
        <f>IF(OR(I4610="Carg FV",I4610="Carg xar"),MIN(IF(I4610="Carg FV",ABS(H4610),7.4),7.4,MAX(0,(0.9-M4610)*40)*0.95),0)</f>
        <v/>
      </c>
      <c r="K4610" s="12">
        <f>IF(I4610="V2H",MIN(MAX(0,H4610),7.4,MAX(0,(M4610-P4610)*40)*0.95),0)</f>
        <v/>
      </c>
      <c r="L4610" s="12">
        <f>IF(E4610=0,0,MAX(0,H4610-K4610))</f>
        <v/>
      </c>
      <c r="M4610" s="13">
        <f>M4609+J4609/40-IF(I4609="V2H",K4609/(0.95*40),0)-IF(E4610=0,IF(E4609=1,IF(D4610=1,30,40)*0.18/(2*40),0),0)-IF(E4610=1,IF(E4609=0,IF(D4610=1,30,40)*0.18/(2*40),0),0)</f>
        <v/>
      </c>
      <c r="N4610" s="14" t="n">
        <v>0.15</v>
      </c>
      <c r="O4610" s="15">
        <f>K4610*N4610</f>
        <v/>
      </c>
      <c r="P4610">
        <f>IF(E4610=0,0.3,IF(D4610=1,IF(C4610&gt;=Params!$B$13-3,IF(C4610&lt;Params!$B$13,Params!$B$20,0.3),0.3),IF(C4610&gt;=Params!$B$15-3,IF(C4610&lt;Params!$B$15,Params!$B$21,0.3),0.3)))</f>
        <v/>
      </c>
    </row>
    <row r="4611" ht="15" customHeight="1" s="1">
      <c r="A4611" s="9" t="n">
        <v>4608</v>
      </c>
      <c r="B4611" s="6" t="inlineStr">
        <is>
          <t>11/07</t>
        </is>
      </c>
      <c r="C4611" s="6" t="n">
        <v>23</v>
      </c>
      <c r="D4611" s="6" t="n">
        <v>0</v>
      </c>
      <c r="E4611" s="10">
        <f>IF(D4611=1, IF(OR(C4611&lt;10, C4611&gt;=15),1,0), IF(OR(C4611&lt;7, C4611&gt;=18),1,0))</f>
        <v/>
      </c>
      <c r="F4611" s="11" t="n">
        <v>0.579</v>
      </c>
      <c r="G4611" s="12">
        <f>0*8</f>
        <v/>
      </c>
      <c r="H4611" s="12">
        <f>F4611-G4611</f>
        <v/>
      </c>
      <c r="I4611" s="10">
        <f>IF(E4611=0,"Fora",IF(E4610=0,"Carg xar",IF(H4611&lt;0,IF(M4611&lt;0.9,"Carg FV","Stby"),IF(M4611&gt;P4611,"V2H",IF(M4611&lt;0.9,"Carg xar","Stby")))))</f>
        <v/>
      </c>
      <c r="J4611" s="12">
        <f>IF(OR(I4611="Carg FV",I4611="Carg xar"),MIN(IF(I4611="Carg FV",ABS(H4611),7.4),7.4,MAX(0,(0.9-M4611)*40)*0.95),0)</f>
        <v/>
      </c>
      <c r="K4611" s="12">
        <f>IF(I4611="V2H",MIN(MAX(0,H4611),7.4,MAX(0,(M4611-P4611)*40)*0.95),0)</f>
        <v/>
      </c>
      <c r="L4611" s="12">
        <f>IF(E4611=0,0,MAX(0,H4611-K4611))</f>
        <v/>
      </c>
      <c r="M4611" s="13">
        <f>M4610+J4610/40-IF(I4610="V2H",K4610/(0.95*40),0)-IF(E4611=0,IF(E4610=1,IF(D4611=1,30,40)*0.18/(2*40),0),0)-IF(E4611=1,IF(E4610=0,IF(D4611=1,30,40)*0.18/(2*40),0),0)</f>
        <v/>
      </c>
      <c r="N4611" s="14" t="n">
        <v>0.15</v>
      </c>
      <c r="O4611" s="15">
        <f>K4611*N4611</f>
        <v/>
      </c>
      <c r="P4611">
        <f>IF(E4611=0,0.3,IF(D4611=1,IF(C4611&gt;=Params!$B$13-3,IF(C4611&lt;Params!$B$13,Params!$B$20,0.3),0.3),IF(C4611&gt;=Params!$B$15-3,IF(C4611&lt;Params!$B$15,Params!$B$21,0.3),0.3)))</f>
        <v/>
      </c>
    </row>
    <row r="4612" ht="15" customHeight="1" s="1">
      <c r="A4612" s="9" t="n">
        <v>4609</v>
      </c>
      <c r="B4612" s="6" t="inlineStr">
        <is>
          <t>12/07</t>
        </is>
      </c>
      <c r="C4612" s="6" t="n">
        <v>0</v>
      </c>
      <c r="D4612" s="6" t="n">
        <v>1</v>
      </c>
      <c r="E4612" s="10">
        <f>IF(D4612=1, IF(OR(C4612&lt;10, C4612&gt;=15),1,0), IF(OR(C4612&lt;7, C4612&gt;=18),1,0))</f>
        <v/>
      </c>
      <c r="F4612" s="11" t="n">
        <v>0.549</v>
      </c>
      <c r="G4612" s="12">
        <f>0*8</f>
        <v/>
      </c>
      <c r="H4612" s="12">
        <f>F4612-G4612</f>
        <v/>
      </c>
      <c r="I4612" s="10">
        <f>IF(E4612=0,"Fora",IF(E4611=0,"Carg xar",IF(H4612&lt;0,IF(M4612&lt;0.9,"Carg FV","Stby"),IF(M4612&gt;P4612,"V2H",IF(M4612&lt;0.9,"Carg xar","Stby")))))</f>
        <v/>
      </c>
      <c r="J4612" s="12">
        <f>IF(OR(I4612="Carg FV",I4612="Carg xar"),MIN(IF(I4612="Carg FV",ABS(H4612),7.4),7.4,MAX(0,(0.9-M4612)*40)*0.95),0)</f>
        <v/>
      </c>
      <c r="K4612" s="12">
        <f>IF(I4612="V2H",MIN(MAX(0,H4612),7.4,MAX(0,(M4612-P4612)*40)*0.95),0)</f>
        <v/>
      </c>
      <c r="L4612" s="12">
        <f>IF(E4612=0,0,MAX(0,H4612-K4612))</f>
        <v/>
      </c>
      <c r="M4612" s="13">
        <f>M4611+J4611/40-IF(I4611="V2H",K4611/(0.95*40),0)-IF(E4612=0,IF(E4611=1,IF(D4612=1,30,40)*0.18/(2*40),0),0)-IF(E4612=1,IF(E4611=0,IF(D4612=1,30,40)*0.18/(2*40),0),0)</f>
        <v/>
      </c>
      <c r="N4612" s="14" t="n">
        <v>0.09</v>
      </c>
      <c r="O4612" s="15">
        <f>K4612*N4612</f>
        <v/>
      </c>
      <c r="P4612">
        <f>IF(E4612=0,0.3,IF(D4612=1,IF(C4612&gt;=Params!$B$13-3,IF(C4612&lt;Params!$B$13,Params!$B$20,0.3),0.3),IF(C4612&gt;=Params!$B$15-3,IF(C4612&lt;Params!$B$15,Params!$B$21,0.3),0.3)))</f>
        <v/>
      </c>
    </row>
    <row r="4613" ht="15" customHeight="1" s="1">
      <c r="A4613" s="9" t="n">
        <v>4610</v>
      </c>
      <c r="B4613" s="6" t="inlineStr">
        <is>
          <t>12/07</t>
        </is>
      </c>
      <c r="C4613" s="6" t="n">
        <v>1</v>
      </c>
      <c r="D4613" s="6" t="n">
        <v>1</v>
      </c>
      <c r="E4613" s="10">
        <f>IF(D4613=1, IF(OR(C4613&lt;10, C4613&gt;=15),1,0), IF(OR(C4613&lt;7, C4613&gt;=18),1,0))</f>
        <v/>
      </c>
      <c r="F4613" s="11" t="n">
        <v>0.423</v>
      </c>
      <c r="G4613" s="12">
        <f>0*8</f>
        <v/>
      </c>
      <c r="H4613" s="12">
        <f>F4613-G4613</f>
        <v/>
      </c>
      <c r="I4613" s="10">
        <f>IF(E4613=0,"Fora",IF(E4612=0,"Carg xar",IF(H4613&lt;0,IF(M4613&lt;0.9,"Carg FV","Stby"),IF(M4613&gt;P4613,"V2H",IF(M4613&lt;0.9,"Carg xar","Stby")))))</f>
        <v/>
      </c>
      <c r="J4613" s="12">
        <f>IF(OR(I4613="Carg FV",I4613="Carg xar"),MIN(IF(I4613="Carg FV",ABS(H4613),7.4),7.4,MAX(0,(0.9-M4613)*40)*0.95),0)</f>
        <v/>
      </c>
      <c r="K4613" s="12">
        <f>IF(I4613="V2H",MIN(MAX(0,H4613),7.4,MAX(0,(M4613-P4613)*40)*0.95),0)</f>
        <v/>
      </c>
      <c r="L4613" s="12">
        <f>IF(E4613=0,0,MAX(0,H4613-K4613))</f>
        <v/>
      </c>
      <c r="M4613" s="13">
        <f>M4612+J4612/40-IF(I4612="V2H",K4612/(0.95*40),0)-IF(E4613=0,IF(E4612=1,IF(D4613=1,30,40)*0.18/(2*40),0),0)-IF(E4613=1,IF(E4612=0,IF(D4613=1,30,40)*0.18/(2*40),0),0)</f>
        <v/>
      </c>
      <c r="N4613" s="14" t="n">
        <v>0.09</v>
      </c>
      <c r="O4613" s="15">
        <f>K4613*N4613</f>
        <v/>
      </c>
      <c r="P4613">
        <f>IF(E4613=0,0.3,IF(D4613=1,IF(C4613&gt;=Params!$B$13-3,IF(C4613&lt;Params!$B$13,Params!$B$20,0.3),0.3),IF(C4613&gt;=Params!$B$15-3,IF(C4613&lt;Params!$B$15,Params!$B$21,0.3),0.3)))</f>
        <v/>
      </c>
    </row>
    <row r="4614" ht="15" customHeight="1" s="1">
      <c r="A4614" s="9" t="n">
        <v>4611</v>
      </c>
      <c r="B4614" s="6" t="inlineStr">
        <is>
          <t>12/07</t>
        </is>
      </c>
      <c r="C4614" s="6" t="n">
        <v>2</v>
      </c>
      <c r="D4614" s="6" t="n">
        <v>1</v>
      </c>
      <c r="E4614" s="10">
        <f>IF(D4614=1, IF(OR(C4614&lt;10, C4614&gt;=15),1,0), IF(OR(C4614&lt;7, C4614&gt;=18),1,0))</f>
        <v/>
      </c>
      <c r="F4614" s="11" t="n">
        <v>0.475</v>
      </c>
      <c r="G4614" s="12">
        <f>0*8</f>
        <v/>
      </c>
      <c r="H4614" s="12">
        <f>F4614-G4614</f>
        <v/>
      </c>
      <c r="I4614" s="10">
        <f>IF(E4614=0,"Fora",IF(E4613=0,"Carg xar",IF(H4614&lt;0,IF(M4614&lt;0.9,"Carg FV","Stby"),IF(M4614&gt;P4614,"V2H",IF(M4614&lt;0.9,"Carg xar","Stby")))))</f>
        <v/>
      </c>
      <c r="J4614" s="12">
        <f>IF(OR(I4614="Carg FV",I4614="Carg xar"),MIN(IF(I4614="Carg FV",ABS(H4614),7.4),7.4,MAX(0,(0.9-M4614)*40)*0.95),0)</f>
        <v/>
      </c>
      <c r="K4614" s="12">
        <f>IF(I4614="V2H",MIN(MAX(0,H4614),7.4,MAX(0,(M4614-P4614)*40)*0.95),0)</f>
        <v/>
      </c>
      <c r="L4614" s="12">
        <f>IF(E4614=0,0,MAX(0,H4614-K4614))</f>
        <v/>
      </c>
      <c r="M4614" s="13">
        <f>M4613+J4613/40-IF(I4613="V2H",K4613/(0.95*40),0)-IF(E4614=0,IF(E4613=1,IF(D4614=1,30,40)*0.18/(2*40),0),0)-IF(E4614=1,IF(E4613=0,IF(D4614=1,30,40)*0.18/(2*40),0),0)</f>
        <v/>
      </c>
      <c r="N4614" s="14" t="n">
        <v>0.09</v>
      </c>
      <c r="O4614" s="15">
        <f>K4614*N4614</f>
        <v/>
      </c>
      <c r="P4614">
        <f>IF(E4614=0,0.3,IF(D4614=1,IF(C4614&gt;=Params!$B$13-3,IF(C4614&lt;Params!$B$13,Params!$B$20,0.3),0.3),IF(C4614&gt;=Params!$B$15-3,IF(C4614&lt;Params!$B$15,Params!$B$21,0.3),0.3)))</f>
        <v/>
      </c>
    </row>
    <row r="4615" ht="15" customHeight="1" s="1">
      <c r="A4615" s="9" t="n">
        <v>4612</v>
      </c>
      <c r="B4615" s="6" t="inlineStr">
        <is>
          <t>12/07</t>
        </is>
      </c>
      <c r="C4615" s="6" t="n">
        <v>3</v>
      </c>
      <c r="D4615" s="6" t="n">
        <v>1</v>
      </c>
      <c r="E4615" s="10">
        <f>IF(D4615=1, IF(OR(C4615&lt;10, C4615&gt;=15),1,0), IF(OR(C4615&lt;7, C4615&gt;=18),1,0))</f>
        <v/>
      </c>
      <c r="F4615" s="11" t="n">
        <v>0.449</v>
      </c>
      <c r="G4615" s="12">
        <f>0*8</f>
        <v/>
      </c>
      <c r="H4615" s="12">
        <f>F4615-G4615</f>
        <v/>
      </c>
      <c r="I4615" s="10">
        <f>IF(E4615=0,"Fora",IF(E4614=0,"Carg xar",IF(H4615&lt;0,IF(M4615&lt;0.9,"Carg FV","Stby"),IF(M4615&gt;P4615,"V2H",IF(M4615&lt;0.9,"Carg xar","Stby")))))</f>
        <v/>
      </c>
      <c r="J4615" s="12">
        <f>IF(OR(I4615="Carg FV",I4615="Carg xar"),MIN(IF(I4615="Carg FV",ABS(H4615),7.4),7.4,MAX(0,(0.9-M4615)*40)*0.95),0)</f>
        <v/>
      </c>
      <c r="K4615" s="12">
        <f>IF(I4615="V2H",MIN(MAX(0,H4615),7.4,MAX(0,(M4615-P4615)*40)*0.95),0)</f>
        <v/>
      </c>
      <c r="L4615" s="12">
        <f>IF(E4615=0,0,MAX(0,H4615-K4615))</f>
        <v/>
      </c>
      <c r="M4615" s="13">
        <f>M4614+J4614/40-IF(I4614="V2H",K4614/(0.95*40),0)-IF(E4615=0,IF(E4614=1,IF(D4615=1,30,40)*0.18/(2*40),0),0)-IF(E4615=1,IF(E4614=0,IF(D4615=1,30,40)*0.18/(2*40),0),0)</f>
        <v/>
      </c>
      <c r="N4615" s="14" t="n">
        <v>0.09</v>
      </c>
      <c r="O4615" s="15">
        <f>K4615*N4615</f>
        <v/>
      </c>
      <c r="P4615">
        <f>IF(E4615=0,0.3,IF(D4615=1,IF(C4615&gt;=Params!$B$13-3,IF(C4615&lt;Params!$B$13,Params!$B$20,0.3),0.3),IF(C4615&gt;=Params!$B$15-3,IF(C4615&lt;Params!$B$15,Params!$B$21,0.3),0.3)))</f>
        <v/>
      </c>
    </row>
    <row r="4616" ht="15" customHeight="1" s="1">
      <c r="A4616" s="9" t="n">
        <v>4613</v>
      </c>
      <c r="B4616" s="6" t="inlineStr">
        <is>
          <t>12/07</t>
        </is>
      </c>
      <c r="C4616" s="6" t="n">
        <v>4</v>
      </c>
      <c r="D4616" s="6" t="n">
        <v>1</v>
      </c>
      <c r="E4616" s="10">
        <f>IF(D4616=1, IF(OR(C4616&lt;10, C4616&gt;=15),1,0), IF(OR(C4616&lt;7, C4616&gt;=18),1,0))</f>
        <v/>
      </c>
      <c r="F4616" s="11" t="n">
        <v>0.492</v>
      </c>
      <c r="G4616" s="12">
        <f>0*8</f>
        <v/>
      </c>
      <c r="H4616" s="12">
        <f>F4616-G4616</f>
        <v/>
      </c>
      <c r="I4616" s="10">
        <f>IF(E4616=0,"Fora",IF(E4615=0,"Carg xar",IF(H4616&lt;0,IF(M4616&lt;0.9,"Carg FV","Stby"),IF(M4616&gt;P4616,"V2H",IF(M4616&lt;0.9,"Carg xar","Stby")))))</f>
        <v/>
      </c>
      <c r="J4616" s="12">
        <f>IF(OR(I4616="Carg FV",I4616="Carg xar"),MIN(IF(I4616="Carg FV",ABS(H4616),7.4),7.4,MAX(0,(0.9-M4616)*40)*0.95),0)</f>
        <v/>
      </c>
      <c r="K4616" s="12">
        <f>IF(I4616="V2H",MIN(MAX(0,H4616),7.4,MAX(0,(M4616-P4616)*40)*0.95),0)</f>
        <v/>
      </c>
      <c r="L4616" s="12">
        <f>IF(E4616=0,0,MAX(0,H4616-K4616))</f>
        <v/>
      </c>
      <c r="M4616" s="13">
        <f>M4615+J4615/40-IF(I4615="V2H",K4615/(0.95*40),0)-IF(E4616=0,IF(E4615=1,IF(D4616=1,30,40)*0.18/(2*40),0),0)-IF(E4616=1,IF(E4615=0,IF(D4616=1,30,40)*0.18/(2*40),0),0)</f>
        <v/>
      </c>
      <c r="N4616" s="14" t="n">
        <v>0.09</v>
      </c>
      <c r="O4616" s="15">
        <f>K4616*N4616</f>
        <v/>
      </c>
      <c r="P4616">
        <f>IF(E4616=0,0.3,IF(D4616=1,IF(C4616&gt;=Params!$B$13-3,IF(C4616&lt;Params!$B$13,Params!$B$20,0.3),0.3),IF(C4616&gt;=Params!$B$15-3,IF(C4616&lt;Params!$B$15,Params!$B$21,0.3),0.3)))</f>
        <v/>
      </c>
    </row>
    <row r="4617" ht="15" customHeight="1" s="1">
      <c r="A4617" s="9" t="n">
        <v>4614</v>
      </c>
      <c r="B4617" s="6" t="inlineStr">
        <is>
          <t>12/07</t>
        </is>
      </c>
      <c r="C4617" s="6" t="n">
        <v>5</v>
      </c>
      <c r="D4617" s="6" t="n">
        <v>1</v>
      </c>
      <c r="E4617" s="10">
        <f>IF(D4617=1, IF(OR(C4617&lt;10, C4617&gt;=15),1,0), IF(OR(C4617&lt;7, C4617&gt;=18),1,0))</f>
        <v/>
      </c>
      <c r="F4617" s="11" t="n">
        <v>0.587</v>
      </c>
      <c r="G4617" s="12">
        <f>0*8</f>
        <v/>
      </c>
      <c r="H4617" s="12">
        <f>F4617-G4617</f>
        <v/>
      </c>
      <c r="I4617" s="10">
        <f>IF(E4617=0,"Fora",IF(E4616=0,"Carg xar",IF(H4617&lt;0,IF(M4617&lt;0.9,"Carg FV","Stby"),IF(M4617&gt;P4617,"V2H",IF(M4617&lt;0.9,"Carg xar","Stby")))))</f>
        <v/>
      </c>
      <c r="J4617" s="12">
        <f>IF(OR(I4617="Carg FV",I4617="Carg xar"),MIN(IF(I4617="Carg FV",ABS(H4617),7.4),7.4,MAX(0,(0.9-M4617)*40)*0.95),0)</f>
        <v/>
      </c>
      <c r="K4617" s="12">
        <f>IF(I4617="V2H",MIN(MAX(0,H4617),7.4,MAX(0,(M4617-P4617)*40)*0.95),0)</f>
        <v/>
      </c>
      <c r="L4617" s="12">
        <f>IF(E4617=0,0,MAX(0,H4617-K4617))</f>
        <v/>
      </c>
      <c r="M4617" s="13">
        <f>M4616+J4616/40-IF(I4616="V2H",K4616/(0.95*40),0)-IF(E4617=0,IF(E4616=1,IF(D4617=1,30,40)*0.18/(2*40),0),0)-IF(E4617=1,IF(E4616=0,IF(D4617=1,30,40)*0.18/(2*40),0),0)</f>
        <v/>
      </c>
      <c r="N4617" s="14" t="n">
        <v>0.09</v>
      </c>
      <c r="O4617" s="15">
        <f>K4617*N4617</f>
        <v/>
      </c>
      <c r="P4617">
        <f>IF(E4617=0,0.3,IF(D4617=1,IF(C4617&gt;=Params!$B$13-3,IF(C4617&lt;Params!$B$13,Params!$B$20,0.3),0.3),IF(C4617&gt;=Params!$B$15-3,IF(C4617&lt;Params!$B$15,Params!$B$21,0.3),0.3)))</f>
        <v/>
      </c>
    </row>
    <row r="4618" ht="15" customHeight="1" s="1">
      <c r="A4618" s="9" t="n">
        <v>4615</v>
      </c>
      <c r="B4618" s="6" t="inlineStr">
        <is>
          <t>12/07</t>
        </is>
      </c>
      <c r="C4618" s="6" t="n">
        <v>6</v>
      </c>
      <c r="D4618" s="6" t="n">
        <v>1</v>
      </c>
      <c r="E4618" s="10">
        <f>IF(D4618=1, IF(OR(C4618&lt;10, C4618&gt;=15),1,0), IF(OR(C4618&lt;7, C4618&gt;=18),1,0))</f>
        <v/>
      </c>
      <c r="F4618" s="11" t="n">
        <v>1.142</v>
      </c>
      <c r="G4618" s="12">
        <f>0.02*8</f>
        <v/>
      </c>
      <c r="H4618" s="12">
        <f>F4618-G4618</f>
        <v/>
      </c>
      <c r="I4618" s="10">
        <f>IF(E4618=0,"Fora",IF(E4617=0,"Carg xar",IF(H4618&lt;0,IF(M4618&lt;0.9,"Carg FV","Stby"),IF(M4618&gt;P4618,"V2H",IF(M4618&lt;0.9,"Carg xar","Stby")))))</f>
        <v/>
      </c>
      <c r="J4618" s="12">
        <f>IF(OR(I4618="Carg FV",I4618="Carg xar"),MIN(IF(I4618="Carg FV",ABS(H4618),7.4),7.4,MAX(0,(0.9-M4618)*40)*0.95),0)</f>
        <v/>
      </c>
      <c r="K4618" s="12">
        <f>IF(I4618="V2H",MIN(MAX(0,H4618),7.4,MAX(0,(M4618-P4618)*40)*0.95),0)</f>
        <v/>
      </c>
      <c r="L4618" s="12">
        <f>IF(E4618=0,0,MAX(0,H4618-K4618))</f>
        <v/>
      </c>
      <c r="M4618" s="13">
        <f>M4617+J4617/40-IF(I4617="V2H",K4617/(0.95*40),0)-IF(E4618=0,IF(E4617=1,IF(D4618=1,30,40)*0.18/(2*40),0),0)-IF(E4618=1,IF(E4617=0,IF(D4618=1,30,40)*0.18/(2*40),0),0)</f>
        <v/>
      </c>
      <c r="N4618" s="14" t="n">
        <v>0.09</v>
      </c>
      <c r="O4618" s="15">
        <f>K4618*N4618</f>
        <v/>
      </c>
      <c r="P4618">
        <f>IF(E4618=0,0.3,IF(D4618=1,IF(C4618&gt;=Params!$B$13-3,IF(C4618&lt;Params!$B$13,Params!$B$20,0.3),0.3),IF(C4618&gt;=Params!$B$15-3,IF(C4618&lt;Params!$B$15,Params!$B$21,0.3),0.3)))</f>
        <v/>
      </c>
    </row>
    <row r="4619" ht="15" customHeight="1" s="1">
      <c r="A4619" s="9" t="n">
        <v>4616</v>
      </c>
      <c r="B4619" s="6" t="inlineStr">
        <is>
          <t>12/07</t>
        </is>
      </c>
      <c r="C4619" s="6" t="n">
        <v>7</v>
      </c>
      <c r="D4619" s="6" t="n">
        <v>1</v>
      </c>
      <c r="E4619" s="10">
        <f>IF(D4619=1, IF(OR(C4619&lt;10, C4619&gt;=15),1,0), IF(OR(C4619&lt;7, C4619&gt;=18),1,0))</f>
        <v/>
      </c>
      <c r="F4619" s="11" t="n">
        <v>0.532</v>
      </c>
      <c r="G4619" s="12">
        <f>0.14*8</f>
        <v/>
      </c>
      <c r="H4619" s="12">
        <f>F4619-G4619</f>
        <v/>
      </c>
      <c r="I4619" s="10">
        <f>IF(E4619=0,"Fora",IF(E4618=0,"Carg xar",IF(H4619&lt;0,IF(M4619&lt;0.9,"Carg FV","Stby"),IF(M4619&gt;P4619,"V2H",IF(M4619&lt;0.9,"Carg xar","Stby")))))</f>
        <v/>
      </c>
      <c r="J4619" s="12">
        <f>IF(OR(I4619="Carg FV",I4619="Carg xar"),MIN(IF(I4619="Carg FV",ABS(H4619),7.4),7.4,MAX(0,(0.9-M4619)*40)*0.95),0)</f>
        <v/>
      </c>
      <c r="K4619" s="12">
        <f>IF(I4619="V2H",MIN(MAX(0,H4619),7.4,MAX(0,(M4619-P4619)*40)*0.95),0)</f>
        <v/>
      </c>
      <c r="L4619" s="12">
        <f>IF(E4619=0,0,MAX(0,H4619-K4619))</f>
        <v/>
      </c>
      <c r="M4619" s="13">
        <f>M4618+J4618/40-IF(I4618="V2H",K4618/(0.95*40),0)-IF(E4619=0,IF(E4618=1,IF(D4619=1,30,40)*0.18/(2*40),0),0)-IF(E4619=1,IF(E4618=0,IF(D4619=1,30,40)*0.18/(2*40),0),0)</f>
        <v/>
      </c>
      <c r="N4619" s="14" t="n">
        <v>0.09</v>
      </c>
      <c r="O4619" s="15">
        <f>K4619*N4619</f>
        <v/>
      </c>
      <c r="P4619">
        <f>IF(E4619=0,0.3,IF(D4619=1,IF(C4619&gt;=Params!$B$13-3,IF(C4619&lt;Params!$B$13,Params!$B$20,0.3),0.3),IF(C4619&gt;=Params!$B$15-3,IF(C4619&lt;Params!$B$15,Params!$B$21,0.3),0.3)))</f>
        <v/>
      </c>
    </row>
    <row r="4620" ht="15" customHeight="1" s="1">
      <c r="A4620" s="9" t="n">
        <v>4617</v>
      </c>
      <c r="B4620" s="6" t="inlineStr">
        <is>
          <t>12/07</t>
        </is>
      </c>
      <c r="C4620" s="6" t="n">
        <v>8</v>
      </c>
      <c r="D4620" s="6" t="n">
        <v>1</v>
      </c>
      <c r="E4620" s="10">
        <f>IF(D4620=1, IF(OR(C4620&lt;10, C4620&gt;=15),1,0), IF(OR(C4620&lt;7, C4620&gt;=18),1,0))</f>
        <v/>
      </c>
      <c r="F4620" s="11" t="n">
        <v>0.449</v>
      </c>
      <c r="G4620" s="12">
        <f>0.3*8</f>
        <v/>
      </c>
      <c r="H4620" s="12">
        <f>F4620-G4620</f>
        <v/>
      </c>
      <c r="I4620" s="10">
        <f>IF(E4620=0,"Fora",IF(E4619=0,"Carg xar",IF(H4620&lt;0,IF(M4620&lt;0.9,"Carg FV","Stby"),IF(M4620&gt;P4620,"V2H",IF(M4620&lt;0.9,"Carg xar","Stby")))))</f>
        <v/>
      </c>
      <c r="J4620" s="12">
        <f>IF(OR(I4620="Carg FV",I4620="Carg xar"),MIN(IF(I4620="Carg FV",ABS(H4620),7.4),7.4,MAX(0,(0.9-M4620)*40)*0.95),0)</f>
        <v/>
      </c>
      <c r="K4620" s="12">
        <f>IF(I4620="V2H",MIN(MAX(0,H4620),7.4,MAX(0,(M4620-P4620)*40)*0.95),0)</f>
        <v/>
      </c>
      <c r="L4620" s="12">
        <f>IF(E4620=0,0,MAX(0,H4620-K4620))</f>
        <v/>
      </c>
      <c r="M4620" s="13">
        <f>M4619+J4619/40-IF(I4619="V2H",K4619/(0.95*40),0)-IF(E4620=0,IF(E4619=1,IF(D4620=1,30,40)*0.18/(2*40),0),0)-IF(E4620=1,IF(E4619=0,IF(D4620=1,30,40)*0.18/(2*40),0),0)</f>
        <v/>
      </c>
      <c r="N4620" s="14" t="n">
        <v>0.09</v>
      </c>
      <c r="O4620" s="15">
        <f>K4620*N4620</f>
        <v/>
      </c>
      <c r="P4620">
        <f>IF(E4620=0,0.3,IF(D4620=1,IF(C4620&gt;=Params!$B$13-3,IF(C4620&lt;Params!$B$13,Params!$B$20,0.3),0.3),IF(C4620&gt;=Params!$B$15-3,IF(C4620&lt;Params!$B$15,Params!$B$21,0.3),0.3)))</f>
        <v/>
      </c>
    </row>
    <row r="4621" ht="15" customHeight="1" s="1">
      <c r="A4621" s="9" t="n">
        <v>4618</v>
      </c>
      <c r="B4621" s="6" t="inlineStr">
        <is>
          <t>12/07</t>
        </is>
      </c>
      <c r="C4621" s="6" t="n">
        <v>9</v>
      </c>
      <c r="D4621" s="6" t="n">
        <v>1</v>
      </c>
      <c r="E4621" s="10">
        <f>IF(D4621=1, IF(OR(C4621&lt;10, C4621&gt;=15),1,0), IF(OR(C4621&lt;7, C4621&gt;=18),1,0))</f>
        <v/>
      </c>
      <c r="F4621" s="11" t="n">
        <v>0.524</v>
      </c>
      <c r="G4621" s="12">
        <f>0.5*8</f>
        <v/>
      </c>
      <c r="H4621" s="12">
        <f>F4621-G4621</f>
        <v/>
      </c>
      <c r="I4621" s="10">
        <f>IF(E4621=0,"Fora",IF(E4620=0,"Carg xar",IF(H4621&lt;0,IF(M4621&lt;0.9,"Carg FV","Stby"),IF(M4621&gt;P4621,"V2H",IF(M4621&lt;0.9,"Carg xar","Stby")))))</f>
        <v/>
      </c>
      <c r="J4621" s="12">
        <f>IF(OR(I4621="Carg FV",I4621="Carg xar"),MIN(IF(I4621="Carg FV",ABS(H4621),7.4),7.4,MAX(0,(0.9-M4621)*40)*0.95),0)</f>
        <v/>
      </c>
      <c r="K4621" s="12">
        <f>IF(I4621="V2H",MIN(MAX(0,H4621),7.4,MAX(0,(M4621-P4621)*40)*0.95),0)</f>
        <v/>
      </c>
      <c r="L4621" s="12">
        <f>IF(E4621=0,0,MAX(0,H4621-K4621))</f>
        <v/>
      </c>
      <c r="M4621" s="13">
        <f>M4620+J4620/40-IF(I4620="V2H",K4620/(0.95*40),0)-IF(E4621=0,IF(E4620=1,IF(D4621=1,30,40)*0.18/(2*40),0),0)-IF(E4621=1,IF(E4620=0,IF(D4621=1,30,40)*0.18/(2*40),0),0)</f>
        <v/>
      </c>
      <c r="N4621" s="14" t="n">
        <v>0.09</v>
      </c>
      <c r="O4621" s="15">
        <f>K4621*N4621</f>
        <v/>
      </c>
      <c r="P4621">
        <f>IF(E4621=0,0.3,IF(D4621=1,IF(C4621&gt;=Params!$B$13-3,IF(C4621&lt;Params!$B$13,Params!$B$20,0.3),0.3),IF(C4621&gt;=Params!$B$15-3,IF(C4621&lt;Params!$B$15,Params!$B$21,0.3),0.3)))</f>
        <v/>
      </c>
    </row>
    <row r="4622" ht="15" customHeight="1" s="1">
      <c r="A4622" s="9" t="n">
        <v>4619</v>
      </c>
      <c r="B4622" s="6" t="inlineStr">
        <is>
          <t>12/07</t>
        </is>
      </c>
      <c r="C4622" s="6" t="n">
        <v>10</v>
      </c>
      <c r="D4622" s="6" t="n">
        <v>1</v>
      </c>
      <c r="E4622" s="10">
        <f>IF(D4622=1, IF(OR(C4622&lt;10, C4622&gt;=15),1,0), IF(OR(C4622&lt;7, C4622&gt;=18),1,0))</f>
        <v/>
      </c>
      <c r="F4622" s="11" t="n">
        <v>1.289</v>
      </c>
      <c r="G4622" s="12">
        <f>0.7*8</f>
        <v/>
      </c>
      <c r="H4622" s="12">
        <f>F4622-G4622</f>
        <v/>
      </c>
      <c r="I4622" s="10">
        <f>IF(E4622=0,"Fora",IF(E4621=0,"Carg xar",IF(H4622&lt;0,IF(M4622&lt;0.9,"Carg FV","Stby"),IF(M4622&gt;P4622,"V2H",IF(M4622&lt;0.9,"Carg xar","Stby")))))</f>
        <v/>
      </c>
      <c r="J4622" s="12">
        <f>IF(OR(I4622="Carg FV",I4622="Carg xar"),MIN(IF(I4622="Carg FV",ABS(H4622),7.4),7.4,MAX(0,(0.9-M4622)*40)*0.95),0)</f>
        <v/>
      </c>
      <c r="K4622" s="12">
        <f>IF(I4622="V2H",MIN(MAX(0,H4622),7.4,MAX(0,(M4622-P4622)*40)*0.95),0)</f>
        <v/>
      </c>
      <c r="L4622" s="12">
        <f>IF(E4622=0,0,MAX(0,H4622-K4622))</f>
        <v/>
      </c>
      <c r="M4622" s="13">
        <f>M4621+J4621/40-IF(I4621="V2H",K4621/(0.95*40),0)-IF(E4622=0,IF(E4621=1,IF(D4622=1,30,40)*0.18/(2*40),0),0)-IF(E4622=1,IF(E4621=0,IF(D4622=1,30,40)*0.18/(2*40),0),0)</f>
        <v/>
      </c>
      <c r="N4622" s="14" t="n">
        <v>0.09</v>
      </c>
      <c r="O4622" s="15">
        <f>K4622*N4622</f>
        <v/>
      </c>
      <c r="P4622">
        <f>IF(E4622=0,0.3,IF(D4622=1,IF(C4622&gt;=Params!$B$13-3,IF(C4622&lt;Params!$B$13,Params!$B$20,0.3),0.3),IF(C4622&gt;=Params!$B$15-3,IF(C4622&lt;Params!$B$15,Params!$B$21,0.3),0.3)))</f>
        <v/>
      </c>
    </row>
    <row r="4623" ht="15" customHeight="1" s="1">
      <c r="A4623" s="9" t="n">
        <v>4620</v>
      </c>
      <c r="B4623" s="6" t="inlineStr">
        <is>
          <t>12/07</t>
        </is>
      </c>
      <c r="C4623" s="6" t="n">
        <v>11</v>
      </c>
      <c r="D4623" s="6" t="n">
        <v>1</v>
      </c>
      <c r="E4623" s="10">
        <f>IF(D4623=1, IF(OR(C4623&lt;10, C4623&gt;=15),1,0), IF(OR(C4623&lt;7, C4623&gt;=18),1,0))</f>
        <v/>
      </c>
      <c r="F4623" s="11" t="n">
        <v>1.565</v>
      </c>
      <c r="G4623" s="12">
        <f>0.84*8</f>
        <v/>
      </c>
      <c r="H4623" s="12">
        <f>F4623-G4623</f>
        <v/>
      </c>
      <c r="I4623" s="10">
        <f>IF(E4623=0,"Fora",IF(E4622=0,"Carg xar",IF(H4623&lt;0,IF(M4623&lt;0.9,"Carg FV","Stby"),IF(M4623&gt;P4623,"V2H",IF(M4623&lt;0.9,"Carg xar","Stby")))))</f>
        <v/>
      </c>
      <c r="J4623" s="12">
        <f>IF(OR(I4623="Carg FV",I4623="Carg xar"),MIN(IF(I4623="Carg FV",ABS(H4623),7.4),7.4,MAX(0,(0.9-M4623)*40)*0.95),0)</f>
        <v/>
      </c>
      <c r="K4623" s="12">
        <f>IF(I4623="V2H",MIN(MAX(0,H4623),7.4,MAX(0,(M4623-P4623)*40)*0.95),0)</f>
        <v/>
      </c>
      <c r="L4623" s="12">
        <f>IF(E4623=0,0,MAX(0,H4623-K4623))</f>
        <v/>
      </c>
      <c r="M4623" s="13">
        <f>M4622+J4622/40-IF(I4622="V2H",K4622/(0.95*40),0)-IF(E4623=0,IF(E4622=1,IF(D4623=1,30,40)*0.18/(2*40),0),0)-IF(E4623=1,IF(E4622=0,IF(D4623=1,30,40)*0.18/(2*40),0),0)</f>
        <v/>
      </c>
      <c r="N4623" s="14" t="n">
        <v>0.09</v>
      </c>
      <c r="O4623" s="15">
        <f>K4623*N4623</f>
        <v/>
      </c>
      <c r="P4623">
        <f>IF(E4623=0,0.3,IF(D4623=1,IF(C4623&gt;=Params!$B$13-3,IF(C4623&lt;Params!$B$13,Params!$B$20,0.3),0.3),IF(C4623&gt;=Params!$B$15-3,IF(C4623&lt;Params!$B$15,Params!$B$21,0.3),0.3)))</f>
        <v/>
      </c>
    </row>
    <row r="4624" ht="15" customHeight="1" s="1">
      <c r="A4624" s="9" t="n">
        <v>4621</v>
      </c>
      <c r="B4624" s="6" t="inlineStr">
        <is>
          <t>12/07</t>
        </is>
      </c>
      <c r="C4624" s="6" t="n">
        <v>12</v>
      </c>
      <c r="D4624" s="6" t="n">
        <v>1</v>
      </c>
      <c r="E4624" s="10">
        <f>IF(D4624=1, IF(OR(C4624&lt;10, C4624&gt;=15),1,0), IF(OR(C4624&lt;7, C4624&gt;=18),1,0))</f>
        <v/>
      </c>
      <c r="F4624" s="11" t="n">
        <v>1.064</v>
      </c>
      <c r="G4624" s="12">
        <f>0.9*8</f>
        <v/>
      </c>
      <c r="H4624" s="12">
        <f>F4624-G4624</f>
        <v/>
      </c>
      <c r="I4624" s="10">
        <f>IF(E4624=0,"Fora",IF(E4623=0,"Carg xar",IF(H4624&lt;0,IF(M4624&lt;0.9,"Carg FV","Stby"),IF(M4624&gt;P4624,"V2H",IF(M4624&lt;0.9,"Carg xar","Stby")))))</f>
        <v/>
      </c>
      <c r="J4624" s="12">
        <f>IF(OR(I4624="Carg FV",I4624="Carg xar"),MIN(IF(I4624="Carg FV",ABS(H4624),7.4),7.4,MAX(0,(0.9-M4624)*40)*0.95),0)</f>
        <v/>
      </c>
      <c r="K4624" s="12">
        <f>IF(I4624="V2H",MIN(MAX(0,H4624),7.4,MAX(0,(M4624-P4624)*40)*0.95),0)</f>
        <v/>
      </c>
      <c r="L4624" s="12">
        <f>IF(E4624=0,0,MAX(0,H4624-K4624))</f>
        <v/>
      </c>
      <c r="M4624" s="13">
        <f>M4623+J4623/40-IF(I4623="V2H",K4623/(0.95*40),0)-IF(E4624=0,IF(E4623=1,IF(D4624=1,30,40)*0.18/(2*40),0),0)-IF(E4624=1,IF(E4623=0,IF(D4624=1,30,40)*0.18/(2*40),0),0)</f>
        <v/>
      </c>
      <c r="N4624" s="14" t="n">
        <v>0.09</v>
      </c>
      <c r="O4624" s="15">
        <f>K4624*N4624</f>
        <v/>
      </c>
      <c r="P4624">
        <f>IF(E4624=0,0.3,IF(D4624=1,IF(C4624&gt;=Params!$B$13-3,IF(C4624&lt;Params!$B$13,Params!$B$20,0.3),0.3),IF(C4624&gt;=Params!$B$15-3,IF(C4624&lt;Params!$B$15,Params!$B$21,0.3),0.3)))</f>
        <v/>
      </c>
    </row>
    <row r="4625" ht="15" customHeight="1" s="1">
      <c r="A4625" s="9" t="n">
        <v>4622</v>
      </c>
      <c r="B4625" s="6" t="inlineStr">
        <is>
          <t>12/07</t>
        </is>
      </c>
      <c r="C4625" s="6" t="n">
        <v>13</v>
      </c>
      <c r="D4625" s="6" t="n">
        <v>1</v>
      </c>
      <c r="E4625" s="10">
        <f>IF(D4625=1, IF(OR(C4625&lt;10, C4625&gt;=15),1,0), IF(OR(C4625&lt;7, C4625&gt;=18),1,0))</f>
        <v/>
      </c>
      <c r="F4625" s="11" t="n">
        <v>1.181</v>
      </c>
      <c r="G4625" s="12">
        <f>0.88*8</f>
        <v/>
      </c>
      <c r="H4625" s="12">
        <f>F4625-G4625</f>
        <v/>
      </c>
      <c r="I4625" s="10">
        <f>IF(E4625=0,"Fora",IF(E4624=0,"Carg xar",IF(H4625&lt;0,IF(M4625&lt;0.9,"Carg FV","Stby"),IF(M4625&gt;P4625,"V2H",IF(M4625&lt;0.9,"Carg xar","Stby")))))</f>
        <v/>
      </c>
      <c r="J4625" s="12">
        <f>IF(OR(I4625="Carg FV",I4625="Carg xar"),MIN(IF(I4625="Carg FV",ABS(H4625),7.4),7.4,MAX(0,(0.9-M4625)*40)*0.95),0)</f>
        <v/>
      </c>
      <c r="K4625" s="12">
        <f>IF(I4625="V2H",MIN(MAX(0,H4625),7.4,MAX(0,(M4625-P4625)*40)*0.95),0)</f>
        <v/>
      </c>
      <c r="L4625" s="12">
        <f>IF(E4625=0,0,MAX(0,H4625-K4625))</f>
        <v/>
      </c>
      <c r="M4625" s="13">
        <f>M4624+J4624/40-IF(I4624="V2H",K4624/(0.95*40),0)-IF(E4625=0,IF(E4624=1,IF(D4625=1,30,40)*0.18/(2*40),0),0)-IF(E4625=1,IF(E4624=0,IF(D4625=1,30,40)*0.18/(2*40),0),0)</f>
        <v/>
      </c>
      <c r="N4625" s="14" t="n">
        <v>0.09</v>
      </c>
      <c r="O4625" s="15">
        <f>K4625*N4625</f>
        <v/>
      </c>
      <c r="P4625">
        <f>IF(E4625=0,0.3,IF(D4625=1,IF(C4625&gt;=Params!$B$13-3,IF(C4625&lt;Params!$B$13,Params!$B$20,0.3),0.3),IF(C4625&gt;=Params!$B$15-3,IF(C4625&lt;Params!$B$15,Params!$B$21,0.3),0.3)))</f>
        <v/>
      </c>
    </row>
    <row r="4626" ht="15" customHeight="1" s="1">
      <c r="A4626" s="9" t="n">
        <v>4623</v>
      </c>
      <c r="B4626" s="6" t="inlineStr">
        <is>
          <t>12/07</t>
        </is>
      </c>
      <c r="C4626" s="6" t="n">
        <v>14</v>
      </c>
      <c r="D4626" s="6" t="n">
        <v>1</v>
      </c>
      <c r="E4626" s="10">
        <f>IF(D4626=1, IF(OR(C4626&lt;10, C4626&gt;=15),1,0), IF(OR(C4626&lt;7, C4626&gt;=18),1,0))</f>
        <v/>
      </c>
      <c r="F4626" s="11" t="n">
        <v>1.687</v>
      </c>
      <c r="G4626" s="12">
        <f>0.78*8</f>
        <v/>
      </c>
      <c r="H4626" s="12">
        <f>F4626-G4626</f>
        <v/>
      </c>
      <c r="I4626" s="10">
        <f>IF(E4626=0,"Fora",IF(E4625=0,"Carg xar",IF(H4626&lt;0,IF(M4626&lt;0.9,"Carg FV","Stby"),IF(M4626&gt;P4626,"V2H",IF(M4626&lt;0.9,"Carg xar","Stby")))))</f>
        <v/>
      </c>
      <c r="J4626" s="12">
        <f>IF(OR(I4626="Carg FV",I4626="Carg xar"),MIN(IF(I4626="Carg FV",ABS(H4626),7.4),7.4,MAX(0,(0.9-M4626)*40)*0.95),0)</f>
        <v/>
      </c>
      <c r="K4626" s="12">
        <f>IF(I4626="V2H",MIN(MAX(0,H4626),7.4,MAX(0,(M4626-P4626)*40)*0.95),0)</f>
        <v/>
      </c>
      <c r="L4626" s="12">
        <f>IF(E4626=0,0,MAX(0,H4626-K4626))</f>
        <v/>
      </c>
      <c r="M4626" s="13">
        <f>M4625+J4625/40-IF(I4625="V2H",K4625/(0.95*40),0)-IF(E4626=0,IF(E4625=1,IF(D4626=1,30,40)*0.18/(2*40),0),0)-IF(E4626=1,IF(E4625=0,IF(D4626=1,30,40)*0.18/(2*40),0),0)</f>
        <v/>
      </c>
      <c r="N4626" s="14" t="n">
        <v>0.09</v>
      </c>
      <c r="O4626" s="15">
        <f>K4626*N4626</f>
        <v/>
      </c>
      <c r="P4626">
        <f>IF(E4626=0,0.3,IF(D4626=1,IF(C4626&gt;=Params!$B$13-3,IF(C4626&lt;Params!$B$13,Params!$B$20,0.3),0.3),IF(C4626&gt;=Params!$B$15-3,IF(C4626&lt;Params!$B$15,Params!$B$21,0.3),0.3)))</f>
        <v/>
      </c>
    </row>
    <row r="4627" ht="15" customHeight="1" s="1">
      <c r="A4627" s="9" t="n">
        <v>4624</v>
      </c>
      <c r="B4627" s="6" t="inlineStr">
        <is>
          <t>12/07</t>
        </is>
      </c>
      <c r="C4627" s="6" t="n">
        <v>15</v>
      </c>
      <c r="D4627" s="6" t="n">
        <v>1</v>
      </c>
      <c r="E4627" s="10">
        <f>IF(D4627=1, IF(OR(C4627&lt;10, C4627&gt;=15),1,0), IF(OR(C4627&lt;7, C4627&gt;=18),1,0))</f>
        <v/>
      </c>
      <c r="F4627" s="11" t="n">
        <v>2.09</v>
      </c>
      <c r="G4627" s="12">
        <f>0.62*8</f>
        <v/>
      </c>
      <c r="H4627" s="12">
        <f>F4627-G4627</f>
        <v/>
      </c>
      <c r="I4627" s="10">
        <f>IF(E4627=0,"Fora",IF(E4626=0,"Carg xar",IF(H4627&lt;0,IF(M4627&lt;0.9,"Carg FV","Stby"),IF(M4627&gt;P4627,"V2H",IF(M4627&lt;0.9,"Carg xar","Stby")))))</f>
        <v/>
      </c>
      <c r="J4627" s="12">
        <f>IF(OR(I4627="Carg FV",I4627="Carg xar"),MIN(IF(I4627="Carg FV",ABS(H4627),7.4),7.4,MAX(0,(0.9-M4627)*40)*0.95),0)</f>
        <v/>
      </c>
      <c r="K4627" s="12">
        <f>IF(I4627="V2H",MIN(MAX(0,H4627),7.4,MAX(0,(M4627-P4627)*40)*0.95),0)</f>
        <v/>
      </c>
      <c r="L4627" s="12">
        <f>IF(E4627=0,0,MAX(0,H4627-K4627))</f>
        <v/>
      </c>
      <c r="M4627" s="13">
        <f>M4626+J4626/40-IF(I4626="V2H",K4626/(0.95*40),0)-IF(E4627=0,IF(E4626=1,IF(D4627=1,30,40)*0.18/(2*40),0),0)-IF(E4627=1,IF(E4626=0,IF(D4627=1,30,40)*0.18/(2*40),0),0)</f>
        <v/>
      </c>
      <c r="N4627" s="14" t="n">
        <v>0.09</v>
      </c>
      <c r="O4627" s="15">
        <f>K4627*N4627</f>
        <v/>
      </c>
      <c r="P4627">
        <f>IF(E4627=0,0.3,IF(D4627=1,IF(C4627&gt;=Params!$B$13-3,IF(C4627&lt;Params!$B$13,Params!$B$20,0.3),0.3),IF(C4627&gt;=Params!$B$15-3,IF(C4627&lt;Params!$B$15,Params!$B$21,0.3),0.3)))</f>
        <v/>
      </c>
    </row>
    <row r="4628" ht="15" customHeight="1" s="1">
      <c r="A4628" s="9" t="n">
        <v>4625</v>
      </c>
      <c r="B4628" s="6" t="inlineStr">
        <is>
          <t>12/07</t>
        </is>
      </c>
      <c r="C4628" s="6" t="n">
        <v>16</v>
      </c>
      <c r="D4628" s="6" t="n">
        <v>1</v>
      </c>
      <c r="E4628" s="10">
        <f>IF(D4628=1, IF(OR(C4628&lt;10, C4628&gt;=15),1,0), IF(OR(C4628&lt;7, C4628&gt;=18),1,0))</f>
        <v/>
      </c>
      <c r="F4628" s="11" t="n">
        <v>0.428</v>
      </c>
      <c r="G4628" s="12">
        <f>0.45*8</f>
        <v/>
      </c>
      <c r="H4628" s="12">
        <f>F4628-G4628</f>
        <v/>
      </c>
      <c r="I4628" s="10">
        <f>IF(E4628=0,"Fora",IF(E4627=0,"Carg xar",IF(H4628&lt;0,IF(M4628&lt;0.9,"Carg FV","Stby"),IF(M4628&gt;P4628,"V2H",IF(M4628&lt;0.9,"Carg xar","Stby")))))</f>
        <v/>
      </c>
      <c r="J4628" s="12">
        <f>IF(OR(I4628="Carg FV",I4628="Carg xar"),MIN(IF(I4628="Carg FV",ABS(H4628),7.4),7.4,MAX(0,(0.9-M4628)*40)*0.95),0)</f>
        <v/>
      </c>
      <c r="K4628" s="12">
        <f>IF(I4628="V2H",MIN(MAX(0,H4628),7.4,MAX(0,(M4628-P4628)*40)*0.95),0)</f>
        <v/>
      </c>
      <c r="L4628" s="12">
        <f>IF(E4628=0,0,MAX(0,H4628-K4628))</f>
        <v/>
      </c>
      <c r="M4628" s="13">
        <f>M4627+J4627/40-IF(I4627="V2H",K4627/(0.95*40),0)-IF(E4628=0,IF(E4627=1,IF(D4628=1,30,40)*0.18/(2*40),0),0)-IF(E4628=1,IF(E4627=0,IF(D4628=1,30,40)*0.18/(2*40),0),0)</f>
        <v/>
      </c>
      <c r="N4628" s="14" t="n">
        <v>0.09</v>
      </c>
      <c r="O4628" s="15">
        <f>K4628*N4628</f>
        <v/>
      </c>
      <c r="P4628">
        <f>IF(E4628=0,0.3,IF(D4628=1,IF(C4628&gt;=Params!$B$13-3,IF(C4628&lt;Params!$B$13,Params!$B$20,0.3),0.3),IF(C4628&gt;=Params!$B$15-3,IF(C4628&lt;Params!$B$15,Params!$B$21,0.3),0.3)))</f>
        <v/>
      </c>
    </row>
    <row r="4629" ht="15" customHeight="1" s="1">
      <c r="A4629" s="9" t="n">
        <v>4626</v>
      </c>
      <c r="B4629" s="6" t="inlineStr">
        <is>
          <t>12/07</t>
        </is>
      </c>
      <c r="C4629" s="6" t="n">
        <v>17</v>
      </c>
      <c r="D4629" s="6" t="n">
        <v>1</v>
      </c>
      <c r="E4629" s="10">
        <f>IF(D4629=1, IF(OR(C4629&lt;10, C4629&gt;=15),1,0), IF(OR(C4629&lt;7, C4629&gt;=18),1,0))</f>
        <v/>
      </c>
      <c r="F4629" s="11" t="n">
        <v>0.451</v>
      </c>
      <c r="G4629" s="12">
        <f>0.25*8</f>
        <v/>
      </c>
      <c r="H4629" s="12">
        <f>F4629-G4629</f>
        <v/>
      </c>
      <c r="I4629" s="10">
        <f>IF(E4629=0,"Fora",IF(E4628=0,"Carg xar",IF(H4629&lt;0,IF(M4629&lt;0.9,"Carg FV","Stby"),IF(M4629&gt;P4629,"V2H",IF(M4629&lt;0.9,"Carg xar","Stby")))))</f>
        <v/>
      </c>
      <c r="J4629" s="12">
        <f>IF(OR(I4629="Carg FV",I4629="Carg xar"),MIN(IF(I4629="Carg FV",ABS(H4629),7.4),7.4,MAX(0,(0.9-M4629)*40)*0.95),0)</f>
        <v/>
      </c>
      <c r="K4629" s="12">
        <f>IF(I4629="V2H",MIN(MAX(0,H4629),7.4,MAX(0,(M4629-P4629)*40)*0.95),0)</f>
        <v/>
      </c>
      <c r="L4629" s="12">
        <f>IF(E4629=0,0,MAX(0,H4629-K4629))</f>
        <v/>
      </c>
      <c r="M4629" s="13">
        <f>M4628+J4628/40-IF(I4628="V2H",K4628/(0.95*40),0)-IF(E4629=0,IF(E4628=1,IF(D4629=1,30,40)*0.18/(2*40),0),0)-IF(E4629=1,IF(E4628=0,IF(D4629=1,30,40)*0.18/(2*40),0),0)</f>
        <v/>
      </c>
      <c r="N4629" s="14" t="n">
        <v>0.09</v>
      </c>
      <c r="O4629" s="15">
        <f>K4629*N4629</f>
        <v/>
      </c>
      <c r="P4629">
        <f>IF(E4629=0,0.3,IF(D4629=1,IF(C4629&gt;=Params!$B$13-3,IF(C4629&lt;Params!$B$13,Params!$B$20,0.3),0.3),IF(C4629&gt;=Params!$B$15-3,IF(C4629&lt;Params!$B$15,Params!$B$21,0.3),0.3)))</f>
        <v/>
      </c>
    </row>
    <row r="4630" ht="15" customHeight="1" s="1">
      <c r="A4630" s="9" t="n">
        <v>4627</v>
      </c>
      <c r="B4630" s="6" t="inlineStr">
        <is>
          <t>12/07</t>
        </is>
      </c>
      <c r="C4630" s="6" t="n">
        <v>18</v>
      </c>
      <c r="D4630" s="6" t="n">
        <v>1</v>
      </c>
      <c r="E4630" s="10">
        <f>IF(D4630=1, IF(OR(C4630&lt;10, C4630&gt;=15),1,0), IF(OR(C4630&lt;7, C4630&gt;=18),1,0))</f>
        <v/>
      </c>
      <c r="F4630" s="11" t="n">
        <v>0.622</v>
      </c>
      <c r="G4630" s="12">
        <f>0.08*8</f>
        <v/>
      </c>
      <c r="H4630" s="12">
        <f>F4630-G4630</f>
        <v/>
      </c>
      <c r="I4630" s="10">
        <f>IF(E4630=0,"Fora",IF(E4629=0,"Carg xar",IF(H4630&lt;0,IF(M4630&lt;0.9,"Carg FV","Stby"),IF(M4630&gt;P4630,"V2H",IF(M4630&lt;0.9,"Carg xar","Stby")))))</f>
        <v/>
      </c>
      <c r="J4630" s="12">
        <f>IF(OR(I4630="Carg FV",I4630="Carg xar"),MIN(IF(I4630="Carg FV",ABS(H4630),7.4),7.4,MAX(0,(0.9-M4630)*40)*0.95),0)</f>
        <v/>
      </c>
      <c r="K4630" s="12">
        <f>IF(I4630="V2H",MIN(MAX(0,H4630),7.4,MAX(0,(M4630-P4630)*40)*0.95),0)</f>
        <v/>
      </c>
      <c r="L4630" s="12">
        <f>IF(E4630=0,0,MAX(0,H4630-K4630))</f>
        <v/>
      </c>
      <c r="M4630" s="13">
        <f>M4629+J4629/40-IF(I4629="V2H",K4629/(0.95*40),0)-IF(E4630=0,IF(E4629=1,IF(D4630=1,30,40)*0.18/(2*40),0),0)-IF(E4630=1,IF(E4629=0,IF(D4630=1,30,40)*0.18/(2*40),0),0)</f>
        <v/>
      </c>
      <c r="N4630" s="14" t="n">
        <v>0.09</v>
      </c>
      <c r="O4630" s="15">
        <f>K4630*N4630</f>
        <v/>
      </c>
      <c r="P4630">
        <f>IF(E4630=0,0.3,IF(D4630=1,IF(C4630&gt;=Params!$B$13-3,IF(C4630&lt;Params!$B$13,Params!$B$20,0.3),0.3),IF(C4630&gt;=Params!$B$15-3,IF(C4630&lt;Params!$B$15,Params!$B$21,0.3),0.3)))</f>
        <v/>
      </c>
    </row>
    <row r="4631" ht="15" customHeight="1" s="1">
      <c r="A4631" s="9" t="n">
        <v>4628</v>
      </c>
      <c r="B4631" s="6" t="inlineStr">
        <is>
          <t>12/07</t>
        </is>
      </c>
      <c r="C4631" s="6" t="n">
        <v>19</v>
      </c>
      <c r="D4631" s="6" t="n">
        <v>1</v>
      </c>
      <c r="E4631" s="10">
        <f>IF(D4631=1, IF(OR(C4631&lt;10, C4631&gt;=15),1,0), IF(OR(C4631&lt;7, C4631&gt;=18),1,0))</f>
        <v/>
      </c>
      <c r="F4631" s="11" t="n">
        <v>0.144</v>
      </c>
      <c r="G4631" s="12">
        <f>0*8</f>
        <v/>
      </c>
      <c r="H4631" s="12">
        <f>F4631-G4631</f>
        <v/>
      </c>
      <c r="I4631" s="10">
        <f>IF(E4631=0,"Fora",IF(E4630=0,"Carg xar",IF(H4631&lt;0,IF(M4631&lt;0.9,"Carg FV","Stby"),IF(M4631&gt;P4631,"V2H",IF(M4631&lt;0.9,"Carg xar","Stby")))))</f>
        <v/>
      </c>
      <c r="J4631" s="12">
        <f>IF(OR(I4631="Carg FV",I4631="Carg xar"),MIN(IF(I4631="Carg FV",ABS(H4631),7.4),7.4,MAX(0,(0.9-M4631)*40)*0.95),0)</f>
        <v/>
      </c>
      <c r="K4631" s="12">
        <f>IF(I4631="V2H",MIN(MAX(0,H4631),7.4,MAX(0,(M4631-P4631)*40)*0.95),0)</f>
        <v/>
      </c>
      <c r="L4631" s="12">
        <f>IF(E4631=0,0,MAX(0,H4631-K4631))</f>
        <v/>
      </c>
      <c r="M4631" s="13">
        <f>M4630+J4630/40-IF(I4630="V2H",K4630/(0.95*40),0)-IF(E4631=0,IF(E4630=1,IF(D4631=1,30,40)*0.18/(2*40),0),0)-IF(E4631=1,IF(E4630=0,IF(D4631=1,30,40)*0.18/(2*40),0),0)</f>
        <v/>
      </c>
      <c r="N4631" s="14" t="n">
        <v>0.09</v>
      </c>
      <c r="O4631" s="15">
        <f>K4631*N4631</f>
        <v/>
      </c>
      <c r="P4631">
        <f>IF(E4631=0,0.3,IF(D4631=1,IF(C4631&gt;=Params!$B$13-3,IF(C4631&lt;Params!$B$13,Params!$B$20,0.3),0.3),IF(C4631&gt;=Params!$B$15-3,IF(C4631&lt;Params!$B$15,Params!$B$21,0.3),0.3)))</f>
        <v/>
      </c>
    </row>
    <row r="4632" ht="15" customHeight="1" s="1">
      <c r="A4632" s="9" t="n">
        <v>4629</v>
      </c>
      <c r="B4632" s="6" t="inlineStr">
        <is>
          <t>12/07</t>
        </is>
      </c>
      <c r="C4632" s="6" t="n">
        <v>20</v>
      </c>
      <c r="D4632" s="6" t="n">
        <v>1</v>
      </c>
      <c r="E4632" s="10">
        <f>IF(D4632=1, IF(OR(C4632&lt;10, C4632&gt;=15),1,0), IF(OR(C4632&lt;7, C4632&gt;=18),1,0))</f>
        <v/>
      </c>
      <c r="F4632" s="11" t="n">
        <v>0.23</v>
      </c>
      <c r="G4632" s="12">
        <f>0*8</f>
        <v/>
      </c>
      <c r="H4632" s="12">
        <f>F4632-G4632</f>
        <v/>
      </c>
      <c r="I4632" s="10">
        <f>IF(E4632=0,"Fora",IF(E4631=0,"Carg xar",IF(H4632&lt;0,IF(M4632&lt;0.9,"Carg FV","Stby"),IF(M4632&gt;P4632,"V2H",IF(M4632&lt;0.9,"Carg xar","Stby")))))</f>
        <v/>
      </c>
      <c r="J4632" s="12">
        <f>IF(OR(I4632="Carg FV",I4632="Carg xar"),MIN(IF(I4632="Carg FV",ABS(H4632),7.4),7.4,MAX(0,(0.9-M4632)*40)*0.95),0)</f>
        <v/>
      </c>
      <c r="K4632" s="12">
        <f>IF(I4632="V2H",MIN(MAX(0,H4632),7.4,MAX(0,(M4632-P4632)*40)*0.95),0)</f>
        <v/>
      </c>
      <c r="L4632" s="12">
        <f>IF(E4632=0,0,MAX(0,H4632-K4632))</f>
        <v/>
      </c>
      <c r="M4632" s="13">
        <f>M4631+J4631/40-IF(I4631="V2H",K4631/(0.95*40),0)-IF(E4632=0,IF(E4631=1,IF(D4632=1,30,40)*0.18/(2*40),0),0)-IF(E4632=1,IF(E4631=0,IF(D4632=1,30,40)*0.18/(2*40),0),0)</f>
        <v/>
      </c>
      <c r="N4632" s="14" t="n">
        <v>0.09</v>
      </c>
      <c r="O4632" s="15">
        <f>K4632*N4632</f>
        <v/>
      </c>
      <c r="P4632">
        <f>IF(E4632=0,0.3,IF(D4632=1,IF(C4632&gt;=Params!$B$13-3,IF(C4632&lt;Params!$B$13,Params!$B$20,0.3),0.3),IF(C4632&gt;=Params!$B$15-3,IF(C4632&lt;Params!$B$15,Params!$B$21,0.3),0.3)))</f>
        <v/>
      </c>
    </row>
    <row r="4633" ht="15" customHeight="1" s="1">
      <c r="A4633" s="9" t="n">
        <v>4630</v>
      </c>
      <c r="B4633" s="6" t="inlineStr">
        <is>
          <t>12/07</t>
        </is>
      </c>
      <c r="C4633" s="6" t="n">
        <v>21</v>
      </c>
      <c r="D4633" s="6" t="n">
        <v>1</v>
      </c>
      <c r="E4633" s="10">
        <f>IF(D4633=1, IF(OR(C4633&lt;10, C4633&gt;=15),1,0), IF(OR(C4633&lt;7, C4633&gt;=18),1,0))</f>
        <v/>
      </c>
      <c r="F4633" s="11" t="n">
        <v>0.488</v>
      </c>
      <c r="G4633" s="12">
        <f>0*8</f>
        <v/>
      </c>
      <c r="H4633" s="12">
        <f>F4633-G4633</f>
        <v/>
      </c>
      <c r="I4633" s="10">
        <f>IF(E4633=0,"Fora",IF(E4632=0,"Carg xar",IF(H4633&lt;0,IF(M4633&lt;0.9,"Carg FV","Stby"),IF(M4633&gt;P4633,"V2H",IF(M4633&lt;0.9,"Carg xar","Stby")))))</f>
        <v/>
      </c>
      <c r="J4633" s="12">
        <f>IF(OR(I4633="Carg FV",I4633="Carg xar"),MIN(IF(I4633="Carg FV",ABS(H4633),7.4),7.4,MAX(0,(0.9-M4633)*40)*0.95),0)</f>
        <v/>
      </c>
      <c r="K4633" s="12">
        <f>IF(I4633="V2H",MIN(MAX(0,H4633),7.4,MAX(0,(M4633-P4633)*40)*0.95),0)</f>
        <v/>
      </c>
      <c r="L4633" s="12">
        <f>IF(E4633=0,0,MAX(0,H4633-K4633))</f>
        <v/>
      </c>
      <c r="M4633" s="13">
        <f>M4632+J4632/40-IF(I4632="V2H",K4632/(0.95*40),0)-IF(E4633=0,IF(E4632=1,IF(D4633=1,30,40)*0.18/(2*40),0),0)-IF(E4633=1,IF(E4632=0,IF(D4633=1,30,40)*0.18/(2*40),0),0)</f>
        <v/>
      </c>
      <c r="N4633" s="14" t="n">
        <v>0.09</v>
      </c>
      <c r="O4633" s="15">
        <f>K4633*N4633</f>
        <v/>
      </c>
      <c r="P4633">
        <f>IF(E4633=0,0.3,IF(D4633=1,IF(C4633&gt;=Params!$B$13-3,IF(C4633&lt;Params!$B$13,Params!$B$20,0.3),0.3),IF(C4633&gt;=Params!$B$15-3,IF(C4633&lt;Params!$B$15,Params!$B$21,0.3),0.3)))</f>
        <v/>
      </c>
    </row>
    <row r="4634" ht="15" customHeight="1" s="1">
      <c r="A4634" s="9" t="n">
        <v>4631</v>
      </c>
      <c r="B4634" s="6" t="inlineStr">
        <is>
          <t>12/07</t>
        </is>
      </c>
      <c r="C4634" s="6" t="n">
        <v>22</v>
      </c>
      <c r="D4634" s="6" t="n">
        <v>1</v>
      </c>
      <c r="E4634" s="10">
        <f>IF(D4634=1, IF(OR(C4634&lt;10, C4634&gt;=15),1,0), IF(OR(C4634&lt;7, C4634&gt;=18),1,0))</f>
        <v/>
      </c>
      <c r="F4634" s="11" t="n">
        <v>0.717</v>
      </c>
      <c r="G4634" s="12">
        <f>0*8</f>
        <v/>
      </c>
      <c r="H4634" s="12">
        <f>F4634-G4634</f>
        <v/>
      </c>
      <c r="I4634" s="10">
        <f>IF(E4634=0,"Fora",IF(E4633=0,"Carg xar",IF(H4634&lt;0,IF(M4634&lt;0.9,"Carg FV","Stby"),IF(M4634&gt;P4634,"V2H",IF(M4634&lt;0.9,"Carg xar","Stby")))))</f>
        <v/>
      </c>
      <c r="J4634" s="12">
        <f>IF(OR(I4634="Carg FV",I4634="Carg xar"),MIN(IF(I4634="Carg FV",ABS(H4634),7.4),7.4,MAX(0,(0.9-M4634)*40)*0.95),0)</f>
        <v/>
      </c>
      <c r="K4634" s="12">
        <f>IF(I4634="V2H",MIN(MAX(0,H4634),7.4,MAX(0,(M4634-P4634)*40)*0.95),0)</f>
        <v/>
      </c>
      <c r="L4634" s="12">
        <f>IF(E4634=0,0,MAX(0,H4634-K4634))</f>
        <v/>
      </c>
      <c r="M4634" s="13">
        <f>M4633+J4633/40-IF(I4633="V2H",K4633/(0.95*40),0)-IF(E4634=0,IF(E4633=1,IF(D4634=1,30,40)*0.18/(2*40),0),0)-IF(E4634=1,IF(E4633=0,IF(D4634=1,30,40)*0.18/(2*40),0),0)</f>
        <v/>
      </c>
      <c r="N4634" s="14" t="n">
        <v>0.09</v>
      </c>
      <c r="O4634" s="15">
        <f>K4634*N4634</f>
        <v/>
      </c>
      <c r="P4634">
        <f>IF(E4634=0,0.3,IF(D4634=1,IF(C4634&gt;=Params!$B$13-3,IF(C4634&lt;Params!$B$13,Params!$B$20,0.3),0.3),IF(C4634&gt;=Params!$B$15-3,IF(C4634&lt;Params!$B$15,Params!$B$21,0.3),0.3)))</f>
        <v/>
      </c>
    </row>
    <row r="4635" ht="15" customHeight="1" s="1">
      <c r="A4635" s="9" t="n">
        <v>4632</v>
      </c>
      <c r="B4635" s="6" t="inlineStr">
        <is>
          <t>12/07</t>
        </is>
      </c>
      <c r="C4635" s="6" t="n">
        <v>23</v>
      </c>
      <c r="D4635" s="6" t="n">
        <v>1</v>
      </c>
      <c r="E4635" s="10">
        <f>IF(D4635=1, IF(OR(C4635&lt;10, C4635&gt;=15),1,0), IF(OR(C4635&lt;7, C4635&gt;=18),1,0))</f>
        <v/>
      </c>
      <c r="F4635" s="11" t="n">
        <v>0.547</v>
      </c>
      <c r="G4635" s="12">
        <f>0*8</f>
        <v/>
      </c>
      <c r="H4635" s="12">
        <f>F4635-G4635</f>
        <v/>
      </c>
      <c r="I4635" s="10">
        <f>IF(E4635=0,"Fora",IF(E4634=0,"Carg xar",IF(H4635&lt;0,IF(M4635&lt;0.9,"Carg FV","Stby"),IF(M4635&gt;P4635,"V2H",IF(M4635&lt;0.9,"Carg xar","Stby")))))</f>
        <v/>
      </c>
      <c r="J4635" s="12">
        <f>IF(OR(I4635="Carg FV",I4635="Carg xar"),MIN(IF(I4635="Carg FV",ABS(H4635),7.4),7.4,MAX(0,(0.9-M4635)*40)*0.95),0)</f>
        <v/>
      </c>
      <c r="K4635" s="12">
        <f>IF(I4635="V2H",MIN(MAX(0,H4635),7.4,MAX(0,(M4635-P4635)*40)*0.95),0)</f>
        <v/>
      </c>
      <c r="L4635" s="12">
        <f>IF(E4635=0,0,MAX(0,H4635-K4635))</f>
        <v/>
      </c>
      <c r="M4635" s="13">
        <f>M4634+J4634/40-IF(I4634="V2H",K4634/(0.95*40),0)-IF(E4635=0,IF(E4634=1,IF(D4635=1,30,40)*0.18/(2*40),0),0)-IF(E4635=1,IF(E4634=0,IF(D4635=1,30,40)*0.18/(2*40),0),0)</f>
        <v/>
      </c>
      <c r="N4635" s="14" t="n">
        <v>0.09</v>
      </c>
      <c r="O4635" s="15">
        <f>K4635*N4635</f>
        <v/>
      </c>
      <c r="P4635">
        <f>IF(E4635=0,0.3,IF(D4635=1,IF(C4635&gt;=Params!$B$13-3,IF(C4635&lt;Params!$B$13,Params!$B$20,0.3),0.3),IF(C4635&gt;=Params!$B$15-3,IF(C4635&lt;Params!$B$15,Params!$B$21,0.3),0.3)))</f>
        <v/>
      </c>
    </row>
    <row r="4636" ht="15" customHeight="1" s="1">
      <c r="A4636" s="9" t="n">
        <v>4633</v>
      </c>
      <c r="B4636" s="6" t="inlineStr">
        <is>
          <t>13/07</t>
        </is>
      </c>
      <c r="C4636" s="6" t="n">
        <v>0</v>
      </c>
      <c r="D4636" s="6" t="n">
        <v>1</v>
      </c>
      <c r="E4636" s="10">
        <f>IF(D4636=1, IF(OR(C4636&lt;10, C4636&gt;=15),1,0), IF(OR(C4636&lt;7, C4636&gt;=18),1,0))</f>
        <v/>
      </c>
      <c r="F4636" s="11" t="n">
        <v>0.452</v>
      </c>
      <c r="G4636" s="12">
        <f>0*8</f>
        <v/>
      </c>
      <c r="H4636" s="12">
        <f>F4636-G4636</f>
        <v/>
      </c>
      <c r="I4636" s="10">
        <f>IF(E4636=0,"Fora",IF(E4635=0,"Carg xar",IF(H4636&lt;0,IF(M4636&lt;0.9,"Carg FV","Stby"),IF(M4636&gt;P4636,"V2H",IF(M4636&lt;0.9,"Carg xar","Stby")))))</f>
        <v/>
      </c>
      <c r="J4636" s="12">
        <f>IF(OR(I4636="Carg FV",I4636="Carg xar"),MIN(IF(I4636="Carg FV",ABS(H4636),7.4),7.4,MAX(0,(0.9-M4636)*40)*0.95),0)</f>
        <v/>
      </c>
      <c r="K4636" s="12">
        <f>IF(I4636="V2H",MIN(MAX(0,H4636),7.4,MAX(0,(M4636-P4636)*40)*0.95),0)</f>
        <v/>
      </c>
      <c r="L4636" s="12">
        <f>IF(E4636=0,0,MAX(0,H4636-K4636))</f>
        <v/>
      </c>
      <c r="M4636" s="13">
        <f>M4635+J4635/40-IF(I4635="V2H",K4635/(0.95*40),0)-IF(E4636=0,IF(E4635=1,IF(D4636=1,30,40)*0.18/(2*40),0),0)-IF(E4636=1,IF(E4635=0,IF(D4636=1,30,40)*0.18/(2*40),0),0)</f>
        <v/>
      </c>
      <c r="N4636" s="14" t="n">
        <v>0.09</v>
      </c>
      <c r="O4636" s="15">
        <f>K4636*N4636</f>
        <v/>
      </c>
      <c r="P4636">
        <f>IF(E4636=0,0.3,IF(D4636=1,IF(C4636&gt;=Params!$B$13-3,IF(C4636&lt;Params!$B$13,Params!$B$20,0.3),0.3),IF(C4636&gt;=Params!$B$15-3,IF(C4636&lt;Params!$B$15,Params!$B$21,0.3),0.3)))</f>
        <v/>
      </c>
    </row>
    <row r="4637" ht="15" customHeight="1" s="1">
      <c r="A4637" s="9" t="n">
        <v>4634</v>
      </c>
      <c r="B4637" s="6" t="inlineStr">
        <is>
          <t>13/07</t>
        </is>
      </c>
      <c r="C4637" s="6" t="n">
        <v>1</v>
      </c>
      <c r="D4637" s="6" t="n">
        <v>1</v>
      </c>
      <c r="E4637" s="10">
        <f>IF(D4637=1, IF(OR(C4637&lt;10, C4637&gt;=15),1,0), IF(OR(C4637&lt;7, C4637&gt;=18),1,0))</f>
        <v/>
      </c>
      <c r="F4637" s="11" t="n">
        <v>0.411</v>
      </c>
      <c r="G4637" s="12">
        <f>0*8</f>
        <v/>
      </c>
      <c r="H4637" s="12">
        <f>F4637-G4637</f>
        <v/>
      </c>
      <c r="I4637" s="10">
        <f>IF(E4637=0,"Fora",IF(E4636=0,"Carg xar",IF(H4637&lt;0,IF(M4637&lt;0.9,"Carg FV","Stby"),IF(M4637&gt;P4637,"V2H",IF(M4637&lt;0.9,"Carg xar","Stby")))))</f>
        <v/>
      </c>
      <c r="J4637" s="12">
        <f>IF(OR(I4637="Carg FV",I4637="Carg xar"),MIN(IF(I4637="Carg FV",ABS(H4637),7.4),7.4,MAX(0,(0.9-M4637)*40)*0.95),0)</f>
        <v/>
      </c>
      <c r="K4637" s="12">
        <f>IF(I4637="V2H",MIN(MAX(0,H4637),7.4,MAX(0,(M4637-P4637)*40)*0.95),0)</f>
        <v/>
      </c>
      <c r="L4637" s="12">
        <f>IF(E4637=0,0,MAX(0,H4637-K4637))</f>
        <v/>
      </c>
      <c r="M4637" s="13">
        <f>M4636+J4636/40-IF(I4636="V2H",K4636/(0.95*40),0)-IF(E4637=0,IF(E4636=1,IF(D4637=1,30,40)*0.18/(2*40),0),0)-IF(E4637=1,IF(E4636=0,IF(D4637=1,30,40)*0.18/(2*40),0),0)</f>
        <v/>
      </c>
      <c r="N4637" s="14" t="n">
        <v>0.09</v>
      </c>
      <c r="O4637" s="15">
        <f>K4637*N4637</f>
        <v/>
      </c>
      <c r="P4637">
        <f>IF(E4637=0,0.3,IF(D4637=1,IF(C4637&gt;=Params!$B$13-3,IF(C4637&lt;Params!$B$13,Params!$B$20,0.3),0.3),IF(C4637&gt;=Params!$B$15-3,IF(C4637&lt;Params!$B$15,Params!$B$21,0.3),0.3)))</f>
        <v/>
      </c>
    </row>
    <row r="4638" ht="15" customHeight="1" s="1">
      <c r="A4638" s="9" t="n">
        <v>4635</v>
      </c>
      <c r="B4638" s="6" t="inlineStr">
        <is>
          <t>13/07</t>
        </is>
      </c>
      <c r="C4638" s="6" t="n">
        <v>2</v>
      </c>
      <c r="D4638" s="6" t="n">
        <v>1</v>
      </c>
      <c r="E4638" s="10">
        <f>IF(D4638=1, IF(OR(C4638&lt;10, C4638&gt;=15),1,0), IF(OR(C4638&lt;7, C4638&gt;=18),1,0))</f>
        <v/>
      </c>
      <c r="F4638" s="11" t="n">
        <v>0.353</v>
      </c>
      <c r="G4638" s="12">
        <f>0*8</f>
        <v/>
      </c>
      <c r="H4638" s="12">
        <f>F4638-G4638</f>
        <v/>
      </c>
      <c r="I4638" s="10">
        <f>IF(E4638=0,"Fora",IF(E4637=0,"Carg xar",IF(H4638&lt;0,IF(M4638&lt;0.9,"Carg FV","Stby"),IF(M4638&gt;P4638,"V2H",IF(M4638&lt;0.9,"Carg xar","Stby")))))</f>
        <v/>
      </c>
      <c r="J4638" s="12">
        <f>IF(OR(I4638="Carg FV",I4638="Carg xar"),MIN(IF(I4638="Carg FV",ABS(H4638),7.4),7.4,MAX(0,(0.9-M4638)*40)*0.95),0)</f>
        <v/>
      </c>
      <c r="K4638" s="12">
        <f>IF(I4638="V2H",MIN(MAX(0,H4638),7.4,MAX(0,(M4638-P4638)*40)*0.95),0)</f>
        <v/>
      </c>
      <c r="L4638" s="12">
        <f>IF(E4638=0,0,MAX(0,H4638-K4638))</f>
        <v/>
      </c>
      <c r="M4638" s="13">
        <f>M4637+J4637/40-IF(I4637="V2H",K4637/(0.95*40),0)-IF(E4638=0,IF(E4637=1,IF(D4638=1,30,40)*0.18/(2*40),0),0)-IF(E4638=1,IF(E4637=0,IF(D4638=1,30,40)*0.18/(2*40),0),0)</f>
        <v/>
      </c>
      <c r="N4638" s="14" t="n">
        <v>0.09</v>
      </c>
      <c r="O4638" s="15">
        <f>K4638*N4638</f>
        <v/>
      </c>
      <c r="P4638">
        <f>IF(E4638=0,0.3,IF(D4638=1,IF(C4638&gt;=Params!$B$13-3,IF(C4638&lt;Params!$B$13,Params!$B$20,0.3),0.3),IF(C4638&gt;=Params!$B$15-3,IF(C4638&lt;Params!$B$15,Params!$B$21,0.3),0.3)))</f>
        <v/>
      </c>
    </row>
    <row r="4639" ht="15" customHeight="1" s="1">
      <c r="A4639" s="9" t="n">
        <v>4636</v>
      </c>
      <c r="B4639" s="6" t="inlineStr">
        <is>
          <t>13/07</t>
        </is>
      </c>
      <c r="C4639" s="6" t="n">
        <v>3</v>
      </c>
      <c r="D4639" s="6" t="n">
        <v>1</v>
      </c>
      <c r="E4639" s="10">
        <f>IF(D4639=1, IF(OR(C4639&lt;10, C4639&gt;=15),1,0), IF(OR(C4639&lt;7, C4639&gt;=18),1,0))</f>
        <v/>
      </c>
      <c r="F4639" s="11" t="n">
        <v>0.376</v>
      </c>
      <c r="G4639" s="12">
        <f>0*8</f>
        <v/>
      </c>
      <c r="H4639" s="12">
        <f>F4639-G4639</f>
        <v/>
      </c>
      <c r="I4639" s="10">
        <f>IF(E4639=0,"Fora",IF(E4638=0,"Carg xar",IF(H4639&lt;0,IF(M4639&lt;0.9,"Carg FV","Stby"),IF(M4639&gt;P4639,"V2H",IF(M4639&lt;0.9,"Carg xar","Stby")))))</f>
        <v/>
      </c>
      <c r="J4639" s="12">
        <f>IF(OR(I4639="Carg FV",I4639="Carg xar"),MIN(IF(I4639="Carg FV",ABS(H4639),7.4),7.4,MAX(0,(0.9-M4639)*40)*0.95),0)</f>
        <v/>
      </c>
      <c r="K4639" s="12">
        <f>IF(I4639="V2H",MIN(MAX(0,H4639),7.4,MAX(0,(M4639-P4639)*40)*0.95),0)</f>
        <v/>
      </c>
      <c r="L4639" s="12">
        <f>IF(E4639=0,0,MAX(0,H4639-K4639))</f>
        <v/>
      </c>
      <c r="M4639" s="13">
        <f>M4638+J4638/40-IF(I4638="V2H",K4638/(0.95*40),0)-IF(E4639=0,IF(E4638=1,IF(D4639=1,30,40)*0.18/(2*40),0),0)-IF(E4639=1,IF(E4638=0,IF(D4639=1,30,40)*0.18/(2*40),0),0)</f>
        <v/>
      </c>
      <c r="N4639" s="14" t="n">
        <v>0.09</v>
      </c>
      <c r="O4639" s="15">
        <f>K4639*N4639</f>
        <v/>
      </c>
      <c r="P4639">
        <f>IF(E4639=0,0.3,IF(D4639=1,IF(C4639&gt;=Params!$B$13-3,IF(C4639&lt;Params!$B$13,Params!$B$20,0.3),0.3),IF(C4639&gt;=Params!$B$15-3,IF(C4639&lt;Params!$B$15,Params!$B$21,0.3),0.3)))</f>
        <v/>
      </c>
    </row>
    <row r="4640" ht="15" customHeight="1" s="1">
      <c r="A4640" s="9" t="n">
        <v>4637</v>
      </c>
      <c r="B4640" s="6" t="inlineStr">
        <is>
          <t>13/07</t>
        </is>
      </c>
      <c r="C4640" s="6" t="n">
        <v>4</v>
      </c>
      <c r="D4640" s="6" t="n">
        <v>1</v>
      </c>
      <c r="E4640" s="10">
        <f>IF(D4640=1, IF(OR(C4640&lt;10, C4640&gt;=15),1,0), IF(OR(C4640&lt;7, C4640&gt;=18),1,0))</f>
        <v/>
      </c>
      <c r="F4640" s="11" t="n">
        <v>0.33</v>
      </c>
      <c r="G4640" s="12">
        <f>0*8</f>
        <v/>
      </c>
      <c r="H4640" s="12">
        <f>F4640-G4640</f>
        <v/>
      </c>
      <c r="I4640" s="10">
        <f>IF(E4640=0,"Fora",IF(E4639=0,"Carg xar",IF(H4640&lt;0,IF(M4640&lt;0.9,"Carg FV","Stby"),IF(M4640&gt;P4640,"V2H",IF(M4640&lt;0.9,"Carg xar","Stby")))))</f>
        <v/>
      </c>
      <c r="J4640" s="12">
        <f>IF(OR(I4640="Carg FV",I4640="Carg xar"),MIN(IF(I4640="Carg FV",ABS(H4640),7.4),7.4,MAX(0,(0.9-M4640)*40)*0.95),0)</f>
        <v/>
      </c>
      <c r="K4640" s="12">
        <f>IF(I4640="V2H",MIN(MAX(0,H4640),7.4,MAX(0,(M4640-P4640)*40)*0.95),0)</f>
        <v/>
      </c>
      <c r="L4640" s="12">
        <f>IF(E4640=0,0,MAX(0,H4640-K4640))</f>
        <v/>
      </c>
      <c r="M4640" s="13">
        <f>M4639+J4639/40-IF(I4639="V2H",K4639/(0.95*40),0)-IF(E4640=0,IF(E4639=1,IF(D4640=1,30,40)*0.18/(2*40),0),0)-IF(E4640=1,IF(E4639=0,IF(D4640=1,30,40)*0.18/(2*40),0),0)</f>
        <v/>
      </c>
      <c r="N4640" s="14" t="n">
        <v>0.09</v>
      </c>
      <c r="O4640" s="15">
        <f>K4640*N4640</f>
        <v/>
      </c>
      <c r="P4640">
        <f>IF(E4640=0,0.3,IF(D4640=1,IF(C4640&gt;=Params!$B$13-3,IF(C4640&lt;Params!$B$13,Params!$B$20,0.3),0.3),IF(C4640&gt;=Params!$B$15-3,IF(C4640&lt;Params!$B$15,Params!$B$21,0.3),0.3)))</f>
        <v/>
      </c>
    </row>
    <row r="4641" ht="15" customHeight="1" s="1">
      <c r="A4641" s="9" t="n">
        <v>4638</v>
      </c>
      <c r="B4641" s="6" t="inlineStr">
        <is>
          <t>13/07</t>
        </is>
      </c>
      <c r="C4641" s="6" t="n">
        <v>5</v>
      </c>
      <c r="D4641" s="6" t="n">
        <v>1</v>
      </c>
      <c r="E4641" s="10">
        <f>IF(D4641=1, IF(OR(C4641&lt;10, C4641&gt;=15),1,0), IF(OR(C4641&lt;7, C4641&gt;=18),1,0))</f>
        <v/>
      </c>
      <c r="F4641" s="11" t="n">
        <v>0.39</v>
      </c>
      <c r="G4641" s="12">
        <f>0*8</f>
        <v/>
      </c>
      <c r="H4641" s="12">
        <f>F4641-G4641</f>
        <v/>
      </c>
      <c r="I4641" s="10">
        <f>IF(E4641=0,"Fora",IF(E4640=0,"Carg xar",IF(H4641&lt;0,IF(M4641&lt;0.9,"Carg FV","Stby"),IF(M4641&gt;P4641,"V2H",IF(M4641&lt;0.9,"Carg xar","Stby")))))</f>
        <v/>
      </c>
      <c r="J4641" s="12">
        <f>IF(OR(I4641="Carg FV",I4641="Carg xar"),MIN(IF(I4641="Carg FV",ABS(H4641),7.4),7.4,MAX(0,(0.9-M4641)*40)*0.95),0)</f>
        <v/>
      </c>
      <c r="K4641" s="12">
        <f>IF(I4641="V2H",MIN(MAX(0,H4641),7.4,MAX(0,(M4641-P4641)*40)*0.95),0)</f>
        <v/>
      </c>
      <c r="L4641" s="12">
        <f>IF(E4641=0,0,MAX(0,H4641-K4641))</f>
        <v/>
      </c>
      <c r="M4641" s="13">
        <f>M4640+J4640/40-IF(I4640="V2H",K4640/(0.95*40),0)-IF(E4641=0,IF(E4640=1,IF(D4641=1,30,40)*0.18/(2*40),0),0)-IF(E4641=1,IF(E4640=0,IF(D4641=1,30,40)*0.18/(2*40),0),0)</f>
        <v/>
      </c>
      <c r="N4641" s="14" t="n">
        <v>0.09</v>
      </c>
      <c r="O4641" s="15">
        <f>K4641*N4641</f>
        <v/>
      </c>
      <c r="P4641">
        <f>IF(E4641=0,0.3,IF(D4641=1,IF(C4641&gt;=Params!$B$13-3,IF(C4641&lt;Params!$B$13,Params!$B$20,0.3),0.3),IF(C4641&gt;=Params!$B$15-3,IF(C4641&lt;Params!$B$15,Params!$B$21,0.3),0.3)))</f>
        <v/>
      </c>
    </row>
    <row r="4642" ht="15" customHeight="1" s="1">
      <c r="A4642" s="9" t="n">
        <v>4639</v>
      </c>
      <c r="B4642" s="6" t="inlineStr">
        <is>
          <t>13/07</t>
        </is>
      </c>
      <c r="C4642" s="6" t="n">
        <v>6</v>
      </c>
      <c r="D4642" s="6" t="n">
        <v>1</v>
      </c>
      <c r="E4642" s="10">
        <f>IF(D4642=1, IF(OR(C4642&lt;10, C4642&gt;=15),1,0), IF(OR(C4642&lt;7, C4642&gt;=18),1,0))</f>
        <v/>
      </c>
      <c r="F4642" s="11" t="n">
        <v>0.326</v>
      </c>
      <c r="G4642" s="12">
        <f>0.02*8</f>
        <v/>
      </c>
      <c r="H4642" s="12">
        <f>F4642-G4642</f>
        <v/>
      </c>
      <c r="I4642" s="10">
        <f>IF(E4642=0,"Fora",IF(E4641=0,"Carg xar",IF(H4642&lt;0,IF(M4642&lt;0.9,"Carg FV","Stby"),IF(M4642&gt;P4642,"V2H",IF(M4642&lt;0.9,"Carg xar","Stby")))))</f>
        <v/>
      </c>
      <c r="J4642" s="12">
        <f>IF(OR(I4642="Carg FV",I4642="Carg xar"),MIN(IF(I4642="Carg FV",ABS(H4642),7.4),7.4,MAX(0,(0.9-M4642)*40)*0.95),0)</f>
        <v/>
      </c>
      <c r="K4642" s="12">
        <f>IF(I4642="V2H",MIN(MAX(0,H4642),7.4,MAX(0,(M4642-P4642)*40)*0.95),0)</f>
        <v/>
      </c>
      <c r="L4642" s="12">
        <f>IF(E4642=0,0,MAX(0,H4642-K4642))</f>
        <v/>
      </c>
      <c r="M4642" s="13">
        <f>M4641+J4641/40-IF(I4641="V2H",K4641/(0.95*40),0)-IF(E4642=0,IF(E4641=1,IF(D4642=1,30,40)*0.18/(2*40),0),0)-IF(E4642=1,IF(E4641=0,IF(D4642=1,30,40)*0.18/(2*40),0),0)</f>
        <v/>
      </c>
      <c r="N4642" s="14" t="n">
        <v>0.09</v>
      </c>
      <c r="O4642" s="15">
        <f>K4642*N4642</f>
        <v/>
      </c>
      <c r="P4642">
        <f>IF(E4642=0,0.3,IF(D4642=1,IF(C4642&gt;=Params!$B$13-3,IF(C4642&lt;Params!$B$13,Params!$B$20,0.3),0.3),IF(C4642&gt;=Params!$B$15-3,IF(C4642&lt;Params!$B$15,Params!$B$21,0.3),0.3)))</f>
        <v/>
      </c>
    </row>
    <row r="4643" ht="15" customHeight="1" s="1">
      <c r="A4643" s="9" t="n">
        <v>4640</v>
      </c>
      <c r="B4643" s="6" t="inlineStr">
        <is>
          <t>13/07</t>
        </is>
      </c>
      <c r="C4643" s="6" t="n">
        <v>7</v>
      </c>
      <c r="D4643" s="6" t="n">
        <v>1</v>
      </c>
      <c r="E4643" s="10">
        <f>IF(D4643=1, IF(OR(C4643&lt;10, C4643&gt;=15),1,0), IF(OR(C4643&lt;7, C4643&gt;=18),1,0))</f>
        <v/>
      </c>
      <c r="F4643" s="11" t="n">
        <v>0.058</v>
      </c>
      <c r="G4643" s="12">
        <f>0.14*8</f>
        <v/>
      </c>
      <c r="H4643" s="12">
        <f>F4643-G4643</f>
        <v/>
      </c>
      <c r="I4643" s="10">
        <f>IF(E4643=0,"Fora",IF(E4642=0,"Carg xar",IF(H4643&lt;0,IF(M4643&lt;0.9,"Carg FV","Stby"),IF(M4643&gt;P4643,"V2H",IF(M4643&lt;0.9,"Carg xar","Stby")))))</f>
        <v/>
      </c>
      <c r="J4643" s="12">
        <f>IF(OR(I4643="Carg FV",I4643="Carg xar"),MIN(IF(I4643="Carg FV",ABS(H4643),7.4),7.4,MAX(0,(0.9-M4643)*40)*0.95),0)</f>
        <v/>
      </c>
      <c r="K4643" s="12">
        <f>IF(I4643="V2H",MIN(MAX(0,H4643),7.4,MAX(0,(M4643-P4643)*40)*0.95),0)</f>
        <v/>
      </c>
      <c r="L4643" s="12">
        <f>IF(E4643=0,0,MAX(0,H4643-K4643))</f>
        <v/>
      </c>
      <c r="M4643" s="13">
        <f>M4642+J4642/40-IF(I4642="V2H",K4642/(0.95*40),0)-IF(E4643=0,IF(E4642=1,IF(D4643=1,30,40)*0.18/(2*40),0),0)-IF(E4643=1,IF(E4642=0,IF(D4643=1,30,40)*0.18/(2*40),0),0)</f>
        <v/>
      </c>
      <c r="N4643" s="14" t="n">
        <v>0.09</v>
      </c>
      <c r="O4643" s="15">
        <f>K4643*N4643</f>
        <v/>
      </c>
      <c r="P4643">
        <f>IF(E4643=0,0.3,IF(D4643=1,IF(C4643&gt;=Params!$B$13-3,IF(C4643&lt;Params!$B$13,Params!$B$20,0.3),0.3),IF(C4643&gt;=Params!$B$15-3,IF(C4643&lt;Params!$B$15,Params!$B$21,0.3),0.3)))</f>
        <v/>
      </c>
    </row>
    <row r="4644" ht="15" customHeight="1" s="1">
      <c r="A4644" s="9" t="n">
        <v>4641</v>
      </c>
      <c r="B4644" s="6" t="inlineStr">
        <is>
          <t>13/07</t>
        </is>
      </c>
      <c r="C4644" s="6" t="n">
        <v>8</v>
      </c>
      <c r="D4644" s="6" t="n">
        <v>1</v>
      </c>
      <c r="E4644" s="10">
        <f>IF(D4644=1, IF(OR(C4644&lt;10, C4644&gt;=15),1,0), IF(OR(C4644&lt;7, C4644&gt;=18),1,0))</f>
        <v/>
      </c>
      <c r="F4644" s="11" t="n">
        <v>0</v>
      </c>
      <c r="G4644" s="12">
        <f>0.3*8</f>
        <v/>
      </c>
      <c r="H4644" s="12">
        <f>F4644-G4644</f>
        <v/>
      </c>
      <c r="I4644" s="10">
        <f>IF(E4644=0,"Fora",IF(E4643=0,"Carg xar",IF(H4644&lt;0,IF(M4644&lt;0.9,"Carg FV","Stby"),IF(M4644&gt;P4644,"V2H",IF(M4644&lt;0.9,"Carg xar","Stby")))))</f>
        <v/>
      </c>
      <c r="J4644" s="12">
        <f>IF(OR(I4644="Carg FV",I4644="Carg xar"),MIN(IF(I4644="Carg FV",ABS(H4644),7.4),7.4,MAX(0,(0.9-M4644)*40)*0.95),0)</f>
        <v/>
      </c>
      <c r="K4644" s="12">
        <f>IF(I4644="V2H",MIN(MAX(0,H4644),7.4,MAX(0,(M4644-P4644)*40)*0.95),0)</f>
        <v/>
      </c>
      <c r="L4644" s="12">
        <f>IF(E4644=0,0,MAX(0,H4644-K4644))</f>
        <v/>
      </c>
      <c r="M4644" s="13">
        <f>M4643+J4643/40-IF(I4643="V2H",K4643/(0.95*40),0)-IF(E4644=0,IF(E4643=1,IF(D4644=1,30,40)*0.18/(2*40),0),0)-IF(E4644=1,IF(E4643=0,IF(D4644=1,30,40)*0.18/(2*40),0),0)</f>
        <v/>
      </c>
      <c r="N4644" s="14" t="n">
        <v>0.09</v>
      </c>
      <c r="O4644" s="15">
        <f>K4644*N4644</f>
        <v/>
      </c>
      <c r="P4644">
        <f>IF(E4644=0,0.3,IF(D4644=1,IF(C4644&gt;=Params!$B$13-3,IF(C4644&lt;Params!$B$13,Params!$B$20,0.3),0.3),IF(C4644&gt;=Params!$B$15-3,IF(C4644&lt;Params!$B$15,Params!$B$21,0.3),0.3)))</f>
        <v/>
      </c>
    </row>
    <row r="4645" ht="15" customHeight="1" s="1">
      <c r="A4645" s="9" t="n">
        <v>4642</v>
      </c>
      <c r="B4645" s="6" t="inlineStr">
        <is>
          <t>13/07</t>
        </is>
      </c>
      <c r="C4645" s="6" t="n">
        <v>9</v>
      </c>
      <c r="D4645" s="6" t="n">
        <v>1</v>
      </c>
      <c r="E4645" s="10">
        <f>IF(D4645=1, IF(OR(C4645&lt;10, C4645&gt;=15),1,0), IF(OR(C4645&lt;7, C4645&gt;=18),1,0))</f>
        <v/>
      </c>
      <c r="F4645" s="11" t="n">
        <v>0</v>
      </c>
      <c r="G4645" s="12">
        <f>0.5*8</f>
        <v/>
      </c>
      <c r="H4645" s="12">
        <f>F4645-G4645</f>
        <v/>
      </c>
      <c r="I4645" s="10">
        <f>IF(E4645=0,"Fora",IF(E4644=0,"Carg xar",IF(H4645&lt;0,IF(M4645&lt;0.9,"Carg FV","Stby"),IF(M4645&gt;P4645,"V2H",IF(M4645&lt;0.9,"Carg xar","Stby")))))</f>
        <v/>
      </c>
      <c r="J4645" s="12">
        <f>IF(OR(I4645="Carg FV",I4645="Carg xar"),MIN(IF(I4645="Carg FV",ABS(H4645),7.4),7.4,MAX(0,(0.9-M4645)*40)*0.95),0)</f>
        <v/>
      </c>
      <c r="K4645" s="12">
        <f>IF(I4645="V2H",MIN(MAX(0,H4645),7.4,MAX(0,(M4645-P4645)*40)*0.95),0)</f>
        <v/>
      </c>
      <c r="L4645" s="12">
        <f>IF(E4645=0,0,MAX(0,H4645-K4645))</f>
        <v/>
      </c>
      <c r="M4645" s="13">
        <f>M4644+J4644/40-IF(I4644="V2H",K4644/(0.95*40),0)-IF(E4645=0,IF(E4644=1,IF(D4645=1,30,40)*0.18/(2*40),0),0)-IF(E4645=1,IF(E4644=0,IF(D4645=1,30,40)*0.18/(2*40),0),0)</f>
        <v/>
      </c>
      <c r="N4645" s="14" t="n">
        <v>0.09</v>
      </c>
      <c r="O4645" s="15">
        <f>K4645*N4645</f>
        <v/>
      </c>
      <c r="P4645">
        <f>IF(E4645=0,0.3,IF(D4645=1,IF(C4645&gt;=Params!$B$13-3,IF(C4645&lt;Params!$B$13,Params!$B$20,0.3),0.3),IF(C4645&gt;=Params!$B$15-3,IF(C4645&lt;Params!$B$15,Params!$B$21,0.3),0.3)))</f>
        <v/>
      </c>
    </row>
    <row r="4646" ht="15" customHeight="1" s="1">
      <c r="A4646" s="9" t="n">
        <v>4643</v>
      </c>
      <c r="B4646" s="6" t="inlineStr">
        <is>
          <t>13/07</t>
        </is>
      </c>
      <c r="C4646" s="6" t="n">
        <v>10</v>
      </c>
      <c r="D4646" s="6" t="n">
        <v>1</v>
      </c>
      <c r="E4646" s="10">
        <f>IF(D4646=1, IF(OR(C4646&lt;10, C4646&gt;=15),1,0), IF(OR(C4646&lt;7, C4646&gt;=18),1,0))</f>
        <v/>
      </c>
      <c r="F4646" s="11" t="n">
        <v>0</v>
      </c>
      <c r="G4646" s="12">
        <f>0.7*8</f>
        <v/>
      </c>
      <c r="H4646" s="12">
        <f>F4646-G4646</f>
        <v/>
      </c>
      <c r="I4646" s="10">
        <f>IF(E4646=0,"Fora",IF(E4645=0,"Carg xar",IF(H4646&lt;0,IF(M4646&lt;0.9,"Carg FV","Stby"),IF(M4646&gt;P4646,"V2H",IF(M4646&lt;0.9,"Carg xar","Stby")))))</f>
        <v/>
      </c>
      <c r="J4646" s="12">
        <f>IF(OR(I4646="Carg FV",I4646="Carg xar"),MIN(IF(I4646="Carg FV",ABS(H4646),7.4),7.4,MAX(0,(0.9-M4646)*40)*0.95),0)</f>
        <v/>
      </c>
      <c r="K4646" s="12">
        <f>IF(I4646="V2H",MIN(MAX(0,H4646),7.4,MAX(0,(M4646-P4646)*40)*0.95),0)</f>
        <v/>
      </c>
      <c r="L4646" s="12">
        <f>IF(E4646=0,0,MAX(0,H4646-K4646))</f>
        <v/>
      </c>
      <c r="M4646" s="13">
        <f>M4645+J4645/40-IF(I4645="V2H",K4645/(0.95*40),0)-IF(E4646=0,IF(E4645=1,IF(D4646=1,30,40)*0.18/(2*40),0),0)-IF(E4646=1,IF(E4645=0,IF(D4646=1,30,40)*0.18/(2*40),0),0)</f>
        <v/>
      </c>
      <c r="N4646" s="14" t="n">
        <v>0.09</v>
      </c>
      <c r="O4646" s="15">
        <f>K4646*N4646</f>
        <v/>
      </c>
      <c r="P4646">
        <f>IF(E4646=0,0.3,IF(D4646=1,IF(C4646&gt;=Params!$B$13-3,IF(C4646&lt;Params!$B$13,Params!$B$20,0.3),0.3),IF(C4646&gt;=Params!$B$15-3,IF(C4646&lt;Params!$B$15,Params!$B$21,0.3),0.3)))</f>
        <v/>
      </c>
    </row>
    <row r="4647" ht="15" customHeight="1" s="1">
      <c r="A4647" s="9" t="n">
        <v>4644</v>
      </c>
      <c r="B4647" s="6" t="inlineStr">
        <is>
          <t>13/07</t>
        </is>
      </c>
      <c r="C4647" s="6" t="n">
        <v>11</v>
      </c>
      <c r="D4647" s="6" t="n">
        <v>1</v>
      </c>
      <c r="E4647" s="10">
        <f>IF(D4647=1, IF(OR(C4647&lt;10, C4647&gt;=15),1,0), IF(OR(C4647&lt;7, C4647&gt;=18),1,0))</f>
        <v/>
      </c>
      <c r="F4647" s="11" t="n">
        <v>0</v>
      </c>
      <c r="G4647" s="12">
        <f>0.84*8</f>
        <v/>
      </c>
      <c r="H4647" s="12">
        <f>F4647-G4647</f>
        <v/>
      </c>
      <c r="I4647" s="10">
        <f>IF(E4647=0,"Fora",IF(E4646=0,"Carg xar",IF(H4647&lt;0,IF(M4647&lt;0.9,"Carg FV","Stby"),IF(M4647&gt;P4647,"V2H",IF(M4647&lt;0.9,"Carg xar","Stby")))))</f>
        <v/>
      </c>
      <c r="J4647" s="12">
        <f>IF(OR(I4647="Carg FV",I4647="Carg xar"),MIN(IF(I4647="Carg FV",ABS(H4647),7.4),7.4,MAX(0,(0.9-M4647)*40)*0.95),0)</f>
        <v/>
      </c>
      <c r="K4647" s="12">
        <f>IF(I4647="V2H",MIN(MAX(0,H4647),7.4,MAX(0,(M4647-P4647)*40)*0.95),0)</f>
        <v/>
      </c>
      <c r="L4647" s="12">
        <f>IF(E4647=0,0,MAX(0,H4647-K4647))</f>
        <v/>
      </c>
      <c r="M4647" s="13">
        <f>M4646+J4646/40-IF(I4646="V2H",K4646/(0.95*40),0)-IF(E4647=0,IF(E4646=1,IF(D4647=1,30,40)*0.18/(2*40),0),0)-IF(E4647=1,IF(E4646=0,IF(D4647=1,30,40)*0.18/(2*40),0),0)</f>
        <v/>
      </c>
      <c r="N4647" s="14" t="n">
        <v>0.09</v>
      </c>
      <c r="O4647" s="15">
        <f>K4647*N4647</f>
        <v/>
      </c>
      <c r="P4647">
        <f>IF(E4647=0,0.3,IF(D4647=1,IF(C4647&gt;=Params!$B$13-3,IF(C4647&lt;Params!$B$13,Params!$B$20,0.3),0.3),IF(C4647&gt;=Params!$B$15-3,IF(C4647&lt;Params!$B$15,Params!$B$21,0.3),0.3)))</f>
        <v/>
      </c>
    </row>
    <row r="4648" ht="15" customHeight="1" s="1">
      <c r="A4648" s="9" t="n">
        <v>4645</v>
      </c>
      <c r="B4648" s="6" t="inlineStr">
        <is>
          <t>13/07</t>
        </is>
      </c>
      <c r="C4648" s="6" t="n">
        <v>12</v>
      </c>
      <c r="D4648" s="6" t="n">
        <v>1</v>
      </c>
      <c r="E4648" s="10">
        <f>IF(D4648=1, IF(OR(C4648&lt;10, C4648&gt;=15),1,0), IF(OR(C4648&lt;7, C4648&gt;=18),1,0))</f>
        <v/>
      </c>
      <c r="F4648" s="11" t="n">
        <v>1.062</v>
      </c>
      <c r="G4648" s="12">
        <f>0.9*8</f>
        <v/>
      </c>
      <c r="H4648" s="12">
        <f>F4648-G4648</f>
        <v/>
      </c>
      <c r="I4648" s="10">
        <f>IF(E4648=0,"Fora",IF(E4647=0,"Carg xar",IF(H4648&lt;0,IF(M4648&lt;0.9,"Carg FV","Stby"),IF(M4648&gt;P4648,"V2H",IF(M4648&lt;0.9,"Carg xar","Stby")))))</f>
        <v/>
      </c>
      <c r="J4648" s="12">
        <f>IF(OR(I4648="Carg FV",I4648="Carg xar"),MIN(IF(I4648="Carg FV",ABS(H4648),7.4),7.4,MAX(0,(0.9-M4648)*40)*0.95),0)</f>
        <v/>
      </c>
      <c r="K4648" s="12">
        <f>IF(I4648="V2H",MIN(MAX(0,H4648),7.4,MAX(0,(M4648-P4648)*40)*0.95),0)</f>
        <v/>
      </c>
      <c r="L4648" s="12">
        <f>IF(E4648=0,0,MAX(0,H4648-K4648))</f>
        <v/>
      </c>
      <c r="M4648" s="13">
        <f>M4647+J4647/40-IF(I4647="V2H",K4647/(0.95*40),0)-IF(E4648=0,IF(E4647=1,IF(D4648=1,30,40)*0.18/(2*40),0),0)-IF(E4648=1,IF(E4647=0,IF(D4648=1,30,40)*0.18/(2*40),0),0)</f>
        <v/>
      </c>
      <c r="N4648" s="14" t="n">
        <v>0.09</v>
      </c>
      <c r="O4648" s="15">
        <f>K4648*N4648</f>
        <v/>
      </c>
      <c r="P4648">
        <f>IF(E4648=0,0.3,IF(D4648=1,IF(C4648&gt;=Params!$B$13-3,IF(C4648&lt;Params!$B$13,Params!$B$20,0.3),0.3),IF(C4648&gt;=Params!$B$15-3,IF(C4648&lt;Params!$B$15,Params!$B$21,0.3),0.3)))</f>
        <v/>
      </c>
    </row>
    <row r="4649" ht="15" customHeight="1" s="1">
      <c r="A4649" s="9" t="n">
        <v>4646</v>
      </c>
      <c r="B4649" s="6" t="inlineStr">
        <is>
          <t>13/07</t>
        </is>
      </c>
      <c r="C4649" s="6" t="n">
        <v>13</v>
      </c>
      <c r="D4649" s="6" t="n">
        <v>1</v>
      </c>
      <c r="E4649" s="10">
        <f>IF(D4649=1, IF(OR(C4649&lt;10, C4649&gt;=15),1,0), IF(OR(C4649&lt;7, C4649&gt;=18),1,0))</f>
        <v/>
      </c>
      <c r="F4649" s="11" t="n">
        <v>1.588</v>
      </c>
      <c r="G4649" s="12">
        <f>0.88*8</f>
        <v/>
      </c>
      <c r="H4649" s="12">
        <f>F4649-G4649</f>
        <v/>
      </c>
      <c r="I4649" s="10">
        <f>IF(E4649=0,"Fora",IF(E4648=0,"Carg xar",IF(H4649&lt;0,IF(M4649&lt;0.9,"Carg FV","Stby"),IF(M4649&gt;P4649,"V2H",IF(M4649&lt;0.9,"Carg xar","Stby")))))</f>
        <v/>
      </c>
      <c r="J4649" s="12">
        <f>IF(OR(I4649="Carg FV",I4649="Carg xar"),MIN(IF(I4649="Carg FV",ABS(H4649),7.4),7.4,MAX(0,(0.9-M4649)*40)*0.95),0)</f>
        <v/>
      </c>
      <c r="K4649" s="12">
        <f>IF(I4649="V2H",MIN(MAX(0,H4649),7.4,MAX(0,(M4649-P4649)*40)*0.95),0)</f>
        <v/>
      </c>
      <c r="L4649" s="12">
        <f>IF(E4649=0,0,MAX(0,H4649-K4649))</f>
        <v/>
      </c>
      <c r="M4649" s="13">
        <f>M4648+J4648/40-IF(I4648="V2H",K4648/(0.95*40),0)-IF(E4649=0,IF(E4648=1,IF(D4649=1,30,40)*0.18/(2*40),0),0)-IF(E4649=1,IF(E4648=0,IF(D4649=1,30,40)*0.18/(2*40),0),0)</f>
        <v/>
      </c>
      <c r="N4649" s="14" t="n">
        <v>0.09</v>
      </c>
      <c r="O4649" s="15">
        <f>K4649*N4649</f>
        <v/>
      </c>
      <c r="P4649">
        <f>IF(E4649=0,0.3,IF(D4649=1,IF(C4649&gt;=Params!$B$13-3,IF(C4649&lt;Params!$B$13,Params!$B$20,0.3),0.3),IF(C4649&gt;=Params!$B$15-3,IF(C4649&lt;Params!$B$15,Params!$B$21,0.3),0.3)))</f>
        <v/>
      </c>
    </row>
    <row r="4650" ht="15" customHeight="1" s="1">
      <c r="A4650" s="9" t="n">
        <v>4647</v>
      </c>
      <c r="B4650" s="6" t="inlineStr">
        <is>
          <t>13/07</t>
        </is>
      </c>
      <c r="C4650" s="6" t="n">
        <v>14</v>
      </c>
      <c r="D4650" s="6" t="n">
        <v>1</v>
      </c>
      <c r="E4650" s="10">
        <f>IF(D4650=1, IF(OR(C4650&lt;10, C4650&gt;=15),1,0), IF(OR(C4650&lt;7, C4650&gt;=18),1,0))</f>
        <v/>
      </c>
      <c r="F4650" s="11" t="n">
        <v>0</v>
      </c>
      <c r="G4650" s="12">
        <f>0.78*8</f>
        <v/>
      </c>
      <c r="H4650" s="12">
        <f>F4650-G4650</f>
        <v/>
      </c>
      <c r="I4650" s="10">
        <f>IF(E4650=0,"Fora",IF(E4649=0,"Carg xar",IF(H4650&lt;0,IF(M4650&lt;0.9,"Carg FV","Stby"),IF(M4650&gt;P4650,"V2H",IF(M4650&lt;0.9,"Carg xar","Stby")))))</f>
        <v/>
      </c>
      <c r="J4650" s="12">
        <f>IF(OR(I4650="Carg FV",I4650="Carg xar"),MIN(IF(I4650="Carg FV",ABS(H4650),7.4),7.4,MAX(0,(0.9-M4650)*40)*0.95),0)</f>
        <v/>
      </c>
      <c r="K4650" s="12">
        <f>IF(I4650="V2H",MIN(MAX(0,H4650),7.4,MAX(0,(M4650-P4650)*40)*0.95),0)</f>
        <v/>
      </c>
      <c r="L4650" s="12">
        <f>IF(E4650=0,0,MAX(0,H4650-K4650))</f>
        <v/>
      </c>
      <c r="M4650" s="13">
        <f>M4649+J4649/40-IF(I4649="V2H",K4649/(0.95*40),0)-IF(E4650=0,IF(E4649=1,IF(D4650=1,30,40)*0.18/(2*40),0),0)-IF(E4650=1,IF(E4649=0,IF(D4650=1,30,40)*0.18/(2*40),0),0)</f>
        <v/>
      </c>
      <c r="N4650" s="14" t="n">
        <v>0.09</v>
      </c>
      <c r="O4650" s="15">
        <f>K4650*N4650</f>
        <v/>
      </c>
      <c r="P4650">
        <f>IF(E4650=0,0.3,IF(D4650=1,IF(C4650&gt;=Params!$B$13-3,IF(C4650&lt;Params!$B$13,Params!$B$20,0.3),0.3),IF(C4650&gt;=Params!$B$15-3,IF(C4650&lt;Params!$B$15,Params!$B$21,0.3),0.3)))</f>
        <v/>
      </c>
    </row>
    <row r="4651" ht="15" customHeight="1" s="1">
      <c r="A4651" s="9" t="n">
        <v>4648</v>
      </c>
      <c r="B4651" s="6" t="inlineStr">
        <is>
          <t>13/07</t>
        </is>
      </c>
      <c r="C4651" s="6" t="n">
        <v>15</v>
      </c>
      <c r="D4651" s="6" t="n">
        <v>1</v>
      </c>
      <c r="E4651" s="10">
        <f>IF(D4651=1, IF(OR(C4651&lt;10, C4651&gt;=15),1,0), IF(OR(C4651&lt;7, C4651&gt;=18),1,0))</f>
        <v/>
      </c>
      <c r="F4651" s="11" t="n">
        <v>0</v>
      </c>
      <c r="G4651" s="12">
        <f>0.62*8</f>
        <v/>
      </c>
      <c r="H4651" s="12">
        <f>F4651-G4651</f>
        <v/>
      </c>
      <c r="I4651" s="10">
        <f>IF(E4651=0,"Fora",IF(E4650=0,"Carg xar",IF(H4651&lt;0,IF(M4651&lt;0.9,"Carg FV","Stby"),IF(M4651&gt;P4651,"V2H",IF(M4651&lt;0.9,"Carg xar","Stby")))))</f>
        <v/>
      </c>
      <c r="J4651" s="12">
        <f>IF(OR(I4651="Carg FV",I4651="Carg xar"),MIN(IF(I4651="Carg FV",ABS(H4651),7.4),7.4,MAX(0,(0.9-M4651)*40)*0.95),0)</f>
        <v/>
      </c>
      <c r="K4651" s="12">
        <f>IF(I4651="V2H",MIN(MAX(0,H4651),7.4,MAX(0,(M4651-P4651)*40)*0.95),0)</f>
        <v/>
      </c>
      <c r="L4651" s="12">
        <f>IF(E4651=0,0,MAX(0,H4651-K4651))</f>
        <v/>
      </c>
      <c r="M4651" s="13">
        <f>M4650+J4650/40-IF(I4650="V2H",K4650/(0.95*40),0)-IF(E4651=0,IF(E4650=1,IF(D4651=1,30,40)*0.18/(2*40),0),0)-IF(E4651=1,IF(E4650=0,IF(D4651=1,30,40)*0.18/(2*40),0),0)</f>
        <v/>
      </c>
      <c r="N4651" s="14" t="n">
        <v>0.09</v>
      </c>
      <c r="O4651" s="15">
        <f>K4651*N4651</f>
        <v/>
      </c>
      <c r="P4651">
        <f>IF(E4651=0,0.3,IF(D4651=1,IF(C4651&gt;=Params!$B$13-3,IF(C4651&lt;Params!$B$13,Params!$B$20,0.3),0.3),IF(C4651&gt;=Params!$B$15-3,IF(C4651&lt;Params!$B$15,Params!$B$21,0.3),0.3)))</f>
        <v/>
      </c>
    </row>
    <row r="4652" ht="15" customHeight="1" s="1">
      <c r="A4652" s="9" t="n">
        <v>4649</v>
      </c>
      <c r="B4652" s="6" t="inlineStr">
        <is>
          <t>13/07</t>
        </is>
      </c>
      <c r="C4652" s="6" t="n">
        <v>16</v>
      </c>
      <c r="D4652" s="6" t="n">
        <v>1</v>
      </c>
      <c r="E4652" s="10">
        <f>IF(D4652=1, IF(OR(C4652&lt;10, C4652&gt;=15),1,0), IF(OR(C4652&lt;7, C4652&gt;=18),1,0))</f>
        <v/>
      </c>
      <c r="F4652" s="11" t="n">
        <v>0</v>
      </c>
      <c r="G4652" s="12">
        <f>0.45*8</f>
        <v/>
      </c>
      <c r="H4652" s="12">
        <f>F4652-G4652</f>
        <v/>
      </c>
      <c r="I4652" s="10">
        <f>IF(E4652=0,"Fora",IF(E4651=0,"Carg xar",IF(H4652&lt;0,IF(M4652&lt;0.9,"Carg FV","Stby"),IF(M4652&gt;P4652,"V2H",IF(M4652&lt;0.9,"Carg xar","Stby")))))</f>
        <v/>
      </c>
      <c r="J4652" s="12">
        <f>IF(OR(I4652="Carg FV",I4652="Carg xar"),MIN(IF(I4652="Carg FV",ABS(H4652),7.4),7.4,MAX(0,(0.9-M4652)*40)*0.95),0)</f>
        <v/>
      </c>
      <c r="K4652" s="12">
        <f>IF(I4652="V2H",MIN(MAX(0,H4652),7.4,MAX(0,(M4652-P4652)*40)*0.95),0)</f>
        <v/>
      </c>
      <c r="L4652" s="12">
        <f>IF(E4652=0,0,MAX(0,H4652-K4652))</f>
        <v/>
      </c>
      <c r="M4652" s="13">
        <f>M4651+J4651/40-IF(I4651="V2H",K4651/(0.95*40),0)-IF(E4652=0,IF(E4651=1,IF(D4652=1,30,40)*0.18/(2*40),0),0)-IF(E4652=1,IF(E4651=0,IF(D4652=1,30,40)*0.18/(2*40),0),0)</f>
        <v/>
      </c>
      <c r="N4652" s="14" t="n">
        <v>0.09</v>
      </c>
      <c r="O4652" s="15">
        <f>K4652*N4652</f>
        <v/>
      </c>
      <c r="P4652">
        <f>IF(E4652=0,0.3,IF(D4652=1,IF(C4652&gt;=Params!$B$13-3,IF(C4652&lt;Params!$B$13,Params!$B$20,0.3),0.3),IF(C4652&gt;=Params!$B$15-3,IF(C4652&lt;Params!$B$15,Params!$B$21,0.3),0.3)))</f>
        <v/>
      </c>
    </row>
    <row r="4653" ht="15" customHeight="1" s="1">
      <c r="A4653" s="9" t="n">
        <v>4650</v>
      </c>
      <c r="B4653" s="6" t="inlineStr">
        <is>
          <t>13/07</t>
        </is>
      </c>
      <c r="C4653" s="6" t="n">
        <v>17</v>
      </c>
      <c r="D4653" s="6" t="n">
        <v>1</v>
      </c>
      <c r="E4653" s="10">
        <f>IF(D4653=1, IF(OR(C4653&lt;10, C4653&gt;=15),1,0), IF(OR(C4653&lt;7, C4653&gt;=18),1,0))</f>
        <v/>
      </c>
      <c r="F4653" s="11" t="n">
        <v>0</v>
      </c>
      <c r="G4653" s="12">
        <f>0.25*8</f>
        <v/>
      </c>
      <c r="H4653" s="12">
        <f>F4653-G4653</f>
        <v/>
      </c>
      <c r="I4653" s="10">
        <f>IF(E4653=0,"Fora",IF(E4652=0,"Carg xar",IF(H4653&lt;0,IF(M4653&lt;0.9,"Carg FV","Stby"),IF(M4653&gt;P4653,"V2H",IF(M4653&lt;0.9,"Carg xar","Stby")))))</f>
        <v/>
      </c>
      <c r="J4653" s="12">
        <f>IF(OR(I4653="Carg FV",I4653="Carg xar"),MIN(IF(I4653="Carg FV",ABS(H4653),7.4),7.4,MAX(0,(0.9-M4653)*40)*0.95),0)</f>
        <v/>
      </c>
      <c r="K4653" s="12">
        <f>IF(I4653="V2H",MIN(MAX(0,H4653),7.4,MAX(0,(M4653-P4653)*40)*0.95),0)</f>
        <v/>
      </c>
      <c r="L4653" s="12">
        <f>IF(E4653=0,0,MAX(0,H4653-K4653))</f>
        <v/>
      </c>
      <c r="M4653" s="13">
        <f>M4652+J4652/40-IF(I4652="V2H",K4652/(0.95*40),0)-IF(E4653=0,IF(E4652=1,IF(D4653=1,30,40)*0.18/(2*40),0),0)-IF(E4653=1,IF(E4652=0,IF(D4653=1,30,40)*0.18/(2*40),0),0)</f>
        <v/>
      </c>
      <c r="N4653" s="14" t="n">
        <v>0.09</v>
      </c>
      <c r="O4653" s="15">
        <f>K4653*N4653</f>
        <v/>
      </c>
      <c r="P4653">
        <f>IF(E4653=0,0.3,IF(D4653=1,IF(C4653&gt;=Params!$B$13-3,IF(C4653&lt;Params!$B$13,Params!$B$20,0.3),0.3),IF(C4653&gt;=Params!$B$15-3,IF(C4653&lt;Params!$B$15,Params!$B$21,0.3),0.3)))</f>
        <v/>
      </c>
    </row>
    <row r="4654" ht="15" customHeight="1" s="1">
      <c r="A4654" s="9" t="n">
        <v>4651</v>
      </c>
      <c r="B4654" s="6" t="inlineStr">
        <is>
          <t>13/07</t>
        </is>
      </c>
      <c r="C4654" s="6" t="n">
        <v>18</v>
      </c>
      <c r="D4654" s="6" t="n">
        <v>1</v>
      </c>
      <c r="E4654" s="10">
        <f>IF(D4654=1, IF(OR(C4654&lt;10, C4654&gt;=15),1,0), IF(OR(C4654&lt;7, C4654&gt;=18),1,0))</f>
        <v/>
      </c>
      <c r="F4654" s="11" t="n">
        <v>0.991</v>
      </c>
      <c r="G4654" s="12">
        <f>0.08*8</f>
        <v/>
      </c>
      <c r="H4654" s="12">
        <f>F4654-G4654</f>
        <v/>
      </c>
      <c r="I4654" s="10">
        <f>IF(E4654=0,"Fora",IF(E4653=0,"Carg xar",IF(H4654&lt;0,IF(M4654&lt;0.9,"Carg FV","Stby"),IF(M4654&gt;P4654,"V2H",IF(M4654&lt;0.9,"Carg xar","Stby")))))</f>
        <v/>
      </c>
      <c r="J4654" s="12">
        <f>IF(OR(I4654="Carg FV",I4654="Carg xar"),MIN(IF(I4654="Carg FV",ABS(H4654),7.4),7.4,MAX(0,(0.9-M4654)*40)*0.95),0)</f>
        <v/>
      </c>
      <c r="K4654" s="12">
        <f>IF(I4654="V2H",MIN(MAX(0,H4654),7.4,MAX(0,(M4654-P4654)*40)*0.95),0)</f>
        <v/>
      </c>
      <c r="L4654" s="12">
        <f>IF(E4654=0,0,MAX(0,H4654-K4654))</f>
        <v/>
      </c>
      <c r="M4654" s="13">
        <f>M4653+J4653/40-IF(I4653="V2H",K4653/(0.95*40),0)-IF(E4654=0,IF(E4653=1,IF(D4654=1,30,40)*0.18/(2*40),0),0)-IF(E4654=1,IF(E4653=0,IF(D4654=1,30,40)*0.18/(2*40),0),0)</f>
        <v/>
      </c>
      <c r="N4654" s="14" t="n">
        <v>0.09</v>
      </c>
      <c r="O4654" s="15">
        <f>K4654*N4654</f>
        <v/>
      </c>
      <c r="P4654">
        <f>IF(E4654=0,0.3,IF(D4654=1,IF(C4654&gt;=Params!$B$13-3,IF(C4654&lt;Params!$B$13,Params!$B$20,0.3),0.3),IF(C4654&gt;=Params!$B$15-3,IF(C4654&lt;Params!$B$15,Params!$B$21,0.3),0.3)))</f>
        <v/>
      </c>
    </row>
    <row r="4655" ht="15" customHeight="1" s="1">
      <c r="A4655" s="9" t="n">
        <v>4652</v>
      </c>
      <c r="B4655" s="6" t="inlineStr">
        <is>
          <t>13/07</t>
        </is>
      </c>
      <c r="C4655" s="6" t="n">
        <v>19</v>
      </c>
      <c r="D4655" s="6" t="n">
        <v>1</v>
      </c>
      <c r="E4655" s="10">
        <f>IF(D4655=1, IF(OR(C4655&lt;10, C4655&gt;=15),1,0), IF(OR(C4655&lt;7, C4655&gt;=18),1,0))</f>
        <v/>
      </c>
      <c r="F4655" s="11" t="n">
        <v>1.354</v>
      </c>
      <c r="G4655" s="12">
        <f>0*8</f>
        <v/>
      </c>
      <c r="H4655" s="12">
        <f>F4655-G4655</f>
        <v/>
      </c>
      <c r="I4655" s="10">
        <f>IF(E4655=0,"Fora",IF(E4654=0,"Carg xar",IF(H4655&lt;0,IF(M4655&lt;0.9,"Carg FV","Stby"),IF(M4655&gt;P4655,"V2H",IF(M4655&lt;0.9,"Carg xar","Stby")))))</f>
        <v/>
      </c>
      <c r="J4655" s="12">
        <f>IF(OR(I4655="Carg FV",I4655="Carg xar"),MIN(IF(I4655="Carg FV",ABS(H4655),7.4),7.4,MAX(0,(0.9-M4655)*40)*0.95),0)</f>
        <v/>
      </c>
      <c r="K4655" s="12">
        <f>IF(I4655="V2H",MIN(MAX(0,H4655),7.4,MAX(0,(M4655-P4655)*40)*0.95),0)</f>
        <v/>
      </c>
      <c r="L4655" s="12">
        <f>IF(E4655=0,0,MAX(0,H4655-K4655))</f>
        <v/>
      </c>
      <c r="M4655" s="13">
        <f>M4654+J4654/40-IF(I4654="V2H",K4654/(0.95*40),0)-IF(E4655=0,IF(E4654=1,IF(D4655=1,30,40)*0.18/(2*40),0),0)-IF(E4655=1,IF(E4654=0,IF(D4655=1,30,40)*0.18/(2*40),0),0)</f>
        <v/>
      </c>
      <c r="N4655" s="14" t="n">
        <v>0.09</v>
      </c>
      <c r="O4655" s="15">
        <f>K4655*N4655</f>
        <v/>
      </c>
      <c r="P4655">
        <f>IF(E4655=0,0.3,IF(D4655=1,IF(C4655&gt;=Params!$B$13-3,IF(C4655&lt;Params!$B$13,Params!$B$20,0.3),0.3),IF(C4655&gt;=Params!$B$15-3,IF(C4655&lt;Params!$B$15,Params!$B$21,0.3),0.3)))</f>
        <v/>
      </c>
    </row>
    <row r="4656" ht="15" customHeight="1" s="1">
      <c r="A4656" s="9" t="n">
        <v>4653</v>
      </c>
      <c r="B4656" s="6" t="inlineStr">
        <is>
          <t>13/07</t>
        </is>
      </c>
      <c r="C4656" s="6" t="n">
        <v>20</v>
      </c>
      <c r="D4656" s="6" t="n">
        <v>1</v>
      </c>
      <c r="E4656" s="10">
        <f>IF(D4656=1, IF(OR(C4656&lt;10, C4656&gt;=15),1,0), IF(OR(C4656&lt;7, C4656&gt;=18),1,0))</f>
        <v/>
      </c>
      <c r="F4656" s="11" t="n">
        <v>2.272</v>
      </c>
      <c r="G4656" s="12">
        <f>0*8</f>
        <v/>
      </c>
      <c r="H4656" s="12">
        <f>F4656-G4656</f>
        <v/>
      </c>
      <c r="I4656" s="10">
        <f>IF(E4656=0,"Fora",IF(E4655=0,"Carg xar",IF(H4656&lt;0,IF(M4656&lt;0.9,"Carg FV","Stby"),IF(M4656&gt;P4656,"V2H",IF(M4656&lt;0.9,"Carg xar","Stby")))))</f>
        <v/>
      </c>
      <c r="J4656" s="12">
        <f>IF(OR(I4656="Carg FV",I4656="Carg xar"),MIN(IF(I4656="Carg FV",ABS(H4656),7.4),7.4,MAX(0,(0.9-M4656)*40)*0.95),0)</f>
        <v/>
      </c>
      <c r="K4656" s="12">
        <f>IF(I4656="V2H",MIN(MAX(0,H4656),7.4,MAX(0,(M4656-P4656)*40)*0.95),0)</f>
        <v/>
      </c>
      <c r="L4656" s="12">
        <f>IF(E4656=0,0,MAX(0,H4656-K4656))</f>
        <v/>
      </c>
      <c r="M4656" s="13">
        <f>M4655+J4655/40-IF(I4655="V2H",K4655/(0.95*40),0)-IF(E4656=0,IF(E4655=1,IF(D4656=1,30,40)*0.18/(2*40),0),0)-IF(E4656=1,IF(E4655=0,IF(D4656=1,30,40)*0.18/(2*40),0),0)</f>
        <v/>
      </c>
      <c r="N4656" s="14" t="n">
        <v>0.09</v>
      </c>
      <c r="O4656" s="15">
        <f>K4656*N4656</f>
        <v/>
      </c>
      <c r="P4656">
        <f>IF(E4656=0,0.3,IF(D4656=1,IF(C4656&gt;=Params!$B$13-3,IF(C4656&lt;Params!$B$13,Params!$B$20,0.3),0.3),IF(C4656&gt;=Params!$B$15-3,IF(C4656&lt;Params!$B$15,Params!$B$21,0.3),0.3)))</f>
        <v/>
      </c>
    </row>
    <row r="4657" ht="15" customHeight="1" s="1">
      <c r="A4657" s="9" t="n">
        <v>4654</v>
      </c>
      <c r="B4657" s="6" t="inlineStr">
        <is>
          <t>13/07</t>
        </is>
      </c>
      <c r="C4657" s="6" t="n">
        <v>21</v>
      </c>
      <c r="D4657" s="6" t="n">
        <v>1</v>
      </c>
      <c r="E4657" s="10">
        <f>IF(D4657=1, IF(OR(C4657&lt;10, C4657&gt;=15),1,0), IF(OR(C4657&lt;7, C4657&gt;=18),1,0))</f>
        <v/>
      </c>
      <c r="F4657" s="11" t="n">
        <v>1.309</v>
      </c>
      <c r="G4657" s="12">
        <f>0*8</f>
        <v/>
      </c>
      <c r="H4657" s="12">
        <f>F4657-G4657</f>
        <v/>
      </c>
      <c r="I4657" s="10">
        <f>IF(E4657=0,"Fora",IF(E4656=0,"Carg xar",IF(H4657&lt;0,IF(M4657&lt;0.9,"Carg FV","Stby"),IF(M4657&gt;P4657,"V2H",IF(M4657&lt;0.9,"Carg xar","Stby")))))</f>
        <v/>
      </c>
      <c r="J4657" s="12">
        <f>IF(OR(I4657="Carg FV",I4657="Carg xar"),MIN(IF(I4657="Carg FV",ABS(H4657),7.4),7.4,MAX(0,(0.9-M4657)*40)*0.95),0)</f>
        <v/>
      </c>
      <c r="K4657" s="12">
        <f>IF(I4657="V2H",MIN(MAX(0,H4657),7.4,MAX(0,(M4657-P4657)*40)*0.95),0)</f>
        <v/>
      </c>
      <c r="L4657" s="12">
        <f>IF(E4657=0,0,MAX(0,H4657-K4657))</f>
        <v/>
      </c>
      <c r="M4657" s="13">
        <f>M4656+J4656/40-IF(I4656="V2H",K4656/(0.95*40),0)-IF(E4657=0,IF(E4656=1,IF(D4657=1,30,40)*0.18/(2*40),0),0)-IF(E4657=1,IF(E4656=0,IF(D4657=1,30,40)*0.18/(2*40),0),0)</f>
        <v/>
      </c>
      <c r="N4657" s="14" t="n">
        <v>0.09</v>
      </c>
      <c r="O4657" s="15">
        <f>K4657*N4657</f>
        <v/>
      </c>
      <c r="P4657">
        <f>IF(E4657=0,0.3,IF(D4657=1,IF(C4657&gt;=Params!$B$13-3,IF(C4657&lt;Params!$B$13,Params!$B$20,0.3),0.3),IF(C4657&gt;=Params!$B$15-3,IF(C4657&lt;Params!$B$15,Params!$B$21,0.3),0.3)))</f>
        <v/>
      </c>
    </row>
    <row r="4658" ht="15" customHeight="1" s="1">
      <c r="A4658" s="9" t="n">
        <v>4655</v>
      </c>
      <c r="B4658" s="6" t="inlineStr">
        <is>
          <t>13/07</t>
        </is>
      </c>
      <c r="C4658" s="6" t="n">
        <v>22</v>
      </c>
      <c r="D4658" s="6" t="n">
        <v>1</v>
      </c>
      <c r="E4658" s="10">
        <f>IF(D4658=1, IF(OR(C4658&lt;10, C4658&gt;=15),1,0), IF(OR(C4658&lt;7, C4658&gt;=18),1,0))</f>
        <v/>
      </c>
      <c r="F4658" s="11" t="n">
        <v>0.782</v>
      </c>
      <c r="G4658" s="12">
        <f>0*8</f>
        <v/>
      </c>
      <c r="H4658" s="12">
        <f>F4658-G4658</f>
        <v/>
      </c>
      <c r="I4658" s="10">
        <f>IF(E4658=0,"Fora",IF(E4657=0,"Carg xar",IF(H4658&lt;0,IF(M4658&lt;0.9,"Carg FV","Stby"),IF(M4658&gt;P4658,"V2H",IF(M4658&lt;0.9,"Carg xar","Stby")))))</f>
        <v/>
      </c>
      <c r="J4658" s="12">
        <f>IF(OR(I4658="Carg FV",I4658="Carg xar"),MIN(IF(I4658="Carg FV",ABS(H4658),7.4),7.4,MAX(0,(0.9-M4658)*40)*0.95),0)</f>
        <v/>
      </c>
      <c r="K4658" s="12">
        <f>IF(I4658="V2H",MIN(MAX(0,H4658),7.4,MAX(0,(M4658-P4658)*40)*0.95),0)</f>
        <v/>
      </c>
      <c r="L4658" s="12">
        <f>IF(E4658=0,0,MAX(0,H4658-K4658))</f>
        <v/>
      </c>
      <c r="M4658" s="13">
        <f>M4657+J4657/40-IF(I4657="V2H",K4657/(0.95*40),0)-IF(E4658=0,IF(E4657=1,IF(D4658=1,30,40)*0.18/(2*40),0),0)-IF(E4658=1,IF(E4657=0,IF(D4658=1,30,40)*0.18/(2*40),0),0)</f>
        <v/>
      </c>
      <c r="N4658" s="14" t="n">
        <v>0.09</v>
      </c>
      <c r="O4658" s="15">
        <f>K4658*N4658</f>
        <v/>
      </c>
      <c r="P4658">
        <f>IF(E4658=0,0.3,IF(D4658=1,IF(C4658&gt;=Params!$B$13-3,IF(C4658&lt;Params!$B$13,Params!$B$20,0.3),0.3),IF(C4658&gt;=Params!$B$15-3,IF(C4658&lt;Params!$B$15,Params!$B$21,0.3),0.3)))</f>
        <v/>
      </c>
    </row>
    <row r="4659" ht="15" customHeight="1" s="1">
      <c r="A4659" s="9" t="n">
        <v>4656</v>
      </c>
      <c r="B4659" s="6" t="inlineStr">
        <is>
          <t>13/07</t>
        </is>
      </c>
      <c r="C4659" s="6" t="n">
        <v>23</v>
      </c>
      <c r="D4659" s="6" t="n">
        <v>1</v>
      </c>
      <c r="E4659" s="10">
        <f>IF(D4659=1, IF(OR(C4659&lt;10, C4659&gt;=15),1,0), IF(OR(C4659&lt;7, C4659&gt;=18),1,0))</f>
        <v/>
      </c>
      <c r="F4659" s="11" t="n">
        <v>1.453</v>
      </c>
      <c r="G4659" s="12">
        <f>0*8</f>
        <v/>
      </c>
      <c r="H4659" s="12">
        <f>F4659-G4659</f>
        <v/>
      </c>
      <c r="I4659" s="10">
        <f>IF(E4659=0,"Fora",IF(E4658=0,"Carg xar",IF(H4659&lt;0,IF(M4659&lt;0.9,"Carg FV","Stby"),IF(M4659&gt;P4659,"V2H",IF(M4659&lt;0.9,"Carg xar","Stby")))))</f>
        <v/>
      </c>
      <c r="J4659" s="12">
        <f>IF(OR(I4659="Carg FV",I4659="Carg xar"),MIN(IF(I4659="Carg FV",ABS(H4659),7.4),7.4,MAX(0,(0.9-M4659)*40)*0.95),0)</f>
        <v/>
      </c>
      <c r="K4659" s="12">
        <f>IF(I4659="V2H",MIN(MAX(0,H4659),7.4,MAX(0,(M4659-P4659)*40)*0.95),0)</f>
        <v/>
      </c>
      <c r="L4659" s="12">
        <f>IF(E4659=0,0,MAX(0,H4659-K4659))</f>
        <v/>
      </c>
      <c r="M4659" s="13">
        <f>M4658+J4658/40-IF(I4658="V2H",K4658/(0.95*40),0)-IF(E4659=0,IF(E4658=1,IF(D4659=1,30,40)*0.18/(2*40),0),0)-IF(E4659=1,IF(E4658=0,IF(D4659=1,30,40)*0.18/(2*40),0),0)</f>
        <v/>
      </c>
      <c r="N4659" s="14" t="n">
        <v>0.09</v>
      </c>
      <c r="O4659" s="15">
        <f>K4659*N4659</f>
        <v/>
      </c>
      <c r="P4659">
        <f>IF(E4659=0,0.3,IF(D4659=1,IF(C4659&gt;=Params!$B$13-3,IF(C4659&lt;Params!$B$13,Params!$B$20,0.3),0.3),IF(C4659&gt;=Params!$B$15-3,IF(C4659&lt;Params!$B$15,Params!$B$21,0.3),0.3)))</f>
        <v/>
      </c>
    </row>
    <row r="4660" ht="15" customHeight="1" s="1">
      <c r="A4660" s="9" t="n">
        <v>4657</v>
      </c>
      <c r="B4660" s="6" t="inlineStr">
        <is>
          <t>14/07</t>
        </is>
      </c>
      <c r="C4660" s="6" t="n">
        <v>0</v>
      </c>
      <c r="D4660" s="6" t="n">
        <v>0</v>
      </c>
      <c r="E4660" s="10">
        <f>IF(D4660=1, IF(OR(C4660&lt;10, C4660&gt;=15),1,0), IF(OR(C4660&lt;7, C4660&gt;=18),1,0))</f>
        <v/>
      </c>
      <c r="F4660" s="11" t="n">
        <v>0.506</v>
      </c>
      <c r="G4660" s="12">
        <f>0*8</f>
        <v/>
      </c>
      <c r="H4660" s="12">
        <f>F4660-G4660</f>
        <v/>
      </c>
      <c r="I4660" s="10">
        <f>IF(E4660=0,"Fora",IF(E4659=0,"Carg xar",IF(H4660&lt;0,IF(M4660&lt;0.9,"Carg FV","Stby"),IF(M4660&gt;P4660,"V2H",IF(M4660&lt;0.9,"Carg xar","Stby")))))</f>
        <v/>
      </c>
      <c r="J4660" s="12">
        <f>IF(OR(I4660="Carg FV",I4660="Carg xar"),MIN(IF(I4660="Carg FV",ABS(H4660),7.4),7.4,MAX(0,(0.9-M4660)*40)*0.95),0)</f>
        <v/>
      </c>
      <c r="K4660" s="12">
        <f>IF(I4660="V2H",MIN(MAX(0,H4660),7.4,MAX(0,(M4660-P4660)*40)*0.95),0)</f>
        <v/>
      </c>
      <c r="L4660" s="12">
        <f>IF(E4660=0,0,MAX(0,H4660-K4660))</f>
        <v/>
      </c>
      <c r="M4660" s="13">
        <f>M4659+J4659/40-IF(I4659="V2H",K4659/(0.95*40),0)-IF(E4660=0,IF(E4659=1,IF(D4660=1,30,40)*0.18/(2*40),0),0)-IF(E4660=1,IF(E4659=0,IF(D4660=1,30,40)*0.18/(2*40),0),0)</f>
        <v/>
      </c>
      <c r="N4660" s="14" t="n">
        <v>0.09</v>
      </c>
      <c r="O4660" s="15">
        <f>K4660*N4660</f>
        <v/>
      </c>
      <c r="P4660">
        <f>IF(E4660=0,0.3,IF(D4660=1,IF(C4660&gt;=Params!$B$13-3,IF(C4660&lt;Params!$B$13,Params!$B$20,0.3),0.3),IF(C4660&gt;=Params!$B$15-3,IF(C4660&lt;Params!$B$15,Params!$B$21,0.3),0.3)))</f>
        <v/>
      </c>
    </row>
    <row r="4661" ht="15" customHeight="1" s="1">
      <c r="A4661" s="9" t="n">
        <v>4658</v>
      </c>
      <c r="B4661" s="6" t="inlineStr">
        <is>
          <t>14/07</t>
        </is>
      </c>
      <c r="C4661" s="6" t="n">
        <v>1</v>
      </c>
      <c r="D4661" s="6" t="n">
        <v>0</v>
      </c>
      <c r="E4661" s="10">
        <f>IF(D4661=1, IF(OR(C4661&lt;10, C4661&gt;=15),1,0), IF(OR(C4661&lt;7, C4661&gt;=18),1,0))</f>
        <v/>
      </c>
      <c r="F4661" s="11" t="n">
        <v>0.379</v>
      </c>
      <c r="G4661" s="12">
        <f>0*8</f>
        <v/>
      </c>
      <c r="H4661" s="12">
        <f>F4661-G4661</f>
        <v/>
      </c>
      <c r="I4661" s="10">
        <f>IF(E4661=0,"Fora",IF(E4660=0,"Carg xar",IF(H4661&lt;0,IF(M4661&lt;0.9,"Carg FV","Stby"),IF(M4661&gt;P4661,"V2H",IF(M4661&lt;0.9,"Carg xar","Stby")))))</f>
        <v/>
      </c>
      <c r="J4661" s="12">
        <f>IF(OR(I4661="Carg FV",I4661="Carg xar"),MIN(IF(I4661="Carg FV",ABS(H4661),7.4),7.4,MAX(0,(0.9-M4661)*40)*0.95),0)</f>
        <v/>
      </c>
      <c r="K4661" s="12">
        <f>IF(I4661="V2H",MIN(MAX(0,H4661),7.4,MAX(0,(M4661-P4661)*40)*0.95),0)</f>
        <v/>
      </c>
      <c r="L4661" s="12">
        <f>IF(E4661=0,0,MAX(0,H4661-K4661))</f>
        <v/>
      </c>
      <c r="M4661" s="13">
        <f>M4660+J4660/40-IF(I4660="V2H",K4660/(0.95*40),0)-IF(E4661=0,IF(E4660=1,IF(D4661=1,30,40)*0.18/(2*40),0),0)-IF(E4661=1,IF(E4660=0,IF(D4661=1,30,40)*0.18/(2*40),0),0)</f>
        <v/>
      </c>
      <c r="N4661" s="14" t="n">
        <v>0.09</v>
      </c>
      <c r="O4661" s="15">
        <f>K4661*N4661</f>
        <v/>
      </c>
      <c r="P4661">
        <f>IF(E4661=0,0.3,IF(D4661=1,IF(C4661&gt;=Params!$B$13-3,IF(C4661&lt;Params!$B$13,Params!$B$20,0.3),0.3),IF(C4661&gt;=Params!$B$15-3,IF(C4661&lt;Params!$B$15,Params!$B$21,0.3),0.3)))</f>
        <v/>
      </c>
    </row>
    <row r="4662" ht="15" customHeight="1" s="1">
      <c r="A4662" s="9" t="n">
        <v>4659</v>
      </c>
      <c r="B4662" s="6" t="inlineStr">
        <is>
          <t>14/07</t>
        </is>
      </c>
      <c r="C4662" s="6" t="n">
        <v>2</v>
      </c>
      <c r="D4662" s="6" t="n">
        <v>0</v>
      </c>
      <c r="E4662" s="10">
        <f>IF(D4662=1, IF(OR(C4662&lt;10, C4662&gt;=15),1,0), IF(OR(C4662&lt;7, C4662&gt;=18),1,0))</f>
        <v/>
      </c>
      <c r="F4662" s="11" t="n">
        <v>0.481</v>
      </c>
      <c r="G4662" s="12">
        <f>0*8</f>
        <v/>
      </c>
      <c r="H4662" s="12">
        <f>F4662-G4662</f>
        <v/>
      </c>
      <c r="I4662" s="10">
        <f>IF(E4662=0,"Fora",IF(E4661=0,"Carg xar",IF(H4662&lt;0,IF(M4662&lt;0.9,"Carg FV","Stby"),IF(M4662&gt;P4662,"V2H",IF(M4662&lt;0.9,"Carg xar","Stby")))))</f>
        <v/>
      </c>
      <c r="J4662" s="12">
        <f>IF(OR(I4662="Carg FV",I4662="Carg xar"),MIN(IF(I4662="Carg FV",ABS(H4662),7.4),7.4,MAX(0,(0.9-M4662)*40)*0.95),0)</f>
        <v/>
      </c>
      <c r="K4662" s="12">
        <f>IF(I4662="V2H",MIN(MAX(0,H4662),7.4,MAX(0,(M4662-P4662)*40)*0.95),0)</f>
        <v/>
      </c>
      <c r="L4662" s="12">
        <f>IF(E4662=0,0,MAX(0,H4662-K4662))</f>
        <v/>
      </c>
      <c r="M4662" s="13">
        <f>M4661+J4661/40-IF(I4661="V2H",K4661/(0.95*40),0)-IF(E4662=0,IF(E4661=1,IF(D4662=1,30,40)*0.18/(2*40),0),0)-IF(E4662=1,IF(E4661=0,IF(D4662=1,30,40)*0.18/(2*40),0),0)</f>
        <v/>
      </c>
      <c r="N4662" s="14" t="n">
        <v>0.09</v>
      </c>
      <c r="O4662" s="15">
        <f>K4662*N4662</f>
        <v/>
      </c>
      <c r="P4662">
        <f>IF(E4662=0,0.3,IF(D4662=1,IF(C4662&gt;=Params!$B$13-3,IF(C4662&lt;Params!$B$13,Params!$B$20,0.3),0.3),IF(C4662&gt;=Params!$B$15-3,IF(C4662&lt;Params!$B$15,Params!$B$21,0.3),0.3)))</f>
        <v/>
      </c>
    </row>
    <row r="4663" ht="15" customHeight="1" s="1">
      <c r="A4663" s="9" t="n">
        <v>4660</v>
      </c>
      <c r="B4663" s="6" t="inlineStr">
        <is>
          <t>14/07</t>
        </is>
      </c>
      <c r="C4663" s="6" t="n">
        <v>3</v>
      </c>
      <c r="D4663" s="6" t="n">
        <v>0</v>
      </c>
      <c r="E4663" s="10">
        <f>IF(D4663=1, IF(OR(C4663&lt;10, C4663&gt;=15),1,0), IF(OR(C4663&lt;7, C4663&gt;=18),1,0))</f>
        <v/>
      </c>
      <c r="F4663" s="11" t="n">
        <v>0.418</v>
      </c>
      <c r="G4663" s="12">
        <f>0*8</f>
        <v/>
      </c>
      <c r="H4663" s="12">
        <f>F4663-G4663</f>
        <v/>
      </c>
      <c r="I4663" s="10">
        <f>IF(E4663=0,"Fora",IF(E4662=0,"Carg xar",IF(H4663&lt;0,IF(M4663&lt;0.9,"Carg FV","Stby"),IF(M4663&gt;P4663,"V2H",IF(M4663&lt;0.9,"Carg xar","Stby")))))</f>
        <v/>
      </c>
      <c r="J4663" s="12">
        <f>IF(OR(I4663="Carg FV",I4663="Carg xar"),MIN(IF(I4663="Carg FV",ABS(H4663),7.4),7.4,MAX(0,(0.9-M4663)*40)*0.95),0)</f>
        <v/>
      </c>
      <c r="K4663" s="12">
        <f>IF(I4663="V2H",MIN(MAX(0,H4663),7.4,MAX(0,(M4663-P4663)*40)*0.95),0)</f>
        <v/>
      </c>
      <c r="L4663" s="12">
        <f>IF(E4663=0,0,MAX(0,H4663-K4663))</f>
        <v/>
      </c>
      <c r="M4663" s="13">
        <f>M4662+J4662/40-IF(I4662="V2H",K4662/(0.95*40),0)-IF(E4663=0,IF(E4662=1,IF(D4663=1,30,40)*0.18/(2*40),0),0)-IF(E4663=1,IF(E4662=0,IF(D4663=1,30,40)*0.18/(2*40),0),0)</f>
        <v/>
      </c>
      <c r="N4663" s="14" t="n">
        <v>0.09</v>
      </c>
      <c r="O4663" s="15">
        <f>K4663*N4663</f>
        <v/>
      </c>
      <c r="P4663">
        <f>IF(E4663=0,0.3,IF(D4663=1,IF(C4663&gt;=Params!$B$13-3,IF(C4663&lt;Params!$B$13,Params!$B$20,0.3),0.3),IF(C4663&gt;=Params!$B$15-3,IF(C4663&lt;Params!$B$15,Params!$B$21,0.3),0.3)))</f>
        <v/>
      </c>
    </row>
    <row r="4664" ht="15" customHeight="1" s="1">
      <c r="A4664" s="9" t="n">
        <v>4661</v>
      </c>
      <c r="B4664" s="6" t="inlineStr">
        <is>
          <t>14/07</t>
        </is>
      </c>
      <c r="C4664" s="6" t="n">
        <v>4</v>
      </c>
      <c r="D4664" s="6" t="n">
        <v>0</v>
      </c>
      <c r="E4664" s="10">
        <f>IF(D4664=1, IF(OR(C4664&lt;10, C4664&gt;=15),1,0), IF(OR(C4664&lt;7, C4664&gt;=18),1,0))</f>
        <v/>
      </c>
      <c r="F4664" s="11" t="n">
        <v>0.369</v>
      </c>
      <c r="G4664" s="12">
        <f>0*8</f>
        <v/>
      </c>
      <c r="H4664" s="12">
        <f>F4664-G4664</f>
        <v/>
      </c>
      <c r="I4664" s="10">
        <f>IF(E4664=0,"Fora",IF(E4663=0,"Carg xar",IF(H4664&lt;0,IF(M4664&lt;0.9,"Carg FV","Stby"),IF(M4664&gt;P4664,"V2H",IF(M4664&lt;0.9,"Carg xar","Stby")))))</f>
        <v/>
      </c>
      <c r="J4664" s="12">
        <f>IF(OR(I4664="Carg FV",I4664="Carg xar"),MIN(IF(I4664="Carg FV",ABS(H4664),7.4),7.4,MAX(0,(0.9-M4664)*40)*0.95),0)</f>
        <v/>
      </c>
      <c r="K4664" s="12">
        <f>IF(I4664="V2H",MIN(MAX(0,H4664),7.4,MAX(0,(M4664-P4664)*40)*0.95),0)</f>
        <v/>
      </c>
      <c r="L4664" s="12">
        <f>IF(E4664=0,0,MAX(0,H4664-K4664))</f>
        <v/>
      </c>
      <c r="M4664" s="13">
        <f>M4663+J4663/40-IF(I4663="V2H",K4663/(0.95*40),0)-IF(E4664=0,IF(E4663=1,IF(D4664=1,30,40)*0.18/(2*40),0),0)-IF(E4664=1,IF(E4663=0,IF(D4664=1,30,40)*0.18/(2*40),0),0)</f>
        <v/>
      </c>
      <c r="N4664" s="14" t="n">
        <v>0.09</v>
      </c>
      <c r="O4664" s="15">
        <f>K4664*N4664</f>
        <v/>
      </c>
      <c r="P4664">
        <f>IF(E4664=0,0.3,IF(D4664=1,IF(C4664&gt;=Params!$B$13-3,IF(C4664&lt;Params!$B$13,Params!$B$20,0.3),0.3),IF(C4664&gt;=Params!$B$15-3,IF(C4664&lt;Params!$B$15,Params!$B$21,0.3),0.3)))</f>
        <v/>
      </c>
    </row>
    <row r="4665" ht="15" customHeight="1" s="1">
      <c r="A4665" s="9" t="n">
        <v>4662</v>
      </c>
      <c r="B4665" s="6" t="inlineStr">
        <is>
          <t>14/07</t>
        </is>
      </c>
      <c r="C4665" s="6" t="n">
        <v>5</v>
      </c>
      <c r="D4665" s="6" t="n">
        <v>0</v>
      </c>
      <c r="E4665" s="10">
        <f>IF(D4665=1, IF(OR(C4665&lt;10, C4665&gt;=15),1,0), IF(OR(C4665&lt;7, C4665&gt;=18),1,0))</f>
        <v/>
      </c>
      <c r="F4665" s="11" t="n">
        <v>0.492</v>
      </c>
      <c r="G4665" s="12">
        <f>0*8</f>
        <v/>
      </c>
      <c r="H4665" s="12">
        <f>F4665-G4665</f>
        <v/>
      </c>
      <c r="I4665" s="10">
        <f>IF(E4665=0,"Fora",IF(E4664=0,"Carg xar",IF(H4665&lt;0,IF(M4665&lt;0.9,"Carg FV","Stby"),IF(M4665&gt;P4665,"V2H",IF(M4665&lt;0.9,"Carg xar","Stby")))))</f>
        <v/>
      </c>
      <c r="J4665" s="12">
        <f>IF(OR(I4665="Carg FV",I4665="Carg xar"),MIN(IF(I4665="Carg FV",ABS(H4665),7.4),7.4,MAX(0,(0.9-M4665)*40)*0.95),0)</f>
        <v/>
      </c>
      <c r="K4665" s="12">
        <f>IF(I4665="V2H",MIN(MAX(0,H4665),7.4,MAX(0,(M4665-P4665)*40)*0.95),0)</f>
        <v/>
      </c>
      <c r="L4665" s="12">
        <f>IF(E4665=0,0,MAX(0,H4665-K4665))</f>
        <v/>
      </c>
      <c r="M4665" s="13">
        <f>M4664+J4664/40-IF(I4664="V2H",K4664/(0.95*40),0)-IF(E4665=0,IF(E4664=1,IF(D4665=1,30,40)*0.18/(2*40),0),0)-IF(E4665=1,IF(E4664=0,IF(D4665=1,30,40)*0.18/(2*40),0),0)</f>
        <v/>
      </c>
      <c r="N4665" s="14" t="n">
        <v>0.09</v>
      </c>
      <c r="O4665" s="15">
        <f>K4665*N4665</f>
        <v/>
      </c>
      <c r="P4665">
        <f>IF(E4665=0,0.3,IF(D4665=1,IF(C4665&gt;=Params!$B$13-3,IF(C4665&lt;Params!$B$13,Params!$B$20,0.3),0.3),IF(C4665&gt;=Params!$B$15-3,IF(C4665&lt;Params!$B$15,Params!$B$21,0.3),0.3)))</f>
        <v/>
      </c>
    </row>
    <row r="4666" ht="15" customHeight="1" s="1">
      <c r="A4666" s="9" t="n">
        <v>4663</v>
      </c>
      <c r="B4666" s="6" t="inlineStr">
        <is>
          <t>14/07</t>
        </is>
      </c>
      <c r="C4666" s="6" t="n">
        <v>6</v>
      </c>
      <c r="D4666" s="6" t="n">
        <v>0</v>
      </c>
      <c r="E4666" s="10">
        <f>IF(D4666=1, IF(OR(C4666&lt;10, C4666&gt;=15),1,0), IF(OR(C4666&lt;7, C4666&gt;=18),1,0))</f>
        <v/>
      </c>
      <c r="F4666" s="11" t="n">
        <v>0.366</v>
      </c>
      <c r="G4666" s="12">
        <f>0.02*8</f>
        <v/>
      </c>
      <c r="H4666" s="12">
        <f>F4666-G4666</f>
        <v/>
      </c>
      <c r="I4666" s="10">
        <f>IF(E4666=0,"Fora",IF(E4665=0,"Carg xar",IF(H4666&lt;0,IF(M4666&lt;0.9,"Carg FV","Stby"),IF(M4666&gt;P4666,"V2H",IF(M4666&lt;0.9,"Carg xar","Stby")))))</f>
        <v/>
      </c>
      <c r="J4666" s="12">
        <f>IF(OR(I4666="Carg FV",I4666="Carg xar"),MIN(IF(I4666="Carg FV",ABS(H4666),7.4),7.4,MAX(0,(0.9-M4666)*40)*0.95),0)</f>
        <v/>
      </c>
      <c r="K4666" s="12">
        <f>IF(I4666="V2H",MIN(MAX(0,H4666),7.4,MAX(0,(M4666-P4666)*40)*0.95),0)</f>
        <v/>
      </c>
      <c r="L4666" s="12">
        <f>IF(E4666=0,0,MAX(0,H4666-K4666))</f>
        <v/>
      </c>
      <c r="M4666" s="13">
        <f>M4665+J4665/40-IF(I4665="V2H",K4665/(0.95*40),0)-IF(E4666=0,IF(E4665=1,IF(D4666=1,30,40)*0.18/(2*40),0),0)-IF(E4666=1,IF(E4665=0,IF(D4666=1,30,40)*0.18/(2*40),0),0)</f>
        <v/>
      </c>
      <c r="N4666" s="14" t="n">
        <v>0.09</v>
      </c>
      <c r="O4666" s="15">
        <f>K4666*N4666</f>
        <v/>
      </c>
      <c r="P4666">
        <f>IF(E4666=0,0.3,IF(D4666=1,IF(C4666&gt;=Params!$B$13-3,IF(C4666&lt;Params!$B$13,Params!$B$20,0.3),0.3),IF(C4666&gt;=Params!$B$15-3,IF(C4666&lt;Params!$B$15,Params!$B$21,0.3),0.3)))</f>
        <v/>
      </c>
    </row>
    <row r="4667" ht="15" customHeight="1" s="1">
      <c r="A4667" s="9" t="n">
        <v>4664</v>
      </c>
      <c r="B4667" s="6" t="inlineStr">
        <is>
          <t>14/07</t>
        </is>
      </c>
      <c r="C4667" s="6" t="n">
        <v>7</v>
      </c>
      <c r="D4667" s="6" t="n">
        <v>0</v>
      </c>
      <c r="E4667" s="10">
        <f>IF(D4667=1, IF(OR(C4667&lt;10, C4667&gt;=15),1,0), IF(OR(C4667&lt;7, C4667&gt;=18),1,0))</f>
        <v/>
      </c>
      <c r="F4667" s="11" t="n">
        <v>0.254</v>
      </c>
      <c r="G4667" s="12">
        <f>0.14*8</f>
        <v/>
      </c>
      <c r="H4667" s="12">
        <f>F4667-G4667</f>
        <v/>
      </c>
      <c r="I4667" s="10">
        <f>IF(E4667=0,"Fora",IF(E4666=0,"Carg xar",IF(H4667&lt;0,IF(M4667&lt;0.9,"Carg FV","Stby"),IF(M4667&gt;P4667,"V2H",IF(M4667&lt;0.9,"Carg xar","Stby")))))</f>
        <v/>
      </c>
      <c r="J4667" s="12">
        <f>IF(OR(I4667="Carg FV",I4667="Carg xar"),MIN(IF(I4667="Carg FV",ABS(H4667),7.4),7.4,MAX(0,(0.9-M4667)*40)*0.95),0)</f>
        <v/>
      </c>
      <c r="K4667" s="12">
        <f>IF(I4667="V2H",MIN(MAX(0,H4667),7.4,MAX(0,(M4667-P4667)*40)*0.95),0)</f>
        <v/>
      </c>
      <c r="L4667" s="12">
        <f>IF(E4667=0,0,MAX(0,H4667-K4667))</f>
        <v/>
      </c>
      <c r="M4667" s="13">
        <f>M4666+J4666/40-IF(I4666="V2H",K4666/(0.95*40),0)-IF(E4667=0,IF(E4666=1,IF(D4667=1,30,40)*0.18/(2*40),0),0)-IF(E4667=1,IF(E4666=0,IF(D4667=1,30,40)*0.18/(2*40),0),0)</f>
        <v/>
      </c>
      <c r="N4667" s="14" t="n">
        <v>0.09</v>
      </c>
      <c r="O4667" s="15">
        <f>K4667*N4667</f>
        <v/>
      </c>
      <c r="P4667">
        <f>IF(E4667=0,0.3,IF(D4667=1,IF(C4667&gt;=Params!$B$13-3,IF(C4667&lt;Params!$B$13,Params!$B$20,0.3),0.3),IF(C4667&gt;=Params!$B$15-3,IF(C4667&lt;Params!$B$15,Params!$B$21,0.3),0.3)))</f>
        <v/>
      </c>
    </row>
    <row r="4668" ht="15" customHeight="1" s="1">
      <c r="A4668" s="9" t="n">
        <v>4665</v>
      </c>
      <c r="B4668" s="6" t="inlineStr">
        <is>
          <t>14/07</t>
        </is>
      </c>
      <c r="C4668" s="6" t="n">
        <v>8</v>
      </c>
      <c r="D4668" s="6" t="n">
        <v>0</v>
      </c>
      <c r="E4668" s="10">
        <f>IF(D4668=1, IF(OR(C4668&lt;10, C4668&gt;=15),1,0), IF(OR(C4668&lt;7, C4668&gt;=18),1,0))</f>
        <v/>
      </c>
      <c r="F4668" s="11" t="n">
        <v>0</v>
      </c>
      <c r="G4668" s="12">
        <f>0.3*8</f>
        <v/>
      </c>
      <c r="H4668" s="12">
        <f>F4668-G4668</f>
        <v/>
      </c>
      <c r="I4668" s="10">
        <f>IF(E4668=0,"Fora",IF(E4667=0,"Carg xar",IF(H4668&lt;0,IF(M4668&lt;0.9,"Carg FV","Stby"),IF(M4668&gt;P4668,"V2H",IF(M4668&lt;0.9,"Carg xar","Stby")))))</f>
        <v/>
      </c>
      <c r="J4668" s="12">
        <f>IF(OR(I4668="Carg FV",I4668="Carg xar"),MIN(IF(I4668="Carg FV",ABS(H4668),7.4),7.4,MAX(0,(0.9-M4668)*40)*0.95),0)</f>
        <v/>
      </c>
      <c r="K4668" s="12">
        <f>IF(I4668="V2H",MIN(MAX(0,H4668),7.4,MAX(0,(M4668-P4668)*40)*0.95),0)</f>
        <v/>
      </c>
      <c r="L4668" s="12">
        <f>IF(E4668=0,0,MAX(0,H4668-K4668))</f>
        <v/>
      </c>
      <c r="M4668" s="13">
        <f>M4667+J4667/40-IF(I4667="V2H",K4667/(0.95*40),0)-IF(E4668=0,IF(E4667=1,IF(D4668=1,30,40)*0.18/(2*40),0),0)-IF(E4668=1,IF(E4667=0,IF(D4668=1,30,40)*0.18/(2*40),0),0)</f>
        <v/>
      </c>
      <c r="N4668" s="14" t="n">
        <v>0.15</v>
      </c>
      <c r="O4668" s="15">
        <f>K4668*N4668</f>
        <v/>
      </c>
      <c r="P4668">
        <f>IF(E4668=0,0.3,IF(D4668=1,IF(C4668&gt;=Params!$B$13-3,IF(C4668&lt;Params!$B$13,Params!$B$20,0.3),0.3),IF(C4668&gt;=Params!$B$15-3,IF(C4668&lt;Params!$B$15,Params!$B$21,0.3),0.3)))</f>
        <v/>
      </c>
    </row>
    <row r="4669" ht="15" customHeight="1" s="1">
      <c r="A4669" s="9" t="n">
        <v>4666</v>
      </c>
      <c r="B4669" s="6" t="inlineStr">
        <is>
          <t>14/07</t>
        </is>
      </c>
      <c r="C4669" s="6" t="n">
        <v>9</v>
      </c>
      <c r="D4669" s="6" t="n">
        <v>0</v>
      </c>
      <c r="E4669" s="10">
        <f>IF(D4669=1, IF(OR(C4669&lt;10, C4669&gt;=15),1,0), IF(OR(C4669&lt;7, C4669&gt;=18),1,0))</f>
        <v/>
      </c>
      <c r="F4669" s="11" t="n">
        <v>0</v>
      </c>
      <c r="G4669" s="12">
        <f>0.5*8</f>
        <v/>
      </c>
      <c r="H4669" s="12">
        <f>F4669-G4669</f>
        <v/>
      </c>
      <c r="I4669" s="10">
        <f>IF(E4669=0,"Fora",IF(E4668=0,"Carg xar",IF(H4669&lt;0,IF(M4669&lt;0.9,"Carg FV","Stby"),IF(M4669&gt;P4669,"V2H",IF(M4669&lt;0.9,"Carg xar","Stby")))))</f>
        <v/>
      </c>
      <c r="J4669" s="12">
        <f>IF(OR(I4669="Carg FV",I4669="Carg xar"),MIN(IF(I4669="Carg FV",ABS(H4669),7.4),7.4,MAX(0,(0.9-M4669)*40)*0.95),0)</f>
        <v/>
      </c>
      <c r="K4669" s="12">
        <f>IF(I4669="V2H",MIN(MAX(0,H4669),7.4,MAX(0,(M4669-P4669)*40)*0.95),0)</f>
        <v/>
      </c>
      <c r="L4669" s="12">
        <f>IF(E4669=0,0,MAX(0,H4669-K4669))</f>
        <v/>
      </c>
      <c r="M4669" s="13">
        <f>M4668+J4668/40-IF(I4668="V2H",K4668/(0.95*40),0)-IF(E4669=0,IF(E4668=1,IF(D4669=1,30,40)*0.18/(2*40),0),0)-IF(E4669=1,IF(E4668=0,IF(D4669=1,30,40)*0.18/(2*40),0),0)</f>
        <v/>
      </c>
      <c r="N4669" s="14" t="n">
        <v>0.15</v>
      </c>
      <c r="O4669" s="15">
        <f>K4669*N4669</f>
        <v/>
      </c>
      <c r="P4669">
        <f>IF(E4669=0,0.3,IF(D4669=1,IF(C4669&gt;=Params!$B$13-3,IF(C4669&lt;Params!$B$13,Params!$B$20,0.3),0.3),IF(C4669&gt;=Params!$B$15-3,IF(C4669&lt;Params!$B$15,Params!$B$21,0.3),0.3)))</f>
        <v/>
      </c>
    </row>
    <row r="4670" ht="15" customHeight="1" s="1">
      <c r="A4670" s="9" t="n">
        <v>4667</v>
      </c>
      <c r="B4670" s="6" t="inlineStr">
        <is>
          <t>14/07</t>
        </is>
      </c>
      <c r="C4670" s="6" t="n">
        <v>10</v>
      </c>
      <c r="D4670" s="6" t="n">
        <v>0</v>
      </c>
      <c r="E4670" s="10">
        <f>IF(D4670=1, IF(OR(C4670&lt;10, C4670&gt;=15),1,0), IF(OR(C4670&lt;7, C4670&gt;=18),1,0))</f>
        <v/>
      </c>
      <c r="F4670" s="11" t="n">
        <v>0</v>
      </c>
      <c r="G4670" s="12">
        <f>0.7*8</f>
        <v/>
      </c>
      <c r="H4670" s="12">
        <f>F4670-G4670</f>
        <v/>
      </c>
      <c r="I4670" s="10">
        <f>IF(E4670=0,"Fora",IF(E4669=0,"Carg xar",IF(H4670&lt;0,IF(M4670&lt;0.9,"Carg FV","Stby"),IF(M4670&gt;P4670,"V2H",IF(M4670&lt;0.9,"Carg xar","Stby")))))</f>
        <v/>
      </c>
      <c r="J4670" s="12">
        <f>IF(OR(I4670="Carg FV",I4670="Carg xar"),MIN(IF(I4670="Carg FV",ABS(H4670),7.4),7.4,MAX(0,(0.9-M4670)*40)*0.95),0)</f>
        <v/>
      </c>
      <c r="K4670" s="12">
        <f>IF(I4670="V2H",MIN(MAX(0,H4670),7.4,MAX(0,(M4670-P4670)*40)*0.95),0)</f>
        <v/>
      </c>
      <c r="L4670" s="12">
        <f>IF(E4670=0,0,MAX(0,H4670-K4670))</f>
        <v/>
      </c>
      <c r="M4670" s="13">
        <f>M4669+J4669/40-IF(I4669="V2H",K4669/(0.95*40),0)-IF(E4670=0,IF(E4669=1,IF(D4670=1,30,40)*0.18/(2*40),0),0)-IF(E4670=1,IF(E4669=0,IF(D4670=1,30,40)*0.18/(2*40),0),0)</f>
        <v/>
      </c>
      <c r="N4670" s="14" t="n">
        <v>0.2</v>
      </c>
      <c r="O4670" s="15">
        <f>K4670*N4670</f>
        <v/>
      </c>
      <c r="P4670">
        <f>IF(E4670=0,0.3,IF(D4670=1,IF(C4670&gt;=Params!$B$13-3,IF(C4670&lt;Params!$B$13,Params!$B$20,0.3),0.3),IF(C4670&gt;=Params!$B$15-3,IF(C4670&lt;Params!$B$15,Params!$B$21,0.3),0.3)))</f>
        <v/>
      </c>
    </row>
    <row r="4671" ht="15" customHeight="1" s="1">
      <c r="A4671" s="9" t="n">
        <v>4668</v>
      </c>
      <c r="B4671" s="6" t="inlineStr">
        <is>
          <t>14/07</t>
        </is>
      </c>
      <c r="C4671" s="6" t="n">
        <v>11</v>
      </c>
      <c r="D4671" s="6" t="n">
        <v>0</v>
      </c>
      <c r="E4671" s="10">
        <f>IF(D4671=1, IF(OR(C4671&lt;10, C4671&gt;=15),1,0), IF(OR(C4671&lt;7, C4671&gt;=18),1,0))</f>
        <v/>
      </c>
      <c r="F4671" s="11" t="n">
        <v>0</v>
      </c>
      <c r="G4671" s="12">
        <f>0.84*8</f>
        <v/>
      </c>
      <c r="H4671" s="12">
        <f>F4671-G4671</f>
        <v/>
      </c>
      <c r="I4671" s="10">
        <f>IF(E4671=0,"Fora",IF(E4670=0,"Carg xar",IF(H4671&lt;0,IF(M4671&lt;0.9,"Carg FV","Stby"),IF(M4671&gt;P4671,"V2H",IF(M4671&lt;0.9,"Carg xar","Stby")))))</f>
        <v/>
      </c>
      <c r="J4671" s="12">
        <f>IF(OR(I4671="Carg FV",I4671="Carg xar"),MIN(IF(I4671="Carg FV",ABS(H4671),7.4),7.4,MAX(0,(0.9-M4671)*40)*0.95),0)</f>
        <v/>
      </c>
      <c r="K4671" s="12">
        <f>IF(I4671="V2H",MIN(MAX(0,H4671),7.4,MAX(0,(M4671-P4671)*40)*0.95),0)</f>
        <v/>
      </c>
      <c r="L4671" s="12">
        <f>IF(E4671=0,0,MAX(0,H4671-K4671))</f>
        <v/>
      </c>
      <c r="M4671" s="13">
        <f>M4670+J4670/40-IF(I4670="V2H",K4670/(0.95*40),0)-IF(E4671=0,IF(E4670=1,IF(D4671=1,30,40)*0.18/(2*40),0),0)-IF(E4671=1,IF(E4670=0,IF(D4671=1,30,40)*0.18/(2*40),0),0)</f>
        <v/>
      </c>
      <c r="N4671" s="14" t="n">
        <v>0.2</v>
      </c>
      <c r="O4671" s="15">
        <f>K4671*N4671</f>
        <v/>
      </c>
      <c r="P4671">
        <f>IF(E4671=0,0.3,IF(D4671=1,IF(C4671&gt;=Params!$B$13-3,IF(C4671&lt;Params!$B$13,Params!$B$20,0.3),0.3),IF(C4671&gt;=Params!$B$15-3,IF(C4671&lt;Params!$B$15,Params!$B$21,0.3),0.3)))</f>
        <v/>
      </c>
    </row>
    <row r="4672" ht="15" customHeight="1" s="1">
      <c r="A4672" s="9" t="n">
        <v>4669</v>
      </c>
      <c r="B4672" s="6" t="inlineStr">
        <is>
          <t>14/07</t>
        </is>
      </c>
      <c r="C4672" s="6" t="n">
        <v>12</v>
      </c>
      <c r="D4672" s="6" t="n">
        <v>0</v>
      </c>
      <c r="E4672" s="10">
        <f>IF(D4672=1, IF(OR(C4672&lt;10, C4672&gt;=15),1,0), IF(OR(C4672&lt;7, C4672&gt;=18),1,0))</f>
        <v/>
      </c>
      <c r="F4672" s="11" t="n">
        <v>0</v>
      </c>
      <c r="G4672" s="12">
        <f>0.9*8</f>
        <v/>
      </c>
      <c r="H4672" s="12">
        <f>F4672-G4672</f>
        <v/>
      </c>
      <c r="I4672" s="10">
        <f>IF(E4672=0,"Fora",IF(E4671=0,"Carg xar",IF(H4672&lt;0,IF(M4672&lt;0.9,"Carg FV","Stby"),IF(M4672&gt;P4672,"V2H",IF(M4672&lt;0.9,"Carg xar","Stby")))))</f>
        <v/>
      </c>
      <c r="J4672" s="12">
        <f>IF(OR(I4672="Carg FV",I4672="Carg xar"),MIN(IF(I4672="Carg FV",ABS(H4672),7.4),7.4,MAX(0,(0.9-M4672)*40)*0.95),0)</f>
        <v/>
      </c>
      <c r="K4672" s="12">
        <f>IF(I4672="V2H",MIN(MAX(0,H4672),7.4,MAX(0,(M4672-P4672)*40)*0.95),0)</f>
        <v/>
      </c>
      <c r="L4672" s="12">
        <f>IF(E4672=0,0,MAX(0,H4672-K4672))</f>
        <v/>
      </c>
      <c r="M4672" s="13">
        <f>M4671+J4671/40-IF(I4671="V2H",K4671/(0.95*40),0)-IF(E4672=0,IF(E4671=1,IF(D4672=1,30,40)*0.18/(2*40),0),0)-IF(E4672=1,IF(E4671=0,IF(D4672=1,30,40)*0.18/(2*40),0),0)</f>
        <v/>
      </c>
      <c r="N4672" s="14" t="n">
        <v>0.2</v>
      </c>
      <c r="O4672" s="15">
        <f>K4672*N4672</f>
        <v/>
      </c>
      <c r="P4672">
        <f>IF(E4672=0,0.3,IF(D4672=1,IF(C4672&gt;=Params!$B$13-3,IF(C4672&lt;Params!$B$13,Params!$B$20,0.3),0.3),IF(C4672&gt;=Params!$B$15-3,IF(C4672&lt;Params!$B$15,Params!$B$21,0.3),0.3)))</f>
        <v/>
      </c>
    </row>
    <row r="4673" ht="15" customHeight="1" s="1">
      <c r="A4673" s="9" t="n">
        <v>4670</v>
      </c>
      <c r="B4673" s="6" t="inlineStr">
        <is>
          <t>14/07</t>
        </is>
      </c>
      <c r="C4673" s="6" t="n">
        <v>13</v>
      </c>
      <c r="D4673" s="6" t="n">
        <v>0</v>
      </c>
      <c r="E4673" s="10">
        <f>IF(D4673=1, IF(OR(C4673&lt;10, C4673&gt;=15),1,0), IF(OR(C4673&lt;7, C4673&gt;=18),1,0))</f>
        <v/>
      </c>
      <c r="F4673" s="11" t="n">
        <v>0</v>
      </c>
      <c r="G4673" s="12">
        <f>0.88*8</f>
        <v/>
      </c>
      <c r="H4673" s="12">
        <f>F4673-G4673</f>
        <v/>
      </c>
      <c r="I4673" s="10">
        <f>IF(E4673=0,"Fora",IF(E4672=0,"Carg xar",IF(H4673&lt;0,IF(M4673&lt;0.9,"Carg FV","Stby"),IF(M4673&gt;P4673,"V2H",IF(M4673&lt;0.9,"Carg xar","Stby")))))</f>
        <v/>
      </c>
      <c r="J4673" s="12">
        <f>IF(OR(I4673="Carg FV",I4673="Carg xar"),MIN(IF(I4673="Carg FV",ABS(H4673),7.4),7.4,MAX(0,(0.9-M4673)*40)*0.95),0)</f>
        <v/>
      </c>
      <c r="K4673" s="12">
        <f>IF(I4673="V2H",MIN(MAX(0,H4673),7.4,MAX(0,(M4673-P4673)*40)*0.95),0)</f>
        <v/>
      </c>
      <c r="L4673" s="12">
        <f>IF(E4673=0,0,MAX(0,H4673-K4673))</f>
        <v/>
      </c>
      <c r="M4673" s="13">
        <f>M4672+J4672/40-IF(I4672="V2H",K4672/(0.95*40),0)-IF(E4673=0,IF(E4672=1,IF(D4673=1,30,40)*0.18/(2*40),0),0)-IF(E4673=1,IF(E4672=0,IF(D4673=1,30,40)*0.18/(2*40),0),0)</f>
        <v/>
      </c>
      <c r="N4673" s="14" t="n">
        <v>0.2</v>
      </c>
      <c r="O4673" s="15">
        <f>K4673*N4673</f>
        <v/>
      </c>
      <c r="P4673">
        <f>IF(E4673=0,0.3,IF(D4673=1,IF(C4673&gt;=Params!$B$13-3,IF(C4673&lt;Params!$B$13,Params!$B$20,0.3),0.3),IF(C4673&gt;=Params!$B$15-3,IF(C4673&lt;Params!$B$15,Params!$B$21,0.3),0.3)))</f>
        <v/>
      </c>
    </row>
    <row r="4674" ht="15" customHeight="1" s="1">
      <c r="A4674" s="9" t="n">
        <v>4671</v>
      </c>
      <c r="B4674" s="6" t="inlineStr">
        <is>
          <t>14/07</t>
        </is>
      </c>
      <c r="C4674" s="6" t="n">
        <v>14</v>
      </c>
      <c r="D4674" s="6" t="n">
        <v>0</v>
      </c>
      <c r="E4674" s="10">
        <f>IF(D4674=1, IF(OR(C4674&lt;10, C4674&gt;=15),1,0), IF(OR(C4674&lt;7, C4674&gt;=18),1,0))</f>
        <v/>
      </c>
      <c r="F4674" s="11" t="n">
        <v>0</v>
      </c>
      <c r="G4674" s="12">
        <f>0.78*8</f>
        <v/>
      </c>
      <c r="H4674" s="12">
        <f>F4674-G4674</f>
        <v/>
      </c>
      <c r="I4674" s="10">
        <f>IF(E4674=0,"Fora",IF(E4673=0,"Carg xar",IF(H4674&lt;0,IF(M4674&lt;0.9,"Carg FV","Stby"),IF(M4674&gt;P4674,"V2H",IF(M4674&lt;0.9,"Carg xar","Stby")))))</f>
        <v/>
      </c>
      <c r="J4674" s="12">
        <f>IF(OR(I4674="Carg FV",I4674="Carg xar"),MIN(IF(I4674="Carg FV",ABS(H4674),7.4),7.4,MAX(0,(0.9-M4674)*40)*0.95),0)</f>
        <v/>
      </c>
      <c r="K4674" s="12">
        <f>IF(I4674="V2H",MIN(MAX(0,H4674),7.4,MAX(0,(M4674-P4674)*40)*0.95),0)</f>
        <v/>
      </c>
      <c r="L4674" s="12">
        <f>IF(E4674=0,0,MAX(0,H4674-K4674))</f>
        <v/>
      </c>
      <c r="M4674" s="13">
        <f>M4673+J4673/40-IF(I4673="V2H",K4673/(0.95*40),0)-IF(E4674=0,IF(E4673=1,IF(D4674=1,30,40)*0.18/(2*40),0),0)-IF(E4674=1,IF(E4673=0,IF(D4674=1,30,40)*0.18/(2*40),0),0)</f>
        <v/>
      </c>
      <c r="N4674" s="14" t="n">
        <v>0.15</v>
      </c>
      <c r="O4674" s="15">
        <f>K4674*N4674</f>
        <v/>
      </c>
      <c r="P4674">
        <f>IF(E4674=0,0.3,IF(D4674=1,IF(C4674&gt;=Params!$B$13-3,IF(C4674&lt;Params!$B$13,Params!$B$20,0.3),0.3),IF(C4674&gt;=Params!$B$15-3,IF(C4674&lt;Params!$B$15,Params!$B$21,0.3),0.3)))</f>
        <v/>
      </c>
    </row>
    <row r="4675" ht="15" customHeight="1" s="1">
      <c r="A4675" s="9" t="n">
        <v>4672</v>
      </c>
      <c r="B4675" s="6" t="inlineStr">
        <is>
          <t>14/07</t>
        </is>
      </c>
      <c r="C4675" s="6" t="n">
        <v>15</v>
      </c>
      <c r="D4675" s="6" t="n">
        <v>0</v>
      </c>
      <c r="E4675" s="10">
        <f>IF(D4675=1, IF(OR(C4675&lt;10, C4675&gt;=15),1,0), IF(OR(C4675&lt;7, C4675&gt;=18),1,0))</f>
        <v/>
      </c>
      <c r="F4675" s="11" t="n">
        <v>0</v>
      </c>
      <c r="G4675" s="12">
        <f>0.62*8</f>
        <v/>
      </c>
      <c r="H4675" s="12">
        <f>F4675-G4675</f>
        <v/>
      </c>
      <c r="I4675" s="10">
        <f>IF(E4675=0,"Fora",IF(E4674=0,"Carg xar",IF(H4675&lt;0,IF(M4675&lt;0.9,"Carg FV","Stby"),IF(M4675&gt;P4675,"V2H",IF(M4675&lt;0.9,"Carg xar","Stby")))))</f>
        <v/>
      </c>
      <c r="J4675" s="12">
        <f>IF(OR(I4675="Carg FV",I4675="Carg xar"),MIN(IF(I4675="Carg FV",ABS(H4675),7.4),7.4,MAX(0,(0.9-M4675)*40)*0.95),0)</f>
        <v/>
      </c>
      <c r="K4675" s="12">
        <f>IF(I4675="V2H",MIN(MAX(0,H4675),7.4,MAX(0,(M4675-P4675)*40)*0.95),0)</f>
        <v/>
      </c>
      <c r="L4675" s="12">
        <f>IF(E4675=0,0,MAX(0,H4675-K4675))</f>
        <v/>
      </c>
      <c r="M4675" s="13">
        <f>M4674+J4674/40-IF(I4674="V2H",K4674/(0.95*40),0)-IF(E4675=0,IF(E4674=1,IF(D4675=1,30,40)*0.18/(2*40),0),0)-IF(E4675=1,IF(E4674=0,IF(D4675=1,30,40)*0.18/(2*40),0),0)</f>
        <v/>
      </c>
      <c r="N4675" s="14" t="n">
        <v>0.15</v>
      </c>
      <c r="O4675" s="15">
        <f>K4675*N4675</f>
        <v/>
      </c>
      <c r="P4675">
        <f>IF(E4675=0,0.3,IF(D4675=1,IF(C4675&gt;=Params!$B$13-3,IF(C4675&lt;Params!$B$13,Params!$B$20,0.3),0.3),IF(C4675&gt;=Params!$B$15-3,IF(C4675&lt;Params!$B$15,Params!$B$21,0.3),0.3)))</f>
        <v/>
      </c>
    </row>
    <row r="4676" ht="15" customHeight="1" s="1">
      <c r="A4676" s="9" t="n">
        <v>4673</v>
      </c>
      <c r="B4676" s="6" t="inlineStr">
        <is>
          <t>14/07</t>
        </is>
      </c>
      <c r="C4676" s="6" t="n">
        <v>16</v>
      </c>
      <c r="D4676" s="6" t="n">
        <v>0</v>
      </c>
      <c r="E4676" s="10">
        <f>IF(D4676=1, IF(OR(C4676&lt;10, C4676&gt;=15),1,0), IF(OR(C4676&lt;7, C4676&gt;=18),1,0))</f>
        <v/>
      </c>
      <c r="F4676" s="11" t="n">
        <v>0</v>
      </c>
      <c r="G4676" s="12">
        <f>0.45*8</f>
        <v/>
      </c>
      <c r="H4676" s="12">
        <f>F4676-G4676</f>
        <v/>
      </c>
      <c r="I4676" s="10">
        <f>IF(E4676=0,"Fora",IF(E4675=0,"Carg xar",IF(H4676&lt;0,IF(M4676&lt;0.9,"Carg FV","Stby"),IF(M4676&gt;P4676,"V2H",IF(M4676&lt;0.9,"Carg xar","Stby")))))</f>
        <v/>
      </c>
      <c r="J4676" s="12">
        <f>IF(OR(I4676="Carg FV",I4676="Carg xar"),MIN(IF(I4676="Carg FV",ABS(H4676),7.4),7.4,MAX(0,(0.9-M4676)*40)*0.95),0)</f>
        <v/>
      </c>
      <c r="K4676" s="12">
        <f>IF(I4676="V2H",MIN(MAX(0,H4676),7.4,MAX(0,(M4676-P4676)*40)*0.95),0)</f>
        <v/>
      </c>
      <c r="L4676" s="12">
        <f>IF(E4676=0,0,MAX(0,H4676-K4676))</f>
        <v/>
      </c>
      <c r="M4676" s="13">
        <f>M4675+J4675/40-IF(I4675="V2H",K4675/(0.95*40),0)-IF(E4676=0,IF(E4675=1,IF(D4676=1,30,40)*0.18/(2*40),0),0)-IF(E4676=1,IF(E4675=0,IF(D4676=1,30,40)*0.18/(2*40),0),0)</f>
        <v/>
      </c>
      <c r="N4676" s="14" t="n">
        <v>0.15</v>
      </c>
      <c r="O4676" s="15">
        <f>K4676*N4676</f>
        <v/>
      </c>
      <c r="P4676">
        <f>IF(E4676=0,0.3,IF(D4676=1,IF(C4676&gt;=Params!$B$13-3,IF(C4676&lt;Params!$B$13,Params!$B$20,0.3),0.3),IF(C4676&gt;=Params!$B$15-3,IF(C4676&lt;Params!$B$15,Params!$B$21,0.3),0.3)))</f>
        <v/>
      </c>
    </row>
    <row r="4677" ht="15" customHeight="1" s="1">
      <c r="A4677" s="9" t="n">
        <v>4674</v>
      </c>
      <c r="B4677" s="6" t="inlineStr">
        <is>
          <t>14/07</t>
        </is>
      </c>
      <c r="C4677" s="6" t="n">
        <v>17</v>
      </c>
      <c r="D4677" s="6" t="n">
        <v>0</v>
      </c>
      <c r="E4677" s="10">
        <f>IF(D4677=1, IF(OR(C4677&lt;10, C4677&gt;=15),1,0), IF(OR(C4677&lt;7, C4677&gt;=18),1,0))</f>
        <v/>
      </c>
      <c r="F4677" s="11" t="n">
        <v>0</v>
      </c>
      <c r="G4677" s="12">
        <f>0.25*8</f>
        <v/>
      </c>
      <c r="H4677" s="12">
        <f>F4677-G4677</f>
        <v/>
      </c>
      <c r="I4677" s="10">
        <f>IF(E4677=0,"Fora",IF(E4676=0,"Carg xar",IF(H4677&lt;0,IF(M4677&lt;0.9,"Carg FV","Stby"),IF(M4677&gt;P4677,"V2H",IF(M4677&lt;0.9,"Carg xar","Stby")))))</f>
        <v/>
      </c>
      <c r="J4677" s="12">
        <f>IF(OR(I4677="Carg FV",I4677="Carg xar"),MIN(IF(I4677="Carg FV",ABS(H4677),7.4),7.4,MAX(0,(0.9-M4677)*40)*0.95),0)</f>
        <v/>
      </c>
      <c r="K4677" s="12">
        <f>IF(I4677="V2H",MIN(MAX(0,H4677),7.4,MAX(0,(M4677-P4677)*40)*0.95),0)</f>
        <v/>
      </c>
      <c r="L4677" s="12">
        <f>IF(E4677=0,0,MAX(0,H4677-K4677))</f>
        <v/>
      </c>
      <c r="M4677" s="13">
        <f>M4676+J4676/40-IF(I4676="V2H",K4676/(0.95*40),0)-IF(E4677=0,IF(E4676=1,IF(D4677=1,30,40)*0.18/(2*40),0),0)-IF(E4677=1,IF(E4676=0,IF(D4677=1,30,40)*0.18/(2*40),0),0)</f>
        <v/>
      </c>
      <c r="N4677" s="14" t="n">
        <v>0.15</v>
      </c>
      <c r="O4677" s="15">
        <f>K4677*N4677</f>
        <v/>
      </c>
      <c r="P4677">
        <f>IF(E4677=0,0.3,IF(D4677=1,IF(C4677&gt;=Params!$B$13-3,IF(C4677&lt;Params!$B$13,Params!$B$20,0.3),0.3),IF(C4677&gt;=Params!$B$15-3,IF(C4677&lt;Params!$B$15,Params!$B$21,0.3),0.3)))</f>
        <v/>
      </c>
    </row>
    <row r="4678" ht="15" customHeight="1" s="1">
      <c r="A4678" s="9" t="n">
        <v>4675</v>
      </c>
      <c r="B4678" s="6" t="inlineStr">
        <is>
          <t>14/07</t>
        </is>
      </c>
      <c r="C4678" s="6" t="n">
        <v>18</v>
      </c>
      <c r="D4678" s="6" t="n">
        <v>0</v>
      </c>
      <c r="E4678" s="10">
        <f>IF(D4678=1, IF(OR(C4678&lt;10, C4678&gt;=15),1,0), IF(OR(C4678&lt;7, C4678&gt;=18),1,0))</f>
        <v/>
      </c>
      <c r="F4678" s="11" t="n">
        <v>0</v>
      </c>
      <c r="G4678" s="12">
        <f>0.08*8</f>
        <v/>
      </c>
      <c r="H4678" s="12">
        <f>F4678-G4678</f>
        <v/>
      </c>
      <c r="I4678" s="10">
        <f>IF(E4678=0,"Fora",IF(E4677=0,"Carg xar",IF(H4678&lt;0,IF(M4678&lt;0.9,"Carg FV","Stby"),IF(M4678&gt;P4678,"V2H",IF(M4678&lt;0.9,"Carg xar","Stby")))))</f>
        <v/>
      </c>
      <c r="J4678" s="12">
        <f>IF(OR(I4678="Carg FV",I4678="Carg xar"),MIN(IF(I4678="Carg FV",ABS(H4678),7.4),7.4,MAX(0,(0.9-M4678)*40)*0.95),0)</f>
        <v/>
      </c>
      <c r="K4678" s="12">
        <f>IF(I4678="V2H",MIN(MAX(0,H4678),7.4,MAX(0,(M4678-P4678)*40)*0.95),0)</f>
        <v/>
      </c>
      <c r="L4678" s="12">
        <f>IF(E4678=0,0,MAX(0,H4678-K4678))</f>
        <v/>
      </c>
      <c r="M4678" s="13">
        <f>M4677+J4677/40-IF(I4677="V2H",K4677/(0.95*40),0)-IF(E4678=0,IF(E4677=1,IF(D4678=1,30,40)*0.18/(2*40),0),0)-IF(E4678=1,IF(E4677=0,IF(D4678=1,30,40)*0.18/(2*40),0),0)</f>
        <v/>
      </c>
      <c r="N4678" s="14" t="n">
        <v>0.2</v>
      </c>
      <c r="O4678" s="15">
        <f>K4678*N4678</f>
        <v/>
      </c>
      <c r="P4678">
        <f>IF(E4678=0,0.3,IF(D4678=1,IF(C4678&gt;=Params!$B$13-3,IF(C4678&lt;Params!$B$13,Params!$B$20,0.3),0.3),IF(C4678&gt;=Params!$B$15-3,IF(C4678&lt;Params!$B$15,Params!$B$21,0.3),0.3)))</f>
        <v/>
      </c>
    </row>
    <row r="4679" ht="15" customHeight="1" s="1">
      <c r="A4679" s="9" t="n">
        <v>4676</v>
      </c>
      <c r="B4679" s="6" t="inlineStr">
        <is>
          <t>14/07</t>
        </is>
      </c>
      <c r="C4679" s="6" t="n">
        <v>19</v>
      </c>
      <c r="D4679" s="6" t="n">
        <v>0</v>
      </c>
      <c r="E4679" s="10">
        <f>IF(D4679=1, IF(OR(C4679&lt;10, C4679&gt;=15),1,0), IF(OR(C4679&lt;7, C4679&gt;=18),1,0))</f>
        <v/>
      </c>
      <c r="F4679" s="11" t="n">
        <v>0.144</v>
      </c>
      <c r="G4679" s="12">
        <f>0*8</f>
        <v/>
      </c>
      <c r="H4679" s="12">
        <f>F4679-G4679</f>
        <v/>
      </c>
      <c r="I4679" s="10">
        <f>IF(E4679=0,"Fora",IF(E4678=0,"Carg xar",IF(H4679&lt;0,IF(M4679&lt;0.9,"Carg FV","Stby"),IF(M4679&gt;P4679,"V2H",IF(M4679&lt;0.9,"Carg xar","Stby")))))</f>
        <v/>
      </c>
      <c r="J4679" s="12">
        <f>IF(OR(I4679="Carg FV",I4679="Carg xar"),MIN(IF(I4679="Carg FV",ABS(H4679),7.4),7.4,MAX(0,(0.9-M4679)*40)*0.95),0)</f>
        <v/>
      </c>
      <c r="K4679" s="12">
        <f>IF(I4679="V2H",MIN(MAX(0,H4679),7.4,MAX(0,(M4679-P4679)*40)*0.95),0)</f>
        <v/>
      </c>
      <c r="L4679" s="12">
        <f>IF(E4679=0,0,MAX(0,H4679-K4679))</f>
        <v/>
      </c>
      <c r="M4679" s="13">
        <f>M4678+J4678/40-IF(I4678="V2H",K4678/(0.95*40),0)-IF(E4679=0,IF(E4678=1,IF(D4679=1,30,40)*0.18/(2*40),0),0)-IF(E4679=1,IF(E4678=0,IF(D4679=1,30,40)*0.18/(2*40),0),0)</f>
        <v/>
      </c>
      <c r="N4679" s="14" t="n">
        <v>0.2</v>
      </c>
      <c r="O4679" s="15">
        <f>K4679*N4679</f>
        <v/>
      </c>
      <c r="P4679">
        <f>IF(E4679=0,0.3,IF(D4679=1,IF(C4679&gt;=Params!$B$13-3,IF(C4679&lt;Params!$B$13,Params!$B$20,0.3),0.3),IF(C4679&gt;=Params!$B$15-3,IF(C4679&lt;Params!$B$15,Params!$B$21,0.3),0.3)))</f>
        <v/>
      </c>
    </row>
    <row r="4680" ht="15" customHeight="1" s="1">
      <c r="A4680" s="9" t="n">
        <v>4677</v>
      </c>
      <c r="B4680" s="6" t="inlineStr">
        <is>
          <t>14/07</t>
        </is>
      </c>
      <c r="C4680" s="6" t="n">
        <v>20</v>
      </c>
      <c r="D4680" s="6" t="n">
        <v>0</v>
      </c>
      <c r="E4680" s="10">
        <f>IF(D4680=1, IF(OR(C4680&lt;10, C4680&gt;=15),1,0), IF(OR(C4680&lt;7, C4680&gt;=18),1,0))</f>
        <v/>
      </c>
      <c r="F4680" s="11" t="n">
        <v>0.456</v>
      </c>
      <c r="G4680" s="12">
        <f>0*8</f>
        <v/>
      </c>
      <c r="H4680" s="12">
        <f>F4680-G4680</f>
        <v/>
      </c>
      <c r="I4680" s="10">
        <f>IF(E4680=0,"Fora",IF(E4679=0,"Carg xar",IF(H4680&lt;0,IF(M4680&lt;0.9,"Carg FV","Stby"),IF(M4680&gt;P4680,"V2H",IF(M4680&lt;0.9,"Carg xar","Stby")))))</f>
        <v/>
      </c>
      <c r="J4680" s="12">
        <f>IF(OR(I4680="Carg FV",I4680="Carg xar"),MIN(IF(I4680="Carg FV",ABS(H4680),7.4),7.4,MAX(0,(0.9-M4680)*40)*0.95),0)</f>
        <v/>
      </c>
      <c r="K4680" s="12">
        <f>IF(I4680="V2H",MIN(MAX(0,H4680),7.4,MAX(0,(M4680-P4680)*40)*0.95),0)</f>
        <v/>
      </c>
      <c r="L4680" s="12">
        <f>IF(E4680=0,0,MAX(0,H4680-K4680))</f>
        <v/>
      </c>
      <c r="M4680" s="13">
        <f>M4679+J4679/40-IF(I4679="V2H",K4679/(0.95*40),0)-IF(E4680=0,IF(E4679=1,IF(D4680=1,30,40)*0.18/(2*40),0),0)-IF(E4680=1,IF(E4679=0,IF(D4680=1,30,40)*0.18/(2*40),0),0)</f>
        <v/>
      </c>
      <c r="N4680" s="14" t="n">
        <v>0.2</v>
      </c>
      <c r="O4680" s="15">
        <f>K4680*N4680</f>
        <v/>
      </c>
      <c r="P4680">
        <f>IF(E4680=0,0.3,IF(D4680=1,IF(C4680&gt;=Params!$B$13-3,IF(C4680&lt;Params!$B$13,Params!$B$20,0.3),0.3),IF(C4680&gt;=Params!$B$15-3,IF(C4680&lt;Params!$B$15,Params!$B$21,0.3),0.3)))</f>
        <v/>
      </c>
    </row>
    <row r="4681" ht="15" customHeight="1" s="1">
      <c r="A4681" s="9" t="n">
        <v>4678</v>
      </c>
      <c r="B4681" s="6" t="inlineStr">
        <is>
          <t>14/07</t>
        </is>
      </c>
      <c r="C4681" s="6" t="n">
        <v>21</v>
      </c>
      <c r="D4681" s="6" t="n">
        <v>0</v>
      </c>
      <c r="E4681" s="10">
        <f>IF(D4681=1, IF(OR(C4681&lt;10, C4681&gt;=15),1,0), IF(OR(C4681&lt;7, C4681&gt;=18),1,0))</f>
        <v/>
      </c>
      <c r="F4681" s="11" t="n">
        <v>1.444</v>
      </c>
      <c r="G4681" s="12">
        <f>0*8</f>
        <v/>
      </c>
      <c r="H4681" s="12">
        <f>F4681-G4681</f>
        <v/>
      </c>
      <c r="I4681" s="10">
        <f>IF(E4681=0,"Fora",IF(E4680=0,"Carg xar",IF(H4681&lt;0,IF(M4681&lt;0.9,"Carg FV","Stby"),IF(M4681&gt;P4681,"V2H",IF(M4681&lt;0.9,"Carg xar","Stby")))))</f>
        <v/>
      </c>
      <c r="J4681" s="12">
        <f>IF(OR(I4681="Carg FV",I4681="Carg xar"),MIN(IF(I4681="Carg FV",ABS(H4681),7.4),7.4,MAX(0,(0.9-M4681)*40)*0.95),0)</f>
        <v/>
      </c>
      <c r="K4681" s="12">
        <f>IF(I4681="V2H",MIN(MAX(0,H4681),7.4,MAX(0,(M4681-P4681)*40)*0.95),0)</f>
        <v/>
      </c>
      <c r="L4681" s="12">
        <f>IF(E4681=0,0,MAX(0,H4681-K4681))</f>
        <v/>
      </c>
      <c r="M4681" s="13">
        <f>M4680+J4680/40-IF(I4680="V2H",K4680/(0.95*40),0)-IF(E4681=0,IF(E4680=1,IF(D4681=1,30,40)*0.18/(2*40),0),0)-IF(E4681=1,IF(E4680=0,IF(D4681=1,30,40)*0.18/(2*40),0),0)</f>
        <v/>
      </c>
      <c r="N4681" s="14" t="n">
        <v>0.2</v>
      </c>
      <c r="O4681" s="15">
        <f>K4681*N4681</f>
        <v/>
      </c>
      <c r="P4681">
        <f>IF(E4681=0,0.3,IF(D4681=1,IF(C4681&gt;=Params!$B$13-3,IF(C4681&lt;Params!$B$13,Params!$B$20,0.3),0.3),IF(C4681&gt;=Params!$B$15-3,IF(C4681&lt;Params!$B$15,Params!$B$21,0.3),0.3)))</f>
        <v/>
      </c>
    </row>
    <row r="4682" ht="15" customHeight="1" s="1">
      <c r="A4682" s="9" t="n">
        <v>4679</v>
      </c>
      <c r="B4682" s="6" t="inlineStr">
        <is>
          <t>14/07</t>
        </is>
      </c>
      <c r="C4682" s="6" t="n">
        <v>22</v>
      </c>
      <c r="D4682" s="6" t="n">
        <v>0</v>
      </c>
      <c r="E4682" s="10">
        <f>IF(D4682=1, IF(OR(C4682&lt;10, C4682&gt;=15),1,0), IF(OR(C4682&lt;7, C4682&gt;=18),1,0))</f>
        <v/>
      </c>
      <c r="F4682" s="11" t="n">
        <v>0.717</v>
      </c>
      <c r="G4682" s="12">
        <f>0*8</f>
        <v/>
      </c>
      <c r="H4682" s="12">
        <f>F4682-G4682</f>
        <v/>
      </c>
      <c r="I4682" s="10">
        <f>IF(E4682=0,"Fora",IF(E4681=0,"Carg xar",IF(H4682&lt;0,IF(M4682&lt;0.9,"Carg FV","Stby"),IF(M4682&gt;P4682,"V2H",IF(M4682&lt;0.9,"Carg xar","Stby")))))</f>
        <v/>
      </c>
      <c r="J4682" s="12">
        <f>IF(OR(I4682="Carg FV",I4682="Carg xar"),MIN(IF(I4682="Carg FV",ABS(H4682),7.4),7.4,MAX(0,(0.9-M4682)*40)*0.95),0)</f>
        <v/>
      </c>
      <c r="K4682" s="12">
        <f>IF(I4682="V2H",MIN(MAX(0,H4682),7.4,MAX(0,(M4682-P4682)*40)*0.95),0)</f>
        <v/>
      </c>
      <c r="L4682" s="12">
        <f>IF(E4682=0,0,MAX(0,H4682-K4682))</f>
        <v/>
      </c>
      <c r="M4682" s="13">
        <f>M4681+J4681/40-IF(I4681="V2H",K4681/(0.95*40),0)-IF(E4682=0,IF(E4681=1,IF(D4682=1,30,40)*0.18/(2*40),0),0)-IF(E4682=1,IF(E4681=0,IF(D4682=1,30,40)*0.18/(2*40),0),0)</f>
        <v/>
      </c>
      <c r="N4682" s="14" t="n">
        <v>0.15</v>
      </c>
      <c r="O4682" s="15">
        <f>K4682*N4682</f>
        <v/>
      </c>
      <c r="P4682">
        <f>IF(E4682=0,0.3,IF(D4682=1,IF(C4682&gt;=Params!$B$13-3,IF(C4682&lt;Params!$B$13,Params!$B$20,0.3),0.3),IF(C4682&gt;=Params!$B$15-3,IF(C4682&lt;Params!$B$15,Params!$B$21,0.3),0.3)))</f>
        <v/>
      </c>
    </row>
    <row r="4683" ht="15" customHeight="1" s="1">
      <c r="A4683" s="9" t="n">
        <v>4680</v>
      </c>
      <c r="B4683" s="6" t="inlineStr">
        <is>
          <t>14/07</t>
        </is>
      </c>
      <c r="C4683" s="6" t="n">
        <v>23</v>
      </c>
      <c r="D4683" s="6" t="n">
        <v>0</v>
      </c>
      <c r="E4683" s="10">
        <f>IF(D4683=1, IF(OR(C4683&lt;10, C4683&gt;=15),1,0), IF(OR(C4683&lt;7, C4683&gt;=18),1,0))</f>
        <v/>
      </c>
      <c r="F4683" s="11" t="n">
        <v>0.555</v>
      </c>
      <c r="G4683" s="12">
        <f>0*8</f>
        <v/>
      </c>
      <c r="H4683" s="12">
        <f>F4683-G4683</f>
        <v/>
      </c>
      <c r="I4683" s="10">
        <f>IF(E4683=0,"Fora",IF(E4682=0,"Carg xar",IF(H4683&lt;0,IF(M4683&lt;0.9,"Carg FV","Stby"),IF(M4683&gt;P4683,"V2H",IF(M4683&lt;0.9,"Carg xar","Stby")))))</f>
        <v/>
      </c>
      <c r="J4683" s="12">
        <f>IF(OR(I4683="Carg FV",I4683="Carg xar"),MIN(IF(I4683="Carg FV",ABS(H4683),7.4),7.4,MAX(0,(0.9-M4683)*40)*0.95),0)</f>
        <v/>
      </c>
      <c r="K4683" s="12">
        <f>IF(I4683="V2H",MIN(MAX(0,H4683),7.4,MAX(0,(M4683-P4683)*40)*0.95),0)</f>
        <v/>
      </c>
      <c r="L4683" s="12">
        <f>IF(E4683=0,0,MAX(0,H4683-K4683))</f>
        <v/>
      </c>
      <c r="M4683" s="13">
        <f>M4682+J4682/40-IF(I4682="V2H",K4682/(0.95*40),0)-IF(E4683=0,IF(E4682=1,IF(D4683=1,30,40)*0.18/(2*40),0),0)-IF(E4683=1,IF(E4682=0,IF(D4683=1,30,40)*0.18/(2*40),0),0)</f>
        <v/>
      </c>
      <c r="N4683" s="14" t="n">
        <v>0.15</v>
      </c>
      <c r="O4683" s="15">
        <f>K4683*N4683</f>
        <v/>
      </c>
      <c r="P4683">
        <f>IF(E4683=0,0.3,IF(D4683=1,IF(C4683&gt;=Params!$B$13-3,IF(C4683&lt;Params!$B$13,Params!$B$20,0.3),0.3),IF(C4683&gt;=Params!$B$15-3,IF(C4683&lt;Params!$B$15,Params!$B$21,0.3),0.3)))</f>
        <v/>
      </c>
    </row>
    <row r="4684" ht="15" customHeight="1" s="1">
      <c r="A4684" s="9" t="n">
        <v>4681</v>
      </c>
      <c r="B4684" s="6" t="inlineStr">
        <is>
          <t>15/07</t>
        </is>
      </c>
      <c r="C4684" s="6" t="n">
        <v>0</v>
      </c>
      <c r="D4684" s="6" t="n">
        <v>0</v>
      </c>
      <c r="E4684" s="10">
        <f>IF(D4684=1, IF(OR(C4684&lt;10, C4684&gt;=15),1,0), IF(OR(C4684&lt;7, C4684&gt;=18),1,0))</f>
        <v/>
      </c>
      <c r="F4684" s="11" t="n">
        <v>0.57</v>
      </c>
      <c r="G4684" s="12">
        <f>0*8</f>
        <v/>
      </c>
      <c r="H4684" s="12">
        <f>F4684-G4684</f>
        <v/>
      </c>
      <c r="I4684" s="10">
        <f>IF(E4684=0,"Fora",IF(E4683=0,"Carg xar",IF(H4684&lt;0,IF(M4684&lt;0.9,"Carg FV","Stby"),IF(M4684&gt;P4684,"V2H",IF(M4684&lt;0.9,"Carg xar","Stby")))))</f>
        <v/>
      </c>
      <c r="J4684" s="12">
        <f>IF(OR(I4684="Carg FV",I4684="Carg xar"),MIN(IF(I4684="Carg FV",ABS(H4684),7.4),7.4,MAX(0,(0.9-M4684)*40)*0.95),0)</f>
        <v/>
      </c>
      <c r="K4684" s="12">
        <f>IF(I4684="V2H",MIN(MAX(0,H4684),7.4,MAX(0,(M4684-P4684)*40)*0.95),0)</f>
        <v/>
      </c>
      <c r="L4684" s="12">
        <f>IF(E4684=0,0,MAX(0,H4684-K4684))</f>
        <v/>
      </c>
      <c r="M4684" s="13">
        <f>M4683+J4683/40-IF(I4683="V2H",K4683/(0.95*40),0)-IF(E4684=0,IF(E4683=1,IF(D4684=1,30,40)*0.18/(2*40),0),0)-IF(E4684=1,IF(E4683=0,IF(D4684=1,30,40)*0.18/(2*40),0),0)</f>
        <v/>
      </c>
      <c r="N4684" s="14" t="n">
        <v>0.09</v>
      </c>
      <c r="O4684" s="15">
        <f>K4684*N4684</f>
        <v/>
      </c>
      <c r="P4684">
        <f>IF(E4684=0,0.3,IF(D4684=1,IF(C4684&gt;=Params!$B$13-3,IF(C4684&lt;Params!$B$13,Params!$B$20,0.3),0.3),IF(C4684&gt;=Params!$B$15-3,IF(C4684&lt;Params!$B$15,Params!$B$21,0.3),0.3)))</f>
        <v/>
      </c>
    </row>
    <row r="4685" ht="15" customHeight="1" s="1">
      <c r="A4685" s="9" t="n">
        <v>4682</v>
      </c>
      <c r="B4685" s="6" t="inlineStr">
        <is>
          <t>15/07</t>
        </is>
      </c>
      <c r="C4685" s="6" t="n">
        <v>1</v>
      </c>
      <c r="D4685" s="6" t="n">
        <v>0</v>
      </c>
      <c r="E4685" s="10">
        <f>IF(D4685=1, IF(OR(C4685&lt;10, C4685&gt;=15),1,0), IF(OR(C4685&lt;7, C4685&gt;=18),1,0))</f>
        <v/>
      </c>
      <c r="F4685" s="11" t="n">
        <v>0.525</v>
      </c>
      <c r="G4685" s="12">
        <f>0*8</f>
        <v/>
      </c>
      <c r="H4685" s="12">
        <f>F4685-G4685</f>
        <v/>
      </c>
      <c r="I4685" s="10">
        <f>IF(E4685=0,"Fora",IF(E4684=0,"Carg xar",IF(H4685&lt;0,IF(M4685&lt;0.9,"Carg FV","Stby"),IF(M4685&gt;P4685,"V2H",IF(M4685&lt;0.9,"Carg xar","Stby")))))</f>
        <v/>
      </c>
      <c r="J4685" s="12">
        <f>IF(OR(I4685="Carg FV",I4685="Carg xar"),MIN(IF(I4685="Carg FV",ABS(H4685),7.4),7.4,MAX(0,(0.9-M4685)*40)*0.95),0)</f>
        <v/>
      </c>
      <c r="K4685" s="12">
        <f>IF(I4685="V2H",MIN(MAX(0,H4685),7.4,MAX(0,(M4685-P4685)*40)*0.95),0)</f>
        <v/>
      </c>
      <c r="L4685" s="12">
        <f>IF(E4685=0,0,MAX(0,H4685-K4685))</f>
        <v/>
      </c>
      <c r="M4685" s="13">
        <f>M4684+J4684/40-IF(I4684="V2H",K4684/(0.95*40),0)-IF(E4685=0,IF(E4684=1,IF(D4685=1,30,40)*0.18/(2*40),0),0)-IF(E4685=1,IF(E4684=0,IF(D4685=1,30,40)*0.18/(2*40),0),0)</f>
        <v/>
      </c>
      <c r="N4685" s="14" t="n">
        <v>0.09</v>
      </c>
      <c r="O4685" s="15">
        <f>K4685*N4685</f>
        <v/>
      </c>
      <c r="P4685">
        <f>IF(E4685=0,0.3,IF(D4685=1,IF(C4685&gt;=Params!$B$13-3,IF(C4685&lt;Params!$B$13,Params!$B$20,0.3),0.3),IF(C4685&gt;=Params!$B$15-3,IF(C4685&lt;Params!$B$15,Params!$B$21,0.3),0.3)))</f>
        <v/>
      </c>
    </row>
    <row r="4686" ht="15" customHeight="1" s="1">
      <c r="A4686" s="9" t="n">
        <v>4683</v>
      </c>
      <c r="B4686" s="6" t="inlineStr">
        <is>
          <t>15/07</t>
        </is>
      </c>
      <c r="C4686" s="6" t="n">
        <v>2</v>
      </c>
      <c r="D4686" s="6" t="n">
        <v>0</v>
      </c>
      <c r="E4686" s="10">
        <f>IF(D4686=1, IF(OR(C4686&lt;10, C4686&gt;=15),1,0), IF(OR(C4686&lt;7, C4686&gt;=18),1,0))</f>
        <v/>
      </c>
      <c r="F4686" s="11" t="n">
        <v>0.492</v>
      </c>
      <c r="G4686" s="12">
        <f>0*8</f>
        <v/>
      </c>
      <c r="H4686" s="12">
        <f>F4686-G4686</f>
        <v/>
      </c>
      <c r="I4686" s="10">
        <f>IF(E4686=0,"Fora",IF(E4685=0,"Carg xar",IF(H4686&lt;0,IF(M4686&lt;0.9,"Carg FV","Stby"),IF(M4686&gt;P4686,"V2H",IF(M4686&lt;0.9,"Carg xar","Stby")))))</f>
        <v/>
      </c>
      <c r="J4686" s="12">
        <f>IF(OR(I4686="Carg FV",I4686="Carg xar"),MIN(IF(I4686="Carg FV",ABS(H4686),7.4),7.4,MAX(0,(0.9-M4686)*40)*0.95),0)</f>
        <v/>
      </c>
      <c r="K4686" s="12">
        <f>IF(I4686="V2H",MIN(MAX(0,H4686),7.4,MAX(0,(M4686-P4686)*40)*0.95),0)</f>
        <v/>
      </c>
      <c r="L4686" s="12">
        <f>IF(E4686=0,0,MAX(0,H4686-K4686))</f>
        <v/>
      </c>
      <c r="M4686" s="13">
        <f>M4685+J4685/40-IF(I4685="V2H",K4685/(0.95*40),0)-IF(E4686=0,IF(E4685=1,IF(D4686=1,30,40)*0.18/(2*40),0),0)-IF(E4686=1,IF(E4685=0,IF(D4686=1,30,40)*0.18/(2*40),0),0)</f>
        <v/>
      </c>
      <c r="N4686" s="14" t="n">
        <v>0.09</v>
      </c>
      <c r="O4686" s="15">
        <f>K4686*N4686</f>
        <v/>
      </c>
      <c r="P4686">
        <f>IF(E4686=0,0.3,IF(D4686=1,IF(C4686&gt;=Params!$B$13-3,IF(C4686&lt;Params!$B$13,Params!$B$20,0.3),0.3),IF(C4686&gt;=Params!$B$15-3,IF(C4686&lt;Params!$B$15,Params!$B$21,0.3),0.3)))</f>
        <v/>
      </c>
    </row>
    <row r="4687" ht="15" customHeight="1" s="1">
      <c r="A4687" s="9" t="n">
        <v>4684</v>
      </c>
      <c r="B4687" s="6" t="inlineStr">
        <is>
          <t>15/07</t>
        </is>
      </c>
      <c r="C4687" s="6" t="n">
        <v>3</v>
      </c>
      <c r="D4687" s="6" t="n">
        <v>0</v>
      </c>
      <c r="E4687" s="10">
        <f>IF(D4687=1, IF(OR(C4687&lt;10, C4687&gt;=15),1,0), IF(OR(C4687&lt;7, C4687&gt;=18),1,0))</f>
        <v/>
      </c>
      <c r="F4687" s="11" t="n">
        <v>0.48</v>
      </c>
      <c r="G4687" s="12">
        <f>0*8</f>
        <v/>
      </c>
      <c r="H4687" s="12">
        <f>F4687-G4687</f>
        <v/>
      </c>
      <c r="I4687" s="10">
        <f>IF(E4687=0,"Fora",IF(E4686=0,"Carg xar",IF(H4687&lt;0,IF(M4687&lt;0.9,"Carg FV","Stby"),IF(M4687&gt;P4687,"V2H",IF(M4687&lt;0.9,"Carg xar","Stby")))))</f>
        <v/>
      </c>
      <c r="J4687" s="12">
        <f>IF(OR(I4687="Carg FV",I4687="Carg xar"),MIN(IF(I4687="Carg FV",ABS(H4687),7.4),7.4,MAX(0,(0.9-M4687)*40)*0.95),0)</f>
        <v/>
      </c>
      <c r="K4687" s="12">
        <f>IF(I4687="V2H",MIN(MAX(0,H4687),7.4,MAX(0,(M4687-P4687)*40)*0.95),0)</f>
        <v/>
      </c>
      <c r="L4687" s="12">
        <f>IF(E4687=0,0,MAX(0,H4687-K4687))</f>
        <v/>
      </c>
      <c r="M4687" s="13">
        <f>M4686+J4686/40-IF(I4686="V2H",K4686/(0.95*40),0)-IF(E4687=0,IF(E4686=1,IF(D4687=1,30,40)*0.18/(2*40),0),0)-IF(E4687=1,IF(E4686=0,IF(D4687=1,30,40)*0.18/(2*40),0),0)</f>
        <v/>
      </c>
      <c r="N4687" s="14" t="n">
        <v>0.09</v>
      </c>
      <c r="O4687" s="15">
        <f>K4687*N4687</f>
        <v/>
      </c>
      <c r="P4687">
        <f>IF(E4687=0,0.3,IF(D4687=1,IF(C4687&gt;=Params!$B$13-3,IF(C4687&lt;Params!$B$13,Params!$B$20,0.3),0.3),IF(C4687&gt;=Params!$B$15-3,IF(C4687&lt;Params!$B$15,Params!$B$21,0.3),0.3)))</f>
        <v/>
      </c>
    </row>
    <row r="4688" ht="15" customHeight="1" s="1">
      <c r="A4688" s="9" t="n">
        <v>4685</v>
      </c>
      <c r="B4688" s="6" t="inlineStr">
        <is>
          <t>15/07</t>
        </is>
      </c>
      <c r="C4688" s="6" t="n">
        <v>4</v>
      </c>
      <c r="D4688" s="6" t="n">
        <v>0</v>
      </c>
      <c r="E4688" s="10">
        <f>IF(D4688=1, IF(OR(C4688&lt;10, C4688&gt;=15),1,0), IF(OR(C4688&lt;7, C4688&gt;=18),1,0))</f>
        <v/>
      </c>
      <c r="F4688" s="11" t="n">
        <v>0.473</v>
      </c>
      <c r="G4688" s="12">
        <f>0*8</f>
        <v/>
      </c>
      <c r="H4688" s="12">
        <f>F4688-G4688</f>
        <v/>
      </c>
      <c r="I4688" s="10">
        <f>IF(E4688=0,"Fora",IF(E4687=0,"Carg xar",IF(H4688&lt;0,IF(M4688&lt;0.9,"Carg FV","Stby"),IF(M4688&gt;P4688,"V2H",IF(M4688&lt;0.9,"Carg xar","Stby")))))</f>
        <v/>
      </c>
      <c r="J4688" s="12">
        <f>IF(OR(I4688="Carg FV",I4688="Carg xar"),MIN(IF(I4688="Carg FV",ABS(H4688),7.4),7.4,MAX(0,(0.9-M4688)*40)*0.95),0)</f>
        <v/>
      </c>
      <c r="K4688" s="12">
        <f>IF(I4688="V2H",MIN(MAX(0,H4688),7.4,MAX(0,(M4688-P4688)*40)*0.95),0)</f>
        <v/>
      </c>
      <c r="L4688" s="12">
        <f>IF(E4688=0,0,MAX(0,H4688-K4688))</f>
        <v/>
      </c>
      <c r="M4688" s="13">
        <f>M4687+J4687/40-IF(I4687="V2H",K4687/(0.95*40),0)-IF(E4688=0,IF(E4687=1,IF(D4688=1,30,40)*0.18/(2*40),0),0)-IF(E4688=1,IF(E4687=0,IF(D4688=1,30,40)*0.18/(2*40),0),0)</f>
        <v/>
      </c>
      <c r="N4688" s="14" t="n">
        <v>0.09</v>
      </c>
      <c r="O4688" s="15">
        <f>K4688*N4688</f>
        <v/>
      </c>
      <c r="P4688">
        <f>IF(E4688=0,0.3,IF(D4688=1,IF(C4688&gt;=Params!$B$13-3,IF(C4688&lt;Params!$B$13,Params!$B$20,0.3),0.3),IF(C4688&gt;=Params!$B$15-3,IF(C4688&lt;Params!$B$15,Params!$B$21,0.3),0.3)))</f>
        <v/>
      </c>
    </row>
    <row r="4689" ht="15" customHeight="1" s="1">
      <c r="A4689" s="9" t="n">
        <v>4686</v>
      </c>
      <c r="B4689" s="6" t="inlineStr">
        <is>
          <t>15/07</t>
        </is>
      </c>
      <c r="C4689" s="6" t="n">
        <v>5</v>
      </c>
      <c r="D4689" s="6" t="n">
        <v>0</v>
      </c>
      <c r="E4689" s="10">
        <f>IF(D4689=1, IF(OR(C4689&lt;10, C4689&gt;=15),1,0), IF(OR(C4689&lt;7, C4689&gt;=18),1,0))</f>
        <v/>
      </c>
      <c r="F4689" s="11" t="n">
        <v>0.481</v>
      </c>
      <c r="G4689" s="12">
        <f>0*8</f>
        <v/>
      </c>
      <c r="H4689" s="12">
        <f>F4689-G4689</f>
        <v/>
      </c>
      <c r="I4689" s="10">
        <f>IF(E4689=0,"Fora",IF(E4688=0,"Carg xar",IF(H4689&lt;0,IF(M4689&lt;0.9,"Carg FV","Stby"),IF(M4689&gt;P4689,"V2H",IF(M4689&lt;0.9,"Carg xar","Stby")))))</f>
        <v/>
      </c>
      <c r="J4689" s="12">
        <f>IF(OR(I4689="Carg FV",I4689="Carg xar"),MIN(IF(I4689="Carg FV",ABS(H4689),7.4),7.4,MAX(0,(0.9-M4689)*40)*0.95),0)</f>
        <v/>
      </c>
      <c r="K4689" s="12">
        <f>IF(I4689="V2H",MIN(MAX(0,H4689),7.4,MAX(0,(M4689-P4689)*40)*0.95),0)</f>
        <v/>
      </c>
      <c r="L4689" s="12">
        <f>IF(E4689=0,0,MAX(0,H4689-K4689))</f>
        <v/>
      </c>
      <c r="M4689" s="13">
        <f>M4688+J4688/40-IF(I4688="V2H",K4688/(0.95*40),0)-IF(E4689=0,IF(E4688=1,IF(D4689=1,30,40)*0.18/(2*40),0),0)-IF(E4689=1,IF(E4688=0,IF(D4689=1,30,40)*0.18/(2*40),0),0)</f>
        <v/>
      </c>
      <c r="N4689" s="14" t="n">
        <v>0.09</v>
      </c>
      <c r="O4689" s="15">
        <f>K4689*N4689</f>
        <v/>
      </c>
      <c r="P4689">
        <f>IF(E4689=0,0.3,IF(D4689=1,IF(C4689&gt;=Params!$B$13-3,IF(C4689&lt;Params!$B$13,Params!$B$20,0.3),0.3),IF(C4689&gt;=Params!$B$15-3,IF(C4689&lt;Params!$B$15,Params!$B$21,0.3),0.3)))</f>
        <v/>
      </c>
    </row>
    <row r="4690" ht="15" customHeight="1" s="1">
      <c r="A4690" s="9" t="n">
        <v>4687</v>
      </c>
      <c r="B4690" s="6" t="inlineStr">
        <is>
          <t>15/07</t>
        </is>
      </c>
      <c r="C4690" s="6" t="n">
        <v>6</v>
      </c>
      <c r="D4690" s="6" t="n">
        <v>0</v>
      </c>
      <c r="E4690" s="10">
        <f>IF(D4690=1, IF(OR(C4690&lt;10, C4690&gt;=15),1,0), IF(OR(C4690&lt;7, C4690&gt;=18),1,0))</f>
        <v/>
      </c>
      <c r="F4690" s="11" t="n">
        <v>0.483</v>
      </c>
      <c r="G4690" s="12">
        <f>0.02*8</f>
        <v/>
      </c>
      <c r="H4690" s="12">
        <f>F4690-G4690</f>
        <v/>
      </c>
      <c r="I4690" s="10">
        <f>IF(E4690=0,"Fora",IF(E4689=0,"Carg xar",IF(H4690&lt;0,IF(M4690&lt;0.9,"Carg FV","Stby"),IF(M4690&gt;P4690,"V2H",IF(M4690&lt;0.9,"Carg xar","Stby")))))</f>
        <v/>
      </c>
      <c r="J4690" s="12">
        <f>IF(OR(I4690="Carg FV",I4690="Carg xar"),MIN(IF(I4690="Carg FV",ABS(H4690),7.4),7.4,MAX(0,(0.9-M4690)*40)*0.95),0)</f>
        <v/>
      </c>
      <c r="K4690" s="12">
        <f>IF(I4690="V2H",MIN(MAX(0,H4690),7.4,MAX(0,(M4690-P4690)*40)*0.95),0)</f>
        <v/>
      </c>
      <c r="L4690" s="12">
        <f>IF(E4690=0,0,MAX(0,H4690-K4690))</f>
        <v/>
      </c>
      <c r="M4690" s="13">
        <f>M4689+J4689/40-IF(I4689="V2H",K4689/(0.95*40),0)-IF(E4690=0,IF(E4689=1,IF(D4690=1,30,40)*0.18/(2*40),0),0)-IF(E4690=1,IF(E4689=0,IF(D4690=1,30,40)*0.18/(2*40),0),0)</f>
        <v/>
      </c>
      <c r="N4690" s="14" t="n">
        <v>0.09</v>
      </c>
      <c r="O4690" s="15">
        <f>K4690*N4690</f>
        <v/>
      </c>
      <c r="P4690">
        <f>IF(E4690=0,0.3,IF(D4690=1,IF(C4690&gt;=Params!$B$13-3,IF(C4690&lt;Params!$B$13,Params!$B$20,0.3),0.3),IF(C4690&gt;=Params!$B$15-3,IF(C4690&lt;Params!$B$15,Params!$B$21,0.3),0.3)))</f>
        <v/>
      </c>
    </row>
    <row r="4691" ht="15" customHeight="1" s="1">
      <c r="A4691" s="9" t="n">
        <v>4688</v>
      </c>
      <c r="B4691" s="6" t="inlineStr">
        <is>
          <t>15/07</t>
        </is>
      </c>
      <c r="C4691" s="6" t="n">
        <v>7</v>
      </c>
      <c r="D4691" s="6" t="n">
        <v>0</v>
      </c>
      <c r="E4691" s="10">
        <f>IF(D4691=1, IF(OR(C4691&lt;10, C4691&gt;=15),1,0), IF(OR(C4691&lt;7, C4691&gt;=18),1,0))</f>
        <v/>
      </c>
      <c r="F4691" s="11" t="n">
        <v>0.372</v>
      </c>
      <c r="G4691" s="12">
        <f>0.14*8</f>
        <v/>
      </c>
      <c r="H4691" s="12">
        <f>F4691-G4691</f>
        <v/>
      </c>
      <c r="I4691" s="10">
        <f>IF(E4691=0,"Fora",IF(E4690=0,"Carg xar",IF(H4691&lt;0,IF(M4691&lt;0.9,"Carg FV","Stby"),IF(M4691&gt;P4691,"V2H",IF(M4691&lt;0.9,"Carg xar","Stby")))))</f>
        <v/>
      </c>
      <c r="J4691" s="12">
        <f>IF(OR(I4691="Carg FV",I4691="Carg xar"),MIN(IF(I4691="Carg FV",ABS(H4691),7.4),7.4,MAX(0,(0.9-M4691)*40)*0.95),0)</f>
        <v/>
      </c>
      <c r="K4691" s="12">
        <f>IF(I4691="V2H",MIN(MAX(0,H4691),7.4,MAX(0,(M4691-P4691)*40)*0.95),0)</f>
        <v/>
      </c>
      <c r="L4691" s="12">
        <f>IF(E4691=0,0,MAX(0,H4691-K4691))</f>
        <v/>
      </c>
      <c r="M4691" s="13">
        <f>M4690+J4690/40-IF(I4690="V2H",K4690/(0.95*40),0)-IF(E4691=0,IF(E4690=1,IF(D4691=1,30,40)*0.18/(2*40),0),0)-IF(E4691=1,IF(E4690=0,IF(D4691=1,30,40)*0.18/(2*40),0),0)</f>
        <v/>
      </c>
      <c r="N4691" s="14" t="n">
        <v>0.09</v>
      </c>
      <c r="O4691" s="15">
        <f>K4691*N4691</f>
        <v/>
      </c>
      <c r="P4691">
        <f>IF(E4691=0,0.3,IF(D4691=1,IF(C4691&gt;=Params!$B$13-3,IF(C4691&lt;Params!$B$13,Params!$B$20,0.3),0.3),IF(C4691&gt;=Params!$B$15-3,IF(C4691&lt;Params!$B$15,Params!$B$21,0.3),0.3)))</f>
        <v/>
      </c>
    </row>
    <row r="4692" ht="15" customHeight="1" s="1">
      <c r="A4692" s="9" t="n">
        <v>4689</v>
      </c>
      <c r="B4692" s="6" t="inlineStr">
        <is>
          <t>15/07</t>
        </is>
      </c>
      <c r="C4692" s="6" t="n">
        <v>8</v>
      </c>
      <c r="D4692" s="6" t="n">
        <v>0</v>
      </c>
      <c r="E4692" s="10">
        <f>IF(D4692=1, IF(OR(C4692&lt;10, C4692&gt;=15),1,0), IF(OR(C4692&lt;7, C4692&gt;=18),1,0))</f>
        <v/>
      </c>
      <c r="F4692" s="11" t="n">
        <v>1.323</v>
      </c>
      <c r="G4692" s="12">
        <f>0.3*8</f>
        <v/>
      </c>
      <c r="H4692" s="12">
        <f>F4692-G4692</f>
        <v/>
      </c>
      <c r="I4692" s="10">
        <f>IF(E4692=0,"Fora",IF(E4691=0,"Carg xar",IF(H4692&lt;0,IF(M4692&lt;0.9,"Carg FV","Stby"),IF(M4692&gt;P4692,"V2H",IF(M4692&lt;0.9,"Carg xar","Stby")))))</f>
        <v/>
      </c>
      <c r="J4692" s="12">
        <f>IF(OR(I4692="Carg FV",I4692="Carg xar"),MIN(IF(I4692="Carg FV",ABS(H4692),7.4),7.4,MAX(0,(0.9-M4692)*40)*0.95),0)</f>
        <v/>
      </c>
      <c r="K4692" s="12">
        <f>IF(I4692="V2H",MIN(MAX(0,H4692),7.4,MAX(0,(M4692-P4692)*40)*0.95),0)</f>
        <v/>
      </c>
      <c r="L4692" s="12">
        <f>IF(E4692=0,0,MAX(0,H4692-K4692))</f>
        <v/>
      </c>
      <c r="M4692" s="13">
        <f>M4691+J4691/40-IF(I4691="V2H",K4691/(0.95*40),0)-IF(E4692=0,IF(E4691=1,IF(D4692=1,30,40)*0.18/(2*40),0),0)-IF(E4692=1,IF(E4691=0,IF(D4692=1,30,40)*0.18/(2*40),0),0)</f>
        <v/>
      </c>
      <c r="N4692" s="14" t="n">
        <v>0.15</v>
      </c>
      <c r="O4692" s="15">
        <f>K4692*N4692</f>
        <v/>
      </c>
      <c r="P4692">
        <f>IF(E4692=0,0.3,IF(D4692=1,IF(C4692&gt;=Params!$B$13-3,IF(C4692&lt;Params!$B$13,Params!$B$20,0.3),0.3),IF(C4692&gt;=Params!$B$15-3,IF(C4692&lt;Params!$B$15,Params!$B$21,0.3),0.3)))</f>
        <v/>
      </c>
    </row>
    <row r="4693" ht="15" customHeight="1" s="1">
      <c r="A4693" s="9" t="n">
        <v>4690</v>
      </c>
      <c r="B4693" s="6" t="inlineStr">
        <is>
          <t>15/07</t>
        </is>
      </c>
      <c r="C4693" s="6" t="n">
        <v>9</v>
      </c>
      <c r="D4693" s="6" t="n">
        <v>0</v>
      </c>
      <c r="E4693" s="10">
        <f>IF(D4693=1, IF(OR(C4693&lt;10, C4693&gt;=15),1,0), IF(OR(C4693&lt;7, C4693&gt;=18),1,0))</f>
        <v/>
      </c>
      <c r="F4693" s="11" t="n">
        <v>3.457</v>
      </c>
      <c r="G4693" s="12">
        <f>0.5*8</f>
        <v/>
      </c>
      <c r="H4693" s="12">
        <f>F4693-G4693</f>
        <v/>
      </c>
      <c r="I4693" s="10">
        <f>IF(E4693=0,"Fora",IF(E4692=0,"Carg xar",IF(H4693&lt;0,IF(M4693&lt;0.9,"Carg FV","Stby"),IF(M4693&gt;P4693,"V2H",IF(M4693&lt;0.9,"Carg xar","Stby")))))</f>
        <v/>
      </c>
      <c r="J4693" s="12">
        <f>IF(OR(I4693="Carg FV",I4693="Carg xar"),MIN(IF(I4693="Carg FV",ABS(H4693),7.4),7.4,MAX(0,(0.9-M4693)*40)*0.95),0)</f>
        <v/>
      </c>
      <c r="K4693" s="12">
        <f>IF(I4693="V2H",MIN(MAX(0,H4693),7.4,MAX(0,(M4693-P4693)*40)*0.95),0)</f>
        <v/>
      </c>
      <c r="L4693" s="12">
        <f>IF(E4693=0,0,MAX(0,H4693-K4693))</f>
        <v/>
      </c>
      <c r="M4693" s="13">
        <f>M4692+J4692/40-IF(I4692="V2H",K4692/(0.95*40),0)-IF(E4693=0,IF(E4692=1,IF(D4693=1,30,40)*0.18/(2*40),0),0)-IF(E4693=1,IF(E4692=0,IF(D4693=1,30,40)*0.18/(2*40),0),0)</f>
        <v/>
      </c>
      <c r="N4693" s="14" t="n">
        <v>0.15</v>
      </c>
      <c r="O4693" s="15">
        <f>K4693*N4693</f>
        <v/>
      </c>
      <c r="P4693">
        <f>IF(E4693=0,0.3,IF(D4693=1,IF(C4693&gt;=Params!$B$13-3,IF(C4693&lt;Params!$B$13,Params!$B$20,0.3),0.3),IF(C4693&gt;=Params!$B$15-3,IF(C4693&lt;Params!$B$15,Params!$B$21,0.3),0.3)))</f>
        <v/>
      </c>
    </row>
    <row r="4694" ht="15" customHeight="1" s="1">
      <c r="A4694" s="9" t="n">
        <v>4691</v>
      </c>
      <c r="B4694" s="6" t="inlineStr">
        <is>
          <t>15/07</t>
        </is>
      </c>
      <c r="C4694" s="6" t="n">
        <v>10</v>
      </c>
      <c r="D4694" s="6" t="n">
        <v>0</v>
      </c>
      <c r="E4694" s="10">
        <f>IF(D4694=1, IF(OR(C4694&lt;10, C4694&gt;=15),1,0), IF(OR(C4694&lt;7, C4694&gt;=18),1,0))</f>
        <v/>
      </c>
      <c r="F4694" s="11" t="n">
        <v>1.793</v>
      </c>
      <c r="G4694" s="12">
        <f>0.7*8</f>
        <v/>
      </c>
      <c r="H4694" s="12">
        <f>F4694-G4694</f>
        <v/>
      </c>
      <c r="I4694" s="10">
        <f>IF(E4694=0,"Fora",IF(E4693=0,"Carg xar",IF(H4694&lt;0,IF(M4694&lt;0.9,"Carg FV","Stby"),IF(M4694&gt;P4694,"V2H",IF(M4694&lt;0.9,"Carg xar","Stby")))))</f>
        <v/>
      </c>
      <c r="J4694" s="12">
        <f>IF(OR(I4694="Carg FV",I4694="Carg xar"),MIN(IF(I4694="Carg FV",ABS(H4694),7.4),7.4,MAX(0,(0.9-M4694)*40)*0.95),0)</f>
        <v/>
      </c>
      <c r="K4694" s="12">
        <f>IF(I4694="V2H",MIN(MAX(0,H4694),7.4,MAX(0,(M4694-P4694)*40)*0.95),0)</f>
        <v/>
      </c>
      <c r="L4694" s="12">
        <f>IF(E4694=0,0,MAX(0,H4694-K4694))</f>
        <v/>
      </c>
      <c r="M4694" s="13">
        <f>M4693+J4693/40-IF(I4693="V2H",K4693/(0.95*40),0)-IF(E4694=0,IF(E4693=1,IF(D4694=1,30,40)*0.18/(2*40),0),0)-IF(E4694=1,IF(E4693=0,IF(D4694=1,30,40)*0.18/(2*40),0),0)</f>
        <v/>
      </c>
      <c r="N4694" s="14" t="n">
        <v>0.2</v>
      </c>
      <c r="O4694" s="15">
        <f>K4694*N4694</f>
        <v/>
      </c>
      <c r="P4694">
        <f>IF(E4694=0,0.3,IF(D4694=1,IF(C4694&gt;=Params!$B$13-3,IF(C4694&lt;Params!$B$13,Params!$B$20,0.3),0.3),IF(C4694&gt;=Params!$B$15-3,IF(C4694&lt;Params!$B$15,Params!$B$21,0.3),0.3)))</f>
        <v/>
      </c>
    </row>
    <row r="4695" ht="15" customHeight="1" s="1">
      <c r="A4695" s="9" t="n">
        <v>4692</v>
      </c>
      <c r="B4695" s="6" t="inlineStr">
        <is>
          <t>15/07</t>
        </is>
      </c>
      <c r="C4695" s="6" t="n">
        <v>11</v>
      </c>
      <c r="D4695" s="6" t="n">
        <v>0</v>
      </c>
      <c r="E4695" s="10">
        <f>IF(D4695=1, IF(OR(C4695&lt;10, C4695&gt;=15),1,0), IF(OR(C4695&lt;7, C4695&gt;=18),1,0))</f>
        <v/>
      </c>
      <c r="F4695" s="11" t="n">
        <v>0</v>
      </c>
      <c r="G4695" s="12">
        <f>0.84*8</f>
        <v/>
      </c>
      <c r="H4695" s="12">
        <f>F4695-G4695</f>
        <v/>
      </c>
      <c r="I4695" s="10">
        <f>IF(E4695=0,"Fora",IF(E4694=0,"Carg xar",IF(H4695&lt;0,IF(M4695&lt;0.9,"Carg FV","Stby"),IF(M4695&gt;P4695,"V2H",IF(M4695&lt;0.9,"Carg xar","Stby")))))</f>
        <v/>
      </c>
      <c r="J4695" s="12">
        <f>IF(OR(I4695="Carg FV",I4695="Carg xar"),MIN(IF(I4695="Carg FV",ABS(H4695),7.4),7.4,MAX(0,(0.9-M4695)*40)*0.95),0)</f>
        <v/>
      </c>
      <c r="K4695" s="12">
        <f>IF(I4695="V2H",MIN(MAX(0,H4695),7.4,MAX(0,(M4695-P4695)*40)*0.95),0)</f>
        <v/>
      </c>
      <c r="L4695" s="12">
        <f>IF(E4695=0,0,MAX(0,H4695-K4695))</f>
        <v/>
      </c>
      <c r="M4695" s="13">
        <f>M4694+J4694/40-IF(I4694="V2H",K4694/(0.95*40),0)-IF(E4695=0,IF(E4694=1,IF(D4695=1,30,40)*0.18/(2*40),0),0)-IF(E4695=1,IF(E4694=0,IF(D4695=1,30,40)*0.18/(2*40),0),0)</f>
        <v/>
      </c>
      <c r="N4695" s="14" t="n">
        <v>0.2</v>
      </c>
      <c r="O4695" s="15">
        <f>K4695*N4695</f>
        <v/>
      </c>
      <c r="P4695">
        <f>IF(E4695=0,0.3,IF(D4695=1,IF(C4695&gt;=Params!$B$13-3,IF(C4695&lt;Params!$B$13,Params!$B$20,0.3),0.3),IF(C4695&gt;=Params!$B$15-3,IF(C4695&lt;Params!$B$15,Params!$B$21,0.3),0.3)))</f>
        <v/>
      </c>
    </row>
    <row r="4696" ht="15" customHeight="1" s="1">
      <c r="A4696" s="9" t="n">
        <v>4693</v>
      </c>
      <c r="B4696" s="6" t="inlineStr">
        <is>
          <t>15/07</t>
        </is>
      </c>
      <c r="C4696" s="6" t="n">
        <v>12</v>
      </c>
      <c r="D4696" s="6" t="n">
        <v>0</v>
      </c>
      <c r="E4696" s="10">
        <f>IF(D4696=1, IF(OR(C4696&lt;10, C4696&gt;=15),1,0), IF(OR(C4696&lt;7, C4696&gt;=18),1,0))</f>
        <v/>
      </c>
      <c r="F4696" s="11" t="n">
        <v>0</v>
      </c>
      <c r="G4696" s="12">
        <f>0.9*8</f>
        <v/>
      </c>
      <c r="H4696" s="12">
        <f>F4696-G4696</f>
        <v/>
      </c>
      <c r="I4696" s="10">
        <f>IF(E4696=0,"Fora",IF(E4695=0,"Carg xar",IF(H4696&lt;0,IF(M4696&lt;0.9,"Carg FV","Stby"),IF(M4696&gt;P4696,"V2H",IF(M4696&lt;0.9,"Carg xar","Stby")))))</f>
        <v/>
      </c>
      <c r="J4696" s="12">
        <f>IF(OR(I4696="Carg FV",I4696="Carg xar"),MIN(IF(I4696="Carg FV",ABS(H4696),7.4),7.4,MAX(0,(0.9-M4696)*40)*0.95),0)</f>
        <v/>
      </c>
      <c r="K4696" s="12">
        <f>IF(I4696="V2H",MIN(MAX(0,H4696),7.4,MAX(0,(M4696-P4696)*40)*0.95),0)</f>
        <v/>
      </c>
      <c r="L4696" s="12">
        <f>IF(E4696=0,0,MAX(0,H4696-K4696))</f>
        <v/>
      </c>
      <c r="M4696" s="13">
        <f>M4695+J4695/40-IF(I4695="V2H",K4695/(0.95*40),0)-IF(E4696=0,IF(E4695=1,IF(D4696=1,30,40)*0.18/(2*40),0),0)-IF(E4696=1,IF(E4695=0,IF(D4696=1,30,40)*0.18/(2*40),0),0)</f>
        <v/>
      </c>
      <c r="N4696" s="14" t="n">
        <v>0.2</v>
      </c>
      <c r="O4696" s="15">
        <f>K4696*N4696</f>
        <v/>
      </c>
      <c r="P4696">
        <f>IF(E4696=0,0.3,IF(D4696=1,IF(C4696&gt;=Params!$B$13-3,IF(C4696&lt;Params!$B$13,Params!$B$20,0.3),0.3),IF(C4696&gt;=Params!$B$15-3,IF(C4696&lt;Params!$B$15,Params!$B$21,0.3),0.3)))</f>
        <v/>
      </c>
    </row>
    <row r="4697" ht="15" customHeight="1" s="1">
      <c r="A4697" s="9" t="n">
        <v>4694</v>
      </c>
      <c r="B4697" s="6" t="inlineStr">
        <is>
          <t>15/07</t>
        </is>
      </c>
      <c r="C4697" s="6" t="n">
        <v>13</v>
      </c>
      <c r="D4697" s="6" t="n">
        <v>0</v>
      </c>
      <c r="E4697" s="10">
        <f>IF(D4697=1, IF(OR(C4697&lt;10, C4697&gt;=15),1,0), IF(OR(C4697&lt;7, C4697&gt;=18),1,0))</f>
        <v/>
      </c>
      <c r="F4697" s="11" t="n">
        <v>0</v>
      </c>
      <c r="G4697" s="12">
        <f>0.88*8</f>
        <v/>
      </c>
      <c r="H4697" s="12">
        <f>F4697-G4697</f>
        <v/>
      </c>
      <c r="I4697" s="10">
        <f>IF(E4697=0,"Fora",IF(E4696=0,"Carg xar",IF(H4697&lt;0,IF(M4697&lt;0.9,"Carg FV","Stby"),IF(M4697&gt;P4697,"V2H",IF(M4697&lt;0.9,"Carg xar","Stby")))))</f>
        <v/>
      </c>
      <c r="J4697" s="12">
        <f>IF(OR(I4697="Carg FV",I4697="Carg xar"),MIN(IF(I4697="Carg FV",ABS(H4697),7.4),7.4,MAX(0,(0.9-M4697)*40)*0.95),0)</f>
        <v/>
      </c>
      <c r="K4697" s="12">
        <f>IF(I4697="V2H",MIN(MAX(0,H4697),7.4,MAX(0,(M4697-P4697)*40)*0.95),0)</f>
        <v/>
      </c>
      <c r="L4697" s="12">
        <f>IF(E4697=0,0,MAX(0,H4697-K4697))</f>
        <v/>
      </c>
      <c r="M4697" s="13">
        <f>M4696+J4696/40-IF(I4696="V2H",K4696/(0.95*40),0)-IF(E4697=0,IF(E4696=1,IF(D4697=1,30,40)*0.18/(2*40),0),0)-IF(E4697=1,IF(E4696=0,IF(D4697=1,30,40)*0.18/(2*40),0),0)</f>
        <v/>
      </c>
      <c r="N4697" s="14" t="n">
        <v>0.2</v>
      </c>
      <c r="O4697" s="15">
        <f>K4697*N4697</f>
        <v/>
      </c>
      <c r="P4697">
        <f>IF(E4697=0,0.3,IF(D4697=1,IF(C4697&gt;=Params!$B$13-3,IF(C4697&lt;Params!$B$13,Params!$B$20,0.3),0.3),IF(C4697&gt;=Params!$B$15-3,IF(C4697&lt;Params!$B$15,Params!$B$21,0.3),0.3)))</f>
        <v/>
      </c>
    </row>
    <row r="4698" ht="15" customHeight="1" s="1">
      <c r="A4698" s="9" t="n">
        <v>4695</v>
      </c>
      <c r="B4698" s="6" t="inlineStr">
        <is>
          <t>15/07</t>
        </is>
      </c>
      <c r="C4698" s="6" t="n">
        <v>14</v>
      </c>
      <c r="D4698" s="6" t="n">
        <v>0</v>
      </c>
      <c r="E4698" s="10">
        <f>IF(D4698=1, IF(OR(C4698&lt;10, C4698&gt;=15),1,0), IF(OR(C4698&lt;7, C4698&gt;=18),1,0))</f>
        <v/>
      </c>
      <c r="F4698" s="11" t="n">
        <v>0.75</v>
      </c>
      <c r="G4698" s="12">
        <f>0.78*8</f>
        <v/>
      </c>
      <c r="H4698" s="12">
        <f>F4698-G4698</f>
        <v/>
      </c>
      <c r="I4698" s="10">
        <f>IF(E4698=0,"Fora",IF(E4697=0,"Carg xar",IF(H4698&lt;0,IF(M4698&lt;0.9,"Carg FV","Stby"),IF(M4698&gt;P4698,"V2H",IF(M4698&lt;0.9,"Carg xar","Stby")))))</f>
        <v/>
      </c>
      <c r="J4698" s="12">
        <f>IF(OR(I4698="Carg FV",I4698="Carg xar"),MIN(IF(I4698="Carg FV",ABS(H4698),7.4),7.4,MAX(0,(0.9-M4698)*40)*0.95),0)</f>
        <v/>
      </c>
      <c r="K4698" s="12">
        <f>IF(I4698="V2H",MIN(MAX(0,H4698),7.4,MAX(0,(M4698-P4698)*40)*0.95),0)</f>
        <v/>
      </c>
      <c r="L4698" s="12">
        <f>IF(E4698=0,0,MAX(0,H4698-K4698))</f>
        <v/>
      </c>
      <c r="M4698" s="13">
        <f>M4697+J4697/40-IF(I4697="V2H",K4697/(0.95*40),0)-IF(E4698=0,IF(E4697=1,IF(D4698=1,30,40)*0.18/(2*40),0),0)-IF(E4698=1,IF(E4697=0,IF(D4698=1,30,40)*0.18/(2*40),0),0)</f>
        <v/>
      </c>
      <c r="N4698" s="14" t="n">
        <v>0.15</v>
      </c>
      <c r="O4698" s="15">
        <f>K4698*N4698</f>
        <v/>
      </c>
      <c r="P4698">
        <f>IF(E4698=0,0.3,IF(D4698=1,IF(C4698&gt;=Params!$B$13-3,IF(C4698&lt;Params!$B$13,Params!$B$20,0.3),0.3),IF(C4698&gt;=Params!$B$15-3,IF(C4698&lt;Params!$B$15,Params!$B$21,0.3),0.3)))</f>
        <v/>
      </c>
    </row>
    <row r="4699" ht="15" customHeight="1" s="1">
      <c r="A4699" s="9" t="n">
        <v>4696</v>
      </c>
      <c r="B4699" s="6" t="inlineStr">
        <is>
          <t>15/07</t>
        </is>
      </c>
      <c r="C4699" s="6" t="n">
        <v>15</v>
      </c>
      <c r="D4699" s="6" t="n">
        <v>0</v>
      </c>
      <c r="E4699" s="10">
        <f>IF(D4699=1, IF(OR(C4699&lt;10, C4699&gt;=15),1,0), IF(OR(C4699&lt;7, C4699&gt;=18),1,0))</f>
        <v/>
      </c>
      <c r="F4699" s="11" t="n">
        <v>0</v>
      </c>
      <c r="G4699" s="12">
        <f>0.62*8</f>
        <v/>
      </c>
      <c r="H4699" s="12">
        <f>F4699-G4699</f>
        <v/>
      </c>
      <c r="I4699" s="10">
        <f>IF(E4699=0,"Fora",IF(E4698=0,"Carg xar",IF(H4699&lt;0,IF(M4699&lt;0.9,"Carg FV","Stby"),IF(M4699&gt;P4699,"V2H",IF(M4699&lt;0.9,"Carg xar","Stby")))))</f>
        <v/>
      </c>
      <c r="J4699" s="12">
        <f>IF(OR(I4699="Carg FV",I4699="Carg xar"),MIN(IF(I4699="Carg FV",ABS(H4699),7.4),7.4,MAX(0,(0.9-M4699)*40)*0.95),0)</f>
        <v/>
      </c>
      <c r="K4699" s="12">
        <f>IF(I4699="V2H",MIN(MAX(0,H4699),7.4,MAX(0,(M4699-P4699)*40)*0.95),0)</f>
        <v/>
      </c>
      <c r="L4699" s="12">
        <f>IF(E4699=0,0,MAX(0,H4699-K4699))</f>
        <v/>
      </c>
      <c r="M4699" s="13">
        <f>M4698+J4698/40-IF(I4698="V2H",K4698/(0.95*40),0)-IF(E4699=0,IF(E4698=1,IF(D4699=1,30,40)*0.18/(2*40),0),0)-IF(E4699=1,IF(E4698=0,IF(D4699=1,30,40)*0.18/(2*40),0),0)</f>
        <v/>
      </c>
      <c r="N4699" s="14" t="n">
        <v>0.15</v>
      </c>
      <c r="O4699" s="15">
        <f>K4699*N4699</f>
        <v/>
      </c>
      <c r="P4699">
        <f>IF(E4699=0,0.3,IF(D4699=1,IF(C4699&gt;=Params!$B$13-3,IF(C4699&lt;Params!$B$13,Params!$B$20,0.3),0.3),IF(C4699&gt;=Params!$B$15-3,IF(C4699&lt;Params!$B$15,Params!$B$21,0.3),0.3)))</f>
        <v/>
      </c>
    </row>
    <row r="4700" ht="15" customHeight="1" s="1">
      <c r="A4700" s="9" t="n">
        <v>4697</v>
      </c>
      <c r="B4700" s="6" t="inlineStr">
        <is>
          <t>15/07</t>
        </is>
      </c>
      <c r="C4700" s="6" t="n">
        <v>16</v>
      </c>
      <c r="D4700" s="6" t="n">
        <v>0</v>
      </c>
      <c r="E4700" s="10">
        <f>IF(D4700=1, IF(OR(C4700&lt;10, C4700&gt;=15),1,0), IF(OR(C4700&lt;7, C4700&gt;=18),1,0))</f>
        <v/>
      </c>
      <c r="F4700" s="11" t="n">
        <v>0</v>
      </c>
      <c r="G4700" s="12">
        <f>0.45*8</f>
        <v/>
      </c>
      <c r="H4700" s="12">
        <f>F4700-G4700</f>
        <v/>
      </c>
      <c r="I4700" s="10">
        <f>IF(E4700=0,"Fora",IF(E4699=0,"Carg xar",IF(H4700&lt;0,IF(M4700&lt;0.9,"Carg FV","Stby"),IF(M4700&gt;P4700,"V2H",IF(M4700&lt;0.9,"Carg xar","Stby")))))</f>
        <v/>
      </c>
      <c r="J4700" s="12">
        <f>IF(OR(I4700="Carg FV",I4700="Carg xar"),MIN(IF(I4700="Carg FV",ABS(H4700),7.4),7.4,MAX(0,(0.9-M4700)*40)*0.95),0)</f>
        <v/>
      </c>
      <c r="K4700" s="12">
        <f>IF(I4700="V2H",MIN(MAX(0,H4700),7.4,MAX(0,(M4700-P4700)*40)*0.95),0)</f>
        <v/>
      </c>
      <c r="L4700" s="12">
        <f>IF(E4700=0,0,MAX(0,H4700-K4700))</f>
        <v/>
      </c>
      <c r="M4700" s="13">
        <f>M4699+J4699/40-IF(I4699="V2H",K4699/(0.95*40),0)-IF(E4700=0,IF(E4699=1,IF(D4700=1,30,40)*0.18/(2*40),0),0)-IF(E4700=1,IF(E4699=0,IF(D4700=1,30,40)*0.18/(2*40),0),0)</f>
        <v/>
      </c>
      <c r="N4700" s="14" t="n">
        <v>0.15</v>
      </c>
      <c r="O4700" s="15">
        <f>K4700*N4700</f>
        <v/>
      </c>
      <c r="P4700">
        <f>IF(E4700=0,0.3,IF(D4700=1,IF(C4700&gt;=Params!$B$13-3,IF(C4700&lt;Params!$B$13,Params!$B$20,0.3),0.3),IF(C4700&gt;=Params!$B$15-3,IF(C4700&lt;Params!$B$15,Params!$B$21,0.3),0.3)))</f>
        <v/>
      </c>
    </row>
    <row r="4701" ht="15" customHeight="1" s="1">
      <c r="A4701" s="9" t="n">
        <v>4698</v>
      </c>
      <c r="B4701" s="6" t="inlineStr">
        <is>
          <t>15/07</t>
        </is>
      </c>
      <c r="C4701" s="6" t="n">
        <v>17</v>
      </c>
      <c r="D4701" s="6" t="n">
        <v>0</v>
      </c>
      <c r="E4701" s="10">
        <f>IF(D4701=1, IF(OR(C4701&lt;10, C4701&gt;=15),1,0), IF(OR(C4701&lt;7, C4701&gt;=18),1,0))</f>
        <v/>
      </c>
      <c r="F4701" s="11" t="n">
        <v>0</v>
      </c>
      <c r="G4701" s="12">
        <f>0.25*8</f>
        <v/>
      </c>
      <c r="H4701" s="12">
        <f>F4701-G4701</f>
        <v/>
      </c>
      <c r="I4701" s="10">
        <f>IF(E4701=0,"Fora",IF(E4700=0,"Carg xar",IF(H4701&lt;0,IF(M4701&lt;0.9,"Carg FV","Stby"),IF(M4701&gt;P4701,"V2H",IF(M4701&lt;0.9,"Carg xar","Stby")))))</f>
        <v/>
      </c>
      <c r="J4701" s="12">
        <f>IF(OR(I4701="Carg FV",I4701="Carg xar"),MIN(IF(I4701="Carg FV",ABS(H4701),7.4),7.4,MAX(0,(0.9-M4701)*40)*0.95),0)</f>
        <v/>
      </c>
      <c r="K4701" s="12">
        <f>IF(I4701="V2H",MIN(MAX(0,H4701),7.4,MAX(0,(M4701-P4701)*40)*0.95),0)</f>
        <v/>
      </c>
      <c r="L4701" s="12">
        <f>IF(E4701=0,0,MAX(0,H4701-K4701))</f>
        <v/>
      </c>
      <c r="M4701" s="13">
        <f>M4700+J4700/40-IF(I4700="V2H",K4700/(0.95*40),0)-IF(E4701=0,IF(E4700=1,IF(D4701=1,30,40)*0.18/(2*40),0),0)-IF(E4701=1,IF(E4700=0,IF(D4701=1,30,40)*0.18/(2*40),0),0)</f>
        <v/>
      </c>
      <c r="N4701" s="14" t="n">
        <v>0.15</v>
      </c>
      <c r="O4701" s="15">
        <f>K4701*N4701</f>
        <v/>
      </c>
      <c r="P4701">
        <f>IF(E4701=0,0.3,IF(D4701=1,IF(C4701&gt;=Params!$B$13-3,IF(C4701&lt;Params!$B$13,Params!$B$20,0.3),0.3),IF(C4701&gt;=Params!$B$15-3,IF(C4701&lt;Params!$B$15,Params!$B$21,0.3),0.3)))</f>
        <v/>
      </c>
    </row>
    <row r="4702" ht="15" customHeight="1" s="1">
      <c r="A4702" s="9" t="n">
        <v>4699</v>
      </c>
      <c r="B4702" s="6" t="inlineStr">
        <is>
          <t>15/07</t>
        </is>
      </c>
      <c r="C4702" s="6" t="n">
        <v>18</v>
      </c>
      <c r="D4702" s="6" t="n">
        <v>0</v>
      </c>
      <c r="E4702" s="10">
        <f>IF(D4702=1, IF(OR(C4702&lt;10, C4702&gt;=15),1,0), IF(OR(C4702&lt;7, C4702&gt;=18),1,0))</f>
        <v/>
      </c>
      <c r="F4702" s="11" t="n">
        <v>0</v>
      </c>
      <c r="G4702" s="12">
        <f>0.08*8</f>
        <v/>
      </c>
      <c r="H4702" s="12">
        <f>F4702-G4702</f>
        <v/>
      </c>
      <c r="I4702" s="10">
        <f>IF(E4702=0,"Fora",IF(E4701=0,"Carg xar",IF(H4702&lt;0,IF(M4702&lt;0.9,"Carg FV","Stby"),IF(M4702&gt;P4702,"V2H",IF(M4702&lt;0.9,"Carg xar","Stby")))))</f>
        <v/>
      </c>
      <c r="J4702" s="12">
        <f>IF(OR(I4702="Carg FV",I4702="Carg xar"),MIN(IF(I4702="Carg FV",ABS(H4702),7.4),7.4,MAX(0,(0.9-M4702)*40)*0.95),0)</f>
        <v/>
      </c>
      <c r="K4702" s="12">
        <f>IF(I4702="V2H",MIN(MAX(0,H4702),7.4,MAX(0,(M4702-P4702)*40)*0.95),0)</f>
        <v/>
      </c>
      <c r="L4702" s="12">
        <f>IF(E4702=0,0,MAX(0,H4702-K4702))</f>
        <v/>
      </c>
      <c r="M4702" s="13">
        <f>M4701+J4701/40-IF(I4701="V2H",K4701/(0.95*40),0)-IF(E4702=0,IF(E4701=1,IF(D4702=1,30,40)*0.18/(2*40),0),0)-IF(E4702=1,IF(E4701=0,IF(D4702=1,30,40)*0.18/(2*40),0),0)</f>
        <v/>
      </c>
      <c r="N4702" s="14" t="n">
        <v>0.2</v>
      </c>
      <c r="O4702" s="15">
        <f>K4702*N4702</f>
        <v/>
      </c>
      <c r="P4702">
        <f>IF(E4702=0,0.3,IF(D4702=1,IF(C4702&gt;=Params!$B$13-3,IF(C4702&lt;Params!$B$13,Params!$B$20,0.3),0.3),IF(C4702&gt;=Params!$B$15-3,IF(C4702&lt;Params!$B$15,Params!$B$21,0.3),0.3)))</f>
        <v/>
      </c>
    </row>
    <row r="4703" ht="15" customHeight="1" s="1">
      <c r="A4703" s="9" t="n">
        <v>4700</v>
      </c>
      <c r="B4703" s="6" t="inlineStr">
        <is>
          <t>15/07</t>
        </is>
      </c>
      <c r="C4703" s="6" t="n">
        <v>19</v>
      </c>
      <c r="D4703" s="6" t="n">
        <v>0</v>
      </c>
      <c r="E4703" s="10">
        <f>IF(D4703=1, IF(OR(C4703&lt;10, C4703&gt;=15),1,0), IF(OR(C4703&lt;7, C4703&gt;=18),1,0))</f>
        <v/>
      </c>
      <c r="F4703" s="11" t="n">
        <v>0.632</v>
      </c>
      <c r="G4703" s="12">
        <f>0*8</f>
        <v/>
      </c>
      <c r="H4703" s="12">
        <f>F4703-G4703</f>
        <v/>
      </c>
      <c r="I4703" s="10">
        <f>IF(E4703=0,"Fora",IF(E4702=0,"Carg xar",IF(H4703&lt;0,IF(M4703&lt;0.9,"Carg FV","Stby"),IF(M4703&gt;P4703,"V2H",IF(M4703&lt;0.9,"Carg xar","Stby")))))</f>
        <v/>
      </c>
      <c r="J4703" s="12">
        <f>IF(OR(I4703="Carg FV",I4703="Carg xar"),MIN(IF(I4703="Carg FV",ABS(H4703),7.4),7.4,MAX(0,(0.9-M4703)*40)*0.95),0)</f>
        <v/>
      </c>
      <c r="K4703" s="12">
        <f>IF(I4703="V2H",MIN(MAX(0,H4703),7.4,MAX(0,(M4703-P4703)*40)*0.95),0)</f>
        <v/>
      </c>
      <c r="L4703" s="12">
        <f>IF(E4703=0,0,MAX(0,H4703-K4703))</f>
        <v/>
      </c>
      <c r="M4703" s="13">
        <f>M4702+J4702/40-IF(I4702="V2H",K4702/(0.95*40),0)-IF(E4703=0,IF(E4702=1,IF(D4703=1,30,40)*0.18/(2*40),0),0)-IF(E4703=1,IF(E4702=0,IF(D4703=1,30,40)*0.18/(2*40),0),0)</f>
        <v/>
      </c>
      <c r="N4703" s="14" t="n">
        <v>0.2</v>
      </c>
      <c r="O4703" s="15">
        <f>K4703*N4703</f>
        <v/>
      </c>
      <c r="P4703">
        <f>IF(E4703=0,0.3,IF(D4703=1,IF(C4703&gt;=Params!$B$13-3,IF(C4703&lt;Params!$B$13,Params!$B$20,0.3),0.3),IF(C4703&gt;=Params!$B$15-3,IF(C4703&lt;Params!$B$15,Params!$B$21,0.3),0.3)))</f>
        <v/>
      </c>
    </row>
    <row r="4704" ht="15" customHeight="1" s="1">
      <c r="A4704" s="9" t="n">
        <v>4701</v>
      </c>
      <c r="B4704" s="6" t="inlineStr">
        <is>
          <t>15/07</t>
        </is>
      </c>
      <c r="C4704" s="6" t="n">
        <v>20</v>
      </c>
      <c r="D4704" s="6" t="n">
        <v>0</v>
      </c>
      <c r="E4704" s="10">
        <f>IF(D4704=1, IF(OR(C4704&lt;10, C4704&gt;=15),1,0), IF(OR(C4704&lt;7, C4704&gt;=18),1,0))</f>
        <v/>
      </c>
      <c r="F4704" s="11" t="n">
        <v>0.651</v>
      </c>
      <c r="G4704" s="12">
        <f>0*8</f>
        <v/>
      </c>
      <c r="H4704" s="12">
        <f>F4704-G4704</f>
        <v/>
      </c>
      <c r="I4704" s="10">
        <f>IF(E4704=0,"Fora",IF(E4703=0,"Carg xar",IF(H4704&lt;0,IF(M4704&lt;0.9,"Carg FV","Stby"),IF(M4704&gt;P4704,"V2H",IF(M4704&lt;0.9,"Carg xar","Stby")))))</f>
        <v/>
      </c>
      <c r="J4704" s="12">
        <f>IF(OR(I4704="Carg FV",I4704="Carg xar"),MIN(IF(I4704="Carg FV",ABS(H4704),7.4),7.4,MAX(0,(0.9-M4704)*40)*0.95),0)</f>
        <v/>
      </c>
      <c r="K4704" s="12">
        <f>IF(I4704="V2H",MIN(MAX(0,H4704),7.4,MAX(0,(M4704-P4704)*40)*0.95),0)</f>
        <v/>
      </c>
      <c r="L4704" s="12">
        <f>IF(E4704=0,0,MAX(0,H4704-K4704))</f>
        <v/>
      </c>
      <c r="M4704" s="13">
        <f>M4703+J4703/40-IF(I4703="V2H",K4703/(0.95*40),0)-IF(E4704=0,IF(E4703=1,IF(D4704=1,30,40)*0.18/(2*40),0),0)-IF(E4704=1,IF(E4703=0,IF(D4704=1,30,40)*0.18/(2*40),0),0)</f>
        <v/>
      </c>
      <c r="N4704" s="14" t="n">
        <v>0.2</v>
      </c>
      <c r="O4704" s="15">
        <f>K4704*N4704</f>
        <v/>
      </c>
      <c r="P4704">
        <f>IF(E4704=0,0.3,IF(D4704=1,IF(C4704&gt;=Params!$B$13-3,IF(C4704&lt;Params!$B$13,Params!$B$20,0.3),0.3),IF(C4704&gt;=Params!$B$15-3,IF(C4704&lt;Params!$B$15,Params!$B$21,0.3),0.3)))</f>
        <v/>
      </c>
    </row>
    <row r="4705" ht="15" customHeight="1" s="1">
      <c r="A4705" s="9" t="n">
        <v>4702</v>
      </c>
      <c r="B4705" s="6" t="inlineStr">
        <is>
          <t>15/07</t>
        </is>
      </c>
      <c r="C4705" s="6" t="n">
        <v>21</v>
      </c>
      <c r="D4705" s="6" t="n">
        <v>0</v>
      </c>
      <c r="E4705" s="10">
        <f>IF(D4705=1, IF(OR(C4705&lt;10, C4705&gt;=15),1,0), IF(OR(C4705&lt;7, C4705&gt;=18),1,0))</f>
        <v/>
      </c>
      <c r="F4705" s="11" t="n">
        <v>0.639</v>
      </c>
      <c r="G4705" s="12">
        <f>0*8</f>
        <v/>
      </c>
      <c r="H4705" s="12">
        <f>F4705-G4705</f>
        <v/>
      </c>
      <c r="I4705" s="10">
        <f>IF(E4705=0,"Fora",IF(E4704=0,"Carg xar",IF(H4705&lt;0,IF(M4705&lt;0.9,"Carg FV","Stby"),IF(M4705&gt;P4705,"V2H",IF(M4705&lt;0.9,"Carg xar","Stby")))))</f>
        <v/>
      </c>
      <c r="J4705" s="12">
        <f>IF(OR(I4705="Carg FV",I4705="Carg xar"),MIN(IF(I4705="Carg FV",ABS(H4705),7.4),7.4,MAX(0,(0.9-M4705)*40)*0.95),0)</f>
        <v/>
      </c>
      <c r="K4705" s="12">
        <f>IF(I4705="V2H",MIN(MAX(0,H4705),7.4,MAX(0,(M4705-P4705)*40)*0.95),0)</f>
        <v/>
      </c>
      <c r="L4705" s="12">
        <f>IF(E4705=0,0,MAX(0,H4705-K4705))</f>
        <v/>
      </c>
      <c r="M4705" s="13">
        <f>M4704+J4704/40-IF(I4704="V2H",K4704/(0.95*40),0)-IF(E4705=0,IF(E4704=1,IF(D4705=1,30,40)*0.18/(2*40),0),0)-IF(E4705=1,IF(E4704=0,IF(D4705=1,30,40)*0.18/(2*40),0),0)</f>
        <v/>
      </c>
      <c r="N4705" s="14" t="n">
        <v>0.2</v>
      </c>
      <c r="O4705" s="15">
        <f>K4705*N4705</f>
        <v/>
      </c>
      <c r="P4705">
        <f>IF(E4705=0,0.3,IF(D4705=1,IF(C4705&gt;=Params!$B$13-3,IF(C4705&lt;Params!$B$13,Params!$B$20,0.3),0.3),IF(C4705&gt;=Params!$B$15-3,IF(C4705&lt;Params!$B$15,Params!$B$21,0.3),0.3)))</f>
        <v/>
      </c>
    </row>
    <row r="4706" ht="15" customHeight="1" s="1">
      <c r="A4706" s="9" t="n">
        <v>4703</v>
      </c>
      <c r="B4706" s="6" t="inlineStr">
        <is>
          <t>15/07</t>
        </is>
      </c>
      <c r="C4706" s="6" t="n">
        <v>22</v>
      </c>
      <c r="D4706" s="6" t="n">
        <v>0</v>
      </c>
      <c r="E4706" s="10">
        <f>IF(D4706=1, IF(OR(C4706&lt;10, C4706&gt;=15),1,0), IF(OR(C4706&lt;7, C4706&gt;=18),1,0))</f>
        <v/>
      </c>
      <c r="F4706" s="11" t="n">
        <v>0.609</v>
      </c>
      <c r="G4706" s="12">
        <f>0*8</f>
        <v/>
      </c>
      <c r="H4706" s="12">
        <f>F4706-G4706</f>
        <v/>
      </c>
      <c r="I4706" s="10">
        <f>IF(E4706=0,"Fora",IF(E4705=0,"Carg xar",IF(H4706&lt;0,IF(M4706&lt;0.9,"Carg FV","Stby"),IF(M4706&gt;P4706,"V2H",IF(M4706&lt;0.9,"Carg xar","Stby")))))</f>
        <v/>
      </c>
      <c r="J4706" s="12">
        <f>IF(OR(I4706="Carg FV",I4706="Carg xar"),MIN(IF(I4706="Carg FV",ABS(H4706),7.4),7.4,MAX(0,(0.9-M4706)*40)*0.95),0)</f>
        <v/>
      </c>
      <c r="K4706" s="12">
        <f>IF(I4706="V2H",MIN(MAX(0,H4706),7.4,MAX(0,(M4706-P4706)*40)*0.95),0)</f>
        <v/>
      </c>
      <c r="L4706" s="12">
        <f>IF(E4706=0,0,MAX(0,H4706-K4706))</f>
        <v/>
      </c>
      <c r="M4706" s="13">
        <f>M4705+J4705/40-IF(I4705="V2H",K4705/(0.95*40),0)-IF(E4706=0,IF(E4705=1,IF(D4706=1,30,40)*0.18/(2*40),0),0)-IF(E4706=1,IF(E4705=0,IF(D4706=1,30,40)*0.18/(2*40),0),0)</f>
        <v/>
      </c>
      <c r="N4706" s="14" t="n">
        <v>0.15</v>
      </c>
      <c r="O4706" s="15">
        <f>K4706*N4706</f>
        <v/>
      </c>
      <c r="P4706">
        <f>IF(E4706=0,0.3,IF(D4706=1,IF(C4706&gt;=Params!$B$13-3,IF(C4706&lt;Params!$B$13,Params!$B$20,0.3),0.3),IF(C4706&gt;=Params!$B$15-3,IF(C4706&lt;Params!$B$15,Params!$B$21,0.3),0.3)))</f>
        <v/>
      </c>
    </row>
    <row r="4707" ht="15" customHeight="1" s="1">
      <c r="A4707" s="9" t="n">
        <v>4704</v>
      </c>
      <c r="B4707" s="6" t="inlineStr">
        <is>
          <t>15/07</t>
        </is>
      </c>
      <c r="C4707" s="6" t="n">
        <v>23</v>
      </c>
      <c r="D4707" s="6" t="n">
        <v>0</v>
      </c>
      <c r="E4707" s="10">
        <f>IF(D4707=1, IF(OR(C4707&lt;10, C4707&gt;=15),1,0), IF(OR(C4707&lt;7, C4707&gt;=18),1,0))</f>
        <v/>
      </c>
      <c r="F4707" s="11" t="n">
        <v>0.645</v>
      </c>
      <c r="G4707" s="12">
        <f>0*8</f>
        <v/>
      </c>
      <c r="H4707" s="12">
        <f>F4707-G4707</f>
        <v/>
      </c>
      <c r="I4707" s="10">
        <f>IF(E4707=0,"Fora",IF(E4706=0,"Carg xar",IF(H4707&lt;0,IF(M4707&lt;0.9,"Carg FV","Stby"),IF(M4707&gt;P4707,"V2H",IF(M4707&lt;0.9,"Carg xar","Stby")))))</f>
        <v/>
      </c>
      <c r="J4707" s="12">
        <f>IF(OR(I4707="Carg FV",I4707="Carg xar"),MIN(IF(I4707="Carg FV",ABS(H4707),7.4),7.4,MAX(0,(0.9-M4707)*40)*0.95),0)</f>
        <v/>
      </c>
      <c r="K4707" s="12">
        <f>IF(I4707="V2H",MIN(MAX(0,H4707),7.4,MAX(0,(M4707-P4707)*40)*0.95),0)</f>
        <v/>
      </c>
      <c r="L4707" s="12">
        <f>IF(E4707=0,0,MAX(0,H4707-K4707))</f>
        <v/>
      </c>
      <c r="M4707" s="13">
        <f>M4706+J4706/40-IF(I4706="V2H",K4706/(0.95*40),0)-IF(E4707=0,IF(E4706=1,IF(D4707=1,30,40)*0.18/(2*40),0),0)-IF(E4707=1,IF(E4706=0,IF(D4707=1,30,40)*0.18/(2*40),0),0)</f>
        <v/>
      </c>
      <c r="N4707" s="14" t="n">
        <v>0.15</v>
      </c>
      <c r="O4707" s="15">
        <f>K4707*N4707</f>
        <v/>
      </c>
      <c r="P4707">
        <f>IF(E4707=0,0.3,IF(D4707=1,IF(C4707&gt;=Params!$B$13-3,IF(C4707&lt;Params!$B$13,Params!$B$20,0.3),0.3),IF(C4707&gt;=Params!$B$15-3,IF(C4707&lt;Params!$B$15,Params!$B$21,0.3),0.3)))</f>
        <v/>
      </c>
    </row>
    <row r="4708" ht="15" customHeight="1" s="1">
      <c r="A4708" s="9" t="n">
        <v>4705</v>
      </c>
      <c r="B4708" s="6" t="inlineStr">
        <is>
          <t>16/07</t>
        </is>
      </c>
      <c r="C4708" s="6" t="n">
        <v>0</v>
      </c>
      <c r="D4708" s="6" t="n">
        <v>0</v>
      </c>
      <c r="E4708" s="10">
        <f>IF(D4708=1, IF(OR(C4708&lt;10, C4708&gt;=15),1,0), IF(OR(C4708&lt;7, C4708&gt;=18),1,0))</f>
        <v/>
      </c>
      <c r="F4708" s="11" t="n">
        <v>0.569</v>
      </c>
      <c r="G4708" s="12">
        <f>0*8</f>
        <v/>
      </c>
      <c r="H4708" s="12">
        <f>F4708-G4708</f>
        <v/>
      </c>
      <c r="I4708" s="10">
        <f>IF(E4708=0,"Fora",IF(E4707=0,"Carg xar",IF(H4708&lt;0,IF(M4708&lt;0.9,"Carg FV","Stby"),IF(M4708&gt;P4708,"V2H",IF(M4708&lt;0.9,"Carg xar","Stby")))))</f>
        <v/>
      </c>
      <c r="J4708" s="12">
        <f>IF(OR(I4708="Carg FV",I4708="Carg xar"),MIN(IF(I4708="Carg FV",ABS(H4708),7.4),7.4,MAX(0,(0.9-M4708)*40)*0.95),0)</f>
        <v/>
      </c>
      <c r="K4708" s="12">
        <f>IF(I4708="V2H",MIN(MAX(0,H4708),7.4,MAX(0,(M4708-P4708)*40)*0.95),0)</f>
        <v/>
      </c>
      <c r="L4708" s="12">
        <f>IF(E4708=0,0,MAX(0,H4708-K4708))</f>
        <v/>
      </c>
      <c r="M4708" s="13">
        <f>M4707+J4707/40-IF(I4707="V2H",K4707/(0.95*40),0)-IF(E4708=0,IF(E4707=1,IF(D4708=1,30,40)*0.18/(2*40),0),0)-IF(E4708=1,IF(E4707=0,IF(D4708=1,30,40)*0.18/(2*40),0),0)</f>
        <v/>
      </c>
      <c r="N4708" s="14" t="n">
        <v>0.09</v>
      </c>
      <c r="O4708" s="15">
        <f>K4708*N4708</f>
        <v/>
      </c>
      <c r="P4708">
        <f>IF(E4708=0,0.3,IF(D4708=1,IF(C4708&gt;=Params!$B$13-3,IF(C4708&lt;Params!$B$13,Params!$B$20,0.3),0.3),IF(C4708&gt;=Params!$B$15-3,IF(C4708&lt;Params!$B$15,Params!$B$21,0.3),0.3)))</f>
        <v/>
      </c>
    </row>
    <row r="4709" ht="15" customHeight="1" s="1">
      <c r="A4709" s="9" t="n">
        <v>4706</v>
      </c>
      <c r="B4709" s="6" t="inlineStr">
        <is>
          <t>16/07</t>
        </is>
      </c>
      <c r="C4709" s="6" t="n">
        <v>1</v>
      </c>
      <c r="D4709" s="6" t="n">
        <v>0</v>
      </c>
      <c r="E4709" s="10">
        <f>IF(D4709=1, IF(OR(C4709&lt;10, C4709&gt;=15),1,0), IF(OR(C4709&lt;7, C4709&gt;=18),1,0))</f>
        <v/>
      </c>
      <c r="F4709" s="11" t="n">
        <v>0.498</v>
      </c>
      <c r="G4709" s="12">
        <f>0*8</f>
        <v/>
      </c>
      <c r="H4709" s="12">
        <f>F4709-G4709</f>
        <v/>
      </c>
      <c r="I4709" s="10">
        <f>IF(E4709=0,"Fora",IF(E4708=0,"Carg xar",IF(H4709&lt;0,IF(M4709&lt;0.9,"Carg FV","Stby"),IF(M4709&gt;P4709,"V2H",IF(M4709&lt;0.9,"Carg xar","Stby")))))</f>
        <v/>
      </c>
      <c r="J4709" s="12">
        <f>IF(OR(I4709="Carg FV",I4709="Carg xar"),MIN(IF(I4709="Carg FV",ABS(H4709),7.4),7.4,MAX(0,(0.9-M4709)*40)*0.95),0)</f>
        <v/>
      </c>
      <c r="K4709" s="12">
        <f>IF(I4709="V2H",MIN(MAX(0,H4709),7.4,MAX(0,(M4709-P4709)*40)*0.95),0)</f>
        <v/>
      </c>
      <c r="L4709" s="12">
        <f>IF(E4709=0,0,MAX(0,H4709-K4709))</f>
        <v/>
      </c>
      <c r="M4709" s="13">
        <f>M4708+J4708/40-IF(I4708="V2H",K4708/(0.95*40),0)-IF(E4709=0,IF(E4708=1,IF(D4709=1,30,40)*0.18/(2*40),0),0)-IF(E4709=1,IF(E4708=0,IF(D4709=1,30,40)*0.18/(2*40),0),0)</f>
        <v/>
      </c>
      <c r="N4709" s="14" t="n">
        <v>0.09</v>
      </c>
      <c r="O4709" s="15">
        <f>K4709*N4709</f>
        <v/>
      </c>
      <c r="P4709">
        <f>IF(E4709=0,0.3,IF(D4709=1,IF(C4709&gt;=Params!$B$13-3,IF(C4709&lt;Params!$B$13,Params!$B$20,0.3),0.3),IF(C4709&gt;=Params!$B$15-3,IF(C4709&lt;Params!$B$15,Params!$B$21,0.3),0.3)))</f>
        <v/>
      </c>
    </row>
    <row r="4710" ht="15" customHeight="1" s="1">
      <c r="A4710" s="9" t="n">
        <v>4707</v>
      </c>
      <c r="B4710" s="6" t="inlineStr">
        <is>
          <t>16/07</t>
        </is>
      </c>
      <c r="C4710" s="6" t="n">
        <v>2</v>
      </c>
      <c r="D4710" s="6" t="n">
        <v>0</v>
      </c>
      <c r="E4710" s="10">
        <f>IF(D4710=1, IF(OR(C4710&lt;10, C4710&gt;=15),1,0), IF(OR(C4710&lt;7, C4710&gt;=18),1,0))</f>
        <v/>
      </c>
      <c r="F4710" s="11" t="n">
        <v>0.504</v>
      </c>
      <c r="G4710" s="12">
        <f>0*8</f>
        <v/>
      </c>
      <c r="H4710" s="12">
        <f>F4710-G4710</f>
        <v/>
      </c>
      <c r="I4710" s="10">
        <f>IF(E4710=0,"Fora",IF(E4709=0,"Carg xar",IF(H4710&lt;0,IF(M4710&lt;0.9,"Carg FV","Stby"),IF(M4710&gt;P4710,"V2H",IF(M4710&lt;0.9,"Carg xar","Stby")))))</f>
        <v/>
      </c>
      <c r="J4710" s="12">
        <f>IF(OR(I4710="Carg FV",I4710="Carg xar"),MIN(IF(I4710="Carg FV",ABS(H4710),7.4),7.4,MAX(0,(0.9-M4710)*40)*0.95),0)</f>
        <v/>
      </c>
      <c r="K4710" s="12">
        <f>IF(I4710="V2H",MIN(MAX(0,H4710),7.4,MAX(0,(M4710-P4710)*40)*0.95),0)</f>
        <v/>
      </c>
      <c r="L4710" s="12">
        <f>IF(E4710=0,0,MAX(0,H4710-K4710))</f>
        <v/>
      </c>
      <c r="M4710" s="13">
        <f>M4709+J4709/40-IF(I4709="V2H",K4709/(0.95*40),0)-IF(E4710=0,IF(E4709=1,IF(D4710=1,30,40)*0.18/(2*40),0),0)-IF(E4710=1,IF(E4709=0,IF(D4710=1,30,40)*0.18/(2*40),0),0)</f>
        <v/>
      </c>
      <c r="N4710" s="14" t="n">
        <v>0.09</v>
      </c>
      <c r="O4710" s="15">
        <f>K4710*N4710</f>
        <v/>
      </c>
      <c r="P4710">
        <f>IF(E4710=0,0.3,IF(D4710=1,IF(C4710&gt;=Params!$B$13-3,IF(C4710&lt;Params!$B$13,Params!$B$20,0.3),0.3),IF(C4710&gt;=Params!$B$15-3,IF(C4710&lt;Params!$B$15,Params!$B$21,0.3),0.3)))</f>
        <v/>
      </c>
    </row>
    <row r="4711" ht="15" customHeight="1" s="1">
      <c r="A4711" s="9" t="n">
        <v>4708</v>
      </c>
      <c r="B4711" s="6" t="inlineStr">
        <is>
          <t>16/07</t>
        </is>
      </c>
      <c r="C4711" s="6" t="n">
        <v>3</v>
      </c>
      <c r="D4711" s="6" t="n">
        <v>0</v>
      </c>
      <c r="E4711" s="10">
        <f>IF(D4711=1, IF(OR(C4711&lt;10, C4711&gt;=15),1,0), IF(OR(C4711&lt;7, C4711&gt;=18),1,0))</f>
        <v/>
      </c>
      <c r="F4711" s="11" t="n">
        <v>0.467</v>
      </c>
      <c r="G4711" s="12">
        <f>0*8</f>
        <v/>
      </c>
      <c r="H4711" s="12">
        <f>F4711-G4711</f>
        <v/>
      </c>
      <c r="I4711" s="10">
        <f>IF(E4711=0,"Fora",IF(E4710=0,"Carg xar",IF(H4711&lt;0,IF(M4711&lt;0.9,"Carg FV","Stby"),IF(M4711&gt;P4711,"V2H",IF(M4711&lt;0.9,"Carg xar","Stby")))))</f>
        <v/>
      </c>
      <c r="J4711" s="12">
        <f>IF(OR(I4711="Carg FV",I4711="Carg xar"),MIN(IF(I4711="Carg FV",ABS(H4711),7.4),7.4,MAX(0,(0.9-M4711)*40)*0.95),0)</f>
        <v/>
      </c>
      <c r="K4711" s="12">
        <f>IF(I4711="V2H",MIN(MAX(0,H4711),7.4,MAX(0,(M4711-P4711)*40)*0.95),0)</f>
        <v/>
      </c>
      <c r="L4711" s="12">
        <f>IF(E4711=0,0,MAX(0,H4711-K4711))</f>
        <v/>
      </c>
      <c r="M4711" s="13">
        <f>M4710+J4710/40-IF(I4710="V2H",K4710/(0.95*40),0)-IF(E4711=0,IF(E4710=1,IF(D4711=1,30,40)*0.18/(2*40),0),0)-IF(E4711=1,IF(E4710=0,IF(D4711=1,30,40)*0.18/(2*40),0),0)</f>
        <v/>
      </c>
      <c r="N4711" s="14" t="n">
        <v>0.09</v>
      </c>
      <c r="O4711" s="15">
        <f>K4711*N4711</f>
        <v/>
      </c>
      <c r="P4711">
        <f>IF(E4711=0,0.3,IF(D4711=1,IF(C4711&gt;=Params!$B$13-3,IF(C4711&lt;Params!$B$13,Params!$B$20,0.3),0.3),IF(C4711&gt;=Params!$B$15-3,IF(C4711&lt;Params!$B$15,Params!$B$21,0.3),0.3)))</f>
        <v/>
      </c>
    </row>
    <row r="4712" ht="15" customHeight="1" s="1">
      <c r="A4712" s="9" t="n">
        <v>4709</v>
      </c>
      <c r="B4712" s="6" t="inlineStr">
        <is>
          <t>16/07</t>
        </is>
      </c>
      <c r="C4712" s="6" t="n">
        <v>4</v>
      </c>
      <c r="D4712" s="6" t="n">
        <v>0</v>
      </c>
      <c r="E4712" s="10">
        <f>IF(D4712=1, IF(OR(C4712&lt;10, C4712&gt;=15),1,0), IF(OR(C4712&lt;7, C4712&gt;=18),1,0))</f>
        <v/>
      </c>
      <c r="F4712" s="11" t="n">
        <v>1.213</v>
      </c>
      <c r="G4712" s="12">
        <f>0*8</f>
        <v/>
      </c>
      <c r="H4712" s="12">
        <f>F4712-G4712</f>
        <v/>
      </c>
      <c r="I4712" s="10">
        <f>IF(E4712=0,"Fora",IF(E4711=0,"Carg xar",IF(H4712&lt;0,IF(M4712&lt;0.9,"Carg FV","Stby"),IF(M4712&gt;P4712,"V2H",IF(M4712&lt;0.9,"Carg xar","Stby")))))</f>
        <v/>
      </c>
      <c r="J4712" s="12">
        <f>IF(OR(I4712="Carg FV",I4712="Carg xar"),MIN(IF(I4712="Carg FV",ABS(H4712),7.4),7.4,MAX(0,(0.9-M4712)*40)*0.95),0)</f>
        <v/>
      </c>
      <c r="K4712" s="12">
        <f>IF(I4712="V2H",MIN(MAX(0,H4712),7.4,MAX(0,(M4712-P4712)*40)*0.95),0)</f>
        <v/>
      </c>
      <c r="L4712" s="12">
        <f>IF(E4712=0,0,MAX(0,H4712-K4712))</f>
        <v/>
      </c>
      <c r="M4712" s="13">
        <f>M4711+J4711/40-IF(I4711="V2H",K4711/(0.95*40),0)-IF(E4712=0,IF(E4711=1,IF(D4712=1,30,40)*0.18/(2*40),0),0)-IF(E4712=1,IF(E4711=0,IF(D4712=1,30,40)*0.18/(2*40),0),0)</f>
        <v/>
      </c>
      <c r="N4712" s="14" t="n">
        <v>0.09</v>
      </c>
      <c r="O4712" s="15">
        <f>K4712*N4712</f>
        <v/>
      </c>
      <c r="P4712">
        <f>IF(E4712=0,0.3,IF(D4712=1,IF(C4712&gt;=Params!$B$13-3,IF(C4712&lt;Params!$B$13,Params!$B$20,0.3),0.3),IF(C4712&gt;=Params!$B$15-3,IF(C4712&lt;Params!$B$15,Params!$B$21,0.3),0.3)))</f>
        <v/>
      </c>
    </row>
    <row r="4713" ht="15" customHeight="1" s="1">
      <c r="A4713" s="9" t="n">
        <v>4710</v>
      </c>
      <c r="B4713" s="6" t="inlineStr">
        <is>
          <t>16/07</t>
        </is>
      </c>
      <c r="C4713" s="6" t="n">
        <v>5</v>
      </c>
      <c r="D4713" s="6" t="n">
        <v>0</v>
      </c>
      <c r="E4713" s="10">
        <f>IF(D4713=1, IF(OR(C4713&lt;10, C4713&gt;=15),1,0), IF(OR(C4713&lt;7, C4713&gt;=18),1,0))</f>
        <v/>
      </c>
      <c r="F4713" s="11" t="n">
        <v>0.482</v>
      </c>
      <c r="G4713" s="12">
        <f>0*8</f>
        <v/>
      </c>
      <c r="H4713" s="12">
        <f>F4713-G4713</f>
        <v/>
      </c>
      <c r="I4713" s="10">
        <f>IF(E4713=0,"Fora",IF(E4712=0,"Carg xar",IF(H4713&lt;0,IF(M4713&lt;0.9,"Carg FV","Stby"),IF(M4713&gt;P4713,"V2H",IF(M4713&lt;0.9,"Carg xar","Stby")))))</f>
        <v/>
      </c>
      <c r="J4713" s="12">
        <f>IF(OR(I4713="Carg FV",I4713="Carg xar"),MIN(IF(I4713="Carg FV",ABS(H4713),7.4),7.4,MAX(0,(0.9-M4713)*40)*0.95),0)</f>
        <v/>
      </c>
      <c r="K4713" s="12">
        <f>IF(I4713="V2H",MIN(MAX(0,H4713),7.4,MAX(0,(M4713-P4713)*40)*0.95),0)</f>
        <v/>
      </c>
      <c r="L4713" s="12">
        <f>IF(E4713=0,0,MAX(0,H4713-K4713))</f>
        <v/>
      </c>
      <c r="M4713" s="13">
        <f>M4712+J4712/40-IF(I4712="V2H",K4712/(0.95*40),0)-IF(E4713=0,IF(E4712=1,IF(D4713=1,30,40)*0.18/(2*40),0),0)-IF(E4713=1,IF(E4712=0,IF(D4713=1,30,40)*0.18/(2*40),0),0)</f>
        <v/>
      </c>
      <c r="N4713" s="14" t="n">
        <v>0.09</v>
      </c>
      <c r="O4713" s="15">
        <f>K4713*N4713</f>
        <v/>
      </c>
      <c r="P4713">
        <f>IF(E4713=0,0.3,IF(D4713=1,IF(C4713&gt;=Params!$B$13-3,IF(C4713&lt;Params!$B$13,Params!$B$20,0.3),0.3),IF(C4713&gt;=Params!$B$15-3,IF(C4713&lt;Params!$B$15,Params!$B$21,0.3),0.3)))</f>
        <v/>
      </c>
    </row>
    <row r="4714" ht="15" customHeight="1" s="1">
      <c r="A4714" s="9" t="n">
        <v>4711</v>
      </c>
      <c r="B4714" s="6" t="inlineStr">
        <is>
          <t>16/07</t>
        </is>
      </c>
      <c r="C4714" s="6" t="n">
        <v>6</v>
      </c>
      <c r="D4714" s="6" t="n">
        <v>0</v>
      </c>
      <c r="E4714" s="10">
        <f>IF(D4714=1, IF(OR(C4714&lt;10, C4714&gt;=15),1,0), IF(OR(C4714&lt;7, C4714&gt;=18),1,0))</f>
        <v/>
      </c>
      <c r="F4714" s="11" t="n">
        <v>0.484</v>
      </c>
      <c r="G4714" s="12">
        <f>0.02*8</f>
        <v/>
      </c>
      <c r="H4714" s="12">
        <f>F4714-G4714</f>
        <v/>
      </c>
      <c r="I4714" s="10">
        <f>IF(E4714=0,"Fora",IF(E4713=0,"Carg xar",IF(H4714&lt;0,IF(M4714&lt;0.9,"Carg FV","Stby"),IF(M4714&gt;P4714,"V2H",IF(M4714&lt;0.9,"Carg xar","Stby")))))</f>
        <v/>
      </c>
      <c r="J4714" s="12">
        <f>IF(OR(I4714="Carg FV",I4714="Carg xar"),MIN(IF(I4714="Carg FV",ABS(H4714),7.4),7.4,MAX(0,(0.9-M4714)*40)*0.95),0)</f>
        <v/>
      </c>
      <c r="K4714" s="12">
        <f>IF(I4714="V2H",MIN(MAX(0,H4714),7.4,MAX(0,(M4714-P4714)*40)*0.95),0)</f>
        <v/>
      </c>
      <c r="L4714" s="12">
        <f>IF(E4714=0,0,MAX(0,H4714-K4714))</f>
        <v/>
      </c>
      <c r="M4714" s="13">
        <f>M4713+J4713/40-IF(I4713="V2H",K4713/(0.95*40),0)-IF(E4714=0,IF(E4713=1,IF(D4714=1,30,40)*0.18/(2*40),0),0)-IF(E4714=1,IF(E4713=0,IF(D4714=1,30,40)*0.18/(2*40),0),0)</f>
        <v/>
      </c>
      <c r="N4714" s="14" t="n">
        <v>0.09</v>
      </c>
      <c r="O4714" s="15">
        <f>K4714*N4714</f>
        <v/>
      </c>
      <c r="P4714">
        <f>IF(E4714=0,0.3,IF(D4714=1,IF(C4714&gt;=Params!$B$13-3,IF(C4714&lt;Params!$B$13,Params!$B$20,0.3),0.3),IF(C4714&gt;=Params!$B$15-3,IF(C4714&lt;Params!$B$15,Params!$B$21,0.3),0.3)))</f>
        <v/>
      </c>
    </row>
    <row r="4715" ht="15" customHeight="1" s="1">
      <c r="A4715" s="9" t="n">
        <v>4712</v>
      </c>
      <c r="B4715" s="6" t="inlineStr">
        <is>
          <t>16/07</t>
        </is>
      </c>
      <c r="C4715" s="6" t="n">
        <v>7</v>
      </c>
      <c r="D4715" s="6" t="n">
        <v>0</v>
      </c>
      <c r="E4715" s="10">
        <f>IF(D4715=1, IF(OR(C4715&lt;10, C4715&gt;=15),1,0), IF(OR(C4715&lt;7, C4715&gt;=18),1,0))</f>
        <v/>
      </c>
      <c r="F4715" s="11" t="n">
        <v>0.261</v>
      </c>
      <c r="G4715" s="12">
        <f>0.14*8</f>
        <v/>
      </c>
      <c r="H4715" s="12">
        <f>F4715-G4715</f>
        <v/>
      </c>
      <c r="I4715" s="10">
        <f>IF(E4715=0,"Fora",IF(E4714=0,"Carg xar",IF(H4715&lt;0,IF(M4715&lt;0.9,"Carg FV","Stby"),IF(M4715&gt;P4715,"V2H",IF(M4715&lt;0.9,"Carg xar","Stby")))))</f>
        <v/>
      </c>
      <c r="J4715" s="12">
        <f>IF(OR(I4715="Carg FV",I4715="Carg xar"),MIN(IF(I4715="Carg FV",ABS(H4715),7.4),7.4,MAX(0,(0.9-M4715)*40)*0.95),0)</f>
        <v/>
      </c>
      <c r="K4715" s="12">
        <f>IF(I4715="V2H",MIN(MAX(0,H4715),7.4,MAX(0,(M4715-P4715)*40)*0.95),0)</f>
        <v/>
      </c>
      <c r="L4715" s="12">
        <f>IF(E4715=0,0,MAX(0,H4715-K4715))</f>
        <v/>
      </c>
      <c r="M4715" s="13">
        <f>M4714+J4714/40-IF(I4714="V2H",K4714/(0.95*40),0)-IF(E4715=0,IF(E4714=1,IF(D4715=1,30,40)*0.18/(2*40),0),0)-IF(E4715=1,IF(E4714=0,IF(D4715=1,30,40)*0.18/(2*40),0),0)</f>
        <v/>
      </c>
      <c r="N4715" s="14" t="n">
        <v>0.09</v>
      </c>
      <c r="O4715" s="15">
        <f>K4715*N4715</f>
        <v/>
      </c>
      <c r="P4715">
        <f>IF(E4715=0,0.3,IF(D4715=1,IF(C4715&gt;=Params!$B$13-3,IF(C4715&lt;Params!$B$13,Params!$B$20,0.3),0.3),IF(C4715&gt;=Params!$B$15-3,IF(C4715&lt;Params!$B$15,Params!$B$21,0.3),0.3)))</f>
        <v/>
      </c>
    </row>
    <row r="4716" ht="15" customHeight="1" s="1">
      <c r="A4716" s="9" t="n">
        <v>4713</v>
      </c>
      <c r="B4716" s="6" t="inlineStr">
        <is>
          <t>16/07</t>
        </is>
      </c>
      <c r="C4716" s="6" t="n">
        <v>8</v>
      </c>
      <c r="D4716" s="6" t="n">
        <v>0</v>
      </c>
      <c r="E4716" s="10">
        <f>IF(D4716=1, IF(OR(C4716&lt;10, C4716&gt;=15),1,0), IF(OR(C4716&lt;7, C4716&gt;=18),1,0))</f>
        <v/>
      </c>
      <c r="F4716" s="11" t="n">
        <v>0</v>
      </c>
      <c r="G4716" s="12">
        <f>0.3*8</f>
        <v/>
      </c>
      <c r="H4716" s="12">
        <f>F4716-G4716</f>
        <v/>
      </c>
      <c r="I4716" s="10">
        <f>IF(E4716=0,"Fora",IF(E4715=0,"Carg xar",IF(H4716&lt;0,IF(M4716&lt;0.9,"Carg FV","Stby"),IF(M4716&gt;P4716,"V2H",IF(M4716&lt;0.9,"Carg xar","Stby")))))</f>
        <v/>
      </c>
      <c r="J4716" s="12">
        <f>IF(OR(I4716="Carg FV",I4716="Carg xar"),MIN(IF(I4716="Carg FV",ABS(H4716),7.4),7.4,MAX(0,(0.9-M4716)*40)*0.95),0)</f>
        <v/>
      </c>
      <c r="K4716" s="12">
        <f>IF(I4716="V2H",MIN(MAX(0,H4716),7.4,MAX(0,(M4716-P4716)*40)*0.95),0)</f>
        <v/>
      </c>
      <c r="L4716" s="12">
        <f>IF(E4716=0,0,MAX(0,H4716-K4716))</f>
        <v/>
      </c>
      <c r="M4716" s="13">
        <f>M4715+J4715/40-IF(I4715="V2H",K4715/(0.95*40),0)-IF(E4716=0,IF(E4715=1,IF(D4716=1,30,40)*0.18/(2*40),0),0)-IF(E4716=1,IF(E4715=0,IF(D4716=1,30,40)*0.18/(2*40),0),0)</f>
        <v/>
      </c>
      <c r="N4716" s="14" t="n">
        <v>0.15</v>
      </c>
      <c r="O4716" s="15">
        <f>K4716*N4716</f>
        <v/>
      </c>
      <c r="P4716">
        <f>IF(E4716=0,0.3,IF(D4716=1,IF(C4716&gt;=Params!$B$13-3,IF(C4716&lt;Params!$B$13,Params!$B$20,0.3),0.3),IF(C4716&gt;=Params!$B$15-3,IF(C4716&lt;Params!$B$15,Params!$B$21,0.3),0.3)))</f>
        <v/>
      </c>
    </row>
    <row r="4717" ht="15" customHeight="1" s="1">
      <c r="A4717" s="9" t="n">
        <v>4714</v>
      </c>
      <c r="B4717" s="6" t="inlineStr">
        <is>
          <t>16/07</t>
        </is>
      </c>
      <c r="C4717" s="6" t="n">
        <v>9</v>
      </c>
      <c r="D4717" s="6" t="n">
        <v>0</v>
      </c>
      <c r="E4717" s="10">
        <f>IF(D4717=1, IF(OR(C4717&lt;10, C4717&gt;=15),1,0), IF(OR(C4717&lt;7, C4717&gt;=18),1,0))</f>
        <v/>
      </c>
      <c r="F4717" s="11" t="n">
        <v>0</v>
      </c>
      <c r="G4717" s="12">
        <f>0.5*8</f>
        <v/>
      </c>
      <c r="H4717" s="12">
        <f>F4717-G4717</f>
        <v/>
      </c>
      <c r="I4717" s="10">
        <f>IF(E4717=0,"Fora",IF(E4716=0,"Carg xar",IF(H4717&lt;0,IF(M4717&lt;0.9,"Carg FV","Stby"),IF(M4717&gt;P4717,"V2H",IF(M4717&lt;0.9,"Carg xar","Stby")))))</f>
        <v/>
      </c>
      <c r="J4717" s="12">
        <f>IF(OR(I4717="Carg FV",I4717="Carg xar"),MIN(IF(I4717="Carg FV",ABS(H4717),7.4),7.4,MAX(0,(0.9-M4717)*40)*0.95),0)</f>
        <v/>
      </c>
      <c r="K4717" s="12">
        <f>IF(I4717="V2H",MIN(MAX(0,H4717),7.4,MAX(0,(M4717-P4717)*40)*0.95),0)</f>
        <v/>
      </c>
      <c r="L4717" s="12">
        <f>IF(E4717=0,0,MAX(0,H4717-K4717))</f>
        <v/>
      </c>
      <c r="M4717" s="13">
        <f>M4716+J4716/40-IF(I4716="V2H",K4716/(0.95*40),0)-IF(E4717=0,IF(E4716=1,IF(D4717=1,30,40)*0.18/(2*40),0),0)-IF(E4717=1,IF(E4716=0,IF(D4717=1,30,40)*0.18/(2*40),0),0)</f>
        <v/>
      </c>
      <c r="N4717" s="14" t="n">
        <v>0.15</v>
      </c>
      <c r="O4717" s="15">
        <f>K4717*N4717</f>
        <v/>
      </c>
      <c r="P4717">
        <f>IF(E4717=0,0.3,IF(D4717=1,IF(C4717&gt;=Params!$B$13-3,IF(C4717&lt;Params!$B$13,Params!$B$20,0.3),0.3),IF(C4717&gt;=Params!$B$15-3,IF(C4717&lt;Params!$B$15,Params!$B$21,0.3),0.3)))</f>
        <v/>
      </c>
    </row>
    <row r="4718" ht="15" customHeight="1" s="1">
      <c r="A4718" s="9" t="n">
        <v>4715</v>
      </c>
      <c r="B4718" s="6" t="inlineStr">
        <is>
          <t>16/07</t>
        </is>
      </c>
      <c r="C4718" s="6" t="n">
        <v>10</v>
      </c>
      <c r="D4718" s="6" t="n">
        <v>0</v>
      </c>
      <c r="E4718" s="10">
        <f>IF(D4718=1, IF(OR(C4718&lt;10, C4718&gt;=15),1,0), IF(OR(C4718&lt;7, C4718&gt;=18),1,0))</f>
        <v/>
      </c>
      <c r="F4718" s="11" t="n">
        <v>0</v>
      </c>
      <c r="G4718" s="12">
        <f>0.7*8</f>
        <v/>
      </c>
      <c r="H4718" s="12">
        <f>F4718-G4718</f>
        <v/>
      </c>
      <c r="I4718" s="10">
        <f>IF(E4718=0,"Fora",IF(E4717=0,"Carg xar",IF(H4718&lt;0,IF(M4718&lt;0.9,"Carg FV","Stby"),IF(M4718&gt;P4718,"V2H",IF(M4718&lt;0.9,"Carg xar","Stby")))))</f>
        <v/>
      </c>
      <c r="J4718" s="12">
        <f>IF(OR(I4718="Carg FV",I4718="Carg xar"),MIN(IF(I4718="Carg FV",ABS(H4718),7.4),7.4,MAX(0,(0.9-M4718)*40)*0.95),0)</f>
        <v/>
      </c>
      <c r="K4718" s="12">
        <f>IF(I4718="V2H",MIN(MAX(0,H4718),7.4,MAX(0,(M4718-P4718)*40)*0.95),0)</f>
        <v/>
      </c>
      <c r="L4718" s="12">
        <f>IF(E4718=0,0,MAX(0,H4718-K4718))</f>
        <v/>
      </c>
      <c r="M4718" s="13">
        <f>M4717+J4717/40-IF(I4717="V2H",K4717/(0.95*40),0)-IF(E4718=0,IF(E4717=1,IF(D4718=1,30,40)*0.18/(2*40),0),0)-IF(E4718=1,IF(E4717=0,IF(D4718=1,30,40)*0.18/(2*40),0),0)</f>
        <v/>
      </c>
      <c r="N4718" s="14" t="n">
        <v>0.2</v>
      </c>
      <c r="O4718" s="15">
        <f>K4718*N4718</f>
        <v/>
      </c>
      <c r="P4718">
        <f>IF(E4718=0,0.3,IF(D4718=1,IF(C4718&gt;=Params!$B$13-3,IF(C4718&lt;Params!$B$13,Params!$B$20,0.3),0.3),IF(C4718&gt;=Params!$B$15-3,IF(C4718&lt;Params!$B$15,Params!$B$21,0.3),0.3)))</f>
        <v/>
      </c>
    </row>
    <row r="4719" ht="15" customHeight="1" s="1">
      <c r="A4719" s="9" t="n">
        <v>4716</v>
      </c>
      <c r="B4719" s="6" t="inlineStr">
        <is>
          <t>16/07</t>
        </is>
      </c>
      <c r="C4719" s="6" t="n">
        <v>11</v>
      </c>
      <c r="D4719" s="6" t="n">
        <v>0</v>
      </c>
      <c r="E4719" s="10">
        <f>IF(D4719=1, IF(OR(C4719&lt;10, C4719&gt;=15),1,0), IF(OR(C4719&lt;7, C4719&gt;=18),1,0))</f>
        <v/>
      </c>
      <c r="F4719" s="11" t="n">
        <v>0</v>
      </c>
      <c r="G4719" s="12">
        <f>0.84*8</f>
        <v/>
      </c>
      <c r="H4719" s="12">
        <f>F4719-G4719</f>
        <v/>
      </c>
      <c r="I4719" s="10">
        <f>IF(E4719=0,"Fora",IF(E4718=0,"Carg xar",IF(H4719&lt;0,IF(M4719&lt;0.9,"Carg FV","Stby"),IF(M4719&gt;P4719,"V2H",IF(M4719&lt;0.9,"Carg xar","Stby")))))</f>
        <v/>
      </c>
      <c r="J4719" s="12">
        <f>IF(OR(I4719="Carg FV",I4719="Carg xar"),MIN(IF(I4719="Carg FV",ABS(H4719),7.4),7.4,MAX(0,(0.9-M4719)*40)*0.95),0)</f>
        <v/>
      </c>
      <c r="K4719" s="12">
        <f>IF(I4719="V2H",MIN(MAX(0,H4719),7.4,MAX(0,(M4719-P4719)*40)*0.95),0)</f>
        <v/>
      </c>
      <c r="L4719" s="12">
        <f>IF(E4719=0,0,MAX(0,H4719-K4719))</f>
        <v/>
      </c>
      <c r="M4719" s="13">
        <f>M4718+J4718/40-IF(I4718="V2H",K4718/(0.95*40),0)-IF(E4719=0,IF(E4718=1,IF(D4719=1,30,40)*0.18/(2*40),0),0)-IF(E4719=1,IF(E4718=0,IF(D4719=1,30,40)*0.18/(2*40),0),0)</f>
        <v/>
      </c>
      <c r="N4719" s="14" t="n">
        <v>0.2</v>
      </c>
      <c r="O4719" s="15">
        <f>K4719*N4719</f>
        <v/>
      </c>
      <c r="P4719">
        <f>IF(E4719=0,0.3,IF(D4719=1,IF(C4719&gt;=Params!$B$13-3,IF(C4719&lt;Params!$B$13,Params!$B$20,0.3),0.3),IF(C4719&gt;=Params!$B$15-3,IF(C4719&lt;Params!$B$15,Params!$B$21,0.3),0.3)))</f>
        <v/>
      </c>
    </row>
    <row r="4720" ht="15" customHeight="1" s="1">
      <c r="A4720" s="9" t="n">
        <v>4717</v>
      </c>
      <c r="B4720" s="6" t="inlineStr">
        <is>
          <t>16/07</t>
        </is>
      </c>
      <c r="C4720" s="6" t="n">
        <v>12</v>
      </c>
      <c r="D4720" s="6" t="n">
        <v>0</v>
      </c>
      <c r="E4720" s="10">
        <f>IF(D4720=1, IF(OR(C4720&lt;10, C4720&gt;=15),1,0), IF(OR(C4720&lt;7, C4720&gt;=18),1,0))</f>
        <v/>
      </c>
      <c r="F4720" s="11" t="n">
        <v>0</v>
      </c>
      <c r="G4720" s="12">
        <f>0.9*8</f>
        <v/>
      </c>
      <c r="H4720" s="12">
        <f>F4720-G4720</f>
        <v/>
      </c>
      <c r="I4720" s="10">
        <f>IF(E4720=0,"Fora",IF(E4719=0,"Carg xar",IF(H4720&lt;0,IF(M4720&lt;0.9,"Carg FV","Stby"),IF(M4720&gt;P4720,"V2H",IF(M4720&lt;0.9,"Carg xar","Stby")))))</f>
        <v/>
      </c>
      <c r="J4720" s="12">
        <f>IF(OR(I4720="Carg FV",I4720="Carg xar"),MIN(IF(I4720="Carg FV",ABS(H4720),7.4),7.4,MAX(0,(0.9-M4720)*40)*0.95),0)</f>
        <v/>
      </c>
      <c r="K4720" s="12">
        <f>IF(I4720="V2H",MIN(MAX(0,H4720),7.4,MAX(0,(M4720-P4720)*40)*0.95),0)</f>
        <v/>
      </c>
      <c r="L4720" s="12">
        <f>IF(E4720=0,0,MAX(0,H4720-K4720))</f>
        <v/>
      </c>
      <c r="M4720" s="13">
        <f>M4719+J4719/40-IF(I4719="V2H",K4719/(0.95*40),0)-IF(E4720=0,IF(E4719=1,IF(D4720=1,30,40)*0.18/(2*40),0),0)-IF(E4720=1,IF(E4719=0,IF(D4720=1,30,40)*0.18/(2*40),0),0)</f>
        <v/>
      </c>
      <c r="N4720" s="14" t="n">
        <v>0.2</v>
      </c>
      <c r="O4720" s="15">
        <f>K4720*N4720</f>
        <v/>
      </c>
      <c r="P4720">
        <f>IF(E4720=0,0.3,IF(D4720=1,IF(C4720&gt;=Params!$B$13-3,IF(C4720&lt;Params!$B$13,Params!$B$20,0.3),0.3),IF(C4720&gt;=Params!$B$15-3,IF(C4720&lt;Params!$B$15,Params!$B$21,0.3),0.3)))</f>
        <v/>
      </c>
    </row>
    <row r="4721" ht="15" customHeight="1" s="1">
      <c r="A4721" s="9" t="n">
        <v>4718</v>
      </c>
      <c r="B4721" s="6" t="inlineStr">
        <is>
          <t>16/07</t>
        </is>
      </c>
      <c r="C4721" s="6" t="n">
        <v>13</v>
      </c>
      <c r="D4721" s="6" t="n">
        <v>0</v>
      </c>
      <c r="E4721" s="10">
        <f>IF(D4721=1, IF(OR(C4721&lt;10, C4721&gt;=15),1,0), IF(OR(C4721&lt;7, C4721&gt;=18),1,0))</f>
        <v/>
      </c>
      <c r="F4721" s="11" t="n">
        <v>0</v>
      </c>
      <c r="G4721" s="12">
        <f>0.88*8</f>
        <v/>
      </c>
      <c r="H4721" s="12">
        <f>F4721-G4721</f>
        <v/>
      </c>
      <c r="I4721" s="10">
        <f>IF(E4721=0,"Fora",IF(E4720=0,"Carg xar",IF(H4721&lt;0,IF(M4721&lt;0.9,"Carg FV","Stby"),IF(M4721&gt;P4721,"V2H",IF(M4721&lt;0.9,"Carg xar","Stby")))))</f>
        <v/>
      </c>
      <c r="J4721" s="12">
        <f>IF(OR(I4721="Carg FV",I4721="Carg xar"),MIN(IF(I4721="Carg FV",ABS(H4721),7.4),7.4,MAX(0,(0.9-M4721)*40)*0.95),0)</f>
        <v/>
      </c>
      <c r="K4721" s="12">
        <f>IF(I4721="V2H",MIN(MAX(0,H4721),7.4,MAX(0,(M4721-P4721)*40)*0.95),0)</f>
        <v/>
      </c>
      <c r="L4721" s="12">
        <f>IF(E4721=0,0,MAX(0,H4721-K4721))</f>
        <v/>
      </c>
      <c r="M4721" s="13">
        <f>M4720+J4720/40-IF(I4720="V2H",K4720/(0.95*40),0)-IF(E4721=0,IF(E4720=1,IF(D4721=1,30,40)*0.18/(2*40),0),0)-IF(E4721=1,IF(E4720=0,IF(D4721=1,30,40)*0.18/(2*40),0),0)</f>
        <v/>
      </c>
      <c r="N4721" s="14" t="n">
        <v>0.2</v>
      </c>
      <c r="O4721" s="15">
        <f>K4721*N4721</f>
        <v/>
      </c>
      <c r="P4721">
        <f>IF(E4721=0,0.3,IF(D4721=1,IF(C4721&gt;=Params!$B$13-3,IF(C4721&lt;Params!$B$13,Params!$B$20,0.3),0.3),IF(C4721&gt;=Params!$B$15-3,IF(C4721&lt;Params!$B$15,Params!$B$21,0.3),0.3)))</f>
        <v/>
      </c>
    </row>
    <row r="4722" ht="15" customHeight="1" s="1">
      <c r="A4722" s="9" t="n">
        <v>4719</v>
      </c>
      <c r="B4722" s="6" t="inlineStr">
        <is>
          <t>16/07</t>
        </is>
      </c>
      <c r="C4722" s="6" t="n">
        <v>14</v>
      </c>
      <c r="D4722" s="6" t="n">
        <v>0</v>
      </c>
      <c r="E4722" s="10">
        <f>IF(D4722=1, IF(OR(C4722&lt;10, C4722&gt;=15),1,0), IF(OR(C4722&lt;7, C4722&gt;=18),1,0))</f>
        <v/>
      </c>
      <c r="F4722" s="11" t="n">
        <v>0</v>
      </c>
      <c r="G4722" s="12">
        <f>0.78*8</f>
        <v/>
      </c>
      <c r="H4722" s="12">
        <f>F4722-G4722</f>
        <v/>
      </c>
      <c r="I4722" s="10">
        <f>IF(E4722=0,"Fora",IF(E4721=0,"Carg xar",IF(H4722&lt;0,IF(M4722&lt;0.9,"Carg FV","Stby"),IF(M4722&gt;P4722,"V2H",IF(M4722&lt;0.9,"Carg xar","Stby")))))</f>
        <v/>
      </c>
      <c r="J4722" s="12">
        <f>IF(OR(I4722="Carg FV",I4722="Carg xar"),MIN(IF(I4722="Carg FV",ABS(H4722),7.4),7.4,MAX(0,(0.9-M4722)*40)*0.95),0)</f>
        <v/>
      </c>
      <c r="K4722" s="12">
        <f>IF(I4722="V2H",MIN(MAX(0,H4722),7.4,MAX(0,(M4722-P4722)*40)*0.95),0)</f>
        <v/>
      </c>
      <c r="L4722" s="12">
        <f>IF(E4722=0,0,MAX(0,H4722-K4722))</f>
        <v/>
      </c>
      <c r="M4722" s="13">
        <f>M4721+J4721/40-IF(I4721="V2H",K4721/(0.95*40),0)-IF(E4722=0,IF(E4721=1,IF(D4722=1,30,40)*0.18/(2*40),0),0)-IF(E4722=1,IF(E4721=0,IF(D4722=1,30,40)*0.18/(2*40),0),0)</f>
        <v/>
      </c>
      <c r="N4722" s="14" t="n">
        <v>0.15</v>
      </c>
      <c r="O4722" s="15">
        <f>K4722*N4722</f>
        <v/>
      </c>
      <c r="P4722">
        <f>IF(E4722=0,0.3,IF(D4722=1,IF(C4722&gt;=Params!$B$13-3,IF(C4722&lt;Params!$B$13,Params!$B$20,0.3),0.3),IF(C4722&gt;=Params!$B$15-3,IF(C4722&lt;Params!$B$15,Params!$B$21,0.3),0.3)))</f>
        <v/>
      </c>
    </row>
    <row r="4723" ht="15" customHeight="1" s="1">
      <c r="A4723" s="9" t="n">
        <v>4720</v>
      </c>
      <c r="B4723" s="6" t="inlineStr">
        <is>
          <t>16/07</t>
        </is>
      </c>
      <c r="C4723" s="6" t="n">
        <v>15</v>
      </c>
      <c r="D4723" s="6" t="n">
        <v>0</v>
      </c>
      <c r="E4723" s="10">
        <f>IF(D4723=1, IF(OR(C4723&lt;10, C4723&gt;=15),1,0), IF(OR(C4723&lt;7, C4723&gt;=18),1,0))</f>
        <v/>
      </c>
      <c r="F4723" s="11" t="n">
        <v>0.993</v>
      </c>
      <c r="G4723" s="12">
        <f>0.62*8</f>
        <v/>
      </c>
      <c r="H4723" s="12">
        <f>F4723-G4723</f>
        <v/>
      </c>
      <c r="I4723" s="10">
        <f>IF(E4723=0,"Fora",IF(E4722=0,"Carg xar",IF(H4723&lt;0,IF(M4723&lt;0.9,"Carg FV","Stby"),IF(M4723&gt;P4723,"V2H",IF(M4723&lt;0.9,"Carg xar","Stby")))))</f>
        <v/>
      </c>
      <c r="J4723" s="12">
        <f>IF(OR(I4723="Carg FV",I4723="Carg xar"),MIN(IF(I4723="Carg FV",ABS(H4723),7.4),7.4,MAX(0,(0.9-M4723)*40)*0.95),0)</f>
        <v/>
      </c>
      <c r="K4723" s="12">
        <f>IF(I4723="V2H",MIN(MAX(0,H4723),7.4,MAX(0,(M4723-P4723)*40)*0.95),0)</f>
        <v/>
      </c>
      <c r="L4723" s="12">
        <f>IF(E4723=0,0,MAX(0,H4723-K4723))</f>
        <v/>
      </c>
      <c r="M4723" s="13">
        <f>M4722+J4722/40-IF(I4722="V2H",K4722/(0.95*40),0)-IF(E4723=0,IF(E4722=1,IF(D4723=1,30,40)*0.18/(2*40),0),0)-IF(E4723=1,IF(E4722=0,IF(D4723=1,30,40)*0.18/(2*40),0),0)</f>
        <v/>
      </c>
      <c r="N4723" s="14" t="n">
        <v>0.15</v>
      </c>
      <c r="O4723" s="15">
        <f>K4723*N4723</f>
        <v/>
      </c>
      <c r="P4723">
        <f>IF(E4723=0,0.3,IF(D4723=1,IF(C4723&gt;=Params!$B$13-3,IF(C4723&lt;Params!$B$13,Params!$B$20,0.3),0.3),IF(C4723&gt;=Params!$B$15-3,IF(C4723&lt;Params!$B$15,Params!$B$21,0.3),0.3)))</f>
        <v/>
      </c>
    </row>
    <row r="4724" ht="15" customHeight="1" s="1">
      <c r="A4724" s="9" t="n">
        <v>4721</v>
      </c>
      <c r="B4724" s="6" t="inlineStr">
        <is>
          <t>16/07</t>
        </is>
      </c>
      <c r="C4724" s="6" t="n">
        <v>16</v>
      </c>
      <c r="D4724" s="6" t="n">
        <v>0</v>
      </c>
      <c r="E4724" s="10">
        <f>IF(D4724=1, IF(OR(C4724&lt;10, C4724&gt;=15),1,0), IF(OR(C4724&lt;7, C4724&gt;=18),1,0))</f>
        <v/>
      </c>
      <c r="F4724" s="11" t="n">
        <v>0</v>
      </c>
      <c r="G4724" s="12">
        <f>0.45*8</f>
        <v/>
      </c>
      <c r="H4724" s="12">
        <f>F4724-G4724</f>
        <v/>
      </c>
      <c r="I4724" s="10">
        <f>IF(E4724=0,"Fora",IF(E4723=0,"Carg xar",IF(H4724&lt;0,IF(M4724&lt;0.9,"Carg FV","Stby"),IF(M4724&gt;P4724,"V2H",IF(M4724&lt;0.9,"Carg xar","Stby")))))</f>
        <v/>
      </c>
      <c r="J4724" s="12">
        <f>IF(OR(I4724="Carg FV",I4724="Carg xar"),MIN(IF(I4724="Carg FV",ABS(H4724),7.4),7.4,MAX(0,(0.9-M4724)*40)*0.95),0)</f>
        <v/>
      </c>
      <c r="K4724" s="12">
        <f>IF(I4724="V2H",MIN(MAX(0,H4724),7.4,MAX(0,(M4724-P4724)*40)*0.95),0)</f>
        <v/>
      </c>
      <c r="L4724" s="12">
        <f>IF(E4724=0,0,MAX(0,H4724-K4724))</f>
        <v/>
      </c>
      <c r="M4724" s="13">
        <f>M4723+J4723/40-IF(I4723="V2H",K4723/(0.95*40),0)-IF(E4724=0,IF(E4723=1,IF(D4724=1,30,40)*0.18/(2*40),0),0)-IF(E4724=1,IF(E4723=0,IF(D4724=1,30,40)*0.18/(2*40),0),0)</f>
        <v/>
      </c>
      <c r="N4724" s="14" t="n">
        <v>0.15</v>
      </c>
      <c r="O4724" s="15">
        <f>K4724*N4724</f>
        <v/>
      </c>
      <c r="P4724">
        <f>IF(E4724=0,0.3,IF(D4724=1,IF(C4724&gt;=Params!$B$13-3,IF(C4724&lt;Params!$B$13,Params!$B$20,0.3),0.3),IF(C4724&gt;=Params!$B$15-3,IF(C4724&lt;Params!$B$15,Params!$B$21,0.3),0.3)))</f>
        <v/>
      </c>
    </row>
    <row r="4725" ht="15" customHeight="1" s="1">
      <c r="A4725" s="9" t="n">
        <v>4722</v>
      </c>
      <c r="B4725" s="6" t="inlineStr">
        <is>
          <t>16/07</t>
        </is>
      </c>
      <c r="C4725" s="6" t="n">
        <v>17</v>
      </c>
      <c r="D4725" s="6" t="n">
        <v>0</v>
      </c>
      <c r="E4725" s="10">
        <f>IF(D4725=1, IF(OR(C4725&lt;10, C4725&gt;=15),1,0), IF(OR(C4725&lt;7, C4725&gt;=18),1,0))</f>
        <v/>
      </c>
      <c r="F4725" s="11" t="n">
        <v>0</v>
      </c>
      <c r="G4725" s="12">
        <f>0.25*8</f>
        <v/>
      </c>
      <c r="H4725" s="12">
        <f>F4725-G4725</f>
        <v/>
      </c>
      <c r="I4725" s="10">
        <f>IF(E4725=0,"Fora",IF(E4724=0,"Carg xar",IF(H4725&lt;0,IF(M4725&lt;0.9,"Carg FV","Stby"),IF(M4725&gt;P4725,"V2H",IF(M4725&lt;0.9,"Carg xar","Stby")))))</f>
        <v/>
      </c>
      <c r="J4725" s="12">
        <f>IF(OR(I4725="Carg FV",I4725="Carg xar"),MIN(IF(I4725="Carg FV",ABS(H4725),7.4),7.4,MAX(0,(0.9-M4725)*40)*0.95),0)</f>
        <v/>
      </c>
      <c r="K4725" s="12">
        <f>IF(I4725="V2H",MIN(MAX(0,H4725),7.4,MAX(0,(M4725-P4725)*40)*0.95),0)</f>
        <v/>
      </c>
      <c r="L4725" s="12">
        <f>IF(E4725=0,0,MAX(0,H4725-K4725))</f>
        <v/>
      </c>
      <c r="M4725" s="13">
        <f>M4724+J4724/40-IF(I4724="V2H",K4724/(0.95*40),0)-IF(E4725=0,IF(E4724=1,IF(D4725=1,30,40)*0.18/(2*40),0),0)-IF(E4725=1,IF(E4724=0,IF(D4725=1,30,40)*0.18/(2*40),0),0)</f>
        <v/>
      </c>
      <c r="N4725" s="14" t="n">
        <v>0.15</v>
      </c>
      <c r="O4725" s="15">
        <f>K4725*N4725</f>
        <v/>
      </c>
      <c r="P4725">
        <f>IF(E4725=0,0.3,IF(D4725=1,IF(C4725&gt;=Params!$B$13-3,IF(C4725&lt;Params!$B$13,Params!$B$20,0.3),0.3),IF(C4725&gt;=Params!$B$15-3,IF(C4725&lt;Params!$B$15,Params!$B$21,0.3),0.3)))</f>
        <v/>
      </c>
    </row>
    <row r="4726" ht="15" customHeight="1" s="1">
      <c r="A4726" s="9" t="n">
        <v>4723</v>
      </c>
      <c r="B4726" s="6" t="inlineStr">
        <is>
          <t>16/07</t>
        </is>
      </c>
      <c r="C4726" s="6" t="n">
        <v>18</v>
      </c>
      <c r="D4726" s="6" t="n">
        <v>0</v>
      </c>
      <c r="E4726" s="10">
        <f>IF(D4726=1, IF(OR(C4726&lt;10, C4726&gt;=15),1,0), IF(OR(C4726&lt;7, C4726&gt;=18),1,0))</f>
        <v/>
      </c>
      <c r="F4726" s="11" t="n">
        <v>0</v>
      </c>
      <c r="G4726" s="12">
        <f>0.08*8</f>
        <v/>
      </c>
      <c r="H4726" s="12">
        <f>F4726-G4726</f>
        <v/>
      </c>
      <c r="I4726" s="10">
        <f>IF(E4726=0,"Fora",IF(E4725=0,"Carg xar",IF(H4726&lt;0,IF(M4726&lt;0.9,"Carg FV","Stby"),IF(M4726&gt;P4726,"V2H",IF(M4726&lt;0.9,"Carg xar","Stby")))))</f>
        <v/>
      </c>
      <c r="J4726" s="12">
        <f>IF(OR(I4726="Carg FV",I4726="Carg xar"),MIN(IF(I4726="Carg FV",ABS(H4726),7.4),7.4,MAX(0,(0.9-M4726)*40)*0.95),0)</f>
        <v/>
      </c>
      <c r="K4726" s="12">
        <f>IF(I4726="V2H",MIN(MAX(0,H4726),7.4,MAX(0,(M4726-P4726)*40)*0.95),0)</f>
        <v/>
      </c>
      <c r="L4726" s="12">
        <f>IF(E4726=0,0,MAX(0,H4726-K4726))</f>
        <v/>
      </c>
      <c r="M4726" s="13">
        <f>M4725+J4725/40-IF(I4725="V2H",K4725/(0.95*40),0)-IF(E4726=0,IF(E4725=1,IF(D4726=1,30,40)*0.18/(2*40),0),0)-IF(E4726=1,IF(E4725=0,IF(D4726=1,30,40)*0.18/(2*40),0),0)</f>
        <v/>
      </c>
      <c r="N4726" s="14" t="n">
        <v>0.2</v>
      </c>
      <c r="O4726" s="15">
        <f>K4726*N4726</f>
        <v/>
      </c>
      <c r="P4726">
        <f>IF(E4726=0,0.3,IF(D4726=1,IF(C4726&gt;=Params!$B$13-3,IF(C4726&lt;Params!$B$13,Params!$B$20,0.3),0.3),IF(C4726&gt;=Params!$B$15-3,IF(C4726&lt;Params!$B$15,Params!$B$21,0.3),0.3)))</f>
        <v/>
      </c>
    </row>
    <row r="4727" ht="15" customHeight="1" s="1">
      <c r="A4727" s="9" t="n">
        <v>4724</v>
      </c>
      <c r="B4727" s="6" t="inlineStr">
        <is>
          <t>16/07</t>
        </is>
      </c>
      <c r="C4727" s="6" t="n">
        <v>19</v>
      </c>
      <c r="D4727" s="6" t="n">
        <v>0</v>
      </c>
      <c r="E4727" s="10">
        <f>IF(D4727=1, IF(OR(C4727&lt;10, C4727&gt;=15),1,0), IF(OR(C4727&lt;7, C4727&gt;=18),1,0))</f>
        <v/>
      </c>
      <c r="F4727" s="11" t="n">
        <v>0.184</v>
      </c>
      <c r="G4727" s="12">
        <f>0*8</f>
        <v/>
      </c>
      <c r="H4727" s="12">
        <f>F4727-G4727</f>
        <v/>
      </c>
      <c r="I4727" s="10">
        <f>IF(E4727=0,"Fora",IF(E4726=0,"Carg xar",IF(H4727&lt;0,IF(M4727&lt;0.9,"Carg FV","Stby"),IF(M4727&gt;P4727,"V2H",IF(M4727&lt;0.9,"Carg xar","Stby")))))</f>
        <v/>
      </c>
      <c r="J4727" s="12">
        <f>IF(OR(I4727="Carg FV",I4727="Carg xar"),MIN(IF(I4727="Carg FV",ABS(H4727),7.4),7.4,MAX(0,(0.9-M4727)*40)*0.95),0)</f>
        <v/>
      </c>
      <c r="K4727" s="12">
        <f>IF(I4727="V2H",MIN(MAX(0,H4727),7.4,MAX(0,(M4727-P4727)*40)*0.95),0)</f>
        <v/>
      </c>
      <c r="L4727" s="12">
        <f>IF(E4727=0,0,MAX(0,H4727-K4727))</f>
        <v/>
      </c>
      <c r="M4727" s="13">
        <f>M4726+J4726/40-IF(I4726="V2H",K4726/(0.95*40),0)-IF(E4727=0,IF(E4726=1,IF(D4727=1,30,40)*0.18/(2*40),0),0)-IF(E4727=1,IF(E4726=0,IF(D4727=1,30,40)*0.18/(2*40),0),0)</f>
        <v/>
      </c>
      <c r="N4727" s="14" t="n">
        <v>0.2</v>
      </c>
      <c r="O4727" s="15">
        <f>K4727*N4727</f>
        <v/>
      </c>
      <c r="P4727">
        <f>IF(E4727=0,0.3,IF(D4727=1,IF(C4727&gt;=Params!$B$13-3,IF(C4727&lt;Params!$B$13,Params!$B$20,0.3),0.3),IF(C4727&gt;=Params!$B$15-3,IF(C4727&lt;Params!$B$15,Params!$B$21,0.3),0.3)))</f>
        <v/>
      </c>
    </row>
    <row r="4728" ht="15" customHeight="1" s="1">
      <c r="A4728" s="9" t="n">
        <v>4725</v>
      </c>
      <c r="B4728" s="6" t="inlineStr">
        <is>
          <t>16/07</t>
        </is>
      </c>
      <c r="C4728" s="6" t="n">
        <v>20</v>
      </c>
      <c r="D4728" s="6" t="n">
        <v>0</v>
      </c>
      <c r="E4728" s="10">
        <f>IF(D4728=1, IF(OR(C4728&lt;10, C4728&gt;=15),1,0), IF(OR(C4728&lt;7, C4728&gt;=18),1,0))</f>
        <v/>
      </c>
      <c r="F4728" s="11" t="n">
        <v>0.553</v>
      </c>
      <c r="G4728" s="12">
        <f>0*8</f>
        <v/>
      </c>
      <c r="H4728" s="12">
        <f>F4728-G4728</f>
        <v/>
      </c>
      <c r="I4728" s="10">
        <f>IF(E4728=0,"Fora",IF(E4727=0,"Carg xar",IF(H4728&lt;0,IF(M4728&lt;0.9,"Carg FV","Stby"),IF(M4728&gt;P4728,"V2H",IF(M4728&lt;0.9,"Carg xar","Stby")))))</f>
        <v/>
      </c>
      <c r="J4728" s="12">
        <f>IF(OR(I4728="Carg FV",I4728="Carg xar"),MIN(IF(I4728="Carg FV",ABS(H4728),7.4),7.4,MAX(0,(0.9-M4728)*40)*0.95),0)</f>
        <v/>
      </c>
      <c r="K4728" s="12">
        <f>IF(I4728="V2H",MIN(MAX(0,H4728),7.4,MAX(0,(M4728-P4728)*40)*0.95),0)</f>
        <v/>
      </c>
      <c r="L4728" s="12">
        <f>IF(E4728=0,0,MAX(0,H4728-K4728))</f>
        <v/>
      </c>
      <c r="M4728" s="13">
        <f>M4727+J4727/40-IF(I4727="V2H",K4727/(0.95*40),0)-IF(E4728=0,IF(E4727=1,IF(D4728=1,30,40)*0.18/(2*40),0),0)-IF(E4728=1,IF(E4727=0,IF(D4728=1,30,40)*0.18/(2*40),0),0)</f>
        <v/>
      </c>
      <c r="N4728" s="14" t="n">
        <v>0.2</v>
      </c>
      <c r="O4728" s="15">
        <f>K4728*N4728</f>
        <v/>
      </c>
      <c r="P4728">
        <f>IF(E4728=0,0.3,IF(D4728=1,IF(C4728&gt;=Params!$B$13-3,IF(C4728&lt;Params!$B$13,Params!$B$20,0.3),0.3),IF(C4728&gt;=Params!$B$15-3,IF(C4728&lt;Params!$B$15,Params!$B$21,0.3),0.3)))</f>
        <v/>
      </c>
    </row>
    <row r="4729" ht="15" customHeight="1" s="1">
      <c r="A4729" s="9" t="n">
        <v>4726</v>
      </c>
      <c r="B4729" s="6" t="inlineStr">
        <is>
          <t>16/07</t>
        </is>
      </c>
      <c r="C4729" s="6" t="n">
        <v>21</v>
      </c>
      <c r="D4729" s="6" t="n">
        <v>0</v>
      </c>
      <c r="E4729" s="10">
        <f>IF(D4729=1, IF(OR(C4729&lt;10, C4729&gt;=15),1,0), IF(OR(C4729&lt;7, C4729&gt;=18),1,0))</f>
        <v/>
      </c>
      <c r="F4729" s="11" t="n">
        <v>1.665</v>
      </c>
      <c r="G4729" s="12">
        <f>0*8</f>
        <v/>
      </c>
      <c r="H4729" s="12">
        <f>F4729-G4729</f>
        <v/>
      </c>
      <c r="I4729" s="10">
        <f>IF(E4729=0,"Fora",IF(E4728=0,"Carg xar",IF(H4729&lt;0,IF(M4729&lt;0.9,"Carg FV","Stby"),IF(M4729&gt;P4729,"V2H",IF(M4729&lt;0.9,"Carg xar","Stby")))))</f>
        <v/>
      </c>
      <c r="J4729" s="12">
        <f>IF(OR(I4729="Carg FV",I4729="Carg xar"),MIN(IF(I4729="Carg FV",ABS(H4729),7.4),7.4,MAX(0,(0.9-M4729)*40)*0.95),0)</f>
        <v/>
      </c>
      <c r="K4729" s="12">
        <f>IF(I4729="V2H",MIN(MAX(0,H4729),7.4,MAX(0,(M4729-P4729)*40)*0.95),0)</f>
        <v/>
      </c>
      <c r="L4729" s="12">
        <f>IF(E4729=0,0,MAX(0,H4729-K4729))</f>
        <v/>
      </c>
      <c r="M4729" s="13">
        <f>M4728+J4728/40-IF(I4728="V2H",K4728/(0.95*40),0)-IF(E4729=0,IF(E4728=1,IF(D4729=1,30,40)*0.18/(2*40),0),0)-IF(E4729=1,IF(E4728=0,IF(D4729=1,30,40)*0.18/(2*40),0),0)</f>
        <v/>
      </c>
      <c r="N4729" s="14" t="n">
        <v>0.2</v>
      </c>
      <c r="O4729" s="15">
        <f>K4729*N4729</f>
        <v/>
      </c>
      <c r="P4729">
        <f>IF(E4729=0,0.3,IF(D4729=1,IF(C4729&gt;=Params!$B$13-3,IF(C4729&lt;Params!$B$13,Params!$B$20,0.3),0.3),IF(C4729&gt;=Params!$B$15-3,IF(C4729&lt;Params!$B$15,Params!$B$21,0.3),0.3)))</f>
        <v/>
      </c>
    </row>
    <row r="4730" ht="15" customHeight="1" s="1">
      <c r="A4730" s="9" t="n">
        <v>4727</v>
      </c>
      <c r="B4730" s="6" t="inlineStr">
        <is>
          <t>16/07</t>
        </is>
      </c>
      <c r="C4730" s="6" t="n">
        <v>22</v>
      </c>
      <c r="D4730" s="6" t="n">
        <v>0</v>
      </c>
      <c r="E4730" s="10">
        <f>IF(D4730=1, IF(OR(C4730&lt;10, C4730&gt;=15),1,0), IF(OR(C4730&lt;7, C4730&gt;=18),1,0))</f>
        <v/>
      </c>
      <c r="F4730" s="11" t="n">
        <v>1.586</v>
      </c>
      <c r="G4730" s="12">
        <f>0*8</f>
        <v/>
      </c>
      <c r="H4730" s="12">
        <f>F4730-G4730</f>
        <v/>
      </c>
      <c r="I4730" s="10">
        <f>IF(E4730=0,"Fora",IF(E4729=0,"Carg xar",IF(H4730&lt;0,IF(M4730&lt;0.9,"Carg FV","Stby"),IF(M4730&gt;P4730,"V2H",IF(M4730&lt;0.9,"Carg xar","Stby")))))</f>
        <v/>
      </c>
      <c r="J4730" s="12">
        <f>IF(OR(I4730="Carg FV",I4730="Carg xar"),MIN(IF(I4730="Carg FV",ABS(H4730),7.4),7.4,MAX(0,(0.9-M4730)*40)*0.95),0)</f>
        <v/>
      </c>
      <c r="K4730" s="12">
        <f>IF(I4730="V2H",MIN(MAX(0,H4730),7.4,MAX(0,(M4730-P4730)*40)*0.95),0)</f>
        <v/>
      </c>
      <c r="L4730" s="12">
        <f>IF(E4730=0,0,MAX(0,H4730-K4730))</f>
        <v/>
      </c>
      <c r="M4730" s="13">
        <f>M4729+J4729/40-IF(I4729="V2H",K4729/(0.95*40),0)-IF(E4730=0,IF(E4729=1,IF(D4730=1,30,40)*0.18/(2*40),0),0)-IF(E4730=1,IF(E4729=0,IF(D4730=1,30,40)*0.18/(2*40),0),0)</f>
        <v/>
      </c>
      <c r="N4730" s="14" t="n">
        <v>0.15</v>
      </c>
      <c r="O4730" s="15">
        <f>K4730*N4730</f>
        <v/>
      </c>
      <c r="P4730">
        <f>IF(E4730=0,0.3,IF(D4730=1,IF(C4730&gt;=Params!$B$13-3,IF(C4730&lt;Params!$B$13,Params!$B$20,0.3),0.3),IF(C4730&gt;=Params!$B$15-3,IF(C4730&lt;Params!$B$15,Params!$B$21,0.3),0.3)))</f>
        <v/>
      </c>
    </row>
    <row r="4731" ht="15" customHeight="1" s="1">
      <c r="A4731" s="9" t="n">
        <v>4728</v>
      </c>
      <c r="B4731" s="6" t="inlineStr">
        <is>
          <t>16/07</t>
        </is>
      </c>
      <c r="C4731" s="6" t="n">
        <v>23</v>
      </c>
      <c r="D4731" s="6" t="n">
        <v>0</v>
      </c>
      <c r="E4731" s="10">
        <f>IF(D4731=1, IF(OR(C4731&lt;10, C4731&gt;=15),1,0), IF(OR(C4731&lt;7, C4731&gt;=18),1,0))</f>
        <v/>
      </c>
      <c r="F4731" s="11" t="n">
        <v>0.869</v>
      </c>
      <c r="G4731" s="12">
        <f>0*8</f>
        <v/>
      </c>
      <c r="H4731" s="12">
        <f>F4731-G4731</f>
        <v/>
      </c>
      <c r="I4731" s="10">
        <f>IF(E4731=0,"Fora",IF(E4730=0,"Carg xar",IF(H4731&lt;0,IF(M4731&lt;0.9,"Carg FV","Stby"),IF(M4731&gt;P4731,"V2H",IF(M4731&lt;0.9,"Carg xar","Stby")))))</f>
        <v/>
      </c>
      <c r="J4731" s="12">
        <f>IF(OR(I4731="Carg FV",I4731="Carg xar"),MIN(IF(I4731="Carg FV",ABS(H4731),7.4),7.4,MAX(0,(0.9-M4731)*40)*0.95),0)</f>
        <v/>
      </c>
      <c r="K4731" s="12">
        <f>IF(I4731="V2H",MIN(MAX(0,H4731),7.4,MAX(0,(M4731-P4731)*40)*0.95),0)</f>
        <v/>
      </c>
      <c r="L4731" s="12">
        <f>IF(E4731=0,0,MAX(0,H4731-K4731))</f>
        <v/>
      </c>
      <c r="M4731" s="13">
        <f>M4730+J4730/40-IF(I4730="V2H",K4730/(0.95*40),0)-IF(E4731=0,IF(E4730=1,IF(D4731=1,30,40)*0.18/(2*40),0),0)-IF(E4731=1,IF(E4730=0,IF(D4731=1,30,40)*0.18/(2*40),0),0)</f>
        <v/>
      </c>
      <c r="N4731" s="14" t="n">
        <v>0.15</v>
      </c>
      <c r="O4731" s="15">
        <f>K4731*N4731</f>
        <v/>
      </c>
      <c r="P4731">
        <f>IF(E4731=0,0.3,IF(D4731=1,IF(C4731&gt;=Params!$B$13-3,IF(C4731&lt;Params!$B$13,Params!$B$20,0.3),0.3),IF(C4731&gt;=Params!$B$15-3,IF(C4731&lt;Params!$B$15,Params!$B$21,0.3),0.3)))</f>
        <v/>
      </c>
    </row>
    <row r="4732" ht="15" customHeight="1" s="1">
      <c r="A4732" s="9" t="n">
        <v>4729</v>
      </c>
      <c r="B4732" s="6" t="inlineStr">
        <is>
          <t>17/07</t>
        </is>
      </c>
      <c r="C4732" s="6" t="n">
        <v>0</v>
      </c>
      <c r="D4732" s="6" t="n">
        <v>0</v>
      </c>
      <c r="E4732" s="10">
        <f>IF(D4732=1, IF(OR(C4732&lt;10, C4732&gt;=15),1,0), IF(OR(C4732&lt;7, C4732&gt;=18),1,0))</f>
        <v/>
      </c>
      <c r="F4732" s="11" t="n">
        <v>0.747</v>
      </c>
      <c r="G4732" s="12">
        <f>0*8</f>
        <v/>
      </c>
      <c r="H4732" s="12">
        <f>F4732-G4732</f>
        <v/>
      </c>
      <c r="I4732" s="10">
        <f>IF(E4732=0,"Fora",IF(E4731=0,"Carg xar",IF(H4732&lt;0,IF(M4732&lt;0.9,"Carg FV","Stby"),IF(M4732&gt;P4732,"V2H",IF(M4732&lt;0.9,"Carg xar","Stby")))))</f>
        <v/>
      </c>
      <c r="J4732" s="12">
        <f>IF(OR(I4732="Carg FV",I4732="Carg xar"),MIN(IF(I4732="Carg FV",ABS(H4732),7.4),7.4,MAX(0,(0.9-M4732)*40)*0.95),0)</f>
        <v/>
      </c>
      <c r="K4732" s="12">
        <f>IF(I4732="V2H",MIN(MAX(0,H4732),7.4,MAX(0,(M4732-P4732)*40)*0.95),0)</f>
        <v/>
      </c>
      <c r="L4732" s="12">
        <f>IF(E4732=0,0,MAX(0,H4732-K4732))</f>
        <v/>
      </c>
      <c r="M4732" s="13">
        <f>M4731+J4731/40-IF(I4731="V2H",K4731/(0.95*40),0)-IF(E4732=0,IF(E4731=1,IF(D4732=1,30,40)*0.18/(2*40),0),0)-IF(E4732=1,IF(E4731=0,IF(D4732=1,30,40)*0.18/(2*40),0),0)</f>
        <v/>
      </c>
      <c r="N4732" s="14" t="n">
        <v>0.09</v>
      </c>
      <c r="O4732" s="15">
        <f>K4732*N4732</f>
        <v/>
      </c>
      <c r="P4732">
        <f>IF(E4732=0,0.3,IF(D4732=1,IF(C4732&gt;=Params!$B$13-3,IF(C4732&lt;Params!$B$13,Params!$B$20,0.3),0.3),IF(C4732&gt;=Params!$B$15-3,IF(C4732&lt;Params!$B$15,Params!$B$21,0.3),0.3)))</f>
        <v/>
      </c>
    </row>
    <row r="4733" ht="15" customHeight="1" s="1">
      <c r="A4733" s="9" t="n">
        <v>4730</v>
      </c>
      <c r="B4733" s="6" t="inlineStr">
        <is>
          <t>17/07</t>
        </is>
      </c>
      <c r="C4733" s="6" t="n">
        <v>1</v>
      </c>
      <c r="D4733" s="6" t="n">
        <v>0</v>
      </c>
      <c r="E4733" s="10">
        <f>IF(D4733=1, IF(OR(C4733&lt;10, C4733&gt;=15),1,0), IF(OR(C4733&lt;7, C4733&gt;=18),1,0))</f>
        <v/>
      </c>
      <c r="F4733" s="11" t="n">
        <v>0.544</v>
      </c>
      <c r="G4733" s="12">
        <f>0*8</f>
        <v/>
      </c>
      <c r="H4733" s="12">
        <f>F4733-G4733</f>
        <v/>
      </c>
      <c r="I4733" s="10">
        <f>IF(E4733=0,"Fora",IF(E4732=0,"Carg xar",IF(H4733&lt;0,IF(M4733&lt;0.9,"Carg FV","Stby"),IF(M4733&gt;P4733,"V2H",IF(M4733&lt;0.9,"Carg xar","Stby")))))</f>
        <v/>
      </c>
      <c r="J4733" s="12">
        <f>IF(OR(I4733="Carg FV",I4733="Carg xar"),MIN(IF(I4733="Carg FV",ABS(H4733),7.4),7.4,MAX(0,(0.9-M4733)*40)*0.95),0)</f>
        <v/>
      </c>
      <c r="K4733" s="12">
        <f>IF(I4733="V2H",MIN(MAX(0,H4733),7.4,MAX(0,(M4733-P4733)*40)*0.95),0)</f>
        <v/>
      </c>
      <c r="L4733" s="12">
        <f>IF(E4733=0,0,MAX(0,H4733-K4733))</f>
        <v/>
      </c>
      <c r="M4733" s="13">
        <f>M4732+J4732/40-IF(I4732="V2H",K4732/(0.95*40),0)-IF(E4733=0,IF(E4732=1,IF(D4733=1,30,40)*0.18/(2*40),0),0)-IF(E4733=1,IF(E4732=0,IF(D4733=1,30,40)*0.18/(2*40),0),0)</f>
        <v/>
      </c>
      <c r="N4733" s="14" t="n">
        <v>0.09</v>
      </c>
      <c r="O4733" s="15">
        <f>K4733*N4733</f>
        <v/>
      </c>
      <c r="P4733">
        <f>IF(E4733=0,0.3,IF(D4733=1,IF(C4733&gt;=Params!$B$13-3,IF(C4733&lt;Params!$B$13,Params!$B$20,0.3),0.3),IF(C4733&gt;=Params!$B$15-3,IF(C4733&lt;Params!$B$15,Params!$B$21,0.3),0.3)))</f>
        <v/>
      </c>
    </row>
    <row r="4734" ht="15" customHeight="1" s="1">
      <c r="A4734" s="9" t="n">
        <v>4731</v>
      </c>
      <c r="B4734" s="6" t="inlineStr">
        <is>
          <t>17/07</t>
        </is>
      </c>
      <c r="C4734" s="6" t="n">
        <v>2</v>
      </c>
      <c r="D4734" s="6" t="n">
        <v>0</v>
      </c>
      <c r="E4734" s="10">
        <f>IF(D4734=1, IF(OR(C4734&lt;10, C4734&gt;=15),1,0), IF(OR(C4734&lt;7, C4734&gt;=18),1,0))</f>
        <v/>
      </c>
      <c r="F4734" s="11" t="n">
        <v>0.479</v>
      </c>
      <c r="G4734" s="12">
        <f>0*8</f>
        <v/>
      </c>
      <c r="H4734" s="12">
        <f>F4734-G4734</f>
        <v/>
      </c>
      <c r="I4734" s="10">
        <f>IF(E4734=0,"Fora",IF(E4733=0,"Carg xar",IF(H4734&lt;0,IF(M4734&lt;0.9,"Carg FV","Stby"),IF(M4734&gt;P4734,"V2H",IF(M4734&lt;0.9,"Carg xar","Stby")))))</f>
        <v/>
      </c>
      <c r="J4734" s="12">
        <f>IF(OR(I4734="Carg FV",I4734="Carg xar"),MIN(IF(I4734="Carg FV",ABS(H4734),7.4),7.4,MAX(0,(0.9-M4734)*40)*0.95),0)</f>
        <v/>
      </c>
      <c r="K4734" s="12">
        <f>IF(I4734="V2H",MIN(MAX(0,H4734),7.4,MAX(0,(M4734-P4734)*40)*0.95),0)</f>
        <v/>
      </c>
      <c r="L4734" s="12">
        <f>IF(E4734=0,0,MAX(0,H4734-K4734))</f>
        <v/>
      </c>
      <c r="M4734" s="13">
        <f>M4733+J4733/40-IF(I4733="V2H",K4733/(0.95*40),0)-IF(E4734=0,IF(E4733=1,IF(D4734=1,30,40)*0.18/(2*40),0),0)-IF(E4734=1,IF(E4733=0,IF(D4734=1,30,40)*0.18/(2*40),0),0)</f>
        <v/>
      </c>
      <c r="N4734" s="14" t="n">
        <v>0.09</v>
      </c>
      <c r="O4734" s="15">
        <f>K4734*N4734</f>
        <v/>
      </c>
      <c r="P4734">
        <f>IF(E4734=0,0.3,IF(D4734=1,IF(C4734&gt;=Params!$B$13-3,IF(C4734&lt;Params!$B$13,Params!$B$20,0.3),0.3),IF(C4734&gt;=Params!$B$15-3,IF(C4734&lt;Params!$B$15,Params!$B$21,0.3),0.3)))</f>
        <v/>
      </c>
    </row>
    <row r="4735" ht="15" customHeight="1" s="1">
      <c r="A4735" s="9" t="n">
        <v>4732</v>
      </c>
      <c r="B4735" s="6" t="inlineStr">
        <is>
          <t>17/07</t>
        </is>
      </c>
      <c r="C4735" s="6" t="n">
        <v>3</v>
      </c>
      <c r="D4735" s="6" t="n">
        <v>0</v>
      </c>
      <c r="E4735" s="10">
        <f>IF(D4735=1, IF(OR(C4735&lt;10, C4735&gt;=15),1,0), IF(OR(C4735&lt;7, C4735&gt;=18),1,0))</f>
        <v/>
      </c>
      <c r="F4735" s="11" t="n">
        <v>0.599</v>
      </c>
      <c r="G4735" s="12">
        <f>0*8</f>
        <v/>
      </c>
      <c r="H4735" s="12">
        <f>F4735-G4735</f>
        <v/>
      </c>
      <c r="I4735" s="10">
        <f>IF(E4735=0,"Fora",IF(E4734=0,"Carg xar",IF(H4735&lt;0,IF(M4735&lt;0.9,"Carg FV","Stby"),IF(M4735&gt;P4735,"V2H",IF(M4735&lt;0.9,"Carg xar","Stby")))))</f>
        <v/>
      </c>
      <c r="J4735" s="12">
        <f>IF(OR(I4735="Carg FV",I4735="Carg xar"),MIN(IF(I4735="Carg FV",ABS(H4735),7.4),7.4,MAX(0,(0.9-M4735)*40)*0.95),0)</f>
        <v/>
      </c>
      <c r="K4735" s="12">
        <f>IF(I4735="V2H",MIN(MAX(0,H4735),7.4,MAX(0,(M4735-P4735)*40)*0.95),0)</f>
        <v/>
      </c>
      <c r="L4735" s="12">
        <f>IF(E4735=0,0,MAX(0,H4735-K4735))</f>
        <v/>
      </c>
      <c r="M4735" s="13">
        <f>M4734+J4734/40-IF(I4734="V2H",K4734/(0.95*40),0)-IF(E4735=0,IF(E4734=1,IF(D4735=1,30,40)*0.18/(2*40),0),0)-IF(E4735=1,IF(E4734=0,IF(D4735=1,30,40)*0.18/(2*40),0),0)</f>
        <v/>
      </c>
      <c r="N4735" s="14" t="n">
        <v>0.09</v>
      </c>
      <c r="O4735" s="15">
        <f>K4735*N4735</f>
        <v/>
      </c>
      <c r="P4735">
        <f>IF(E4735=0,0.3,IF(D4735=1,IF(C4735&gt;=Params!$B$13-3,IF(C4735&lt;Params!$B$13,Params!$B$20,0.3),0.3),IF(C4735&gt;=Params!$B$15-3,IF(C4735&lt;Params!$B$15,Params!$B$21,0.3),0.3)))</f>
        <v/>
      </c>
    </row>
    <row r="4736" ht="15" customHeight="1" s="1">
      <c r="A4736" s="9" t="n">
        <v>4733</v>
      </c>
      <c r="B4736" s="6" t="inlineStr">
        <is>
          <t>17/07</t>
        </is>
      </c>
      <c r="C4736" s="6" t="n">
        <v>4</v>
      </c>
      <c r="D4736" s="6" t="n">
        <v>0</v>
      </c>
      <c r="E4736" s="10">
        <f>IF(D4736=1, IF(OR(C4736&lt;10, C4736&gt;=15),1,0), IF(OR(C4736&lt;7, C4736&gt;=18),1,0))</f>
        <v/>
      </c>
      <c r="F4736" s="11" t="n">
        <v>0.473</v>
      </c>
      <c r="G4736" s="12">
        <f>0*8</f>
        <v/>
      </c>
      <c r="H4736" s="12">
        <f>F4736-G4736</f>
        <v/>
      </c>
      <c r="I4736" s="10">
        <f>IF(E4736=0,"Fora",IF(E4735=0,"Carg xar",IF(H4736&lt;0,IF(M4736&lt;0.9,"Carg FV","Stby"),IF(M4736&gt;P4736,"V2H",IF(M4736&lt;0.9,"Carg xar","Stby")))))</f>
        <v/>
      </c>
      <c r="J4736" s="12">
        <f>IF(OR(I4736="Carg FV",I4736="Carg xar"),MIN(IF(I4736="Carg FV",ABS(H4736),7.4),7.4,MAX(0,(0.9-M4736)*40)*0.95),0)</f>
        <v/>
      </c>
      <c r="K4736" s="12">
        <f>IF(I4736="V2H",MIN(MAX(0,H4736),7.4,MAX(0,(M4736-P4736)*40)*0.95),0)</f>
        <v/>
      </c>
      <c r="L4736" s="12">
        <f>IF(E4736=0,0,MAX(0,H4736-K4736))</f>
        <v/>
      </c>
      <c r="M4736" s="13">
        <f>M4735+J4735/40-IF(I4735="V2H",K4735/(0.95*40),0)-IF(E4736=0,IF(E4735=1,IF(D4736=1,30,40)*0.18/(2*40),0),0)-IF(E4736=1,IF(E4735=0,IF(D4736=1,30,40)*0.18/(2*40),0),0)</f>
        <v/>
      </c>
      <c r="N4736" s="14" t="n">
        <v>0.09</v>
      </c>
      <c r="O4736" s="15">
        <f>K4736*N4736</f>
        <v/>
      </c>
      <c r="P4736">
        <f>IF(E4736=0,0.3,IF(D4736=1,IF(C4736&gt;=Params!$B$13-3,IF(C4736&lt;Params!$B$13,Params!$B$20,0.3),0.3),IF(C4736&gt;=Params!$B$15-3,IF(C4736&lt;Params!$B$15,Params!$B$21,0.3),0.3)))</f>
        <v/>
      </c>
    </row>
    <row r="4737" ht="15" customHeight="1" s="1">
      <c r="A4737" s="9" t="n">
        <v>4734</v>
      </c>
      <c r="B4737" s="6" t="inlineStr">
        <is>
          <t>17/07</t>
        </is>
      </c>
      <c r="C4737" s="6" t="n">
        <v>5</v>
      </c>
      <c r="D4737" s="6" t="n">
        <v>0</v>
      </c>
      <c r="E4737" s="10">
        <f>IF(D4737=1, IF(OR(C4737&lt;10, C4737&gt;=15),1,0), IF(OR(C4737&lt;7, C4737&gt;=18),1,0))</f>
        <v/>
      </c>
      <c r="F4737" s="11" t="n">
        <v>0.468</v>
      </c>
      <c r="G4737" s="12">
        <f>0*8</f>
        <v/>
      </c>
      <c r="H4737" s="12">
        <f>F4737-G4737</f>
        <v/>
      </c>
      <c r="I4737" s="10">
        <f>IF(E4737=0,"Fora",IF(E4736=0,"Carg xar",IF(H4737&lt;0,IF(M4737&lt;0.9,"Carg FV","Stby"),IF(M4737&gt;P4737,"V2H",IF(M4737&lt;0.9,"Carg xar","Stby")))))</f>
        <v/>
      </c>
      <c r="J4737" s="12">
        <f>IF(OR(I4737="Carg FV",I4737="Carg xar"),MIN(IF(I4737="Carg FV",ABS(H4737),7.4),7.4,MAX(0,(0.9-M4737)*40)*0.95),0)</f>
        <v/>
      </c>
      <c r="K4737" s="12">
        <f>IF(I4737="V2H",MIN(MAX(0,H4737),7.4,MAX(0,(M4737-P4737)*40)*0.95),0)</f>
        <v/>
      </c>
      <c r="L4737" s="12">
        <f>IF(E4737=0,0,MAX(0,H4737-K4737))</f>
        <v/>
      </c>
      <c r="M4737" s="13">
        <f>M4736+J4736/40-IF(I4736="V2H",K4736/(0.95*40),0)-IF(E4737=0,IF(E4736=1,IF(D4737=1,30,40)*0.18/(2*40),0),0)-IF(E4737=1,IF(E4736=0,IF(D4737=1,30,40)*0.18/(2*40),0),0)</f>
        <v/>
      </c>
      <c r="N4737" s="14" t="n">
        <v>0.09</v>
      </c>
      <c r="O4737" s="15">
        <f>K4737*N4737</f>
        <v/>
      </c>
      <c r="P4737">
        <f>IF(E4737=0,0.3,IF(D4737=1,IF(C4737&gt;=Params!$B$13-3,IF(C4737&lt;Params!$B$13,Params!$B$20,0.3),0.3),IF(C4737&gt;=Params!$B$15-3,IF(C4737&lt;Params!$B$15,Params!$B$21,0.3),0.3)))</f>
        <v/>
      </c>
    </row>
    <row r="4738" ht="15" customHeight="1" s="1">
      <c r="A4738" s="9" t="n">
        <v>4735</v>
      </c>
      <c r="B4738" s="6" t="inlineStr">
        <is>
          <t>17/07</t>
        </is>
      </c>
      <c r="C4738" s="6" t="n">
        <v>6</v>
      </c>
      <c r="D4738" s="6" t="n">
        <v>0</v>
      </c>
      <c r="E4738" s="10">
        <f>IF(D4738=1, IF(OR(C4738&lt;10, C4738&gt;=15),1,0), IF(OR(C4738&lt;7, C4738&gt;=18),1,0))</f>
        <v/>
      </c>
      <c r="F4738" s="11" t="n">
        <v>0.471</v>
      </c>
      <c r="G4738" s="12">
        <f>0.02*8</f>
        <v/>
      </c>
      <c r="H4738" s="12">
        <f>F4738-G4738</f>
        <v/>
      </c>
      <c r="I4738" s="10">
        <f>IF(E4738=0,"Fora",IF(E4737=0,"Carg xar",IF(H4738&lt;0,IF(M4738&lt;0.9,"Carg FV","Stby"),IF(M4738&gt;P4738,"V2H",IF(M4738&lt;0.9,"Carg xar","Stby")))))</f>
        <v/>
      </c>
      <c r="J4738" s="12">
        <f>IF(OR(I4738="Carg FV",I4738="Carg xar"),MIN(IF(I4738="Carg FV",ABS(H4738),7.4),7.4,MAX(0,(0.9-M4738)*40)*0.95),0)</f>
        <v/>
      </c>
      <c r="K4738" s="12">
        <f>IF(I4738="V2H",MIN(MAX(0,H4738),7.4,MAX(0,(M4738-P4738)*40)*0.95),0)</f>
        <v/>
      </c>
      <c r="L4738" s="12">
        <f>IF(E4738=0,0,MAX(0,H4738-K4738))</f>
        <v/>
      </c>
      <c r="M4738" s="13">
        <f>M4737+J4737/40-IF(I4737="V2H",K4737/(0.95*40),0)-IF(E4738=0,IF(E4737=1,IF(D4738=1,30,40)*0.18/(2*40),0),0)-IF(E4738=1,IF(E4737=0,IF(D4738=1,30,40)*0.18/(2*40),0),0)</f>
        <v/>
      </c>
      <c r="N4738" s="14" t="n">
        <v>0.09</v>
      </c>
      <c r="O4738" s="15">
        <f>K4738*N4738</f>
        <v/>
      </c>
      <c r="P4738">
        <f>IF(E4738=0,0.3,IF(D4738=1,IF(C4738&gt;=Params!$B$13-3,IF(C4738&lt;Params!$B$13,Params!$B$20,0.3),0.3),IF(C4738&gt;=Params!$B$15-3,IF(C4738&lt;Params!$B$15,Params!$B$21,0.3),0.3)))</f>
        <v/>
      </c>
    </row>
    <row r="4739" ht="15" customHeight="1" s="1">
      <c r="A4739" s="9" t="n">
        <v>4736</v>
      </c>
      <c r="B4739" s="6" t="inlineStr">
        <is>
          <t>17/07</t>
        </is>
      </c>
      <c r="C4739" s="6" t="n">
        <v>7</v>
      </c>
      <c r="D4739" s="6" t="n">
        <v>0</v>
      </c>
      <c r="E4739" s="10">
        <f>IF(D4739=1, IF(OR(C4739&lt;10, C4739&gt;=15),1,0), IF(OR(C4739&lt;7, C4739&gt;=18),1,0))</f>
        <v/>
      </c>
      <c r="F4739" s="11" t="n">
        <v>0.346</v>
      </c>
      <c r="G4739" s="12">
        <f>0.14*8</f>
        <v/>
      </c>
      <c r="H4739" s="12">
        <f>F4739-G4739</f>
        <v/>
      </c>
      <c r="I4739" s="10">
        <f>IF(E4739=0,"Fora",IF(E4738=0,"Carg xar",IF(H4739&lt;0,IF(M4739&lt;0.9,"Carg FV","Stby"),IF(M4739&gt;P4739,"V2H",IF(M4739&lt;0.9,"Carg xar","Stby")))))</f>
        <v/>
      </c>
      <c r="J4739" s="12">
        <f>IF(OR(I4739="Carg FV",I4739="Carg xar"),MIN(IF(I4739="Carg FV",ABS(H4739),7.4),7.4,MAX(0,(0.9-M4739)*40)*0.95),0)</f>
        <v/>
      </c>
      <c r="K4739" s="12">
        <f>IF(I4739="V2H",MIN(MAX(0,H4739),7.4,MAX(0,(M4739-P4739)*40)*0.95),0)</f>
        <v/>
      </c>
      <c r="L4739" s="12">
        <f>IF(E4739=0,0,MAX(0,H4739-K4739))</f>
        <v/>
      </c>
      <c r="M4739" s="13">
        <f>M4738+J4738/40-IF(I4738="V2H",K4738/(0.95*40),0)-IF(E4739=0,IF(E4738=1,IF(D4739=1,30,40)*0.18/(2*40),0),0)-IF(E4739=1,IF(E4738=0,IF(D4739=1,30,40)*0.18/(2*40),0),0)</f>
        <v/>
      </c>
      <c r="N4739" s="14" t="n">
        <v>0.09</v>
      </c>
      <c r="O4739" s="15">
        <f>K4739*N4739</f>
        <v/>
      </c>
      <c r="P4739">
        <f>IF(E4739=0,0.3,IF(D4739=1,IF(C4739&gt;=Params!$B$13-3,IF(C4739&lt;Params!$B$13,Params!$B$20,0.3),0.3),IF(C4739&gt;=Params!$B$15-3,IF(C4739&lt;Params!$B$15,Params!$B$21,0.3),0.3)))</f>
        <v/>
      </c>
    </row>
    <row r="4740" ht="15" customHeight="1" s="1">
      <c r="A4740" s="9" t="n">
        <v>4737</v>
      </c>
      <c r="B4740" s="6" t="inlineStr">
        <is>
          <t>17/07</t>
        </is>
      </c>
      <c r="C4740" s="6" t="n">
        <v>8</v>
      </c>
      <c r="D4740" s="6" t="n">
        <v>0</v>
      </c>
      <c r="E4740" s="10">
        <f>IF(D4740=1, IF(OR(C4740&lt;10, C4740&gt;=15),1,0), IF(OR(C4740&lt;7, C4740&gt;=18),1,0))</f>
        <v/>
      </c>
      <c r="F4740" s="11" t="n">
        <v>0.434</v>
      </c>
      <c r="G4740" s="12">
        <f>0.3*8</f>
        <v/>
      </c>
      <c r="H4740" s="12">
        <f>F4740-G4740</f>
        <v/>
      </c>
      <c r="I4740" s="10">
        <f>IF(E4740=0,"Fora",IF(E4739=0,"Carg xar",IF(H4740&lt;0,IF(M4740&lt;0.9,"Carg FV","Stby"),IF(M4740&gt;P4740,"V2H",IF(M4740&lt;0.9,"Carg xar","Stby")))))</f>
        <v/>
      </c>
      <c r="J4740" s="12">
        <f>IF(OR(I4740="Carg FV",I4740="Carg xar"),MIN(IF(I4740="Carg FV",ABS(H4740),7.4),7.4,MAX(0,(0.9-M4740)*40)*0.95),0)</f>
        <v/>
      </c>
      <c r="K4740" s="12">
        <f>IF(I4740="V2H",MIN(MAX(0,H4740),7.4,MAX(0,(M4740-P4740)*40)*0.95),0)</f>
        <v/>
      </c>
      <c r="L4740" s="12">
        <f>IF(E4740=0,0,MAX(0,H4740-K4740))</f>
        <v/>
      </c>
      <c r="M4740" s="13">
        <f>M4739+J4739/40-IF(I4739="V2H",K4739/(0.95*40),0)-IF(E4740=0,IF(E4739=1,IF(D4740=1,30,40)*0.18/(2*40),0),0)-IF(E4740=1,IF(E4739=0,IF(D4740=1,30,40)*0.18/(2*40),0),0)</f>
        <v/>
      </c>
      <c r="N4740" s="14" t="n">
        <v>0.15</v>
      </c>
      <c r="O4740" s="15">
        <f>K4740*N4740</f>
        <v/>
      </c>
      <c r="P4740">
        <f>IF(E4740=0,0.3,IF(D4740=1,IF(C4740&gt;=Params!$B$13-3,IF(C4740&lt;Params!$B$13,Params!$B$20,0.3),0.3),IF(C4740&gt;=Params!$B$15-3,IF(C4740&lt;Params!$B$15,Params!$B$21,0.3),0.3)))</f>
        <v/>
      </c>
    </row>
    <row r="4741" ht="15" customHeight="1" s="1">
      <c r="A4741" s="9" t="n">
        <v>4738</v>
      </c>
      <c r="B4741" s="6" t="inlineStr">
        <is>
          <t>17/07</t>
        </is>
      </c>
      <c r="C4741" s="6" t="n">
        <v>9</v>
      </c>
      <c r="D4741" s="6" t="n">
        <v>0</v>
      </c>
      <c r="E4741" s="10">
        <f>IF(D4741=1, IF(OR(C4741&lt;10, C4741&gt;=15),1,0), IF(OR(C4741&lt;7, C4741&gt;=18),1,0))</f>
        <v/>
      </c>
      <c r="F4741" s="11" t="n">
        <v>0</v>
      </c>
      <c r="G4741" s="12">
        <f>0.5*8</f>
        <v/>
      </c>
      <c r="H4741" s="12">
        <f>F4741-G4741</f>
        <v/>
      </c>
      <c r="I4741" s="10">
        <f>IF(E4741=0,"Fora",IF(E4740=0,"Carg xar",IF(H4741&lt;0,IF(M4741&lt;0.9,"Carg FV","Stby"),IF(M4741&gt;P4741,"V2H",IF(M4741&lt;0.9,"Carg xar","Stby")))))</f>
        <v/>
      </c>
      <c r="J4741" s="12">
        <f>IF(OR(I4741="Carg FV",I4741="Carg xar"),MIN(IF(I4741="Carg FV",ABS(H4741),7.4),7.4,MAX(0,(0.9-M4741)*40)*0.95),0)</f>
        <v/>
      </c>
      <c r="K4741" s="12">
        <f>IF(I4741="V2H",MIN(MAX(0,H4741),7.4,MAX(0,(M4741-P4741)*40)*0.95),0)</f>
        <v/>
      </c>
      <c r="L4741" s="12">
        <f>IF(E4741=0,0,MAX(0,H4741-K4741))</f>
        <v/>
      </c>
      <c r="M4741" s="13">
        <f>M4740+J4740/40-IF(I4740="V2H",K4740/(0.95*40),0)-IF(E4741=0,IF(E4740=1,IF(D4741=1,30,40)*0.18/(2*40),0),0)-IF(E4741=1,IF(E4740=0,IF(D4741=1,30,40)*0.18/(2*40),0),0)</f>
        <v/>
      </c>
      <c r="N4741" s="14" t="n">
        <v>0.15</v>
      </c>
      <c r="O4741" s="15">
        <f>K4741*N4741</f>
        <v/>
      </c>
      <c r="P4741">
        <f>IF(E4741=0,0.3,IF(D4741=1,IF(C4741&gt;=Params!$B$13-3,IF(C4741&lt;Params!$B$13,Params!$B$20,0.3),0.3),IF(C4741&gt;=Params!$B$15-3,IF(C4741&lt;Params!$B$15,Params!$B$21,0.3),0.3)))</f>
        <v/>
      </c>
    </row>
    <row r="4742" ht="15" customHeight="1" s="1">
      <c r="A4742" s="9" t="n">
        <v>4739</v>
      </c>
      <c r="B4742" s="6" t="inlineStr">
        <is>
          <t>17/07</t>
        </is>
      </c>
      <c r="C4742" s="6" t="n">
        <v>10</v>
      </c>
      <c r="D4742" s="6" t="n">
        <v>0</v>
      </c>
      <c r="E4742" s="10">
        <f>IF(D4742=1, IF(OR(C4742&lt;10, C4742&gt;=15),1,0), IF(OR(C4742&lt;7, C4742&gt;=18),1,0))</f>
        <v/>
      </c>
      <c r="F4742" s="11" t="n">
        <v>0</v>
      </c>
      <c r="G4742" s="12">
        <f>0.7*8</f>
        <v/>
      </c>
      <c r="H4742" s="12">
        <f>F4742-G4742</f>
        <v/>
      </c>
      <c r="I4742" s="10">
        <f>IF(E4742=0,"Fora",IF(E4741=0,"Carg xar",IF(H4742&lt;0,IF(M4742&lt;0.9,"Carg FV","Stby"),IF(M4742&gt;P4742,"V2H",IF(M4742&lt;0.9,"Carg xar","Stby")))))</f>
        <v/>
      </c>
      <c r="J4742" s="12">
        <f>IF(OR(I4742="Carg FV",I4742="Carg xar"),MIN(IF(I4742="Carg FV",ABS(H4742),7.4),7.4,MAX(0,(0.9-M4742)*40)*0.95),0)</f>
        <v/>
      </c>
      <c r="K4742" s="12">
        <f>IF(I4742="V2H",MIN(MAX(0,H4742),7.4,MAX(0,(M4742-P4742)*40)*0.95),0)</f>
        <v/>
      </c>
      <c r="L4742" s="12">
        <f>IF(E4742=0,0,MAX(0,H4742-K4742))</f>
        <v/>
      </c>
      <c r="M4742" s="13">
        <f>M4741+J4741/40-IF(I4741="V2H",K4741/(0.95*40),0)-IF(E4742=0,IF(E4741=1,IF(D4742=1,30,40)*0.18/(2*40),0),0)-IF(E4742=1,IF(E4741=0,IF(D4742=1,30,40)*0.18/(2*40),0),0)</f>
        <v/>
      </c>
      <c r="N4742" s="14" t="n">
        <v>0.2</v>
      </c>
      <c r="O4742" s="15">
        <f>K4742*N4742</f>
        <v/>
      </c>
      <c r="P4742">
        <f>IF(E4742=0,0.3,IF(D4742=1,IF(C4742&gt;=Params!$B$13-3,IF(C4742&lt;Params!$B$13,Params!$B$20,0.3),0.3),IF(C4742&gt;=Params!$B$15-3,IF(C4742&lt;Params!$B$15,Params!$B$21,0.3),0.3)))</f>
        <v/>
      </c>
    </row>
    <row r="4743" ht="15" customHeight="1" s="1">
      <c r="A4743" s="9" t="n">
        <v>4740</v>
      </c>
      <c r="B4743" s="6" t="inlineStr">
        <is>
          <t>17/07</t>
        </is>
      </c>
      <c r="C4743" s="6" t="n">
        <v>11</v>
      </c>
      <c r="D4743" s="6" t="n">
        <v>0</v>
      </c>
      <c r="E4743" s="10">
        <f>IF(D4743=1, IF(OR(C4743&lt;10, C4743&gt;=15),1,0), IF(OR(C4743&lt;7, C4743&gt;=18),1,0))</f>
        <v/>
      </c>
      <c r="F4743" s="11" t="n">
        <v>0</v>
      </c>
      <c r="G4743" s="12">
        <f>0.84*8</f>
        <v/>
      </c>
      <c r="H4743" s="12">
        <f>F4743-G4743</f>
        <v/>
      </c>
      <c r="I4743" s="10">
        <f>IF(E4743=0,"Fora",IF(E4742=0,"Carg xar",IF(H4743&lt;0,IF(M4743&lt;0.9,"Carg FV","Stby"),IF(M4743&gt;P4743,"V2H",IF(M4743&lt;0.9,"Carg xar","Stby")))))</f>
        <v/>
      </c>
      <c r="J4743" s="12">
        <f>IF(OR(I4743="Carg FV",I4743="Carg xar"),MIN(IF(I4743="Carg FV",ABS(H4743),7.4),7.4,MAX(0,(0.9-M4743)*40)*0.95),0)</f>
        <v/>
      </c>
      <c r="K4743" s="12">
        <f>IF(I4743="V2H",MIN(MAX(0,H4743),7.4,MAX(0,(M4743-P4743)*40)*0.95),0)</f>
        <v/>
      </c>
      <c r="L4743" s="12">
        <f>IF(E4743=0,0,MAX(0,H4743-K4743))</f>
        <v/>
      </c>
      <c r="M4743" s="13">
        <f>M4742+J4742/40-IF(I4742="V2H",K4742/(0.95*40),0)-IF(E4743=0,IF(E4742=1,IF(D4743=1,30,40)*0.18/(2*40),0),0)-IF(E4743=1,IF(E4742=0,IF(D4743=1,30,40)*0.18/(2*40),0),0)</f>
        <v/>
      </c>
      <c r="N4743" s="14" t="n">
        <v>0.2</v>
      </c>
      <c r="O4743" s="15">
        <f>K4743*N4743</f>
        <v/>
      </c>
      <c r="P4743">
        <f>IF(E4743=0,0.3,IF(D4743=1,IF(C4743&gt;=Params!$B$13-3,IF(C4743&lt;Params!$B$13,Params!$B$20,0.3),0.3),IF(C4743&gt;=Params!$B$15-3,IF(C4743&lt;Params!$B$15,Params!$B$21,0.3),0.3)))</f>
        <v/>
      </c>
    </row>
    <row r="4744" ht="15" customHeight="1" s="1">
      <c r="A4744" s="9" t="n">
        <v>4741</v>
      </c>
      <c r="B4744" s="6" t="inlineStr">
        <is>
          <t>17/07</t>
        </is>
      </c>
      <c r="C4744" s="6" t="n">
        <v>12</v>
      </c>
      <c r="D4744" s="6" t="n">
        <v>0</v>
      </c>
      <c r="E4744" s="10">
        <f>IF(D4744=1, IF(OR(C4744&lt;10, C4744&gt;=15),1,0), IF(OR(C4744&lt;7, C4744&gt;=18),1,0))</f>
        <v/>
      </c>
      <c r="F4744" s="11" t="n">
        <v>0</v>
      </c>
      <c r="G4744" s="12">
        <f>0.9*8</f>
        <v/>
      </c>
      <c r="H4744" s="12">
        <f>F4744-G4744</f>
        <v/>
      </c>
      <c r="I4744" s="10">
        <f>IF(E4744=0,"Fora",IF(E4743=0,"Carg xar",IF(H4744&lt;0,IF(M4744&lt;0.9,"Carg FV","Stby"),IF(M4744&gt;P4744,"V2H",IF(M4744&lt;0.9,"Carg xar","Stby")))))</f>
        <v/>
      </c>
      <c r="J4744" s="12">
        <f>IF(OR(I4744="Carg FV",I4744="Carg xar"),MIN(IF(I4744="Carg FV",ABS(H4744),7.4),7.4,MAX(0,(0.9-M4744)*40)*0.95),0)</f>
        <v/>
      </c>
      <c r="K4744" s="12">
        <f>IF(I4744="V2H",MIN(MAX(0,H4744),7.4,MAX(0,(M4744-P4744)*40)*0.95),0)</f>
        <v/>
      </c>
      <c r="L4744" s="12">
        <f>IF(E4744=0,0,MAX(0,H4744-K4744))</f>
        <v/>
      </c>
      <c r="M4744" s="13">
        <f>M4743+J4743/40-IF(I4743="V2H",K4743/(0.95*40),0)-IF(E4744=0,IF(E4743=1,IF(D4744=1,30,40)*0.18/(2*40),0),0)-IF(E4744=1,IF(E4743=0,IF(D4744=1,30,40)*0.18/(2*40),0),0)</f>
        <v/>
      </c>
      <c r="N4744" s="14" t="n">
        <v>0.2</v>
      </c>
      <c r="O4744" s="15">
        <f>K4744*N4744</f>
        <v/>
      </c>
      <c r="P4744">
        <f>IF(E4744=0,0.3,IF(D4744=1,IF(C4744&gt;=Params!$B$13-3,IF(C4744&lt;Params!$B$13,Params!$B$20,0.3),0.3),IF(C4744&gt;=Params!$B$15-3,IF(C4744&lt;Params!$B$15,Params!$B$21,0.3),0.3)))</f>
        <v/>
      </c>
    </row>
    <row r="4745" ht="15" customHeight="1" s="1">
      <c r="A4745" s="9" t="n">
        <v>4742</v>
      </c>
      <c r="B4745" s="6" t="inlineStr">
        <is>
          <t>17/07</t>
        </is>
      </c>
      <c r="C4745" s="6" t="n">
        <v>13</v>
      </c>
      <c r="D4745" s="6" t="n">
        <v>0</v>
      </c>
      <c r="E4745" s="10">
        <f>IF(D4745=1, IF(OR(C4745&lt;10, C4745&gt;=15),1,0), IF(OR(C4745&lt;7, C4745&gt;=18),1,0))</f>
        <v/>
      </c>
      <c r="F4745" s="11" t="n">
        <v>0</v>
      </c>
      <c r="G4745" s="12">
        <f>0.88*8</f>
        <v/>
      </c>
      <c r="H4745" s="12">
        <f>F4745-G4745</f>
        <v/>
      </c>
      <c r="I4745" s="10">
        <f>IF(E4745=0,"Fora",IF(E4744=0,"Carg xar",IF(H4745&lt;0,IF(M4745&lt;0.9,"Carg FV","Stby"),IF(M4745&gt;P4745,"V2H",IF(M4745&lt;0.9,"Carg xar","Stby")))))</f>
        <v/>
      </c>
      <c r="J4745" s="12">
        <f>IF(OR(I4745="Carg FV",I4745="Carg xar"),MIN(IF(I4745="Carg FV",ABS(H4745),7.4),7.4,MAX(0,(0.9-M4745)*40)*0.95),0)</f>
        <v/>
      </c>
      <c r="K4745" s="12">
        <f>IF(I4745="V2H",MIN(MAX(0,H4745),7.4,MAX(0,(M4745-P4745)*40)*0.95),0)</f>
        <v/>
      </c>
      <c r="L4745" s="12">
        <f>IF(E4745=0,0,MAX(0,H4745-K4745))</f>
        <v/>
      </c>
      <c r="M4745" s="13">
        <f>M4744+J4744/40-IF(I4744="V2H",K4744/(0.95*40),0)-IF(E4745=0,IF(E4744=1,IF(D4745=1,30,40)*0.18/(2*40),0),0)-IF(E4745=1,IF(E4744=0,IF(D4745=1,30,40)*0.18/(2*40),0),0)</f>
        <v/>
      </c>
      <c r="N4745" s="14" t="n">
        <v>0.2</v>
      </c>
      <c r="O4745" s="15">
        <f>K4745*N4745</f>
        <v/>
      </c>
      <c r="P4745">
        <f>IF(E4745=0,0.3,IF(D4745=1,IF(C4745&gt;=Params!$B$13-3,IF(C4745&lt;Params!$B$13,Params!$B$20,0.3),0.3),IF(C4745&gt;=Params!$B$15-3,IF(C4745&lt;Params!$B$15,Params!$B$21,0.3),0.3)))</f>
        <v/>
      </c>
    </row>
    <row r="4746" ht="15" customHeight="1" s="1">
      <c r="A4746" s="9" t="n">
        <v>4743</v>
      </c>
      <c r="B4746" s="6" t="inlineStr">
        <is>
          <t>17/07</t>
        </is>
      </c>
      <c r="C4746" s="6" t="n">
        <v>14</v>
      </c>
      <c r="D4746" s="6" t="n">
        <v>0</v>
      </c>
      <c r="E4746" s="10">
        <f>IF(D4746=1, IF(OR(C4746&lt;10, C4746&gt;=15),1,0), IF(OR(C4746&lt;7, C4746&gt;=18),1,0))</f>
        <v/>
      </c>
      <c r="F4746" s="11" t="n">
        <v>0</v>
      </c>
      <c r="G4746" s="12">
        <f>0.78*8</f>
        <v/>
      </c>
      <c r="H4746" s="12">
        <f>F4746-G4746</f>
        <v/>
      </c>
      <c r="I4746" s="10">
        <f>IF(E4746=0,"Fora",IF(E4745=0,"Carg xar",IF(H4746&lt;0,IF(M4746&lt;0.9,"Carg FV","Stby"),IF(M4746&gt;P4746,"V2H",IF(M4746&lt;0.9,"Carg xar","Stby")))))</f>
        <v/>
      </c>
      <c r="J4746" s="12">
        <f>IF(OR(I4746="Carg FV",I4746="Carg xar"),MIN(IF(I4746="Carg FV",ABS(H4746),7.4),7.4,MAX(0,(0.9-M4746)*40)*0.95),0)</f>
        <v/>
      </c>
      <c r="K4746" s="12">
        <f>IF(I4746="V2H",MIN(MAX(0,H4746),7.4,MAX(0,(M4746-P4746)*40)*0.95),0)</f>
        <v/>
      </c>
      <c r="L4746" s="12">
        <f>IF(E4746=0,0,MAX(0,H4746-K4746))</f>
        <v/>
      </c>
      <c r="M4746" s="13">
        <f>M4745+J4745/40-IF(I4745="V2H",K4745/(0.95*40),0)-IF(E4746=0,IF(E4745=1,IF(D4746=1,30,40)*0.18/(2*40),0),0)-IF(E4746=1,IF(E4745=0,IF(D4746=1,30,40)*0.18/(2*40),0),0)</f>
        <v/>
      </c>
      <c r="N4746" s="14" t="n">
        <v>0.15</v>
      </c>
      <c r="O4746" s="15">
        <f>K4746*N4746</f>
        <v/>
      </c>
      <c r="P4746">
        <f>IF(E4746=0,0.3,IF(D4746=1,IF(C4746&gt;=Params!$B$13-3,IF(C4746&lt;Params!$B$13,Params!$B$20,0.3),0.3),IF(C4746&gt;=Params!$B$15-3,IF(C4746&lt;Params!$B$15,Params!$B$21,0.3),0.3)))</f>
        <v/>
      </c>
    </row>
    <row r="4747" ht="15" customHeight="1" s="1">
      <c r="A4747" s="9" t="n">
        <v>4744</v>
      </c>
      <c r="B4747" s="6" t="inlineStr">
        <is>
          <t>17/07</t>
        </is>
      </c>
      <c r="C4747" s="6" t="n">
        <v>15</v>
      </c>
      <c r="D4747" s="6" t="n">
        <v>0</v>
      </c>
      <c r="E4747" s="10">
        <f>IF(D4747=1, IF(OR(C4747&lt;10, C4747&gt;=15),1,0), IF(OR(C4747&lt;7, C4747&gt;=18),1,0))</f>
        <v/>
      </c>
      <c r="F4747" s="11" t="n">
        <v>0</v>
      </c>
      <c r="G4747" s="12">
        <f>0.62*8</f>
        <v/>
      </c>
      <c r="H4747" s="12">
        <f>F4747-G4747</f>
        <v/>
      </c>
      <c r="I4747" s="10">
        <f>IF(E4747=0,"Fora",IF(E4746=0,"Carg xar",IF(H4747&lt;0,IF(M4747&lt;0.9,"Carg FV","Stby"),IF(M4747&gt;P4747,"V2H",IF(M4747&lt;0.9,"Carg xar","Stby")))))</f>
        <v/>
      </c>
      <c r="J4747" s="12">
        <f>IF(OR(I4747="Carg FV",I4747="Carg xar"),MIN(IF(I4747="Carg FV",ABS(H4747),7.4),7.4,MAX(0,(0.9-M4747)*40)*0.95),0)</f>
        <v/>
      </c>
      <c r="K4747" s="12">
        <f>IF(I4747="V2H",MIN(MAX(0,H4747),7.4,MAX(0,(M4747-P4747)*40)*0.95),0)</f>
        <v/>
      </c>
      <c r="L4747" s="12">
        <f>IF(E4747=0,0,MAX(0,H4747-K4747))</f>
        <v/>
      </c>
      <c r="M4747" s="13">
        <f>M4746+J4746/40-IF(I4746="V2H",K4746/(0.95*40),0)-IF(E4747=0,IF(E4746=1,IF(D4747=1,30,40)*0.18/(2*40),0),0)-IF(E4747=1,IF(E4746=0,IF(D4747=1,30,40)*0.18/(2*40),0),0)</f>
        <v/>
      </c>
      <c r="N4747" s="14" t="n">
        <v>0.15</v>
      </c>
      <c r="O4747" s="15">
        <f>K4747*N4747</f>
        <v/>
      </c>
      <c r="P4747">
        <f>IF(E4747=0,0.3,IF(D4747=1,IF(C4747&gt;=Params!$B$13-3,IF(C4747&lt;Params!$B$13,Params!$B$20,0.3),0.3),IF(C4747&gt;=Params!$B$15-3,IF(C4747&lt;Params!$B$15,Params!$B$21,0.3),0.3)))</f>
        <v/>
      </c>
    </row>
    <row r="4748" ht="15" customHeight="1" s="1">
      <c r="A4748" s="9" t="n">
        <v>4745</v>
      </c>
      <c r="B4748" s="6" t="inlineStr">
        <is>
          <t>17/07</t>
        </is>
      </c>
      <c r="C4748" s="6" t="n">
        <v>16</v>
      </c>
      <c r="D4748" s="6" t="n">
        <v>0</v>
      </c>
      <c r="E4748" s="10">
        <f>IF(D4748=1, IF(OR(C4748&lt;10, C4748&gt;=15),1,0), IF(OR(C4748&lt;7, C4748&gt;=18),1,0))</f>
        <v/>
      </c>
      <c r="F4748" s="11" t="n">
        <v>0</v>
      </c>
      <c r="G4748" s="12">
        <f>0.45*8</f>
        <v/>
      </c>
      <c r="H4748" s="12">
        <f>F4748-G4748</f>
        <v/>
      </c>
      <c r="I4748" s="10">
        <f>IF(E4748=0,"Fora",IF(E4747=0,"Carg xar",IF(H4748&lt;0,IF(M4748&lt;0.9,"Carg FV","Stby"),IF(M4748&gt;P4748,"V2H",IF(M4748&lt;0.9,"Carg xar","Stby")))))</f>
        <v/>
      </c>
      <c r="J4748" s="12">
        <f>IF(OR(I4748="Carg FV",I4748="Carg xar"),MIN(IF(I4748="Carg FV",ABS(H4748),7.4),7.4,MAX(0,(0.9-M4748)*40)*0.95),0)</f>
        <v/>
      </c>
      <c r="K4748" s="12">
        <f>IF(I4748="V2H",MIN(MAX(0,H4748),7.4,MAX(0,(M4748-P4748)*40)*0.95),0)</f>
        <v/>
      </c>
      <c r="L4748" s="12">
        <f>IF(E4748=0,0,MAX(0,H4748-K4748))</f>
        <v/>
      </c>
      <c r="M4748" s="13">
        <f>M4747+J4747/40-IF(I4747="V2H",K4747/(0.95*40),0)-IF(E4748=0,IF(E4747=1,IF(D4748=1,30,40)*0.18/(2*40),0),0)-IF(E4748=1,IF(E4747=0,IF(D4748=1,30,40)*0.18/(2*40),0),0)</f>
        <v/>
      </c>
      <c r="N4748" s="14" t="n">
        <v>0.15</v>
      </c>
      <c r="O4748" s="15">
        <f>K4748*N4748</f>
        <v/>
      </c>
      <c r="P4748">
        <f>IF(E4748=0,0.3,IF(D4748=1,IF(C4748&gt;=Params!$B$13-3,IF(C4748&lt;Params!$B$13,Params!$B$20,0.3),0.3),IF(C4748&gt;=Params!$B$15-3,IF(C4748&lt;Params!$B$15,Params!$B$21,0.3),0.3)))</f>
        <v/>
      </c>
    </row>
    <row r="4749" ht="15" customHeight="1" s="1">
      <c r="A4749" s="9" t="n">
        <v>4746</v>
      </c>
      <c r="B4749" s="6" t="inlineStr">
        <is>
          <t>17/07</t>
        </is>
      </c>
      <c r="C4749" s="6" t="n">
        <v>17</v>
      </c>
      <c r="D4749" s="6" t="n">
        <v>0</v>
      </c>
      <c r="E4749" s="10">
        <f>IF(D4749=1, IF(OR(C4749&lt;10, C4749&gt;=15),1,0), IF(OR(C4749&lt;7, C4749&gt;=18),1,0))</f>
        <v/>
      </c>
      <c r="F4749" s="11" t="n">
        <v>0</v>
      </c>
      <c r="G4749" s="12">
        <f>0.25*8</f>
        <v/>
      </c>
      <c r="H4749" s="12">
        <f>F4749-G4749</f>
        <v/>
      </c>
      <c r="I4749" s="10">
        <f>IF(E4749=0,"Fora",IF(E4748=0,"Carg xar",IF(H4749&lt;0,IF(M4749&lt;0.9,"Carg FV","Stby"),IF(M4749&gt;P4749,"V2H",IF(M4749&lt;0.9,"Carg xar","Stby")))))</f>
        <v/>
      </c>
      <c r="J4749" s="12">
        <f>IF(OR(I4749="Carg FV",I4749="Carg xar"),MIN(IF(I4749="Carg FV",ABS(H4749),7.4),7.4,MAX(0,(0.9-M4749)*40)*0.95),0)</f>
        <v/>
      </c>
      <c r="K4749" s="12">
        <f>IF(I4749="V2H",MIN(MAX(0,H4749),7.4,MAX(0,(M4749-P4749)*40)*0.95),0)</f>
        <v/>
      </c>
      <c r="L4749" s="12">
        <f>IF(E4749=0,0,MAX(0,H4749-K4749))</f>
        <v/>
      </c>
      <c r="M4749" s="13">
        <f>M4748+J4748/40-IF(I4748="V2H",K4748/(0.95*40),0)-IF(E4749=0,IF(E4748=1,IF(D4749=1,30,40)*0.18/(2*40),0),0)-IF(E4749=1,IF(E4748=0,IF(D4749=1,30,40)*0.18/(2*40),0),0)</f>
        <v/>
      </c>
      <c r="N4749" s="14" t="n">
        <v>0.15</v>
      </c>
      <c r="O4749" s="15">
        <f>K4749*N4749</f>
        <v/>
      </c>
      <c r="P4749">
        <f>IF(E4749=0,0.3,IF(D4749=1,IF(C4749&gt;=Params!$B$13-3,IF(C4749&lt;Params!$B$13,Params!$B$20,0.3),0.3),IF(C4749&gt;=Params!$B$15-3,IF(C4749&lt;Params!$B$15,Params!$B$21,0.3),0.3)))</f>
        <v/>
      </c>
    </row>
    <row r="4750" ht="15" customHeight="1" s="1">
      <c r="A4750" s="9" t="n">
        <v>4747</v>
      </c>
      <c r="B4750" s="6" t="inlineStr">
        <is>
          <t>17/07</t>
        </is>
      </c>
      <c r="C4750" s="6" t="n">
        <v>18</v>
      </c>
      <c r="D4750" s="6" t="n">
        <v>0</v>
      </c>
      <c r="E4750" s="10">
        <f>IF(D4750=1, IF(OR(C4750&lt;10, C4750&gt;=15),1,0), IF(OR(C4750&lt;7, C4750&gt;=18),1,0))</f>
        <v/>
      </c>
      <c r="F4750" s="11" t="n">
        <v>2.517</v>
      </c>
      <c r="G4750" s="12">
        <f>0.08*8</f>
        <v/>
      </c>
      <c r="H4750" s="12">
        <f>F4750-G4750</f>
        <v/>
      </c>
      <c r="I4750" s="10">
        <f>IF(E4750=0,"Fora",IF(E4749=0,"Carg xar",IF(H4750&lt;0,IF(M4750&lt;0.9,"Carg FV","Stby"),IF(M4750&gt;P4750,"V2H",IF(M4750&lt;0.9,"Carg xar","Stby")))))</f>
        <v/>
      </c>
      <c r="J4750" s="12">
        <f>IF(OR(I4750="Carg FV",I4750="Carg xar"),MIN(IF(I4750="Carg FV",ABS(H4750),7.4),7.4,MAX(0,(0.9-M4750)*40)*0.95),0)</f>
        <v/>
      </c>
      <c r="K4750" s="12">
        <f>IF(I4750="V2H",MIN(MAX(0,H4750),7.4,MAX(0,(M4750-P4750)*40)*0.95),0)</f>
        <v/>
      </c>
      <c r="L4750" s="12">
        <f>IF(E4750=0,0,MAX(0,H4750-K4750))</f>
        <v/>
      </c>
      <c r="M4750" s="13">
        <f>M4749+J4749/40-IF(I4749="V2H",K4749/(0.95*40),0)-IF(E4750=0,IF(E4749=1,IF(D4750=1,30,40)*0.18/(2*40),0),0)-IF(E4750=1,IF(E4749=0,IF(D4750=1,30,40)*0.18/(2*40),0),0)</f>
        <v/>
      </c>
      <c r="N4750" s="14" t="n">
        <v>0.2</v>
      </c>
      <c r="O4750" s="15">
        <f>K4750*N4750</f>
        <v/>
      </c>
      <c r="P4750">
        <f>IF(E4750=0,0.3,IF(D4750=1,IF(C4750&gt;=Params!$B$13-3,IF(C4750&lt;Params!$B$13,Params!$B$20,0.3),0.3),IF(C4750&gt;=Params!$B$15-3,IF(C4750&lt;Params!$B$15,Params!$B$21,0.3),0.3)))</f>
        <v/>
      </c>
    </row>
    <row r="4751" ht="15" customHeight="1" s="1">
      <c r="A4751" s="9" t="n">
        <v>4748</v>
      </c>
      <c r="B4751" s="6" t="inlineStr">
        <is>
          <t>17/07</t>
        </is>
      </c>
      <c r="C4751" s="6" t="n">
        <v>19</v>
      </c>
      <c r="D4751" s="6" t="n">
        <v>0</v>
      </c>
      <c r="E4751" s="10">
        <f>IF(D4751=1, IF(OR(C4751&lt;10, C4751&gt;=15),1,0), IF(OR(C4751&lt;7, C4751&gt;=18),1,0))</f>
        <v/>
      </c>
      <c r="F4751" s="11" t="n">
        <v>3.679</v>
      </c>
      <c r="G4751" s="12">
        <f>0*8</f>
        <v/>
      </c>
      <c r="H4751" s="12">
        <f>F4751-G4751</f>
        <v/>
      </c>
      <c r="I4751" s="10">
        <f>IF(E4751=0,"Fora",IF(E4750=0,"Carg xar",IF(H4751&lt;0,IF(M4751&lt;0.9,"Carg FV","Stby"),IF(M4751&gt;P4751,"V2H",IF(M4751&lt;0.9,"Carg xar","Stby")))))</f>
        <v/>
      </c>
      <c r="J4751" s="12">
        <f>IF(OR(I4751="Carg FV",I4751="Carg xar"),MIN(IF(I4751="Carg FV",ABS(H4751),7.4),7.4,MAX(0,(0.9-M4751)*40)*0.95),0)</f>
        <v/>
      </c>
      <c r="K4751" s="12">
        <f>IF(I4751="V2H",MIN(MAX(0,H4751),7.4,MAX(0,(M4751-P4751)*40)*0.95),0)</f>
        <v/>
      </c>
      <c r="L4751" s="12">
        <f>IF(E4751=0,0,MAX(0,H4751-K4751))</f>
        <v/>
      </c>
      <c r="M4751" s="13">
        <f>M4750+J4750/40-IF(I4750="V2H",K4750/(0.95*40),0)-IF(E4751=0,IF(E4750=1,IF(D4751=1,30,40)*0.18/(2*40),0),0)-IF(E4751=1,IF(E4750=0,IF(D4751=1,30,40)*0.18/(2*40),0),0)</f>
        <v/>
      </c>
      <c r="N4751" s="14" t="n">
        <v>0.2</v>
      </c>
      <c r="O4751" s="15">
        <f>K4751*N4751</f>
        <v/>
      </c>
      <c r="P4751">
        <f>IF(E4751=0,0.3,IF(D4751=1,IF(C4751&gt;=Params!$B$13-3,IF(C4751&lt;Params!$B$13,Params!$B$20,0.3),0.3),IF(C4751&gt;=Params!$B$15-3,IF(C4751&lt;Params!$B$15,Params!$B$21,0.3),0.3)))</f>
        <v/>
      </c>
    </row>
    <row r="4752" ht="15" customHeight="1" s="1">
      <c r="A4752" s="9" t="n">
        <v>4749</v>
      </c>
      <c r="B4752" s="6" t="inlineStr">
        <is>
          <t>17/07</t>
        </is>
      </c>
      <c r="C4752" s="6" t="n">
        <v>20</v>
      </c>
      <c r="D4752" s="6" t="n">
        <v>0</v>
      </c>
      <c r="E4752" s="10">
        <f>IF(D4752=1, IF(OR(C4752&lt;10, C4752&gt;=15),1,0), IF(OR(C4752&lt;7, C4752&gt;=18),1,0))</f>
        <v/>
      </c>
      <c r="F4752" s="11" t="n">
        <v>0.425</v>
      </c>
      <c r="G4752" s="12">
        <f>0*8</f>
        <v/>
      </c>
      <c r="H4752" s="12">
        <f>F4752-G4752</f>
        <v/>
      </c>
      <c r="I4752" s="10">
        <f>IF(E4752=0,"Fora",IF(E4751=0,"Carg xar",IF(H4752&lt;0,IF(M4752&lt;0.9,"Carg FV","Stby"),IF(M4752&gt;P4752,"V2H",IF(M4752&lt;0.9,"Carg xar","Stby")))))</f>
        <v/>
      </c>
      <c r="J4752" s="12">
        <f>IF(OR(I4752="Carg FV",I4752="Carg xar"),MIN(IF(I4752="Carg FV",ABS(H4752),7.4),7.4,MAX(0,(0.9-M4752)*40)*0.95),0)</f>
        <v/>
      </c>
      <c r="K4752" s="12">
        <f>IF(I4752="V2H",MIN(MAX(0,H4752),7.4,MAX(0,(M4752-P4752)*40)*0.95),0)</f>
        <v/>
      </c>
      <c r="L4752" s="12">
        <f>IF(E4752=0,0,MAX(0,H4752-K4752))</f>
        <v/>
      </c>
      <c r="M4752" s="13">
        <f>M4751+J4751/40-IF(I4751="V2H",K4751/(0.95*40),0)-IF(E4752=0,IF(E4751=1,IF(D4752=1,30,40)*0.18/(2*40),0),0)-IF(E4752=1,IF(E4751=0,IF(D4752=1,30,40)*0.18/(2*40),0),0)</f>
        <v/>
      </c>
      <c r="N4752" s="14" t="n">
        <v>0.2</v>
      </c>
      <c r="O4752" s="15">
        <f>K4752*N4752</f>
        <v/>
      </c>
      <c r="P4752">
        <f>IF(E4752=0,0.3,IF(D4752=1,IF(C4752&gt;=Params!$B$13-3,IF(C4752&lt;Params!$B$13,Params!$B$20,0.3),0.3),IF(C4752&gt;=Params!$B$15-3,IF(C4752&lt;Params!$B$15,Params!$B$21,0.3),0.3)))</f>
        <v/>
      </c>
    </row>
    <row r="4753" ht="15" customHeight="1" s="1">
      <c r="A4753" s="9" t="n">
        <v>4750</v>
      </c>
      <c r="B4753" s="6" t="inlineStr">
        <is>
          <t>17/07</t>
        </is>
      </c>
      <c r="C4753" s="6" t="n">
        <v>21</v>
      </c>
      <c r="D4753" s="6" t="n">
        <v>0</v>
      </c>
      <c r="E4753" s="10">
        <f>IF(D4753=1, IF(OR(C4753&lt;10, C4753&gt;=15),1,0), IF(OR(C4753&lt;7, C4753&gt;=18),1,0))</f>
        <v/>
      </c>
      <c r="F4753" s="11" t="n">
        <v>0.586</v>
      </c>
      <c r="G4753" s="12">
        <f>0*8</f>
        <v/>
      </c>
      <c r="H4753" s="12">
        <f>F4753-G4753</f>
        <v/>
      </c>
      <c r="I4753" s="10">
        <f>IF(E4753=0,"Fora",IF(E4752=0,"Carg xar",IF(H4753&lt;0,IF(M4753&lt;0.9,"Carg FV","Stby"),IF(M4753&gt;P4753,"V2H",IF(M4753&lt;0.9,"Carg xar","Stby")))))</f>
        <v/>
      </c>
      <c r="J4753" s="12">
        <f>IF(OR(I4753="Carg FV",I4753="Carg xar"),MIN(IF(I4753="Carg FV",ABS(H4753),7.4),7.4,MAX(0,(0.9-M4753)*40)*0.95),0)</f>
        <v/>
      </c>
      <c r="K4753" s="12">
        <f>IF(I4753="V2H",MIN(MAX(0,H4753),7.4,MAX(0,(M4753-P4753)*40)*0.95),0)</f>
        <v/>
      </c>
      <c r="L4753" s="12">
        <f>IF(E4753=0,0,MAX(0,H4753-K4753))</f>
        <v/>
      </c>
      <c r="M4753" s="13">
        <f>M4752+J4752/40-IF(I4752="V2H",K4752/(0.95*40),0)-IF(E4753=0,IF(E4752=1,IF(D4753=1,30,40)*0.18/(2*40),0),0)-IF(E4753=1,IF(E4752=0,IF(D4753=1,30,40)*0.18/(2*40),0),0)</f>
        <v/>
      </c>
      <c r="N4753" s="14" t="n">
        <v>0.2</v>
      </c>
      <c r="O4753" s="15">
        <f>K4753*N4753</f>
        <v/>
      </c>
      <c r="P4753">
        <f>IF(E4753=0,0.3,IF(D4753=1,IF(C4753&gt;=Params!$B$13-3,IF(C4753&lt;Params!$B$13,Params!$B$20,0.3),0.3),IF(C4753&gt;=Params!$B$15-3,IF(C4753&lt;Params!$B$15,Params!$B$21,0.3),0.3)))</f>
        <v/>
      </c>
    </row>
    <row r="4754" ht="15" customHeight="1" s="1">
      <c r="A4754" s="9" t="n">
        <v>4751</v>
      </c>
      <c r="B4754" s="6" t="inlineStr">
        <is>
          <t>17/07</t>
        </is>
      </c>
      <c r="C4754" s="6" t="n">
        <v>22</v>
      </c>
      <c r="D4754" s="6" t="n">
        <v>0</v>
      </c>
      <c r="E4754" s="10">
        <f>IF(D4754=1, IF(OR(C4754&lt;10, C4754&gt;=15),1,0), IF(OR(C4754&lt;7, C4754&gt;=18),1,0))</f>
        <v/>
      </c>
      <c r="F4754" s="11" t="n">
        <v>1.183</v>
      </c>
      <c r="G4754" s="12">
        <f>0*8</f>
        <v/>
      </c>
      <c r="H4754" s="12">
        <f>F4754-G4754</f>
        <v/>
      </c>
      <c r="I4754" s="10">
        <f>IF(E4754=0,"Fora",IF(E4753=0,"Carg xar",IF(H4754&lt;0,IF(M4754&lt;0.9,"Carg FV","Stby"),IF(M4754&gt;P4754,"V2H",IF(M4754&lt;0.9,"Carg xar","Stby")))))</f>
        <v/>
      </c>
      <c r="J4754" s="12">
        <f>IF(OR(I4754="Carg FV",I4754="Carg xar"),MIN(IF(I4754="Carg FV",ABS(H4754),7.4),7.4,MAX(0,(0.9-M4754)*40)*0.95),0)</f>
        <v/>
      </c>
      <c r="K4754" s="12">
        <f>IF(I4754="V2H",MIN(MAX(0,H4754),7.4,MAX(0,(M4754-P4754)*40)*0.95),0)</f>
        <v/>
      </c>
      <c r="L4754" s="12">
        <f>IF(E4754=0,0,MAX(0,H4754-K4754))</f>
        <v/>
      </c>
      <c r="M4754" s="13">
        <f>M4753+J4753/40-IF(I4753="V2H",K4753/(0.95*40),0)-IF(E4754=0,IF(E4753=1,IF(D4754=1,30,40)*0.18/(2*40),0),0)-IF(E4754=1,IF(E4753=0,IF(D4754=1,30,40)*0.18/(2*40),0),0)</f>
        <v/>
      </c>
      <c r="N4754" s="14" t="n">
        <v>0.15</v>
      </c>
      <c r="O4754" s="15">
        <f>K4754*N4754</f>
        <v/>
      </c>
      <c r="P4754">
        <f>IF(E4754=0,0.3,IF(D4754=1,IF(C4754&gt;=Params!$B$13-3,IF(C4754&lt;Params!$B$13,Params!$B$20,0.3),0.3),IF(C4754&gt;=Params!$B$15-3,IF(C4754&lt;Params!$B$15,Params!$B$21,0.3),0.3)))</f>
        <v/>
      </c>
    </row>
    <row r="4755" ht="15" customHeight="1" s="1">
      <c r="A4755" s="9" t="n">
        <v>4752</v>
      </c>
      <c r="B4755" s="6" t="inlineStr">
        <is>
          <t>17/07</t>
        </is>
      </c>
      <c r="C4755" s="6" t="n">
        <v>23</v>
      </c>
      <c r="D4755" s="6" t="n">
        <v>0</v>
      </c>
      <c r="E4755" s="10">
        <f>IF(D4755=1, IF(OR(C4755&lt;10, C4755&gt;=15),1,0), IF(OR(C4755&lt;7, C4755&gt;=18),1,0))</f>
        <v/>
      </c>
      <c r="F4755" s="11" t="n">
        <v>0.724</v>
      </c>
      <c r="G4755" s="12">
        <f>0*8</f>
        <v/>
      </c>
      <c r="H4755" s="12">
        <f>F4755-G4755</f>
        <v/>
      </c>
      <c r="I4755" s="10">
        <f>IF(E4755=0,"Fora",IF(E4754=0,"Carg xar",IF(H4755&lt;0,IF(M4755&lt;0.9,"Carg FV","Stby"),IF(M4755&gt;P4755,"V2H",IF(M4755&lt;0.9,"Carg xar","Stby")))))</f>
        <v/>
      </c>
      <c r="J4755" s="12">
        <f>IF(OR(I4755="Carg FV",I4755="Carg xar"),MIN(IF(I4755="Carg FV",ABS(H4755),7.4),7.4,MAX(0,(0.9-M4755)*40)*0.95),0)</f>
        <v/>
      </c>
      <c r="K4755" s="12">
        <f>IF(I4755="V2H",MIN(MAX(0,H4755),7.4,MAX(0,(M4755-P4755)*40)*0.95),0)</f>
        <v/>
      </c>
      <c r="L4755" s="12">
        <f>IF(E4755=0,0,MAX(0,H4755-K4755))</f>
        <v/>
      </c>
      <c r="M4755" s="13">
        <f>M4754+J4754/40-IF(I4754="V2H",K4754/(0.95*40),0)-IF(E4755=0,IF(E4754=1,IF(D4755=1,30,40)*0.18/(2*40),0),0)-IF(E4755=1,IF(E4754=0,IF(D4755=1,30,40)*0.18/(2*40),0),0)</f>
        <v/>
      </c>
      <c r="N4755" s="14" t="n">
        <v>0.15</v>
      </c>
      <c r="O4755" s="15">
        <f>K4755*N4755</f>
        <v/>
      </c>
      <c r="P4755">
        <f>IF(E4755=0,0.3,IF(D4755=1,IF(C4755&gt;=Params!$B$13-3,IF(C4755&lt;Params!$B$13,Params!$B$20,0.3),0.3),IF(C4755&gt;=Params!$B$15-3,IF(C4755&lt;Params!$B$15,Params!$B$21,0.3),0.3)))</f>
        <v/>
      </c>
    </row>
    <row r="4756" ht="15" customHeight="1" s="1">
      <c r="A4756" s="9" t="n">
        <v>4753</v>
      </c>
      <c r="B4756" s="6" t="inlineStr">
        <is>
          <t>18/07</t>
        </is>
      </c>
      <c r="C4756" s="6" t="n">
        <v>0</v>
      </c>
      <c r="D4756" s="6" t="n">
        <v>0</v>
      </c>
      <c r="E4756" s="10">
        <f>IF(D4756=1, IF(OR(C4756&lt;10, C4756&gt;=15),1,0), IF(OR(C4756&lt;7, C4756&gt;=18),1,0))</f>
        <v/>
      </c>
      <c r="F4756" s="11" t="n">
        <v>0.753</v>
      </c>
      <c r="G4756" s="12">
        <f>0*8</f>
        <v/>
      </c>
      <c r="H4756" s="12">
        <f>F4756-G4756</f>
        <v/>
      </c>
      <c r="I4756" s="10">
        <f>IF(E4756=0,"Fora",IF(E4755=0,"Carg xar",IF(H4756&lt;0,IF(M4756&lt;0.9,"Carg FV","Stby"),IF(M4756&gt;P4756,"V2H",IF(M4756&lt;0.9,"Carg xar","Stby")))))</f>
        <v/>
      </c>
      <c r="J4756" s="12">
        <f>IF(OR(I4756="Carg FV",I4756="Carg xar"),MIN(IF(I4756="Carg FV",ABS(H4756),7.4),7.4,MAX(0,(0.9-M4756)*40)*0.95),0)</f>
        <v/>
      </c>
      <c r="K4756" s="12">
        <f>IF(I4756="V2H",MIN(MAX(0,H4756),7.4,MAX(0,(M4756-P4756)*40)*0.95),0)</f>
        <v/>
      </c>
      <c r="L4756" s="12">
        <f>IF(E4756=0,0,MAX(0,H4756-K4756))</f>
        <v/>
      </c>
      <c r="M4756" s="13">
        <f>M4755+J4755/40-IF(I4755="V2H",K4755/(0.95*40),0)-IF(E4756=0,IF(E4755=1,IF(D4756=1,30,40)*0.18/(2*40),0),0)-IF(E4756=1,IF(E4755=0,IF(D4756=1,30,40)*0.18/(2*40),0),0)</f>
        <v/>
      </c>
      <c r="N4756" s="14" t="n">
        <v>0.09</v>
      </c>
      <c r="O4756" s="15">
        <f>K4756*N4756</f>
        <v/>
      </c>
      <c r="P4756">
        <f>IF(E4756=0,0.3,IF(D4756=1,IF(C4756&gt;=Params!$B$13-3,IF(C4756&lt;Params!$B$13,Params!$B$20,0.3),0.3),IF(C4756&gt;=Params!$B$15-3,IF(C4756&lt;Params!$B$15,Params!$B$21,0.3),0.3)))</f>
        <v/>
      </c>
    </row>
    <row r="4757" ht="15" customHeight="1" s="1">
      <c r="A4757" s="9" t="n">
        <v>4754</v>
      </c>
      <c r="B4757" s="6" t="inlineStr">
        <is>
          <t>18/07</t>
        </is>
      </c>
      <c r="C4757" s="6" t="n">
        <v>1</v>
      </c>
      <c r="D4757" s="6" t="n">
        <v>0</v>
      </c>
      <c r="E4757" s="10">
        <f>IF(D4757=1, IF(OR(C4757&lt;10, C4757&gt;=15),1,0), IF(OR(C4757&lt;7, C4757&gt;=18),1,0))</f>
        <v/>
      </c>
      <c r="F4757" s="11" t="n">
        <v>0.715</v>
      </c>
      <c r="G4757" s="12">
        <f>0*8</f>
        <v/>
      </c>
      <c r="H4757" s="12">
        <f>F4757-G4757</f>
        <v/>
      </c>
      <c r="I4757" s="10">
        <f>IF(E4757=0,"Fora",IF(E4756=0,"Carg xar",IF(H4757&lt;0,IF(M4757&lt;0.9,"Carg FV","Stby"),IF(M4757&gt;P4757,"V2H",IF(M4757&lt;0.9,"Carg xar","Stby")))))</f>
        <v/>
      </c>
      <c r="J4757" s="12">
        <f>IF(OR(I4757="Carg FV",I4757="Carg xar"),MIN(IF(I4757="Carg FV",ABS(H4757),7.4),7.4,MAX(0,(0.9-M4757)*40)*0.95),0)</f>
        <v/>
      </c>
      <c r="K4757" s="12">
        <f>IF(I4757="V2H",MIN(MAX(0,H4757),7.4,MAX(0,(M4757-P4757)*40)*0.95),0)</f>
        <v/>
      </c>
      <c r="L4757" s="12">
        <f>IF(E4757=0,0,MAX(0,H4757-K4757))</f>
        <v/>
      </c>
      <c r="M4757" s="13">
        <f>M4756+J4756/40-IF(I4756="V2H",K4756/(0.95*40),0)-IF(E4757=0,IF(E4756=1,IF(D4757=1,30,40)*0.18/(2*40),0),0)-IF(E4757=1,IF(E4756=0,IF(D4757=1,30,40)*0.18/(2*40),0),0)</f>
        <v/>
      </c>
      <c r="N4757" s="14" t="n">
        <v>0.09</v>
      </c>
      <c r="O4757" s="15">
        <f>K4757*N4757</f>
        <v/>
      </c>
      <c r="P4757">
        <f>IF(E4757=0,0.3,IF(D4757=1,IF(C4757&gt;=Params!$B$13-3,IF(C4757&lt;Params!$B$13,Params!$B$20,0.3),0.3),IF(C4757&gt;=Params!$B$15-3,IF(C4757&lt;Params!$B$15,Params!$B$21,0.3),0.3)))</f>
        <v/>
      </c>
    </row>
    <row r="4758" ht="15" customHeight="1" s="1">
      <c r="A4758" s="9" t="n">
        <v>4755</v>
      </c>
      <c r="B4758" s="6" t="inlineStr">
        <is>
          <t>18/07</t>
        </is>
      </c>
      <c r="C4758" s="6" t="n">
        <v>2</v>
      </c>
      <c r="D4758" s="6" t="n">
        <v>0</v>
      </c>
      <c r="E4758" s="10">
        <f>IF(D4758=1, IF(OR(C4758&lt;10, C4758&gt;=15),1,0), IF(OR(C4758&lt;7, C4758&gt;=18),1,0))</f>
        <v/>
      </c>
      <c r="F4758" s="11" t="n">
        <v>1.368</v>
      </c>
      <c r="G4758" s="12">
        <f>0*8</f>
        <v/>
      </c>
      <c r="H4758" s="12">
        <f>F4758-G4758</f>
        <v/>
      </c>
      <c r="I4758" s="10">
        <f>IF(E4758=0,"Fora",IF(E4757=0,"Carg xar",IF(H4758&lt;0,IF(M4758&lt;0.9,"Carg FV","Stby"),IF(M4758&gt;P4758,"V2H",IF(M4758&lt;0.9,"Carg xar","Stby")))))</f>
        <v/>
      </c>
      <c r="J4758" s="12">
        <f>IF(OR(I4758="Carg FV",I4758="Carg xar"),MIN(IF(I4758="Carg FV",ABS(H4758),7.4),7.4,MAX(0,(0.9-M4758)*40)*0.95),0)</f>
        <v/>
      </c>
      <c r="K4758" s="12">
        <f>IF(I4758="V2H",MIN(MAX(0,H4758),7.4,MAX(0,(M4758-P4758)*40)*0.95),0)</f>
        <v/>
      </c>
      <c r="L4758" s="12">
        <f>IF(E4758=0,0,MAX(0,H4758-K4758))</f>
        <v/>
      </c>
      <c r="M4758" s="13">
        <f>M4757+J4757/40-IF(I4757="V2H",K4757/(0.95*40),0)-IF(E4758=0,IF(E4757=1,IF(D4758=1,30,40)*0.18/(2*40),0),0)-IF(E4758=1,IF(E4757=0,IF(D4758=1,30,40)*0.18/(2*40),0),0)</f>
        <v/>
      </c>
      <c r="N4758" s="14" t="n">
        <v>0.09</v>
      </c>
      <c r="O4758" s="15">
        <f>K4758*N4758</f>
        <v/>
      </c>
      <c r="P4758">
        <f>IF(E4758=0,0.3,IF(D4758=1,IF(C4758&gt;=Params!$B$13-3,IF(C4758&lt;Params!$B$13,Params!$B$20,0.3),0.3),IF(C4758&gt;=Params!$B$15-3,IF(C4758&lt;Params!$B$15,Params!$B$21,0.3),0.3)))</f>
        <v/>
      </c>
    </row>
    <row r="4759" ht="15" customHeight="1" s="1">
      <c r="A4759" s="9" t="n">
        <v>4756</v>
      </c>
      <c r="B4759" s="6" t="inlineStr">
        <is>
          <t>18/07</t>
        </is>
      </c>
      <c r="C4759" s="6" t="n">
        <v>3</v>
      </c>
      <c r="D4759" s="6" t="n">
        <v>0</v>
      </c>
      <c r="E4759" s="10">
        <f>IF(D4759=1, IF(OR(C4759&lt;10, C4759&gt;=15),1,0), IF(OR(C4759&lt;7, C4759&gt;=18),1,0))</f>
        <v/>
      </c>
      <c r="F4759" s="11" t="n">
        <v>0.551</v>
      </c>
      <c r="G4759" s="12">
        <f>0*8</f>
        <v/>
      </c>
      <c r="H4759" s="12">
        <f>F4759-G4759</f>
        <v/>
      </c>
      <c r="I4759" s="10">
        <f>IF(E4759=0,"Fora",IF(E4758=0,"Carg xar",IF(H4759&lt;0,IF(M4759&lt;0.9,"Carg FV","Stby"),IF(M4759&gt;P4759,"V2H",IF(M4759&lt;0.9,"Carg xar","Stby")))))</f>
        <v/>
      </c>
      <c r="J4759" s="12">
        <f>IF(OR(I4759="Carg FV",I4759="Carg xar"),MIN(IF(I4759="Carg FV",ABS(H4759),7.4),7.4,MAX(0,(0.9-M4759)*40)*0.95),0)</f>
        <v/>
      </c>
      <c r="K4759" s="12">
        <f>IF(I4759="V2H",MIN(MAX(0,H4759),7.4,MAX(0,(M4759-P4759)*40)*0.95),0)</f>
        <v/>
      </c>
      <c r="L4759" s="12">
        <f>IF(E4759=0,0,MAX(0,H4759-K4759))</f>
        <v/>
      </c>
      <c r="M4759" s="13">
        <f>M4758+J4758/40-IF(I4758="V2H",K4758/(0.95*40),0)-IF(E4759=0,IF(E4758=1,IF(D4759=1,30,40)*0.18/(2*40),0),0)-IF(E4759=1,IF(E4758=0,IF(D4759=1,30,40)*0.18/(2*40),0),0)</f>
        <v/>
      </c>
      <c r="N4759" s="14" t="n">
        <v>0.09</v>
      </c>
      <c r="O4759" s="15">
        <f>K4759*N4759</f>
        <v/>
      </c>
      <c r="P4759">
        <f>IF(E4759=0,0.3,IF(D4759=1,IF(C4759&gt;=Params!$B$13-3,IF(C4759&lt;Params!$B$13,Params!$B$20,0.3),0.3),IF(C4759&gt;=Params!$B$15-3,IF(C4759&lt;Params!$B$15,Params!$B$21,0.3),0.3)))</f>
        <v/>
      </c>
    </row>
    <row r="4760" ht="15" customHeight="1" s="1">
      <c r="A4760" s="9" t="n">
        <v>4757</v>
      </c>
      <c r="B4760" s="6" t="inlineStr">
        <is>
          <t>18/07</t>
        </is>
      </c>
      <c r="C4760" s="6" t="n">
        <v>4</v>
      </c>
      <c r="D4760" s="6" t="n">
        <v>0</v>
      </c>
      <c r="E4760" s="10">
        <f>IF(D4760=1, IF(OR(C4760&lt;10, C4760&gt;=15),1,0), IF(OR(C4760&lt;7, C4760&gt;=18),1,0))</f>
        <v/>
      </c>
      <c r="F4760" s="11" t="n">
        <v>0.543</v>
      </c>
      <c r="G4760" s="12">
        <f>0*8</f>
        <v/>
      </c>
      <c r="H4760" s="12">
        <f>F4760-G4760</f>
        <v/>
      </c>
      <c r="I4760" s="10">
        <f>IF(E4760=0,"Fora",IF(E4759=0,"Carg xar",IF(H4760&lt;0,IF(M4760&lt;0.9,"Carg FV","Stby"),IF(M4760&gt;P4760,"V2H",IF(M4760&lt;0.9,"Carg xar","Stby")))))</f>
        <v/>
      </c>
      <c r="J4760" s="12">
        <f>IF(OR(I4760="Carg FV",I4760="Carg xar"),MIN(IF(I4760="Carg FV",ABS(H4760),7.4),7.4,MAX(0,(0.9-M4760)*40)*0.95),0)</f>
        <v/>
      </c>
      <c r="K4760" s="12">
        <f>IF(I4760="V2H",MIN(MAX(0,H4760),7.4,MAX(0,(M4760-P4760)*40)*0.95),0)</f>
        <v/>
      </c>
      <c r="L4760" s="12">
        <f>IF(E4760=0,0,MAX(0,H4760-K4760))</f>
        <v/>
      </c>
      <c r="M4760" s="13">
        <f>M4759+J4759/40-IF(I4759="V2H",K4759/(0.95*40),0)-IF(E4760=0,IF(E4759=1,IF(D4760=1,30,40)*0.18/(2*40),0),0)-IF(E4760=1,IF(E4759=0,IF(D4760=1,30,40)*0.18/(2*40),0),0)</f>
        <v/>
      </c>
      <c r="N4760" s="14" t="n">
        <v>0.09</v>
      </c>
      <c r="O4760" s="15">
        <f>K4760*N4760</f>
        <v/>
      </c>
      <c r="P4760">
        <f>IF(E4760=0,0.3,IF(D4760=1,IF(C4760&gt;=Params!$B$13-3,IF(C4760&lt;Params!$B$13,Params!$B$20,0.3),0.3),IF(C4760&gt;=Params!$B$15-3,IF(C4760&lt;Params!$B$15,Params!$B$21,0.3),0.3)))</f>
        <v/>
      </c>
    </row>
    <row r="4761" ht="15" customHeight="1" s="1">
      <c r="A4761" s="9" t="n">
        <v>4758</v>
      </c>
      <c r="B4761" s="6" t="inlineStr">
        <is>
          <t>18/07</t>
        </is>
      </c>
      <c r="C4761" s="6" t="n">
        <v>5</v>
      </c>
      <c r="D4761" s="6" t="n">
        <v>0</v>
      </c>
      <c r="E4761" s="10">
        <f>IF(D4761=1, IF(OR(C4761&lt;10, C4761&gt;=15),1,0), IF(OR(C4761&lt;7, C4761&gt;=18),1,0))</f>
        <v/>
      </c>
      <c r="F4761" s="11" t="n">
        <v>0.551</v>
      </c>
      <c r="G4761" s="12">
        <f>0*8</f>
        <v/>
      </c>
      <c r="H4761" s="12">
        <f>F4761-G4761</f>
        <v/>
      </c>
      <c r="I4761" s="10">
        <f>IF(E4761=0,"Fora",IF(E4760=0,"Carg xar",IF(H4761&lt;0,IF(M4761&lt;0.9,"Carg FV","Stby"),IF(M4761&gt;P4761,"V2H",IF(M4761&lt;0.9,"Carg xar","Stby")))))</f>
        <v/>
      </c>
      <c r="J4761" s="12">
        <f>IF(OR(I4761="Carg FV",I4761="Carg xar"),MIN(IF(I4761="Carg FV",ABS(H4761),7.4),7.4,MAX(0,(0.9-M4761)*40)*0.95),0)</f>
        <v/>
      </c>
      <c r="K4761" s="12">
        <f>IF(I4761="V2H",MIN(MAX(0,H4761),7.4,MAX(0,(M4761-P4761)*40)*0.95),0)</f>
        <v/>
      </c>
      <c r="L4761" s="12">
        <f>IF(E4761=0,0,MAX(0,H4761-K4761))</f>
        <v/>
      </c>
      <c r="M4761" s="13">
        <f>M4760+J4760/40-IF(I4760="V2H",K4760/(0.95*40),0)-IF(E4761=0,IF(E4760=1,IF(D4761=1,30,40)*0.18/(2*40),0),0)-IF(E4761=1,IF(E4760=0,IF(D4761=1,30,40)*0.18/(2*40),0),0)</f>
        <v/>
      </c>
      <c r="N4761" s="14" t="n">
        <v>0.09</v>
      </c>
      <c r="O4761" s="15">
        <f>K4761*N4761</f>
        <v/>
      </c>
      <c r="P4761">
        <f>IF(E4761=0,0.3,IF(D4761=1,IF(C4761&gt;=Params!$B$13-3,IF(C4761&lt;Params!$B$13,Params!$B$20,0.3),0.3),IF(C4761&gt;=Params!$B$15-3,IF(C4761&lt;Params!$B$15,Params!$B$21,0.3),0.3)))</f>
        <v/>
      </c>
    </row>
    <row r="4762" ht="15" customHeight="1" s="1">
      <c r="A4762" s="9" t="n">
        <v>4759</v>
      </c>
      <c r="B4762" s="6" t="inlineStr">
        <is>
          <t>18/07</t>
        </is>
      </c>
      <c r="C4762" s="6" t="n">
        <v>6</v>
      </c>
      <c r="D4762" s="6" t="n">
        <v>0</v>
      </c>
      <c r="E4762" s="10">
        <f>IF(D4762=1, IF(OR(C4762&lt;10, C4762&gt;=15),1,0), IF(OR(C4762&lt;7, C4762&gt;=18),1,0))</f>
        <v/>
      </c>
      <c r="F4762" s="11" t="n">
        <v>0.467</v>
      </c>
      <c r="G4762" s="12">
        <f>0.02*8</f>
        <v/>
      </c>
      <c r="H4762" s="12">
        <f>F4762-G4762</f>
        <v/>
      </c>
      <c r="I4762" s="10">
        <f>IF(E4762=0,"Fora",IF(E4761=0,"Carg xar",IF(H4762&lt;0,IF(M4762&lt;0.9,"Carg FV","Stby"),IF(M4762&gt;P4762,"V2H",IF(M4762&lt;0.9,"Carg xar","Stby")))))</f>
        <v/>
      </c>
      <c r="J4762" s="12">
        <f>IF(OR(I4762="Carg FV",I4762="Carg xar"),MIN(IF(I4762="Carg FV",ABS(H4762),7.4),7.4,MAX(0,(0.9-M4762)*40)*0.95),0)</f>
        <v/>
      </c>
      <c r="K4762" s="12">
        <f>IF(I4762="V2H",MIN(MAX(0,H4762),7.4,MAX(0,(M4762-P4762)*40)*0.95),0)</f>
        <v/>
      </c>
      <c r="L4762" s="12">
        <f>IF(E4762=0,0,MAX(0,H4762-K4762))</f>
        <v/>
      </c>
      <c r="M4762" s="13">
        <f>M4761+J4761/40-IF(I4761="V2H",K4761/(0.95*40),0)-IF(E4762=0,IF(E4761=1,IF(D4762=1,30,40)*0.18/(2*40),0),0)-IF(E4762=1,IF(E4761=0,IF(D4762=1,30,40)*0.18/(2*40),0),0)</f>
        <v/>
      </c>
      <c r="N4762" s="14" t="n">
        <v>0.09</v>
      </c>
      <c r="O4762" s="15">
        <f>K4762*N4762</f>
        <v/>
      </c>
      <c r="P4762">
        <f>IF(E4762=0,0.3,IF(D4762=1,IF(C4762&gt;=Params!$B$13-3,IF(C4762&lt;Params!$B$13,Params!$B$20,0.3),0.3),IF(C4762&gt;=Params!$B$15-3,IF(C4762&lt;Params!$B$15,Params!$B$21,0.3),0.3)))</f>
        <v/>
      </c>
    </row>
    <row r="4763" ht="15" customHeight="1" s="1">
      <c r="A4763" s="9" t="n">
        <v>4760</v>
      </c>
      <c r="B4763" s="6" t="inlineStr">
        <is>
          <t>18/07</t>
        </is>
      </c>
      <c r="C4763" s="6" t="n">
        <v>7</v>
      </c>
      <c r="D4763" s="6" t="n">
        <v>0</v>
      </c>
      <c r="E4763" s="10">
        <f>IF(D4763=1, IF(OR(C4763&lt;10, C4763&gt;=15),1,0), IF(OR(C4763&lt;7, C4763&gt;=18),1,0))</f>
        <v/>
      </c>
      <c r="F4763" s="11" t="n">
        <v>0.973</v>
      </c>
      <c r="G4763" s="12">
        <f>0.14*8</f>
        <v/>
      </c>
      <c r="H4763" s="12">
        <f>F4763-G4763</f>
        <v/>
      </c>
      <c r="I4763" s="10">
        <f>IF(E4763=0,"Fora",IF(E4762=0,"Carg xar",IF(H4763&lt;0,IF(M4763&lt;0.9,"Carg FV","Stby"),IF(M4763&gt;P4763,"V2H",IF(M4763&lt;0.9,"Carg xar","Stby")))))</f>
        <v/>
      </c>
      <c r="J4763" s="12">
        <f>IF(OR(I4763="Carg FV",I4763="Carg xar"),MIN(IF(I4763="Carg FV",ABS(H4763),7.4),7.4,MAX(0,(0.9-M4763)*40)*0.95),0)</f>
        <v/>
      </c>
      <c r="K4763" s="12">
        <f>IF(I4763="V2H",MIN(MAX(0,H4763),7.4,MAX(0,(M4763-P4763)*40)*0.95),0)</f>
        <v/>
      </c>
      <c r="L4763" s="12">
        <f>IF(E4763=0,0,MAX(0,H4763-K4763))</f>
        <v/>
      </c>
      <c r="M4763" s="13">
        <f>M4762+J4762/40-IF(I4762="V2H",K4762/(0.95*40),0)-IF(E4763=0,IF(E4762=1,IF(D4763=1,30,40)*0.18/(2*40),0),0)-IF(E4763=1,IF(E4762=0,IF(D4763=1,30,40)*0.18/(2*40),0),0)</f>
        <v/>
      </c>
      <c r="N4763" s="14" t="n">
        <v>0.09</v>
      </c>
      <c r="O4763" s="15">
        <f>K4763*N4763</f>
        <v/>
      </c>
      <c r="P4763">
        <f>IF(E4763=0,0.3,IF(D4763=1,IF(C4763&gt;=Params!$B$13-3,IF(C4763&lt;Params!$B$13,Params!$B$20,0.3),0.3),IF(C4763&gt;=Params!$B$15-3,IF(C4763&lt;Params!$B$15,Params!$B$21,0.3),0.3)))</f>
        <v/>
      </c>
    </row>
    <row r="4764" ht="15" customHeight="1" s="1">
      <c r="A4764" s="9" t="n">
        <v>4761</v>
      </c>
      <c r="B4764" s="6" t="inlineStr">
        <is>
          <t>18/07</t>
        </is>
      </c>
      <c r="C4764" s="6" t="n">
        <v>8</v>
      </c>
      <c r="D4764" s="6" t="n">
        <v>0</v>
      </c>
      <c r="E4764" s="10">
        <f>IF(D4764=1, IF(OR(C4764&lt;10, C4764&gt;=15),1,0), IF(OR(C4764&lt;7, C4764&gt;=18),1,0))</f>
        <v/>
      </c>
      <c r="F4764" s="11" t="n">
        <v>0</v>
      </c>
      <c r="G4764" s="12">
        <f>0.3*8</f>
        <v/>
      </c>
      <c r="H4764" s="12">
        <f>F4764-G4764</f>
        <v/>
      </c>
      <c r="I4764" s="10">
        <f>IF(E4764=0,"Fora",IF(E4763=0,"Carg xar",IF(H4764&lt;0,IF(M4764&lt;0.9,"Carg FV","Stby"),IF(M4764&gt;P4764,"V2H",IF(M4764&lt;0.9,"Carg xar","Stby")))))</f>
        <v/>
      </c>
      <c r="J4764" s="12">
        <f>IF(OR(I4764="Carg FV",I4764="Carg xar"),MIN(IF(I4764="Carg FV",ABS(H4764),7.4),7.4,MAX(0,(0.9-M4764)*40)*0.95),0)</f>
        <v/>
      </c>
      <c r="K4764" s="12">
        <f>IF(I4764="V2H",MIN(MAX(0,H4764),7.4,MAX(0,(M4764-P4764)*40)*0.95),0)</f>
        <v/>
      </c>
      <c r="L4764" s="12">
        <f>IF(E4764=0,0,MAX(0,H4764-K4764))</f>
        <v/>
      </c>
      <c r="M4764" s="13">
        <f>M4763+J4763/40-IF(I4763="V2H",K4763/(0.95*40),0)-IF(E4764=0,IF(E4763=1,IF(D4764=1,30,40)*0.18/(2*40),0),0)-IF(E4764=1,IF(E4763=0,IF(D4764=1,30,40)*0.18/(2*40),0),0)</f>
        <v/>
      </c>
      <c r="N4764" s="14" t="n">
        <v>0.15</v>
      </c>
      <c r="O4764" s="15">
        <f>K4764*N4764</f>
        <v/>
      </c>
      <c r="P4764">
        <f>IF(E4764=0,0.3,IF(D4764=1,IF(C4764&gt;=Params!$B$13-3,IF(C4764&lt;Params!$B$13,Params!$B$20,0.3),0.3),IF(C4764&gt;=Params!$B$15-3,IF(C4764&lt;Params!$B$15,Params!$B$21,0.3),0.3)))</f>
        <v/>
      </c>
    </row>
    <row r="4765" ht="15" customHeight="1" s="1">
      <c r="A4765" s="9" t="n">
        <v>4762</v>
      </c>
      <c r="B4765" s="6" t="inlineStr">
        <is>
          <t>18/07</t>
        </is>
      </c>
      <c r="C4765" s="6" t="n">
        <v>9</v>
      </c>
      <c r="D4765" s="6" t="n">
        <v>0</v>
      </c>
      <c r="E4765" s="10">
        <f>IF(D4765=1, IF(OR(C4765&lt;10, C4765&gt;=15),1,0), IF(OR(C4765&lt;7, C4765&gt;=18),1,0))</f>
        <v/>
      </c>
      <c r="F4765" s="11" t="n">
        <v>0</v>
      </c>
      <c r="G4765" s="12">
        <f>0.5*8</f>
        <v/>
      </c>
      <c r="H4765" s="12">
        <f>F4765-G4765</f>
        <v/>
      </c>
      <c r="I4765" s="10">
        <f>IF(E4765=0,"Fora",IF(E4764=0,"Carg xar",IF(H4765&lt;0,IF(M4765&lt;0.9,"Carg FV","Stby"),IF(M4765&gt;P4765,"V2H",IF(M4765&lt;0.9,"Carg xar","Stby")))))</f>
        <v/>
      </c>
      <c r="J4765" s="12">
        <f>IF(OR(I4765="Carg FV",I4765="Carg xar"),MIN(IF(I4765="Carg FV",ABS(H4765),7.4),7.4,MAX(0,(0.9-M4765)*40)*0.95),0)</f>
        <v/>
      </c>
      <c r="K4765" s="12">
        <f>IF(I4765="V2H",MIN(MAX(0,H4765),7.4,MAX(0,(M4765-P4765)*40)*0.95),0)</f>
        <v/>
      </c>
      <c r="L4765" s="12">
        <f>IF(E4765=0,0,MAX(0,H4765-K4765))</f>
        <v/>
      </c>
      <c r="M4765" s="13">
        <f>M4764+J4764/40-IF(I4764="V2H",K4764/(0.95*40),0)-IF(E4765=0,IF(E4764=1,IF(D4765=1,30,40)*0.18/(2*40),0),0)-IF(E4765=1,IF(E4764=0,IF(D4765=1,30,40)*0.18/(2*40),0),0)</f>
        <v/>
      </c>
      <c r="N4765" s="14" t="n">
        <v>0.15</v>
      </c>
      <c r="O4765" s="15">
        <f>K4765*N4765</f>
        <v/>
      </c>
      <c r="P4765">
        <f>IF(E4765=0,0.3,IF(D4765=1,IF(C4765&gt;=Params!$B$13-3,IF(C4765&lt;Params!$B$13,Params!$B$20,0.3),0.3),IF(C4765&gt;=Params!$B$15-3,IF(C4765&lt;Params!$B$15,Params!$B$21,0.3),0.3)))</f>
        <v/>
      </c>
    </row>
    <row r="4766" ht="15" customHeight="1" s="1">
      <c r="A4766" s="9" t="n">
        <v>4763</v>
      </c>
      <c r="B4766" s="6" t="inlineStr">
        <is>
          <t>18/07</t>
        </is>
      </c>
      <c r="C4766" s="6" t="n">
        <v>10</v>
      </c>
      <c r="D4766" s="6" t="n">
        <v>0</v>
      </c>
      <c r="E4766" s="10">
        <f>IF(D4766=1, IF(OR(C4766&lt;10, C4766&gt;=15),1,0), IF(OR(C4766&lt;7, C4766&gt;=18),1,0))</f>
        <v/>
      </c>
      <c r="F4766" s="11" t="n">
        <v>0</v>
      </c>
      <c r="G4766" s="12">
        <f>0.7*8</f>
        <v/>
      </c>
      <c r="H4766" s="12">
        <f>F4766-G4766</f>
        <v/>
      </c>
      <c r="I4766" s="10">
        <f>IF(E4766=0,"Fora",IF(E4765=0,"Carg xar",IF(H4766&lt;0,IF(M4766&lt;0.9,"Carg FV","Stby"),IF(M4766&gt;P4766,"V2H",IF(M4766&lt;0.9,"Carg xar","Stby")))))</f>
        <v/>
      </c>
      <c r="J4766" s="12">
        <f>IF(OR(I4766="Carg FV",I4766="Carg xar"),MIN(IF(I4766="Carg FV",ABS(H4766),7.4),7.4,MAX(0,(0.9-M4766)*40)*0.95),0)</f>
        <v/>
      </c>
      <c r="K4766" s="12">
        <f>IF(I4766="V2H",MIN(MAX(0,H4766),7.4,MAX(0,(M4766-P4766)*40)*0.95),0)</f>
        <v/>
      </c>
      <c r="L4766" s="12">
        <f>IF(E4766=0,0,MAX(0,H4766-K4766))</f>
        <v/>
      </c>
      <c r="M4766" s="13">
        <f>M4765+J4765/40-IF(I4765="V2H",K4765/(0.95*40),0)-IF(E4766=0,IF(E4765=1,IF(D4766=1,30,40)*0.18/(2*40),0),0)-IF(E4766=1,IF(E4765=0,IF(D4766=1,30,40)*0.18/(2*40),0),0)</f>
        <v/>
      </c>
      <c r="N4766" s="14" t="n">
        <v>0.2</v>
      </c>
      <c r="O4766" s="15">
        <f>K4766*N4766</f>
        <v/>
      </c>
      <c r="P4766">
        <f>IF(E4766=0,0.3,IF(D4766=1,IF(C4766&gt;=Params!$B$13-3,IF(C4766&lt;Params!$B$13,Params!$B$20,0.3),0.3),IF(C4766&gt;=Params!$B$15-3,IF(C4766&lt;Params!$B$15,Params!$B$21,0.3),0.3)))</f>
        <v/>
      </c>
    </row>
    <row r="4767" ht="15" customHeight="1" s="1">
      <c r="A4767" s="9" t="n">
        <v>4764</v>
      </c>
      <c r="B4767" s="6" t="inlineStr">
        <is>
          <t>18/07</t>
        </is>
      </c>
      <c r="C4767" s="6" t="n">
        <v>11</v>
      </c>
      <c r="D4767" s="6" t="n">
        <v>0</v>
      </c>
      <c r="E4767" s="10">
        <f>IF(D4767=1, IF(OR(C4767&lt;10, C4767&gt;=15),1,0), IF(OR(C4767&lt;7, C4767&gt;=18),1,0))</f>
        <v/>
      </c>
      <c r="F4767" s="11" t="n">
        <v>0</v>
      </c>
      <c r="G4767" s="12">
        <f>0.84*8</f>
        <v/>
      </c>
      <c r="H4767" s="12">
        <f>F4767-G4767</f>
        <v/>
      </c>
      <c r="I4767" s="10">
        <f>IF(E4767=0,"Fora",IF(E4766=0,"Carg xar",IF(H4767&lt;0,IF(M4767&lt;0.9,"Carg FV","Stby"),IF(M4767&gt;P4767,"V2H",IF(M4767&lt;0.9,"Carg xar","Stby")))))</f>
        <v/>
      </c>
      <c r="J4767" s="12">
        <f>IF(OR(I4767="Carg FV",I4767="Carg xar"),MIN(IF(I4767="Carg FV",ABS(H4767),7.4),7.4,MAX(0,(0.9-M4767)*40)*0.95),0)</f>
        <v/>
      </c>
      <c r="K4767" s="12">
        <f>IF(I4767="V2H",MIN(MAX(0,H4767),7.4,MAX(0,(M4767-P4767)*40)*0.95),0)</f>
        <v/>
      </c>
      <c r="L4767" s="12">
        <f>IF(E4767=0,0,MAX(0,H4767-K4767))</f>
        <v/>
      </c>
      <c r="M4767" s="13">
        <f>M4766+J4766/40-IF(I4766="V2H",K4766/(0.95*40),0)-IF(E4767=0,IF(E4766=1,IF(D4767=1,30,40)*0.18/(2*40),0),0)-IF(E4767=1,IF(E4766=0,IF(D4767=1,30,40)*0.18/(2*40),0),0)</f>
        <v/>
      </c>
      <c r="N4767" s="14" t="n">
        <v>0.2</v>
      </c>
      <c r="O4767" s="15">
        <f>K4767*N4767</f>
        <v/>
      </c>
      <c r="P4767">
        <f>IF(E4767=0,0.3,IF(D4767=1,IF(C4767&gt;=Params!$B$13-3,IF(C4767&lt;Params!$B$13,Params!$B$20,0.3),0.3),IF(C4767&gt;=Params!$B$15-3,IF(C4767&lt;Params!$B$15,Params!$B$21,0.3),0.3)))</f>
        <v/>
      </c>
    </row>
    <row r="4768" ht="15" customHeight="1" s="1">
      <c r="A4768" s="9" t="n">
        <v>4765</v>
      </c>
      <c r="B4768" s="6" t="inlineStr">
        <is>
          <t>18/07</t>
        </is>
      </c>
      <c r="C4768" s="6" t="n">
        <v>12</v>
      </c>
      <c r="D4768" s="6" t="n">
        <v>0</v>
      </c>
      <c r="E4768" s="10">
        <f>IF(D4768=1, IF(OR(C4768&lt;10, C4768&gt;=15),1,0), IF(OR(C4768&lt;7, C4768&gt;=18),1,0))</f>
        <v/>
      </c>
      <c r="F4768" s="11" t="n">
        <v>0.647</v>
      </c>
      <c r="G4768" s="12">
        <f>0.9*8</f>
        <v/>
      </c>
      <c r="H4768" s="12">
        <f>F4768-G4768</f>
        <v/>
      </c>
      <c r="I4768" s="10">
        <f>IF(E4768=0,"Fora",IF(E4767=0,"Carg xar",IF(H4768&lt;0,IF(M4768&lt;0.9,"Carg FV","Stby"),IF(M4768&gt;P4768,"V2H",IF(M4768&lt;0.9,"Carg xar","Stby")))))</f>
        <v/>
      </c>
      <c r="J4768" s="12">
        <f>IF(OR(I4768="Carg FV",I4768="Carg xar"),MIN(IF(I4768="Carg FV",ABS(H4768),7.4),7.4,MAX(0,(0.9-M4768)*40)*0.95),0)</f>
        <v/>
      </c>
      <c r="K4768" s="12">
        <f>IF(I4768="V2H",MIN(MAX(0,H4768),7.4,MAX(0,(M4768-P4768)*40)*0.95),0)</f>
        <v/>
      </c>
      <c r="L4768" s="12">
        <f>IF(E4768=0,0,MAX(0,H4768-K4768))</f>
        <v/>
      </c>
      <c r="M4768" s="13">
        <f>M4767+J4767/40-IF(I4767="V2H",K4767/(0.95*40),0)-IF(E4768=0,IF(E4767=1,IF(D4768=1,30,40)*0.18/(2*40),0),0)-IF(E4768=1,IF(E4767=0,IF(D4768=1,30,40)*0.18/(2*40),0),0)</f>
        <v/>
      </c>
      <c r="N4768" s="14" t="n">
        <v>0.2</v>
      </c>
      <c r="O4768" s="15">
        <f>K4768*N4768</f>
        <v/>
      </c>
      <c r="P4768">
        <f>IF(E4768=0,0.3,IF(D4768=1,IF(C4768&gt;=Params!$B$13-3,IF(C4768&lt;Params!$B$13,Params!$B$20,0.3),0.3),IF(C4768&gt;=Params!$B$15-3,IF(C4768&lt;Params!$B$15,Params!$B$21,0.3),0.3)))</f>
        <v/>
      </c>
    </row>
    <row r="4769" ht="15" customHeight="1" s="1">
      <c r="A4769" s="9" t="n">
        <v>4766</v>
      </c>
      <c r="B4769" s="6" t="inlineStr">
        <is>
          <t>18/07</t>
        </is>
      </c>
      <c r="C4769" s="6" t="n">
        <v>13</v>
      </c>
      <c r="D4769" s="6" t="n">
        <v>0</v>
      </c>
      <c r="E4769" s="10">
        <f>IF(D4769=1, IF(OR(C4769&lt;10, C4769&gt;=15),1,0), IF(OR(C4769&lt;7, C4769&gt;=18),1,0))</f>
        <v/>
      </c>
      <c r="F4769" s="11" t="n">
        <v>1.786</v>
      </c>
      <c r="G4769" s="12">
        <f>0.88*8</f>
        <v/>
      </c>
      <c r="H4769" s="12">
        <f>F4769-G4769</f>
        <v/>
      </c>
      <c r="I4769" s="10">
        <f>IF(E4769=0,"Fora",IF(E4768=0,"Carg xar",IF(H4769&lt;0,IF(M4769&lt;0.9,"Carg FV","Stby"),IF(M4769&gt;P4769,"V2H",IF(M4769&lt;0.9,"Carg xar","Stby")))))</f>
        <v/>
      </c>
      <c r="J4769" s="12">
        <f>IF(OR(I4769="Carg FV",I4769="Carg xar"),MIN(IF(I4769="Carg FV",ABS(H4769),7.4),7.4,MAX(0,(0.9-M4769)*40)*0.95),0)</f>
        <v/>
      </c>
      <c r="K4769" s="12">
        <f>IF(I4769="V2H",MIN(MAX(0,H4769),7.4,MAX(0,(M4769-P4769)*40)*0.95),0)</f>
        <v/>
      </c>
      <c r="L4769" s="12">
        <f>IF(E4769=0,0,MAX(0,H4769-K4769))</f>
        <v/>
      </c>
      <c r="M4769" s="13">
        <f>M4768+J4768/40-IF(I4768="V2H",K4768/(0.95*40),0)-IF(E4769=0,IF(E4768=1,IF(D4769=1,30,40)*0.18/(2*40),0),0)-IF(E4769=1,IF(E4768=0,IF(D4769=1,30,40)*0.18/(2*40),0),0)</f>
        <v/>
      </c>
      <c r="N4769" s="14" t="n">
        <v>0.2</v>
      </c>
      <c r="O4769" s="15">
        <f>K4769*N4769</f>
        <v/>
      </c>
      <c r="P4769">
        <f>IF(E4769=0,0.3,IF(D4769=1,IF(C4769&gt;=Params!$B$13-3,IF(C4769&lt;Params!$B$13,Params!$B$20,0.3),0.3),IF(C4769&gt;=Params!$B$15-3,IF(C4769&lt;Params!$B$15,Params!$B$21,0.3),0.3)))</f>
        <v/>
      </c>
    </row>
    <row r="4770" ht="15" customHeight="1" s="1">
      <c r="A4770" s="9" t="n">
        <v>4767</v>
      </c>
      <c r="B4770" s="6" t="inlineStr">
        <is>
          <t>18/07</t>
        </is>
      </c>
      <c r="C4770" s="6" t="n">
        <v>14</v>
      </c>
      <c r="D4770" s="6" t="n">
        <v>0</v>
      </c>
      <c r="E4770" s="10">
        <f>IF(D4770=1, IF(OR(C4770&lt;10, C4770&gt;=15),1,0), IF(OR(C4770&lt;7, C4770&gt;=18),1,0))</f>
        <v/>
      </c>
      <c r="F4770" s="11" t="n">
        <v>0.955</v>
      </c>
      <c r="G4770" s="12">
        <f>0.78*8</f>
        <v/>
      </c>
      <c r="H4770" s="12">
        <f>F4770-G4770</f>
        <v/>
      </c>
      <c r="I4770" s="10">
        <f>IF(E4770=0,"Fora",IF(E4769=0,"Carg xar",IF(H4770&lt;0,IF(M4770&lt;0.9,"Carg FV","Stby"),IF(M4770&gt;P4770,"V2H",IF(M4770&lt;0.9,"Carg xar","Stby")))))</f>
        <v/>
      </c>
      <c r="J4770" s="12">
        <f>IF(OR(I4770="Carg FV",I4770="Carg xar"),MIN(IF(I4770="Carg FV",ABS(H4770),7.4),7.4,MAX(0,(0.9-M4770)*40)*0.95),0)</f>
        <v/>
      </c>
      <c r="K4770" s="12">
        <f>IF(I4770="V2H",MIN(MAX(0,H4770),7.4,MAX(0,(M4770-P4770)*40)*0.95),0)</f>
        <v/>
      </c>
      <c r="L4770" s="12">
        <f>IF(E4770=0,0,MAX(0,H4770-K4770))</f>
        <v/>
      </c>
      <c r="M4770" s="13">
        <f>M4769+J4769/40-IF(I4769="V2H",K4769/(0.95*40),0)-IF(E4770=0,IF(E4769=1,IF(D4770=1,30,40)*0.18/(2*40),0),0)-IF(E4770=1,IF(E4769=0,IF(D4770=1,30,40)*0.18/(2*40),0),0)</f>
        <v/>
      </c>
      <c r="N4770" s="14" t="n">
        <v>0.15</v>
      </c>
      <c r="O4770" s="15">
        <f>K4770*N4770</f>
        <v/>
      </c>
      <c r="P4770">
        <f>IF(E4770=0,0.3,IF(D4770=1,IF(C4770&gt;=Params!$B$13-3,IF(C4770&lt;Params!$B$13,Params!$B$20,0.3),0.3),IF(C4770&gt;=Params!$B$15-3,IF(C4770&lt;Params!$B$15,Params!$B$21,0.3),0.3)))</f>
        <v/>
      </c>
    </row>
    <row r="4771" ht="15" customHeight="1" s="1">
      <c r="A4771" s="9" t="n">
        <v>4768</v>
      </c>
      <c r="B4771" s="6" t="inlineStr">
        <is>
          <t>18/07</t>
        </is>
      </c>
      <c r="C4771" s="6" t="n">
        <v>15</v>
      </c>
      <c r="D4771" s="6" t="n">
        <v>0</v>
      </c>
      <c r="E4771" s="10">
        <f>IF(D4771=1, IF(OR(C4771&lt;10, C4771&gt;=15),1,0), IF(OR(C4771&lt;7, C4771&gt;=18),1,0))</f>
        <v/>
      </c>
      <c r="F4771" s="11" t="n">
        <v>0</v>
      </c>
      <c r="G4771" s="12">
        <f>0.62*8</f>
        <v/>
      </c>
      <c r="H4771" s="12">
        <f>F4771-G4771</f>
        <v/>
      </c>
      <c r="I4771" s="10">
        <f>IF(E4771=0,"Fora",IF(E4770=0,"Carg xar",IF(H4771&lt;0,IF(M4771&lt;0.9,"Carg FV","Stby"),IF(M4771&gt;P4771,"V2H",IF(M4771&lt;0.9,"Carg xar","Stby")))))</f>
        <v/>
      </c>
      <c r="J4771" s="12">
        <f>IF(OR(I4771="Carg FV",I4771="Carg xar"),MIN(IF(I4771="Carg FV",ABS(H4771),7.4),7.4,MAX(0,(0.9-M4771)*40)*0.95),0)</f>
        <v/>
      </c>
      <c r="K4771" s="12">
        <f>IF(I4771="V2H",MIN(MAX(0,H4771),7.4,MAX(0,(M4771-P4771)*40)*0.95),0)</f>
        <v/>
      </c>
      <c r="L4771" s="12">
        <f>IF(E4771=0,0,MAX(0,H4771-K4771))</f>
        <v/>
      </c>
      <c r="M4771" s="13">
        <f>M4770+J4770/40-IF(I4770="V2H",K4770/(0.95*40),0)-IF(E4771=0,IF(E4770=1,IF(D4771=1,30,40)*0.18/(2*40),0),0)-IF(E4771=1,IF(E4770=0,IF(D4771=1,30,40)*0.18/(2*40),0),0)</f>
        <v/>
      </c>
      <c r="N4771" s="14" t="n">
        <v>0.15</v>
      </c>
      <c r="O4771" s="15">
        <f>K4771*N4771</f>
        <v/>
      </c>
      <c r="P4771">
        <f>IF(E4771=0,0.3,IF(D4771=1,IF(C4771&gt;=Params!$B$13-3,IF(C4771&lt;Params!$B$13,Params!$B$20,0.3),0.3),IF(C4771&gt;=Params!$B$15-3,IF(C4771&lt;Params!$B$15,Params!$B$21,0.3),0.3)))</f>
        <v/>
      </c>
    </row>
    <row r="4772" ht="15" customHeight="1" s="1">
      <c r="A4772" s="9" t="n">
        <v>4769</v>
      </c>
      <c r="B4772" s="6" t="inlineStr">
        <is>
          <t>18/07</t>
        </is>
      </c>
      <c r="C4772" s="6" t="n">
        <v>16</v>
      </c>
      <c r="D4772" s="6" t="n">
        <v>0</v>
      </c>
      <c r="E4772" s="10">
        <f>IF(D4772=1, IF(OR(C4772&lt;10, C4772&gt;=15),1,0), IF(OR(C4772&lt;7, C4772&gt;=18),1,0))</f>
        <v/>
      </c>
      <c r="F4772" s="11" t="n">
        <v>0</v>
      </c>
      <c r="G4772" s="12">
        <f>0.45*8</f>
        <v/>
      </c>
      <c r="H4772" s="12">
        <f>F4772-G4772</f>
        <v/>
      </c>
      <c r="I4772" s="10">
        <f>IF(E4772=0,"Fora",IF(E4771=0,"Carg xar",IF(H4772&lt;0,IF(M4772&lt;0.9,"Carg FV","Stby"),IF(M4772&gt;P4772,"V2H",IF(M4772&lt;0.9,"Carg xar","Stby")))))</f>
        <v/>
      </c>
      <c r="J4772" s="12">
        <f>IF(OR(I4772="Carg FV",I4772="Carg xar"),MIN(IF(I4772="Carg FV",ABS(H4772),7.4),7.4,MAX(0,(0.9-M4772)*40)*0.95),0)</f>
        <v/>
      </c>
      <c r="K4772" s="12">
        <f>IF(I4772="V2H",MIN(MAX(0,H4772),7.4,MAX(0,(M4772-P4772)*40)*0.95),0)</f>
        <v/>
      </c>
      <c r="L4772" s="12">
        <f>IF(E4772=0,0,MAX(0,H4772-K4772))</f>
        <v/>
      </c>
      <c r="M4772" s="13">
        <f>M4771+J4771/40-IF(I4771="V2H",K4771/(0.95*40),0)-IF(E4772=0,IF(E4771=1,IF(D4772=1,30,40)*0.18/(2*40),0),0)-IF(E4772=1,IF(E4771=0,IF(D4772=1,30,40)*0.18/(2*40),0),0)</f>
        <v/>
      </c>
      <c r="N4772" s="14" t="n">
        <v>0.15</v>
      </c>
      <c r="O4772" s="15">
        <f>K4772*N4772</f>
        <v/>
      </c>
      <c r="P4772">
        <f>IF(E4772=0,0.3,IF(D4772=1,IF(C4772&gt;=Params!$B$13-3,IF(C4772&lt;Params!$B$13,Params!$B$20,0.3),0.3),IF(C4772&gt;=Params!$B$15-3,IF(C4772&lt;Params!$B$15,Params!$B$21,0.3),0.3)))</f>
        <v/>
      </c>
    </row>
    <row r="4773" ht="15" customHeight="1" s="1">
      <c r="A4773" s="9" t="n">
        <v>4770</v>
      </c>
      <c r="B4773" s="6" t="inlineStr">
        <is>
          <t>18/07</t>
        </is>
      </c>
      <c r="C4773" s="6" t="n">
        <v>17</v>
      </c>
      <c r="D4773" s="6" t="n">
        <v>0</v>
      </c>
      <c r="E4773" s="10">
        <f>IF(D4773=1, IF(OR(C4773&lt;10, C4773&gt;=15),1,0), IF(OR(C4773&lt;7, C4773&gt;=18),1,0))</f>
        <v/>
      </c>
      <c r="F4773" s="11" t="n">
        <v>0</v>
      </c>
      <c r="G4773" s="12">
        <f>0.25*8</f>
        <v/>
      </c>
      <c r="H4773" s="12">
        <f>F4773-G4773</f>
        <v/>
      </c>
      <c r="I4773" s="10">
        <f>IF(E4773=0,"Fora",IF(E4772=0,"Carg xar",IF(H4773&lt;0,IF(M4773&lt;0.9,"Carg FV","Stby"),IF(M4773&gt;P4773,"V2H",IF(M4773&lt;0.9,"Carg xar","Stby")))))</f>
        <v/>
      </c>
      <c r="J4773" s="12">
        <f>IF(OR(I4773="Carg FV",I4773="Carg xar"),MIN(IF(I4773="Carg FV",ABS(H4773),7.4),7.4,MAX(0,(0.9-M4773)*40)*0.95),0)</f>
        <v/>
      </c>
      <c r="K4773" s="12">
        <f>IF(I4773="V2H",MIN(MAX(0,H4773),7.4,MAX(0,(M4773-P4773)*40)*0.95),0)</f>
        <v/>
      </c>
      <c r="L4773" s="12">
        <f>IF(E4773=0,0,MAX(0,H4773-K4773))</f>
        <v/>
      </c>
      <c r="M4773" s="13">
        <f>M4772+J4772/40-IF(I4772="V2H",K4772/(0.95*40),0)-IF(E4773=0,IF(E4772=1,IF(D4773=1,30,40)*0.18/(2*40),0),0)-IF(E4773=1,IF(E4772=0,IF(D4773=1,30,40)*0.18/(2*40),0),0)</f>
        <v/>
      </c>
      <c r="N4773" s="14" t="n">
        <v>0.15</v>
      </c>
      <c r="O4773" s="15">
        <f>K4773*N4773</f>
        <v/>
      </c>
      <c r="P4773">
        <f>IF(E4773=0,0.3,IF(D4773=1,IF(C4773&gt;=Params!$B$13-3,IF(C4773&lt;Params!$B$13,Params!$B$20,0.3),0.3),IF(C4773&gt;=Params!$B$15-3,IF(C4773&lt;Params!$B$15,Params!$B$21,0.3),0.3)))</f>
        <v/>
      </c>
    </row>
    <row r="4774" ht="15" customHeight="1" s="1">
      <c r="A4774" s="9" t="n">
        <v>4771</v>
      </c>
      <c r="B4774" s="6" t="inlineStr">
        <is>
          <t>18/07</t>
        </is>
      </c>
      <c r="C4774" s="6" t="n">
        <v>18</v>
      </c>
      <c r="D4774" s="6" t="n">
        <v>0</v>
      </c>
      <c r="E4774" s="10">
        <f>IF(D4774=1, IF(OR(C4774&lt;10, C4774&gt;=15),1,0), IF(OR(C4774&lt;7, C4774&gt;=18),1,0))</f>
        <v/>
      </c>
      <c r="F4774" s="11" t="n">
        <v>0.709</v>
      </c>
      <c r="G4774" s="12">
        <f>0.08*8</f>
        <v/>
      </c>
      <c r="H4774" s="12">
        <f>F4774-G4774</f>
        <v/>
      </c>
      <c r="I4774" s="10">
        <f>IF(E4774=0,"Fora",IF(E4773=0,"Carg xar",IF(H4774&lt;0,IF(M4774&lt;0.9,"Carg FV","Stby"),IF(M4774&gt;P4774,"V2H",IF(M4774&lt;0.9,"Carg xar","Stby")))))</f>
        <v/>
      </c>
      <c r="J4774" s="12">
        <f>IF(OR(I4774="Carg FV",I4774="Carg xar"),MIN(IF(I4774="Carg FV",ABS(H4774),7.4),7.4,MAX(0,(0.9-M4774)*40)*0.95),0)</f>
        <v/>
      </c>
      <c r="K4774" s="12">
        <f>IF(I4774="V2H",MIN(MAX(0,H4774),7.4,MAX(0,(M4774-P4774)*40)*0.95),0)</f>
        <v/>
      </c>
      <c r="L4774" s="12">
        <f>IF(E4774=0,0,MAX(0,H4774-K4774))</f>
        <v/>
      </c>
      <c r="M4774" s="13">
        <f>M4773+J4773/40-IF(I4773="V2H",K4773/(0.95*40),0)-IF(E4774=0,IF(E4773=1,IF(D4774=1,30,40)*0.18/(2*40),0),0)-IF(E4774=1,IF(E4773=0,IF(D4774=1,30,40)*0.18/(2*40),0),0)</f>
        <v/>
      </c>
      <c r="N4774" s="14" t="n">
        <v>0.2</v>
      </c>
      <c r="O4774" s="15">
        <f>K4774*N4774</f>
        <v/>
      </c>
      <c r="P4774">
        <f>IF(E4774=0,0.3,IF(D4774=1,IF(C4774&gt;=Params!$B$13-3,IF(C4774&lt;Params!$B$13,Params!$B$20,0.3),0.3),IF(C4774&gt;=Params!$B$15-3,IF(C4774&lt;Params!$B$15,Params!$B$21,0.3),0.3)))</f>
        <v/>
      </c>
    </row>
    <row r="4775" ht="15" customHeight="1" s="1">
      <c r="A4775" s="9" t="n">
        <v>4772</v>
      </c>
      <c r="B4775" s="6" t="inlineStr">
        <is>
          <t>18/07</t>
        </is>
      </c>
      <c r="C4775" s="6" t="n">
        <v>19</v>
      </c>
      <c r="D4775" s="6" t="n">
        <v>0</v>
      </c>
      <c r="E4775" s="10">
        <f>IF(D4775=1, IF(OR(C4775&lt;10, C4775&gt;=15),1,0), IF(OR(C4775&lt;7, C4775&gt;=18),1,0))</f>
        <v/>
      </c>
      <c r="F4775" s="11" t="n">
        <v>2.048</v>
      </c>
      <c r="G4775" s="12">
        <f>0*8</f>
        <v/>
      </c>
      <c r="H4775" s="12">
        <f>F4775-G4775</f>
        <v/>
      </c>
      <c r="I4775" s="10">
        <f>IF(E4775=0,"Fora",IF(E4774=0,"Carg xar",IF(H4775&lt;0,IF(M4775&lt;0.9,"Carg FV","Stby"),IF(M4775&gt;P4775,"V2H",IF(M4775&lt;0.9,"Carg xar","Stby")))))</f>
        <v/>
      </c>
      <c r="J4775" s="12">
        <f>IF(OR(I4775="Carg FV",I4775="Carg xar"),MIN(IF(I4775="Carg FV",ABS(H4775),7.4),7.4,MAX(0,(0.9-M4775)*40)*0.95),0)</f>
        <v/>
      </c>
      <c r="K4775" s="12">
        <f>IF(I4775="V2H",MIN(MAX(0,H4775),7.4,MAX(0,(M4775-P4775)*40)*0.95),0)</f>
        <v/>
      </c>
      <c r="L4775" s="12">
        <f>IF(E4775=0,0,MAX(0,H4775-K4775))</f>
        <v/>
      </c>
      <c r="M4775" s="13">
        <f>M4774+J4774/40-IF(I4774="V2H",K4774/(0.95*40),0)-IF(E4775=0,IF(E4774=1,IF(D4775=1,30,40)*0.18/(2*40),0),0)-IF(E4775=1,IF(E4774=0,IF(D4775=1,30,40)*0.18/(2*40),0),0)</f>
        <v/>
      </c>
      <c r="N4775" s="14" t="n">
        <v>0.2</v>
      </c>
      <c r="O4775" s="15">
        <f>K4775*N4775</f>
        <v/>
      </c>
      <c r="P4775">
        <f>IF(E4775=0,0.3,IF(D4775=1,IF(C4775&gt;=Params!$B$13-3,IF(C4775&lt;Params!$B$13,Params!$B$20,0.3),0.3),IF(C4775&gt;=Params!$B$15-3,IF(C4775&lt;Params!$B$15,Params!$B$21,0.3),0.3)))</f>
        <v/>
      </c>
    </row>
    <row r="4776" ht="15" customHeight="1" s="1">
      <c r="A4776" s="9" t="n">
        <v>4773</v>
      </c>
      <c r="B4776" s="6" t="inlineStr">
        <is>
          <t>18/07</t>
        </is>
      </c>
      <c r="C4776" s="6" t="n">
        <v>20</v>
      </c>
      <c r="D4776" s="6" t="n">
        <v>0</v>
      </c>
      <c r="E4776" s="10">
        <f>IF(D4776=1, IF(OR(C4776&lt;10, C4776&gt;=15),1,0), IF(OR(C4776&lt;7, C4776&gt;=18),1,0))</f>
        <v/>
      </c>
      <c r="F4776" s="11" t="n">
        <v>2.458</v>
      </c>
      <c r="G4776" s="12">
        <f>0*8</f>
        <v/>
      </c>
      <c r="H4776" s="12">
        <f>F4776-G4776</f>
        <v/>
      </c>
      <c r="I4776" s="10">
        <f>IF(E4776=0,"Fora",IF(E4775=0,"Carg xar",IF(H4776&lt;0,IF(M4776&lt;0.9,"Carg FV","Stby"),IF(M4776&gt;P4776,"V2H",IF(M4776&lt;0.9,"Carg xar","Stby")))))</f>
        <v/>
      </c>
      <c r="J4776" s="12">
        <f>IF(OR(I4776="Carg FV",I4776="Carg xar"),MIN(IF(I4776="Carg FV",ABS(H4776),7.4),7.4,MAX(0,(0.9-M4776)*40)*0.95),0)</f>
        <v/>
      </c>
      <c r="K4776" s="12">
        <f>IF(I4776="V2H",MIN(MAX(0,H4776),7.4,MAX(0,(M4776-P4776)*40)*0.95),0)</f>
        <v/>
      </c>
      <c r="L4776" s="12">
        <f>IF(E4776=0,0,MAX(0,H4776-K4776))</f>
        <v/>
      </c>
      <c r="M4776" s="13">
        <f>M4775+J4775/40-IF(I4775="V2H",K4775/(0.95*40),0)-IF(E4776=0,IF(E4775=1,IF(D4776=1,30,40)*0.18/(2*40),0),0)-IF(E4776=1,IF(E4775=0,IF(D4776=1,30,40)*0.18/(2*40),0),0)</f>
        <v/>
      </c>
      <c r="N4776" s="14" t="n">
        <v>0.2</v>
      </c>
      <c r="O4776" s="15">
        <f>K4776*N4776</f>
        <v/>
      </c>
      <c r="P4776">
        <f>IF(E4776=0,0.3,IF(D4776=1,IF(C4776&gt;=Params!$B$13-3,IF(C4776&lt;Params!$B$13,Params!$B$20,0.3),0.3),IF(C4776&gt;=Params!$B$15-3,IF(C4776&lt;Params!$B$15,Params!$B$21,0.3),0.3)))</f>
        <v/>
      </c>
    </row>
    <row r="4777" ht="15" customHeight="1" s="1">
      <c r="A4777" s="9" t="n">
        <v>4774</v>
      </c>
      <c r="B4777" s="6" t="inlineStr">
        <is>
          <t>18/07</t>
        </is>
      </c>
      <c r="C4777" s="6" t="n">
        <v>21</v>
      </c>
      <c r="D4777" s="6" t="n">
        <v>0</v>
      </c>
      <c r="E4777" s="10">
        <f>IF(D4777=1, IF(OR(C4777&lt;10, C4777&gt;=15),1,0), IF(OR(C4777&lt;7, C4777&gt;=18),1,0))</f>
        <v/>
      </c>
      <c r="F4777" s="11" t="n">
        <v>1.578</v>
      </c>
      <c r="G4777" s="12">
        <f>0*8</f>
        <v/>
      </c>
      <c r="H4777" s="12">
        <f>F4777-G4777</f>
        <v/>
      </c>
      <c r="I4777" s="10">
        <f>IF(E4777=0,"Fora",IF(E4776=0,"Carg xar",IF(H4777&lt;0,IF(M4777&lt;0.9,"Carg FV","Stby"),IF(M4777&gt;P4777,"V2H",IF(M4777&lt;0.9,"Carg xar","Stby")))))</f>
        <v/>
      </c>
      <c r="J4777" s="12">
        <f>IF(OR(I4777="Carg FV",I4777="Carg xar"),MIN(IF(I4777="Carg FV",ABS(H4777),7.4),7.4,MAX(0,(0.9-M4777)*40)*0.95),0)</f>
        <v/>
      </c>
      <c r="K4777" s="12">
        <f>IF(I4777="V2H",MIN(MAX(0,H4777),7.4,MAX(0,(M4777-P4777)*40)*0.95),0)</f>
        <v/>
      </c>
      <c r="L4777" s="12">
        <f>IF(E4777=0,0,MAX(0,H4777-K4777))</f>
        <v/>
      </c>
      <c r="M4777" s="13">
        <f>M4776+J4776/40-IF(I4776="V2H",K4776/(0.95*40),0)-IF(E4777=0,IF(E4776=1,IF(D4777=1,30,40)*0.18/(2*40),0),0)-IF(E4777=1,IF(E4776=0,IF(D4777=1,30,40)*0.18/(2*40),0),0)</f>
        <v/>
      </c>
      <c r="N4777" s="14" t="n">
        <v>0.2</v>
      </c>
      <c r="O4777" s="15">
        <f>K4777*N4777</f>
        <v/>
      </c>
      <c r="P4777">
        <f>IF(E4777=0,0.3,IF(D4777=1,IF(C4777&gt;=Params!$B$13-3,IF(C4777&lt;Params!$B$13,Params!$B$20,0.3),0.3),IF(C4777&gt;=Params!$B$15-3,IF(C4777&lt;Params!$B$15,Params!$B$21,0.3),0.3)))</f>
        <v/>
      </c>
    </row>
    <row r="4778" ht="15" customHeight="1" s="1">
      <c r="A4778" s="9" t="n">
        <v>4775</v>
      </c>
      <c r="B4778" s="6" t="inlineStr">
        <is>
          <t>18/07</t>
        </is>
      </c>
      <c r="C4778" s="6" t="n">
        <v>22</v>
      </c>
      <c r="D4778" s="6" t="n">
        <v>0</v>
      </c>
      <c r="E4778" s="10">
        <f>IF(D4778=1, IF(OR(C4778&lt;10, C4778&gt;=15),1,0), IF(OR(C4778&lt;7, C4778&gt;=18),1,0))</f>
        <v/>
      </c>
      <c r="F4778" s="11" t="n">
        <v>1.523</v>
      </c>
      <c r="G4778" s="12">
        <f>0*8</f>
        <v/>
      </c>
      <c r="H4778" s="12">
        <f>F4778-G4778</f>
        <v/>
      </c>
      <c r="I4778" s="10">
        <f>IF(E4778=0,"Fora",IF(E4777=0,"Carg xar",IF(H4778&lt;0,IF(M4778&lt;0.9,"Carg FV","Stby"),IF(M4778&gt;P4778,"V2H",IF(M4778&lt;0.9,"Carg xar","Stby")))))</f>
        <v/>
      </c>
      <c r="J4778" s="12">
        <f>IF(OR(I4778="Carg FV",I4778="Carg xar"),MIN(IF(I4778="Carg FV",ABS(H4778),7.4),7.4,MAX(0,(0.9-M4778)*40)*0.95),0)</f>
        <v/>
      </c>
      <c r="K4778" s="12">
        <f>IF(I4778="V2H",MIN(MAX(0,H4778),7.4,MAX(0,(M4778-P4778)*40)*0.95),0)</f>
        <v/>
      </c>
      <c r="L4778" s="12">
        <f>IF(E4778=0,0,MAX(0,H4778-K4778))</f>
        <v/>
      </c>
      <c r="M4778" s="13">
        <f>M4777+J4777/40-IF(I4777="V2H",K4777/(0.95*40),0)-IF(E4778=0,IF(E4777=1,IF(D4778=1,30,40)*0.18/(2*40),0),0)-IF(E4778=1,IF(E4777=0,IF(D4778=1,30,40)*0.18/(2*40),0),0)</f>
        <v/>
      </c>
      <c r="N4778" s="14" t="n">
        <v>0.15</v>
      </c>
      <c r="O4778" s="15">
        <f>K4778*N4778</f>
        <v/>
      </c>
      <c r="P4778">
        <f>IF(E4778=0,0.3,IF(D4778=1,IF(C4778&gt;=Params!$B$13-3,IF(C4778&lt;Params!$B$13,Params!$B$20,0.3),0.3),IF(C4778&gt;=Params!$B$15-3,IF(C4778&lt;Params!$B$15,Params!$B$21,0.3),0.3)))</f>
        <v/>
      </c>
    </row>
    <row r="4779" ht="15" customHeight="1" s="1">
      <c r="A4779" s="9" t="n">
        <v>4776</v>
      </c>
      <c r="B4779" s="6" t="inlineStr">
        <is>
          <t>18/07</t>
        </is>
      </c>
      <c r="C4779" s="6" t="n">
        <v>23</v>
      </c>
      <c r="D4779" s="6" t="n">
        <v>0</v>
      </c>
      <c r="E4779" s="10">
        <f>IF(D4779=1, IF(OR(C4779&lt;10, C4779&gt;=15),1,0), IF(OR(C4779&lt;7, C4779&gt;=18),1,0))</f>
        <v/>
      </c>
      <c r="F4779" s="11" t="n">
        <v>0.85</v>
      </c>
      <c r="G4779" s="12">
        <f>0*8</f>
        <v/>
      </c>
      <c r="H4779" s="12">
        <f>F4779-G4779</f>
        <v/>
      </c>
      <c r="I4779" s="10">
        <f>IF(E4779=0,"Fora",IF(E4778=0,"Carg xar",IF(H4779&lt;0,IF(M4779&lt;0.9,"Carg FV","Stby"),IF(M4779&gt;P4779,"V2H",IF(M4779&lt;0.9,"Carg xar","Stby")))))</f>
        <v/>
      </c>
      <c r="J4779" s="12">
        <f>IF(OR(I4779="Carg FV",I4779="Carg xar"),MIN(IF(I4779="Carg FV",ABS(H4779),7.4),7.4,MAX(0,(0.9-M4779)*40)*0.95),0)</f>
        <v/>
      </c>
      <c r="K4779" s="12">
        <f>IF(I4779="V2H",MIN(MAX(0,H4779),7.4,MAX(0,(M4779-P4779)*40)*0.95),0)</f>
        <v/>
      </c>
      <c r="L4779" s="12">
        <f>IF(E4779=0,0,MAX(0,H4779-K4779))</f>
        <v/>
      </c>
      <c r="M4779" s="13">
        <f>M4778+J4778/40-IF(I4778="V2H",K4778/(0.95*40),0)-IF(E4779=0,IF(E4778=1,IF(D4779=1,30,40)*0.18/(2*40),0),0)-IF(E4779=1,IF(E4778=0,IF(D4779=1,30,40)*0.18/(2*40),0),0)</f>
        <v/>
      </c>
      <c r="N4779" s="14" t="n">
        <v>0.15</v>
      </c>
      <c r="O4779" s="15">
        <f>K4779*N4779</f>
        <v/>
      </c>
      <c r="P4779">
        <f>IF(E4779=0,0.3,IF(D4779=1,IF(C4779&gt;=Params!$B$13-3,IF(C4779&lt;Params!$B$13,Params!$B$20,0.3),0.3),IF(C4779&gt;=Params!$B$15-3,IF(C4779&lt;Params!$B$15,Params!$B$21,0.3),0.3)))</f>
        <v/>
      </c>
    </row>
    <row r="4780" ht="15" customHeight="1" s="1">
      <c r="A4780" s="9" t="n">
        <v>4777</v>
      </c>
      <c r="B4780" s="6" t="inlineStr">
        <is>
          <t>19/07</t>
        </is>
      </c>
      <c r="C4780" s="6" t="n">
        <v>0</v>
      </c>
      <c r="D4780" s="6" t="n">
        <v>1</v>
      </c>
      <c r="E4780" s="10">
        <f>IF(D4780=1, IF(OR(C4780&lt;10, C4780&gt;=15),1,0), IF(OR(C4780&lt;7, C4780&gt;=18),1,0))</f>
        <v/>
      </c>
      <c r="F4780" s="11" t="n">
        <v>0.576</v>
      </c>
      <c r="G4780" s="12">
        <f>0*8</f>
        <v/>
      </c>
      <c r="H4780" s="12">
        <f>F4780-G4780</f>
        <v/>
      </c>
      <c r="I4780" s="10">
        <f>IF(E4780=0,"Fora",IF(E4779=0,"Carg xar",IF(H4780&lt;0,IF(M4780&lt;0.9,"Carg FV","Stby"),IF(M4780&gt;P4780,"V2H",IF(M4780&lt;0.9,"Carg xar","Stby")))))</f>
        <v/>
      </c>
      <c r="J4780" s="12">
        <f>IF(OR(I4780="Carg FV",I4780="Carg xar"),MIN(IF(I4780="Carg FV",ABS(H4780),7.4),7.4,MAX(0,(0.9-M4780)*40)*0.95),0)</f>
        <v/>
      </c>
      <c r="K4780" s="12">
        <f>IF(I4780="V2H",MIN(MAX(0,H4780),7.4,MAX(0,(M4780-P4780)*40)*0.95),0)</f>
        <v/>
      </c>
      <c r="L4780" s="12">
        <f>IF(E4780=0,0,MAX(0,H4780-K4780))</f>
        <v/>
      </c>
      <c r="M4780" s="13">
        <f>M4779+J4779/40-IF(I4779="V2H",K4779/(0.95*40),0)-IF(E4780=0,IF(E4779=1,IF(D4780=1,30,40)*0.18/(2*40),0),0)-IF(E4780=1,IF(E4779=0,IF(D4780=1,30,40)*0.18/(2*40),0),0)</f>
        <v/>
      </c>
      <c r="N4780" s="14" t="n">
        <v>0.09</v>
      </c>
      <c r="O4780" s="15">
        <f>K4780*N4780</f>
        <v/>
      </c>
      <c r="P4780">
        <f>IF(E4780=0,0.3,IF(D4780=1,IF(C4780&gt;=Params!$B$13-3,IF(C4780&lt;Params!$B$13,Params!$B$20,0.3),0.3),IF(C4780&gt;=Params!$B$15-3,IF(C4780&lt;Params!$B$15,Params!$B$21,0.3),0.3)))</f>
        <v/>
      </c>
    </row>
    <row r="4781" ht="15" customHeight="1" s="1">
      <c r="A4781" s="9" t="n">
        <v>4778</v>
      </c>
      <c r="B4781" s="6" t="inlineStr">
        <is>
          <t>19/07</t>
        </is>
      </c>
      <c r="C4781" s="6" t="n">
        <v>1</v>
      </c>
      <c r="D4781" s="6" t="n">
        <v>1</v>
      </c>
      <c r="E4781" s="10">
        <f>IF(D4781=1, IF(OR(C4781&lt;10, C4781&gt;=15),1,0), IF(OR(C4781&lt;7, C4781&gt;=18),1,0))</f>
        <v/>
      </c>
      <c r="F4781" s="11" t="n">
        <v>0.586</v>
      </c>
      <c r="G4781" s="12">
        <f>0*8</f>
        <v/>
      </c>
      <c r="H4781" s="12">
        <f>F4781-G4781</f>
        <v/>
      </c>
      <c r="I4781" s="10">
        <f>IF(E4781=0,"Fora",IF(E4780=0,"Carg xar",IF(H4781&lt;0,IF(M4781&lt;0.9,"Carg FV","Stby"),IF(M4781&gt;P4781,"V2H",IF(M4781&lt;0.9,"Carg xar","Stby")))))</f>
        <v/>
      </c>
      <c r="J4781" s="12">
        <f>IF(OR(I4781="Carg FV",I4781="Carg xar"),MIN(IF(I4781="Carg FV",ABS(H4781),7.4),7.4,MAX(0,(0.9-M4781)*40)*0.95),0)</f>
        <v/>
      </c>
      <c r="K4781" s="12">
        <f>IF(I4781="V2H",MIN(MAX(0,H4781),7.4,MAX(0,(M4781-P4781)*40)*0.95),0)</f>
        <v/>
      </c>
      <c r="L4781" s="12">
        <f>IF(E4781=0,0,MAX(0,H4781-K4781))</f>
        <v/>
      </c>
      <c r="M4781" s="13">
        <f>M4780+J4780/40-IF(I4780="V2H",K4780/(0.95*40),0)-IF(E4781=0,IF(E4780=1,IF(D4781=1,30,40)*0.18/(2*40),0),0)-IF(E4781=1,IF(E4780=0,IF(D4781=1,30,40)*0.18/(2*40),0),0)</f>
        <v/>
      </c>
      <c r="N4781" s="14" t="n">
        <v>0.09</v>
      </c>
      <c r="O4781" s="15">
        <f>K4781*N4781</f>
        <v/>
      </c>
      <c r="P4781">
        <f>IF(E4781=0,0.3,IF(D4781=1,IF(C4781&gt;=Params!$B$13-3,IF(C4781&lt;Params!$B$13,Params!$B$20,0.3),0.3),IF(C4781&gt;=Params!$B$15-3,IF(C4781&lt;Params!$B$15,Params!$B$21,0.3),0.3)))</f>
        <v/>
      </c>
    </row>
    <row r="4782" ht="15" customHeight="1" s="1">
      <c r="A4782" s="9" t="n">
        <v>4779</v>
      </c>
      <c r="B4782" s="6" t="inlineStr">
        <is>
          <t>19/07</t>
        </is>
      </c>
      <c r="C4782" s="6" t="n">
        <v>2</v>
      </c>
      <c r="D4782" s="6" t="n">
        <v>1</v>
      </c>
      <c r="E4782" s="10">
        <f>IF(D4782=1, IF(OR(C4782&lt;10, C4782&gt;=15),1,0), IF(OR(C4782&lt;7, C4782&gt;=18),1,0))</f>
        <v/>
      </c>
      <c r="F4782" s="11" t="n">
        <v>0.529</v>
      </c>
      <c r="G4782" s="12">
        <f>0*8</f>
        <v/>
      </c>
      <c r="H4782" s="12">
        <f>F4782-G4782</f>
        <v/>
      </c>
      <c r="I4782" s="10">
        <f>IF(E4782=0,"Fora",IF(E4781=0,"Carg xar",IF(H4782&lt;0,IF(M4782&lt;0.9,"Carg FV","Stby"),IF(M4782&gt;P4782,"V2H",IF(M4782&lt;0.9,"Carg xar","Stby")))))</f>
        <v/>
      </c>
      <c r="J4782" s="12">
        <f>IF(OR(I4782="Carg FV",I4782="Carg xar"),MIN(IF(I4782="Carg FV",ABS(H4782),7.4),7.4,MAX(0,(0.9-M4782)*40)*0.95),0)</f>
        <v/>
      </c>
      <c r="K4782" s="12">
        <f>IF(I4782="V2H",MIN(MAX(0,H4782),7.4,MAX(0,(M4782-P4782)*40)*0.95),0)</f>
        <v/>
      </c>
      <c r="L4782" s="12">
        <f>IF(E4782=0,0,MAX(0,H4782-K4782))</f>
        <v/>
      </c>
      <c r="M4782" s="13">
        <f>M4781+J4781/40-IF(I4781="V2H",K4781/(0.95*40),0)-IF(E4782=0,IF(E4781=1,IF(D4782=1,30,40)*0.18/(2*40),0),0)-IF(E4782=1,IF(E4781=0,IF(D4782=1,30,40)*0.18/(2*40),0),0)</f>
        <v/>
      </c>
      <c r="N4782" s="14" t="n">
        <v>0.09</v>
      </c>
      <c r="O4782" s="15">
        <f>K4782*N4782</f>
        <v/>
      </c>
      <c r="P4782">
        <f>IF(E4782=0,0.3,IF(D4782=1,IF(C4782&gt;=Params!$B$13-3,IF(C4782&lt;Params!$B$13,Params!$B$20,0.3),0.3),IF(C4782&gt;=Params!$B$15-3,IF(C4782&lt;Params!$B$15,Params!$B$21,0.3),0.3)))</f>
        <v/>
      </c>
    </row>
    <row r="4783" ht="15" customHeight="1" s="1">
      <c r="A4783" s="9" t="n">
        <v>4780</v>
      </c>
      <c r="B4783" s="6" t="inlineStr">
        <is>
          <t>19/07</t>
        </is>
      </c>
      <c r="C4783" s="6" t="n">
        <v>3</v>
      </c>
      <c r="D4783" s="6" t="n">
        <v>1</v>
      </c>
      <c r="E4783" s="10">
        <f>IF(D4783=1, IF(OR(C4783&lt;10, C4783&gt;=15),1,0), IF(OR(C4783&lt;7, C4783&gt;=18),1,0))</f>
        <v/>
      </c>
      <c r="F4783" s="11" t="n">
        <v>0.588</v>
      </c>
      <c r="G4783" s="12">
        <f>0*8</f>
        <v/>
      </c>
      <c r="H4783" s="12">
        <f>F4783-G4783</f>
        <v/>
      </c>
      <c r="I4783" s="10">
        <f>IF(E4783=0,"Fora",IF(E4782=0,"Carg xar",IF(H4783&lt;0,IF(M4783&lt;0.9,"Carg FV","Stby"),IF(M4783&gt;P4783,"V2H",IF(M4783&lt;0.9,"Carg xar","Stby")))))</f>
        <v/>
      </c>
      <c r="J4783" s="12">
        <f>IF(OR(I4783="Carg FV",I4783="Carg xar"),MIN(IF(I4783="Carg FV",ABS(H4783),7.4),7.4,MAX(0,(0.9-M4783)*40)*0.95),0)</f>
        <v/>
      </c>
      <c r="K4783" s="12">
        <f>IF(I4783="V2H",MIN(MAX(0,H4783),7.4,MAX(0,(M4783-P4783)*40)*0.95),0)</f>
        <v/>
      </c>
      <c r="L4783" s="12">
        <f>IF(E4783=0,0,MAX(0,H4783-K4783))</f>
        <v/>
      </c>
      <c r="M4783" s="13">
        <f>M4782+J4782/40-IF(I4782="V2H",K4782/(0.95*40),0)-IF(E4783=0,IF(E4782=1,IF(D4783=1,30,40)*0.18/(2*40),0),0)-IF(E4783=1,IF(E4782=0,IF(D4783=1,30,40)*0.18/(2*40),0),0)</f>
        <v/>
      </c>
      <c r="N4783" s="14" t="n">
        <v>0.09</v>
      </c>
      <c r="O4783" s="15">
        <f>K4783*N4783</f>
        <v/>
      </c>
      <c r="P4783">
        <f>IF(E4783=0,0.3,IF(D4783=1,IF(C4783&gt;=Params!$B$13-3,IF(C4783&lt;Params!$B$13,Params!$B$20,0.3),0.3),IF(C4783&gt;=Params!$B$15-3,IF(C4783&lt;Params!$B$15,Params!$B$21,0.3),0.3)))</f>
        <v/>
      </c>
    </row>
    <row r="4784" ht="15" customHeight="1" s="1">
      <c r="A4784" s="9" t="n">
        <v>4781</v>
      </c>
      <c r="B4784" s="6" t="inlineStr">
        <is>
          <t>19/07</t>
        </is>
      </c>
      <c r="C4784" s="6" t="n">
        <v>4</v>
      </c>
      <c r="D4784" s="6" t="n">
        <v>1</v>
      </c>
      <c r="E4784" s="10">
        <f>IF(D4784=1, IF(OR(C4784&lt;10, C4784&gt;=15),1,0), IF(OR(C4784&lt;7, C4784&gt;=18),1,0))</f>
        <v/>
      </c>
      <c r="F4784" s="11" t="n">
        <v>0.614</v>
      </c>
      <c r="G4784" s="12">
        <f>0*8</f>
        <v/>
      </c>
      <c r="H4784" s="12">
        <f>F4784-G4784</f>
        <v/>
      </c>
      <c r="I4784" s="10">
        <f>IF(E4784=0,"Fora",IF(E4783=0,"Carg xar",IF(H4784&lt;0,IF(M4784&lt;0.9,"Carg FV","Stby"),IF(M4784&gt;P4784,"V2H",IF(M4784&lt;0.9,"Carg xar","Stby")))))</f>
        <v/>
      </c>
      <c r="J4784" s="12">
        <f>IF(OR(I4784="Carg FV",I4784="Carg xar"),MIN(IF(I4784="Carg FV",ABS(H4784),7.4),7.4,MAX(0,(0.9-M4784)*40)*0.95),0)</f>
        <v/>
      </c>
      <c r="K4784" s="12">
        <f>IF(I4784="V2H",MIN(MAX(0,H4784),7.4,MAX(0,(M4784-P4784)*40)*0.95),0)</f>
        <v/>
      </c>
      <c r="L4784" s="12">
        <f>IF(E4784=0,0,MAX(0,H4784-K4784))</f>
        <v/>
      </c>
      <c r="M4784" s="13">
        <f>M4783+J4783/40-IF(I4783="V2H",K4783/(0.95*40),0)-IF(E4784=0,IF(E4783=1,IF(D4784=1,30,40)*0.18/(2*40),0),0)-IF(E4784=1,IF(E4783=0,IF(D4784=1,30,40)*0.18/(2*40),0),0)</f>
        <v/>
      </c>
      <c r="N4784" s="14" t="n">
        <v>0.09</v>
      </c>
      <c r="O4784" s="15">
        <f>K4784*N4784</f>
        <v/>
      </c>
      <c r="P4784">
        <f>IF(E4784=0,0.3,IF(D4784=1,IF(C4784&gt;=Params!$B$13-3,IF(C4784&lt;Params!$B$13,Params!$B$20,0.3),0.3),IF(C4784&gt;=Params!$B$15-3,IF(C4784&lt;Params!$B$15,Params!$B$21,0.3),0.3)))</f>
        <v/>
      </c>
    </row>
    <row r="4785" ht="15" customHeight="1" s="1">
      <c r="A4785" s="9" t="n">
        <v>4782</v>
      </c>
      <c r="B4785" s="6" t="inlineStr">
        <is>
          <t>19/07</t>
        </is>
      </c>
      <c r="C4785" s="6" t="n">
        <v>5</v>
      </c>
      <c r="D4785" s="6" t="n">
        <v>1</v>
      </c>
      <c r="E4785" s="10">
        <f>IF(D4785=1, IF(OR(C4785&lt;10, C4785&gt;=15),1,0), IF(OR(C4785&lt;7, C4785&gt;=18),1,0))</f>
        <v/>
      </c>
      <c r="F4785" s="11" t="n">
        <v>0.491</v>
      </c>
      <c r="G4785" s="12">
        <f>0*8</f>
        <v/>
      </c>
      <c r="H4785" s="12">
        <f>F4785-G4785</f>
        <v/>
      </c>
      <c r="I4785" s="10">
        <f>IF(E4785=0,"Fora",IF(E4784=0,"Carg xar",IF(H4785&lt;0,IF(M4785&lt;0.9,"Carg FV","Stby"),IF(M4785&gt;P4785,"V2H",IF(M4785&lt;0.9,"Carg xar","Stby")))))</f>
        <v/>
      </c>
      <c r="J4785" s="12">
        <f>IF(OR(I4785="Carg FV",I4785="Carg xar"),MIN(IF(I4785="Carg FV",ABS(H4785),7.4),7.4,MAX(0,(0.9-M4785)*40)*0.95),0)</f>
        <v/>
      </c>
      <c r="K4785" s="12">
        <f>IF(I4785="V2H",MIN(MAX(0,H4785),7.4,MAX(0,(M4785-P4785)*40)*0.95),0)</f>
        <v/>
      </c>
      <c r="L4785" s="12">
        <f>IF(E4785=0,0,MAX(0,H4785-K4785))</f>
        <v/>
      </c>
      <c r="M4785" s="13">
        <f>M4784+J4784/40-IF(I4784="V2H",K4784/(0.95*40),0)-IF(E4785=0,IF(E4784=1,IF(D4785=1,30,40)*0.18/(2*40),0),0)-IF(E4785=1,IF(E4784=0,IF(D4785=1,30,40)*0.18/(2*40),0),0)</f>
        <v/>
      </c>
      <c r="N4785" s="14" t="n">
        <v>0.09</v>
      </c>
      <c r="O4785" s="15">
        <f>K4785*N4785</f>
        <v/>
      </c>
      <c r="P4785">
        <f>IF(E4785=0,0.3,IF(D4785=1,IF(C4785&gt;=Params!$B$13-3,IF(C4785&lt;Params!$B$13,Params!$B$20,0.3),0.3),IF(C4785&gt;=Params!$B$15-3,IF(C4785&lt;Params!$B$15,Params!$B$21,0.3),0.3)))</f>
        <v/>
      </c>
    </row>
    <row r="4786" ht="15" customHeight="1" s="1">
      <c r="A4786" s="9" t="n">
        <v>4783</v>
      </c>
      <c r="B4786" s="6" t="inlineStr">
        <is>
          <t>19/07</t>
        </is>
      </c>
      <c r="C4786" s="6" t="n">
        <v>6</v>
      </c>
      <c r="D4786" s="6" t="n">
        <v>1</v>
      </c>
      <c r="E4786" s="10">
        <f>IF(D4786=1, IF(OR(C4786&lt;10, C4786&gt;=15),1,0), IF(OR(C4786&lt;7, C4786&gt;=18),1,0))</f>
        <v/>
      </c>
      <c r="F4786" s="11" t="n">
        <v>1.172</v>
      </c>
      <c r="G4786" s="12">
        <f>0.02*8</f>
        <v/>
      </c>
      <c r="H4786" s="12">
        <f>F4786-G4786</f>
        <v/>
      </c>
      <c r="I4786" s="10">
        <f>IF(E4786=0,"Fora",IF(E4785=0,"Carg xar",IF(H4786&lt;0,IF(M4786&lt;0.9,"Carg FV","Stby"),IF(M4786&gt;P4786,"V2H",IF(M4786&lt;0.9,"Carg xar","Stby")))))</f>
        <v/>
      </c>
      <c r="J4786" s="12">
        <f>IF(OR(I4786="Carg FV",I4786="Carg xar"),MIN(IF(I4786="Carg FV",ABS(H4786),7.4),7.4,MAX(0,(0.9-M4786)*40)*0.95),0)</f>
        <v/>
      </c>
      <c r="K4786" s="12">
        <f>IF(I4786="V2H",MIN(MAX(0,H4786),7.4,MAX(0,(M4786-P4786)*40)*0.95),0)</f>
        <v/>
      </c>
      <c r="L4786" s="12">
        <f>IF(E4786=0,0,MAX(0,H4786-K4786))</f>
        <v/>
      </c>
      <c r="M4786" s="13">
        <f>M4785+J4785/40-IF(I4785="V2H",K4785/(0.95*40),0)-IF(E4786=0,IF(E4785=1,IF(D4786=1,30,40)*0.18/(2*40),0),0)-IF(E4786=1,IF(E4785=0,IF(D4786=1,30,40)*0.18/(2*40),0),0)</f>
        <v/>
      </c>
      <c r="N4786" s="14" t="n">
        <v>0.09</v>
      </c>
      <c r="O4786" s="15">
        <f>K4786*N4786</f>
        <v/>
      </c>
      <c r="P4786">
        <f>IF(E4786=0,0.3,IF(D4786=1,IF(C4786&gt;=Params!$B$13-3,IF(C4786&lt;Params!$B$13,Params!$B$20,0.3),0.3),IF(C4786&gt;=Params!$B$15-3,IF(C4786&lt;Params!$B$15,Params!$B$21,0.3),0.3)))</f>
        <v/>
      </c>
    </row>
    <row r="4787" ht="15" customHeight="1" s="1">
      <c r="A4787" s="9" t="n">
        <v>4784</v>
      </c>
      <c r="B4787" s="6" t="inlineStr">
        <is>
          <t>19/07</t>
        </is>
      </c>
      <c r="C4787" s="6" t="n">
        <v>7</v>
      </c>
      <c r="D4787" s="6" t="n">
        <v>1</v>
      </c>
      <c r="E4787" s="10">
        <f>IF(D4787=1, IF(OR(C4787&lt;10, C4787&gt;=15),1,0), IF(OR(C4787&lt;7, C4787&gt;=18),1,0))</f>
        <v/>
      </c>
      <c r="F4787" s="11" t="n">
        <v>0.32</v>
      </c>
      <c r="G4787" s="12">
        <f>0.14*8</f>
        <v/>
      </c>
      <c r="H4787" s="12">
        <f>F4787-G4787</f>
        <v/>
      </c>
      <c r="I4787" s="10">
        <f>IF(E4787=0,"Fora",IF(E4786=0,"Carg xar",IF(H4787&lt;0,IF(M4787&lt;0.9,"Carg FV","Stby"),IF(M4787&gt;P4787,"V2H",IF(M4787&lt;0.9,"Carg xar","Stby")))))</f>
        <v/>
      </c>
      <c r="J4787" s="12">
        <f>IF(OR(I4787="Carg FV",I4787="Carg xar"),MIN(IF(I4787="Carg FV",ABS(H4787),7.4),7.4,MAX(0,(0.9-M4787)*40)*0.95),0)</f>
        <v/>
      </c>
      <c r="K4787" s="12">
        <f>IF(I4787="V2H",MIN(MAX(0,H4787),7.4,MAX(0,(M4787-P4787)*40)*0.95),0)</f>
        <v/>
      </c>
      <c r="L4787" s="12">
        <f>IF(E4787=0,0,MAX(0,H4787-K4787))</f>
        <v/>
      </c>
      <c r="M4787" s="13">
        <f>M4786+J4786/40-IF(I4786="V2H",K4786/(0.95*40),0)-IF(E4787=0,IF(E4786=1,IF(D4787=1,30,40)*0.18/(2*40),0),0)-IF(E4787=1,IF(E4786=0,IF(D4787=1,30,40)*0.18/(2*40),0),0)</f>
        <v/>
      </c>
      <c r="N4787" s="14" t="n">
        <v>0.09</v>
      </c>
      <c r="O4787" s="15">
        <f>K4787*N4787</f>
        <v/>
      </c>
      <c r="P4787">
        <f>IF(E4787=0,0.3,IF(D4787=1,IF(C4787&gt;=Params!$B$13-3,IF(C4787&lt;Params!$B$13,Params!$B$20,0.3),0.3),IF(C4787&gt;=Params!$B$15-3,IF(C4787&lt;Params!$B$15,Params!$B$21,0.3),0.3)))</f>
        <v/>
      </c>
    </row>
    <row r="4788" ht="15" customHeight="1" s="1">
      <c r="A4788" s="9" t="n">
        <v>4785</v>
      </c>
      <c r="B4788" s="6" t="inlineStr">
        <is>
          <t>19/07</t>
        </is>
      </c>
      <c r="C4788" s="6" t="n">
        <v>8</v>
      </c>
      <c r="D4788" s="6" t="n">
        <v>1</v>
      </c>
      <c r="E4788" s="10">
        <f>IF(D4788=1, IF(OR(C4788&lt;10, C4788&gt;=15),1,0), IF(OR(C4788&lt;7, C4788&gt;=18),1,0))</f>
        <v/>
      </c>
      <c r="F4788" s="11" t="n">
        <v>0.109</v>
      </c>
      <c r="G4788" s="12">
        <f>0.3*8</f>
        <v/>
      </c>
      <c r="H4788" s="12">
        <f>F4788-G4788</f>
        <v/>
      </c>
      <c r="I4788" s="10">
        <f>IF(E4788=0,"Fora",IF(E4787=0,"Carg xar",IF(H4788&lt;0,IF(M4788&lt;0.9,"Carg FV","Stby"),IF(M4788&gt;P4788,"V2H",IF(M4788&lt;0.9,"Carg xar","Stby")))))</f>
        <v/>
      </c>
      <c r="J4788" s="12">
        <f>IF(OR(I4788="Carg FV",I4788="Carg xar"),MIN(IF(I4788="Carg FV",ABS(H4788),7.4),7.4,MAX(0,(0.9-M4788)*40)*0.95),0)</f>
        <v/>
      </c>
      <c r="K4788" s="12">
        <f>IF(I4788="V2H",MIN(MAX(0,H4788),7.4,MAX(0,(M4788-P4788)*40)*0.95),0)</f>
        <v/>
      </c>
      <c r="L4788" s="12">
        <f>IF(E4788=0,0,MAX(0,H4788-K4788))</f>
        <v/>
      </c>
      <c r="M4788" s="13">
        <f>M4787+J4787/40-IF(I4787="V2H",K4787/(0.95*40),0)-IF(E4788=0,IF(E4787=1,IF(D4788=1,30,40)*0.18/(2*40),0),0)-IF(E4788=1,IF(E4787=0,IF(D4788=1,30,40)*0.18/(2*40),0),0)</f>
        <v/>
      </c>
      <c r="N4788" s="14" t="n">
        <v>0.09</v>
      </c>
      <c r="O4788" s="15">
        <f>K4788*N4788</f>
        <v/>
      </c>
      <c r="P4788">
        <f>IF(E4788=0,0.3,IF(D4788=1,IF(C4788&gt;=Params!$B$13-3,IF(C4788&lt;Params!$B$13,Params!$B$20,0.3),0.3),IF(C4788&gt;=Params!$B$15-3,IF(C4788&lt;Params!$B$15,Params!$B$21,0.3),0.3)))</f>
        <v/>
      </c>
    </row>
    <row r="4789" ht="15" customHeight="1" s="1">
      <c r="A4789" s="9" t="n">
        <v>4786</v>
      </c>
      <c r="B4789" s="6" t="inlineStr">
        <is>
          <t>19/07</t>
        </is>
      </c>
      <c r="C4789" s="6" t="n">
        <v>9</v>
      </c>
      <c r="D4789" s="6" t="n">
        <v>1</v>
      </c>
      <c r="E4789" s="10">
        <f>IF(D4789=1, IF(OR(C4789&lt;10, C4789&gt;=15),1,0), IF(OR(C4789&lt;7, C4789&gt;=18),1,0))</f>
        <v/>
      </c>
      <c r="F4789" s="11" t="n">
        <v>0</v>
      </c>
      <c r="G4789" s="12">
        <f>0.5*8</f>
        <v/>
      </c>
      <c r="H4789" s="12">
        <f>F4789-G4789</f>
        <v/>
      </c>
      <c r="I4789" s="10">
        <f>IF(E4789=0,"Fora",IF(E4788=0,"Carg xar",IF(H4789&lt;0,IF(M4789&lt;0.9,"Carg FV","Stby"),IF(M4789&gt;P4789,"V2H",IF(M4789&lt;0.9,"Carg xar","Stby")))))</f>
        <v/>
      </c>
      <c r="J4789" s="12">
        <f>IF(OR(I4789="Carg FV",I4789="Carg xar"),MIN(IF(I4789="Carg FV",ABS(H4789),7.4),7.4,MAX(0,(0.9-M4789)*40)*0.95),0)</f>
        <v/>
      </c>
      <c r="K4789" s="12">
        <f>IF(I4789="V2H",MIN(MAX(0,H4789),7.4,MAX(0,(M4789-P4789)*40)*0.95),0)</f>
        <v/>
      </c>
      <c r="L4789" s="12">
        <f>IF(E4789=0,0,MAX(0,H4789-K4789))</f>
        <v/>
      </c>
      <c r="M4789" s="13">
        <f>M4788+J4788/40-IF(I4788="V2H",K4788/(0.95*40),0)-IF(E4789=0,IF(E4788=1,IF(D4789=1,30,40)*0.18/(2*40),0),0)-IF(E4789=1,IF(E4788=0,IF(D4789=1,30,40)*0.18/(2*40),0),0)</f>
        <v/>
      </c>
      <c r="N4789" s="14" t="n">
        <v>0.09</v>
      </c>
      <c r="O4789" s="15">
        <f>K4789*N4789</f>
        <v/>
      </c>
      <c r="P4789">
        <f>IF(E4789=0,0.3,IF(D4789=1,IF(C4789&gt;=Params!$B$13-3,IF(C4789&lt;Params!$B$13,Params!$B$20,0.3),0.3),IF(C4789&gt;=Params!$B$15-3,IF(C4789&lt;Params!$B$15,Params!$B$21,0.3),0.3)))</f>
        <v/>
      </c>
    </row>
    <row r="4790" ht="15" customHeight="1" s="1">
      <c r="A4790" s="9" t="n">
        <v>4787</v>
      </c>
      <c r="B4790" s="6" t="inlineStr">
        <is>
          <t>19/07</t>
        </is>
      </c>
      <c r="C4790" s="6" t="n">
        <v>10</v>
      </c>
      <c r="D4790" s="6" t="n">
        <v>1</v>
      </c>
      <c r="E4790" s="10">
        <f>IF(D4790=1, IF(OR(C4790&lt;10, C4790&gt;=15),1,0), IF(OR(C4790&lt;7, C4790&gt;=18),1,0))</f>
        <v/>
      </c>
      <c r="F4790" s="11" t="n">
        <v>0</v>
      </c>
      <c r="G4790" s="12">
        <f>0.7*8</f>
        <v/>
      </c>
      <c r="H4790" s="12">
        <f>F4790-G4790</f>
        <v/>
      </c>
      <c r="I4790" s="10">
        <f>IF(E4790=0,"Fora",IF(E4789=0,"Carg xar",IF(H4790&lt;0,IF(M4790&lt;0.9,"Carg FV","Stby"),IF(M4790&gt;P4790,"V2H",IF(M4790&lt;0.9,"Carg xar","Stby")))))</f>
        <v/>
      </c>
      <c r="J4790" s="12">
        <f>IF(OR(I4790="Carg FV",I4790="Carg xar"),MIN(IF(I4790="Carg FV",ABS(H4790),7.4),7.4,MAX(0,(0.9-M4790)*40)*0.95),0)</f>
        <v/>
      </c>
      <c r="K4790" s="12">
        <f>IF(I4790="V2H",MIN(MAX(0,H4790),7.4,MAX(0,(M4790-P4790)*40)*0.95),0)</f>
        <v/>
      </c>
      <c r="L4790" s="12">
        <f>IF(E4790=0,0,MAX(0,H4790-K4790))</f>
        <v/>
      </c>
      <c r="M4790" s="13">
        <f>M4789+J4789/40-IF(I4789="V2H",K4789/(0.95*40),0)-IF(E4790=0,IF(E4789=1,IF(D4790=1,30,40)*0.18/(2*40),0),0)-IF(E4790=1,IF(E4789=0,IF(D4790=1,30,40)*0.18/(2*40),0),0)</f>
        <v/>
      </c>
      <c r="N4790" s="14" t="n">
        <v>0.09</v>
      </c>
      <c r="O4790" s="15">
        <f>K4790*N4790</f>
        <v/>
      </c>
      <c r="P4790">
        <f>IF(E4790=0,0.3,IF(D4790=1,IF(C4790&gt;=Params!$B$13-3,IF(C4790&lt;Params!$B$13,Params!$B$20,0.3),0.3),IF(C4790&gt;=Params!$B$15-3,IF(C4790&lt;Params!$B$15,Params!$B$21,0.3),0.3)))</f>
        <v/>
      </c>
    </row>
    <row r="4791" ht="15" customHeight="1" s="1">
      <c r="A4791" s="9" t="n">
        <v>4788</v>
      </c>
      <c r="B4791" s="6" t="inlineStr">
        <is>
          <t>19/07</t>
        </is>
      </c>
      <c r="C4791" s="6" t="n">
        <v>11</v>
      </c>
      <c r="D4791" s="6" t="n">
        <v>1</v>
      </c>
      <c r="E4791" s="10">
        <f>IF(D4791=1, IF(OR(C4791&lt;10, C4791&gt;=15),1,0), IF(OR(C4791&lt;7, C4791&gt;=18),1,0))</f>
        <v/>
      </c>
      <c r="F4791" s="11" t="n">
        <v>0</v>
      </c>
      <c r="G4791" s="12">
        <f>0.84*8</f>
        <v/>
      </c>
      <c r="H4791" s="12">
        <f>F4791-G4791</f>
        <v/>
      </c>
      <c r="I4791" s="10">
        <f>IF(E4791=0,"Fora",IF(E4790=0,"Carg xar",IF(H4791&lt;0,IF(M4791&lt;0.9,"Carg FV","Stby"),IF(M4791&gt;P4791,"V2H",IF(M4791&lt;0.9,"Carg xar","Stby")))))</f>
        <v/>
      </c>
      <c r="J4791" s="12">
        <f>IF(OR(I4791="Carg FV",I4791="Carg xar"),MIN(IF(I4791="Carg FV",ABS(H4791),7.4),7.4,MAX(0,(0.9-M4791)*40)*0.95),0)</f>
        <v/>
      </c>
      <c r="K4791" s="12">
        <f>IF(I4791="V2H",MIN(MAX(0,H4791),7.4,MAX(0,(M4791-P4791)*40)*0.95),0)</f>
        <v/>
      </c>
      <c r="L4791" s="12">
        <f>IF(E4791=0,0,MAX(0,H4791-K4791))</f>
        <v/>
      </c>
      <c r="M4791" s="13">
        <f>M4790+J4790/40-IF(I4790="V2H",K4790/(0.95*40),0)-IF(E4791=0,IF(E4790=1,IF(D4791=1,30,40)*0.18/(2*40),0),0)-IF(E4791=1,IF(E4790=0,IF(D4791=1,30,40)*0.18/(2*40),0),0)</f>
        <v/>
      </c>
      <c r="N4791" s="14" t="n">
        <v>0.09</v>
      </c>
      <c r="O4791" s="15">
        <f>K4791*N4791</f>
        <v/>
      </c>
      <c r="P4791">
        <f>IF(E4791=0,0.3,IF(D4791=1,IF(C4791&gt;=Params!$B$13-3,IF(C4791&lt;Params!$B$13,Params!$B$20,0.3),0.3),IF(C4791&gt;=Params!$B$15-3,IF(C4791&lt;Params!$B$15,Params!$B$21,0.3),0.3)))</f>
        <v/>
      </c>
    </row>
    <row r="4792" ht="15" customHeight="1" s="1">
      <c r="A4792" s="9" t="n">
        <v>4789</v>
      </c>
      <c r="B4792" s="6" t="inlineStr">
        <is>
          <t>19/07</t>
        </is>
      </c>
      <c r="C4792" s="6" t="n">
        <v>12</v>
      </c>
      <c r="D4792" s="6" t="n">
        <v>1</v>
      </c>
      <c r="E4792" s="10">
        <f>IF(D4792=1, IF(OR(C4792&lt;10, C4792&gt;=15),1,0), IF(OR(C4792&lt;7, C4792&gt;=18),1,0))</f>
        <v/>
      </c>
      <c r="F4792" s="11" t="n">
        <v>0</v>
      </c>
      <c r="G4792" s="12">
        <f>0.9*8</f>
        <v/>
      </c>
      <c r="H4792" s="12">
        <f>F4792-G4792</f>
        <v/>
      </c>
      <c r="I4792" s="10">
        <f>IF(E4792=0,"Fora",IF(E4791=0,"Carg xar",IF(H4792&lt;0,IF(M4792&lt;0.9,"Carg FV","Stby"),IF(M4792&gt;P4792,"V2H",IF(M4792&lt;0.9,"Carg xar","Stby")))))</f>
        <v/>
      </c>
      <c r="J4792" s="12">
        <f>IF(OR(I4792="Carg FV",I4792="Carg xar"),MIN(IF(I4792="Carg FV",ABS(H4792),7.4),7.4,MAX(0,(0.9-M4792)*40)*0.95),0)</f>
        <v/>
      </c>
      <c r="K4792" s="12">
        <f>IF(I4792="V2H",MIN(MAX(0,H4792),7.4,MAX(0,(M4792-P4792)*40)*0.95),0)</f>
        <v/>
      </c>
      <c r="L4792" s="12">
        <f>IF(E4792=0,0,MAX(0,H4792-K4792))</f>
        <v/>
      </c>
      <c r="M4792" s="13">
        <f>M4791+J4791/40-IF(I4791="V2H",K4791/(0.95*40),0)-IF(E4792=0,IF(E4791=1,IF(D4792=1,30,40)*0.18/(2*40),0),0)-IF(E4792=1,IF(E4791=0,IF(D4792=1,30,40)*0.18/(2*40),0),0)</f>
        <v/>
      </c>
      <c r="N4792" s="14" t="n">
        <v>0.09</v>
      </c>
      <c r="O4792" s="15">
        <f>K4792*N4792</f>
        <v/>
      </c>
      <c r="P4792">
        <f>IF(E4792=0,0.3,IF(D4792=1,IF(C4792&gt;=Params!$B$13-3,IF(C4792&lt;Params!$B$13,Params!$B$20,0.3),0.3),IF(C4792&gt;=Params!$B$15-3,IF(C4792&lt;Params!$B$15,Params!$B$21,0.3),0.3)))</f>
        <v/>
      </c>
    </row>
    <row r="4793" ht="15" customHeight="1" s="1">
      <c r="A4793" s="9" t="n">
        <v>4790</v>
      </c>
      <c r="B4793" s="6" t="inlineStr">
        <is>
          <t>19/07</t>
        </is>
      </c>
      <c r="C4793" s="6" t="n">
        <v>13</v>
      </c>
      <c r="D4793" s="6" t="n">
        <v>1</v>
      </c>
      <c r="E4793" s="10">
        <f>IF(D4793=1, IF(OR(C4793&lt;10, C4793&gt;=15),1,0), IF(OR(C4793&lt;7, C4793&gt;=18),1,0))</f>
        <v/>
      </c>
      <c r="F4793" s="11" t="n">
        <v>0</v>
      </c>
      <c r="G4793" s="12">
        <f>0.88*8</f>
        <v/>
      </c>
      <c r="H4793" s="12">
        <f>F4793-G4793</f>
        <v/>
      </c>
      <c r="I4793" s="10">
        <f>IF(E4793=0,"Fora",IF(E4792=0,"Carg xar",IF(H4793&lt;0,IF(M4793&lt;0.9,"Carg FV","Stby"),IF(M4793&gt;P4793,"V2H",IF(M4793&lt;0.9,"Carg xar","Stby")))))</f>
        <v/>
      </c>
      <c r="J4793" s="12">
        <f>IF(OR(I4793="Carg FV",I4793="Carg xar"),MIN(IF(I4793="Carg FV",ABS(H4793),7.4),7.4,MAX(0,(0.9-M4793)*40)*0.95),0)</f>
        <v/>
      </c>
      <c r="K4793" s="12">
        <f>IF(I4793="V2H",MIN(MAX(0,H4793),7.4,MAX(0,(M4793-P4793)*40)*0.95),0)</f>
        <v/>
      </c>
      <c r="L4793" s="12">
        <f>IF(E4793=0,0,MAX(0,H4793-K4793))</f>
        <v/>
      </c>
      <c r="M4793" s="13">
        <f>M4792+J4792/40-IF(I4792="V2H",K4792/(0.95*40),0)-IF(E4793=0,IF(E4792=1,IF(D4793=1,30,40)*0.18/(2*40),0),0)-IF(E4793=1,IF(E4792=0,IF(D4793=1,30,40)*0.18/(2*40),0),0)</f>
        <v/>
      </c>
      <c r="N4793" s="14" t="n">
        <v>0.09</v>
      </c>
      <c r="O4793" s="15">
        <f>K4793*N4793</f>
        <v/>
      </c>
      <c r="P4793">
        <f>IF(E4793=0,0.3,IF(D4793=1,IF(C4793&gt;=Params!$B$13-3,IF(C4793&lt;Params!$B$13,Params!$B$20,0.3),0.3),IF(C4793&gt;=Params!$B$15-3,IF(C4793&lt;Params!$B$15,Params!$B$21,0.3),0.3)))</f>
        <v/>
      </c>
    </row>
    <row r="4794" ht="15" customHeight="1" s="1">
      <c r="A4794" s="9" t="n">
        <v>4791</v>
      </c>
      <c r="B4794" s="6" t="inlineStr">
        <is>
          <t>19/07</t>
        </is>
      </c>
      <c r="C4794" s="6" t="n">
        <v>14</v>
      </c>
      <c r="D4794" s="6" t="n">
        <v>1</v>
      </c>
      <c r="E4794" s="10">
        <f>IF(D4794=1, IF(OR(C4794&lt;10, C4794&gt;=15),1,0), IF(OR(C4794&lt;7, C4794&gt;=18),1,0))</f>
        <v/>
      </c>
      <c r="F4794" s="11" t="n">
        <v>0</v>
      </c>
      <c r="G4794" s="12">
        <f>0.78*8</f>
        <v/>
      </c>
      <c r="H4794" s="12">
        <f>F4794-G4794</f>
        <v/>
      </c>
      <c r="I4794" s="10">
        <f>IF(E4794=0,"Fora",IF(E4793=0,"Carg xar",IF(H4794&lt;0,IF(M4794&lt;0.9,"Carg FV","Stby"),IF(M4794&gt;P4794,"V2H",IF(M4794&lt;0.9,"Carg xar","Stby")))))</f>
        <v/>
      </c>
      <c r="J4794" s="12">
        <f>IF(OR(I4794="Carg FV",I4794="Carg xar"),MIN(IF(I4794="Carg FV",ABS(H4794),7.4),7.4,MAX(0,(0.9-M4794)*40)*0.95),0)</f>
        <v/>
      </c>
      <c r="K4794" s="12">
        <f>IF(I4794="V2H",MIN(MAX(0,H4794),7.4,MAX(0,(M4794-P4794)*40)*0.95),0)</f>
        <v/>
      </c>
      <c r="L4794" s="12">
        <f>IF(E4794=0,0,MAX(0,H4794-K4794))</f>
        <v/>
      </c>
      <c r="M4794" s="13">
        <f>M4793+J4793/40-IF(I4793="V2H",K4793/(0.95*40),0)-IF(E4794=0,IF(E4793=1,IF(D4794=1,30,40)*0.18/(2*40),0),0)-IF(E4794=1,IF(E4793=0,IF(D4794=1,30,40)*0.18/(2*40),0),0)</f>
        <v/>
      </c>
      <c r="N4794" s="14" t="n">
        <v>0.09</v>
      </c>
      <c r="O4794" s="15">
        <f>K4794*N4794</f>
        <v/>
      </c>
      <c r="P4794">
        <f>IF(E4794=0,0.3,IF(D4794=1,IF(C4794&gt;=Params!$B$13-3,IF(C4794&lt;Params!$B$13,Params!$B$20,0.3),0.3),IF(C4794&gt;=Params!$B$15-3,IF(C4794&lt;Params!$B$15,Params!$B$21,0.3),0.3)))</f>
        <v/>
      </c>
    </row>
    <row r="4795" ht="15" customHeight="1" s="1">
      <c r="A4795" s="9" t="n">
        <v>4792</v>
      </c>
      <c r="B4795" s="6" t="inlineStr">
        <is>
          <t>19/07</t>
        </is>
      </c>
      <c r="C4795" s="6" t="n">
        <v>15</v>
      </c>
      <c r="D4795" s="6" t="n">
        <v>1</v>
      </c>
      <c r="E4795" s="10">
        <f>IF(D4795=1, IF(OR(C4795&lt;10, C4795&gt;=15),1,0), IF(OR(C4795&lt;7, C4795&gt;=18),1,0))</f>
        <v/>
      </c>
      <c r="F4795" s="11" t="n">
        <v>0</v>
      </c>
      <c r="G4795" s="12">
        <f>0.62*8</f>
        <v/>
      </c>
      <c r="H4795" s="12">
        <f>F4795-G4795</f>
        <v/>
      </c>
      <c r="I4795" s="10">
        <f>IF(E4795=0,"Fora",IF(E4794=0,"Carg xar",IF(H4795&lt;0,IF(M4795&lt;0.9,"Carg FV","Stby"),IF(M4795&gt;P4795,"V2H",IF(M4795&lt;0.9,"Carg xar","Stby")))))</f>
        <v/>
      </c>
      <c r="J4795" s="12">
        <f>IF(OR(I4795="Carg FV",I4795="Carg xar"),MIN(IF(I4795="Carg FV",ABS(H4795),7.4),7.4,MAX(0,(0.9-M4795)*40)*0.95),0)</f>
        <v/>
      </c>
      <c r="K4795" s="12">
        <f>IF(I4795="V2H",MIN(MAX(0,H4795),7.4,MAX(0,(M4795-P4795)*40)*0.95),0)</f>
        <v/>
      </c>
      <c r="L4795" s="12">
        <f>IF(E4795=0,0,MAX(0,H4795-K4795))</f>
        <v/>
      </c>
      <c r="M4795" s="13">
        <f>M4794+J4794/40-IF(I4794="V2H",K4794/(0.95*40),0)-IF(E4795=0,IF(E4794=1,IF(D4795=1,30,40)*0.18/(2*40),0),0)-IF(E4795=1,IF(E4794=0,IF(D4795=1,30,40)*0.18/(2*40),0),0)</f>
        <v/>
      </c>
      <c r="N4795" s="14" t="n">
        <v>0.09</v>
      </c>
      <c r="O4795" s="15">
        <f>K4795*N4795</f>
        <v/>
      </c>
      <c r="P4795">
        <f>IF(E4795=0,0.3,IF(D4795=1,IF(C4795&gt;=Params!$B$13-3,IF(C4795&lt;Params!$B$13,Params!$B$20,0.3),0.3),IF(C4795&gt;=Params!$B$15-3,IF(C4795&lt;Params!$B$15,Params!$B$21,0.3),0.3)))</f>
        <v/>
      </c>
    </row>
    <row r="4796" ht="15" customHeight="1" s="1">
      <c r="A4796" s="9" t="n">
        <v>4793</v>
      </c>
      <c r="B4796" s="6" t="inlineStr">
        <is>
          <t>19/07</t>
        </is>
      </c>
      <c r="C4796" s="6" t="n">
        <v>16</v>
      </c>
      <c r="D4796" s="6" t="n">
        <v>1</v>
      </c>
      <c r="E4796" s="10">
        <f>IF(D4796=1, IF(OR(C4796&lt;10, C4796&gt;=15),1,0), IF(OR(C4796&lt;7, C4796&gt;=18),1,0))</f>
        <v/>
      </c>
      <c r="F4796" s="11" t="n">
        <v>0</v>
      </c>
      <c r="G4796" s="12">
        <f>0.45*8</f>
        <v/>
      </c>
      <c r="H4796" s="12">
        <f>F4796-G4796</f>
        <v/>
      </c>
      <c r="I4796" s="10">
        <f>IF(E4796=0,"Fora",IF(E4795=0,"Carg xar",IF(H4796&lt;0,IF(M4796&lt;0.9,"Carg FV","Stby"),IF(M4796&gt;P4796,"V2H",IF(M4796&lt;0.9,"Carg xar","Stby")))))</f>
        <v/>
      </c>
      <c r="J4796" s="12">
        <f>IF(OR(I4796="Carg FV",I4796="Carg xar"),MIN(IF(I4796="Carg FV",ABS(H4796),7.4),7.4,MAX(0,(0.9-M4796)*40)*0.95),0)</f>
        <v/>
      </c>
      <c r="K4796" s="12">
        <f>IF(I4796="V2H",MIN(MAX(0,H4796),7.4,MAX(0,(M4796-P4796)*40)*0.95),0)</f>
        <v/>
      </c>
      <c r="L4796" s="12">
        <f>IF(E4796=0,0,MAX(0,H4796-K4796))</f>
        <v/>
      </c>
      <c r="M4796" s="13">
        <f>M4795+J4795/40-IF(I4795="V2H",K4795/(0.95*40),0)-IF(E4796=0,IF(E4795=1,IF(D4796=1,30,40)*0.18/(2*40),0),0)-IF(E4796=1,IF(E4795=0,IF(D4796=1,30,40)*0.18/(2*40),0),0)</f>
        <v/>
      </c>
      <c r="N4796" s="14" t="n">
        <v>0.09</v>
      </c>
      <c r="O4796" s="15">
        <f>K4796*N4796</f>
        <v/>
      </c>
      <c r="P4796">
        <f>IF(E4796=0,0.3,IF(D4796=1,IF(C4796&gt;=Params!$B$13-3,IF(C4796&lt;Params!$B$13,Params!$B$20,0.3),0.3),IF(C4796&gt;=Params!$B$15-3,IF(C4796&lt;Params!$B$15,Params!$B$21,0.3),0.3)))</f>
        <v/>
      </c>
    </row>
    <row r="4797" ht="15" customHeight="1" s="1">
      <c r="A4797" s="9" t="n">
        <v>4794</v>
      </c>
      <c r="B4797" s="6" t="inlineStr">
        <is>
          <t>19/07</t>
        </is>
      </c>
      <c r="C4797" s="6" t="n">
        <v>17</v>
      </c>
      <c r="D4797" s="6" t="n">
        <v>1</v>
      </c>
      <c r="E4797" s="10">
        <f>IF(D4797=1, IF(OR(C4797&lt;10, C4797&gt;=15),1,0), IF(OR(C4797&lt;7, C4797&gt;=18),1,0))</f>
        <v/>
      </c>
      <c r="F4797" s="11" t="n">
        <v>0.285</v>
      </c>
      <c r="G4797" s="12">
        <f>0.25*8</f>
        <v/>
      </c>
      <c r="H4797" s="12">
        <f>F4797-G4797</f>
        <v/>
      </c>
      <c r="I4797" s="10">
        <f>IF(E4797=0,"Fora",IF(E4796=0,"Carg xar",IF(H4797&lt;0,IF(M4797&lt;0.9,"Carg FV","Stby"),IF(M4797&gt;P4797,"V2H",IF(M4797&lt;0.9,"Carg xar","Stby")))))</f>
        <v/>
      </c>
      <c r="J4797" s="12">
        <f>IF(OR(I4797="Carg FV",I4797="Carg xar"),MIN(IF(I4797="Carg FV",ABS(H4797),7.4),7.4,MAX(0,(0.9-M4797)*40)*0.95),0)</f>
        <v/>
      </c>
      <c r="K4797" s="12">
        <f>IF(I4797="V2H",MIN(MAX(0,H4797),7.4,MAX(0,(M4797-P4797)*40)*0.95),0)</f>
        <v/>
      </c>
      <c r="L4797" s="12">
        <f>IF(E4797=0,0,MAX(0,H4797-K4797))</f>
        <v/>
      </c>
      <c r="M4797" s="13">
        <f>M4796+J4796/40-IF(I4796="V2H",K4796/(0.95*40),0)-IF(E4797=0,IF(E4796=1,IF(D4797=1,30,40)*0.18/(2*40),0),0)-IF(E4797=1,IF(E4796=0,IF(D4797=1,30,40)*0.18/(2*40),0),0)</f>
        <v/>
      </c>
      <c r="N4797" s="14" t="n">
        <v>0.09</v>
      </c>
      <c r="O4797" s="15">
        <f>K4797*N4797</f>
        <v/>
      </c>
      <c r="P4797">
        <f>IF(E4797=0,0.3,IF(D4797=1,IF(C4797&gt;=Params!$B$13-3,IF(C4797&lt;Params!$B$13,Params!$B$20,0.3),0.3),IF(C4797&gt;=Params!$B$15-3,IF(C4797&lt;Params!$B$15,Params!$B$21,0.3),0.3)))</f>
        <v/>
      </c>
    </row>
    <row r="4798" ht="15" customHeight="1" s="1">
      <c r="A4798" s="9" t="n">
        <v>4795</v>
      </c>
      <c r="B4798" s="6" t="inlineStr">
        <is>
          <t>19/07</t>
        </is>
      </c>
      <c r="C4798" s="6" t="n">
        <v>18</v>
      </c>
      <c r="D4798" s="6" t="n">
        <v>1</v>
      </c>
      <c r="E4798" s="10">
        <f>IF(D4798=1, IF(OR(C4798&lt;10, C4798&gt;=15),1,0), IF(OR(C4798&lt;7, C4798&gt;=18),1,0))</f>
        <v/>
      </c>
      <c r="F4798" s="11" t="n">
        <v>0.305</v>
      </c>
      <c r="G4798" s="12">
        <f>0.08*8</f>
        <v/>
      </c>
      <c r="H4798" s="12">
        <f>F4798-G4798</f>
        <v/>
      </c>
      <c r="I4798" s="10">
        <f>IF(E4798=0,"Fora",IF(E4797=0,"Carg xar",IF(H4798&lt;0,IF(M4798&lt;0.9,"Carg FV","Stby"),IF(M4798&gt;P4798,"V2H",IF(M4798&lt;0.9,"Carg xar","Stby")))))</f>
        <v/>
      </c>
      <c r="J4798" s="12">
        <f>IF(OR(I4798="Carg FV",I4798="Carg xar"),MIN(IF(I4798="Carg FV",ABS(H4798),7.4),7.4,MAX(0,(0.9-M4798)*40)*0.95),0)</f>
        <v/>
      </c>
      <c r="K4798" s="12">
        <f>IF(I4798="V2H",MIN(MAX(0,H4798),7.4,MAX(0,(M4798-P4798)*40)*0.95),0)</f>
        <v/>
      </c>
      <c r="L4798" s="12">
        <f>IF(E4798=0,0,MAX(0,H4798-K4798))</f>
        <v/>
      </c>
      <c r="M4798" s="13">
        <f>M4797+J4797/40-IF(I4797="V2H",K4797/(0.95*40),0)-IF(E4798=0,IF(E4797=1,IF(D4798=1,30,40)*0.18/(2*40),0),0)-IF(E4798=1,IF(E4797=0,IF(D4798=1,30,40)*0.18/(2*40),0),0)</f>
        <v/>
      </c>
      <c r="N4798" s="14" t="n">
        <v>0.09</v>
      </c>
      <c r="O4798" s="15">
        <f>K4798*N4798</f>
        <v/>
      </c>
      <c r="P4798">
        <f>IF(E4798=0,0.3,IF(D4798=1,IF(C4798&gt;=Params!$B$13-3,IF(C4798&lt;Params!$B$13,Params!$B$20,0.3),0.3),IF(C4798&gt;=Params!$B$15-3,IF(C4798&lt;Params!$B$15,Params!$B$21,0.3),0.3)))</f>
        <v/>
      </c>
    </row>
    <row r="4799" ht="15" customHeight="1" s="1">
      <c r="A4799" s="9" t="n">
        <v>4796</v>
      </c>
      <c r="B4799" s="6" t="inlineStr">
        <is>
          <t>19/07</t>
        </is>
      </c>
      <c r="C4799" s="6" t="n">
        <v>19</v>
      </c>
      <c r="D4799" s="6" t="n">
        <v>1</v>
      </c>
      <c r="E4799" s="10">
        <f>IF(D4799=1, IF(OR(C4799&lt;10, C4799&gt;=15),1,0), IF(OR(C4799&lt;7, C4799&gt;=18),1,0))</f>
        <v/>
      </c>
      <c r="F4799" s="11" t="n">
        <v>0.166</v>
      </c>
      <c r="G4799" s="12">
        <f>0*8</f>
        <v/>
      </c>
      <c r="H4799" s="12">
        <f>F4799-G4799</f>
        <v/>
      </c>
      <c r="I4799" s="10">
        <f>IF(E4799=0,"Fora",IF(E4798=0,"Carg xar",IF(H4799&lt;0,IF(M4799&lt;0.9,"Carg FV","Stby"),IF(M4799&gt;P4799,"V2H",IF(M4799&lt;0.9,"Carg xar","Stby")))))</f>
        <v/>
      </c>
      <c r="J4799" s="12">
        <f>IF(OR(I4799="Carg FV",I4799="Carg xar"),MIN(IF(I4799="Carg FV",ABS(H4799),7.4),7.4,MAX(0,(0.9-M4799)*40)*0.95),0)</f>
        <v/>
      </c>
      <c r="K4799" s="12">
        <f>IF(I4799="V2H",MIN(MAX(0,H4799),7.4,MAX(0,(M4799-P4799)*40)*0.95),0)</f>
        <v/>
      </c>
      <c r="L4799" s="12">
        <f>IF(E4799=0,0,MAX(0,H4799-K4799))</f>
        <v/>
      </c>
      <c r="M4799" s="13">
        <f>M4798+J4798/40-IF(I4798="V2H",K4798/(0.95*40),0)-IF(E4799=0,IF(E4798=1,IF(D4799=1,30,40)*0.18/(2*40),0),0)-IF(E4799=1,IF(E4798=0,IF(D4799=1,30,40)*0.18/(2*40),0),0)</f>
        <v/>
      </c>
      <c r="N4799" s="14" t="n">
        <v>0.09</v>
      </c>
      <c r="O4799" s="15">
        <f>K4799*N4799</f>
        <v/>
      </c>
      <c r="P4799">
        <f>IF(E4799=0,0.3,IF(D4799=1,IF(C4799&gt;=Params!$B$13-3,IF(C4799&lt;Params!$B$13,Params!$B$20,0.3),0.3),IF(C4799&gt;=Params!$B$15-3,IF(C4799&lt;Params!$B$15,Params!$B$21,0.3),0.3)))</f>
        <v/>
      </c>
    </row>
    <row r="4800" ht="15" customHeight="1" s="1">
      <c r="A4800" s="9" t="n">
        <v>4797</v>
      </c>
      <c r="B4800" s="6" t="inlineStr">
        <is>
          <t>19/07</t>
        </is>
      </c>
      <c r="C4800" s="6" t="n">
        <v>20</v>
      </c>
      <c r="D4800" s="6" t="n">
        <v>1</v>
      </c>
      <c r="E4800" s="10">
        <f>IF(D4800=1, IF(OR(C4800&lt;10, C4800&gt;=15),1,0), IF(OR(C4800&lt;7, C4800&gt;=18),1,0))</f>
        <v/>
      </c>
      <c r="F4800" s="11" t="n">
        <v>0.555</v>
      </c>
      <c r="G4800" s="12">
        <f>0*8</f>
        <v/>
      </c>
      <c r="H4800" s="12">
        <f>F4800-G4800</f>
        <v/>
      </c>
      <c r="I4800" s="10">
        <f>IF(E4800=0,"Fora",IF(E4799=0,"Carg xar",IF(H4800&lt;0,IF(M4800&lt;0.9,"Carg FV","Stby"),IF(M4800&gt;P4800,"V2H",IF(M4800&lt;0.9,"Carg xar","Stby")))))</f>
        <v/>
      </c>
      <c r="J4800" s="12">
        <f>IF(OR(I4800="Carg FV",I4800="Carg xar"),MIN(IF(I4800="Carg FV",ABS(H4800),7.4),7.4,MAX(0,(0.9-M4800)*40)*0.95),0)</f>
        <v/>
      </c>
      <c r="K4800" s="12">
        <f>IF(I4800="V2H",MIN(MAX(0,H4800),7.4,MAX(0,(M4800-P4800)*40)*0.95),0)</f>
        <v/>
      </c>
      <c r="L4800" s="12">
        <f>IF(E4800=0,0,MAX(0,H4800-K4800))</f>
        <v/>
      </c>
      <c r="M4800" s="13">
        <f>M4799+J4799/40-IF(I4799="V2H",K4799/(0.95*40),0)-IF(E4800=0,IF(E4799=1,IF(D4800=1,30,40)*0.18/(2*40),0),0)-IF(E4800=1,IF(E4799=0,IF(D4800=1,30,40)*0.18/(2*40),0),0)</f>
        <v/>
      </c>
      <c r="N4800" s="14" t="n">
        <v>0.09</v>
      </c>
      <c r="O4800" s="15">
        <f>K4800*N4800</f>
        <v/>
      </c>
      <c r="P4800">
        <f>IF(E4800=0,0.3,IF(D4800=1,IF(C4800&gt;=Params!$B$13-3,IF(C4800&lt;Params!$B$13,Params!$B$20,0.3),0.3),IF(C4800&gt;=Params!$B$15-3,IF(C4800&lt;Params!$B$15,Params!$B$21,0.3),0.3)))</f>
        <v/>
      </c>
    </row>
    <row r="4801" ht="15" customHeight="1" s="1">
      <c r="A4801" s="9" t="n">
        <v>4798</v>
      </c>
      <c r="B4801" s="6" t="inlineStr">
        <is>
          <t>19/07</t>
        </is>
      </c>
      <c r="C4801" s="6" t="n">
        <v>21</v>
      </c>
      <c r="D4801" s="6" t="n">
        <v>1</v>
      </c>
      <c r="E4801" s="10">
        <f>IF(D4801=1, IF(OR(C4801&lt;10, C4801&gt;=15),1,0), IF(OR(C4801&lt;7, C4801&gt;=18),1,0))</f>
        <v/>
      </c>
      <c r="F4801" s="11" t="n">
        <v>1.343</v>
      </c>
      <c r="G4801" s="12">
        <f>0*8</f>
        <v/>
      </c>
      <c r="H4801" s="12">
        <f>F4801-G4801</f>
        <v/>
      </c>
      <c r="I4801" s="10">
        <f>IF(E4801=0,"Fora",IF(E4800=0,"Carg xar",IF(H4801&lt;0,IF(M4801&lt;0.9,"Carg FV","Stby"),IF(M4801&gt;P4801,"V2H",IF(M4801&lt;0.9,"Carg xar","Stby")))))</f>
        <v/>
      </c>
      <c r="J4801" s="12">
        <f>IF(OR(I4801="Carg FV",I4801="Carg xar"),MIN(IF(I4801="Carg FV",ABS(H4801),7.4),7.4,MAX(0,(0.9-M4801)*40)*0.95),0)</f>
        <v/>
      </c>
      <c r="K4801" s="12">
        <f>IF(I4801="V2H",MIN(MAX(0,H4801),7.4,MAX(0,(M4801-P4801)*40)*0.95),0)</f>
        <v/>
      </c>
      <c r="L4801" s="12">
        <f>IF(E4801=0,0,MAX(0,H4801-K4801))</f>
        <v/>
      </c>
      <c r="M4801" s="13">
        <f>M4800+J4800/40-IF(I4800="V2H",K4800/(0.95*40),0)-IF(E4801=0,IF(E4800=1,IF(D4801=1,30,40)*0.18/(2*40),0),0)-IF(E4801=1,IF(E4800=0,IF(D4801=1,30,40)*0.18/(2*40),0),0)</f>
        <v/>
      </c>
      <c r="N4801" s="14" t="n">
        <v>0.09</v>
      </c>
      <c r="O4801" s="15">
        <f>K4801*N4801</f>
        <v/>
      </c>
      <c r="P4801">
        <f>IF(E4801=0,0.3,IF(D4801=1,IF(C4801&gt;=Params!$B$13-3,IF(C4801&lt;Params!$B$13,Params!$B$20,0.3),0.3),IF(C4801&gt;=Params!$B$15-3,IF(C4801&lt;Params!$B$15,Params!$B$21,0.3),0.3)))</f>
        <v/>
      </c>
    </row>
    <row r="4802" ht="15" customHeight="1" s="1">
      <c r="A4802" s="9" t="n">
        <v>4799</v>
      </c>
      <c r="B4802" s="6" t="inlineStr">
        <is>
          <t>19/07</t>
        </is>
      </c>
      <c r="C4802" s="6" t="n">
        <v>22</v>
      </c>
      <c r="D4802" s="6" t="n">
        <v>1</v>
      </c>
      <c r="E4802" s="10">
        <f>IF(D4802=1, IF(OR(C4802&lt;10, C4802&gt;=15),1,0), IF(OR(C4802&lt;7, C4802&gt;=18),1,0))</f>
        <v/>
      </c>
      <c r="F4802" s="11" t="n">
        <v>0.538</v>
      </c>
      <c r="G4802" s="12">
        <f>0*8</f>
        <v/>
      </c>
      <c r="H4802" s="12">
        <f>F4802-G4802</f>
        <v/>
      </c>
      <c r="I4802" s="10">
        <f>IF(E4802=0,"Fora",IF(E4801=0,"Carg xar",IF(H4802&lt;0,IF(M4802&lt;0.9,"Carg FV","Stby"),IF(M4802&gt;P4802,"V2H",IF(M4802&lt;0.9,"Carg xar","Stby")))))</f>
        <v/>
      </c>
      <c r="J4802" s="12">
        <f>IF(OR(I4802="Carg FV",I4802="Carg xar"),MIN(IF(I4802="Carg FV",ABS(H4802),7.4),7.4,MAX(0,(0.9-M4802)*40)*0.95),0)</f>
        <v/>
      </c>
      <c r="K4802" s="12">
        <f>IF(I4802="V2H",MIN(MAX(0,H4802),7.4,MAX(0,(M4802-P4802)*40)*0.95),0)</f>
        <v/>
      </c>
      <c r="L4802" s="12">
        <f>IF(E4802=0,0,MAX(0,H4802-K4802))</f>
        <v/>
      </c>
      <c r="M4802" s="13">
        <f>M4801+J4801/40-IF(I4801="V2H",K4801/(0.95*40),0)-IF(E4802=0,IF(E4801=1,IF(D4802=1,30,40)*0.18/(2*40),0),0)-IF(E4802=1,IF(E4801=0,IF(D4802=1,30,40)*0.18/(2*40),0),0)</f>
        <v/>
      </c>
      <c r="N4802" s="14" t="n">
        <v>0.09</v>
      </c>
      <c r="O4802" s="15">
        <f>K4802*N4802</f>
        <v/>
      </c>
      <c r="P4802">
        <f>IF(E4802=0,0.3,IF(D4802=1,IF(C4802&gt;=Params!$B$13-3,IF(C4802&lt;Params!$B$13,Params!$B$20,0.3),0.3),IF(C4802&gt;=Params!$B$15-3,IF(C4802&lt;Params!$B$15,Params!$B$21,0.3),0.3)))</f>
        <v/>
      </c>
    </row>
    <row r="4803" ht="15" customHeight="1" s="1">
      <c r="A4803" s="9" t="n">
        <v>4800</v>
      </c>
      <c r="B4803" s="6" t="inlineStr">
        <is>
          <t>19/07</t>
        </is>
      </c>
      <c r="C4803" s="6" t="n">
        <v>23</v>
      </c>
      <c r="D4803" s="6" t="n">
        <v>1</v>
      </c>
      <c r="E4803" s="10">
        <f>IF(D4803=1, IF(OR(C4803&lt;10, C4803&gt;=15),1,0), IF(OR(C4803&lt;7, C4803&gt;=18),1,0))</f>
        <v/>
      </c>
      <c r="F4803" s="11" t="n">
        <v>0.645</v>
      </c>
      <c r="G4803" s="12">
        <f>0*8</f>
        <v/>
      </c>
      <c r="H4803" s="12">
        <f>F4803-G4803</f>
        <v/>
      </c>
      <c r="I4803" s="10">
        <f>IF(E4803=0,"Fora",IF(E4802=0,"Carg xar",IF(H4803&lt;0,IF(M4803&lt;0.9,"Carg FV","Stby"),IF(M4803&gt;P4803,"V2H",IF(M4803&lt;0.9,"Carg xar","Stby")))))</f>
        <v/>
      </c>
      <c r="J4803" s="12">
        <f>IF(OR(I4803="Carg FV",I4803="Carg xar"),MIN(IF(I4803="Carg FV",ABS(H4803),7.4),7.4,MAX(0,(0.9-M4803)*40)*0.95),0)</f>
        <v/>
      </c>
      <c r="K4803" s="12">
        <f>IF(I4803="V2H",MIN(MAX(0,H4803),7.4,MAX(0,(M4803-P4803)*40)*0.95),0)</f>
        <v/>
      </c>
      <c r="L4803" s="12">
        <f>IF(E4803=0,0,MAX(0,H4803-K4803))</f>
        <v/>
      </c>
      <c r="M4803" s="13">
        <f>M4802+J4802/40-IF(I4802="V2H",K4802/(0.95*40),0)-IF(E4803=0,IF(E4802=1,IF(D4803=1,30,40)*0.18/(2*40),0),0)-IF(E4803=1,IF(E4802=0,IF(D4803=1,30,40)*0.18/(2*40),0),0)</f>
        <v/>
      </c>
      <c r="N4803" s="14" t="n">
        <v>0.09</v>
      </c>
      <c r="O4803" s="15">
        <f>K4803*N4803</f>
        <v/>
      </c>
      <c r="P4803">
        <f>IF(E4803=0,0.3,IF(D4803=1,IF(C4803&gt;=Params!$B$13-3,IF(C4803&lt;Params!$B$13,Params!$B$20,0.3),0.3),IF(C4803&gt;=Params!$B$15-3,IF(C4803&lt;Params!$B$15,Params!$B$21,0.3),0.3)))</f>
        <v/>
      </c>
    </row>
    <row r="4804" ht="15" customHeight="1" s="1">
      <c r="A4804" s="9" t="n">
        <v>4801</v>
      </c>
      <c r="B4804" s="6" t="inlineStr">
        <is>
          <t>20/07</t>
        </is>
      </c>
      <c r="C4804" s="6" t="n">
        <v>0</v>
      </c>
      <c r="D4804" s="6" t="n">
        <v>1</v>
      </c>
      <c r="E4804" s="10">
        <f>IF(D4804=1, IF(OR(C4804&lt;10, C4804&gt;=15),1,0), IF(OR(C4804&lt;7, C4804&gt;=18),1,0))</f>
        <v/>
      </c>
      <c r="F4804" s="11" t="n">
        <v>0.586</v>
      </c>
      <c r="G4804" s="12">
        <f>0*8</f>
        <v/>
      </c>
      <c r="H4804" s="12">
        <f>F4804-G4804</f>
        <v/>
      </c>
      <c r="I4804" s="10">
        <f>IF(E4804=0,"Fora",IF(E4803=0,"Carg xar",IF(H4804&lt;0,IF(M4804&lt;0.9,"Carg FV","Stby"),IF(M4804&gt;P4804,"V2H",IF(M4804&lt;0.9,"Carg xar","Stby")))))</f>
        <v/>
      </c>
      <c r="J4804" s="12">
        <f>IF(OR(I4804="Carg FV",I4804="Carg xar"),MIN(IF(I4804="Carg FV",ABS(H4804),7.4),7.4,MAX(0,(0.9-M4804)*40)*0.95),0)</f>
        <v/>
      </c>
      <c r="K4804" s="12">
        <f>IF(I4804="V2H",MIN(MAX(0,H4804),7.4,MAX(0,(M4804-P4804)*40)*0.95),0)</f>
        <v/>
      </c>
      <c r="L4804" s="12">
        <f>IF(E4804=0,0,MAX(0,H4804-K4804))</f>
        <v/>
      </c>
      <c r="M4804" s="13">
        <f>M4803+J4803/40-IF(I4803="V2H",K4803/(0.95*40),0)-IF(E4804=0,IF(E4803=1,IF(D4804=1,30,40)*0.18/(2*40),0),0)-IF(E4804=1,IF(E4803=0,IF(D4804=1,30,40)*0.18/(2*40),0),0)</f>
        <v/>
      </c>
      <c r="N4804" s="14" t="n">
        <v>0.09</v>
      </c>
      <c r="O4804" s="15">
        <f>K4804*N4804</f>
        <v/>
      </c>
      <c r="P4804">
        <f>IF(E4804=0,0.3,IF(D4804=1,IF(C4804&gt;=Params!$B$13-3,IF(C4804&lt;Params!$B$13,Params!$B$20,0.3),0.3),IF(C4804&gt;=Params!$B$15-3,IF(C4804&lt;Params!$B$15,Params!$B$21,0.3),0.3)))</f>
        <v/>
      </c>
    </row>
    <row r="4805" ht="15" customHeight="1" s="1">
      <c r="A4805" s="9" t="n">
        <v>4802</v>
      </c>
      <c r="B4805" s="6" t="inlineStr">
        <is>
          <t>20/07</t>
        </is>
      </c>
      <c r="C4805" s="6" t="n">
        <v>1</v>
      </c>
      <c r="D4805" s="6" t="n">
        <v>1</v>
      </c>
      <c r="E4805" s="10">
        <f>IF(D4805=1, IF(OR(C4805&lt;10, C4805&gt;=15),1,0), IF(OR(C4805&lt;7, C4805&gt;=18),1,0))</f>
        <v/>
      </c>
      <c r="F4805" s="11" t="n">
        <v>0.534</v>
      </c>
      <c r="G4805" s="12">
        <f>0*8</f>
        <v/>
      </c>
      <c r="H4805" s="12">
        <f>F4805-G4805</f>
        <v/>
      </c>
      <c r="I4805" s="10">
        <f>IF(E4805=0,"Fora",IF(E4804=0,"Carg xar",IF(H4805&lt;0,IF(M4805&lt;0.9,"Carg FV","Stby"),IF(M4805&gt;P4805,"V2H",IF(M4805&lt;0.9,"Carg xar","Stby")))))</f>
        <v/>
      </c>
      <c r="J4805" s="12">
        <f>IF(OR(I4805="Carg FV",I4805="Carg xar"),MIN(IF(I4805="Carg FV",ABS(H4805),7.4),7.4,MAX(0,(0.9-M4805)*40)*0.95),0)</f>
        <v/>
      </c>
      <c r="K4805" s="12">
        <f>IF(I4805="V2H",MIN(MAX(0,H4805),7.4,MAX(0,(M4805-P4805)*40)*0.95),0)</f>
        <v/>
      </c>
      <c r="L4805" s="12">
        <f>IF(E4805=0,0,MAX(0,H4805-K4805))</f>
        <v/>
      </c>
      <c r="M4805" s="13">
        <f>M4804+J4804/40-IF(I4804="V2H",K4804/(0.95*40),0)-IF(E4805=0,IF(E4804=1,IF(D4805=1,30,40)*0.18/(2*40),0),0)-IF(E4805=1,IF(E4804=0,IF(D4805=1,30,40)*0.18/(2*40),0),0)</f>
        <v/>
      </c>
      <c r="N4805" s="14" t="n">
        <v>0.09</v>
      </c>
      <c r="O4805" s="15">
        <f>K4805*N4805</f>
        <v/>
      </c>
      <c r="P4805">
        <f>IF(E4805=0,0.3,IF(D4805=1,IF(C4805&gt;=Params!$B$13-3,IF(C4805&lt;Params!$B$13,Params!$B$20,0.3),0.3),IF(C4805&gt;=Params!$B$15-3,IF(C4805&lt;Params!$B$15,Params!$B$21,0.3),0.3)))</f>
        <v/>
      </c>
    </row>
    <row r="4806" ht="15" customHeight="1" s="1">
      <c r="A4806" s="9" t="n">
        <v>4803</v>
      </c>
      <c r="B4806" s="6" t="inlineStr">
        <is>
          <t>20/07</t>
        </is>
      </c>
      <c r="C4806" s="6" t="n">
        <v>2</v>
      </c>
      <c r="D4806" s="6" t="n">
        <v>1</v>
      </c>
      <c r="E4806" s="10">
        <f>IF(D4806=1, IF(OR(C4806&lt;10, C4806&gt;=15),1,0), IF(OR(C4806&lt;7, C4806&gt;=18),1,0))</f>
        <v/>
      </c>
      <c r="F4806" s="11" t="n">
        <v>0.622</v>
      </c>
      <c r="G4806" s="12">
        <f>0*8</f>
        <v/>
      </c>
      <c r="H4806" s="12">
        <f>F4806-G4806</f>
        <v/>
      </c>
      <c r="I4806" s="10">
        <f>IF(E4806=0,"Fora",IF(E4805=0,"Carg xar",IF(H4806&lt;0,IF(M4806&lt;0.9,"Carg FV","Stby"),IF(M4806&gt;P4806,"V2H",IF(M4806&lt;0.9,"Carg xar","Stby")))))</f>
        <v/>
      </c>
      <c r="J4806" s="12">
        <f>IF(OR(I4806="Carg FV",I4806="Carg xar"),MIN(IF(I4806="Carg FV",ABS(H4806),7.4),7.4,MAX(0,(0.9-M4806)*40)*0.95),0)</f>
        <v/>
      </c>
      <c r="K4806" s="12">
        <f>IF(I4806="V2H",MIN(MAX(0,H4806),7.4,MAX(0,(M4806-P4806)*40)*0.95),0)</f>
        <v/>
      </c>
      <c r="L4806" s="12">
        <f>IF(E4806=0,0,MAX(0,H4806-K4806))</f>
        <v/>
      </c>
      <c r="M4806" s="13">
        <f>M4805+J4805/40-IF(I4805="V2H",K4805/(0.95*40),0)-IF(E4806=0,IF(E4805=1,IF(D4806=1,30,40)*0.18/(2*40),0),0)-IF(E4806=1,IF(E4805=0,IF(D4806=1,30,40)*0.18/(2*40),0),0)</f>
        <v/>
      </c>
      <c r="N4806" s="14" t="n">
        <v>0.09</v>
      </c>
      <c r="O4806" s="15">
        <f>K4806*N4806</f>
        <v/>
      </c>
      <c r="P4806">
        <f>IF(E4806=0,0.3,IF(D4806=1,IF(C4806&gt;=Params!$B$13-3,IF(C4806&lt;Params!$B$13,Params!$B$20,0.3),0.3),IF(C4806&gt;=Params!$B$15-3,IF(C4806&lt;Params!$B$15,Params!$B$21,0.3),0.3)))</f>
        <v/>
      </c>
    </row>
    <row r="4807" ht="15" customHeight="1" s="1">
      <c r="A4807" s="9" t="n">
        <v>4804</v>
      </c>
      <c r="B4807" s="6" t="inlineStr">
        <is>
          <t>20/07</t>
        </is>
      </c>
      <c r="C4807" s="6" t="n">
        <v>3</v>
      </c>
      <c r="D4807" s="6" t="n">
        <v>1</v>
      </c>
      <c r="E4807" s="10">
        <f>IF(D4807=1, IF(OR(C4807&lt;10, C4807&gt;=15),1,0), IF(OR(C4807&lt;7, C4807&gt;=18),1,0))</f>
        <v/>
      </c>
      <c r="F4807" s="11" t="n">
        <v>0.497</v>
      </c>
      <c r="G4807" s="12">
        <f>0*8</f>
        <v/>
      </c>
      <c r="H4807" s="12">
        <f>F4807-G4807</f>
        <v/>
      </c>
      <c r="I4807" s="10">
        <f>IF(E4807=0,"Fora",IF(E4806=0,"Carg xar",IF(H4807&lt;0,IF(M4807&lt;0.9,"Carg FV","Stby"),IF(M4807&gt;P4807,"V2H",IF(M4807&lt;0.9,"Carg xar","Stby")))))</f>
        <v/>
      </c>
      <c r="J4807" s="12">
        <f>IF(OR(I4807="Carg FV",I4807="Carg xar"),MIN(IF(I4807="Carg FV",ABS(H4807),7.4),7.4,MAX(0,(0.9-M4807)*40)*0.95),0)</f>
        <v/>
      </c>
      <c r="K4807" s="12">
        <f>IF(I4807="V2H",MIN(MAX(0,H4807),7.4,MAX(0,(M4807-P4807)*40)*0.95),0)</f>
        <v/>
      </c>
      <c r="L4807" s="12">
        <f>IF(E4807=0,0,MAX(0,H4807-K4807))</f>
        <v/>
      </c>
      <c r="M4807" s="13">
        <f>M4806+J4806/40-IF(I4806="V2H",K4806/(0.95*40),0)-IF(E4807=0,IF(E4806=1,IF(D4807=1,30,40)*0.18/(2*40),0),0)-IF(E4807=1,IF(E4806=0,IF(D4807=1,30,40)*0.18/(2*40),0),0)</f>
        <v/>
      </c>
      <c r="N4807" s="14" t="n">
        <v>0.09</v>
      </c>
      <c r="O4807" s="15">
        <f>K4807*N4807</f>
        <v/>
      </c>
      <c r="P4807">
        <f>IF(E4807=0,0.3,IF(D4807=1,IF(C4807&gt;=Params!$B$13-3,IF(C4807&lt;Params!$B$13,Params!$B$20,0.3),0.3),IF(C4807&gt;=Params!$B$15-3,IF(C4807&lt;Params!$B$15,Params!$B$21,0.3),0.3)))</f>
        <v/>
      </c>
    </row>
    <row r="4808" ht="15" customHeight="1" s="1">
      <c r="A4808" s="9" t="n">
        <v>4805</v>
      </c>
      <c r="B4808" s="6" t="inlineStr">
        <is>
          <t>20/07</t>
        </is>
      </c>
      <c r="C4808" s="6" t="n">
        <v>4</v>
      </c>
      <c r="D4808" s="6" t="n">
        <v>1</v>
      </c>
      <c r="E4808" s="10">
        <f>IF(D4808=1, IF(OR(C4808&lt;10, C4808&gt;=15),1,0), IF(OR(C4808&lt;7, C4808&gt;=18),1,0))</f>
        <v/>
      </c>
      <c r="F4808" s="11" t="n">
        <v>0.604</v>
      </c>
      <c r="G4808" s="12">
        <f>0*8</f>
        <v/>
      </c>
      <c r="H4808" s="12">
        <f>F4808-G4808</f>
        <v/>
      </c>
      <c r="I4808" s="10">
        <f>IF(E4808=0,"Fora",IF(E4807=0,"Carg xar",IF(H4808&lt;0,IF(M4808&lt;0.9,"Carg FV","Stby"),IF(M4808&gt;P4808,"V2H",IF(M4808&lt;0.9,"Carg xar","Stby")))))</f>
        <v/>
      </c>
      <c r="J4808" s="12">
        <f>IF(OR(I4808="Carg FV",I4808="Carg xar"),MIN(IF(I4808="Carg FV",ABS(H4808),7.4),7.4,MAX(0,(0.9-M4808)*40)*0.95),0)</f>
        <v/>
      </c>
      <c r="K4808" s="12">
        <f>IF(I4808="V2H",MIN(MAX(0,H4808),7.4,MAX(0,(M4808-P4808)*40)*0.95),0)</f>
        <v/>
      </c>
      <c r="L4808" s="12">
        <f>IF(E4808=0,0,MAX(0,H4808-K4808))</f>
        <v/>
      </c>
      <c r="M4808" s="13">
        <f>M4807+J4807/40-IF(I4807="V2H",K4807/(0.95*40),0)-IF(E4808=0,IF(E4807=1,IF(D4808=1,30,40)*0.18/(2*40),0),0)-IF(E4808=1,IF(E4807=0,IF(D4808=1,30,40)*0.18/(2*40),0),0)</f>
        <v/>
      </c>
      <c r="N4808" s="14" t="n">
        <v>0.09</v>
      </c>
      <c r="O4808" s="15">
        <f>K4808*N4808</f>
        <v/>
      </c>
      <c r="P4808">
        <f>IF(E4808=0,0.3,IF(D4808=1,IF(C4808&gt;=Params!$B$13-3,IF(C4808&lt;Params!$B$13,Params!$B$20,0.3),0.3),IF(C4808&gt;=Params!$B$15-3,IF(C4808&lt;Params!$B$15,Params!$B$21,0.3),0.3)))</f>
        <v/>
      </c>
    </row>
    <row r="4809" ht="15" customHeight="1" s="1">
      <c r="A4809" s="9" t="n">
        <v>4806</v>
      </c>
      <c r="B4809" s="6" t="inlineStr">
        <is>
          <t>20/07</t>
        </is>
      </c>
      <c r="C4809" s="6" t="n">
        <v>5</v>
      </c>
      <c r="D4809" s="6" t="n">
        <v>1</v>
      </c>
      <c r="E4809" s="10">
        <f>IF(D4809=1, IF(OR(C4809&lt;10, C4809&gt;=15),1,0), IF(OR(C4809&lt;7, C4809&gt;=18),1,0))</f>
        <v/>
      </c>
      <c r="F4809" s="11" t="n">
        <v>0.47</v>
      </c>
      <c r="G4809" s="12">
        <f>0*8</f>
        <v/>
      </c>
      <c r="H4809" s="12">
        <f>F4809-G4809</f>
        <v/>
      </c>
      <c r="I4809" s="10">
        <f>IF(E4809=0,"Fora",IF(E4808=0,"Carg xar",IF(H4809&lt;0,IF(M4809&lt;0.9,"Carg FV","Stby"),IF(M4809&gt;P4809,"V2H",IF(M4809&lt;0.9,"Carg xar","Stby")))))</f>
        <v/>
      </c>
      <c r="J4809" s="12">
        <f>IF(OR(I4809="Carg FV",I4809="Carg xar"),MIN(IF(I4809="Carg FV",ABS(H4809),7.4),7.4,MAX(0,(0.9-M4809)*40)*0.95),0)</f>
        <v/>
      </c>
      <c r="K4809" s="12">
        <f>IF(I4809="V2H",MIN(MAX(0,H4809),7.4,MAX(0,(M4809-P4809)*40)*0.95),0)</f>
        <v/>
      </c>
      <c r="L4809" s="12">
        <f>IF(E4809=0,0,MAX(0,H4809-K4809))</f>
        <v/>
      </c>
      <c r="M4809" s="13">
        <f>M4808+J4808/40-IF(I4808="V2H",K4808/(0.95*40),0)-IF(E4809=0,IF(E4808=1,IF(D4809=1,30,40)*0.18/(2*40),0),0)-IF(E4809=1,IF(E4808=0,IF(D4809=1,30,40)*0.18/(2*40),0),0)</f>
        <v/>
      </c>
      <c r="N4809" s="14" t="n">
        <v>0.09</v>
      </c>
      <c r="O4809" s="15">
        <f>K4809*N4809</f>
        <v/>
      </c>
      <c r="P4809">
        <f>IF(E4809=0,0.3,IF(D4809=1,IF(C4809&gt;=Params!$B$13-3,IF(C4809&lt;Params!$B$13,Params!$B$20,0.3),0.3),IF(C4809&gt;=Params!$B$15-3,IF(C4809&lt;Params!$B$15,Params!$B$21,0.3),0.3)))</f>
        <v/>
      </c>
    </row>
    <row r="4810" ht="15" customHeight="1" s="1">
      <c r="A4810" s="9" t="n">
        <v>4807</v>
      </c>
      <c r="B4810" s="6" t="inlineStr">
        <is>
          <t>20/07</t>
        </is>
      </c>
      <c r="C4810" s="6" t="n">
        <v>6</v>
      </c>
      <c r="D4810" s="6" t="n">
        <v>1</v>
      </c>
      <c r="E4810" s="10">
        <f>IF(D4810=1, IF(OR(C4810&lt;10, C4810&gt;=15),1,0), IF(OR(C4810&lt;7, C4810&gt;=18),1,0))</f>
        <v/>
      </c>
      <c r="F4810" s="11" t="n">
        <v>0.607</v>
      </c>
      <c r="G4810" s="12">
        <f>0.02*8</f>
        <v/>
      </c>
      <c r="H4810" s="12">
        <f>F4810-G4810</f>
        <v/>
      </c>
      <c r="I4810" s="10">
        <f>IF(E4810=0,"Fora",IF(E4809=0,"Carg xar",IF(H4810&lt;0,IF(M4810&lt;0.9,"Carg FV","Stby"),IF(M4810&gt;P4810,"V2H",IF(M4810&lt;0.9,"Carg xar","Stby")))))</f>
        <v/>
      </c>
      <c r="J4810" s="12">
        <f>IF(OR(I4810="Carg FV",I4810="Carg xar"),MIN(IF(I4810="Carg FV",ABS(H4810),7.4),7.4,MAX(0,(0.9-M4810)*40)*0.95),0)</f>
        <v/>
      </c>
      <c r="K4810" s="12">
        <f>IF(I4810="V2H",MIN(MAX(0,H4810),7.4,MAX(0,(M4810-P4810)*40)*0.95),0)</f>
        <v/>
      </c>
      <c r="L4810" s="12">
        <f>IF(E4810=0,0,MAX(0,H4810-K4810))</f>
        <v/>
      </c>
      <c r="M4810" s="13">
        <f>M4809+J4809/40-IF(I4809="V2H",K4809/(0.95*40),0)-IF(E4810=0,IF(E4809=1,IF(D4810=1,30,40)*0.18/(2*40),0),0)-IF(E4810=1,IF(E4809=0,IF(D4810=1,30,40)*0.18/(2*40),0),0)</f>
        <v/>
      </c>
      <c r="N4810" s="14" t="n">
        <v>0.09</v>
      </c>
      <c r="O4810" s="15">
        <f>K4810*N4810</f>
        <v/>
      </c>
      <c r="P4810">
        <f>IF(E4810=0,0.3,IF(D4810=1,IF(C4810&gt;=Params!$B$13-3,IF(C4810&lt;Params!$B$13,Params!$B$20,0.3),0.3),IF(C4810&gt;=Params!$B$15-3,IF(C4810&lt;Params!$B$15,Params!$B$21,0.3),0.3)))</f>
        <v/>
      </c>
    </row>
    <row r="4811" ht="15" customHeight="1" s="1">
      <c r="A4811" s="9" t="n">
        <v>4808</v>
      </c>
      <c r="B4811" s="6" t="inlineStr">
        <is>
          <t>20/07</t>
        </is>
      </c>
      <c r="C4811" s="6" t="n">
        <v>7</v>
      </c>
      <c r="D4811" s="6" t="n">
        <v>1</v>
      </c>
      <c r="E4811" s="10">
        <f>IF(D4811=1, IF(OR(C4811&lt;10, C4811&gt;=15),1,0), IF(OR(C4811&lt;7, C4811&gt;=18),1,0))</f>
        <v/>
      </c>
      <c r="F4811" s="11" t="n">
        <v>0.6870000000000001</v>
      </c>
      <c r="G4811" s="12">
        <f>0.14*8</f>
        <v/>
      </c>
      <c r="H4811" s="12">
        <f>F4811-G4811</f>
        <v/>
      </c>
      <c r="I4811" s="10">
        <f>IF(E4811=0,"Fora",IF(E4810=0,"Carg xar",IF(H4811&lt;0,IF(M4811&lt;0.9,"Carg FV","Stby"),IF(M4811&gt;P4811,"V2H",IF(M4811&lt;0.9,"Carg xar","Stby")))))</f>
        <v/>
      </c>
      <c r="J4811" s="12">
        <f>IF(OR(I4811="Carg FV",I4811="Carg xar"),MIN(IF(I4811="Carg FV",ABS(H4811),7.4),7.4,MAX(0,(0.9-M4811)*40)*0.95),0)</f>
        <v/>
      </c>
      <c r="K4811" s="12">
        <f>IF(I4811="V2H",MIN(MAX(0,H4811),7.4,MAX(0,(M4811-P4811)*40)*0.95),0)</f>
        <v/>
      </c>
      <c r="L4811" s="12">
        <f>IF(E4811=0,0,MAX(0,H4811-K4811))</f>
        <v/>
      </c>
      <c r="M4811" s="13">
        <f>M4810+J4810/40-IF(I4810="V2H",K4810/(0.95*40),0)-IF(E4811=0,IF(E4810=1,IF(D4811=1,30,40)*0.18/(2*40),0),0)-IF(E4811=1,IF(E4810=0,IF(D4811=1,30,40)*0.18/(2*40),0),0)</f>
        <v/>
      </c>
      <c r="N4811" s="14" t="n">
        <v>0.09</v>
      </c>
      <c r="O4811" s="15">
        <f>K4811*N4811</f>
        <v/>
      </c>
      <c r="P4811">
        <f>IF(E4811=0,0.3,IF(D4811=1,IF(C4811&gt;=Params!$B$13-3,IF(C4811&lt;Params!$B$13,Params!$B$20,0.3),0.3),IF(C4811&gt;=Params!$B$15-3,IF(C4811&lt;Params!$B$15,Params!$B$21,0.3),0.3)))</f>
        <v/>
      </c>
    </row>
    <row r="4812" ht="15" customHeight="1" s="1">
      <c r="A4812" s="9" t="n">
        <v>4809</v>
      </c>
      <c r="B4812" s="6" t="inlineStr">
        <is>
          <t>20/07</t>
        </is>
      </c>
      <c r="C4812" s="6" t="n">
        <v>8</v>
      </c>
      <c r="D4812" s="6" t="n">
        <v>1</v>
      </c>
      <c r="E4812" s="10">
        <f>IF(D4812=1, IF(OR(C4812&lt;10, C4812&gt;=15),1,0), IF(OR(C4812&lt;7, C4812&gt;=18),1,0))</f>
        <v/>
      </c>
      <c r="F4812" s="11" t="n">
        <v>0</v>
      </c>
      <c r="G4812" s="12">
        <f>0.3*8</f>
        <v/>
      </c>
      <c r="H4812" s="12">
        <f>F4812-G4812</f>
        <v/>
      </c>
      <c r="I4812" s="10">
        <f>IF(E4812=0,"Fora",IF(E4811=0,"Carg xar",IF(H4812&lt;0,IF(M4812&lt;0.9,"Carg FV","Stby"),IF(M4812&gt;P4812,"V2H",IF(M4812&lt;0.9,"Carg xar","Stby")))))</f>
        <v/>
      </c>
      <c r="J4812" s="12">
        <f>IF(OR(I4812="Carg FV",I4812="Carg xar"),MIN(IF(I4812="Carg FV",ABS(H4812),7.4),7.4,MAX(0,(0.9-M4812)*40)*0.95),0)</f>
        <v/>
      </c>
      <c r="K4812" s="12">
        <f>IF(I4812="V2H",MIN(MAX(0,H4812),7.4,MAX(0,(M4812-P4812)*40)*0.95),0)</f>
        <v/>
      </c>
      <c r="L4812" s="12">
        <f>IF(E4812=0,0,MAX(0,H4812-K4812))</f>
        <v/>
      </c>
      <c r="M4812" s="13">
        <f>M4811+J4811/40-IF(I4811="V2H",K4811/(0.95*40),0)-IF(E4812=0,IF(E4811=1,IF(D4812=1,30,40)*0.18/(2*40),0),0)-IF(E4812=1,IF(E4811=0,IF(D4812=1,30,40)*0.18/(2*40),0),0)</f>
        <v/>
      </c>
      <c r="N4812" s="14" t="n">
        <v>0.09</v>
      </c>
      <c r="O4812" s="15">
        <f>K4812*N4812</f>
        <v/>
      </c>
      <c r="P4812">
        <f>IF(E4812=0,0.3,IF(D4812=1,IF(C4812&gt;=Params!$B$13-3,IF(C4812&lt;Params!$B$13,Params!$B$20,0.3),0.3),IF(C4812&gt;=Params!$B$15-3,IF(C4812&lt;Params!$B$15,Params!$B$21,0.3),0.3)))</f>
        <v/>
      </c>
    </row>
    <row r="4813" ht="15" customHeight="1" s="1">
      <c r="A4813" s="9" t="n">
        <v>4810</v>
      </c>
      <c r="B4813" s="6" t="inlineStr">
        <is>
          <t>20/07</t>
        </is>
      </c>
      <c r="C4813" s="6" t="n">
        <v>9</v>
      </c>
      <c r="D4813" s="6" t="n">
        <v>1</v>
      </c>
      <c r="E4813" s="10">
        <f>IF(D4813=1, IF(OR(C4813&lt;10, C4813&gt;=15),1,0), IF(OR(C4813&lt;7, C4813&gt;=18),1,0))</f>
        <v/>
      </c>
      <c r="F4813" s="11" t="n">
        <v>0</v>
      </c>
      <c r="G4813" s="12">
        <f>0.5*8</f>
        <v/>
      </c>
      <c r="H4813" s="12">
        <f>F4813-G4813</f>
        <v/>
      </c>
      <c r="I4813" s="10">
        <f>IF(E4813=0,"Fora",IF(E4812=0,"Carg xar",IF(H4813&lt;0,IF(M4813&lt;0.9,"Carg FV","Stby"),IF(M4813&gt;P4813,"V2H",IF(M4813&lt;0.9,"Carg xar","Stby")))))</f>
        <v/>
      </c>
      <c r="J4813" s="12">
        <f>IF(OR(I4813="Carg FV",I4813="Carg xar"),MIN(IF(I4813="Carg FV",ABS(H4813),7.4),7.4,MAX(0,(0.9-M4813)*40)*0.95),0)</f>
        <v/>
      </c>
      <c r="K4813" s="12">
        <f>IF(I4813="V2H",MIN(MAX(0,H4813),7.4,MAX(0,(M4813-P4813)*40)*0.95),0)</f>
        <v/>
      </c>
      <c r="L4813" s="12">
        <f>IF(E4813=0,0,MAX(0,H4813-K4813))</f>
        <v/>
      </c>
      <c r="M4813" s="13">
        <f>M4812+J4812/40-IF(I4812="V2H",K4812/(0.95*40),0)-IF(E4813=0,IF(E4812=1,IF(D4813=1,30,40)*0.18/(2*40),0),0)-IF(E4813=1,IF(E4812=0,IF(D4813=1,30,40)*0.18/(2*40),0),0)</f>
        <v/>
      </c>
      <c r="N4813" s="14" t="n">
        <v>0.09</v>
      </c>
      <c r="O4813" s="15">
        <f>K4813*N4813</f>
        <v/>
      </c>
      <c r="P4813">
        <f>IF(E4813=0,0.3,IF(D4813=1,IF(C4813&gt;=Params!$B$13-3,IF(C4813&lt;Params!$B$13,Params!$B$20,0.3),0.3),IF(C4813&gt;=Params!$B$15-3,IF(C4813&lt;Params!$B$15,Params!$B$21,0.3),0.3)))</f>
        <v/>
      </c>
    </row>
    <row r="4814" ht="15" customHeight="1" s="1">
      <c r="A4814" s="9" t="n">
        <v>4811</v>
      </c>
      <c r="B4814" s="6" t="inlineStr">
        <is>
          <t>20/07</t>
        </is>
      </c>
      <c r="C4814" s="6" t="n">
        <v>10</v>
      </c>
      <c r="D4814" s="6" t="n">
        <v>1</v>
      </c>
      <c r="E4814" s="10">
        <f>IF(D4814=1, IF(OR(C4814&lt;10, C4814&gt;=15),1,0), IF(OR(C4814&lt;7, C4814&gt;=18),1,0))</f>
        <v/>
      </c>
      <c r="F4814" s="11" t="n">
        <v>0</v>
      </c>
      <c r="G4814" s="12">
        <f>0.7*8</f>
        <v/>
      </c>
      <c r="H4814" s="12">
        <f>F4814-G4814</f>
        <v/>
      </c>
      <c r="I4814" s="10">
        <f>IF(E4814=0,"Fora",IF(E4813=0,"Carg xar",IF(H4814&lt;0,IF(M4814&lt;0.9,"Carg FV","Stby"),IF(M4814&gt;P4814,"V2H",IF(M4814&lt;0.9,"Carg xar","Stby")))))</f>
        <v/>
      </c>
      <c r="J4814" s="12">
        <f>IF(OR(I4814="Carg FV",I4814="Carg xar"),MIN(IF(I4814="Carg FV",ABS(H4814),7.4),7.4,MAX(0,(0.9-M4814)*40)*0.95),0)</f>
        <v/>
      </c>
      <c r="K4814" s="12">
        <f>IF(I4814="V2H",MIN(MAX(0,H4814),7.4,MAX(0,(M4814-P4814)*40)*0.95),0)</f>
        <v/>
      </c>
      <c r="L4814" s="12">
        <f>IF(E4814=0,0,MAX(0,H4814-K4814))</f>
        <v/>
      </c>
      <c r="M4814" s="13">
        <f>M4813+J4813/40-IF(I4813="V2H",K4813/(0.95*40),0)-IF(E4814=0,IF(E4813=1,IF(D4814=1,30,40)*0.18/(2*40),0),0)-IF(E4814=1,IF(E4813=0,IF(D4814=1,30,40)*0.18/(2*40),0),0)</f>
        <v/>
      </c>
      <c r="N4814" s="14" t="n">
        <v>0.09</v>
      </c>
      <c r="O4814" s="15">
        <f>K4814*N4814</f>
        <v/>
      </c>
      <c r="P4814">
        <f>IF(E4814=0,0.3,IF(D4814=1,IF(C4814&gt;=Params!$B$13-3,IF(C4814&lt;Params!$B$13,Params!$B$20,0.3),0.3),IF(C4814&gt;=Params!$B$15-3,IF(C4814&lt;Params!$B$15,Params!$B$21,0.3),0.3)))</f>
        <v/>
      </c>
    </row>
    <row r="4815" ht="15" customHeight="1" s="1">
      <c r="A4815" s="9" t="n">
        <v>4812</v>
      </c>
      <c r="B4815" s="6" t="inlineStr">
        <is>
          <t>20/07</t>
        </is>
      </c>
      <c r="C4815" s="6" t="n">
        <v>11</v>
      </c>
      <c r="D4815" s="6" t="n">
        <v>1</v>
      </c>
      <c r="E4815" s="10">
        <f>IF(D4815=1, IF(OR(C4815&lt;10, C4815&gt;=15),1,0), IF(OR(C4815&lt;7, C4815&gt;=18),1,0))</f>
        <v/>
      </c>
      <c r="F4815" s="11" t="n">
        <v>0</v>
      </c>
      <c r="G4815" s="12">
        <f>0.84*8</f>
        <v/>
      </c>
      <c r="H4815" s="12">
        <f>F4815-G4815</f>
        <v/>
      </c>
      <c r="I4815" s="10">
        <f>IF(E4815=0,"Fora",IF(E4814=0,"Carg xar",IF(H4815&lt;0,IF(M4815&lt;0.9,"Carg FV","Stby"),IF(M4815&gt;P4815,"V2H",IF(M4815&lt;0.9,"Carg xar","Stby")))))</f>
        <v/>
      </c>
      <c r="J4815" s="12">
        <f>IF(OR(I4815="Carg FV",I4815="Carg xar"),MIN(IF(I4815="Carg FV",ABS(H4815),7.4),7.4,MAX(0,(0.9-M4815)*40)*0.95),0)</f>
        <v/>
      </c>
      <c r="K4815" s="12">
        <f>IF(I4815="V2H",MIN(MAX(0,H4815),7.4,MAX(0,(M4815-P4815)*40)*0.95),0)</f>
        <v/>
      </c>
      <c r="L4815" s="12">
        <f>IF(E4815=0,0,MAX(0,H4815-K4815))</f>
        <v/>
      </c>
      <c r="M4815" s="13">
        <f>M4814+J4814/40-IF(I4814="V2H",K4814/(0.95*40),0)-IF(E4815=0,IF(E4814=1,IF(D4815=1,30,40)*0.18/(2*40),0),0)-IF(E4815=1,IF(E4814=0,IF(D4815=1,30,40)*0.18/(2*40),0),0)</f>
        <v/>
      </c>
      <c r="N4815" s="14" t="n">
        <v>0.09</v>
      </c>
      <c r="O4815" s="15">
        <f>K4815*N4815</f>
        <v/>
      </c>
      <c r="P4815">
        <f>IF(E4815=0,0.3,IF(D4815=1,IF(C4815&gt;=Params!$B$13-3,IF(C4815&lt;Params!$B$13,Params!$B$20,0.3),0.3),IF(C4815&gt;=Params!$B$15-3,IF(C4815&lt;Params!$B$15,Params!$B$21,0.3),0.3)))</f>
        <v/>
      </c>
    </row>
    <row r="4816" ht="15" customHeight="1" s="1">
      <c r="A4816" s="9" t="n">
        <v>4813</v>
      </c>
      <c r="B4816" s="6" t="inlineStr">
        <is>
          <t>20/07</t>
        </is>
      </c>
      <c r="C4816" s="6" t="n">
        <v>12</v>
      </c>
      <c r="D4816" s="6" t="n">
        <v>1</v>
      </c>
      <c r="E4816" s="10">
        <f>IF(D4816=1, IF(OR(C4816&lt;10, C4816&gt;=15),1,0), IF(OR(C4816&lt;7, C4816&gt;=18),1,0))</f>
        <v/>
      </c>
      <c r="F4816" s="11" t="n">
        <v>0</v>
      </c>
      <c r="G4816" s="12">
        <f>0.9*8</f>
        <v/>
      </c>
      <c r="H4816" s="12">
        <f>F4816-G4816</f>
        <v/>
      </c>
      <c r="I4816" s="10">
        <f>IF(E4816=0,"Fora",IF(E4815=0,"Carg xar",IF(H4816&lt;0,IF(M4816&lt;0.9,"Carg FV","Stby"),IF(M4816&gt;P4816,"V2H",IF(M4816&lt;0.9,"Carg xar","Stby")))))</f>
        <v/>
      </c>
      <c r="J4816" s="12">
        <f>IF(OR(I4816="Carg FV",I4816="Carg xar"),MIN(IF(I4816="Carg FV",ABS(H4816),7.4),7.4,MAX(0,(0.9-M4816)*40)*0.95),0)</f>
        <v/>
      </c>
      <c r="K4816" s="12">
        <f>IF(I4816="V2H",MIN(MAX(0,H4816),7.4,MAX(0,(M4816-P4816)*40)*0.95),0)</f>
        <v/>
      </c>
      <c r="L4816" s="12">
        <f>IF(E4816=0,0,MAX(0,H4816-K4816))</f>
        <v/>
      </c>
      <c r="M4816" s="13">
        <f>M4815+J4815/40-IF(I4815="V2H",K4815/(0.95*40),0)-IF(E4816=0,IF(E4815=1,IF(D4816=1,30,40)*0.18/(2*40),0),0)-IF(E4816=1,IF(E4815=0,IF(D4816=1,30,40)*0.18/(2*40),0),0)</f>
        <v/>
      </c>
      <c r="N4816" s="14" t="n">
        <v>0.09</v>
      </c>
      <c r="O4816" s="15">
        <f>K4816*N4816</f>
        <v/>
      </c>
      <c r="P4816">
        <f>IF(E4816=0,0.3,IF(D4816=1,IF(C4816&gt;=Params!$B$13-3,IF(C4816&lt;Params!$B$13,Params!$B$20,0.3),0.3),IF(C4816&gt;=Params!$B$15-3,IF(C4816&lt;Params!$B$15,Params!$B$21,0.3),0.3)))</f>
        <v/>
      </c>
    </row>
    <row r="4817" ht="15" customHeight="1" s="1">
      <c r="A4817" s="9" t="n">
        <v>4814</v>
      </c>
      <c r="B4817" s="6" t="inlineStr">
        <is>
          <t>20/07</t>
        </is>
      </c>
      <c r="C4817" s="6" t="n">
        <v>13</v>
      </c>
      <c r="D4817" s="6" t="n">
        <v>1</v>
      </c>
      <c r="E4817" s="10">
        <f>IF(D4817=1, IF(OR(C4817&lt;10, C4817&gt;=15),1,0), IF(OR(C4817&lt;7, C4817&gt;=18),1,0))</f>
        <v/>
      </c>
      <c r="F4817" s="11" t="n">
        <v>0</v>
      </c>
      <c r="G4817" s="12">
        <f>0.88*8</f>
        <v/>
      </c>
      <c r="H4817" s="12">
        <f>F4817-G4817</f>
        <v/>
      </c>
      <c r="I4817" s="10">
        <f>IF(E4817=0,"Fora",IF(E4816=0,"Carg xar",IF(H4817&lt;0,IF(M4817&lt;0.9,"Carg FV","Stby"),IF(M4817&gt;P4817,"V2H",IF(M4817&lt;0.9,"Carg xar","Stby")))))</f>
        <v/>
      </c>
      <c r="J4817" s="12">
        <f>IF(OR(I4817="Carg FV",I4817="Carg xar"),MIN(IF(I4817="Carg FV",ABS(H4817),7.4),7.4,MAX(0,(0.9-M4817)*40)*0.95),0)</f>
        <v/>
      </c>
      <c r="K4817" s="12">
        <f>IF(I4817="V2H",MIN(MAX(0,H4817),7.4,MAX(0,(M4817-P4817)*40)*0.95),0)</f>
        <v/>
      </c>
      <c r="L4817" s="12">
        <f>IF(E4817=0,0,MAX(0,H4817-K4817))</f>
        <v/>
      </c>
      <c r="M4817" s="13">
        <f>M4816+J4816/40-IF(I4816="V2H",K4816/(0.95*40),0)-IF(E4817=0,IF(E4816=1,IF(D4817=1,30,40)*0.18/(2*40),0),0)-IF(E4817=1,IF(E4816=0,IF(D4817=1,30,40)*0.18/(2*40),0),0)</f>
        <v/>
      </c>
      <c r="N4817" s="14" t="n">
        <v>0.09</v>
      </c>
      <c r="O4817" s="15">
        <f>K4817*N4817</f>
        <v/>
      </c>
      <c r="P4817">
        <f>IF(E4817=0,0.3,IF(D4817=1,IF(C4817&gt;=Params!$B$13-3,IF(C4817&lt;Params!$B$13,Params!$B$20,0.3),0.3),IF(C4817&gt;=Params!$B$15-3,IF(C4817&lt;Params!$B$15,Params!$B$21,0.3),0.3)))</f>
        <v/>
      </c>
    </row>
    <row r="4818" ht="15" customHeight="1" s="1">
      <c r="A4818" s="9" t="n">
        <v>4815</v>
      </c>
      <c r="B4818" s="6" t="inlineStr">
        <is>
          <t>20/07</t>
        </is>
      </c>
      <c r="C4818" s="6" t="n">
        <v>14</v>
      </c>
      <c r="D4818" s="6" t="n">
        <v>1</v>
      </c>
      <c r="E4818" s="10">
        <f>IF(D4818=1, IF(OR(C4818&lt;10, C4818&gt;=15),1,0), IF(OR(C4818&lt;7, C4818&gt;=18),1,0))</f>
        <v/>
      </c>
      <c r="F4818" s="11" t="n">
        <v>0</v>
      </c>
      <c r="G4818" s="12">
        <f>0.78*8</f>
        <v/>
      </c>
      <c r="H4818" s="12">
        <f>F4818-G4818</f>
        <v/>
      </c>
      <c r="I4818" s="10">
        <f>IF(E4818=0,"Fora",IF(E4817=0,"Carg xar",IF(H4818&lt;0,IF(M4818&lt;0.9,"Carg FV","Stby"),IF(M4818&gt;P4818,"V2H",IF(M4818&lt;0.9,"Carg xar","Stby")))))</f>
        <v/>
      </c>
      <c r="J4818" s="12">
        <f>IF(OR(I4818="Carg FV",I4818="Carg xar"),MIN(IF(I4818="Carg FV",ABS(H4818),7.4),7.4,MAX(0,(0.9-M4818)*40)*0.95),0)</f>
        <v/>
      </c>
      <c r="K4818" s="12">
        <f>IF(I4818="V2H",MIN(MAX(0,H4818),7.4,MAX(0,(M4818-P4818)*40)*0.95),0)</f>
        <v/>
      </c>
      <c r="L4818" s="12">
        <f>IF(E4818=0,0,MAX(0,H4818-K4818))</f>
        <v/>
      </c>
      <c r="M4818" s="13">
        <f>M4817+J4817/40-IF(I4817="V2H",K4817/(0.95*40),0)-IF(E4818=0,IF(E4817=1,IF(D4818=1,30,40)*0.18/(2*40),0),0)-IF(E4818=1,IF(E4817=0,IF(D4818=1,30,40)*0.18/(2*40),0),0)</f>
        <v/>
      </c>
      <c r="N4818" s="14" t="n">
        <v>0.09</v>
      </c>
      <c r="O4818" s="15">
        <f>K4818*N4818</f>
        <v/>
      </c>
      <c r="P4818">
        <f>IF(E4818=0,0.3,IF(D4818=1,IF(C4818&gt;=Params!$B$13-3,IF(C4818&lt;Params!$B$13,Params!$B$20,0.3),0.3),IF(C4818&gt;=Params!$B$15-3,IF(C4818&lt;Params!$B$15,Params!$B$21,0.3),0.3)))</f>
        <v/>
      </c>
    </row>
    <row r="4819" ht="15" customHeight="1" s="1">
      <c r="A4819" s="9" t="n">
        <v>4816</v>
      </c>
      <c r="B4819" s="6" t="inlineStr">
        <is>
          <t>20/07</t>
        </is>
      </c>
      <c r="C4819" s="6" t="n">
        <v>15</v>
      </c>
      <c r="D4819" s="6" t="n">
        <v>1</v>
      </c>
      <c r="E4819" s="10">
        <f>IF(D4819=1, IF(OR(C4819&lt;10, C4819&gt;=15),1,0), IF(OR(C4819&lt;7, C4819&gt;=18),1,0))</f>
        <v/>
      </c>
      <c r="F4819" s="11" t="n">
        <v>0</v>
      </c>
      <c r="G4819" s="12">
        <f>0.62*8</f>
        <v/>
      </c>
      <c r="H4819" s="12">
        <f>F4819-G4819</f>
        <v/>
      </c>
      <c r="I4819" s="10">
        <f>IF(E4819=0,"Fora",IF(E4818=0,"Carg xar",IF(H4819&lt;0,IF(M4819&lt;0.9,"Carg FV","Stby"),IF(M4819&gt;P4819,"V2H",IF(M4819&lt;0.9,"Carg xar","Stby")))))</f>
        <v/>
      </c>
      <c r="J4819" s="12">
        <f>IF(OR(I4819="Carg FV",I4819="Carg xar"),MIN(IF(I4819="Carg FV",ABS(H4819),7.4),7.4,MAX(0,(0.9-M4819)*40)*0.95),0)</f>
        <v/>
      </c>
      <c r="K4819" s="12">
        <f>IF(I4819="V2H",MIN(MAX(0,H4819),7.4,MAX(0,(M4819-P4819)*40)*0.95),0)</f>
        <v/>
      </c>
      <c r="L4819" s="12">
        <f>IF(E4819=0,0,MAX(0,H4819-K4819))</f>
        <v/>
      </c>
      <c r="M4819" s="13">
        <f>M4818+J4818/40-IF(I4818="V2H",K4818/(0.95*40),0)-IF(E4819=0,IF(E4818=1,IF(D4819=1,30,40)*0.18/(2*40),0),0)-IF(E4819=1,IF(E4818=0,IF(D4819=1,30,40)*0.18/(2*40),0),0)</f>
        <v/>
      </c>
      <c r="N4819" s="14" t="n">
        <v>0.09</v>
      </c>
      <c r="O4819" s="15">
        <f>K4819*N4819</f>
        <v/>
      </c>
      <c r="P4819">
        <f>IF(E4819=0,0.3,IF(D4819=1,IF(C4819&gt;=Params!$B$13-3,IF(C4819&lt;Params!$B$13,Params!$B$20,0.3),0.3),IF(C4819&gt;=Params!$B$15-3,IF(C4819&lt;Params!$B$15,Params!$B$21,0.3),0.3)))</f>
        <v/>
      </c>
    </row>
    <row r="4820" ht="15" customHeight="1" s="1">
      <c r="A4820" s="9" t="n">
        <v>4817</v>
      </c>
      <c r="B4820" s="6" t="inlineStr">
        <is>
          <t>20/07</t>
        </is>
      </c>
      <c r="C4820" s="6" t="n">
        <v>16</v>
      </c>
      <c r="D4820" s="6" t="n">
        <v>1</v>
      </c>
      <c r="E4820" s="10">
        <f>IF(D4820=1, IF(OR(C4820&lt;10, C4820&gt;=15),1,0), IF(OR(C4820&lt;7, C4820&gt;=18),1,0))</f>
        <v/>
      </c>
      <c r="F4820" s="11" t="n">
        <v>0</v>
      </c>
      <c r="G4820" s="12">
        <f>0.45*8</f>
        <v/>
      </c>
      <c r="H4820" s="12">
        <f>F4820-G4820</f>
        <v/>
      </c>
      <c r="I4820" s="10">
        <f>IF(E4820=0,"Fora",IF(E4819=0,"Carg xar",IF(H4820&lt;0,IF(M4820&lt;0.9,"Carg FV","Stby"),IF(M4820&gt;P4820,"V2H",IF(M4820&lt;0.9,"Carg xar","Stby")))))</f>
        <v/>
      </c>
      <c r="J4820" s="12">
        <f>IF(OR(I4820="Carg FV",I4820="Carg xar"),MIN(IF(I4820="Carg FV",ABS(H4820),7.4),7.4,MAX(0,(0.9-M4820)*40)*0.95),0)</f>
        <v/>
      </c>
      <c r="K4820" s="12">
        <f>IF(I4820="V2H",MIN(MAX(0,H4820),7.4,MAX(0,(M4820-P4820)*40)*0.95),0)</f>
        <v/>
      </c>
      <c r="L4820" s="12">
        <f>IF(E4820=0,0,MAX(0,H4820-K4820))</f>
        <v/>
      </c>
      <c r="M4820" s="13">
        <f>M4819+J4819/40-IF(I4819="V2H",K4819/(0.95*40),0)-IF(E4820=0,IF(E4819=1,IF(D4820=1,30,40)*0.18/(2*40),0),0)-IF(E4820=1,IF(E4819=0,IF(D4820=1,30,40)*0.18/(2*40),0),0)</f>
        <v/>
      </c>
      <c r="N4820" s="14" t="n">
        <v>0.09</v>
      </c>
      <c r="O4820" s="15">
        <f>K4820*N4820</f>
        <v/>
      </c>
      <c r="P4820">
        <f>IF(E4820=0,0.3,IF(D4820=1,IF(C4820&gt;=Params!$B$13-3,IF(C4820&lt;Params!$B$13,Params!$B$20,0.3),0.3),IF(C4820&gt;=Params!$B$15-3,IF(C4820&lt;Params!$B$15,Params!$B$21,0.3),0.3)))</f>
        <v/>
      </c>
    </row>
    <row r="4821" ht="15" customHeight="1" s="1">
      <c r="A4821" s="9" t="n">
        <v>4818</v>
      </c>
      <c r="B4821" s="6" t="inlineStr">
        <is>
          <t>20/07</t>
        </is>
      </c>
      <c r="C4821" s="6" t="n">
        <v>17</v>
      </c>
      <c r="D4821" s="6" t="n">
        <v>1</v>
      </c>
      <c r="E4821" s="10">
        <f>IF(D4821=1, IF(OR(C4821&lt;10, C4821&gt;=15),1,0), IF(OR(C4821&lt;7, C4821&gt;=18),1,0))</f>
        <v/>
      </c>
      <c r="F4821" s="11" t="n">
        <v>0</v>
      </c>
      <c r="G4821" s="12">
        <f>0.25*8</f>
        <v/>
      </c>
      <c r="H4821" s="12">
        <f>F4821-G4821</f>
        <v/>
      </c>
      <c r="I4821" s="10">
        <f>IF(E4821=0,"Fora",IF(E4820=0,"Carg xar",IF(H4821&lt;0,IF(M4821&lt;0.9,"Carg FV","Stby"),IF(M4821&gt;P4821,"V2H",IF(M4821&lt;0.9,"Carg xar","Stby")))))</f>
        <v/>
      </c>
      <c r="J4821" s="12">
        <f>IF(OR(I4821="Carg FV",I4821="Carg xar"),MIN(IF(I4821="Carg FV",ABS(H4821),7.4),7.4,MAX(0,(0.9-M4821)*40)*0.95),0)</f>
        <v/>
      </c>
      <c r="K4821" s="12">
        <f>IF(I4821="V2H",MIN(MAX(0,H4821),7.4,MAX(0,(M4821-P4821)*40)*0.95),0)</f>
        <v/>
      </c>
      <c r="L4821" s="12">
        <f>IF(E4821=0,0,MAX(0,H4821-K4821))</f>
        <v/>
      </c>
      <c r="M4821" s="13">
        <f>M4820+J4820/40-IF(I4820="V2H",K4820/(0.95*40),0)-IF(E4821=0,IF(E4820=1,IF(D4821=1,30,40)*0.18/(2*40),0),0)-IF(E4821=1,IF(E4820=0,IF(D4821=1,30,40)*0.18/(2*40),0),0)</f>
        <v/>
      </c>
      <c r="N4821" s="14" t="n">
        <v>0.09</v>
      </c>
      <c r="O4821" s="15">
        <f>K4821*N4821</f>
        <v/>
      </c>
      <c r="P4821">
        <f>IF(E4821=0,0.3,IF(D4821=1,IF(C4821&gt;=Params!$B$13-3,IF(C4821&lt;Params!$B$13,Params!$B$20,0.3),0.3),IF(C4821&gt;=Params!$B$15-3,IF(C4821&lt;Params!$B$15,Params!$B$21,0.3),0.3)))</f>
        <v/>
      </c>
    </row>
    <row r="4822" ht="15" customHeight="1" s="1">
      <c r="A4822" s="9" t="n">
        <v>4819</v>
      </c>
      <c r="B4822" s="6" t="inlineStr">
        <is>
          <t>20/07</t>
        </is>
      </c>
      <c r="C4822" s="6" t="n">
        <v>18</v>
      </c>
      <c r="D4822" s="6" t="n">
        <v>1</v>
      </c>
      <c r="E4822" s="10">
        <f>IF(D4822=1, IF(OR(C4822&lt;10, C4822&gt;=15),1,0), IF(OR(C4822&lt;7, C4822&gt;=18),1,0))</f>
        <v/>
      </c>
      <c r="F4822" s="11" t="n">
        <v>0</v>
      </c>
      <c r="G4822" s="12">
        <f>0.08*8</f>
        <v/>
      </c>
      <c r="H4822" s="12">
        <f>F4822-G4822</f>
        <v/>
      </c>
      <c r="I4822" s="10">
        <f>IF(E4822=0,"Fora",IF(E4821=0,"Carg xar",IF(H4822&lt;0,IF(M4822&lt;0.9,"Carg FV","Stby"),IF(M4822&gt;P4822,"V2H",IF(M4822&lt;0.9,"Carg xar","Stby")))))</f>
        <v/>
      </c>
      <c r="J4822" s="12">
        <f>IF(OR(I4822="Carg FV",I4822="Carg xar"),MIN(IF(I4822="Carg FV",ABS(H4822),7.4),7.4,MAX(0,(0.9-M4822)*40)*0.95),0)</f>
        <v/>
      </c>
      <c r="K4822" s="12">
        <f>IF(I4822="V2H",MIN(MAX(0,H4822),7.4,MAX(0,(M4822-P4822)*40)*0.95),0)</f>
        <v/>
      </c>
      <c r="L4822" s="12">
        <f>IF(E4822=0,0,MAX(0,H4822-K4822))</f>
        <v/>
      </c>
      <c r="M4822" s="13">
        <f>M4821+J4821/40-IF(I4821="V2H",K4821/(0.95*40),0)-IF(E4822=0,IF(E4821=1,IF(D4822=1,30,40)*0.18/(2*40),0),0)-IF(E4822=1,IF(E4821=0,IF(D4822=1,30,40)*0.18/(2*40),0),0)</f>
        <v/>
      </c>
      <c r="N4822" s="14" t="n">
        <v>0.09</v>
      </c>
      <c r="O4822" s="15">
        <f>K4822*N4822</f>
        <v/>
      </c>
      <c r="P4822">
        <f>IF(E4822=0,0.3,IF(D4822=1,IF(C4822&gt;=Params!$B$13-3,IF(C4822&lt;Params!$B$13,Params!$B$20,0.3),0.3),IF(C4822&gt;=Params!$B$15-3,IF(C4822&lt;Params!$B$15,Params!$B$21,0.3),0.3)))</f>
        <v/>
      </c>
    </row>
    <row r="4823" ht="15" customHeight="1" s="1">
      <c r="A4823" s="9" t="n">
        <v>4820</v>
      </c>
      <c r="B4823" s="6" t="inlineStr">
        <is>
          <t>20/07</t>
        </is>
      </c>
      <c r="C4823" s="6" t="n">
        <v>19</v>
      </c>
      <c r="D4823" s="6" t="n">
        <v>1</v>
      </c>
      <c r="E4823" s="10">
        <f>IF(D4823=1, IF(OR(C4823&lt;10, C4823&gt;=15),1,0), IF(OR(C4823&lt;7, C4823&gt;=18),1,0))</f>
        <v/>
      </c>
      <c r="F4823" s="11" t="n">
        <v>0.195</v>
      </c>
      <c r="G4823" s="12">
        <f>0*8</f>
        <v/>
      </c>
      <c r="H4823" s="12">
        <f>F4823-G4823</f>
        <v/>
      </c>
      <c r="I4823" s="10">
        <f>IF(E4823=0,"Fora",IF(E4822=0,"Carg xar",IF(H4823&lt;0,IF(M4823&lt;0.9,"Carg FV","Stby"),IF(M4823&gt;P4823,"V2H",IF(M4823&lt;0.9,"Carg xar","Stby")))))</f>
        <v/>
      </c>
      <c r="J4823" s="12">
        <f>IF(OR(I4823="Carg FV",I4823="Carg xar"),MIN(IF(I4823="Carg FV",ABS(H4823),7.4),7.4,MAX(0,(0.9-M4823)*40)*0.95),0)</f>
        <v/>
      </c>
      <c r="K4823" s="12">
        <f>IF(I4823="V2H",MIN(MAX(0,H4823),7.4,MAX(0,(M4823-P4823)*40)*0.95),0)</f>
        <v/>
      </c>
      <c r="L4823" s="12">
        <f>IF(E4823=0,0,MAX(0,H4823-K4823))</f>
        <v/>
      </c>
      <c r="M4823" s="13">
        <f>M4822+J4822/40-IF(I4822="V2H",K4822/(0.95*40),0)-IF(E4823=0,IF(E4822=1,IF(D4823=1,30,40)*0.18/(2*40),0),0)-IF(E4823=1,IF(E4822=0,IF(D4823=1,30,40)*0.18/(2*40),0),0)</f>
        <v/>
      </c>
      <c r="N4823" s="14" t="n">
        <v>0.09</v>
      </c>
      <c r="O4823" s="15">
        <f>K4823*N4823</f>
        <v/>
      </c>
      <c r="P4823">
        <f>IF(E4823=0,0.3,IF(D4823=1,IF(C4823&gt;=Params!$B$13-3,IF(C4823&lt;Params!$B$13,Params!$B$20,0.3),0.3),IF(C4823&gt;=Params!$B$15-3,IF(C4823&lt;Params!$B$15,Params!$B$21,0.3),0.3)))</f>
        <v/>
      </c>
    </row>
    <row r="4824" ht="15" customHeight="1" s="1">
      <c r="A4824" s="9" t="n">
        <v>4821</v>
      </c>
      <c r="B4824" s="6" t="inlineStr">
        <is>
          <t>20/07</t>
        </is>
      </c>
      <c r="C4824" s="6" t="n">
        <v>20</v>
      </c>
      <c r="D4824" s="6" t="n">
        <v>1</v>
      </c>
      <c r="E4824" s="10">
        <f>IF(D4824=1, IF(OR(C4824&lt;10, C4824&gt;=15),1,0), IF(OR(C4824&lt;7, C4824&gt;=18),1,0))</f>
        <v/>
      </c>
      <c r="F4824" s="11" t="n">
        <v>0.643</v>
      </c>
      <c r="G4824" s="12">
        <f>0*8</f>
        <v/>
      </c>
      <c r="H4824" s="12">
        <f>F4824-G4824</f>
        <v/>
      </c>
      <c r="I4824" s="10">
        <f>IF(E4824=0,"Fora",IF(E4823=0,"Carg xar",IF(H4824&lt;0,IF(M4824&lt;0.9,"Carg FV","Stby"),IF(M4824&gt;P4824,"V2H",IF(M4824&lt;0.9,"Carg xar","Stby")))))</f>
        <v/>
      </c>
      <c r="J4824" s="12">
        <f>IF(OR(I4824="Carg FV",I4824="Carg xar"),MIN(IF(I4824="Carg FV",ABS(H4824),7.4),7.4,MAX(0,(0.9-M4824)*40)*0.95),0)</f>
        <v/>
      </c>
      <c r="K4824" s="12">
        <f>IF(I4824="V2H",MIN(MAX(0,H4824),7.4,MAX(0,(M4824-P4824)*40)*0.95),0)</f>
        <v/>
      </c>
      <c r="L4824" s="12">
        <f>IF(E4824=0,0,MAX(0,H4824-K4824))</f>
        <v/>
      </c>
      <c r="M4824" s="13">
        <f>M4823+J4823/40-IF(I4823="V2H",K4823/(0.95*40),0)-IF(E4824=0,IF(E4823=1,IF(D4824=1,30,40)*0.18/(2*40),0),0)-IF(E4824=1,IF(E4823=0,IF(D4824=1,30,40)*0.18/(2*40),0),0)</f>
        <v/>
      </c>
      <c r="N4824" s="14" t="n">
        <v>0.09</v>
      </c>
      <c r="O4824" s="15">
        <f>K4824*N4824</f>
        <v/>
      </c>
      <c r="P4824">
        <f>IF(E4824=0,0.3,IF(D4824=1,IF(C4824&gt;=Params!$B$13-3,IF(C4824&lt;Params!$B$13,Params!$B$20,0.3),0.3),IF(C4824&gt;=Params!$B$15-3,IF(C4824&lt;Params!$B$15,Params!$B$21,0.3),0.3)))</f>
        <v/>
      </c>
    </row>
    <row r="4825" ht="15" customHeight="1" s="1">
      <c r="A4825" s="9" t="n">
        <v>4822</v>
      </c>
      <c r="B4825" s="6" t="inlineStr">
        <is>
          <t>20/07</t>
        </is>
      </c>
      <c r="C4825" s="6" t="n">
        <v>21</v>
      </c>
      <c r="D4825" s="6" t="n">
        <v>1</v>
      </c>
      <c r="E4825" s="10">
        <f>IF(D4825=1, IF(OR(C4825&lt;10, C4825&gt;=15),1,0), IF(OR(C4825&lt;7, C4825&gt;=18),1,0))</f>
        <v/>
      </c>
      <c r="F4825" s="11" t="n">
        <v>0.735</v>
      </c>
      <c r="G4825" s="12">
        <f>0*8</f>
        <v/>
      </c>
      <c r="H4825" s="12">
        <f>F4825-G4825</f>
        <v/>
      </c>
      <c r="I4825" s="10">
        <f>IF(E4825=0,"Fora",IF(E4824=0,"Carg xar",IF(H4825&lt;0,IF(M4825&lt;0.9,"Carg FV","Stby"),IF(M4825&gt;P4825,"V2H",IF(M4825&lt;0.9,"Carg xar","Stby")))))</f>
        <v/>
      </c>
      <c r="J4825" s="12">
        <f>IF(OR(I4825="Carg FV",I4825="Carg xar"),MIN(IF(I4825="Carg FV",ABS(H4825),7.4),7.4,MAX(0,(0.9-M4825)*40)*0.95),0)</f>
        <v/>
      </c>
      <c r="K4825" s="12">
        <f>IF(I4825="V2H",MIN(MAX(0,H4825),7.4,MAX(0,(M4825-P4825)*40)*0.95),0)</f>
        <v/>
      </c>
      <c r="L4825" s="12">
        <f>IF(E4825=0,0,MAX(0,H4825-K4825))</f>
        <v/>
      </c>
      <c r="M4825" s="13">
        <f>M4824+J4824/40-IF(I4824="V2H",K4824/(0.95*40),0)-IF(E4825=0,IF(E4824=1,IF(D4825=1,30,40)*0.18/(2*40),0),0)-IF(E4825=1,IF(E4824=0,IF(D4825=1,30,40)*0.18/(2*40),0),0)</f>
        <v/>
      </c>
      <c r="N4825" s="14" t="n">
        <v>0.09</v>
      </c>
      <c r="O4825" s="15">
        <f>K4825*N4825</f>
        <v/>
      </c>
      <c r="P4825">
        <f>IF(E4825=0,0.3,IF(D4825=1,IF(C4825&gt;=Params!$B$13-3,IF(C4825&lt;Params!$B$13,Params!$B$20,0.3),0.3),IF(C4825&gt;=Params!$B$15-3,IF(C4825&lt;Params!$B$15,Params!$B$21,0.3),0.3)))</f>
        <v/>
      </c>
    </row>
    <row r="4826" ht="15" customHeight="1" s="1">
      <c r="A4826" s="9" t="n">
        <v>4823</v>
      </c>
      <c r="B4826" s="6" t="inlineStr">
        <is>
          <t>20/07</t>
        </is>
      </c>
      <c r="C4826" s="6" t="n">
        <v>22</v>
      </c>
      <c r="D4826" s="6" t="n">
        <v>1</v>
      </c>
      <c r="E4826" s="10">
        <f>IF(D4826=1, IF(OR(C4826&lt;10, C4826&gt;=15),1,0), IF(OR(C4826&lt;7, C4826&gt;=18),1,0))</f>
        <v/>
      </c>
      <c r="F4826" s="11" t="n">
        <v>0.768</v>
      </c>
      <c r="G4826" s="12">
        <f>0*8</f>
        <v/>
      </c>
      <c r="H4826" s="12">
        <f>F4826-G4826</f>
        <v/>
      </c>
      <c r="I4826" s="10">
        <f>IF(E4826=0,"Fora",IF(E4825=0,"Carg xar",IF(H4826&lt;0,IF(M4826&lt;0.9,"Carg FV","Stby"),IF(M4826&gt;P4826,"V2H",IF(M4826&lt;0.9,"Carg xar","Stby")))))</f>
        <v/>
      </c>
      <c r="J4826" s="12">
        <f>IF(OR(I4826="Carg FV",I4826="Carg xar"),MIN(IF(I4826="Carg FV",ABS(H4826),7.4),7.4,MAX(0,(0.9-M4826)*40)*0.95),0)</f>
        <v/>
      </c>
      <c r="K4826" s="12">
        <f>IF(I4826="V2H",MIN(MAX(0,H4826),7.4,MAX(0,(M4826-P4826)*40)*0.95),0)</f>
        <v/>
      </c>
      <c r="L4826" s="12">
        <f>IF(E4826=0,0,MAX(0,H4826-K4826))</f>
        <v/>
      </c>
      <c r="M4826" s="13">
        <f>M4825+J4825/40-IF(I4825="V2H",K4825/(0.95*40),0)-IF(E4826=0,IF(E4825=1,IF(D4826=1,30,40)*0.18/(2*40),0),0)-IF(E4826=1,IF(E4825=0,IF(D4826=1,30,40)*0.18/(2*40),0),0)</f>
        <v/>
      </c>
      <c r="N4826" s="14" t="n">
        <v>0.09</v>
      </c>
      <c r="O4826" s="15">
        <f>K4826*N4826</f>
        <v/>
      </c>
      <c r="P4826">
        <f>IF(E4826=0,0.3,IF(D4826=1,IF(C4826&gt;=Params!$B$13-3,IF(C4826&lt;Params!$B$13,Params!$B$20,0.3),0.3),IF(C4826&gt;=Params!$B$15-3,IF(C4826&lt;Params!$B$15,Params!$B$21,0.3),0.3)))</f>
        <v/>
      </c>
    </row>
    <row r="4827" ht="15" customHeight="1" s="1">
      <c r="A4827" s="9" t="n">
        <v>4824</v>
      </c>
      <c r="B4827" s="6" t="inlineStr">
        <is>
          <t>20/07</t>
        </is>
      </c>
      <c r="C4827" s="6" t="n">
        <v>23</v>
      </c>
      <c r="D4827" s="6" t="n">
        <v>1</v>
      </c>
      <c r="E4827" s="10">
        <f>IF(D4827=1, IF(OR(C4827&lt;10, C4827&gt;=15),1,0), IF(OR(C4827&lt;7, C4827&gt;=18),1,0))</f>
        <v/>
      </c>
      <c r="F4827" s="11" t="n">
        <v>0.729</v>
      </c>
      <c r="G4827" s="12">
        <f>0*8</f>
        <v/>
      </c>
      <c r="H4827" s="12">
        <f>F4827-G4827</f>
        <v/>
      </c>
      <c r="I4827" s="10">
        <f>IF(E4827=0,"Fora",IF(E4826=0,"Carg xar",IF(H4827&lt;0,IF(M4827&lt;0.9,"Carg FV","Stby"),IF(M4827&gt;P4827,"V2H",IF(M4827&lt;0.9,"Carg xar","Stby")))))</f>
        <v/>
      </c>
      <c r="J4827" s="12">
        <f>IF(OR(I4827="Carg FV",I4827="Carg xar"),MIN(IF(I4827="Carg FV",ABS(H4827),7.4),7.4,MAX(0,(0.9-M4827)*40)*0.95),0)</f>
        <v/>
      </c>
      <c r="K4827" s="12">
        <f>IF(I4827="V2H",MIN(MAX(0,H4827),7.4,MAX(0,(M4827-P4827)*40)*0.95),0)</f>
        <v/>
      </c>
      <c r="L4827" s="12">
        <f>IF(E4827=0,0,MAX(0,H4827-K4827))</f>
        <v/>
      </c>
      <c r="M4827" s="13">
        <f>M4826+J4826/40-IF(I4826="V2H",K4826/(0.95*40),0)-IF(E4827=0,IF(E4826=1,IF(D4827=1,30,40)*0.18/(2*40),0),0)-IF(E4827=1,IF(E4826=0,IF(D4827=1,30,40)*0.18/(2*40),0),0)</f>
        <v/>
      </c>
      <c r="N4827" s="14" t="n">
        <v>0.09</v>
      </c>
      <c r="O4827" s="15">
        <f>K4827*N4827</f>
        <v/>
      </c>
      <c r="P4827">
        <f>IF(E4827=0,0.3,IF(D4827=1,IF(C4827&gt;=Params!$B$13-3,IF(C4827&lt;Params!$B$13,Params!$B$20,0.3),0.3),IF(C4827&gt;=Params!$B$15-3,IF(C4827&lt;Params!$B$15,Params!$B$21,0.3),0.3)))</f>
        <v/>
      </c>
    </row>
    <row r="4828" ht="15" customHeight="1" s="1">
      <c r="A4828" s="9" t="n">
        <v>4825</v>
      </c>
      <c r="B4828" s="6" t="inlineStr">
        <is>
          <t>21/07</t>
        </is>
      </c>
      <c r="C4828" s="6" t="n">
        <v>0</v>
      </c>
      <c r="D4828" s="6" t="n">
        <v>0</v>
      </c>
      <c r="E4828" s="10">
        <f>IF(D4828=1, IF(OR(C4828&lt;10, C4828&gt;=15),1,0), IF(OR(C4828&lt;7, C4828&gt;=18),1,0))</f>
        <v/>
      </c>
      <c r="F4828" s="11" t="n">
        <v>0.556</v>
      </c>
      <c r="G4828" s="12">
        <f>0*8</f>
        <v/>
      </c>
      <c r="H4828" s="12">
        <f>F4828-G4828</f>
        <v/>
      </c>
      <c r="I4828" s="10">
        <f>IF(E4828=0,"Fora",IF(E4827=0,"Carg xar",IF(H4828&lt;0,IF(M4828&lt;0.9,"Carg FV","Stby"),IF(M4828&gt;P4828,"V2H",IF(M4828&lt;0.9,"Carg xar","Stby")))))</f>
        <v/>
      </c>
      <c r="J4828" s="12">
        <f>IF(OR(I4828="Carg FV",I4828="Carg xar"),MIN(IF(I4828="Carg FV",ABS(H4828),7.4),7.4,MAX(0,(0.9-M4828)*40)*0.95),0)</f>
        <v/>
      </c>
      <c r="K4828" s="12">
        <f>IF(I4828="V2H",MIN(MAX(0,H4828),7.4,MAX(0,(M4828-P4828)*40)*0.95),0)</f>
        <v/>
      </c>
      <c r="L4828" s="12">
        <f>IF(E4828=0,0,MAX(0,H4828-K4828))</f>
        <v/>
      </c>
      <c r="M4828" s="13">
        <f>M4827+J4827/40-IF(I4827="V2H",K4827/(0.95*40),0)-IF(E4828=0,IF(E4827=1,IF(D4828=1,30,40)*0.18/(2*40),0),0)-IF(E4828=1,IF(E4827=0,IF(D4828=1,30,40)*0.18/(2*40),0),0)</f>
        <v/>
      </c>
      <c r="N4828" s="14" t="n">
        <v>0.09</v>
      </c>
      <c r="O4828" s="15">
        <f>K4828*N4828</f>
        <v/>
      </c>
      <c r="P4828">
        <f>IF(E4828=0,0.3,IF(D4828=1,IF(C4828&gt;=Params!$B$13-3,IF(C4828&lt;Params!$B$13,Params!$B$20,0.3),0.3),IF(C4828&gt;=Params!$B$15-3,IF(C4828&lt;Params!$B$15,Params!$B$21,0.3),0.3)))</f>
        <v/>
      </c>
    </row>
    <row r="4829" ht="15" customHeight="1" s="1">
      <c r="A4829" s="9" t="n">
        <v>4826</v>
      </c>
      <c r="B4829" s="6" t="inlineStr">
        <is>
          <t>21/07</t>
        </is>
      </c>
      <c r="C4829" s="6" t="n">
        <v>1</v>
      </c>
      <c r="D4829" s="6" t="n">
        <v>0</v>
      </c>
      <c r="E4829" s="10">
        <f>IF(D4829=1, IF(OR(C4829&lt;10, C4829&gt;=15),1,0), IF(OR(C4829&lt;7, C4829&gt;=18),1,0))</f>
        <v/>
      </c>
      <c r="F4829" s="11" t="n">
        <v>0.629</v>
      </c>
      <c r="G4829" s="12">
        <f>0*8</f>
        <v/>
      </c>
      <c r="H4829" s="12">
        <f>F4829-G4829</f>
        <v/>
      </c>
      <c r="I4829" s="10">
        <f>IF(E4829=0,"Fora",IF(E4828=0,"Carg xar",IF(H4829&lt;0,IF(M4829&lt;0.9,"Carg FV","Stby"),IF(M4829&gt;P4829,"V2H",IF(M4829&lt;0.9,"Carg xar","Stby")))))</f>
        <v/>
      </c>
      <c r="J4829" s="12">
        <f>IF(OR(I4829="Carg FV",I4829="Carg xar"),MIN(IF(I4829="Carg FV",ABS(H4829),7.4),7.4,MAX(0,(0.9-M4829)*40)*0.95),0)</f>
        <v/>
      </c>
      <c r="K4829" s="12">
        <f>IF(I4829="V2H",MIN(MAX(0,H4829),7.4,MAX(0,(M4829-P4829)*40)*0.95),0)</f>
        <v/>
      </c>
      <c r="L4829" s="12">
        <f>IF(E4829=0,0,MAX(0,H4829-K4829))</f>
        <v/>
      </c>
      <c r="M4829" s="13">
        <f>M4828+J4828/40-IF(I4828="V2H",K4828/(0.95*40),0)-IF(E4829=0,IF(E4828=1,IF(D4829=1,30,40)*0.18/(2*40),0),0)-IF(E4829=1,IF(E4828=0,IF(D4829=1,30,40)*0.18/(2*40),0),0)</f>
        <v/>
      </c>
      <c r="N4829" s="14" t="n">
        <v>0.09</v>
      </c>
      <c r="O4829" s="15">
        <f>K4829*N4829</f>
        <v/>
      </c>
      <c r="P4829">
        <f>IF(E4829=0,0.3,IF(D4829=1,IF(C4829&gt;=Params!$B$13-3,IF(C4829&lt;Params!$B$13,Params!$B$20,0.3),0.3),IF(C4829&gt;=Params!$B$15-3,IF(C4829&lt;Params!$B$15,Params!$B$21,0.3),0.3)))</f>
        <v/>
      </c>
    </row>
    <row r="4830" ht="15" customHeight="1" s="1">
      <c r="A4830" s="9" t="n">
        <v>4827</v>
      </c>
      <c r="B4830" s="6" t="inlineStr">
        <is>
          <t>21/07</t>
        </is>
      </c>
      <c r="C4830" s="6" t="n">
        <v>2</v>
      </c>
      <c r="D4830" s="6" t="n">
        <v>0</v>
      </c>
      <c r="E4830" s="10">
        <f>IF(D4830=1, IF(OR(C4830&lt;10, C4830&gt;=15),1,0), IF(OR(C4830&lt;7, C4830&gt;=18),1,0))</f>
        <v/>
      </c>
      <c r="F4830" s="11" t="n">
        <v>0.997</v>
      </c>
      <c r="G4830" s="12">
        <f>0*8</f>
        <v/>
      </c>
      <c r="H4830" s="12">
        <f>F4830-G4830</f>
        <v/>
      </c>
      <c r="I4830" s="10">
        <f>IF(E4830=0,"Fora",IF(E4829=0,"Carg xar",IF(H4830&lt;0,IF(M4830&lt;0.9,"Carg FV","Stby"),IF(M4830&gt;P4830,"V2H",IF(M4830&lt;0.9,"Carg xar","Stby")))))</f>
        <v/>
      </c>
      <c r="J4830" s="12">
        <f>IF(OR(I4830="Carg FV",I4830="Carg xar"),MIN(IF(I4830="Carg FV",ABS(H4830),7.4),7.4,MAX(0,(0.9-M4830)*40)*0.95),0)</f>
        <v/>
      </c>
      <c r="K4830" s="12">
        <f>IF(I4830="V2H",MIN(MAX(0,H4830),7.4,MAX(0,(M4830-P4830)*40)*0.95),0)</f>
        <v/>
      </c>
      <c r="L4830" s="12">
        <f>IF(E4830=0,0,MAX(0,H4830-K4830))</f>
        <v/>
      </c>
      <c r="M4830" s="13">
        <f>M4829+J4829/40-IF(I4829="V2H",K4829/(0.95*40),0)-IF(E4830=0,IF(E4829=1,IF(D4830=1,30,40)*0.18/(2*40),0),0)-IF(E4830=1,IF(E4829=0,IF(D4830=1,30,40)*0.18/(2*40),0),0)</f>
        <v/>
      </c>
      <c r="N4830" s="14" t="n">
        <v>0.09</v>
      </c>
      <c r="O4830" s="15">
        <f>K4830*N4830</f>
        <v/>
      </c>
      <c r="P4830">
        <f>IF(E4830=0,0.3,IF(D4830=1,IF(C4830&gt;=Params!$B$13-3,IF(C4830&lt;Params!$B$13,Params!$B$20,0.3),0.3),IF(C4830&gt;=Params!$B$15-3,IF(C4830&lt;Params!$B$15,Params!$B$21,0.3),0.3)))</f>
        <v/>
      </c>
    </row>
    <row r="4831" ht="15" customHeight="1" s="1">
      <c r="A4831" s="9" t="n">
        <v>4828</v>
      </c>
      <c r="B4831" s="6" t="inlineStr">
        <is>
          <t>21/07</t>
        </is>
      </c>
      <c r="C4831" s="6" t="n">
        <v>3</v>
      </c>
      <c r="D4831" s="6" t="n">
        <v>0</v>
      </c>
      <c r="E4831" s="10">
        <f>IF(D4831=1, IF(OR(C4831&lt;10, C4831&gt;=15),1,0), IF(OR(C4831&lt;7, C4831&gt;=18),1,0))</f>
        <v/>
      </c>
      <c r="F4831" s="11" t="n">
        <v>0.848</v>
      </c>
      <c r="G4831" s="12">
        <f>0*8</f>
        <v/>
      </c>
      <c r="H4831" s="12">
        <f>F4831-G4831</f>
        <v/>
      </c>
      <c r="I4831" s="10">
        <f>IF(E4831=0,"Fora",IF(E4830=0,"Carg xar",IF(H4831&lt;0,IF(M4831&lt;0.9,"Carg FV","Stby"),IF(M4831&gt;P4831,"V2H",IF(M4831&lt;0.9,"Carg xar","Stby")))))</f>
        <v/>
      </c>
      <c r="J4831" s="12">
        <f>IF(OR(I4831="Carg FV",I4831="Carg xar"),MIN(IF(I4831="Carg FV",ABS(H4831),7.4),7.4,MAX(0,(0.9-M4831)*40)*0.95),0)</f>
        <v/>
      </c>
      <c r="K4831" s="12">
        <f>IF(I4831="V2H",MIN(MAX(0,H4831),7.4,MAX(0,(M4831-P4831)*40)*0.95),0)</f>
        <v/>
      </c>
      <c r="L4831" s="12">
        <f>IF(E4831=0,0,MAX(0,H4831-K4831))</f>
        <v/>
      </c>
      <c r="M4831" s="13">
        <f>M4830+J4830/40-IF(I4830="V2H",K4830/(0.95*40),0)-IF(E4831=0,IF(E4830=1,IF(D4831=1,30,40)*0.18/(2*40),0),0)-IF(E4831=1,IF(E4830=0,IF(D4831=1,30,40)*0.18/(2*40),0),0)</f>
        <v/>
      </c>
      <c r="N4831" s="14" t="n">
        <v>0.09</v>
      </c>
      <c r="O4831" s="15">
        <f>K4831*N4831</f>
        <v/>
      </c>
      <c r="P4831">
        <f>IF(E4831=0,0.3,IF(D4831=1,IF(C4831&gt;=Params!$B$13-3,IF(C4831&lt;Params!$B$13,Params!$B$20,0.3),0.3),IF(C4831&gt;=Params!$B$15-3,IF(C4831&lt;Params!$B$15,Params!$B$21,0.3),0.3)))</f>
        <v/>
      </c>
    </row>
    <row r="4832" ht="15" customHeight="1" s="1">
      <c r="A4832" s="9" t="n">
        <v>4829</v>
      </c>
      <c r="B4832" s="6" t="inlineStr">
        <is>
          <t>21/07</t>
        </is>
      </c>
      <c r="C4832" s="6" t="n">
        <v>4</v>
      </c>
      <c r="D4832" s="6" t="n">
        <v>0</v>
      </c>
      <c r="E4832" s="10">
        <f>IF(D4832=1, IF(OR(C4832&lt;10, C4832&gt;=15),1,0), IF(OR(C4832&lt;7, C4832&gt;=18),1,0))</f>
        <v/>
      </c>
      <c r="F4832" s="11" t="n">
        <v>0.465</v>
      </c>
      <c r="G4832" s="12">
        <f>0*8</f>
        <v/>
      </c>
      <c r="H4832" s="12">
        <f>F4832-G4832</f>
        <v/>
      </c>
      <c r="I4832" s="10">
        <f>IF(E4832=0,"Fora",IF(E4831=0,"Carg xar",IF(H4832&lt;0,IF(M4832&lt;0.9,"Carg FV","Stby"),IF(M4832&gt;P4832,"V2H",IF(M4832&lt;0.9,"Carg xar","Stby")))))</f>
        <v/>
      </c>
      <c r="J4832" s="12">
        <f>IF(OR(I4832="Carg FV",I4832="Carg xar"),MIN(IF(I4832="Carg FV",ABS(H4832),7.4),7.4,MAX(0,(0.9-M4832)*40)*0.95),0)</f>
        <v/>
      </c>
      <c r="K4832" s="12">
        <f>IF(I4832="V2H",MIN(MAX(0,H4832),7.4,MAX(0,(M4832-P4832)*40)*0.95),0)</f>
        <v/>
      </c>
      <c r="L4832" s="12">
        <f>IF(E4832=0,0,MAX(0,H4832-K4832))</f>
        <v/>
      </c>
      <c r="M4832" s="13">
        <f>M4831+J4831/40-IF(I4831="V2H",K4831/(0.95*40),0)-IF(E4832=0,IF(E4831=1,IF(D4832=1,30,40)*0.18/(2*40),0),0)-IF(E4832=1,IF(E4831=0,IF(D4832=1,30,40)*0.18/(2*40),0),0)</f>
        <v/>
      </c>
      <c r="N4832" s="14" t="n">
        <v>0.09</v>
      </c>
      <c r="O4832" s="15">
        <f>K4832*N4832</f>
        <v/>
      </c>
      <c r="P4832">
        <f>IF(E4832=0,0.3,IF(D4832=1,IF(C4832&gt;=Params!$B$13-3,IF(C4832&lt;Params!$B$13,Params!$B$20,0.3),0.3),IF(C4832&gt;=Params!$B$15-3,IF(C4832&lt;Params!$B$15,Params!$B$21,0.3),0.3)))</f>
        <v/>
      </c>
    </row>
    <row r="4833" ht="15" customHeight="1" s="1">
      <c r="A4833" s="9" t="n">
        <v>4830</v>
      </c>
      <c r="B4833" s="6" t="inlineStr">
        <is>
          <t>21/07</t>
        </is>
      </c>
      <c r="C4833" s="6" t="n">
        <v>5</v>
      </c>
      <c r="D4833" s="6" t="n">
        <v>0</v>
      </c>
      <c r="E4833" s="10">
        <f>IF(D4833=1, IF(OR(C4833&lt;10, C4833&gt;=15),1,0), IF(OR(C4833&lt;7, C4833&gt;=18),1,0))</f>
        <v/>
      </c>
      <c r="F4833" s="11" t="n">
        <v>0.5639999999999999</v>
      </c>
      <c r="G4833" s="12">
        <f>0*8</f>
        <v/>
      </c>
      <c r="H4833" s="12">
        <f>F4833-G4833</f>
        <v/>
      </c>
      <c r="I4833" s="10">
        <f>IF(E4833=0,"Fora",IF(E4832=0,"Carg xar",IF(H4833&lt;0,IF(M4833&lt;0.9,"Carg FV","Stby"),IF(M4833&gt;P4833,"V2H",IF(M4833&lt;0.9,"Carg xar","Stby")))))</f>
        <v/>
      </c>
      <c r="J4833" s="12">
        <f>IF(OR(I4833="Carg FV",I4833="Carg xar"),MIN(IF(I4833="Carg FV",ABS(H4833),7.4),7.4,MAX(0,(0.9-M4833)*40)*0.95),0)</f>
        <v/>
      </c>
      <c r="K4833" s="12">
        <f>IF(I4833="V2H",MIN(MAX(0,H4833),7.4,MAX(0,(M4833-P4833)*40)*0.95),0)</f>
        <v/>
      </c>
      <c r="L4833" s="12">
        <f>IF(E4833=0,0,MAX(0,H4833-K4833))</f>
        <v/>
      </c>
      <c r="M4833" s="13">
        <f>M4832+J4832/40-IF(I4832="V2H",K4832/(0.95*40),0)-IF(E4833=0,IF(E4832=1,IF(D4833=1,30,40)*0.18/(2*40),0),0)-IF(E4833=1,IF(E4832=0,IF(D4833=1,30,40)*0.18/(2*40),0),0)</f>
        <v/>
      </c>
      <c r="N4833" s="14" t="n">
        <v>0.09</v>
      </c>
      <c r="O4833" s="15">
        <f>K4833*N4833</f>
        <v/>
      </c>
      <c r="P4833">
        <f>IF(E4833=0,0.3,IF(D4833=1,IF(C4833&gt;=Params!$B$13-3,IF(C4833&lt;Params!$B$13,Params!$B$20,0.3),0.3),IF(C4833&gt;=Params!$B$15-3,IF(C4833&lt;Params!$B$15,Params!$B$21,0.3),0.3)))</f>
        <v/>
      </c>
    </row>
    <row r="4834" ht="15" customHeight="1" s="1">
      <c r="A4834" s="9" t="n">
        <v>4831</v>
      </c>
      <c r="B4834" s="6" t="inlineStr">
        <is>
          <t>21/07</t>
        </is>
      </c>
      <c r="C4834" s="6" t="n">
        <v>6</v>
      </c>
      <c r="D4834" s="6" t="n">
        <v>0</v>
      </c>
      <c r="E4834" s="10">
        <f>IF(D4834=1, IF(OR(C4834&lt;10, C4834&gt;=15),1,0), IF(OR(C4834&lt;7, C4834&gt;=18),1,0))</f>
        <v/>
      </c>
      <c r="F4834" s="11" t="n">
        <v>0.509</v>
      </c>
      <c r="G4834" s="12">
        <f>0.02*8</f>
        <v/>
      </c>
      <c r="H4834" s="12">
        <f>F4834-G4834</f>
        <v/>
      </c>
      <c r="I4834" s="10">
        <f>IF(E4834=0,"Fora",IF(E4833=0,"Carg xar",IF(H4834&lt;0,IF(M4834&lt;0.9,"Carg FV","Stby"),IF(M4834&gt;P4834,"V2H",IF(M4834&lt;0.9,"Carg xar","Stby")))))</f>
        <v/>
      </c>
      <c r="J4834" s="12">
        <f>IF(OR(I4834="Carg FV",I4834="Carg xar"),MIN(IF(I4834="Carg FV",ABS(H4834),7.4),7.4,MAX(0,(0.9-M4834)*40)*0.95),0)</f>
        <v/>
      </c>
      <c r="K4834" s="12">
        <f>IF(I4834="V2H",MIN(MAX(0,H4834),7.4,MAX(0,(M4834-P4834)*40)*0.95),0)</f>
        <v/>
      </c>
      <c r="L4834" s="12">
        <f>IF(E4834=0,0,MAX(0,H4834-K4834))</f>
        <v/>
      </c>
      <c r="M4834" s="13">
        <f>M4833+J4833/40-IF(I4833="V2H",K4833/(0.95*40),0)-IF(E4834=0,IF(E4833=1,IF(D4834=1,30,40)*0.18/(2*40),0),0)-IF(E4834=1,IF(E4833=0,IF(D4834=1,30,40)*0.18/(2*40),0),0)</f>
        <v/>
      </c>
      <c r="N4834" s="14" t="n">
        <v>0.09</v>
      </c>
      <c r="O4834" s="15">
        <f>K4834*N4834</f>
        <v/>
      </c>
      <c r="P4834">
        <f>IF(E4834=0,0.3,IF(D4834=1,IF(C4834&gt;=Params!$B$13-3,IF(C4834&lt;Params!$B$13,Params!$B$20,0.3),0.3),IF(C4834&gt;=Params!$B$15-3,IF(C4834&lt;Params!$B$15,Params!$B$21,0.3),0.3)))</f>
        <v/>
      </c>
    </row>
    <row r="4835" ht="15" customHeight="1" s="1">
      <c r="A4835" s="9" t="n">
        <v>4832</v>
      </c>
      <c r="B4835" s="6" t="inlineStr">
        <is>
          <t>21/07</t>
        </is>
      </c>
      <c r="C4835" s="6" t="n">
        <v>7</v>
      </c>
      <c r="D4835" s="6" t="n">
        <v>0</v>
      </c>
      <c r="E4835" s="10">
        <f>IF(D4835=1, IF(OR(C4835&lt;10, C4835&gt;=15),1,0), IF(OR(C4835&lt;7, C4835&gt;=18),1,0))</f>
        <v/>
      </c>
      <c r="F4835" s="11" t="n">
        <v>0.24</v>
      </c>
      <c r="G4835" s="12">
        <f>0.14*8</f>
        <v/>
      </c>
      <c r="H4835" s="12">
        <f>F4835-G4835</f>
        <v/>
      </c>
      <c r="I4835" s="10">
        <f>IF(E4835=0,"Fora",IF(E4834=0,"Carg xar",IF(H4835&lt;0,IF(M4835&lt;0.9,"Carg FV","Stby"),IF(M4835&gt;P4835,"V2H",IF(M4835&lt;0.9,"Carg xar","Stby")))))</f>
        <v/>
      </c>
      <c r="J4835" s="12">
        <f>IF(OR(I4835="Carg FV",I4835="Carg xar"),MIN(IF(I4835="Carg FV",ABS(H4835),7.4),7.4,MAX(0,(0.9-M4835)*40)*0.95),0)</f>
        <v/>
      </c>
      <c r="K4835" s="12">
        <f>IF(I4835="V2H",MIN(MAX(0,H4835),7.4,MAX(0,(M4835-P4835)*40)*0.95),0)</f>
        <v/>
      </c>
      <c r="L4835" s="12">
        <f>IF(E4835=0,0,MAX(0,H4835-K4835))</f>
        <v/>
      </c>
      <c r="M4835" s="13">
        <f>M4834+J4834/40-IF(I4834="V2H",K4834/(0.95*40),0)-IF(E4835=0,IF(E4834=1,IF(D4835=1,30,40)*0.18/(2*40),0),0)-IF(E4835=1,IF(E4834=0,IF(D4835=1,30,40)*0.18/(2*40),0),0)</f>
        <v/>
      </c>
      <c r="N4835" s="14" t="n">
        <v>0.09</v>
      </c>
      <c r="O4835" s="15">
        <f>K4835*N4835</f>
        <v/>
      </c>
      <c r="P4835">
        <f>IF(E4835=0,0.3,IF(D4835=1,IF(C4835&gt;=Params!$B$13-3,IF(C4835&lt;Params!$B$13,Params!$B$20,0.3),0.3),IF(C4835&gt;=Params!$B$15-3,IF(C4835&lt;Params!$B$15,Params!$B$21,0.3),0.3)))</f>
        <v/>
      </c>
    </row>
    <row r="4836" ht="15" customHeight="1" s="1">
      <c r="A4836" s="9" t="n">
        <v>4833</v>
      </c>
      <c r="B4836" s="6" t="inlineStr">
        <is>
          <t>21/07</t>
        </is>
      </c>
      <c r="C4836" s="6" t="n">
        <v>8</v>
      </c>
      <c r="D4836" s="6" t="n">
        <v>0</v>
      </c>
      <c r="E4836" s="10">
        <f>IF(D4836=1, IF(OR(C4836&lt;10, C4836&gt;=15),1,0), IF(OR(C4836&lt;7, C4836&gt;=18),1,0))</f>
        <v/>
      </c>
      <c r="F4836" s="11" t="n">
        <v>0</v>
      </c>
      <c r="G4836" s="12">
        <f>0.3*8</f>
        <v/>
      </c>
      <c r="H4836" s="12">
        <f>F4836-G4836</f>
        <v/>
      </c>
      <c r="I4836" s="10">
        <f>IF(E4836=0,"Fora",IF(E4835=0,"Carg xar",IF(H4836&lt;0,IF(M4836&lt;0.9,"Carg FV","Stby"),IF(M4836&gt;P4836,"V2H",IF(M4836&lt;0.9,"Carg xar","Stby")))))</f>
        <v/>
      </c>
      <c r="J4836" s="12">
        <f>IF(OR(I4836="Carg FV",I4836="Carg xar"),MIN(IF(I4836="Carg FV",ABS(H4836),7.4),7.4,MAX(0,(0.9-M4836)*40)*0.95),0)</f>
        <v/>
      </c>
      <c r="K4836" s="12">
        <f>IF(I4836="V2H",MIN(MAX(0,H4836),7.4,MAX(0,(M4836-P4836)*40)*0.95),0)</f>
        <v/>
      </c>
      <c r="L4836" s="12">
        <f>IF(E4836=0,0,MAX(0,H4836-K4836))</f>
        <v/>
      </c>
      <c r="M4836" s="13">
        <f>M4835+J4835/40-IF(I4835="V2H",K4835/(0.95*40),0)-IF(E4836=0,IF(E4835=1,IF(D4836=1,30,40)*0.18/(2*40),0),0)-IF(E4836=1,IF(E4835=0,IF(D4836=1,30,40)*0.18/(2*40),0),0)</f>
        <v/>
      </c>
      <c r="N4836" s="14" t="n">
        <v>0.15</v>
      </c>
      <c r="O4836" s="15">
        <f>K4836*N4836</f>
        <v/>
      </c>
      <c r="P4836">
        <f>IF(E4836=0,0.3,IF(D4836=1,IF(C4836&gt;=Params!$B$13-3,IF(C4836&lt;Params!$B$13,Params!$B$20,0.3),0.3),IF(C4836&gt;=Params!$B$15-3,IF(C4836&lt;Params!$B$15,Params!$B$21,0.3),0.3)))</f>
        <v/>
      </c>
    </row>
    <row r="4837" ht="15" customHeight="1" s="1">
      <c r="A4837" s="9" t="n">
        <v>4834</v>
      </c>
      <c r="B4837" s="6" t="inlineStr">
        <is>
          <t>21/07</t>
        </is>
      </c>
      <c r="C4837" s="6" t="n">
        <v>9</v>
      </c>
      <c r="D4837" s="6" t="n">
        <v>0</v>
      </c>
      <c r="E4837" s="10">
        <f>IF(D4837=1, IF(OR(C4837&lt;10, C4837&gt;=15),1,0), IF(OR(C4837&lt;7, C4837&gt;=18),1,0))</f>
        <v/>
      </c>
      <c r="F4837" s="11" t="n">
        <v>0</v>
      </c>
      <c r="G4837" s="12">
        <f>0.5*8</f>
        <v/>
      </c>
      <c r="H4837" s="12">
        <f>F4837-G4837</f>
        <v/>
      </c>
      <c r="I4837" s="10">
        <f>IF(E4837=0,"Fora",IF(E4836=0,"Carg xar",IF(H4837&lt;0,IF(M4837&lt;0.9,"Carg FV","Stby"),IF(M4837&gt;P4837,"V2H",IF(M4837&lt;0.9,"Carg xar","Stby")))))</f>
        <v/>
      </c>
      <c r="J4837" s="12">
        <f>IF(OR(I4837="Carg FV",I4837="Carg xar"),MIN(IF(I4837="Carg FV",ABS(H4837),7.4),7.4,MAX(0,(0.9-M4837)*40)*0.95),0)</f>
        <v/>
      </c>
      <c r="K4837" s="12">
        <f>IF(I4837="V2H",MIN(MAX(0,H4837),7.4,MAX(0,(M4837-P4837)*40)*0.95),0)</f>
        <v/>
      </c>
      <c r="L4837" s="12">
        <f>IF(E4837=0,0,MAX(0,H4837-K4837))</f>
        <v/>
      </c>
      <c r="M4837" s="13">
        <f>M4836+J4836/40-IF(I4836="V2H",K4836/(0.95*40),0)-IF(E4837=0,IF(E4836=1,IF(D4837=1,30,40)*0.18/(2*40),0),0)-IF(E4837=1,IF(E4836=0,IF(D4837=1,30,40)*0.18/(2*40),0),0)</f>
        <v/>
      </c>
      <c r="N4837" s="14" t="n">
        <v>0.15</v>
      </c>
      <c r="O4837" s="15">
        <f>K4837*N4837</f>
        <v/>
      </c>
      <c r="P4837">
        <f>IF(E4837=0,0.3,IF(D4837=1,IF(C4837&gt;=Params!$B$13-3,IF(C4837&lt;Params!$B$13,Params!$B$20,0.3),0.3),IF(C4837&gt;=Params!$B$15-3,IF(C4837&lt;Params!$B$15,Params!$B$21,0.3),0.3)))</f>
        <v/>
      </c>
    </row>
    <row r="4838" ht="15" customHeight="1" s="1">
      <c r="A4838" s="9" t="n">
        <v>4835</v>
      </c>
      <c r="B4838" s="6" t="inlineStr">
        <is>
          <t>21/07</t>
        </is>
      </c>
      <c r="C4838" s="6" t="n">
        <v>10</v>
      </c>
      <c r="D4838" s="6" t="n">
        <v>0</v>
      </c>
      <c r="E4838" s="10">
        <f>IF(D4838=1, IF(OR(C4838&lt;10, C4838&gt;=15),1,0), IF(OR(C4838&lt;7, C4838&gt;=18),1,0))</f>
        <v/>
      </c>
      <c r="F4838" s="11" t="n">
        <v>1.958</v>
      </c>
      <c r="G4838" s="12">
        <f>0.7*8</f>
        <v/>
      </c>
      <c r="H4838" s="12">
        <f>F4838-G4838</f>
        <v/>
      </c>
      <c r="I4838" s="10">
        <f>IF(E4838=0,"Fora",IF(E4837=0,"Carg xar",IF(H4838&lt;0,IF(M4838&lt;0.9,"Carg FV","Stby"),IF(M4838&gt;P4838,"V2H",IF(M4838&lt;0.9,"Carg xar","Stby")))))</f>
        <v/>
      </c>
      <c r="J4838" s="12">
        <f>IF(OR(I4838="Carg FV",I4838="Carg xar"),MIN(IF(I4838="Carg FV",ABS(H4838),7.4),7.4,MAX(0,(0.9-M4838)*40)*0.95),0)</f>
        <v/>
      </c>
      <c r="K4838" s="12">
        <f>IF(I4838="V2H",MIN(MAX(0,H4838),7.4,MAX(0,(M4838-P4838)*40)*0.95),0)</f>
        <v/>
      </c>
      <c r="L4838" s="12">
        <f>IF(E4838=0,0,MAX(0,H4838-K4838))</f>
        <v/>
      </c>
      <c r="M4838" s="13">
        <f>M4837+J4837/40-IF(I4837="V2H",K4837/(0.95*40),0)-IF(E4838=0,IF(E4837=1,IF(D4838=1,30,40)*0.18/(2*40),0),0)-IF(E4838=1,IF(E4837=0,IF(D4838=1,30,40)*0.18/(2*40),0),0)</f>
        <v/>
      </c>
      <c r="N4838" s="14" t="n">
        <v>0.2</v>
      </c>
      <c r="O4838" s="15">
        <f>K4838*N4838</f>
        <v/>
      </c>
      <c r="P4838">
        <f>IF(E4838=0,0.3,IF(D4838=1,IF(C4838&gt;=Params!$B$13-3,IF(C4838&lt;Params!$B$13,Params!$B$20,0.3),0.3),IF(C4838&gt;=Params!$B$15-3,IF(C4838&lt;Params!$B$15,Params!$B$21,0.3),0.3)))</f>
        <v/>
      </c>
    </row>
    <row r="4839" ht="15" customHeight="1" s="1">
      <c r="A4839" s="9" t="n">
        <v>4836</v>
      </c>
      <c r="B4839" s="6" t="inlineStr">
        <is>
          <t>21/07</t>
        </is>
      </c>
      <c r="C4839" s="6" t="n">
        <v>11</v>
      </c>
      <c r="D4839" s="6" t="n">
        <v>0</v>
      </c>
      <c r="E4839" s="10">
        <f>IF(D4839=1, IF(OR(C4839&lt;10, C4839&gt;=15),1,0), IF(OR(C4839&lt;7, C4839&gt;=18),1,0))</f>
        <v/>
      </c>
      <c r="F4839" s="11" t="n">
        <v>0.639</v>
      </c>
      <c r="G4839" s="12">
        <f>0.84*8</f>
        <v/>
      </c>
      <c r="H4839" s="12">
        <f>F4839-G4839</f>
        <v/>
      </c>
      <c r="I4839" s="10">
        <f>IF(E4839=0,"Fora",IF(E4838=0,"Carg xar",IF(H4839&lt;0,IF(M4839&lt;0.9,"Carg FV","Stby"),IF(M4839&gt;P4839,"V2H",IF(M4839&lt;0.9,"Carg xar","Stby")))))</f>
        <v/>
      </c>
      <c r="J4839" s="12">
        <f>IF(OR(I4839="Carg FV",I4839="Carg xar"),MIN(IF(I4839="Carg FV",ABS(H4839),7.4),7.4,MAX(0,(0.9-M4839)*40)*0.95),0)</f>
        <v/>
      </c>
      <c r="K4839" s="12">
        <f>IF(I4839="V2H",MIN(MAX(0,H4839),7.4,MAX(0,(M4839-P4839)*40)*0.95),0)</f>
        <v/>
      </c>
      <c r="L4839" s="12">
        <f>IF(E4839=0,0,MAX(0,H4839-K4839))</f>
        <v/>
      </c>
      <c r="M4839" s="13">
        <f>M4838+J4838/40-IF(I4838="V2H",K4838/(0.95*40),0)-IF(E4839=0,IF(E4838=1,IF(D4839=1,30,40)*0.18/(2*40),0),0)-IF(E4839=1,IF(E4838=0,IF(D4839=1,30,40)*0.18/(2*40),0),0)</f>
        <v/>
      </c>
      <c r="N4839" s="14" t="n">
        <v>0.2</v>
      </c>
      <c r="O4839" s="15">
        <f>K4839*N4839</f>
        <v/>
      </c>
      <c r="P4839">
        <f>IF(E4839=0,0.3,IF(D4839=1,IF(C4839&gt;=Params!$B$13-3,IF(C4839&lt;Params!$B$13,Params!$B$20,0.3),0.3),IF(C4839&gt;=Params!$B$15-3,IF(C4839&lt;Params!$B$15,Params!$B$21,0.3),0.3)))</f>
        <v/>
      </c>
    </row>
    <row r="4840" ht="15" customHeight="1" s="1">
      <c r="A4840" s="9" t="n">
        <v>4837</v>
      </c>
      <c r="B4840" s="6" t="inlineStr">
        <is>
          <t>21/07</t>
        </is>
      </c>
      <c r="C4840" s="6" t="n">
        <v>12</v>
      </c>
      <c r="D4840" s="6" t="n">
        <v>0</v>
      </c>
      <c r="E4840" s="10">
        <f>IF(D4840=1, IF(OR(C4840&lt;10, C4840&gt;=15),1,0), IF(OR(C4840&lt;7, C4840&gt;=18),1,0))</f>
        <v/>
      </c>
      <c r="F4840" s="11" t="n">
        <v>0</v>
      </c>
      <c r="G4840" s="12">
        <f>0.9*8</f>
        <v/>
      </c>
      <c r="H4840" s="12">
        <f>F4840-G4840</f>
        <v/>
      </c>
      <c r="I4840" s="10">
        <f>IF(E4840=0,"Fora",IF(E4839=0,"Carg xar",IF(H4840&lt;0,IF(M4840&lt;0.9,"Carg FV","Stby"),IF(M4840&gt;P4840,"V2H",IF(M4840&lt;0.9,"Carg xar","Stby")))))</f>
        <v/>
      </c>
      <c r="J4840" s="12">
        <f>IF(OR(I4840="Carg FV",I4840="Carg xar"),MIN(IF(I4840="Carg FV",ABS(H4840),7.4),7.4,MAX(0,(0.9-M4840)*40)*0.95),0)</f>
        <v/>
      </c>
      <c r="K4840" s="12">
        <f>IF(I4840="V2H",MIN(MAX(0,H4840),7.4,MAX(0,(M4840-P4840)*40)*0.95),0)</f>
        <v/>
      </c>
      <c r="L4840" s="12">
        <f>IF(E4840=0,0,MAX(0,H4840-K4840))</f>
        <v/>
      </c>
      <c r="M4840" s="13">
        <f>M4839+J4839/40-IF(I4839="V2H",K4839/(0.95*40),0)-IF(E4840=0,IF(E4839=1,IF(D4840=1,30,40)*0.18/(2*40),0),0)-IF(E4840=1,IF(E4839=0,IF(D4840=1,30,40)*0.18/(2*40),0),0)</f>
        <v/>
      </c>
      <c r="N4840" s="14" t="n">
        <v>0.2</v>
      </c>
      <c r="O4840" s="15">
        <f>K4840*N4840</f>
        <v/>
      </c>
      <c r="P4840">
        <f>IF(E4840=0,0.3,IF(D4840=1,IF(C4840&gt;=Params!$B$13-3,IF(C4840&lt;Params!$B$13,Params!$B$20,0.3),0.3),IF(C4840&gt;=Params!$B$15-3,IF(C4840&lt;Params!$B$15,Params!$B$21,0.3),0.3)))</f>
        <v/>
      </c>
    </row>
    <row r="4841" ht="15" customHeight="1" s="1">
      <c r="A4841" s="9" t="n">
        <v>4838</v>
      </c>
      <c r="B4841" s="6" t="inlineStr">
        <is>
          <t>21/07</t>
        </is>
      </c>
      <c r="C4841" s="6" t="n">
        <v>13</v>
      </c>
      <c r="D4841" s="6" t="n">
        <v>0</v>
      </c>
      <c r="E4841" s="10">
        <f>IF(D4841=1, IF(OR(C4841&lt;10, C4841&gt;=15),1,0), IF(OR(C4841&lt;7, C4841&gt;=18),1,0))</f>
        <v/>
      </c>
      <c r="F4841" s="11" t="n">
        <v>0</v>
      </c>
      <c r="G4841" s="12">
        <f>0.88*8</f>
        <v/>
      </c>
      <c r="H4841" s="12">
        <f>F4841-G4841</f>
        <v/>
      </c>
      <c r="I4841" s="10">
        <f>IF(E4841=0,"Fora",IF(E4840=0,"Carg xar",IF(H4841&lt;0,IF(M4841&lt;0.9,"Carg FV","Stby"),IF(M4841&gt;P4841,"V2H",IF(M4841&lt;0.9,"Carg xar","Stby")))))</f>
        <v/>
      </c>
      <c r="J4841" s="12">
        <f>IF(OR(I4841="Carg FV",I4841="Carg xar"),MIN(IF(I4841="Carg FV",ABS(H4841),7.4),7.4,MAX(0,(0.9-M4841)*40)*0.95),0)</f>
        <v/>
      </c>
      <c r="K4841" s="12">
        <f>IF(I4841="V2H",MIN(MAX(0,H4841),7.4,MAX(0,(M4841-P4841)*40)*0.95),0)</f>
        <v/>
      </c>
      <c r="L4841" s="12">
        <f>IF(E4841=0,0,MAX(0,H4841-K4841))</f>
        <v/>
      </c>
      <c r="M4841" s="13">
        <f>M4840+J4840/40-IF(I4840="V2H",K4840/(0.95*40),0)-IF(E4841=0,IF(E4840=1,IF(D4841=1,30,40)*0.18/(2*40),0),0)-IF(E4841=1,IF(E4840=0,IF(D4841=1,30,40)*0.18/(2*40),0),0)</f>
        <v/>
      </c>
      <c r="N4841" s="14" t="n">
        <v>0.2</v>
      </c>
      <c r="O4841" s="15">
        <f>K4841*N4841</f>
        <v/>
      </c>
      <c r="P4841">
        <f>IF(E4841=0,0.3,IF(D4841=1,IF(C4841&gt;=Params!$B$13-3,IF(C4841&lt;Params!$B$13,Params!$B$20,0.3),0.3),IF(C4841&gt;=Params!$B$15-3,IF(C4841&lt;Params!$B$15,Params!$B$21,0.3),0.3)))</f>
        <v/>
      </c>
    </row>
    <row r="4842" ht="15" customHeight="1" s="1">
      <c r="A4842" s="9" t="n">
        <v>4839</v>
      </c>
      <c r="B4842" s="6" t="inlineStr">
        <is>
          <t>21/07</t>
        </is>
      </c>
      <c r="C4842" s="6" t="n">
        <v>14</v>
      </c>
      <c r="D4842" s="6" t="n">
        <v>0</v>
      </c>
      <c r="E4842" s="10">
        <f>IF(D4842=1, IF(OR(C4842&lt;10, C4842&gt;=15),1,0), IF(OR(C4842&lt;7, C4842&gt;=18),1,0))</f>
        <v/>
      </c>
      <c r="F4842" s="11" t="n">
        <v>0</v>
      </c>
      <c r="G4842" s="12">
        <f>0.78*8</f>
        <v/>
      </c>
      <c r="H4842" s="12">
        <f>F4842-G4842</f>
        <v/>
      </c>
      <c r="I4842" s="10">
        <f>IF(E4842=0,"Fora",IF(E4841=0,"Carg xar",IF(H4842&lt;0,IF(M4842&lt;0.9,"Carg FV","Stby"),IF(M4842&gt;P4842,"V2H",IF(M4842&lt;0.9,"Carg xar","Stby")))))</f>
        <v/>
      </c>
      <c r="J4842" s="12">
        <f>IF(OR(I4842="Carg FV",I4842="Carg xar"),MIN(IF(I4842="Carg FV",ABS(H4842),7.4),7.4,MAX(0,(0.9-M4842)*40)*0.95),0)</f>
        <v/>
      </c>
      <c r="K4842" s="12">
        <f>IF(I4842="V2H",MIN(MAX(0,H4842),7.4,MAX(0,(M4842-P4842)*40)*0.95),0)</f>
        <v/>
      </c>
      <c r="L4842" s="12">
        <f>IF(E4842=0,0,MAX(0,H4842-K4842))</f>
        <v/>
      </c>
      <c r="M4842" s="13">
        <f>M4841+J4841/40-IF(I4841="V2H",K4841/(0.95*40),0)-IF(E4842=0,IF(E4841=1,IF(D4842=1,30,40)*0.18/(2*40),0),0)-IF(E4842=1,IF(E4841=0,IF(D4842=1,30,40)*0.18/(2*40),0),0)</f>
        <v/>
      </c>
      <c r="N4842" s="14" t="n">
        <v>0.15</v>
      </c>
      <c r="O4842" s="15">
        <f>K4842*N4842</f>
        <v/>
      </c>
      <c r="P4842">
        <f>IF(E4842=0,0.3,IF(D4842=1,IF(C4842&gt;=Params!$B$13-3,IF(C4842&lt;Params!$B$13,Params!$B$20,0.3),0.3),IF(C4842&gt;=Params!$B$15-3,IF(C4842&lt;Params!$B$15,Params!$B$21,0.3),0.3)))</f>
        <v/>
      </c>
    </row>
    <row r="4843" ht="15" customHeight="1" s="1">
      <c r="A4843" s="9" t="n">
        <v>4840</v>
      </c>
      <c r="B4843" s="6" t="inlineStr">
        <is>
          <t>21/07</t>
        </is>
      </c>
      <c r="C4843" s="6" t="n">
        <v>15</v>
      </c>
      <c r="D4843" s="6" t="n">
        <v>0</v>
      </c>
      <c r="E4843" s="10">
        <f>IF(D4843=1, IF(OR(C4843&lt;10, C4843&gt;=15),1,0), IF(OR(C4843&lt;7, C4843&gt;=18),1,0))</f>
        <v/>
      </c>
      <c r="F4843" s="11" t="n">
        <v>0</v>
      </c>
      <c r="G4843" s="12">
        <f>0.62*8</f>
        <v/>
      </c>
      <c r="H4843" s="12">
        <f>F4843-G4843</f>
        <v/>
      </c>
      <c r="I4843" s="10">
        <f>IF(E4843=0,"Fora",IF(E4842=0,"Carg xar",IF(H4843&lt;0,IF(M4843&lt;0.9,"Carg FV","Stby"),IF(M4843&gt;P4843,"V2H",IF(M4843&lt;0.9,"Carg xar","Stby")))))</f>
        <v/>
      </c>
      <c r="J4843" s="12">
        <f>IF(OR(I4843="Carg FV",I4843="Carg xar"),MIN(IF(I4843="Carg FV",ABS(H4843),7.4),7.4,MAX(0,(0.9-M4843)*40)*0.95),0)</f>
        <v/>
      </c>
      <c r="K4843" s="12">
        <f>IF(I4843="V2H",MIN(MAX(0,H4843),7.4,MAX(0,(M4843-P4843)*40)*0.95),0)</f>
        <v/>
      </c>
      <c r="L4843" s="12">
        <f>IF(E4843=0,0,MAX(0,H4843-K4843))</f>
        <v/>
      </c>
      <c r="M4843" s="13">
        <f>M4842+J4842/40-IF(I4842="V2H",K4842/(0.95*40),0)-IF(E4843=0,IF(E4842=1,IF(D4843=1,30,40)*0.18/(2*40),0),0)-IF(E4843=1,IF(E4842=0,IF(D4843=1,30,40)*0.18/(2*40),0),0)</f>
        <v/>
      </c>
      <c r="N4843" s="14" t="n">
        <v>0.15</v>
      </c>
      <c r="O4843" s="15">
        <f>K4843*N4843</f>
        <v/>
      </c>
      <c r="P4843">
        <f>IF(E4843=0,0.3,IF(D4843=1,IF(C4843&gt;=Params!$B$13-3,IF(C4843&lt;Params!$B$13,Params!$B$20,0.3),0.3),IF(C4843&gt;=Params!$B$15-3,IF(C4843&lt;Params!$B$15,Params!$B$21,0.3),0.3)))</f>
        <v/>
      </c>
    </row>
    <row r="4844" ht="15" customHeight="1" s="1">
      <c r="A4844" s="9" t="n">
        <v>4841</v>
      </c>
      <c r="B4844" s="6" t="inlineStr">
        <is>
          <t>21/07</t>
        </is>
      </c>
      <c r="C4844" s="6" t="n">
        <v>16</v>
      </c>
      <c r="D4844" s="6" t="n">
        <v>0</v>
      </c>
      <c r="E4844" s="10">
        <f>IF(D4844=1, IF(OR(C4844&lt;10, C4844&gt;=15),1,0), IF(OR(C4844&lt;7, C4844&gt;=18),1,0))</f>
        <v/>
      </c>
      <c r="F4844" s="11" t="n">
        <v>0</v>
      </c>
      <c r="G4844" s="12">
        <f>0.45*8</f>
        <v/>
      </c>
      <c r="H4844" s="12">
        <f>F4844-G4844</f>
        <v/>
      </c>
      <c r="I4844" s="10">
        <f>IF(E4844=0,"Fora",IF(E4843=0,"Carg xar",IF(H4844&lt;0,IF(M4844&lt;0.9,"Carg FV","Stby"),IF(M4844&gt;P4844,"V2H",IF(M4844&lt;0.9,"Carg xar","Stby")))))</f>
        <v/>
      </c>
      <c r="J4844" s="12">
        <f>IF(OR(I4844="Carg FV",I4844="Carg xar"),MIN(IF(I4844="Carg FV",ABS(H4844),7.4),7.4,MAX(0,(0.9-M4844)*40)*0.95),0)</f>
        <v/>
      </c>
      <c r="K4844" s="12">
        <f>IF(I4844="V2H",MIN(MAX(0,H4844),7.4,MAX(0,(M4844-P4844)*40)*0.95),0)</f>
        <v/>
      </c>
      <c r="L4844" s="12">
        <f>IF(E4844=0,0,MAX(0,H4844-K4844))</f>
        <v/>
      </c>
      <c r="M4844" s="13">
        <f>M4843+J4843/40-IF(I4843="V2H",K4843/(0.95*40),0)-IF(E4844=0,IF(E4843=1,IF(D4844=1,30,40)*0.18/(2*40),0),0)-IF(E4844=1,IF(E4843=0,IF(D4844=1,30,40)*0.18/(2*40),0),0)</f>
        <v/>
      </c>
      <c r="N4844" s="14" t="n">
        <v>0.15</v>
      </c>
      <c r="O4844" s="15">
        <f>K4844*N4844</f>
        <v/>
      </c>
      <c r="P4844">
        <f>IF(E4844=0,0.3,IF(D4844=1,IF(C4844&gt;=Params!$B$13-3,IF(C4844&lt;Params!$B$13,Params!$B$20,0.3),0.3),IF(C4844&gt;=Params!$B$15-3,IF(C4844&lt;Params!$B$15,Params!$B$21,0.3),0.3)))</f>
        <v/>
      </c>
    </row>
    <row r="4845" ht="15" customHeight="1" s="1">
      <c r="A4845" s="9" t="n">
        <v>4842</v>
      </c>
      <c r="B4845" s="6" t="inlineStr">
        <is>
          <t>21/07</t>
        </is>
      </c>
      <c r="C4845" s="6" t="n">
        <v>17</v>
      </c>
      <c r="D4845" s="6" t="n">
        <v>0</v>
      </c>
      <c r="E4845" s="10">
        <f>IF(D4845=1, IF(OR(C4845&lt;10, C4845&gt;=15),1,0), IF(OR(C4845&lt;7, C4845&gt;=18),1,0))</f>
        <v/>
      </c>
      <c r="F4845" s="11" t="n">
        <v>0</v>
      </c>
      <c r="G4845" s="12">
        <f>0.25*8</f>
        <v/>
      </c>
      <c r="H4845" s="12">
        <f>F4845-G4845</f>
        <v/>
      </c>
      <c r="I4845" s="10">
        <f>IF(E4845=0,"Fora",IF(E4844=0,"Carg xar",IF(H4845&lt;0,IF(M4845&lt;0.9,"Carg FV","Stby"),IF(M4845&gt;P4845,"V2H",IF(M4845&lt;0.9,"Carg xar","Stby")))))</f>
        <v/>
      </c>
      <c r="J4845" s="12">
        <f>IF(OR(I4845="Carg FV",I4845="Carg xar"),MIN(IF(I4845="Carg FV",ABS(H4845),7.4),7.4,MAX(0,(0.9-M4845)*40)*0.95),0)</f>
        <v/>
      </c>
      <c r="K4845" s="12">
        <f>IF(I4845="V2H",MIN(MAX(0,H4845),7.4,MAX(0,(M4845-P4845)*40)*0.95),0)</f>
        <v/>
      </c>
      <c r="L4845" s="12">
        <f>IF(E4845=0,0,MAX(0,H4845-K4845))</f>
        <v/>
      </c>
      <c r="M4845" s="13">
        <f>M4844+J4844/40-IF(I4844="V2H",K4844/(0.95*40),0)-IF(E4845=0,IF(E4844=1,IF(D4845=1,30,40)*0.18/(2*40),0),0)-IF(E4845=1,IF(E4844=0,IF(D4845=1,30,40)*0.18/(2*40),0),0)</f>
        <v/>
      </c>
      <c r="N4845" s="14" t="n">
        <v>0.15</v>
      </c>
      <c r="O4845" s="15">
        <f>K4845*N4845</f>
        <v/>
      </c>
      <c r="P4845">
        <f>IF(E4845=0,0.3,IF(D4845=1,IF(C4845&gt;=Params!$B$13-3,IF(C4845&lt;Params!$B$13,Params!$B$20,0.3),0.3),IF(C4845&gt;=Params!$B$15-3,IF(C4845&lt;Params!$B$15,Params!$B$21,0.3),0.3)))</f>
        <v/>
      </c>
    </row>
    <row r="4846" ht="15" customHeight="1" s="1">
      <c r="A4846" s="9" t="n">
        <v>4843</v>
      </c>
      <c r="B4846" s="6" t="inlineStr">
        <is>
          <t>21/07</t>
        </is>
      </c>
      <c r="C4846" s="6" t="n">
        <v>18</v>
      </c>
      <c r="D4846" s="6" t="n">
        <v>0</v>
      </c>
      <c r="E4846" s="10">
        <f>IF(D4846=1, IF(OR(C4846&lt;10, C4846&gt;=15),1,0), IF(OR(C4846&lt;7, C4846&gt;=18),1,0))</f>
        <v/>
      </c>
      <c r="F4846" s="11" t="n">
        <v>0</v>
      </c>
      <c r="G4846" s="12">
        <f>0.08*8</f>
        <v/>
      </c>
      <c r="H4846" s="12">
        <f>F4846-G4846</f>
        <v/>
      </c>
      <c r="I4846" s="10">
        <f>IF(E4846=0,"Fora",IF(E4845=0,"Carg xar",IF(H4846&lt;0,IF(M4846&lt;0.9,"Carg FV","Stby"),IF(M4846&gt;P4846,"V2H",IF(M4846&lt;0.9,"Carg xar","Stby")))))</f>
        <v/>
      </c>
      <c r="J4846" s="12">
        <f>IF(OR(I4846="Carg FV",I4846="Carg xar"),MIN(IF(I4846="Carg FV",ABS(H4846),7.4),7.4,MAX(0,(0.9-M4846)*40)*0.95),0)</f>
        <v/>
      </c>
      <c r="K4846" s="12">
        <f>IF(I4846="V2H",MIN(MAX(0,H4846),7.4,MAX(0,(M4846-P4846)*40)*0.95),0)</f>
        <v/>
      </c>
      <c r="L4846" s="12">
        <f>IF(E4846=0,0,MAX(0,H4846-K4846))</f>
        <v/>
      </c>
      <c r="M4846" s="13">
        <f>M4845+J4845/40-IF(I4845="V2H",K4845/(0.95*40),0)-IF(E4846=0,IF(E4845=1,IF(D4846=1,30,40)*0.18/(2*40),0),0)-IF(E4846=1,IF(E4845=0,IF(D4846=1,30,40)*0.18/(2*40),0),0)</f>
        <v/>
      </c>
      <c r="N4846" s="14" t="n">
        <v>0.2</v>
      </c>
      <c r="O4846" s="15">
        <f>K4846*N4846</f>
        <v/>
      </c>
      <c r="P4846">
        <f>IF(E4846=0,0.3,IF(D4846=1,IF(C4846&gt;=Params!$B$13-3,IF(C4846&lt;Params!$B$13,Params!$B$20,0.3),0.3),IF(C4846&gt;=Params!$B$15-3,IF(C4846&lt;Params!$B$15,Params!$B$21,0.3),0.3)))</f>
        <v/>
      </c>
    </row>
    <row r="4847" ht="15" customHeight="1" s="1">
      <c r="A4847" s="9" t="n">
        <v>4844</v>
      </c>
      <c r="B4847" s="6" t="inlineStr">
        <is>
          <t>21/07</t>
        </is>
      </c>
      <c r="C4847" s="6" t="n">
        <v>19</v>
      </c>
      <c r="D4847" s="6" t="n">
        <v>0</v>
      </c>
      <c r="E4847" s="10">
        <f>IF(D4847=1, IF(OR(C4847&lt;10, C4847&gt;=15),1,0), IF(OR(C4847&lt;7, C4847&gt;=18),1,0))</f>
        <v/>
      </c>
      <c r="F4847" s="11" t="n">
        <v>2.235</v>
      </c>
      <c r="G4847" s="12">
        <f>0*8</f>
        <v/>
      </c>
      <c r="H4847" s="12">
        <f>F4847-G4847</f>
        <v/>
      </c>
      <c r="I4847" s="10">
        <f>IF(E4847=0,"Fora",IF(E4846=0,"Carg xar",IF(H4847&lt;0,IF(M4847&lt;0.9,"Carg FV","Stby"),IF(M4847&gt;P4847,"V2H",IF(M4847&lt;0.9,"Carg xar","Stby")))))</f>
        <v/>
      </c>
      <c r="J4847" s="12">
        <f>IF(OR(I4847="Carg FV",I4847="Carg xar"),MIN(IF(I4847="Carg FV",ABS(H4847),7.4),7.4,MAX(0,(0.9-M4847)*40)*0.95),0)</f>
        <v/>
      </c>
      <c r="K4847" s="12">
        <f>IF(I4847="V2H",MIN(MAX(0,H4847),7.4,MAX(0,(M4847-P4847)*40)*0.95),0)</f>
        <v/>
      </c>
      <c r="L4847" s="12">
        <f>IF(E4847=0,0,MAX(0,H4847-K4847))</f>
        <v/>
      </c>
      <c r="M4847" s="13">
        <f>M4846+J4846/40-IF(I4846="V2H",K4846/(0.95*40),0)-IF(E4847=0,IF(E4846=1,IF(D4847=1,30,40)*0.18/(2*40),0),0)-IF(E4847=1,IF(E4846=0,IF(D4847=1,30,40)*0.18/(2*40),0),0)</f>
        <v/>
      </c>
      <c r="N4847" s="14" t="n">
        <v>0.2</v>
      </c>
      <c r="O4847" s="15">
        <f>K4847*N4847</f>
        <v/>
      </c>
      <c r="P4847">
        <f>IF(E4847=0,0.3,IF(D4847=1,IF(C4847&gt;=Params!$B$13-3,IF(C4847&lt;Params!$B$13,Params!$B$20,0.3),0.3),IF(C4847&gt;=Params!$B$15-3,IF(C4847&lt;Params!$B$15,Params!$B$21,0.3),0.3)))</f>
        <v/>
      </c>
    </row>
    <row r="4848" ht="15" customHeight="1" s="1">
      <c r="A4848" s="9" t="n">
        <v>4845</v>
      </c>
      <c r="B4848" s="6" t="inlineStr">
        <is>
          <t>21/07</t>
        </is>
      </c>
      <c r="C4848" s="6" t="n">
        <v>20</v>
      </c>
      <c r="D4848" s="6" t="n">
        <v>0</v>
      </c>
      <c r="E4848" s="10">
        <f>IF(D4848=1, IF(OR(C4848&lt;10, C4848&gt;=15),1,0), IF(OR(C4848&lt;7, C4848&gt;=18),1,0))</f>
        <v/>
      </c>
      <c r="F4848" s="11" t="n">
        <v>1.472</v>
      </c>
      <c r="G4848" s="12">
        <f>0*8</f>
        <v/>
      </c>
      <c r="H4848" s="12">
        <f>F4848-G4848</f>
        <v/>
      </c>
      <c r="I4848" s="10">
        <f>IF(E4848=0,"Fora",IF(E4847=0,"Carg xar",IF(H4848&lt;0,IF(M4848&lt;0.9,"Carg FV","Stby"),IF(M4848&gt;P4848,"V2H",IF(M4848&lt;0.9,"Carg xar","Stby")))))</f>
        <v/>
      </c>
      <c r="J4848" s="12">
        <f>IF(OR(I4848="Carg FV",I4848="Carg xar"),MIN(IF(I4848="Carg FV",ABS(H4848),7.4),7.4,MAX(0,(0.9-M4848)*40)*0.95),0)</f>
        <v/>
      </c>
      <c r="K4848" s="12">
        <f>IF(I4848="V2H",MIN(MAX(0,H4848),7.4,MAX(0,(M4848-P4848)*40)*0.95),0)</f>
        <v/>
      </c>
      <c r="L4848" s="12">
        <f>IF(E4848=0,0,MAX(0,H4848-K4848))</f>
        <v/>
      </c>
      <c r="M4848" s="13">
        <f>M4847+J4847/40-IF(I4847="V2H",K4847/(0.95*40),0)-IF(E4848=0,IF(E4847=1,IF(D4848=1,30,40)*0.18/(2*40),0),0)-IF(E4848=1,IF(E4847=0,IF(D4848=1,30,40)*0.18/(2*40),0),0)</f>
        <v/>
      </c>
      <c r="N4848" s="14" t="n">
        <v>0.2</v>
      </c>
      <c r="O4848" s="15">
        <f>K4848*N4848</f>
        <v/>
      </c>
      <c r="P4848">
        <f>IF(E4848=0,0.3,IF(D4848=1,IF(C4848&gt;=Params!$B$13-3,IF(C4848&lt;Params!$B$13,Params!$B$20,0.3),0.3),IF(C4848&gt;=Params!$B$15-3,IF(C4848&lt;Params!$B$15,Params!$B$21,0.3),0.3)))</f>
        <v/>
      </c>
    </row>
    <row r="4849" ht="15" customHeight="1" s="1">
      <c r="A4849" s="9" t="n">
        <v>4846</v>
      </c>
      <c r="B4849" s="6" t="inlineStr">
        <is>
          <t>21/07</t>
        </is>
      </c>
      <c r="C4849" s="6" t="n">
        <v>21</v>
      </c>
      <c r="D4849" s="6" t="n">
        <v>0</v>
      </c>
      <c r="E4849" s="10">
        <f>IF(D4849=1, IF(OR(C4849&lt;10, C4849&gt;=15),1,0), IF(OR(C4849&lt;7, C4849&gt;=18),1,0))</f>
        <v/>
      </c>
      <c r="F4849" s="11" t="n">
        <v>1.477</v>
      </c>
      <c r="G4849" s="12">
        <f>0*8</f>
        <v/>
      </c>
      <c r="H4849" s="12">
        <f>F4849-G4849</f>
        <v/>
      </c>
      <c r="I4849" s="10">
        <f>IF(E4849=0,"Fora",IF(E4848=0,"Carg xar",IF(H4849&lt;0,IF(M4849&lt;0.9,"Carg FV","Stby"),IF(M4849&gt;P4849,"V2H",IF(M4849&lt;0.9,"Carg xar","Stby")))))</f>
        <v/>
      </c>
      <c r="J4849" s="12">
        <f>IF(OR(I4849="Carg FV",I4849="Carg xar"),MIN(IF(I4849="Carg FV",ABS(H4849),7.4),7.4,MAX(0,(0.9-M4849)*40)*0.95),0)</f>
        <v/>
      </c>
      <c r="K4849" s="12">
        <f>IF(I4849="V2H",MIN(MAX(0,H4849),7.4,MAX(0,(M4849-P4849)*40)*0.95),0)</f>
        <v/>
      </c>
      <c r="L4849" s="12">
        <f>IF(E4849=0,0,MAX(0,H4849-K4849))</f>
        <v/>
      </c>
      <c r="M4849" s="13">
        <f>M4848+J4848/40-IF(I4848="V2H",K4848/(0.95*40),0)-IF(E4849=0,IF(E4848=1,IF(D4849=1,30,40)*0.18/(2*40),0),0)-IF(E4849=1,IF(E4848=0,IF(D4849=1,30,40)*0.18/(2*40),0),0)</f>
        <v/>
      </c>
      <c r="N4849" s="14" t="n">
        <v>0.2</v>
      </c>
      <c r="O4849" s="15">
        <f>K4849*N4849</f>
        <v/>
      </c>
      <c r="P4849">
        <f>IF(E4849=0,0.3,IF(D4849=1,IF(C4849&gt;=Params!$B$13-3,IF(C4849&lt;Params!$B$13,Params!$B$20,0.3),0.3),IF(C4849&gt;=Params!$B$15-3,IF(C4849&lt;Params!$B$15,Params!$B$21,0.3),0.3)))</f>
        <v/>
      </c>
    </row>
    <row r="4850" ht="15" customHeight="1" s="1">
      <c r="A4850" s="9" t="n">
        <v>4847</v>
      </c>
      <c r="B4850" s="6" t="inlineStr">
        <is>
          <t>21/07</t>
        </is>
      </c>
      <c r="C4850" s="6" t="n">
        <v>22</v>
      </c>
      <c r="D4850" s="6" t="n">
        <v>0</v>
      </c>
      <c r="E4850" s="10">
        <f>IF(D4850=1, IF(OR(C4850&lt;10, C4850&gt;=15),1,0), IF(OR(C4850&lt;7, C4850&gt;=18),1,0))</f>
        <v/>
      </c>
      <c r="F4850" s="11" t="n">
        <v>0.914</v>
      </c>
      <c r="G4850" s="12">
        <f>0*8</f>
        <v/>
      </c>
      <c r="H4850" s="12">
        <f>F4850-G4850</f>
        <v/>
      </c>
      <c r="I4850" s="10">
        <f>IF(E4850=0,"Fora",IF(E4849=0,"Carg xar",IF(H4850&lt;0,IF(M4850&lt;0.9,"Carg FV","Stby"),IF(M4850&gt;P4850,"V2H",IF(M4850&lt;0.9,"Carg xar","Stby")))))</f>
        <v/>
      </c>
      <c r="J4850" s="12">
        <f>IF(OR(I4850="Carg FV",I4850="Carg xar"),MIN(IF(I4850="Carg FV",ABS(H4850),7.4),7.4,MAX(0,(0.9-M4850)*40)*0.95),0)</f>
        <v/>
      </c>
      <c r="K4850" s="12">
        <f>IF(I4850="V2H",MIN(MAX(0,H4850),7.4,MAX(0,(M4850-P4850)*40)*0.95),0)</f>
        <v/>
      </c>
      <c r="L4850" s="12">
        <f>IF(E4850=0,0,MAX(0,H4850-K4850))</f>
        <v/>
      </c>
      <c r="M4850" s="13">
        <f>M4849+J4849/40-IF(I4849="V2H",K4849/(0.95*40),0)-IF(E4850=0,IF(E4849=1,IF(D4850=1,30,40)*0.18/(2*40),0),0)-IF(E4850=1,IF(E4849=0,IF(D4850=1,30,40)*0.18/(2*40),0),0)</f>
        <v/>
      </c>
      <c r="N4850" s="14" t="n">
        <v>0.15</v>
      </c>
      <c r="O4850" s="15">
        <f>K4850*N4850</f>
        <v/>
      </c>
      <c r="P4850">
        <f>IF(E4850=0,0.3,IF(D4850=1,IF(C4850&gt;=Params!$B$13-3,IF(C4850&lt;Params!$B$13,Params!$B$20,0.3),0.3),IF(C4850&gt;=Params!$B$15-3,IF(C4850&lt;Params!$B$15,Params!$B$21,0.3),0.3)))</f>
        <v/>
      </c>
    </row>
    <row r="4851" ht="15" customHeight="1" s="1">
      <c r="A4851" s="9" t="n">
        <v>4848</v>
      </c>
      <c r="B4851" s="6" t="inlineStr">
        <is>
          <t>21/07</t>
        </is>
      </c>
      <c r="C4851" s="6" t="n">
        <v>23</v>
      </c>
      <c r="D4851" s="6" t="n">
        <v>0</v>
      </c>
      <c r="E4851" s="10">
        <f>IF(D4851=1, IF(OR(C4851&lt;10, C4851&gt;=15),1,0), IF(OR(C4851&lt;7, C4851&gt;=18),1,0))</f>
        <v/>
      </c>
      <c r="F4851" s="11" t="n">
        <v>1.516</v>
      </c>
      <c r="G4851" s="12">
        <f>0*8</f>
        <v/>
      </c>
      <c r="H4851" s="12">
        <f>F4851-G4851</f>
        <v/>
      </c>
      <c r="I4851" s="10">
        <f>IF(E4851=0,"Fora",IF(E4850=0,"Carg xar",IF(H4851&lt;0,IF(M4851&lt;0.9,"Carg FV","Stby"),IF(M4851&gt;P4851,"V2H",IF(M4851&lt;0.9,"Carg xar","Stby")))))</f>
        <v/>
      </c>
      <c r="J4851" s="12">
        <f>IF(OR(I4851="Carg FV",I4851="Carg xar"),MIN(IF(I4851="Carg FV",ABS(H4851),7.4),7.4,MAX(0,(0.9-M4851)*40)*0.95),0)</f>
        <v/>
      </c>
      <c r="K4851" s="12">
        <f>IF(I4851="V2H",MIN(MAX(0,H4851),7.4,MAX(0,(M4851-P4851)*40)*0.95),0)</f>
        <v/>
      </c>
      <c r="L4851" s="12">
        <f>IF(E4851=0,0,MAX(0,H4851-K4851))</f>
        <v/>
      </c>
      <c r="M4851" s="13">
        <f>M4850+J4850/40-IF(I4850="V2H",K4850/(0.95*40),0)-IF(E4851=0,IF(E4850=1,IF(D4851=1,30,40)*0.18/(2*40),0),0)-IF(E4851=1,IF(E4850=0,IF(D4851=1,30,40)*0.18/(2*40),0),0)</f>
        <v/>
      </c>
      <c r="N4851" s="14" t="n">
        <v>0.15</v>
      </c>
      <c r="O4851" s="15">
        <f>K4851*N4851</f>
        <v/>
      </c>
      <c r="P4851">
        <f>IF(E4851=0,0.3,IF(D4851=1,IF(C4851&gt;=Params!$B$13-3,IF(C4851&lt;Params!$B$13,Params!$B$20,0.3),0.3),IF(C4851&gt;=Params!$B$15-3,IF(C4851&lt;Params!$B$15,Params!$B$21,0.3),0.3)))</f>
        <v/>
      </c>
    </row>
    <row r="4852" ht="15" customHeight="1" s="1">
      <c r="A4852" s="9" t="n">
        <v>4849</v>
      </c>
      <c r="B4852" s="6" t="inlineStr">
        <is>
          <t>22/07</t>
        </is>
      </c>
      <c r="C4852" s="6" t="n">
        <v>0</v>
      </c>
      <c r="D4852" s="6" t="n">
        <v>0</v>
      </c>
      <c r="E4852" s="10">
        <f>IF(D4852=1, IF(OR(C4852&lt;10, C4852&gt;=15),1,0), IF(OR(C4852&lt;7, C4852&gt;=18),1,0))</f>
        <v/>
      </c>
      <c r="F4852" s="11" t="n">
        <v>0.608</v>
      </c>
      <c r="G4852" s="12">
        <f>0*8</f>
        <v/>
      </c>
      <c r="H4852" s="12">
        <f>F4852-G4852</f>
        <v/>
      </c>
      <c r="I4852" s="10">
        <f>IF(E4852=0,"Fora",IF(E4851=0,"Carg xar",IF(H4852&lt;0,IF(M4852&lt;0.9,"Carg FV","Stby"),IF(M4852&gt;P4852,"V2H",IF(M4852&lt;0.9,"Carg xar","Stby")))))</f>
        <v/>
      </c>
      <c r="J4852" s="12">
        <f>IF(OR(I4852="Carg FV",I4852="Carg xar"),MIN(IF(I4852="Carg FV",ABS(H4852),7.4),7.4,MAX(0,(0.9-M4852)*40)*0.95),0)</f>
        <v/>
      </c>
      <c r="K4852" s="12">
        <f>IF(I4852="V2H",MIN(MAX(0,H4852),7.4,MAX(0,(M4852-P4852)*40)*0.95),0)</f>
        <v/>
      </c>
      <c r="L4852" s="12">
        <f>IF(E4852=0,0,MAX(0,H4852-K4852))</f>
        <v/>
      </c>
      <c r="M4852" s="13">
        <f>M4851+J4851/40-IF(I4851="V2H",K4851/(0.95*40),0)-IF(E4852=0,IF(E4851=1,IF(D4852=1,30,40)*0.18/(2*40),0),0)-IF(E4852=1,IF(E4851=0,IF(D4852=1,30,40)*0.18/(2*40),0),0)</f>
        <v/>
      </c>
      <c r="N4852" s="14" t="n">
        <v>0.09</v>
      </c>
      <c r="O4852" s="15">
        <f>K4852*N4852</f>
        <v/>
      </c>
      <c r="P4852">
        <f>IF(E4852=0,0.3,IF(D4852=1,IF(C4852&gt;=Params!$B$13-3,IF(C4852&lt;Params!$B$13,Params!$B$20,0.3),0.3),IF(C4852&gt;=Params!$B$15-3,IF(C4852&lt;Params!$B$15,Params!$B$21,0.3),0.3)))</f>
        <v/>
      </c>
    </row>
    <row r="4853" ht="15" customHeight="1" s="1">
      <c r="A4853" s="9" t="n">
        <v>4850</v>
      </c>
      <c r="B4853" s="6" t="inlineStr">
        <is>
          <t>22/07</t>
        </is>
      </c>
      <c r="C4853" s="6" t="n">
        <v>1</v>
      </c>
      <c r="D4853" s="6" t="n">
        <v>0</v>
      </c>
      <c r="E4853" s="10">
        <f>IF(D4853=1, IF(OR(C4853&lt;10, C4853&gt;=15),1,0), IF(OR(C4853&lt;7, C4853&gt;=18),1,0))</f>
        <v/>
      </c>
      <c r="F4853" s="11" t="n">
        <v>0.458</v>
      </c>
      <c r="G4853" s="12">
        <f>0*8</f>
        <v/>
      </c>
      <c r="H4853" s="12">
        <f>F4853-G4853</f>
        <v/>
      </c>
      <c r="I4853" s="10">
        <f>IF(E4853=0,"Fora",IF(E4852=0,"Carg xar",IF(H4853&lt;0,IF(M4853&lt;0.9,"Carg FV","Stby"),IF(M4853&gt;P4853,"V2H",IF(M4853&lt;0.9,"Carg xar","Stby")))))</f>
        <v/>
      </c>
      <c r="J4853" s="12">
        <f>IF(OR(I4853="Carg FV",I4853="Carg xar"),MIN(IF(I4853="Carg FV",ABS(H4853),7.4),7.4,MAX(0,(0.9-M4853)*40)*0.95),0)</f>
        <v/>
      </c>
      <c r="K4853" s="12">
        <f>IF(I4853="V2H",MIN(MAX(0,H4853),7.4,MAX(0,(M4853-P4853)*40)*0.95),0)</f>
        <v/>
      </c>
      <c r="L4853" s="12">
        <f>IF(E4853=0,0,MAX(0,H4853-K4853))</f>
        <v/>
      </c>
      <c r="M4853" s="13">
        <f>M4852+J4852/40-IF(I4852="V2H",K4852/(0.95*40),0)-IF(E4853=0,IF(E4852=1,IF(D4853=1,30,40)*0.18/(2*40),0),0)-IF(E4853=1,IF(E4852=0,IF(D4853=1,30,40)*0.18/(2*40),0),0)</f>
        <v/>
      </c>
      <c r="N4853" s="14" t="n">
        <v>0.09</v>
      </c>
      <c r="O4853" s="15">
        <f>K4853*N4853</f>
        <v/>
      </c>
      <c r="P4853">
        <f>IF(E4853=0,0.3,IF(D4853=1,IF(C4853&gt;=Params!$B$13-3,IF(C4853&lt;Params!$B$13,Params!$B$20,0.3),0.3),IF(C4853&gt;=Params!$B$15-3,IF(C4853&lt;Params!$B$15,Params!$B$21,0.3),0.3)))</f>
        <v/>
      </c>
    </row>
    <row r="4854" ht="15" customHeight="1" s="1">
      <c r="A4854" s="9" t="n">
        <v>4851</v>
      </c>
      <c r="B4854" s="6" t="inlineStr">
        <is>
          <t>22/07</t>
        </is>
      </c>
      <c r="C4854" s="6" t="n">
        <v>2</v>
      </c>
      <c r="D4854" s="6" t="n">
        <v>0</v>
      </c>
      <c r="E4854" s="10">
        <f>IF(D4854=1, IF(OR(C4854&lt;10, C4854&gt;=15),1,0), IF(OR(C4854&lt;7, C4854&gt;=18),1,0))</f>
        <v/>
      </c>
      <c r="F4854" s="11" t="n">
        <v>0.545</v>
      </c>
      <c r="G4854" s="12">
        <f>0*8</f>
        <v/>
      </c>
      <c r="H4854" s="12">
        <f>F4854-G4854</f>
        <v/>
      </c>
      <c r="I4854" s="10">
        <f>IF(E4854=0,"Fora",IF(E4853=0,"Carg xar",IF(H4854&lt;0,IF(M4854&lt;0.9,"Carg FV","Stby"),IF(M4854&gt;P4854,"V2H",IF(M4854&lt;0.9,"Carg xar","Stby")))))</f>
        <v/>
      </c>
      <c r="J4854" s="12">
        <f>IF(OR(I4854="Carg FV",I4854="Carg xar"),MIN(IF(I4854="Carg FV",ABS(H4854),7.4),7.4,MAX(0,(0.9-M4854)*40)*0.95),0)</f>
        <v/>
      </c>
      <c r="K4854" s="12">
        <f>IF(I4854="V2H",MIN(MAX(0,H4854),7.4,MAX(0,(M4854-P4854)*40)*0.95),0)</f>
        <v/>
      </c>
      <c r="L4854" s="12">
        <f>IF(E4854=0,0,MAX(0,H4854-K4854))</f>
        <v/>
      </c>
      <c r="M4854" s="13">
        <f>M4853+J4853/40-IF(I4853="V2H",K4853/(0.95*40),0)-IF(E4854=0,IF(E4853=1,IF(D4854=1,30,40)*0.18/(2*40),0),0)-IF(E4854=1,IF(E4853=0,IF(D4854=1,30,40)*0.18/(2*40),0),0)</f>
        <v/>
      </c>
      <c r="N4854" s="14" t="n">
        <v>0.09</v>
      </c>
      <c r="O4854" s="15">
        <f>K4854*N4854</f>
        <v/>
      </c>
      <c r="P4854">
        <f>IF(E4854=0,0.3,IF(D4854=1,IF(C4854&gt;=Params!$B$13-3,IF(C4854&lt;Params!$B$13,Params!$B$20,0.3),0.3),IF(C4854&gt;=Params!$B$15-3,IF(C4854&lt;Params!$B$15,Params!$B$21,0.3),0.3)))</f>
        <v/>
      </c>
    </row>
    <row r="4855" ht="15" customHeight="1" s="1">
      <c r="A4855" s="9" t="n">
        <v>4852</v>
      </c>
      <c r="B4855" s="6" t="inlineStr">
        <is>
          <t>22/07</t>
        </is>
      </c>
      <c r="C4855" s="6" t="n">
        <v>3</v>
      </c>
      <c r="D4855" s="6" t="n">
        <v>0</v>
      </c>
      <c r="E4855" s="10">
        <f>IF(D4855=1, IF(OR(C4855&lt;10, C4855&gt;=15),1,0), IF(OR(C4855&lt;7, C4855&gt;=18),1,0))</f>
        <v/>
      </c>
      <c r="F4855" s="11" t="n">
        <v>0.506</v>
      </c>
      <c r="G4855" s="12">
        <f>0*8</f>
        <v/>
      </c>
      <c r="H4855" s="12">
        <f>F4855-G4855</f>
        <v/>
      </c>
      <c r="I4855" s="10">
        <f>IF(E4855=0,"Fora",IF(E4854=0,"Carg xar",IF(H4855&lt;0,IF(M4855&lt;0.9,"Carg FV","Stby"),IF(M4855&gt;P4855,"V2H",IF(M4855&lt;0.9,"Carg xar","Stby")))))</f>
        <v/>
      </c>
      <c r="J4855" s="12">
        <f>IF(OR(I4855="Carg FV",I4855="Carg xar"),MIN(IF(I4855="Carg FV",ABS(H4855),7.4),7.4,MAX(0,(0.9-M4855)*40)*0.95),0)</f>
        <v/>
      </c>
      <c r="K4855" s="12">
        <f>IF(I4855="V2H",MIN(MAX(0,H4855),7.4,MAX(0,(M4855-P4855)*40)*0.95),0)</f>
        <v/>
      </c>
      <c r="L4855" s="12">
        <f>IF(E4855=0,0,MAX(0,H4855-K4855))</f>
        <v/>
      </c>
      <c r="M4855" s="13">
        <f>M4854+J4854/40-IF(I4854="V2H",K4854/(0.95*40),0)-IF(E4855=0,IF(E4854=1,IF(D4855=1,30,40)*0.18/(2*40),0),0)-IF(E4855=1,IF(E4854=0,IF(D4855=1,30,40)*0.18/(2*40),0),0)</f>
        <v/>
      </c>
      <c r="N4855" s="14" t="n">
        <v>0.09</v>
      </c>
      <c r="O4855" s="15">
        <f>K4855*N4855</f>
        <v/>
      </c>
      <c r="P4855">
        <f>IF(E4855=0,0.3,IF(D4855=1,IF(C4855&gt;=Params!$B$13-3,IF(C4855&lt;Params!$B$13,Params!$B$20,0.3),0.3),IF(C4855&gt;=Params!$B$15-3,IF(C4855&lt;Params!$B$15,Params!$B$21,0.3),0.3)))</f>
        <v/>
      </c>
    </row>
    <row r="4856" ht="15" customHeight="1" s="1">
      <c r="A4856" s="9" t="n">
        <v>4853</v>
      </c>
      <c r="B4856" s="6" t="inlineStr">
        <is>
          <t>22/07</t>
        </is>
      </c>
      <c r="C4856" s="6" t="n">
        <v>4</v>
      </c>
      <c r="D4856" s="6" t="n">
        <v>0</v>
      </c>
      <c r="E4856" s="10">
        <f>IF(D4856=1, IF(OR(C4856&lt;10, C4856&gt;=15),1,0), IF(OR(C4856&lt;7, C4856&gt;=18),1,0))</f>
        <v/>
      </c>
      <c r="F4856" s="11" t="n">
        <v>0.535</v>
      </c>
      <c r="G4856" s="12">
        <f>0*8</f>
        <v/>
      </c>
      <c r="H4856" s="12">
        <f>F4856-G4856</f>
        <v/>
      </c>
      <c r="I4856" s="10">
        <f>IF(E4856=0,"Fora",IF(E4855=0,"Carg xar",IF(H4856&lt;0,IF(M4856&lt;0.9,"Carg FV","Stby"),IF(M4856&gt;P4856,"V2H",IF(M4856&lt;0.9,"Carg xar","Stby")))))</f>
        <v/>
      </c>
      <c r="J4856" s="12">
        <f>IF(OR(I4856="Carg FV",I4856="Carg xar"),MIN(IF(I4856="Carg FV",ABS(H4856),7.4),7.4,MAX(0,(0.9-M4856)*40)*0.95),0)</f>
        <v/>
      </c>
      <c r="K4856" s="12">
        <f>IF(I4856="V2H",MIN(MAX(0,H4856),7.4,MAX(0,(M4856-P4856)*40)*0.95),0)</f>
        <v/>
      </c>
      <c r="L4856" s="12">
        <f>IF(E4856=0,0,MAX(0,H4856-K4856))</f>
        <v/>
      </c>
      <c r="M4856" s="13">
        <f>M4855+J4855/40-IF(I4855="V2H",K4855/(0.95*40),0)-IF(E4856=0,IF(E4855=1,IF(D4856=1,30,40)*0.18/(2*40),0),0)-IF(E4856=1,IF(E4855=0,IF(D4856=1,30,40)*0.18/(2*40),0),0)</f>
        <v/>
      </c>
      <c r="N4856" s="14" t="n">
        <v>0.09</v>
      </c>
      <c r="O4856" s="15">
        <f>K4856*N4856</f>
        <v/>
      </c>
      <c r="P4856">
        <f>IF(E4856=0,0.3,IF(D4856=1,IF(C4856&gt;=Params!$B$13-3,IF(C4856&lt;Params!$B$13,Params!$B$20,0.3),0.3),IF(C4856&gt;=Params!$B$15-3,IF(C4856&lt;Params!$B$15,Params!$B$21,0.3),0.3)))</f>
        <v/>
      </c>
    </row>
    <row r="4857" ht="15" customHeight="1" s="1">
      <c r="A4857" s="9" t="n">
        <v>4854</v>
      </c>
      <c r="B4857" s="6" t="inlineStr">
        <is>
          <t>22/07</t>
        </is>
      </c>
      <c r="C4857" s="6" t="n">
        <v>5</v>
      </c>
      <c r="D4857" s="6" t="n">
        <v>0</v>
      </c>
      <c r="E4857" s="10">
        <f>IF(D4857=1, IF(OR(C4857&lt;10, C4857&gt;=15),1,0), IF(OR(C4857&lt;7, C4857&gt;=18),1,0))</f>
        <v/>
      </c>
      <c r="F4857" s="11" t="n">
        <v>0.452</v>
      </c>
      <c r="G4857" s="12">
        <f>0*8</f>
        <v/>
      </c>
      <c r="H4857" s="12">
        <f>F4857-G4857</f>
        <v/>
      </c>
      <c r="I4857" s="10">
        <f>IF(E4857=0,"Fora",IF(E4856=0,"Carg xar",IF(H4857&lt;0,IF(M4857&lt;0.9,"Carg FV","Stby"),IF(M4857&gt;P4857,"V2H",IF(M4857&lt;0.9,"Carg xar","Stby")))))</f>
        <v/>
      </c>
      <c r="J4857" s="12">
        <f>IF(OR(I4857="Carg FV",I4857="Carg xar"),MIN(IF(I4857="Carg FV",ABS(H4857),7.4),7.4,MAX(0,(0.9-M4857)*40)*0.95),0)</f>
        <v/>
      </c>
      <c r="K4857" s="12">
        <f>IF(I4857="V2H",MIN(MAX(0,H4857),7.4,MAX(0,(M4857-P4857)*40)*0.95),0)</f>
        <v/>
      </c>
      <c r="L4857" s="12">
        <f>IF(E4857=0,0,MAX(0,H4857-K4857))</f>
        <v/>
      </c>
      <c r="M4857" s="13">
        <f>M4856+J4856/40-IF(I4856="V2H",K4856/(0.95*40),0)-IF(E4857=0,IF(E4856=1,IF(D4857=1,30,40)*0.18/(2*40),0),0)-IF(E4857=1,IF(E4856=0,IF(D4857=1,30,40)*0.18/(2*40),0),0)</f>
        <v/>
      </c>
      <c r="N4857" s="14" t="n">
        <v>0.09</v>
      </c>
      <c r="O4857" s="15">
        <f>K4857*N4857</f>
        <v/>
      </c>
      <c r="P4857">
        <f>IF(E4857=0,0.3,IF(D4857=1,IF(C4857&gt;=Params!$B$13-3,IF(C4857&lt;Params!$B$13,Params!$B$20,0.3),0.3),IF(C4857&gt;=Params!$B$15-3,IF(C4857&lt;Params!$B$15,Params!$B$21,0.3),0.3)))</f>
        <v/>
      </c>
    </row>
    <row r="4858" ht="15" customHeight="1" s="1">
      <c r="A4858" s="9" t="n">
        <v>4855</v>
      </c>
      <c r="B4858" s="6" t="inlineStr">
        <is>
          <t>22/07</t>
        </is>
      </c>
      <c r="C4858" s="6" t="n">
        <v>6</v>
      </c>
      <c r="D4858" s="6" t="n">
        <v>0</v>
      </c>
      <c r="E4858" s="10">
        <f>IF(D4858=1, IF(OR(C4858&lt;10, C4858&gt;=15),1,0), IF(OR(C4858&lt;7, C4858&gt;=18),1,0))</f>
        <v/>
      </c>
      <c r="F4858" s="11" t="n">
        <v>0.456</v>
      </c>
      <c r="G4858" s="12">
        <f>0.02*8</f>
        <v/>
      </c>
      <c r="H4858" s="12">
        <f>F4858-G4858</f>
        <v/>
      </c>
      <c r="I4858" s="10">
        <f>IF(E4858=0,"Fora",IF(E4857=0,"Carg xar",IF(H4858&lt;0,IF(M4858&lt;0.9,"Carg FV","Stby"),IF(M4858&gt;P4858,"V2H",IF(M4858&lt;0.9,"Carg xar","Stby")))))</f>
        <v/>
      </c>
      <c r="J4858" s="12">
        <f>IF(OR(I4858="Carg FV",I4858="Carg xar"),MIN(IF(I4858="Carg FV",ABS(H4858),7.4),7.4,MAX(0,(0.9-M4858)*40)*0.95),0)</f>
        <v/>
      </c>
      <c r="K4858" s="12">
        <f>IF(I4858="V2H",MIN(MAX(0,H4858),7.4,MAX(0,(M4858-P4858)*40)*0.95),0)</f>
        <v/>
      </c>
      <c r="L4858" s="12">
        <f>IF(E4858=0,0,MAX(0,H4858-K4858))</f>
        <v/>
      </c>
      <c r="M4858" s="13">
        <f>M4857+J4857/40-IF(I4857="V2H",K4857/(0.95*40),0)-IF(E4858=0,IF(E4857=1,IF(D4858=1,30,40)*0.18/(2*40),0),0)-IF(E4858=1,IF(E4857=0,IF(D4858=1,30,40)*0.18/(2*40),0),0)</f>
        <v/>
      </c>
      <c r="N4858" s="14" t="n">
        <v>0.09</v>
      </c>
      <c r="O4858" s="15">
        <f>K4858*N4858</f>
        <v/>
      </c>
      <c r="P4858">
        <f>IF(E4858=0,0.3,IF(D4858=1,IF(C4858&gt;=Params!$B$13-3,IF(C4858&lt;Params!$B$13,Params!$B$20,0.3),0.3),IF(C4858&gt;=Params!$B$15-3,IF(C4858&lt;Params!$B$15,Params!$B$21,0.3),0.3)))</f>
        <v/>
      </c>
    </row>
    <row r="4859" ht="15" customHeight="1" s="1">
      <c r="A4859" s="9" t="n">
        <v>4856</v>
      </c>
      <c r="B4859" s="6" t="inlineStr">
        <is>
          <t>22/07</t>
        </is>
      </c>
      <c r="C4859" s="6" t="n">
        <v>7</v>
      </c>
      <c r="D4859" s="6" t="n">
        <v>0</v>
      </c>
      <c r="E4859" s="10">
        <f>IF(D4859=1, IF(OR(C4859&lt;10, C4859&gt;=15),1,0), IF(OR(C4859&lt;7, C4859&gt;=18),1,0))</f>
        <v/>
      </c>
      <c r="F4859" s="11" t="n">
        <v>0.333</v>
      </c>
      <c r="G4859" s="12">
        <f>0.14*8</f>
        <v/>
      </c>
      <c r="H4859" s="12">
        <f>F4859-G4859</f>
        <v/>
      </c>
      <c r="I4859" s="10">
        <f>IF(E4859=0,"Fora",IF(E4858=0,"Carg xar",IF(H4859&lt;0,IF(M4859&lt;0.9,"Carg FV","Stby"),IF(M4859&gt;P4859,"V2H",IF(M4859&lt;0.9,"Carg xar","Stby")))))</f>
        <v/>
      </c>
      <c r="J4859" s="12">
        <f>IF(OR(I4859="Carg FV",I4859="Carg xar"),MIN(IF(I4859="Carg FV",ABS(H4859),7.4),7.4,MAX(0,(0.9-M4859)*40)*0.95),0)</f>
        <v/>
      </c>
      <c r="K4859" s="12">
        <f>IF(I4859="V2H",MIN(MAX(0,H4859),7.4,MAX(0,(M4859-P4859)*40)*0.95),0)</f>
        <v/>
      </c>
      <c r="L4859" s="12">
        <f>IF(E4859=0,0,MAX(0,H4859-K4859))</f>
        <v/>
      </c>
      <c r="M4859" s="13">
        <f>M4858+J4858/40-IF(I4858="V2H",K4858/(0.95*40),0)-IF(E4859=0,IF(E4858=1,IF(D4859=1,30,40)*0.18/(2*40),0),0)-IF(E4859=1,IF(E4858=0,IF(D4859=1,30,40)*0.18/(2*40),0),0)</f>
        <v/>
      </c>
      <c r="N4859" s="14" t="n">
        <v>0.09</v>
      </c>
      <c r="O4859" s="15">
        <f>K4859*N4859</f>
        <v/>
      </c>
      <c r="P4859">
        <f>IF(E4859=0,0.3,IF(D4859=1,IF(C4859&gt;=Params!$B$13-3,IF(C4859&lt;Params!$B$13,Params!$B$20,0.3),0.3),IF(C4859&gt;=Params!$B$15-3,IF(C4859&lt;Params!$B$15,Params!$B$21,0.3),0.3)))</f>
        <v/>
      </c>
    </row>
    <row r="4860" ht="15" customHeight="1" s="1">
      <c r="A4860" s="9" t="n">
        <v>4857</v>
      </c>
      <c r="B4860" s="6" t="inlineStr">
        <is>
          <t>22/07</t>
        </is>
      </c>
      <c r="C4860" s="6" t="n">
        <v>8</v>
      </c>
      <c r="D4860" s="6" t="n">
        <v>0</v>
      </c>
      <c r="E4860" s="10">
        <f>IF(D4860=1, IF(OR(C4860&lt;10, C4860&gt;=15),1,0), IF(OR(C4860&lt;7, C4860&gt;=18),1,0))</f>
        <v/>
      </c>
      <c r="F4860" s="11" t="n">
        <v>0</v>
      </c>
      <c r="G4860" s="12">
        <f>0.3*8</f>
        <v/>
      </c>
      <c r="H4860" s="12">
        <f>F4860-G4860</f>
        <v/>
      </c>
      <c r="I4860" s="10">
        <f>IF(E4860=0,"Fora",IF(E4859=0,"Carg xar",IF(H4860&lt;0,IF(M4860&lt;0.9,"Carg FV","Stby"),IF(M4860&gt;P4860,"V2H",IF(M4860&lt;0.9,"Carg xar","Stby")))))</f>
        <v/>
      </c>
      <c r="J4860" s="12">
        <f>IF(OR(I4860="Carg FV",I4860="Carg xar"),MIN(IF(I4860="Carg FV",ABS(H4860),7.4),7.4,MAX(0,(0.9-M4860)*40)*0.95),0)</f>
        <v/>
      </c>
      <c r="K4860" s="12">
        <f>IF(I4860="V2H",MIN(MAX(0,H4860),7.4,MAX(0,(M4860-P4860)*40)*0.95),0)</f>
        <v/>
      </c>
      <c r="L4860" s="12">
        <f>IF(E4860=0,0,MAX(0,H4860-K4860))</f>
        <v/>
      </c>
      <c r="M4860" s="13">
        <f>M4859+J4859/40-IF(I4859="V2H",K4859/(0.95*40),0)-IF(E4860=0,IF(E4859=1,IF(D4860=1,30,40)*0.18/(2*40),0),0)-IF(E4860=1,IF(E4859=0,IF(D4860=1,30,40)*0.18/(2*40),0),0)</f>
        <v/>
      </c>
      <c r="N4860" s="14" t="n">
        <v>0.15</v>
      </c>
      <c r="O4860" s="15">
        <f>K4860*N4860</f>
        <v/>
      </c>
      <c r="P4860">
        <f>IF(E4860=0,0.3,IF(D4860=1,IF(C4860&gt;=Params!$B$13-3,IF(C4860&lt;Params!$B$13,Params!$B$20,0.3),0.3),IF(C4860&gt;=Params!$B$15-3,IF(C4860&lt;Params!$B$15,Params!$B$21,0.3),0.3)))</f>
        <v/>
      </c>
    </row>
    <row r="4861" ht="15" customHeight="1" s="1">
      <c r="A4861" s="9" t="n">
        <v>4858</v>
      </c>
      <c r="B4861" s="6" t="inlineStr">
        <is>
          <t>22/07</t>
        </is>
      </c>
      <c r="C4861" s="6" t="n">
        <v>9</v>
      </c>
      <c r="D4861" s="6" t="n">
        <v>0</v>
      </c>
      <c r="E4861" s="10">
        <f>IF(D4861=1, IF(OR(C4861&lt;10, C4861&gt;=15),1,0), IF(OR(C4861&lt;7, C4861&gt;=18),1,0))</f>
        <v/>
      </c>
      <c r="F4861" s="11" t="n">
        <v>0</v>
      </c>
      <c r="G4861" s="12">
        <f>0.5*8</f>
        <v/>
      </c>
      <c r="H4861" s="12">
        <f>F4861-G4861</f>
        <v/>
      </c>
      <c r="I4861" s="10">
        <f>IF(E4861=0,"Fora",IF(E4860=0,"Carg xar",IF(H4861&lt;0,IF(M4861&lt;0.9,"Carg FV","Stby"),IF(M4861&gt;P4861,"V2H",IF(M4861&lt;0.9,"Carg xar","Stby")))))</f>
        <v/>
      </c>
      <c r="J4861" s="12">
        <f>IF(OR(I4861="Carg FV",I4861="Carg xar"),MIN(IF(I4861="Carg FV",ABS(H4861),7.4),7.4,MAX(0,(0.9-M4861)*40)*0.95),0)</f>
        <v/>
      </c>
      <c r="K4861" s="12">
        <f>IF(I4861="V2H",MIN(MAX(0,H4861),7.4,MAX(0,(M4861-P4861)*40)*0.95),0)</f>
        <v/>
      </c>
      <c r="L4861" s="12">
        <f>IF(E4861=0,0,MAX(0,H4861-K4861))</f>
        <v/>
      </c>
      <c r="M4861" s="13">
        <f>M4860+J4860/40-IF(I4860="V2H",K4860/(0.95*40),0)-IF(E4861=0,IF(E4860=1,IF(D4861=1,30,40)*0.18/(2*40),0),0)-IF(E4861=1,IF(E4860=0,IF(D4861=1,30,40)*0.18/(2*40),0),0)</f>
        <v/>
      </c>
      <c r="N4861" s="14" t="n">
        <v>0.15</v>
      </c>
      <c r="O4861" s="15">
        <f>K4861*N4861</f>
        <v/>
      </c>
      <c r="P4861">
        <f>IF(E4861=0,0.3,IF(D4861=1,IF(C4861&gt;=Params!$B$13-3,IF(C4861&lt;Params!$B$13,Params!$B$20,0.3),0.3),IF(C4861&gt;=Params!$B$15-3,IF(C4861&lt;Params!$B$15,Params!$B$21,0.3),0.3)))</f>
        <v/>
      </c>
    </row>
    <row r="4862" ht="15" customHeight="1" s="1">
      <c r="A4862" s="9" t="n">
        <v>4859</v>
      </c>
      <c r="B4862" s="6" t="inlineStr">
        <is>
          <t>22/07</t>
        </is>
      </c>
      <c r="C4862" s="6" t="n">
        <v>10</v>
      </c>
      <c r="D4862" s="6" t="n">
        <v>0</v>
      </c>
      <c r="E4862" s="10">
        <f>IF(D4862=1, IF(OR(C4862&lt;10, C4862&gt;=15),1,0), IF(OR(C4862&lt;7, C4862&gt;=18),1,0))</f>
        <v/>
      </c>
      <c r="F4862" s="11" t="n">
        <v>0</v>
      </c>
      <c r="G4862" s="12">
        <f>0.7*8</f>
        <v/>
      </c>
      <c r="H4862" s="12">
        <f>F4862-G4862</f>
        <v/>
      </c>
      <c r="I4862" s="10">
        <f>IF(E4862=0,"Fora",IF(E4861=0,"Carg xar",IF(H4862&lt;0,IF(M4862&lt;0.9,"Carg FV","Stby"),IF(M4862&gt;P4862,"V2H",IF(M4862&lt;0.9,"Carg xar","Stby")))))</f>
        <v/>
      </c>
      <c r="J4862" s="12">
        <f>IF(OR(I4862="Carg FV",I4862="Carg xar"),MIN(IF(I4862="Carg FV",ABS(H4862),7.4),7.4,MAX(0,(0.9-M4862)*40)*0.95),0)</f>
        <v/>
      </c>
      <c r="K4862" s="12">
        <f>IF(I4862="V2H",MIN(MAX(0,H4862),7.4,MAX(0,(M4862-P4862)*40)*0.95),0)</f>
        <v/>
      </c>
      <c r="L4862" s="12">
        <f>IF(E4862=0,0,MAX(0,H4862-K4862))</f>
        <v/>
      </c>
      <c r="M4862" s="13">
        <f>M4861+J4861/40-IF(I4861="V2H",K4861/(0.95*40),0)-IF(E4862=0,IF(E4861=1,IF(D4862=1,30,40)*0.18/(2*40),0),0)-IF(E4862=1,IF(E4861=0,IF(D4862=1,30,40)*0.18/(2*40),0),0)</f>
        <v/>
      </c>
      <c r="N4862" s="14" t="n">
        <v>0.2</v>
      </c>
      <c r="O4862" s="15">
        <f>K4862*N4862</f>
        <v/>
      </c>
      <c r="P4862">
        <f>IF(E4862=0,0.3,IF(D4862=1,IF(C4862&gt;=Params!$B$13-3,IF(C4862&lt;Params!$B$13,Params!$B$20,0.3),0.3),IF(C4862&gt;=Params!$B$15-3,IF(C4862&lt;Params!$B$15,Params!$B$21,0.3),0.3)))</f>
        <v/>
      </c>
    </row>
    <row r="4863" ht="15" customHeight="1" s="1">
      <c r="A4863" s="9" t="n">
        <v>4860</v>
      </c>
      <c r="B4863" s="6" t="inlineStr">
        <is>
          <t>22/07</t>
        </is>
      </c>
      <c r="C4863" s="6" t="n">
        <v>11</v>
      </c>
      <c r="D4863" s="6" t="n">
        <v>0</v>
      </c>
      <c r="E4863" s="10">
        <f>IF(D4863=1, IF(OR(C4863&lt;10, C4863&gt;=15),1,0), IF(OR(C4863&lt;7, C4863&gt;=18),1,0))</f>
        <v/>
      </c>
      <c r="F4863" s="11" t="n">
        <v>0</v>
      </c>
      <c r="G4863" s="12">
        <f>0.84*8</f>
        <v/>
      </c>
      <c r="H4863" s="12">
        <f>F4863-G4863</f>
        <v/>
      </c>
      <c r="I4863" s="10">
        <f>IF(E4863=0,"Fora",IF(E4862=0,"Carg xar",IF(H4863&lt;0,IF(M4863&lt;0.9,"Carg FV","Stby"),IF(M4863&gt;P4863,"V2H",IF(M4863&lt;0.9,"Carg xar","Stby")))))</f>
        <v/>
      </c>
      <c r="J4863" s="12">
        <f>IF(OR(I4863="Carg FV",I4863="Carg xar"),MIN(IF(I4863="Carg FV",ABS(H4863),7.4),7.4,MAX(0,(0.9-M4863)*40)*0.95),0)</f>
        <v/>
      </c>
      <c r="K4863" s="12">
        <f>IF(I4863="V2H",MIN(MAX(0,H4863),7.4,MAX(0,(M4863-P4863)*40)*0.95),0)</f>
        <v/>
      </c>
      <c r="L4863" s="12">
        <f>IF(E4863=0,0,MAX(0,H4863-K4863))</f>
        <v/>
      </c>
      <c r="M4863" s="13">
        <f>M4862+J4862/40-IF(I4862="V2H",K4862/(0.95*40),0)-IF(E4863=0,IF(E4862=1,IF(D4863=1,30,40)*0.18/(2*40),0),0)-IF(E4863=1,IF(E4862=0,IF(D4863=1,30,40)*0.18/(2*40),0),0)</f>
        <v/>
      </c>
      <c r="N4863" s="14" t="n">
        <v>0.2</v>
      </c>
      <c r="O4863" s="15">
        <f>K4863*N4863</f>
        <v/>
      </c>
      <c r="P4863">
        <f>IF(E4863=0,0.3,IF(D4863=1,IF(C4863&gt;=Params!$B$13-3,IF(C4863&lt;Params!$B$13,Params!$B$20,0.3),0.3),IF(C4863&gt;=Params!$B$15-3,IF(C4863&lt;Params!$B$15,Params!$B$21,0.3),0.3)))</f>
        <v/>
      </c>
    </row>
    <row r="4864" ht="15" customHeight="1" s="1">
      <c r="A4864" s="9" t="n">
        <v>4861</v>
      </c>
      <c r="B4864" s="6" t="inlineStr">
        <is>
          <t>22/07</t>
        </is>
      </c>
      <c r="C4864" s="6" t="n">
        <v>12</v>
      </c>
      <c r="D4864" s="6" t="n">
        <v>0</v>
      </c>
      <c r="E4864" s="10">
        <f>IF(D4864=1, IF(OR(C4864&lt;10, C4864&gt;=15),1,0), IF(OR(C4864&lt;7, C4864&gt;=18),1,0))</f>
        <v/>
      </c>
      <c r="F4864" s="11" t="n">
        <v>0</v>
      </c>
      <c r="G4864" s="12">
        <f>0.9*8</f>
        <v/>
      </c>
      <c r="H4864" s="12">
        <f>F4864-G4864</f>
        <v/>
      </c>
      <c r="I4864" s="10">
        <f>IF(E4864=0,"Fora",IF(E4863=0,"Carg xar",IF(H4864&lt;0,IF(M4864&lt;0.9,"Carg FV","Stby"),IF(M4864&gt;P4864,"V2H",IF(M4864&lt;0.9,"Carg xar","Stby")))))</f>
        <v/>
      </c>
      <c r="J4864" s="12">
        <f>IF(OR(I4864="Carg FV",I4864="Carg xar"),MIN(IF(I4864="Carg FV",ABS(H4864),7.4),7.4,MAX(0,(0.9-M4864)*40)*0.95),0)</f>
        <v/>
      </c>
      <c r="K4864" s="12">
        <f>IF(I4864="V2H",MIN(MAX(0,H4864),7.4,MAX(0,(M4864-P4864)*40)*0.95),0)</f>
        <v/>
      </c>
      <c r="L4864" s="12">
        <f>IF(E4864=0,0,MAX(0,H4864-K4864))</f>
        <v/>
      </c>
      <c r="M4864" s="13">
        <f>M4863+J4863/40-IF(I4863="V2H",K4863/(0.95*40),0)-IF(E4864=0,IF(E4863=1,IF(D4864=1,30,40)*0.18/(2*40),0),0)-IF(E4864=1,IF(E4863=0,IF(D4864=1,30,40)*0.18/(2*40),0),0)</f>
        <v/>
      </c>
      <c r="N4864" s="14" t="n">
        <v>0.2</v>
      </c>
      <c r="O4864" s="15">
        <f>K4864*N4864</f>
        <v/>
      </c>
      <c r="P4864">
        <f>IF(E4864=0,0.3,IF(D4864=1,IF(C4864&gt;=Params!$B$13-3,IF(C4864&lt;Params!$B$13,Params!$B$20,0.3),0.3),IF(C4864&gt;=Params!$B$15-3,IF(C4864&lt;Params!$B$15,Params!$B$21,0.3),0.3)))</f>
        <v/>
      </c>
    </row>
    <row r="4865" ht="15" customHeight="1" s="1">
      <c r="A4865" s="9" t="n">
        <v>4862</v>
      </c>
      <c r="B4865" s="6" t="inlineStr">
        <is>
          <t>22/07</t>
        </is>
      </c>
      <c r="C4865" s="6" t="n">
        <v>13</v>
      </c>
      <c r="D4865" s="6" t="n">
        <v>0</v>
      </c>
      <c r="E4865" s="10">
        <f>IF(D4865=1, IF(OR(C4865&lt;10, C4865&gt;=15),1,0), IF(OR(C4865&lt;7, C4865&gt;=18),1,0))</f>
        <v/>
      </c>
      <c r="F4865" s="11" t="n">
        <v>1.06</v>
      </c>
      <c r="G4865" s="12">
        <f>0.88*8</f>
        <v/>
      </c>
      <c r="H4865" s="12">
        <f>F4865-G4865</f>
        <v/>
      </c>
      <c r="I4865" s="10">
        <f>IF(E4865=0,"Fora",IF(E4864=0,"Carg xar",IF(H4865&lt;0,IF(M4865&lt;0.9,"Carg FV","Stby"),IF(M4865&gt;P4865,"V2H",IF(M4865&lt;0.9,"Carg xar","Stby")))))</f>
        <v/>
      </c>
      <c r="J4865" s="12">
        <f>IF(OR(I4865="Carg FV",I4865="Carg xar"),MIN(IF(I4865="Carg FV",ABS(H4865),7.4),7.4,MAX(0,(0.9-M4865)*40)*0.95),0)</f>
        <v/>
      </c>
      <c r="K4865" s="12">
        <f>IF(I4865="V2H",MIN(MAX(0,H4865),7.4,MAX(0,(M4865-P4865)*40)*0.95),0)</f>
        <v/>
      </c>
      <c r="L4865" s="12">
        <f>IF(E4865=0,0,MAX(0,H4865-K4865))</f>
        <v/>
      </c>
      <c r="M4865" s="13">
        <f>M4864+J4864/40-IF(I4864="V2H",K4864/(0.95*40),0)-IF(E4865=0,IF(E4864=1,IF(D4865=1,30,40)*0.18/(2*40),0),0)-IF(E4865=1,IF(E4864=0,IF(D4865=1,30,40)*0.18/(2*40),0),0)</f>
        <v/>
      </c>
      <c r="N4865" s="14" t="n">
        <v>0.2</v>
      </c>
      <c r="O4865" s="15">
        <f>K4865*N4865</f>
        <v/>
      </c>
      <c r="P4865">
        <f>IF(E4865=0,0.3,IF(D4865=1,IF(C4865&gt;=Params!$B$13-3,IF(C4865&lt;Params!$B$13,Params!$B$20,0.3),0.3),IF(C4865&gt;=Params!$B$15-3,IF(C4865&lt;Params!$B$15,Params!$B$21,0.3),0.3)))</f>
        <v/>
      </c>
    </row>
    <row r="4866" ht="15" customHeight="1" s="1">
      <c r="A4866" s="9" t="n">
        <v>4863</v>
      </c>
      <c r="B4866" s="6" t="inlineStr">
        <is>
          <t>22/07</t>
        </is>
      </c>
      <c r="C4866" s="6" t="n">
        <v>14</v>
      </c>
      <c r="D4866" s="6" t="n">
        <v>0</v>
      </c>
      <c r="E4866" s="10">
        <f>IF(D4866=1, IF(OR(C4866&lt;10, C4866&gt;=15),1,0), IF(OR(C4866&lt;7, C4866&gt;=18),1,0))</f>
        <v/>
      </c>
      <c r="F4866" s="11" t="n">
        <v>2.432</v>
      </c>
      <c r="G4866" s="12">
        <f>0.78*8</f>
        <v/>
      </c>
      <c r="H4866" s="12">
        <f>F4866-G4866</f>
        <v/>
      </c>
      <c r="I4866" s="10">
        <f>IF(E4866=0,"Fora",IF(E4865=0,"Carg xar",IF(H4866&lt;0,IF(M4866&lt;0.9,"Carg FV","Stby"),IF(M4866&gt;P4866,"V2H",IF(M4866&lt;0.9,"Carg xar","Stby")))))</f>
        <v/>
      </c>
      <c r="J4866" s="12">
        <f>IF(OR(I4866="Carg FV",I4866="Carg xar"),MIN(IF(I4866="Carg FV",ABS(H4866),7.4),7.4,MAX(0,(0.9-M4866)*40)*0.95),0)</f>
        <v/>
      </c>
      <c r="K4866" s="12">
        <f>IF(I4866="V2H",MIN(MAX(0,H4866),7.4,MAX(0,(M4866-P4866)*40)*0.95),0)</f>
        <v/>
      </c>
      <c r="L4866" s="12">
        <f>IF(E4866=0,0,MAX(0,H4866-K4866))</f>
        <v/>
      </c>
      <c r="M4866" s="13">
        <f>M4865+J4865/40-IF(I4865="V2H",K4865/(0.95*40),0)-IF(E4866=0,IF(E4865=1,IF(D4866=1,30,40)*0.18/(2*40),0),0)-IF(E4866=1,IF(E4865=0,IF(D4866=1,30,40)*0.18/(2*40),0),0)</f>
        <v/>
      </c>
      <c r="N4866" s="14" t="n">
        <v>0.15</v>
      </c>
      <c r="O4866" s="15">
        <f>K4866*N4866</f>
        <v/>
      </c>
      <c r="P4866">
        <f>IF(E4866=0,0.3,IF(D4866=1,IF(C4866&gt;=Params!$B$13-3,IF(C4866&lt;Params!$B$13,Params!$B$20,0.3),0.3),IF(C4866&gt;=Params!$B$15-3,IF(C4866&lt;Params!$B$15,Params!$B$21,0.3),0.3)))</f>
        <v/>
      </c>
    </row>
    <row r="4867" ht="15" customHeight="1" s="1">
      <c r="A4867" s="9" t="n">
        <v>4864</v>
      </c>
      <c r="B4867" s="6" t="inlineStr">
        <is>
          <t>22/07</t>
        </is>
      </c>
      <c r="C4867" s="6" t="n">
        <v>15</v>
      </c>
      <c r="D4867" s="6" t="n">
        <v>0</v>
      </c>
      <c r="E4867" s="10">
        <f>IF(D4867=1, IF(OR(C4867&lt;10, C4867&gt;=15),1,0), IF(OR(C4867&lt;7, C4867&gt;=18),1,0))</f>
        <v/>
      </c>
      <c r="F4867" s="11" t="n">
        <v>1.125</v>
      </c>
      <c r="G4867" s="12">
        <f>0.62*8</f>
        <v/>
      </c>
      <c r="H4867" s="12">
        <f>F4867-G4867</f>
        <v/>
      </c>
      <c r="I4867" s="10">
        <f>IF(E4867=0,"Fora",IF(E4866=0,"Carg xar",IF(H4867&lt;0,IF(M4867&lt;0.9,"Carg FV","Stby"),IF(M4867&gt;P4867,"V2H",IF(M4867&lt;0.9,"Carg xar","Stby")))))</f>
        <v/>
      </c>
      <c r="J4867" s="12">
        <f>IF(OR(I4867="Carg FV",I4867="Carg xar"),MIN(IF(I4867="Carg FV",ABS(H4867),7.4),7.4,MAX(0,(0.9-M4867)*40)*0.95),0)</f>
        <v/>
      </c>
      <c r="K4867" s="12">
        <f>IF(I4867="V2H",MIN(MAX(0,H4867),7.4,MAX(0,(M4867-P4867)*40)*0.95),0)</f>
        <v/>
      </c>
      <c r="L4867" s="12">
        <f>IF(E4867=0,0,MAX(0,H4867-K4867))</f>
        <v/>
      </c>
      <c r="M4867" s="13">
        <f>M4866+J4866/40-IF(I4866="V2H",K4866/(0.95*40),0)-IF(E4867=0,IF(E4866=1,IF(D4867=1,30,40)*0.18/(2*40),0),0)-IF(E4867=1,IF(E4866=0,IF(D4867=1,30,40)*0.18/(2*40),0),0)</f>
        <v/>
      </c>
      <c r="N4867" s="14" t="n">
        <v>0.15</v>
      </c>
      <c r="O4867" s="15">
        <f>K4867*N4867</f>
        <v/>
      </c>
      <c r="P4867">
        <f>IF(E4867=0,0.3,IF(D4867=1,IF(C4867&gt;=Params!$B$13-3,IF(C4867&lt;Params!$B$13,Params!$B$20,0.3),0.3),IF(C4867&gt;=Params!$B$15-3,IF(C4867&lt;Params!$B$15,Params!$B$21,0.3),0.3)))</f>
        <v/>
      </c>
    </row>
    <row r="4868" ht="15" customHeight="1" s="1">
      <c r="A4868" s="9" t="n">
        <v>4865</v>
      </c>
      <c r="B4868" s="6" t="inlineStr">
        <is>
          <t>22/07</t>
        </is>
      </c>
      <c r="C4868" s="6" t="n">
        <v>16</v>
      </c>
      <c r="D4868" s="6" t="n">
        <v>0</v>
      </c>
      <c r="E4868" s="10">
        <f>IF(D4868=1, IF(OR(C4868&lt;10, C4868&gt;=15),1,0), IF(OR(C4868&lt;7, C4868&gt;=18),1,0))</f>
        <v/>
      </c>
      <c r="F4868" s="11" t="n">
        <v>0</v>
      </c>
      <c r="G4868" s="12">
        <f>0.45*8</f>
        <v/>
      </c>
      <c r="H4868" s="12">
        <f>F4868-G4868</f>
        <v/>
      </c>
      <c r="I4868" s="10">
        <f>IF(E4868=0,"Fora",IF(E4867=0,"Carg xar",IF(H4868&lt;0,IF(M4868&lt;0.9,"Carg FV","Stby"),IF(M4868&gt;P4868,"V2H",IF(M4868&lt;0.9,"Carg xar","Stby")))))</f>
        <v/>
      </c>
      <c r="J4868" s="12">
        <f>IF(OR(I4868="Carg FV",I4868="Carg xar"),MIN(IF(I4868="Carg FV",ABS(H4868),7.4),7.4,MAX(0,(0.9-M4868)*40)*0.95),0)</f>
        <v/>
      </c>
      <c r="K4868" s="12">
        <f>IF(I4868="V2H",MIN(MAX(0,H4868),7.4,MAX(0,(M4868-P4868)*40)*0.95),0)</f>
        <v/>
      </c>
      <c r="L4868" s="12">
        <f>IF(E4868=0,0,MAX(0,H4868-K4868))</f>
        <v/>
      </c>
      <c r="M4868" s="13">
        <f>M4867+J4867/40-IF(I4867="V2H",K4867/(0.95*40),0)-IF(E4868=0,IF(E4867=1,IF(D4868=1,30,40)*0.18/(2*40),0),0)-IF(E4868=1,IF(E4867=0,IF(D4868=1,30,40)*0.18/(2*40),0),0)</f>
        <v/>
      </c>
      <c r="N4868" s="14" t="n">
        <v>0.15</v>
      </c>
      <c r="O4868" s="15">
        <f>K4868*N4868</f>
        <v/>
      </c>
      <c r="P4868">
        <f>IF(E4868=0,0.3,IF(D4868=1,IF(C4868&gt;=Params!$B$13-3,IF(C4868&lt;Params!$B$13,Params!$B$20,0.3),0.3),IF(C4868&gt;=Params!$B$15-3,IF(C4868&lt;Params!$B$15,Params!$B$21,0.3),0.3)))</f>
        <v/>
      </c>
    </row>
    <row r="4869" ht="15" customHeight="1" s="1">
      <c r="A4869" s="9" t="n">
        <v>4866</v>
      </c>
      <c r="B4869" s="6" t="inlineStr">
        <is>
          <t>22/07</t>
        </is>
      </c>
      <c r="C4869" s="6" t="n">
        <v>17</v>
      </c>
      <c r="D4869" s="6" t="n">
        <v>0</v>
      </c>
      <c r="E4869" s="10">
        <f>IF(D4869=1, IF(OR(C4869&lt;10, C4869&gt;=15),1,0), IF(OR(C4869&lt;7, C4869&gt;=18),1,0))</f>
        <v/>
      </c>
      <c r="F4869" s="11" t="n">
        <v>0</v>
      </c>
      <c r="G4869" s="12">
        <f>0.25*8</f>
        <v/>
      </c>
      <c r="H4869" s="12">
        <f>F4869-G4869</f>
        <v/>
      </c>
      <c r="I4869" s="10">
        <f>IF(E4869=0,"Fora",IF(E4868=0,"Carg xar",IF(H4869&lt;0,IF(M4869&lt;0.9,"Carg FV","Stby"),IF(M4869&gt;P4869,"V2H",IF(M4869&lt;0.9,"Carg xar","Stby")))))</f>
        <v/>
      </c>
      <c r="J4869" s="12">
        <f>IF(OR(I4869="Carg FV",I4869="Carg xar"),MIN(IF(I4869="Carg FV",ABS(H4869),7.4),7.4,MAX(0,(0.9-M4869)*40)*0.95),0)</f>
        <v/>
      </c>
      <c r="K4869" s="12">
        <f>IF(I4869="V2H",MIN(MAX(0,H4869),7.4,MAX(0,(M4869-P4869)*40)*0.95),0)</f>
        <v/>
      </c>
      <c r="L4869" s="12">
        <f>IF(E4869=0,0,MAX(0,H4869-K4869))</f>
        <v/>
      </c>
      <c r="M4869" s="13">
        <f>M4868+J4868/40-IF(I4868="V2H",K4868/(0.95*40),0)-IF(E4869=0,IF(E4868=1,IF(D4869=1,30,40)*0.18/(2*40),0),0)-IF(E4869=1,IF(E4868=0,IF(D4869=1,30,40)*0.18/(2*40),0),0)</f>
        <v/>
      </c>
      <c r="N4869" s="14" t="n">
        <v>0.15</v>
      </c>
      <c r="O4869" s="15">
        <f>K4869*N4869</f>
        <v/>
      </c>
      <c r="P4869">
        <f>IF(E4869=0,0.3,IF(D4869=1,IF(C4869&gt;=Params!$B$13-3,IF(C4869&lt;Params!$B$13,Params!$B$20,0.3),0.3),IF(C4869&gt;=Params!$B$15-3,IF(C4869&lt;Params!$B$15,Params!$B$21,0.3),0.3)))</f>
        <v/>
      </c>
    </row>
    <row r="4870" ht="15" customHeight="1" s="1">
      <c r="A4870" s="9" t="n">
        <v>4867</v>
      </c>
      <c r="B4870" s="6" t="inlineStr">
        <is>
          <t>22/07</t>
        </is>
      </c>
      <c r="C4870" s="6" t="n">
        <v>18</v>
      </c>
      <c r="D4870" s="6" t="n">
        <v>0</v>
      </c>
      <c r="E4870" s="10">
        <f>IF(D4870=1, IF(OR(C4870&lt;10, C4870&gt;=15),1,0), IF(OR(C4870&lt;7, C4870&gt;=18),1,0))</f>
        <v/>
      </c>
      <c r="F4870" s="11" t="n">
        <v>0.656</v>
      </c>
      <c r="G4870" s="12">
        <f>0.08*8</f>
        <v/>
      </c>
      <c r="H4870" s="12">
        <f>F4870-G4870</f>
        <v/>
      </c>
      <c r="I4870" s="10">
        <f>IF(E4870=0,"Fora",IF(E4869=0,"Carg xar",IF(H4870&lt;0,IF(M4870&lt;0.9,"Carg FV","Stby"),IF(M4870&gt;P4870,"V2H",IF(M4870&lt;0.9,"Carg xar","Stby")))))</f>
        <v/>
      </c>
      <c r="J4870" s="12">
        <f>IF(OR(I4870="Carg FV",I4870="Carg xar"),MIN(IF(I4870="Carg FV",ABS(H4870),7.4),7.4,MAX(0,(0.9-M4870)*40)*0.95),0)</f>
        <v/>
      </c>
      <c r="K4870" s="12">
        <f>IF(I4870="V2H",MIN(MAX(0,H4870),7.4,MAX(0,(M4870-P4870)*40)*0.95),0)</f>
        <v/>
      </c>
      <c r="L4870" s="12">
        <f>IF(E4870=0,0,MAX(0,H4870-K4870))</f>
        <v/>
      </c>
      <c r="M4870" s="13">
        <f>M4869+J4869/40-IF(I4869="V2H",K4869/(0.95*40),0)-IF(E4870=0,IF(E4869=1,IF(D4870=1,30,40)*0.18/(2*40),0),0)-IF(E4870=1,IF(E4869=0,IF(D4870=1,30,40)*0.18/(2*40),0),0)</f>
        <v/>
      </c>
      <c r="N4870" s="14" t="n">
        <v>0.2</v>
      </c>
      <c r="O4870" s="15">
        <f>K4870*N4870</f>
        <v/>
      </c>
      <c r="P4870">
        <f>IF(E4870=0,0.3,IF(D4870=1,IF(C4870&gt;=Params!$B$13-3,IF(C4870&lt;Params!$B$13,Params!$B$20,0.3),0.3),IF(C4870&gt;=Params!$B$15-3,IF(C4870&lt;Params!$B$15,Params!$B$21,0.3),0.3)))</f>
        <v/>
      </c>
    </row>
    <row r="4871" ht="15" customHeight="1" s="1">
      <c r="A4871" s="9" t="n">
        <v>4868</v>
      </c>
      <c r="B4871" s="6" t="inlineStr">
        <is>
          <t>22/07</t>
        </is>
      </c>
      <c r="C4871" s="6" t="n">
        <v>19</v>
      </c>
      <c r="D4871" s="6" t="n">
        <v>0</v>
      </c>
      <c r="E4871" s="10">
        <f>IF(D4871=1, IF(OR(C4871&lt;10, C4871&gt;=15),1,0), IF(OR(C4871&lt;7, C4871&gt;=18),1,0))</f>
        <v/>
      </c>
      <c r="F4871" s="11" t="n">
        <v>0.489</v>
      </c>
      <c r="G4871" s="12">
        <f>0*8</f>
        <v/>
      </c>
      <c r="H4871" s="12">
        <f>F4871-G4871</f>
        <v/>
      </c>
      <c r="I4871" s="10">
        <f>IF(E4871=0,"Fora",IF(E4870=0,"Carg xar",IF(H4871&lt;0,IF(M4871&lt;0.9,"Carg FV","Stby"),IF(M4871&gt;P4871,"V2H",IF(M4871&lt;0.9,"Carg xar","Stby")))))</f>
        <v/>
      </c>
      <c r="J4871" s="12">
        <f>IF(OR(I4871="Carg FV",I4871="Carg xar"),MIN(IF(I4871="Carg FV",ABS(H4871),7.4),7.4,MAX(0,(0.9-M4871)*40)*0.95),0)</f>
        <v/>
      </c>
      <c r="K4871" s="12">
        <f>IF(I4871="V2H",MIN(MAX(0,H4871),7.4,MAX(0,(M4871-P4871)*40)*0.95),0)</f>
        <v/>
      </c>
      <c r="L4871" s="12">
        <f>IF(E4871=0,0,MAX(0,H4871-K4871))</f>
        <v/>
      </c>
      <c r="M4871" s="13">
        <f>M4870+J4870/40-IF(I4870="V2H",K4870/(0.95*40),0)-IF(E4871=0,IF(E4870=1,IF(D4871=1,30,40)*0.18/(2*40),0),0)-IF(E4871=1,IF(E4870=0,IF(D4871=1,30,40)*0.18/(2*40),0),0)</f>
        <v/>
      </c>
      <c r="N4871" s="14" t="n">
        <v>0.2</v>
      </c>
      <c r="O4871" s="15">
        <f>K4871*N4871</f>
        <v/>
      </c>
      <c r="P4871">
        <f>IF(E4871=0,0.3,IF(D4871=1,IF(C4871&gt;=Params!$B$13-3,IF(C4871&lt;Params!$B$13,Params!$B$20,0.3),0.3),IF(C4871&gt;=Params!$B$15-3,IF(C4871&lt;Params!$B$15,Params!$B$21,0.3),0.3)))</f>
        <v/>
      </c>
    </row>
    <row r="4872" ht="15" customHeight="1" s="1">
      <c r="A4872" s="9" t="n">
        <v>4869</v>
      </c>
      <c r="B4872" s="6" t="inlineStr">
        <is>
          <t>22/07</t>
        </is>
      </c>
      <c r="C4872" s="6" t="n">
        <v>20</v>
      </c>
      <c r="D4872" s="6" t="n">
        <v>0</v>
      </c>
      <c r="E4872" s="10">
        <f>IF(D4872=1, IF(OR(C4872&lt;10, C4872&gt;=15),1,0), IF(OR(C4872&lt;7, C4872&gt;=18),1,0))</f>
        <v/>
      </c>
      <c r="F4872" s="11" t="n">
        <v>0.712</v>
      </c>
      <c r="G4872" s="12">
        <f>0*8</f>
        <v/>
      </c>
      <c r="H4872" s="12">
        <f>F4872-G4872</f>
        <v/>
      </c>
      <c r="I4872" s="10">
        <f>IF(E4872=0,"Fora",IF(E4871=0,"Carg xar",IF(H4872&lt;0,IF(M4872&lt;0.9,"Carg FV","Stby"),IF(M4872&gt;P4872,"V2H",IF(M4872&lt;0.9,"Carg xar","Stby")))))</f>
        <v/>
      </c>
      <c r="J4872" s="12">
        <f>IF(OR(I4872="Carg FV",I4872="Carg xar"),MIN(IF(I4872="Carg FV",ABS(H4872),7.4),7.4,MAX(0,(0.9-M4872)*40)*0.95),0)</f>
        <v/>
      </c>
      <c r="K4872" s="12">
        <f>IF(I4872="V2H",MIN(MAX(0,H4872),7.4,MAX(0,(M4872-P4872)*40)*0.95),0)</f>
        <v/>
      </c>
      <c r="L4872" s="12">
        <f>IF(E4872=0,0,MAX(0,H4872-K4872))</f>
        <v/>
      </c>
      <c r="M4872" s="13">
        <f>M4871+J4871/40-IF(I4871="V2H",K4871/(0.95*40),0)-IF(E4872=0,IF(E4871=1,IF(D4872=1,30,40)*0.18/(2*40),0),0)-IF(E4872=1,IF(E4871=0,IF(D4872=1,30,40)*0.18/(2*40),0),0)</f>
        <v/>
      </c>
      <c r="N4872" s="14" t="n">
        <v>0.2</v>
      </c>
      <c r="O4872" s="15">
        <f>K4872*N4872</f>
        <v/>
      </c>
      <c r="P4872">
        <f>IF(E4872=0,0.3,IF(D4872=1,IF(C4872&gt;=Params!$B$13-3,IF(C4872&lt;Params!$B$13,Params!$B$20,0.3),0.3),IF(C4872&gt;=Params!$B$15-3,IF(C4872&lt;Params!$B$15,Params!$B$21,0.3),0.3)))</f>
        <v/>
      </c>
    </row>
    <row r="4873" ht="15" customHeight="1" s="1">
      <c r="A4873" s="9" t="n">
        <v>4870</v>
      </c>
      <c r="B4873" s="6" t="inlineStr">
        <is>
          <t>22/07</t>
        </is>
      </c>
      <c r="C4873" s="6" t="n">
        <v>21</v>
      </c>
      <c r="D4873" s="6" t="n">
        <v>0</v>
      </c>
      <c r="E4873" s="10">
        <f>IF(D4873=1, IF(OR(C4873&lt;10, C4873&gt;=15),1,0), IF(OR(C4873&lt;7, C4873&gt;=18),1,0))</f>
        <v/>
      </c>
      <c r="F4873" s="11" t="n">
        <v>0.555</v>
      </c>
      <c r="G4873" s="12">
        <f>0*8</f>
        <v/>
      </c>
      <c r="H4873" s="12">
        <f>F4873-G4873</f>
        <v/>
      </c>
      <c r="I4873" s="10">
        <f>IF(E4873=0,"Fora",IF(E4872=0,"Carg xar",IF(H4873&lt;0,IF(M4873&lt;0.9,"Carg FV","Stby"),IF(M4873&gt;P4873,"V2H",IF(M4873&lt;0.9,"Carg xar","Stby")))))</f>
        <v/>
      </c>
      <c r="J4873" s="12">
        <f>IF(OR(I4873="Carg FV",I4873="Carg xar"),MIN(IF(I4873="Carg FV",ABS(H4873),7.4),7.4,MAX(0,(0.9-M4873)*40)*0.95),0)</f>
        <v/>
      </c>
      <c r="K4873" s="12">
        <f>IF(I4873="V2H",MIN(MAX(0,H4873),7.4,MAX(0,(M4873-P4873)*40)*0.95),0)</f>
        <v/>
      </c>
      <c r="L4873" s="12">
        <f>IF(E4873=0,0,MAX(0,H4873-K4873))</f>
        <v/>
      </c>
      <c r="M4873" s="13">
        <f>M4872+J4872/40-IF(I4872="V2H",K4872/(0.95*40),0)-IF(E4873=0,IF(E4872=1,IF(D4873=1,30,40)*0.18/(2*40),0),0)-IF(E4873=1,IF(E4872=0,IF(D4873=1,30,40)*0.18/(2*40),0),0)</f>
        <v/>
      </c>
      <c r="N4873" s="14" t="n">
        <v>0.2</v>
      </c>
      <c r="O4873" s="15">
        <f>K4873*N4873</f>
        <v/>
      </c>
      <c r="P4873">
        <f>IF(E4873=0,0.3,IF(D4873=1,IF(C4873&gt;=Params!$B$13-3,IF(C4873&lt;Params!$B$13,Params!$B$20,0.3),0.3),IF(C4873&gt;=Params!$B$15-3,IF(C4873&lt;Params!$B$15,Params!$B$21,0.3),0.3)))</f>
        <v/>
      </c>
    </row>
    <row r="4874" ht="15" customHeight="1" s="1">
      <c r="A4874" s="9" t="n">
        <v>4871</v>
      </c>
      <c r="B4874" s="6" t="inlineStr">
        <is>
          <t>22/07</t>
        </is>
      </c>
      <c r="C4874" s="6" t="n">
        <v>22</v>
      </c>
      <c r="D4874" s="6" t="n">
        <v>0</v>
      </c>
      <c r="E4874" s="10">
        <f>IF(D4874=1, IF(OR(C4874&lt;10, C4874&gt;=15),1,0), IF(OR(C4874&lt;7, C4874&gt;=18),1,0))</f>
        <v/>
      </c>
      <c r="F4874" s="11" t="n">
        <v>0.653</v>
      </c>
      <c r="G4874" s="12">
        <f>0*8</f>
        <v/>
      </c>
      <c r="H4874" s="12">
        <f>F4874-G4874</f>
        <v/>
      </c>
      <c r="I4874" s="10">
        <f>IF(E4874=0,"Fora",IF(E4873=0,"Carg xar",IF(H4874&lt;0,IF(M4874&lt;0.9,"Carg FV","Stby"),IF(M4874&gt;P4874,"V2H",IF(M4874&lt;0.9,"Carg xar","Stby")))))</f>
        <v/>
      </c>
      <c r="J4874" s="12">
        <f>IF(OR(I4874="Carg FV",I4874="Carg xar"),MIN(IF(I4874="Carg FV",ABS(H4874),7.4),7.4,MAX(0,(0.9-M4874)*40)*0.95),0)</f>
        <v/>
      </c>
      <c r="K4874" s="12">
        <f>IF(I4874="V2H",MIN(MAX(0,H4874),7.4,MAX(0,(M4874-P4874)*40)*0.95),0)</f>
        <v/>
      </c>
      <c r="L4874" s="12">
        <f>IF(E4874=0,0,MAX(0,H4874-K4874))</f>
        <v/>
      </c>
      <c r="M4874" s="13">
        <f>M4873+J4873/40-IF(I4873="V2H",K4873/(0.95*40),0)-IF(E4874=0,IF(E4873=1,IF(D4874=1,30,40)*0.18/(2*40),0),0)-IF(E4874=1,IF(E4873=0,IF(D4874=1,30,40)*0.18/(2*40),0),0)</f>
        <v/>
      </c>
      <c r="N4874" s="14" t="n">
        <v>0.15</v>
      </c>
      <c r="O4874" s="15">
        <f>K4874*N4874</f>
        <v/>
      </c>
      <c r="P4874">
        <f>IF(E4874=0,0.3,IF(D4874=1,IF(C4874&gt;=Params!$B$13-3,IF(C4874&lt;Params!$B$13,Params!$B$20,0.3),0.3),IF(C4874&gt;=Params!$B$15-3,IF(C4874&lt;Params!$B$15,Params!$B$21,0.3),0.3)))</f>
        <v/>
      </c>
    </row>
    <row r="4875" ht="15" customHeight="1" s="1">
      <c r="A4875" s="9" t="n">
        <v>4872</v>
      </c>
      <c r="B4875" s="6" t="inlineStr">
        <is>
          <t>22/07</t>
        </is>
      </c>
      <c r="C4875" s="6" t="n">
        <v>23</v>
      </c>
      <c r="D4875" s="6" t="n">
        <v>0</v>
      </c>
      <c r="E4875" s="10">
        <f>IF(D4875=1, IF(OR(C4875&lt;10, C4875&gt;=15),1,0), IF(OR(C4875&lt;7, C4875&gt;=18),1,0))</f>
        <v/>
      </c>
      <c r="F4875" s="11" t="n">
        <v>0.662</v>
      </c>
      <c r="G4875" s="12">
        <f>0*8</f>
        <v/>
      </c>
      <c r="H4875" s="12">
        <f>F4875-G4875</f>
        <v/>
      </c>
      <c r="I4875" s="10">
        <f>IF(E4875=0,"Fora",IF(E4874=0,"Carg xar",IF(H4875&lt;0,IF(M4875&lt;0.9,"Carg FV","Stby"),IF(M4875&gt;P4875,"V2H",IF(M4875&lt;0.9,"Carg xar","Stby")))))</f>
        <v/>
      </c>
      <c r="J4875" s="12">
        <f>IF(OR(I4875="Carg FV",I4875="Carg xar"),MIN(IF(I4875="Carg FV",ABS(H4875),7.4),7.4,MAX(0,(0.9-M4875)*40)*0.95),0)</f>
        <v/>
      </c>
      <c r="K4875" s="12">
        <f>IF(I4875="V2H",MIN(MAX(0,H4875),7.4,MAX(0,(M4875-P4875)*40)*0.95),0)</f>
        <v/>
      </c>
      <c r="L4875" s="12">
        <f>IF(E4875=0,0,MAX(0,H4875-K4875))</f>
        <v/>
      </c>
      <c r="M4875" s="13">
        <f>M4874+J4874/40-IF(I4874="V2H",K4874/(0.95*40),0)-IF(E4875=0,IF(E4874=1,IF(D4875=1,30,40)*0.18/(2*40),0),0)-IF(E4875=1,IF(E4874=0,IF(D4875=1,30,40)*0.18/(2*40),0),0)</f>
        <v/>
      </c>
      <c r="N4875" s="14" t="n">
        <v>0.15</v>
      </c>
      <c r="O4875" s="15">
        <f>K4875*N4875</f>
        <v/>
      </c>
      <c r="P4875">
        <f>IF(E4875=0,0.3,IF(D4875=1,IF(C4875&gt;=Params!$B$13-3,IF(C4875&lt;Params!$B$13,Params!$B$20,0.3),0.3),IF(C4875&gt;=Params!$B$15-3,IF(C4875&lt;Params!$B$15,Params!$B$21,0.3),0.3)))</f>
        <v/>
      </c>
    </row>
    <row r="4876" ht="15" customHeight="1" s="1">
      <c r="A4876" s="9" t="n">
        <v>4873</v>
      </c>
      <c r="B4876" s="6" t="inlineStr">
        <is>
          <t>23/07</t>
        </is>
      </c>
      <c r="C4876" s="6" t="n">
        <v>0</v>
      </c>
      <c r="D4876" s="6" t="n">
        <v>0</v>
      </c>
      <c r="E4876" s="10">
        <f>IF(D4876=1, IF(OR(C4876&lt;10, C4876&gt;=15),1,0), IF(OR(C4876&lt;7, C4876&gt;=18),1,0))</f>
        <v/>
      </c>
      <c r="F4876" s="11" t="n">
        <v>0.51</v>
      </c>
      <c r="G4876" s="12">
        <f>0*8</f>
        <v/>
      </c>
      <c r="H4876" s="12">
        <f>F4876-G4876</f>
        <v/>
      </c>
      <c r="I4876" s="10">
        <f>IF(E4876=0,"Fora",IF(E4875=0,"Carg xar",IF(H4876&lt;0,IF(M4876&lt;0.9,"Carg FV","Stby"),IF(M4876&gt;P4876,"V2H",IF(M4876&lt;0.9,"Carg xar","Stby")))))</f>
        <v/>
      </c>
      <c r="J4876" s="12">
        <f>IF(OR(I4876="Carg FV",I4876="Carg xar"),MIN(IF(I4876="Carg FV",ABS(H4876),7.4),7.4,MAX(0,(0.9-M4876)*40)*0.95),0)</f>
        <v/>
      </c>
      <c r="K4876" s="12">
        <f>IF(I4876="V2H",MIN(MAX(0,H4876),7.4,MAX(0,(M4876-P4876)*40)*0.95),0)</f>
        <v/>
      </c>
      <c r="L4876" s="12">
        <f>IF(E4876=0,0,MAX(0,H4876-K4876))</f>
        <v/>
      </c>
      <c r="M4876" s="13">
        <f>M4875+J4875/40-IF(I4875="V2H",K4875/(0.95*40),0)-IF(E4876=0,IF(E4875=1,IF(D4876=1,30,40)*0.18/(2*40),0),0)-IF(E4876=1,IF(E4875=0,IF(D4876=1,30,40)*0.18/(2*40),0),0)</f>
        <v/>
      </c>
      <c r="N4876" s="14" t="n">
        <v>0.09</v>
      </c>
      <c r="O4876" s="15">
        <f>K4876*N4876</f>
        <v/>
      </c>
      <c r="P4876">
        <f>IF(E4876=0,0.3,IF(D4876=1,IF(C4876&gt;=Params!$B$13-3,IF(C4876&lt;Params!$B$13,Params!$B$20,0.3),0.3),IF(C4876&gt;=Params!$B$15-3,IF(C4876&lt;Params!$B$15,Params!$B$21,0.3),0.3)))</f>
        <v/>
      </c>
    </row>
    <row r="4877" ht="15" customHeight="1" s="1">
      <c r="A4877" s="9" t="n">
        <v>4874</v>
      </c>
      <c r="B4877" s="6" t="inlineStr">
        <is>
          <t>23/07</t>
        </is>
      </c>
      <c r="C4877" s="6" t="n">
        <v>1</v>
      </c>
      <c r="D4877" s="6" t="n">
        <v>0</v>
      </c>
      <c r="E4877" s="10">
        <f>IF(D4877=1, IF(OR(C4877&lt;10, C4877&gt;=15),1,0), IF(OR(C4877&lt;7, C4877&gt;=18),1,0))</f>
        <v/>
      </c>
      <c r="F4877" s="11" t="n">
        <v>0.523</v>
      </c>
      <c r="G4877" s="12">
        <f>0*8</f>
        <v/>
      </c>
      <c r="H4877" s="12">
        <f>F4877-G4877</f>
        <v/>
      </c>
      <c r="I4877" s="10">
        <f>IF(E4877=0,"Fora",IF(E4876=0,"Carg xar",IF(H4877&lt;0,IF(M4877&lt;0.9,"Carg FV","Stby"),IF(M4877&gt;P4877,"V2H",IF(M4877&lt;0.9,"Carg xar","Stby")))))</f>
        <v/>
      </c>
      <c r="J4877" s="12">
        <f>IF(OR(I4877="Carg FV",I4877="Carg xar"),MIN(IF(I4877="Carg FV",ABS(H4877),7.4),7.4,MAX(0,(0.9-M4877)*40)*0.95),0)</f>
        <v/>
      </c>
      <c r="K4877" s="12">
        <f>IF(I4877="V2H",MIN(MAX(0,H4877),7.4,MAX(0,(M4877-P4877)*40)*0.95),0)</f>
        <v/>
      </c>
      <c r="L4877" s="12">
        <f>IF(E4877=0,0,MAX(0,H4877-K4877))</f>
        <v/>
      </c>
      <c r="M4877" s="13">
        <f>M4876+J4876/40-IF(I4876="V2H",K4876/(0.95*40),0)-IF(E4877=0,IF(E4876=1,IF(D4877=1,30,40)*0.18/(2*40),0),0)-IF(E4877=1,IF(E4876=0,IF(D4877=1,30,40)*0.18/(2*40),0),0)</f>
        <v/>
      </c>
      <c r="N4877" s="14" t="n">
        <v>0.09</v>
      </c>
      <c r="O4877" s="15">
        <f>K4877*N4877</f>
        <v/>
      </c>
      <c r="P4877">
        <f>IF(E4877=0,0.3,IF(D4877=1,IF(C4877&gt;=Params!$B$13-3,IF(C4877&lt;Params!$B$13,Params!$B$20,0.3),0.3),IF(C4877&gt;=Params!$B$15-3,IF(C4877&lt;Params!$B$15,Params!$B$21,0.3),0.3)))</f>
        <v/>
      </c>
    </row>
    <row r="4878" ht="15" customHeight="1" s="1">
      <c r="A4878" s="9" t="n">
        <v>4875</v>
      </c>
      <c r="B4878" s="6" t="inlineStr">
        <is>
          <t>23/07</t>
        </is>
      </c>
      <c r="C4878" s="6" t="n">
        <v>2</v>
      </c>
      <c r="D4878" s="6" t="n">
        <v>0</v>
      </c>
      <c r="E4878" s="10">
        <f>IF(D4878=1, IF(OR(C4878&lt;10, C4878&gt;=15),1,0), IF(OR(C4878&lt;7, C4878&gt;=18),1,0))</f>
        <v/>
      </c>
      <c r="F4878" s="11" t="n">
        <v>0.545</v>
      </c>
      <c r="G4878" s="12">
        <f>0*8</f>
        <v/>
      </c>
      <c r="H4878" s="12">
        <f>F4878-G4878</f>
        <v/>
      </c>
      <c r="I4878" s="10">
        <f>IF(E4878=0,"Fora",IF(E4877=0,"Carg xar",IF(H4878&lt;0,IF(M4878&lt;0.9,"Carg FV","Stby"),IF(M4878&gt;P4878,"V2H",IF(M4878&lt;0.9,"Carg xar","Stby")))))</f>
        <v/>
      </c>
      <c r="J4878" s="12">
        <f>IF(OR(I4878="Carg FV",I4878="Carg xar"),MIN(IF(I4878="Carg FV",ABS(H4878),7.4),7.4,MAX(0,(0.9-M4878)*40)*0.95),0)</f>
        <v/>
      </c>
      <c r="K4878" s="12">
        <f>IF(I4878="V2H",MIN(MAX(0,H4878),7.4,MAX(0,(M4878-P4878)*40)*0.95),0)</f>
        <v/>
      </c>
      <c r="L4878" s="12">
        <f>IF(E4878=0,0,MAX(0,H4878-K4878))</f>
        <v/>
      </c>
      <c r="M4878" s="13">
        <f>M4877+J4877/40-IF(I4877="V2H",K4877/(0.95*40),0)-IF(E4878=0,IF(E4877=1,IF(D4878=1,30,40)*0.18/(2*40),0),0)-IF(E4878=1,IF(E4877=0,IF(D4878=1,30,40)*0.18/(2*40),0),0)</f>
        <v/>
      </c>
      <c r="N4878" s="14" t="n">
        <v>0.09</v>
      </c>
      <c r="O4878" s="15">
        <f>K4878*N4878</f>
        <v/>
      </c>
      <c r="P4878">
        <f>IF(E4878=0,0.3,IF(D4878=1,IF(C4878&gt;=Params!$B$13-3,IF(C4878&lt;Params!$B$13,Params!$B$20,0.3),0.3),IF(C4878&gt;=Params!$B$15-3,IF(C4878&lt;Params!$B$15,Params!$B$21,0.3),0.3)))</f>
        <v/>
      </c>
    </row>
    <row r="4879" ht="15" customHeight="1" s="1">
      <c r="A4879" s="9" t="n">
        <v>4876</v>
      </c>
      <c r="B4879" s="6" t="inlineStr">
        <is>
          <t>23/07</t>
        </is>
      </c>
      <c r="C4879" s="6" t="n">
        <v>3</v>
      </c>
      <c r="D4879" s="6" t="n">
        <v>0</v>
      </c>
      <c r="E4879" s="10">
        <f>IF(D4879=1, IF(OR(C4879&lt;10, C4879&gt;=15),1,0), IF(OR(C4879&lt;7, C4879&gt;=18),1,0))</f>
        <v/>
      </c>
      <c r="F4879" s="11" t="n">
        <v>0.517</v>
      </c>
      <c r="G4879" s="12">
        <f>0*8</f>
        <v/>
      </c>
      <c r="H4879" s="12">
        <f>F4879-G4879</f>
        <v/>
      </c>
      <c r="I4879" s="10">
        <f>IF(E4879=0,"Fora",IF(E4878=0,"Carg xar",IF(H4879&lt;0,IF(M4879&lt;0.9,"Carg FV","Stby"),IF(M4879&gt;P4879,"V2H",IF(M4879&lt;0.9,"Carg xar","Stby")))))</f>
        <v/>
      </c>
      <c r="J4879" s="12">
        <f>IF(OR(I4879="Carg FV",I4879="Carg xar"),MIN(IF(I4879="Carg FV",ABS(H4879),7.4),7.4,MAX(0,(0.9-M4879)*40)*0.95),0)</f>
        <v/>
      </c>
      <c r="K4879" s="12">
        <f>IF(I4879="V2H",MIN(MAX(0,H4879),7.4,MAX(0,(M4879-P4879)*40)*0.95),0)</f>
        <v/>
      </c>
      <c r="L4879" s="12">
        <f>IF(E4879=0,0,MAX(0,H4879-K4879))</f>
        <v/>
      </c>
      <c r="M4879" s="13">
        <f>M4878+J4878/40-IF(I4878="V2H",K4878/(0.95*40),0)-IF(E4879=0,IF(E4878=1,IF(D4879=1,30,40)*0.18/(2*40),0),0)-IF(E4879=1,IF(E4878=0,IF(D4879=1,30,40)*0.18/(2*40),0),0)</f>
        <v/>
      </c>
      <c r="N4879" s="14" t="n">
        <v>0.09</v>
      </c>
      <c r="O4879" s="15">
        <f>K4879*N4879</f>
        <v/>
      </c>
      <c r="P4879">
        <f>IF(E4879=0,0.3,IF(D4879=1,IF(C4879&gt;=Params!$B$13-3,IF(C4879&lt;Params!$B$13,Params!$B$20,0.3),0.3),IF(C4879&gt;=Params!$B$15-3,IF(C4879&lt;Params!$B$15,Params!$B$21,0.3),0.3)))</f>
        <v/>
      </c>
    </row>
    <row r="4880" ht="15" customHeight="1" s="1">
      <c r="A4880" s="9" t="n">
        <v>4877</v>
      </c>
      <c r="B4880" s="6" t="inlineStr">
        <is>
          <t>23/07</t>
        </is>
      </c>
      <c r="C4880" s="6" t="n">
        <v>4</v>
      </c>
      <c r="D4880" s="6" t="n">
        <v>0</v>
      </c>
      <c r="E4880" s="10">
        <f>IF(D4880=1, IF(OR(C4880&lt;10, C4880&gt;=15),1,0), IF(OR(C4880&lt;7, C4880&gt;=18),1,0))</f>
        <v/>
      </c>
      <c r="F4880" s="11" t="n">
        <v>0.473</v>
      </c>
      <c r="G4880" s="12">
        <f>0*8</f>
        <v/>
      </c>
      <c r="H4880" s="12">
        <f>F4880-G4880</f>
        <v/>
      </c>
      <c r="I4880" s="10">
        <f>IF(E4880=0,"Fora",IF(E4879=0,"Carg xar",IF(H4880&lt;0,IF(M4880&lt;0.9,"Carg FV","Stby"),IF(M4880&gt;P4880,"V2H",IF(M4880&lt;0.9,"Carg xar","Stby")))))</f>
        <v/>
      </c>
      <c r="J4880" s="12">
        <f>IF(OR(I4880="Carg FV",I4880="Carg xar"),MIN(IF(I4880="Carg FV",ABS(H4880),7.4),7.4,MAX(0,(0.9-M4880)*40)*0.95),0)</f>
        <v/>
      </c>
      <c r="K4880" s="12">
        <f>IF(I4880="V2H",MIN(MAX(0,H4880),7.4,MAX(0,(M4880-P4880)*40)*0.95),0)</f>
        <v/>
      </c>
      <c r="L4880" s="12">
        <f>IF(E4880=0,0,MAX(0,H4880-K4880))</f>
        <v/>
      </c>
      <c r="M4880" s="13">
        <f>M4879+J4879/40-IF(I4879="V2H",K4879/(0.95*40),0)-IF(E4880=0,IF(E4879=1,IF(D4880=1,30,40)*0.18/(2*40),0),0)-IF(E4880=1,IF(E4879=0,IF(D4880=1,30,40)*0.18/(2*40),0),0)</f>
        <v/>
      </c>
      <c r="N4880" s="14" t="n">
        <v>0.09</v>
      </c>
      <c r="O4880" s="15">
        <f>K4880*N4880</f>
        <v/>
      </c>
      <c r="P4880">
        <f>IF(E4880=0,0.3,IF(D4880=1,IF(C4880&gt;=Params!$B$13-3,IF(C4880&lt;Params!$B$13,Params!$B$20,0.3),0.3),IF(C4880&gt;=Params!$B$15-3,IF(C4880&lt;Params!$B$15,Params!$B$21,0.3),0.3)))</f>
        <v/>
      </c>
    </row>
    <row r="4881" ht="15" customHeight="1" s="1">
      <c r="A4881" s="9" t="n">
        <v>4878</v>
      </c>
      <c r="B4881" s="6" t="inlineStr">
        <is>
          <t>23/07</t>
        </is>
      </c>
      <c r="C4881" s="6" t="n">
        <v>5</v>
      </c>
      <c r="D4881" s="6" t="n">
        <v>0</v>
      </c>
      <c r="E4881" s="10">
        <f>IF(D4881=1, IF(OR(C4881&lt;10, C4881&gt;=15),1,0), IF(OR(C4881&lt;7, C4881&gt;=18),1,0))</f>
        <v/>
      </c>
      <c r="F4881" s="11" t="n">
        <v>0.89</v>
      </c>
      <c r="G4881" s="12">
        <f>0*8</f>
        <v/>
      </c>
      <c r="H4881" s="12">
        <f>F4881-G4881</f>
        <v/>
      </c>
      <c r="I4881" s="10">
        <f>IF(E4881=0,"Fora",IF(E4880=0,"Carg xar",IF(H4881&lt;0,IF(M4881&lt;0.9,"Carg FV","Stby"),IF(M4881&gt;P4881,"V2H",IF(M4881&lt;0.9,"Carg xar","Stby")))))</f>
        <v/>
      </c>
      <c r="J4881" s="12">
        <f>IF(OR(I4881="Carg FV",I4881="Carg xar"),MIN(IF(I4881="Carg FV",ABS(H4881),7.4),7.4,MAX(0,(0.9-M4881)*40)*0.95),0)</f>
        <v/>
      </c>
      <c r="K4881" s="12">
        <f>IF(I4881="V2H",MIN(MAX(0,H4881),7.4,MAX(0,(M4881-P4881)*40)*0.95),0)</f>
        <v/>
      </c>
      <c r="L4881" s="12">
        <f>IF(E4881=0,0,MAX(0,H4881-K4881))</f>
        <v/>
      </c>
      <c r="M4881" s="13">
        <f>M4880+J4880/40-IF(I4880="V2H",K4880/(0.95*40),0)-IF(E4881=0,IF(E4880=1,IF(D4881=1,30,40)*0.18/(2*40),0),0)-IF(E4881=1,IF(E4880=0,IF(D4881=1,30,40)*0.18/(2*40),0),0)</f>
        <v/>
      </c>
      <c r="N4881" s="14" t="n">
        <v>0.09</v>
      </c>
      <c r="O4881" s="15">
        <f>K4881*N4881</f>
        <v/>
      </c>
      <c r="P4881">
        <f>IF(E4881=0,0.3,IF(D4881=1,IF(C4881&gt;=Params!$B$13-3,IF(C4881&lt;Params!$B$13,Params!$B$20,0.3),0.3),IF(C4881&gt;=Params!$B$15-3,IF(C4881&lt;Params!$B$15,Params!$B$21,0.3),0.3)))</f>
        <v/>
      </c>
    </row>
    <row r="4882" ht="15" customHeight="1" s="1">
      <c r="A4882" s="9" t="n">
        <v>4879</v>
      </c>
      <c r="B4882" s="6" t="inlineStr">
        <is>
          <t>23/07</t>
        </is>
      </c>
      <c r="C4882" s="6" t="n">
        <v>6</v>
      </c>
      <c r="D4882" s="6" t="n">
        <v>0</v>
      </c>
      <c r="E4882" s="10">
        <f>IF(D4882=1, IF(OR(C4882&lt;10, C4882&gt;=15),1,0), IF(OR(C4882&lt;7, C4882&gt;=18),1,0))</f>
        <v/>
      </c>
      <c r="F4882" s="11" t="n">
        <v>0.774</v>
      </c>
      <c r="G4882" s="12">
        <f>0.02*8</f>
        <v/>
      </c>
      <c r="H4882" s="12">
        <f>F4882-G4882</f>
        <v/>
      </c>
      <c r="I4882" s="10">
        <f>IF(E4882=0,"Fora",IF(E4881=0,"Carg xar",IF(H4882&lt;0,IF(M4882&lt;0.9,"Carg FV","Stby"),IF(M4882&gt;P4882,"V2H",IF(M4882&lt;0.9,"Carg xar","Stby")))))</f>
        <v/>
      </c>
      <c r="J4882" s="12">
        <f>IF(OR(I4882="Carg FV",I4882="Carg xar"),MIN(IF(I4882="Carg FV",ABS(H4882),7.4),7.4,MAX(0,(0.9-M4882)*40)*0.95),0)</f>
        <v/>
      </c>
      <c r="K4882" s="12">
        <f>IF(I4882="V2H",MIN(MAX(0,H4882),7.4,MAX(0,(M4882-P4882)*40)*0.95),0)</f>
        <v/>
      </c>
      <c r="L4882" s="12">
        <f>IF(E4882=0,0,MAX(0,H4882-K4882))</f>
        <v/>
      </c>
      <c r="M4882" s="13">
        <f>M4881+J4881/40-IF(I4881="V2H",K4881/(0.95*40),0)-IF(E4882=0,IF(E4881=1,IF(D4882=1,30,40)*0.18/(2*40),0),0)-IF(E4882=1,IF(E4881=0,IF(D4882=1,30,40)*0.18/(2*40),0),0)</f>
        <v/>
      </c>
      <c r="N4882" s="14" t="n">
        <v>0.09</v>
      </c>
      <c r="O4882" s="15">
        <f>K4882*N4882</f>
        <v/>
      </c>
      <c r="P4882">
        <f>IF(E4882=0,0.3,IF(D4882=1,IF(C4882&gt;=Params!$B$13-3,IF(C4882&lt;Params!$B$13,Params!$B$20,0.3),0.3),IF(C4882&gt;=Params!$B$15-3,IF(C4882&lt;Params!$B$15,Params!$B$21,0.3),0.3)))</f>
        <v/>
      </c>
    </row>
    <row r="4883" ht="15" customHeight="1" s="1">
      <c r="A4883" s="9" t="n">
        <v>4880</v>
      </c>
      <c r="B4883" s="6" t="inlineStr">
        <is>
          <t>23/07</t>
        </is>
      </c>
      <c r="C4883" s="6" t="n">
        <v>7</v>
      </c>
      <c r="D4883" s="6" t="n">
        <v>0</v>
      </c>
      <c r="E4883" s="10">
        <f>IF(D4883=1, IF(OR(C4883&lt;10, C4883&gt;=15),1,0), IF(OR(C4883&lt;7, C4883&gt;=18),1,0))</f>
        <v/>
      </c>
      <c r="F4883" s="11" t="n">
        <v>0.391</v>
      </c>
      <c r="G4883" s="12">
        <f>0.14*8</f>
        <v/>
      </c>
      <c r="H4883" s="12">
        <f>F4883-G4883</f>
        <v/>
      </c>
      <c r="I4883" s="10">
        <f>IF(E4883=0,"Fora",IF(E4882=0,"Carg xar",IF(H4883&lt;0,IF(M4883&lt;0.9,"Carg FV","Stby"),IF(M4883&gt;P4883,"V2H",IF(M4883&lt;0.9,"Carg xar","Stby")))))</f>
        <v/>
      </c>
      <c r="J4883" s="12">
        <f>IF(OR(I4883="Carg FV",I4883="Carg xar"),MIN(IF(I4883="Carg FV",ABS(H4883),7.4),7.4,MAX(0,(0.9-M4883)*40)*0.95),0)</f>
        <v/>
      </c>
      <c r="K4883" s="12">
        <f>IF(I4883="V2H",MIN(MAX(0,H4883),7.4,MAX(0,(M4883-P4883)*40)*0.95),0)</f>
        <v/>
      </c>
      <c r="L4883" s="12">
        <f>IF(E4883=0,0,MAX(0,H4883-K4883))</f>
        <v/>
      </c>
      <c r="M4883" s="13">
        <f>M4882+J4882/40-IF(I4882="V2H",K4882/(0.95*40),0)-IF(E4883=0,IF(E4882=1,IF(D4883=1,30,40)*0.18/(2*40),0),0)-IF(E4883=1,IF(E4882=0,IF(D4883=1,30,40)*0.18/(2*40),0),0)</f>
        <v/>
      </c>
      <c r="N4883" s="14" t="n">
        <v>0.09</v>
      </c>
      <c r="O4883" s="15">
        <f>K4883*N4883</f>
        <v/>
      </c>
      <c r="P4883">
        <f>IF(E4883=0,0.3,IF(D4883=1,IF(C4883&gt;=Params!$B$13-3,IF(C4883&lt;Params!$B$13,Params!$B$20,0.3),0.3),IF(C4883&gt;=Params!$B$15-3,IF(C4883&lt;Params!$B$15,Params!$B$21,0.3),0.3)))</f>
        <v/>
      </c>
    </row>
    <row r="4884" ht="15" customHeight="1" s="1">
      <c r="A4884" s="9" t="n">
        <v>4881</v>
      </c>
      <c r="B4884" s="6" t="inlineStr">
        <is>
          <t>23/07</t>
        </is>
      </c>
      <c r="C4884" s="6" t="n">
        <v>8</v>
      </c>
      <c r="D4884" s="6" t="n">
        <v>0</v>
      </c>
      <c r="E4884" s="10">
        <f>IF(D4884=1, IF(OR(C4884&lt;10, C4884&gt;=15),1,0), IF(OR(C4884&lt;7, C4884&gt;=18),1,0))</f>
        <v/>
      </c>
      <c r="F4884" s="11" t="n">
        <v>2.02</v>
      </c>
      <c r="G4884" s="12">
        <f>0.3*8</f>
        <v/>
      </c>
      <c r="H4884" s="12">
        <f>F4884-G4884</f>
        <v/>
      </c>
      <c r="I4884" s="10">
        <f>IF(E4884=0,"Fora",IF(E4883=0,"Carg xar",IF(H4884&lt;0,IF(M4884&lt;0.9,"Carg FV","Stby"),IF(M4884&gt;P4884,"V2H",IF(M4884&lt;0.9,"Carg xar","Stby")))))</f>
        <v/>
      </c>
      <c r="J4884" s="12">
        <f>IF(OR(I4884="Carg FV",I4884="Carg xar"),MIN(IF(I4884="Carg FV",ABS(H4884),7.4),7.4,MAX(0,(0.9-M4884)*40)*0.95),0)</f>
        <v/>
      </c>
      <c r="K4884" s="12">
        <f>IF(I4884="V2H",MIN(MAX(0,H4884),7.4,MAX(0,(M4884-P4884)*40)*0.95),0)</f>
        <v/>
      </c>
      <c r="L4884" s="12">
        <f>IF(E4884=0,0,MAX(0,H4884-K4884))</f>
        <v/>
      </c>
      <c r="M4884" s="13">
        <f>M4883+J4883/40-IF(I4883="V2H",K4883/(0.95*40),0)-IF(E4884=0,IF(E4883=1,IF(D4884=1,30,40)*0.18/(2*40),0),0)-IF(E4884=1,IF(E4883=0,IF(D4884=1,30,40)*0.18/(2*40),0),0)</f>
        <v/>
      </c>
      <c r="N4884" s="14" t="n">
        <v>0.15</v>
      </c>
      <c r="O4884" s="15">
        <f>K4884*N4884</f>
        <v/>
      </c>
      <c r="P4884">
        <f>IF(E4884=0,0.3,IF(D4884=1,IF(C4884&gt;=Params!$B$13-3,IF(C4884&lt;Params!$B$13,Params!$B$20,0.3),0.3),IF(C4884&gt;=Params!$B$15-3,IF(C4884&lt;Params!$B$15,Params!$B$21,0.3),0.3)))</f>
        <v/>
      </c>
    </row>
    <row r="4885" ht="15" customHeight="1" s="1">
      <c r="A4885" s="9" t="n">
        <v>4882</v>
      </c>
      <c r="B4885" s="6" t="inlineStr">
        <is>
          <t>23/07</t>
        </is>
      </c>
      <c r="C4885" s="6" t="n">
        <v>9</v>
      </c>
      <c r="D4885" s="6" t="n">
        <v>0</v>
      </c>
      <c r="E4885" s="10">
        <f>IF(D4885=1, IF(OR(C4885&lt;10, C4885&gt;=15),1,0), IF(OR(C4885&lt;7, C4885&gt;=18),1,0))</f>
        <v/>
      </c>
      <c r="F4885" s="11" t="n">
        <v>1.249</v>
      </c>
      <c r="G4885" s="12">
        <f>0.5*8</f>
        <v/>
      </c>
      <c r="H4885" s="12">
        <f>F4885-G4885</f>
        <v/>
      </c>
      <c r="I4885" s="10">
        <f>IF(E4885=0,"Fora",IF(E4884=0,"Carg xar",IF(H4885&lt;0,IF(M4885&lt;0.9,"Carg FV","Stby"),IF(M4885&gt;P4885,"V2H",IF(M4885&lt;0.9,"Carg xar","Stby")))))</f>
        <v/>
      </c>
      <c r="J4885" s="12">
        <f>IF(OR(I4885="Carg FV",I4885="Carg xar"),MIN(IF(I4885="Carg FV",ABS(H4885),7.4),7.4,MAX(0,(0.9-M4885)*40)*0.95),0)</f>
        <v/>
      </c>
      <c r="K4885" s="12">
        <f>IF(I4885="V2H",MIN(MAX(0,H4885),7.4,MAX(0,(M4885-P4885)*40)*0.95),0)</f>
        <v/>
      </c>
      <c r="L4885" s="12">
        <f>IF(E4885=0,0,MAX(0,H4885-K4885))</f>
        <v/>
      </c>
      <c r="M4885" s="13">
        <f>M4884+J4884/40-IF(I4884="V2H",K4884/(0.95*40),0)-IF(E4885=0,IF(E4884=1,IF(D4885=1,30,40)*0.18/(2*40),0),0)-IF(E4885=1,IF(E4884=0,IF(D4885=1,30,40)*0.18/(2*40),0),0)</f>
        <v/>
      </c>
      <c r="N4885" s="14" t="n">
        <v>0.15</v>
      </c>
      <c r="O4885" s="15">
        <f>K4885*N4885</f>
        <v/>
      </c>
      <c r="P4885">
        <f>IF(E4885=0,0.3,IF(D4885=1,IF(C4885&gt;=Params!$B$13-3,IF(C4885&lt;Params!$B$13,Params!$B$20,0.3),0.3),IF(C4885&gt;=Params!$B$15-3,IF(C4885&lt;Params!$B$15,Params!$B$21,0.3),0.3)))</f>
        <v/>
      </c>
    </row>
    <row r="4886" ht="15" customHeight="1" s="1">
      <c r="A4886" s="9" t="n">
        <v>4883</v>
      </c>
      <c r="B4886" s="6" t="inlineStr">
        <is>
          <t>23/07</t>
        </is>
      </c>
      <c r="C4886" s="6" t="n">
        <v>10</v>
      </c>
      <c r="D4886" s="6" t="n">
        <v>0</v>
      </c>
      <c r="E4886" s="10">
        <f>IF(D4886=1, IF(OR(C4886&lt;10, C4886&gt;=15),1,0), IF(OR(C4886&lt;7, C4886&gt;=18),1,0))</f>
        <v/>
      </c>
      <c r="F4886" s="11" t="n">
        <v>1.666</v>
      </c>
      <c r="G4886" s="12">
        <f>0.7*8</f>
        <v/>
      </c>
      <c r="H4886" s="12">
        <f>F4886-G4886</f>
        <v/>
      </c>
      <c r="I4886" s="10">
        <f>IF(E4886=0,"Fora",IF(E4885=0,"Carg xar",IF(H4886&lt;0,IF(M4886&lt;0.9,"Carg FV","Stby"),IF(M4886&gt;P4886,"V2H",IF(M4886&lt;0.9,"Carg xar","Stby")))))</f>
        <v/>
      </c>
      <c r="J4886" s="12">
        <f>IF(OR(I4886="Carg FV",I4886="Carg xar"),MIN(IF(I4886="Carg FV",ABS(H4886),7.4),7.4,MAX(0,(0.9-M4886)*40)*0.95),0)</f>
        <v/>
      </c>
      <c r="K4886" s="12">
        <f>IF(I4886="V2H",MIN(MAX(0,H4886),7.4,MAX(0,(M4886-P4886)*40)*0.95),0)</f>
        <v/>
      </c>
      <c r="L4886" s="12">
        <f>IF(E4886=0,0,MAX(0,H4886-K4886))</f>
        <v/>
      </c>
      <c r="M4886" s="13">
        <f>M4885+J4885/40-IF(I4885="V2H",K4885/(0.95*40),0)-IF(E4886=0,IF(E4885=1,IF(D4886=1,30,40)*0.18/(2*40),0),0)-IF(E4886=1,IF(E4885=0,IF(D4886=1,30,40)*0.18/(2*40),0),0)</f>
        <v/>
      </c>
      <c r="N4886" s="14" t="n">
        <v>0.2</v>
      </c>
      <c r="O4886" s="15">
        <f>K4886*N4886</f>
        <v/>
      </c>
      <c r="P4886">
        <f>IF(E4886=0,0.3,IF(D4886=1,IF(C4886&gt;=Params!$B$13-3,IF(C4886&lt;Params!$B$13,Params!$B$20,0.3),0.3),IF(C4886&gt;=Params!$B$15-3,IF(C4886&lt;Params!$B$15,Params!$B$21,0.3),0.3)))</f>
        <v/>
      </c>
    </row>
    <row r="4887" ht="15" customHeight="1" s="1">
      <c r="A4887" s="9" t="n">
        <v>4884</v>
      </c>
      <c r="B4887" s="6" t="inlineStr">
        <is>
          <t>23/07</t>
        </is>
      </c>
      <c r="C4887" s="6" t="n">
        <v>11</v>
      </c>
      <c r="D4887" s="6" t="n">
        <v>0</v>
      </c>
      <c r="E4887" s="10">
        <f>IF(D4887=1, IF(OR(C4887&lt;10, C4887&gt;=15),1,0), IF(OR(C4887&lt;7, C4887&gt;=18),1,0))</f>
        <v/>
      </c>
      <c r="F4887" s="11" t="n">
        <v>1.762</v>
      </c>
      <c r="G4887" s="12">
        <f>0.84*8</f>
        <v/>
      </c>
      <c r="H4887" s="12">
        <f>F4887-G4887</f>
        <v/>
      </c>
      <c r="I4887" s="10">
        <f>IF(E4887=0,"Fora",IF(E4886=0,"Carg xar",IF(H4887&lt;0,IF(M4887&lt;0.9,"Carg FV","Stby"),IF(M4887&gt;P4887,"V2H",IF(M4887&lt;0.9,"Carg xar","Stby")))))</f>
        <v/>
      </c>
      <c r="J4887" s="12">
        <f>IF(OR(I4887="Carg FV",I4887="Carg xar"),MIN(IF(I4887="Carg FV",ABS(H4887),7.4),7.4,MAX(0,(0.9-M4887)*40)*0.95),0)</f>
        <v/>
      </c>
      <c r="K4887" s="12">
        <f>IF(I4887="V2H",MIN(MAX(0,H4887),7.4,MAX(0,(M4887-P4887)*40)*0.95),0)</f>
        <v/>
      </c>
      <c r="L4887" s="12">
        <f>IF(E4887=0,0,MAX(0,H4887-K4887))</f>
        <v/>
      </c>
      <c r="M4887" s="13">
        <f>M4886+J4886/40-IF(I4886="V2H",K4886/(0.95*40),0)-IF(E4887=0,IF(E4886=1,IF(D4887=1,30,40)*0.18/(2*40),0),0)-IF(E4887=1,IF(E4886=0,IF(D4887=1,30,40)*0.18/(2*40),0),0)</f>
        <v/>
      </c>
      <c r="N4887" s="14" t="n">
        <v>0.2</v>
      </c>
      <c r="O4887" s="15">
        <f>K4887*N4887</f>
        <v/>
      </c>
      <c r="P4887">
        <f>IF(E4887=0,0.3,IF(D4887=1,IF(C4887&gt;=Params!$B$13-3,IF(C4887&lt;Params!$B$13,Params!$B$20,0.3),0.3),IF(C4887&gt;=Params!$B$15-3,IF(C4887&lt;Params!$B$15,Params!$B$21,0.3),0.3)))</f>
        <v/>
      </c>
    </row>
    <row r="4888" ht="15" customHeight="1" s="1">
      <c r="A4888" s="9" t="n">
        <v>4885</v>
      </c>
      <c r="B4888" s="6" t="inlineStr">
        <is>
          <t>23/07</t>
        </is>
      </c>
      <c r="C4888" s="6" t="n">
        <v>12</v>
      </c>
      <c r="D4888" s="6" t="n">
        <v>0</v>
      </c>
      <c r="E4888" s="10">
        <f>IF(D4888=1, IF(OR(C4888&lt;10, C4888&gt;=15),1,0), IF(OR(C4888&lt;7, C4888&gt;=18),1,0))</f>
        <v/>
      </c>
      <c r="F4888" s="11" t="n">
        <v>1.556</v>
      </c>
      <c r="G4888" s="12">
        <f>0.9*8</f>
        <v/>
      </c>
      <c r="H4888" s="12">
        <f>F4888-G4888</f>
        <v/>
      </c>
      <c r="I4888" s="10">
        <f>IF(E4888=0,"Fora",IF(E4887=0,"Carg xar",IF(H4888&lt;0,IF(M4888&lt;0.9,"Carg FV","Stby"),IF(M4888&gt;P4888,"V2H",IF(M4888&lt;0.9,"Carg xar","Stby")))))</f>
        <v/>
      </c>
      <c r="J4888" s="12">
        <f>IF(OR(I4888="Carg FV",I4888="Carg xar"),MIN(IF(I4888="Carg FV",ABS(H4888),7.4),7.4,MAX(0,(0.9-M4888)*40)*0.95),0)</f>
        <v/>
      </c>
      <c r="K4888" s="12">
        <f>IF(I4888="V2H",MIN(MAX(0,H4888),7.4,MAX(0,(M4888-P4888)*40)*0.95),0)</f>
        <v/>
      </c>
      <c r="L4888" s="12">
        <f>IF(E4888=0,0,MAX(0,H4888-K4888))</f>
        <v/>
      </c>
      <c r="M4888" s="13">
        <f>M4887+J4887/40-IF(I4887="V2H",K4887/(0.95*40),0)-IF(E4888=0,IF(E4887=1,IF(D4888=1,30,40)*0.18/(2*40),0),0)-IF(E4888=1,IF(E4887=0,IF(D4888=1,30,40)*0.18/(2*40),0),0)</f>
        <v/>
      </c>
      <c r="N4888" s="14" t="n">
        <v>0.2</v>
      </c>
      <c r="O4888" s="15">
        <f>K4888*N4888</f>
        <v/>
      </c>
      <c r="P4888">
        <f>IF(E4888=0,0.3,IF(D4888=1,IF(C4888&gt;=Params!$B$13-3,IF(C4888&lt;Params!$B$13,Params!$B$20,0.3),0.3),IF(C4888&gt;=Params!$B$15-3,IF(C4888&lt;Params!$B$15,Params!$B$21,0.3),0.3)))</f>
        <v/>
      </c>
    </row>
    <row r="4889" ht="15" customHeight="1" s="1">
      <c r="A4889" s="9" t="n">
        <v>4886</v>
      </c>
      <c r="B4889" s="6" t="inlineStr">
        <is>
          <t>23/07</t>
        </is>
      </c>
      <c r="C4889" s="6" t="n">
        <v>13</v>
      </c>
      <c r="D4889" s="6" t="n">
        <v>0</v>
      </c>
      <c r="E4889" s="10">
        <f>IF(D4889=1, IF(OR(C4889&lt;10, C4889&gt;=15),1,0), IF(OR(C4889&lt;7, C4889&gt;=18),1,0))</f>
        <v/>
      </c>
      <c r="F4889" s="11" t="n">
        <v>2.744</v>
      </c>
      <c r="G4889" s="12">
        <f>0.88*8</f>
        <v/>
      </c>
      <c r="H4889" s="12">
        <f>F4889-G4889</f>
        <v/>
      </c>
      <c r="I4889" s="10">
        <f>IF(E4889=0,"Fora",IF(E4888=0,"Carg xar",IF(H4889&lt;0,IF(M4889&lt;0.9,"Carg FV","Stby"),IF(M4889&gt;P4889,"V2H",IF(M4889&lt;0.9,"Carg xar","Stby")))))</f>
        <v/>
      </c>
      <c r="J4889" s="12">
        <f>IF(OR(I4889="Carg FV",I4889="Carg xar"),MIN(IF(I4889="Carg FV",ABS(H4889),7.4),7.4,MAX(0,(0.9-M4889)*40)*0.95),0)</f>
        <v/>
      </c>
      <c r="K4889" s="12">
        <f>IF(I4889="V2H",MIN(MAX(0,H4889),7.4,MAX(0,(M4889-P4889)*40)*0.95),0)</f>
        <v/>
      </c>
      <c r="L4889" s="12">
        <f>IF(E4889=0,0,MAX(0,H4889-K4889))</f>
        <v/>
      </c>
      <c r="M4889" s="13">
        <f>M4888+J4888/40-IF(I4888="V2H",K4888/(0.95*40),0)-IF(E4889=0,IF(E4888=1,IF(D4889=1,30,40)*0.18/(2*40),0),0)-IF(E4889=1,IF(E4888=0,IF(D4889=1,30,40)*0.18/(2*40),0),0)</f>
        <v/>
      </c>
      <c r="N4889" s="14" t="n">
        <v>0.2</v>
      </c>
      <c r="O4889" s="15">
        <f>K4889*N4889</f>
        <v/>
      </c>
      <c r="P4889">
        <f>IF(E4889=0,0.3,IF(D4889=1,IF(C4889&gt;=Params!$B$13-3,IF(C4889&lt;Params!$B$13,Params!$B$20,0.3),0.3),IF(C4889&gt;=Params!$B$15-3,IF(C4889&lt;Params!$B$15,Params!$B$21,0.3),0.3)))</f>
        <v/>
      </c>
    </row>
    <row r="4890" ht="15" customHeight="1" s="1">
      <c r="A4890" s="9" t="n">
        <v>4887</v>
      </c>
      <c r="B4890" s="6" t="inlineStr">
        <is>
          <t>23/07</t>
        </is>
      </c>
      <c r="C4890" s="6" t="n">
        <v>14</v>
      </c>
      <c r="D4890" s="6" t="n">
        <v>0</v>
      </c>
      <c r="E4890" s="10">
        <f>IF(D4890=1, IF(OR(C4890&lt;10, C4890&gt;=15),1,0), IF(OR(C4890&lt;7, C4890&gt;=18),1,0))</f>
        <v/>
      </c>
      <c r="F4890" s="11" t="n">
        <v>1.837</v>
      </c>
      <c r="G4890" s="12">
        <f>0.78*8</f>
        <v/>
      </c>
      <c r="H4890" s="12">
        <f>F4890-G4890</f>
        <v/>
      </c>
      <c r="I4890" s="10">
        <f>IF(E4890=0,"Fora",IF(E4889=0,"Carg xar",IF(H4890&lt;0,IF(M4890&lt;0.9,"Carg FV","Stby"),IF(M4890&gt;P4890,"V2H",IF(M4890&lt;0.9,"Carg xar","Stby")))))</f>
        <v/>
      </c>
      <c r="J4890" s="12">
        <f>IF(OR(I4890="Carg FV",I4890="Carg xar"),MIN(IF(I4890="Carg FV",ABS(H4890),7.4),7.4,MAX(0,(0.9-M4890)*40)*0.95),0)</f>
        <v/>
      </c>
      <c r="K4890" s="12">
        <f>IF(I4890="V2H",MIN(MAX(0,H4890),7.4,MAX(0,(M4890-P4890)*40)*0.95),0)</f>
        <v/>
      </c>
      <c r="L4890" s="12">
        <f>IF(E4890=0,0,MAX(0,H4890-K4890))</f>
        <v/>
      </c>
      <c r="M4890" s="13">
        <f>M4889+J4889/40-IF(I4889="V2H",K4889/(0.95*40),0)-IF(E4890=0,IF(E4889=1,IF(D4890=1,30,40)*0.18/(2*40),0),0)-IF(E4890=1,IF(E4889=0,IF(D4890=1,30,40)*0.18/(2*40),0),0)</f>
        <v/>
      </c>
      <c r="N4890" s="14" t="n">
        <v>0.15</v>
      </c>
      <c r="O4890" s="15">
        <f>K4890*N4890</f>
        <v/>
      </c>
      <c r="P4890">
        <f>IF(E4890=0,0.3,IF(D4890=1,IF(C4890&gt;=Params!$B$13-3,IF(C4890&lt;Params!$B$13,Params!$B$20,0.3),0.3),IF(C4890&gt;=Params!$B$15-3,IF(C4890&lt;Params!$B$15,Params!$B$21,0.3),0.3)))</f>
        <v/>
      </c>
    </row>
    <row r="4891" ht="15" customHeight="1" s="1">
      <c r="A4891" s="9" t="n">
        <v>4888</v>
      </c>
      <c r="B4891" s="6" t="inlineStr">
        <is>
          <t>23/07</t>
        </is>
      </c>
      <c r="C4891" s="6" t="n">
        <v>15</v>
      </c>
      <c r="D4891" s="6" t="n">
        <v>0</v>
      </c>
      <c r="E4891" s="10">
        <f>IF(D4891=1, IF(OR(C4891&lt;10, C4891&gt;=15),1,0), IF(OR(C4891&lt;7, C4891&gt;=18),1,0))</f>
        <v/>
      </c>
      <c r="F4891" s="11" t="n">
        <v>2.013</v>
      </c>
      <c r="G4891" s="12">
        <f>0.62*8</f>
        <v/>
      </c>
      <c r="H4891" s="12">
        <f>F4891-G4891</f>
        <v/>
      </c>
      <c r="I4891" s="10">
        <f>IF(E4891=0,"Fora",IF(E4890=0,"Carg xar",IF(H4891&lt;0,IF(M4891&lt;0.9,"Carg FV","Stby"),IF(M4891&gt;P4891,"V2H",IF(M4891&lt;0.9,"Carg xar","Stby")))))</f>
        <v/>
      </c>
      <c r="J4891" s="12">
        <f>IF(OR(I4891="Carg FV",I4891="Carg xar"),MIN(IF(I4891="Carg FV",ABS(H4891),7.4),7.4,MAX(0,(0.9-M4891)*40)*0.95),0)</f>
        <v/>
      </c>
      <c r="K4891" s="12">
        <f>IF(I4891="V2H",MIN(MAX(0,H4891),7.4,MAX(0,(M4891-P4891)*40)*0.95),0)</f>
        <v/>
      </c>
      <c r="L4891" s="12">
        <f>IF(E4891=0,0,MAX(0,H4891-K4891))</f>
        <v/>
      </c>
      <c r="M4891" s="13">
        <f>M4890+J4890/40-IF(I4890="V2H",K4890/(0.95*40),0)-IF(E4891=0,IF(E4890=1,IF(D4891=1,30,40)*0.18/(2*40),0),0)-IF(E4891=1,IF(E4890=0,IF(D4891=1,30,40)*0.18/(2*40),0),0)</f>
        <v/>
      </c>
      <c r="N4891" s="14" t="n">
        <v>0.15</v>
      </c>
      <c r="O4891" s="15">
        <f>K4891*N4891</f>
        <v/>
      </c>
      <c r="P4891">
        <f>IF(E4891=0,0.3,IF(D4891=1,IF(C4891&gt;=Params!$B$13-3,IF(C4891&lt;Params!$B$13,Params!$B$20,0.3),0.3),IF(C4891&gt;=Params!$B$15-3,IF(C4891&lt;Params!$B$15,Params!$B$21,0.3),0.3)))</f>
        <v/>
      </c>
    </row>
    <row r="4892" ht="15" customHeight="1" s="1">
      <c r="A4892" s="9" t="n">
        <v>4889</v>
      </c>
      <c r="B4892" s="6" t="inlineStr">
        <is>
          <t>23/07</t>
        </is>
      </c>
      <c r="C4892" s="6" t="n">
        <v>16</v>
      </c>
      <c r="D4892" s="6" t="n">
        <v>0</v>
      </c>
      <c r="E4892" s="10">
        <f>IF(D4892=1, IF(OR(C4892&lt;10, C4892&gt;=15),1,0), IF(OR(C4892&lt;7, C4892&gt;=18),1,0))</f>
        <v/>
      </c>
      <c r="F4892" s="11" t="n">
        <v>0.976</v>
      </c>
      <c r="G4892" s="12">
        <f>0.45*8</f>
        <v/>
      </c>
      <c r="H4892" s="12">
        <f>F4892-G4892</f>
        <v/>
      </c>
      <c r="I4892" s="10">
        <f>IF(E4892=0,"Fora",IF(E4891=0,"Carg xar",IF(H4892&lt;0,IF(M4892&lt;0.9,"Carg FV","Stby"),IF(M4892&gt;P4892,"V2H",IF(M4892&lt;0.9,"Carg xar","Stby")))))</f>
        <v/>
      </c>
      <c r="J4892" s="12">
        <f>IF(OR(I4892="Carg FV",I4892="Carg xar"),MIN(IF(I4892="Carg FV",ABS(H4892),7.4),7.4,MAX(0,(0.9-M4892)*40)*0.95),0)</f>
        <v/>
      </c>
      <c r="K4892" s="12">
        <f>IF(I4892="V2H",MIN(MAX(0,H4892),7.4,MAX(0,(M4892-P4892)*40)*0.95),0)</f>
        <v/>
      </c>
      <c r="L4892" s="12">
        <f>IF(E4892=0,0,MAX(0,H4892-K4892))</f>
        <v/>
      </c>
      <c r="M4892" s="13">
        <f>M4891+J4891/40-IF(I4891="V2H",K4891/(0.95*40),0)-IF(E4892=0,IF(E4891=1,IF(D4892=1,30,40)*0.18/(2*40),0),0)-IF(E4892=1,IF(E4891=0,IF(D4892=1,30,40)*0.18/(2*40),0),0)</f>
        <v/>
      </c>
      <c r="N4892" s="14" t="n">
        <v>0.15</v>
      </c>
      <c r="O4892" s="15">
        <f>K4892*N4892</f>
        <v/>
      </c>
      <c r="P4892">
        <f>IF(E4892=0,0.3,IF(D4892=1,IF(C4892&gt;=Params!$B$13-3,IF(C4892&lt;Params!$B$13,Params!$B$20,0.3),0.3),IF(C4892&gt;=Params!$B$15-3,IF(C4892&lt;Params!$B$15,Params!$B$21,0.3),0.3)))</f>
        <v/>
      </c>
    </row>
    <row r="4893" ht="15" customHeight="1" s="1">
      <c r="A4893" s="9" t="n">
        <v>4890</v>
      </c>
      <c r="B4893" s="6" t="inlineStr">
        <is>
          <t>23/07</t>
        </is>
      </c>
      <c r="C4893" s="6" t="n">
        <v>17</v>
      </c>
      <c r="D4893" s="6" t="n">
        <v>0</v>
      </c>
      <c r="E4893" s="10">
        <f>IF(D4893=1, IF(OR(C4893&lt;10, C4893&gt;=15),1,0), IF(OR(C4893&lt;7, C4893&gt;=18),1,0))</f>
        <v/>
      </c>
      <c r="F4893" s="11" t="n">
        <v>0.876</v>
      </c>
      <c r="G4893" s="12">
        <f>0.25*8</f>
        <v/>
      </c>
      <c r="H4893" s="12">
        <f>F4893-G4893</f>
        <v/>
      </c>
      <c r="I4893" s="10">
        <f>IF(E4893=0,"Fora",IF(E4892=0,"Carg xar",IF(H4893&lt;0,IF(M4893&lt;0.9,"Carg FV","Stby"),IF(M4893&gt;P4893,"V2H",IF(M4893&lt;0.9,"Carg xar","Stby")))))</f>
        <v/>
      </c>
      <c r="J4893" s="12">
        <f>IF(OR(I4893="Carg FV",I4893="Carg xar"),MIN(IF(I4893="Carg FV",ABS(H4893),7.4),7.4,MAX(0,(0.9-M4893)*40)*0.95),0)</f>
        <v/>
      </c>
      <c r="K4893" s="12">
        <f>IF(I4893="V2H",MIN(MAX(0,H4893),7.4,MAX(0,(M4893-P4893)*40)*0.95),0)</f>
        <v/>
      </c>
      <c r="L4893" s="12">
        <f>IF(E4893=0,0,MAX(0,H4893-K4893))</f>
        <v/>
      </c>
      <c r="M4893" s="13">
        <f>M4892+J4892/40-IF(I4892="V2H",K4892/(0.95*40),0)-IF(E4893=0,IF(E4892=1,IF(D4893=1,30,40)*0.18/(2*40),0),0)-IF(E4893=1,IF(E4892=0,IF(D4893=1,30,40)*0.18/(2*40),0),0)</f>
        <v/>
      </c>
      <c r="N4893" s="14" t="n">
        <v>0.15</v>
      </c>
      <c r="O4893" s="15">
        <f>K4893*N4893</f>
        <v/>
      </c>
      <c r="P4893">
        <f>IF(E4893=0,0.3,IF(D4893=1,IF(C4893&gt;=Params!$B$13-3,IF(C4893&lt;Params!$B$13,Params!$B$20,0.3),0.3),IF(C4893&gt;=Params!$B$15-3,IF(C4893&lt;Params!$B$15,Params!$B$21,0.3),0.3)))</f>
        <v/>
      </c>
    </row>
    <row r="4894" ht="15" customHeight="1" s="1">
      <c r="A4894" s="9" t="n">
        <v>4891</v>
      </c>
      <c r="B4894" s="6" t="inlineStr">
        <is>
          <t>23/07</t>
        </is>
      </c>
      <c r="C4894" s="6" t="n">
        <v>18</v>
      </c>
      <c r="D4894" s="6" t="n">
        <v>0</v>
      </c>
      <c r="E4894" s="10">
        <f>IF(D4894=1, IF(OR(C4894&lt;10, C4894&gt;=15),1,0), IF(OR(C4894&lt;7, C4894&gt;=18),1,0))</f>
        <v/>
      </c>
      <c r="F4894" s="11" t="n">
        <v>0.483</v>
      </c>
      <c r="G4894" s="12">
        <f>0.08*8</f>
        <v/>
      </c>
      <c r="H4894" s="12">
        <f>F4894-G4894</f>
        <v/>
      </c>
      <c r="I4894" s="10">
        <f>IF(E4894=0,"Fora",IF(E4893=0,"Carg xar",IF(H4894&lt;0,IF(M4894&lt;0.9,"Carg FV","Stby"),IF(M4894&gt;P4894,"V2H",IF(M4894&lt;0.9,"Carg xar","Stby")))))</f>
        <v/>
      </c>
      <c r="J4894" s="12">
        <f>IF(OR(I4894="Carg FV",I4894="Carg xar"),MIN(IF(I4894="Carg FV",ABS(H4894),7.4),7.4,MAX(0,(0.9-M4894)*40)*0.95),0)</f>
        <v/>
      </c>
      <c r="K4894" s="12">
        <f>IF(I4894="V2H",MIN(MAX(0,H4894),7.4,MAX(0,(M4894-P4894)*40)*0.95),0)</f>
        <v/>
      </c>
      <c r="L4894" s="12">
        <f>IF(E4894=0,0,MAX(0,H4894-K4894))</f>
        <v/>
      </c>
      <c r="M4894" s="13">
        <f>M4893+J4893/40-IF(I4893="V2H",K4893/(0.95*40),0)-IF(E4894=0,IF(E4893=1,IF(D4894=1,30,40)*0.18/(2*40),0),0)-IF(E4894=1,IF(E4893=0,IF(D4894=1,30,40)*0.18/(2*40),0),0)</f>
        <v/>
      </c>
      <c r="N4894" s="14" t="n">
        <v>0.2</v>
      </c>
      <c r="O4894" s="15">
        <f>K4894*N4894</f>
        <v/>
      </c>
      <c r="P4894">
        <f>IF(E4894=0,0.3,IF(D4894=1,IF(C4894&gt;=Params!$B$13-3,IF(C4894&lt;Params!$B$13,Params!$B$20,0.3),0.3),IF(C4894&gt;=Params!$B$15-3,IF(C4894&lt;Params!$B$15,Params!$B$21,0.3),0.3)))</f>
        <v/>
      </c>
    </row>
    <row r="4895" ht="15" customHeight="1" s="1">
      <c r="A4895" s="9" t="n">
        <v>4892</v>
      </c>
      <c r="B4895" s="6" t="inlineStr">
        <is>
          <t>23/07</t>
        </is>
      </c>
      <c r="C4895" s="6" t="n">
        <v>19</v>
      </c>
      <c r="D4895" s="6" t="n">
        <v>0</v>
      </c>
      <c r="E4895" s="10">
        <f>IF(D4895=1, IF(OR(C4895&lt;10, C4895&gt;=15),1,0), IF(OR(C4895&lt;7, C4895&gt;=18),1,0))</f>
        <v/>
      </c>
      <c r="F4895" s="11" t="n">
        <v>0.545</v>
      </c>
      <c r="G4895" s="12">
        <f>0*8</f>
        <v/>
      </c>
      <c r="H4895" s="12">
        <f>F4895-G4895</f>
        <v/>
      </c>
      <c r="I4895" s="10">
        <f>IF(E4895=0,"Fora",IF(E4894=0,"Carg xar",IF(H4895&lt;0,IF(M4895&lt;0.9,"Carg FV","Stby"),IF(M4895&gt;P4895,"V2H",IF(M4895&lt;0.9,"Carg xar","Stby")))))</f>
        <v/>
      </c>
      <c r="J4895" s="12">
        <f>IF(OR(I4895="Carg FV",I4895="Carg xar"),MIN(IF(I4895="Carg FV",ABS(H4895),7.4),7.4,MAX(0,(0.9-M4895)*40)*0.95),0)</f>
        <v/>
      </c>
      <c r="K4895" s="12">
        <f>IF(I4895="V2H",MIN(MAX(0,H4895),7.4,MAX(0,(M4895-P4895)*40)*0.95),0)</f>
        <v/>
      </c>
      <c r="L4895" s="12">
        <f>IF(E4895=0,0,MAX(0,H4895-K4895))</f>
        <v/>
      </c>
      <c r="M4895" s="13">
        <f>M4894+J4894/40-IF(I4894="V2H",K4894/(0.95*40),0)-IF(E4895=0,IF(E4894=1,IF(D4895=1,30,40)*0.18/(2*40),0),0)-IF(E4895=1,IF(E4894=0,IF(D4895=1,30,40)*0.18/(2*40),0),0)</f>
        <v/>
      </c>
      <c r="N4895" s="14" t="n">
        <v>0.2</v>
      </c>
      <c r="O4895" s="15">
        <f>K4895*N4895</f>
        <v/>
      </c>
      <c r="P4895">
        <f>IF(E4895=0,0.3,IF(D4895=1,IF(C4895&gt;=Params!$B$13-3,IF(C4895&lt;Params!$B$13,Params!$B$20,0.3),0.3),IF(C4895&gt;=Params!$B$15-3,IF(C4895&lt;Params!$B$15,Params!$B$21,0.3),0.3)))</f>
        <v/>
      </c>
    </row>
    <row r="4896" ht="15" customHeight="1" s="1">
      <c r="A4896" s="9" t="n">
        <v>4893</v>
      </c>
      <c r="B4896" s="6" t="inlineStr">
        <is>
          <t>23/07</t>
        </is>
      </c>
      <c r="C4896" s="6" t="n">
        <v>20</v>
      </c>
      <c r="D4896" s="6" t="n">
        <v>0</v>
      </c>
      <c r="E4896" s="10">
        <f>IF(D4896=1, IF(OR(C4896&lt;10, C4896&gt;=15),1,0), IF(OR(C4896&lt;7, C4896&gt;=18),1,0))</f>
        <v/>
      </c>
      <c r="F4896" s="11" t="n">
        <v>0.853</v>
      </c>
      <c r="G4896" s="12">
        <f>0*8</f>
        <v/>
      </c>
      <c r="H4896" s="12">
        <f>F4896-G4896</f>
        <v/>
      </c>
      <c r="I4896" s="10">
        <f>IF(E4896=0,"Fora",IF(E4895=0,"Carg xar",IF(H4896&lt;0,IF(M4896&lt;0.9,"Carg FV","Stby"),IF(M4896&gt;P4896,"V2H",IF(M4896&lt;0.9,"Carg xar","Stby")))))</f>
        <v/>
      </c>
      <c r="J4896" s="12">
        <f>IF(OR(I4896="Carg FV",I4896="Carg xar"),MIN(IF(I4896="Carg FV",ABS(H4896),7.4),7.4,MAX(0,(0.9-M4896)*40)*0.95),0)</f>
        <v/>
      </c>
      <c r="K4896" s="12">
        <f>IF(I4896="V2H",MIN(MAX(0,H4896),7.4,MAX(0,(M4896-P4896)*40)*0.95),0)</f>
        <v/>
      </c>
      <c r="L4896" s="12">
        <f>IF(E4896=0,0,MAX(0,H4896-K4896))</f>
        <v/>
      </c>
      <c r="M4896" s="13">
        <f>M4895+J4895/40-IF(I4895="V2H",K4895/(0.95*40),0)-IF(E4896=0,IF(E4895=1,IF(D4896=1,30,40)*0.18/(2*40),0),0)-IF(E4896=1,IF(E4895=0,IF(D4896=1,30,40)*0.18/(2*40),0),0)</f>
        <v/>
      </c>
      <c r="N4896" s="14" t="n">
        <v>0.2</v>
      </c>
      <c r="O4896" s="15">
        <f>K4896*N4896</f>
        <v/>
      </c>
      <c r="P4896">
        <f>IF(E4896=0,0.3,IF(D4896=1,IF(C4896&gt;=Params!$B$13-3,IF(C4896&lt;Params!$B$13,Params!$B$20,0.3),0.3),IF(C4896&gt;=Params!$B$15-3,IF(C4896&lt;Params!$B$15,Params!$B$21,0.3),0.3)))</f>
        <v/>
      </c>
    </row>
    <row r="4897" ht="15" customHeight="1" s="1">
      <c r="A4897" s="9" t="n">
        <v>4894</v>
      </c>
      <c r="B4897" s="6" t="inlineStr">
        <is>
          <t>23/07</t>
        </is>
      </c>
      <c r="C4897" s="6" t="n">
        <v>21</v>
      </c>
      <c r="D4897" s="6" t="n">
        <v>0</v>
      </c>
      <c r="E4897" s="10">
        <f>IF(D4897=1, IF(OR(C4897&lt;10, C4897&gt;=15),1,0), IF(OR(C4897&lt;7, C4897&gt;=18),1,0))</f>
        <v/>
      </c>
      <c r="F4897" s="11" t="n">
        <v>0.501</v>
      </c>
      <c r="G4897" s="12">
        <f>0*8</f>
        <v/>
      </c>
      <c r="H4897" s="12">
        <f>F4897-G4897</f>
        <v/>
      </c>
      <c r="I4897" s="10">
        <f>IF(E4897=0,"Fora",IF(E4896=0,"Carg xar",IF(H4897&lt;0,IF(M4897&lt;0.9,"Carg FV","Stby"),IF(M4897&gt;P4897,"V2H",IF(M4897&lt;0.9,"Carg xar","Stby")))))</f>
        <v/>
      </c>
      <c r="J4897" s="12">
        <f>IF(OR(I4897="Carg FV",I4897="Carg xar"),MIN(IF(I4897="Carg FV",ABS(H4897),7.4),7.4,MAX(0,(0.9-M4897)*40)*0.95),0)</f>
        <v/>
      </c>
      <c r="K4897" s="12">
        <f>IF(I4897="V2H",MIN(MAX(0,H4897),7.4,MAX(0,(M4897-P4897)*40)*0.95),0)</f>
        <v/>
      </c>
      <c r="L4897" s="12">
        <f>IF(E4897=0,0,MAX(0,H4897-K4897))</f>
        <v/>
      </c>
      <c r="M4897" s="13">
        <f>M4896+J4896/40-IF(I4896="V2H",K4896/(0.95*40),0)-IF(E4897=0,IF(E4896=1,IF(D4897=1,30,40)*0.18/(2*40),0),0)-IF(E4897=1,IF(E4896=0,IF(D4897=1,30,40)*0.18/(2*40),0),0)</f>
        <v/>
      </c>
      <c r="N4897" s="14" t="n">
        <v>0.2</v>
      </c>
      <c r="O4897" s="15">
        <f>K4897*N4897</f>
        <v/>
      </c>
      <c r="P4897">
        <f>IF(E4897=0,0.3,IF(D4897=1,IF(C4897&gt;=Params!$B$13-3,IF(C4897&lt;Params!$B$13,Params!$B$20,0.3),0.3),IF(C4897&gt;=Params!$B$15-3,IF(C4897&lt;Params!$B$15,Params!$B$21,0.3),0.3)))</f>
        <v/>
      </c>
    </row>
    <row r="4898" ht="15" customHeight="1" s="1">
      <c r="A4898" s="9" t="n">
        <v>4895</v>
      </c>
      <c r="B4898" s="6" t="inlineStr">
        <is>
          <t>23/07</t>
        </is>
      </c>
      <c r="C4898" s="6" t="n">
        <v>22</v>
      </c>
      <c r="D4898" s="6" t="n">
        <v>0</v>
      </c>
      <c r="E4898" s="10">
        <f>IF(D4898=1, IF(OR(C4898&lt;10, C4898&gt;=15),1,0), IF(OR(C4898&lt;7, C4898&gt;=18),1,0))</f>
        <v/>
      </c>
      <c r="F4898" s="11" t="n">
        <v>0.6</v>
      </c>
      <c r="G4898" s="12">
        <f>0*8</f>
        <v/>
      </c>
      <c r="H4898" s="12">
        <f>F4898-G4898</f>
        <v/>
      </c>
      <c r="I4898" s="10">
        <f>IF(E4898=0,"Fora",IF(E4897=0,"Carg xar",IF(H4898&lt;0,IF(M4898&lt;0.9,"Carg FV","Stby"),IF(M4898&gt;P4898,"V2H",IF(M4898&lt;0.9,"Carg xar","Stby")))))</f>
        <v/>
      </c>
      <c r="J4898" s="12">
        <f>IF(OR(I4898="Carg FV",I4898="Carg xar"),MIN(IF(I4898="Carg FV",ABS(H4898),7.4),7.4,MAX(0,(0.9-M4898)*40)*0.95),0)</f>
        <v/>
      </c>
      <c r="K4898" s="12">
        <f>IF(I4898="V2H",MIN(MAX(0,H4898),7.4,MAX(0,(M4898-P4898)*40)*0.95),0)</f>
        <v/>
      </c>
      <c r="L4898" s="12">
        <f>IF(E4898=0,0,MAX(0,H4898-K4898))</f>
        <v/>
      </c>
      <c r="M4898" s="13">
        <f>M4897+J4897/40-IF(I4897="V2H",K4897/(0.95*40),0)-IF(E4898=0,IF(E4897=1,IF(D4898=1,30,40)*0.18/(2*40),0),0)-IF(E4898=1,IF(E4897=0,IF(D4898=1,30,40)*0.18/(2*40),0),0)</f>
        <v/>
      </c>
      <c r="N4898" s="14" t="n">
        <v>0.15</v>
      </c>
      <c r="O4898" s="15">
        <f>K4898*N4898</f>
        <v/>
      </c>
      <c r="P4898">
        <f>IF(E4898=0,0.3,IF(D4898=1,IF(C4898&gt;=Params!$B$13-3,IF(C4898&lt;Params!$B$13,Params!$B$20,0.3),0.3),IF(C4898&gt;=Params!$B$15-3,IF(C4898&lt;Params!$B$15,Params!$B$21,0.3),0.3)))</f>
        <v/>
      </c>
    </row>
    <row r="4899" ht="15" customHeight="1" s="1">
      <c r="A4899" s="9" t="n">
        <v>4896</v>
      </c>
      <c r="B4899" s="6" t="inlineStr">
        <is>
          <t>23/07</t>
        </is>
      </c>
      <c r="C4899" s="6" t="n">
        <v>23</v>
      </c>
      <c r="D4899" s="6" t="n">
        <v>0</v>
      </c>
      <c r="E4899" s="10">
        <f>IF(D4899=1, IF(OR(C4899&lt;10, C4899&gt;=15),1,0), IF(OR(C4899&lt;7, C4899&gt;=18),1,0))</f>
        <v/>
      </c>
      <c r="F4899" s="11" t="n">
        <v>0.614</v>
      </c>
      <c r="G4899" s="12">
        <f>0*8</f>
        <v/>
      </c>
      <c r="H4899" s="12">
        <f>F4899-G4899</f>
        <v/>
      </c>
      <c r="I4899" s="10">
        <f>IF(E4899=0,"Fora",IF(E4898=0,"Carg xar",IF(H4899&lt;0,IF(M4899&lt;0.9,"Carg FV","Stby"),IF(M4899&gt;P4899,"V2H",IF(M4899&lt;0.9,"Carg xar","Stby")))))</f>
        <v/>
      </c>
      <c r="J4899" s="12">
        <f>IF(OR(I4899="Carg FV",I4899="Carg xar"),MIN(IF(I4899="Carg FV",ABS(H4899),7.4),7.4,MAX(0,(0.9-M4899)*40)*0.95),0)</f>
        <v/>
      </c>
      <c r="K4899" s="12">
        <f>IF(I4899="V2H",MIN(MAX(0,H4899),7.4,MAX(0,(M4899-P4899)*40)*0.95),0)</f>
        <v/>
      </c>
      <c r="L4899" s="12">
        <f>IF(E4899=0,0,MAX(0,H4899-K4899))</f>
        <v/>
      </c>
      <c r="M4899" s="13">
        <f>M4898+J4898/40-IF(I4898="V2H",K4898/(0.95*40),0)-IF(E4899=0,IF(E4898=1,IF(D4899=1,30,40)*0.18/(2*40),0),0)-IF(E4899=1,IF(E4898=0,IF(D4899=1,30,40)*0.18/(2*40),0),0)</f>
        <v/>
      </c>
      <c r="N4899" s="14" t="n">
        <v>0.15</v>
      </c>
      <c r="O4899" s="15">
        <f>K4899*N4899</f>
        <v/>
      </c>
      <c r="P4899">
        <f>IF(E4899=0,0.3,IF(D4899=1,IF(C4899&gt;=Params!$B$13-3,IF(C4899&lt;Params!$B$13,Params!$B$20,0.3),0.3),IF(C4899&gt;=Params!$B$15-3,IF(C4899&lt;Params!$B$15,Params!$B$21,0.3),0.3)))</f>
        <v/>
      </c>
    </row>
    <row r="4900" ht="15" customHeight="1" s="1">
      <c r="A4900" s="9" t="n">
        <v>4897</v>
      </c>
      <c r="B4900" s="6" t="inlineStr">
        <is>
          <t>24/07</t>
        </is>
      </c>
      <c r="C4900" s="6" t="n">
        <v>0</v>
      </c>
      <c r="D4900" s="6" t="n">
        <v>0</v>
      </c>
      <c r="E4900" s="10">
        <f>IF(D4900=1, IF(OR(C4900&lt;10, C4900&gt;=15),1,0), IF(OR(C4900&lt;7, C4900&gt;=18),1,0))</f>
        <v/>
      </c>
      <c r="F4900" s="11" t="n">
        <v>0.575</v>
      </c>
      <c r="G4900" s="12">
        <f>0*8</f>
        <v/>
      </c>
      <c r="H4900" s="12">
        <f>F4900-G4900</f>
        <v/>
      </c>
      <c r="I4900" s="10">
        <f>IF(E4900=0,"Fora",IF(E4899=0,"Carg xar",IF(H4900&lt;0,IF(M4900&lt;0.9,"Carg FV","Stby"),IF(M4900&gt;P4900,"V2H",IF(M4900&lt;0.9,"Carg xar","Stby")))))</f>
        <v/>
      </c>
      <c r="J4900" s="12">
        <f>IF(OR(I4900="Carg FV",I4900="Carg xar"),MIN(IF(I4900="Carg FV",ABS(H4900),7.4),7.4,MAX(0,(0.9-M4900)*40)*0.95),0)</f>
        <v/>
      </c>
      <c r="K4900" s="12">
        <f>IF(I4900="V2H",MIN(MAX(0,H4900),7.4,MAX(0,(M4900-P4900)*40)*0.95),0)</f>
        <v/>
      </c>
      <c r="L4900" s="12">
        <f>IF(E4900=0,0,MAX(0,H4900-K4900))</f>
        <v/>
      </c>
      <c r="M4900" s="13">
        <f>M4899+J4899/40-IF(I4899="V2H",K4899/(0.95*40),0)-IF(E4900=0,IF(E4899=1,IF(D4900=1,30,40)*0.18/(2*40),0),0)-IF(E4900=1,IF(E4899=0,IF(D4900=1,30,40)*0.18/(2*40),0),0)</f>
        <v/>
      </c>
      <c r="N4900" s="14" t="n">
        <v>0.09</v>
      </c>
      <c r="O4900" s="15">
        <f>K4900*N4900</f>
        <v/>
      </c>
      <c r="P4900">
        <f>IF(E4900=0,0.3,IF(D4900=1,IF(C4900&gt;=Params!$B$13-3,IF(C4900&lt;Params!$B$13,Params!$B$20,0.3),0.3),IF(C4900&gt;=Params!$B$15-3,IF(C4900&lt;Params!$B$15,Params!$B$21,0.3),0.3)))</f>
        <v/>
      </c>
    </row>
    <row r="4901" ht="15" customHeight="1" s="1">
      <c r="A4901" s="9" t="n">
        <v>4898</v>
      </c>
      <c r="B4901" s="6" t="inlineStr">
        <is>
          <t>24/07</t>
        </is>
      </c>
      <c r="C4901" s="6" t="n">
        <v>1</v>
      </c>
      <c r="D4901" s="6" t="n">
        <v>0</v>
      </c>
      <c r="E4901" s="10">
        <f>IF(D4901=1, IF(OR(C4901&lt;10, C4901&gt;=15),1,0), IF(OR(C4901&lt;7, C4901&gt;=18),1,0))</f>
        <v/>
      </c>
      <c r="F4901" s="11" t="n">
        <v>0.46</v>
      </c>
      <c r="G4901" s="12">
        <f>0*8</f>
        <v/>
      </c>
      <c r="H4901" s="12">
        <f>F4901-G4901</f>
        <v/>
      </c>
      <c r="I4901" s="10">
        <f>IF(E4901=0,"Fora",IF(E4900=0,"Carg xar",IF(H4901&lt;0,IF(M4901&lt;0.9,"Carg FV","Stby"),IF(M4901&gt;P4901,"V2H",IF(M4901&lt;0.9,"Carg xar","Stby")))))</f>
        <v/>
      </c>
      <c r="J4901" s="12">
        <f>IF(OR(I4901="Carg FV",I4901="Carg xar"),MIN(IF(I4901="Carg FV",ABS(H4901),7.4),7.4,MAX(0,(0.9-M4901)*40)*0.95),0)</f>
        <v/>
      </c>
      <c r="K4901" s="12">
        <f>IF(I4901="V2H",MIN(MAX(0,H4901),7.4,MAX(0,(M4901-P4901)*40)*0.95),0)</f>
        <v/>
      </c>
      <c r="L4901" s="12">
        <f>IF(E4901=0,0,MAX(0,H4901-K4901))</f>
        <v/>
      </c>
      <c r="M4901" s="13">
        <f>M4900+J4900/40-IF(I4900="V2H",K4900/(0.95*40),0)-IF(E4901=0,IF(E4900=1,IF(D4901=1,30,40)*0.18/(2*40),0),0)-IF(E4901=1,IF(E4900=0,IF(D4901=1,30,40)*0.18/(2*40),0),0)</f>
        <v/>
      </c>
      <c r="N4901" s="14" t="n">
        <v>0.09</v>
      </c>
      <c r="O4901" s="15">
        <f>K4901*N4901</f>
        <v/>
      </c>
      <c r="P4901">
        <f>IF(E4901=0,0.3,IF(D4901=1,IF(C4901&gt;=Params!$B$13-3,IF(C4901&lt;Params!$B$13,Params!$B$20,0.3),0.3),IF(C4901&gt;=Params!$B$15-3,IF(C4901&lt;Params!$B$15,Params!$B$21,0.3),0.3)))</f>
        <v/>
      </c>
    </row>
    <row r="4902" ht="15" customHeight="1" s="1">
      <c r="A4902" s="9" t="n">
        <v>4899</v>
      </c>
      <c r="B4902" s="6" t="inlineStr">
        <is>
          <t>24/07</t>
        </is>
      </c>
      <c r="C4902" s="6" t="n">
        <v>2</v>
      </c>
      <c r="D4902" s="6" t="n">
        <v>0</v>
      </c>
      <c r="E4902" s="10">
        <f>IF(D4902=1, IF(OR(C4902&lt;10, C4902&gt;=15),1,0), IF(OR(C4902&lt;7, C4902&gt;=18),1,0))</f>
        <v/>
      </c>
      <c r="F4902" s="11" t="n">
        <v>0.456</v>
      </c>
      <c r="G4902" s="12">
        <f>0*8</f>
        <v/>
      </c>
      <c r="H4902" s="12">
        <f>F4902-G4902</f>
        <v/>
      </c>
      <c r="I4902" s="10">
        <f>IF(E4902=0,"Fora",IF(E4901=0,"Carg xar",IF(H4902&lt;0,IF(M4902&lt;0.9,"Carg FV","Stby"),IF(M4902&gt;P4902,"V2H",IF(M4902&lt;0.9,"Carg xar","Stby")))))</f>
        <v/>
      </c>
      <c r="J4902" s="12">
        <f>IF(OR(I4902="Carg FV",I4902="Carg xar"),MIN(IF(I4902="Carg FV",ABS(H4902),7.4),7.4,MAX(0,(0.9-M4902)*40)*0.95),0)</f>
        <v/>
      </c>
      <c r="K4902" s="12">
        <f>IF(I4902="V2H",MIN(MAX(0,H4902),7.4,MAX(0,(M4902-P4902)*40)*0.95),0)</f>
        <v/>
      </c>
      <c r="L4902" s="12">
        <f>IF(E4902=0,0,MAX(0,H4902-K4902))</f>
        <v/>
      </c>
      <c r="M4902" s="13">
        <f>M4901+J4901/40-IF(I4901="V2H",K4901/(0.95*40),0)-IF(E4902=0,IF(E4901=1,IF(D4902=1,30,40)*0.18/(2*40),0),0)-IF(E4902=1,IF(E4901=0,IF(D4902=1,30,40)*0.18/(2*40),0),0)</f>
        <v/>
      </c>
      <c r="N4902" s="14" t="n">
        <v>0.09</v>
      </c>
      <c r="O4902" s="15">
        <f>K4902*N4902</f>
        <v/>
      </c>
      <c r="P4902">
        <f>IF(E4902=0,0.3,IF(D4902=1,IF(C4902&gt;=Params!$B$13-3,IF(C4902&lt;Params!$B$13,Params!$B$20,0.3),0.3),IF(C4902&gt;=Params!$B$15-3,IF(C4902&lt;Params!$B$15,Params!$B$21,0.3),0.3)))</f>
        <v/>
      </c>
    </row>
    <row r="4903" ht="15" customHeight="1" s="1">
      <c r="A4903" s="9" t="n">
        <v>4900</v>
      </c>
      <c r="B4903" s="6" t="inlineStr">
        <is>
          <t>24/07</t>
        </is>
      </c>
      <c r="C4903" s="6" t="n">
        <v>3</v>
      </c>
      <c r="D4903" s="6" t="n">
        <v>0</v>
      </c>
      <c r="E4903" s="10">
        <f>IF(D4903=1, IF(OR(C4903&lt;10, C4903&gt;=15),1,0), IF(OR(C4903&lt;7, C4903&gt;=18),1,0))</f>
        <v/>
      </c>
      <c r="F4903" s="11" t="n">
        <v>1.271</v>
      </c>
      <c r="G4903" s="12">
        <f>0*8</f>
        <v/>
      </c>
      <c r="H4903" s="12">
        <f>F4903-G4903</f>
        <v/>
      </c>
      <c r="I4903" s="10">
        <f>IF(E4903=0,"Fora",IF(E4902=0,"Carg xar",IF(H4903&lt;0,IF(M4903&lt;0.9,"Carg FV","Stby"),IF(M4903&gt;P4903,"V2H",IF(M4903&lt;0.9,"Carg xar","Stby")))))</f>
        <v/>
      </c>
      <c r="J4903" s="12">
        <f>IF(OR(I4903="Carg FV",I4903="Carg xar"),MIN(IF(I4903="Carg FV",ABS(H4903),7.4),7.4,MAX(0,(0.9-M4903)*40)*0.95),0)</f>
        <v/>
      </c>
      <c r="K4903" s="12">
        <f>IF(I4903="V2H",MIN(MAX(0,H4903),7.4,MAX(0,(M4903-P4903)*40)*0.95),0)</f>
        <v/>
      </c>
      <c r="L4903" s="12">
        <f>IF(E4903=0,0,MAX(0,H4903-K4903))</f>
        <v/>
      </c>
      <c r="M4903" s="13">
        <f>M4902+J4902/40-IF(I4902="V2H",K4902/(0.95*40),0)-IF(E4903=0,IF(E4902=1,IF(D4903=1,30,40)*0.18/(2*40),0),0)-IF(E4903=1,IF(E4902=0,IF(D4903=1,30,40)*0.18/(2*40),0),0)</f>
        <v/>
      </c>
      <c r="N4903" s="14" t="n">
        <v>0.09</v>
      </c>
      <c r="O4903" s="15">
        <f>K4903*N4903</f>
        <v/>
      </c>
      <c r="P4903">
        <f>IF(E4903=0,0.3,IF(D4903=1,IF(C4903&gt;=Params!$B$13-3,IF(C4903&lt;Params!$B$13,Params!$B$20,0.3),0.3),IF(C4903&gt;=Params!$B$15-3,IF(C4903&lt;Params!$B$15,Params!$B$21,0.3),0.3)))</f>
        <v/>
      </c>
    </row>
    <row r="4904" ht="15" customHeight="1" s="1">
      <c r="A4904" s="9" t="n">
        <v>4901</v>
      </c>
      <c r="B4904" s="6" t="inlineStr">
        <is>
          <t>24/07</t>
        </is>
      </c>
      <c r="C4904" s="6" t="n">
        <v>4</v>
      </c>
      <c r="D4904" s="6" t="n">
        <v>0</v>
      </c>
      <c r="E4904" s="10">
        <f>IF(D4904=1, IF(OR(C4904&lt;10, C4904&gt;=15),1,0), IF(OR(C4904&lt;7, C4904&gt;=18),1,0))</f>
        <v/>
      </c>
      <c r="F4904" s="11" t="n">
        <v>0.344</v>
      </c>
      <c r="G4904" s="12">
        <f>0*8</f>
        <v/>
      </c>
      <c r="H4904" s="12">
        <f>F4904-G4904</f>
        <v/>
      </c>
      <c r="I4904" s="10">
        <f>IF(E4904=0,"Fora",IF(E4903=0,"Carg xar",IF(H4904&lt;0,IF(M4904&lt;0.9,"Carg FV","Stby"),IF(M4904&gt;P4904,"V2H",IF(M4904&lt;0.9,"Carg xar","Stby")))))</f>
        <v/>
      </c>
      <c r="J4904" s="12">
        <f>IF(OR(I4904="Carg FV",I4904="Carg xar"),MIN(IF(I4904="Carg FV",ABS(H4904),7.4),7.4,MAX(0,(0.9-M4904)*40)*0.95),0)</f>
        <v/>
      </c>
      <c r="K4904" s="12">
        <f>IF(I4904="V2H",MIN(MAX(0,H4904),7.4,MAX(0,(M4904-P4904)*40)*0.95),0)</f>
        <v/>
      </c>
      <c r="L4904" s="12">
        <f>IF(E4904=0,0,MAX(0,H4904-K4904))</f>
        <v/>
      </c>
      <c r="M4904" s="13">
        <f>M4903+J4903/40-IF(I4903="V2H",K4903/(0.95*40),0)-IF(E4904=0,IF(E4903=1,IF(D4904=1,30,40)*0.18/(2*40),0),0)-IF(E4904=1,IF(E4903=0,IF(D4904=1,30,40)*0.18/(2*40),0),0)</f>
        <v/>
      </c>
      <c r="N4904" s="14" t="n">
        <v>0.09</v>
      </c>
      <c r="O4904" s="15">
        <f>K4904*N4904</f>
        <v/>
      </c>
      <c r="P4904">
        <f>IF(E4904=0,0.3,IF(D4904=1,IF(C4904&gt;=Params!$B$13-3,IF(C4904&lt;Params!$B$13,Params!$B$20,0.3),0.3),IF(C4904&gt;=Params!$B$15-3,IF(C4904&lt;Params!$B$15,Params!$B$21,0.3),0.3)))</f>
        <v/>
      </c>
    </row>
    <row r="4905" ht="15" customHeight="1" s="1">
      <c r="A4905" s="9" t="n">
        <v>4902</v>
      </c>
      <c r="B4905" s="6" t="inlineStr">
        <is>
          <t>24/07</t>
        </is>
      </c>
      <c r="C4905" s="6" t="n">
        <v>5</v>
      </c>
      <c r="D4905" s="6" t="n">
        <v>0</v>
      </c>
      <c r="E4905" s="10">
        <f>IF(D4905=1, IF(OR(C4905&lt;10, C4905&gt;=15),1,0), IF(OR(C4905&lt;7, C4905&gt;=18),1,0))</f>
        <v/>
      </c>
      <c r="F4905" s="11" t="n">
        <v>0.388</v>
      </c>
      <c r="G4905" s="12">
        <f>0*8</f>
        <v/>
      </c>
      <c r="H4905" s="12">
        <f>F4905-G4905</f>
        <v/>
      </c>
      <c r="I4905" s="10">
        <f>IF(E4905=0,"Fora",IF(E4904=0,"Carg xar",IF(H4905&lt;0,IF(M4905&lt;0.9,"Carg FV","Stby"),IF(M4905&gt;P4905,"V2H",IF(M4905&lt;0.9,"Carg xar","Stby")))))</f>
        <v/>
      </c>
      <c r="J4905" s="12">
        <f>IF(OR(I4905="Carg FV",I4905="Carg xar"),MIN(IF(I4905="Carg FV",ABS(H4905),7.4),7.4,MAX(0,(0.9-M4905)*40)*0.95),0)</f>
        <v/>
      </c>
      <c r="K4905" s="12">
        <f>IF(I4905="V2H",MIN(MAX(0,H4905),7.4,MAX(0,(M4905-P4905)*40)*0.95),0)</f>
        <v/>
      </c>
      <c r="L4905" s="12">
        <f>IF(E4905=0,0,MAX(0,H4905-K4905))</f>
        <v/>
      </c>
      <c r="M4905" s="13">
        <f>M4904+J4904/40-IF(I4904="V2H",K4904/(0.95*40),0)-IF(E4905=0,IF(E4904=1,IF(D4905=1,30,40)*0.18/(2*40),0),0)-IF(E4905=1,IF(E4904=0,IF(D4905=1,30,40)*0.18/(2*40),0),0)</f>
        <v/>
      </c>
      <c r="N4905" s="14" t="n">
        <v>0.09</v>
      </c>
      <c r="O4905" s="15">
        <f>K4905*N4905</f>
        <v/>
      </c>
      <c r="P4905">
        <f>IF(E4905=0,0.3,IF(D4905=1,IF(C4905&gt;=Params!$B$13-3,IF(C4905&lt;Params!$B$13,Params!$B$20,0.3),0.3),IF(C4905&gt;=Params!$B$15-3,IF(C4905&lt;Params!$B$15,Params!$B$21,0.3),0.3)))</f>
        <v/>
      </c>
    </row>
    <row r="4906" ht="15" customHeight="1" s="1">
      <c r="A4906" s="9" t="n">
        <v>4903</v>
      </c>
      <c r="B4906" s="6" t="inlineStr">
        <is>
          <t>24/07</t>
        </is>
      </c>
      <c r="C4906" s="6" t="n">
        <v>6</v>
      </c>
      <c r="D4906" s="6" t="n">
        <v>0</v>
      </c>
      <c r="E4906" s="10">
        <f>IF(D4906=1, IF(OR(C4906&lt;10, C4906&gt;=15),1,0), IF(OR(C4906&lt;7, C4906&gt;=18),1,0))</f>
        <v/>
      </c>
      <c r="F4906" s="11" t="n">
        <v>0.34</v>
      </c>
      <c r="G4906" s="12">
        <f>0.02*8</f>
        <v/>
      </c>
      <c r="H4906" s="12">
        <f>F4906-G4906</f>
        <v/>
      </c>
      <c r="I4906" s="10">
        <f>IF(E4906=0,"Fora",IF(E4905=0,"Carg xar",IF(H4906&lt;0,IF(M4906&lt;0.9,"Carg FV","Stby"),IF(M4906&gt;P4906,"V2H",IF(M4906&lt;0.9,"Carg xar","Stby")))))</f>
        <v/>
      </c>
      <c r="J4906" s="12">
        <f>IF(OR(I4906="Carg FV",I4906="Carg xar"),MIN(IF(I4906="Carg FV",ABS(H4906),7.4),7.4,MAX(0,(0.9-M4906)*40)*0.95),0)</f>
        <v/>
      </c>
      <c r="K4906" s="12">
        <f>IF(I4906="V2H",MIN(MAX(0,H4906),7.4,MAX(0,(M4906-P4906)*40)*0.95),0)</f>
        <v/>
      </c>
      <c r="L4906" s="12">
        <f>IF(E4906=0,0,MAX(0,H4906-K4906))</f>
        <v/>
      </c>
      <c r="M4906" s="13">
        <f>M4905+J4905/40-IF(I4905="V2H",K4905/(0.95*40),0)-IF(E4906=0,IF(E4905=1,IF(D4906=1,30,40)*0.18/(2*40),0),0)-IF(E4906=1,IF(E4905=0,IF(D4906=1,30,40)*0.18/(2*40),0),0)</f>
        <v/>
      </c>
      <c r="N4906" s="14" t="n">
        <v>0.09</v>
      </c>
      <c r="O4906" s="15">
        <f>K4906*N4906</f>
        <v/>
      </c>
      <c r="P4906">
        <f>IF(E4906=0,0.3,IF(D4906=1,IF(C4906&gt;=Params!$B$13-3,IF(C4906&lt;Params!$B$13,Params!$B$20,0.3),0.3),IF(C4906&gt;=Params!$B$15-3,IF(C4906&lt;Params!$B$15,Params!$B$21,0.3),0.3)))</f>
        <v/>
      </c>
    </row>
    <row r="4907" ht="15" customHeight="1" s="1">
      <c r="A4907" s="9" t="n">
        <v>4904</v>
      </c>
      <c r="B4907" s="6" t="inlineStr">
        <is>
          <t>24/07</t>
        </is>
      </c>
      <c r="C4907" s="6" t="n">
        <v>7</v>
      </c>
      <c r="D4907" s="6" t="n">
        <v>0</v>
      </c>
      <c r="E4907" s="10">
        <f>IF(D4907=1, IF(OR(C4907&lt;10, C4907&gt;=15),1,0), IF(OR(C4907&lt;7, C4907&gt;=18),1,0))</f>
        <v/>
      </c>
      <c r="F4907" s="11" t="n">
        <v>0.362</v>
      </c>
      <c r="G4907" s="12">
        <f>0.14*8</f>
        <v/>
      </c>
      <c r="H4907" s="12">
        <f>F4907-G4907</f>
        <v/>
      </c>
      <c r="I4907" s="10">
        <f>IF(E4907=0,"Fora",IF(E4906=0,"Carg xar",IF(H4907&lt;0,IF(M4907&lt;0.9,"Carg FV","Stby"),IF(M4907&gt;P4907,"V2H",IF(M4907&lt;0.9,"Carg xar","Stby")))))</f>
        <v/>
      </c>
      <c r="J4907" s="12">
        <f>IF(OR(I4907="Carg FV",I4907="Carg xar"),MIN(IF(I4907="Carg FV",ABS(H4907),7.4),7.4,MAX(0,(0.9-M4907)*40)*0.95),0)</f>
        <v/>
      </c>
      <c r="K4907" s="12">
        <f>IF(I4907="V2H",MIN(MAX(0,H4907),7.4,MAX(0,(M4907-P4907)*40)*0.95),0)</f>
        <v/>
      </c>
      <c r="L4907" s="12">
        <f>IF(E4907=0,0,MAX(0,H4907-K4907))</f>
        <v/>
      </c>
      <c r="M4907" s="13">
        <f>M4906+J4906/40-IF(I4906="V2H",K4906/(0.95*40),0)-IF(E4907=0,IF(E4906=1,IF(D4907=1,30,40)*0.18/(2*40),0),0)-IF(E4907=1,IF(E4906=0,IF(D4907=1,30,40)*0.18/(2*40),0),0)</f>
        <v/>
      </c>
      <c r="N4907" s="14" t="n">
        <v>0.09</v>
      </c>
      <c r="O4907" s="15">
        <f>K4907*N4907</f>
        <v/>
      </c>
      <c r="P4907">
        <f>IF(E4907=0,0.3,IF(D4907=1,IF(C4907&gt;=Params!$B$13-3,IF(C4907&lt;Params!$B$13,Params!$B$20,0.3),0.3),IF(C4907&gt;=Params!$B$15-3,IF(C4907&lt;Params!$B$15,Params!$B$21,0.3),0.3)))</f>
        <v/>
      </c>
    </row>
    <row r="4908" ht="15" customHeight="1" s="1">
      <c r="A4908" s="9" t="n">
        <v>4905</v>
      </c>
      <c r="B4908" s="6" t="inlineStr">
        <is>
          <t>24/07</t>
        </is>
      </c>
      <c r="C4908" s="6" t="n">
        <v>8</v>
      </c>
      <c r="D4908" s="6" t="n">
        <v>0</v>
      </c>
      <c r="E4908" s="10">
        <f>IF(D4908=1, IF(OR(C4908&lt;10, C4908&gt;=15),1,0), IF(OR(C4908&lt;7, C4908&gt;=18),1,0))</f>
        <v/>
      </c>
      <c r="F4908" s="11" t="n">
        <v>0</v>
      </c>
      <c r="G4908" s="12">
        <f>0.3*8</f>
        <v/>
      </c>
      <c r="H4908" s="12">
        <f>F4908-G4908</f>
        <v/>
      </c>
      <c r="I4908" s="10">
        <f>IF(E4908=0,"Fora",IF(E4907=0,"Carg xar",IF(H4908&lt;0,IF(M4908&lt;0.9,"Carg FV","Stby"),IF(M4908&gt;P4908,"V2H",IF(M4908&lt;0.9,"Carg xar","Stby")))))</f>
        <v/>
      </c>
      <c r="J4908" s="12">
        <f>IF(OR(I4908="Carg FV",I4908="Carg xar"),MIN(IF(I4908="Carg FV",ABS(H4908),7.4),7.4,MAX(0,(0.9-M4908)*40)*0.95),0)</f>
        <v/>
      </c>
      <c r="K4908" s="12">
        <f>IF(I4908="V2H",MIN(MAX(0,H4908),7.4,MAX(0,(M4908-P4908)*40)*0.95),0)</f>
        <v/>
      </c>
      <c r="L4908" s="12">
        <f>IF(E4908=0,0,MAX(0,H4908-K4908))</f>
        <v/>
      </c>
      <c r="M4908" s="13">
        <f>M4907+J4907/40-IF(I4907="V2H",K4907/(0.95*40),0)-IF(E4908=0,IF(E4907=1,IF(D4908=1,30,40)*0.18/(2*40),0),0)-IF(E4908=1,IF(E4907=0,IF(D4908=1,30,40)*0.18/(2*40),0),0)</f>
        <v/>
      </c>
      <c r="N4908" s="14" t="n">
        <v>0.15</v>
      </c>
      <c r="O4908" s="15">
        <f>K4908*N4908</f>
        <v/>
      </c>
      <c r="P4908">
        <f>IF(E4908=0,0.3,IF(D4908=1,IF(C4908&gt;=Params!$B$13-3,IF(C4908&lt;Params!$B$13,Params!$B$20,0.3),0.3),IF(C4908&gt;=Params!$B$15-3,IF(C4908&lt;Params!$B$15,Params!$B$21,0.3),0.3)))</f>
        <v/>
      </c>
    </row>
    <row r="4909" ht="15" customHeight="1" s="1">
      <c r="A4909" s="9" t="n">
        <v>4906</v>
      </c>
      <c r="B4909" s="6" t="inlineStr">
        <is>
          <t>24/07</t>
        </is>
      </c>
      <c r="C4909" s="6" t="n">
        <v>9</v>
      </c>
      <c r="D4909" s="6" t="n">
        <v>0</v>
      </c>
      <c r="E4909" s="10">
        <f>IF(D4909=1, IF(OR(C4909&lt;10, C4909&gt;=15),1,0), IF(OR(C4909&lt;7, C4909&gt;=18),1,0))</f>
        <v/>
      </c>
      <c r="F4909" s="11" t="n">
        <v>0</v>
      </c>
      <c r="G4909" s="12">
        <f>0.5*8</f>
        <v/>
      </c>
      <c r="H4909" s="12">
        <f>F4909-G4909</f>
        <v/>
      </c>
      <c r="I4909" s="10">
        <f>IF(E4909=0,"Fora",IF(E4908=0,"Carg xar",IF(H4909&lt;0,IF(M4909&lt;0.9,"Carg FV","Stby"),IF(M4909&gt;P4909,"V2H",IF(M4909&lt;0.9,"Carg xar","Stby")))))</f>
        <v/>
      </c>
      <c r="J4909" s="12">
        <f>IF(OR(I4909="Carg FV",I4909="Carg xar"),MIN(IF(I4909="Carg FV",ABS(H4909),7.4),7.4,MAX(0,(0.9-M4909)*40)*0.95),0)</f>
        <v/>
      </c>
      <c r="K4909" s="12">
        <f>IF(I4909="V2H",MIN(MAX(0,H4909),7.4,MAX(0,(M4909-P4909)*40)*0.95),0)</f>
        <v/>
      </c>
      <c r="L4909" s="12">
        <f>IF(E4909=0,0,MAX(0,H4909-K4909))</f>
        <v/>
      </c>
      <c r="M4909" s="13">
        <f>M4908+J4908/40-IF(I4908="V2H",K4908/(0.95*40),0)-IF(E4909=0,IF(E4908=1,IF(D4909=1,30,40)*0.18/(2*40),0),0)-IF(E4909=1,IF(E4908=0,IF(D4909=1,30,40)*0.18/(2*40),0),0)</f>
        <v/>
      </c>
      <c r="N4909" s="14" t="n">
        <v>0.15</v>
      </c>
      <c r="O4909" s="15">
        <f>K4909*N4909</f>
        <v/>
      </c>
      <c r="P4909">
        <f>IF(E4909=0,0.3,IF(D4909=1,IF(C4909&gt;=Params!$B$13-3,IF(C4909&lt;Params!$B$13,Params!$B$20,0.3),0.3),IF(C4909&gt;=Params!$B$15-3,IF(C4909&lt;Params!$B$15,Params!$B$21,0.3),0.3)))</f>
        <v/>
      </c>
    </row>
    <row r="4910" ht="15" customHeight="1" s="1">
      <c r="A4910" s="9" t="n">
        <v>4907</v>
      </c>
      <c r="B4910" s="6" t="inlineStr">
        <is>
          <t>24/07</t>
        </is>
      </c>
      <c r="C4910" s="6" t="n">
        <v>10</v>
      </c>
      <c r="D4910" s="6" t="n">
        <v>0</v>
      </c>
      <c r="E4910" s="10">
        <f>IF(D4910=1, IF(OR(C4910&lt;10, C4910&gt;=15),1,0), IF(OR(C4910&lt;7, C4910&gt;=18),1,0))</f>
        <v/>
      </c>
      <c r="F4910" s="11" t="n">
        <v>0</v>
      </c>
      <c r="G4910" s="12">
        <f>0.7*8</f>
        <v/>
      </c>
      <c r="H4910" s="12">
        <f>F4910-G4910</f>
        <v/>
      </c>
      <c r="I4910" s="10">
        <f>IF(E4910=0,"Fora",IF(E4909=0,"Carg xar",IF(H4910&lt;0,IF(M4910&lt;0.9,"Carg FV","Stby"),IF(M4910&gt;P4910,"V2H",IF(M4910&lt;0.9,"Carg xar","Stby")))))</f>
        <v/>
      </c>
      <c r="J4910" s="12">
        <f>IF(OR(I4910="Carg FV",I4910="Carg xar"),MIN(IF(I4910="Carg FV",ABS(H4910),7.4),7.4,MAX(0,(0.9-M4910)*40)*0.95),0)</f>
        <v/>
      </c>
      <c r="K4910" s="12">
        <f>IF(I4910="V2H",MIN(MAX(0,H4910),7.4,MAX(0,(M4910-P4910)*40)*0.95),0)</f>
        <v/>
      </c>
      <c r="L4910" s="12">
        <f>IF(E4910=0,0,MAX(0,H4910-K4910))</f>
        <v/>
      </c>
      <c r="M4910" s="13">
        <f>M4909+J4909/40-IF(I4909="V2H",K4909/(0.95*40),0)-IF(E4910=0,IF(E4909=1,IF(D4910=1,30,40)*0.18/(2*40),0),0)-IF(E4910=1,IF(E4909=0,IF(D4910=1,30,40)*0.18/(2*40),0),0)</f>
        <v/>
      </c>
      <c r="N4910" s="14" t="n">
        <v>0.2</v>
      </c>
      <c r="O4910" s="15">
        <f>K4910*N4910</f>
        <v/>
      </c>
      <c r="P4910">
        <f>IF(E4910=0,0.3,IF(D4910=1,IF(C4910&gt;=Params!$B$13-3,IF(C4910&lt;Params!$B$13,Params!$B$20,0.3),0.3),IF(C4910&gt;=Params!$B$15-3,IF(C4910&lt;Params!$B$15,Params!$B$21,0.3),0.3)))</f>
        <v/>
      </c>
    </row>
    <row r="4911" ht="15" customHeight="1" s="1">
      <c r="A4911" s="9" t="n">
        <v>4908</v>
      </c>
      <c r="B4911" s="6" t="inlineStr">
        <is>
          <t>24/07</t>
        </is>
      </c>
      <c r="C4911" s="6" t="n">
        <v>11</v>
      </c>
      <c r="D4911" s="6" t="n">
        <v>0</v>
      </c>
      <c r="E4911" s="10">
        <f>IF(D4911=1, IF(OR(C4911&lt;10, C4911&gt;=15),1,0), IF(OR(C4911&lt;7, C4911&gt;=18),1,0))</f>
        <v/>
      </c>
      <c r="F4911" s="11" t="n">
        <v>1.331</v>
      </c>
      <c r="G4911" s="12">
        <f>0.84*8</f>
        <v/>
      </c>
      <c r="H4911" s="12">
        <f>F4911-G4911</f>
        <v/>
      </c>
      <c r="I4911" s="10">
        <f>IF(E4911=0,"Fora",IF(E4910=0,"Carg xar",IF(H4911&lt;0,IF(M4911&lt;0.9,"Carg FV","Stby"),IF(M4911&gt;P4911,"V2H",IF(M4911&lt;0.9,"Carg xar","Stby")))))</f>
        <v/>
      </c>
      <c r="J4911" s="12">
        <f>IF(OR(I4911="Carg FV",I4911="Carg xar"),MIN(IF(I4911="Carg FV",ABS(H4911),7.4),7.4,MAX(0,(0.9-M4911)*40)*0.95),0)</f>
        <v/>
      </c>
      <c r="K4911" s="12">
        <f>IF(I4911="V2H",MIN(MAX(0,H4911),7.4,MAX(0,(M4911-P4911)*40)*0.95),0)</f>
        <v/>
      </c>
      <c r="L4911" s="12">
        <f>IF(E4911=0,0,MAX(0,H4911-K4911))</f>
        <v/>
      </c>
      <c r="M4911" s="13">
        <f>M4910+J4910/40-IF(I4910="V2H",K4910/(0.95*40),0)-IF(E4911=0,IF(E4910=1,IF(D4911=1,30,40)*0.18/(2*40),0),0)-IF(E4911=1,IF(E4910=0,IF(D4911=1,30,40)*0.18/(2*40),0),0)</f>
        <v/>
      </c>
      <c r="N4911" s="14" t="n">
        <v>0.2</v>
      </c>
      <c r="O4911" s="15">
        <f>K4911*N4911</f>
        <v/>
      </c>
      <c r="P4911">
        <f>IF(E4911=0,0.3,IF(D4911=1,IF(C4911&gt;=Params!$B$13-3,IF(C4911&lt;Params!$B$13,Params!$B$20,0.3),0.3),IF(C4911&gt;=Params!$B$15-3,IF(C4911&lt;Params!$B$15,Params!$B$21,0.3),0.3)))</f>
        <v/>
      </c>
    </row>
    <row r="4912" ht="15" customHeight="1" s="1">
      <c r="A4912" s="9" t="n">
        <v>4909</v>
      </c>
      <c r="B4912" s="6" t="inlineStr">
        <is>
          <t>24/07</t>
        </is>
      </c>
      <c r="C4912" s="6" t="n">
        <v>12</v>
      </c>
      <c r="D4912" s="6" t="n">
        <v>0</v>
      </c>
      <c r="E4912" s="10">
        <f>IF(D4912=1, IF(OR(C4912&lt;10, C4912&gt;=15),1,0), IF(OR(C4912&lt;7, C4912&gt;=18),1,0))</f>
        <v/>
      </c>
      <c r="F4912" s="11" t="n">
        <v>0</v>
      </c>
      <c r="G4912" s="12">
        <f>0.9*8</f>
        <v/>
      </c>
      <c r="H4912" s="12">
        <f>F4912-G4912</f>
        <v/>
      </c>
      <c r="I4912" s="10">
        <f>IF(E4912=0,"Fora",IF(E4911=0,"Carg xar",IF(H4912&lt;0,IF(M4912&lt;0.9,"Carg FV","Stby"),IF(M4912&gt;P4912,"V2H",IF(M4912&lt;0.9,"Carg xar","Stby")))))</f>
        <v/>
      </c>
      <c r="J4912" s="12">
        <f>IF(OR(I4912="Carg FV",I4912="Carg xar"),MIN(IF(I4912="Carg FV",ABS(H4912),7.4),7.4,MAX(0,(0.9-M4912)*40)*0.95),0)</f>
        <v/>
      </c>
      <c r="K4912" s="12">
        <f>IF(I4912="V2H",MIN(MAX(0,H4912),7.4,MAX(0,(M4912-P4912)*40)*0.95),0)</f>
        <v/>
      </c>
      <c r="L4912" s="12">
        <f>IF(E4912=0,0,MAX(0,H4912-K4912))</f>
        <v/>
      </c>
      <c r="M4912" s="13">
        <f>M4911+J4911/40-IF(I4911="V2H",K4911/(0.95*40),0)-IF(E4912=0,IF(E4911=1,IF(D4912=1,30,40)*0.18/(2*40),0),0)-IF(E4912=1,IF(E4911=0,IF(D4912=1,30,40)*0.18/(2*40),0),0)</f>
        <v/>
      </c>
      <c r="N4912" s="14" t="n">
        <v>0.2</v>
      </c>
      <c r="O4912" s="15">
        <f>K4912*N4912</f>
        <v/>
      </c>
      <c r="P4912">
        <f>IF(E4912=0,0.3,IF(D4912=1,IF(C4912&gt;=Params!$B$13-3,IF(C4912&lt;Params!$B$13,Params!$B$20,0.3),0.3),IF(C4912&gt;=Params!$B$15-3,IF(C4912&lt;Params!$B$15,Params!$B$21,0.3),0.3)))</f>
        <v/>
      </c>
    </row>
    <row r="4913" ht="15" customHeight="1" s="1">
      <c r="A4913" s="9" t="n">
        <v>4910</v>
      </c>
      <c r="B4913" s="6" t="inlineStr">
        <is>
          <t>24/07</t>
        </is>
      </c>
      <c r="C4913" s="6" t="n">
        <v>13</v>
      </c>
      <c r="D4913" s="6" t="n">
        <v>0</v>
      </c>
      <c r="E4913" s="10">
        <f>IF(D4913=1, IF(OR(C4913&lt;10, C4913&gt;=15),1,0), IF(OR(C4913&lt;7, C4913&gt;=18),1,0))</f>
        <v/>
      </c>
      <c r="F4913" s="11" t="n">
        <v>0.25</v>
      </c>
      <c r="G4913" s="12">
        <f>0.88*8</f>
        <v/>
      </c>
      <c r="H4913" s="12">
        <f>F4913-G4913</f>
        <v/>
      </c>
      <c r="I4913" s="10">
        <f>IF(E4913=0,"Fora",IF(E4912=0,"Carg xar",IF(H4913&lt;0,IF(M4913&lt;0.9,"Carg FV","Stby"),IF(M4913&gt;P4913,"V2H",IF(M4913&lt;0.9,"Carg xar","Stby")))))</f>
        <v/>
      </c>
      <c r="J4913" s="12">
        <f>IF(OR(I4913="Carg FV",I4913="Carg xar"),MIN(IF(I4913="Carg FV",ABS(H4913),7.4),7.4,MAX(0,(0.9-M4913)*40)*0.95),0)</f>
        <v/>
      </c>
      <c r="K4913" s="12">
        <f>IF(I4913="V2H",MIN(MAX(0,H4913),7.4,MAX(0,(M4913-P4913)*40)*0.95),0)</f>
        <v/>
      </c>
      <c r="L4913" s="12">
        <f>IF(E4913=0,0,MAX(0,H4913-K4913))</f>
        <v/>
      </c>
      <c r="M4913" s="13">
        <f>M4912+J4912/40-IF(I4912="V2H",K4912/(0.95*40),0)-IF(E4913=0,IF(E4912=1,IF(D4913=1,30,40)*0.18/(2*40),0),0)-IF(E4913=1,IF(E4912=0,IF(D4913=1,30,40)*0.18/(2*40),0),0)</f>
        <v/>
      </c>
      <c r="N4913" s="14" t="n">
        <v>0.2</v>
      </c>
      <c r="O4913" s="15">
        <f>K4913*N4913</f>
        <v/>
      </c>
      <c r="P4913">
        <f>IF(E4913=0,0.3,IF(D4913=1,IF(C4913&gt;=Params!$B$13-3,IF(C4913&lt;Params!$B$13,Params!$B$20,0.3),0.3),IF(C4913&gt;=Params!$B$15-3,IF(C4913&lt;Params!$B$15,Params!$B$21,0.3),0.3)))</f>
        <v/>
      </c>
    </row>
    <row r="4914" ht="15" customHeight="1" s="1">
      <c r="A4914" s="9" t="n">
        <v>4911</v>
      </c>
      <c r="B4914" s="6" t="inlineStr">
        <is>
          <t>24/07</t>
        </is>
      </c>
      <c r="C4914" s="6" t="n">
        <v>14</v>
      </c>
      <c r="D4914" s="6" t="n">
        <v>0</v>
      </c>
      <c r="E4914" s="10">
        <f>IF(D4914=1, IF(OR(C4914&lt;10, C4914&gt;=15),1,0), IF(OR(C4914&lt;7, C4914&gt;=18),1,0))</f>
        <v/>
      </c>
      <c r="F4914" s="11" t="n">
        <v>0.257</v>
      </c>
      <c r="G4914" s="12">
        <f>0.78*8</f>
        <v/>
      </c>
      <c r="H4914" s="12">
        <f>F4914-G4914</f>
        <v/>
      </c>
      <c r="I4914" s="10">
        <f>IF(E4914=0,"Fora",IF(E4913=0,"Carg xar",IF(H4914&lt;0,IF(M4914&lt;0.9,"Carg FV","Stby"),IF(M4914&gt;P4914,"V2H",IF(M4914&lt;0.9,"Carg xar","Stby")))))</f>
        <v/>
      </c>
      <c r="J4914" s="12">
        <f>IF(OR(I4914="Carg FV",I4914="Carg xar"),MIN(IF(I4914="Carg FV",ABS(H4914),7.4),7.4,MAX(0,(0.9-M4914)*40)*0.95),0)</f>
        <v/>
      </c>
      <c r="K4914" s="12">
        <f>IF(I4914="V2H",MIN(MAX(0,H4914),7.4,MAX(0,(M4914-P4914)*40)*0.95),0)</f>
        <v/>
      </c>
      <c r="L4914" s="12">
        <f>IF(E4914=0,0,MAX(0,H4914-K4914))</f>
        <v/>
      </c>
      <c r="M4914" s="13">
        <f>M4913+J4913/40-IF(I4913="V2H",K4913/(0.95*40),0)-IF(E4914=0,IF(E4913=1,IF(D4914=1,30,40)*0.18/(2*40),0),0)-IF(E4914=1,IF(E4913=0,IF(D4914=1,30,40)*0.18/(2*40),0),0)</f>
        <v/>
      </c>
      <c r="N4914" s="14" t="n">
        <v>0.15</v>
      </c>
      <c r="O4914" s="15">
        <f>K4914*N4914</f>
        <v/>
      </c>
      <c r="P4914">
        <f>IF(E4914=0,0.3,IF(D4914=1,IF(C4914&gt;=Params!$B$13-3,IF(C4914&lt;Params!$B$13,Params!$B$20,0.3),0.3),IF(C4914&gt;=Params!$B$15-3,IF(C4914&lt;Params!$B$15,Params!$B$21,0.3),0.3)))</f>
        <v/>
      </c>
    </row>
    <row r="4915" ht="15" customHeight="1" s="1">
      <c r="A4915" s="9" t="n">
        <v>4912</v>
      </c>
      <c r="B4915" s="6" t="inlineStr">
        <is>
          <t>24/07</t>
        </is>
      </c>
      <c r="C4915" s="6" t="n">
        <v>15</v>
      </c>
      <c r="D4915" s="6" t="n">
        <v>0</v>
      </c>
      <c r="E4915" s="10">
        <f>IF(D4915=1, IF(OR(C4915&lt;10, C4915&gt;=15),1,0), IF(OR(C4915&lt;7, C4915&gt;=18),1,0))</f>
        <v/>
      </c>
      <c r="F4915" s="11" t="n">
        <v>0</v>
      </c>
      <c r="G4915" s="12">
        <f>0.62*8</f>
        <v/>
      </c>
      <c r="H4915" s="12">
        <f>F4915-G4915</f>
        <v/>
      </c>
      <c r="I4915" s="10">
        <f>IF(E4915=0,"Fora",IF(E4914=0,"Carg xar",IF(H4915&lt;0,IF(M4915&lt;0.9,"Carg FV","Stby"),IF(M4915&gt;P4915,"V2H",IF(M4915&lt;0.9,"Carg xar","Stby")))))</f>
        <v/>
      </c>
      <c r="J4915" s="12">
        <f>IF(OR(I4915="Carg FV",I4915="Carg xar"),MIN(IF(I4915="Carg FV",ABS(H4915),7.4),7.4,MAX(0,(0.9-M4915)*40)*0.95),0)</f>
        <v/>
      </c>
      <c r="K4915" s="12">
        <f>IF(I4915="V2H",MIN(MAX(0,H4915),7.4,MAX(0,(M4915-P4915)*40)*0.95),0)</f>
        <v/>
      </c>
      <c r="L4915" s="12">
        <f>IF(E4915=0,0,MAX(0,H4915-K4915))</f>
        <v/>
      </c>
      <c r="M4915" s="13">
        <f>M4914+J4914/40-IF(I4914="V2H",K4914/(0.95*40),0)-IF(E4915=0,IF(E4914=1,IF(D4915=1,30,40)*0.18/(2*40),0),0)-IF(E4915=1,IF(E4914=0,IF(D4915=1,30,40)*0.18/(2*40),0),0)</f>
        <v/>
      </c>
      <c r="N4915" s="14" t="n">
        <v>0.15</v>
      </c>
      <c r="O4915" s="15">
        <f>K4915*N4915</f>
        <v/>
      </c>
      <c r="P4915">
        <f>IF(E4915=0,0.3,IF(D4915=1,IF(C4915&gt;=Params!$B$13-3,IF(C4915&lt;Params!$B$13,Params!$B$20,0.3),0.3),IF(C4915&gt;=Params!$B$15-3,IF(C4915&lt;Params!$B$15,Params!$B$21,0.3),0.3)))</f>
        <v/>
      </c>
    </row>
    <row r="4916" ht="15" customHeight="1" s="1">
      <c r="A4916" s="9" t="n">
        <v>4913</v>
      </c>
      <c r="B4916" s="6" t="inlineStr">
        <is>
          <t>24/07</t>
        </is>
      </c>
      <c r="C4916" s="6" t="n">
        <v>16</v>
      </c>
      <c r="D4916" s="6" t="n">
        <v>0</v>
      </c>
      <c r="E4916" s="10">
        <f>IF(D4916=1, IF(OR(C4916&lt;10, C4916&gt;=15),1,0), IF(OR(C4916&lt;7, C4916&gt;=18),1,0))</f>
        <v/>
      </c>
      <c r="F4916" s="11" t="n">
        <v>1.148</v>
      </c>
      <c r="G4916" s="12">
        <f>0.45*8</f>
        <v/>
      </c>
      <c r="H4916" s="12">
        <f>F4916-G4916</f>
        <v/>
      </c>
      <c r="I4916" s="10">
        <f>IF(E4916=0,"Fora",IF(E4915=0,"Carg xar",IF(H4916&lt;0,IF(M4916&lt;0.9,"Carg FV","Stby"),IF(M4916&gt;P4916,"V2H",IF(M4916&lt;0.9,"Carg xar","Stby")))))</f>
        <v/>
      </c>
      <c r="J4916" s="12">
        <f>IF(OR(I4916="Carg FV",I4916="Carg xar"),MIN(IF(I4916="Carg FV",ABS(H4916),7.4),7.4,MAX(0,(0.9-M4916)*40)*0.95),0)</f>
        <v/>
      </c>
      <c r="K4916" s="12">
        <f>IF(I4916="V2H",MIN(MAX(0,H4916),7.4,MAX(0,(M4916-P4916)*40)*0.95),0)</f>
        <v/>
      </c>
      <c r="L4916" s="12">
        <f>IF(E4916=0,0,MAX(0,H4916-K4916))</f>
        <v/>
      </c>
      <c r="M4916" s="13">
        <f>M4915+J4915/40-IF(I4915="V2H",K4915/(0.95*40),0)-IF(E4916=0,IF(E4915=1,IF(D4916=1,30,40)*0.18/(2*40),0),0)-IF(E4916=1,IF(E4915=0,IF(D4916=1,30,40)*0.18/(2*40),0),0)</f>
        <v/>
      </c>
      <c r="N4916" s="14" t="n">
        <v>0.15</v>
      </c>
      <c r="O4916" s="15">
        <f>K4916*N4916</f>
        <v/>
      </c>
      <c r="P4916">
        <f>IF(E4916=0,0.3,IF(D4916=1,IF(C4916&gt;=Params!$B$13-3,IF(C4916&lt;Params!$B$13,Params!$B$20,0.3),0.3),IF(C4916&gt;=Params!$B$15-3,IF(C4916&lt;Params!$B$15,Params!$B$21,0.3),0.3)))</f>
        <v/>
      </c>
    </row>
    <row r="4917" ht="15" customHeight="1" s="1">
      <c r="A4917" s="9" t="n">
        <v>4914</v>
      </c>
      <c r="B4917" s="6" t="inlineStr">
        <is>
          <t>24/07</t>
        </is>
      </c>
      <c r="C4917" s="6" t="n">
        <v>17</v>
      </c>
      <c r="D4917" s="6" t="n">
        <v>0</v>
      </c>
      <c r="E4917" s="10">
        <f>IF(D4917=1, IF(OR(C4917&lt;10, C4917&gt;=15),1,0), IF(OR(C4917&lt;7, C4917&gt;=18),1,0))</f>
        <v/>
      </c>
      <c r="F4917" s="11" t="n">
        <v>2.64</v>
      </c>
      <c r="G4917" s="12">
        <f>0.25*8</f>
        <v/>
      </c>
      <c r="H4917" s="12">
        <f>F4917-G4917</f>
        <v/>
      </c>
      <c r="I4917" s="10">
        <f>IF(E4917=0,"Fora",IF(E4916=0,"Carg xar",IF(H4917&lt;0,IF(M4917&lt;0.9,"Carg FV","Stby"),IF(M4917&gt;P4917,"V2H",IF(M4917&lt;0.9,"Carg xar","Stby")))))</f>
        <v/>
      </c>
      <c r="J4917" s="12">
        <f>IF(OR(I4917="Carg FV",I4917="Carg xar"),MIN(IF(I4917="Carg FV",ABS(H4917),7.4),7.4,MAX(0,(0.9-M4917)*40)*0.95),0)</f>
        <v/>
      </c>
      <c r="K4917" s="12">
        <f>IF(I4917="V2H",MIN(MAX(0,H4917),7.4,MAX(0,(M4917-P4917)*40)*0.95),0)</f>
        <v/>
      </c>
      <c r="L4917" s="12">
        <f>IF(E4917=0,0,MAX(0,H4917-K4917))</f>
        <v/>
      </c>
      <c r="M4917" s="13">
        <f>M4916+J4916/40-IF(I4916="V2H",K4916/(0.95*40),0)-IF(E4917=0,IF(E4916=1,IF(D4917=1,30,40)*0.18/(2*40),0),0)-IF(E4917=1,IF(E4916=0,IF(D4917=1,30,40)*0.18/(2*40),0),0)</f>
        <v/>
      </c>
      <c r="N4917" s="14" t="n">
        <v>0.15</v>
      </c>
      <c r="O4917" s="15">
        <f>K4917*N4917</f>
        <v/>
      </c>
      <c r="P4917">
        <f>IF(E4917=0,0.3,IF(D4917=1,IF(C4917&gt;=Params!$B$13-3,IF(C4917&lt;Params!$B$13,Params!$B$20,0.3),0.3),IF(C4917&gt;=Params!$B$15-3,IF(C4917&lt;Params!$B$15,Params!$B$21,0.3),0.3)))</f>
        <v/>
      </c>
    </row>
    <row r="4918" ht="15" customHeight="1" s="1">
      <c r="A4918" s="9" t="n">
        <v>4915</v>
      </c>
      <c r="B4918" s="6" t="inlineStr">
        <is>
          <t>24/07</t>
        </is>
      </c>
      <c r="C4918" s="6" t="n">
        <v>18</v>
      </c>
      <c r="D4918" s="6" t="n">
        <v>0</v>
      </c>
      <c r="E4918" s="10">
        <f>IF(D4918=1, IF(OR(C4918&lt;10, C4918&gt;=15),1,0), IF(OR(C4918&lt;7, C4918&gt;=18),1,0))</f>
        <v/>
      </c>
      <c r="F4918" s="11" t="n">
        <v>1.696</v>
      </c>
      <c r="G4918" s="12">
        <f>0.08*8</f>
        <v/>
      </c>
      <c r="H4918" s="12">
        <f>F4918-G4918</f>
        <v/>
      </c>
      <c r="I4918" s="10">
        <f>IF(E4918=0,"Fora",IF(E4917=0,"Carg xar",IF(H4918&lt;0,IF(M4918&lt;0.9,"Carg FV","Stby"),IF(M4918&gt;P4918,"V2H",IF(M4918&lt;0.9,"Carg xar","Stby")))))</f>
        <v/>
      </c>
      <c r="J4918" s="12">
        <f>IF(OR(I4918="Carg FV",I4918="Carg xar"),MIN(IF(I4918="Carg FV",ABS(H4918),7.4),7.4,MAX(0,(0.9-M4918)*40)*0.95),0)</f>
        <v/>
      </c>
      <c r="K4918" s="12">
        <f>IF(I4918="V2H",MIN(MAX(0,H4918),7.4,MAX(0,(M4918-P4918)*40)*0.95),0)</f>
        <v/>
      </c>
      <c r="L4918" s="12">
        <f>IF(E4918=0,0,MAX(0,H4918-K4918))</f>
        <v/>
      </c>
      <c r="M4918" s="13">
        <f>M4917+J4917/40-IF(I4917="V2H",K4917/(0.95*40),0)-IF(E4918=0,IF(E4917=1,IF(D4918=1,30,40)*0.18/(2*40),0),0)-IF(E4918=1,IF(E4917=0,IF(D4918=1,30,40)*0.18/(2*40),0),0)</f>
        <v/>
      </c>
      <c r="N4918" s="14" t="n">
        <v>0.2</v>
      </c>
      <c r="O4918" s="15">
        <f>K4918*N4918</f>
        <v/>
      </c>
      <c r="P4918">
        <f>IF(E4918=0,0.3,IF(D4918=1,IF(C4918&gt;=Params!$B$13-3,IF(C4918&lt;Params!$B$13,Params!$B$20,0.3),0.3),IF(C4918&gt;=Params!$B$15-3,IF(C4918&lt;Params!$B$15,Params!$B$21,0.3),0.3)))</f>
        <v/>
      </c>
    </row>
    <row r="4919" ht="15" customHeight="1" s="1">
      <c r="A4919" s="9" t="n">
        <v>4916</v>
      </c>
      <c r="B4919" s="6" t="inlineStr">
        <is>
          <t>24/07</t>
        </is>
      </c>
      <c r="C4919" s="6" t="n">
        <v>19</v>
      </c>
      <c r="D4919" s="6" t="n">
        <v>0</v>
      </c>
      <c r="E4919" s="10">
        <f>IF(D4919=1, IF(OR(C4919&lt;10, C4919&gt;=15),1,0), IF(OR(C4919&lt;7, C4919&gt;=18),1,0))</f>
        <v/>
      </c>
      <c r="F4919" s="11" t="n">
        <v>0.722</v>
      </c>
      <c r="G4919" s="12">
        <f>0*8</f>
        <v/>
      </c>
      <c r="H4919" s="12">
        <f>F4919-G4919</f>
        <v/>
      </c>
      <c r="I4919" s="10">
        <f>IF(E4919=0,"Fora",IF(E4918=0,"Carg xar",IF(H4919&lt;0,IF(M4919&lt;0.9,"Carg FV","Stby"),IF(M4919&gt;P4919,"V2H",IF(M4919&lt;0.9,"Carg xar","Stby")))))</f>
        <v/>
      </c>
      <c r="J4919" s="12">
        <f>IF(OR(I4919="Carg FV",I4919="Carg xar"),MIN(IF(I4919="Carg FV",ABS(H4919),7.4),7.4,MAX(0,(0.9-M4919)*40)*0.95),0)</f>
        <v/>
      </c>
      <c r="K4919" s="12">
        <f>IF(I4919="V2H",MIN(MAX(0,H4919),7.4,MAX(0,(M4919-P4919)*40)*0.95),0)</f>
        <v/>
      </c>
      <c r="L4919" s="12">
        <f>IF(E4919=0,0,MAX(0,H4919-K4919))</f>
        <v/>
      </c>
      <c r="M4919" s="13">
        <f>M4918+J4918/40-IF(I4918="V2H",K4918/(0.95*40),0)-IF(E4919=0,IF(E4918=1,IF(D4919=1,30,40)*0.18/(2*40),0),0)-IF(E4919=1,IF(E4918=0,IF(D4919=1,30,40)*0.18/(2*40),0),0)</f>
        <v/>
      </c>
      <c r="N4919" s="14" t="n">
        <v>0.2</v>
      </c>
      <c r="O4919" s="15">
        <f>K4919*N4919</f>
        <v/>
      </c>
      <c r="P4919">
        <f>IF(E4919=0,0.3,IF(D4919=1,IF(C4919&gt;=Params!$B$13-3,IF(C4919&lt;Params!$B$13,Params!$B$20,0.3),0.3),IF(C4919&gt;=Params!$B$15-3,IF(C4919&lt;Params!$B$15,Params!$B$21,0.3),0.3)))</f>
        <v/>
      </c>
    </row>
    <row r="4920" ht="15" customHeight="1" s="1">
      <c r="A4920" s="9" t="n">
        <v>4917</v>
      </c>
      <c r="B4920" s="6" t="inlineStr">
        <is>
          <t>24/07</t>
        </is>
      </c>
      <c r="C4920" s="6" t="n">
        <v>20</v>
      </c>
      <c r="D4920" s="6" t="n">
        <v>0</v>
      </c>
      <c r="E4920" s="10">
        <f>IF(D4920=1, IF(OR(C4920&lt;10, C4920&gt;=15),1,0), IF(OR(C4920&lt;7, C4920&gt;=18),1,0))</f>
        <v/>
      </c>
      <c r="F4920" s="11" t="n">
        <v>0.906</v>
      </c>
      <c r="G4920" s="12">
        <f>0*8</f>
        <v/>
      </c>
      <c r="H4920" s="12">
        <f>F4920-G4920</f>
        <v/>
      </c>
      <c r="I4920" s="10">
        <f>IF(E4920=0,"Fora",IF(E4919=0,"Carg xar",IF(H4920&lt;0,IF(M4920&lt;0.9,"Carg FV","Stby"),IF(M4920&gt;P4920,"V2H",IF(M4920&lt;0.9,"Carg xar","Stby")))))</f>
        <v/>
      </c>
      <c r="J4920" s="12">
        <f>IF(OR(I4920="Carg FV",I4920="Carg xar"),MIN(IF(I4920="Carg FV",ABS(H4920),7.4),7.4,MAX(0,(0.9-M4920)*40)*0.95),0)</f>
        <v/>
      </c>
      <c r="K4920" s="12">
        <f>IF(I4920="V2H",MIN(MAX(0,H4920),7.4,MAX(0,(M4920-P4920)*40)*0.95),0)</f>
        <v/>
      </c>
      <c r="L4920" s="12">
        <f>IF(E4920=0,0,MAX(0,H4920-K4920))</f>
        <v/>
      </c>
      <c r="M4920" s="13">
        <f>M4919+J4919/40-IF(I4919="V2H",K4919/(0.95*40),0)-IF(E4920=0,IF(E4919=1,IF(D4920=1,30,40)*0.18/(2*40),0),0)-IF(E4920=1,IF(E4919=0,IF(D4920=1,30,40)*0.18/(2*40),0),0)</f>
        <v/>
      </c>
      <c r="N4920" s="14" t="n">
        <v>0.2</v>
      </c>
      <c r="O4920" s="15">
        <f>K4920*N4920</f>
        <v/>
      </c>
      <c r="P4920">
        <f>IF(E4920=0,0.3,IF(D4920=1,IF(C4920&gt;=Params!$B$13-3,IF(C4920&lt;Params!$B$13,Params!$B$20,0.3),0.3),IF(C4920&gt;=Params!$B$15-3,IF(C4920&lt;Params!$B$15,Params!$B$21,0.3),0.3)))</f>
        <v/>
      </c>
    </row>
    <row r="4921" ht="15" customHeight="1" s="1">
      <c r="A4921" s="9" t="n">
        <v>4918</v>
      </c>
      <c r="B4921" s="6" t="inlineStr">
        <is>
          <t>24/07</t>
        </is>
      </c>
      <c r="C4921" s="6" t="n">
        <v>21</v>
      </c>
      <c r="D4921" s="6" t="n">
        <v>0</v>
      </c>
      <c r="E4921" s="10">
        <f>IF(D4921=1, IF(OR(C4921&lt;10, C4921&gt;=15),1,0), IF(OR(C4921&lt;7, C4921&gt;=18),1,0))</f>
        <v/>
      </c>
      <c r="F4921" s="11" t="n">
        <v>0.5669999999999999</v>
      </c>
      <c r="G4921" s="12">
        <f>0*8</f>
        <v/>
      </c>
      <c r="H4921" s="12">
        <f>F4921-G4921</f>
        <v/>
      </c>
      <c r="I4921" s="10">
        <f>IF(E4921=0,"Fora",IF(E4920=0,"Carg xar",IF(H4921&lt;0,IF(M4921&lt;0.9,"Carg FV","Stby"),IF(M4921&gt;P4921,"V2H",IF(M4921&lt;0.9,"Carg xar","Stby")))))</f>
        <v/>
      </c>
      <c r="J4921" s="12">
        <f>IF(OR(I4921="Carg FV",I4921="Carg xar"),MIN(IF(I4921="Carg FV",ABS(H4921),7.4),7.4,MAX(0,(0.9-M4921)*40)*0.95),0)</f>
        <v/>
      </c>
      <c r="K4921" s="12">
        <f>IF(I4921="V2H",MIN(MAX(0,H4921),7.4,MAX(0,(M4921-P4921)*40)*0.95),0)</f>
        <v/>
      </c>
      <c r="L4921" s="12">
        <f>IF(E4921=0,0,MAX(0,H4921-K4921))</f>
        <v/>
      </c>
      <c r="M4921" s="13">
        <f>M4920+J4920/40-IF(I4920="V2H",K4920/(0.95*40),0)-IF(E4921=0,IF(E4920=1,IF(D4921=1,30,40)*0.18/(2*40),0),0)-IF(E4921=1,IF(E4920=0,IF(D4921=1,30,40)*0.18/(2*40),0),0)</f>
        <v/>
      </c>
      <c r="N4921" s="14" t="n">
        <v>0.2</v>
      </c>
      <c r="O4921" s="15">
        <f>K4921*N4921</f>
        <v/>
      </c>
      <c r="P4921">
        <f>IF(E4921=0,0.3,IF(D4921=1,IF(C4921&gt;=Params!$B$13-3,IF(C4921&lt;Params!$B$13,Params!$B$20,0.3),0.3),IF(C4921&gt;=Params!$B$15-3,IF(C4921&lt;Params!$B$15,Params!$B$21,0.3),0.3)))</f>
        <v/>
      </c>
    </row>
    <row r="4922" ht="15" customHeight="1" s="1">
      <c r="A4922" s="9" t="n">
        <v>4919</v>
      </c>
      <c r="B4922" s="6" t="inlineStr">
        <is>
          <t>24/07</t>
        </is>
      </c>
      <c r="C4922" s="6" t="n">
        <v>22</v>
      </c>
      <c r="D4922" s="6" t="n">
        <v>0</v>
      </c>
      <c r="E4922" s="10">
        <f>IF(D4922=1, IF(OR(C4922&lt;10, C4922&gt;=15),1,0), IF(OR(C4922&lt;7, C4922&gt;=18),1,0))</f>
        <v/>
      </c>
      <c r="F4922" s="11" t="n">
        <v>0.621</v>
      </c>
      <c r="G4922" s="12">
        <f>0*8</f>
        <v/>
      </c>
      <c r="H4922" s="12">
        <f>F4922-G4922</f>
        <v/>
      </c>
      <c r="I4922" s="10">
        <f>IF(E4922=0,"Fora",IF(E4921=0,"Carg xar",IF(H4922&lt;0,IF(M4922&lt;0.9,"Carg FV","Stby"),IF(M4922&gt;P4922,"V2H",IF(M4922&lt;0.9,"Carg xar","Stby")))))</f>
        <v/>
      </c>
      <c r="J4922" s="12">
        <f>IF(OR(I4922="Carg FV",I4922="Carg xar"),MIN(IF(I4922="Carg FV",ABS(H4922),7.4),7.4,MAX(0,(0.9-M4922)*40)*0.95),0)</f>
        <v/>
      </c>
      <c r="K4922" s="12">
        <f>IF(I4922="V2H",MIN(MAX(0,H4922),7.4,MAX(0,(M4922-P4922)*40)*0.95),0)</f>
        <v/>
      </c>
      <c r="L4922" s="12">
        <f>IF(E4922=0,0,MAX(0,H4922-K4922))</f>
        <v/>
      </c>
      <c r="M4922" s="13">
        <f>M4921+J4921/40-IF(I4921="V2H",K4921/(0.95*40),0)-IF(E4922=0,IF(E4921=1,IF(D4922=1,30,40)*0.18/(2*40),0),0)-IF(E4922=1,IF(E4921=0,IF(D4922=1,30,40)*0.18/(2*40),0),0)</f>
        <v/>
      </c>
      <c r="N4922" s="14" t="n">
        <v>0.15</v>
      </c>
      <c r="O4922" s="15">
        <f>K4922*N4922</f>
        <v/>
      </c>
      <c r="P4922">
        <f>IF(E4922=0,0.3,IF(D4922=1,IF(C4922&gt;=Params!$B$13-3,IF(C4922&lt;Params!$B$13,Params!$B$20,0.3),0.3),IF(C4922&gt;=Params!$B$15-3,IF(C4922&lt;Params!$B$15,Params!$B$21,0.3),0.3)))</f>
        <v/>
      </c>
    </row>
    <row r="4923" ht="15" customHeight="1" s="1">
      <c r="A4923" s="9" t="n">
        <v>4920</v>
      </c>
      <c r="B4923" s="6" t="inlineStr">
        <is>
          <t>24/07</t>
        </is>
      </c>
      <c r="C4923" s="6" t="n">
        <v>23</v>
      </c>
      <c r="D4923" s="6" t="n">
        <v>0</v>
      </c>
      <c r="E4923" s="10">
        <f>IF(D4923=1, IF(OR(C4923&lt;10, C4923&gt;=15),1,0), IF(OR(C4923&lt;7, C4923&gt;=18),1,0))</f>
        <v/>
      </c>
      <c r="F4923" s="11" t="n">
        <v>0.452</v>
      </c>
      <c r="G4923" s="12">
        <f>0*8</f>
        <v/>
      </c>
      <c r="H4923" s="12">
        <f>F4923-G4923</f>
        <v/>
      </c>
      <c r="I4923" s="10">
        <f>IF(E4923=0,"Fora",IF(E4922=0,"Carg xar",IF(H4923&lt;0,IF(M4923&lt;0.9,"Carg FV","Stby"),IF(M4923&gt;P4923,"V2H",IF(M4923&lt;0.9,"Carg xar","Stby")))))</f>
        <v/>
      </c>
      <c r="J4923" s="12">
        <f>IF(OR(I4923="Carg FV",I4923="Carg xar"),MIN(IF(I4923="Carg FV",ABS(H4923),7.4),7.4,MAX(0,(0.9-M4923)*40)*0.95),0)</f>
        <v/>
      </c>
      <c r="K4923" s="12">
        <f>IF(I4923="V2H",MIN(MAX(0,H4923),7.4,MAX(0,(M4923-P4923)*40)*0.95),0)</f>
        <v/>
      </c>
      <c r="L4923" s="12">
        <f>IF(E4923=0,0,MAX(0,H4923-K4923))</f>
        <v/>
      </c>
      <c r="M4923" s="13">
        <f>M4922+J4922/40-IF(I4922="V2H",K4922/(0.95*40),0)-IF(E4923=0,IF(E4922=1,IF(D4923=1,30,40)*0.18/(2*40),0),0)-IF(E4923=1,IF(E4922=0,IF(D4923=1,30,40)*0.18/(2*40),0),0)</f>
        <v/>
      </c>
      <c r="N4923" s="14" t="n">
        <v>0.15</v>
      </c>
      <c r="O4923" s="15">
        <f>K4923*N4923</f>
        <v/>
      </c>
      <c r="P4923">
        <f>IF(E4923=0,0.3,IF(D4923=1,IF(C4923&gt;=Params!$B$13-3,IF(C4923&lt;Params!$B$13,Params!$B$20,0.3),0.3),IF(C4923&gt;=Params!$B$15-3,IF(C4923&lt;Params!$B$15,Params!$B$21,0.3),0.3)))</f>
        <v/>
      </c>
    </row>
    <row r="4924" ht="15" customHeight="1" s="1">
      <c r="A4924" s="9" t="n">
        <v>4921</v>
      </c>
      <c r="B4924" s="6" t="inlineStr">
        <is>
          <t>25/07</t>
        </is>
      </c>
      <c r="C4924" s="6" t="n">
        <v>0</v>
      </c>
      <c r="D4924" s="6" t="n">
        <v>0</v>
      </c>
      <c r="E4924" s="10">
        <f>IF(D4924=1, IF(OR(C4924&lt;10, C4924&gt;=15),1,0), IF(OR(C4924&lt;7, C4924&gt;=18),1,0))</f>
        <v/>
      </c>
      <c r="F4924" s="11" t="n">
        <v>0.408</v>
      </c>
      <c r="G4924" s="12">
        <f>0*8</f>
        <v/>
      </c>
      <c r="H4924" s="12">
        <f>F4924-G4924</f>
        <v/>
      </c>
      <c r="I4924" s="10">
        <f>IF(E4924=0,"Fora",IF(E4923=0,"Carg xar",IF(H4924&lt;0,IF(M4924&lt;0.9,"Carg FV","Stby"),IF(M4924&gt;P4924,"V2H",IF(M4924&lt;0.9,"Carg xar","Stby")))))</f>
        <v/>
      </c>
      <c r="J4924" s="12">
        <f>IF(OR(I4924="Carg FV",I4924="Carg xar"),MIN(IF(I4924="Carg FV",ABS(H4924),7.4),7.4,MAX(0,(0.9-M4924)*40)*0.95),0)</f>
        <v/>
      </c>
      <c r="K4924" s="12">
        <f>IF(I4924="V2H",MIN(MAX(0,H4924),7.4,MAX(0,(M4924-P4924)*40)*0.95),0)</f>
        <v/>
      </c>
      <c r="L4924" s="12">
        <f>IF(E4924=0,0,MAX(0,H4924-K4924))</f>
        <v/>
      </c>
      <c r="M4924" s="13">
        <f>M4923+J4923/40-IF(I4923="V2H",K4923/(0.95*40),0)-IF(E4924=0,IF(E4923=1,IF(D4924=1,30,40)*0.18/(2*40),0),0)-IF(E4924=1,IF(E4923=0,IF(D4924=1,30,40)*0.18/(2*40),0),0)</f>
        <v/>
      </c>
      <c r="N4924" s="14" t="n">
        <v>0.09</v>
      </c>
      <c r="O4924" s="15">
        <f>K4924*N4924</f>
        <v/>
      </c>
      <c r="P4924">
        <f>IF(E4924=0,0.3,IF(D4924=1,IF(C4924&gt;=Params!$B$13-3,IF(C4924&lt;Params!$B$13,Params!$B$20,0.3),0.3),IF(C4924&gt;=Params!$B$15-3,IF(C4924&lt;Params!$B$15,Params!$B$21,0.3),0.3)))</f>
        <v/>
      </c>
    </row>
    <row r="4925" ht="15" customHeight="1" s="1">
      <c r="A4925" s="9" t="n">
        <v>4922</v>
      </c>
      <c r="B4925" s="6" t="inlineStr">
        <is>
          <t>25/07</t>
        </is>
      </c>
      <c r="C4925" s="6" t="n">
        <v>1</v>
      </c>
      <c r="D4925" s="6" t="n">
        <v>0</v>
      </c>
      <c r="E4925" s="10">
        <f>IF(D4925=1, IF(OR(C4925&lt;10, C4925&gt;=15),1,0), IF(OR(C4925&lt;7, C4925&gt;=18),1,0))</f>
        <v/>
      </c>
      <c r="F4925" s="11" t="n">
        <v>0.343</v>
      </c>
      <c r="G4925" s="12">
        <f>0*8</f>
        <v/>
      </c>
      <c r="H4925" s="12">
        <f>F4925-G4925</f>
        <v/>
      </c>
      <c r="I4925" s="10">
        <f>IF(E4925=0,"Fora",IF(E4924=0,"Carg xar",IF(H4925&lt;0,IF(M4925&lt;0.9,"Carg FV","Stby"),IF(M4925&gt;P4925,"V2H",IF(M4925&lt;0.9,"Carg xar","Stby")))))</f>
        <v/>
      </c>
      <c r="J4925" s="12">
        <f>IF(OR(I4925="Carg FV",I4925="Carg xar"),MIN(IF(I4925="Carg FV",ABS(H4925),7.4),7.4,MAX(0,(0.9-M4925)*40)*0.95),0)</f>
        <v/>
      </c>
      <c r="K4925" s="12">
        <f>IF(I4925="V2H",MIN(MAX(0,H4925),7.4,MAX(0,(M4925-P4925)*40)*0.95),0)</f>
        <v/>
      </c>
      <c r="L4925" s="12">
        <f>IF(E4925=0,0,MAX(0,H4925-K4925))</f>
        <v/>
      </c>
      <c r="M4925" s="13">
        <f>M4924+J4924/40-IF(I4924="V2H",K4924/(0.95*40),0)-IF(E4925=0,IF(E4924=1,IF(D4925=1,30,40)*0.18/(2*40),0),0)-IF(E4925=1,IF(E4924=0,IF(D4925=1,30,40)*0.18/(2*40),0),0)</f>
        <v/>
      </c>
      <c r="N4925" s="14" t="n">
        <v>0.09</v>
      </c>
      <c r="O4925" s="15">
        <f>K4925*N4925</f>
        <v/>
      </c>
      <c r="P4925">
        <f>IF(E4925=0,0.3,IF(D4925=1,IF(C4925&gt;=Params!$B$13-3,IF(C4925&lt;Params!$B$13,Params!$B$20,0.3),0.3),IF(C4925&gt;=Params!$B$15-3,IF(C4925&lt;Params!$B$15,Params!$B$21,0.3),0.3)))</f>
        <v/>
      </c>
    </row>
    <row r="4926" ht="15" customHeight="1" s="1">
      <c r="A4926" s="9" t="n">
        <v>4923</v>
      </c>
      <c r="B4926" s="6" t="inlineStr">
        <is>
          <t>25/07</t>
        </is>
      </c>
      <c r="C4926" s="6" t="n">
        <v>2</v>
      </c>
      <c r="D4926" s="6" t="n">
        <v>0</v>
      </c>
      <c r="E4926" s="10">
        <f>IF(D4926=1, IF(OR(C4926&lt;10, C4926&gt;=15),1,0), IF(OR(C4926&lt;7, C4926&gt;=18),1,0))</f>
        <v/>
      </c>
      <c r="F4926" s="11" t="n">
        <v>0.394</v>
      </c>
      <c r="G4926" s="12">
        <f>0*8</f>
        <v/>
      </c>
      <c r="H4926" s="12">
        <f>F4926-G4926</f>
        <v/>
      </c>
      <c r="I4926" s="10">
        <f>IF(E4926=0,"Fora",IF(E4925=0,"Carg xar",IF(H4926&lt;0,IF(M4926&lt;0.9,"Carg FV","Stby"),IF(M4926&gt;P4926,"V2H",IF(M4926&lt;0.9,"Carg xar","Stby")))))</f>
        <v/>
      </c>
      <c r="J4926" s="12">
        <f>IF(OR(I4926="Carg FV",I4926="Carg xar"),MIN(IF(I4926="Carg FV",ABS(H4926),7.4),7.4,MAX(0,(0.9-M4926)*40)*0.95),0)</f>
        <v/>
      </c>
      <c r="K4926" s="12">
        <f>IF(I4926="V2H",MIN(MAX(0,H4926),7.4,MAX(0,(M4926-P4926)*40)*0.95),0)</f>
        <v/>
      </c>
      <c r="L4926" s="12">
        <f>IF(E4926=0,0,MAX(0,H4926-K4926))</f>
        <v/>
      </c>
      <c r="M4926" s="13">
        <f>M4925+J4925/40-IF(I4925="V2H",K4925/(0.95*40),0)-IF(E4926=0,IF(E4925=1,IF(D4926=1,30,40)*0.18/(2*40),0),0)-IF(E4926=1,IF(E4925=0,IF(D4926=1,30,40)*0.18/(2*40),0),0)</f>
        <v/>
      </c>
      <c r="N4926" s="14" t="n">
        <v>0.09</v>
      </c>
      <c r="O4926" s="15">
        <f>K4926*N4926</f>
        <v/>
      </c>
      <c r="P4926">
        <f>IF(E4926=0,0.3,IF(D4926=1,IF(C4926&gt;=Params!$B$13-3,IF(C4926&lt;Params!$B$13,Params!$B$20,0.3),0.3),IF(C4926&gt;=Params!$B$15-3,IF(C4926&lt;Params!$B$15,Params!$B$21,0.3),0.3)))</f>
        <v/>
      </c>
    </row>
    <row r="4927" ht="15" customHeight="1" s="1">
      <c r="A4927" s="9" t="n">
        <v>4924</v>
      </c>
      <c r="B4927" s="6" t="inlineStr">
        <is>
          <t>25/07</t>
        </is>
      </c>
      <c r="C4927" s="6" t="n">
        <v>3</v>
      </c>
      <c r="D4927" s="6" t="n">
        <v>0</v>
      </c>
      <c r="E4927" s="10">
        <f>IF(D4927=1, IF(OR(C4927&lt;10, C4927&gt;=15),1,0), IF(OR(C4927&lt;7, C4927&gt;=18),1,0))</f>
        <v/>
      </c>
      <c r="F4927" s="11" t="n">
        <v>0.351</v>
      </c>
      <c r="G4927" s="12">
        <f>0*8</f>
        <v/>
      </c>
      <c r="H4927" s="12">
        <f>F4927-G4927</f>
        <v/>
      </c>
      <c r="I4927" s="10">
        <f>IF(E4927=0,"Fora",IF(E4926=0,"Carg xar",IF(H4927&lt;0,IF(M4927&lt;0.9,"Carg FV","Stby"),IF(M4927&gt;P4927,"V2H",IF(M4927&lt;0.9,"Carg xar","Stby")))))</f>
        <v/>
      </c>
      <c r="J4927" s="12">
        <f>IF(OR(I4927="Carg FV",I4927="Carg xar"),MIN(IF(I4927="Carg FV",ABS(H4927),7.4),7.4,MAX(0,(0.9-M4927)*40)*0.95),0)</f>
        <v/>
      </c>
      <c r="K4927" s="12">
        <f>IF(I4927="V2H",MIN(MAX(0,H4927),7.4,MAX(0,(M4927-P4927)*40)*0.95),0)</f>
        <v/>
      </c>
      <c r="L4927" s="12">
        <f>IF(E4927=0,0,MAX(0,H4927-K4927))</f>
        <v/>
      </c>
      <c r="M4927" s="13">
        <f>M4926+J4926/40-IF(I4926="V2H",K4926/(0.95*40),0)-IF(E4927=0,IF(E4926=1,IF(D4927=1,30,40)*0.18/(2*40),0),0)-IF(E4927=1,IF(E4926=0,IF(D4927=1,30,40)*0.18/(2*40),0),0)</f>
        <v/>
      </c>
      <c r="N4927" s="14" t="n">
        <v>0.09</v>
      </c>
      <c r="O4927" s="15">
        <f>K4927*N4927</f>
        <v/>
      </c>
      <c r="P4927">
        <f>IF(E4927=0,0.3,IF(D4927=1,IF(C4927&gt;=Params!$B$13-3,IF(C4927&lt;Params!$B$13,Params!$B$20,0.3),0.3),IF(C4927&gt;=Params!$B$15-3,IF(C4927&lt;Params!$B$15,Params!$B$21,0.3),0.3)))</f>
        <v/>
      </c>
    </row>
    <row r="4928" ht="15" customHeight="1" s="1">
      <c r="A4928" s="9" t="n">
        <v>4925</v>
      </c>
      <c r="B4928" s="6" t="inlineStr">
        <is>
          <t>25/07</t>
        </is>
      </c>
      <c r="C4928" s="6" t="n">
        <v>4</v>
      </c>
      <c r="D4928" s="6" t="n">
        <v>0</v>
      </c>
      <c r="E4928" s="10">
        <f>IF(D4928=1, IF(OR(C4928&lt;10, C4928&gt;=15),1,0), IF(OR(C4928&lt;7, C4928&gt;=18),1,0))</f>
        <v/>
      </c>
      <c r="F4928" s="11" t="n">
        <v>0.347</v>
      </c>
      <c r="G4928" s="12">
        <f>0*8</f>
        <v/>
      </c>
      <c r="H4928" s="12">
        <f>F4928-G4928</f>
        <v/>
      </c>
      <c r="I4928" s="10">
        <f>IF(E4928=0,"Fora",IF(E4927=0,"Carg xar",IF(H4928&lt;0,IF(M4928&lt;0.9,"Carg FV","Stby"),IF(M4928&gt;P4928,"V2H",IF(M4928&lt;0.9,"Carg xar","Stby")))))</f>
        <v/>
      </c>
      <c r="J4928" s="12">
        <f>IF(OR(I4928="Carg FV",I4928="Carg xar"),MIN(IF(I4928="Carg FV",ABS(H4928),7.4),7.4,MAX(0,(0.9-M4928)*40)*0.95),0)</f>
        <v/>
      </c>
      <c r="K4928" s="12">
        <f>IF(I4928="V2H",MIN(MAX(0,H4928),7.4,MAX(0,(M4928-P4928)*40)*0.95),0)</f>
        <v/>
      </c>
      <c r="L4928" s="12">
        <f>IF(E4928=0,0,MAX(0,H4928-K4928))</f>
        <v/>
      </c>
      <c r="M4928" s="13">
        <f>M4927+J4927/40-IF(I4927="V2H",K4927/(0.95*40),0)-IF(E4928=0,IF(E4927=1,IF(D4928=1,30,40)*0.18/(2*40),0),0)-IF(E4928=1,IF(E4927=0,IF(D4928=1,30,40)*0.18/(2*40),0),0)</f>
        <v/>
      </c>
      <c r="N4928" s="14" t="n">
        <v>0.09</v>
      </c>
      <c r="O4928" s="15">
        <f>K4928*N4928</f>
        <v/>
      </c>
      <c r="P4928">
        <f>IF(E4928=0,0.3,IF(D4928=1,IF(C4928&gt;=Params!$B$13-3,IF(C4928&lt;Params!$B$13,Params!$B$20,0.3),0.3),IF(C4928&gt;=Params!$B$15-3,IF(C4928&lt;Params!$B$15,Params!$B$21,0.3),0.3)))</f>
        <v/>
      </c>
    </row>
    <row r="4929" ht="15" customHeight="1" s="1">
      <c r="A4929" s="9" t="n">
        <v>4926</v>
      </c>
      <c r="B4929" s="6" t="inlineStr">
        <is>
          <t>25/07</t>
        </is>
      </c>
      <c r="C4929" s="6" t="n">
        <v>5</v>
      </c>
      <c r="D4929" s="6" t="n">
        <v>0</v>
      </c>
      <c r="E4929" s="10">
        <f>IF(D4929=1, IF(OR(C4929&lt;10, C4929&gt;=15),1,0), IF(OR(C4929&lt;7, C4929&gt;=18),1,0))</f>
        <v/>
      </c>
      <c r="F4929" s="11" t="n">
        <v>1.205</v>
      </c>
      <c r="G4929" s="12">
        <f>0*8</f>
        <v/>
      </c>
      <c r="H4929" s="12">
        <f>F4929-G4929</f>
        <v/>
      </c>
      <c r="I4929" s="10">
        <f>IF(E4929=0,"Fora",IF(E4928=0,"Carg xar",IF(H4929&lt;0,IF(M4929&lt;0.9,"Carg FV","Stby"),IF(M4929&gt;P4929,"V2H",IF(M4929&lt;0.9,"Carg xar","Stby")))))</f>
        <v/>
      </c>
      <c r="J4929" s="12">
        <f>IF(OR(I4929="Carg FV",I4929="Carg xar"),MIN(IF(I4929="Carg FV",ABS(H4929),7.4),7.4,MAX(0,(0.9-M4929)*40)*0.95),0)</f>
        <v/>
      </c>
      <c r="K4929" s="12">
        <f>IF(I4929="V2H",MIN(MAX(0,H4929),7.4,MAX(0,(M4929-P4929)*40)*0.95),0)</f>
        <v/>
      </c>
      <c r="L4929" s="12">
        <f>IF(E4929=0,0,MAX(0,H4929-K4929))</f>
        <v/>
      </c>
      <c r="M4929" s="13">
        <f>M4928+J4928/40-IF(I4928="V2H",K4928/(0.95*40),0)-IF(E4929=0,IF(E4928=1,IF(D4929=1,30,40)*0.18/(2*40),0),0)-IF(E4929=1,IF(E4928=0,IF(D4929=1,30,40)*0.18/(2*40),0),0)</f>
        <v/>
      </c>
      <c r="N4929" s="14" t="n">
        <v>0.09</v>
      </c>
      <c r="O4929" s="15">
        <f>K4929*N4929</f>
        <v/>
      </c>
      <c r="P4929">
        <f>IF(E4929=0,0.3,IF(D4929=1,IF(C4929&gt;=Params!$B$13-3,IF(C4929&lt;Params!$B$13,Params!$B$20,0.3),0.3),IF(C4929&gt;=Params!$B$15-3,IF(C4929&lt;Params!$B$15,Params!$B$21,0.3),0.3)))</f>
        <v/>
      </c>
    </row>
    <row r="4930" ht="15" customHeight="1" s="1">
      <c r="A4930" s="9" t="n">
        <v>4927</v>
      </c>
      <c r="B4930" s="6" t="inlineStr">
        <is>
          <t>25/07</t>
        </is>
      </c>
      <c r="C4930" s="6" t="n">
        <v>6</v>
      </c>
      <c r="D4930" s="6" t="n">
        <v>0</v>
      </c>
      <c r="E4930" s="10">
        <f>IF(D4930=1, IF(OR(C4930&lt;10, C4930&gt;=15),1,0), IF(OR(C4930&lt;7, C4930&gt;=18),1,0))</f>
        <v/>
      </c>
      <c r="F4930" s="11" t="n">
        <v>0.366</v>
      </c>
      <c r="G4930" s="12">
        <f>0.02*8</f>
        <v/>
      </c>
      <c r="H4930" s="12">
        <f>F4930-G4930</f>
        <v/>
      </c>
      <c r="I4930" s="10">
        <f>IF(E4930=0,"Fora",IF(E4929=0,"Carg xar",IF(H4930&lt;0,IF(M4930&lt;0.9,"Carg FV","Stby"),IF(M4930&gt;P4930,"V2H",IF(M4930&lt;0.9,"Carg xar","Stby")))))</f>
        <v/>
      </c>
      <c r="J4930" s="12">
        <f>IF(OR(I4930="Carg FV",I4930="Carg xar"),MIN(IF(I4930="Carg FV",ABS(H4930),7.4),7.4,MAX(0,(0.9-M4930)*40)*0.95),0)</f>
        <v/>
      </c>
      <c r="K4930" s="12">
        <f>IF(I4930="V2H",MIN(MAX(0,H4930),7.4,MAX(0,(M4930-P4930)*40)*0.95),0)</f>
        <v/>
      </c>
      <c r="L4930" s="12">
        <f>IF(E4930=0,0,MAX(0,H4930-K4930))</f>
        <v/>
      </c>
      <c r="M4930" s="13">
        <f>M4929+J4929/40-IF(I4929="V2H",K4929/(0.95*40),0)-IF(E4930=0,IF(E4929=1,IF(D4930=1,30,40)*0.18/(2*40),0),0)-IF(E4930=1,IF(E4929=0,IF(D4930=1,30,40)*0.18/(2*40),0),0)</f>
        <v/>
      </c>
      <c r="N4930" s="14" t="n">
        <v>0.09</v>
      </c>
      <c r="O4930" s="15">
        <f>K4930*N4930</f>
        <v/>
      </c>
      <c r="P4930">
        <f>IF(E4930=0,0.3,IF(D4930=1,IF(C4930&gt;=Params!$B$13-3,IF(C4930&lt;Params!$B$13,Params!$B$20,0.3),0.3),IF(C4930&gt;=Params!$B$15-3,IF(C4930&lt;Params!$B$15,Params!$B$21,0.3),0.3)))</f>
        <v/>
      </c>
    </row>
    <row r="4931" ht="15" customHeight="1" s="1">
      <c r="A4931" s="9" t="n">
        <v>4928</v>
      </c>
      <c r="B4931" s="6" t="inlineStr">
        <is>
          <t>25/07</t>
        </is>
      </c>
      <c r="C4931" s="6" t="n">
        <v>7</v>
      </c>
      <c r="D4931" s="6" t="n">
        <v>0</v>
      </c>
      <c r="E4931" s="10">
        <f>IF(D4931=1, IF(OR(C4931&lt;10, C4931&gt;=15),1,0), IF(OR(C4931&lt;7, C4931&gt;=18),1,0))</f>
        <v/>
      </c>
      <c r="F4931" s="11" t="n">
        <v>0.233</v>
      </c>
      <c r="G4931" s="12">
        <f>0.14*8</f>
        <v/>
      </c>
      <c r="H4931" s="12">
        <f>F4931-G4931</f>
        <v/>
      </c>
      <c r="I4931" s="10">
        <f>IF(E4931=0,"Fora",IF(E4930=0,"Carg xar",IF(H4931&lt;0,IF(M4931&lt;0.9,"Carg FV","Stby"),IF(M4931&gt;P4931,"V2H",IF(M4931&lt;0.9,"Carg xar","Stby")))))</f>
        <v/>
      </c>
      <c r="J4931" s="12">
        <f>IF(OR(I4931="Carg FV",I4931="Carg xar"),MIN(IF(I4931="Carg FV",ABS(H4931),7.4),7.4,MAX(0,(0.9-M4931)*40)*0.95),0)</f>
        <v/>
      </c>
      <c r="K4931" s="12">
        <f>IF(I4931="V2H",MIN(MAX(0,H4931),7.4,MAX(0,(M4931-P4931)*40)*0.95),0)</f>
        <v/>
      </c>
      <c r="L4931" s="12">
        <f>IF(E4931=0,0,MAX(0,H4931-K4931))</f>
        <v/>
      </c>
      <c r="M4931" s="13">
        <f>M4930+J4930/40-IF(I4930="V2H",K4930/(0.95*40),0)-IF(E4931=0,IF(E4930=1,IF(D4931=1,30,40)*0.18/(2*40),0),0)-IF(E4931=1,IF(E4930=0,IF(D4931=1,30,40)*0.18/(2*40),0),0)</f>
        <v/>
      </c>
      <c r="N4931" s="14" t="n">
        <v>0.09</v>
      </c>
      <c r="O4931" s="15">
        <f>K4931*N4931</f>
        <v/>
      </c>
      <c r="P4931">
        <f>IF(E4931=0,0.3,IF(D4931=1,IF(C4931&gt;=Params!$B$13-3,IF(C4931&lt;Params!$B$13,Params!$B$20,0.3),0.3),IF(C4931&gt;=Params!$B$15-3,IF(C4931&lt;Params!$B$15,Params!$B$21,0.3),0.3)))</f>
        <v/>
      </c>
    </row>
    <row r="4932" ht="15" customHeight="1" s="1">
      <c r="A4932" s="9" t="n">
        <v>4929</v>
      </c>
      <c r="B4932" s="6" t="inlineStr">
        <is>
          <t>25/07</t>
        </is>
      </c>
      <c r="C4932" s="6" t="n">
        <v>8</v>
      </c>
      <c r="D4932" s="6" t="n">
        <v>0</v>
      </c>
      <c r="E4932" s="10">
        <f>IF(D4932=1, IF(OR(C4932&lt;10, C4932&gt;=15),1,0), IF(OR(C4932&lt;7, C4932&gt;=18),1,0))</f>
        <v/>
      </c>
      <c r="F4932" s="11" t="n">
        <v>0</v>
      </c>
      <c r="G4932" s="12">
        <f>0.3*8</f>
        <v/>
      </c>
      <c r="H4932" s="12">
        <f>F4932-G4932</f>
        <v/>
      </c>
      <c r="I4932" s="10">
        <f>IF(E4932=0,"Fora",IF(E4931=0,"Carg xar",IF(H4932&lt;0,IF(M4932&lt;0.9,"Carg FV","Stby"),IF(M4932&gt;P4932,"V2H",IF(M4932&lt;0.9,"Carg xar","Stby")))))</f>
        <v/>
      </c>
      <c r="J4932" s="12">
        <f>IF(OR(I4932="Carg FV",I4932="Carg xar"),MIN(IF(I4932="Carg FV",ABS(H4932),7.4),7.4,MAX(0,(0.9-M4932)*40)*0.95),0)</f>
        <v/>
      </c>
      <c r="K4932" s="12">
        <f>IF(I4932="V2H",MIN(MAX(0,H4932),7.4,MAX(0,(M4932-P4932)*40)*0.95),0)</f>
        <v/>
      </c>
      <c r="L4932" s="12">
        <f>IF(E4932=0,0,MAX(0,H4932-K4932))</f>
        <v/>
      </c>
      <c r="M4932" s="13">
        <f>M4931+J4931/40-IF(I4931="V2H",K4931/(0.95*40),0)-IF(E4932=0,IF(E4931=1,IF(D4932=1,30,40)*0.18/(2*40),0),0)-IF(E4932=1,IF(E4931=0,IF(D4932=1,30,40)*0.18/(2*40),0),0)</f>
        <v/>
      </c>
      <c r="N4932" s="14" t="n">
        <v>0.15</v>
      </c>
      <c r="O4932" s="15">
        <f>K4932*N4932</f>
        <v/>
      </c>
      <c r="P4932">
        <f>IF(E4932=0,0.3,IF(D4932=1,IF(C4932&gt;=Params!$B$13-3,IF(C4932&lt;Params!$B$13,Params!$B$20,0.3),0.3),IF(C4932&gt;=Params!$B$15-3,IF(C4932&lt;Params!$B$15,Params!$B$21,0.3),0.3)))</f>
        <v/>
      </c>
    </row>
    <row r="4933" ht="15" customHeight="1" s="1">
      <c r="A4933" s="9" t="n">
        <v>4930</v>
      </c>
      <c r="B4933" s="6" t="inlineStr">
        <is>
          <t>25/07</t>
        </is>
      </c>
      <c r="C4933" s="6" t="n">
        <v>9</v>
      </c>
      <c r="D4933" s="6" t="n">
        <v>0</v>
      </c>
      <c r="E4933" s="10">
        <f>IF(D4933=1, IF(OR(C4933&lt;10, C4933&gt;=15),1,0), IF(OR(C4933&lt;7, C4933&gt;=18),1,0))</f>
        <v/>
      </c>
      <c r="F4933" s="11" t="n">
        <v>0</v>
      </c>
      <c r="G4933" s="12">
        <f>0.5*8</f>
        <v/>
      </c>
      <c r="H4933" s="12">
        <f>F4933-G4933</f>
        <v/>
      </c>
      <c r="I4933" s="10">
        <f>IF(E4933=0,"Fora",IF(E4932=0,"Carg xar",IF(H4933&lt;0,IF(M4933&lt;0.9,"Carg FV","Stby"),IF(M4933&gt;P4933,"V2H",IF(M4933&lt;0.9,"Carg xar","Stby")))))</f>
        <v/>
      </c>
      <c r="J4933" s="12">
        <f>IF(OR(I4933="Carg FV",I4933="Carg xar"),MIN(IF(I4933="Carg FV",ABS(H4933),7.4),7.4,MAX(0,(0.9-M4933)*40)*0.95),0)</f>
        <v/>
      </c>
      <c r="K4933" s="12">
        <f>IF(I4933="V2H",MIN(MAX(0,H4933),7.4,MAX(0,(M4933-P4933)*40)*0.95),0)</f>
        <v/>
      </c>
      <c r="L4933" s="12">
        <f>IF(E4933=0,0,MAX(0,H4933-K4933))</f>
        <v/>
      </c>
      <c r="M4933" s="13">
        <f>M4932+J4932/40-IF(I4932="V2H",K4932/(0.95*40),0)-IF(E4933=0,IF(E4932=1,IF(D4933=1,30,40)*0.18/(2*40),0),0)-IF(E4933=1,IF(E4932=0,IF(D4933=1,30,40)*0.18/(2*40),0),0)</f>
        <v/>
      </c>
      <c r="N4933" s="14" t="n">
        <v>0.15</v>
      </c>
      <c r="O4933" s="15">
        <f>K4933*N4933</f>
        <v/>
      </c>
      <c r="P4933">
        <f>IF(E4933=0,0.3,IF(D4933=1,IF(C4933&gt;=Params!$B$13-3,IF(C4933&lt;Params!$B$13,Params!$B$20,0.3),0.3),IF(C4933&gt;=Params!$B$15-3,IF(C4933&lt;Params!$B$15,Params!$B$21,0.3),0.3)))</f>
        <v/>
      </c>
    </row>
    <row r="4934" ht="15" customHeight="1" s="1">
      <c r="A4934" s="9" t="n">
        <v>4931</v>
      </c>
      <c r="B4934" s="6" t="inlineStr">
        <is>
          <t>25/07</t>
        </is>
      </c>
      <c r="C4934" s="6" t="n">
        <v>10</v>
      </c>
      <c r="D4934" s="6" t="n">
        <v>0</v>
      </c>
      <c r="E4934" s="10">
        <f>IF(D4934=1, IF(OR(C4934&lt;10, C4934&gt;=15),1,0), IF(OR(C4934&lt;7, C4934&gt;=18),1,0))</f>
        <v/>
      </c>
      <c r="F4934" s="11" t="n">
        <v>0</v>
      </c>
      <c r="G4934" s="12">
        <f>0.7*8</f>
        <v/>
      </c>
      <c r="H4934" s="12">
        <f>F4934-G4934</f>
        <v/>
      </c>
      <c r="I4934" s="10">
        <f>IF(E4934=0,"Fora",IF(E4933=0,"Carg xar",IF(H4934&lt;0,IF(M4934&lt;0.9,"Carg FV","Stby"),IF(M4934&gt;P4934,"V2H",IF(M4934&lt;0.9,"Carg xar","Stby")))))</f>
        <v/>
      </c>
      <c r="J4934" s="12">
        <f>IF(OR(I4934="Carg FV",I4934="Carg xar"),MIN(IF(I4934="Carg FV",ABS(H4934),7.4),7.4,MAX(0,(0.9-M4934)*40)*0.95),0)</f>
        <v/>
      </c>
      <c r="K4934" s="12">
        <f>IF(I4934="V2H",MIN(MAX(0,H4934),7.4,MAX(0,(M4934-P4934)*40)*0.95),0)</f>
        <v/>
      </c>
      <c r="L4934" s="12">
        <f>IF(E4934=0,0,MAX(0,H4934-K4934))</f>
        <v/>
      </c>
      <c r="M4934" s="13">
        <f>M4933+J4933/40-IF(I4933="V2H",K4933/(0.95*40),0)-IF(E4934=0,IF(E4933=1,IF(D4934=1,30,40)*0.18/(2*40),0),0)-IF(E4934=1,IF(E4933=0,IF(D4934=1,30,40)*0.18/(2*40),0),0)</f>
        <v/>
      </c>
      <c r="N4934" s="14" t="n">
        <v>0.2</v>
      </c>
      <c r="O4934" s="15">
        <f>K4934*N4934</f>
        <v/>
      </c>
      <c r="P4934">
        <f>IF(E4934=0,0.3,IF(D4934=1,IF(C4934&gt;=Params!$B$13-3,IF(C4934&lt;Params!$B$13,Params!$B$20,0.3),0.3),IF(C4934&gt;=Params!$B$15-3,IF(C4934&lt;Params!$B$15,Params!$B$21,0.3),0.3)))</f>
        <v/>
      </c>
    </row>
    <row r="4935" ht="15" customHeight="1" s="1">
      <c r="A4935" s="9" t="n">
        <v>4932</v>
      </c>
      <c r="B4935" s="6" t="inlineStr">
        <is>
          <t>25/07</t>
        </is>
      </c>
      <c r="C4935" s="6" t="n">
        <v>11</v>
      </c>
      <c r="D4935" s="6" t="n">
        <v>0</v>
      </c>
      <c r="E4935" s="10">
        <f>IF(D4935=1, IF(OR(C4935&lt;10, C4935&gt;=15),1,0), IF(OR(C4935&lt;7, C4935&gt;=18),1,0))</f>
        <v/>
      </c>
      <c r="F4935" s="11" t="n">
        <v>0</v>
      </c>
      <c r="G4935" s="12">
        <f>0.84*8</f>
        <v/>
      </c>
      <c r="H4935" s="12">
        <f>F4935-G4935</f>
        <v/>
      </c>
      <c r="I4935" s="10">
        <f>IF(E4935=0,"Fora",IF(E4934=0,"Carg xar",IF(H4935&lt;0,IF(M4935&lt;0.9,"Carg FV","Stby"),IF(M4935&gt;P4935,"V2H",IF(M4935&lt;0.9,"Carg xar","Stby")))))</f>
        <v/>
      </c>
      <c r="J4935" s="12">
        <f>IF(OR(I4935="Carg FV",I4935="Carg xar"),MIN(IF(I4935="Carg FV",ABS(H4935),7.4),7.4,MAX(0,(0.9-M4935)*40)*0.95),0)</f>
        <v/>
      </c>
      <c r="K4935" s="12">
        <f>IF(I4935="V2H",MIN(MAX(0,H4935),7.4,MAX(0,(M4935-P4935)*40)*0.95),0)</f>
        <v/>
      </c>
      <c r="L4935" s="12">
        <f>IF(E4935=0,0,MAX(0,H4935-K4935))</f>
        <v/>
      </c>
      <c r="M4935" s="13">
        <f>M4934+J4934/40-IF(I4934="V2H",K4934/(0.95*40),0)-IF(E4935=0,IF(E4934=1,IF(D4935=1,30,40)*0.18/(2*40),0),0)-IF(E4935=1,IF(E4934=0,IF(D4935=1,30,40)*0.18/(2*40),0),0)</f>
        <v/>
      </c>
      <c r="N4935" s="14" t="n">
        <v>0.2</v>
      </c>
      <c r="O4935" s="15">
        <f>K4935*N4935</f>
        <v/>
      </c>
      <c r="P4935">
        <f>IF(E4935=0,0.3,IF(D4935=1,IF(C4935&gt;=Params!$B$13-3,IF(C4935&lt;Params!$B$13,Params!$B$20,0.3),0.3),IF(C4935&gt;=Params!$B$15-3,IF(C4935&lt;Params!$B$15,Params!$B$21,0.3),0.3)))</f>
        <v/>
      </c>
    </row>
    <row r="4936" ht="15" customHeight="1" s="1">
      <c r="A4936" s="9" t="n">
        <v>4933</v>
      </c>
      <c r="B4936" s="6" t="inlineStr">
        <is>
          <t>25/07</t>
        </is>
      </c>
      <c r="C4936" s="6" t="n">
        <v>12</v>
      </c>
      <c r="D4936" s="6" t="n">
        <v>0</v>
      </c>
      <c r="E4936" s="10">
        <f>IF(D4936=1, IF(OR(C4936&lt;10, C4936&gt;=15),1,0), IF(OR(C4936&lt;7, C4936&gt;=18),1,0))</f>
        <v/>
      </c>
      <c r="F4936" s="11" t="n">
        <v>0</v>
      </c>
      <c r="G4936" s="12">
        <f>0.9*8</f>
        <v/>
      </c>
      <c r="H4936" s="12">
        <f>F4936-G4936</f>
        <v/>
      </c>
      <c r="I4936" s="10">
        <f>IF(E4936=0,"Fora",IF(E4935=0,"Carg xar",IF(H4936&lt;0,IF(M4936&lt;0.9,"Carg FV","Stby"),IF(M4936&gt;P4936,"V2H",IF(M4936&lt;0.9,"Carg xar","Stby")))))</f>
        <v/>
      </c>
      <c r="J4936" s="12">
        <f>IF(OR(I4936="Carg FV",I4936="Carg xar"),MIN(IF(I4936="Carg FV",ABS(H4936),7.4),7.4,MAX(0,(0.9-M4936)*40)*0.95),0)</f>
        <v/>
      </c>
      <c r="K4936" s="12">
        <f>IF(I4936="V2H",MIN(MAX(0,H4936),7.4,MAX(0,(M4936-P4936)*40)*0.95),0)</f>
        <v/>
      </c>
      <c r="L4936" s="12">
        <f>IF(E4936=0,0,MAX(0,H4936-K4936))</f>
        <v/>
      </c>
      <c r="M4936" s="13">
        <f>M4935+J4935/40-IF(I4935="V2H",K4935/(0.95*40),0)-IF(E4936=0,IF(E4935=1,IF(D4936=1,30,40)*0.18/(2*40),0),0)-IF(E4936=1,IF(E4935=0,IF(D4936=1,30,40)*0.18/(2*40),0),0)</f>
        <v/>
      </c>
      <c r="N4936" s="14" t="n">
        <v>0.2</v>
      </c>
      <c r="O4936" s="15">
        <f>K4936*N4936</f>
        <v/>
      </c>
      <c r="P4936">
        <f>IF(E4936=0,0.3,IF(D4936=1,IF(C4936&gt;=Params!$B$13-3,IF(C4936&lt;Params!$B$13,Params!$B$20,0.3),0.3),IF(C4936&gt;=Params!$B$15-3,IF(C4936&lt;Params!$B$15,Params!$B$21,0.3),0.3)))</f>
        <v/>
      </c>
    </row>
    <row r="4937" ht="15" customHeight="1" s="1">
      <c r="A4937" s="9" t="n">
        <v>4934</v>
      </c>
      <c r="B4937" s="6" t="inlineStr">
        <is>
          <t>25/07</t>
        </is>
      </c>
      <c r="C4937" s="6" t="n">
        <v>13</v>
      </c>
      <c r="D4937" s="6" t="n">
        <v>0</v>
      </c>
      <c r="E4937" s="10">
        <f>IF(D4937=1, IF(OR(C4937&lt;10, C4937&gt;=15),1,0), IF(OR(C4937&lt;7, C4937&gt;=18),1,0))</f>
        <v/>
      </c>
      <c r="F4937" s="11" t="n">
        <v>0</v>
      </c>
      <c r="G4937" s="12">
        <f>0.88*8</f>
        <v/>
      </c>
      <c r="H4937" s="12">
        <f>F4937-G4937</f>
        <v/>
      </c>
      <c r="I4937" s="10">
        <f>IF(E4937=0,"Fora",IF(E4936=0,"Carg xar",IF(H4937&lt;0,IF(M4937&lt;0.9,"Carg FV","Stby"),IF(M4937&gt;P4937,"V2H",IF(M4937&lt;0.9,"Carg xar","Stby")))))</f>
        <v/>
      </c>
      <c r="J4937" s="12">
        <f>IF(OR(I4937="Carg FV",I4937="Carg xar"),MIN(IF(I4937="Carg FV",ABS(H4937),7.4),7.4,MAX(0,(0.9-M4937)*40)*0.95),0)</f>
        <v/>
      </c>
      <c r="K4937" s="12">
        <f>IF(I4937="V2H",MIN(MAX(0,H4937),7.4,MAX(0,(M4937-P4937)*40)*0.95),0)</f>
        <v/>
      </c>
      <c r="L4937" s="12">
        <f>IF(E4937=0,0,MAX(0,H4937-K4937))</f>
        <v/>
      </c>
      <c r="M4937" s="13">
        <f>M4936+J4936/40-IF(I4936="V2H",K4936/(0.95*40),0)-IF(E4937=0,IF(E4936=1,IF(D4937=1,30,40)*0.18/(2*40),0),0)-IF(E4937=1,IF(E4936=0,IF(D4937=1,30,40)*0.18/(2*40),0),0)</f>
        <v/>
      </c>
      <c r="N4937" s="14" t="n">
        <v>0.2</v>
      </c>
      <c r="O4937" s="15">
        <f>K4937*N4937</f>
        <v/>
      </c>
      <c r="P4937">
        <f>IF(E4937=0,0.3,IF(D4937=1,IF(C4937&gt;=Params!$B$13-3,IF(C4937&lt;Params!$B$13,Params!$B$20,0.3),0.3),IF(C4937&gt;=Params!$B$15-3,IF(C4937&lt;Params!$B$15,Params!$B$21,0.3),0.3)))</f>
        <v/>
      </c>
    </row>
    <row r="4938" ht="15" customHeight="1" s="1">
      <c r="A4938" s="9" t="n">
        <v>4935</v>
      </c>
      <c r="B4938" s="6" t="inlineStr">
        <is>
          <t>25/07</t>
        </is>
      </c>
      <c r="C4938" s="6" t="n">
        <v>14</v>
      </c>
      <c r="D4938" s="6" t="n">
        <v>0</v>
      </c>
      <c r="E4938" s="10">
        <f>IF(D4938=1, IF(OR(C4938&lt;10, C4938&gt;=15),1,0), IF(OR(C4938&lt;7, C4938&gt;=18),1,0))</f>
        <v/>
      </c>
      <c r="F4938" s="11" t="n">
        <v>0.729</v>
      </c>
      <c r="G4938" s="12">
        <f>0.78*8</f>
        <v/>
      </c>
      <c r="H4938" s="12">
        <f>F4938-G4938</f>
        <v/>
      </c>
      <c r="I4938" s="10">
        <f>IF(E4938=0,"Fora",IF(E4937=0,"Carg xar",IF(H4938&lt;0,IF(M4938&lt;0.9,"Carg FV","Stby"),IF(M4938&gt;P4938,"V2H",IF(M4938&lt;0.9,"Carg xar","Stby")))))</f>
        <v/>
      </c>
      <c r="J4938" s="12">
        <f>IF(OR(I4938="Carg FV",I4938="Carg xar"),MIN(IF(I4938="Carg FV",ABS(H4938),7.4),7.4,MAX(0,(0.9-M4938)*40)*0.95),0)</f>
        <v/>
      </c>
      <c r="K4938" s="12">
        <f>IF(I4938="V2H",MIN(MAX(0,H4938),7.4,MAX(0,(M4938-P4938)*40)*0.95),0)</f>
        <v/>
      </c>
      <c r="L4938" s="12">
        <f>IF(E4938=0,0,MAX(0,H4938-K4938))</f>
        <v/>
      </c>
      <c r="M4938" s="13">
        <f>M4937+J4937/40-IF(I4937="V2H",K4937/(0.95*40),0)-IF(E4938=0,IF(E4937=1,IF(D4938=1,30,40)*0.18/(2*40),0),0)-IF(E4938=1,IF(E4937=0,IF(D4938=1,30,40)*0.18/(2*40),0),0)</f>
        <v/>
      </c>
      <c r="N4938" s="14" t="n">
        <v>0.15</v>
      </c>
      <c r="O4938" s="15">
        <f>K4938*N4938</f>
        <v/>
      </c>
      <c r="P4938">
        <f>IF(E4938=0,0.3,IF(D4938=1,IF(C4938&gt;=Params!$B$13-3,IF(C4938&lt;Params!$B$13,Params!$B$20,0.3),0.3),IF(C4938&gt;=Params!$B$15-3,IF(C4938&lt;Params!$B$15,Params!$B$21,0.3),0.3)))</f>
        <v/>
      </c>
    </row>
    <row r="4939" ht="15" customHeight="1" s="1">
      <c r="A4939" s="9" t="n">
        <v>4936</v>
      </c>
      <c r="B4939" s="6" t="inlineStr">
        <is>
          <t>25/07</t>
        </is>
      </c>
      <c r="C4939" s="6" t="n">
        <v>15</v>
      </c>
      <c r="D4939" s="6" t="n">
        <v>0</v>
      </c>
      <c r="E4939" s="10">
        <f>IF(D4939=1, IF(OR(C4939&lt;10, C4939&gt;=15),1,0), IF(OR(C4939&lt;7, C4939&gt;=18),1,0))</f>
        <v/>
      </c>
      <c r="F4939" s="11" t="n">
        <v>0</v>
      </c>
      <c r="G4939" s="12">
        <f>0.62*8</f>
        <v/>
      </c>
      <c r="H4939" s="12">
        <f>F4939-G4939</f>
        <v/>
      </c>
      <c r="I4939" s="10">
        <f>IF(E4939=0,"Fora",IF(E4938=0,"Carg xar",IF(H4939&lt;0,IF(M4939&lt;0.9,"Carg FV","Stby"),IF(M4939&gt;P4939,"V2H",IF(M4939&lt;0.9,"Carg xar","Stby")))))</f>
        <v/>
      </c>
      <c r="J4939" s="12">
        <f>IF(OR(I4939="Carg FV",I4939="Carg xar"),MIN(IF(I4939="Carg FV",ABS(H4939),7.4),7.4,MAX(0,(0.9-M4939)*40)*0.95),0)</f>
        <v/>
      </c>
      <c r="K4939" s="12">
        <f>IF(I4939="V2H",MIN(MAX(0,H4939),7.4,MAX(0,(M4939-P4939)*40)*0.95),0)</f>
        <v/>
      </c>
      <c r="L4939" s="12">
        <f>IF(E4939=0,0,MAX(0,H4939-K4939))</f>
        <v/>
      </c>
      <c r="M4939" s="13">
        <f>M4938+J4938/40-IF(I4938="V2H",K4938/(0.95*40),0)-IF(E4939=0,IF(E4938=1,IF(D4939=1,30,40)*0.18/(2*40),0),0)-IF(E4939=1,IF(E4938=0,IF(D4939=1,30,40)*0.18/(2*40),0),0)</f>
        <v/>
      </c>
      <c r="N4939" s="14" t="n">
        <v>0.15</v>
      </c>
      <c r="O4939" s="15">
        <f>K4939*N4939</f>
        <v/>
      </c>
      <c r="P4939">
        <f>IF(E4939=0,0.3,IF(D4939=1,IF(C4939&gt;=Params!$B$13-3,IF(C4939&lt;Params!$B$13,Params!$B$20,0.3),0.3),IF(C4939&gt;=Params!$B$15-3,IF(C4939&lt;Params!$B$15,Params!$B$21,0.3),0.3)))</f>
        <v/>
      </c>
    </row>
    <row r="4940" ht="15" customHeight="1" s="1">
      <c r="A4940" s="9" t="n">
        <v>4937</v>
      </c>
      <c r="B4940" s="6" t="inlineStr">
        <is>
          <t>25/07</t>
        </is>
      </c>
      <c r="C4940" s="6" t="n">
        <v>16</v>
      </c>
      <c r="D4940" s="6" t="n">
        <v>0</v>
      </c>
      <c r="E4940" s="10">
        <f>IF(D4940=1, IF(OR(C4940&lt;10, C4940&gt;=15),1,0), IF(OR(C4940&lt;7, C4940&gt;=18),1,0))</f>
        <v/>
      </c>
      <c r="F4940" s="11" t="n">
        <v>0</v>
      </c>
      <c r="G4940" s="12">
        <f>0.45*8</f>
        <v/>
      </c>
      <c r="H4940" s="12">
        <f>F4940-G4940</f>
        <v/>
      </c>
      <c r="I4940" s="10">
        <f>IF(E4940=0,"Fora",IF(E4939=0,"Carg xar",IF(H4940&lt;0,IF(M4940&lt;0.9,"Carg FV","Stby"),IF(M4940&gt;P4940,"V2H",IF(M4940&lt;0.9,"Carg xar","Stby")))))</f>
        <v/>
      </c>
      <c r="J4940" s="12">
        <f>IF(OR(I4940="Carg FV",I4940="Carg xar"),MIN(IF(I4940="Carg FV",ABS(H4940),7.4),7.4,MAX(0,(0.9-M4940)*40)*0.95),0)</f>
        <v/>
      </c>
      <c r="K4940" s="12">
        <f>IF(I4940="V2H",MIN(MAX(0,H4940),7.4,MAX(0,(M4940-P4940)*40)*0.95),0)</f>
        <v/>
      </c>
      <c r="L4940" s="12">
        <f>IF(E4940=0,0,MAX(0,H4940-K4940))</f>
        <v/>
      </c>
      <c r="M4940" s="13">
        <f>M4939+J4939/40-IF(I4939="V2H",K4939/(0.95*40),0)-IF(E4940=0,IF(E4939=1,IF(D4940=1,30,40)*0.18/(2*40),0),0)-IF(E4940=1,IF(E4939=0,IF(D4940=1,30,40)*0.18/(2*40),0),0)</f>
        <v/>
      </c>
      <c r="N4940" s="14" t="n">
        <v>0.15</v>
      </c>
      <c r="O4940" s="15">
        <f>K4940*N4940</f>
        <v/>
      </c>
      <c r="P4940">
        <f>IF(E4940=0,0.3,IF(D4940=1,IF(C4940&gt;=Params!$B$13-3,IF(C4940&lt;Params!$B$13,Params!$B$20,0.3),0.3),IF(C4940&gt;=Params!$B$15-3,IF(C4940&lt;Params!$B$15,Params!$B$21,0.3),0.3)))</f>
        <v/>
      </c>
    </row>
    <row r="4941" ht="15" customHeight="1" s="1">
      <c r="A4941" s="9" t="n">
        <v>4938</v>
      </c>
      <c r="B4941" s="6" t="inlineStr">
        <is>
          <t>25/07</t>
        </is>
      </c>
      <c r="C4941" s="6" t="n">
        <v>17</v>
      </c>
      <c r="D4941" s="6" t="n">
        <v>0</v>
      </c>
      <c r="E4941" s="10">
        <f>IF(D4941=1, IF(OR(C4941&lt;10, C4941&gt;=15),1,0), IF(OR(C4941&lt;7, C4941&gt;=18),1,0))</f>
        <v/>
      </c>
      <c r="F4941" s="11" t="n">
        <v>0</v>
      </c>
      <c r="G4941" s="12">
        <f>0.25*8</f>
        <v/>
      </c>
      <c r="H4941" s="12">
        <f>F4941-G4941</f>
        <v/>
      </c>
      <c r="I4941" s="10">
        <f>IF(E4941=0,"Fora",IF(E4940=0,"Carg xar",IF(H4941&lt;0,IF(M4941&lt;0.9,"Carg FV","Stby"),IF(M4941&gt;P4941,"V2H",IF(M4941&lt;0.9,"Carg xar","Stby")))))</f>
        <v/>
      </c>
      <c r="J4941" s="12">
        <f>IF(OR(I4941="Carg FV",I4941="Carg xar"),MIN(IF(I4941="Carg FV",ABS(H4941),7.4),7.4,MAX(0,(0.9-M4941)*40)*0.95),0)</f>
        <v/>
      </c>
      <c r="K4941" s="12">
        <f>IF(I4941="V2H",MIN(MAX(0,H4941),7.4,MAX(0,(M4941-P4941)*40)*0.95),0)</f>
        <v/>
      </c>
      <c r="L4941" s="12">
        <f>IF(E4941=0,0,MAX(0,H4941-K4941))</f>
        <v/>
      </c>
      <c r="M4941" s="13">
        <f>M4940+J4940/40-IF(I4940="V2H",K4940/(0.95*40),0)-IF(E4941=0,IF(E4940=1,IF(D4941=1,30,40)*0.18/(2*40),0),0)-IF(E4941=1,IF(E4940=0,IF(D4941=1,30,40)*0.18/(2*40),0),0)</f>
        <v/>
      </c>
      <c r="N4941" s="14" t="n">
        <v>0.15</v>
      </c>
      <c r="O4941" s="15">
        <f>K4941*N4941</f>
        <v/>
      </c>
      <c r="P4941">
        <f>IF(E4941=0,0.3,IF(D4941=1,IF(C4941&gt;=Params!$B$13-3,IF(C4941&lt;Params!$B$13,Params!$B$20,0.3),0.3),IF(C4941&gt;=Params!$B$15-3,IF(C4941&lt;Params!$B$15,Params!$B$21,0.3),0.3)))</f>
        <v/>
      </c>
    </row>
    <row r="4942" ht="15" customHeight="1" s="1">
      <c r="A4942" s="9" t="n">
        <v>4939</v>
      </c>
      <c r="B4942" s="6" t="inlineStr">
        <is>
          <t>25/07</t>
        </is>
      </c>
      <c r="C4942" s="6" t="n">
        <v>18</v>
      </c>
      <c r="D4942" s="6" t="n">
        <v>0</v>
      </c>
      <c r="E4942" s="10">
        <f>IF(D4942=1, IF(OR(C4942&lt;10, C4942&gt;=15),1,0), IF(OR(C4942&lt;7, C4942&gt;=18),1,0))</f>
        <v/>
      </c>
      <c r="F4942" s="11" t="n">
        <v>0</v>
      </c>
      <c r="G4942" s="12">
        <f>0.08*8</f>
        <v/>
      </c>
      <c r="H4942" s="12">
        <f>F4942-G4942</f>
        <v/>
      </c>
      <c r="I4942" s="10">
        <f>IF(E4942=0,"Fora",IF(E4941=0,"Carg xar",IF(H4942&lt;0,IF(M4942&lt;0.9,"Carg FV","Stby"),IF(M4942&gt;P4942,"V2H",IF(M4942&lt;0.9,"Carg xar","Stby")))))</f>
        <v/>
      </c>
      <c r="J4942" s="12">
        <f>IF(OR(I4942="Carg FV",I4942="Carg xar"),MIN(IF(I4942="Carg FV",ABS(H4942),7.4),7.4,MAX(0,(0.9-M4942)*40)*0.95),0)</f>
        <v/>
      </c>
      <c r="K4942" s="12">
        <f>IF(I4942="V2H",MIN(MAX(0,H4942),7.4,MAX(0,(M4942-P4942)*40)*0.95),0)</f>
        <v/>
      </c>
      <c r="L4942" s="12">
        <f>IF(E4942=0,0,MAX(0,H4942-K4942))</f>
        <v/>
      </c>
      <c r="M4942" s="13">
        <f>M4941+J4941/40-IF(I4941="V2H",K4941/(0.95*40),0)-IF(E4942=0,IF(E4941=1,IF(D4942=1,30,40)*0.18/(2*40),0),0)-IF(E4942=1,IF(E4941=0,IF(D4942=1,30,40)*0.18/(2*40),0),0)</f>
        <v/>
      </c>
      <c r="N4942" s="14" t="n">
        <v>0.2</v>
      </c>
      <c r="O4942" s="15">
        <f>K4942*N4942</f>
        <v/>
      </c>
      <c r="P4942">
        <f>IF(E4942=0,0.3,IF(D4942=1,IF(C4942&gt;=Params!$B$13-3,IF(C4942&lt;Params!$B$13,Params!$B$20,0.3),0.3),IF(C4942&gt;=Params!$B$15-3,IF(C4942&lt;Params!$B$15,Params!$B$21,0.3),0.3)))</f>
        <v/>
      </c>
    </row>
    <row r="4943" ht="15" customHeight="1" s="1">
      <c r="A4943" s="9" t="n">
        <v>4940</v>
      </c>
      <c r="B4943" s="6" t="inlineStr">
        <is>
          <t>25/07</t>
        </is>
      </c>
      <c r="C4943" s="6" t="n">
        <v>19</v>
      </c>
      <c r="D4943" s="6" t="n">
        <v>0</v>
      </c>
      <c r="E4943" s="10">
        <f>IF(D4943=1, IF(OR(C4943&lt;10, C4943&gt;=15),1,0), IF(OR(C4943&lt;7, C4943&gt;=18),1,0))</f>
        <v/>
      </c>
      <c r="F4943" s="11" t="n">
        <v>0.736</v>
      </c>
      <c r="G4943" s="12">
        <f>0*8</f>
        <v/>
      </c>
      <c r="H4943" s="12">
        <f>F4943-G4943</f>
        <v/>
      </c>
      <c r="I4943" s="10">
        <f>IF(E4943=0,"Fora",IF(E4942=0,"Carg xar",IF(H4943&lt;0,IF(M4943&lt;0.9,"Carg FV","Stby"),IF(M4943&gt;P4943,"V2H",IF(M4943&lt;0.9,"Carg xar","Stby")))))</f>
        <v/>
      </c>
      <c r="J4943" s="12">
        <f>IF(OR(I4943="Carg FV",I4943="Carg xar"),MIN(IF(I4943="Carg FV",ABS(H4943),7.4),7.4,MAX(0,(0.9-M4943)*40)*0.95),0)</f>
        <v/>
      </c>
      <c r="K4943" s="12">
        <f>IF(I4943="V2H",MIN(MAX(0,H4943),7.4,MAX(0,(M4943-P4943)*40)*0.95),0)</f>
        <v/>
      </c>
      <c r="L4943" s="12">
        <f>IF(E4943=0,0,MAX(0,H4943-K4943))</f>
        <v/>
      </c>
      <c r="M4943" s="13">
        <f>M4942+J4942/40-IF(I4942="V2H",K4942/(0.95*40),0)-IF(E4943=0,IF(E4942=1,IF(D4943=1,30,40)*0.18/(2*40),0),0)-IF(E4943=1,IF(E4942=0,IF(D4943=1,30,40)*0.18/(2*40),0),0)</f>
        <v/>
      </c>
      <c r="N4943" s="14" t="n">
        <v>0.2</v>
      </c>
      <c r="O4943" s="15">
        <f>K4943*N4943</f>
        <v/>
      </c>
      <c r="P4943">
        <f>IF(E4943=0,0.3,IF(D4943=1,IF(C4943&gt;=Params!$B$13-3,IF(C4943&lt;Params!$B$13,Params!$B$20,0.3),0.3),IF(C4943&gt;=Params!$B$15-3,IF(C4943&lt;Params!$B$15,Params!$B$21,0.3),0.3)))</f>
        <v/>
      </c>
    </row>
    <row r="4944" ht="15" customHeight="1" s="1">
      <c r="A4944" s="9" t="n">
        <v>4941</v>
      </c>
      <c r="B4944" s="6" t="inlineStr">
        <is>
          <t>25/07</t>
        </is>
      </c>
      <c r="C4944" s="6" t="n">
        <v>20</v>
      </c>
      <c r="D4944" s="6" t="n">
        <v>0</v>
      </c>
      <c r="E4944" s="10">
        <f>IF(D4944=1, IF(OR(C4944&lt;10, C4944&gt;=15),1,0), IF(OR(C4944&lt;7, C4944&gt;=18),1,0))</f>
        <v/>
      </c>
      <c r="F4944" s="11" t="n">
        <v>0.945</v>
      </c>
      <c r="G4944" s="12">
        <f>0*8</f>
        <v/>
      </c>
      <c r="H4944" s="12">
        <f>F4944-G4944</f>
        <v/>
      </c>
      <c r="I4944" s="10">
        <f>IF(E4944=0,"Fora",IF(E4943=0,"Carg xar",IF(H4944&lt;0,IF(M4944&lt;0.9,"Carg FV","Stby"),IF(M4944&gt;P4944,"V2H",IF(M4944&lt;0.9,"Carg xar","Stby")))))</f>
        <v/>
      </c>
      <c r="J4944" s="12">
        <f>IF(OR(I4944="Carg FV",I4944="Carg xar"),MIN(IF(I4944="Carg FV",ABS(H4944),7.4),7.4,MAX(0,(0.9-M4944)*40)*0.95),0)</f>
        <v/>
      </c>
      <c r="K4944" s="12">
        <f>IF(I4944="V2H",MIN(MAX(0,H4944),7.4,MAX(0,(M4944-P4944)*40)*0.95),0)</f>
        <v/>
      </c>
      <c r="L4944" s="12">
        <f>IF(E4944=0,0,MAX(0,H4944-K4944))</f>
        <v/>
      </c>
      <c r="M4944" s="13">
        <f>M4943+J4943/40-IF(I4943="V2H",K4943/(0.95*40),0)-IF(E4944=0,IF(E4943=1,IF(D4944=1,30,40)*0.18/(2*40),0),0)-IF(E4944=1,IF(E4943=0,IF(D4944=1,30,40)*0.18/(2*40),0),0)</f>
        <v/>
      </c>
      <c r="N4944" s="14" t="n">
        <v>0.2</v>
      </c>
      <c r="O4944" s="15">
        <f>K4944*N4944</f>
        <v/>
      </c>
      <c r="P4944">
        <f>IF(E4944=0,0.3,IF(D4944=1,IF(C4944&gt;=Params!$B$13-3,IF(C4944&lt;Params!$B$13,Params!$B$20,0.3),0.3),IF(C4944&gt;=Params!$B$15-3,IF(C4944&lt;Params!$B$15,Params!$B$21,0.3),0.3)))</f>
        <v/>
      </c>
    </row>
    <row r="4945" ht="15" customHeight="1" s="1">
      <c r="A4945" s="9" t="n">
        <v>4942</v>
      </c>
      <c r="B4945" s="6" t="inlineStr">
        <is>
          <t>25/07</t>
        </is>
      </c>
      <c r="C4945" s="6" t="n">
        <v>21</v>
      </c>
      <c r="D4945" s="6" t="n">
        <v>0</v>
      </c>
      <c r="E4945" s="10">
        <f>IF(D4945=1, IF(OR(C4945&lt;10, C4945&gt;=15),1,0), IF(OR(C4945&lt;7, C4945&gt;=18),1,0))</f>
        <v/>
      </c>
      <c r="F4945" s="11" t="n">
        <v>0.833</v>
      </c>
      <c r="G4945" s="12">
        <f>0*8</f>
        <v/>
      </c>
      <c r="H4945" s="12">
        <f>F4945-G4945</f>
        <v/>
      </c>
      <c r="I4945" s="10">
        <f>IF(E4945=0,"Fora",IF(E4944=0,"Carg xar",IF(H4945&lt;0,IF(M4945&lt;0.9,"Carg FV","Stby"),IF(M4945&gt;P4945,"V2H",IF(M4945&lt;0.9,"Carg xar","Stby")))))</f>
        <v/>
      </c>
      <c r="J4945" s="12">
        <f>IF(OR(I4945="Carg FV",I4945="Carg xar"),MIN(IF(I4945="Carg FV",ABS(H4945),7.4),7.4,MAX(0,(0.9-M4945)*40)*0.95),0)</f>
        <v/>
      </c>
      <c r="K4945" s="12">
        <f>IF(I4945="V2H",MIN(MAX(0,H4945),7.4,MAX(0,(M4945-P4945)*40)*0.95),0)</f>
        <v/>
      </c>
      <c r="L4945" s="12">
        <f>IF(E4945=0,0,MAX(0,H4945-K4945))</f>
        <v/>
      </c>
      <c r="M4945" s="13">
        <f>M4944+J4944/40-IF(I4944="V2H",K4944/(0.95*40),0)-IF(E4945=0,IF(E4944=1,IF(D4945=1,30,40)*0.18/(2*40),0),0)-IF(E4945=1,IF(E4944=0,IF(D4945=1,30,40)*0.18/(2*40),0),0)</f>
        <v/>
      </c>
      <c r="N4945" s="14" t="n">
        <v>0.2</v>
      </c>
      <c r="O4945" s="15">
        <f>K4945*N4945</f>
        <v/>
      </c>
      <c r="P4945">
        <f>IF(E4945=0,0.3,IF(D4945=1,IF(C4945&gt;=Params!$B$13-3,IF(C4945&lt;Params!$B$13,Params!$B$20,0.3),0.3),IF(C4945&gt;=Params!$B$15-3,IF(C4945&lt;Params!$B$15,Params!$B$21,0.3),0.3)))</f>
        <v/>
      </c>
    </row>
    <row r="4946" ht="15" customHeight="1" s="1">
      <c r="A4946" s="9" t="n">
        <v>4943</v>
      </c>
      <c r="B4946" s="6" t="inlineStr">
        <is>
          <t>25/07</t>
        </is>
      </c>
      <c r="C4946" s="6" t="n">
        <v>22</v>
      </c>
      <c r="D4946" s="6" t="n">
        <v>0</v>
      </c>
      <c r="E4946" s="10">
        <f>IF(D4946=1, IF(OR(C4946&lt;10, C4946&gt;=15),1,0), IF(OR(C4946&lt;7, C4946&gt;=18),1,0))</f>
        <v/>
      </c>
      <c r="F4946" s="11" t="n">
        <v>0.449</v>
      </c>
      <c r="G4946" s="12">
        <f>0*8</f>
        <v/>
      </c>
      <c r="H4946" s="12">
        <f>F4946-G4946</f>
        <v/>
      </c>
      <c r="I4946" s="10">
        <f>IF(E4946=0,"Fora",IF(E4945=0,"Carg xar",IF(H4946&lt;0,IF(M4946&lt;0.9,"Carg FV","Stby"),IF(M4946&gt;P4946,"V2H",IF(M4946&lt;0.9,"Carg xar","Stby")))))</f>
        <v/>
      </c>
      <c r="J4946" s="12">
        <f>IF(OR(I4946="Carg FV",I4946="Carg xar"),MIN(IF(I4946="Carg FV",ABS(H4946),7.4),7.4,MAX(0,(0.9-M4946)*40)*0.95),0)</f>
        <v/>
      </c>
      <c r="K4946" s="12">
        <f>IF(I4946="V2H",MIN(MAX(0,H4946),7.4,MAX(0,(M4946-P4946)*40)*0.95),0)</f>
        <v/>
      </c>
      <c r="L4946" s="12">
        <f>IF(E4946=0,0,MAX(0,H4946-K4946))</f>
        <v/>
      </c>
      <c r="M4946" s="13">
        <f>M4945+J4945/40-IF(I4945="V2H",K4945/(0.95*40),0)-IF(E4946=0,IF(E4945=1,IF(D4946=1,30,40)*0.18/(2*40),0),0)-IF(E4946=1,IF(E4945=0,IF(D4946=1,30,40)*0.18/(2*40),0),0)</f>
        <v/>
      </c>
      <c r="N4946" s="14" t="n">
        <v>0.15</v>
      </c>
      <c r="O4946" s="15">
        <f>K4946*N4946</f>
        <v/>
      </c>
      <c r="P4946">
        <f>IF(E4946=0,0.3,IF(D4946=1,IF(C4946&gt;=Params!$B$13-3,IF(C4946&lt;Params!$B$13,Params!$B$20,0.3),0.3),IF(C4946&gt;=Params!$B$15-3,IF(C4946&lt;Params!$B$15,Params!$B$21,0.3),0.3)))</f>
        <v/>
      </c>
    </row>
    <row r="4947" ht="15" customHeight="1" s="1">
      <c r="A4947" s="9" t="n">
        <v>4944</v>
      </c>
      <c r="B4947" s="6" t="inlineStr">
        <is>
          <t>25/07</t>
        </is>
      </c>
      <c r="C4947" s="6" t="n">
        <v>23</v>
      </c>
      <c r="D4947" s="6" t="n">
        <v>0</v>
      </c>
      <c r="E4947" s="10">
        <f>IF(D4947=1, IF(OR(C4947&lt;10, C4947&gt;=15),1,0), IF(OR(C4947&lt;7, C4947&gt;=18),1,0))</f>
        <v/>
      </c>
      <c r="F4947" s="11" t="n">
        <v>0.399</v>
      </c>
      <c r="G4947" s="12">
        <f>0*8</f>
        <v/>
      </c>
      <c r="H4947" s="12">
        <f>F4947-G4947</f>
        <v/>
      </c>
      <c r="I4947" s="10">
        <f>IF(E4947=0,"Fora",IF(E4946=0,"Carg xar",IF(H4947&lt;0,IF(M4947&lt;0.9,"Carg FV","Stby"),IF(M4947&gt;P4947,"V2H",IF(M4947&lt;0.9,"Carg xar","Stby")))))</f>
        <v/>
      </c>
      <c r="J4947" s="12">
        <f>IF(OR(I4947="Carg FV",I4947="Carg xar"),MIN(IF(I4947="Carg FV",ABS(H4947),7.4),7.4,MAX(0,(0.9-M4947)*40)*0.95),0)</f>
        <v/>
      </c>
      <c r="K4947" s="12">
        <f>IF(I4947="V2H",MIN(MAX(0,H4947),7.4,MAX(0,(M4947-P4947)*40)*0.95),0)</f>
        <v/>
      </c>
      <c r="L4947" s="12">
        <f>IF(E4947=0,0,MAX(0,H4947-K4947))</f>
        <v/>
      </c>
      <c r="M4947" s="13">
        <f>M4946+J4946/40-IF(I4946="V2H",K4946/(0.95*40),0)-IF(E4947=0,IF(E4946=1,IF(D4947=1,30,40)*0.18/(2*40),0),0)-IF(E4947=1,IF(E4946=0,IF(D4947=1,30,40)*0.18/(2*40),0),0)</f>
        <v/>
      </c>
      <c r="N4947" s="14" t="n">
        <v>0.15</v>
      </c>
      <c r="O4947" s="15">
        <f>K4947*N4947</f>
        <v/>
      </c>
      <c r="P4947">
        <f>IF(E4947=0,0.3,IF(D4947=1,IF(C4947&gt;=Params!$B$13-3,IF(C4947&lt;Params!$B$13,Params!$B$20,0.3),0.3),IF(C4947&gt;=Params!$B$15-3,IF(C4947&lt;Params!$B$15,Params!$B$21,0.3),0.3)))</f>
        <v/>
      </c>
    </row>
    <row r="4948" ht="15" customHeight="1" s="1">
      <c r="A4948" s="9" t="n">
        <v>4945</v>
      </c>
      <c r="B4948" s="6" t="inlineStr">
        <is>
          <t>26/07</t>
        </is>
      </c>
      <c r="C4948" s="6" t="n">
        <v>0</v>
      </c>
      <c r="D4948" s="6" t="n">
        <v>1</v>
      </c>
      <c r="E4948" s="10">
        <f>IF(D4948=1, IF(OR(C4948&lt;10, C4948&gt;=15),1,0), IF(OR(C4948&lt;7, C4948&gt;=18),1,0))</f>
        <v/>
      </c>
      <c r="F4948" s="11" t="n">
        <v>0.484</v>
      </c>
      <c r="G4948" s="12">
        <f>0*8</f>
        <v/>
      </c>
      <c r="H4948" s="12">
        <f>F4948-G4948</f>
        <v/>
      </c>
      <c r="I4948" s="10">
        <f>IF(E4948=0,"Fora",IF(E4947=0,"Carg xar",IF(H4948&lt;0,IF(M4948&lt;0.9,"Carg FV","Stby"),IF(M4948&gt;P4948,"V2H",IF(M4948&lt;0.9,"Carg xar","Stby")))))</f>
        <v/>
      </c>
      <c r="J4948" s="12">
        <f>IF(OR(I4948="Carg FV",I4948="Carg xar"),MIN(IF(I4948="Carg FV",ABS(H4948),7.4),7.4,MAX(0,(0.9-M4948)*40)*0.95),0)</f>
        <v/>
      </c>
      <c r="K4948" s="12">
        <f>IF(I4948="V2H",MIN(MAX(0,H4948),7.4,MAX(0,(M4948-P4948)*40)*0.95),0)</f>
        <v/>
      </c>
      <c r="L4948" s="12">
        <f>IF(E4948=0,0,MAX(0,H4948-K4948))</f>
        <v/>
      </c>
      <c r="M4948" s="13">
        <f>M4947+J4947/40-IF(I4947="V2H",K4947/(0.95*40),0)-IF(E4948=0,IF(E4947=1,IF(D4948=1,30,40)*0.18/(2*40),0),0)-IF(E4948=1,IF(E4947=0,IF(D4948=1,30,40)*0.18/(2*40),0),0)</f>
        <v/>
      </c>
      <c r="N4948" s="14" t="n">
        <v>0.09</v>
      </c>
      <c r="O4948" s="15">
        <f>K4948*N4948</f>
        <v/>
      </c>
      <c r="P4948">
        <f>IF(E4948=0,0.3,IF(D4948=1,IF(C4948&gt;=Params!$B$13-3,IF(C4948&lt;Params!$B$13,Params!$B$20,0.3),0.3),IF(C4948&gt;=Params!$B$15-3,IF(C4948&lt;Params!$B$15,Params!$B$21,0.3),0.3)))</f>
        <v/>
      </c>
    </row>
    <row r="4949" ht="15" customHeight="1" s="1">
      <c r="A4949" s="9" t="n">
        <v>4946</v>
      </c>
      <c r="B4949" s="6" t="inlineStr">
        <is>
          <t>26/07</t>
        </is>
      </c>
      <c r="C4949" s="6" t="n">
        <v>1</v>
      </c>
      <c r="D4949" s="6" t="n">
        <v>1</v>
      </c>
      <c r="E4949" s="10">
        <f>IF(D4949=1, IF(OR(C4949&lt;10, C4949&gt;=15),1,0), IF(OR(C4949&lt;7, C4949&gt;=18),1,0))</f>
        <v/>
      </c>
      <c r="F4949" s="11" t="n">
        <v>1.439</v>
      </c>
      <c r="G4949" s="12">
        <f>0*8</f>
        <v/>
      </c>
      <c r="H4949" s="12">
        <f>F4949-G4949</f>
        <v/>
      </c>
      <c r="I4949" s="10">
        <f>IF(E4949=0,"Fora",IF(E4948=0,"Carg xar",IF(H4949&lt;0,IF(M4949&lt;0.9,"Carg FV","Stby"),IF(M4949&gt;P4949,"V2H",IF(M4949&lt;0.9,"Carg xar","Stby")))))</f>
        <v/>
      </c>
      <c r="J4949" s="12">
        <f>IF(OR(I4949="Carg FV",I4949="Carg xar"),MIN(IF(I4949="Carg FV",ABS(H4949),7.4),7.4,MAX(0,(0.9-M4949)*40)*0.95),0)</f>
        <v/>
      </c>
      <c r="K4949" s="12">
        <f>IF(I4949="V2H",MIN(MAX(0,H4949),7.4,MAX(0,(M4949-P4949)*40)*0.95),0)</f>
        <v/>
      </c>
      <c r="L4949" s="12">
        <f>IF(E4949=0,0,MAX(0,H4949-K4949))</f>
        <v/>
      </c>
      <c r="M4949" s="13">
        <f>M4948+J4948/40-IF(I4948="V2H",K4948/(0.95*40),0)-IF(E4949=0,IF(E4948=1,IF(D4949=1,30,40)*0.18/(2*40),0),0)-IF(E4949=1,IF(E4948=0,IF(D4949=1,30,40)*0.18/(2*40),0),0)</f>
        <v/>
      </c>
      <c r="N4949" s="14" t="n">
        <v>0.09</v>
      </c>
      <c r="O4949" s="15">
        <f>K4949*N4949</f>
        <v/>
      </c>
      <c r="P4949">
        <f>IF(E4949=0,0.3,IF(D4949=1,IF(C4949&gt;=Params!$B$13-3,IF(C4949&lt;Params!$B$13,Params!$B$20,0.3),0.3),IF(C4949&gt;=Params!$B$15-3,IF(C4949&lt;Params!$B$15,Params!$B$21,0.3),0.3)))</f>
        <v/>
      </c>
    </row>
    <row r="4950" ht="15" customHeight="1" s="1">
      <c r="A4950" s="9" t="n">
        <v>4947</v>
      </c>
      <c r="B4950" s="6" t="inlineStr">
        <is>
          <t>26/07</t>
        </is>
      </c>
      <c r="C4950" s="6" t="n">
        <v>2</v>
      </c>
      <c r="D4950" s="6" t="n">
        <v>1</v>
      </c>
      <c r="E4950" s="10">
        <f>IF(D4950=1, IF(OR(C4950&lt;10, C4950&gt;=15),1,0), IF(OR(C4950&lt;7, C4950&gt;=18),1,0))</f>
        <v/>
      </c>
      <c r="F4950" s="11" t="n">
        <v>0.411</v>
      </c>
      <c r="G4950" s="12">
        <f>0*8</f>
        <v/>
      </c>
      <c r="H4950" s="12">
        <f>F4950-G4950</f>
        <v/>
      </c>
      <c r="I4950" s="10">
        <f>IF(E4950=0,"Fora",IF(E4949=0,"Carg xar",IF(H4950&lt;0,IF(M4950&lt;0.9,"Carg FV","Stby"),IF(M4950&gt;P4950,"V2H",IF(M4950&lt;0.9,"Carg xar","Stby")))))</f>
        <v/>
      </c>
      <c r="J4950" s="12">
        <f>IF(OR(I4950="Carg FV",I4950="Carg xar"),MIN(IF(I4950="Carg FV",ABS(H4950),7.4),7.4,MAX(0,(0.9-M4950)*40)*0.95),0)</f>
        <v/>
      </c>
      <c r="K4950" s="12">
        <f>IF(I4950="V2H",MIN(MAX(0,H4950),7.4,MAX(0,(M4950-P4950)*40)*0.95),0)</f>
        <v/>
      </c>
      <c r="L4950" s="12">
        <f>IF(E4950=0,0,MAX(0,H4950-K4950))</f>
        <v/>
      </c>
      <c r="M4950" s="13">
        <f>M4949+J4949/40-IF(I4949="V2H",K4949/(0.95*40),0)-IF(E4950=0,IF(E4949=1,IF(D4950=1,30,40)*0.18/(2*40),0),0)-IF(E4950=1,IF(E4949=0,IF(D4950=1,30,40)*0.18/(2*40),0),0)</f>
        <v/>
      </c>
      <c r="N4950" s="14" t="n">
        <v>0.09</v>
      </c>
      <c r="O4950" s="15">
        <f>K4950*N4950</f>
        <v/>
      </c>
      <c r="P4950">
        <f>IF(E4950=0,0.3,IF(D4950=1,IF(C4950&gt;=Params!$B$13-3,IF(C4950&lt;Params!$B$13,Params!$B$20,0.3),0.3),IF(C4950&gt;=Params!$B$15-3,IF(C4950&lt;Params!$B$15,Params!$B$21,0.3),0.3)))</f>
        <v/>
      </c>
    </row>
    <row r="4951" ht="15" customHeight="1" s="1">
      <c r="A4951" s="9" t="n">
        <v>4948</v>
      </c>
      <c r="B4951" s="6" t="inlineStr">
        <is>
          <t>26/07</t>
        </is>
      </c>
      <c r="C4951" s="6" t="n">
        <v>3</v>
      </c>
      <c r="D4951" s="6" t="n">
        <v>1</v>
      </c>
      <c r="E4951" s="10">
        <f>IF(D4951=1, IF(OR(C4951&lt;10, C4951&gt;=15),1,0), IF(OR(C4951&lt;7, C4951&gt;=18),1,0))</f>
        <v/>
      </c>
      <c r="F4951" s="11" t="n">
        <v>0.346</v>
      </c>
      <c r="G4951" s="12">
        <f>0*8</f>
        <v/>
      </c>
      <c r="H4951" s="12">
        <f>F4951-G4951</f>
        <v/>
      </c>
      <c r="I4951" s="10">
        <f>IF(E4951=0,"Fora",IF(E4950=0,"Carg xar",IF(H4951&lt;0,IF(M4951&lt;0.9,"Carg FV","Stby"),IF(M4951&gt;P4951,"V2H",IF(M4951&lt;0.9,"Carg xar","Stby")))))</f>
        <v/>
      </c>
      <c r="J4951" s="12">
        <f>IF(OR(I4951="Carg FV",I4951="Carg xar"),MIN(IF(I4951="Carg FV",ABS(H4951),7.4),7.4,MAX(0,(0.9-M4951)*40)*0.95),0)</f>
        <v/>
      </c>
      <c r="K4951" s="12">
        <f>IF(I4951="V2H",MIN(MAX(0,H4951),7.4,MAX(0,(M4951-P4951)*40)*0.95),0)</f>
        <v/>
      </c>
      <c r="L4951" s="12">
        <f>IF(E4951=0,0,MAX(0,H4951-K4951))</f>
        <v/>
      </c>
      <c r="M4951" s="13">
        <f>M4950+J4950/40-IF(I4950="V2H",K4950/(0.95*40),0)-IF(E4951=0,IF(E4950=1,IF(D4951=1,30,40)*0.18/(2*40),0),0)-IF(E4951=1,IF(E4950=0,IF(D4951=1,30,40)*0.18/(2*40),0),0)</f>
        <v/>
      </c>
      <c r="N4951" s="14" t="n">
        <v>0.09</v>
      </c>
      <c r="O4951" s="15">
        <f>K4951*N4951</f>
        <v/>
      </c>
      <c r="P4951">
        <f>IF(E4951=0,0.3,IF(D4951=1,IF(C4951&gt;=Params!$B$13-3,IF(C4951&lt;Params!$B$13,Params!$B$20,0.3),0.3),IF(C4951&gt;=Params!$B$15-3,IF(C4951&lt;Params!$B$15,Params!$B$21,0.3),0.3)))</f>
        <v/>
      </c>
    </row>
    <row r="4952" ht="15" customHeight="1" s="1">
      <c r="A4952" s="9" t="n">
        <v>4949</v>
      </c>
      <c r="B4952" s="6" t="inlineStr">
        <is>
          <t>26/07</t>
        </is>
      </c>
      <c r="C4952" s="6" t="n">
        <v>4</v>
      </c>
      <c r="D4952" s="6" t="n">
        <v>1</v>
      </c>
      <c r="E4952" s="10">
        <f>IF(D4952=1, IF(OR(C4952&lt;10, C4952&gt;=15),1,0), IF(OR(C4952&lt;7, C4952&gt;=18),1,0))</f>
        <v/>
      </c>
      <c r="F4952" s="11" t="n">
        <v>0.329</v>
      </c>
      <c r="G4952" s="12">
        <f>0*8</f>
        <v/>
      </c>
      <c r="H4952" s="12">
        <f>F4952-G4952</f>
        <v/>
      </c>
      <c r="I4952" s="10">
        <f>IF(E4952=0,"Fora",IF(E4951=0,"Carg xar",IF(H4952&lt;0,IF(M4952&lt;0.9,"Carg FV","Stby"),IF(M4952&gt;P4952,"V2H",IF(M4952&lt;0.9,"Carg xar","Stby")))))</f>
        <v/>
      </c>
      <c r="J4952" s="12">
        <f>IF(OR(I4952="Carg FV",I4952="Carg xar"),MIN(IF(I4952="Carg FV",ABS(H4952),7.4),7.4,MAX(0,(0.9-M4952)*40)*0.95),0)</f>
        <v/>
      </c>
      <c r="K4952" s="12">
        <f>IF(I4952="V2H",MIN(MAX(0,H4952),7.4,MAX(0,(M4952-P4952)*40)*0.95),0)</f>
        <v/>
      </c>
      <c r="L4952" s="12">
        <f>IF(E4952=0,0,MAX(0,H4952-K4952))</f>
        <v/>
      </c>
      <c r="M4952" s="13">
        <f>M4951+J4951/40-IF(I4951="V2H",K4951/(0.95*40),0)-IF(E4952=0,IF(E4951=1,IF(D4952=1,30,40)*0.18/(2*40),0),0)-IF(E4952=1,IF(E4951=0,IF(D4952=1,30,40)*0.18/(2*40),0),0)</f>
        <v/>
      </c>
      <c r="N4952" s="14" t="n">
        <v>0.09</v>
      </c>
      <c r="O4952" s="15">
        <f>K4952*N4952</f>
        <v/>
      </c>
      <c r="P4952">
        <f>IF(E4952=0,0.3,IF(D4952=1,IF(C4952&gt;=Params!$B$13-3,IF(C4952&lt;Params!$B$13,Params!$B$20,0.3),0.3),IF(C4952&gt;=Params!$B$15-3,IF(C4952&lt;Params!$B$15,Params!$B$21,0.3),0.3)))</f>
        <v/>
      </c>
    </row>
    <row r="4953" ht="15" customHeight="1" s="1">
      <c r="A4953" s="9" t="n">
        <v>4950</v>
      </c>
      <c r="B4953" s="6" t="inlineStr">
        <is>
          <t>26/07</t>
        </is>
      </c>
      <c r="C4953" s="6" t="n">
        <v>5</v>
      </c>
      <c r="D4953" s="6" t="n">
        <v>1</v>
      </c>
      <c r="E4953" s="10">
        <f>IF(D4953=1, IF(OR(C4953&lt;10, C4953&gt;=15),1,0), IF(OR(C4953&lt;7, C4953&gt;=18),1,0))</f>
        <v/>
      </c>
      <c r="F4953" s="11" t="n">
        <v>0.363</v>
      </c>
      <c r="G4953" s="12">
        <f>0*8</f>
        <v/>
      </c>
      <c r="H4953" s="12">
        <f>F4953-G4953</f>
        <v/>
      </c>
      <c r="I4953" s="10">
        <f>IF(E4953=0,"Fora",IF(E4952=0,"Carg xar",IF(H4953&lt;0,IF(M4953&lt;0.9,"Carg FV","Stby"),IF(M4953&gt;P4953,"V2H",IF(M4953&lt;0.9,"Carg xar","Stby")))))</f>
        <v/>
      </c>
      <c r="J4953" s="12">
        <f>IF(OR(I4953="Carg FV",I4953="Carg xar"),MIN(IF(I4953="Carg FV",ABS(H4953),7.4),7.4,MAX(0,(0.9-M4953)*40)*0.95),0)</f>
        <v/>
      </c>
      <c r="K4953" s="12">
        <f>IF(I4953="V2H",MIN(MAX(0,H4953),7.4,MAX(0,(M4953-P4953)*40)*0.95),0)</f>
        <v/>
      </c>
      <c r="L4953" s="12">
        <f>IF(E4953=0,0,MAX(0,H4953-K4953))</f>
        <v/>
      </c>
      <c r="M4953" s="13">
        <f>M4952+J4952/40-IF(I4952="V2H",K4952/(0.95*40),0)-IF(E4953=0,IF(E4952=1,IF(D4953=1,30,40)*0.18/(2*40),0),0)-IF(E4953=1,IF(E4952=0,IF(D4953=1,30,40)*0.18/(2*40),0),0)</f>
        <v/>
      </c>
      <c r="N4953" s="14" t="n">
        <v>0.09</v>
      </c>
      <c r="O4953" s="15">
        <f>K4953*N4953</f>
        <v/>
      </c>
      <c r="P4953">
        <f>IF(E4953=0,0.3,IF(D4953=1,IF(C4953&gt;=Params!$B$13-3,IF(C4953&lt;Params!$B$13,Params!$B$20,0.3),0.3),IF(C4953&gt;=Params!$B$15-3,IF(C4953&lt;Params!$B$15,Params!$B$21,0.3),0.3)))</f>
        <v/>
      </c>
    </row>
    <row r="4954" ht="15" customHeight="1" s="1">
      <c r="A4954" s="9" t="n">
        <v>4951</v>
      </c>
      <c r="B4954" s="6" t="inlineStr">
        <is>
          <t>26/07</t>
        </is>
      </c>
      <c r="C4954" s="6" t="n">
        <v>6</v>
      </c>
      <c r="D4954" s="6" t="n">
        <v>1</v>
      </c>
      <c r="E4954" s="10">
        <f>IF(D4954=1, IF(OR(C4954&lt;10, C4954&gt;=15),1,0), IF(OR(C4954&lt;7, C4954&gt;=18),1,0))</f>
        <v/>
      </c>
      <c r="F4954" s="11" t="n">
        <v>0.298</v>
      </c>
      <c r="G4954" s="12">
        <f>0.02*8</f>
        <v/>
      </c>
      <c r="H4954" s="12">
        <f>F4954-G4954</f>
        <v/>
      </c>
      <c r="I4954" s="10">
        <f>IF(E4954=0,"Fora",IF(E4953=0,"Carg xar",IF(H4954&lt;0,IF(M4954&lt;0.9,"Carg FV","Stby"),IF(M4954&gt;P4954,"V2H",IF(M4954&lt;0.9,"Carg xar","Stby")))))</f>
        <v/>
      </c>
      <c r="J4954" s="12">
        <f>IF(OR(I4954="Carg FV",I4954="Carg xar"),MIN(IF(I4954="Carg FV",ABS(H4954),7.4),7.4,MAX(0,(0.9-M4954)*40)*0.95),0)</f>
        <v/>
      </c>
      <c r="K4954" s="12">
        <f>IF(I4954="V2H",MIN(MAX(0,H4954),7.4,MAX(0,(M4954-P4954)*40)*0.95),0)</f>
        <v/>
      </c>
      <c r="L4954" s="12">
        <f>IF(E4954=0,0,MAX(0,H4954-K4954))</f>
        <v/>
      </c>
      <c r="M4954" s="13">
        <f>M4953+J4953/40-IF(I4953="V2H",K4953/(0.95*40),0)-IF(E4954=0,IF(E4953=1,IF(D4954=1,30,40)*0.18/(2*40),0),0)-IF(E4954=1,IF(E4953=0,IF(D4954=1,30,40)*0.18/(2*40),0),0)</f>
        <v/>
      </c>
      <c r="N4954" s="14" t="n">
        <v>0.09</v>
      </c>
      <c r="O4954" s="15">
        <f>K4954*N4954</f>
        <v/>
      </c>
      <c r="P4954">
        <f>IF(E4954=0,0.3,IF(D4954=1,IF(C4954&gt;=Params!$B$13-3,IF(C4954&lt;Params!$B$13,Params!$B$20,0.3),0.3),IF(C4954&gt;=Params!$B$15-3,IF(C4954&lt;Params!$B$15,Params!$B$21,0.3),0.3)))</f>
        <v/>
      </c>
    </row>
    <row r="4955" ht="15" customHeight="1" s="1">
      <c r="A4955" s="9" t="n">
        <v>4952</v>
      </c>
      <c r="B4955" s="6" t="inlineStr">
        <is>
          <t>26/07</t>
        </is>
      </c>
      <c r="C4955" s="6" t="n">
        <v>7</v>
      </c>
      <c r="D4955" s="6" t="n">
        <v>1</v>
      </c>
      <c r="E4955" s="10">
        <f>IF(D4955=1, IF(OR(C4955&lt;10, C4955&gt;=15),1,0), IF(OR(C4955&lt;7, C4955&gt;=18),1,0))</f>
        <v/>
      </c>
      <c r="F4955" s="11" t="n">
        <v>0.128</v>
      </c>
      <c r="G4955" s="12">
        <f>0.14*8</f>
        <v/>
      </c>
      <c r="H4955" s="12">
        <f>F4955-G4955</f>
        <v/>
      </c>
      <c r="I4955" s="10">
        <f>IF(E4955=0,"Fora",IF(E4954=0,"Carg xar",IF(H4955&lt;0,IF(M4955&lt;0.9,"Carg FV","Stby"),IF(M4955&gt;P4955,"V2H",IF(M4955&lt;0.9,"Carg xar","Stby")))))</f>
        <v/>
      </c>
      <c r="J4955" s="12">
        <f>IF(OR(I4955="Carg FV",I4955="Carg xar"),MIN(IF(I4955="Carg FV",ABS(H4955),7.4),7.4,MAX(0,(0.9-M4955)*40)*0.95),0)</f>
        <v/>
      </c>
      <c r="K4955" s="12">
        <f>IF(I4955="V2H",MIN(MAX(0,H4955),7.4,MAX(0,(M4955-P4955)*40)*0.95),0)</f>
        <v/>
      </c>
      <c r="L4955" s="12">
        <f>IF(E4955=0,0,MAX(0,H4955-K4955))</f>
        <v/>
      </c>
      <c r="M4955" s="13">
        <f>M4954+J4954/40-IF(I4954="V2H",K4954/(0.95*40),0)-IF(E4955=0,IF(E4954=1,IF(D4955=1,30,40)*0.18/(2*40),0),0)-IF(E4955=1,IF(E4954=0,IF(D4955=1,30,40)*0.18/(2*40),0),0)</f>
        <v/>
      </c>
      <c r="N4955" s="14" t="n">
        <v>0.09</v>
      </c>
      <c r="O4955" s="15">
        <f>K4955*N4955</f>
        <v/>
      </c>
      <c r="P4955">
        <f>IF(E4955=0,0.3,IF(D4955=1,IF(C4955&gt;=Params!$B$13-3,IF(C4955&lt;Params!$B$13,Params!$B$20,0.3),0.3),IF(C4955&gt;=Params!$B$15-3,IF(C4955&lt;Params!$B$15,Params!$B$21,0.3),0.3)))</f>
        <v/>
      </c>
    </row>
    <row r="4956" ht="15" customHeight="1" s="1">
      <c r="A4956" s="9" t="n">
        <v>4953</v>
      </c>
      <c r="B4956" s="6" t="inlineStr">
        <is>
          <t>26/07</t>
        </is>
      </c>
      <c r="C4956" s="6" t="n">
        <v>8</v>
      </c>
      <c r="D4956" s="6" t="n">
        <v>1</v>
      </c>
      <c r="E4956" s="10">
        <f>IF(D4956=1, IF(OR(C4956&lt;10, C4956&gt;=15),1,0), IF(OR(C4956&lt;7, C4956&gt;=18),1,0))</f>
        <v/>
      </c>
      <c r="F4956" s="11" t="n">
        <v>0</v>
      </c>
      <c r="G4956" s="12">
        <f>0.3*8</f>
        <v/>
      </c>
      <c r="H4956" s="12">
        <f>F4956-G4956</f>
        <v/>
      </c>
      <c r="I4956" s="10">
        <f>IF(E4956=0,"Fora",IF(E4955=0,"Carg xar",IF(H4956&lt;0,IF(M4956&lt;0.9,"Carg FV","Stby"),IF(M4956&gt;P4956,"V2H",IF(M4956&lt;0.9,"Carg xar","Stby")))))</f>
        <v/>
      </c>
      <c r="J4956" s="12">
        <f>IF(OR(I4956="Carg FV",I4956="Carg xar"),MIN(IF(I4956="Carg FV",ABS(H4956),7.4),7.4,MAX(0,(0.9-M4956)*40)*0.95),0)</f>
        <v/>
      </c>
      <c r="K4956" s="12">
        <f>IF(I4956="V2H",MIN(MAX(0,H4956),7.4,MAX(0,(M4956-P4956)*40)*0.95),0)</f>
        <v/>
      </c>
      <c r="L4956" s="12">
        <f>IF(E4956=0,0,MAX(0,H4956-K4956))</f>
        <v/>
      </c>
      <c r="M4956" s="13">
        <f>M4955+J4955/40-IF(I4955="V2H",K4955/(0.95*40),0)-IF(E4956=0,IF(E4955=1,IF(D4956=1,30,40)*0.18/(2*40),0),0)-IF(E4956=1,IF(E4955=0,IF(D4956=1,30,40)*0.18/(2*40),0),0)</f>
        <v/>
      </c>
      <c r="N4956" s="14" t="n">
        <v>0.09</v>
      </c>
      <c r="O4956" s="15">
        <f>K4956*N4956</f>
        <v/>
      </c>
      <c r="P4956">
        <f>IF(E4956=0,0.3,IF(D4956=1,IF(C4956&gt;=Params!$B$13-3,IF(C4956&lt;Params!$B$13,Params!$B$20,0.3),0.3),IF(C4956&gt;=Params!$B$15-3,IF(C4956&lt;Params!$B$15,Params!$B$21,0.3),0.3)))</f>
        <v/>
      </c>
    </row>
    <row r="4957" ht="15" customHeight="1" s="1">
      <c r="A4957" s="9" t="n">
        <v>4954</v>
      </c>
      <c r="B4957" s="6" t="inlineStr">
        <is>
          <t>26/07</t>
        </is>
      </c>
      <c r="C4957" s="6" t="n">
        <v>9</v>
      </c>
      <c r="D4957" s="6" t="n">
        <v>1</v>
      </c>
      <c r="E4957" s="10">
        <f>IF(D4957=1, IF(OR(C4957&lt;10, C4957&gt;=15),1,0), IF(OR(C4957&lt;7, C4957&gt;=18),1,0))</f>
        <v/>
      </c>
      <c r="F4957" s="11" t="n">
        <v>0</v>
      </c>
      <c r="G4957" s="12">
        <f>0.5*8</f>
        <v/>
      </c>
      <c r="H4957" s="12">
        <f>F4957-G4957</f>
        <v/>
      </c>
      <c r="I4957" s="10">
        <f>IF(E4957=0,"Fora",IF(E4956=0,"Carg xar",IF(H4957&lt;0,IF(M4957&lt;0.9,"Carg FV","Stby"),IF(M4957&gt;P4957,"V2H",IF(M4957&lt;0.9,"Carg xar","Stby")))))</f>
        <v/>
      </c>
      <c r="J4957" s="12">
        <f>IF(OR(I4957="Carg FV",I4957="Carg xar"),MIN(IF(I4957="Carg FV",ABS(H4957),7.4),7.4,MAX(0,(0.9-M4957)*40)*0.95),0)</f>
        <v/>
      </c>
      <c r="K4957" s="12">
        <f>IF(I4957="V2H",MIN(MAX(0,H4957),7.4,MAX(0,(M4957-P4957)*40)*0.95),0)</f>
        <v/>
      </c>
      <c r="L4957" s="12">
        <f>IF(E4957=0,0,MAX(0,H4957-K4957))</f>
        <v/>
      </c>
      <c r="M4957" s="13">
        <f>M4956+J4956/40-IF(I4956="V2H",K4956/(0.95*40),0)-IF(E4957=0,IF(E4956=1,IF(D4957=1,30,40)*0.18/(2*40),0),0)-IF(E4957=1,IF(E4956=0,IF(D4957=1,30,40)*0.18/(2*40),0),0)</f>
        <v/>
      </c>
      <c r="N4957" s="14" t="n">
        <v>0.09</v>
      </c>
      <c r="O4957" s="15">
        <f>K4957*N4957</f>
        <v/>
      </c>
      <c r="P4957">
        <f>IF(E4957=0,0.3,IF(D4957=1,IF(C4957&gt;=Params!$B$13-3,IF(C4957&lt;Params!$B$13,Params!$B$20,0.3),0.3),IF(C4957&gt;=Params!$B$15-3,IF(C4957&lt;Params!$B$15,Params!$B$21,0.3),0.3)))</f>
        <v/>
      </c>
    </row>
    <row r="4958" ht="15" customHeight="1" s="1">
      <c r="A4958" s="9" t="n">
        <v>4955</v>
      </c>
      <c r="B4958" s="6" t="inlineStr">
        <is>
          <t>26/07</t>
        </is>
      </c>
      <c r="C4958" s="6" t="n">
        <v>10</v>
      </c>
      <c r="D4958" s="6" t="n">
        <v>1</v>
      </c>
      <c r="E4958" s="10">
        <f>IF(D4958=1, IF(OR(C4958&lt;10, C4958&gt;=15),1,0), IF(OR(C4958&lt;7, C4958&gt;=18),1,0))</f>
        <v/>
      </c>
      <c r="F4958" s="11" t="n">
        <v>0</v>
      </c>
      <c r="G4958" s="12">
        <f>0.7*8</f>
        <v/>
      </c>
      <c r="H4958" s="12">
        <f>F4958-G4958</f>
        <v/>
      </c>
      <c r="I4958" s="10">
        <f>IF(E4958=0,"Fora",IF(E4957=0,"Carg xar",IF(H4958&lt;0,IF(M4958&lt;0.9,"Carg FV","Stby"),IF(M4958&gt;P4958,"V2H",IF(M4958&lt;0.9,"Carg xar","Stby")))))</f>
        <v/>
      </c>
      <c r="J4958" s="12">
        <f>IF(OR(I4958="Carg FV",I4958="Carg xar"),MIN(IF(I4958="Carg FV",ABS(H4958),7.4),7.4,MAX(0,(0.9-M4958)*40)*0.95),0)</f>
        <v/>
      </c>
      <c r="K4958" s="12">
        <f>IF(I4958="V2H",MIN(MAX(0,H4958),7.4,MAX(0,(M4958-P4958)*40)*0.95),0)</f>
        <v/>
      </c>
      <c r="L4958" s="12">
        <f>IF(E4958=0,0,MAX(0,H4958-K4958))</f>
        <v/>
      </c>
      <c r="M4958" s="13">
        <f>M4957+J4957/40-IF(I4957="V2H",K4957/(0.95*40),0)-IF(E4958=0,IF(E4957=1,IF(D4958=1,30,40)*0.18/(2*40),0),0)-IF(E4958=1,IF(E4957=0,IF(D4958=1,30,40)*0.18/(2*40),0),0)</f>
        <v/>
      </c>
      <c r="N4958" s="14" t="n">
        <v>0.09</v>
      </c>
      <c r="O4958" s="15">
        <f>K4958*N4958</f>
        <v/>
      </c>
      <c r="P4958">
        <f>IF(E4958=0,0.3,IF(D4958=1,IF(C4958&gt;=Params!$B$13-3,IF(C4958&lt;Params!$B$13,Params!$B$20,0.3),0.3),IF(C4958&gt;=Params!$B$15-3,IF(C4958&lt;Params!$B$15,Params!$B$21,0.3),0.3)))</f>
        <v/>
      </c>
    </row>
    <row r="4959" ht="15" customHeight="1" s="1">
      <c r="A4959" s="9" t="n">
        <v>4956</v>
      </c>
      <c r="B4959" s="6" t="inlineStr">
        <is>
          <t>26/07</t>
        </is>
      </c>
      <c r="C4959" s="6" t="n">
        <v>11</v>
      </c>
      <c r="D4959" s="6" t="n">
        <v>1</v>
      </c>
      <c r="E4959" s="10">
        <f>IF(D4959=1, IF(OR(C4959&lt;10, C4959&gt;=15),1,0), IF(OR(C4959&lt;7, C4959&gt;=18),1,0))</f>
        <v/>
      </c>
      <c r="F4959" s="11" t="n">
        <v>0</v>
      </c>
      <c r="G4959" s="12">
        <f>0.84*8</f>
        <v/>
      </c>
      <c r="H4959" s="12">
        <f>F4959-G4959</f>
        <v/>
      </c>
      <c r="I4959" s="10">
        <f>IF(E4959=0,"Fora",IF(E4958=0,"Carg xar",IF(H4959&lt;0,IF(M4959&lt;0.9,"Carg FV","Stby"),IF(M4959&gt;P4959,"V2H",IF(M4959&lt;0.9,"Carg xar","Stby")))))</f>
        <v/>
      </c>
      <c r="J4959" s="12">
        <f>IF(OR(I4959="Carg FV",I4959="Carg xar"),MIN(IF(I4959="Carg FV",ABS(H4959),7.4),7.4,MAX(0,(0.9-M4959)*40)*0.95),0)</f>
        <v/>
      </c>
      <c r="K4959" s="12">
        <f>IF(I4959="V2H",MIN(MAX(0,H4959),7.4,MAX(0,(M4959-P4959)*40)*0.95),0)</f>
        <v/>
      </c>
      <c r="L4959" s="12">
        <f>IF(E4959=0,0,MAX(0,H4959-K4959))</f>
        <v/>
      </c>
      <c r="M4959" s="13">
        <f>M4958+J4958/40-IF(I4958="V2H",K4958/(0.95*40),0)-IF(E4959=0,IF(E4958=1,IF(D4959=1,30,40)*0.18/(2*40),0),0)-IF(E4959=1,IF(E4958=0,IF(D4959=1,30,40)*0.18/(2*40),0),0)</f>
        <v/>
      </c>
      <c r="N4959" s="14" t="n">
        <v>0.09</v>
      </c>
      <c r="O4959" s="15">
        <f>K4959*N4959</f>
        <v/>
      </c>
      <c r="P4959">
        <f>IF(E4959=0,0.3,IF(D4959=1,IF(C4959&gt;=Params!$B$13-3,IF(C4959&lt;Params!$B$13,Params!$B$20,0.3),0.3),IF(C4959&gt;=Params!$B$15-3,IF(C4959&lt;Params!$B$15,Params!$B$21,0.3),0.3)))</f>
        <v/>
      </c>
    </row>
    <row r="4960" ht="15" customHeight="1" s="1">
      <c r="A4960" s="9" t="n">
        <v>4957</v>
      </c>
      <c r="B4960" s="6" t="inlineStr">
        <is>
          <t>26/07</t>
        </is>
      </c>
      <c r="C4960" s="6" t="n">
        <v>12</v>
      </c>
      <c r="D4960" s="6" t="n">
        <v>1</v>
      </c>
      <c r="E4960" s="10">
        <f>IF(D4960=1, IF(OR(C4960&lt;10, C4960&gt;=15),1,0), IF(OR(C4960&lt;7, C4960&gt;=18),1,0))</f>
        <v/>
      </c>
      <c r="F4960" s="11" t="n">
        <v>0</v>
      </c>
      <c r="G4960" s="12">
        <f>0.9*8</f>
        <v/>
      </c>
      <c r="H4960" s="12">
        <f>F4960-G4960</f>
        <v/>
      </c>
      <c r="I4960" s="10">
        <f>IF(E4960=0,"Fora",IF(E4959=0,"Carg xar",IF(H4960&lt;0,IF(M4960&lt;0.9,"Carg FV","Stby"),IF(M4960&gt;P4960,"V2H",IF(M4960&lt;0.9,"Carg xar","Stby")))))</f>
        <v/>
      </c>
      <c r="J4960" s="12">
        <f>IF(OR(I4960="Carg FV",I4960="Carg xar"),MIN(IF(I4960="Carg FV",ABS(H4960),7.4),7.4,MAX(0,(0.9-M4960)*40)*0.95),0)</f>
        <v/>
      </c>
      <c r="K4960" s="12">
        <f>IF(I4960="V2H",MIN(MAX(0,H4960),7.4,MAX(0,(M4960-P4960)*40)*0.95),0)</f>
        <v/>
      </c>
      <c r="L4960" s="12">
        <f>IF(E4960=0,0,MAX(0,H4960-K4960))</f>
        <v/>
      </c>
      <c r="M4960" s="13">
        <f>M4959+J4959/40-IF(I4959="V2H",K4959/(0.95*40),0)-IF(E4960=0,IF(E4959=1,IF(D4960=1,30,40)*0.18/(2*40),0),0)-IF(E4960=1,IF(E4959=0,IF(D4960=1,30,40)*0.18/(2*40),0),0)</f>
        <v/>
      </c>
      <c r="N4960" s="14" t="n">
        <v>0.09</v>
      </c>
      <c r="O4960" s="15">
        <f>K4960*N4960</f>
        <v/>
      </c>
      <c r="P4960">
        <f>IF(E4960=0,0.3,IF(D4960=1,IF(C4960&gt;=Params!$B$13-3,IF(C4960&lt;Params!$B$13,Params!$B$20,0.3),0.3),IF(C4960&gt;=Params!$B$15-3,IF(C4960&lt;Params!$B$15,Params!$B$21,0.3),0.3)))</f>
        <v/>
      </c>
    </row>
    <row r="4961" ht="15" customHeight="1" s="1">
      <c r="A4961" s="9" t="n">
        <v>4958</v>
      </c>
      <c r="B4961" s="6" t="inlineStr">
        <is>
          <t>26/07</t>
        </is>
      </c>
      <c r="C4961" s="6" t="n">
        <v>13</v>
      </c>
      <c r="D4961" s="6" t="n">
        <v>1</v>
      </c>
      <c r="E4961" s="10">
        <f>IF(D4961=1, IF(OR(C4961&lt;10, C4961&gt;=15),1,0), IF(OR(C4961&lt;7, C4961&gt;=18),1,0))</f>
        <v/>
      </c>
      <c r="F4961" s="11" t="n">
        <v>0.99</v>
      </c>
      <c r="G4961" s="12">
        <f>0.88*8</f>
        <v/>
      </c>
      <c r="H4961" s="12">
        <f>F4961-G4961</f>
        <v/>
      </c>
      <c r="I4961" s="10">
        <f>IF(E4961=0,"Fora",IF(E4960=0,"Carg xar",IF(H4961&lt;0,IF(M4961&lt;0.9,"Carg FV","Stby"),IF(M4961&gt;P4961,"V2H",IF(M4961&lt;0.9,"Carg xar","Stby")))))</f>
        <v/>
      </c>
      <c r="J4961" s="12">
        <f>IF(OR(I4961="Carg FV",I4961="Carg xar"),MIN(IF(I4961="Carg FV",ABS(H4961),7.4),7.4,MAX(0,(0.9-M4961)*40)*0.95),0)</f>
        <v/>
      </c>
      <c r="K4961" s="12">
        <f>IF(I4961="V2H",MIN(MAX(0,H4961),7.4,MAX(0,(M4961-P4961)*40)*0.95),0)</f>
        <v/>
      </c>
      <c r="L4961" s="12">
        <f>IF(E4961=0,0,MAX(0,H4961-K4961))</f>
        <v/>
      </c>
      <c r="M4961" s="13">
        <f>M4960+J4960/40-IF(I4960="V2H",K4960/(0.95*40),0)-IF(E4961=0,IF(E4960=1,IF(D4961=1,30,40)*0.18/(2*40),0),0)-IF(E4961=1,IF(E4960=0,IF(D4961=1,30,40)*0.18/(2*40),0),0)</f>
        <v/>
      </c>
      <c r="N4961" s="14" t="n">
        <v>0.09</v>
      </c>
      <c r="O4961" s="15">
        <f>K4961*N4961</f>
        <v/>
      </c>
      <c r="P4961">
        <f>IF(E4961=0,0.3,IF(D4961=1,IF(C4961&gt;=Params!$B$13-3,IF(C4961&lt;Params!$B$13,Params!$B$20,0.3),0.3),IF(C4961&gt;=Params!$B$15-3,IF(C4961&lt;Params!$B$15,Params!$B$21,0.3),0.3)))</f>
        <v/>
      </c>
    </row>
    <row r="4962" ht="15" customHeight="1" s="1">
      <c r="A4962" s="9" t="n">
        <v>4959</v>
      </c>
      <c r="B4962" s="6" t="inlineStr">
        <is>
          <t>26/07</t>
        </is>
      </c>
      <c r="C4962" s="6" t="n">
        <v>14</v>
      </c>
      <c r="D4962" s="6" t="n">
        <v>1</v>
      </c>
      <c r="E4962" s="10">
        <f>IF(D4962=1, IF(OR(C4962&lt;10, C4962&gt;=15),1,0), IF(OR(C4962&lt;7, C4962&gt;=18),1,0))</f>
        <v/>
      </c>
      <c r="F4962" s="11" t="n">
        <v>0</v>
      </c>
      <c r="G4962" s="12">
        <f>0.78*8</f>
        <v/>
      </c>
      <c r="H4962" s="12">
        <f>F4962-G4962</f>
        <v/>
      </c>
      <c r="I4962" s="10">
        <f>IF(E4962=0,"Fora",IF(E4961=0,"Carg xar",IF(H4962&lt;0,IF(M4962&lt;0.9,"Carg FV","Stby"),IF(M4962&gt;P4962,"V2H",IF(M4962&lt;0.9,"Carg xar","Stby")))))</f>
        <v/>
      </c>
      <c r="J4962" s="12">
        <f>IF(OR(I4962="Carg FV",I4962="Carg xar"),MIN(IF(I4962="Carg FV",ABS(H4962),7.4),7.4,MAX(0,(0.9-M4962)*40)*0.95),0)</f>
        <v/>
      </c>
      <c r="K4962" s="12">
        <f>IF(I4962="V2H",MIN(MAX(0,H4962),7.4,MAX(0,(M4962-P4962)*40)*0.95),0)</f>
        <v/>
      </c>
      <c r="L4962" s="12">
        <f>IF(E4962=0,0,MAX(0,H4962-K4962))</f>
        <v/>
      </c>
      <c r="M4962" s="13">
        <f>M4961+J4961/40-IF(I4961="V2H",K4961/(0.95*40),0)-IF(E4962=0,IF(E4961=1,IF(D4962=1,30,40)*0.18/(2*40),0),0)-IF(E4962=1,IF(E4961=0,IF(D4962=1,30,40)*0.18/(2*40),0),0)</f>
        <v/>
      </c>
      <c r="N4962" s="14" t="n">
        <v>0.09</v>
      </c>
      <c r="O4962" s="15">
        <f>K4962*N4962</f>
        <v/>
      </c>
      <c r="P4962">
        <f>IF(E4962=0,0.3,IF(D4962=1,IF(C4962&gt;=Params!$B$13-3,IF(C4962&lt;Params!$B$13,Params!$B$20,0.3),0.3),IF(C4962&gt;=Params!$B$15-3,IF(C4962&lt;Params!$B$15,Params!$B$21,0.3),0.3)))</f>
        <v/>
      </c>
    </row>
    <row r="4963" ht="15" customHeight="1" s="1">
      <c r="A4963" s="9" t="n">
        <v>4960</v>
      </c>
      <c r="B4963" s="6" t="inlineStr">
        <is>
          <t>26/07</t>
        </is>
      </c>
      <c r="C4963" s="6" t="n">
        <v>15</v>
      </c>
      <c r="D4963" s="6" t="n">
        <v>1</v>
      </c>
      <c r="E4963" s="10">
        <f>IF(D4963=1, IF(OR(C4963&lt;10, C4963&gt;=15),1,0), IF(OR(C4963&lt;7, C4963&gt;=18),1,0))</f>
        <v/>
      </c>
      <c r="F4963" s="11" t="n">
        <v>0</v>
      </c>
      <c r="G4963" s="12">
        <f>0.62*8</f>
        <v/>
      </c>
      <c r="H4963" s="12">
        <f>F4963-G4963</f>
        <v/>
      </c>
      <c r="I4963" s="10">
        <f>IF(E4963=0,"Fora",IF(E4962=0,"Carg xar",IF(H4963&lt;0,IF(M4963&lt;0.9,"Carg FV","Stby"),IF(M4963&gt;P4963,"V2H",IF(M4963&lt;0.9,"Carg xar","Stby")))))</f>
        <v/>
      </c>
      <c r="J4963" s="12">
        <f>IF(OR(I4963="Carg FV",I4963="Carg xar"),MIN(IF(I4963="Carg FV",ABS(H4963),7.4),7.4,MAX(0,(0.9-M4963)*40)*0.95),0)</f>
        <v/>
      </c>
      <c r="K4963" s="12">
        <f>IF(I4963="V2H",MIN(MAX(0,H4963),7.4,MAX(0,(M4963-P4963)*40)*0.95),0)</f>
        <v/>
      </c>
      <c r="L4963" s="12">
        <f>IF(E4963=0,0,MAX(0,H4963-K4963))</f>
        <v/>
      </c>
      <c r="M4963" s="13">
        <f>M4962+J4962/40-IF(I4962="V2H",K4962/(0.95*40),0)-IF(E4963=0,IF(E4962=1,IF(D4963=1,30,40)*0.18/(2*40),0),0)-IF(E4963=1,IF(E4962=0,IF(D4963=1,30,40)*0.18/(2*40),0),0)</f>
        <v/>
      </c>
      <c r="N4963" s="14" t="n">
        <v>0.09</v>
      </c>
      <c r="O4963" s="15">
        <f>K4963*N4963</f>
        <v/>
      </c>
      <c r="P4963">
        <f>IF(E4963=0,0.3,IF(D4963=1,IF(C4963&gt;=Params!$B$13-3,IF(C4963&lt;Params!$B$13,Params!$B$20,0.3),0.3),IF(C4963&gt;=Params!$B$15-3,IF(C4963&lt;Params!$B$15,Params!$B$21,0.3),0.3)))</f>
        <v/>
      </c>
    </row>
    <row r="4964" ht="15" customHeight="1" s="1">
      <c r="A4964" s="9" t="n">
        <v>4961</v>
      </c>
      <c r="B4964" s="6" t="inlineStr">
        <is>
          <t>26/07</t>
        </is>
      </c>
      <c r="C4964" s="6" t="n">
        <v>16</v>
      </c>
      <c r="D4964" s="6" t="n">
        <v>1</v>
      </c>
      <c r="E4964" s="10">
        <f>IF(D4964=1, IF(OR(C4964&lt;10, C4964&gt;=15),1,0), IF(OR(C4964&lt;7, C4964&gt;=18),1,0))</f>
        <v/>
      </c>
      <c r="F4964" s="11" t="n">
        <v>0</v>
      </c>
      <c r="G4964" s="12">
        <f>0.45*8</f>
        <v/>
      </c>
      <c r="H4964" s="12">
        <f>F4964-G4964</f>
        <v/>
      </c>
      <c r="I4964" s="10">
        <f>IF(E4964=0,"Fora",IF(E4963=0,"Carg xar",IF(H4964&lt;0,IF(M4964&lt;0.9,"Carg FV","Stby"),IF(M4964&gt;P4964,"V2H",IF(M4964&lt;0.9,"Carg xar","Stby")))))</f>
        <v/>
      </c>
      <c r="J4964" s="12">
        <f>IF(OR(I4964="Carg FV",I4964="Carg xar"),MIN(IF(I4964="Carg FV",ABS(H4964),7.4),7.4,MAX(0,(0.9-M4964)*40)*0.95),0)</f>
        <v/>
      </c>
      <c r="K4964" s="12">
        <f>IF(I4964="V2H",MIN(MAX(0,H4964),7.4,MAX(0,(M4964-P4964)*40)*0.95),0)</f>
        <v/>
      </c>
      <c r="L4964" s="12">
        <f>IF(E4964=0,0,MAX(0,H4964-K4964))</f>
        <v/>
      </c>
      <c r="M4964" s="13">
        <f>M4963+J4963/40-IF(I4963="V2H",K4963/(0.95*40),0)-IF(E4964=0,IF(E4963=1,IF(D4964=1,30,40)*0.18/(2*40),0),0)-IF(E4964=1,IF(E4963=0,IF(D4964=1,30,40)*0.18/(2*40),0),0)</f>
        <v/>
      </c>
      <c r="N4964" s="14" t="n">
        <v>0.09</v>
      </c>
      <c r="O4964" s="15">
        <f>K4964*N4964</f>
        <v/>
      </c>
      <c r="P4964">
        <f>IF(E4964=0,0.3,IF(D4964=1,IF(C4964&gt;=Params!$B$13-3,IF(C4964&lt;Params!$B$13,Params!$B$20,0.3),0.3),IF(C4964&gt;=Params!$B$15-3,IF(C4964&lt;Params!$B$15,Params!$B$21,0.3),0.3)))</f>
        <v/>
      </c>
    </row>
    <row r="4965" ht="15" customHeight="1" s="1">
      <c r="A4965" s="9" t="n">
        <v>4962</v>
      </c>
      <c r="B4965" s="6" t="inlineStr">
        <is>
          <t>26/07</t>
        </is>
      </c>
      <c r="C4965" s="6" t="n">
        <v>17</v>
      </c>
      <c r="D4965" s="6" t="n">
        <v>1</v>
      </c>
      <c r="E4965" s="10">
        <f>IF(D4965=1, IF(OR(C4965&lt;10, C4965&gt;=15),1,0), IF(OR(C4965&lt;7, C4965&gt;=18),1,0))</f>
        <v/>
      </c>
      <c r="F4965" s="11" t="n">
        <v>0</v>
      </c>
      <c r="G4965" s="12">
        <f>0.25*8</f>
        <v/>
      </c>
      <c r="H4965" s="12">
        <f>F4965-G4965</f>
        <v/>
      </c>
      <c r="I4965" s="10">
        <f>IF(E4965=0,"Fora",IF(E4964=0,"Carg xar",IF(H4965&lt;0,IF(M4965&lt;0.9,"Carg FV","Stby"),IF(M4965&gt;P4965,"V2H",IF(M4965&lt;0.9,"Carg xar","Stby")))))</f>
        <v/>
      </c>
      <c r="J4965" s="12">
        <f>IF(OR(I4965="Carg FV",I4965="Carg xar"),MIN(IF(I4965="Carg FV",ABS(H4965),7.4),7.4,MAX(0,(0.9-M4965)*40)*0.95),0)</f>
        <v/>
      </c>
      <c r="K4965" s="12">
        <f>IF(I4965="V2H",MIN(MAX(0,H4965),7.4,MAX(0,(M4965-P4965)*40)*0.95),0)</f>
        <v/>
      </c>
      <c r="L4965" s="12">
        <f>IF(E4965=0,0,MAX(0,H4965-K4965))</f>
        <v/>
      </c>
      <c r="M4965" s="13">
        <f>M4964+J4964/40-IF(I4964="V2H",K4964/(0.95*40),0)-IF(E4965=0,IF(E4964=1,IF(D4965=1,30,40)*0.18/(2*40),0),0)-IF(E4965=1,IF(E4964=0,IF(D4965=1,30,40)*0.18/(2*40),0),0)</f>
        <v/>
      </c>
      <c r="N4965" s="14" t="n">
        <v>0.09</v>
      </c>
      <c r="O4965" s="15">
        <f>K4965*N4965</f>
        <v/>
      </c>
      <c r="P4965">
        <f>IF(E4965=0,0.3,IF(D4965=1,IF(C4965&gt;=Params!$B$13-3,IF(C4965&lt;Params!$B$13,Params!$B$20,0.3),0.3),IF(C4965&gt;=Params!$B$15-3,IF(C4965&lt;Params!$B$15,Params!$B$21,0.3),0.3)))</f>
        <v/>
      </c>
    </row>
    <row r="4966" ht="15" customHeight="1" s="1">
      <c r="A4966" s="9" t="n">
        <v>4963</v>
      </c>
      <c r="B4966" s="6" t="inlineStr">
        <is>
          <t>26/07</t>
        </is>
      </c>
      <c r="C4966" s="6" t="n">
        <v>18</v>
      </c>
      <c r="D4966" s="6" t="n">
        <v>1</v>
      </c>
      <c r="E4966" s="10">
        <f>IF(D4966=1, IF(OR(C4966&lt;10, C4966&gt;=15),1,0), IF(OR(C4966&lt;7, C4966&gt;=18),1,0))</f>
        <v/>
      </c>
      <c r="F4966" s="11" t="n">
        <v>0</v>
      </c>
      <c r="G4966" s="12">
        <f>0.08*8</f>
        <v/>
      </c>
      <c r="H4966" s="12">
        <f>F4966-G4966</f>
        <v/>
      </c>
      <c r="I4966" s="10">
        <f>IF(E4966=0,"Fora",IF(E4965=0,"Carg xar",IF(H4966&lt;0,IF(M4966&lt;0.9,"Carg FV","Stby"),IF(M4966&gt;P4966,"V2H",IF(M4966&lt;0.9,"Carg xar","Stby")))))</f>
        <v/>
      </c>
      <c r="J4966" s="12">
        <f>IF(OR(I4966="Carg FV",I4966="Carg xar"),MIN(IF(I4966="Carg FV",ABS(H4966),7.4),7.4,MAX(0,(0.9-M4966)*40)*0.95),0)</f>
        <v/>
      </c>
      <c r="K4966" s="12">
        <f>IF(I4966="V2H",MIN(MAX(0,H4966),7.4,MAX(0,(M4966-P4966)*40)*0.95),0)</f>
        <v/>
      </c>
      <c r="L4966" s="12">
        <f>IF(E4966=0,0,MAX(0,H4966-K4966))</f>
        <v/>
      </c>
      <c r="M4966" s="13">
        <f>M4965+J4965/40-IF(I4965="V2H",K4965/(0.95*40),0)-IF(E4966=0,IF(E4965=1,IF(D4966=1,30,40)*0.18/(2*40),0),0)-IF(E4966=1,IF(E4965=0,IF(D4966=1,30,40)*0.18/(2*40),0),0)</f>
        <v/>
      </c>
      <c r="N4966" s="14" t="n">
        <v>0.09</v>
      </c>
      <c r="O4966" s="15">
        <f>K4966*N4966</f>
        <v/>
      </c>
      <c r="P4966">
        <f>IF(E4966=0,0.3,IF(D4966=1,IF(C4966&gt;=Params!$B$13-3,IF(C4966&lt;Params!$B$13,Params!$B$20,0.3),0.3),IF(C4966&gt;=Params!$B$15-3,IF(C4966&lt;Params!$B$15,Params!$B$21,0.3),0.3)))</f>
        <v/>
      </c>
    </row>
    <row r="4967" ht="15" customHeight="1" s="1">
      <c r="A4967" s="9" t="n">
        <v>4964</v>
      </c>
      <c r="B4967" s="6" t="inlineStr">
        <is>
          <t>26/07</t>
        </is>
      </c>
      <c r="C4967" s="6" t="n">
        <v>19</v>
      </c>
      <c r="D4967" s="6" t="n">
        <v>1</v>
      </c>
      <c r="E4967" s="10">
        <f>IF(D4967=1, IF(OR(C4967&lt;10, C4967&gt;=15),1,0), IF(OR(C4967&lt;7, C4967&gt;=18),1,0))</f>
        <v/>
      </c>
      <c r="F4967" s="11" t="n">
        <v>0.109</v>
      </c>
      <c r="G4967" s="12">
        <f>0*8</f>
        <v/>
      </c>
      <c r="H4967" s="12">
        <f>F4967-G4967</f>
        <v/>
      </c>
      <c r="I4967" s="10">
        <f>IF(E4967=0,"Fora",IF(E4966=0,"Carg xar",IF(H4967&lt;0,IF(M4967&lt;0.9,"Carg FV","Stby"),IF(M4967&gt;P4967,"V2H",IF(M4967&lt;0.9,"Carg xar","Stby")))))</f>
        <v/>
      </c>
      <c r="J4967" s="12">
        <f>IF(OR(I4967="Carg FV",I4967="Carg xar"),MIN(IF(I4967="Carg FV",ABS(H4967),7.4),7.4,MAX(0,(0.9-M4967)*40)*0.95),0)</f>
        <v/>
      </c>
      <c r="K4967" s="12">
        <f>IF(I4967="V2H",MIN(MAX(0,H4967),7.4,MAX(0,(M4967-P4967)*40)*0.95),0)</f>
        <v/>
      </c>
      <c r="L4967" s="12">
        <f>IF(E4967=0,0,MAX(0,H4967-K4967))</f>
        <v/>
      </c>
      <c r="M4967" s="13">
        <f>M4966+J4966/40-IF(I4966="V2H",K4966/(0.95*40),0)-IF(E4967=0,IF(E4966=1,IF(D4967=1,30,40)*0.18/(2*40),0),0)-IF(E4967=1,IF(E4966=0,IF(D4967=1,30,40)*0.18/(2*40),0),0)</f>
        <v/>
      </c>
      <c r="N4967" s="14" t="n">
        <v>0.09</v>
      </c>
      <c r="O4967" s="15">
        <f>K4967*N4967</f>
        <v/>
      </c>
      <c r="P4967">
        <f>IF(E4967=0,0.3,IF(D4967=1,IF(C4967&gt;=Params!$B$13-3,IF(C4967&lt;Params!$B$13,Params!$B$20,0.3),0.3),IF(C4967&gt;=Params!$B$15-3,IF(C4967&lt;Params!$B$15,Params!$B$21,0.3),0.3)))</f>
        <v/>
      </c>
    </row>
    <row r="4968" ht="15" customHeight="1" s="1">
      <c r="A4968" s="9" t="n">
        <v>4965</v>
      </c>
      <c r="B4968" s="6" t="inlineStr">
        <is>
          <t>26/07</t>
        </is>
      </c>
      <c r="C4968" s="6" t="n">
        <v>20</v>
      </c>
      <c r="D4968" s="6" t="n">
        <v>1</v>
      </c>
      <c r="E4968" s="10">
        <f>IF(D4968=1, IF(OR(C4968&lt;10, C4968&gt;=15),1,0), IF(OR(C4968&lt;7, C4968&gt;=18),1,0))</f>
        <v/>
      </c>
      <c r="F4968" s="11" t="n">
        <v>0.277</v>
      </c>
      <c r="G4968" s="12">
        <f>0*8</f>
        <v/>
      </c>
      <c r="H4968" s="12">
        <f>F4968-G4968</f>
        <v/>
      </c>
      <c r="I4968" s="10">
        <f>IF(E4968=0,"Fora",IF(E4967=0,"Carg xar",IF(H4968&lt;0,IF(M4968&lt;0.9,"Carg FV","Stby"),IF(M4968&gt;P4968,"V2H",IF(M4968&lt;0.9,"Carg xar","Stby")))))</f>
        <v/>
      </c>
      <c r="J4968" s="12">
        <f>IF(OR(I4968="Carg FV",I4968="Carg xar"),MIN(IF(I4968="Carg FV",ABS(H4968),7.4),7.4,MAX(0,(0.9-M4968)*40)*0.95),0)</f>
        <v/>
      </c>
      <c r="K4968" s="12">
        <f>IF(I4968="V2H",MIN(MAX(0,H4968),7.4,MAX(0,(M4968-P4968)*40)*0.95),0)</f>
        <v/>
      </c>
      <c r="L4968" s="12">
        <f>IF(E4968=0,0,MAX(0,H4968-K4968))</f>
        <v/>
      </c>
      <c r="M4968" s="13">
        <f>M4967+J4967/40-IF(I4967="V2H",K4967/(0.95*40),0)-IF(E4968=0,IF(E4967=1,IF(D4968=1,30,40)*0.18/(2*40),0),0)-IF(E4968=1,IF(E4967=0,IF(D4968=1,30,40)*0.18/(2*40),0),0)</f>
        <v/>
      </c>
      <c r="N4968" s="14" t="n">
        <v>0.09</v>
      </c>
      <c r="O4968" s="15">
        <f>K4968*N4968</f>
        <v/>
      </c>
      <c r="P4968">
        <f>IF(E4968=0,0.3,IF(D4968=1,IF(C4968&gt;=Params!$B$13-3,IF(C4968&lt;Params!$B$13,Params!$B$20,0.3),0.3),IF(C4968&gt;=Params!$B$15-3,IF(C4968&lt;Params!$B$15,Params!$B$21,0.3),0.3)))</f>
        <v/>
      </c>
    </row>
    <row r="4969" ht="15" customHeight="1" s="1">
      <c r="A4969" s="9" t="n">
        <v>4966</v>
      </c>
      <c r="B4969" s="6" t="inlineStr">
        <is>
          <t>26/07</t>
        </is>
      </c>
      <c r="C4969" s="6" t="n">
        <v>21</v>
      </c>
      <c r="D4969" s="6" t="n">
        <v>1</v>
      </c>
      <c r="E4969" s="10">
        <f>IF(D4969=1, IF(OR(C4969&lt;10, C4969&gt;=15),1,0), IF(OR(C4969&lt;7, C4969&gt;=18),1,0))</f>
        <v/>
      </c>
      <c r="F4969" s="11" t="n">
        <v>1.502</v>
      </c>
      <c r="G4969" s="12">
        <f>0*8</f>
        <v/>
      </c>
      <c r="H4969" s="12">
        <f>F4969-G4969</f>
        <v/>
      </c>
      <c r="I4969" s="10">
        <f>IF(E4969=0,"Fora",IF(E4968=0,"Carg xar",IF(H4969&lt;0,IF(M4969&lt;0.9,"Carg FV","Stby"),IF(M4969&gt;P4969,"V2H",IF(M4969&lt;0.9,"Carg xar","Stby")))))</f>
        <v/>
      </c>
      <c r="J4969" s="12">
        <f>IF(OR(I4969="Carg FV",I4969="Carg xar"),MIN(IF(I4969="Carg FV",ABS(H4969),7.4),7.4,MAX(0,(0.9-M4969)*40)*0.95),0)</f>
        <v/>
      </c>
      <c r="K4969" s="12">
        <f>IF(I4969="V2H",MIN(MAX(0,H4969),7.4,MAX(0,(M4969-P4969)*40)*0.95),0)</f>
        <v/>
      </c>
      <c r="L4969" s="12">
        <f>IF(E4969=0,0,MAX(0,H4969-K4969))</f>
        <v/>
      </c>
      <c r="M4969" s="13">
        <f>M4968+J4968/40-IF(I4968="V2H",K4968/(0.95*40),0)-IF(E4969=0,IF(E4968=1,IF(D4969=1,30,40)*0.18/(2*40),0),0)-IF(E4969=1,IF(E4968=0,IF(D4969=1,30,40)*0.18/(2*40),0),0)</f>
        <v/>
      </c>
      <c r="N4969" s="14" t="n">
        <v>0.09</v>
      </c>
      <c r="O4969" s="15">
        <f>K4969*N4969</f>
        <v/>
      </c>
      <c r="P4969">
        <f>IF(E4969=0,0.3,IF(D4969=1,IF(C4969&gt;=Params!$B$13-3,IF(C4969&lt;Params!$B$13,Params!$B$20,0.3),0.3),IF(C4969&gt;=Params!$B$15-3,IF(C4969&lt;Params!$B$15,Params!$B$21,0.3),0.3)))</f>
        <v/>
      </c>
    </row>
    <row r="4970" ht="15" customHeight="1" s="1">
      <c r="A4970" s="9" t="n">
        <v>4967</v>
      </c>
      <c r="B4970" s="6" t="inlineStr">
        <is>
          <t>26/07</t>
        </is>
      </c>
      <c r="C4970" s="6" t="n">
        <v>22</v>
      </c>
      <c r="D4970" s="6" t="n">
        <v>1</v>
      </c>
      <c r="E4970" s="10">
        <f>IF(D4970=1, IF(OR(C4970&lt;10, C4970&gt;=15),1,0), IF(OR(C4970&lt;7, C4970&gt;=18),1,0))</f>
        <v/>
      </c>
      <c r="F4970" s="11" t="n">
        <v>0.613</v>
      </c>
      <c r="G4970" s="12">
        <f>0*8</f>
        <v/>
      </c>
      <c r="H4970" s="12">
        <f>F4970-G4970</f>
        <v/>
      </c>
      <c r="I4970" s="10">
        <f>IF(E4970=0,"Fora",IF(E4969=0,"Carg xar",IF(H4970&lt;0,IF(M4970&lt;0.9,"Carg FV","Stby"),IF(M4970&gt;P4970,"V2H",IF(M4970&lt;0.9,"Carg xar","Stby")))))</f>
        <v/>
      </c>
      <c r="J4970" s="12">
        <f>IF(OR(I4970="Carg FV",I4970="Carg xar"),MIN(IF(I4970="Carg FV",ABS(H4970),7.4),7.4,MAX(0,(0.9-M4970)*40)*0.95),0)</f>
        <v/>
      </c>
      <c r="K4970" s="12">
        <f>IF(I4970="V2H",MIN(MAX(0,H4970),7.4,MAX(0,(M4970-P4970)*40)*0.95),0)</f>
        <v/>
      </c>
      <c r="L4970" s="12">
        <f>IF(E4970=0,0,MAX(0,H4970-K4970))</f>
        <v/>
      </c>
      <c r="M4970" s="13">
        <f>M4969+J4969/40-IF(I4969="V2H",K4969/(0.95*40),0)-IF(E4970=0,IF(E4969=1,IF(D4970=1,30,40)*0.18/(2*40),0),0)-IF(E4970=1,IF(E4969=0,IF(D4970=1,30,40)*0.18/(2*40),0),0)</f>
        <v/>
      </c>
      <c r="N4970" s="14" t="n">
        <v>0.09</v>
      </c>
      <c r="O4970" s="15">
        <f>K4970*N4970</f>
        <v/>
      </c>
      <c r="P4970">
        <f>IF(E4970=0,0.3,IF(D4970=1,IF(C4970&gt;=Params!$B$13-3,IF(C4970&lt;Params!$B$13,Params!$B$20,0.3),0.3),IF(C4970&gt;=Params!$B$15-3,IF(C4970&lt;Params!$B$15,Params!$B$21,0.3),0.3)))</f>
        <v/>
      </c>
    </row>
    <row r="4971" ht="15" customHeight="1" s="1">
      <c r="A4971" s="9" t="n">
        <v>4968</v>
      </c>
      <c r="B4971" s="6" t="inlineStr">
        <is>
          <t>26/07</t>
        </is>
      </c>
      <c r="C4971" s="6" t="n">
        <v>23</v>
      </c>
      <c r="D4971" s="6" t="n">
        <v>1</v>
      </c>
      <c r="E4971" s="10">
        <f>IF(D4971=1, IF(OR(C4971&lt;10, C4971&gt;=15),1,0), IF(OR(C4971&lt;7, C4971&gt;=18),1,0))</f>
        <v/>
      </c>
      <c r="F4971" s="11" t="n">
        <v>0.399</v>
      </c>
      <c r="G4971" s="12">
        <f>0*8</f>
        <v/>
      </c>
      <c r="H4971" s="12">
        <f>F4971-G4971</f>
        <v/>
      </c>
      <c r="I4971" s="10">
        <f>IF(E4971=0,"Fora",IF(E4970=0,"Carg xar",IF(H4971&lt;0,IF(M4971&lt;0.9,"Carg FV","Stby"),IF(M4971&gt;P4971,"V2H",IF(M4971&lt;0.9,"Carg xar","Stby")))))</f>
        <v/>
      </c>
      <c r="J4971" s="12">
        <f>IF(OR(I4971="Carg FV",I4971="Carg xar"),MIN(IF(I4971="Carg FV",ABS(H4971),7.4),7.4,MAX(0,(0.9-M4971)*40)*0.95),0)</f>
        <v/>
      </c>
      <c r="K4971" s="12">
        <f>IF(I4971="V2H",MIN(MAX(0,H4971),7.4,MAX(0,(M4971-P4971)*40)*0.95),0)</f>
        <v/>
      </c>
      <c r="L4971" s="12">
        <f>IF(E4971=0,0,MAX(0,H4971-K4971))</f>
        <v/>
      </c>
      <c r="M4971" s="13">
        <f>M4970+J4970/40-IF(I4970="V2H",K4970/(0.95*40),0)-IF(E4971=0,IF(E4970=1,IF(D4971=1,30,40)*0.18/(2*40),0),0)-IF(E4971=1,IF(E4970=0,IF(D4971=1,30,40)*0.18/(2*40),0),0)</f>
        <v/>
      </c>
      <c r="N4971" s="14" t="n">
        <v>0.09</v>
      </c>
      <c r="O4971" s="15">
        <f>K4971*N4971</f>
        <v/>
      </c>
      <c r="P4971">
        <f>IF(E4971=0,0.3,IF(D4971=1,IF(C4971&gt;=Params!$B$13-3,IF(C4971&lt;Params!$B$13,Params!$B$20,0.3),0.3),IF(C4971&gt;=Params!$B$15-3,IF(C4971&lt;Params!$B$15,Params!$B$21,0.3),0.3)))</f>
        <v/>
      </c>
    </row>
    <row r="4972" ht="15" customHeight="1" s="1">
      <c r="A4972" s="9" t="n">
        <v>4969</v>
      </c>
      <c r="B4972" s="6" t="inlineStr">
        <is>
          <t>27/07</t>
        </is>
      </c>
      <c r="C4972" s="6" t="n">
        <v>0</v>
      </c>
      <c r="D4972" s="6" t="n">
        <v>1</v>
      </c>
      <c r="E4972" s="10">
        <f>IF(D4972=1, IF(OR(C4972&lt;10, C4972&gt;=15),1,0), IF(OR(C4972&lt;7, C4972&gt;=18),1,0))</f>
        <v/>
      </c>
      <c r="F4972" s="11" t="n">
        <v>0.452</v>
      </c>
      <c r="G4972" s="12">
        <f>0*8</f>
        <v/>
      </c>
      <c r="H4972" s="12">
        <f>F4972-G4972</f>
        <v/>
      </c>
      <c r="I4972" s="10">
        <f>IF(E4972=0,"Fora",IF(E4971=0,"Carg xar",IF(H4972&lt;0,IF(M4972&lt;0.9,"Carg FV","Stby"),IF(M4972&gt;P4972,"V2H",IF(M4972&lt;0.9,"Carg xar","Stby")))))</f>
        <v/>
      </c>
      <c r="J4972" s="12">
        <f>IF(OR(I4972="Carg FV",I4972="Carg xar"),MIN(IF(I4972="Carg FV",ABS(H4972),7.4),7.4,MAX(0,(0.9-M4972)*40)*0.95),0)</f>
        <v/>
      </c>
      <c r="K4972" s="12">
        <f>IF(I4972="V2H",MIN(MAX(0,H4972),7.4,MAX(0,(M4972-P4972)*40)*0.95),0)</f>
        <v/>
      </c>
      <c r="L4972" s="12">
        <f>IF(E4972=0,0,MAX(0,H4972-K4972))</f>
        <v/>
      </c>
      <c r="M4972" s="13">
        <f>M4971+J4971/40-IF(I4971="V2H",K4971/(0.95*40),0)-IF(E4972=0,IF(E4971=1,IF(D4972=1,30,40)*0.18/(2*40),0),0)-IF(E4972=1,IF(E4971=0,IF(D4972=1,30,40)*0.18/(2*40),0),0)</f>
        <v/>
      </c>
      <c r="N4972" s="14" t="n">
        <v>0.09</v>
      </c>
      <c r="O4972" s="15">
        <f>K4972*N4972</f>
        <v/>
      </c>
      <c r="P4972">
        <f>IF(E4972=0,0.3,IF(D4972=1,IF(C4972&gt;=Params!$B$13-3,IF(C4972&lt;Params!$B$13,Params!$B$20,0.3),0.3),IF(C4972&gt;=Params!$B$15-3,IF(C4972&lt;Params!$B$15,Params!$B$21,0.3),0.3)))</f>
        <v/>
      </c>
    </row>
    <row r="4973" ht="15" customHeight="1" s="1">
      <c r="A4973" s="9" t="n">
        <v>4970</v>
      </c>
      <c r="B4973" s="6" t="inlineStr">
        <is>
          <t>27/07</t>
        </is>
      </c>
      <c r="C4973" s="6" t="n">
        <v>1</v>
      </c>
      <c r="D4973" s="6" t="n">
        <v>1</v>
      </c>
      <c r="E4973" s="10">
        <f>IF(D4973=1, IF(OR(C4973&lt;10, C4973&gt;=15),1,0), IF(OR(C4973&lt;7, C4973&gt;=18),1,0))</f>
        <v/>
      </c>
      <c r="F4973" s="11" t="n">
        <v>0.357</v>
      </c>
      <c r="G4973" s="12">
        <f>0*8</f>
        <v/>
      </c>
      <c r="H4973" s="12">
        <f>F4973-G4973</f>
        <v/>
      </c>
      <c r="I4973" s="10">
        <f>IF(E4973=0,"Fora",IF(E4972=0,"Carg xar",IF(H4973&lt;0,IF(M4973&lt;0.9,"Carg FV","Stby"),IF(M4973&gt;P4973,"V2H",IF(M4973&lt;0.9,"Carg xar","Stby")))))</f>
        <v/>
      </c>
      <c r="J4973" s="12">
        <f>IF(OR(I4973="Carg FV",I4973="Carg xar"),MIN(IF(I4973="Carg FV",ABS(H4973),7.4),7.4,MAX(0,(0.9-M4973)*40)*0.95),0)</f>
        <v/>
      </c>
      <c r="K4973" s="12">
        <f>IF(I4973="V2H",MIN(MAX(0,H4973),7.4,MAX(0,(M4973-P4973)*40)*0.95),0)</f>
        <v/>
      </c>
      <c r="L4973" s="12">
        <f>IF(E4973=0,0,MAX(0,H4973-K4973))</f>
        <v/>
      </c>
      <c r="M4973" s="13">
        <f>M4972+J4972/40-IF(I4972="V2H",K4972/(0.95*40),0)-IF(E4973=0,IF(E4972=1,IF(D4973=1,30,40)*0.18/(2*40),0),0)-IF(E4973=1,IF(E4972=0,IF(D4973=1,30,40)*0.18/(2*40),0),0)</f>
        <v/>
      </c>
      <c r="N4973" s="14" t="n">
        <v>0.09</v>
      </c>
      <c r="O4973" s="15">
        <f>K4973*N4973</f>
        <v/>
      </c>
      <c r="P4973">
        <f>IF(E4973=0,0.3,IF(D4973=1,IF(C4973&gt;=Params!$B$13-3,IF(C4973&lt;Params!$B$13,Params!$B$20,0.3),0.3),IF(C4973&gt;=Params!$B$15-3,IF(C4973&lt;Params!$B$15,Params!$B$21,0.3),0.3)))</f>
        <v/>
      </c>
    </row>
    <row r="4974" ht="15" customHeight="1" s="1">
      <c r="A4974" s="9" t="n">
        <v>4971</v>
      </c>
      <c r="B4974" s="6" t="inlineStr">
        <is>
          <t>27/07</t>
        </is>
      </c>
      <c r="C4974" s="6" t="n">
        <v>2</v>
      </c>
      <c r="D4974" s="6" t="n">
        <v>1</v>
      </c>
      <c r="E4974" s="10">
        <f>IF(D4974=1, IF(OR(C4974&lt;10, C4974&gt;=15),1,0), IF(OR(C4974&lt;7, C4974&gt;=18),1,0))</f>
        <v/>
      </c>
      <c r="F4974" s="11" t="n">
        <v>0.402</v>
      </c>
      <c r="G4974" s="12">
        <f>0*8</f>
        <v/>
      </c>
      <c r="H4974" s="12">
        <f>F4974-G4974</f>
        <v/>
      </c>
      <c r="I4974" s="10">
        <f>IF(E4974=0,"Fora",IF(E4973=0,"Carg xar",IF(H4974&lt;0,IF(M4974&lt;0.9,"Carg FV","Stby"),IF(M4974&gt;P4974,"V2H",IF(M4974&lt;0.9,"Carg xar","Stby")))))</f>
        <v/>
      </c>
      <c r="J4974" s="12">
        <f>IF(OR(I4974="Carg FV",I4974="Carg xar"),MIN(IF(I4974="Carg FV",ABS(H4974),7.4),7.4,MAX(0,(0.9-M4974)*40)*0.95),0)</f>
        <v/>
      </c>
      <c r="K4974" s="12">
        <f>IF(I4974="V2H",MIN(MAX(0,H4974),7.4,MAX(0,(M4974-P4974)*40)*0.95),0)</f>
        <v/>
      </c>
      <c r="L4974" s="12">
        <f>IF(E4974=0,0,MAX(0,H4974-K4974))</f>
        <v/>
      </c>
      <c r="M4974" s="13">
        <f>M4973+J4973/40-IF(I4973="V2H",K4973/(0.95*40),0)-IF(E4974=0,IF(E4973=1,IF(D4974=1,30,40)*0.18/(2*40),0),0)-IF(E4974=1,IF(E4973=0,IF(D4974=1,30,40)*0.18/(2*40),0),0)</f>
        <v/>
      </c>
      <c r="N4974" s="14" t="n">
        <v>0.09</v>
      </c>
      <c r="O4974" s="15">
        <f>K4974*N4974</f>
        <v/>
      </c>
      <c r="P4974">
        <f>IF(E4974=0,0.3,IF(D4974=1,IF(C4974&gt;=Params!$B$13-3,IF(C4974&lt;Params!$B$13,Params!$B$20,0.3),0.3),IF(C4974&gt;=Params!$B$15-3,IF(C4974&lt;Params!$B$15,Params!$B$21,0.3),0.3)))</f>
        <v/>
      </c>
    </row>
    <row r="4975" ht="15" customHeight="1" s="1">
      <c r="A4975" s="9" t="n">
        <v>4972</v>
      </c>
      <c r="B4975" s="6" t="inlineStr">
        <is>
          <t>27/07</t>
        </is>
      </c>
      <c r="C4975" s="6" t="n">
        <v>3</v>
      </c>
      <c r="D4975" s="6" t="n">
        <v>1</v>
      </c>
      <c r="E4975" s="10">
        <f>IF(D4975=1, IF(OR(C4975&lt;10, C4975&gt;=15),1,0), IF(OR(C4975&lt;7, C4975&gt;=18),1,0))</f>
        <v/>
      </c>
      <c r="F4975" s="11" t="n">
        <v>0.389</v>
      </c>
      <c r="G4975" s="12">
        <f>0*8</f>
        <v/>
      </c>
      <c r="H4975" s="12">
        <f>F4975-G4975</f>
        <v/>
      </c>
      <c r="I4975" s="10">
        <f>IF(E4975=0,"Fora",IF(E4974=0,"Carg xar",IF(H4975&lt;0,IF(M4975&lt;0.9,"Carg FV","Stby"),IF(M4975&gt;P4975,"V2H",IF(M4975&lt;0.9,"Carg xar","Stby")))))</f>
        <v/>
      </c>
      <c r="J4975" s="12">
        <f>IF(OR(I4975="Carg FV",I4975="Carg xar"),MIN(IF(I4975="Carg FV",ABS(H4975),7.4),7.4,MAX(0,(0.9-M4975)*40)*0.95),0)</f>
        <v/>
      </c>
      <c r="K4975" s="12">
        <f>IF(I4975="V2H",MIN(MAX(0,H4975),7.4,MAX(0,(M4975-P4975)*40)*0.95),0)</f>
        <v/>
      </c>
      <c r="L4975" s="12">
        <f>IF(E4975=0,0,MAX(0,H4975-K4975))</f>
        <v/>
      </c>
      <c r="M4975" s="13">
        <f>M4974+J4974/40-IF(I4974="V2H",K4974/(0.95*40),0)-IF(E4975=0,IF(E4974=1,IF(D4975=1,30,40)*0.18/(2*40),0),0)-IF(E4975=1,IF(E4974=0,IF(D4975=1,30,40)*0.18/(2*40),0),0)</f>
        <v/>
      </c>
      <c r="N4975" s="14" t="n">
        <v>0.09</v>
      </c>
      <c r="O4975" s="15">
        <f>K4975*N4975</f>
        <v/>
      </c>
      <c r="P4975">
        <f>IF(E4975=0,0.3,IF(D4975=1,IF(C4975&gt;=Params!$B$13-3,IF(C4975&lt;Params!$B$13,Params!$B$20,0.3),0.3),IF(C4975&gt;=Params!$B$15-3,IF(C4975&lt;Params!$B$15,Params!$B$21,0.3),0.3)))</f>
        <v/>
      </c>
    </row>
    <row r="4976" ht="15" customHeight="1" s="1">
      <c r="A4976" s="9" t="n">
        <v>4973</v>
      </c>
      <c r="B4976" s="6" t="inlineStr">
        <is>
          <t>27/07</t>
        </is>
      </c>
      <c r="C4976" s="6" t="n">
        <v>4</v>
      </c>
      <c r="D4976" s="6" t="n">
        <v>1</v>
      </c>
      <c r="E4976" s="10">
        <f>IF(D4976=1, IF(OR(C4976&lt;10, C4976&gt;=15),1,0), IF(OR(C4976&lt;7, C4976&gt;=18),1,0))</f>
        <v/>
      </c>
      <c r="F4976" s="11" t="n">
        <v>0.37</v>
      </c>
      <c r="G4976" s="12">
        <f>0*8</f>
        <v/>
      </c>
      <c r="H4976" s="12">
        <f>F4976-G4976</f>
        <v/>
      </c>
      <c r="I4976" s="10">
        <f>IF(E4976=0,"Fora",IF(E4975=0,"Carg xar",IF(H4976&lt;0,IF(M4976&lt;0.9,"Carg FV","Stby"),IF(M4976&gt;P4976,"V2H",IF(M4976&lt;0.9,"Carg xar","Stby")))))</f>
        <v/>
      </c>
      <c r="J4976" s="12">
        <f>IF(OR(I4976="Carg FV",I4976="Carg xar"),MIN(IF(I4976="Carg FV",ABS(H4976),7.4),7.4,MAX(0,(0.9-M4976)*40)*0.95),0)</f>
        <v/>
      </c>
      <c r="K4976" s="12">
        <f>IF(I4976="V2H",MIN(MAX(0,H4976),7.4,MAX(0,(M4976-P4976)*40)*0.95),0)</f>
        <v/>
      </c>
      <c r="L4976" s="12">
        <f>IF(E4976=0,0,MAX(0,H4976-K4976))</f>
        <v/>
      </c>
      <c r="M4976" s="13">
        <f>M4975+J4975/40-IF(I4975="V2H",K4975/(0.95*40),0)-IF(E4976=0,IF(E4975=1,IF(D4976=1,30,40)*0.18/(2*40),0),0)-IF(E4976=1,IF(E4975=0,IF(D4976=1,30,40)*0.18/(2*40),0),0)</f>
        <v/>
      </c>
      <c r="N4976" s="14" t="n">
        <v>0.09</v>
      </c>
      <c r="O4976" s="15">
        <f>K4976*N4976</f>
        <v/>
      </c>
      <c r="P4976">
        <f>IF(E4976=0,0.3,IF(D4976=1,IF(C4976&gt;=Params!$B$13-3,IF(C4976&lt;Params!$B$13,Params!$B$20,0.3),0.3),IF(C4976&gt;=Params!$B$15-3,IF(C4976&lt;Params!$B$15,Params!$B$21,0.3),0.3)))</f>
        <v/>
      </c>
    </row>
    <row r="4977" ht="15" customHeight="1" s="1">
      <c r="A4977" s="9" t="n">
        <v>4974</v>
      </c>
      <c r="B4977" s="6" t="inlineStr">
        <is>
          <t>27/07</t>
        </is>
      </c>
      <c r="C4977" s="6" t="n">
        <v>5</v>
      </c>
      <c r="D4977" s="6" t="n">
        <v>1</v>
      </c>
      <c r="E4977" s="10">
        <f>IF(D4977=1, IF(OR(C4977&lt;10, C4977&gt;=15),1,0), IF(OR(C4977&lt;7, C4977&gt;=18),1,0))</f>
        <v/>
      </c>
      <c r="F4977" s="11" t="n">
        <v>0.347</v>
      </c>
      <c r="G4977" s="12">
        <f>0*8</f>
        <v/>
      </c>
      <c r="H4977" s="12">
        <f>F4977-G4977</f>
        <v/>
      </c>
      <c r="I4977" s="10">
        <f>IF(E4977=0,"Fora",IF(E4976=0,"Carg xar",IF(H4977&lt;0,IF(M4977&lt;0.9,"Carg FV","Stby"),IF(M4977&gt;P4977,"V2H",IF(M4977&lt;0.9,"Carg xar","Stby")))))</f>
        <v/>
      </c>
      <c r="J4977" s="12">
        <f>IF(OR(I4977="Carg FV",I4977="Carg xar"),MIN(IF(I4977="Carg FV",ABS(H4977),7.4),7.4,MAX(0,(0.9-M4977)*40)*0.95),0)</f>
        <v/>
      </c>
      <c r="K4977" s="12">
        <f>IF(I4977="V2H",MIN(MAX(0,H4977),7.4,MAX(0,(M4977-P4977)*40)*0.95),0)</f>
        <v/>
      </c>
      <c r="L4977" s="12">
        <f>IF(E4977=0,0,MAX(0,H4977-K4977))</f>
        <v/>
      </c>
      <c r="M4977" s="13">
        <f>M4976+J4976/40-IF(I4976="V2H",K4976/(0.95*40),0)-IF(E4977=0,IF(E4976=1,IF(D4977=1,30,40)*0.18/(2*40),0),0)-IF(E4977=1,IF(E4976=0,IF(D4977=1,30,40)*0.18/(2*40),0),0)</f>
        <v/>
      </c>
      <c r="N4977" s="14" t="n">
        <v>0.09</v>
      </c>
      <c r="O4977" s="15">
        <f>K4977*N4977</f>
        <v/>
      </c>
      <c r="P4977">
        <f>IF(E4977=0,0.3,IF(D4977=1,IF(C4977&gt;=Params!$B$13-3,IF(C4977&lt;Params!$B$13,Params!$B$20,0.3),0.3),IF(C4977&gt;=Params!$B$15-3,IF(C4977&lt;Params!$B$15,Params!$B$21,0.3),0.3)))</f>
        <v/>
      </c>
    </row>
    <row r="4978" ht="15" customHeight="1" s="1">
      <c r="A4978" s="9" t="n">
        <v>4975</v>
      </c>
      <c r="B4978" s="6" t="inlineStr">
        <is>
          <t>27/07</t>
        </is>
      </c>
      <c r="C4978" s="6" t="n">
        <v>6</v>
      </c>
      <c r="D4978" s="6" t="n">
        <v>1</v>
      </c>
      <c r="E4978" s="10">
        <f>IF(D4978=1, IF(OR(C4978&lt;10, C4978&gt;=15),1,0), IF(OR(C4978&lt;7, C4978&gt;=18),1,0))</f>
        <v/>
      </c>
      <c r="F4978" s="11" t="n">
        <v>0.292</v>
      </c>
      <c r="G4978" s="12">
        <f>0.02*8</f>
        <v/>
      </c>
      <c r="H4978" s="12">
        <f>F4978-G4978</f>
        <v/>
      </c>
      <c r="I4978" s="10">
        <f>IF(E4978=0,"Fora",IF(E4977=0,"Carg xar",IF(H4978&lt;0,IF(M4978&lt;0.9,"Carg FV","Stby"),IF(M4978&gt;P4978,"V2H",IF(M4978&lt;0.9,"Carg xar","Stby")))))</f>
        <v/>
      </c>
      <c r="J4978" s="12">
        <f>IF(OR(I4978="Carg FV",I4978="Carg xar"),MIN(IF(I4978="Carg FV",ABS(H4978),7.4),7.4,MAX(0,(0.9-M4978)*40)*0.95),0)</f>
        <v/>
      </c>
      <c r="K4978" s="12">
        <f>IF(I4978="V2H",MIN(MAX(0,H4978),7.4,MAX(0,(M4978-P4978)*40)*0.95),0)</f>
        <v/>
      </c>
      <c r="L4978" s="12">
        <f>IF(E4978=0,0,MAX(0,H4978-K4978))</f>
        <v/>
      </c>
      <c r="M4978" s="13">
        <f>M4977+J4977/40-IF(I4977="V2H",K4977/(0.95*40),0)-IF(E4978=0,IF(E4977=1,IF(D4978=1,30,40)*0.18/(2*40),0),0)-IF(E4978=1,IF(E4977=0,IF(D4978=1,30,40)*0.18/(2*40),0),0)</f>
        <v/>
      </c>
      <c r="N4978" s="14" t="n">
        <v>0.09</v>
      </c>
      <c r="O4978" s="15">
        <f>K4978*N4978</f>
        <v/>
      </c>
      <c r="P4978">
        <f>IF(E4978=0,0.3,IF(D4978=1,IF(C4978&gt;=Params!$B$13-3,IF(C4978&lt;Params!$B$13,Params!$B$20,0.3),0.3),IF(C4978&gt;=Params!$B$15-3,IF(C4978&lt;Params!$B$15,Params!$B$21,0.3),0.3)))</f>
        <v/>
      </c>
    </row>
    <row r="4979" ht="15" customHeight="1" s="1">
      <c r="A4979" s="9" t="n">
        <v>4976</v>
      </c>
      <c r="B4979" s="6" t="inlineStr">
        <is>
          <t>27/07</t>
        </is>
      </c>
      <c r="C4979" s="6" t="n">
        <v>7</v>
      </c>
      <c r="D4979" s="6" t="n">
        <v>1</v>
      </c>
      <c r="E4979" s="10">
        <f>IF(D4979=1, IF(OR(C4979&lt;10, C4979&gt;=15),1,0), IF(OR(C4979&lt;7, C4979&gt;=18),1,0))</f>
        <v/>
      </c>
      <c r="F4979" s="11" t="n">
        <v>0.319</v>
      </c>
      <c r="G4979" s="12">
        <f>0.14*8</f>
        <v/>
      </c>
      <c r="H4979" s="12">
        <f>F4979-G4979</f>
        <v/>
      </c>
      <c r="I4979" s="10">
        <f>IF(E4979=0,"Fora",IF(E4978=0,"Carg xar",IF(H4979&lt;0,IF(M4979&lt;0.9,"Carg FV","Stby"),IF(M4979&gt;P4979,"V2H",IF(M4979&lt;0.9,"Carg xar","Stby")))))</f>
        <v/>
      </c>
      <c r="J4979" s="12">
        <f>IF(OR(I4979="Carg FV",I4979="Carg xar"),MIN(IF(I4979="Carg FV",ABS(H4979),7.4),7.4,MAX(0,(0.9-M4979)*40)*0.95),0)</f>
        <v/>
      </c>
      <c r="K4979" s="12">
        <f>IF(I4979="V2H",MIN(MAX(0,H4979),7.4,MAX(0,(M4979-P4979)*40)*0.95),0)</f>
        <v/>
      </c>
      <c r="L4979" s="12">
        <f>IF(E4979=0,0,MAX(0,H4979-K4979))</f>
        <v/>
      </c>
      <c r="M4979" s="13">
        <f>M4978+J4978/40-IF(I4978="V2H",K4978/(0.95*40),0)-IF(E4979=0,IF(E4978=1,IF(D4979=1,30,40)*0.18/(2*40),0),0)-IF(E4979=1,IF(E4978=0,IF(D4979=1,30,40)*0.18/(2*40),0),0)</f>
        <v/>
      </c>
      <c r="N4979" s="14" t="n">
        <v>0.09</v>
      </c>
      <c r="O4979" s="15">
        <f>K4979*N4979</f>
        <v/>
      </c>
      <c r="P4979">
        <f>IF(E4979=0,0.3,IF(D4979=1,IF(C4979&gt;=Params!$B$13-3,IF(C4979&lt;Params!$B$13,Params!$B$20,0.3),0.3),IF(C4979&gt;=Params!$B$15-3,IF(C4979&lt;Params!$B$15,Params!$B$21,0.3),0.3)))</f>
        <v/>
      </c>
    </row>
    <row r="4980" ht="15" customHeight="1" s="1">
      <c r="A4980" s="9" t="n">
        <v>4977</v>
      </c>
      <c r="B4980" s="6" t="inlineStr">
        <is>
          <t>27/07</t>
        </is>
      </c>
      <c r="C4980" s="6" t="n">
        <v>8</v>
      </c>
      <c r="D4980" s="6" t="n">
        <v>1</v>
      </c>
      <c r="E4980" s="10">
        <f>IF(D4980=1, IF(OR(C4980&lt;10, C4980&gt;=15),1,0), IF(OR(C4980&lt;7, C4980&gt;=18),1,0))</f>
        <v/>
      </c>
      <c r="F4980" s="11" t="n">
        <v>1.247</v>
      </c>
      <c r="G4980" s="12">
        <f>0.3*8</f>
        <v/>
      </c>
      <c r="H4980" s="12">
        <f>F4980-G4980</f>
        <v/>
      </c>
      <c r="I4980" s="10">
        <f>IF(E4980=0,"Fora",IF(E4979=0,"Carg xar",IF(H4980&lt;0,IF(M4980&lt;0.9,"Carg FV","Stby"),IF(M4980&gt;P4980,"V2H",IF(M4980&lt;0.9,"Carg xar","Stby")))))</f>
        <v/>
      </c>
      <c r="J4980" s="12">
        <f>IF(OR(I4980="Carg FV",I4980="Carg xar"),MIN(IF(I4980="Carg FV",ABS(H4980),7.4),7.4,MAX(0,(0.9-M4980)*40)*0.95),0)</f>
        <v/>
      </c>
      <c r="K4980" s="12">
        <f>IF(I4980="V2H",MIN(MAX(0,H4980),7.4,MAX(0,(M4980-P4980)*40)*0.95),0)</f>
        <v/>
      </c>
      <c r="L4980" s="12">
        <f>IF(E4980=0,0,MAX(0,H4980-K4980))</f>
        <v/>
      </c>
      <c r="M4980" s="13">
        <f>M4979+J4979/40-IF(I4979="V2H",K4979/(0.95*40),0)-IF(E4980=0,IF(E4979=1,IF(D4980=1,30,40)*0.18/(2*40),0),0)-IF(E4980=1,IF(E4979=0,IF(D4980=1,30,40)*0.18/(2*40),0),0)</f>
        <v/>
      </c>
      <c r="N4980" s="14" t="n">
        <v>0.09</v>
      </c>
      <c r="O4980" s="15">
        <f>K4980*N4980</f>
        <v/>
      </c>
      <c r="P4980">
        <f>IF(E4980=0,0.3,IF(D4980=1,IF(C4980&gt;=Params!$B$13-3,IF(C4980&lt;Params!$B$13,Params!$B$20,0.3),0.3),IF(C4980&gt;=Params!$B$15-3,IF(C4980&lt;Params!$B$15,Params!$B$21,0.3),0.3)))</f>
        <v/>
      </c>
    </row>
    <row r="4981" ht="15" customHeight="1" s="1">
      <c r="A4981" s="9" t="n">
        <v>4978</v>
      </c>
      <c r="B4981" s="6" t="inlineStr">
        <is>
          <t>27/07</t>
        </is>
      </c>
      <c r="C4981" s="6" t="n">
        <v>9</v>
      </c>
      <c r="D4981" s="6" t="n">
        <v>1</v>
      </c>
      <c r="E4981" s="10">
        <f>IF(D4981=1, IF(OR(C4981&lt;10, C4981&gt;=15),1,0), IF(OR(C4981&lt;7, C4981&gt;=18),1,0))</f>
        <v/>
      </c>
      <c r="F4981" s="11" t="n">
        <v>0</v>
      </c>
      <c r="G4981" s="12">
        <f>0.5*8</f>
        <v/>
      </c>
      <c r="H4981" s="12">
        <f>F4981-G4981</f>
        <v/>
      </c>
      <c r="I4981" s="10">
        <f>IF(E4981=0,"Fora",IF(E4980=0,"Carg xar",IF(H4981&lt;0,IF(M4981&lt;0.9,"Carg FV","Stby"),IF(M4981&gt;P4981,"V2H",IF(M4981&lt;0.9,"Carg xar","Stby")))))</f>
        <v/>
      </c>
      <c r="J4981" s="12">
        <f>IF(OR(I4981="Carg FV",I4981="Carg xar"),MIN(IF(I4981="Carg FV",ABS(H4981),7.4),7.4,MAX(0,(0.9-M4981)*40)*0.95),0)</f>
        <v/>
      </c>
      <c r="K4981" s="12">
        <f>IF(I4981="V2H",MIN(MAX(0,H4981),7.4,MAX(0,(M4981-P4981)*40)*0.95),0)</f>
        <v/>
      </c>
      <c r="L4981" s="12">
        <f>IF(E4981=0,0,MAX(0,H4981-K4981))</f>
        <v/>
      </c>
      <c r="M4981" s="13">
        <f>M4980+J4980/40-IF(I4980="V2H",K4980/(0.95*40),0)-IF(E4981=0,IF(E4980=1,IF(D4981=1,30,40)*0.18/(2*40),0),0)-IF(E4981=1,IF(E4980=0,IF(D4981=1,30,40)*0.18/(2*40),0),0)</f>
        <v/>
      </c>
      <c r="N4981" s="14" t="n">
        <v>0.09</v>
      </c>
      <c r="O4981" s="15">
        <f>K4981*N4981</f>
        <v/>
      </c>
      <c r="P4981">
        <f>IF(E4981=0,0.3,IF(D4981=1,IF(C4981&gt;=Params!$B$13-3,IF(C4981&lt;Params!$B$13,Params!$B$20,0.3),0.3),IF(C4981&gt;=Params!$B$15-3,IF(C4981&lt;Params!$B$15,Params!$B$21,0.3),0.3)))</f>
        <v/>
      </c>
    </row>
    <row r="4982" ht="15" customHeight="1" s="1">
      <c r="A4982" s="9" t="n">
        <v>4979</v>
      </c>
      <c r="B4982" s="6" t="inlineStr">
        <is>
          <t>27/07</t>
        </is>
      </c>
      <c r="C4982" s="6" t="n">
        <v>10</v>
      </c>
      <c r="D4982" s="6" t="n">
        <v>1</v>
      </c>
      <c r="E4982" s="10">
        <f>IF(D4982=1, IF(OR(C4982&lt;10, C4982&gt;=15),1,0), IF(OR(C4982&lt;7, C4982&gt;=18),1,0))</f>
        <v/>
      </c>
      <c r="F4982" s="11" t="n">
        <v>0</v>
      </c>
      <c r="G4982" s="12">
        <f>0.7*8</f>
        <v/>
      </c>
      <c r="H4982" s="12">
        <f>F4982-G4982</f>
        <v/>
      </c>
      <c r="I4982" s="10">
        <f>IF(E4982=0,"Fora",IF(E4981=0,"Carg xar",IF(H4982&lt;0,IF(M4982&lt;0.9,"Carg FV","Stby"),IF(M4982&gt;P4982,"V2H",IF(M4982&lt;0.9,"Carg xar","Stby")))))</f>
        <v/>
      </c>
      <c r="J4982" s="12">
        <f>IF(OR(I4982="Carg FV",I4982="Carg xar"),MIN(IF(I4982="Carg FV",ABS(H4982),7.4),7.4,MAX(0,(0.9-M4982)*40)*0.95),0)</f>
        <v/>
      </c>
      <c r="K4982" s="12">
        <f>IF(I4982="V2H",MIN(MAX(0,H4982),7.4,MAX(0,(M4982-P4982)*40)*0.95),0)</f>
        <v/>
      </c>
      <c r="L4982" s="12">
        <f>IF(E4982=0,0,MAX(0,H4982-K4982))</f>
        <v/>
      </c>
      <c r="M4982" s="13">
        <f>M4981+J4981/40-IF(I4981="V2H",K4981/(0.95*40),0)-IF(E4982=0,IF(E4981=1,IF(D4982=1,30,40)*0.18/(2*40),0),0)-IF(E4982=1,IF(E4981=0,IF(D4982=1,30,40)*0.18/(2*40),0),0)</f>
        <v/>
      </c>
      <c r="N4982" s="14" t="n">
        <v>0.09</v>
      </c>
      <c r="O4982" s="15">
        <f>K4982*N4982</f>
        <v/>
      </c>
      <c r="P4982">
        <f>IF(E4982=0,0.3,IF(D4982=1,IF(C4982&gt;=Params!$B$13-3,IF(C4982&lt;Params!$B$13,Params!$B$20,0.3),0.3),IF(C4982&gt;=Params!$B$15-3,IF(C4982&lt;Params!$B$15,Params!$B$21,0.3),0.3)))</f>
        <v/>
      </c>
    </row>
    <row r="4983" ht="15" customHeight="1" s="1">
      <c r="A4983" s="9" t="n">
        <v>4980</v>
      </c>
      <c r="B4983" s="6" t="inlineStr">
        <is>
          <t>27/07</t>
        </is>
      </c>
      <c r="C4983" s="6" t="n">
        <v>11</v>
      </c>
      <c r="D4983" s="6" t="n">
        <v>1</v>
      </c>
      <c r="E4983" s="10">
        <f>IF(D4983=1, IF(OR(C4983&lt;10, C4983&gt;=15),1,0), IF(OR(C4983&lt;7, C4983&gt;=18),1,0))</f>
        <v/>
      </c>
      <c r="F4983" s="11" t="n">
        <v>0</v>
      </c>
      <c r="G4983" s="12">
        <f>0.84*8</f>
        <v/>
      </c>
      <c r="H4983" s="12">
        <f>F4983-G4983</f>
        <v/>
      </c>
      <c r="I4983" s="10">
        <f>IF(E4983=0,"Fora",IF(E4982=0,"Carg xar",IF(H4983&lt;0,IF(M4983&lt;0.9,"Carg FV","Stby"),IF(M4983&gt;P4983,"V2H",IF(M4983&lt;0.9,"Carg xar","Stby")))))</f>
        <v/>
      </c>
      <c r="J4983" s="12">
        <f>IF(OR(I4983="Carg FV",I4983="Carg xar"),MIN(IF(I4983="Carg FV",ABS(H4983),7.4),7.4,MAX(0,(0.9-M4983)*40)*0.95),0)</f>
        <v/>
      </c>
      <c r="K4983" s="12">
        <f>IF(I4983="V2H",MIN(MAX(0,H4983),7.4,MAX(0,(M4983-P4983)*40)*0.95),0)</f>
        <v/>
      </c>
      <c r="L4983" s="12">
        <f>IF(E4983=0,0,MAX(0,H4983-K4983))</f>
        <v/>
      </c>
      <c r="M4983" s="13">
        <f>M4982+J4982/40-IF(I4982="V2H",K4982/(0.95*40),0)-IF(E4983=0,IF(E4982=1,IF(D4983=1,30,40)*0.18/(2*40),0),0)-IF(E4983=1,IF(E4982=0,IF(D4983=1,30,40)*0.18/(2*40),0),0)</f>
        <v/>
      </c>
      <c r="N4983" s="14" t="n">
        <v>0.09</v>
      </c>
      <c r="O4983" s="15">
        <f>K4983*N4983</f>
        <v/>
      </c>
      <c r="P4983">
        <f>IF(E4983=0,0.3,IF(D4983=1,IF(C4983&gt;=Params!$B$13-3,IF(C4983&lt;Params!$B$13,Params!$B$20,0.3),0.3),IF(C4983&gt;=Params!$B$15-3,IF(C4983&lt;Params!$B$15,Params!$B$21,0.3),0.3)))</f>
        <v/>
      </c>
    </row>
    <row r="4984" ht="15" customHeight="1" s="1">
      <c r="A4984" s="9" t="n">
        <v>4981</v>
      </c>
      <c r="B4984" s="6" t="inlineStr">
        <is>
          <t>27/07</t>
        </is>
      </c>
      <c r="C4984" s="6" t="n">
        <v>12</v>
      </c>
      <c r="D4984" s="6" t="n">
        <v>1</v>
      </c>
      <c r="E4984" s="10">
        <f>IF(D4984=1, IF(OR(C4984&lt;10, C4984&gt;=15),1,0), IF(OR(C4984&lt;7, C4984&gt;=18),1,0))</f>
        <v/>
      </c>
      <c r="F4984" s="11" t="n">
        <v>0.68</v>
      </c>
      <c r="G4984" s="12">
        <f>0.9*8</f>
        <v/>
      </c>
      <c r="H4984" s="12">
        <f>F4984-G4984</f>
        <v/>
      </c>
      <c r="I4984" s="10">
        <f>IF(E4984=0,"Fora",IF(E4983=0,"Carg xar",IF(H4984&lt;0,IF(M4984&lt;0.9,"Carg FV","Stby"),IF(M4984&gt;P4984,"V2H",IF(M4984&lt;0.9,"Carg xar","Stby")))))</f>
        <v/>
      </c>
      <c r="J4984" s="12">
        <f>IF(OR(I4984="Carg FV",I4984="Carg xar"),MIN(IF(I4984="Carg FV",ABS(H4984),7.4),7.4,MAX(0,(0.9-M4984)*40)*0.95),0)</f>
        <v/>
      </c>
      <c r="K4984" s="12">
        <f>IF(I4984="V2H",MIN(MAX(0,H4984),7.4,MAX(0,(M4984-P4984)*40)*0.95),0)</f>
        <v/>
      </c>
      <c r="L4984" s="12">
        <f>IF(E4984=0,0,MAX(0,H4984-K4984))</f>
        <v/>
      </c>
      <c r="M4984" s="13">
        <f>M4983+J4983/40-IF(I4983="V2H",K4983/(0.95*40),0)-IF(E4984=0,IF(E4983=1,IF(D4984=1,30,40)*0.18/(2*40),0),0)-IF(E4984=1,IF(E4983=0,IF(D4984=1,30,40)*0.18/(2*40),0),0)</f>
        <v/>
      </c>
      <c r="N4984" s="14" t="n">
        <v>0.09</v>
      </c>
      <c r="O4984" s="15">
        <f>K4984*N4984</f>
        <v/>
      </c>
      <c r="P4984">
        <f>IF(E4984=0,0.3,IF(D4984=1,IF(C4984&gt;=Params!$B$13-3,IF(C4984&lt;Params!$B$13,Params!$B$20,0.3),0.3),IF(C4984&gt;=Params!$B$15-3,IF(C4984&lt;Params!$B$15,Params!$B$21,0.3),0.3)))</f>
        <v/>
      </c>
    </row>
    <row r="4985" ht="15" customHeight="1" s="1">
      <c r="A4985" s="9" t="n">
        <v>4982</v>
      </c>
      <c r="B4985" s="6" t="inlineStr">
        <is>
          <t>27/07</t>
        </is>
      </c>
      <c r="C4985" s="6" t="n">
        <v>13</v>
      </c>
      <c r="D4985" s="6" t="n">
        <v>1</v>
      </c>
      <c r="E4985" s="10">
        <f>IF(D4985=1, IF(OR(C4985&lt;10, C4985&gt;=15),1,0), IF(OR(C4985&lt;7, C4985&gt;=18),1,0))</f>
        <v/>
      </c>
      <c r="F4985" s="11" t="n">
        <v>0.958</v>
      </c>
      <c r="G4985" s="12">
        <f>0.88*8</f>
        <v/>
      </c>
      <c r="H4985" s="12">
        <f>F4985-G4985</f>
        <v/>
      </c>
      <c r="I4985" s="10">
        <f>IF(E4985=0,"Fora",IF(E4984=0,"Carg xar",IF(H4985&lt;0,IF(M4985&lt;0.9,"Carg FV","Stby"),IF(M4985&gt;P4985,"V2H",IF(M4985&lt;0.9,"Carg xar","Stby")))))</f>
        <v/>
      </c>
      <c r="J4985" s="12">
        <f>IF(OR(I4985="Carg FV",I4985="Carg xar"),MIN(IF(I4985="Carg FV",ABS(H4985),7.4),7.4,MAX(0,(0.9-M4985)*40)*0.95),0)</f>
        <v/>
      </c>
      <c r="K4985" s="12">
        <f>IF(I4985="V2H",MIN(MAX(0,H4985),7.4,MAX(0,(M4985-P4985)*40)*0.95),0)</f>
        <v/>
      </c>
      <c r="L4985" s="12">
        <f>IF(E4985=0,0,MAX(0,H4985-K4985))</f>
        <v/>
      </c>
      <c r="M4985" s="13">
        <f>M4984+J4984/40-IF(I4984="V2H",K4984/(0.95*40),0)-IF(E4985=0,IF(E4984=1,IF(D4985=1,30,40)*0.18/(2*40),0),0)-IF(E4985=1,IF(E4984=0,IF(D4985=1,30,40)*0.18/(2*40),0),0)</f>
        <v/>
      </c>
      <c r="N4985" s="14" t="n">
        <v>0.09</v>
      </c>
      <c r="O4985" s="15">
        <f>K4985*N4985</f>
        <v/>
      </c>
      <c r="P4985">
        <f>IF(E4985=0,0.3,IF(D4985=1,IF(C4985&gt;=Params!$B$13-3,IF(C4985&lt;Params!$B$13,Params!$B$20,0.3),0.3),IF(C4985&gt;=Params!$B$15-3,IF(C4985&lt;Params!$B$15,Params!$B$21,0.3),0.3)))</f>
        <v/>
      </c>
    </row>
    <row r="4986" ht="15" customHeight="1" s="1">
      <c r="A4986" s="9" t="n">
        <v>4983</v>
      </c>
      <c r="B4986" s="6" t="inlineStr">
        <is>
          <t>27/07</t>
        </is>
      </c>
      <c r="C4986" s="6" t="n">
        <v>14</v>
      </c>
      <c r="D4986" s="6" t="n">
        <v>1</v>
      </c>
      <c r="E4986" s="10">
        <f>IF(D4986=1, IF(OR(C4986&lt;10, C4986&gt;=15),1,0), IF(OR(C4986&lt;7, C4986&gt;=18),1,0))</f>
        <v/>
      </c>
      <c r="F4986" s="11" t="n">
        <v>0</v>
      </c>
      <c r="G4986" s="12">
        <f>0.78*8</f>
        <v/>
      </c>
      <c r="H4986" s="12">
        <f>F4986-G4986</f>
        <v/>
      </c>
      <c r="I4986" s="10">
        <f>IF(E4986=0,"Fora",IF(E4985=0,"Carg xar",IF(H4986&lt;0,IF(M4986&lt;0.9,"Carg FV","Stby"),IF(M4986&gt;P4986,"V2H",IF(M4986&lt;0.9,"Carg xar","Stby")))))</f>
        <v/>
      </c>
      <c r="J4986" s="12">
        <f>IF(OR(I4986="Carg FV",I4986="Carg xar"),MIN(IF(I4986="Carg FV",ABS(H4986),7.4),7.4,MAX(0,(0.9-M4986)*40)*0.95),0)</f>
        <v/>
      </c>
      <c r="K4986" s="12">
        <f>IF(I4986="V2H",MIN(MAX(0,H4986),7.4,MAX(0,(M4986-P4986)*40)*0.95),0)</f>
        <v/>
      </c>
      <c r="L4986" s="12">
        <f>IF(E4986=0,0,MAX(0,H4986-K4986))</f>
        <v/>
      </c>
      <c r="M4986" s="13">
        <f>M4985+J4985/40-IF(I4985="V2H",K4985/(0.95*40),0)-IF(E4986=0,IF(E4985=1,IF(D4986=1,30,40)*0.18/(2*40),0),0)-IF(E4986=1,IF(E4985=0,IF(D4986=1,30,40)*0.18/(2*40),0),0)</f>
        <v/>
      </c>
      <c r="N4986" s="14" t="n">
        <v>0.09</v>
      </c>
      <c r="O4986" s="15">
        <f>K4986*N4986</f>
        <v/>
      </c>
      <c r="P4986">
        <f>IF(E4986=0,0.3,IF(D4986=1,IF(C4986&gt;=Params!$B$13-3,IF(C4986&lt;Params!$B$13,Params!$B$20,0.3),0.3),IF(C4986&gt;=Params!$B$15-3,IF(C4986&lt;Params!$B$15,Params!$B$21,0.3),0.3)))</f>
        <v/>
      </c>
    </row>
    <row r="4987" ht="15" customHeight="1" s="1">
      <c r="A4987" s="9" t="n">
        <v>4984</v>
      </c>
      <c r="B4987" s="6" t="inlineStr">
        <is>
          <t>27/07</t>
        </is>
      </c>
      <c r="C4987" s="6" t="n">
        <v>15</v>
      </c>
      <c r="D4987" s="6" t="n">
        <v>1</v>
      </c>
      <c r="E4987" s="10">
        <f>IF(D4987=1, IF(OR(C4987&lt;10, C4987&gt;=15),1,0), IF(OR(C4987&lt;7, C4987&gt;=18),1,0))</f>
        <v/>
      </c>
      <c r="F4987" s="11" t="n">
        <v>0</v>
      </c>
      <c r="G4987" s="12">
        <f>0.62*8</f>
        <v/>
      </c>
      <c r="H4987" s="12">
        <f>F4987-G4987</f>
        <v/>
      </c>
      <c r="I4987" s="10">
        <f>IF(E4987=0,"Fora",IF(E4986=0,"Carg xar",IF(H4987&lt;0,IF(M4987&lt;0.9,"Carg FV","Stby"),IF(M4987&gt;P4987,"V2H",IF(M4987&lt;0.9,"Carg xar","Stby")))))</f>
        <v/>
      </c>
      <c r="J4987" s="12">
        <f>IF(OR(I4987="Carg FV",I4987="Carg xar"),MIN(IF(I4987="Carg FV",ABS(H4987),7.4),7.4,MAX(0,(0.9-M4987)*40)*0.95),0)</f>
        <v/>
      </c>
      <c r="K4987" s="12">
        <f>IF(I4987="V2H",MIN(MAX(0,H4987),7.4,MAX(0,(M4987-P4987)*40)*0.95),0)</f>
        <v/>
      </c>
      <c r="L4987" s="12">
        <f>IF(E4987=0,0,MAX(0,H4987-K4987))</f>
        <v/>
      </c>
      <c r="M4987" s="13">
        <f>M4986+J4986/40-IF(I4986="V2H",K4986/(0.95*40),0)-IF(E4987=0,IF(E4986=1,IF(D4987=1,30,40)*0.18/(2*40),0),0)-IF(E4987=1,IF(E4986=0,IF(D4987=1,30,40)*0.18/(2*40),0),0)</f>
        <v/>
      </c>
      <c r="N4987" s="14" t="n">
        <v>0.09</v>
      </c>
      <c r="O4987" s="15">
        <f>K4987*N4987</f>
        <v/>
      </c>
      <c r="P4987">
        <f>IF(E4987=0,0.3,IF(D4987=1,IF(C4987&gt;=Params!$B$13-3,IF(C4987&lt;Params!$B$13,Params!$B$20,0.3),0.3),IF(C4987&gt;=Params!$B$15-3,IF(C4987&lt;Params!$B$15,Params!$B$21,0.3),0.3)))</f>
        <v/>
      </c>
    </row>
    <row r="4988" ht="15" customHeight="1" s="1">
      <c r="A4988" s="9" t="n">
        <v>4985</v>
      </c>
      <c r="B4988" s="6" t="inlineStr">
        <is>
          <t>27/07</t>
        </is>
      </c>
      <c r="C4988" s="6" t="n">
        <v>16</v>
      </c>
      <c r="D4988" s="6" t="n">
        <v>1</v>
      </c>
      <c r="E4988" s="10">
        <f>IF(D4988=1, IF(OR(C4988&lt;10, C4988&gt;=15),1,0), IF(OR(C4988&lt;7, C4988&gt;=18),1,0))</f>
        <v/>
      </c>
      <c r="F4988" s="11" t="n">
        <v>0</v>
      </c>
      <c r="G4988" s="12">
        <f>0.45*8</f>
        <v/>
      </c>
      <c r="H4988" s="12">
        <f>F4988-G4988</f>
        <v/>
      </c>
      <c r="I4988" s="10">
        <f>IF(E4988=0,"Fora",IF(E4987=0,"Carg xar",IF(H4988&lt;0,IF(M4988&lt;0.9,"Carg FV","Stby"),IF(M4988&gt;P4988,"V2H",IF(M4988&lt;0.9,"Carg xar","Stby")))))</f>
        <v/>
      </c>
      <c r="J4988" s="12">
        <f>IF(OR(I4988="Carg FV",I4988="Carg xar"),MIN(IF(I4988="Carg FV",ABS(H4988),7.4),7.4,MAX(0,(0.9-M4988)*40)*0.95),0)</f>
        <v/>
      </c>
      <c r="K4988" s="12">
        <f>IF(I4988="V2H",MIN(MAX(0,H4988),7.4,MAX(0,(M4988-P4988)*40)*0.95),0)</f>
        <v/>
      </c>
      <c r="L4988" s="12">
        <f>IF(E4988=0,0,MAX(0,H4988-K4988))</f>
        <v/>
      </c>
      <c r="M4988" s="13">
        <f>M4987+J4987/40-IF(I4987="V2H",K4987/(0.95*40),0)-IF(E4988=0,IF(E4987=1,IF(D4988=1,30,40)*0.18/(2*40),0),0)-IF(E4988=1,IF(E4987=0,IF(D4988=1,30,40)*0.18/(2*40),0),0)</f>
        <v/>
      </c>
      <c r="N4988" s="14" t="n">
        <v>0.09</v>
      </c>
      <c r="O4988" s="15">
        <f>K4988*N4988</f>
        <v/>
      </c>
      <c r="P4988">
        <f>IF(E4988=0,0.3,IF(D4988=1,IF(C4988&gt;=Params!$B$13-3,IF(C4988&lt;Params!$B$13,Params!$B$20,0.3),0.3),IF(C4988&gt;=Params!$B$15-3,IF(C4988&lt;Params!$B$15,Params!$B$21,0.3),0.3)))</f>
        <v/>
      </c>
    </row>
    <row r="4989" ht="15" customHeight="1" s="1">
      <c r="A4989" s="9" t="n">
        <v>4986</v>
      </c>
      <c r="B4989" s="6" t="inlineStr">
        <is>
          <t>27/07</t>
        </is>
      </c>
      <c r="C4989" s="6" t="n">
        <v>17</v>
      </c>
      <c r="D4989" s="6" t="n">
        <v>1</v>
      </c>
      <c r="E4989" s="10">
        <f>IF(D4989=1, IF(OR(C4989&lt;10, C4989&gt;=15),1,0), IF(OR(C4989&lt;7, C4989&gt;=18),1,0))</f>
        <v/>
      </c>
      <c r="F4989" s="11" t="n">
        <v>0</v>
      </c>
      <c r="G4989" s="12">
        <f>0.25*8</f>
        <v/>
      </c>
      <c r="H4989" s="12">
        <f>F4989-G4989</f>
        <v/>
      </c>
      <c r="I4989" s="10">
        <f>IF(E4989=0,"Fora",IF(E4988=0,"Carg xar",IF(H4989&lt;0,IF(M4989&lt;0.9,"Carg FV","Stby"),IF(M4989&gt;P4989,"V2H",IF(M4989&lt;0.9,"Carg xar","Stby")))))</f>
        <v/>
      </c>
      <c r="J4989" s="12">
        <f>IF(OR(I4989="Carg FV",I4989="Carg xar"),MIN(IF(I4989="Carg FV",ABS(H4989),7.4),7.4,MAX(0,(0.9-M4989)*40)*0.95),0)</f>
        <v/>
      </c>
      <c r="K4989" s="12">
        <f>IF(I4989="V2H",MIN(MAX(0,H4989),7.4,MAX(0,(M4989-P4989)*40)*0.95),0)</f>
        <v/>
      </c>
      <c r="L4989" s="12">
        <f>IF(E4989=0,0,MAX(0,H4989-K4989))</f>
        <v/>
      </c>
      <c r="M4989" s="13">
        <f>M4988+J4988/40-IF(I4988="V2H",K4988/(0.95*40),0)-IF(E4989=0,IF(E4988=1,IF(D4989=1,30,40)*0.18/(2*40),0),0)-IF(E4989=1,IF(E4988=0,IF(D4989=1,30,40)*0.18/(2*40),0),0)</f>
        <v/>
      </c>
      <c r="N4989" s="14" t="n">
        <v>0.09</v>
      </c>
      <c r="O4989" s="15">
        <f>K4989*N4989</f>
        <v/>
      </c>
      <c r="P4989">
        <f>IF(E4989=0,0.3,IF(D4989=1,IF(C4989&gt;=Params!$B$13-3,IF(C4989&lt;Params!$B$13,Params!$B$20,0.3),0.3),IF(C4989&gt;=Params!$B$15-3,IF(C4989&lt;Params!$B$15,Params!$B$21,0.3),0.3)))</f>
        <v/>
      </c>
    </row>
    <row r="4990" ht="15" customHeight="1" s="1">
      <c r="A4990" s="9" t="n">
        <v>4987</v>
      </c>
      <c r="B4990" s="6" t="inlineStr">
        <is>
          <t>27/07</t>
        </is>
      </c>
      <c r="C4990" s="6" t="n">
        <v>18</v>
      </c>
      <c r="D4990" s="6" t="n">
        <v>1</v>
      </c>
      <c r="E4990" s="10">
        <f>IF(D4990=1, IF(OR(C4990&lt;10, C4990&gt;=15),1,0), IF(OR(C4990&lt;7, C4990&gt;=18),1,0))</f>
        <v/>
      </c>
      <c r="F4990" s="11" t="n">
        <v>0</v>
      </c>
      <c r="G4990" s="12">
        <f>0.08*8</f>
        <v/>
      </c>
      <c r="H4990" s="12">
        <f>F4990-G4990</f>
        <v/>
      </c>
      <c r="I4990" s="10">
        <f>IF(E4990=0,"Fora",IF(E4989=0,"Carg xar",IF(H4990&lt;0,IF(M4990&lt;0.9,"Carg FV","Stby"),IF(M4990&gt;P4990,"V2H",IF(M4990&lt;0.9,"Carg xar","Stby")))))</f>
        <v/>
      </c>
      <c r="J4990" s="12">
        <f>IF(OR(I4990="Carg FV",I4990="Carg xar"),MIN(IF(I4990="Carg FV",ABS(H4990),7.4),7.4,MAX(0,(0.9-M4990)*40)*0.95),0)</f>
        <v/>
      </c>
      <c r="K4990" s="12">
        <f>IF(I4990="V2H",MIN(MAX(0,H4990),7.4,MAX(0,(M4990-P4990)*40)*0.95),0)</f>
        <v/>
      </c>
      <c r="L4990" s="12">
        <f>IF(E4990=0,0,MAX(0,H4990-K4990))</f>
        <v/>
      </c>
      <c r="M4990" s="13">
        <f>M4989+J4989/40-IF(I4989="V2H",K4989/(0.95*40),0)-IF(E4990=0,IF(E4989=1,IF(D4990=1,30,40)*0.18/(2*40),0),0)-IF(E4990=1,IF(E4989=0,IF(D4990=1,30,40)*0.18/(2*40),0),0)</f>
        <v/>
      </c>
      <c r="N4990" s="14" t="n">
        <v>0.09</v>
      </c>
      <c r="O4990" s="15">
        <f>K4990*N4990</f>
        <v/>
      </c>
      <c r="P4990">
        <f>IF(E4990=0,0.3,IF(D4990=1,IF(C4990&gt;=Params!$B$13-3,IF(C4990&lt;Params!$B$13,Params!$B$20,0.3),0.3),IF(C4990&gt;=Params!$B$15-3,IF(C4990&lt;Params!$B$15,Params!$B$21,0.3),0.3)))</f>
        <v/>
      </c>
    </row>
    <row r="4991" ht="15" customHeight="1" s="1">
      <c r="A4991" s="9" t="n">
        <v>4988</v>
      </c>
      <c r="B4991" s="6" t="inlineStr">
        <is>
          <t>27/07</t>
        </is>
      </c>
      <c r="C4991" s="6" t="n">
        <v>19</v>
      </c>
      <c r="D4991" s="6" t="n">
        <v>1</v>
      </c>
      <c r="E4991" s="10">
        <f>IF(D4991=1, IF(OR(C4991&lt;10, C4991&gt;=15),1,0), IF(OR(C4991&lt;7, C4991&gt;=18),1,0))</f>
        <v/>
      </c>
      <c r="F4991" s="11" t="n">
        <v>0.901</v>
      </c>
      <c r="G4991" s="12">
        <f>0*8</f>
        <v/>
      </c>
      <c r="H4991" s="12">
        <f>F4991-G4991</f>
        <v/>
      </c>
      <c r="I4991" s="10">
        <f>IF(E4991=0,"Fora",IF(E4990=0,"Carg xar",IF(H4991&lt;0,IF(M4991&lt;0.9,"Carg FV","Stby"),IF(M4991&gt;P4991,"V2H",IF(M4991&lt;0.9,"Carg xar","Stby")))))</f>
        <v/>
      </c>
      <c r="J4991" s="12">
        <f>IF(OR(I4991="Carg FV",I4991="Carg xar"),MIN(IF(I4991="Carg FV",ABS(H4991),7.4),7.4,MAX(0,(0.9-M4991)*40)*0.95),0)</f>
        <v/>
      </c>
      <c r="K4991" s="12">
        <f>IF(I4991="V2H",MIN(MAX(0,H4991),7.4,MAX(0,(M4991-P4991)*40)*0.95),0)</f>
        <v/>
      </c>
      <c r="L4991" s="12">
        <f>IF(E4991=0,0,MAX(0,H4991-K4991))</f>
        <v/>
      </c>
      <c r="M4991" s="13">
        <f>M4990+J4990/40-IF(I4990="V2H",K4990/(0.95*40),0)-IF(E4991=0,IF(E4990=1,IF(D4991=1,30,40)*0.18/(2*40),0),0)-IF(E4991=1,IF(E4990=0,IF(D4991=1,30,40)*0.18/(2*40),0),0)</f>
        <v/>
      </c>
      <c r="N4991" s="14" t="n">
        <v>0.09</v>
      </c>
      <c r="O4991" s="15">
        <f>K4991*N4991</f>
        <v/>
      </c>
      <c r="P4991">
        <f>IF(E4991=0,0.3,IF(D4991=1,IF(C4991&gt;=Params!$B$13-3,IF(C4991&lt;Params!$B$13,Params!$B$20,0.3),0.3),IF(C4991&gt;=Params!$B$15-3,IF(C4991&lt;Params!$B$15,Params!$B$21,0.3),0.3)))</f>
        <v/>
      </c>
    </row>
    <row r="4992" ht="15" customHeight="1" s="1">
      <c r="A4992" s="9" t="n">
        <v>4989</v>
      </c>
      <c r="B4992" s="6" t="inlineStr">
        <is>
          <t>27/07</t>
        </is>
      </c>
      <c r="C4992" s="6" t="n">
        <v>20</v>
      </c>
      <c r="D4992" s="6" t="n">
        <v>1</v>
      </c>
      <c r="E4992" s="10">
        <f>IF(D4992=1, IF(OR(C4992&lt;10, C4992&gt;=15),1,0), IF(OR(C4992&lt;7, C4992&gt;=18),1,0))</f>
        <v/>
      </c>
      <c r="F4992" s="11" t="n">
        <v>0.436</v>
      </c>
      <c r="G4992" s="12">
        <f>0*8</f>
        <v/>
      </c>
      <c r="H4992" s="12">
        <f>F4992-G4992</f>
        <v/>
      </c>
      <c r="I4992" s="10">
        <f>IF(E4992=0,"Fora",IF(E4991=0,"Carg xar",IF(H4992&lt;0,IF(M4992&lt;0.9,"Carg FV","Stby"),IF(M4992&gt;P4992,"V2H",IF(M4992&lt;0.9,"Carg xar","Stby")))))</f>
        <v/>
      </c>
      <c r="J4992" s="12">
        <f>IF(OR(I4992="Carg FV",I4992="Carg xar"),MIN(IF(I4992="Carg FV",ABS(H4992),7.4),7.4,MAX(0,(0.9-M4992)*40)*0.95),0)</f>
        <v/>
      </c>
      <c r="K4992" s="12">
        <f>IF(I4992="V2H",MIN(MAX(0,H4992),7.4,MAX(0,(M4992-P4992)*40)*0.95),0)</f>
        <v/>
      </c>
      <c r="L4992" s="12">
        <f>IF(E4992=0,0,MAX(0,H4992-K4992))</f>
        <v/>
      </c>
      <c r="M4992" s="13">
        <f>M4991+J4991/40-IF(I4991="V2H",K4991/(0.95*40),0)-IF(E4992=0,IF(E4991=1,IF(D4992=1,30,40)*0.18/(2*40),0),0)-IF(E4992=1,IF(E4991=0,IF(D4992=1,30,40)*0.18/(2*40),0),0)</f>
        <v/>
      </c>
      <c r="N4992" s="14" t="n">
        <v>0.09</v>
      </c>
      <c r="O4992" s="15">
        <f>K4992*N4992</f>
        <v/>
      </c>
      <c r="P4992">
        <f>IF(E4992=0,0.3,IF(D4992=1,IF(C4992&gt;=Params!$B$13-3,IF(C4992&lt;Params!$B$13,Params!$B$20,0.3),0.3),IF(C4992&gt;=Params!$B$15-3,IF(C4992&lt;Params!$B$15,Params!$B$21,0.3),0.3)))</f>
        <v/>
      </c>
    </row>
    <row r="4993" ht="15" customHeight="1" s="1">
      <c r="A4993" s="9" t="n">
        <v>4990</v>
      </c>
      <c r="B4993" s="6" t="inlineStr">
        <is>
          <t>27/07</t>
        </is>
      </c>
      <c r="C4993" s="6" t="n">
        <v>21</v>
      </c>
      <c r="D4993" s="6" t="n">
        <v>1</v>
      </c>
      <c r="E4993" s="10">
        <f>IF(D4993=1, IF(OR(C4993&lt;10, C4993&gt;=15),1,0), IF(OR(C4993&lt;7, C4993&gt;=18),1,0))</f>
        <v/>
      </c>
      <c r="F4993" s="11" t="n">
        <v>0.665</v>
      </c>
      <c r="G4993" s="12">
        <f>0*8</f>
        <v/>
      </c>
      <c r="H4993" s="12">
        <f>F4993-G4993</f>
        <v/>
      </c>
      <c r="I4993" s="10">
        <f>IF(E4993=0,"Fora",IF(E4992=0,"Carg xar",IF(H4993&lt;0,IF(M4993&lt;0.9,"Carg FV","Stby"),IF(M4993&gt;P4993,"V2H",IF(M4993&lt;0.9,"Carg xar","Stby")))))</f>
        <v/>
      </c>
      <c r="J4993" s="12">
        <f>IF(OR(I4993="Carg FV",I4993="Carg xar"),MIN(IF(I4993="Carg FV",ABS(H4993),7.4),7.4,MAX(0,(0.9-M4993)*40)*0.95),0)</f>
        <v/>
      </c>
      <c r="K4993" s="12">
        <f>IF(I4993="V2H",MIN(MAX(0,H4993),7.4,MAX(0,(M4993-P4993)*40)*0.95),0)</f>
        <v/>
      </c>
      <c r="L4993" s="12">
        <f>IF(E4993=0,0,MAX(0,H4993-K4993))</f>
        <v/>
      </c>
      <c r="M4993" s="13">
        <f>M4992+J4992/40-IF(I4992="V2H",K4992/(0.95*40),0)-IF(E4993=0,IF(E4992=1,IF(D4993=1,30,40)*0.18/(2*40),0),0)-IF(E4993=1,IF(E4992=0,IF(D4993=1,30,40)*0.18/(2*40),0),0)</f>
        <v/>
      </c>
      <c r="N4993" s="14" t="n">
        <v>0.09</v>
      </c>
      <c r="O4993" s="15">
        <f>K4993*N4993</f>
        <v/>
      </c>
      <c r="P4993">
        <f>IF(E4993=0,0.3,IF(D4993=1,IF(C4993&gt;=Params!$B$13-3,IF(C4993&lt;Params!$B$13,Params!$B$20,0.3),0.3),IF(C4993&gt;=Params!$B$15-3,IF(C4993&lt;Params!$B$15,Params!$B$21,0.3),0.3)))</f>
        <v/>
      </c>
    </row>
    <row r="4994" ht="15" customHeight="1" s="1">
      <c r="A4994" s="9" t="n">
        <v>4991</v>
      </c>
      <c r="B4994" s="6" t="inlineStr">
        <is>
          <t>27/07</t>
        </is>
      </c>
      <c r="C4994" s="6" t="n">
        <v>22</v>
      </c>
      <c r="D4994" s="6" t="n">
        <v>1</v>
      </c>
      <c r="E4994" s="10">
        <f>IF(D4994=1, IF(OR(C4994&lt;10, C4994&gt;=15),1,0), IF(OR(C4994&lt;7, C4994&gt;=18),1,0))</f>
        <v/>
      </c>
      <c r="F4994" s="11" t="n">
        <v>0.598</v>
      </c>
      <c r="G4994" s="12">
        <f>0*8</f>
        <v/>
      </c>
      <c r="H4994" s="12">
        <f>F4994-G4994</f>
        <v/>
      </c>
      <c r="I4994" s="10">
        <f>IF(E4994=0,"Fora",IF(E4993=0,"Carg xar",IF(H4994&lt;0,IF(M4994&lt;0.9,"Carg FV","Stby"),IF(M4994&gt;P4994,"V2H",IF(M4994&lt;0.9,"Carg xar","Stby")))))</f>
        <v/>
      </c>
      <c r="J4994" s="12">
        <f>IF(OR(I4994="Carg FV",I4994="Carg xar"),MIN(IF(I4994="Carg FV",ABS(H4994),7.4),7.4,MAX(0,(0.9-M4994)*40)*0.95),0)</f>
        <v/>
      </c>
      <c r="K4994" s="12">
        <f>IF(I4994="V2H",MIN(MAX(0,H4994),7.4,MAX(0,(M4994-P4994)*40)*0.95),0)</f>
        <v/>
      </c>
      <c r="L4994" s="12">
        <f>IF(E4994=0,0,MAX(0,H4994-K4994))</f>
        <v/>
      </c>
      <c r="M4994" s="13">
        <f>M4993+J4993/40-IF(I4993="V2H",K4993/(0.95*40),0)-IF(E4994=0,IF(E4993=1,IF(D4994=1,30,40)*0.18/(2*40),0),0)-IF(E4994=1,IF(E4993=0,IF(D4994=1,30,40)*0.18/(2*40),0),0)</f>
        <v/>
      </c>
      <c r="N4994" s="14" t="n">
        <v>0.09</v>
      </c>
      <c r="O4994" s="15">
        <f>K4994*N4994</f>
        <v/>
      </c>
      <c r="P4994">
        <f>IF(E4994=0,0.3,IF(D4994=1,IF(C4994&gt;=Params!$B$13-3,IF(C4994&lt;Params!$B$13,Params!$B$20,0.3),0.3),IF(C4994&gt;=Params!$B$15-3,IF(C4994&lt;Params!$B$15,Params!$B$21,0.3),0.3)))</f>
        <v/>
      </c>
    </row>
    <row r="4995" ht="15" customHeight="1" s="1">
      <c r="A4995" s="9" t="n">
        <v>4992</v>
      </c>
      <c r="B4995" s="6" t="inlineStr">
        <is>
          <t>27/07</t>
        </is>
      </c>
      <c r="C4995" s="6" t="n">
        <v>23</v>
      </c>
      <c r="D4995" s="6" t="n">
        <v>1</v>
      </c>
      <c r="E4995" s="10">
        <f>IF(D4995=1, IF(OR(C4995&lt;10, C4995&gt;=15),1,0), IF(OR(C4995&lt;7, C4995&gt;=18),1,0))</f>
        <v/>
      </c>
      <c r="F4995" s="11" t="n">
        <v>0.489</v>
      </c>
      <c r="G4995" s="12">
        <f>0*8</f>
        <v/>
      </c>
      <c r="H4995" s="12">
        <f>F4995-G4995</f>
        <v/>
      </c>
      <c r="I4995" s="10">
        <f>IF(E4995=0,"Fora",IF(E4994=0,"Carg xar",IF(H4995&lt;0,IF(M4995&lt;0.9,"Carg FV","Stby"),IF(M4995&gt;P4995,"V2H",IF(M4995&lt;0.9,"Carg xar","Stby")))))</f>
        <v/>
      </c>
      <c r="J4995" s="12">
        <f>IF(OR(I4995="Carg FV",I4995="Carg xar"),MIN(IF(I4995="Carg FV",ABS(H4995),7.4),7.4,MAX(0,(0.9-M4995)*40)*0.95),0)</f>
        <v/>
      </c>
      <c r="K4995" s="12">
        <f>IF(I4995="V2H",MIN(MAX(0,H4995),7.4,MAX(0,(M4995-P4995)*40)*0.95),0)</f>
        <v/>
      </c>
      <c r="L4995" s="12">
        <f>IF(E4995=0,0,MAX(0,H4995-K4995))</f>
        <v/>
      </c>
      <c r="M4995" s="13">
        <f>M4994+J4994/40-IF(I4994="V2H",K4994/(0.95*40),0)-IF(E4995=0,IF(E4994=1,IF(D4995=1,30,40)*0.18/(2*40),0),0)-IF(E4995=1,IF(E4994=0,IF(D4995=1,30,40)*0.18/(2*40),0),0)</f>
        <v/>
      </c>
      <c r="N4995" s="14" t="n">
        <v>0.09</v>
      </c>
      <c r="O4995" s="15">
        <f>K4995*N4995</f>
        <v/>
      </c>
      <c r="P4995">
        <f>IF(E4995=0,0.3,IF(D4995=1,IF(C4995&gt;=Params!$B$13-3,IF(C4995&lt;Params!$B$13,Params!$B$20,0.3),0.3),IF(C4995&gt;=Params!$B$15-3,IF(C4995&lt;Params!$B$15,Params!$B$21,0.3),0.3)))</f>
        <v/>
      </c>
    </row>
    <row r="4996" ht="15" customHeight="1" s="1">
      <c r="A4996" s="9" t="n">
        <v>4993</v>
      </c>
      <c r="B4996" s="6" t="inlineStr">
        <is>
          <t>28/07</t>
        </is>
      </c>
      <c r="C4996" s="6" t="n">
        <v>0</v>
      </c>
      <c r="D4996" s="6" t="n">
        <v>0</v>
      </c>
      <c r="E4996" s="10">
        <f>IF(D4996=1, IF(OR(C4996&lt;10, C4996&gt;=15),1,0), IF(OR(C4996&lt;7, C4996&gt;=18),1,0))</f>
        <v/>
      </c>
      <c r="F4996" s="11" t="n">
        <v>0.5649999999999999</v>
      </c>
      <c r="G4996" s="12">
        <f>0*8</f>
        <v/>
      </c>
      <c r="H4996" s="12">
        <f>F4996-G4996</f>
        <v/>
      </c>
      <c r="I4996" s="10">
        <f>IF(E4996=0,"Fora",IF(E4995=0,"Carg xar",IF(H4996&lt;0,IF(M4996&lt;0.9,"Carg FV","Stby"),IF(M4996&gt;P4996,"V2H",IF(M4996&lt;0.9,"Carg xar","Stby")))))</f>
        <v/>
      </c>
      <c r="J4996" s="12">
        <f>IF(OR(I4996="Carg FV",I4996="Carg xar"),MIN(IF(I4996="Carg FV",ABS(H4996),7.4),7.4,MAX(0,(0.9-M4996)*40)*0.95),0)</f>
        <v/>
      </c>
      <c r="K4996" s="12">
        <f>IF(I4996="V2H",MIN(MAX(0,H4996),7.4,MAX(0,(M4996-P4996)*40)*0.95),0)</f>
        <v/>
      </c>
      <c r="L4996" s="12">
        <f>IF(E4996=0,0,MAX(0,H4996-K4996))</f>
        <v/>
      </c>
      <c r="M4996" s="13">
        <f>M4995+J4995/40-IF(I4995="V2H",K4995/(0.95*40),0)-IF(E4996=0,IF(E4995=1,IF(D4996=1,30,40)*0.18/(2*40),0),0)-IF(E4996=1,IF(E4995=0,IF(D4996=1,30,40)*0.18/(2*40),0),0)</f>
        <v/>
      </c>
      <c r="N4996" s="14" t="n">
        <v>0.09</v>
      </c>
      <c r="O4996" s="15">
        <f>K4996*N4996</f>
        <v/>
      </c>
      <c r="P4996">
        <f>IF(E4996=0,0.3,IF(D4996=1,IF(C4996&gt;=Params!$B$13-3,IF(C4996&lt;Params!$B$13,Params!$B$20,0.3),0.3),IF(C4996&gt;=Params!$B$15-3,IF(C4996&lt;Params!$B$15,Params!$B$21,0.3),0.3)))</f>
        <v/>
      </c>
    </row>
    <row r="4997" ht="15" customHeight="1" s="1">
      <c r="A4997" s="9" t="n">
        <v>4994</v>
      </c>
      <c r="B4997" s="6" t="inlineStr">
        <is>
          <t>28/07</t>
        </is>
      </c>
      <c r="C4997" s="6" t="n">
        <v>1</v>
      </c>
      <c r="D4997" s="6" t="n">
        <v>0</v>
      </c>
      <c r="E4997" s="10">
        <f>IF(D4997=1, IF(OR(C4997&lt;10, C4997&gt;=15),1,0), IF(OR(C4997&lt;7, C4997&gt;=18),1,0))</f>
        <v/>
      </c>
      <c r="F4997" s="11" t="n">
        <v>0.387</v>
      </c>
      <c r="G4997" s="12">
        <f>0*8</f>
        <v/>
      </c>
      <c r="H4997" s="12">
        <f>F4997-G4997</f>
        <v/>
      </c>
      <c r="I4997" s="10">
        <f>IF(E4997=0,"Fora",IF(E4996=0,"Carg xar",IF(H4997&lt;0,IF(M4997&lt;0.9,"Carg FV","Stby"),IF(M4997&gt;P4997,"V2H",IF(M4997&lt;0.9,"Carg xar","Stby")))))</f>
        <v/>
      </c>
      <c r="J4997" s="12">
        <f>IF(OR(I4997="Carg FV",I4997="Carg xar"),MIN(IF(I4997="Carg FV",ABS(H4997),7.4),7.4,MAX(0,(0.9-M4997)*40)*0.95),0)</f>
        <v/>
      </c>
      <c r="K4997" s="12">
        <f>IF(I4997="V2H",MIN(MAX(0,H4997),7.4,MAX(0,(M4997-P4997)*40)*0.95),0)</f>
        <v/>
      </c>
      <c r="L4997" s="12">
        <f>IF(E4997=0,0,MAX(0,H4997-K4997))</f>
        <v/>
      </c>
      <c r="M4997" s="13">
        <f>M4996+J4996/40-IF(I4996="V2H",K4996/(0.95*40),0)-IF(E4997=0,IF(E4996=1,IF(D4997=1,30,40)*0.18/(2*40),0),0)-IF(E4997=1,IF(E4996=0,IF(D4997=1,30,40)*0.18/(2*40),0),0)</f>
        <v/>
      </c>
      <c r="N4997" s="14" t="n">
        <v>0.09</v>
      </c>
      <c r="O4997" s="15">
        <f>K4997*N4997</f>
        <v/>
      </c>
      <c r="P4997">
        <f>IF(E4997=0,0.3,IF(D4997=1,IF(C4997&gt;=Params!$B$13-3,IF(C4997&lt;Params!$B$13,Params!$B$20,0.3),0.3),IF(C4997&gt;=Params!$B$15-3,IF(C4997&lt;Params!$B$15,Params!$B$21,0.3),0.3)))</f>
        <v/>
      </c>
    </row>
    <row r="4998" ht="15" customHeight="1" s="1">
      <c r="A4998" s="9" t="n">
        <v>4995</v>
      </c>
      <c r="B4998" s="6" t="inlineStr">
        <is>
          <t>28/07</t>
        </is>
      </c>
      <c r="C4998" s="6" t="n">
        <v>2</v>
      </c>
      <c r="D4998" s="6" t="n">
        <v>0</v>
      </c>
      <c r="E4998" s="10">
        <f>IF(D4998=1, IF(OR(C4998&lt;10, C4998&gt;=15),1,0), IF(OR(C4998&lt;7, C4998&gt;=18),1,0))</f>
        <v/>
      </c>
      <c r="F4998" s="11" t="n">
        <v>0.407</v>
      </c>
      <c r="G4998" s="12">
        <f>0*8</f>
        <v/>
      </c>
      <c r="H4998" s="12">
        <f>F4998-G4998</f>
        <v/>
      </c>
      <c r="I4998" s="10">
        <f>IF(E4998=0,"Fora",IF(E4997=0,"Carg xar",IF(H4998&lt;0,IF(M4998&lt;0.9,"Carg FV","Stby"),IF(M4998&gt;P4998,"V2H",IF(M4998&lt;0.9,"Carg xar","Stby")))))</f>
        <v/>
      </c>
      <c r="J4998" s="12">
        <f>IF(OR(I4998="Carg FV",I4998="Carg xar"),MIN(IF(I4998="Carg FV",ABS(H4998),7.4),7.4,MAX(0,(0.9-M4998)*40)*0.95),0)</f>
        <v/>
      </c>
      <c r="K4998" s="12">
        <f>IF(I4998="V2H",MIN(MAX(0,H4998),7.4,MAX(0,(M4998-P4998)*40)*0.95),0)</f>
        <v/>
      </c>
      <c r="L4998" s="12">
        <f>IF(E4998=0,0,MAX(0,H4998-K4998))</f>
        <v/>
      </c>
      <c r="M4998" s="13">
        <f>M4997+J4997/40-IF(I4997="V2H",K4997/(0.95*40),0)-IF(E4998=0,IF(E4997=1,IF(D4998=1,30,40)*0.18/(2*40),0),0)-IF(E4998=1,IF(E4997=0,IF(D4998=1,30,40)*0.18/(2*40),0),0)</f>
        <v/>
      </c>
      <c r="N4998" s="14" t="n">
        <v>0.09</v>
      </c>
      <c r="O4998" s="15">
        <f>K4998*N4998</f>
        <v/>
      </c>
      <c r="P4998">
        <f>IF(E4998=0,0.3,IF(D4998=1,IF(C4998&gt;=Params!$B$13-3,IF(C4998&lt;Params!$B$13,Params!$B$20,0.3),0.3),IF(C4998&gt;=Params!$B$15-3,IF(C4998&lt;Params!$B$15,Params!$B$21,0.3),0.3)))</f>
        <v/>
      </c>
    </row>
    <row r="4999" ht="15" customHeight="1" s="1">
      <c r="A4999" s="9" t="n">
        <v>4996</v>
      </c>
      <c r="B4999" s="6" t="inlineStr">
        <is>
          <t>28/07</t>
        </is>
      </c>
      <c r="C4999" s="6" t="n">
        <v>3</v>
      </c>
      <c r="D4999" s="6" t="n">
        <v>0</v>
      </c>
      <c r="E4999" s="10">
        <f>IF(D4999=1, IF(OR(C4999&lt;10, C4999&gt;=15),1,0), IF(OR(C4999&lt;7, C4999&gt;=18),1,0))</f>
        <v/>
      </c>
      <c r="F4999" s="11" t="n">
        <v>0.399</v>
      </c>
      <c r="G4999" s="12">
        <f>0*8</f>
        <v/>
      </c>
      <c r="H4999" s="12">
        <f>F4999-G4999</f>
        <v/>
      </c>
      <c r="I4999" s="10">
        <f>IF(E4999=0,"Fora",IF(E4998=0,"Carg xar",IF(H4999&lt;0,IF(M4999&lt;0.9,"Carg FV","Stby"),IF(M4999&gt;P4999,"V2H",IF(M4999&lt;0.9,"Carg xar","Stby")))))</f>
        <v/>
      </c>
      <c r="J4999" s="12">
        <f>IF(OR(I4999="Carg FV",I4999="Carg xar"),MIN(IF(I4999="Carg FV",ABS(H4999),7.4),7.4,MAX(0,(0.9-M4999)*40)*0.95),0)</f>
        <v/>
      </c>
      <c r="K4999" s="12">
        <f>IF(I4999="V2H",MIN(MAX(0,H4999),7.4,MAX(0,(M4999-P4999)*40)*0.95),0)</f>
        <v/>
      </c>
      <c r="L4999" s="12">
        <f>IF(E4999=0,0,MAX(0,H4999-K4999))</f>
        <v/>
      </c>
      <c r="M4999" s="13">
        <f>M4998+J4998/40-IF(I4998="V2H",K4998/(0.95*40),0)-IF(E4999=0,IF(E4998=1,IF(D4999=1,30,40)*0.18/(2*40),0),0)-IF(E4999=1,IF(E4998=0,IF(D4999=1,30,40)*0.18/(2*40),0),0)</f>
        <v/>
      </c>
      <c r="N4999" s="14" t="n">
        <v>0.09</v>
      </c>
      <c r="O4999" s="15">
        <f>K4999*N4999</f>
        <v/>
      </c>
      <c r="P4999">
        <f>IF(E4999=0,0.3,IF(D4999=1,IF(C4999&gt;=Params!$B$13-3,IF(C4999&lt;Params!$B$13,Params!$B$20,0.3),0.3),IF(C4999&gt;=Params!$B$15-3,IF(C4999&lt;Params!$B$15,Params!$B$21,0.3),0.3)))</f>
        <v/>
      </c>
    </row>
    <row r="5000" ht="15" customHeight="1" s="1">
      <c r="A5000" s="9" t="n">
        <v>4997</v>
      </c>
      <c r="B5000" s="6" t="inlineStr">
        <is>
          <t>28/07</t>
        </is>
      </c>
      <c r="C5000" s="6" t="n">
        <v>4</v>
      </c>
      <c r="D5000" s="6" t="n">
        <v>0</v>
      </c>
      <c r="E5000" s="10">
        <f>IF(D5000=1, IF(OR(C5000&lt;10, C5000&gt;=15),1,0), IF(OR(C5000&lt;7, C5000&gt;=18),1,0))</f>
        <v/>
      </c>
      <c r="F5000" s="11" t="n">
        <v>0.366</v>
      </c>
      <c r="G5000" s="12">
        <f>0*8</f>
        <v/>
      </c>
      <c r="H5000" s="12">
        <f>F5000-G5000</f>
        <v/>
      </c>
      <c r="I5000" s="10">
        <f>IF(E5000=0,"Fora",IF(E4999=0,"Carg xar",IF(H5000&lt;0,IF(M5000&lt;0.9,"Carg FV","Stby"),IF(M5000&gt;P5000,"V2H",IF(M5000&lt;0.9,"Carg xar","Stby")))))</f>
        <v/>
      </c>
      <c r="J5000" s="12">
        <f>IF(OR(I5000="Carg FV",I5000="Carg xar"),MIN(IF(I5000="Carg FV",ABS(H5000),7.4),7.4,MAX(0,(0.9-M5000)*40)*0.95),0)</f>
        <v/>
      </c>
      <c r="K5000" s="12">
        <f>IF(I5000="V2H",MIN(MAX(0,H5000),7.4,MAX(0,(M5000-P5000)*40)*0.95),0)</f>
        <v/>
      </c>
      <c r="L5000" s="12">
        <f>IF(E5000=0,0,MAX(0,H5000-K5000))</f>
        <v/>
      </c>
      <c r="M5000" s="13">
        <f>M4999+J4999/40-IF(I4999="V2H",K4999/(0.95*40),0)-IF(E5000=0,IF(E4999=1,IF(D5000=1,30,40)*0.18/(2*40),0),0)-IF(E5000=1,IF(E4999=0,IF(D5000=1,30,40)*0.18/(2*40),0),0)</f>
        <v/>
      </c>
      <c r="N5000" s="14" t="n">
        <v>0.09</v>
      </c>
      <c r="O5000" s="15">
        <f>K5000*N5000</f>
        <v/>
      </c>
      <c r="P5000">
        <f>IF(E5000=0,0.3,IF(D5000=1,IF(C5000&gt;=Params!$B$13-3,IF(C5000&lt;Params!$B$13,Params!$B$20,0.3),0.3),IF(C5000&gt;=Params!$B$15-3,IF(C5000&lt;Params!$B$15,Params!$B$21,0.3),0.3)))</f>
        <v/>
      </c>
    </row>
    <row r="5001" ht="15" customHeight="1" s="1">
      <c r="A5001" s="9" t="n">
        <v>4998</v>
      </c>
      <c r="B5001" s="6" t="inlineStr">
        <is>
          <t>28/07</t>
        </is>
      </c>
      <c r="C5001" s="6" t="n">
        <v>5</v>
      </c>
      <c r="D5001" s="6" t="n">
        <v>0</v>
      </c>
      <c r="E5001" s="10">
        <f>IF(D5001=1, IF(OR(C5001&lt;10, C5001&gt;=15),1,0), IF(OR(C5001&lt;7, C5001&gt;=18),1,0))</f>
        <v/>
      </c>
      <c r="F5001" s="11" t="n">
        <v>0.413</v>
      </c>
      <c r="G5001" s="12">
        <f>0*8</f>
        <v/>
      </c>
      <c r="H5001" s="12">
        <f>F5001-G5001</f>
        <v/>
      </c>
      <c r="I5001" s="10">
        <f>IF(E5001=0,"Fora",IF(E5000=0,"Carg xar",IF(H5001&lt;0,IF(M5001&lt;0.9,"Carg FV","Stby"),IF(M5001&gt;P5001,"V2H",IF(M5001&lt;0.9,"Carg xar","Stby")))))</f>
        <v/>
      </c>
      <c r="J5001" s="12">
        <f>IF(OR(I5001="Carg FV",I5001="Carg xar"),MIN(IF(I5001="Carg FV",ABS(H5001),7.4),7.4,MAX(0,(0.9-M5001)*40)*0.95),0)</f>
        <v/>
      </c>
      <c r="K5001" s="12">
        <f>IF(I5001="V2H",MIN(MAX(0,H5001),7.4,MAX(0,(M5001-P5001)*40)*0.95),0)</f>
        <v/>
      </c>
      <c r="L5001" s="12">
        <f>IF(E5001=0,0,MAX(0,H5001-K5001))</f>
        <v/>
      </c>
      <c r="M5001" s="13">
        <f>M5000+J5000/40-IF(I5000="V2H",K5000/(0.95*40),0)-IF(E5001=0,IF(E5000=1,IF(D5001=1,30,40)*0.18/(2*40),0),0)-IF(E5001=1,IF(E5000=0,IF(D5001=1,30,40)*0.18/(2*40),0),0)</f>
        <v/>
      </c>
      <c r="N5001" s="14" t="n">
        <v>0.09</v>
      </c>
      <c r="O5001" s="15">
        <f>K5001*N5001</f>
        <v/>
      </c>
      <c r="P5001">
        <f>IF(E5001=0,0.3,IF(D5001=1,IF(C5001&gt;=Params!$B$13-3,IF(C5001&lt;Params!$B$13,Params!$B$20,0.3),0.3),IF(C5001&gt;=Params!$B$15-3,IF(C5001&lt;Params!$B$15,Params!$B$21,0.3),0.3)))</f>
        <v/>
      </c>
    </row>
    <row r="5002" ht="15" customHeight="1" s="1">
      <c r="A5002" s="9" t="n">
        <v>4999</v>
      </c>
      <c r="B5002" s="6" t="inlineStr">
        <is>
          <t>28/07</t>
        </is>
      </c>
      <c r="C5002" s="6" t="n">
        <v>6</v>
      </c>
      <c r="D5002" s="6" t="n">
        <v>0</v>
      </c>
      <c r="E5002" s="10">
        <f>IF(D5002=1, IF(OR(C5002&lt;10, C5002&gt;=15),1,0), IF(OR(C5002&lt;7, C5002&gt;=18),1,0))</f>
        <v/>
      </c>
      <c r="F5002" s="11" t="n">
        <v>0.87</v>
      </c>
      <c r="G5002" s="12">
        <f>0.02*8</f>
        <v/>
      </c>
      <c r="H5002" s="12">
        <f>F5002-G5002</f>
        <v/>
      </c>
      <c r="I5002" s="10">
        <f>IF(E5002=0,"Fora",IF(E5001=0,"Carg xar",IF(H5002&lt;0,IF(M5002&lt;0.9,"Carg FV","Stby"),IF(M5002&gt;P5002,"V2H",IF(M5002&lt;0.9,"Carg xar","Stby")))))</f>
        <v/>
      </c>
      <c r="J5002" s="12">
        <f>IF(OR(I5002="Carg FV",I5002="Carg xar"),MIN(IF(I5002="Carg FV",ABS(H5002),7.4),7.4,MAX(0,(0.9-M5002)*40)*0.95),0)</f>
        <v/>
      </c>
      <c r="K5002" s="12">
        <f>IF(I5002="V2H",MIN(MAX(0,H5002),7.4,MAX(0,(M5002-P5002)*40)*0.95),0)</f>
        <v/>
      </c>
      <c r="L5002" s="12">
        <f>IF(E5002=0,0,MAX(0,H5002-K5002))</f>
        <v/>
      </c>
      <c r="M5002" s="13">
        <f>M5001+J5001/40-IF(I5001="V2H",K5001/(0.95*40),0)-IF(E5002=0,IF(E5001=1,IF(D5002=1,30,40)*0.18/(2*40),0),0)-IF(E5002=1,IF(E5001=0,IF(D5002=1,30,40)*0.18/(2*40),0),0)</f>
        <v/>
      </c>
      <c r="N5002" s="14" t="n">
        <v>0.09</v>
      </c>
      <c r="O5002" s="15">
        <f>K5002*N5002</f>
        <v/>
      </c>
      <c r="P5002">
        <f>IF(E5002=0,0.3,IF(D5002=1,IF(C5002&gt;=Params!$B$13-3,IF(C5002&lt;Params!$B$13,Params!$B$20,0.3),0.3),IF(C5002&gt;=Params!$B$15-3,IF(C5002&lt;Params!$B$15,Params!$B$21,0.3),0.3)))</f>
        <v/>
      </c>
    </row>
    <row r="5003" ht="15" customHeight="1" s="1">
      <c r="A5003" s="9" t="n">
        <v>5000</v>
      </c>
      <c r="B5003" s="6" t="inlineStr">
        <is>
          <t>28/07</t>
        </is>
      </c>
      <c r="C5003" s="6" t="n">
        <v>7</v>
      </c>
      <c r="D5003" s="6" t="n">
        <v>0</v>
      </c>
      <c r="E5003" s="10">
        <f>IF(D5003=1, IF(OR(C5003&lt;10, C5003&gt;=15),1,0), IF(OR(C5003&lt;7, C5003&gt;=18),1,0))</f>
        <v/>
      </c>
      <c r="F5003" s="11" t="n">
        <v>0.996</v>
      </c>
      <c r="G5003" s="12">
        <f>0.14*8</f>
        <v/>
      </c>
      <c r="H5003" s="12">
        <f>F5003-G5003</f>
        <v/>
      </c>
      <c r="I5003" s="10">
        <f>IF(E5003=0,"Fora",IF(E5002=0,"Carg xar",IF(H5003&lt;0,IF(M5003&lt;0.9,"Carg FV","Stby"),IF(M5003&gt;P5003,"V2H",IF(M5003&lt;0.9,"Carg xar","Stby")))))</f>
        <v/>
      </c>
      <c r="J5003" s="12">
        <f>IF(OR(I5003="Carg FV",I5003="Carg xar"),MIN(IF(I5003="Carg FV",ABS(H5003),7.4),7.4,MAX(0,(0.9-M5003)*40)*0.95),0)</f>
        <v/>
      </c>
      <c r="K5003" s="12">
        <f>IF(I5003="V2H",MIN(MAX(0,H5003),7.4,MAX(0,(M5003-P5003)*40)*0.95),0)</f>
        <v/>
      </c>
      <c r="L5003" s="12">
        <f>IF(E5003=0,0,MAX(0,H5003-K5003))</f>
        <v/>
      </c>
      <c r="M5003" s="13">
        <f>M5002+J5002/40-IF(I5002="V2H",K5002/(0.95*40),0)-IF(E5003=0,IF(E5002=1,IF(D5003=1,30,40)*0.18/(2*40),0),0)-IF(E5003=1,IF(E5002=0,IF(D5003=1,30,40)*0.18/(2*40),0),0)</f>
        <v/>
      </c>
      <c r="N5003" s="14" t="n">
        <v>0.09</v>
      </c>
      <c r="O5003" s="15">
        <f>K5003*N5003</f>
        <v/>
      </c>
      <c r="P5003">
        <f>IF(E5003=0,0.3,IF(D5003=1,IF(C5003&gt;=Params!$B$13-3,IF(C5003&lt;Params!$B$13,Params!$B$20,0.3),0.3),IF(C5003&gt;=Params!$B$15-3,IF(C5003&lt;Params!$B$15,Params!$B$21,0.3),0.3)))</f>
        <v/>
      </c>
    </row>
    <row r="5004" ht="15" customHeight="1" s="1">
      <c r="A5004" s="9" t="n">
        <v>5001</v>
      </c>
      <c r="B5004" s="6" t="inlineStr">
        <is>
          <t>28/07</t>
        </is>
      </c>
      <c r="C5004" s="6" t="n">
        <v>8</v>
      </c>
      <c r="D5004" s="6" t="n">
        <v>0</v>
      </c>
      <c r="E5004" s="10">
        <f>IF(D5004=1, IF(OR(C5004&lt;10, C5004&gt;=15),1,0), IF(OR(C5004&lt;7, C5004&gt;=18),1,0))</f>
        <v/>
      </c>
      <c r="F5004" s="11" t="n">
        <v>0</v>
      </c>
      <c r="G5004" s="12">
        <f>0.3*8</f>
        <v/>
      </c>
      <c r="H5004" s="12">
        <f>F5004-G5004</f>
        <v/>
      </c>
      <c r="I5004" s="10">
        <f>IF(E5004=0,"Fora",IF(E5003=0,"Carg xar",IF(H5004&lt;0,IF(M5004&lt;0.9,"Carg FV","Stby"),IF(M5004&gt;P5004,"V2H",IF(M5004&lt;0.9,"Carg xar","Stby")))))</f>
        <v/>
      </c>
      <c r="J5004" s="12">
        <f>IF(OR(I5004="Carg FV",I5004="Carg xar"),MIN(IF(I5004="Carg FV",ABS(H5004),7.4),7.4,MAX(0,(0.9-M5004)*40)*0.95),0)</f>
        <v/>
      </c>
      <c r="K5004" s="12">
        <f>IF(I5004="V2H",MIN(MAX(0,H5004),7.4,MAX(0,(M5004-P5004)*40)*0.95),0)</f>
        <v/>
      </c>
      <c r="L5004" s="12">
        <f>IF(E5004=0,0,MAX(0,H5004-K5004))</f>
        <v/>
      </c>
      <c r="M5004" s="13">
        <f>M5003+J5003/40-IF(I5003="V2H",K5003/(0.95*40),0)-IF(E5004=0,IF(E5003=1,IF(D5004=1,30,40)*0.18/(2*40),0),0)-IF(E5004=1,IF(E5003=0,IF(D5004=1,30,40)*0.18/(2*40),0),0)</f>
        <v/>
      </c>
      <c r="N5004" s="14" t="n">
        <v>0.15</v>
      </c>
      <c r="O5004" s="15">
        <f>K5004*N5004</f>
        <v/>
      </c>
      <c r="P5004">
        <f>IF(E5004=0,0.3,IF(D5004=1,IF(C5004&gt;=Params!$B$13-3,IF(C5004&lt;Params!$B$13,Params!$B$20,0.3),0.3),IF(C5004&gt;=Params!$B$15-3,IF(C5004&lt;Params!$B$15,Params!$B$21,0.3),0.3)))</f>
        <v/>
      </c>
    </row>
    <row r="5005" ht="15" customHeight="1" s="1">
      <c r="A5005" s="9" t="n">
        <v>5002</v>
      </c>
      <c r="B5005" s="6" t="inlineStr">
        <is>
          <t>28/07</t>
        </is>
      </c>
      <c r="C5005" s="6" t="n">
        <v>9</v>
      </c>
      <c r="D5005" s="6" t="n">
        <v>0</v>
      </c>
      <c r="E5005" s="10">
        <f>IF(D5005=1, IF(OR(C5005&lt;10, C5005&gt;=15),1,0), IF(OR(C5005&lt;7, C5005&gt;=18),1,0))</f>
        <v/>
      </c>
      <c r="F5005" s="11" t="n">
        <v>0</v>
      </c>
      <c r="G5005" s="12">
        <f>0.5*8</f>
        <v/>
      </c>
      <c r="H5005" s="12">
        <f>F5005-G5005</f>
        <v/>
      </c>
      <c r="I5005" s="10">
        <f>IF(E5005=0,"Fora",IF(E5004=0,"Carg xar",IF(H5005&lt;0,IF(M5005&lt;0.9,"Carg FV","Stby"),IF(M5005&gt;P5005,"V2H",IF(M5005&lt;0.9,"Carg xar","Stby")))))</f>
        <v/>
      </c>
      <c r="J5005" s="12">
        <f>IF(OR(I5005="Carg FV",I5005="Carg xar"),MIN(IF(I5005="Carg FV",ABS(H5005),7.4),7.4,MAX(0,(0.9-M5005)*40)*0.95),0)</f>
        <v/>
      </c>
      <c r="K5005" s="12">
        <f>IF(I5005="V2H",MIN(MAX(0,H5005),7.4,MAX(0,(M5005-P5005)*40)*0.95),0)</f>
        <v/>
      </c>
      <c r="L5005" s="12">
        <f>IF(E5005=0,0,MAX(0,H5005-K5005))</f>
        <v/>
      </c>
      <c r="M5005" s="13">
        <f>M5004+J5004/40-IF(I5004="V2H",K5004/(0.95*40),0)-IF(E5005=0,IF(E5004=1,IF(D5005=1,30,40)*0.18/(2*40),0),0)-IF(E5005=1,IF(E5004=0,IF(D5005=1,30,40)*0.18/(2*40),0),0)</f>
        <v/>
      </c>
      <c r="N5005" s="14" t="n">
        <v>0.15</v>
      </c>
      <c r="O5005" s="15">
        <f>K5005*N5005</f>
        <v/>
      </c>
      <c r="P5005">
        <f>IF(E5005=0,0.3,IF(D5005=1,IF(C5005&gt;=Params!$B$13-3,IF(C5005&lt;Params!$B$13,Params!$B$20,0.3),0.3),IF(C5005&gt;=Params!$B$15-3,IF(C5005&lt;Params!$B$15,Params!$B$21,0.3),0.3)))</f>
        <v/>
      </c>
    </row>
    <row r="5006" ht="15" customHeight="1" s="1">
      <c r="A5006" s="9" t="n">
        <v>5003</v>
      </c>
      <c r="B5006" s="6" t="inlineStr">
        <is>
          <t>28/07</t>
        </is>
      </c>
      <c r="C5006" s="6" t="n">
        <v>10</v>
      </c>
      <c r="D5006" s="6" t="n">
        <v>0</v>
      </c>
      <c r="E5006" s="10">
        <f>IF(D5006=1, IF(OR(C5006&lt;10, C5006&gt;=15),1,0), IF(OR(C5006&lt;7, C5006&gt;=18),1,0))</f>
        <v/>
      </c>
      <c r="F5006" s="11" t="n">
        <v>0</v>
      </c>
      <c r="G5006" s="12">
        <f>0.7*8</f>
        <v/>
      </c>
      <c r="H5006" s="12">
        <f>F5006-G5006</f>
        <v/>
      </c>
      <c r="I5006" s="10">
        <f>IF(E5006=0,"Fora",IF(E5005=0,"Carg xar",IF(H5006&lt;0,IF(M5006&lt;0.9,"Carg FV","Stby"),IF(M5006&gt;P5006,"V2H",IF(M5006&lt;0.9,"Carg xar","Stby")))))</f>
        <v/>
      </c>
      <c r="J5006" s="12">
        <f>IF(OR(I5006="Carg FV",I5006="Carg xar"),MIN(IF(I5006="Carg FV",ABS(H5006),7.4),7.4,MAX(0,(0.9-M5006)*40)*0.95),0)</f>
        <v/>
      </c>
      <c r="K5006" s="12">
        <f>IF(I5006="V2H",MIN(MAX(0,H5006),7.4,MAX(0,(M5006-P5006)*40)*0.95),0)</f>
        <v/>
      </c>
      <c r="L5006" s="12">
        <f>IF(E5006=0,0,MAX(0,H5006-K5006))</f>
        <v/>
      </c>
      <c r="M5006" s="13">
        <f>M5005+J5005/40-IF(I5005="V2H",K5005/(0.95*40),0)-IF(E5006=0,IF(E5005=1,IF(D5006=1,30,40)*0.18/(2*40),0),0)-IF(E5006=1,IF(E5005=0,IF(D5006=1,30,40)*0.18/(2*40),0),0)</f>
        <v/>
      </c>
      <c r="N5006" s="14" t="n">
        <v>0.2</v>
      </c>
      <c r="O5006" s="15">
        <f>K5006*N5006</f>
        <v/>
      </c>
      <c r="P5006">
        <f>IF(E5006=0,0.3,IF(D5006=1,IF(C5006&gt;=Params!$B$13-3,IF(C5006&lt;Params!$B$13,Params!$B$20,0.3),0.3),IF(C5006&gt;=Params!$B$15-3,IF(C5006&lt;Params!$B$15,Params!$B$21,0.3),0.3)))</f>
        <v/>
      </c>
    </row>
    <row r="5007" ht="15" customHeight="1" s="1">
      <c r="A5007" s="9" t="n">
        <v>5004</v>
      </c>
      <c r="B5007" s="6" t="inlineStr">
        <is>
          <t>28/07</t>
        </is>
      </c>
      <c r="C5007" s="6" t="n">
        <v>11</v>
      </c>
      <c r="D5007" s="6" t="n">
        <v>0</v>
      </c>
      <c r="E5007" s="10">
        <f>IF(D5007=1, IF(OR(C5007&lt;10, C5007&gt;=15),1,0), IF(OR(C5007&lt;7, C5007&gt;=18),1,0))</f>
        <v/>
      </c>
      <c r="F5007" s="11" t="n">
        <v>0</v>
      </c>
      <c r="G5007" s="12">
        <f>0.84*8</f>
        <v/>
      </c>
      <c r="H5007" s="12">
        <f>F5007-G5007</f>
        <v/>
      </c>
      <c r="I5007" s="10">
        <f>IF(E5007=0,"Fora",IF(E5006=0,"Carg xar",IF(H5007&lt;0,IF(M5007&lt;0.9,"Carg FV","Stby"),IF(M5007&gt;P5007,"V2H",IF(M5007&lt;0.9,"Carg xar","Stby")))))</f>
        <v/>
      </c>
      <c r="J5007" s="12">
        <f>IF(OR(I5007="Carg FV",I5007="Carg xar"),MIN(IF(I5007="Carg FV",ABS(H5007),7.4),7.4,MAX(0,(0.9-M5007)*40)*0.95),0)</f>
        <v/>
      </c>
      <c r="K5007" s="12">
        <f>IF(I5007="V2H",MIN(MAX(0,H5007),7.4,MAX(0,(M5007-P5007)*40)*0.95),0)</f>
        <v/>
      </c>
      <c r="L5007" s="12">
        <f>IF(E5007=0,0,MAX(0,H5007-K5007))</f>
        <v/>
      </c>
      <c r="M5007" s="13">
        <f>M5006+J5006/40-IF(I5006="V2H",K5006/(0.95*40),0)-IF(E5007=0,IF(E5006=1,IF(D5007=1,30,40)*0.18/(2*40),0),0)-IF(E5007=1,IF(E5006=0,IF(D5007=1,30,40)*0.18/(2*40),0),0)</f>
        <v/>
      </c>
      <c r="N5007" s="14" t="n">
        <v>0.2</v>
      </c>
      <c r="O5007" s="15">
        <f>K5007*N5007</f>
        <v/>
      </c>
      <c r="P5007">
        <f>IF(E5007=0,0.3,IF(D5007=1,IF(C5007&gt;=Params!$B$13-3,IF(C5007&lt;Params!$B$13,Params!$B$20,0.3),0.3),IF(C5007&gt;=Params!$B$15-3,IF(C5007&lt;Params!$B$15,Params!$B$21,0.3),0.3)))</f>
        <v/>
      </c>
    </row>
    <row r="5008" ht="15" customHeight="1" s="1">
      <c r="A5008" s="9" t="n">
        <v>5005</v>
      </c>
      <c r="B5008" s="6" t="inlineStr">
        <is>
          <t>28/07</t>
        </is>
      </c>
      <c r="C5008" s="6" t="n">
        <v>12</v>
      </c>
      <c r="D5008" s="6" t="n">
        <v>0</v>
      </c>
      <c r="E5008" s="10">
        <f>IF(D5008=1, IF(OR(C5008&lt;10, C5008&gt;=15),1,0), IF(OR(C5008&lt;7, C5008&gt;=18),1,0))</f>
        <v/>
      </c>
      <c r="F5008" s="11" t="n">
        <v>0</v>
      </c>
      <c r="G5008" s="12">
        <f>0.9*8</f>
        <v/>
      </c>
      <c r="H5008" s="12">
        <f>F5008-G5008</f>
        <v/>
      </c>
      <c r="I5008" s="10">
        <f>IF(E5008=0,"Fora",IF(E5007=0,"Carg xar",IF(H5008&lt;0,IF(M5008&lt;0.9,"Carg FV","Stby"),IF(M5008&gt;P5008,"V2H",IF(M5008&lt;0.9,"Carg xar","Stby")))))</f>
        <v/>
      </c>
      <c r="J5008" s="12">
        <f>IF(OR(I5008="Carg FV",I5008="Carg xar"),MIN(IF(I5008="Carg FV",ABS(H5008),7.4),7.4,MAX(0,(0.9-M5008)*40)*0.95),0)</f>
        <v/>
      </c>
      <c r="K5008" s="12">
        <f>IF(I5008="V2H",MIN(MAX(0,H5008),7.4,MAX(0,(M5008-P5008)*40)*0.95),0)</f>
        <v/>
      </c>
      <c r="L5008" s="12">
        <f>IF(E5008=0,0,MAX(0,H5008-K5008))</f>
        <v/>
      </c>
      <c r="M5008" s="13">
        <f>M5007+J5007/40-IF(I5007="V2H",K5007/(0.95*40),0)-IF(E5008=0,IF(E5007=1,IF(D5008=1,30,40)*0.18/(2*40),0),0)-IF(E5008=1,IF(E5007=0,IF(D5008=1,30,40)*0.18/(2*40),0),0)</f>
        <v/>
      </c>
      <c r="N5008" s="14" t="n">
        <v>0.2</v>
      </c>
      <c r="O5008" s="15">
        <f>K5008*N5008</f>
        <v/>
      </c>
      <c r="P5008">
        <f>IF(E5008=0,0.3,IF(D5008=1,IF(C5008&gt;=Params!$B$13-3,IF(C5008&lt;Params!$B$13,Params!$B$20,0.3),0.3),IF(C5008&gt;=Params!$B$15-3,IF(C5008&lt;Params!$B$15,Params!$B$21,0.3),0.3)))</f>
        <v/>
      </c>
    </row>
    <row r="5009" ht="15" customHeight="1" s="1">
      <c r="A5009" s="9" t="n">
        <v>5006</v>
      </c>
      <c r="B5009" s="6" t="inlineStr">
        <is>
          <t>28/07</t>
        </is>
      </c>
      <c r="C5009" s="6" t="n">
        <v>13</v>
      </c>
      <c r="D5009" s="6" t="n">
        <v>0</v>
      </c>
      <c r="E5009" s="10">
        <f>IF(D5009=1, IF(OR(C5009&lt;10, C5009&gt;=15),1,0), IF(OR(C5009&lt;7, C5009&gt;=18),1,0))</f>
        <v/>
      </c>
      <c r="F5009" s="11" t="n">
        <v>0</v>
      </c>
      <c r="G5009" s="12">
        <f>0.88*8</f>
        <v/>
      </c>
      <c r="H5009" s="12">
        <f>F5009-G5009</f>
        <v/>
      </c>
      <c r="I5009" s="10">
        <f>IF(E5009=0,"Fora",IF(E5008=0,"Carg xar",IF(H5009&lt;0,IF(M5009&lt;0.9,"Carg FV","Stby"),IF(M5009&gt;P5009,"V2H",IF(M5009&lt;0.9,"Carg xar","Stby")))))</f>
        <v/>
      </c>
      <c r="J5009" s="12">
        <f>IF(OR(I5009="Carg FV",I5009="Carg xar"),MIN(IF(I5009="Carg FV",ABS(H5009),7.4),7.4,MAX(0,(0.9-M5009)*40)*0.95),0)</f>
        <v/>
      </c>
      <c r="K5009" s="12">
        <f>IF(I5009="V2H",MIN(MAX(0,H5009),7.4,MAX(0,(M5009-P5009)*40)*0.95),0)</f>
        <v/>
      </c>
      <c r="L5009" s="12">
        <f>IF(E5009=0,0,MAX(0,H5009-K5009))</f>
        <v/>
      </c>
      <c r="M5009" s="13">
        <f>M5008+J5008/40-IF(I5008="V2H",K5008/(0.95*40),0)-IF(E5009=0,IF(E5008=1,IF(D5009=1,30,40)*0.18/(2*40),0),0)-IF(E5009=1,IF(E5008=0,IF(D5009=1,30,40)*0.18/(2*40),0),0)</f>
        <v/>
      </c>
      <c r="N5009" s="14" t="n">
        <v>0.2</v>
      </c>
      <c r="O5009" s="15">
        <f>K5009*N5009</f>
        <v/>
      </c>
      <c r="P5009">
        <f>IF(E5009=0,0.3,IF(D5009=1,IF(C5009&gt;=Params!$B$13-3,IF(C5009&lt;Params!$B$13,Params!$B$20,0.3),0.3),IF(C5009&gt;=Params!$B$15-3,IF(C5009&lt;Params!$B$15,Params!$B$21,0.3),0.3)))</f>
        <v/>
      </c>
    </row>
    <row r="5010" ht="15" customHeight="1" s="1">
      <c r="A5010" s="9" t="n">
        <v>5007</v>
      </c>
      <c r="B5010" s="6" t="inlineStr">
        <is>
          <t>28/07</t>
        </is>
      </c>
      <c r="C5010" s="6" t="n">
        <v>14</v>
      </c>
      <c r="D5010" s="6" t="n">
        <v>0</v>
      </c>
      <c r="E5010" s="10">
        <f>IF(D5010=1, IF(OR(C5010&lt;10, C5010&gt;=15),1,0), IF(OR(C5010&lt;7, C5010&gt;=18),1,0))</f>
        <v/>
      </c>
      <c r="F5010" s="11" t="n">
        <v>0</v>
      </c>
      <c r="G5010" s="12">
        <f>0.78*8</f>
        <v/>
      </c>
      <c r="H5010" s="12">
        <f>F5010-G5010</f>
        <v/>
      </c>
      <c r="I5010" s="10">
        <f>IF(E5010=0,"Fora",IF(E5009=0,"Carg xar",IF(H5010&lt;0,IF(M5010&lt;0.9,"Carg FV","Stby"),IF(M5010&gt;P5010,"V2H",IF(M5010&lt;0.9,"Carg xar","Stby")))))</f>
        <v/>
      </c>
      <c r="J5010" s="12">
        <f>IF(OR(I5010="Carg FV",I5010="Carg xar"),MIN(IF(I5010="Carg FV",ABS(H5010),7.4),7.4,MAX(0,(0.9-M5010)*40)*0.95),0)</f>
        <v/>
      </c>
      <c r="K5010" s="12">
        <f>IF(I5010="V2H",MIN(MAX(0,H5010),7.4,MAX(0,(M5010-P5010)*40)*0.95),0)</f>
        <v/>
      </c>
      <c r="L5010" s="12">
        <f>IF(E5010=0,0,MAX(0,H5010-K5010))</f>
        <v/>
      </c>
      <c r="M5010" s="13">
        <f>M5009+J5009/40-IF(I5009="V2H",K5009/(0.95*40),0)-IF(E5010=0,IF(E5009=1,IF(D5010=1,30,40)*0.18/(2*40),0),0)-IF(E5010=1,IF(E5009=0,IF(D5010=1,30,40)*0.18/(2*40),0),0)</f>
        <v/>
      </c>
      <c r="N5010" s="14" t="n">
        <v>0.15</v>
      </c>
      <c r="O5010" s="15">
        <f>K5010*N5010</f>
        <v/>
      </c>
      <c r="P5010">
        <f>IF(E5010=0,0.3,IF(D5010=1,IF(C5010&gt;=Params!$B$13-3,IF(C5010&lt;Params!$B$13,Params!$B$20,0.3),0.3),IF(C5010&gt;=Params!$B$15-3,IF(C5010&lt;Params!$B$15,Params!$B$21,0.3),0.3)))</f>
        <v/>
      </c>
    </row>
    <row r="5011" ht="15" customHeight="1" s="1">
      <c r="A5011" s="9" t="n">
        <v>5008</v>
      </c>
      <c r="B5011" s="6" t="inlineStr">
        <is>
          <t>28/07</t>
        </is>
      </c>
      <c r="C5011" s="6" t="n">
        <v>15</v>
      </c>
      <c r="D5011" s="6" t="n">
        <v>0</v>
      </c>
      <c r="E5011" s="10">
        <f>IF(D5011=1, IF(OR(C5011&lt;10, C5011&gt;=15),1,0), IF(OR(C5011&lt;7, C5011&gt;=18),1,0))</f>
        <v/>
      </c>
      <c r="F5011" s="11" t="n">
        <v>0.834</v>
      </c>
      <c r="G5011" s="12">
        <f>0.62*8</f>
        <v/>
      </c>
      <c r="H5011" s="12">
        <f>F5011-G5011</f>
        <v/>
      </c>
      <c r="I5011" s="10">
        <f>IF(E5011=0,"Fora",IF(E5010=0,"Carg xar",IF(H5011&lt;0,IF(M5011&lt;0.9,"Carg FV","Stby"),IF(M5011&gt;P5011,"V2H",IF(M5011&lt;0.9,"Carg xar","Stby")))))</f>
        <v/>
      </c>
      <c r="J5011" s="12">
        <f>IF(OR(I5011="Carg FV",I5011="Carg xar"),MIN(IF(I5011="Carg FV",ABS(H5011),7.4),7.4,MAX(0,(0.9-M5011)*40)*0.95),0)</f>
        <v/>
      </c>
      <c r="K5011" s="12">
        <f>IF(I5011="V2H",MIN(MAX(0,H5011),7.4,MAX(0,(M5011-P5011)*40)*0.95),0)</f>
        <v/>
      </c>
      <c r="L5011" s="12">
        <f>IF(E5011=0,0,MAX(0,H5011-K5011))</f>
        <v/>
      </c>
      <c r="M5011" s="13">
        <f>M5010+J5010/40-IF(I5010="V2H",K5010/(0.95*40),0)-IF(E5011=0,IF(E5010=1,IF(D5011=1,30,40)*0.18/(2*40),0),0)-IF(E5011=1,IF(E5010=0,IF(D5011=1,30,40)*0.18/(2*40),0),0)</f>
        <v/>
      </c>
      <c r="N5011" s="14" t="n">
        <v>0.15</v>
      </c>
      <c r="O5011" s="15">
        <f>K5011*N5011</f>
        <v/>
      </c>
      <c r="P5011">
        <f>IF(E5011=0,0.3,IF(D5011=1,IF(C5011&gt;=Params!$B$13-3,IF(C5011&lt;Params!$B$13,Params!$B$20,0.3),0.3),IF(C5011&gt;=Params!$B$15-3,IF(C5011&lt;Params!$B$15,Params!$B$21,0.3),0.3)))</f>
        <v/>
      </c>
    </row>
    <row r="5012" ht="15" customHeight="1" s="1">
      <c r="A5012" s="9" t="n">
        <v>5009</v>
      </c>
      <c r="B5012" s="6" t="inlineStr">
        <is>
          <t>28/07</t>
        </is>
      </c>
      <c r="C5012" s="6" t="n">
        <v>16</v>
      </c>
      <c r="D5012" s="6" t="n">
        <v>0</v>
      </c>
      <c r="E5012" s="10">
        <f>IF(D5012=1, IF(OR(C5012&lt;10, C5012&gt;=15),1,0), IF(OR(C5012&lt;7, C5012&gt;=18),1,0))</f>
        <v/>
      </c>
      <c r="F5012" s="11" t="n">
        <v>2.69</v>
      </c>
      <c r="G5012" s="12">
        <f>0.45*8</f>
        <v/>
      </c>
      <c r="H5012" s="12">
        <f>F5012-G5012</f>
        <v/>
      </c>
      <c r="I5012" s="10">
        <f>IF(E5012=0,"Fora",IF(E5011=0,"Carg xar",IF(H5012&lt;0,IF(M5012&lt;0.9,"Carg FV","Stby"),IF(M5012&gt;P5012,"V2H",IF(M5012&lt;0.9,"Carg xar","Stby")))))</f>
        <v/>
      </c>
      <c r="J5012" s="12">
        <f>IF(OR(I5012="Carg FV",I5012="Carg xar"),MIN(IF(I5012="Carg FV",ABS(H5012),7.4),7.4,MAX(0,(0.9-M5012)*40)*0.95),0)</f>
        <v/>
      </c>
      <c r="K5012" s="12">
        <f>IF(I5012="V2H",MIN(MAX(0,H5012),7.4,MAX(0,(M5012-P5012)*40)*0.95),0)</f>
        <v/>
      </c>
      <c r="L5012" s="12">
        <f>IF(E5012=0,0,MAX(0,H5012-K5012))</f>
        <v/>
      </c>
      <c r="M5012" s="13">
        <f>M5011+J5011/40-IF(I5011="V2H",K5011/(0.95*40),0)-IF(E5012=0,IF(E5011=1,IF(D5012=1,30,40)*0.18/(2*40),0),0)-IF(E5012=1,IF(E5011=0,IF(D5012=1,30,40)*0.18/(2*40),0),0)</f>
        <v/>
      </c>
      <c r="N5012" s="14" t="n">
        <v>0.15</v>
      </c>
      <c r="O5012" s="15">
        <f>K5012*N5012</f>
        <v/>
      </c>
      <c r="P5012">
        <f>IF(E5012=0,0.3,IF(D5012=1,IF(C5012&gt;=Params!$B$13-3,IF(C5012&lt;Params!$B$13,Params!$B$20,0.3),0.3),IF(C5012&gt;=Params!$B$15-3,IF(C5012&lt;Params!$B$15,Params!$B$21,0.3),0.3)))</f>
        <v/>
      </c>
    </row>
    <row r="5013" ht="15" customHeight="1" s="1">
      <c r="A5013" s="9" t="n">
        <v>5010</v>
      </c>
      <c r="B5013" s="6" t="inlineStr">
        <is>
          <t>28/07</t>
        </is>
      </c>
      <c r="C5013" s="6" t="n">
        <v>17</v>
      </c>
      <c r="D5013" s="6" t="n">
        <v>0</v>
      </c>
      <c r="E5013" s="10">
        <f>IF(D5013=1, IF(OR(C5013&lt;10, C5013&gt;=15),1,0), IF(OR(C5013&lt;7, C5013&gt;=18),1,0))</f>
        <v/>
      </c>
      <c r="F5013" s="11" t="n">
        <v>0.77</v>
      </c>
      <c r="G5013" s="12">
        <f>0.25*8</f>
        <v/>
      </c>
      <c r="H5013" s="12">
        <f>F5013-G5013</f>
        <v/>
      </c>
      <c r="I5013" s="10">
        <f>IF(E5013=0,"Fora",IF(E5012=0,"Carg xar",IF(H5013&lt;0,IF(M5013&lt;0.9,"Carg FV","Stby"),IF(M5013&gt;P5013,"V2H",IF(M5013&lt;0.9,"Carg xar","Stby")))))</f>
        <v/>
      </c>
      <c r="J5013" s="12">
        <f>IF(OR(I5013="Carg FV",I5013="Carg xar"),MIN(IF(I5013="Carg FV",ABS(H5013),7.4),7.4,MAX(0,(0.9-M5013)*40)*0.95),0)</f>
        <v/>
      </c>
      <c r="K5013" s="12">
        <f>IF(I5013="V2H",MIN(MAX(0,H5013),7.4,MAX(0,(M5013-P5013)*40)*0.95),0)</f>
        <v/>
      </c>
      <c r="L5013" s="12">
        <f>IF(E5013=0,0,MAX(0,H5013-K5013))</f>
        <v/>
      </c>
      <c r="M5013" s="13">
        <f>M5012+J5012/40-IF(I5012="V2H",K5012/(0.95*40),0)-IF(E5013=0,IF(E5012=1,IF(D5013=1,30,40)*0.18/(2*40),0),0)-IF(E5013=1,IF(E5012=0,IF(D5013=1,30,40)*0.18/(2*40),0),0)</f>
        <v/>
      </c>
      <c r="N5013" s="14" t="n">
        <v>0.15</v>
      </c>
      <c r="O5013" s="15">
        <f>K5013*N5013</f>
        <v/>
      </c>
      <c r="P5013">
        <f>IF(E5013=0,0.3,IF(D5013=1,IF(C5013&gt;=Params!$B$13-3,IF(C5013&lt;Params!$B$13,Params!$B$20,0.3),0.3),IF(C5013&gt;=Params!$B$15-3,IF(C5013&lt;Params!$B$15,Params!$B$21,0.3),0.3)))</f>
        <v/>
      </c>
    </row>
    <row r="5014" ht="15" customHeight="1" s="1">
      <c r="A5014" s="9" t="n">
        <v>5011</v>
      </c>
      <c r="B5014" s="6" t="inlineStr">
        <is>
          <t>28/07</t>
        </is>
      </c>
      <c r="C5014" s="6" t="n">
        <v>18</v>
      </c>
      <c r="D5014" s="6" t="n">
        <v>0</v>
      </c>
      <c r="E5014" s="10">
        <f>IF(D5014=1, IF(OR(C5014&lt;10, C5014&gt;=15),1,0), IF(OR(C5014&lt;7, C5014&gt;=18),1,0))</f>
        <v/>
      </c>
      <c r="F5014" s="11" t="n">
        <v>0</v>
      </c>
      <c r="G5014" s="12">
        <f>0.08*8</f>
        <v/>
      </c>
      <c r="H5014" s="12">
        <f>F5014-G5014</f>
        <v/>
      </c>
      <c r="I5014" s="10">
        <f>IF(E5014=0,"Fora",IF(E5013=0,"Carg xar",IF(H5014&lt;0,IF(M5014&lt;0.9,"Carg FV","Stby"),IF(M5014&gt;P5014,"V2H",IF(M5014&lt;0.9,"Carg xar","Stby")))))</f>
        <v/>
      </c>
      <c r="J5014" s="12">
        <f>IF(OR(I5014="Carg FV",I5014="Carg xar"),MIN(IF(I5014="Carg FV",ABS(H5014),7.4),7.4,MAX(0,(0.9-M5014)*40)*0.95),0)</f>
        <v/>
      </c>
      <c r="K5014" s="12">
        <f>IF(I5014="V2H",MIN(MAX(0,H5014),7.4,MAX(0,(M5014-P5014)*40)*0.95),0)</f>
        <v/>
      </c>
      <c r="L5014" s="12">
        <f>IF(E5014=0,0,MAX(0,H5014-K5014))</f>
        <v/>
      </c>
      <c r="M5014" s="13">
        <f>M5013+J5013/40-IF(I5013="V2H",K5013/(0.95*40),0)-IF(E5014=0,IF(E5013=1,IF(D5014=1,30,40)*0.18/(2*40),0),0)-IF(E5014=1,IF(E5013=0,IF(D5014=1,30,40)*0.18/(2*40),0),0)</f>
        <v/>
      </c>
      <c r="N5014" s="14" t="n">
        <v>0.2</v>
      </c>
      <c r="O5014" s="15">
        <f>K5014*N5014</f>
        <v/>
      </c>
      <c r="P5014">
        <f>IF(E5014=0,0.3,IF(D5014=1,IF(C5014&gt;=Params!$B$13-3,IF(C5014&lt;Params!$B$13,Params!$B$20,0.3),0.3),IF(C5014&gt;=Params!$B$15-3,IF(C5014&lt;Params!$B$15,Params!$B$21,0.3),0.3)))</f>
        <v/>
      </c>
    </row>
    <row r="5015" ht="15" customHeight="1" s="1">
      <c r="A5015" s="9" t="n">
        <v>5012</v>
      </c>
      <c r="B5015" s="6" t="inlineStr">
        <is>
          <t>28/07</t>
        </is>
      </c>
      <c r="C5015" s="6" t="n">
        <v>19</v>
      </c>
      <c r="D5015" s="6" t="n">
        <v>0</v>
      </c>
      <c r="E5015" s="10">
        <f>IF(D5015=1, IF(OR(C5015&lt;10, C5015&gt;=15),1,0), IF(OR(C5015&lt;7, C5015&gt;=18),1,0))</f>
        <v/>
      </c>
      <c r="F5015" s="11" t="n">
        <v>0.364</v>
      </c>
      <c r="G5015" s="12">
        <f>0*8</f>
        <v/>
      </c>
      <c r="H5015" s="12">
        <f>F5015-G5015</f>
        <v/>
      </c>
      <c r="I5015" s="10">
        <f>IF(E5015=0,"Fora",IF(E5014=0,"Carg xar",IF(H5015&lt;0,IF(M5015&lt;0.9,"Carg FV","Stby"),IF(M5015&gt;P5015,"V2H",IF(M5015&lt;0.9,"Carg xar","Stby")))))</f>
        <v/>
      </c>
      <c r="J5015" s="12">
        <f>IF(OR(I5015="Carg FV",I5015="Carg xar"),MIN(IF(I5015="Carg FV",ABS(H5015),7.4),7.4,MAX(0,(0.9-M5015)*40)*0.95),0)</f>
        <v/>
      </c>
      <c r="K5015" s="12">
        <f>IF(I5015="V2H",MIN(MAX(0,H5015),7.4,MAX(0,(M5015-P5015)*40)*0.95),0)</f>
        <v/>
      </c>
      <c r="L5015" s="12">
        <f>IF(E5015=0,0,MAX(0,H5015-K5015))</f>
        <v/>
      </c>
      <c r="M5015" s="13">
        <f>M5014+J5014/40-IF(I5014="V2H",K5014/(0.95*40),0)-IF(E5015=0,IF(E5014=1,IF(D5015=1,30,40)*0.18/(2*40),0),0)-IF(E5015=1,IF(E5014=0,IF(D5015=1,30,40)*0.18/(2*40),0),0)</f>
        <v/>
      </c>
      <c r="N5015" s="14" t="n">
        <v>0.2</v>
      </c>
      <c r="O5015" s="15">
        <f>K5015*N5015</f>
        <v/>
      </c>
      <c r="P5015">
        <f>IF(E5015=0,0.3,IF(D5015=1,IF(C5015&gt;=Params!$B$13-3,IF(C5015&lt;Params!$B$13,Params!$B$20,0.3),0.3),IF(C5015&gt;=Params!$B$15-3,IF(C5015&lt;Params!$B$15,Params!$B$21,0.3),0.3)))</f>
        <v/>
      </c>
    </row>
    <row r="5016" ht="15" customHeight="1" s="1">
      <c r="A5016" s="9" t="n">
        <v>5013</v>
      </c>
      <c r="B5016" s="6" t="inlineStr">
        <is>
          <t>28/07</t>
        </is>
      </c>
      <c r="C5016" s="6" t="n">
        <v>20</v>
      </c>
      <c r="D5016" s="6" t="n">
        <v>0</v>
      </c>
      <c r="E5016" s="10">
        <f>IF(D5016=1, IF(OR(C5016&lt;10, C5016&gt;=15),1,0), IF(OR(C5016&lt;7, C5016&gt;=18),1,0))</f>
        <v/>
      </c>
      <c r="F5016" s="11" t="n">
        <v>0.445</v>
      </c>
      <c r="G5016" s="12">
        <f>0*8</f>
        <v/>
      </c>
      <c r="H5016" s="12">
        <f>F5016-G5016</f>
        <v/>
      </c>
      <c r="I5016" s="10">
        <f>IF(E5016=0,"Fora",IF(E5015=0,"Carg xar",IF(H5016&lt;0,IF(M5016&lt;0.9,"Carg FV","Stby"),IF(M5016&gt;P5016,"V2H",IF(M5016&lt;0.9,"Carg xar","Stby")))))</f>
        <v/>
      </c>
      <c r="J5016" s="12">
        <f>IF(OR(I5016="Carg FV",I5016="Carg xar"),MIN(IF(I5016="Carg FV",ABS(H5016),7.4),7.4,MAX(0,(0.9-M5016)*40)*0.95),0)</f>
        <v/>
      </c>
      <c r="K5016" s="12">
        <f>IF(I5016="V2H",MIN(MAX(0,H5016),7.4,MAX(0,(M5016-P5016)*40)*0.95),0)</f>
        <v/>
      </c>
      <c r="L5016" s="12">
        <f>IF(E5016=0,0,MAX(0,H5016-K5016))</f>
        <v/>
      </c>
      <c r="M5016" s="13">
        <f>M5015+J5015/40-IF(I5015="V2H",K5015/(0.95*40),0)-IF(E5016=0,IF(E5015=1,IF(D5016=1,30,40)*0.18/(2*40),0),0)-IF(E5016=1,IF(E5015=0,IF(D5016=1,30,40)*0.18/(2*40),0),0)</f>
        <v/>
      </c>
      <c r="N5016" s="14" t="n">
        <v>0.2</v>
      </c>
      <c r="O5016" s="15">
        <f>K5016*N5016</f>
        <v/>
      </c>
      <c r="P5016">
        <f>IF(E5016=0,0.3,IF(D5016=1,IF(C5016&gt;=Params!$B$13-3,IF(C5016&lt;Params!$B$13,Params!$B$20,0.3),0.3),IF(C5016&gt;=Params!$B$15-3,IF(C5016&lt;Params!$B$15,Params!$B$21,0.3),0.3)))</f>
        <v/>
      </c>
    </row>
    <row r="5017" ht="15" customHeight="1" s="1">
      <c r="A5017" s="9" t="n">
        <v>5014</v>
      </c>
      <c r="B5017" s="6" t="inlineStr">
        <is>
          <t>28/07</t>
        </is>
      </c>
      <c r="C5017" s="6" t="n">
        <v>21</v>
      </c>
      <c r="D5017" s="6" t="n">
        <v>0</v>
      </c>
      <c r="E5017" s="10">
        <f>IF(D5017=1, IF(OR(C5017&lt;10, C5017&gt;=15),1,0), IF(OR(C5017&lt;7, C5017&gt;=18),1,0))</f>
        <v/>
      </c>
      <c r="F5017" s="11" t="n">
        <v>0.704</v>
      </c>
      <c r="G5017" s="12">
        <f>0*8</f>
        <v/>
      </c>
      <c r="H5017" s="12">
        <f>F5017-G5017</f>
        <v/>
      </c>
      <c r="I5017" s="10">
        <f>IF(E5017=0,"Fora",IF(E5016=0,"Carg xar",IF(H5017&lt;0,IF(M5017&lt;0.9,"Carg FV","Stby"),IF(M5017&gt;P5017,"V2H",IF(M5017&lt;0.9,"Carg xar","Stby")))))</f>
        <v/>
      </c>
      <c r="J5017" s="12">
        <f>IF(OR(I5017="Carg FV",I5017="Carg xar"),MIN(IF(I5017="Carg FV",ABS(H5017),7.4),7.4,MAX(0,(0.9-M5017)*40)*0.95),0)</f>
        <v/>
      </c>
      <c r="K5017" s="12">
        <f>IF(I5017="V2H",MIN(MAX(0,H5017),7.4,MAX(0,(M5017-P5017)*40)*0.95),0)</f>
        <v/>
      </c>
      <c r="L5017" s="12">
        <f>IF(E5017=0,0,MAX(0,H5017-K5017))</f>
        <v/>
      </c>
      <c r="M5017" s="13">
        <f>M5016+J5016/40-IF(I5016="V2H",K5016/(0.95*40),0)-IF(E5017=0,IF(E5016=1,IF(D5017=1,30,40)*0.18/(2*40),0),0)-IF(E5017=1,IF(E5016=0,IF(D5017=1,30,40)*0.18/(2*40),0),0)</f>
        <v/>
      </c>
      <c r="N5017" s="14" t="n">
        <v>0.2</v>
      </c>
      <c r="O5017" s="15">
        <f>K5017*N5017</f>
        <v/>
      </c>
      <c r="P5017">
        <f>IF(E5017=0,0.3,IF(D5017=1,IF(C5017&gt;=Params!$B$13-3,IF(C5017&lt;Params!$B$13,Params!$B$20,0.3),0.3),IF(C5017&gt;=Params!$B$15-3,IF(C5017&lt;Params!$B$15,Params!$B$21,0.3),0.3)))</f>
        <v/>
      </c>
    </row>
    <row r="5018" ht="15" customHeight="1" s="1">
      <c r="A5018" s="9" t="n">
        <v>5015</v>
      </c>
      <c r="B5018" s="6" t="inlineStr">
        <is>
          <t>28/07</t>
        </is>
      </c>
      <c r="C5018" s="6" t="n">
        <v>22</v>
      </c>
      <c r="D5018" s="6" t="n">
        <v>0</v>
      </c>
      <c r="E5018" s="10">
        <f>IF(D5018=1, IF(OR(C5018&lt;10, C5018&gt;=15),1,0), IF(OR(C5018&lt;7, C5018&gt;=18),1,0))</f>
        <v/>
      </c>
      <c r="F5018" s="11" t="n">
        <v>0.419</v>
      </c>
      <c r="G5018" s="12">
        <f>0*8</f>
        <v/>
      </c>
      <c r="H5018" s="12">
        <f>F5018-G5018</f>
        <v/>
      </c>
      <c r="I5018" s="10">
        <f>IF(E5018=0,"Fora",IF(E5017=0,"Carg xar",IF(H5018&lt;0,IF(M5018&lt;0.9,"Carg FV","Stby"),IF(M5018&gt;P5018,"V2H",IF(M5018&lt;0.9,"Carg xar","Stby")))))</f>
        <v/>
      </c>
      <c r="J5018" s="12">
        <f>IF(OR(I5018="Carg FV",I5018="Carg xar"),MIN(IF(I5018="Carg FV",ABS(H5018),7.4),7.4,MAX(0,(0.9-M5018)*40)*0.95),0)</f>
        <v/>
      </c>
      <c r="K5018" s="12">
        <f>IF(I5018="V2H",MIN(MAX(0,H5018),7.4,MAX(0,(M5018-P5018)*40)*0.95),0)</f>
        <v/>
      </c>
      <c r="L5018" s="12">
        <f>IF(E5018=0,0,MAX(0,H5018-K5018))</f>
        <v/>
      </c>
      <c r="M5018" s="13">
        <f>M5017+J5017/40-IF(I5017="V2H",K5017/(0.95*40),0)-IF(E5018=0,IF(E5017=1,IF(D5018=1,30,40)*0.18/(2*40),0),0)-IF(E5018=1,IF(E5017=0,IF(D5018=1,30,40)*0.18/(2*40),0),0)</f>
        <v/>
      </c>
      <c r="N5018" s="14" t="n">
        <v>0.15</v>
      </c>
      <c r="O5018" s="15">
        <f>K5018*N5018</f>
        <v/>
      </c>
      <c r="P5018">
        <f>IF(E5018=0,0.3,IF(D5018=1,IF(C5018&gt;=Params!$B$13-3,IF(C5018&lt;Params!$B$13,Params!$B$20,0.3),0.3),IF(C5018&gt;=Params!$B$15-3,IF(C5018&lt;Params!$B$15,Params!$B$21,0.3),0.3)))</f>
        <v/>
      </c>
    </row>
    <row r="5019" ht="15" customHeight="1" s="1">
      <c r="A5019" s="9" t="n">
        <v>5016</v>
      </c>
      <c r="B5019" s="6" t="inlineStr">
        <is>
          <t>28/07</t>
        </is>
      </c>
      <c r="C5019" s="6" t="n">
        <v>23</v>
      </c>
      <c r="D5019" s="6" t="n">
        <v>0</v>
      </c>
      <c r="E5019" s="10">
        <f>IF(D5019=1, IF(OR(C5019&lt;10, C5019&gt;=15),1,0), IF(OR(C5019&lt;7, C5019&gt;=18),1,0))</f>
        <v/>
      </c>
      <c r="F5019" s="11" t="n">
        <v>0.983</v>
      </c>
      <c r="G5019" s="12">
        <f>0*8</f>
        <v/>
      </c>
      <c r="H5019" s="12">
        <f>F5019-G5019</f>
        <v/>
      </c>
      <c r="I5019" s="10">
        <f>IF(E5019=0,"Fora",IF(E5018=0,"Carg xar",IF(H5019&lt;0,IF(M5019&lt;0.9,"Carg FV","Stby"),IF(M5019&gt;P5019,"V2H",IF(M5019&lt;0.9,"Carg xar","Stby")))))</f>
        <v/>
      </c>
      <c r="J5019" s="12">
        <f>IF(OR(I5019="Carg FV",I5019="Carg xar"),MIN(IF(I5019="Carg FV",ABS(H5019),7.4),7.4,MAX(0,(0.9-M5019)*40)*0.95),0)</f>
        <v/>
      </c>
      <c r="K5019" s="12">
        <f>IF(I5019="V2H",MIN(MAX(0,H5019),7.4,MAX(0,(M5019-P5019)*40)*0.95),0)</f>
        <v/>
      </c>
      <c r="L5019" s="12">
        <f>IF(E5019=0,0,MAX(0,H5019-K5019))</f>
        <v/>
      </c>
      <c r="M5019" s="13">
        <f>M5018+J5018/40-IF(I5018="V2H",K5018/(0.95*40),0)-IF(E5019=0,IF(E5018=1,IF(D5019=1,30,40)*0.18/(2*40),0),0)-IF(E5019=1,IF(E5018=0,IF(D5019=1,30,40)*0.18/(2*40),0),0)</f>
        <v/>
      </c>
      <c r="N5019" s="14" t="n">
        <v>0.15</v>
      </c>
      <c r="O5019" s="15">
        <f>K5019*N5019</f>
        <v/>
      </c>
      <c r="P5019">
        <f>IF(E5019=0,0.3,IF(D5019=1,IF(C5019&gt;=Params!$B$13-3,IF(C5019&lt;Params!$B$13,Params!$B$20,0.3),0.3),IF(C5019&gt;=Params!$B$15-3,IF(C5019&lt;Params!$B$15,Params!$B$21,0.3),0.3)))</f>
        <v/>
      </c>
    </row>
    <row r="5020" ht="15" customHeight="1" s="1">
      <c r="A5020" s="9" t="n">
        <v>5017</v>
      </c>
      <c r="B5020" s="6" t="inlineStr">
        <is>
          <t>29/07</t>
        </is>
      </c>
      <c r="C5020" s="6" t="n">
        <v>0</v>
      </c>
      <c r="D5020" s="6" t="n">
        <v>0</v>
      </c>
      <c r="E5020" s="10">
        <f>IF(D5020=1, IF(OR(C5020&lt;10, C5020&gt;=15),1,0), IF(OR(C5020&lt;7, C5020&gt;=18),1,0))</f>
        <v/>
      </c>
      <c r="F5020" s="11" t="n">
        <v>0.523</v>
      </c>
      <c r="G5020" s="12">
        <f>0*8</f>
        <v/>
      </c>
      <c r="H5020" s="12">
        <f>F5020-G5020</f>
        <v/>
      </c>
      <c r="I5020" s="10">
        <f>IF(E5020=0,"Fora",IF(E5019=0,"Carg xar",IF(H5020&lt;0,IF(M5020&lt;0.9,"Carg FV","Stby"),IF(M5020&gt;P5020,"V2H",IF(M5020&lt;0.9,"Carg xar","Stby")))))</f>
        <v/>
      </c>
      <c r="J5020" s="12">
        <f>IF(OR(I5020="Carg FV",I5020="Carg xar"),MIN(IF(I5020="Carg FV",ABS(H5020),7.4),7.4,MAX(0,(0.9-M5020)*40)*0.95),0)</f>
        <v/>
      </c>
      <c r="K5020" s="12">
        <f>IF(I5020="V2H",MIN(MAX(0,H5020),7.4,MAX(0,(M5020-P5020)*40)*0.95),0)</f>
        <v/>
      </c>
      <c r="L5020" s="12">
        <f>IF(E5020=0,0,MAX(0,H5020-K5020))</f>
        <v/>
      </c>
      <c r="M5020" s="13">
        <f>M5019+J5019/40-IF(I5019="V2H",K5019/(0.95*40),0)-IF(E5020=0,IF(E5019=1,IF(D5020=1,30,40)*0.18/(2*40),0),0)-IF(E5020=1,IF(E5019=0,IF(D5020=1,30,40)*0.18/(2*40),0),0)</f>
        <v/>
      </c>
      <c r="N5020" s="14" t="n">
        <v>0.09</v>
      </c>
      <c r="O5020" s="15">
        <f>K5020*N5020</f>
        <v/>
      </c>
      <c r="P5020">
        <f>IF(E5020=0,0.3,IF(D5020=1,IF(C5020&gt;=Params!$B$13-3,IF(C5020&lt;Params!$B$13,Params!$B$20,0.3),0.3),IF(C5020&gt;=Params!$B$15-3,IF(C5020&lt;Params!$B$15,Params!$B$21,0.3),0.3)))</f>
        <v/>
      </c>
    </row>
    <row r="5021" ht="15" customHeight="1" s="1">
      <c r="A5021" s="9" t="n">
        <v>5018</v>
      </c>
      <c r="B5021" s="6" t="inlineStr">
        <is>
          <t>29/07</t>
        </is>
      </c>
      <c r="C5021" s="6" t="n">
        <v>1</v>
      </c>
      <c r="D5021" s="6" t="n">
        <v>0</v>
      </c>
      <c r="E5021" s="10">
        <f>IF(D5021=1, IF(OR(C5021&lt;10, C5021&gt;=15),1,0), IF(OR(C5021&lt;7, C5021&gt;=18),1,0))</f>
        <v/>
      </c>
      <c r="F5021" s="11" t="n">
        <v>0.485</v>
      </c>
      <c r="G5021" s="12">
        <f>0*8</f>
        <v/>
      </c>
      <c r="H5021" s="12">
        <f>F5021-G5021</f>
        <v/>
      </c>
      <c r="I5021" s="10">
        <f>IF(E5021=0,"Fora",IF(E5020=0,"Carg xar",IF(H5021&lt;0,IF(M5021&lt;0.9,"Carg FV","Stby"),IF(M5021&gt;P5021,"V2H",IF(M5021&lt;0.9,"Carg xar","Stby")))))</f>
        <v/>
      </c>
      <c r="J5021" s="12">
        <f>IF(OR(I5021="Carg FV",I5021="Carg xar"),MIN(IF(I5021="Carg FV",ABS(H5021),7.4),7.4,MAX(0,(0.9-M5021)*40)*0.95),0)</f>
        <v/>
      </c>
      <c r="K5021" s="12">
        <f>IF(I5021="V2H",MIN(MAX(0,H5021),7.4,MAX(0,(M5021-P5021)*40)*0.95),0)</f>
        <v/>
      </c>
      <c r="L5021" s="12">
        <f>IF(E5021=0,0,MAX(0,H5021-K5021))</f>
        <v/>
      </c>
      <c r="M5021" s="13">
        <f>M5020+J5020/40-IF(I5020="V2H",K5020/(0.95*40),0)-IF(E5021=0,IF(E5020=1,IF(D5021=1,30,40)*0.18/(2*40),0),0)-IF(E5021=1,IF(E5020=0,IF(D5021=1,30,40)*0.18/(2*40),0),0)</f>
        <v/>
      </c>
      <c r="N5021" s="14" t="n">
        <v>0.09</v>
      </c>
      <c r="O5021" s="15">
        <f>K5021*N5021</f>
        <v/>
      </c>
      <c r="P5021">
        <f>IF(E5021=0,0.3,IF(D5021=1,IF(C5021&gt;=Params!$B$13-3,IF(C5021&lt;Params!$B$13,Params!$B$20,0.3),0.3),IF(C5021&gt;=Params!$B$15-3,IF(C5021&lt;Params!$B$15,Params!$B$21,0.3),0.3)))</f>
        <v/>
      </c>
    </row>
    <row r="5022" ht="15" customHeight="1" s="1">
      <c r="A5022" s="9" t="n">
        <v>5019</v>
      </c>
      <c r="B5022" s="6" t="inlineStr">
        <is>
          <t>29/07</t>
        </is>
      </c>
      <c r="C5022" s="6" t="n">
        <v>2</v>
      </c>
      <c r="D5022" s="6" t="n">
        <v>0</v>
      </c>
      <c r="E5022" s="10">
        <f>IF(D5022=1, IF(OR(C5022&lt;10, C5022&gt;=15),1,0), IF(OR(C5022&lt;7, C5022&gt;=18),1,0))</f>
        <v/>
      </c>
      <c r="F5022" s="11" t="n">
        <v>0.456</v>
      </c>
      <c r="G5022" s="12">
        <f>0*8</f>
        <v/>
      </c>
      <c r="H5022" s="12">
        <f>F5022-G5022</f>
        <v/>
      </c>
      <c r="I5022" s="10">
        <f>IF(E5022=0,"Fora",IF(E5021=0,"Carg xar",IF(H5022&lt;0,IF(M5022&lt;0.9,"Carg FV","Stby"),IF(M5022&gt;P5022,"V2H",IF(M5022&lt;0.9,"Carg xar","Stby")))))</f>
        <v/>
      </c>
      <c r="J5022" s="12">
        <f>IF(OR(I5022="Carg FV",I5022="Carg xar"),MIN(IF(I5022="Carg FV",ABS(H5022),7.4),7.4,MAX(0,(0.9-M5022)*40)*0.95),0)</f>
        <v/>
      </c>
      <c r="K5022" s="12">
        <f>IF(I5022="V2H",MIN(MAX(0,H5022),7.4,MAX(0,(M5022-P5022)*40)*0.95),0)</f>
        <v/>
      </c>
      <c r="L5022" s="12">
        <f>IF(E5022=0,0,MAX(0,H5022-K5022))</f>
        <v/>
      </c>
      <c r="M5022" s="13">
        <f>M5021+J5021/40-IF(I5021="V2H",K5021/(0.95*40),0)-IF(E5022=0,IF(E5021=1,IF(D5022=1,30,40)*0.18/(2*40),0),0)-IF(E5022=1,IF(E5021=0,IF(D5022=1,30,40)*0.18/(2*40),0),0)</f>
        <v/>
      </c>
      <c r="N5022" s="14" t="n">
        <v>0.09</v>
      </c>
      <c r="O5022" s="15">
        <f>K5022*N5022</f>
        <v/>
      </c>
      <c r="P5022">
        <f>IF(E5022=0,0.3,IF(D5022=1,IF(C5022&gt;=Params!$B$13-3,IF(C5022&lt;Params!$B$13,Params!$B$20,0.3),0.3),IF(C5022&gt;=Params!$B$15-3,IF(C5022&lt;Params!$B$15,Params!$B$21,0.3),0.3)))</f>
        <v/>
      </c>
    </row>
    <row r="5023" ht="15" customHeight="1" s="1">
      <c r="A5023" s="9" t="n">
        <v>5020</v>
      </c>
      <c r="B5023" s="6" t="inlineStr">
        <is>
          <t>29/07</t>
        </is>
      </c>
      <c r="C5023" s="6" t="n">
        <v>3</v>
      </c>
      <c r="D5023" s="6" t="n">
        <v>0</v>
      </c>
      <c r="E5023" s="10">
        <f>IF(D5023=1, IF(OR(C5023&lt;10, C5023&gt;=15),1,0), IF(OR(C5023&lt;7, C5023&gt;=18),1,0))</f>
        <v/>
      </c>
      <c r="F5023" s="11" t="n">
        <v>0.396</v>
      </c>
      <c r="G5023" s="12">
        <f>0*8</f>
        <v/>
      </c>
      <c r="H5023" s="12">
        <f>F5023-G5023</f>
        <v/>
      </c>
      <c r="I5023" s="10">
        <f>IF(E5023=0,"Fora",IF(E5022=0,"Carg xar",IF(H5023&lt;0,IF(M5023&lt;0.9,"Carg FV","Stby"),IF(M5023&gt;P5023,"V2H",IF(M5023&lt;0.9,"Carg xar","Stby")))))</f>
        <v/>
      </c>
      <c r="J5023" s="12">
        <f>IF(OR(I5023="Carg FV",I5023="Carg xar"),MIN(IF(I5023="Carg FV",ABS(H5023),7.4),7.4,MAX(0,(0.9-M5023)*40)*0.95),0)</f>
        <v/>
      </c>
      <c r="K5023" s="12">
        <f>IF(I5023="V2H",MIN(MAX(0,H5023),7.4,MAX(0,(M5023-P5023)*40)*0.95),0)</f>
        <v/>
      </c>
      <c r="L5023" s="12">
        <f>IF(E5023=0,0,MAX(0,H5023-K5023))</f>
        <v/>
      </c>
      <c r="M5023" s="13">
        <f>M5022+J5022/40-IF(I5022="V2H",K5022/(0.95*40),0)-IF(E5023=0,IF(E5022=1,IF(D5023=1,30,40)*0.18/(2*40),0),0)-IF(E5023=1,IF(E5022=0,IF(D5023=1,30,40)*0.18/(2*40),0),0)</f>
        <v/>
      </c>
      <c r="N5023" s="14" t="n">
        <v>0.09</v>
      </c>
      <c r="O5023" s="15">
        <f>K5023*N5023</f>
        <v/>
      </c>
      <c r="P5023">
        <f>IF(E5023=0,0.3,IF(D5023=1,IF(C5023&gt;=Params!$B$13-3,IF(C5023&lt;Params!$B$13,Params!$B$20,0.3),0.3),IF(C5023&gt;=Params!$B$15-3,IF(C5023&lt;Params!$B$15,Params!$B$21,0.3),0.3)))</f>
        <v/>
      </c>
    </row>
    <row r="5024" ht="15" customHeight="1" s="1">
      <c r="A5024" s="9" t="n">
        <v>5021</v>
      </c>
      <c r="B5024" s="6" t="inlineStr">
        <is>
          <t>29/07</t>
        </is>
      </c>
      <c r="C5024" s="6" t="n">
        <v>4</v>
      </c>
      <c r="D5024" s="6" t="n">
        <v>0</v>
      </c>
      <c r="E5024" s="10">
        <f>IF(D5024=1, IF(OR(C5024&lt;10, C5024&gt;=15),1,0), IF(OR(C5024&lt;7, C5024&gt;=18),1,0))</f>
        <v/>
      </c>
      <c r="F5024" s="11" t="n">
        <v>1.357</v>
      </c>
      <c r="G5024" s="12">
        <f>0*8</f>
        <v/>
      </c>
      <c r="H5024" s="12">
        <f>F5024-G5024</f>
        <v/>
      </c>
      <c r="I5024" s="10">
        <f>IF(E5024=0,"Fora",IF(E5023=0,"Carg xar",IF(H5024&lt;0,IF(M5024&lt;0.9,"Carg FV","Stby"),IF(M5024&gt;P5024,"V2H",IF(M5024&lt;0.9,"Carg xar","Stby")))))</f>
        <v/>
      </c>
      <c r="J5024" s="12">
        <f>IF(OR(I5024="Carg FV",I5024="Carg xar"),MIN(IF(I5024="Carg FV",ABS(H5024),7.4),7.4,MAX(0,(0.9-M5024)*40)*0.95),0)</f>
        <v/>
      </c>
      <c r="K5024" s="12">
        <f>IF(I5024="V2H",MIN(MAX(0,H5024),7.4,MAX(0,(M5024-P5024)*40)*0.95),0)</f>
        <v/>
      </c>
      <c r="L5024" s="12">
        <f>IF(E5024=0,0,MAX(0,H5024-K5024))</f>
        <v/>
      </c>
      <c r="M5024" s="13">
        <f>M5023+J5023/40-IF(I5023="V2H",K5023/(0.95*40),0)-IF(E5024=0,IF(E5023=1,IF(D5024=1,30,40)*0.18/(2*40),0),0)-IF(E5024=1,IF(E5023=0,IF(D5024=1,30,40)*0.18/(2*40),0),0)</f>
        <v/>
      </c>
      <c r="N5024" s="14" t="n">
        <v>0.09</v>
      </c>
      <c r="O5024" s="15">
        <f>K5024*N5024</f>
        <v/>
      </c>
      <c r="P5024">
        <f>IF(E5024=0,0.3,IF(D5024=1,IF(C5024&gt;=Params!$B$13-3,IF(C5024&lt;Params!$B$13,Params!$B$20,0.3),0.3),IF(C5024&gt;=Params!$B$15-3,IF(C5024&lt;Params!$B$15,Params!$B$21,0.3),0.3)))</f>
        <v/>
      </c>
    </row>
    <row r="5025" ht="15" customHeight="1" s="1">
      <c r="A5025" s="9" t="n">
        <v>5022</v>
      </c>
      <c r="B5025" s="6" t="inlineStr">
        <is>
          <t>29/07</t>
        </is>
      </c>
      <c r="C5025" s="6" t="n">
        <v>5</v>
      </c>
      <c r="D5025" s="6" t="n">
        <v>0</v>
      </c>
      <c r="E5025" s="10">
        <f>IF(D5025=1, IF(OR(C5025&lt;10, C5025&gt;=15),1,0), IF(OR(C5025&lt;7, C5025&gt;=18),1,0))</f>
        <v/>
      </c>
      <c r="F5025" s="11" t="n">
        <v>0.339</v>
      </c>
      <c r="G5025" s="12">
        <f>0*8</f>
        <v/>
      </c>
      <c r="H5025" s="12">
        <f>F5025-G5025</f>
        <v/>
      </c>
      <c r="I5025" s="10">
        <f>IF(E5025=0,"Fora",IF(E5024=0,"Carg xar",IF(H5025&lt;0,IF(M5025&lt;0.9,"Carg FV","Stby"),IF(M5025&gt;P5025,"V2H",IF(M5025&lt;0.9,"Carg xar","Stby")))))</f>
        <v/>
      </c>
      <c r="J5025" s="12">
        <f>IF(OR(I5025="Carg FV",I5025="Carg xar"),MIN(IF(I5025="Carg FV",ABS(H5025),7.4),7.4,MAX(0,(0.9-M5025)*40)*0.95),0)</f>
        <v/>
      </c>
      <c r="K5025" s="12">
        <f>IF(I5025="V2H",MIN(MAX(0,H5025),7.4,MAX(0,(M5025-P5025)*40)*0.95),0)</f>
        <v/>
      </c>
      <c r="L5025" s="12">
        <f>IF(E5025=0,0,MAX(0,H5025-K5025))</f>
        <v/>
      </c>
      <c r="M5025" s="13">
        <f>M5024+J5024/40-IF(I5024="V2H",K5024/(0.95*40),0)-IF(E5025=0,IF(E5024=1,IF(D5025=1,30,40)*0.18/(2*40),0),0)-IF(E5025=1,IF(E5024=0,IF(D5025=1,30,40)*0.18/(2*40),0),0)</f>
        <v/>
      </c>
      <c r="N5025" s="14" t="n">
        <v>0.09</v>
      </c>
      <c r="O5025" s="15">
        <f>K5025*N5025</f>
        <v/>
      </c>
      <c r="P5025">
        <f>IF(E5025=0,0.3,IF(D5025=1,IF(C5025&gt;=Params!$B$13-3,IF(C5025&lt;Params!$B$13,Params!$B$20,0.3),0.3),IF(C5025&gt;=Params!$B$15-3,IF(C5025&lt;Params!$B$15,Params!$B$21,0.3),0.3)))</f>
        <v/>
      </c>
    </row>
    <row r="5026" ht="15" customHeight="1" s="1">
      <c r="A5026" s="9" t="n">
        <v>5023</v>
      </c>
      <c r="B5026" s="6" t="inlineStr">
        <is>
          <t>29/07</t>
        </is>
      </c>
      <c r="C5026" s="6" t="n">
        <v>6</v>
      </c>
      <c r="D5026" s="6" t="n">
        <v>0</v>
      </c>
      <c r="E5026" s="10">
        <f>IF(D5026=1, IF(OR(C5026&lt;10, C5026&gt;=15),1,0), IF(OR(C5026&lt;7, C5026&gt;=18),1,0))</f>
        <v/>
      </c>
      <c r="F5026" s="11" t="n">
        <v>0.37</v>
      </c>
      <c r="G5026" s="12">
        <f>0.02*8</f>
        <v/>
      </c>
      <c r="H5026" s="12">
        <f>F5026-G5026</f>
        <v/>
      </c>
      <c r="I5026" s="10">
        <f>IF(E5026=0,"Fora",IF(E5025=0,"Carg xar",IF(H5026&lt;0,IF(M5026&lt;0.9,"Carg FV","Stby"),IF(M5026&gt;P5026,"V2H",IF(M5026&lt;0.9,"Carg xar","Stby")))))</f>
        <v/>
      </c>
      <c r="J5026" s="12">
        <f>IF(OR(I5026="Carg FV",I5026="Carg xar"),MIN(IF(I5026="Carg FV",ABS(H5026),7.4),7.4,MAX(0,(0.9-M5026)*40)*0.95),0)</f>
        <v/>
      </c>
      <c r="K5026" s="12">
        <f>IF(I5026="V2H",MIN(MAX(0,H5026),7.4,MAX(0,(M5026-P5026)*40)*0.95),0)</f>
        <v/>
      </c>
      <c r="L5026" s="12">
        <f>IF(E5026=0,0,MAX(0,H5026-K5026))</f>
        <v/>
      </c>
      <c r="M5026" s="13">
        <f>M5025+J5025/40-IF(I5025="V2H",K5025/(0.95*40),0)-IF(E5026=0,IF(E5025=1,IF(D5026=1,30,40)*0.18/(2*40),0),0)-IF(E5026=1,IF(E5025=0,IF(D5026=1,30,40)*0.18/(2*40),0),0)</f>
        <v/>
      </c>
      <c r="N5026" s="14" t="n">
        <v>0.09</v>
      </c>
      <c r="O5026" s="15">
        <f>K5026*N5026</f>
        <v/>
      </c>
      <c r="P5026">
        <f>IF(E5026=0,0.3,IF(D5026=1,IF(C5026&gt;=Params!$B$13-3,IF(C5026&lt;Params!$B$13,Params!$B$20,0.3),0.3),IF(C5026&gt;=Params!$B$15-3,IF(C5026&lt;Params!$B$15,Params!$B$21,0.3),0.3)))</f>
        <v/>
      </c>
    </row>
    <row r="5027" ht="15" customHeight="1" s="1">
      <c r="A5027" s="9" t="n">
        <v>5024</v>
      </c>
      <c r="B5027" s="6" t="inlineStr">
        <is>
          <t>29/07</t>
        </is>
      </c>
      <c r="C5027" s="6" t="n">
        <v>7</v>
      </c>
      <c r="D5027" s="6" t="n">
        <v>0</v>
      </c>
      <c r="E5027" s="10">
        <f>IF(D5027=1, IF(OR(C5027&lt;10, C5027&gt;=15),1,0), IF(OR(C5027&lt;7, C5027&gt;=18),1,0))</f>
        <v/>
      </c>
      <c r="F5027" s="11" t="n">
        <v>0.259</v>
      </c>
      <c r="G5027" s="12">
        <f>0.14*8</f>
        <v/>
      </c>
      <c r="H5027" s="12">
        <f>F5027-G5027</f>
        <v/>
      </c>
      <c r="I5027" s="10">
        <f>IF(E5027=0,"Fora",IF(E5026=0,"Carg xar",IF(H5027&lt;0,IF(M5027&lt;0.9,"Carg FV","Stby"),IF(M5027&gt;P5027,"V2H",IF(M5027&lt;0.9,"Carg xar","Stby")))))</f>
        <v/>
      </c>
      <c r="J5027" s="12">
        <f>IF(OR(I5027="Carg FV",I5027="Carg xar"),MIN(IF(I5027="Carg FV",ABS(H5027),7.4),7.4,MAX(0,(0.9-M5027)*40)*0.95),0)</f>
        <v/>
      </c>
      <c r="K5027" s="12">
        <f>IF(I5027="V2H",MIN(MAX(0,H5027),7.4,MAX(0,(M5027-P5027)*40)*0.95),0)</f>
        <v/>
      </c>
      <c r="L5027" s="12">
        <f>IF(E5027=0,0,MAX(0,H5027-K5027))</f>
        <v/>
      </c>
      <c r="M5027" s="13">
        <f>M5026+J5026/40-IF(I5026="V2H",K5026/(0.95*40),0)-IF(E5027=0,IF(E5026=1,IF(D5027=1,30,40)*0.18/(2*40),0),0)-IF(E5027=1,IF(E5026=0,IF(D5027=1,30,40)*0.18/(2*40),0),0)</f>
        <v/>
      </c>
      <c r="N5027" s="14" t="n">
        <v>0.09</v>
      </c>
      <c r="O5027" s="15">
        <f>K5027*N5027</f>
        <v/>
      </c>
      <c r="P5027">
        <f>IF(E5027=0,0.3,IF(D5027=1,IF(C5027&gt;=Params!$B$13-3,IF(C5027&lt;Params!$B$13,Params!$B$20,0.3),0.3),IF(C5027&gt;=Params!$B$15-3,IF(C5027&lt;Params!$B$15,Params!$B$21,0.3),0.3)))</f>
        <v/>
      </c>
    </row>
    <row r="5028" ht="15" customHeight="1" s="1">
      <c r="A5028" s="9" t="n">
        <v>5025</v>
      </c>
      <c r="B5028" s="6" t="inlineStr">
        <is>
          <t>29/07</t>
        </is>
      </c>
      <c r="C5028" s="6" t="n">
        <v>8</v>
      </c>
      <c r="D5028" s="6" t="n">
        <v>0</v>
      </c>
      <c r="E5028" s="10">
        <f>IF(D5028=1, IF(OR(C5028&lt;10, C5028&gt;=15),1,0), IF(OR(C5028&lt;7, C5028&gt;=18),1,0))</f>
        <v/>
      </c>
      <c r="F5028" s="11" t="n">
        <v>0</v>
      </c>
      <c r="G5028" s="12">
        <f>0.3*8</f>
        <v/>
      </c>
      <c r="H5028" s="12">
        <f>F5028-G5028</f>
        <v/>
      </c>
      <c r="I5028" s="10">
        <f>IF(E5028=0,"Fora",IF(E5027=0,"Carg xar",IF(H5028&lt;0,IF(M5028&lt;0.9,"Carg FV","Stby"),IF(M5028&gt;P5028,"V2H",IF(M5028&lt;0.9,"Carg xar","Stby")))))</f>
        <v/>
      </c>
      <c r="J5028" s="12">
        <f>IF(OR(I5028="Carg FV",I5028="Carg xar"),MIN(IF(I5028="Carg FV",ABS(H5028),7.4),7.4,MAX(0,(0.9-M5028)*40)*0.95),0)</f>
        <v/>
      </c>
      <c r="K5028" s="12">
        <f>IF(I5028="V2H",MIN(MAX(0,H5028),7.4,MAX(0,(M5028-P5028)*40)*0.95),0)</f>
        <v/>
      </c>
      <c r="L5028" s="12">
        <f>IF(E5028=0,0,MAX(0,H5028-K5028))</f>
        <v/>
      </c>
      <c r="M5028" s="13">
        <f>M5027+J5027/40-IF(I5027="V2H",K5027/(0.95*40),0)-IF(E5028=0,IF(E5027=1,IF(D5028=1,30,40)*0.18/(2*40),0),0)-IF(E5028=1,IF(E5027=0,IF(D5028=1,30,40)*0.18/(2*40),0),0)</f>
        <v/>
      </c>
      <c r="N5028" s="14" t="n">
        <v>0.15</v>
      </c>
      <c r="O5028" s="15">
        <f>K5028*N5028</f>
        <v/>
      </c>
      <c r="P5028">
        <f>IF(E5028=0,0.3,IF(D5028=1,IF(C5028&gt;=Params!$B$13-3,IF(C5028&lt;Params!$B$13,Params!$B$20,0.3),0.3),IF(C5028&gt;=Params!$B$15-3,IF(C5028&lt;Params!$B$15,Params!$B$21,0.3),0.3)))</f>
        <v/>
      </c>
    </row>
    <row r="5029" ht="15" customHeight="1" s="1">
      <c r="A5029" s="9" t="n">
        <v>5026</v>
      </c>
      <c r="B5029" s="6" t="inlineStr">
        <is>
          <t>29/07</t>
        </is>
      </c>
      <c r="C5029" s="6" t="n">
        <v>9</v>
      </c>
      <c r="D5029" s="6" t="n">
        <v>0</v>
      </c>
      <c r="E5029" s="10">
        <f>IF(D5029=1, IF(OR(C5029&lt;10, C5029&gt;=15),1,0), IF(OR(C5029&lt;7, C5029&gt;=18),1,0))</f>
        <v/>
      </c>
      <c r="F5029" s="11" t="n">
        <v>0</v>
      </c>
      <c r="G5029" s="12">
        <f>0.5*8</f>
        <v/>
      </c>
      <c r="H5029" s="12">
        <f>F5029-G5029</f>
        <v/>
      </c>
      <c r="I5029" s="10">
        <f>IF(E5029=0,"Fora",IF(E5028=0,"Carg xar",IF(H5029&lt;0,IF(M5029&lt;0.9,"Carg FV","Stby"),IF(M5029&gt;P5029,"V2H",IF(M5029&lt;0.9,"Carg xar","Stby")))))</f>
        <v/>
      </c>
      <c r="J5029" s="12">
        <f>IF(OR(I5029="Carg FV",I5029="Carg xar"),MIN(IF(I5029="Carg FV",ABS(H5029),7.4),7.4,MAX(0,(0.9-M5029)*40)*0.95),0)</f>
        <v/>
      </c>
      <c r="K5029" s="12">
        <f>IF(I5029="V2H",MIN(MAX(0,H5029),7.4,MAX(0,(M5029-P5029)*40)*0.95),0)</f>
        <v/>
      </c>
      <c r="L5029" s="12">
        <f>IF(E5029=0,0,MAX(0,H5029-K5029))</f>
        <v/>
      </c>
      <c r="M5029" s="13">
        <f>M5028+J5028/40-IF(I5028="V2H",K5028/(0.95*40),0)-IF(E5029=0,IF(E5028=1,IF(D5029=1,30,40)*0.18/(2*40),0),0)-IF(E5029=1,IF(E5028=0,IF(D5029=1,30,40)*0.18/(2*40),0),0)</f>
        <v/>
      </c>
      <c r="N5029" s="14" t="n">
        <v>0.15</v>
      </c>
      <c r="O5029" s="15">
        <f>K5029*N5029</f>
        <v/>
      </c>
      <c r="P5029">
        <f>IF(E5029=0,0.3,IF(D5029=1,IF(C5029&gt;=Params!$B$13-3,IF(C5029&lt;Params!$B$13,Params!$B$20,0.3),0.3),IF(C5029&gt;=Params!$B$15-3,IF(C5029&lt;Params!$B$15,Params!$B$21,0.3),0.3)))</f>
        <v/>
      </c>
    </row>
    <row r="5030" ht="15" customHeight="1" s="1">
      <c r="A5030" s="9" t="n">
        <v>5027</v>
      </c>
      <c r="B5030" s="6" t="inlineStr">
        <is>
          <t>29/07</t>
        </is>
      </c>
      <c r="C5030" s="6" t="n">
        <v>10</v>
      </c>
      <c r="D5030" s="6" t="n">
        <v>0</v>
      </c>
      <c r="E5030" s="10">
        <f>IF(D5030=1, IF(OR(C5030&lt;10, C5030&gt;=15),1,0), IF(OR(C5030&lt;7, C5030&gt;=18),1,0))</f>
        <v/>
      </c>
      <c r="F5030" s="11" t="n">
        <v>0</v>
      </c>
      <c r="G5030" s="12">
        <f>0.7*8</f>
        <v/>
      </c>
      <c r="H5030" s="12">
        <f>F5030-G5030</f>
        <v/>
      </c>
      <c r="I5030" s="10">
        <f>IF(E5030=0,"Fora",IF(E5029=0,"Carg xar",IF(H5030&lt;0,IF(M5030&lt;0.9,"Carg FV","Stby"),IF(M5030&gt;P5030,"V2H",IF(M5030&lt;0.9,"Carg xar","Stby")))))</f>
        <v/>
      </c>
      <c r="J5030" s="12">
        <f>IF(OR(I5030="Carg FV",I5030="Carg xar"),MIN(IF(I5030="Carg FV",ABS(H5030),7.4),7.4,MAX(0,(0.9-M5030)*40)*0.95),0)</f>
        <v/>
      </c>
      <c r="K5030" s="12">
        <f>IF(I5030="V2H",MIN(MAX(0,H5030),7.4,MAX(0,(M5030-P5030)*40)*0.95),0)</f>
        <v/>
      </c>
      <c r="L5030" s="12">
        <f>IF(E5030=0,0,MAX(0,H5030-K5030))</f>
        <v/>
      </c>
      <c r="M5030" s="13">
        <f>M5029+J5029/40-IF(I5029="V2H",K5029/(0.95*40),0)-IF(E5030=0,IF(E5029=1,IF(D5030=1,30,40)*0.18/(2*40),0),0)-IF(E5030=1,IF(E5029=0,IF(D5030=1,30,40)*0.18/(2*40),0),0)</f>
        <v/>
      </c>
      <c r="N5030" s="14" t="n">
        <v>0.2</v>
      </c>
      <c r="O5030" s="15">
        <f>K5030*N5030</f>
        <v/>
      </c>
      <c r="P5030">
        <f>IF(E5030=0,0.3,IF(D5030=1,IF(C5030&gt;=Params!$B$13-3,IF(C5030&lt;Params!$B$13,Params!$B$20,0.3),0.3),IF(C5030&gt;=Params!$B$15-3,IF(C5030&lt;Params!$B$15,Params!$B$21,0.3),0.3)))</f>
        <v/>
      </c>
    </row>
    <row r="5031" ht="15" customHeight="1" s="1">
      <c r="A5031" s="9" t="n">
        <v>5028</v>
      </c>
      <c r="B5031" s="6" t="inlineStr">
        <is>
          <t>29/07</t>
        </is>
      </c>
      <c r="C5031" s="6" t="n">
        <v>11</v>
      </c>
      <c r="D5031" s="6" t="n">
        <v>0</v>
      </c>
      <c r="E5031" s="10">
        <f>IF(D5031=1, IF(OR(C5031&lt;10, C5031&gt;=15),1,0), IF(OR(C5031&lt;7, C5031&gt;=18),1,0))</f>
        <v/>
      </c>
      <c r="F5031" s="11" t="n">
        <v>0</v>
      </c>
      <c r="G5031" s="12">
        <f>0.84*8</f>
        <v/>
      </c>
      <c r="H5031" s="12">
        <f>F5031-G5031</f>
        <v/>
      </c>
      <c r="I5031" s="10">
        <f>IF(E5031=0,"Fora",IF(E5030=0,"Carg xar",IF(H5031&lt;0,IF(M5031&lt;0.9,"Carg FV","Stby"),IF(M5031&gt;P5031,"V2H",IF(M5031&lt;0.9,"Carg xar","Stby")))))</f>
        <v/>
      </c>
      <c r="J5031" s="12">
        <f>IF(OR(I5031="Carg FV",I5031="Carg xar"),MIN(IF(I5031="Carg FV",ABS(H5031),7.4),7.4,MAX(0,(0.9-M5031)*40)*0.95),0)</f>
        <v/>
      </c>
      <c r="K5031" s="12">
        <f>IF(I5031="V2H",MIN(MAX(0,H5031),7.4,MAX(0,(M5031-P5031)*40)*0.95),0)</f>
        <v/>
      </c>
      <c r="L5031" s="12">
        <f>IF(E5031=0,0,MAX(0,H5031-K5031))</f>
        <v/>
      </c>
      <c r="M5031" s="13">
        <f>M5030+J5030/40-IF(I5030="V2H",K5030/(0.95*40),0)-IF(E5031=0,IF(E5030=1,IF(D5031=1,30,40)*0.18/(2*40),0),0)-IF(E5031=1,IF(E5030=0,IF(D5031=1,30,40)*0.18/(2*40),0),0)</f>
        <v/>
      </c>
      <c r="N5031" s="14" t="n">
        <v>0.2</v>
      </c>
      <c r="O5031" s="15">
        <f>K5031*N5031</f>
        <v/>
      </c>
      <c r="P5031">
        <f>IF(E5031=0,0.3,IF(D5031=1,IF(C5031&gt;=Params!$B$13-3,IF(C5031&lt;Params!$B$13,Params!$B$20,0.3),0.3),IF(C5031&gt;=Params!$B$15-3,IF(C5031&lt;Params!$B$15,Params!$B$21,0.3),0.3)))</f>
        <v/>
      </c>
    </row>
    <row r="5032" ht="15" customHeight="1" s="1">
      <c r="A5032" s="9" t="n">
        <v>5029</v>
      </c>
      <c r="B5032" s="6" t="inlineStr">
        <is>
          <t>29/07</t>
        </is>
      </c>
      <c r="C5032" s="6" t="n">
        <v>12</v>
      </c>
      <c r="D5032" s="6" t="n">
        <v>0</v>
      </c>
      <c r="E5032" s="10">
        <f>IF(D5032=1, IF(OR(C5032&lt;10, C5032&gt;=15),1,0), IF(OR(C5032&lt;7, C5032&gt;=18),1,0))</f>
        <v/>
      </c>
      <c r="F5032" s="11" t="n">
        <v>0</v>
      </c>
      <c r="G5032" s="12">
        <f>0.9*8</f>
        <v/>
      </c>
      <c r="H5032" s="12">
        <f>F5032-G5032</f>
        <v/>
      </c>
      <c r="I5032" s="10">
        <f>IF(E5032=0,"Fora",IF(E5031=0,"Carg xar",IF(H5032&lt;0,IF(M5032&lt;0.9,"Carg FV","Stby"),IF(M5032&gt;P5032,"V2H",IF(M5032&lt;0.9,"Carg xar","Stby")))))</f>
        <v/>
      </c>
      <c r="J5032" s="12">
        <f>IF(OR(I5032="Carg FV",I5032="Carg xar"),MIN(IF(I5032="Carg FV",ABS(H5032),7.4),7.4,MAX(0,(0.9-M5032)*40)*0.95),0)</f>
        <v/>
      </c>
      <c r="K5032" s="12">
        <f>IF(I5032="V2H",MIN(MAX(0,H5032),7.4,MAX(0,(M5032-P5032)*40)*0.95),0)</f>
        <v/>
      </c>
      <c r="L5032" s="12">
        <f>IF(E5032=0,0,MAX(0,H5032-K5032))</f>
        <v/>
      </c>
      <c r="M5032" s="13">
        <f>M5031+J5031/40-IF(I5031="V2H",K5031/(0.95*40),0)-IF(E5032=0,IF(E5031=1,IF(D5032=1,30,40)*0.18/(2*40),0),0)-IF(E5032=1,IF(E5031=0,IF(D5032=1,30,40)*0.18/(2*40),0),0)</f>
        <v/>
      </c>
      <c r="N5032" s="14" t="n">
        <v>0.2</v>
      </c>
      <c r="O5032" s="15">
        <f>K5032*N5032</f>
        <v/>
      </c>
      <c r="P5032">
        <f>IF(E5032=0,0.3,IF(D5032=1,IF(C5032&gt;=Params!$B$13-3,IF(C5032&lt;Params!$B$13,Params!$B$20,0.3),0.3),IF(C5032&gt;=Params!$B$15-3,IF(C5032&lt;Params!$B$15,Params!$B$21,0.3),0.3)))</f>
        <v/>
      </c>
    </row>
    <row r="5033" ht="15" customHeight="1" s="1">
      <c r="A5033" s="9" t="n">
        <v>5030</v>
      </c>
      <c r="B5033" s="6" t="inlineStr">
        <is>
          <t>29/07</t>
        </is>
      </c>
      <c r="C5033" s="6" t="n">
        <v>13</v>
      </c>
      <c r="D5033" s="6" t="n">
        <v>0</v>
      </c>
      <c r="E5033" s="10">
        <f>IF(D5033=1, IF(OR(C5033&lt;10, C5033&gt;=15),1,0), IF(OR(C5033&lt;7, C5033&gt;=18),1,0))</f>
        <v/>
      </c>
      <c r="F5033" s="11" t="n">
        <v>0</v>
      </c>
      <c r="G5033" s="12">
        <f>0.88*8</f>
        <v/>
      </c>
      <c r="H5033" s="12">
        <f>F5033-G5033</f>
        <v/>
      </c>
      <c r="I5033" s="10">
        <f>IF(E5033=0,"Fora",IF(E5032=0,"Carg xar",IF(H5033&lt;0,IF(M5033&lt;0.9,"Carg FV","Stby"),IF(M5033&gt;P5033,"V2H",IF(M5033&lt;0.9,"Carg xar","Stby")))))</f>
        <v/>
      </c>
      <c r="J5033" s="12">
        <f>IF(OR(I5033="Carg FV",I5033="Carg xar"),MIN(IF(I5033="Carg FV",ABS(H5033),7.4),7.4,MAX(0,(0.9-M5033)*40)*0.95),0)</f>
        <v/>
      </c>
      <c r="K5033" s="12">
        <f>IF(I5033="V2H",MIN(MAX(0,H5033),7.4,MAX(0,(M5033-P5033)*40)*0.95),0)</f>
        <v/>
      </c>
      <c r="L5033" s="12">
        <f>IF(E5033=0,0,MAX(0,H5033-K5033))</f>
        <v/>
      </c>
      <c r="M5033" s="13">
        <f>M5032+J5032/40-IF(I5032="V2H",K5032/(0.95*40),0)-IF(E5033=0,IF(E5032=1,IF(D5033=1,30,40)*0.18/(2*40),0),0)-IF(E5033=1,IF(E5032=0,IF(D5033=1,30,40)*0.18/(2*40),0),0)</f>
        <v/>
      </c>
      <c r="N5033" s="14" t="n">
        <v>0.2</v>
      </c>
      <c r="O5033" s="15">
        <f>K5033*N5033</f>
        <v/>
      </c>
      <c r="P5033">
        <f>IF(E5033=0,0.3,IF(D5033=1,IF(C5033&gt;=Params!$B$13-3,IF(C5033&lt;Params!$B$13,Params!$B$20,0.3),0.3),IF(C5033&gt;=Params!$B$15-3,IF(C5033&lt;Params!$B$15,Params!$B$21,0.3),0.3)))</f>
        <v/>
      </c>
    </row>
    <row r="5034" ht="15" customHeight="1" s="1">
      <c r="A5034" s="9" t="n">
        <v>5031</v>
      </c>
      <c r="B5034" s="6" t="inlineStr">
        <is>
          <t>29/07</t>
        </is>
      </c>
      <c r="C5034" s="6" t="n">
        <v>14</v>
      </c>
      <c r="D5034" s="6" t="n">
        <v>0</v>
      </c>
      <c r="E5034" s="10">
        <f>IF(D5034=1, IF(OR(C5034&lt;10, C5034&gt;=15),1,0), IF(OR(C5034&lt;7, C5034&gt;=18),1,0))</f>
        <v/>
      </c>
      <c r="F5034" s="11" t="n">
        <v>0</v>
      </c>
      <c r="G5034" s="12">
        <f>0.78*8</f>
        <v/>
      </c>
      <c r="H5034" s="12">
        <f>F5034-G5034</f>
        <v/>
      </c>
      <c r="I5034" s="10">
        <f>IF(E5034=0,"Fora",IF(E5033=0,"Carg xar",IF(H5034&lt;0,IF(M5034&lt;0.9,"Carg FV","Stby"),IF(M5034&gt;P5034,"V2H",IF(M5034&lt;0.9,"Carg xar","Stby")))))</f>
        <v/>
      </c>
      <c r="J5034" s="12">
        <f>IF(OR(I5034="Carg FV",I5034="Carg xar"),MIN(IF(I5034="Carg FV",ABS(H5034),7.4),7.4,MAX(0,(0.9-M5034)*40)*0.95),0)</f>
        <v/>
      </c>
      <c r="K5034" s="12">
        <f>IF(I5034="V2H",MIN(MAX(0,H5034),7.4,MAX(0,(M5034-P5034)*40)*0.95),0)</f>
        <v/>
      </c>
      <c r="L5034" s="12">
        <f>IF(E5034=0,0,MAX(0,H5034-K5034))</f>
        <v/>
      </c>
      <c r="M5034" s="13">
        <f>M5033+J5033/40-IF(I5033="V2H",K5033/(0.95*40),0)-IF(E5034=0,IF(E5033=1,IF(D5034=1,30,40)*0.18/(2*40),0),0)-IF(E5034=1,IF(E5033=0,IF(D5034=1,30,40)*0.18/(2*40),0),0)</f>
        <v/>
      </c>
      <c r="N5034" s="14" t="n">
        <v>0.15</v>
      </c>
      <c r="O5034" s="15">
        <f>K5034*N5034</f>
        <v/>
      </c>
      <c r="P5034">
        <f>IF(E5034=0,0.3,IF(D5034=1,IF(C5034&gt;=Params!$B$13-3,IF(C5034&lt;Params!$B$13,Params!$B$20,0.3),0.3),IF(C5034&gt;=Params!$B$15-3,IF(C5034&lt;Params!$B$15,Params!$B$21,0.3),0.3)))</f>
        <v/>
      </c>
    </row>
    <row r="5035" ht="15" customHeight="1" s="1">
      <c r="A5035" s="9" t="n">
        <v>5032</v>
      </c>
      <c r="B5035" s="6" t="inlineStr">
        <is>
          <t>29/07</t>
        </is>
      </c>
      <c r="C5035" s="6" t="n">
        <v>15</v>
      </c>
      <c r="D5035" s="6" t="n">
        <v>0</v>
      </c>
      <c r="E5035" s="10">
        <f>IF(D5035=1, IF(OR(C5035&lt;10, C5035&gt;=15),1,0), IF(OR(C5035&lt;7, C5035&gt;=18),1,0))</f>
        <v/>
      </c>
      <c r="F5035" s="11" t="n">
        <v>0</v>
      </c>
      <c r="G5035" s="12">
        <f>0.62*8</f>
        <v/>
      </c>
      <c r="H5035" s="12">
        <f>F5035-G5035</f>
        <v/>
      </c>
      <c r="I5035" s="10">
        <f>IF(E5035=0,"Fora",IF(E5034=0,"Carg xar",IF(H5035&lt;0,IF(M5035&lt;0.9,"Carg FV","Stby"),IF(M5035&gt;P5035,"V2H",IF(M5035&lt;0.9,"Carg xar","Stby")))))</f>
        <v/>
      </c>
      <c r="J5035" s="12">
        <f>IF(OR(I5035="Carg FV",I5035="Carg xar"),MIN(IF(I5035="Carg FV",ABS(H5035),7.4),7.4,MAX(0,(0.9-M5035)*40)*0.95),0)</f>
        <v/>
      </c>
      <c r="K5035" s="12">
        <f>IF(I5035="V2H",MIN(MAX(0,H5035),7.4,MAX(0,(M5035-P5035)*40)*0.95),0)</f>
        <v/>
      </c>
      <c r="L5035" s="12">
        <f>IF(E5035=0,0,MAX(0,H5035-K5035))</f>
        <v/>
      </c>
      <c r="M5035" s="13">
        <f>M5034+J5034/40-IF(I5034="V2H",K5034/(0.95*40),0)-IF(E5035=0,IF(E5034=1,IF(D5035=1,30,40)*0.18/(2*40),0),0)-IF(E5035=1,IF(E5034=0,IF(D5035=1,30,40)*0.18/(2*40),0),0)</f>
        <v/>
      </c>
      <c r="N5035" s="14" t="n">
        <v>0.15</v>
      </c>
      <c r="O5035" s="15">
        <f>K5035*N5035</f>
        <v/>
      </c>
      <c r="P5035">
        <f>IF(E5035=0,0.3,IF(D5035=1,IF(C5035&gt;=Params!$B$13-3,IF(C5035&lt;Params!$B$13,Params!$B$20,0.3),0.3),IF(C5035&gt;=Params!$B$15-3,IF(C5035&lt;Params!$B$15,Params!$B$21,0.3),0.3)))</f>
        <v/>
      </c>
    </row>
    <row r="5036" ht="15" customHeight="1" s="1">
      <c r="A5036" s="9" t="n">
        <v>5033</v>
      </c>
      <c r="B5036" s="6" t="inlineStr">
        <is>
          <t>29/07</t>
        </is>
      </c>
      <c r="C5036" s="6" t="n">
        <v>16</v>
      </c>
      <c r="D5036" s="6" t="n">
        <v>0</v>
      </c>
      <c r="E5036" s="10">
        <f>IF(D5036=1, IF(OR(C5036&lt;10, C5036&gt;=15),1,0), IF(OR(C5036&lt;7, C5036&gt;=18),1,0))</f>
        <v/>
      </c>
      <c r="F5036" s="11" t="n">
        <v>0</v>
      </c>
      <c r="G5036" s="12">
        <f>0.45*8</f>
        <v/>
      </c>
      <c r="H5036" s="12">
        <f>F5036-G5036</f>
        <v/>
      </c>
      <c r="I5036" s="10">
        <f>IF(E5036=0,"Fora",IF(E5035=0,"Carg xar",IF(H5036&lt;0,IF(M5036&lt;0.9,"Carg FV","Stby"),IF(M5036&gt;P5036,"V2H",IF(M5036&lt;0.9,"Carg xar","Stby")))))</f>
        <v/>
      </c>
      <c r="J5036" s="12">
        <f>IF(OR(I5036="Carg FV",I5036="Carg xar"),MIN(IF(I5036="Carg FV",ABS(H5036),7.4),7.4,MAX(0,(0.9-M5036)*40)*0.95),0)</f>
        <v/>
      </c>
      <c r="K5036" s="12">
        <f>IF(I5036="V2H",MIN(MAX(0,H5036),7.4,MAX(0,(M5036-P5036)*40)*0.95),0)</f>
        <v/>
      </c>
      <c r="L5036" s="12">
        <f>IF(E5036=0,0,MAX(0,H5036-K5036))</f>
        <v/>
      </c>
      <c r="M5036" s="13">
        <f>M5035+J5035/40-IF(I5035="V2H",K5035/(0.95*40),0)-IF(E5036=0,IF(E5035=1,IF(D5036=1,30,40)*0.18/(2*40),0),0)-IF(E5036=1,IF(E5035=0,IF(D5036=1,30,40)*0.18/(2*40),0),0)</f>
        <v/>
      </c>
      <c r="N5036" s="14" t="n">
        <v>0.15</v>
      </c>
      <c r="O5036" s="15">
        <f>K5036*N5036</f>
        <v/>
      </c>
      <c r="P5036">
        <f>IF(E5036=0,0.3,IF(D5036=1,IF(C5036&gt;=Params!$B$13-3,IF(C5036&lt;Params!$B$13,Params!$B$20,0.3),0.3),IF(C5036&gt;=Params!$B$15-3,IF(C5036&lt;Params!$B$15,Params!$B$21,0.3),0.3)))</f>
        <v/>
      </c>
    </row>
    <row r="5037" ht="15" customHeight="1" s="1">
      <c r="A5037" s="9" t="n">
        <v>5034</v>
      </c>
      <c r="B5037" s="6" t="inlineStr">
        <is>
          <t>29/07</t>
        </is>
      </c>
      <c r="C5037" s="6" t="n">
        <v>17</v>
      </c>
      <c r="D5037" s="6" t="n">
        <v>0</v>
      </c>
      <c r="E5037" s="10">
        <f>IF(D5037=1, IF(OR(C5037&lt;10, C5037&gt;=15),1,0), IF(OR(C5037&lt;7, C5037&gt;=18),1,0))</f>
        <v/>
      </c>
      <c r="F5037" s="11" t="n">
        <v>0</v>
      </c>
      <c r="G5037" s="12">
        <f>0.25*8</f>
        <v/>
      </c>
      <c r="H5037" s="12">
        <f>F5037-G5037</f>
        <v/>
      </c>
      <c r="I5037" s="10">
        <f>IF(E5037=0,"Fora",IF(E5036=0,"Carg xar",IF(H5037&lt;0,IF(M5037&lt;0.9,"Carg FV","Stby"),IF(M5037&gt;P5037,"V2H",IF(M5037&lt;0.9,"Carg xar","Stby")))))</f>
        <v/>
      </c>
      <c r="J5037" s="12">
        <f>IF(OR(I5037="Carg FV",I5037="Carg xar"),MIN(IF(I5037="Carg FV",ABS(H5037),7.4),7.4,MAX(0,(0.9-M5037)*40)*0.95),0)</f>
        <v/>
      </c>
      <c r="K5037" s="12">
        <f>IF(I5037="V2H",MIN(MAX(0,H5037),7.4,MAX(0,(M5037-P5037)*40)*0.95),0)</f>
        <v/>
      </c>
      <c r="L5037" s="12">
        <f>IF(E5037=0,0,MAX(0,H5037-K5037))</f>
        <v/>
      </c>
      <c r="M5037" s="13">
        <f>M5036+J5036/40-IF(I5036="V2H",K5036/(0.95*40),0)-IF(E5037=0,IF(E5036=1,IF(D5037=1,30,40)*0.18/(2*40),0),0)-IF(E5037=1,IF(E5036=0,IF(D5037=1,30,40)*0.18/(2*40),0),0)</f>
        <v/>
      </c>
      <c r="N5037" s="14" t="n">
        <v>0.15</v>
      </c>
      <c r="O5037" s="15">
        <f>K5037*N5037</f>
        <v/>
      </c>
      <c r="P5037">
        <f>IF(E5037=0,0.3,IF(D5037=1,IF(C5037&gt;=Params!$B$13-3,IF(C5037&lt;Params!$B$13,Params!$B$20,0.3),0.3),IF(C5037&gt;=Params!$B$15-3,IF(C5037&lt;Params!$B$15,Params!$B$21,0.3),0.3)))</f>
        <v/>
      </c>
    </row>
    <row r="5038" ht="15" customHeight="1" s="1">
      <c r="A5038" s="9" t="n">
        <v>5035</v>
      </c>
      <c r="B5038" s="6" t="inlineStr">
        <is>
          <t>29/07</t>
        </is>
      </c>
      <c r="C5038" s="6" t="n">
        <v>18</v>
      </c>
      <c r="D5038" s="6" t="n">
        <v>0</v>
      </c>
      <c r="E5038" s="10">
        <f>IF(D5038=1, IF(OR(C5038&lt;10, C5038&gt;=15),1,0), IF(OR(C5038&lt;7, C5038&gt;=18),1,0))</f>
        <v/>
      </c>
      <c r="F5038" s="11" t="n">
        <v>0.6929999999999999</v>
      </c>
      <c r="G5038" s="12">
        <f>0.08*8</f>
        <v/>
      </c>
      <c r="H5038" s="12">
        <f>F5038-G5038</f>
        <v/>
      </c>
      <c r="I5038" s="10">
        <f>IF(E5038=0,"Fora",IF(E5037=0,"Carg xar",IF(H5038&lt;0,IF(M5038&lt;0.9,"Carg FV","Stby"),IF(M5038&gt;P5038,"V2H",IF(M5038&lt;0.9,"Carg xar","Stby")))))</f>
        <v/>
      </c>
      <c r="J5038" s="12">
        <f>IF(OR(I5038="Carg FV",I5038="Carg xar"),MIN(IF(I5038="Carg FV",ABS(H5038),7.4),7.4,MAX(0,(0.9-M5038)*40)*0.95),0)</f>
        <v/>
      </c>
      <c r="K5038" s="12">
        <f>IF(I5038="V2H",MIN(MAX(0,H5038),7.4,MAX(0,(M5038-P5038)*40)*0.95),0)</f>
        <v/>
      </c>
      <c r="L5038" s="12">
        <f>IF(E5038=0,0,MAX(0,H5038-K5038))</f>
        <v/>
      </c>
      <c r="M5038" s="13">
        <f>M5037+J5037/40-IF(I5037="V2H",K5037/(0.95*40),0)-IF(E5038=0,IF(E5037=1,IF(D5038=1,30,40)*0.18/(2*40),0),0)-IF(E5038=1,IF(E5037=0,IF(D5038=1,30,40)*0.18/(2*40),0),0)</f>
        <v/>
      </c>
      <c r="N5038" s="14" t="n">
        <v>0.2</v>
      </c>
      <c r="O5038" s="15">
        <f>K5038*N5038</f>
        <v/>
      </c>
      <c r="P5038">
        <f>IF(E5038=0,0.3,IF(D5038=1,IF(C5038&gt;=Params!$B$13-3,IF(C5038&lt;Params!$B$13,Params!$B$20,0.3),0.3),IF(C5038&gt;=Params!$B$15-3,IF(C5038&lt;Params!$B$15,Params!$B$21,0.3),0.3)))</f>
        <v/>
      </c>
    </row>
    <row r="5039" ht="15" customHeight="1" s="1">
      <c r="A5039" s="9" t="n">
        <v>5036</v>
      </c>
      <c r="B5039" s="6" t="inlineStr">
        <is>
          <t>29/07</t>
        </is>
      </c>
      <c r="C5039" s="6" t="n">
        <v>19</v>
      </c>
      <c r="D5039" s="6" t="n">
        <v>0</v>
      </c>
      <c r="E5039" s="10">
        <f>IF(D5039=1, IF(OR(C5039&lt;10, C5039&gt;=15),1,0), IF(OR(C5039&lt;7, C5039&gt;=18),1,0))</f>
        <v/>
      </c>
      <c r="F5039" s="11" t="n">
        <v>0.138</v>
      </c>
      <c r="G5039" s="12">
        <f>0*8</f>
        <v/>
      </c>
      <c r="H5039" s="12">
        <f>F5039-G5039</f>
        <v/>
      </c>
      <c r="I5039" s="10">
        <f>IF(E5039=0,"Fora",IF(E5038=0,"Carg xar",IF(H5039&lt;0,IF(M5039&lt;0.9,"Carg FV","Stby"),IF(M5039&gt;P5039,"V2H",IF(M5039&lt;0.9,"Carg xar","Stby")))))</f>
        <v/>
      </c>
      <c r="J5039" s="12">
        <f>IF(OR(I5039="Carg FV",I5039="Carg xar"),MIN(IF(I5039="Carg FV",ABS(H5039),7.4),7.4,MAX(0,(0.9-M5039)*40)*0.95),0)</f>
        <v/>
      </c>
      <c r="K5039" s="12">
        <f>IF(I5039="V2H",MIN(MAX(0,H5039),7.4,MAX(0,(M5039-P5039)*40)*0.95),0)</f>
        <v/>
      </c>
      <c r="L5039" s="12">
        <f>IF(E5039=0,0,MAX(0,H5039-K5039))</f>
        <v/>
      </c>
      <c r="M5039" s="13">
        <f>M5038+J5038/40-IF(I5038="V2H",K5038/(0.95*40),0)-IF(E5039=0,IF(E5038=1,IF(D5039=1,30,40)*0.18/(2*40),0),0)-IF(E5039=1,IF(E5038=0,IF(D5039=1,30,40)*0.18/(2*40),0),0)</f>
        <v/>
      </c>
      <c r="N5039" s="14" t="n">
        <v>0.2</v>
      </c>
      <c r="O5039" s="15">
        <f>K5039*N5039</f>
        <v/>
      </c>
      <c r="P5039">
        <f>IF(E5039=0,0.3,IF(D5039=1,IF(C5039&gt;=Params!$B$13-3,IF(C5039&lt;Params!$B$13,Params!$B$20,0.3),0.3),IF(C5039&gt;=Params!$B$15-3,IF(C5039&lt;Params!$B$15,Params!$B$21,0.3),0.3)))</f>
        <v/>
      </c>
    </row>
    <row r="5040" ht="15" customHeight="1" s="1">
      <c r="A5040" s="9" t="n">
        <v>5037</v>
      </c>
      <c r="B5040" s="6" t="inlineStr">
        <is>
          <t>29/07</t>
        </is>
      </c>
      <c r="C5040" s="6" t="n">
        <v>20</v>
      </c>
      <c r="D5040" s="6" t="n">
        <v>0</v>
      </c>
      <c r="E5040" s="10">
        <f>IF(D5040=1, IF(OR(C5040&lt;10, C5040&gt;=15),1,0), IF(OR(C5040&lt;7, C5040&gt;=18),1,0))</f>
        <v/>
      </c>
      <c r="F5040" s="11" t="n">
        <v>0.41</v>
      </c>
      <c r="G5040" s="12">
        <f>0*8</f>
        <v/>
      </c>
      <c r="H5040" s="12">
        <f>F5040-G5040</f>
        <v/>
      </c>
      <c r="I5040" s="10">
        <f>IF(E5040=0,"Fora",IF(E5039=0,"Carg xar",IF(H5040&lt;0,IF(M5040&lt;0.9,"Carg FV","Stby"),IF(M5040&gt;P5040,"V2H",IF(M5040&lt;0.9,"Carg xar","Stby")))))</f>
        <v/>
      </c>
      <c r="J5040" s="12">
        <f>IF(OR(I5040="Carg FV",I5040="Carg xar"),MIN(IF(I5040="Carg FV",ABS(H5040),7.4),7.4,MAX(0,(0.9-M5040)*40)*0.95),0)</f>
        <v/>
      </c>
      <c r="K5040" s="12">
        <f>IF(I5040="V2H",MIN(MAX(0,H5040),7.4,MAX(0,(M5040-P5040)*40)*0.95),0)</f>
        <v/>
      </c>
      <c r="L5040" s="12">
        <f>IF(E5040=0,0,MAX(0,H5040-K5040))</f>
        <v/>
      </c>
      <c r="M5040" s="13">
        <f>M5039+J5039/40-IF(I5039="V2H",K5039/(0.95*40),0)-IF(E5040=0,IF(E5039=1,IF(D5040=1,30,40)*0.18/(2*40),0),0)-IF(E5040=1,IF(E5039=0,IF(D5040=1,30,40)*0.18/(2*40),0),0)</f>
        <v/>
      </c>
      <c r="N5040" s="14" t="n">
        <v>0.2</v>
      </c>
      <c r="O5040" s="15">
        <f>K5040*N5040</f>
        <v/>
      </c>
      <c r="P5040">
        <f>IF(E5040=0,0.3,IF(D5040=1,IF(C5040&gt;=Params!$B$13-3,IF(C5040&lt;Params!$B$13,Params!$B$20,0.3),0.3),IF(C5040&gt;=Params!$B$15-3,IF(C5040&lt;Params!$B$15,Params!$B$21,0.3),0.3)))</f>
        <v/>
      </c>
    </row>
    <row r="5041" ht="15" customHeight="1" s="1">
      <c r="A5041" s="9" t="n">
        <v>5038</v>
      </c>
      <c r="B5041" s="6" t="inlineStr">
        <is>
          <t>29/07</t>
        </is>
      </c>
      <c r="C5041" s="6" t="n">
        <v>21</v>
      </c>
      <c r="D5041" s="6" t="n">
        <v>0</v>
      </c>
      <c r="E5041" s="10">
        <f>IF(D5041=1, IF(OR(C5041&lt;10, C5041&gt;=15),1,0), IF(OR(C5041&lt;7, C5041&gt;=18),1,0))</f>
        <v/>
      </c>
      <c r="F5041" s="11" t="n">
        <v>0.502</v>
      </c>
      <c r="G5041" s="12">
        <f>0*8</f>
        <v/>
      </c>
      <c r="H5041" s="12">
        <f>F5041-G5041</f>
        <v/>
      </c>
      <c r="I5041" s="10">
        <f>IF(E5041=0,"Fora",IF(E5040=0,"Carg xar",IF(H5041&lt;0,IF(M5041&lt;0.9,"Carg FV","Stby"),IF(M5041&gt;P5041,"V2H",IF(M5041&lt;0.9,"Carg xar","Stby")))))</f>
        <v/>
      </c>
      <c r="J5041" s="12">
        <f>IF(OR(I5041="Carg FV",I5041="Carg xar"),MIN(IF(I5041="Carg FV",ABS(H5041),7.4),7.4,MAX(0,(0.9-M5041)*40)*0.95),0)</f>
        <v/>
      </c>
      <c r="K5041" s="12">
        <f>IF(I5041="V2H",MIN(MAX(0,H5041),7.4,MAX(0,(M5041-P5041)*40)*0.95),0)</f>
        <v/>
      </c>
      <c r="L5041" s="12">
        <f>IF(E5041=0,0,MAX(0,H5041-K5041))</f>
        <v/>
      </c>
      <c r="M5041" s="13">
        <f>M5040+J5040/40-IF(I5040="V2H",K5040/(0.95*40),0)-IF(E5041=0,IF(E5040=1,IF(D5041=1,30,40)*0.18/(2*40),0),0)-IF(E5041=1,IF(E5040=0,IF(D5041=1,30,40)*0.18/(2*40),0),0)</f>
        <v/>
      </c>
      <c r="N5041" s="14" t="n">
        <v>0.2</v>
      </c>
      <c r="O5041" s="15">
        <f>K5041*N5041</f>
        <v/>
      </c>
      <c r="P5041">
        <f>IF(E5041=0,0.3,IF(D5041=1,IF(C5041&gt;=Params!$B$13-3,IF(C5041&lt;Params!$B$13,Params!$B$20,0.3),0.3),IF(C5041&gt;=Params!$B$15-3,IF(C5041&lt;Params!$B$15,Params!$B$21,0.3),0.3)))</f>
        <v/>
      </c>
    </row>
    <row r="5042" ht="15" customHeight="1" s="1">
      <c r="A5042" s="9" t="n">
        <v>5039</v>
      </c>
      <c r="B5042" s="6" t="inlineStr">
        <is>
          <t>29/07</t>
        </is>
      </c>
      <c r="C5042" s="6" t="n">
        <v>22</v>
      </c>
      <c r="D5042" s="6" t="n">
        <v>0</v>
      </c>
      <c r="E5042" s="10">
        <f>IF(D5042=1, IF(OR(C5042&lt;10, C5042&gt;=15),1,0), IF(OR(C5042&lt;7, C5042&gt;=18),1,0))</f>
        <v/>
      </c>
      <c r="F5042" s="11" t="n">
        <v>0.661</v>
      </c>
      <c r="G5042" s="12">
        <f>0*8</f>
        <v/>
      </c>
      <c r="H5042" s="12">
        <f>F5042-G5042</f>
        <v/>
      </c>
      <c r="I5042" s="10">
        <f>IF(E5042=0,"Fora",IF(E5041=0,"Carg xar",IF(H5042&lt;0,IF(M5042&lt;0.9,"Carg FV","Stby"),IF(M5042&gt;P5042,"V2H",IF(M5042&lt;0.9,"Carg xar","Stby")))))</f>
        <v/>
      </c>
      <c r="J5042" s="12">
        <f>IF(OR(I5042="Carg FV",I5042="Carg xar"),MIN(IF(I5042="Carg FV",ABS(H5042),7.4),7.4,MAX(0,(0.9-M5042)*40)*0.95),0)</f>
        <v/>
      </c>
      <c r="K5042" s="12">
        <f>IF(I5042="V2H",MIN(MAX(0,H5042),7.4,MAX(0,(M5042-P5042)*40)*0.95),0)</f>
        <v/>
      </c>
      <c r="L5042" s="12">
        <f>IF(E5042=0,0,MAX(0,H5042-K5042))</f>
        <v/>
      </c>
      <c r="M5042" s="13">
        <f>M5041+J5041/40-IF(I5041="V2H",K5041/(0.95*40),0)-IF(E5042=0,IF(E5041=1,IF(D5042=1,30,40)*0.18/(2*40),0),0)-IF(E5042=1,IF(E5041=0,IF(D5042=1,30,40)*0.18/(2*40),0),0)</f>
        <v/>
      </c>
      <c r="N5042" s="14" t="n">
        <v>0.15</v>
      </c>
      <c r="O5042" s="15">
        <f>K5042*N5042</f>
        <v/>
      </c>
      <c r="P5042">
        <f>IF(E5042=0,0.3,IF(D5042=1,IF(C5042&gt;=Params!$B$13-3,IF(C5042&lt;Params!$B$13,Params!$B$20,0.3),0.3),IF(C5042&gt;=Params!$B$15-3,IF(C5042&lt;Params!$B$15,Params!$B$21,0.3),0.3)))</f>
        <v/>
      </c>
    </row>
    <row r="5043" ht="15" customHeight="1" s="1">
      <c r="A5043" s="9" t="n">
        <v>5040</v>
      </c>
      <c r="B5043" s="6" t="inlineStr">
        <is>
          <t>29/07</t>
        </is>
      </c>
      <c r="C5043" s="6" t="n">
        <v>23</v>
      </c>
      <c r="D5043" s="6" t="n">
        <v>0</v>
      </c>
      <c r="E5043" s="10">
        <f>IF(D5043=1, IF(OR(C5043&lt;10, C5043&gt;=15),1,0), IF(OR(C5043&lt;7, C5043&gt;=18),1,0))</f>
        <v/>
      </c>
      <c r="F5043" s="11" t="n">
        <v>1.482</v>
      </c>
      <c r="G5043" s="12">
        <f>0*8</f>
        <v/>
      </c>
      <c r="H5043" s="12">
        <f>F5043-G5043</f>
        <v/>
      </c>
      <c r="I5043" s="10">
        <f>IF(E5043=0,"Fora",IF(E5042=0,"Carg xar",IF(H5043&lt;0,IF(M5043&lt;0.9,"Carg FV","Stby"),IF(M5043&gt;P5043,"V2H",IF(M5043&lt;0.9,"Carg xar","Stby")))))</f>
        <v/>
      </c>
      <c r="J5043" s="12">
        <f>IF(OR(I5043="Carg FV",I5043="Carg xar"),MIN(IF(I5043="Carg FV",ABS(H5043),7.4),7.4,MAX(0,(0.9-M5043)*40)*0.95),0)</f>
        <v/>
      </c>
      <c r="K5043" s="12">
        <f>IF(I5043="V2H",MIN(MAX(0,H5043),7.4,MAX(0,(M5043-P5043)*40)*0.95),0)</f>
        <v/>
      </c>
      <c r="L5043" s="12">
        <f>IF(E5043=0,0,MAX(0,H5043-K5043))</f>
        <v/>
      </c>
      <c r="M5043" s="13">
        <f>M5042+J5042/40-IF(I5042="V2H",K5042/(0.95*40),0)-IF(E5043=0,IF(E5042=1,IF(D5043=1,30,40)*0.18/(2*40),0),0)-IF(E5043=1,IF(E5042=0,IF(D5043=1,30,40)*0.18/(2*40),0),0)</f>
        <v/>
      </c>
      <c r="N5043" s="14" t="n">
        <v>0.15</v>
      </c>
      <c r="O5043" s="15">
        <f>K5043*N5043</f>
        <v/>
      </c>
      <c r="P5043">
        <f>IF(E5043=0,0.3,IF(D5043=1,IF(C5043&gt;=Params!$B$13-3,IF(C5043&lt;Params!$B$13,Params!$B$20,0.3),0.3),IF(C5043&gt;=Params!$B$15-3,IF(C5043&lt;Params!$B$15,Params!$B$21,0.3),0.3)))</f>
        <v/>
      </c>
    </row>
    <row r="5044" ht="15" customHeight="1" s="1">
      <c r="A5044" s="9" t="n">
        <v>5041</v>
      </c>
      <c r="B5044" s="6" t="inlineStr">
        <is>
          <t>30/07</t>
        </is>
      </c>
      <c r="C5044" s="6" t="n">
        <v>0</v>
      </c>
      <c r="D5044" s="6" t="n">
        <v>0</v>
      </c>
      <c r="E5044" s="10">
        <f>IF(D5044=1, IF(OR(C5044&lt;10, C5044&gt;=15),1,0), IF(OR(C5044&lt;7, C5044&gt;=18),1,0))</f>
        <v/>
      </c>
      <c r="F5044" s="11" t="n">
        <v>0.656</v>
      </c>
      <c r="G5044" s="12">
        <f>0*8</f>
        <v/>
      </c>
      <c r="H5044" s="12">
        <f>F5044-G5044</f>
        <v/>
      </c>
      <c r="I5044" s="10">
        <f>IF(E5044=0,"Fora",IF(E5043=0,"Carg xar",IF(H5044&lt;0,IF(M5044&lt;0.9,"Carg FV","Stby"),IF(M5044&gt;P5044,"V2H",IF(M5044&lt;0.9,"Carg xar","Stby")))))</f>
        <v/>
      </c>
      <c r="J5044" s="12">
        <f>IF(OR(I5044="Carg FV",I5044="Carg xar"),MIN(IF(I5044="Carg FV",ABS(H5044),7.4),7.4,MAX(0,(0.9-M5044)*40)*0.95),0)</f>
        <v/>
      </c>
      <c r="K5044" s="12">
        <f>IF(I5044="V2H",MIN(MAX(0,H5044),7.4,MAX(0,(M5044-P5044)*40)*0.95),0)</f>
        <v/>
      </c>
      <c r="L5044" s="12">
        <f>IF(E5044=0,0,MAX(0,H5044-K5044))</f>
        <v/>
      </c>
      <c r="M5044" s="13">
        <f>M5043+J5043/40-IF(I5043="V2H",K5043/(0.95*40),0)-IF(E5044=0,IF(E5043=1,IF(D5044=1,30,40)*0.18/(2*40),0),0)-IF(E5044=1,IF(E5043=0,IF(D5044=1,30,40)*0.18/(2*40),0),0)</f>
        <v/>
      </c>
      <c r="N5044" s="14" t="n">
        <v>0.09</v>
      </c>
      <c r="O5044" s="15">
        <f>K5044*N5044</f>
        <v/>
      </c>
      <c r="P5044">
        <f>IF(E5044=0,0.3,IF(D5044=1,IF(C5044&gt;=Params!$B$13-3,IF(C5044&lt;Params!$B$13,Params!$B$20,0.3),0.3),IF(C5044&gt;=Params!$B$15-3,IF(C5044&lt;Params!$B$15,Params!$B$21,0.3),0.3)))</f>
        <v/>
      </c>
    </row>
    <row r="5045" ht="15" customHeight="1" s="1">
      <c r="A5045" s="9" t="n">
        <v>5042</v>
      </c>
      <c r="B5045" s="6" t="inlineStr">
        <is>
          <t>30/07</t>
        </is>
      </c>
      <c r="C5045" s="6" t="n">
        <v>1</v>
      </c>
      <c r="D5045" s="6" t="n">
        <v>0</v>
      </c>
      <c r="E5045" s="10">
        <f>IF(D5045=1, IF(OR(C5045&lt;10, C5045&gt;=15),1,0), IF(OR(C5045&lt;7, C5045&gt;=18),1,0))</f>
        <v/>
      </c>
      <c r="F5045" s="11" t="n">
        <v>0.484</v>
      </c>
      <c r="G5045" s="12">
        <f>0*8</f>
        <v/>
      </c>
      <c r="H5045" s="12">
        <f>F5045-G5045</f>
        <v/>
      </c>
      <c r="I5045" s="10">
        <f>IF(E5045=0,"Fora",IF(E5044=0,"Carg xar",IF(H5045&lt;0,IF(M5045&lt;0.9,"Carg FV","Stby"),IF(M5045&gt;P5045,"V2H",IF(M5045&lt;0.9,"Carg xar","Stby")))))</f>
        <v/>
      </c>
      <c r="J5045" s="12">
        <f>IF(OR(I5045="Carg FV",I5045="Carg xar"),MIN(IF(I5045="Carg FV",ABS(H5045),7.4),7.4,MAX(0,(0.9-M5045)*40)*0.95),0)</f>
        <v/>
      </c>
      <c r="K5045" s="12">
        <f>IF(I5045="V2H",MIN(MAX(0,H5045),7.4,MAX(0,(M5045-P5045)*40)*0.95),0)</f>
        <v/>
      </c>
      <c r="L5045" s="12">
        <f>IF(E5045=0,0,MAX(0,H5045-K5045))</f>
        <v/>
      </c>
      <c r="M5045" s="13">
        <f>M5044+J5044/40-IF(I5044="V2H",K5044/(0.95*40),0)-IF(E5045=0,IF(E5044=1,IF(D5045=1,30,40)*0.18/(2*40),0),0)-IF(E5045=1,IF(E5044=0,IF(D5045=1,30,40)*0.18/(2*40),0),0)</f>
        <v/>
      </c>
      <c r="N5045" s="14" t="n">
        <v>0.09</v>
      </c>
      <c r="O5045" s="15">
        <f>K5045*N5045</f>
        <v/>
      </c>
      <c r="P5045">
        <f>IF(E5045=0,0.3,IF(D5045=1,IF(C5045&gt;=Params!$B$13-3,IF(C5045&lt;Params!$B$13,Params!$B$20,0.3),0.3),IF(C5045&gt;=Params!$B$15-3,IF(C5045&lt;Params!$B$15,Params!$B$21,0.3),0.3)))</f>
        <v/>
      </c>
    </row>
    <row r="5046" ht="15" customHeight="1" s="1">
      <c r="A5046" s="9" t="n">
        <v>5043</v>
      </c>
      <c r="B5046" s="6" t="inlineStr">
        <is>
          <t>30/07</t>
        </is>
      </c>
      <c r="C5046" s="6" t="n">
        <v>2</v>
      </c>
      <c r="D5046" s="6" t="n">
        <v>0</v>
      </c>
      <c r="E5046" s="10">
        <f>IF(D5046=1, IF(OR(C5046&lt;10, C5046&gt;=15),1,0), IF(OR(C5046&lt;7, C5046&gt;=18),1,0))</f>
        <v/>
      </c>
      <c r="F5046" s="11" t="n">
        <v>0.515</v>
      </c>
      <c r="G5046" s="12">
        <f>0*8</f>
        <v/>
      </c>
      <c r="H5046" s="12">
        <f>F5046-G5046</f>
        <v/>
      </c>
      <c r="I5046" s="10">
        <f>IF(E5046=0,"Fora",IF(E5045=0,"Carg xar",IF(H5046&lt;0,IF(M5046&lt;0.9,"Carg FV","Stby"),IF(M5046&gt;P5046,"V2H",IF(M5046&lt;0.9,"Carg xar","Stby")))))</f>
        <v/>
      </c>
      <c r="J5046" s="12">
        <f>IF(OR(I5046="Carg FV",I5046="Carg xar"),MIN(IF(I5046="Carg FV",ABS(H5046),7.4),7.4,MAX(0,(0.9-M5046)*40)*0.95),0)</f>
        <v/>
      </c>
      <c r="K5046" s="12">
        <f>IF(I5046="V2H",MIN(MAX(0,H5046),7.4,MAX(0,(M5046-P5046)*40)*0.95),0)</f>
        <v/>
      </c>
      <c r="L5046" s="12">
        <f>IF(E5046=0,0,MAX(0,H5046-K5046))</f>
        <v/>
      </c>
      <c r="M5046" s="13">
        <f>M5045+J5045/40-IF(I5045="V2H",K5045/(0.95*40),0)-IF(E5046=0,IF(E5045=1,IF(D5046=1,30,40)*0.18/(2*40),0),0)-IF(E5046=1,IF(E5045=0,IF(D5046=1,30,40)*0.18/(2*40),0),0)</f>
        <v/>
      </c>
      <c r="N5046" s="14" t="n">
        <v>0.09</v>
      </c>
      <c r="O5046" s="15">
        <f>K5046*N5046</f>
        <v/>
      </c>
      <c r="P5046">
        <f>IF(E5046=0,0.3,IF(D5046=1,IF(C5046&gt;=Params!$B$13-3,IF(C5046&lt;Params!$B$13,Params!$B$20,0.3),0.3),IF(C5046&gt;=Params!$B$15-3,IF(C5046&lt;Params!$B$15,Params!$B$21,0.3),0.3)))</f>
        <v/>
      </c>
    </row>
    <row r="5047" ht="15" customHeight="1" s="1">
      <c r="A5047" s="9" t="n">
        <v>5044</v>
      </c>
      <c r="B5047" s="6" t="inlineStr">
        <is>
          <t>30/07</t>
        </is>
      </c>
      <c r="C5047" s="6" t="n">
        <v>3</v>
      </c>
      <c r="D5047" s="6" t="n">
        <v>0</v>
      </c>
      <c r="E5047" s="10">
        <f>IF(D5047=1, IF(OR(C5047&lt;10, C5047&gt;=15),1,0), IF(OR(C5047&lt;7, C5047&gt;=18),1,0))</f>
        <v/>
      </c>
      <c r="F5047" s="11" t="n">
        <v>0.453</v>
      </c>
      <c r="G5047" s="12">
        <f>0*8</f>
        <v/>
      </c>
      <c r="H5047" s="12">
        <f>F5047-G5047</f>
        <v/>
      </c>
      <c r="I5047" s="10">
        <f>IF(E5047=0,"Fora",IF(E5046=0,"Carg xar",IF(H5047&lt;0,IF(M5047&lt;0.9,"Carg FV","Stby"),IF(M5047&gt;P5047,"V2H",IF(M5047&lt;0.9,"Carg xar","Stby")))))</f>
        <v/>
      </c>
      <c r="J5047" s="12">
        <f>IF(OR(I5047="Carg FV",I5047="Carg xar"),MIN(IF(I5047="Carg FV",ABS(H5047),7.4),7.4,MAX(0,(0.9-M5047)*40)*0.95),0)</f>
        <v/>
      </c>
      <c r="K5047" s="12">
        <f>IF(I5047="V2H",MIN(MAX(0,H5047),7.4,MAX(0,(M5047-P5047)*40)*0.95),0)</f>
        <v/>
      </c>
      <c r="L5047" s="12">
        <f>IF(E5047=0,0,MAX(0,H5047-K5047))</f>
        <v/>
      </c>
      <c r="M5047" s="13">
        <f>M5046+J5046/40-IF(I5046="V2H",K5046/(0.95*40),0)-IF(E5047=0,IF(E5046=1,IF(D5047=1,30,40)*0.18/(2*40),0),0)-IF(E5047=1,IF(E5046=0,IF(D5047=1,30,40)*0.18/(2*40),0),0)</f>
        <v/>
      </c>
      <c r="N5047" s="14" t="n">
        <v>0.09</v>
      </c>
      <c r="O5047" s="15">
        <f>K5047*N5047</f>
        <v/>
      </c>
      <c r="P5047">
        <f>IF(E5047=0,0.3,IF(D5047=1,IF(C5047&gt;=Params!$B$13-3,IF(C5047&lt;Params!$B$13,Params!$B$20,0.3),0.3),IF(C5047&gt;=Params!$B$15-3,IF(C5047&lt;Params!$B$15,Params!$B$21,0.3),0.3)))</f>
        <v/>
      </c>
    </row>
    <row r="5048" ht="15" customHeight="1" s="1">
      <c r="A5048" s="9" t="n">
        <v>5045</v>
      </c>
      <c r="B5048" s="6" t="inlineStr">
        <is>
          <t>30/07</t>
        </is>
      </c>
      <c r="C5048" s="6" t="n">
        <v>4</v>
      </c>
      <c r="D5048" s="6" t="n">
        <v>0</v>
      </c>
      <c r="E5048" s="10">
        <f>IF(D5048=1, IF(OR(C5048&lt;10, C5048&gt;=15),1,0), IF(OR(C5048&lt;7, C5048&gt;=18),1,0))</f>
        <v/>
      </c>
      <c r="F5048" s="11" t="n">
        <v>0.521</v>
      </c>
      <c r="G5048" s="12">
        <f>0*8</f>
        <v/>
      </c>
      <c r="H5048" s="12">
        <f>F5048-G5048</f>
        <v/>
      </c>
      <c r="I5048" s="10">
        <f>IF(E5048=0,"Fora",IF(E5047=0,"Carg xar",IF(H5048&lt;0,IF(M5048&lt;0.9,"Carg FV","Stby"),IF(M5048&gt;P5048,"V2H",IF(M5048&lt;0.9,"Carg xar","Stby")))))</f>
        <v/>
      </c>
      <c r="J5048" s="12">
        <f>IF(OR(I5048="Carg FV",I5048="Carg xar"),MIN(IF(I5048="Carg FV",ABS(H5048),7.4),7.4,MAX(0,(0.9-M5048)*40)*0.95),0)</f>
        <v/>
      </c>
      <c r="K5048" s="12">
        <f>IF(I5048="V2H",MIN(MAX(0,H5048),7.4,MAX(0,(M5048-P5048)*40)*0.95),0)</f>
        <v/>
      </c>
      <c r="L5048" s="12">
        <f>IF(E5048=0,0,MAX(0,H5048-K5048))</f>
        <v/>
      </c>
      <c r="M5048" s="13">
        <f>M5047+J5047/40-IF(I5047="V2H",K5047/(0.95*40),0)-IF(E5048=0,IF(E5047=1,IF(D5048=1,30,40)*0.18/(2*40),0),0)-IF(E5048=1,IF(E5047=0,IF(D5048=1,30,40)*0.18/(2*40),0),0)</f>
        <v/>
      </c>
      <c r="N5048" s="14" t="n">
        <v>0.09</v>
      </c>
      <c r="O5048" s="15">
        <f>K5048*N5048</f>
        <v/>
      </c>
      <c r="P5048">
        <f>IF(E5048=0,0.3,IF(D5048=1,IF(C5048&gt;=Params!$B$13-3,IF(C5048&lt;Params!$B$13,Params!$B$20,0.3),0.3),IF(C5048&gt;=Params!$B$15-3,IF(C5048&lt;Params!$B$15,Params!$B$21,0.3),0.3)))</f>
        <v/>
      </c>
    </row>
    <row r="5049" ht="15" customHeight="1" s="1">
      <c r="A5049" s="9" t="n">
        <v>5046</v>
      </c>
      <c r="B5049" s="6" t="inlineStr">
        <is>
          <t>30/07</t>
        </is>
      </c>
      <c r="C5049" s="6" t="n">
        <v>5</v>
      </c>
      <c r="D5049" s="6" t="n">
        <v>0</v>
      </c>
      <c r="E5049" s="10">
        <f>IF(D5049=1, IF(OR(C5049&lt;10, C5049&gt;=15),1,0), IF(OR(C5049&lt;7, C5049&gt;=18),1,0))</f>
        <v/>
      </c>
      <c r="F5049" s="11" t="n">
        <v>0.369</v>
      </c>
      <c r="G5049" s="12">
        <f>0*8</f>
        <v/>
      </c>
      <c r="H5049" s="12">
        <f>F5049-G5049</f>
        <v/>
      </c>
      <c r="I5049" s="10">
        <f>IF(E5049=0,"Fora",IF(E5048=0,"Carg xar",IF(H5049&lt;0,IF(M5049&lt;0.9,"Carg FV","Stby"),IF(M5049&gt;P5049,"V2H",IF(M5049&lt;0.9,"Carg xar","Stby")))))</f>
        <v/>
      </c>
      <c r="J5049" s="12">
        <f>IF(OR(I5049="Carg FV",I5049="Carg xar"),MIN(IF(I5049="Carg FV",ABS(H5049),7.4),7.4,MAX(0,(0.9-M5049)*40)*0.95),0)</f>
        <v/>
      </c>
      <c r="K5049" s="12">
        <f>IF(I5049="V2H",MIN(MAX(0,H5049),7.4,MAX(0,(M5049-P5049)*40)*0.95),0)</f>
        <v/>
      </c>
      <c r="L5049" s="12">
        <f>IF(E5049=0,0,MAX(0,H5049-K5049))</f>
        <v/>
      </c>
      <c r="M5049" s="13">
        <f>M5048+J5048/40-IF(I5048="V2H",K5048/(0.95*40),0)-IF(E5049=0,IF(E5048=1,IF(D5049=1,30,40)*0.18/(2*40),0),0)-IF(E5049=1,IF(E5048=0,IF(D5049=1,30,40)*0.18/(2*40),0),0)</f>
        <v/>
      </c>
      <c r="N5049" s="14" t="n">
        <v>0.09</v>
      </c>
      <c r="O5049" s="15">
        <f>K5049*N5049</f>
        <v/>
      </c>
      <c r="P5049">
        <f>IF(E5049=0,0.3,IF(D5049=1,IF(C5049&gt;=Params!$B$13-3,IF(C5049&lt;Params!$B$13,Params!$B$20,0.3),0.3),IF(C5049&gt;=Params!$B$15-3,IF(C5049&lt;Params!$B$15,Params!$B$21,0.3),0.3)))</f>
        <v/>
      </c>
    </row>
    <row r="5050" ht="15" customHeight="1" s="1">
      <c r="A5050" s="9" t="n">
        <v>5047</v>
      </c>
      <c r="B5050" s="6" t="inlineStr">
        <is>
          <t>30/07</t>
        </is>
      </c>
      <c r="C5050" s="6" t="n">
        <v>6</v>
      </c>
      <c r="D5050" s="6" t="n">
        <v>0</v>
      </c>
      <c r="E5050" s="10">
        <f>IF(D5050=1, IF(OR(C5050&lt;10, C5050&gt;=15),1,0), IF(OR(C5050&lt;7, C5050&gt;=18),1,0))</f>
        <v/>
      </c>
      <c r="F5050" s="11" t="n">
        <v>0.518</v>
      </c>
      <c r="G5050" s="12">
        <f>0.02*8</f>
        <v/>
      </c>
      <c r="H5050" s="12">
        <f>F5050-G5050</f>
        <v/>
      </c>
      <c r="I5050" s="10">
        <f>IF(E5050=0,"Fora",IF(E5049=0,"Carg xar",IF(H5050&lt;0,IF(M5050&lt;0.9,"Carg FV","Stby"),IF(M5050&gt;P5050,"V2H",IF(M5050&lt;0.9,"Carg xar","Stby")))))</f>
        <v/>
      </c>
      <c r="J5050" s="12">
        <f>IF(OR(I5050="Carg FV",I5050="Carg xar"),MIN(IF(I5050="Carg FV",ABS(H5050),7.4),7.4,MAX(0,(0.9-M5050)*40)*0.95),0)</f>
        <v/>
      </c>
      <c r="K5050" s="12">
        <f>IF(I5050="V2H",MIN(MAX(0,H5050),7.4,MAX(0,(M5050-P5050)*40)*0.95),0)</f>
        <v/>
      </c>
      <c r="L5050" s="12">
        <f>IF(E5050=0,0,MAX(0,H5050-K5050))</f>
        <v/>
      </c>
      <c r="M5050" s="13">
        <f>M5049+J5049/40-IF(I5049="V2H",K5049/(0.95*40),0)-IF(E5050=0,IF(E5049=1,IF(D5050=1,30,40)*0.18/(2*40),0),0)-IF(E5050=1,IF(E5049=0,IF(D5050=1,30,40)*0.18/(2*40),0),0)</f>
        <v/>
      </c>
      <c r="N5050" s="14" t="n">
        <v>0.09</v>
      </c>
      <c r="O5050" s="15">
        <f>K5050*N5050</f>
        <v/>
      </c>
      <c r="P5050">
        <f>IF(E5050=0,0.3,IF(D5050=1,IF(C5050&gt;=Params!$B$13-3,IF(C5050&lt;Params!$B$13,Params!$B$20,0.3),0.3),IF(C5050&gt;=Params!$B$15-3,IF(C5050&lt;Params!$B$15,Params!$B$21,0.3),0.3)))</f>
        <v/>
      </c>
    </row>
    <row r="5051" ht="15" customHeight="1" s="1">
      <c r="A5051" s="9" t="n">
        <v>5048</v>
      </c>
      <c r="B5051" s="6" t="inlineStr">
        <is>
          <t>30/07</t>
        </is>
      </c>
      <c r="C5051" s="6" t="n">
        <v>7</v>
      </c>
      <c r="D5051" s="6" t="n">
        <v>0</v>
      </c>
      <c r="E5051" s="10">
        <f>IF(D5051=1, IF(OR(C5051&lt;10, C5051&gt;=15),1,0), IF(OR(C5051&lt;7, C5051&gt;=18),1,0))</f>
        <v/>
      </c>
      <c r="F5051" s="11" t="n">
        <v>0.311</v>
      </c>
      <c r="G5051" s="12">
        <f>0.14*8</f>
        <v/>
      </c>
      <c r="H5051" s="12">
        <f>F5051-G5051</f>
        <v/>
      </c>
      <c r="I5051" s="10">
        <f>IF(E5051=0,"Fora",IF(E5050=0,"Carg xar",IF(H5051&lt;0,IF(M5051&lt;0.9,"Carg FV","Stby"),IF(M5051&gt;P5051,"V2H",IF(M5051&lt;0.9,"Carg xar","Stby")))))</f>
        <v/>
      </c>
      <c r="J5051" s="12">
        <f>IF(OR(I5051="Carg FV",I5051="Carg xar"),MIN(IF(I5051="Carg FV",ABS(H5051),7.4),7.4,MAX(0,(0.9-M5051)*40)*0.95),0)</f>
        <v/>
      </c>
      <c r="K5051" s="12">
        <f>IF(I5051="V2H",MIN(MAX(0,H5051),7.4,MAX(0,(M5051-P5051)*40)*0.95),0)</f>
        <v/>
      </c>
      <c r="L5051" s="12">
        <f>IF(E5051=0,0,MAX(0,H5051-K5051))</f>
        <v/>
      </c>
      <c r="M5051" s="13">
        <f>M5050+J5050/40-IF(I5050="V2H",K5050/(0.95*40),0)-IF(E5051=0,IF(E5050=1,IF(D5051=1,30,40)*0.18/(2*40),0),0)-IF(E5051=1,IF(E5050=0,IF(D5051=1,30,40)*0.18/(2*40),0),0)</f>
        <v/>
      </c>
      <c r="N5051" s="14" t="n">
        <v>0.09</v>
      </c>
      <c r="O5051" s="15">
        <f>K5051*N5051</f>
        <v/>
      </c>
      <c r="P5051">
        <f>IF(E5051=0,0.3,IF(D5051=1,IF(C5051&gt;=Params!$B$13-3,IF(C5051&lt;Params!$B$13,Params!$B$20,0.3),0.3),IF(C5051&gt;=Params!$B$15-3,IF(C5051&lt;Params!$B$15,Params!$B$21,0.3),0.3)))</f>
        <v/>
      </c>
    </row>
    <row r="5052" ht="15" customHeight="1" s="1">
      <c r="A5052" s="9" t="n">
        <v>5049</v>
      </c>
      <c r="B5052" s="6" t="inlineStr">
        <is>
          <t>30/07</t>
        </is>
      </c>
      <c r="C5052" s="6" t="n">
        <v>8</v>
      </c>
      <c r="D5052" s="6" t="n">
        <v>0</v>
      </c>
      <c r="E5052" s="10">
        <f>IF(D5052=1, IF(OR(C5052&lt;10, C5052&gt;=15),1,0), IF(OR(C5052&lt;7, C5052&gt;=18),1,0))</f>
        <v/>
      </c>
      <c r="F5052" s="11" t="n">
        <v>0</v>
      </c>
      <c r="G5052" s="12">
        <f>0.3*8</f>
        <v/>
      </c>
      <c r="H5052" s="12">
        <f>F5052-G5052</f>
        <v/>
      </c>
      <c r="I5052" s="10">
        <f>IF(E5052=0,"Fora",IF(E5051=0,"Carg xar",IF(H5052&lt;0,IF(M5052&lt;0.9,"Carg FV","Stby"),IF(M5052&gt;P5052,"V2H",IF(M5052&lt;0.9,"Carg xar","Stby")))))</f>
        <v/>
      </c>
      <c r="J5052" s="12">
        <f>IF(OR(I5052="Carg FV",I5052="Carg xar"),MIN(IF(I5052="Carg FV",ABS(H5052),7.4),7.4,MAX(0,(0.9-M5052)*40)*0.95),0)</f>
        <v/>
      </c>
      <c r="K5052" s="12">
        <f>IF(I5052="V2H",MIN(MAX(0,H5052),7.4,MAX(0,(M5052-P5052)*40)*0.95),0)</f>
        <v/>
      </c>
      <c r="L5052" s="12">
        <f>IF(E5052=0,0,MAX(0,H5052-K5052))</f>
        <v/>
      </c>
      <c r="M5052" s="13">
        <f>M5051+J5051/40-IF(I5051="V2H",K5051/(0.95*40),0)-IF(E5052=0,IF(E5051=1,IF(D5052=1,30,40)*0.18/(2*40),0),0)-IF(E5052=1,IF(E5051=0,IF(D5052=1,30,40)*0.18/(2*40),0),0)</f>
        <v/>
      </c>
      <c r="N5052" s="14" t="n">
        <v>0.15</v>
      </c>
      <c r="O5052" s="15">
        <f>K5052*N5052</f>
        <v/>
      </c>
      <c r="P5052">
        <f>IF(E5052=0,0.3,IF(D5052=1,IF(C5052&gt;=Params!$B$13-3,IF(C5052&lt;Params!$B$13,Params!$B$20,0.3),0.3),IF(C5052&gt;=Params!$B$15-3,IF(C5052&lt;Params!$B$15,Params!$B$21,0.3),0.3)))</f>
        <v/>
      </c>
    </row>
    <row r="5053" ht="15" customHeight="1" s="1">
      <c r="A5053" s="9" t="n">
        <v>5050</v>
      </c>
      <c r="B5053" s="6" t="inlineStr">
        <is>
          <t>30/07</t>
        </is>
      </c>
      <c r="C5053" s="6" t="n">
        <v>9</v>
      </c>
      <c r="D5053" s="6" t="n">
        <v>0</v>
      </c>
      <c r="E5053" s="10">
        <f>IF(D5053=1, IF(OR(C5053&lt;10, C5053&gt;=15),1,0), IF(OR(C5053&lt;7, C5053&gt;=18),1,0))</f>
        <v/>
      </c>
      <c r="F5053" s="11" t="n">
        <v>0</v>
      </c>
      <c r="G5053" s="12">
        <f>0.5*8</f>
        <v/>
      </c>
      <c r="H5053" s="12">
        <f>F5053-G5053</f>
        <v/>
      </c>
      <c r="I5053" s="10">
        <f>IF(E5053=0,"Fora",IF(E5052=0,"Carg xar",IF(H5053&lt;0,IF(M5053&lt;0.9,"Carg FV","Stby"),IF(M5053&gt;P5053,"V2H",IF(M5053&lt;0.9,"Carg xar","Stby")))))</f>
        <v/>
      </c>
      <c r="J5053" s="12">
        <f>IF(OR(I5053="Carg FV",I5053="Carg xar"),MIN(IF(I5053="Carg FV",ABS(H5053),7.4),7.4,MAX(0,(0.9-M5053)*40)*0.95),0)</f>
        <v/>
      </c>
      <c r="K5053" s="12">
        <f>IF(I5053="V2H",MIN(MAX(0,H5053),7.4,MAX(0,(M5053-P5053)*40)*0.95),0)</f>
        <v/>
      </c>
      <c r="L5053" s="12">
        <f>IF(E5053=0,0,MAX(0,H5053-K5053))</f>
        <v/>
      </c>
      <c r="M5053" s="13">
        <f>M5052+J5052/40-IF(I5052="V2H",K5052/(0.95*40),0)-IF(E5053=0,IF(E5052=1,IF(D5053=1,30,40)*0.18/(2*40),0),0)-IF(E5053=1,IF(E5052=0,IF(D5053=1,30,40)*0.18/(2*40),0),0)</f>
        <v/>
      </c>
      <c r="N5053" s="14" t="n">
        <v>0.15</v>
      </c>
      <c r="O5053" s="15">
        <f>K5053*N5053</f>
        <v/>
      </c>
      <c r="P5053">
        <f>IF(E5053=0,0.3,IF(D5053=1,IF(C5053&gt;=Params!$B$13-3,IF(C5053&lt;Params!$B$13,Params!$B$20,0.3),0.3),IF(C5053&gt;=Params!$B$15-3,IF(C5053&lt;Params!$B$15,Params!$B$21,0.3),0.3)))</f>
        <v/>
      </c>
    </row>
    <row r="5054" ht="15" customHeight="1" s="1">
      <c r="A5054" s="9" t="n">
        <v>5051</v>
      </c>
      <c r="B5054" s="6" t="inlineStr">
        <is>
          <t>30/07</t>
        </is>
      </c>
      <c r="C5054" s="6" t="n">
        <v>10</v>
      </c>
      <c r="D5054" s="6" t="n">
        <v>0</v>
      </c>
      <c r="E5054" s="10">
        <f>IF(D5054=1, IF(OR(C5054&lt;10, C5054&gt;=15),1,0), IF(OR(C5054&lt;7, C5054&gt;=18),1,0))</f>
        <v/>
      </c>
      <c r="F5054" s="11" t="n">
        <v>0</v>
      </c>
      <c r="G5054" s="12">
        <f>0.7*8</f>
        <v/>
      </c>
      <c r="H5054" s="12">
        <f>F5054-G5054</f>
        <v/>
      </c>
      <c r="I5054" s="10">
        <f>IF(E5054=0,"Fora",IF(E5053=0,"Carg xar",IF(H5054&lt;0,IF(M5054&lt;0.9,"Carg FV","Stby"),IF(M5054&gt;P5054,"V2H",IF(M5054&lt;0.9,"Carg xar","Stby")))))</f>
        <v/>
      </c>
      <c r="J5054" s="12">
        <f>IF(OR(I5054="Carg FV",I5054="Carg xar"),MIN(IF(I5054="Carg FV",ABS(H5054),7.4),7.4,MAX(0,(0.9-M5054)*40)*0.95),0)</f>
        <v/>
      </c>
      <c r="K5054" s="12">
        <f>IF(I5054="V2H",MIN(MAX(0,H5054),7.4,MAX(0,(M5054-P5054)*40)*0.95),0)</f>
        <v/>
      </c>
      <c r="L5054" s="12">
        <f>IF(E5054=0,0,MAX(0,H5054-K5054))</f>
        <v/>
      </c>
      <c r="M5054" s="13">
        <f>M5053+J5053/40-IF(I5053="V2H",K5053/(0.95*40),0)-IF(E5054=0,IF(E5053=1,IF(D5054=1,30,40)*0.18/(2*40),0),0)-IF(E5054=1,IF(E5053=0,IF(D5054=1,30,40)*0.18/(2*40),0),0)</f>
        <v/>
      </c>
      <c r="N5054" s="14" t="n">
        <v>0.2</v>
      </c>
      <c r="O5054" s="15">
        <f>K5054*N5054</f>
        <v/>
      </c>
      <c r="P5054">
        <f>IF(E5054=0,0.3,IF(D5054=1,IF(C5054&gt;=Params!$B$13-3,IF(C5054&lt;Params!$B$13,Params!$B$20,0.3),0.3),IF(C5054&gt;=Params!$B$15-3,IF(C5054&lt;Params!$B$15,Params!$B$21,0.3),0.3)))</f>
        <v/>
      </c>
    </row>
    <row r="5055" ht="15" customHeight="1" s="1">
      <c r="A5055" s="9" t="n">
        <v>5052</v>
      </c>
      <c r="B5055" s="6" t="inlineStr">
        <is>
          <t>30/07</t>
        </is>
      </c>
      <c r="C5055" s="6" t="n">
        <v>11</v>
      </c>
      <c r="D5055" s="6" t="n">
        <v>0</v>
      </c>
      <c r="E5055" s="10">
        <f>IF(D5055=1, IF(OR(C5055&lt;10, C5055&gt;=15),1,0), IF(OR(C5055&lt;7, C5055&gt;=18),1,0))</f>
        <v/>
      </c>
      <c r="F5055" s="11" t="n">
        <v>0</v>
      </c>
      <c r="G5055" s="12">
        <f>0.84*8</f>
        <v/>
      </c>
      <c r="H5055" s="12">
        <f>F5055-G5055</f>
        <v/>
      </c>
      <c r="I5055" s="10">
        <f>IF(E5055=0,"Fora",IF(E5054=0,"Carg xar",IF(H5055&lt;0,IF(M5055&lt;0.9,"Carg FV","Stby"),IF(M5055&gt;P5055,"V2H",IF(M5055&lt;0.9,"Carg xar","Stby")))))</f>
        <v/>
      </c>
      <c r="J5055" s="12">
        <f>IF(OR(I5055="Carg FV",I5055="Carg xar"),MIN(IF(I5055="Carg FV",ABS(H5055),7.4),7.4,MAX(0,(0.9-M5055)*40)*0.95),0)</f>
        <v/>
      </c>
      <c r="K5055" s="12">
        <f>IF(I5055="V2H",MIN(MAX(0,H5055),7.4,MAX(0,(M5055-P5055)*40)*0.95),0)</f>
        <v/>
      </c>
      <c r="L5055" s="12">
        <f>IF(E5055=0,0,MAX(0,H5055-K5055))</f>
        <v/>
      </c>
      <c r="M5055" s="13">
        <f>M5054+J5054/40-IF(I5054="V2H",K5054/(0.95*40),0)-IF(E5055=0,IF(E5054=1,IF(D5055=1,30,40)*0.18/(2*40),0),0)-IF(E5055=1,IF(E5054=0,IF(D5055=1,30,40)*0.18/(2*40),0),0)</f>
        <v/>
      </c>
      <c r="N5055" s="14" t="n">
        <v>0.2</v>
      </c>
      <c r="O5055" s="15">
        <f>K5055*N5055</f>
        <v/>
      </c>
      <c r="P5055">
        <f>IF(E5055=0,0.3,IF(D5055=1,IF(C5055&gt;=Params!$B$13-3,IF(C5055&lt;Params!$B$13,Params!$B$20,0.3),0.3),IF(C5055&gt;=Params!$B$15-3,IF(C5055&lt;Params!$B$15,Params!$B$21,0.3),0.3)))</f>
        <v/>
      </c>
    </row>
    <row r="5056" ht="15" customHeight="1" s="1">
      <c r="A5056" s="9" t="n">
        <v>5053</v>
      </c>
      <c r="B5056" s="6" t="inlineStr">
        <is>
          <t>30/07</t>
        </is>
      </c>
      <c r="C5056" s="6" t="n">
        <v>12</v>
      </c>
      <c r="D5056" s="6" t="n">
        <v>0</v>
      </c>
      <c r="E5056" s="10">
        <f>IF(D5056=1, IF(OR(C5056&lt;10, C5056&gt;=15),1,0), IF(OR(C5056&lt;7, C5056&gt;=18),1,0))</f>
        <v/>
      </c>
      <c r="F5056" s="11" t="n">
        <v>0</v>
      </c>
      <c r="G5056" s="12">
        <f>0.9*8</f>
        <v/>
      </c>
      <c r="H5056" s="12">
        <f>F5056-G5056</f>
        <v/>
      </c>
      <c r="I5056" s="10">
        <f>IF(E5056=0,"Fora",IF(E5055=0,"Carg xar",IF(H5056&lt;0,IF(M5056&lt;0.9,"Carg FV","Stby"),IF(M5056&gt;P5056,"V2H",IF(M5056&lt;0.9,"Carg xar","Stby")))))</f>
        <v/>
      </c>
      <c r="J5056" s="12">
        <f>IF(OR(I5056="Carg FV",I5056="Carg xar"),MIN(IF(I5056="Carg FV",ABS(H5056),7.4),7.4,MAX(0,(0.9-M5056)*40)*0.95),0)</f>
        <v/>
      </c>
      <c r="K5056" s="12">
        <f>IF(I5056="V2H",MIN(MAX(0,H5056),7.4,MAX(0,(M5056-P5056)*40)*0.95),0)</f>
        <v/>
      </c>
      <c r="L5056" s="12">
        <f>IF(E5056=0,0,MAX(0,H5056-K5056))</f>
        <v/>
      </c>
      <c r="M5056" s="13">
        <f>M5055+J5055/40-IF(I5055="V2H",K5055/(0.95*40),0)-IF(E5056=0,IF(E5055=1,IF(D5056=1,30,40)*0.18/(2*40),0),0)-IF(E5056=1,IF(E5055=0,IF(D5056=1,30,40)*0.18/(2*40),0),0)</f>
        <v/>
      </c>
      <c r="N5056" s="14" t="n">
        <v>0.2</v>
      </c>
      <c r="O5056" s="15">
        <f>K5056*N5056</f>
        <v/>
      </c>
      <c r="P5056">
        <f>IF(E5056=0,0.3,IF(D5056=1,IF(C5056&gt;=Params!$B$13-3,IF(C5056&lt;Params!$B$13,Params!$B$20,0.3),0.3),IF(C5056&gt;=Params!$B$15-3,IF(C5056&lt;Params!$B$15,Params!$B$21,0.3),0.3)))</f>
        <v/>
      </c>
    </row>
    <row r="5057" ht="15" customHeight="1" s="1">
      <c r="A5057" s="9" t="n">
        <v>5054</v>
      </c>
      <c r="B5057" s="6" t="inlineStr">
        <is>
          <t>30/07</t>
        </is>
      </c>
      <c r="C5057" s="6" t="n">
        <v>13</v>
      </c>
      <c r="D5057" s="6" t="n">
        <v>0</v>
      </c>
      <c r="E5057" s="10">
        <f>IF(D5057=1, IF(OR(C5057&lt;10, C5057&gt;=15),1,0), IF(OR(C5057&lt;7, C5057&gt;=18),1,0))</f>
        <v/>
      </c>
      <c r="F5057" s="11" t="n">
        <v>0</v>
      </c>
      <c r="G5057" s="12">
        <f>0.88*8</f>
        <v/>
      </c>
      <c r="H5057" s="12">
        <f>F5057-G5057</f>
        <v/>
      </c>
      <c r="I5057" s="10">
        <f>IF(E5057=0,"Fora",IF(E5056=0,"Carg xar",IF(H5057&lt;0,IF(M5057&lt;0.9,"Carg FV","Stby"),IF(M5057&gt;P5057,"V2H",IF(M5057&lt;0.9,"Carg xar","Stby")))))</f>
        <v/>
      </c>
      <c r="J5057" s="12">
        <f>IF(OR(I5057="Carg FV",I5057="Carg xar"),MIN(IF(I5057="Carg FV",ABS(H5057),7.4),7.4,MAX(0,(0.9-M5057)*40)*0.95),0)</f>
        <v/>
      </c>
      <c r="K5057" s="12">
        <f>IF(I5057="V2H",MIN(MAX(0,H5057),7.4,MAX(0,(M5057-P5057)*40)*0.95),0)</f>
        <v/>
      </c>
      <c r="L5057" s="12">
        <f>IF(E5057=0,0,MAX(0,H5057-K5057))</f>
        <v/>
      </c>
      <c r="M5057" s="13">
        <f>M5056+J5056/40-IF(I5056="V2H",K5056/(0.95*40),0)-IF(E5057=0,IF(E5056=1,IF(D5057=1,30,40)*0.18/(2*40),0),0)-IF(E5057=1,IF(E5056=0,IF(D5057=1,30,40)*0.18/(2*40),0),0)</f>
        <v/>
      </c>
      <c r="N5057" s="14" t="n">
        <v>0.2</v>
      </c>
      <c r="O5057" s="15">
        <f>K5057*N5057</f>
        <v/>
      </c>
      <c r="P5057">
        <f>IF(E5057=0,0.3,IF(D5057=1,IF(C5057&gt;=Params!$B$13-3,IF(C5057&lt;Params!$B$13,Params!$B$20,0.3),0.3),IF(C5057&gt;=Params!$B$15-3,IF(C5057&lt;Params!$B$15,Params!$B$21,0.3),0.3)))</f>
        <v/>
      </c>
    </row>
    <row r="5058" ht="15" customHeight="1" s="1">
      <c r="A5058" s="9" t="n">
        <v>5055</v>
      </c>
      <c r="B5058" s="6" t="inlineStr">
        <is>
          <t>30/07</t>
        </is>
      </c>
      <c r="C5058" s="6" t="n">
        <v>14</v>
      </c>
      <c r="D5058" s="6" t="n">
        <v>0</v>
      </c>
      <c r="E5058" s="10">
        <f>IF(D5058=1, IF(OR(C5058&lt;10, C5058&gt;=15),1,0), IF(OR(C5058&lt;7, C5058&gt;=18),1,0))</f>
        <v/>
      </c>
      <c r="F5058" s="11" t="n">
        <v>0.272</v>
      </c>
      <c r="G5058" s="12">
        <f>0.78*8</f>
        <v/>
      </c>
      <c r="H5058" s="12">
        <f>F5058-G5058</f>
        <v/>
      </c>
      <c r="I5058" s="10">
        <f>IF(E5058=0,"Fora",IF(E5057=0,"Carg xar",IF(H5058&lt;0,IF(M5058&lt;0.9,"Carg FV","Stby"),IF(M5058&gt;P5058,"V2H",IF(M5058&lt;0.9,"Carg xar","Stby")))))</f>
        <v/>
      </c>
      <c r="J5058" s="12">
        <f>IF(OR(I5058="Carg FV",I5058="Carg xar"),MIN(IF(I5058="Carg FV",ABS(H5058),7.4),7.4,MAX(0,(0.9-M5058)*40)*0.95),0)</f>
        <v/>
      </c>
      <c r="K5058" s="12">
        <f>IF(I5058="V2H",MIN(MAX(0,H5058),7.4,MAX(0,(M5058-P5058)*40)*0.95),0)</f>
        <v/>
      </c>
      <c r="L5058" s="12">
        <f>IF(E5058=0,0,MAX(0,H5058-K5058))</f>
        <v/>
      </c>
      <c r="M5058" s="13">
        <f>M5057+J5057/40-IF(I5057="V2H",K5057/(0.95*40),0)-IF(E5058=0,IF(E5057=1,IF(D5058=1,30,40)*0.18/(2*40),0),0)-IF(E5058=1,IF(E5057=0,IF(D5058=1,30,40)*0.18/(2*40),0),0)</f>
        <v/>
      </c>
      <c r="N5058" s="14" t="n">
        <v>0.15</v>
      </c>
      <c r="O5058" s="15">
        <f>K5058*N5058</f>
        <v/>
      </c>
      <c r="P5058">
        <f>IF(E5058=0,0.3,IF(D5058=1,IF(C5058&gt;=Params!$B$13-3,IF(C5058&lt;Params!$B$13,Params!$B$20,0.3),0.3),IF(C5058&gt;=Params!$B$15-3,IF(C5058&lt;Params!$B$15,Params!$B$21,0.3),0.3)))</f>
        <v/>
      </c>
    </row>
    <row r="5059" ht="15" customHeight="1" s="1">
      <c r="A5059" s="9" t="n">
        <v>5056</v>
      </c>
      <c r="B5059" s="6" t="inlineStr">
        <is>
          <t>30/07</t>
        </is>
      </c>
      <c r="C5059" s="6" t="n">
        <v>15</v>
      </c>
      <c r="D5059" s="6" t="n">
        <v>0</v>
      </c>
      <c r="E5059" s="10">
        <f>IF(D5059=1, IF(OR(C5059&lt;10, C5059&gt;=15),1,0), IF(OR(C5059&lt;7, C5059&gt;=18),1,0))</f>
        <v/>
      </c>
      <c r="F5059" s="11" t="n">
        <v>1.252</v>
      </c>
      <c r="G5059" s="12">
        <f>0.62*8</f>
        <v/>
      </c>
      <c r="H5059" s="12">
        <f>F5059-G5059</f>
        <v/>
      </c>
      <c r="I5059" s="10">
        <f>IF(E5059=0,"Fora",IF(E5058=0,"Carg xar",IF(H5059&lt;0,IF(M5059&lt;0.9,"Carg FV","Stby"),IF(M5059&gt;P5059,"V2H",IF(M5059&lt;0.9,"Carg xar","Stby")))))</f>
        <v/>
      </c>
      <c r="J5059" s="12">
        <f>IF(OR(I5059="Carg FV",I5059="Carg xar"),MIN(IF(I5059="Carg FV",ABS(H5059),7.4),7.4,MAX(0,(0.9-M5059)*40)*0.95),0)</f>
        <v/>
      </c>
      <c r="K5059" s="12">
        <f>IF(I5059="V2H",MIN(MAX(0,H5059),7.4,MAX(0,(M5059-P5059)*40)*0.95),0)</f>
        <v/>
      </c>
      <c r="L5059" s="12">
        <f>IF(E5059=0,0,MAX(0,H5059-K5059))</f>
        <v/>
      </c>
      <c r="M5059" s="13">
        <f>M5058+J5058/40-IF(I5058="V2H",K5058/(0.95*40),0)-IF(E5059=0,IF(E5058=1,IF(D5059=1,30,40)*0.18/(2*40),0),0)-IF(E5059=1,IF(E5058=0,IF(D5059=1,30,40)*0.18/(2*40),0),0)</f>
        <v/>
      </c>
      <c r="N5059" s="14" t="n">
        <v>0.15</v>
      </c>
      <c r="O5059" s="15">
        <f>K5059*N5059</f>
        <v/>
      </c>
      <c r="P5059">
        <f>IF(E5059=0,0.3,IF(D5059=1,IF(C5059&gt;=Params!$B$13-3,IF(C5059&lt;Params!$B$13,Params!$B$20,0.3),0.3),IF(C5059&gt;=Params!$B$15-3,IF(C5059&lt;Params!$B$15,Params!$B$21,0.3),0.3)))</f>
        <v/>
      </c>
    </row>
    <row r="5060" ht="15" customHeight="1" s="1">
      <c r="A5060" s="9" t="n">
        <v>5057</v>
      </c>
      <c r="B5060" s="6" t="inlineStr">
        <is>
          <t>30/07</t>
        </is>
      </c>
      <c r="C5060" s="6" t="n">
        <v>16</v>
      </c>
      <c r="D5060" s="6" t="n">
        <v>0</v>
      </c>
      <c r="E5060" s="10">
        <f>IF(D5060=1, IF(OR(C5060&lt;10, C5060&gt;=15),1,0), IF(OR(C5060&lt;7, C5060&gt;=18),1,0))</f>
        <v/>
      </c>
      <c r="F5060" s="11" t="n">
        <v>3.537</v>
      </c>
      <c r="G5060" s="12">
        <f>0.45*8</f>
        <v/>
      </c>
      <c r="H5060" s="12">
        <f>F5060-G5060</f>
        <v/>
      </c>
      <c r="I5060" s="10">
        <f>IF(E5060=0,"Fora",IF(E5059=0,"Carg xar",IF(H5060&lt;0,IF(M5060&lt;0.9,"Carg FV","Stby"),IF(M5060&gt;P5060,"V2H",IF(M5060&lt;0.9,"Carg xar","Stby")))))</f>
        <v/>
      </c>
      <c r="J5060" s="12">
        <f>IF(OR(I5060="Carg FV",I5060="Carg xar"),MIN(IF(I5060="Carg FV",ABS(H5060),7.4),7.4,MAX(0,(0.9-M5060)*40)*0.95),0)</f>
        <v/>
      </c>
      <c r="K5060" s="12">
        <f>IF(I5060="V2H",MIN(MAX(0,H5060),7.4,MAX(0,(M5060-P5060)*40)*0.95),0)</f>
        <v/>
      </c>
      <c r="L5060" s="12">
        <f>IF(E5060=0,0,MAX(0,H5060-K5060))</f>
        <v/>
      </c>
      <c r="M5060" s="13">
        <f>M5059+J5059/40-IF(I5059="V2H",K5059/(0.95*40),0)-IF(E5060=0,IF(E5059=1,IF(D5060=1,30,40)*0.18/(2*40),0),0)-IF(E5060=1,IF(E5059=0,IF(D5060=1,30,40)*0.18/(2*40),0),0)</f>
        <v/>
      </c>
      <c r="N5060" s="14" t="n">
        <v>0.15</v>
      </c>
      <c r="O5060" s="15">
        <f>K5060*N5060</f>
        <v/>
      </c>
      <c r="P5060">
        <f>IF(E5060=0,0.3,IF(D5060=1,IF(C5060&gt;=Params!$B$13-3,IF(C5060&lt;Params!$B$13,Params!$B$20,0.3),0.3),IF(C5060&gt;=Params!$B$15-3,IF(C5060&lt;Params!$B$15,Params!$B$21,0.3),0.3)))</f>
        <v/>
      </c>
    </row>
    <row r="5061" ht="15" customHeight="1" s="1">
      <c r="A5061" s="9" t="n">
        <v>5058</v>
      </c>
      <c r="B5061" s="6" t="inlineStr">
        <is>
          <t>30/07</t>
        </is>
      </c>
      <c r="C5061" s="6" t="n">
        <v>17</v>
      </c>
      <c r="D5061" s="6" t="n">
        <v>0</v>
      </c>
      <c r="E5061" s="10">
        <f>IF(D5061=1, IF(OR(C5061&lt;10, C5061&gt;=15),1,0), IF(OR(C5061&lt;7, C5061&gt;=18),1,0))</f>
        <v/>
      </c>
      <c r="F5061" s="11" t="n">
        <v>0.34</v>
      </c>
      <c r="G5061" s="12">
        <f>0.25*8</f>
        <v/>
      </c>
      <c r="H5061" s="12">
        <f>F5061-G5061</f>
        <v/>
      </c>
      <c r="I5061" s="10">
        <f>IF(E5061=0,"Fora",IF(E5060=0,"Carg xar",IF(H5061&lt;0,IF(M5061&lt;0.9,"Carg FV","Stby"),IF(M5061&gt;P5061,"V2H",IF(M5061&lt;0.9,"Carg xar","Stby")))))</f>
        <v/>
      </c>
      <c r="J5061" s="12">
        <f>IF(OR(I5061="Carg FV",I5061="Carg xar"),MIN(IF(I5061="Carg FV",ABS(H5061),7.4),7.4,MAX(0,(0.9-M5061)*40)*0.95),0)</f>
        <v/>
      </c>
      <c r="K5061" s="12">
        <f>IF(I5061="V2H",MIN(MAX(0,H5061),7.4,MAX(0,(M5061-P5061)*40)*0.95),0)</f>
        <v/>
      </c>
      <c r="L5061" s="12">
        <f>IF(E5061=0,0,MAX(0,H5061-K5061))</f>
        <v/>
      </c>
      <c r="M5061" s="13">
        <f>M5060+J5060/40-IF(I5060="V2H",K5060/(0.95*40),0)-IF(E5061=0,IF(E5060=1,IF(D5061=1,30,40)*0.18/(2*40),0),0)-IF(E5061=1,IF(E5060=0,IF(D5061=1,30,40)*0.18/(2*40),0),0)</f>
        <v/>
      </c>
      <c r="N5061" s="14" t="n">
        <v>0.15</v>
      </c>
      <c r="O5061" s="15">
        <f>K5061*N5061</f>
        <v/>
      </c>
      <c r="P5061">
        <f>IF(E5061=0,0.3,IF(D5061=1,IF(C5061&gt;=Params!$B$13-3,IF(C5061&lt;Params!$B$13,Params!$B$20,0.3),0.3),IF(C5061&gt;=Params!$B$15-3,IF(C5061&lt;Params!$B$15,Params!$B$21,0.3),0.3)))</f>
        <v/>
      </c>
    </row>
    <row r="5062" ht="15" customHeight="1" s="1">
      <c r="A5062" s="9" t="n">
        <v>5059</v>
      </c>
      <c r="B5062" s="6" t="inlineStr">
        <is>
          <t>30/07</t>
        </is>
      </c>
      <c r="C5062" s="6" t="n">
        <v>18</v>
      </c>
      <c r="D5062" s="6" t="n">
        <v>0</v>
      </c>
      <c r="E5062" s="10">
        <f>IF(D5062=1, IF(OR(C5062&lt;10, C5062&gt;=15),1,0), IF(OR(C5062&lt;7, C5062&gt;=18),1,0))</f>
        <v/>
      </c>
      <c r="F5062" s="11" t="n">
        <v>0</v>
      </c>
      <c r="G5062" s="12">
        <f>0.08*8</f>
        <v/>
      </c>
      <c r="H5062" s="12">
        <f>F5062-G5062</f>
        <v/>
      </c>
      <c r="I5062" s="10">
        <f>IF(E5062=0,"Fora",IF(E5061=0,"Carg xar",IF(H5062&lt;0,IF(M5062&lt;0.9,"Carg FV","Stby"),IF(M5062&gt;P5062,"V2H",IF(M5062&lt;0.9,"Carg xar","Stby")))))</f>
        <v/>
      </c>
      <c r="J5062" s="12">
        <f>IF(OR(I5062="Carg FV",I5062="Carg xar"),MIN(IF(I5062="Carg FV",ABS(H5062),7.4),7.4,MAX(0,(0.9-M5062)*40)*0.95),0)</f>
        <v/>
      </c>
      <c r="K5062" s="12">
        <f>IF(I5062="V2H",MIN(MAX(0,H5062),7.4,MAX(0,(M5062-P5062)*40)*0.95),0)</f>
        <v/>
      </c>
      <c r="L5062" s="12">
        <f>IF(E5062=0,0,MAX(0,H5062-K5062))</f>
        <v/>
      </c>
      <c r="M5062" s="13">
        <f>M5061+J5061/40-IF(I5061="V2H",K5061/(0.95*40),0)-IF(E5062=0,IF(E5061=1,IF(D5062=1,30,40)*0.18/(2*40),0),0)-IF(E5062=1,IF(E5061=0,IF(D5062=1,30,40)*0.18/(2*40),0),0)</f>
        <v/>
      </c>
      <c r="N5062" s="14" t="n">
        <v>0.2</v>
      </c>
      <c r="O5062" s="15">
        <f>K5062*N5062</f>
        <v/>
      </c>
      <c r="P5062">
        <f>IF(E5062=0,0.3,IF(D5062=1,IF(C5062&gt;=Params!$B$13-3,IF(C5062&lt;Params!$B$13,Params!$B$20,0.3),0.3),IF(C5062&gt;=Params!$B$15-3,IF(C5062&lt;Params!$B$15,Params!$B$21,0.3),0.3)))</f>
        <v/>
      </c>
    </row>
    <row r="5063" ht="15" customHeight="1" s="1">
      <c r="A5063" s="9" t="n">
        <v>5060</v>
      </c>
      <c r="B5063" s="6" t="inlineStr">
        <is>
          <t>30/07</t>
        </is>
      </c>
      <c r="C5063" s="6" t="n">
        <v>19</v>
      </c>
      <c r="D5063" s="6" t="n">
        <v>0</v>
      </c>
      <c r="E5063" s="10">
        <f>IF(D5063=1, IF(OR(C5063&lt;10, C5063&gt;=15),1,0), IF(OR(C5063&lt;7, C5063&gt;=18),1,0))</f>
        <v/>
      </c>
      <c r="F5063" s="11" t="n">
        <v>0.33</v>
      </c>
      <c r="G5063" s="12">
        <f>0*8</f>
        <v/>
      </c>
      <c r="H5063" s="12">
        <f>F5063-G5063</f>
        <v/>
      </c>
      <c r="I5063" s="10">
        <f>IF(E5063=0,"Fora",IF(E5062=0,"Carg xar",IF(H5063&lt;0,IF(M5063&lt;0.9,"Carg FV","Stby"),IF(M5063&gt;P5063,"V2H",IF(M5063&lt;0.9,"Carg xar","Stby")))))</f>
        <v/>
      </c>
      <c r="J5063" s="12">
        <f>IF(OR(I5063="Carg FV",I5063="Carg xar"),MIN(IF(I5063="Carg FV",ABS(H5063),7.4),7.4,MAX(0,(0.9-M5063)*40)*0.95),0)</f>
        <v/>
      </c>
      <c r="K5063" s="12">
        <f>IF(I5063="V2H",MIN(MAX(0,H5063),7.4,MAX(0,(M5063-P5063)*40)*0.95),0)</f>
        <v/>
      </c>
      <c r="L5063" s="12">
        <f>IF(E5063=0,0,MAX(0,H5063-K5063))</f>
        <v/>
      </c>
      <c r="M5063" s="13">
        <f>M5062+J5062/40-IF(I5062="V2H",K5062/(0.95*40),0)-IF(E5063=0,IF(E5062=1,IF(D5063=1,30,40)*0.18/(2*40),0),0)-IF(E5063=1,IF(E5062=0,IF(D5063=1,30,40)*0.18/(2*40),0),0)</f>
        <v/>
      </c>
      <c r="N5063" s="14" t="n">
        <v>0.2</v>
      </c>
      <c r="O5063" s="15">
        <f>K5063*N5063</f>
        <v/>
      </c>
      <c r="P5063">
        <f>IF(E5063=0,0.3,IF(D5063=1,IF(C5063&gt;=Params!$B$13-3,IF(C5063&lt;Params!$B$13,Params!$B$20,0.3),0.3),IF(C5063&gt;=Params!$B$15-3,IF(C5063&lt;Params!$B$15,Params!$B$21,0.3),0.3)))</f>
        <v/>
      </c>
    </row>
    <row r="5064" ht="15" customHeight="1" s="1">
      <c r="A5064" s="9" t="n">
        <v>5061</v>
      </c>
      <c r="B5064" s="6" t="inlineStr">
        <is>
          <t>30/07</t>
        </is>
      </c>
      <c r="C5064" s="6" t="n">
        <v>20</v>
      </c>
      <c r="D5064" s="6" t="n">
        <v>0</v>
      </c>
      <c r="E5064" s="10">
        <f>IF(D5064=1, IF(OR(C5064&lt;10, C5064&gt;=15),1,0), IF(OR(C5064&lt;7, C5064&gt;=18),1,0))</f>
        <v/>
      </c>
      <c r="F5064" s="11" t="n">
        <v>0.646</v>
      </c>
      <c r="G5064" s="12">
        <f>0*8</f>
        <v/>
      </c>
      <c r="H5064" s="12">
        <f>F5064-G5064</f>
        <v/>
      </c>
      <c r="I5064" s="10">
        <f>IF(E5064=0,"Fora",IF(E5063=0,"Carg xar",IF(H5064&lt;0,IF(M5064&lt;0.9,"Carg FV","Stby"),IF(M5064&gt;P5064,"V2H",IF(M5064&lt;0.9,"Carg xar","Stby")))))</f>
        <v/>
      </c>
      <c r="J5064" s="12">
        <f>IF(OR(I5064="Carg FV",I5064="Carg xar"),MIN(IF(I5064="Carg FV",ABS(H5064),7.4),7.4,MAX(0,(0.9-M5064)*40)*0.95),0)</f>
        <v/>
      </c>
      <c r="K5064" s="12">
        <f>IF(I5064="V2H",MIN(MAX(0,H5064),7.4,MAX(0,(M5064-P5064)*40)*0.95),0)</f>
        <v/>
      </c>
      <c r="L5064" s="12">
        <f>IF(E5064=0,0,MAX(0,H5064-K5064))</f>
        <v/>
      </c>
      <c r="M5064" s="13">
        <f>M5063+J5063/40-IF(I5063="V2H",K5063/(0.95*40),0)-IF(E5064=0,IF(E5063=1,IF(D5064=1,30,40)*0.18/(2*40),0),0)-IF(E5064=1,IF(E5063=0,IF(D5064=1,30,40)*0.18/(2*40),0),0)</f>
        <v/>
      </c>
      <c r="N5064" s="14" t="n">
        <v>0.2</v>
      </c>
      <c r="O5064" s="15">
        <f>K5064*N5064</f>
        <v/>
      </c>
      <c r="P5064">
        <f>IF(E5064=0,0.3,IF(D5064=1,IF(C5064&gt;=Params!$B$13-3,IF(C5064&lt;Params!$B$13,Params!$B$20,0.3),0.3),IF(C5064&gt;=Params!$B$15-3,IF(C5064&lt;Params!$B$15,Params!$B$21,0.3),0.3)))</f>
        <v/>
      </c>
    </row>
    <row r="5065" ht="15" customHeight="1" s="1">
      <c r="A5065" s="9" t="n">
        <v>5062</v>
      </c>
      <c r="B5065" s="6" t="inlineStr">
        <is>
          <t>30/07</t>
        </is>
      </c>
      <c r="C5065" s="6" t="n">
        <v>21</v>
      </c>
      <c r="D5065" s="6" t="n">
        <v>0</v>
      </c>
      <c r="E5065" s="10">
        <f>IF(D5065=1, IF(OR(C5065&lt;10, C5065&gt;=15),1,0), IF(OR(C5065&lt;7, C5065&gt;=18),1,0))</f>
        <v/>
      </c>
      <c r="F5065" s="11" t="n">
        <v>1.222</v>
      </c>
      <c r="G5065" s="12">
        <f>0*8</f>
        <v/>
      </c>
      <c r="H5065" s="12">
        <f>F5065-G5065</f>
        <v/>
      </c>
      <c r="I5065" s="10">
        <f>IF(E5065=0,"Fora",IF(E5064=0,"Carg xar",IF(H5065&lt;0,IF(M5065&lt;0.9,"Carg FV","Stby"),IF(M5065&gt;P5065,"V2H",IF(M5065&lt;0.9,"Carg xar","Stby")))))</f>
        <v/>
      </c>
      <c r="J5065" s="12">
        <f>IF(OR(I5065="Carg FV",I5065="Carg xar"),MIN(IF(I5065="Carg FV",ABS(H5065),7.4),7.4,MAX(0,(0.9-M5065)*40)*0.95),0)</f>
        <v/>
      </c>
      <c r="K5065" s="12">
        <f>IF(I5065="V2H",MIN(MAX(0,H5065),7.4,MAX(0,(M5065-P5065)*40)*0.95),0)</f>
        <v/>
      </c>
      <c r="L5065" s="12">
        <f>IF(E5065=0,0,MAX(0,H5065-K5065))</f>
        <v/>
      </c>
      <c r="M5065" s="13">
        <f>M5064+J5064/40-IF(I5064="V2H",K5064/(0.95*40),0)-IF(E5065=0,IF(E5064=1,IF(D5065=1,30,40)*0.18/(2*40),0),0)-IF(E5065=1,IF(E5064=0,IF(D5065=1,30,40)*0.18/(2*40),0),0)</f>
        <v/>
      </c>
      <c r="N5065" s="14" t="n">
        <v>0.2</v>
      </c>
      <c r="O5065" s="15">
        <f>K5065*N5065</f>
        <v/>
      </c>
      <c r="P5065">
        <f>IF(E5065=0,0.3,IF(D5065=1,IF(C5065&gt;=Params!$B$13-3,IF(C5065&lt;Params!$B$13,Params!$B$20,0.3),0.3),IF(C5065&gt;=Params!$B$15-3,IF(C5065&lt;Params!$B$15,Params!$B$21,0.3),0.3)))</f>
        <v/>
      </c>
    </row>
    <row r="5066" ht="15" customHeight="1" s="1">
      <c r="A5066" s="9" t="n">
        <v>5063</v>
      </c>
      <c r="B5066" s="6" t="inlineStr">
        <is>
          <t>30/07</t>
        </is>
      </c>
      <c r="C5066" s="6" t="n">
        <v>22</v>
      </c>
      <c r="D5066" s="6" t="n">
        <v>0</v>
      </c>
      <c r="E5066" s="10">
        <f>IF(D5066=1, IF(OR(C5066&lt;10, C5066&gt;=15),1,0), IF(OR(C5066&lt;7, C5066&gt;=18),1,0))</f>
        <v/>
      </c>
      <c r="F5066" s="11" t="n">
        <v>0.548</v>
      </c>
      <c r="G5066" s="12">
        <f>0*8</f>
        <v/>
      </c>
      <c r="H5066" s="12">
        <f>F5066-G5066</f>
        <v/>
      </c>
      <c r="I5066" s="10">
        <f>IF(E5066=0,"Fora",IF(E5065=0,"Carg xar",IF(H5066&lt;0,IF(M5066&lt;0.9,"Carg FV","Stby"),IF(M5066&gt;P5066,"V2H",IF(M5066&lt;0.9,"Carg xar","Stby")))))</f>
        <v/>
      </c>
      <c r="J5066" s="12">
        <f>IF(OR(I5066="Carg FV",I5066="Carg xar"),MIN(IF(I5066="Carg FV",ABS(H5066),7.4),7.4,MAX(0,(0.9-M5066)*40)*0.95),0)</f>
        <v/>
      </c>
      <c r="K5066" s="12">
        <f>IF(I5066="V2H",MIN(MAX(0,H5066),7.4,MAX(0,(M5066-P5066)*40)*0.95),0)</f>
        <v/>
      </c>
      <c r="L5066" s="12">
        <f>IF(E5066=0,0,MAX(0,H5066-K5066))</f>
        <v/>
      </c>
      <c r="M5066" s="13">
        <f>M5065+J5065/40-IF(I5065="V2H",K5065/(0.95*40),0)-IF(E5066=0,IF(E5065=1,IF(D5066=1,30,40)*0.18/(2*40),0),0)-IF(E5066=1,IF(E5065=0,IF(D5066=1,30,40)*0.18/(2*40),0),0)</f>
        <v/>
      </c>
      <c r="N5066" s="14" t="n">
        <v>0.15</v>
      </c>
      <c r="O5066" s="15">
        <f>K5066*N5066</f>
        <v/>
      </c>
      <c r="P5066">
        <f>IF(E5066=0,0.3,IF(D5066=1,IF(C5066&gt;=Params!$B$13-3,IF(C5066&lt;Params!$B$13,Params!$B$20,0.3),0.3),IF(C5066&gt;=Params!$B$15-3,IF(C5066&lt;Params!$B$15,Params!$B$21,0.3),0.3)))</f>
        <v/>
      </c>
    </row>
    <row r="5067" ht="15" customHeight="1" s="1">
      <c r="A5067" s="9" t="n">
        <v>5064</v>
      </c>
      <c r="B5067" s="6" t="inlineStr">
        <is>
          <t>30/07</t>
        </is>
      </c>
      <c r="C5067" s="6" t="n">
        <v>23</v>
      </c>
      <c r="D5067" s="6" t="n">
        <v>0</v>
      </c>
      <c r="E5067" s="10">
        <f>IF(D5067=1, IF(OR(C5067&lt;10, C5067&gt;=15),1,0), IF(OR(C5067&lt;7, C5067&gt;=18),1,0))</f>
        <v/>
      </c>
      <c r="F5067" s="11" t="n">
        <v>1.007</v>
      </c>
      <c r="G5067" s="12">
        <f>0*8</f>
        <v/>
      </c>
      <c r="H5067" s="12">
        <f>F5067-G5067</f>
        <v/>
      </c>
      <c r="I5067" s="10">
        <f>IF(E5067=0,"Fora",IF(E5066=0,"Carg xar",IF(H5067&lt;0,IF(M5067&lt;0.9,"Carg FV","Stby"),IF(M5067&gt;P5067,"V2H",IF(M5067&lt;0.9,"Carg xar","Stby")))))</f>
        <v/>
      </c>
      <c r="J5067" s="12">
        <f>IF(OR(I5067="Carg FV",I5067="Carg xar"),MIN(IF(I5067="Carg FV",ABS(H5067),7.4),7.4,MAX(0,(0.9-M5067)*40)*0.95),0)</f>
        <v/>
      </c>
      <c r="K5067" s="12">
        <f>IF(I5067="V2H",MIN(MAX(0,H5067),7.4,MAX(0,(M5067-P5067)*40)*0.95),0)</f>
        <v/>
      </c>
      <c r="L5067" s="12">
        <f>IF(E5067=0,0,MAX(0,H5067-K5067))</f>
        <v/>
      </c>
      <c r="M5067" s="13">
        <f>M5066+J5066/40-IF(I5066="V2H",K5066/(0.95*40),0)-IF(E5067=0,IF(E5066=1,IF(D5067=1,30,40)*0.18/(2*40),0),0)-IF(E5067=1,IF(E5066=0,IF(D5067=1,30,40)*0.18/(2*40),0),0)</f>
        <v/>
      </c>
      <c r="N5067" s="14" t="n">
        <v>0.15</v>
      </c>
      <c r="O5067" s="15">
        <f>K5067*N5067</f>
        <v/>
      </c>
      <c r="P5067">
        <f>IF(E5067=0,0.3,IF(D5067=1,IF(C5067&gt;=Params!$B$13-3,IF(C5067&lt;Params!$B$13,Params!$B$20,0.3),0.3),IF(C5067&gt;=Params!$B$15-3,IF(C5067&lt;Params!$B$15,Params!$B$21,0.3),0.3)))</f>
        <v/>
      </c>
    </row>
    <row r="5068" ht="15" customHeight="1" s="1">
      <c r="A5068" s="9" t="n">
        <v>5065</v>
      </c>
      <c r="B5068" s="6" t="inlineStr">
        <is>
          <t>31/07</t>
        </is>
      </c>
      <c r="C5068" s="6" t="n">
        <v>0</v>
      </c>
      <c r="D5068" s="6" t="n">
        <v>0</v>
      </c>
      <c r="E5068" s="10">
        <f>IF(D5068=1, IF(OR(C5068&lt;10, C5068&gt;=15),1,0), IF(OR(C5068&lt;7, C5068&gt;=18),1,0))</f>
        <v/>
      </c>
      <c r="F5068" s="11" t="n">
        <v>0.5580000000000001</v>
      </c>
      <c r="G5068" s="12">
        <f>0*8</f>
        <v/>
      </c>
      <c r="H5068" s="12">
        <f>F5068-G5068</f>
        <v/>
      </c>
      <c r="I5068" s="10">
        <f>IF(E5068=0,"Fora",IF(E5067=0,"Carg xar",IF(H5068&lt;0,IF(M5068&lt;0.9,"Carg FV","Stby"),IF(M5068&gt;P5068,"V2H",IF(M5068&lt;0.9,"Carg xar","Stby")))))</f>
        <v/>
      </c>
      <c r="J5068" s="12">
        <f>IF(OR(I5068="Carg FV",I5068="Carg xar"),MIN(IF(I5068="Carg FV",ABS(H5068),7.4),7.4,MAX(0,(0.9-M5068)*40)*0.95),0)</f>
        <v/>
      </c>
      <c r="K5068" s="12">
        <f>IF(I5068="V2H",MIN(MAX(0,H5068),7.4,MAX(0,(M5068-P5068)*40)*0.95),0)</f>
        <v/>
      </c>
      <c r="L5068" s="12">
        <f>IF(E5068=0,0,MAX(0,H5068-K5068))</f>
        <v/>
      </c>
      <c r="M5068" s="13">
        <f>M5067+J5067/40-IF(I5067="V2H",K5067/(0.95*40),0)-IF(E5068=0,IF(E5067=1,IF(D5068=1,30,40)*0.18/(2*40),0),0)-IF(E5068=1,IF(E5067=0,IF(D5068=1,30,40)*0.18/(2*40),0),0)</f>
        <v/>
      </c>
      <c r="N5068" s="14" t="n">
        <v>0.09</v>
      </c>
      <c r="O5068" s="15">
        <f>K5068*N5068</f>
        <v/>
      </c>
      <c r="P5068">
        <f>IF(E5068=0,0.3,IF(D5068=1,IF(C5068&gt;=Params!$B$13-3,IF(C5068&lt;Params!$B$13,Params!$B$20,0.3),0.3),IF(C5068&gt;=Params!$B$15-3,IF(C5068&lt;Params!$B$15,Params!$B$21,0.3),0.3)))</f>
        <v/>
      </c>
    </row>
    <row r="5069" ht="15" customHeight="1" s="1">
      <c r="A5069" s="9" t="n">
        <v>5066</v>
      </c>
      <c r="B5069" s="6" t="inlineStr">
        <is>
          <t>31/07</t>
        </is>
      </c>
      <c r="C5069" s="6" t="n">
        <v>1</v>
      </c>
      <c r="D5069" s="6" t="n">
        <v>0</v>
      </c>
      <c r="E5069" s="10">
        <f>IF(D5069=1, IF(OR(C5069&lt;10, C5069&gt;=15),1,0), IF(OR(C5069&lt;7, C5069&gt;=18),1,0))</f>
        <v/>
      </c>
      <c r="F5069" s="11" t="n">
        <v>0.495</v>
      </c>
      <c r="G5069" s="12">
        <f>0*8</f>
        <v/>
      </c>
      <c r="H5069" s="12">
        <f>F5069-G5069</f>
        <v/>
      </c>
      <c r="I5069" s="10">
        <f>IF(E5069=0,"Fora",IF(E5068=0,"Carg xar",IF(H5069&lt;0,IF(M5069&lt;0.9,"Carg FV","Stby"),IF(M5069&gt;P5069,"V2H",IF(M5069&lt;0.9,"Carg xar","Stby")))))</f>
        <v/>
      </c>
      <c r="J5069" s="12">
        <f>IF(OR(I5069="Carg FV",I5069="Carg xar"),MIN(IF(I5069="Carg FV",ABS(H5069),7.4),7.4,MAX(0,(0.9-M5069)*40)*0.95),0)</f>
        <v/>
      </c>
      <c r="K5069" s="12">
        <f>IF(I5069="V2H",MIN(MAX(0,H5069),7.4,MAX(0,(M5069-P5069)*40)*0.95),0)</f>
        <v/>
      </c>
      <c r="L5069" s="12">
        <f>IF(E5069=0,0,MAX(0,H5069-K5069))</f>
        <v/>
      </c>
      <c r="M5069" s="13">
        <f>M5068+J5068/40-IF(I5068="V2H",K5068/(0.95*40),0)-IF(E5069=0,IF(E5068=1,IF(D5069=1,30,40)*0.18/(2*40),0),0)-IF(E5069=1,IF(E5068=0,IF(D5069=1,30,40)*0.18/(2*40),0),0)</f>
        <v/>
      </c>
      <c r="N5069" s="14" t="n">
        <v>0.09</v>
      </c>
      <c r="O5069" s="15">
        <f>K5069*N5069</f>
        <v/>
      </c>
      <c r="P5069">
        <f>IF(E5069=0,0.3,IF(D5069=1,IF(C5069&gt;=Params!$B$13-3,IF(C5069&lt;Params!$B$13,Params!$B$20,0.3),0.3),IF(C5069&gt;=Params!$B$15-3,IF(C5069&lt;Params!$B$15,Params!$B$21,0.3),0.3)))</f>
        <v/>
      </c>
    </row>
    <row r="5070" ht="15" customHeight="1" s="1">
      <c r="A5070" s="9" t="n">
        <v>5067</v>
      </c>
      <c r="B5070" s="6" t="inlineStr">
        <is>
          <t>31/07</t>
        </is>
      </c>
      <c r="C5070" s="6" t="n">
        <v>2</v>
      </c>
      <c r="D5070" s="6" t="n">
        <v>0</v>
      </c>
      <c r="E5070" s="10">
        <f>IF(D5070=1, IF(OR(C5070&lt;10, C5070&gt;=15),1,0), IF(OR(C5070&lt;7, C5070&gt;=18),1,0))</f>
        <v/>
      </c>
      <c r="F5070" s="11" t="n">
        <v>0.423</v>
      </c>
      <c r="G5070" s="12">
        <f>0*8</f>
        <v/>
      </c>
      <c r="H5070" s="12">
        <f>F5070-G5070</f>
        <v/>
      </c>
      <c r="I5070" s="10">
        <f>IF(E5070=0,"Fora",IF(E5069=0,"Carg xar",IF(H5070&lt;0,IF(M5070&lt;0.9,"Carg FV","Stby"),IF(M5070&gt;P5070,"V2H",IF(M5070&lt;0.9,"Carg xar","Stby")))))</f>
        <v/>
      </c>
      <c r="J5070" s="12">
        <f>IF(OR(I5070="Carg FV",I5070="Carg xar"),MIN(IF(I5070="Carg FV",ABS(H5070),7.4),7.4,MAX(0,(0.9-M5070)*40)*0.95),0)</f>
        <v/>
      </c>
      <c r="K5070" s="12">
        <f>IF(I5070="V2H",MIN(MAX(0,H5070),7.4,MAX(0,(M5070-P5070)*40)*0.95),0)</f>
        <v/>
      </c>
      <c r="L5070" s="12">
        <f>IF(E5070=0,0,MAX(0,H5070-K5070))</f>
        <v/>
      </c>
      <c r="M5070" s="13">
        <f>M5069+J5069/40-IF(I5069="V2H",K5069/(0.95*40),0)-IF(E5070=0,IF(E5069=1,IF(D5070=1,30,40)*0.18/(2*40),0),0)-IF(E5070=1,IF(E5069=0,IF(D5070=1,30,40)*0.18/(2*40),0),0)</f>
        <v/>
      </c>
      <c r="N5070" s="14" t="n">
        <v>0.09</v>
      </c>
      <c r="O5070" s="15">
        <f>K5070*N5070</f>
        <v/>
      </c>
      <c r="P5070">
        <f>IF(E5070=0,0.3,IF(D5070=1,IF(C5070&gt;=Params!$B$13-3,IF(C5070&lt;Params!$B$13,Params!$B$20,0.3),0.3),IF(C5070&gt;=Params!$B$15-3,IF(C5070&lt;Params!$B$15,Params!$B$21,0.3),0.3)))</f>
        <v/>
      </c>
    </row>
    <row r="5071" ht="15" customHeight="1" s="1">
      <c r="A5071" s="9" t="n">
        <v>5068</v>
      </c>
      <c r="B5071" s="6" t="inlineStr">
        <is>
          <t>31/07</t>
        </is>
      </c>
      <c r="C5071" s="6" t="n">
        <v>3</v>
      </c>
      <c r="D5071" s="6" t="n">
        <v>0</v>
      </c>
      <c r="E5071" s="10">
        <f>IF(D5071=1, IF(OR(C5071&lt;10, C5071&gt;=15),1,0), IF(OR(C5071&lt;7, C5071&gt;=18),1,0))</f>
        <v/>
      </c>
      <c r="F5071" s="11" t="n">
        <v>0.47</v>
      </c>
      <c r="G5071" s="12">
        <f>0*8</f>
        <v/>
      </c>
      <c r="H5071" s="12">
        <f>F5071-G5071</f>
        <v/>
      </c>
      <c r="I5071" s="10">
        <f>IF(E5071=0,"Fora",IF(E5070=0,"Carg xar",IF(H5071&lt;0,IF(M5071&lt;0.9,"Carg FV","Stby"),IF(M5071&gt;P5071,"V2H",IF(M5071&lt;0.9,"Carg xar","Stby")))))</f>
        <v/>
      </c>
      <c r="J5071" s="12">
        <f>IF(OR(I5071="Carg FV",I5071="Carg xar"),MIN(IF(I5071="Carg FV",ABS(H5071),7.4),7.4,MAX(0,(0.9-M5071)*40)*0.95),0)</f>
        <v/>
      </c>
      <c r="K5071" s="12">
        <f>IF(I5071="V2H",MIN(MAX(0,H5071),7.4,MAX(0,(M5071-P5071)*40)*0.95),0)</f>
        <v/>
      </c>
      <c r="L5071" s="12">
        <f>IF(E5071=0,0,MAX(0,H5071-K5071))</f>
        <v/>
      </c>
      <c r="M5071" s="13">
        <f>M5070+J5070/40-IF(I5070="V2H",K5070/(0.95*40),0)-IF(E5071=0,IF(E5070=1,IF(D5071=1,30,40)*0.18/(2*40),0),0)-IF(E5071=1,IF(E5070=0,IF(D5071=1,30,40)*0.18/(2*40),0),0)</f>
        <v/>
      </c>
      <c r="N5071" s="14" t="n">
        <v>0.09</v>
      </c>
      <c r="O5071" s="15">
        <f>K5071*N5071</f>
        <v/>
      </c>
      <c r="P5071">
        <f>IF(E5071=0,0.3,IF(D5071=1,IF(C5071&gt;=Params!$B$13-3,IF(C5071&lt;Params!$B$13,Params!$B$20,0.3),0.3),IF(C5071&gt;=Params!$B$15-3,IF(C5071&lt;Params!$B$15,Params!$B$21,0.3),0.3)))</f>
        <v/>
      </c>
    </row>
    <row r="5072" ht="15" customHeight="1" s="1">
      <c r="A5072" s="9" t="n">
        <v>5069</v>
      </c>
      <c r="B5072" s="6" t="inlineStr">
        <is>
          <t>31/07</t>
        </is>
      </c>
      <c r="C5072" s="6" t="n">
        <v>4</v>
      </c>
      <c r="D5072" s="6" t="n">
        <v>0</v>
      </c>
      <c r="E5072" s="10">
        <f>IF(D5072=1, IF(OR(C5072&lt;10, C5072&gt;=15),1,0), IF(OR(C5072&lt;7, C5072&gt;=18),1,0))</f>
        <v/>
      </c>
      <c r="F5072" s="11" t="n">
        <v>0.51</v>
      </c>
      <c r="G5072" s="12">
        <f>0*8</f>
        <v/>
      </c>
      <c r="H5072" s="12">
        <f>F5072-G5072</f>
        <v/>
      </c>
      <c r="I5072" s="10">
        <f>IF(E5072=0,"Fora",IF(E5071=0,"Carg xar",IF(H5072&lt;0,IF(M5072&lt;0.9,"Carg FV","Stby"),IF(M5072&gt;P5072,"V2H",IF(M5072&lt;0.9,"Carg xar","Stby")))))</f>
        <v/>
      </c>
      <c r="J5072" s="12">
        <f>IF(OR(I5072="Carg FV",I5072="Carg xar"),MIN(IF(I5072="Carg FV",ABS(H5072),7.4),7.4,MAX(0,(0.9-M5072)*40)*0.95),0)</f>
        <v/>
      </c>
      <c r="K5072" s="12">
        <f>IF(I5072="V2H",MIN(MAX(0,H5072),7.4,MAX(0,(M5072-P5072)*40)*0.95),0)</f>
        <v/>
      </c>
      <c r="L5072" s="12">
        <f>IF(E5072=0,0,MAX(0,H5072-K5072))</f>
        <v/>
      </c>
      <c r="M5072" s="13">
        <f>M5071+J5071/40-IF(I5071="V2H",K5071/(0.95*40),0)-IF(E5072=0,IF(E5071=1,IF(D5072=1,30,40)*0.18/(2*40),0),0)-IF(E5072=1,IF(E5071=0,IF(D5072=1,30,40)*0.18/(2*40),0),0)</f>
        <v/>
      </c>
      <c r="N5072" s="14" t="n">
        <v>0.09</v>
      </c>
      <c r="O5072" s="15">
        <f>K5072*N5072</f>
        <v/>
      </c>
      <c r="P5072">
        <f>IF(E5072=0,0.3,IF(D5072=1,IF(C5072&gt;=Params!$B$13-3,IF(C5072&lt;Params!$B$13,Params!$B$20,0.3),0.3),IF(C5072&gt;=Params!$B$15-3,IF(C5072&lt;Params!$B$15,Params!$B$21,0.3),0.3)))</f>
        <v/>
      </c>
    </row>
    <row r="5073" ht="15" customHeight="1" s="1">
      <c r="A5073" s="9" t="n">
        <v>5070</v>
      </c>
      <c r="B5073" s="6" t="inlineStr">
        <is>
          <t>31/07</t>
        </is>
      </c>
      <c r="C5073" s="6" t="n">
        <v>5</v>
      </c>
      <c r="D5073" s="6" t="n">
        <v>0</v>
      </c>
      <c r="E5073" s="10">
        <f>IF(D5073=1, IF(OR(C5073&lt;10, C5073&gt;=15),1,0), IF(OR(C5073&lt;7, C5073&gt;=18),1,0))</f>
        <v/>
      </c>
      <c r="F5073" s="11" t="n">
        <v>0.426</v>
      </c>
      <c r="G5073" s="12">
        <f>0*8</f>
        <v/>
      </c>
      <c r="H5073" s="12">
        <f>F5073-G5073</f>
        <v/>
      </c>
      <c r="I5073" s="10">
        <f>IF(E5073=0,"Fora",IF(E5072=0,"Carg xar",IF(H5073&lt;0,IF(M5073&lt;0.9,"Carg FV","Stby"),IF(M5073&gt;P5073,"V2H",IF(M5073&lt;0.9,"Carg xar","Stby")))))</f>
        <v/>
      </c>
      <c r="J5073" s="12">
        <f>IF(OR(I5073="Carg FV",I5073="Carg xar"),MIN(IF(I5073="Carg FV",ABS(H5073),7.4),7.4,MAX(0,(0.9-M5073)*40)*0.95),0)</f>
        <v/>
      </c>
      <c r="K5073" s="12">
        <f>IF(I5073="V2H",MIN(MAX(0,H5073),7.4,MAX(0,(M5073-P5073)*40)*0.95),0)</f>
        <v/>
      </c>
      <c r="L5073" s="12">
        <f>IF(E5073=0,0,MAX(0,H5073-K5073))</f>
        <v/>
      </c>
      <c r="M5073" s="13">
        <f>M5072+J5072/40-IF(I5072="V2H",K5072/(0.95*40),0)-IF(E5073=0,IF(E5072=1,IF(D5073=1,30,40)*0.18/(2*40),0),0)-IF(E5073=1,IF(E5072=0,IF(D5073=1,30,40)*0.18/(2*40),0),0)</f>
        <v/>
      </c>
      <c r="N5073" s="14" t="n">
        <v>0.09</v>
      </c>
      <c r="O5073" s="15">
        <f>K5073*N5073</f>
        <v/>
      </c>
      <c r="P5073">
        <f>IF(E5073=0,0.3,IF(D5073=1,IF(C5073&gt;=Params!$B$13-3,IF(C5073&lt;Params!$B$13,Params!$B$20,0.3),0.3),IF(C5073&gt;=Params!$B$15-3,IF(C5073&lt;Params!$B$15,Params!$B$21,0.3),0.3)))</f>
        <v/>
      </c>
    </row>
    <row r="5074" ht="15" customHeight="1" s="1">
      <c r="A5074" s="9" t="n">
        <v>5071</v>
      </c>
      <c r="B5074" s="6" t="inlineStr">
        <is>
          <t>31/07</t>
        </is>
      </c>
      <c r="C5074" s="6" t="n">
        <v>6</v>
      </c>
      <c r="D5074" s="6" t="n">
        <v>0</v>
      </c>
      <c r="E5074" s="10">
        <f>IF(D5074=1, IF(OR(C5074&lt;10, C5074&gt;=15),1,0), IF(OR(C5074&lt;7, C5074&gt;=18),1,0))</f>
        <v/>
      </c>
      <c r="F5074" s="11" t="n">
        <v>0.422</v>
      </c>
      <c r="G5074" s="12">
        <f>0.02*8</f>
        <v/>
      </c>
      <c r="H5074" s="12">
        <f>F5074-G5074</f>
        <v/>
      </c>
      <c r="I5074" s="10">
        <f>IF(E5074=0,"Fora",IF(E5073=0,"Carg xar",IF(H5074&lt;0,IF(M5074&lt;0.9,"Carg FV","Stby"),IF(M5074&gt;P5074,"V2H",IF(M5074&lt;0.9,"Carg xar","Stby")))))</f>
        <v/>
      </c>
      <c r="J5074" s="12">
        <f>IF(OR(I5074="Carg FV",I5074="Carg xar"),MIN(IF(I5074="Carg FV",ABS(H5074),7.4),7.4,MAX(0,(0.9-M5074)*40)*0.95),0)</f>
        <v/>
      </c>
      <c r="K5074" s="12">
        <f>IF(I5074="V2H",MIN(MAX(0,H5074),7.4,MAX(0,(M5074-P5074)*40)*0.95),0)</f>
        <v/>
      </c>
      <c r="L5074" s="12">
        <f>IF(E5074=0,0,MAX(0,H5074-K5074))</f>
        <v/>
      </c>
      <c r="M5074" s="13">
        <f>M5073+J5073/40-IF(I5073="V2H",K5073/(0.95*40),0)-IF(E5074=0,IF(E5073=1,IF(D5074=1,30,40)*0.18/(2*40),0),0)-IF(E5074=1,IF(E5073=0,IF(D5074=1,30,40)*0.18/(2*40),0),0)</f>
        <v/>
      </c>
      <c r="N5074" s="14" t="n">
        <v>0.09</v>
      </c>
      <c r="O5074" s="15">
        <f>K5074*N5074</f>
        <v/>
      </c>
      <c r="P5074">
        <f>IF(E5074=0,0.3,IF(D5074=1,IF(C5074&gt;=Params!$B$13-3,IF(C5074&lt;Params!$B$13,Params!$B$20,0.3),0.3),IF(C5074&gt;=Params!$B$15-3,IF(C5074&lt;Params!$B$15,Params!$B$21,0.3),0.3)))</f>
        <v/>
      </c>
    </row>
    <row r="5075" ht="15" customHeight="1" s="1">
      <c r="A5075" s="9" t="n">
        <v>5072</v>
      </c>
      <c r="B5075" s="6" t="inlineStr">
        <is>
          <t>31/07</t>
        </is>
      </c>
      <c r="C5075" s="6" t="n">
        <v>7</v>
      </c>
      <c r="D5075" s="6" t="n">
        <v>0</v>
      </c>
      <c r="E5075" s="10">
        <f>IF(D5075=1, IF(OR(C5075&lt;10, C5075&gt;=15),1,0), IF(OR(C5075&lt;7, C5075&gt;=18),1,0))</f>
        <v/>
      </c>
      <c r="F5075" s="11" t="n">
        <v>0.332</v>
      </c>
      <c r="G5075" s="12">
        <f>0.14*8</f>
        <v/>
      </c>
      <c r="H5075" s="12">
        <f>F5075-G5075</f>
        <v/>
      </c>
      <c r="I5075" s="10">
        <f>IF(E5075=0,"Fora",IF(E5074=0,"Carg xar",IF(H5075&lt;0,IF(M5075&lt;0.9,"Carg FV","Stby"),IF(M5075&gt;P5075,"V2H",IF(M5075&lt;0.9,"Carg xar","Stby")))))</f>
        <v/>
      </c>
      <c r="J5075" s="12">
        <f>IF(OR(I5075="Carg FV",I5075="Carg xar"),MIN(IF(I5075="Carg FV",ABS(H5075),7.4),7.4,MAX(0,(0.9-M5075)*40)*0.95),0)</f>
        <v/>
      </c>
      <c r="K5075" s="12">
        <f>IF(I5075="V2H",MIN(MAX(0,H5075),7.4,MAX(0,(M5075-P5075)*40)*0.95),0)</f>
        <v/>
      </c>
      <c r="L5075" s="12">
        <f>IF(E5075=0,0,MAX(0,H5075-K5075))</f>
        <v/>
      </c>
      <c r="M5075" s="13">
        <f>M5074+J5074/40-IF(I5074="V2H",K5074/(0.95*40),0)-IF(E5075=0,IF(E5074=1,IF(D5075=1,30,40)*0.18/(2*40),0),0)-IF(E5075=1,IF(E5074=0,IF(D5075=1,30,40)*0.18/(2*40),0),0)</f>
        <v/>
      </c>
      <c r="N5075" s="14" t="n">
        <v>0.09</v>
      </c>
      <c r="O5075" s="15">
        <f>K5075*N5075</f>
        <v/>
      </c>
      <c r="P5075">
        <f>IF(E5075=0,0.3,IF(D5075=1,IF(C5075&gt;=Params!$B$13-3,IF(C5075&lt;Params!$B$13,Params!$B$20,0.3),0.3),IF(C5075&gt;=Params!$B$15-3,IF(C5075&lt;Params!$B$15,Params!$B$21,0.3),0.3)))</f>
        <v/>
      </c>
    </row>
    <row r="5076" ht="15" customHeight="1" s="1">
      <c r="A5076" s="9" t="n">
        <v>5073</v>
      </c>
      <c r="B5076" s="6" t="inlineStr">
        <is>
          <t>31/07</t>
        </is>
      </c>
      <c r="C5076" s="6" t="n">
        <v>8</v>
      </c>
      <c r="D5076" s="6" t="n">
        <v>0</v>
      </c>
      <c r="E5076" s="10">
        <f>IF(D5076=1, IF(OR(C5076&lt;10, C5076&gt;=15),1,0), IF(OR(C5076&lt;7, C5076&gt;=18),1,0))</f>
        <v/>
      </c>
      <c r="F5076" s="11" t="n">
        <v>1.445</v>
      </c>
      <c r="G5076" s="12">
        <f>0.3*8</f>
        <v/>
      </c>
      <c r="H5076" s="12">
        <f>F5076-G5076</f>
        <v/>
      </c>
      <c r="I5076" s="10">
        <f>IF(E5076=0,"Fora",IF(E5075=0,"Carg xar",IF(H5076&lt;0,IF(M5076&lt;0.9,"Carg FV","Stby"),IF(M5076&gt;P5076,"V2H",IF(M5076&lt;0.9,"Carg xar","Stby")))))</f>
        <v/>
      </c>
      <c r="J5076" s="12">
        <f>IF(OR(I5076="Carg FV",I5076="Carg xar"),MIN(IF(I5076="Carg FV",ABS(H5076),7.4),7.4,MAX(0,(0.9-M5076)*40)*0.95),0)</f>
        <v/>
      </c>
      <c r="K5076" s="12">
        <f>IF(I5076="V2H",MIN(MAX(0,H5076),7.4,MAX(0,(M5076-P5076)*40)*0.95),0)</f>
        <v/>
      </c>
      <c r="L5076" s="12">
        <f>IF(E5076=0,0,MAX(0,H5076-K5076))</f>
        <v/>
      </c>
      <c r="M5076" s="13">
        <f>M5075+J5075/40-IF(I5075="V2H",K5075/(0.95*40),0)-IF(E5076=0,IF(E5075=1,IF(D5076=1,30,40)*0.18/(2*40),0),0)-IF(E5076=1,IF(E5075=0,IF(D5076=1,30,40)*0.18/(2*40),0),0)</f>
        <v/>
      </c>
      <c r="N5076" s="14" t="n">
        <v>0.15</v>
      </c>
      <c r="O5076" s="15">
        <f>K5076*N5076</f>
        <v/>
      </c>
      <c r="P5076">
        <f>IF(E5076=0,0.3,IF(D5076=1,IF(C5076&gt;=Params!$B$13-3,IF(C5076&lt;Params!$B$13,Params!$B$20,0.3),0.3),IF(C5076&gt;=Params!$B$15-3,IF(C5076&lt;Params!$B$15,Params!$B$21,0.3),0.3)))</f>
        <v/>
      </c>
    </row>
    <row r="5077" ht="15" customHeight="1" s="1">
      <c r="A5077" s="9" t="n">
        <v>5074</v>
      </c>
      <c r="B5077" s="6" t="inlineStr">
        <is>
          <t>31/07</t>
        </is>
      </c>
      <c r="C5077" s="6" t="n">
        <v>9</v>
      </c>
      <c r="D5077" s="6" t="n">
        <v>0</v>
      </c>
      <c r="E5077" s="10">
        <f>IF(D5077=1, IF(OR(C5077&lt;10, C5077&gt;=15),1,0), IF(OR(C5077&lt;7, C5077&gt;=18),1,0))</f>
        <v/>
      </c>
      <c r="F5077" s="11" t="n">
        <v>0</v>
      </c>
      <c r="G5077" s="12">
        <f>0.5*8</f>
        <v/>
      </c>
      <c r="H5077" s="12">
        <f>F5077-G5077</f>
        <v/>
      </c>
      <c r="I5077" s="10">
        <f>IF(E5077=0,"Fora",IF(E5076=0,"Carg xar",IF(H5077&lt;0,IF(M5077&lt;0.9,"Carg FV","Stby"),IF(M5077&gt;P5077,"V2H",IF(M5077&lt;0.9,"Carg xar","Stby")))))</f>
        <v/>
      </c>
      <c r="J5077" s="12">
        <f>IF(OR(I5077="Carg FV",I5077="Carg xar"),MIN(IF(I5077="Carg FV",ABS(H5077),7.4),7.4,MAX(0,(0.9-M5077)*40)*0.95),0)</f>
        <v/>
      </c>
      <c r="K5077" s="12">
        <f>IF(I5077="V2H",MIN(MAX(0,H5077),7.4,MAX(0,(M5077-P5077)*40)*0.95),0)</f>
        <v/>
      </c>
      <c r="L5077" s="12">
        <f>IF(E5077=0,0,MAX(0,H5077-K5077))</f>
        <v/>
      </c>
      <c r="M5077" s="13">
        <f>M5076+J5076/40-IF(I5076="V2H",K5076/(0.95*40),0)-IF(E5077=0,IF(E5076=1,IF(D5077=1,30,40)*0.18/(2*40),0),0)-IF(E5077=1,IF(E5076=0,IF(D5077=1,30,40)*0.18/(2*40),0),0)</f>
        <v/>
      </c>
      <c r="N5077" s="14" t="n">
        <v>0.15</v>
      </c>
      <c r="O5077" s="15">
        <f>K5077*N5077</f>
        <v/>
      </c>
      <c r="P5077">
        <f>IF(E5077=0,0.3,IF(D5077=1,IF(C5077&gt;=Params!$B$13-3,IF(C5077&lt;Params!$B$13,Params!$B$20,0.3),0.3),IF(C5077&gt;=Params!$B$15-3,IF(C5077&lt;Params!$B$15,Params!$B$21,0.3),0.3)))</f>
        <v/>
      </c>
    </row>
    <row r="5078" ht="15" customHeight="1" s="1">
      <c r="A5078" s="9" t="n">
        <v>5075</v>
      </c>
      <c r="B5078" s="6" t="inlineStr">
        <is>
          <t>31/07</t>
        </is>
      </c>
      <c r="C5078" s="6" t="n">
        <v>10</v>
      </c>
      <c r="D5078" s="6" t="n">
        <v>0</v>
      </c>
      <c r="E5078" s="10">
        <f>IF(D5078=1, IF(OR(C5078&lt;10, C5078&gt;=15),1,0), IF(OR(C5078&lt;7, C5078&gt;=18),1,0))</f>
        <v/>
      </c>
      <c r="F5078" s="11" t="n">
        <v>0</v>
      </c>
      <c r="G5078" s="12">
        <f>0.7*8</f>
        <v/>
      </c>
      <c r="H5078" s="12">
        <f>F5078-G5078</f>
        <v/>
      </c>
      <c r="I5078" s="10">
        <f>IF(E5078=0,"Fora",IF(E5077=0,"Carg xar",IF(H5078&lt;0,IF(M5078&lt;0.9,"Carg FV","Stby"),IF(M5078&gt;P5078,"V2H",IF(M5078&lt;0.9,"Carg xar","Stby")))))</f>
        <v/>
      </c>
      <c r="J5078" s="12">
        <f>IF(OR(I5078="Carg FV",I5078="Carg xar"),MIN(IF(I5078="Carg FV",ABS(H5078),7.4),7.4,MAX(0,(0.9-M5078)*40)*0.95),0)</f>
        <v/>
      </c>
      <c r="K5078" s="12">
        <f>IF(I5078="V2H",MIN(MAX(0,H5078),7.4,MAX(0,(M5078-P5078)*40)*0.95),0)</f>
        <v/>
      </c>
      <c r="L5078" s="12">
        <f>IF(E5078=0,0,MAX(0,H5078-K5078))</f>
        <v/>
      </c>
      <c r="M5078" s="13">
        <f>M5077+J5077/40-IF(I5077="V2H",K5077/(0.95*40),0)-IF(E5078=0,IF(E5077=1,IF(D5078=1,30,40)*0.18/(2*40),0),0)-IF(E5078=1,IF(E5077=0,IF(D5078=1,30,40)*0.18/(2*40),0),0)</f>
        <v/>
      </c>
      <c r="N5078" s="14" t="n">
        <v>0.2</v>
      </c>
      <c r="O5078" s="15">
        <f>K5078*N5078</f>
        <v/>
      </c>
      <c r="P5078">
        <f>IF(E5078=0,0.3,IF(D5078=1,IF(C5078&gt;=Params!$B$13-3,IF(C5078&lt;Params!$B$13,Params!$B$20,0.3),0.3),IF(C5078&gt;=Params!$B$15-3,IF(C5078&lt;Params!$B$15,Params!$B$21,0.3),0.3)))</f>
        <v/>
      </c>
    </row>
    <row r="5079" ht="15" customHeight="1" s="1">
      <c r="A5079" s="9" t="n">
        <v>5076</v>
      </c>
      <c r="B5079" s="6" t="inlineStr">
        <is>
          <t>31/07</t>
        </is>
      </c>
      <c r="C5079" s="6" t="n">
        <v>11</v>
      </c>
      <c r="D5079" s="6" t="n">
        <v>0</v>
      </c>
      <c r="E5079" s="10">
        <f>IF(D5079=1, IF(OR(C5079&lt;10, C5079&gt;=15),1,0), IF(OR(C5079&lt;7, C5079&gt;=18),1,0))</f>
        <v/>
      </c>
      <c r="F5079" s="11" t="n">
        <v>0</v>
      </c>
      <c r="G5079" s="12">
        <f>0.84*8</f>
        <v/>
      </c>
      <c r="H5079" s="12">
        <f>F5079-G5079</f>
        <v/>
      </c>
      <c r="I5079" s="10">
        <f>IF(E5079=0,"Fora",IF(E5078=0,"Carg xar",IF(H5079&lt;0,IF(M5079&lt;0.9,"Carg FV","Stby"),IF(M5079&gt;P5079,"V2H",IF(M5079&lt;0.9,"Carg xar","Stby")))))</f>
        <v/>
      </c>
      <c r="J5079" s="12">
        <f>IF(OR(I5079="Carg FV",I5079="Carg xar"),MIN(IF(I5079="Carg FV",ABS(H5079),7.4),7.4,MAX(0,(0.9-M5079)*40)*0.95),0)</f>
        <v/>
      </c>
      <c r="K5079" s="12">
        <f>IF(I5079="V2H",MIN(MAX(0,H5079),7.4,MAX(0,(M5079-P5079)*40)*0.95),0)</f>
        <v/>
      </c>
      <c r="L5079" s="12">
        <f>IF(E5079=0,0,MAX(0,H5079-K5079))</f>
        <v/>
      </c>
      <c r="M5079" s="13">
        <f>M5078+J5078/40-IF(I5078="V2H",K5078/(0.95*40),0)-IF(E5079=0,IF(E5078=1,IF(D5079=1,30,40)*0.18/(2*40),0),0)-IF(E5079=1,IF(E5078=0,IF(D5079=1,30,40)*0.18/(2*40),0),0)</f>
        <v/>
      </c>
      <c r="N5079" s="14" t="n">
        <v>0.2</v>
      </c>
      <c r="O5079" s="15">
        <f>K5079*N5079</f>
        <v/>
      </c>
      <c r="P5079">
        <f>IF(E5079=0,0.3,IF(D5079=1,IF(C5079&gt;=Params!$B$13-3,IF(C5079&lt;Params!$B$13,Params!$B$20,0.3),0.3),IF(C5079&gt;=Params!$B$15-3,IF(C5079&lt;Params!$B$15,Params!$B$21,0.3),0.3)))</f>
        <v/>
      </c>
    </row>
    <row r="5080" ht="15" customHeight="1" s="1">
      <c r="A5080" s="9" t="n">
        <v>5077</v>
      </c>
      <c r="B5080" s="6" t="inlineStr">
        <is>
          <t>31/07</t>
        </is>
      </c>
      <c r="C5080" s="6" t="n">
        <v>12</v>
      </c>
      <c r="D5080" s="6" t="n">
        <v>0</v>
      </c>
      <c r="E5080" s="10">
        <f>IF(D5080=1, IF(OR(C5080&lt;10, C5080&gt;=15),1,0), IF(OR(C5080&lt;7, C5080&gt;=18),1,0))</f>
        <v/>
      </c>
      <c r="F5080" s="11" t="n">
        <v>0</v>
      </c>
      <c r="G5080" s="12">
        <f>0.9*8</f>
        <v/>
      </c>
      <c r="H5080" s="12">
        <f>F5080-G5080</f>
        <v/>
      </c>
      <c r="I5080" s="10">
        <f>IF(E5080=0,"Fora",IF(E5079=0,"Carg xar",IF(H5080&lt;0,IF(M5080&lt;0.9,"Carg FV","Stby"),IF(M5080&gt;P5080,"V2H",IF(M5080&lt;0.9,"Carg xar","Stby")))))</f>
        <v/>
      </c>
      <c r="J5080" s="12">
        <f>IF(OR(I5080="Carg FV",I5080="Carg xar"),MIN(IF(I5080="Carg FV",ABS(H5080),7.4),7.4,MAX(0,(0.9-M5080)*40)*0.95),0)</f>
        <v/>
      </c>
      <c r="K5080" s="12">
        <f>IF(I5080="V2H",MIN(MAX(0,H5080),7.4,MAX(0,(M5080-P5080)*40)*0.95),0)</f>
        <v/>
      </c>
      <c r="L5080" s="12">
        <f>IF(E5080=0,0,MAX(0,H5080-K5080))</f>
        <v/>
      </c>
      <c r="M5080" s="13">
        <f>M5079+J5079/40-IF(I5079="V2H",K5079/(0.95*40),0)-IF(E5080=0,IF(E5079=1,IF(D5080=1,30,40)*0.18/(2*40),0),0)-IF(E5080=1,IF(E5079=0,IF(D5080=1,30,40)*0.18/(2*40),0),0)</f>
        <v/>
      </c>
      <c r="N5080" s="14" t="n">
        <v>0.2</v>
      </c>
      <c r="O5080" s="15">
        <f>K5080*N5080</f>
        <v/>
      </c>
      <c r="P5080">
        <f>IF(E5080=0,0.3,IF(D5080=1,IF(C5080&gt;=Params!$B$13-3,IF(C5080&lt;Params!$B$13,Params!$B$20,0.3),0.3),IF(C5080&gt;=Params!$B$15-3,IF(C5080&lt;Params!$B$15,Params!$B$21,0.3),0.3)))</f>
        <v/>
      </c>
    </row>
    <row r="5081" ht="15" customHeight="1" s="1">
      <c r="A5081" s="9" t="n">
        <v>5078</v>
      </c>
      <c r="B5081" s="6" t="inlineStr">
        <is>
          <t>31/07</t>
        </is>
      </c>
      <c r="C5081" s="6" t="n">
        <v>13</v>
      </c>
      <c r="D5081" s="6" t="n">
        <v>0</v>
      </c>
      <c r="E5081" s="10">
        <f>IF(D5081=1, IF(OR(C5081&lt;10, C5081&gt;=15),1,0), IF(OR(C5081&lt;7, C5081&gt;=18),1,0))</f>
        <v/>
      </c>
      <c r="F5081" s="11" t="n">
        <v>0</v>
      </c>
      <c r="G5081" s="12">
        <f>0.88*8</f>
        <v/>
      </c>
      <c r="H5081" s="12">
        <f>F5081-G5081</f>
        <v/>
      </c>
      <c r="I5081" s="10">
        <f>IF(E5081=0,"Fora",IF(E5080=0,"Carg xar",IF(H5081&lt;0,IF(M5081&lt;0.9,"Carg FV","Stby"),IF(M5081&gt;P5081,"V2H",IF(M5081&lt;0.9,"Carg xar","Stby")))))</f>
        <v/>
      </c>
      <c r="J5081" s="12">
        <f>IF(OR(I5081="Carg FV",I5081="Carg xar"),MIN(IF(I5081="Carg FV",ABS(H5081),7.4),7.4,MAX(0,(0.9-M5081)*40)*0.95),0)</f>
        <v/>
      </c>
      <c r="K5081" s="12">
        <f>IF(I5081="V2H",MIN(MAX(0,H5081),7.4,MAX(0,(M5081-P5081)*40)*0.95),0)</f>
        <v/>
      </c>
      <c r="L5081" s="12">
        <f>IF(E5081=0,0,MAX(0,H5081-K5081))</f>
        <v/>
      </c>
      <c r="M5081" s="13">
        <f>M5080+J5080/40-IF(I5080="V2H",K5080/(0.95*40),0)-IF(E5081=0,IF(E5080=1,IF(D5081=1,30,40)*0.18/(2*40),0),0)-IF(E5081=1,IF(E5080=0,IF(D5081=1,30,40)*0.18/(2*40),0),0)</f>
        <v/>
      </c>
      <c r="N5081" s="14" t="n">
        <v>0.2</v>
      </c>
      <c r="O5081" s="15">
        <f>K5081*N5081</f>
        <v/>
      </c>
      <c r="P5081">
        <f>IF(E5081=0,0.3,IF(D5081=1,IF(C5081&gt;=Params!$B$13-3,IF(C5081&lt;Params!$B$13,Params!$B$20,0.3),0.3),IF(C5081&gt;=Params!$B$15-3,IF(C5081&lt;Params!$B$15,Params!$B$21,0.3),0.3)))</f>
        <v/>
      </c>
    </row>
    <row r="5082" ht="15" customHeight="1" s="1">
      <c r="A5082" s="9" t="n">
        <v>5079</v>
      </c>
      <c r="B5082" s="6" t="inlineStr">
        <is>
          <t>31/07</t>
        </is>
      </c>
      <c r="C5082" s="6" t="n">
        <v>14</v>
      </c>
      <c r="D5082" s="6" t="n">
        <v>0</v>
      </c>
      <c r="E5082" s="10">
        <f>IF(D5082=1, IF(OR(C5082&lt;10, C5082&gt;=15),1,0), IF(OR(C5082&lt;7, C5082&gt;=18),1,0))</f>
        <v/>
      </c>
      <c r="F5082" s="11" t="n">
        <v>0</v>
      </c>
      <c r="G5082" s="12">
        <f>0.78*8</f>
        <v/>
      </c>
      <c r="H5082" s="12">
        <f>F5082-G5082</f>
        <v/>
      </c>
      <c r="I5082" s="10">
        <f>IF(E5082=0,"Fora",IF(E5081=0,"Carg xar",IF(H5082&lt;0,IF(M5082&lt;0.9,"Carg FV","Stby"),IF(M5082&gt;P5082,"V2H",IF(M5082&lt;0.9,"Carg xar","Stby")))))</f>
        <v/>
      </c>
      <c r="J5082" s="12">
        <f>IF(OR(I5082="Carg FV",I5082="Carg xar"),MIN(IF(I5082="Carg FV",ABS(H5082),7.4),7.4,MAX(0,(0.9-M5082)*40)*0.95),0)</f>
        <v/>
      </c>
      <c r="K5082" s="12">
        <f>IF(I5082="V2H",MIN(MAX(0,H5082),7.4,MAX(0,(M5082-P5082)*40)*0.95),0)</f>
        <v/>
      </c>
      <c r="L5082" s="12">
        <f>IF(E5082=0,0,MAX(0,H5082-K5082))</f>
        <v/>
      </c>
      <c r="M5082" s="13">
        <f>M5081+J5081/40-IF(I5081="V2H",K5081/(0.95*40),0)-IF(E5082=0,IF(E5081=1,IF(D5082=1,30,40)*0.18/(2*40),0),0)-IF(E5082=1,IF(E5081=0,IF(D5082=1,30,40)*0.18/(2*40),0),0)</f>
        <v/>
      </c>
      <c r="N5082" s="14" t="n">
        <v>0.15</v>
      </c>
      <c r="O5082" s="15">
        <f>K5082*N5082</f>
        <v/>
      </c>
      <c r="P5082">
        <f>IF(E5082=0,0.3,IF(D5082=1,IF(C5082&gt;=Params!$B$13-3,IF(C5082&lt;Params!$B$13,Params!$B$20,0.3),0.3),IF(C5082&gt;=Params!$B$15-3,IF(C5082&lt;Params!$B$15,Params!$B$21,0.3),0.3)))</f>
        <v/>
      </c>
    </row>
    <row r="5083" ht="15" customHeight="1" s="1">
      <c r="A5083" s="9" t="n">
        <v>5080</v>
      </c>
      <c r="B5083" s="6" t="inlineStr">
        <is>
          <t>31/07</t>
        </is>
      </c>
      <c r="C5083" s="6" t="n">
        <v>15</v>
      </c>
      <c r="D5083" s="6" t="n">
        <v>0</v>
      </c>
      <c r="E5083" s="10">
        <f>IF(D5083=1, IF(OR(C5083&lt;10, C5083&gt;=15),1,0), IF(OR(C5083&lt;7, C5083&gt;=18),1,0))</f>
        <v/>
      </c>
      <c r="F5083" s="11" t="n">
        <v>0</v>
      </c>
      <c r="G5083" s="12">
        <f>0.62*8</f>
        <v/>
      </c>
      <c r="H5083" s="12">
        <f>F5083-G5083</f>
        <v/>
      </c>
      <c r="I5083" s="10">
        <f>IF(E5083=0,"Fora",IF(E5082=0,"Carg xar",IF(H5083&lt;0,IF(M5083&lt;0.9,"Carg FV","Stby"),IF(M5083&gt;P5083,"V2H",IF(M5083&lt;0.9,"Carg xar","Stby")))))</f>
        <v/>
      </c>
      <c r="J5083" s="12">
        <f>IF(OR(I5083="Carg FV",I5083="Carg xar"),MIN(IF(I5083="Carg FV",ABS(H5083),7.4),7.4,MAX(0,(0.9-M5083)*40)*0.95),0)</f>
        <v/>
      </c>
      <c r="K5083" s="12">
        <f>IF(I5083="V2H",MIN(MAX(0,H5083),7.4,MAX(0,(M5083-P5083)*40)*0.95),0)</f>
        <v/>
      </c>
      <c r="L5083" s="12">
        <f>IF(E5083=0,0,MAX(0,H5083-K5083))</f>
        <v/>
      </c>
      <c r="M5083" s="13">
        <f>M5082+J5082/40-IF(I5082="V2H",K5082/(0.95*40),0)-IF(E5083=0,IF(E5082=1,IF(D5083=1,30,40)*0.18/(2*40),0),0)-IF(E5083=1,IF(E5082=0,IF(D5083=1,30,40)*0.18/(2*40),0),0)</f>
        <v/>
      </c>
      <c r="N5083" s="14" t="n">
        <v>0.15</v>
      </c>
      <c r="O5083" s="15">
        <f>K5083*N5083</f>
        <v/>
      </c>
      <c r="P5083">
        <f>IF(E5083=0,0.3,IF(D5083=1,IF(C5083&gt;=Params!$B$13-3,IF(C5083&lt;Params!$B$13,Params!$B$20,0.3),0.3),IF(C5083&gt;=Params!$B$15-3,IF(C5083&lt;Params!$B$15,Params!$B$21,0.3),0.3)))</f>
        <v/>
      </c>
    </row>
    <row r="5084" ht="15" customHeight="1" s="1">
      <c r="A5084" s="9" t="n">
        <v>5081</v>
      </c>
      <c r="B5084" s="6" t="inlineStr">
        <is>
          <t>31/07</t>
        </is>
      </c>
      <c r="C5084" s="6" t="n">
        <v>16</v>
      </c>
      <c r="D5084" s="6" t="n">
        <v>0</v>
      </c>
      <c r="E5084" s="10">
        <f>IF(D5084=1, IF(OR(C5084&lt;10, C5084&gt;=15),1,0), IF(OR(C5084&lt;7, C5084&gt;=18),1,0))</f>
        <v/>
      </c>
      <c r="F5084" s="11" t="n">
        <v>0</v>
      </c>
      <c r="G5084" s="12">
        <f>0.45*8</f>
        <v/>
      </c>
      <c r="H5084" s="12">
        <f>F5084-G5084</f>
        <v/>
      </c>
      <c r="I5084" s="10">
        <f>IF(E5084=0,"Fora",IF(E5083=0,"Carg xar",IF(H5084&lt;0,IF(M5084&lt;0.9,"Carg FV","Stby"),IF(M5084&gt;P5084,"V2H",IF(M5084&lt;0.9,"Carg xar","Stby")))))</f>
        <v/>
      </c>
      <c r="J5084" s="12">
        <f>IF(OR(I5084="Carg FV",I5084="Carg xar"),MIN(IF(I5084="Carg FV",ABS(H5084),7.4),7.4,MAX(0,(0.9-M5084)*40)*0.95),0)</f>
        <v/>
      </c>
      <c r="K5084" s="12">
        <f>IF(I5084="V2H",MIN(MAX(0,H5084),7.4,MAX(0,(M5084-P5084)*40)*0.95),0)</f>
        <v/>
      </c>
      <c r="L5084" s="12">
        <f>IF(E5084=0,0,MAX(0,H5084-K5084))</f>
        <v/>
      </c>
      <c r="M5084" s="13">
        <f>M5083+J5083/40-IF(I5083="V2H",K5083/(0.95*40),0)-IF(E5084=0,IF(E5083=1,IF(D5084=1,30,40)*0.18/(2*40),0),0)-IF(E5084=1,IF(E5083=0,IF(D5084=1,30,40)*0.18/(2*40),0),0)</f>
        <v/>
      </c>
      <c r="N5084" s="14" t="n">
        <v>0.15</v>
      </c>
      <c r="O5084" s="15">
        <f>K5084*N5084</f>
        <v/>
      </c>
      <c r="P5084">
        <f>IF(E5084=0,0.3,IF(D5084=1,IF(C5084&gt;=Params!$B$13-3,IF(C5084&lt;Params!$B$13,Params!$B$20,0.3),0.3),IF(C5084&gt;=Params!$B$15-3,IF(C5084&lt;Params!$B$15,Params!$B$21,0.3),0.3)))</f>
        <v/>
      </c>
    </row>
    <row r="5085" ht="15" customHeight="1" s="1">
      <c r="A5085" s="9" t="n">
        <v>5082</v>
      </c>
      <c r="B5085" s="6" t="inlineStr">
        <is>
          <t>31/07</t>
        </is>
      </c>
      <c r="C5085" s="6" t="n">
        <v>17</v>
      </c>
      <c r="D5085" s="6" t="n">
        <v>0</v>
      </c>
      <c r="E5085" s="10">
        <f>IF(D5085=1, IF(OR(C5085&lt;10, C5085&gt;=15),1,0), IF(OR(C5085&lt;7, C5085&gt;=18),1,0))</f>
        <v/>
      </c>
      <c r="F5085" s="11" t="n">
        <v>0</v>
      </c>
      <c r="G5085" s="12">
        <f>0.25*8</f>
        <v/>
      </c>
      <c r="H5085" s="12">
        <f>F5085-G5085</f>
        <v/>
      </c>
      <c r="I5085" s="10">
        <f>IF(E5085=0,"Fora",IF(E5084=0,"Carg xar",IF(H5085&lt;0,IF(M5085&lt;0.9,"Carg FV","Stby"),IF(M5085&gt;P5085,"V2H",IF(M5085&lt;0.9,"Carg xar","Stby")))))</f>
        <v/>
      </c>
      <c r="J5085" s="12">
        <f>IF(OR(I5085="Carg FV",I5085="Carg xar"),MIN(IF(I5085="Carg FV",ABS(H5085),7.4),7.4,MAX(0,(0.9-M5085)*40)*0.95),0)</f>
        <v/>
      </c>
      <c r="K5085" s="12">
        <f>IF(I5085="V2H",MIN(MAX(0,H5085),7.4,MAX(0,(M5085-P5085)*40)*0.95),0)</f>
        <v/>
      </c>
      <c r="L5085" s="12">
        <f>IF(E5085=0,0,MAX(0,H5085-K5085))</f>
        <v/>
      </c>
      <c r="M5085" s="13">
        <f>M5084+J5084/40-IF(I5084="V2H",K5084/(0.95*40),0)-IF(E5085=0,IF(E5084=1,IF(D5085=1,30,40)*0.18/(2*40),0),0)-IF(E5085=1,IF(E5084=0,IF(D5085=1,30,40)*0.18/(2*40),0),0)</f>
        <v/>
      </c>
      <c r="N5085" s="14" t="n">
        <v>0.15</v>
      </c>
      <c r="O5085" s="15">
        <f>K5085*N5085</f>
        <v/>
      </c>
      <c r="P5085">
        <f>IF(E5085=0,0.3,IF(D5085=1,IF(C5085&gt;=Params!$B$13-3,IF(C5085&lt;Params!$B$13,Params!$B$20,0.3),0.3),IF(C5085&gt;=Params!$B$15-3,IF(C5085&lt;Params!$B$15,Params!$B$21,0.3),0.3)))</f>
        <v/>
      </c>
    </row>
    <row r="5086" ht="15" customHeight="1" s="1">
      <c r="A5086" s="9" t="n">
        <v>5083</v>
      </c>
      <c r="B5086" s="6" t="inlineStr">
        <is>
          <t>31/07</t>
        </is>
      </c>
      <c r="C5086" s="6" t="n">
        <v>18</v>
      </c>
      <c r="D5086" s="6" t="n">
        <v>0</v>
      </c>
      <c r="E5086" s="10">
        <f>IF(D5086=1, IF(OR(C5086&lt;10, C5086&gt;=15),1,0), IF(OR(C5086&lt;7, C5086&gt;=18),1,0))</f>
        <v/>
      </c>
      <c r="F5086" s="11" t="n">
        <v>0</v>
      </c>
      <c r="G5086" s="12">
        <f>0.08*8</f>
        <v/>
      </c>
      <c r="H5086" s="12">
        <f>F5086-G5086</f>
        <v/>
      </c>
      <c r="I5086" s="10">
        <f>IF(E5086=0,"Fora",IF(E5085=0,"Carg xar",IF(H5086&lt;0,IF(M5086&lt;0.9,"Carg FV","Stby"),IF(M5086&gt;P5086,"V2H",IF(M5086&lt;0.9,"Carg xar","Stby")))))</f>
        <v/>
      </c>
      <c r="J5086" s="12">
        <f>IF(OR(I5086="Carg FV",I5086="Carg xar"),MIN(IF(I5086="Carg FV",ABS(H5086),7.4),7.4,MAX(0,(0.9-M5086)*40)*0.95),0)</f>
        <v/>
      </c>
      <c r="K5086" s="12">
        <f>IF(I5086="V2H",MIN(MAX(0,H5086),7.4,MAX(0,(M5086-P5086)*40)*0.95),0)</f>
        <v/>
      </c>
      <c r="L5086" s="12">
        <f>IF(E5086=0,0,MAX(0,H5086-K5086))</f>
        <v/>
      </c>
      <c r="M5086" s="13">
        <f>M5085+J5085/40-IF(I5085="V2H",K5085/(0.95*40),0)-IF(E5086=0,IF(E5085=1,IF(D5086=1,30,40)*0.18/(2*40),0),0)-IF(E5086=1,IF(E5085=0,IF(D5086=1,30,40)*0.18/(2*40),0),0)</f>
        <v/>
      </c>
      <c r="N5086" s="14" t="n">
        <v>0.2</v>
      </c>
      <c r="O5086" s="15">
        <f>K5086*N5086</f>
        <v/>
      </c>
      <c r="P5086">
        <f>IF(E5086=0,0.3,IF(D5086=1,IF(C5086&gt;=Params!$B$13-3,IF(C5086&lt;Params!$B$13,Params!$B$20,0.3),0.3),IF(C5086&gt;=Params!$B$15-3,IF(C5086&lt;Params!$B$15,Params!$B$21,0.3),0.3)))</f>
        <v/>
      </c>
    </row>
    <row r="5087" ht="15" customHeight="1" s="1">
      <c r="A5087" s="9" t="n">
        <v>5084</v>
      </c>
      <c r="B5087" s="6" t="inlineStr">
        <is>
          <t>31/07</t>
        </is>
      </c>
      <c r="C5087" s="6" t="n">
        <v>19</v>
      </c>
      <c r="D5087" s="6" t="n">
        <v>0</v>
      </c>
      <c r="E5087" s="10">
        <f>IF(D5087=1, IF(OR(C5087&lt;10, C5087&gt;=15),1,0), IF(OR(C5087&lt;7, C5087&gt;=18),1,0))</f>
        <v/>
      </c>
      <c r="F5087" s="11" t="n">
        <v>0.21</v>
      </c>
      <c r="G5087" s="12">
        <f>0*8</f>
        <v/>
      </c>
      <c r="H5087" s="12">
        <f>F5087-G5087</f>
        <v/>
      </c>
      <c r="I5087" s="10">
        <f>IF(E5087=0,"Fora",IF(E5086=0,"Carg xar",IF(H5087&lt;0,IF(M5087&lt;0.9,"Carg FV","Stby"),IF(M5087&gt;P5087,"V2H",IF(M5087&lt;0.9,"Carg xar","Stby")))))</f>
        <v/>
      </c>
      <c r="J5087" s="12">
        <f>IF(OR(I5087="Carg FV",I5087="Carg xar"),MIN(IF(I5087="Carg FV",ABS(H5087),7.4),7.4,MAX(0,(0.9-M5087)*40)*0.95),0)</f>
        <v/>
      </c>
      <c r="K5087" s="12">
        <f>IF(I5087="V2H",MIN(MAX(0,H5087),7.4,MAX(0,(M5087-P5087)*40)*0.95),0)</f>
        <v/>
      </c>
      <c r="L5087" s="12">
        <f>IF(E5087=0,0,MAX(0,H5087-K5087))</f>
        <v/>
      </c>
      <c r="M5087" s="13">
        <f>M5086+J5086/40-IF(I5086="V2H",K5086/(0.95*40),0)-IF(E5087=0,IF(E5086=1,IF(D5087=1,30,40)*0.18/(2*40),0),0)-IF(E5087=1,IF(E5086=0,IF(D5087=1,30,40)*0.18/(2*40),0),0)</f>
        <v/>
      </c>
      <c r="N5087" s="14" t="n">
        <v>0.2</v>
      </c>
      <c r="O5087" s="15">
        <f>K5087*N5087</f>
        <v/>
      </c>
      <c r="P5087">
        <f>IF(E5087=0,0.3,IF(D5087=1,IF(C5087&gt;=Params!$B$13-3,IF(C5087&lt;Params!$B$13,Params!$B$20,0.3),0.3),IF(C5087&gt;=Params!$B$15-3,IF(C5087&lt;Params!$B$15,Params!$B$21,0.3),0.3)))</f>
        <v/>
      </c>
    </row>
    <row r="5088" ht="15" customHeight="1" s="1">
      <c r="A5088" s="9" t="n">
        <v>5085</v>
      </c>
      <c r="B5088" s="6" t="inlineStr">
        <is>
          <t>31/07</t>
        </is>
      </c>
      <c r="C5088" s="6" t="n">
        <v>20</v>
      </c>
      <c r="D5088" s="6" t="n">
        <v>0</v>
      </c>
      <c r="E5088" s="10">
        <f>IF(D5088=1, IF(OR(C5088&lt;10, C5088&gt;=15),1,0), IF(OR(C5088&lt;7, C5088&gt;=18),1,0))</f>
        <v/>
      </c>
      <c r="F5088" s="11" t="n">
        <v>0.39</v>
      </c>
      <c r="G5088" s="12">
        <f>0*8</f>
        <v/>
      </c>
      <c r="H5088" s="12">
        <f>F5088-G5088</f>
        <v/>
      </c>
      <c r="I5088" s="10">
        <f>IF(E5088=0,"Fora",IF(E5087=0,"Carg xar",IF(H5088&lt;0,IF(M5088&lt;0.9,"Carg FV","Stby"),IF(M5088&gt;P5088,"V2H",IF(M5088&lt;0.9,"Carg xar","Stby")))))</f>
        <v/>
      </c>
      <c r="J5088" s="12">
        <f>IF(OR(I5088="Carg FV",I5088="Carg xar"),MIN(IF(I5088="Carg FV",ABS(H5088),7.4),7.4,MAX(0,(0.9-M5088)*40)*0.95),0)</f>
        <v/>
      </c>
      <c r="K5088" s="12">
        <f>IF(I5088="V2H",MIN(MAX(0,H5088),7.4,MAX(0,(M5088-P5088)*40)*0.95),0)</f>
        <v/>
      </c>
      <c r="L5088" s="12">
        <f>IF(E5088=0,0,MAX(0,H5088-K5088))</f>
        <v/>
      </c>
      <c r="M5088" s="13">
        <f>M5087+J5087/40-IF(I5087="V2H",K5087/(0.95*40),0)-IF(E5088=0,IF(E5087=1,IF(D5088=1,30,40)*0.18/(2*40),0),0)-IF(E5088=1,IF(E5087=0,IF(D5088=1,30,40)*0.18/(2*40),0),0)</f>
        <v/>
      </c>
      <c r="N5088" s="14" t="n">
        <v>0.2</v>
      </c>
      <c r="O5088" s="15">
        <f>K5088*N5088</f>
        <v/>
      </c>
      <c r="P5088">
        <f>IF(E5088=0,0.3,IF(D5088=1,IF(C5088&gt;=Params!$B$13-3,IF(C5088&lt;Params!$B$13,Params!$B$20,0.3),0.3),IF(C5088&gt;=Params!$B$15-3,IF(C5088&lt;Params!$B$15,Params!$B$21,0.3),0.3)))</f>
        <v/>
      </c>
    </row>
    <row r="5089" ht="15" customHeight="1" s="1">
      <c r="A5089" s="9" t="n">
        <v>5086</v>
      </c>
      <c r="B5089" s="6" t="inlineStr">
        <is>
          <t>31/07</t>
        </is>
      </c>
      <c r="C5089" s="6" t="n">
        <v>21</v>
      </c>
      <c r="D5089" s="6" t="n">
        <v>0</v>
      </c>
      <c r="E5089" s="10">
        <f>IF(D5089=1, IF(OR(C5089&lt;10, C5089&gt;=15),1,0), IF(OR(C5089&lt;7, C5089&gt;=18),1,0))</f>
        <v/>
      </c>
      <c r="F5089" s="11" t="n">
        <v>0.766</v>
      </c>
      <c r="G5089" s="12">
        <f>0*8</f>
        <v/>
      </c>
      <c r="H5089" s="12">
        <f>F5089-G5089</f>
        <v/>
      </c>
      <c r="I5089" s="10">
        <f>IF(E5089=0,"Fora",IF(E5088=0,"Carg xar",IF(H5089&lt;0,IF(M5089&lt;0.9,"Carg FV","Stby"),IF(M5089&gt;P5089,"V2H",IF(M5089&lt;0.9,"Carg xar","Stby")))))</f>
        <v/>
      </c>
      <c r="J5089" s="12">
        <f>IF(OR(I5089="Carg FV",I5089="Carg xar"),MIN(IF(I5089="Carg FV",ABS(H5089),7.4),7.4,MAX(0,(0.9-M5089)*40)*0.95),0)</f>
        <v/>
      </c>
      <c r="K5089" s="12">
        <f>IF(I5089="V2H",MIN(MAX(0,H5089),7.4,MAX(0,(M5089-P5089)*40)*0.95),0)</f>
        <v/>
      </c>
      <c r="L5089" s="12">
        <f>IF(E5089=0,0,MAX(0,H5089-K5089))</f>
        <v/>
      </c>
      <c r="M5089" s="13">
        <f>M5088+J5088/40-IF(I5088="V2H",K5088/(0.95*40),0)-IF(E5089=0,IF(E5088=1,IF(D5089=1,30,40)*0.18/(2*40),0),0)-IF(E5089=1,IF(E5088=0,IF(D5089=1,30,40)*0.18/(2*40),0),0)</f>
        <v/>
      </c>
      <c r="N5089" s="14" t="n">
        <v>0.2</v>
      </c>
      <c r="O5089" s="15">
        <f>K5089*N5089</f>
        <v/>
      </c>
      <c r="P5089">
        <f>IF(E5089=0,0.3,IF(D5089=1,IF(C5089&gt;=Params!$B$13-3,IF(C5089&lt;Params!$B$13,Params!$B$20,0.3),0.3),IF(C5089&gt;=Params!$B$15-3,IF(C5089&lt;Params!$B$15,Params!$B$21,0.3),0.3)))</f>
        <v/>
      </c>
    </row>
    <row r="5090" ht="15" customHeight="1" s="1">
      <c r="A5090" s="9" t="n">
        <v>5087</v>
      </c>
      <c r="B5090" s="6" t="inlineStr">
        <is>
          <t>31/07</t>
        </is>
      </c>
      <c r="C5090" s="6" t="n">
        <v>22</v>
      </c>
      <c r="D5090" s="6" t="n">
        <v>0</v>
      </c>
      <c r="E5090" s="10">
        <f>IF(D5090=1, IF(OR(C5090&lt;10, C5090&gt;=15),1,0), IF(OR(C5090&lt;7, C5090&gt;=18),1,0))</f>
        <v/>
      </c>
      <c r="F5090" s="11" t="n">
        <v>1.06</v>
      </c>
      <c r="G5090" s="12">
        <f>0*8</f>
        <v/>
      </c>
      <c r="H5090" s="12">
        <f>F5090-G5090</f>
        <v/>
      </c>
      <c r="I5090" s="10">
        <f>IF(E5090=0,"Fora",IF(E5089=0,"Carg xar",IF(H5090&lt;0,IF(M5090&lt;0.9,"Carg FV","Stby"),IF(M5090&gt;P5090,"V2H",IF(M5090&lt;0.9,"Carg xar","Stby")))))</f>
        <v/>
      </c>
      <c r="J5090" s="12">
        <f>IF(OR(I5090="Carg FV",I5090="Carg xar"),MIN(IF(I5090="Carg FV",ABS(H5090),7.4),7.4,MAX(0,(0.9-M5090)*40)*0.95),0)</f>
        <v/>
      </c>
      <c r="K5090" s="12">
        <f>IF(I5090="V2H",MIN(MAX(0,H5090),7.4,MAX(0,(M5090-P5090)*40)*0.95),0)</f>
        <v/>
      </c>
      <c r="L5090" s="12">
        <f>IF(E5090=0,0,MAX(0,H5090-K5090))</f>
        <v/>
      </c>
      <c r="M5090" s="13">
        <f>M5089+J5089/40-IF(I5089="V2H",K5089/(0.95*40),0)-IF(E5090=0,IF(E5089=1,IF(D5090=1,30,40)*0.18/(2*40),0),0)-IF(E5090=1,IF(E5089=0,IF(D5090=1,30,40)*0.18/(2*40),0),0)</f>
        <v/>
      </c>
      <c r="N5090" s="14" t="n">
        <v>0.15</v>
      </c>
      <c r="O5090" s="15">
        <f>K5090*N5090</f>
        <v/>
      </c>
      <c r="P5090">
        <f>IF(E5090=0,0.3,IF(D5090=1,IF(C5090&gt;=Params!$B$13-3,IF(C5090&lt;Params!$B$13,Params!$B$20,0.3),0.3),IF(C5090&gt;=Params!$B$15-3,IF(C5090&lt;Params!$B$15,Params!$B$21,0.3),0.3)))</f>
        <v/>
      </c>
    </row>
    <row r="5091" ht="15" customHeight="1" s="1">
      <c r="A5091" s="9" t="n">
        <v>5088</v>
      </c>
      <c r="B5091" s="6" t="inlineStr">
        <is>
          <t>31/07</t>
        </is>
      </c>
      <c r="C5091" s="6" t="n">
        <v>23</v>
      </c>
      <c r="D5091" s="6" t="n">
        <v>0</v>
      </c>
      <c r="E5091" s="10">
        <f>IF(D5091=1, IF(OR(C5091&lt;10, C5091&gt;=15),1,0), IF(OR(C5091&lt;7, C5091&gt;=18),1,0))</f>
        <v/>
      </c>
      <c r="F5091" s="11" t="n">
        <v>0.67</v>
      </c>
      <c r="G5091" s="12">
        <f>0*8</f>
        <v/>
      </c>
      <c r="H5091" s="12">
        <f>F5091-G5091</f>
        <v/>
      </c>
      <c r="I5091" s="10">
        <f>IF(E5091=0,"Fora",IF(E5090=0,"Carg xar",IF(H5091&lt;0,IF(M5091&lt;0.9,"Carg FV","Stby"),IF(M5091&gt;P5091,"V2H",IF(M5091&lt;0.9,"Carg xar","Stby")))))</f>
        <v/>
      </c>
      <c r="J5091" s="12">
        <f>IF(OR(I5091="Carg FV",I5091="Carg xar"),MIN(IF(I5091="Carg FV",ABS(H5091),7.4),7.4,MAX(0,(0.9-M5091)*40)*0.95),0)</f>
        <v/>
      </c>
      <c r="K5091" s="12">
        <f>IF(I5091="V2H",MIN(MAX(0,H5091),7.4,MAX(0,(M5091-P5091)*40)*0.95),0)</f>
        <v/>
      </c>
      <c r="L5091" s="12">
        <f>IF(E5091=0,0,MAX(0,H5091-K5091))</f>
        <v/>
      </c>
      <c r="M5091" s="13">
        <f>M5090+J5090/40-IF(I5090="V2H",K5090/(0.95*40),0)-IF(E5091=0,IF(E5090=1,IF(D5091=1,30,40)*0.18/(2*40),0),0)-IF(E5091=1,IF(E5090=0,IF(D5091=1,30,40)*0.18/(2*40),0),0)</f>
        <v/>
      </c>
      <c r="N5091" s="14" t="n">
        <v>0.15</v>
      </c>
      <c r="O5091" s="15">
        <f>K5091*N5091</f>
        <v/>
      </c>
      <c r="P5091">
        <f>IF(E5091=0,0.3,IF(D5091=1,IF(C5091&gt;=Params!$B$13-3,IF(C5091&lt;Params!$B$13,Params!$B$20,0.3),0.3),IF(C5091&gt;=Params!$B$15-3,IF(C5091&lt;Params!$B$15,Params!$B$21,0.3),0.3)))</f>
        <v/>
      </c>
    </row>
    <row r="5092" ht="15" customHeight="1" s="1">
      <c r="A5092" s="9" t="n">
        <v>5089</v>
      </c>
      <c r="B5092" s="6" t="inlineStr">
        <is>
          <t>01/08</t>
        </is>
      </c>
      <c r="C5092" s="6" t="n">
        <v>0</v>
      </c>
      <c r="D5092" s="6" t="n">
        <v>0</v>
      </c>
      <c r="E5092" s="10">
        <f>IF(D5092=1, IF(OR(C5092&lt;10, C5092&gt;=15),1,0), IF(OR(C5092&lt;7, C5092&gt;=18),1,0))</f>
        <v/>
      </c>
      <c r="F5092" s="11" t="n">
        <v>0.509</v>
      </c>
      <c r="G5092" s="12">
        <f>0*8</f>
        <v/>
      </c>
      <c r="H5092" s="12">
        <f>F5092-G5092</f>
        <v/>
      </c>
      <c r="I5092" s="10">
        <f>IF(E5092=0,"Fora",IF(E5091=0,"Carg xar",IF(H5092&lt;0,IF(M5092&lt;0.9,"Carg FV","Stby"),IF(M5092&gt;P5092,"V2H",IF(M5092&lt;0.9,"Carg xar","Stby")))))</f>
        <v/>
      </c>
      <c r="J5092" s="12">
        <f>IF(OR(I5092="Carg FV",I5092="Carg xar"),MIN(IF(I5092="Carg FV",ABS(H5092),7.4),7.4,MAX(0,(0.9-M5092)*40)*0.95),0)</f>
        <v/>
      </c>
      <c r="K5092" s="12">
        <f>IF(I5092="V2H",MIN(MAX(0,H5092),7.4,MAX(0,(M5092-P5092)*40)*0.95),0)</f>
        <v/>
      </c>
      <c r="L5092" s="12">
        <f>IF(E5092=0,0,MAX(0,H5092-K5092))</f>
        <v/>
      </c>
      <c r="M5092" s="13">
        <f>M5091+J5091/40-IF(I5091="V2H",K5091/(0.95*40),0)-IF(E5092=0,IF(E5091=1,IF(D5092=1,30,40)*0.18/(2*40),0),0)-IF(E5092=1,IF(E5091=0,IF(D5092=1,30,40)*0.18/(2*40),0),0)</f>
        <v/>
      </c>
      <c r="N5092" s="14" t="n">
        <v>0.09</v>
      </c>
      <c r="O5092" s="15">
        <f>K5092*N5092</f>
        <v/>
      </c>
      <c r="P5092">
        <f>IF(E5092=0,0.3,IF(D5092=1,IF(C5092&gt;=Params!$B$13-3,IF(C5092&lt;Params!$B$13,Params!$B$20,0.3),0.3),IF(C5092&gt;=Params!$B$15-3,IF(C5092&lt;Params!$B$15,Params!$B$21,0.3),0.3)))</f>
        <v/>
      </c>
    </row>
    <row r="5093" ht="15" customHeight="1" s="1">
      <c r="A5093" s="9" t="n">
        <v>5090</v>
      </c>
      <c r="B5093" s="6" t="inlineStr">
        <is>
          <t>01/08</t>
        </is>
      </c>
      <c r="C5093" s="6" t="n">
        <v>1</v>
      </c>
      <c r="D5093" s="6" t="n">
        <v>0</v>
      </c>
      <c r="E5093" s="10">
        <f>IF(D5093=1, IF(OR(C5093&lt;10, C5093&gt;=15),1,0), IF(OR(C5093&lt;7, C5093&gt;=18),1,0))</f>
        <v/>
      </c>
      <c r="F5093" s="11" t="n">
        <v>0.482</v>
      </c>
      <c r="G5093" s="12">
        <f>0*8</f>
        <v/>
      </c>
      <c r="H5093" s="12">
        <f>F5093-G5093</f>
        <v/>
      </c>
      <c r="I5093" s="10">
        <f>IF(E5093=0,"Fora",IF(E5092=0,"Carg xar",IF(H5093&lt;0,IF(M5093&lt;0.9,"Carg FV","Stby"),IF(M5093&gt;P5093,"V2H",IF(M5093&lt;0.9,"Carg xar","Stby")))))</f>
        <v/>
      </c>
      <c r="J5093" s="12">
        <f>IF(OR(I5093="Carg FV",I5093="Carg xar"),MIN(IF(I5093="Carg FV",ABS(H5093),7.4),7.4,MAX(0,(0.9-M5093)*40)*0.95),0)</f>
        <v/>
      </c>
      <c r="K5093" s="12">
        <f>IF(I5093="V2H",MIN(MAX(0,H5093),7.4,MAX(0,(M5093-P5093)*40)*0.95),0)</f>
        <v/>
      </c>
      <c r="L5093" s="12">
        <f>IF(E5093=0,0,MAX(0,H5093-K5093))</f>
        <v/>
      </c>
      <c r="M5093" s="13">
        <f>M5092+J5092/40-IF(I5092="V2H",K5092/(0.95*40),0)-IF(E5093=0,IF(E5092=1,IF(D5093=1,30,40)*0.18/(2*40),0),0)-IF(E5093=1,IF(E5092=0,IF(D5093=1,30,40)*0.18/(2*40),0),0)</f>
        <v/>
      </c>
      <c r="N5093" s="14" t="n">
        <v>0.09</v>
      </c>
      <c r="O5093" s="15">
        <f>K5093*N5093</f>
        <v/>
      </c>
      <c r="P5093">
        <f>IF(E5093=0,0.3,IF(D5093=1,IF(C5093&gt;=Params!$B$13-3,IF(C5093&lt;Params!$B$13,Params!$B$20,0.3),0.3),IF(C5093&gt;=Params!$B$15-3,IF(C5093&lt;Params!$B$15,Params!$B$21,0.3),0.3)))</f>
        <v/>
      </c>
    </row>
    <row r="5094" ht="15" customHeight="1" s="1">
      <c r="A5094" s="9" t="n">
        <v>5091</v>
      </c>
      <c r="B5094" s="6" t="inlineStr">
        <is>
          <t>01/08</t>
        </is>
      </c>
      <c r="C5094" s="6" t="n">
        <v>2</v>
      </c>
      <c r="D5094" s="6" t="n">
        <v>0</v>
      </c>
      <c r="E5094" s="10">
        <f>IF(D5094=1, IF(OR(C5094&lt;10, C5094&gt;=15),1,0), IF(OR(C5094&lt;7, C5094&gt;=18),1,0))</f>
        <v/>
      </c>
      <c r="F5094" s="11" t="n">
        <v>1.268</v>
      </c>
      <c r="G5094" s="12">
        <f>0*8</f>
        <v/>
      </c>
      <c r="H5094" s="12">
        <f>F5094-G5094</f>
        <v/>
      </c>
      <c r="I5094" s="10">
        <f>IF(E5094=0,"Fora",IF(E5093=0,"Carg xar",IF(H5094&lt;0,IF(M5094&lt;0.9,"Carg FV","Stby"),IF(M5094&gt;P5094,"V2H",IF(M5094&lt;0.9,"Carg xar","Stby")))))</f>
        <v/>
      </c>
      <c r="J5094" s="12">
        <f>IF(OR(I5094="Carg FV",I5094="Carg xar"),MIN(IF(I5094="Carg FV",ABS(H5094),7.4),7.4,MAX(0,(0.9-M5094)*40)*0.95),0)</f>
        <v/>
      </c>
      <c r="K5094" s="12">
        <f>IF(I5094="V2H",MIN(MAX(0,H5094),7.4,MAX(0,(M5094-P5094)*40)*0.95),0)</f>
        <v/>
      </c>
      <c r="L5094" s="12">
        <f>IF(E5094=0,0,MAX(0,H5094-K5094))</f>
        <v/>
      </c>
      <c r="M5094" s="13">
        <f>M5093+J5093/40-IF(I5093="V2H",K5093/(0.95*40),0)-IF(E5094=0,IF(E5093=1,IF(D5094=1,30,40)*0.18/(2*40),0),0)-IF(E5094=1,IF(E5093=0,IF(D5094=1,30,40)*0.18/(2*40),0),0)</f>
        <v/>
      </c>
      <c r="N5094" s="14" t="n">
        <v>0.09</v>
      </c>
      <c r="O5094" s="15">
        <f>K5094*N5094</f>
        <v/>
      </c>
      <c r="P5094">
        <f>IF(E5094=0,0.3,IF(D5094=1,IF(C5094&gt;=Params!$B$13-3,IF(C5094&lt;Params!$B$13,Params!$B$20,0.3),0.3),IF(C5094&gt;=Params!$B$15-3,IF(C5094&lt;Params!$B$15,Params!$B$21,0.3),0.3)))</f>
        <v/>
      </c>
    </row>
    <row r="5095" ht="15" customHeight="1" s="1">
      <c r="A5095" s="9" t="n">
        <v>5092</v>
      </c>
      <c r="B5095" s="6" t="inlineStr">
        <is>
          <t>01/08</t>
        </is>
      </c>
      <c r="C5095" s="6" t="n">
        <v>3</v>
      </c>
      <c r="D5095" s="6" t="n">
        <v>0</v>
      </c>
      <c r="E5095" s="10">
        <f>IF(D5095=1, IF(OR(C5095&lt;10, C5095&gt;=15),1,0), IF(OR(C5095&lt;7, C5095&gt;=18),1,0))</f>
        <v/>
      </c>
      <c r="F5095" s="11" t="n">
        <v>0.501</v>
      </c>
      <c r="G5095" s="12">
        <f>0*8</f>
        <v/>
      </c>
      <c r="H5095" s="12">
        <f>F5095-G5095</f>
        <v/>
      </c>
      <c r="I5095" s="10">
        <f>IF(E5095=0,"Fora",IF(E5094=0,"Carg xar",IF(H5095&lt;0,IF(M5095&lt;0.9,"Carg FV","Stby"),IF(M5095&gt;P5095,"V2H",IF(M5095&lt;0.9,"Carg xar","Stby")))))</f>
        <v/>
      </c>
      <c r="J5095" s="12">
        <f>IF(OR(I5095="Carg FV",I5095="Carg xar"),MIN(IF(I5095="Carg FV",ABS(H5095),7.4),7.4,MAX(0,(0.9-M5095)*40)*0.95),0)</f>
        <v/>
      </c>
      <c r="K5095" s="12">
        <f>IF(I5095="V2H",MIN(MAX(0,H5095),7.4,MAX(0,(M5095-P5095)*40)*0.95),0)</f>
        <v/>
      </c>
      <c r="L5095" s="12">
        <f>IF(E5095=0,0,MAX(0,H5095-K5095))</f>
        <v/>
      </c>
      <c r="M5095" s="13">
        <f>M5094+J5094/40-IF(I5094="V2H",K5094/(0.95*40),0)-IF(E5095=0,IF(E5094=1,IF(D5095=1,30,40)*0.18/(2*40),0),0)-IF(E5095=1,IF(E5094=0,IF(D5095=1,30,40)*0.18/(2*40),0),0)</f>
        <v/>
      </c>
      <c r="N5095" s="14" t="n">
        <v>0.09</v>
      </c>
      <c r="O5095" s="15">
        <f>K5095*N5095</f>
        <v/>
      </c>
      <c r="P5095">
        <f>IF(E5095=0,0.3,IF(D5095=1,IF(C5095&gt;=Params!$B$13-3,IF(C5095&lt;Params!$B$13,Params!$B$20,0.3),0.3),IF(C5095&gt;=Params!$B$15-3,IF(C5095&lt;Params!$B$15,Params!$B$21,0.3),0.3)))</f>
        <v/>
      </c>
    </row>
    <row r="5096" ht="15" customHeight="1" s="1">
      <c r="A5096" s="9" t="n">
        <v>5093</v>
      </c>
      <c r="B5096" s="6" t="inlineStr">
        <is>
          <t>01/08</t>
        </is>
      </c>
      <c r="C5096" s="6" t="n">
        <v>4</v>
      </c>
      <c r="D5096" s="6" t="n">
        <v>0</v>
      </c>
      <c r="E5096" s="10">
        <f>IF(D5096=1, IF(OR(C5096&lt;10, C5096&gt;=15),1,0), IF(OR(C5096&lt;7, C5096&gt;=18),1,0))</f>
        <v/>
      </c>
      <c r="F5096" s="11" t="n">
        <v>0.479</v>
      </c>
      <c r="G5096" s="12">
        <f>0*8</f>
        <v/>
      </c>
      <c r="H5096" s="12">
        <f>F5096-G5096</f>
        <v/>
      </c>
      <c r="I5096" s="10">
        <f>IF(E5096=0,"Fora",IF(E5095=0,"Carg xar",IF(H5096&lt;0,IF(M5096&lt;0.9,"Carg FV","Stby"),IF(M5096&gt;P5096,"V2H",IF(M5096&lt;0.9,"Carg xar","Stby")))))</f>
        <v/>
      </c>
      <c r="J5096" s="12">
        <f>IF(OR(I5096="Carg FV",I5096="Carg xar"),MIN(IF(I5096="Carg FV",ABS(H5096),7.4),7.4,MAX(0,(0.9-M5096)*40)*0.95),0)</f>
        <v/>
      </c>
      <c r="K5096" s="12">
        <f>IF(I5096="V2H",MIN(MAX(0,H5096),7.4,MAX(0,(M5096-P5096)*40)*0.95),0)</f>
        <v/>
      </c>
      <c r="L5096" s="12">
        <f>IF(E5096=0,0,MAX(0,H5096-K5096))</f>
        <v/>
      </c>
      <c r="M5096" s="13">
        <f>M5095+J5095/40-IF(I5095="V2H",K5095/(0.95*40),0)-IF(E5096=0,IF(E5095=1,IF(D5096=1,30,40)*0.18/(2*40),0),0)-IF(E5096=1,IF(E5095=0,IF(D5096=1,30,40)*0.18/(2*40),0),0)</f>
        <v/>
      </c>
      <c r="N5096" s="14" t="n">
        <v>0.09</v>
      </c>
      <c r="O5096" s="15">
        <f>K5096*N5096</f>
        <v/>
      </c>
      <c r="P5096">
        <f>IF(E5096=0,0.3,IF(D5096=1,IF(C5096&gt;=Params!$B$13-3,IF(C5096&lt;Params!$B$13,Params!$B$20,0.3),0.3),IF(C5096&gt;=Params!$B$15-3,IF(C5096&lt;Params!$B$15,Params!$B$21,0.3),0.3)))</f>
        <v/>
      </c>
    </row>
    <row r="5097" ht="15" customHeight="1" s="1">
      <c r="A5097" s="9" t="n">
        <v>5094</v>
      </c>
      <c r="B5097" s="6" t="inlineStr">
        <is>
          <t>01/08</t>
        </is>
      </c>
      <c r="C5097" s="6" t="n">
        <v>5</v>
      </c>
      <c r="D5097" s="6" t="n">
        <v>0</v>
      </c>
      <c r="E5097" s="10">
        <f>IF(D5097=1, IF(OR(C5097&lt;10, C5097&gt;=15),1,0), IF(OR(C5097&lt;7, C5097&gt;=18),1,0))</f>
        <v/>
      </c>
      <c r="F5097" s="11" t="n">
        <v>0.451</v>
      </c>
      <c r="G5097" s="12">
        <f>0*8</f>
        <v/>
      </c>
      <c r="H5097" s="12">
        <f>F5097-G5097</f>
        <v/>
      </c>
      <c r="I5097" s="10">
        <f>IF(E5097=0,"Fora",IF(E5096=0,"Carg xar",IF(H5097&lt;0,IF(M5097&lt;0.9,"Carg FV","Stby"),IF(M5097&gt;P5097,"V2H",IF(M5097&lt;0.9,"Carg xar","Stby")))))</f>
        <v/>
      </c>
      <c r="J5097" s="12">
        <f>IF(OR(I5097="Carg FV",I5097="Carg xar"),MIN(IF(I5097="Carg FV",ABS(H5097),7.4),7.4,MAX(0,(0.9-M5097)*40)*0.95),0)</f>
        <v/>
      </c>
      <c r="K5097" s="12">
        <f>IF(I5097="V2H",MIN(MAX(0,H5097),7.4,MAX(0,(M5097-P5097)*40)*0.95),0)</f>
        <v/>
      </c>
      <c r="L5097" s="12">
        <f>IF(E5097=0,0,MAX(0,H5097-K5097))</f>
        <v/>
      </c>
      <c r="M5097" s="13">
        <f>M5096+J5096/40-IF(I5096="V2H",K5096/(0.95*40),0)-IF(E5097=0,IF(E5096=1,IF(D5097=1,30,40)*0.18/(2*40),0),0)-IF(E5097=1,IF(E5096=0,IF(D5097=1,30,40)*0.18/(2*40),0),0)</f>
        <v/>
      </c>
      <c r="N5097" s="14" t="n">
        <v>0.09</v>
      </c>
      <c r="O5097" s="15">
        <f>K5097*N5097</f>
        <v/>
      </c>
      <c r="P5097">
        <f>IF(E5097=0,0.3,IF(D5097=1,IF(C5097&gt;=Params!$B$13-3,IF(C5097&lt;Params!$B$13,Params!$B$20,0.3),0.3),IF(C5097&gt;=Params!$B$15-3,IF(C5097&lt;Params!$B$15,Params!$B$21,0.3),0.3)))</f>
        <v/>
      </c>
    </row>
    <row r="5098" ht="15" customHeight="1" s="1">
      <c r="A5098" s="9" t="n">
        <v>5095</v>
      </c>
      <c r="B5098" s="6" t="inlineStr">
        <is>
          <t>01/08</t>
        </is>
      </c>
      <c r="C5098" s="6" t="n">
        <v>6</v>
      </c>
      <c r="D5098" s="6" t="n">
        <v>0</v>
      </c>
      <c r="E5098" s="10">
        <f>IF(D5098=1, IF(OR(C5098&lt;10, C5098&gt;=15),1,0), IF(OR(C5098&lt;7, C5098&gt;=18),1,0))</f>
        <v/>
      </c>
      <c r="F5098" s="11" t="n">
        <v>0.532</v>
      </c>
      <c r="G5098" s="12">
        <f>0*8</f>
        <v/>
      </c>
      <c r="H5098" s="12">
        <f>F5098-G5098</f>
        <v/>
      </c>
      <c r="I5098" s="10">
        <f>IF(E5098=0,"Fora",IF(E5097=0,"Carg xar",IF(H5098&lt;0,IF(M5098&lt;0.9,"Carg FV","Stby"),IF(M5098&gt;P5098,"V2H",IF(M5098&lt;0.9,"Carg xar","Stby")))))</f>
        <v/>
      </c>
      <c r="J5098" s="12">
        <f>IF(OR(I5098="Carg FV",I5098="Carg xar"),MIN(IF(I5098="Carg FV",ABS(H5098),7.4),7.4,MAX(0,(0.9-M5098)*40)*0.95),0)</f>
        <v/>
      </c>
      <c r="K5098" s="12">
        <f>IF(I5098="V2H",MIN(MAX(0,H5098),7.4,MAX(0,(M5098-P5098)*40)*0.95),0)</f>
        <v/>
      </c>
      <c r="L5098" s="12">
        <f>IF(E5098=0,0,MAX(0,H5098-K5098))</f>
        <v/>
      </c>
      <c r="M5098" s="13">
        <f>M5097+J5097/40-IF(I5097="V2H",K5097/(0.95*40),0)-IF(E5098=0,IF(E5097=1,IF(D5098=1,30,40)*0.18/(2*40),0),0)-IF(E5098=1,IF(E5097=0,IF(D5098=1,30,40)*0.18/(2*40),0),0)</f>
        <v/>
      </c>
      <c r="N5098" s="14" t="n">
        <v>0.09</v>
      </c>
      <c r="O5098" s="15">
        <f>K5098*N5098</f>
        <v/>
      </c>
      <c r="P5098">
        <f>IF(E5098=0,0.3,IF(D5098=1,IF(C5098&gt;=Params!$B$13-3,IF(C5098&lt;Params!$B$13,Params!$B$20,0.3),0.3),IF(C5098&gt;=Params!$B$15-3,IF(C5098&lt;Params!$B$15,Params!$B$21,0.3),0.3)))</f>
        <v/>
      </c>
    </row>
    <row r="5099" ht="15" customHeight="1" s="1">
      <c r="A5099" s="9" t="n">
        <v>5096</v>
      </c>
      <c r="B5099" s="6" t="inlineStr">
        <is>
          <t>01/08</t>
        </is>
      </c>
      <c r="C5099" s="6" t="n">
        <v>7</v>
      </c>
      <c r="D5099" s="6" t="n">
        <v>0</v>
      </c>
      <c r="E5099" s="10">
        <f>IF(D5099=1, IF(OR(C5099&lt;10, C5099&gt;=15),1,0), IF(OR(C5099&lt;7, C5099&gt;=18),1,0))</f>
        <v/>
      </c>
      <c r="F5099" s="11" t="n">
        <v>0.345</v>
      </c>
      <c r="G5099" s="12">
        <f>0.1*8</f>
        <v/>
      </c>
      <c r="H5099" s="12">
        <f>F5099-G5099</f>
        <v/>
      </c>
      <c r="I5099" s="10">
        <f>IF(E5099=0,"Fora",IF(E5098=0,"Carg xar",IF(H5099&lt;0,IF(M5099&lt;0.9,"Carg FV","Stby"),IF(M5099&gt;P5099,"V2H",IF(M5099&lt;0.9,"Carg xar","Stby")))))</f>
        <v/>
      </c>
      <c r="J5099" s="12">
        <f>IF(OR(I5099="Carg FV",I5099="Carg xar"),MIN(IF(I5099="Carg FV",ABS(H5099),7.4),7.4,MAX(0,(0.9-M5099)*40)*0.95),0)</f>
        <v/>
      </c>
      <c r="K5099" s="12">
        <f>IF(I5099="V2H",MIN(MAX(0,H5099),7.4,MAX(0,(M5099-P5099)*40)*0.95),0)</f>
        <v/>
      </c>
      <c r="L5099" s="12">
        <f>IF(E5099=0,0,MAX(0,H5099-K5099))</f>
        <v/>
      </c>
      <c r="M5099" s="13">
        <f>M5098+J5098/40-IF(I5098="V2H",K5098/(0.95*40),0)-IF(E5099=0,IF(E5098=1,IF(D5099=1,30,40)*0.18/(2*40),0),0)-IF(E5099=1,IF(E5098=0,IF(D5099=1,30,40)*0.18/(2*40),0),0)</f>
        <v/>
      </c>
      <c r="N5099" s="14" t="n">
        <v>0.09</v>
      </c>
      <c r="O5099" s="15">
        <f>K5099*N5099</f>
        <v/>
      </c>
      <c r="P5099">
        <f>IF(E5099=0,0.3,IF(D5099=1,IF(C5099&gt;=Params!$B$13-3,IF(C5099&lt;Params!$B$13,Params!$B$20,0.3),0.3),IF(C5099&gt;=Params!$B$15-3,IF(C5099&lt;Params!$B$15,Params!$B$21,0.3),0.3)))</f>
        <v/>
      </c>
    </row>
    <row r="5100" ht="15" customHeight="1" s="1">
      <c r="A5100" s="9" t="n">
        <v>5097</v>
      </c>
      <c r="B5100" s="6" t="inlineStr">
        <is>
          <t>01/08</t>
        </is>
      </c>
      <c r="C5100" s="6" t="n">
        <v>8</v>
      </c>
      <c r="D5100" s="6" t="n">
        <v>0</v>
      </c>
      <c r="E5100" s="10">
        <f>IF(D5100=1, IF(OR(C5100&lt;10, C5100&gt;=15),1,0), IF(OR(C5100&lt;7, C5100&gt;=18),1,0))</f>
        <v/>
      </c>
      <c r="F5100" s="11" t="n">
        <v>0.045</v>
      </c>
      <c r="G5100" s="12">
        <f>0.25*8</f>
        <v/>
      </c>
      <c r="H5100" s="12">
        <f>F5100-G5100</f>
        <v/>
      </c>
      <c r="I5100" s="10">
        <f>IF(E5100=0,"Fora",IF(E5099=0,"Carg xar",IF(H5100&lt;0,IF(M5100&lt;0.9,"Carg FV","Stby"),IF(M5100&gt;P5100,"V2H",IF(M5100&lt;0.9,"Carg xar","Stby")))))</f>
        <v/>
      </c>
      <c r="J5100" s="12">
        <f>IF(OR(I5100="Carg FV",I5100="Carg xar"),MIN(IF(I5100="Carg FV",ABS(H5100),7.4),7.4,MAX(0,(0.9-M5100)*40)*0.95),0)</f>
        <v/>
      </c>
      <c r="K5100" s="12">
        <f>IF(I5100="V2H",MIN(MAX(0,H5100),7.4,MAX(0,(M5100-P5100)*40)*0.95),0)</f>
        <v/>
      </c>
      <c r="L5100" s="12">
        <f>IF(E5100=0,0,MAX(0,H5100-K5100))</f>
        <v/>
      </c>
      <c r="M5100" s="13">
        <f>M5099+J5099/40-IF(I5099="V2H",K5099/(0.95*40),0)-IF(E5100=0,IF(E5099=1,IF(D5100=1,30,40)*0.18/(2*40),0),0)-IF(E5100=1,IF(E5099=0,IF(D5100=1,30,40)*0.18/(2*40),0),0)</f>
        <v/>
      </c>
      <c r="N5100" s="14" t="n">
        <v>0.15</v>
      </c>
      <c r="O5100" s="15">
        <f>K5100*N5100</f>
        <v/>
      </c>
      <c r="P5100">
        <f>IF(E5100=0,0.3,IF(D5100=1,IF(C5100&gt;=Params!$B$13-3,IF(C5100&lt;Params!$B$13,Params!$B$20,0.3),0.3),IF(C5100&gt;=Params!$B$15-3,IF(C5100&lt;Params!$B$15,Params!$B$21,0.3),0.3)))</f>
        <v/>
      </c>
    </row>
    <row r="5101" ht="15" customHeight="1" s="1">
      <c r="A5101" s="9" t="n">
        <v>5098</v>
      </c>
      <c r="B5101" s="6" t="inlineStr">
        <is>
          <t>01/08</t>
        </is>
      </c>
      <c r="C5101" s="6" t="n">
        <v>9</v>
      </c>
      <c r="D5101" s="6" t="n">
        <v>0</v>
      </c>
      <c r="E5101" s="10">
        <f>IF(D5101=1, IF(OR(C5101&lt;10, C5101&gt;=15),1,0), IF(OR(C5101&lt;7, C5101&gt;=18),1,0))</f>
        <v/>
      </c>
      <c r="F5101" s="11" t="n">
        <v>0</v>
      </c>
      <c r="G5101" s="12">
        <f>0.45*8</f>
        <v/>
      </c>
      <c r="H5101" s="12">
        <f>F5101-G5101</f>
        <v/>
      </c>
      <c r="I5101" s="10">
        <f>IF(E5101=0,"Fora",IF(E5100=0,"Carg xar",IF(H5101&lt;0,IF(M5101&lt;0.9,"Carg FV","Stby"),IF(M5101&gt;P5101,"V2H",IF(M5101&lt;0.9,"Carg xar","Stby")))))</f>
        <v/>
      </c>
      <c r="J5101" s="12">
        <f>IF(OR(I5101="Carg FV",I5101="Carg xar"),MIN(IF(I5101="Carg FV",ABS(H5101),7.4),7.4,MAX(0,(0.9-M5101)*40)*0.95),0)</f>
        <v/>
      </c>
      <c r="K5101" s="12">
        <f>IF(I5101="V2H",MIN(MAX(0,H5101),7.4,MAX(0,(M5101-P5101)*40)*0.95),0)</f>
        <v/>
      </c>
      <c r="L5101" s="12">
        <f>IF(E5101=0,0,MAX(0,H5101-K5101))</f>
        <v/>
      </c>
      <c r="M5101" s="13">
        <f>M5100+J5100/40-IF(I5100="V2H",K5100/(0.95*40),0)-IF(E5101=0,IF(E5100=1,IF(D5101=1,30,40)*0.18/(2*40),0),0)-IF(E5101=1,IF(E5100=0,IF(D5101=1,30,40)*0.18/(2*40),0),0)</f>
        <v/>
      </c>
      <c r="N5101" s="14" t="n">
        <v>0.15</v>
      </c>
      <c r="O5101" s="15">
        <f>K5101*N5101</f>
        <v/>
      </c>
      <c r="P5101">
        <f>IF(E5101=0,0.3,IF(D5101=1,IF(C5101&gt;=Params!$B$13-3,IF(C5101&lt;Params!$B$13,Params!$B$20,0.3),0.3),IF(C5101&gt;=Params!$B$15-3,IF(C5101&lt;Params!$B$15,Params!$B$21,0.3),0.3)))</f>
        <v/>
      </c>
    </row>
    <row r="5102" ht="15" customHeight="1" s="1">
      <c r="A5102" s="9" t="n">
        <v>5099</v>
      </c>
      <c r="B5102" s="6" t="inlineStr">
        <is>
          <t>01/08</t>
        </is>
      </c>
      <c r="C5102" s="6" t="n">
        <v>10</v>
      </c>
      <c r="D5102" s="6" t="n">
        <v>0</v>
      </c>
      <c r="E5102" s="10">
        <f>IF(D5102=1, IF(OR(C5102&lt;10, C5102&gt;=15),1,0), IF(OR(C5102&lt;7, C5102&gt;=18),1,0))</f>
        <v/>
      </c>
      <c r="F5102" s="11" t="n">
        <v>0</v>
      </c>
      <c r="G5102" s="12">
        <f>0.65*8</f>
        <v/>
      </c>
      <c r="H5102" s="12">
        <f>F5102-G5102</f>
        <v/>
      </c>
      <c r="I5102" s="10">
        <f>IF(E5102=0,"Fora",IF(E5101=0,"Carg xar",IF(H5102&lt;0,IF(M5102&lt;0.9,"Carg FV","Stby"),IF(M5102&gt;P5102,"V2H",IF(M5102&lt;0.9,"Carg xar","Stby")))))</f>
        <v/>
      </c>
      <c r="J5102" s="12">
        <f>IF(OR(I5102="Carg FV",I5102="Carg xar"),MIN(IF(I5102="Carg FV",ABS(H5102),7.4),7.4,MAX(0,(0.9-M5102)*40)*0.95),0)</f>
        <v/>
      </c>
      <c r="K5102" s="12">
        <f>IF(I5102="V2H",MIN(MAX(0,H5102),7.4,MAX(0,(M5102-P5102)*40)*0.95),0)</f>
        <v/>
      </c>
      <c r="L5102" s="12">
        <f>IF(E5102=0,0,MAX(0,H5102-K5102))</f>
        <v/>
      </c>
      <c r="M5102" s="13">
        <f>M5101+J5101/40-IF(I5101="V2H",K5101/(0.95*40),0)-IF(E5102=0,IF(E5101=1,IF(D5102=1,30,40)*0.18/(2*40),0),0)-IF(E5102=1,IF(E5101=0,IF(D5102=1,30,40)*0.18/(2*40),0),0)</f>
        <v/>
      </c>
      <c r="N5102" s="14" t="n">
        <v>0.2</v>
      </c>
      <c r="O5102" s="15">
        <f>K5102*N5102</f>
        <v/>
      </c>
      <c r="P5102">
        <f>IF(E5102=0,0.3,IF(D5102=1,IF(C5102&gt;=Params!$B$13-3,IF(C5102&lt;Params!$B$13,Params!$B$20,0.3),0.3),IF(C5102&gt;=Params!$B$15-3,IF(C5102&lt;Params!$B$15,Params!$B$21,0.3),0.3)))</f>
        <v/>
      </c>
    </row>
    <row r="5103" ht="15" customHeight="1" s="1">
      <c r="A5103" s="9" t="n">
        <v>5100</v>
      </c>
      <c r="B5103" s="6" t="inlineStr">
        <is>
          <t>01/08</t>
        </is>
      </c>
      <c r="C5103" s="6" t="n">
        <v>11</v>
      </c>
      <c r="D5103" s="6" t="n">
        <v>0</v>
      </c>
      <c r="E5103" s="10">
        <f>IF(D5103=1, IF(OR(C5103&lt;10, C5103&gt;=15),1,0), IF(OR(C5103&lt;7, C5103&gt;=18),1,0))</f>
        <v/>
      </c>
      <c r="F5103" s="11" t="n">
        <v>0</v>
      </c>
      <c r="G5103" s="12">
        <f>0.8*8</f>
        <v/>
      </c>
      <c r="H5103" s="12">
        <f>F5103-G5103</f>
        <v/>
      </c>
      <c r="I5103" s="10">
        <f>IF(E5103=0,"Fora",IF(E5102=0,"Carg xar",IF(H5103&lt;0,IF(M5103&lt;0.9,"Carg FV","Stby"),IF(M5103&gt;P5103,"V2H",IF(M5103&lt;0.9,"Carg xar","Stby")))))</f>
        <v/>
      </c>
      <c r="J5103" s="12">
        <f>IF(OR(I5103="Carg FV",I5103="Carg xar"),MIN(IF(I5103="Carg FV",ABS(H5103),7.4),7.4,MAX(0,(0.9-M5103)*40)*0.95),0)</f>
        <v/>
      </c>
      <c r="K5103" s="12">
        <f>IF(I5103="V2H",MIN(MAX(0,H5103),7.4,MAX(0,(M5103-P5103)*40)*0.95),0)</f>
        <v/>
      </c>
      <c r="L5103" s="12">
        <f>IF(E5103=0,0,MAX(0,H5103-K5103))</f>
        <v/>
      </c>
      <c r="M5103" s="13">
        <f>M5102+J5102/40-IF(I5102="V2H",K5102/(0.95*40),0)-IF(E5103=0,IF(E5102=1,IF(D5103=1,30,40)*0.18/(2*40),0),0)-IF(E5103=1,IF(E5102=0,IF(D5103=1,30,40)*0.18/(2*40),0),0)</f>
        <v/>
      </c>
      <c r="N5103" s="14" t="n">
        <v>0.2</v>
      </c>
      <c r="O5103" s="15">
        <f>K5103*N5103</f>
        <v/>
      </c>
      <c r="P5103">
        <f>IF(E5103=0,0.3,IF(D5103=1,IF(C5103&gt;=Params!$B$13-3,IF(C5103&lt;Params!$B$13,Params!$B$20,0.3),0.3),IF(C5103&gt;=Params!$B$15-3,IF(C5103&lt;Params!$B$15,Params!$B$21,0.3),0.3)))</f>
        <v/>
      </c>
    </row>
    <row r="5104" ht="15" customHeight="1" s="1">
      <c r="A5104" s="9" t="n">
        <v>5101</v>
      </c>
      <c r="B5104" s="6" t="inlineStr">
        <is>
          <t>01/08</t>
        </is>
      </c>
      <c r="C5104" s="6" t="n">
        <v>12</v>
      </c>
      <c r="D5104" s="6" t="n">
        <v>0</v>
      </c>
      <c r="E5104" s="10">
        <f>IF(D5104=1, IF(OR(C5104&lt;10, C5104&gt;=15),1,0), IF(OR(C5104&lt;7, C5104&gt;=18),1,0))</f>
        <v/>
      </c>
      <c r="F5104" s="11" t="n">
        <v>0</v>
      </c>
      <c r="G5104" s="12">
        <f>0.88*8</f>
        <v/>
      </c>
      <c r="H5104" s="12">
        <f>F5104-G5104</f>
        <v/>
      </c>
      <c r="I5104" s="10">
        <f>IF(E5104=0,"Fora",IF(E5103=0,"Carg xar",IF(H5104&lt;0,IF(M5104&lt;0.9,"Carg FV","Stby"),IF(M5104&gt;P5104,"V2H",IF(M5104&lt;0.9,"Carg xar","Stby")))))</f>
        <v/>
      </c>
      <c r="J5104" s="12">
        <f>IF(OR(I5104="Carg FV",I5104="Carg xar"),MIN(IF(I5104="Carg FV",ABS(H5104),7.4),7.4,MAX(0,(0.9-M5104)*40)*0.95),0)</f>
        <v/>
      </c>
      <c r="K5104" s="12">
        <f>IF(I5104="V2H",MIN(MAX(0,H5104),7.4,MAX(0,(M5104-P5104)*40)*0.95),0)</f>
        <v/>
      </c>
      <c r="L5104" s="12">
        <f>IF(E5104=0,0,MAX(0,H5104-K5104))</f>
        <v/>
      </c>
      <c r="M5104" s="13">
        <f>M5103+J5103/40-IF(I5103="V2H",K5103/(0.95*40),0)-IF(E5104=0,IF(E5103=1,IF(D5104=1,30,40)*0.18/(2*40),0),0)-IF(E5104=1,IF(E5103=0,IF(D5104=1,30,40)*0.18/(2*40),0),0)</f>
        <v/>
      </c>
      <c r="N5104" s="14" t="n">
        <v>0.2</v>
      </c>
      <c r="O5104" s="15">
        <f>K5104*N5104</f>
        <v/>
      </c>
      <c r="P5104">
        <f>IF(E5104=0,0.3,IF(D5104=1,IF(C5104&gt;=Params!$B$13-3,IF(C5104&lt;Params!$B$13,Params!$B$20,0.3),0.3),IF(C5104&gt;=Params!$B$15-3,IF(C5104&lt;Params!$B$15,Params!$B$21,0.3),0.3)))</f>
        <v/>
      </c>
    </row>
    <row r="5105" ht="15" customHeight="1" s="1">
      <c r="A5105" s="9" t="n">
        <v>5102</v>
      </c>
      <c r="B5105" s="6" t="inlineStr">
        <is>
          <t>01/08</t>
        </is>
      </c>
      <c r="C5105" s="6" t="n">
        <v>13</v>
      </c>
      <c r="D5105" s="6" t="n">
        <v>0</v>
      </c>
      <c r="E5105" s="10">
        <f>IF(D5105=1, IF(OR(C5105&lt;10, C5105&gt;=15),1,0), IF(OR(C5105&lt;7, C5105&gt;=18),1,0))</f>
        <v/>
      </c>
      <c r="F5105" s="11" t="n">
        <v>0</v>
      </c>
      <c r="G5105" s="12">
        <f>0.85*8</f>
        <v/>
      </c>
      <c r="H5105" s="12">
        <f>F5105-G5105</f>
        <v/>
      </c>
      <c r="I5105" s="10">
        <f>IF(E5105=0,"Fora",IF(E5104=0,"Carg xar",IF(H5105&lt;0,IF(M5105&lt;0.9,"Carg FV","Stby"),IF(M5105&gt;P5105,"V2H",IF(M5105&lt;0.9,"Carg xar","Stby")))))</f>
        <v/>
      </c>
      <c r="J5105" s="12">
        <f>IF(OR(I5105="Carg FV",I5105="Carg xar"),MIN(IF(I5105="Carg FV",ABS(H5105),7.4),7.4,MAX(0,(0.9-M5105)*40)*0.95),0)</f>
        <v/>
      </c>
      <c r="K5105" s="12">
        <f>IF(I5105="V2H",MIN(MAX(0,H5105),7.4,MAX(0,(M5105-P5105)*40)*0.95),0)</f>
        <v/>
      </c>
      <c r="L5105" s="12">
        <f>IF(E5105=0,0,MAX(0,H5105-K5105))</f>
        <v/>
      </c>
      <c r="M5105" s="13">
        <f>M5104+J5104/40-IF(I5104="V2H",K5104/(0.95*40),0)-IF(E5105=0,IF(E5104=1,IF(D5105=1,30,40)*0.18/(2*40),0),0)-IF(E5105=1,IF(E5104=0,IF(D5105=1,30,40)*0.18/(2*40),0),0)</f>
        <v/>
      </c>
      <c r="N5105" s="14" t="n">
        <v>0.2</v>
      </c>
      <c r="O5105" s="15">
        <f>K5105*N5105</f>
        <v/>
      </c>
      <c r="P5105">
        <f>IF(E5105=0,0.3,IF(D5105=1,IF(C5105&gt;=Params!$B$13-3,IF(C5105&lt;Params!$B$13,Params!$B$20,0.3),0.3),IF(C5105&gt;=Params!$B$15-3,IF(C5105&lt;Params!$B$15,Params!$B$21,0.3),0.3)))</f>
        <v/>
      </c>
    </row>
    <row r="5106" ht="15" customHeight="1" s="1">
      <c r="A5106" s="9" t="n">
        <v>5103</v>
      </c>
      <c r="B5106" s="6" t="inlineStr">
        <is>
          <t>01/08</t>
        </is>
      </c>
      <c r="C5106" s="6" t="n">
        <v>14</v>
      </c>
      <c r="D5106" s="6" t="n">
        <v>0</v>
      </c>
      <c r="E5106" s="10">
        <f>IF(D5106=1, IF(OR(C5106&lt;10, C5106&gt;=15),1,0), IF(OR(C5106&lt;7, C5106&gt;=18),1,0))</f>
        <v/>
      </c>
      <c r="F5106" s="11" t="n">
        <v>0</v>
      </c>
      <c r="G5106" s="12">
        <f>0.75*8</f>
        <v/>
      </c>
      <c r="H5106" s="12">
        <f>F5106-G5106</f>
        <v/>
      </c>
      <c r="I5106" s="10">
        <f>IF(E5106=0,"Fora",IF(E5105=0,"Carg xar",IF(H5106&lt;0,IF(M5106&lt;0.9,"Carg FV","Stby"),IF(M5106&gt;P5106,"V2H",IF(M5106&lt;0.9,"Carg xar","Stby")))))</f>
        <v/>
      </c>
      <c r="J5106" s="12">
        <f>IF(OR(I5106="Carg FV",I5106="Carg xar"),MIN(IF(I5106="Carg FV",ABS(H5106),7.4),7.4,MAX(0,(0.9-M5106)*40)*0.95),0)</f>
        <v/>
      </c>
      <c r="K5106" s="12">
        <f>IF(I5106="V2H",MIN(MAX(0,H5106),7.4,MAX(0,(M5106-P5106)*40)*0.95),0)</f>
        <v/>
      </c>
      <c r="L5106" s="12">
        <f>IF(E5106=0,0,MAX(0,H5106-K5106))</f>
        <v/>
      </c>
      <c r="M5106" s="13">
        <f>M5105+J5105/40-IF(I5105="V2H",K5105/(0.95*40),0)-IF(E5106=0,IF(E5105=1,IF(D5106=1,30,40)*0.18/(2*40),0),0)-IF(E5106=1,IF(E5105=0,IF(D5106=1,30,40)*0.18/(2*40),0),0)</f>
        <v/>
      </c>
      <c r="N5106" s="14" t="n">
        <v>0.15</v>
      </c>
      <c r="O5106" s="15">
        <f>K5106*N5106</f>
        <v/>
      </c>
      <c r="P5106">
        <f>IF(E5106=0,0.3,IF(D5106=1,IF(C5106&gt;=Params!$B$13-3,IF(C5106&lt;Params!$B$13,Params!$B$20,0.3),0.3),IF(C5106&gt;=Params!$B$15-3,IF(C5106&lt;Params!$B$15,Params!$B$21,0.3),0.3)))</f>
        <v/>
      </c>
    </row>
    <row r="5107" ht="15" customHeight="1" s="1">
      <c r="A5107" s="9" t="n">
        <v>5104</v>
      </c>
      <c r="B5107" s="6" t="inlineStr">
        <is>
          <t>01/08</t>
        </is>
      </c>
      <c r="C5107" s="6" t="n">
        <v>15</v>
      </c>
      <c r="D5107" s="6" t="n">
        <v>0</v>
      </c>
      <c r="E5107" s="10">
        <f>IF(D5107=1, IF(OR(C5107&lt;10, C5107&gt;=15),1,0), IF(OR(C5107&lt;7, C5107&gt;=18),1,0))</f>
        <v/>
      </c>
      <c r="F5107" s="11" t="n">
        <v>0</v>
      </c>
      <c r="G5107" s="12">
        <f>0.58*8</f>
        <v/>
      </c>
      <c r="H5107" s="12">
        <f>F5107-G5107</f>
        <v/>
      </c>
      <c r="I5107" s="10">
        <f>IF(E5107=0,"Fora",IF(E5106=0,"Carg xar",IF(H5107&lt;0,IF(M5107&lt;0.9,"Carg FV","Stby"),IF(M5107&gt;P5107,"V2H",IF(M5107&lt;0.9,"Carg xar","Stby")))))</f>
        <v/>
      </c>
      <c r="J5107" s="12">
        <f>IF(OR(I5107="Carg FV",I5107="Carg xar"),MIN(IF(I5107="Carg FV",ABS(H5107),7.4),7.4,MAX(0,(0.9-M5107)*40)*0.95),0)</f>
        <v/>
      </c>
      <c r="K5107" s="12">
        <f>IF(I5107="V2H",MIN(MAX(0,H5107),7.4,MAX(0,(M5107-P5107)*40)*0.95),0)</f>
        <v/>
      </c>
      <c r="L5107" s="12">
        <f>IF(E5107=0,0,MAX(0,H5107-K5107))</f>
        <v/>
      </c>
      <c r="M5107" s="13">
        <f>M5106+J5106/40-IF(I5106="V2H",K5106/(0.95*40),0)-IF(E5107=0,IF(E5106=1,IF(D5107=1,30,40)*0.18/(2*40),0),0)-IF(E5107=1,IF(E5106=0,IF(D5107=1,30,40)*0.18/(2*40),0),0)</f>
        <v/>
      </c>
      <c r="N5107" s="14" t="n">
        <v>0.15</v>
      </c>
      <c r="O5107" s="15">
        <f>K5107*N5107</f>
        <v/>
      </c>
      <c r="P5107">
        <f>IF(E5107=0,0.3,IF(D5107=1,IF(C5107&gt;=Params!$B$13-3,IF(C5107&lt;Params!$B$13,Params!$B$20,0.3),0.3),IF(C5107&gt;=Params!$B$15-3,IF(C5107&lt;Params!$B$15,Params!$B$21,0.3),0.3)))</f>
        <v/>
      </c>
    </row>
    <row r="5108" ht="15" customHeight="1" s="1">
      <c r="A5108" s="9" t="n">
        <v>5105</v>
      </c>
      <c r="B5108" s="6" t="inlineStr">
        <is>
          <t>01/08</t>
        </is>
      </c>
      <c r="C5108" s="6" t="n">
        <v>16</v>
      </c>
      <c r="D5108" s="6" t="n">
        <v>0</v>
      </c>
      <c r="E5108" s="10">
        <f>IF(D5108=1, IF(OR(C5108&lt;10, C5108&gt;=15),1,0), IF(OR(C5108&lt;7, C5108&gt;=18),1,0))</f>
        <v/>
      </c>
      <c r="F5108" s="11" t="n">
        <v>2.279</v>
      </c>
      <c r="G5108" s="12">
        <f>0.38*8</f>
        <v/>
      </c>
      <c r="H5108" s="12">
        <f>F5108-G5108</f>
        <v/>
      </c>
      <c r="I5108" s="10">
        <f>IF(E5108=0,"Fora",IF(E5107=0,"Carg xar",IF(H5108&lt;0,IF(M5108&lt;0.9,"Carg FV","Stby"),IF(M5108&gt;P5108,"V2H",IF(M5108&lt;0.9,"Carg xar","Stby")))))</f>
        <v/>
      </c>
      <c r="J5108" s="12">
        <f>IF(OR(I5108="Carg FV",I5108="Carg xar"),MIN(IF(I5108="Carg FV",ABS(H5108),7.4),7.4,MAX(0,(0.9-M5108)*40)*0.95),0)</f>
        <v/>
      </c>
      <c r="K5108" s="12">
        <f>IF(I5108="V2H",MIN(MAX(0,H5108),7.4,MAX(0,(M5108-P5108)*40)*0.95),0)</f>
        <v/>
      </c>
      <c r="L5108" s="12">
        <f>IF(E5108=0,0,MAX(0,H5108-K5108))</f>
        <v/>
      </c>
      <c r="M5108" s="13">
        <f>M5107+J5107/40-IF(I5107="V2H",K5107/(0.95*40),0)-IF(E5108=0,IF(E5107=1,IF(D5108=1,30,40)*0.18/(2*40),0),0)-IF(E5108=1,IF(E5107=0,IF(D5108=1,30,40)*0.18/(2*40),0),0)</f>
        <v/>
      </c>
      <c r="N5108" s="14" t="n">
        <v>0.15</v>
      </c>
      <c r="O5108" s="15">
        <f>K5108*N5108</f>
        <v/>
      </c>
      <c r="P5108">
        <f>IF(E5108=0,0.3,IF(D5108=1,IF(C5108&gt;=Params!$B$13-3,IF(C5108&lt;Params!$B$13,Params!$B$20,0.3),0.3),IF(C5108&gt;=Params!$B$15-3,IF(C5108&lt;Params!$B$15,Params!$B$21,0.3),0.3)))</f>
        <v/>
      </c>
    </row>
    <row r="5109" ht="15" customHeight="1" s="1">
      <c r="A5109" s="9" t="n">
        <v>5106</v>
      </c>
      <c r="B5109" s="6" t="inlineStr">
        <is>
          <t>01/08</t>
        </is>
      </c>
      <c r="C5109" s="6" t="n">
        <v>17</v>
      </c>
      <c r="D5109" s="6" t="n">
        <v>0</v>
      </c>
      <c r="E5109" s="10">
        <f>IF(D5109=1, IF(OR(C5109&lt;10, C5109&gt;=15),1,0), IF(OR(C5109&lt;7, C5109&gt;=18),1,0))</f>
        <v/>
      </c>
      <c r="F5109" s="11" t="n">
        <v>1.616</v>
      </c>
      <c r="G5109" s="12">
        <f>0.18*8</f>
        <v/>
      </c>
      <c r="H5109" s="12">
        <f>F5109-G5109</f>
        <v/>
      </c>
      <c r="I5109" s="10">
        <f>IF(E5109=0,"Fora",IF(E5108=0,"Carg xar",IF(H5109&lt;0,IF(M5109&lt;0.9,"Carg FV","Stby"),IF(M5109&gt;P5109,"V2H",IF(M5109&lt;0.9,"Carg xar","Stby")))))</f>
        <v/>
      </c>
      <c r="J5109" s="12">
        <f>IF(OR(I5109="Carg FV",I5109="Carg xar"),MIN(IF(I5109="Carg FV",ABS(H5109),7.4),7.4,MAX(0,(0.9-M5109)*40)*0.95),0)</f>
        <v/>
      </c>
      <c r="K5109" s="12">
        <f>IF(I5109="V2H",MIN(MAX(0,H5109),7.4,MAX(0,(M5109-P5109)*40)*0.95),0)</f>
        <v/>
      </c>
      <c r="L5109" s="12">
        <f>IF(E5109=0,0,MAX(0,H5109-K5109))</f>
        <v/>
      </c>
      <c r="M5109" s="13">
        <f>M5108+J5108/40-IF(I5108="V2H",K5108/(0.95*40),0)-IF(E5109=0,IF(E5108=1,IF(D5109=1,30,40)*0.18/(2*40),0),0)-IF(E5109=1,IF(E5108=0,IF(D5109=1,30,40)*0.18/(2*40),0),0)</f>
        <v/>
      </c>
      <c r="N5109" s="14" t="n">
        <v>0.15</v>
      </c>
      <c r="O5109" s="15">
        <f>K5109*N5109</f>
        <v/>
      </c>
      <c r="P5109">
        <f>IF(E5109=0,0.3,IF(D5109=1,IF(C5109&gt;=Params!$B$13-3,IF(C5109&lt;Params!$B$13,Params!$B$20,0.3),0.3),IF(C5109&gt;=Params!$B$15-3,IF(C5109&lt;Params!$B$15,Params!$B$21,0.3),0.3)))</f>
        <v/>
      </c>
    </row>
    <row r="5110" ht="15" customHeight="1" s="1">
      <c r="A5110" s="9" t="n">
        <v>5107</v>
      </c>
      <c r="B5110" s="6" t="inlineStr">
        <is>
          <t>01/08</t>
        </is>
      </c>
      <c r="C5110" s="6" t="n">
        <v>18</v>
      </c>
      <c r="D5110" s="6" t="n">
        <v>0</v>
      </c>
      <c r="E5110" s="10">
        <f>IF(D5110=1, IF(OR(C5110&lt;10, C5110&gt;=15),1,0), IF(OR(C5110&lt;7, C5110&gt;=18),1,0))</f>
        <v/>
      </c>
      <c r="F5110" s="11" t="n">
        <v>0.298</v>
      </c>
      <c r="G5110" s="12">
        <f>0.04*8</f>
        <v/>
      </c>
      <c r="H5110" s="12">
        <f>F5110-G5110</f>
        <v/>
      </c>
      <c r="I5110" s="10">
        <f>IF(E5110=0,"Fora",IF(E5109=0,"Carg xar",IF(H5110&lt;0,IF(M5110&lt;0.9,"Carg FV","Stby"),IF(M5110&gt;P5110,"V2H",IF(M5110&lt;0.9,"Carg xar","Stby")))))</f>
        <v/>
      </c>
      <c r="J5110" s="12">
        <f>IF(OR(I5110="Carg FV",I5110="Carg xar"),MIN(IF(I5110="Carg FV",ABS(H5110),7.4),7.4,MAX(0,(0.9-M5110)*40)*0.95),0)</f>
        <v/>
      </c>
      <c r="K5110" s="12">
        <f>IF(I5110="V2H",MIN(MAX(0,H5110),7.4,MAX(0,(M5110-P5110)*40)*0.95),0)</f>
        <v/>
      </c>
      <c r="L5110" s="12">
        <f>IF(E5110=0,0,MAX(0,H5110-K5110))</f>
        <v/>
      </c>
      <c r="M5110" s="13">
        <f>M5109+J5109/40-IF(I5109="V2H",K5109/(0.95*40),0)-IF(E5110=0,IF(E5109=1,IF(D5110=1,30,40)*0.18/(2*40),0),0)-IF(E5110=1,IF(E5109=0,IF(D5110=1,30,40)*0.18/(2*40),0),0)</f>
        <v/>
      </c>
      <c r="N5110" s="14" t="n">
        <v>0.2</v>
      </c>
      <c r="O5110" s="15">
        <f>K5110*N5110</f>
        <v/>
      </c>
      <c r="P5110">
        <f>IF(E5110=0,0.3,IF(D5110=1,IF(C5110&gt;=Params!$B$13-3,IF(C5110&lt;Params!$B$13,Params!$B$20,0.3),0.3),IF(C5110&gt;=Params!$B$15-3,IF(C5110&lt;Params!$B$15,Params!$B$21,0.3),0.3)))</f>
        <v/>
      </c>
    </row>
    <row r="5111" ht="15" customHeight="1" s="1">
      <c r="A5111" s="9" t="n">
        <v>5108</v>
      </c>
      <c r="B5111" s="6" t="inlineStr">
        <is>
          <t>01/08</t>
        </is>
      </c>
      <c r="C5111" s="6" t="n">
        <v>19</v>
      </c>
      <c r="D5111" s="6" t="n">
        <v>0</v>
      </c>
      <c r="E5111" s="10">
        <f>IF(D5111=1, IF(OR(C5111&lt;10, C5111&gt;=15),1,0), IF(OR(C5111&lt;7, C5111&gt;=18),1,0))</f>
        <v/>
      </c>
      <c r="F5111" s="11" t="n">
        <v>0.13</v>
      </c>
      <c r="G5111" s="12">
        <f>0*8</f>
        <v/>
      </c>
      <c r="H5111" s="12">
        <f>F5111-G5111</f>
        <v/>
      </c>
      <c r="I5111" s="10">
        <f>IF(E5111=0,"Fora",IF(E5110=0,"Carg xar",IF(H5111&lt;0,IF(M5111&lt;0.9,"Carg FV","Stby"),IF(M5111&gt;P5111,"V2H",IF(M5111&lt;0.9,"Carg xar","Stby")))))</f>
        <v/>
      </c>
      <c r="J5111" s="12">
        <f>IF(OR(I5111="Carg FV",I5111="Carg xar"),MIN(IF(I5111="Carg FV",ABS(H5111),7.4),7.4,MAX(0,(0.9-M5111)*40)*0.95),0)</f>
        <v/>
      </c>
      <c r="K5111" s="12">
        <f>IF(I5111="V2H",MIN(MAX(0,H5111),7.4,MAX(0,(M5111-P5111)*40)*0.95),0)</f>
        <v/>
      </c>
      <c r="L5111" s="12">
        <f>IF(E5111=0,0,MAX(0,H5111-K5111))</f>
        <v/>
      </c>
      <c r="M5111" s="13">
        <f>M5110+J5110/40-IF(I5110="V2H",K5110/(0.95*40),0)-IF(E5111=0,IF(E5110=1,IF(D5111=1,30,40)*0.18/(2*40),0),0)-IF(E5111=1,IF(E5110=0,IF(D5111=1,30,40)*0.18/(2*40),0),0)</f>
        <v/>
      </c>
      <c r="N5111" s="14" t="n">
        <v>0.2</v>
      </c>
      <c r="O5111" s="15">
        <f>K5111*N5111</f>
        <v/>
      </c>
      <c r="P5111">
        <f>IF(E5111=0,0.3,IF(D5111=1,IF(C5111&gt;=Params!$B$13-3,IF(C5111&lt;Params!$B$13,Params!$B$20,0.3),0.3),IF(C5111&gt;=Params!$B$15-3,IF(C5111&lt;Params!$B$15,Params!$B$21,0.3),0.3)))</f>
        <v/>
      </c>
    </row>
    <row r="5112" ht="15" customHeight="1" s="1">
      <c r="A5112" s="9" t="n">
        <v>5109</v>
      </c>
      <c r="B5112" s="6" t="inlineStr">
        <is>
          <t>01/08</t>
        </is>
      </c>
      <c r="C5112" s="6" t="n">
        <v>20</v>
      </c>
      <c r="D5112" s="6" t="n">
        <v>0</v>
      </c>
      <c r="E5112" s="10">
        <f>IF(D5112=1, IF(OR(C5112&lt;10, C5112&gt;=15),1,0), IF(OR(C5112&lt;7, C5112&gt;=18),1,0))</f>
        <v/>
      </c>
      <c r="F5112" s="11" t="n">
        <v>0.551</v>
      </c>
      <c r="G5112" s="12">
        <f>0*8</f>
        <v/>
      </c>
      <c r="H5112" s="12">
        <f>F5112-G5112</f>
        <v/>
      </c>
      <c r="I5112" s="10">
        <f>IF(E5112=0,"Fora",IF(E5111=0,"Carg xar",IF(H5112&lt;0,IF(M5112&lt;0.9,"Carg FV","Stby"),IF(M5112&gt;P5112,"V2H",IF(M5112&lt;0.9,"Carg xar","Stby")))))</f>
        <v/>
      </c>
      <c r="J5112" s="12">
        <f>IF(OR(I5112="Carg FV",I5112="Carg xar"),MIN(IF(I5112="Carg FV",ABS(H5112),7.4),7.4,MAX(0,(0.9-M5112)*40)*0.95),0)</f>
        <v/>
      </c>
      <c r="K5112" s="12">
        <f>IF(I5112="V2H",MIN(MAX(0,H5112),7.4,MAX(0,(M5112-P5112)*40)*0.95),0)</f>
        <v/>
      </c>
      <c r="L5112" s="12">
        <f>IF(E5112=0,0,MAX(0,H5112-K5112))</f>
        <v/>
      </c>
      <c r="M5112" s="13">
        <f>M5111+J5111/40-IF(I5111="V2H",K5111/(0.95*40),0)-IF(E5112=0,IF(E5111=1,IF(D5112=1,30,40)*0.18/(2*40),0),0)-IF(E5112=1,IF(E5111=0,IF(D5112=1,30,40)*0.18/(2*40),0),0)</f>
        <v/>
      </c>
      <c r="N5112" s="14" t="n">
        <v>0.2</v>
      </c>
      <c r="O5112" s="15">
        <f>K5112*N5112</f>
        <v/>
      </c>
      <c r="P5112">
        <f>IF(E5112=0,0.3,IF(D5112=1,IF(C5112&gt;=Params!$B$13-3,IF(C5112&lt;Params!$B$13,Params!$B$20,0.3),0.3),IF(C5112&gt;=Params!$B$15-3,IF(C5112&lt;Params!$B$15,Params!$B$21,0.3),0.3)))</f>
        <v/>
      </c>
    </row>
    <row r="5113" ht="15" customHeight="1" s="1">
      <c r="A5113" s="9" t="n">
        <v>5110</v>
      </c>
      <c r="B5113" s="6" t="inlineStr">
        <is>
          <t>01/08</t>
        </is>
      </c>
      <c r="C5113" s="6" t="n">
        <v>21</v>
      </c>
      <c r="D5113" s="6" t="n">
        <v>0</v>
      </c>
      <c r="E5113" s="10">
        <f>IF(D5113=1, IF(OR(C5113&lt;10, C5113&gt;=15),1,0), IF(OR(C5113&lt;7, C5113&gt;=18),1,0))</f>
        <v/>
      </c>
      <c r="F5113" s="11" t="n">
        <v>0.664</v>
      </c>
      <c r="G5113" s="12">
        <f>0*8</f>
        <v/>
      </c>
      <c r="H5113" s="12">
        <f>F5113-G5113</f>
        <v/>
      </c>
      <c r="I5113" s="10">
        <f>IF(E5113=0,"Fora",IF(E5112=0,"Carg xar",IF(H5113&lt;0,IF(M5113&lt;0.9,"Carg FV","Stby"),IF(M5113&gt;P5113,"V2H",IF(M5113&lt;0.9,"Carg xar","Stby")))))</f>
        <v/>
      </c>
      <c r="J5113" s="12">
        <f>IF(OR(I5113="Carg FV",I5113="Carg xar"),MIN(IF(I5113="Carg FV",ABS(H5113),7.4),7.4,MAX(0,(0.9-M5113)*40)*0.95),0)</f>
        <v/>
      </c>
      <c r="K5113" s="12">
        <f>IF(I5113="V2H",MIN(MAX(0,H5113),7.4,MAX(0,(M5113-P5113)*40)*0.95),0)</f>
        <v/>
      </c>
      <c r="L5113" s="12">
        <f>IF(E5113=0,0,MAX(0,H5113-K5113))</f>
        <v/>
      </c>
      <c r="M5113" s="13">
        <f>M5112+J5112/40-IF(I5112="V2H",K5112/(0.95*40),0)-IF(E5113=0,IF(E5112=1,IF(D5113=1,30,40)*0.18/(2*40),0),0)-IF(E5113=1,IF(E5112=0,IF(D5113=1,30,40)*0.18/(2*40),0),0)</f>
        <v/>
      </c>
      <c r="N5113" s="14" t="n">
        <v>0.2</v>
      </c>
      <c r="O5113" s="15">
        <f>K5113*N5113</f>
        <v/>
      </c>
      <c r="P5113">
        <f>IF(E5113=0,0.3,IF(D5113=1,IF(C5113&gt;=Params!$B$13-3,IF(C5113&lt;Params!$B$13,Params!$B$20,0.3),0.3),IF(C5113&gt;=Params!$B$15-3,IF(C5113&lt;Params!$B$15,Params!$B$21,0.3),0.3)))</f>
        <v/>
      </c>
    </row>
    <row r="5114" ht="15" customHeight="1" s="1">
      <c r="A5114" s="9" t="n">
        <v>5111</v>
      </c>
      <c r="B5114" s="6" t="inlineStr">
        <is>
          <t>01/08</t>
        </is>
      </c>
      <c r="C5114" s="6" t="n">
        <v>22</v>
      </c>
      <c r="D5114" s="6" t="n">
        <v>0</v>
      </c>
      <c r="E5114" s="10">
        <f>IF(D5114=1, IF(OR(C5114&lt;10, C5114&gt;=15),1,0), IF(OR(C5114&lt;7, C5114&gt;=18),1,0))</f>
        <v/>
      </c>
      <c r="F5114" s="11" t="n">
        <v>1.518</v>
      </c>
      <c r="G5114" s="12">
        <f>0*8</f>
        <v/>
      </c>
      <c r="H5114" s="12">
        <f>F5114-G5114</f>
        <v/>
      </c>
      <c r="I5114" s="10">
        <f>IF(E5114=0,"Fora",IF(E5113=0,"Carg xar",IF(H5114&lt;0,IF(M5114&lt;0.9,"Carg FV","Stby"),IF(M5114&gt;P5114,"V2H",IF(M5114&lt;0.9,"Carg xar","Stby")))))</f>
        <v/>
      </c>
      <c r="J5114" s="12">
        <f>IF(OR(I5114="Carg FV",I5114="Carg xar"),MIN(IF(I5114="Carg FV",ABS(H5114),7.4),7.4,MAX(0,(0.9-M5114)*40)*0.95),0)</f>
        <v/>
      </c>
      <c r="K5114" s="12">
        <f>IF(I5114="V2H",MIN(MAX(0,H5114),7.4,MAX(0,(M5114-P5114)*40)*0.95),0)</f>
        <v/>
      </c>
      <c r="L5114" s="12">
        <f>IF(E5114=0,0,MAX(0,H5114-K5114))</f>
        <v/>
      </c>
      <c r="M5114" s="13">
        <f>M5113+J5113/40-IF(I5113="V2H",K5113/(0.95*40),0)-IF(E5114=0,IF(E5113=1,IF(D5114=1,30,40)*0.18/(2*40),0),0)-IF(E5114=1,IF(E5113=0,IF(D5114=1,30,40)*0.18/(2*40),0),0)</f>
        <v/>
      </c>
      <c r="N5114" s="14" t="n">
        <v>0.15</v>
      </c>
      <c r="O5114" s="15">
        <f>K5114*N5114</f>
        <v/>
      </c>
      <c r="P5114">
        <f>IF(E5114=0,0.3,IF(D5114=1,IF(C5114&gt;=Params!$B$13-3,IF(C5114&lt;Params!$B$13,Params!$B$20,0.3),0.3),IF(C5114&gt;=Params!$B$15-3,IF(C5114&lt;Params!$B$15,Params!$B$21,0.3),0.3)))</f>
        <v/>
      </c>
    </row>
    <row r="5115" ht="15" customHeight="1" s="1">
      <c r="A5115" s="9" t="n">
        <v>5112</v>
      </c>
      <c r="B5115" s="6" t="inlineStr">
        <is>
          <t>01/08</t>
        </is>
      </c>
      <c r="C5115" s="6" t="n">
        <v>23</v>
      </c>
      <c r="D5115" s="6" t="n">
        <v>0</v>
      </c>
      <c r="E5115" s="10">
        <f>IF(D5115=1, IF(OR(C5115&lt;10, C5115&gt;=15),1,0), IF(OR(C5115&lt;7, C5115&gt;=18),1,0))</f>
        <v/>
      </c>
      <c r="F5115" s="11" t="n">
        <v>0.525</v>
      </c>
      <c r="G5115" s="12">
        <f>0*8</f>
        <v/>
      </c>
      <c r="H5115" s="12">
        <f>F5115-G5115</f>
        <v/>
      </c>
      <c r="I5115" s="10">
        <f>IF(E5115=0,"Fora",IF(E5114=0,"Carg xar",IF(H5115&lt;0,IF(M5115&lt;0.9,"Carg FV","Stby"),IF(M5115&gt;P5115,"V2H",IF(M5115&lt;0.9,"Carg xar","Stby")))))</f>
        <v/>
      </c>
      <c r="J5115" s="12">
        <f>IF(OR(I5115="Carg FV",I5115="Carg xar"),MIN(IF(I5115="Carg FV",ABS(H5115),7.4),7.4,MAX(0,(0.9-M5115)*40)*0.95),0)</f>
        <v/>
      </c>
      <c r="K5115" s="12">
        <f>IF(I5115="V2H",MIN(MAX(0,H5115),7.4,MAX(0,(M5115-P5115)*40)*0.95),0)</f>
        <v/>
      </c>
      <c r="L5115" s="12">
        <f>IF(E5115=0,0,MAX(0,H5115-K5115))</f>
        <v/>
      </c>
      <c r="M5115" s="13">
        <f>M5114+J5114/40-IF(I5114="V2H",K5114/(0.95*40),0)-IF(E5115=0,IF(E5114=1,IF(D5115=1,30,40)*0.18/(2*40),0),0)-IF(E5115=1,IF(E5114=0,IF(D5115=1,30,40)*0.18/(2*40),0),0)</f>
        <v/>
      </c>
      <c r="N5115" s="14" t="n">
        <v>0.15</v>
      </c>
      <c r="O5115" s="15">
        <f>K5115*N5115</f>
        <v/>
      </c>
      <c r="P5115">
        <f>IF(E5115=0,0.3,IF(D5115=1,IF(C5115&gt;=Params!$B$13-3,IF(C5115&lt;Params!$B$13,Params!$B$20,0.3),0.3),IF(C5115&gt;=Params!$B$15-3,IF(C5115&lt;Params!$B$15,Params!$B$21,0.3),0.3)))</f>
        <v/>
      </c>
    </row>
    <row r="5116" ht="15" customHeight="1" s="1">
      <c r="A5116" s="9" t="n">
        <v>5113</v>
      </c>
      <c r="B5116" s="6" t="inlineStr">
        <is>
          <t>02/08</t>
        </is>
      </c>
      <c r="C5116" s="6" t="n">
        <v>0</v>
      </c>
      <c r="D5116" s="6" t="n">
        <v>1</v>
      </c>
      <c r="E5116" s="10">
        <f>IF(D5116=1, IF(OR(C5116&lt;10, C5116&gt;=15),1,0), IF(OR(C5116&lt;7, C5116&gt;=18),1,0))</f>
        <v/>
      </c>
      <c r="F5116" s="11" t="n">
        <v>0.571</v>
      </c>
      <c r="G5116" s="12">
        <f>0*8</f>
        <v/>
      </c>
      <c r="H5116" s="12">
        <f>F5116-G5116</f>
        <v/>
      </c>
      <c r="I5116" s="10">
        <f>IF(E5116=0,"Fora",IF(E5115=0,"Carg xar",IF(H5116&lt;0,IF(M5116&lt;0.9,"Carg FV","Stby"),IF(M5116&gt;P5116,"V2H",IF(M5116&lt;0.9,"Carg xar","Stby")))))</f>
        <v/>
      </c>
      <c r="J5116" s="12">
        <f>IF(OR(I5116="Carg FV",I5116="Carg xar"),MIN(IF(I5116="Carg FV",ABS(H5116),7.4),7.4,MAX(0,(0.9-M5116)*40)*0.95),0)</f>
        <v/>
      </c>
      <c r="K5116" s="12">
        <f>IF(I5116="V2H",MIN(MAX(0,H5116),7.4,MAX(0,(M5116-P5116)*40)*0.95),0)</f>
        <v/>
      </c>
      <c r="L5116" s="12">
        <f>IF(E5116=0,0,MAX(0,H5116-K5116))</f>
        <v/>
      </c>
      <c r="M5116" s="13">
        <f>M5115+J5115/40-IF(I5115="V2H",K5115/(0.95*40),0)-IF(E5116=0,IF(E5115=1,IF(D5116=1,30,40)*0.18/(2*40),0),0)-IF(E5116=1,IF(E5115=0,IF(D5116=1,30,40)*0.18/(2*40),0),0)</f>
        <v/>
      </c>
      <c r="N5116" s="14" t="n">
        <v>0.09</v>
      </c>
      <c r="O5116" s="15">
        <f>K5116*N5116</f>
        <v/>
      </c>
      <c r="P5116">
        <f>IF(E5116=0,0.3,IF(D5116=1,IF(C5116&gt;=Params!$B$13-3,IF(C5116&lt;Params!$B$13,Params!$B$20,0.3),0.3),IF(C5116&gt;=Params!$B$15-3,IF(C5116&lt;Params!$B$15,Params!$B$21,0.3),0.3)))</f>
        <v/>
      </c>
    </row>
    <row r="5117" ht="15" customHeight="1" s="1">
      <c r="A5117" s="9" t="n">
        <v>5114</v>
      </c>
      <c r="B5117" s="6" t="inlineStr">
        <is>
          <t>02/08</t>
        </is>
      </c>
      <c r="C5117" s="6" t="n">
        <v>1</v>
      </c>
      <c r="D5117" s="6" t="n">
        <v>1</v>
      </c>
      <c r="E5117" s="10">
        <f>IF(D5117=1, IF(OR(C5117&lt;10, C5117&gt;=15),1,0), IF(OR(C5117&lt;7, C5117&gt;=18),1,0))</f>
        <v/>
      </c>
      <c r="F5117" s="11" t="n">
        <v>0.493</v>
      </c>
      <c r="G5117" s="12">
        <f>0*8</f>
        <v/>
      </c>
      <c r="H5117" s="12">
        <f>F5117-G5117</f>
        <v/>
      </c>
      <c r="I5117" s="10">
        <f>IF(E5117=0,"Fora",IF(E5116=0,"Carg xar",IF(H5117&lt;0,IF(M5117&lt;0.9,"Carg FV","Stby"),IF(M5117&gt;P5117,"V2H",IF(M5117&lt;0.9,"Carg xar","Stby")))))</f>
        <v/>
      </c>
      <c r="J5117" s="12">
        <f>IF(OR(I5117="Carg FV",I5117="Carg xar"),MIN(IF(I5117="Carg FV",ABS(H5117),7.4),7.4,MAX(0,(0.9-M5117)*40)*0.95),0)</f>
        <v/>
      </c>
      <c r="K5117" s="12">
        <f>IF(I5117="V2H",MIN(MAX(0,H5117),7.4,MAX(0,(M5117-P5117)*40)*0.95),0)</f>
        <v/>
      </c>
      <c r="L5117" s="12">
        <f>IF(E5117=0,0,MAX(0,H5117-K5117))</f>
        <v/>
      </c>
      <c r="M5117" s="13">
        <f>M5116+J5116/40-IF(I5116="V2H",K5116/(0.95*40),0)-IF(E5117=0,IF(E5116=1,IF(D5117=1,30,40)*0.18/(2*40),0),0)-IF(E5117=1,IF(E5116=0,IF(D5117=1,30,40)*0.18/(2*40),0),0)</f>
        <v/>
      </c>
      <c r="N5117" s="14" t="n">
        <v>0.09</v>
      </c>
      <c r="O5117" s="15">
        <f>K5117*N5117</f>
        <v/>
      </c>
      <c r="P5117">
        <f>IF(E5117=0,0.3,IF(D5117=1,IF(C5117&gt;=Params!$B$13-3,IF(C5117&lt;Params!$B$13,Params!$B$20,0.3),0.3),IF(C5117&gt;=Params!$B$15-3,IF(C5117&lt;Params!$B$15,Params!$B$21,0.3),0.3)))</f>
        <v/>
      </c>
    </row>
    <row r="5118" ht="15" customHeight="1" s="1">
      <c r="A5118" s="9" t="n">
        <v>5115</v>
      </c>
      <c r="B5118" s="6" t="inlineStr">
        <is>
          <t>02/08</t>
        </is>
      </c>
      <c r="C5118" s="6" t="n">
        <v>2</v>
      </c>
      <c r="D5118" s="6" t="n">
        <v>1</v>
      </c>
      <c r="E5118" s="10">
        <f>IF(D5118=1, IF(OR(C5118&lt;10, C5118&gt;=15),1,0), IF(OR(C5118&lt;7, C5118&gt;=18),1,0))</f>
        <v/>
      </c>
      <c r="F5118" s="11" t="n">
        <v>0.462</v>
      </c>
      <c r="G5118" s="12">
        <f>0*8</f>
        <v/>
      </c>
      <c r="H5118" s="12">
        <f>F5118-G5118</f>
        <v/>
      </c>
      <c r="I5118" s="10">
        <f>IF(E5118=0,"Fora",IF(E5117=0,"Carg xar",IF(H5118&lt;0,IF(M5118&lt;0.9,"Carg FV","Stby"),IF(M5118&gt;P5118,"V2H",IF(M5118&lt;0.9,"Carg xar","Stby")))))</f>
        <v/>
      </c>
      <c r="J5118" s="12">
        <f>IF(OR(I5118="Carg FV",I5118="Carg xar"),MIN(IF(I5118="Carg FV",ABS(H5118),7.4),7.4,MAX(0,(0.9-M5118)*40)*0.95),0)</f>
        <v/>
      </c>
      <c r="K5118" s="12">
        <f>IF(I5118="V2H",MIN(MAX(0,H5118),7.4,MAX(0,(M5118-P5118)*40)*0.95),0)</f>
        <v/>
      </c>
      <c r="L5118" s="12">
        <f>IF(E5118=0,0,MAX(0,H5118-K5118))</f>
        <v/>
      </c>
      <c r="M5118" s="13">
        <f>M5117+J5117/40-IF(I5117="V2H",K5117/(0.95*40),0)-IF(E5118=0,IF(E5117=1,IF(D5118=1,30,40)*0.18/(2*40),0),0)-IF(E5118=1,IF(E5117=0,IF(D5118=1,30,40)*0.18/(2*40),0),0)</f>
        <v/>
      </c>
      <c r="N5118" s="14" t="n">
        <v>0.09</v>
      </c>
      <c r="O5118" s="15">
        <f>K5118*N5118</f>
        <v/>
      </c>
      <c r="P5118">
        <f>IF(E5118=0,0.3,IF(D5118=1,IF(C5118&gt;=Params!$B$13-3,IF(C5118&lt;Params!$B$13,Params!$B$20,0.3),0.3),IF(C5118&gt;=Params!$B$15-3,IF(C5118&lt;Params!$B$15,Params!$B$21,0.3),0.3)))</f>
        <v/>
      </c>
    </row>
    <row r="5119" ht="15" customHeight="1" s="1">
      <c r="A5119" s="9" t="n">
        <v>5116</v>
      </c>
      <c r="B5119" s="6" t="inlineStr">
        <is>
          <t>02/08</t>
        </is>
      </c>
      <c r="C5119" s="6" t="n">
        <v>3</v>
      </c>
      <c r="D5119" s="6" t="n">
        <v>1</v>
      </c>
      <c r="E5119" s="10">
        <f>IF(D5119=1, IF(OR(C5119&lt;10, C5119&gt;=15),1,0), IF(OR(C5119&lt;7, C5119&gt;=18),1,0))</f>
        <v/>
      </c>
      <c r="F5119" s="11" t="n">
        <v>0.524</v>
      </c>
      <c r="G5119" s="12">
        <f>0*8</f>
        <v/>
      </c>
      <c r="H5119" s="12">
        <f>F5119-G5119</f>
        <v/>
      </c>
      <c r="I5119" s="10">
        <f>IF(E5119=0,"Fora",IF(E5118=0,"Carg xar",IF(H5119&lt;0,IF(M5119&lt;0.9,"Carg FV","Stby"),IF(M5119&gt;P5119,"V2H",IF(M5119&lt;0.9,"Carg xar","Stby")))))</f>
        <v/>
      </c>
      <c r="J5119" s="12">
        <f>IF(OR(I5119="Carg FV",I5119="Carg xar"),MIN(IF(I5119="Carg FV",ABS(H5119),7.4),7.4,MAX(0,(0.9-M5119)*40)*0.95),0)</f>
        <v/>
      </c>
      <c r="K5119" s="12">
        <f>IF(I5119="V2H",MIN(MAX(0,H5119),7.4,MAX(0,(M5119-P5119)*40)*0.95),0)</f>
        <v/>
      </c>
      <c r="L5119" s="12">
        <f>IF(E5119=0,0,MAX(0,H5119-K5119))</f>
        <v/>
      </c>
      <c r="M5119" s="13">
        <f>M5118+J5118/40-IF(I5118="V2H",K5118/(0.95*40),0)-IF(E5119=0,IF(E5118=1,IF(D5119=1,30,40)*0.18/(2*40),0),0)-IF(E5119=1,IF(E5118=0,IF(D5119=1,30,40)*0.18/(2*40),0),0)</f>
        <v/>
      </c>
      <c r="N5119" s="14" t="n">
        <v>0.09</v>
      </c>
      <c r="O5119" s="15">
        <f>K5119*N5119</f>
        <v/>
      </c>
      <c r="P5119">
        <f>IF(E5119=0,0.3,IF(D5119=1,IF(C5119&gt;=Params!$B$13-3,IF(C5119&lt;Params!$B$13,Params!$B$20,0.3),0.3),IF(C5119&gt;=Params!$B$15-3,IF(C5119&lt;Params!$B$15,Params!$B$21,0.3),0.3)))</f>
        <v/>
      </c>
    </row>
    <row r="5120" ht="15" customHeight="1" s="1">
      <c r="A5120" s="9" t="n">
        <v>5117</v>
      </c>
      <c r="B5120" s="6" t="inlineStr">
        <is>
          <t>02/08</t>
        </is>
      </c>
      <c r="C5120" s="6" t="n">
        <v>4</v>
      </c>
      <c r="D5120" s="6" t="n">
        <v>1</v>
      </c>
      <c r="E5120" s="10">
        <f>IF(D5120=1, IF(OR(C5120&lt;10, C5120&gt;=15),1,0), IF(OR(C5120&lt;7, C5120&gt;=18),1,0))</f>
        <v/>
      </c>
      <c r="F5120" s="11" t="n">
        <v>0.45</v>
      </c>
      <c r="G5120" s="12">
        <f>0*8</f>
        <v/>
      </c>
      <c r="H5120" s="12">
        <f>F5120-G5120</f>
        <v/>
      </c>
      <c r="I5120" s="10">
        <f>IF(E5120=0,"Fora",IF(E5119=0,"Carg xar",IF(H5120&lt;0,IF(M5120&lt;0.9,"Carg FV","Stby"),IF(M5120&gt;P5120,"V2H",IF(M5120&lt;0.9,"Carg xar","Stby")))))</f>
        <v/>
      </c>
      <c r="J5120" s="12">
        <f>IF(OR(I5120="Carg FV",I5120="Carg xar"),MIN(IF(I5120="Carg FV",ABS(H5120),7.4),7.4,MAX(0,(0.9-M5120)*40)*0.95),0)</f>
        <v/>
      </c>
      <c r="K5120" s="12">
        <f>IF(I5120="V2H",MIN(MAX(0,H5120),7.4,MAX(0,(M5120-P5120)*40)*0.95),0)</f>
        <v/>
      </c>
      <c r="L5120" s="12">
        <f>IF(E5120=0,0,MAX(0,H5120-K5120))</f>
        <v/>
      </c>
      <c r="M5120" s="13">
        <f>M5119+J5119/40-IF(I5119="V2H",K5119/(0.95*40),0)-IF(E5120=0,IF(E5119=1,IF(D5120=1,30,40)*0.18/(2*40),0),0)-IF(E5120=1,IF(E5119=0,IF(D5120=1,30,40)*0.18/(2*40),0),0)</f>
        <v/>
      </c>
      <c r="N5120" s="14" t="n">
        <v>0.09</v>
      </c>
      <c r="O5120" s="15">
        <f>K5120*N5120</f>
        <v/>
      </c>
      <c r="P5120">
        <f>IF(E5120=0,0.3,IF(D5120=1,IF(C5120&gt;=Params!$B$13-3,IF(C5120&lt;Params!$B$13,Params!$B$20,0.3),0.3),IF(C5120&gt;=Params!$B$15-3,IF(C5120&lt;Params!$B$15,Params!$B$21,0.3),0.3)))</f>
        <v/>
      </c>
    </row>
    <row r="5121" ht="15" customHeight="1" s="1">
      <c r="A5121" s="9" t="n">
        <v>5118</v>
      </c>
      <c r="B5121" s="6" t="inlineStr">
        <is>
          <t>02/08</t>
        </is>
      </c>
      <c r="C5121" s="6" t="n">
        <v>5</v>
      </c>
      <c r="D5121" s="6" t="n">
        <v>1</v>
      </c>
      <c r="E5121" s="10">
        <f>IF(D5121=1, IF(OR(C5121&lt;10, C5121&gt;=15),1,0), IF(OR(C5121&lt;7, C5121&gt;=18),1,0))</f>
        <v/>
      </c>
      <c r="F5121" s="11" t="n">
        <v>0.486</v>
      </c>
      <c r="G5121" s="12">
        <f>0*8</f>
        <v/>
      </c>
      <c r="H5121" s="12">
        <f>F5121-G5121</f>
        <v/>
      </c>
      <c r="I5121" s="10">
        <f>IF(E5121=0,"Fora",IF(E5120=0,"Carg xar",IF(H5121&lt;0,IF(M5121&lt;0.9,"Carg FV","Stby"),IF(M5121&gt;P5121,"V2H",IF(M5121&lt;0.9,"Carg xar","Stby")))))</f>
        <v/>
      </c>
      <c r="J5121" s="12">
        <f>IF(OR(I5121="Carg FV",I5121="Carg xar"),MIN(IF(I5121="Carg FV",ABS(H5121),7.4),7.4,MAX(0,(0.9-M5121)*40)*0.95),0)</f>
        <v/>
      </c>
      <c r="K5121" s="12">
        <f>IF(I5121="V2H",MIN(MAX(0,H5121),7.4,MAX(0,(M5121-P5121)*40)*0.95),0)</f>
        <v/>
      </c>
      <c r="L5121" s="12">
        <f>IF(E5121=0,0,MAX(0,H5121-K5121))</f>
        <v/>
      </c>
      <c r="M5121" s="13">
        <f>M5120+J5120/40-IF(I5120="V2H",K5120/(0.95*40),0)-IF(E5121=0,IF(E5120=1,IF(D5121=1,30,40)*0.18/(2*40),0),0)-IF(E5121=1,IF(E5120=0,IF(D5121=1,30,40)*0.18/(2*40),0),0)</f>
        <v/>
      </c>
      <c r="N5121" s="14" t="n">
        <v>0.09</v>
      </c>
      <c r="O5121" s="15">
        <f>K5121*N5121</f>
        <v/>
      </c>
      <c r="P5121">
        <f>IF(E5121=0,0.3,IF(D5121=1,IF(C5121&gt;=Params!$B$13-3,IF(C5121&lt;Params!$B$13,Params!$B$20,0.3),0.3),IF(C5121&gt;=Params!$B$15-3,IF(C5121&lt;Params!$B$15,Params!$B$21,0.3),0.3)))</f>
        <v/>
      </c>
    </row>
    <row r="5122" ht="15" customHeight="1" s="1">
      <c r="A5122" s="9" t="n">
        <v>5119</v>
      </c>
      <c r="B5122" s="6" t="inlineStr">
        <is>
          <t>02/08</t>
        </is>
      </c>
      <c r="C5122" s="6" t="n">
        <v>6</v>
      </c>
      <c r="D5122" s="6" t="n">
        <v>1</v>
      </c>
      <c r="E5122" s="10">
        <f>IF(D5122=1, IF(OR(C5122&lt;10, C5122&gt;=15),1,0), IF(OR(C5122&lt;7, C5122&gt;=18),1,0))</f>
        <v/>
      </c>
      <c r="F5122" s="11" t="n">
        <v>0.448</v>
      </c>
      <c r="G5122" s="12">
        <f>0*8</f>
        <v/>
      </c>
      <c r="H5122" s="12">
        <f>F5122-G5122</f>
        <v/>
      </c>
      <c r="I5122" s="10">
        <f>IF(E5122=0,"Fora",IF(E5121=0,"Carg xar",IF(H5122&lt;0,IF(M5122&lt;0.9,"Carg FV","Stby"),IF(M5122&gt;P5122,"V2H",IF(M5122&lt;0.9,"Carg xar","Stby")))))</f>
        <v/>
      </c>
      <c r="J5122" s="12">
        <f>IF(OR(I5122="Carg FV",I5122="Carg xar"),MIN(IF(I5122="Carg FV",ABS(H5122),7.4),7.4,MAX(0,(0.9-M5122)*40)*0.95),0)</f>
        <v/>
      </c>
      <c r="K5122" s="12">
        <f>IF(I5122="V2H",MIN(MAX(0,H5122),7.4,MAX(0,(M5122-P5122)*40)*0.95),0)</f>
        <v/>
      </c>
      <c r="L5122" s="12">
        <f>IF(E5122=0,0,MAX(0,H5122-K5122))</f>
        <v/>
      </c>
      <c r="M5122" s="13">
        <f>M5121+J5121/40-IF(I5121="V2H",K5121/(0.95*40),0)-IF(E5122=0,IF(E5121=1,IF(D5122=1,30,40)*0.18/(2*40),0),0)-IF(E5122=1,IF(E5121=0,IF(D5122=1,30,40)*0.18/(2*40),0),0)</f>
        <v/>
      </c>
      <c r="N5122" s="14" t="n">
        <v>0.09</v>
      </c>
      <c r="O5122" s="15">
        <f>K5122*N5122</f>
        <v/>
      </c>
      <c r="P5122">
        <f>IF(E5122=0,0.3,IF(D5122=1,IF(C5122&gt;=Params!$B$13-3,IF(C5122&lt;Params!$B$13,Params!$B$20,0.3),0.3),IF(C5122&gt;=Params!$B$15-3,IF(C5122&lt;Params!$B$15,Params!$B$21,0.3),0.3)))</f>
        <v/>
      </c>
    </row>
    <row r="5123" ht="15" customHeight="1" s="1">
      <c r="A5123" s="9" t="n">
        <v>5120</v>
      </c>
      <c r="B5123" s="6" t="inlineStr">
        <is>
          <t>02/08</t>
        </is>
      </c>
      <c r="C5123" s="6" t="n">
        <v>7</v>
      </c>
      <c r="D5123" s="6" t="n">
        <v>1</v>
      </c>
      <c r="E5123" s="10">
        <f>IF(D5123=1, IF(OR(C5123&lt;10, C5123&gt;=15),1,0), IF(OR(C5123&lt;7, C5123&gt;=18),1,0))</f>
        <v/>
      </c>
      <c r="F5123" s="11" t="n">
        <v>0.335</v>
      </c>
      <c r="G5123" s="12">
        <f>0.1*8</f>
        <v/>
      </c>
      <c r="H5123" s="12">
        <f>F5123-G5123</f>
        <v/>
      </c>
      <c r="I5123" s="10">
        <f>IF(E5123=0,"Fora",IF(E5122=0,"Carg xar",IF(H5123&lt;0,IF(M5123&lt;0.9,"Carg FV","Stby"),IF(M5123&gt;P5123,"V2H",IF(M5123&lt;0.9,"Carg xar","Stby")))))</f>
        <v/>
      </c>
      <c r="J5123" s="12">
        <f>IF(OR(I5123="Carg FV",I5123="Carg xar"),MIN(IF(I5123="Carg FV",ABS(H5123),7.4),7.4,MAX(0,(0.9-M5123)*40)*0.95),0)</f>
        <v/>
      </c>
      <c r="K5123" s="12">
        <f>IF(I5123="V2H",MIN(MAX(0,H5123),7.4,MAX(0,(M5123-P5123)*40)*0.95),0)</f>
        <v/>
      </c>
      <c r="L5123" s="12">
        <f>IF(E5123=0,0,MAX(0,H5123-K5123))</f>
        <v/>
      </c>
      <c r="M5123" s="13">
        <f>M5122+J5122/40-IF(I5122="V2H",K5122/(0.95*40),0)-IF(E5123=0,IF(E5122=1,IF(D5123=1,30,40)*0.18/(2*40),0),0)-IF(E5123=1,IF(E5122=0,IF(D5123=1,30,40)*0.18/(2*40),0),0)</f>
        <v/>
      </c>
      <c r="N5123" s="14" t="n">
        <v>0.09</v>
      </c>
      <c r="O5123" s="15">
        <f>K5123*N5123</f>
        <v/>
      </c>
      <c r="P5123">
        <f>IF(E5123=0,0.3,IF(D5123=1,IF(C5123&gt;=Params!$B$13-3,IF(C5123&lt;Params!$B$13,Params!$B$20,0.3),0.3),IF(C5123&gt;=Params!$B$15-3,IF(C5123&lt;Params!$B$15,Params!$B$21,0.3),0.3)))</f>
        <v/>
      </c>
    </row>
    <row r="5124" ht="15" customHeight="1" s="1">
      <c r="A5124" s="9" t="n">
        <v>5121</v>
      </c>
      <c r="B5124" s="6" t="inlineStr">
        <is>
          <t>02/08</t>
        </is>
      </c>
      <c r="C5124" s="6" t="n">
        <v>8</v>
      </c>
      <c r="D5124" s="6" t="n">
        <v>1</v>
      </c>
      <c r="E5124" s="10">
        <f>IF(D5124=1, IF(OR(C5124&lt;10, C5124&gt;=15),1,0), IF(OR(C5124&lt;7, C5124&gt;=18),1,0))</f>
        <v/>
      </c>
      <c r="F5124" s="11" t="n">
        <v>0</v>
      </c>
      <c r="G5124" s="12">
        <f>0.25*8</f>
        <v/>
      </c>
      <c r="H5124" s="12">
        <f>F5124-G5124</f>
        <v/>
      </c>
      <c r="I5124" s="10">
        <f>IF(E5124=0,"Fora",IF(E5123=0,"Carg xar",IF(H5124&lt;0,IF(M5124&lt;0.9,"Carg FV","Stby"),IF(M5124&gt;P5124,"V2H",IF(M5124&lt;0.9,"Carg xar","Stby")))))</f>
        <v/>
      </c>
      <c r="J5124" s="12">
        <f>IF(OR(I5124="Carg FV",I5124="Carg xar"),MIN(IF(I5124="Carg FV",ABS(H5124),7.4),7.4,MAX(0,(0.9-M5124)*40)*0.95),0)</f>
        <v/>
      </c>
      <c r="K5124" s="12">
        <f>IF(I5124="V2H",MIN(MAX(0,H5124),7.4,MAX(0,(M5124-P5124)*40)*0.95),0)</f>
        <v/>
      </c>
      <c r="L5124" s="12">
        <f>IF(E5124=0,0,MAX(0,H5124-K5124))</f>
        <v/>
      </c>
      <c r="M5124" s="13">
        <f>M5123+J5123/40-IF(I5123="V2H",K5123/(0.95*40),0)-IF(E5124=0,IF(E5123=1,IF(D5124=1,30,40)*0.18/(2*40),0),0)-IF(E5124=1,IF(E5123=0,IF(D5124=1,30,40)*0.18/(2*40),0),0)</f>
        <v/>
      </c>
      <c r="N5124" s="14" t="n">
        <v>0.09</v>
      </c>
      <c r="O5124" s="15">
        <f>K5124*N5124</f>
        <v/>
      </c>
      <c r="P5124">
        <f>IF(E5124=0,0.3,IF(D5124=1,IF(C5124&gt;=Params!$B$13-3,IF(C5124&lt;Params!$B$13,Params!$B$20,0.3),0.3),IF(C5124&gt;=Params!$B$15-3,IF(C5124&lt;Params!$B$15,Params!$B$21,0.3),0.3)))</f>
        <v/>
      </c>
    </row>
    <row r="5125" ht="15" customHeight="1" s="1">
      <c r="A5125" s="9" t="n">
        <v>5122</v>
      </c>
      <c r="B5125" s="6" t="inlineStr">
        <is>
          <t>02/08</t>
        </is>
      </c>
      <c r="C5125" s="6" t="n">
        <v>9</v>
      </c>
      <c r="D5125" s="6" t="n">
        <v>1</v>
      </c>
      <c r="E5125" s="10">
        <f>IF(D5125=1, IF(OR(C5125&lt;10, C5125&gt;=15),1,0), IF(OR(C5125&lt;7, C5125&gt;=18),1,0))</f>
        <v/>
      </c>
      <c r="F5125" s="11" t="n">
        <v>0</v>
      </c>
      <c r="G5125" s="12">
        <f>0.45*8</f>
        <v/>
      </c>
      <c r="H5125" s="12">
        <f>F5125-G5125</f>
        <v/>
      </c>
      <c r="I5125" s="10">
        <f>IF(E5125=0,"Fora",IF(E5124=0,"Carg xar",IF(H5125&lt;0,IF(M5125&lt;0.9,"Carg FV","Stby"),IF(M5125&gt;P5125,"V2H",IF(M5125&lt;0.9,"Carg xar","Stby")))))</f>
        <v/>
      </c>
      <c r="J5125" s="12">
        <f>IF(OR(I5125="Carg FV",I5125="Carg xar"),MIN(IF(I5125="Carg FV",ABS(H5125),7.4),7.4,MAX(0,(0.9-M5125)*40)*0.95),0)</f>
        <v/>
      </c>
      <c r="K5125" s="12">
        <f>IF(I5125="V2H",MIN(MAX(0,H5125),7.4,MAX(0,(M5125-P5125)*40)*0.95),0)</f>
        <v/>
      </c>
      <c r="L5125" s="12">
        <f>IF(E5125=0,0,MAX(0,H5125-K5125))</f>
        <v/>
      </c>
      <c r="M5125" s="13">
        <f>M5124+J5124/40-IF(I5124="V2H",K5124/(0.95*40),0)-IF(E5125=0,IF(E5124=1,IF(D5125=1,30,40)*0.18/(2*40),0),0)-IF(E5125=1,IF(E5124=0,IF(D5125=1,30,40)*0.18/(2*40),0),0)</f>
        <v/>
      </c>
      <c r="N5125" s="14" t="n">
        <v>0.09</v>
      </c>
      <c r="O5125" s="15">
        <f>K5125*N5125</f>
        <v/>
      </c>
      <c r="P5125">
        <f>IF(E5125=0,0.3,IF(D5125=1,IF(C5125&gt;=Params!$B$13-3,IF(C5125&lt;Params!$B$13,Params!$B$20,0.3),0.3),IF(C5125&gt;=Params!$B$15-3,IF(C5125&lt;Params!$B$15,Params!$B$21,0.3),0.3)))</f>
        <v/>
      </c>
    </row>
    <row r="5126" ht="15" customHeight="1" s="1">
      <c r="A5126" s="9" t="n">
        <v>5123</v>
      </c>
      <c r="B5126" s="6" t="inlineStr">
        <is>
          <t>02/08</t>
        </is>
      </c>
      <c r="C5126" s="6" t="n">
        <v>10</v>
      </c>
      <c r="D5126" s="6" t="n">
        <v>1</v>
      </c>
      <c r="E5126" s="10">
        <f>IF(D5126=1, IF(OR(C5126&lt;10, C5126&gt;=15),1,0), IF(OR(C5126&lt;7, C5126&gt;=18),1,0))</f>
        <v/>
      </c>
      <c r="F5126" s="11" t="n">
        <v>0</v>
      </c>
      <c r="G5126" s="12">
        <f>0.65*8</f>
        <v/>
      </c>
      <c r="H5126" s="12">
        <f>F5126-G5126</f>
        <v/>
      </c>
      <c r="I5126" s="10">
        <f>IF(E5126=0,"Fora",IF(E5125=0,"Carg xar",IF(H5126&lt;0,IF(M5126&lt;0.9,"Carg FV","Stby"),IF(M5126&gt;P5126,"V2H",IF(M5126&lt;0.9,"Carg xar","Stby")))))</f>
        <v/>
      </c>
      <c r="J5126" s="12">
        <f>IF(OR(I5126="Carg FV",I5126="Carg xar"),MIN(IF(I5126="Carg FV",ABS(H5126),7.4),7.4,MAX(0,(0.9-M5126)*40)*0.95),0)</f>
        <v/>
      </c>
      <c r="K5126" s="12">
        <f>IF(I5126="V2H",MIN(MAX(0,H5126),7.4,MAX(0,(M5126-P5126)*40)*0.95),0)</f>
        <v/>
      </c>
      <c r="L5126" s="12">
        <f>IF(E5126=0,0,MAX(0,H5126-K5126))</f>
        <v/>
      </c>
      <c r="M5126" s="13">
        <f>M5125+J5125/40-IF(I5125="V2H",K5125/(0.95*40),0)-IF(E5126=0,IF(E5125=1,IF(D5126=1,30,40)*0.18/(2*40),0),0)-IF(E5126=1,IF(E5125=0,IF(D5126=1,30,40)*0.18/(2*40),0),0)</f>
        <v/>
      </c>
      <c r="N5126" s="14" t="n">
        <v>0.09</v>
      </c>
      <c r="O5126" s="15">
        <f>K5126*N5126</f>
        <v/>
      </c>
      <c r="P5126">
        <f>IF(E5126=0,0.3,IF(D5126=1,IF(C5126&gt;=Params!$B$13-3,IF(C5126&lt;Params!$B$13,Params!$B$20,0.3),0.3),IF(C5126&gt;=Params!$B$15-3,IF(C5126&lt;Params!$B$15,Params!$B$21,0.3),0.3)))</f>
        <v/>
      </c>
    </row>
    <row r="5127" ht="15" customHeight="1" s="1">
      <c r="A5127" s="9" t="n">
        <v>5124</v>
      </c>
      <c r="B5127" s="6" t="inlineStr">
        <is>
          <t>02/08</t>
        </is>
      </c>
      <c r="C5127" s="6" t="n">
        <v>11</v>
      </c>
      <c r="D5127" s="6" t="n">
        <v>1</v>
      </c>
      <c r="E5127" s="10">
        <f>IF(D5127=1, IF(OR(C5127&lt;10, C5127&gt;=15),1,0), IF(OR(C5127&lt;7, C5127&gt;=18),1,0))</f>
        <v/>
      </c>
      <c r="F5127" s="11" t="n">
        <v>0</v>
      </c>
      <c r="G5127" s="12">
        <f>0.8*8</f>
        <v/>
      </c>
      <c r="H5127" s="12">
        <f>F5127-G5127</f>
        <v/>
      </c>
      <c r="I5127" s="10">
        <f>IF(E5127=0,"Fora",IF(E5126=0,"Carg xar",IF(H5127&lt;0,IF(M5127&lt;0.9,"Carg FV","Stby"),IF(M5127&gt;P5127,"V2H",IF(M5127&lt;0.9,"Carg xar","Stby")))))</f>
        <v/>
      </c>
      <c r="J5127" s="12">
        <f>IF(OR(I5127="Carg FV",I5127="Carg xar"),MIN(IF(I5127="Carg FV",ABS(H5127),7.4),7.4,MAX(0,(0.9-M5127)*40)*0.95),0)</f>
        <v/>
      </c>
      <c r="K5127" s="12">
        <f>IF(I5127="V2H",MIN(MAX(0,H5127),7.4,MAX(0,(M5127-P5127)*40)*0.95),0)</f>
        <v/>
      </c>
      <c r="L5127" s="12">
        <f>IF(E5127=0,0,MAX(0,H5127-K5127))</f>
        <v/>
      </c>
      <c r="M5127" s="13">
        <f>M5126+J5126/40-IF(I5126="V2H",K5126/(0.95*40),0)-IF(E5127=0,IF(E5126=1,IF(D5127=1,30,40)*0.18/(2*40),0),0)-IF(E5127=1,IF(E5126=0,IF(D5127=1,30,40)*0.18/(2*40),0),0)</f>
        <v/>
      </c>
      <c r="N5127" s="14" t="n">
        <v>0.09</v>
      </c>
      <c r="O5127" s="15">
        <f>K5127*N5127</f>
        <v/>
      </c>
      <c r="P5127">
        <f>IF(E5127=0,0.3,IF(D5127=1,IF(C5127&gt;=Params!$B$13-3,IF(C5127&lt;Params!$B$13,Params!$B$20,0.3),0.3),IF(C5127&gt;=Params!$B$15-3,IF(C5127&lt;Params!$B$15,Params!$B$21,0.3),0.3)))</f>
        <v/>
      </c>
    </row>
    <row r="5128" ht="15" customHeight="1" s="1">
      <c r="A5128" s="9" t="n">
        <v>5125</v>
      </c>
      <c r="B5128" s="6" t="inlineStr">
        <is>
          <t>02/08</t>
        </is>
      </c>
      <c r="C5128" s="6" t="n">
        <v>12</v>
      </c>
      <c r="D5128" s="6" t="n">
        <v>1</v>
      </c>
      <c r="E5128" s="10">
        <f>IF(D5128=1, IF(OR(C5128&lt;10, C5128&gt;=15),1,0), IF(OR(C5128&lt;7, C5128&gt;=18),1,0))</f>
        <v/>
      </c>
      <c r="F5128" s="11" t="n">
        <v>1.581</v>
      </c>
      <c r="G5128" s="12">
        <f>0.88*8</f>
        <v/>
      </c>
      <c r="H5128" s="12">
        <f>F5128-G5128</f>
        <v/>
      </c>
      <c r="I5128" s="10">
        <f>IF(E5128=0,"Fora",IF(E5127=0,"Carg xar",IF(H5128&lt;0,IF(M5128&lt;0.9,"Carg FV","Stby"),IF(M5128&gt;P5128,"V2H",IF(M5128&lt;0.9,"Carg xar","Stby")))))</f>
        <v/>
      </c>
      <c r="J5128" s="12">
        <f>IF(OR(I5128="Carg FV",I5128="Carg xar"),MIN(IF(I5128="Carg FV",ABS(H5128),7.4),7.4,MAX(0,(0.9-M5128)*40)*0.95),0)</f>
        <v/>
      </c>
      <c r="K5128" s="12">
        <f>IF(I5128="V2H",MIN(MAX(0,H5128),7.4,MAX(0,(M5128-P5128)*40)*0.95),0)</f>
        <v/>
      </c>
      <c r="L5128" s="12">
        <f>IF(E5128=0,0,MAX(0,H5128-K5128))</f>
        <v/>
      </c>
      <c r="M5128" s="13">
        <f>M5127+J5127/40-IF(I5127="V2H",K5127/(0.95*40),0)-IF(E5128=0,IF(E5127=1,IF(D5128=1,30,40)*0.18/(2*40),0),0)-IF(E5128=1,IF(E5127=0,IF(D5128=1,30,40)*0.18/(2*40),0),0)</f>
        <v/>
      </c>
      <c r="N5128" s="14" t="n">
        <v>0.09</v>
      </c>
      <c r="O5128" s="15">
        <f>K5128*N5128</f>
        <v/>
      </c>
      <c r="P5128">
        <f>IF(E5128=0,0.3,IF(D5128=1,IF(C5128&gt;=Params!$B$13-3,IF(C5128&lt;Params!$B$13,Params!$B$20,0.3),0.3),IF(C5128&gt;=Params!$B$15-3,IF(C5128&lt;Params!$B$15,Params!$B$21,0.3),0.3)))</f>
        <v/>
      </c>
    </row>
    <row r="5129" ht="15" customHeight="1" s="1">
      <c r="A5129" s="9" t="n">
        <v>5126</v>
      </c>
      <c r="B5129" s="6" t="inlineStr">
        <is>
          <t>02/08</t>
        </is>
      </c>
      <c r="C5129" s="6" t="n">
        <v>13</v>
      </c>
      <c r="D5129" s="6" t="n">
        <v>1</v>
      </c>
      <c r="E5129" s="10">
        <f>IF(D5129=1, IF(OR(C5129&lt;10, C5129&gt;=15),1,0), IF(OR(C5129&lt;7, C5129&gt;=18),1,0))</f>
        <v/>
      </c>
      <c r="F5129" s="11" t="n">
        <v>0</v>
      </c>
      <c r="G5129" s="12">
        <f>0.85*8</f>
        <v/>
      </c>
      <c r="H5129" s="12">
        <f>F5129-G5129</f>
        <v/>
      </c>
      <c r="I5129" s="10">
        <f>IF(E5129=0,"Fora",IF(E5128=0,"Carg xar",IF(H5129&lt;0,IF(M5129&lt;0.9,"Carg FV","Stby"),IF(M5129&gt;P5129,"V2H",IF(M5129&lt;0.9,"Carg xar","Stby")))))</f>
        <v/>
      </c>
      <c r="J5129" s="12">
        <f>IF(OR(I5129="Carg FV",I5129="Carg xar"),MIN(IF(I5129="Carg FV",ABS(H5129),7.4),7.4,MAX(0,(0.9-M5129)*40)*0.95),0)</f>
        <v/>
      </c>
      <c r="K5129" s="12">
        <f>IF(I5129="V2H",MIN(MAX(0,H5129),7.4,MAX(0,(M5129-P5129)*40)*0.95),0)</f>
        <v/>
      </c>
      <c r="L5129" s="12">
        <f>IF(E5129=0,0,MAX(0,H5129-K5129))</f>
        <v/>
      </c>
      <c r="M5129" s="13">
        <f>M5128+J5128/40-IF(I5128="V2H",K5128/(0.95*40),0)-IF(E5129=0,IF(E5128=1,IF(D5129=1,30,40)*0.18/(2*40),0),0)-IF(E5129=1,IF(E5128=0,IF(D5129=1,30,40)*0.18/(2*40),0),0)</f>
        <v/>
      </c>
      <c r="N5129" s="14" t="n">
        <v>0.09</v>
      </c>
      <c r="O5129" s="15">
        <f>K5129*N5129</f>
        <v/>
      </c>
      <c r="P5129">
        <f>IF(E5129=0,0.3,IF(D5129=1,IF(C5129&gt;=Params!$B$13-3,IF(C5129&lt;Params!$B$13,Params!$B$20,0.3),0.3),IF(C5129&gt;=Params!$B$15-3,IF(C5129&lt;Params!$B$15,Params!$B$21,0.3),0.3)))</f>
        <v/>
      </c>
    </row>
    <row r="5130" ht="15" customHeight="1" s="1">
      <c r="A5130" s="9" t="n">
        <v>5127</v>
      </c>
      <c r="B5130" s="6" t="inlineStr">
        <is>
          <t>02/08</t>
        </is>
      </c>
      <c r="C5130" s="6" t="n">
        <v>14</v>
      </c>
      <c r="D5130" s="6" t="n">
        <v>1</v>
      </c>
      <c r="E5130" s="10">
        <f>IF(D5130=1, IF(OR(C5130&lt;10, C5130&gt;=15),1,0), IF(OR(C5130&lt;7, C5130&gt;=18),1,0))</f>
        <v/>
      </c>
      <c r="F5130" s="11" t="n">
        <v>0</v>
      </c>
      <c r="G5130" s="12">
        <f>0.75*8</f>
        <v/>
      </c>
      <c r="H5130" s="12">
        <f>F5130-G5130</f>
        <v/>
      </c>
      <c r="I5130" s="10">
        <f>IF(E5130=0,"Fora",IF(E5129=0,"Carg xar",IF(H5130&lt;0,IF(M5130&lt;0.9,"Carg FV","Stby"),IF(M5130&gt;P5130,"V2H",IF(M5130&lt;0.9,"Carg xar","Stby")))))</f>
        <v/>
      </c>
      <c r="J5130" s="12">
        <f>IF(OR(I5130="Carg FV",I5130="Carg xar"),MIN(IF(I5130="Carg FV",ABS(H5130),7.4),7.4,MAX(0,(0.9-M5130)*40)*0.95),0)</f>
        <v/>
      </c>
      <c r="K5130" s="12">
        <f>IF(I5130="V2H",MIN(MAX(0,H5130),7.4,MAX(0,(M5130-P5130)*40)*0.95),0)</f>
        <v/>
      </c>
      <c r="L5130" s="12">
        <f>IF(E5130=0,0,MAX(0,H5130-K5130))</f>
        <v/>
      </c>
      <c r="M5130" s="13">
        <f>M5129+J5129/40-IF(I5129="V2H",K5129/(0.95*40),0)-IF(E5130=0,IF(E5129=1,IF(D5130=1,30,40)*0.18/(2*40),0),0)-IF(E5130=1,IF(E5129=0,IF(D5130=1,30,40)*0.18/(2*40),0),0)</f>
        <v/>
      </c>
      <c r="N5130" s="14" t="n">
        <v>0.09</v>
      </c>
      <c r="O5130" s="15">
        <f>K5130*N5130</f>
        <v/>
      </c>
      <c r="P5130">
        <f>IF(E5130=0,0.3,IF(D5130=1,IF(C5130&gt;=Params!$B$13-3,IF(C5130&lt;Params!$B$13,Params!$B$20,0.3),0.3),IF(C5130&gt;=Params!$B$15-3,IF(C5130&lt;Params!$B$15,Params!$B$21,0.3),0.3)))</f>
        <v/>
      </c>
    </row>
    <row r="5131" ht="15" customHeight="1" s="1">
      <c r="A5131" s="9" t="n">
        <v>5128</v>
      </c>
      <c r="B5131" s="6" t="inlineStr">
        <is>
          <t>02/08</t>
        </is>
      </c>
      <c r="C5131" s="6" t="n">
        <v>15</v>
      </c>
      <c r="D5131" s="6" t="n">
        <v>1</v>
      </c>
      <c r="E5131" s="10">
        <f>IF(D5131=1, IF(OR(C5131&lt;10, C5131&gt;=15),1,0), IF(OR(C5131&lt;7, C5131&gt;=18),1,0))</f>
        <v/>
      </c>
      <c r="F5131" s="11" t="n">
        <v>0</v>
      </c>
      <c r="G5131" s="12">
        <f>0.58*8</f>
        <v/>
      </c>
      <c r="H5131" s="12">
        <f>F5131-G5131</f>
        <v/>
      </c>
      <c r="I5131" s="10">
        <f>IF(E5131=0,"Fora",IF(E5130=0,"Carg xar",IF(H5131&lt;0,IF(M5131&lt;0.9,"Carg FV","Stby"),IF(M5131&gt;P5131,"V2H",IF(M5131&lt;0.9,"Carg xar","Stby")))))</f>
        <v/>
      </c>
      <c r="J5131" s="12">
        <f>IF(OR(I5131="Carg FV",I5131="Carg xar"),MIN(IF(I5131="Carg FV",ABS(H5131),7.4),7.4,MAX(0,(0.9-M5131)*40)*0.95),0)</f>
        <v/>
      </c>
      <c r="K5131" s="12">
        <f>IF(I5131="V2H",MIN(MAX(0,H5131),7.4,MAX(0,(M5131-P5131)*40)*0.95),0)</f>
        <v/>
      </c>
      <c r="L5131" s="12">
        <f>IF(E5131=0,0,MAX(0,H5131-K5131))</f>
        <v/>
      </c>
      <c r="M5131" s="13">
        <f>M5130+J5130/40-IF(I5130="V2H",K5130/(0.95*40),0)-IF(E5131=0,IF(E5130=1,IF(D5131=1,30,40)*0.18/(2*40),0),0)-IF(E5131=1,IF(E5130=0,IF(D5131=1,30,40)*0.18/(2*40),0),0)</f>
        <v/>
      </c>
      <c r="N5131" s="14" t="n">
        <v>0.09</v>
      </c>
      <c r="O5131" s="15">
        <f>K5131*N5131</f>
        <v/>
      </c>
      <c r="P5131">
        <f>IF(E5131=0,0.3,IF(D5131=1,IF(C5131&gt;=Params!$B$13-3,IF(C5131&lt;Params!$B$13,Params!$B$20,0.3),0.3),IF(C5131&gt;=Params!$B$15-3,IF(C5131&lt;Params!$B$15,Params!$B$21,0.3),0.3)))</f>
        <v/>
      </c>
    </row>
    <row r="5132" ht="15" customHeight="1" s="1">
      <c r="A5132" s="9" t="n">
        <v>5129</v>
      </c>
      <c r="B5132" s="6" t="inlineStr">
        <is>
          <t>02/08</t>
        </is>
      </c>
      <c r="C5132" s="6" t="n">
        <v>16</v>
      </c>
      <c r="D5132" s="6" t="n">
        <v>1</v>
      </c>
      <c r="E5132" s="10">
        <f>IF(D5132=1, IF(OR(C5132&lt;10, C5132&gt;=15),1,0), IF(OR(C5132&lt;7, C5132&gt;=18),1,0))</f>
        <v/>
      </c>
      <c r="F5132" s="11" t="n">
        <v>0</v>
      </c>
      <c r="G5132" s="12">
        <f>0.38*8</f>
        <v/>
      </c>
      <c r="H5132" s="12">
        <f>F5132-G5132</f>
        <v/>
      </c>
      <c r="I5132" s="10">
        <f>IF(E5132=0,"Fora",IF(E5131=0,"Carg xar",IF(H5132&lt;0,IF(M5132&lt;0.9,"Carg FV","Stby"),IF(M5132&gt;P5132,"V2H",IF(M5132&lt;0.9,"Carg xar","Stby")))))</f>
        <v/>
      </c>
      <c r="J5132" s="12">
        <f>IF(OR(I5132="Carg FV",I5132="Carg xar"),MIN(IF(I5132="Carg FV",ABS(H5132),7.4),7.4,MAX(0,(0.9-M5132)*40)*0.95),0)</f>
        <v/>
      </c>
      <c r="K5132" s="12">
        <f>IF(I5132="V2H",MIN(MAX(0,H5132),7.4,MAX(0,(M5132-P5132)*40)*0.95),0)</f>
        <v/>
      </c>
      <c r="L5132" s="12">
        <f>IF(E5132=0,0,MAX(0,H5132-K5132))</f>
        <v/>
      </c>
      <c r="M5132" s="13">
        <f>M5131+J5131/40-IF(I5131="V2H",K5131/(0.95*40),0)-IF(E5132=0,IF(E5131=1,IF(D5132=1,30,40)*0.18/(2*40),0),0)-IF(E5132=1,IF(E5131=0,IF(D5132=1,30,40)*0.18/(2*40),0),0)</f>
        <v/>
      </c>
      <c r="N5132" s="14" t="n">
        <v>0.09</v>
      </c>
      <c r="O5132" s="15">
        <f>K5132*N5132</f>
        <v/>
      </c>
      <c r="P5132">
        <f>IF(E5132=0,0.3,IF(D5132=1,IF(C5132&gt;=Params!$B$13-3,IF(C5132&lt;Params!$B$13,Params!$B$20,0.3),0.3),IF(C5132&gt;=Params!$B$15-3,IF(C5132&lt;Params!$B$15,Params!$B$21,0.3),0.3)))</f>
        <v/>
      </c>
    </row>
    <row r="5133" ht="15" customHeight="1" s="1">
      <c r="A5133" s="9" t="n">
        <v>5130</v>
      </c>
      <c r="B5133" s="6" t="inlineStr">
        <is>
          <t>02/08</t>
        </is>
      </c>
      <c r="C5133" s="6" t="n">
        <v>17</v>
      </c>
      <c r="D5133" s="6" t="n">
        <v>1</v>
      </c>
      <c r="E5133" s="10">
        <f>IF(D5133=1, IF(OR(C5133&lt;10, C5133&gt;=15),1,0), IF(OR(C5133&lt;7, C5133&gt;=18),1,0))</f>
        <v/>
      </c>
      <c r="F5133" s="11" t="n">
        <v>0</v>
      </c>
      <c r="G5133" s="12">
        <f>0.18*8</f>
        <v/>
      </c>
      <c r="H5133" s="12">
        <f>F5133-G5133</f>
        <v/>
      </c>
      <c r="I5133" s="10">
        <f>IF(E5133=0,"Fora",IF(E5132=0,"Carg xar",IF(H5133&lt;0,IF(M5133&lt;0.9,"Carg FV","Stby"),IF(M5133&gt;P5133,"V2H",IF(M5133&lt;0.9,"Carg xar","Stby")))))</f>
        <v/>
      </c>
      <c r="J5133" s="12">
        <f>IF(OR(I5133="Carg FV",I5133="Carg xar"),MIN(IF(I5133="Carg FV",ABS(H5133),7.4),7.4,MAX(0,(0.9-M5133)*40)*0.95),0)</f>
        <v/>
      </c>
      <c r="K5133" s="12">
        <f>IF(I5133="V2H",MIN(MAX(0,H5133),7.4,MAX(0,(M5133-P5133)*40)*0.95),0)</f>
        <v/>
      </c>
      <c r="L5133" s="12">
        <f>IF(E5133=0,0,MAX(0,H5133-K5133))</f>
        <v/>
      </c>
      <c r="M5133" s="13">
        <f>M5132+J5132/40-IF(I5132="V2H",K5132/(0.95*40),0)-IF(E5133=0,IF(E5132=1,IF(D5133=1,30,40)*0.18/(2*40),0),0)-IF(E5133=1,IF(E5132=0,IF(D5133=1,30,40)*0.18/(2*40),0),0)</f>
        <v/>
      </c>
      <c r="N5133" s="14" t="n">
        <v>0.09</v>
      </c>
      <c r="O5133" s="15">
        <f>K5133*N5133</f>
        <v/>
      </c>
      <c r="P5133">
        <f>IF(E5133=0,0.3,IF(D5133=1,IF(C5133&gt;=Params!$B$13-3,IF(C5133&lt;Params!$B$13,Params!$B$20,0.3),0.3),IF(C5133&gt;=Params!$B$15-3,IF(C5133&lt;Params!$B$15,Params!$B$21,0.3),0.3)))</f>
        <v/>
      </c>
    </row>
    <row r="5134" ht="15" customHeight="1" s="1">
      <c r="A5134" s="9" t="n">
        <v>5131</v>
      </c>
      <c r="B5134" s="6" t="inlineStr">
        <is>
          <t>02/08</t>
        </is>
      </c>
      <c r="C5134" s="6" t="n">
        <v>18</v>
      </c>
      <c r="D5134" s="6" t="n">
        <v>1</v>
      </c>
      <c r="E5134" s="10">
        <f>IF(D5134=1, IF(OR(C5134&lt;10, C5134&gt;=15),1,0), IF(OR(C5134&lt;7, C5134&gt;=18),1,0))</f>
        <v/>
      </c>
      <c r="F5134" s="11" t="n">
        <v>0</v>
      </c>
      <c r="G5134" s="12">
        <f>0.04*8</f>
        <v/>
      </c>
      <c r="H5134" s="12">
        <f>F5134-G5134</f>
        <v/>
      </c>
      <c r="I5134" s="10">
        <f>IF(E5134=0,"Fora",IF(E5133=0,"Carg xar",IF(H5134&lt;0,IF(M5134&lt;0.9,"Carg FV","Stby"),IF(M5134&gt;P5134,"V2H",IF(M5134&lt;0.9,"Carg xar","Stby")))))</f>
        <v/>
      </c>
      <c r="J5134" s="12">
        <f>IF(OR(I5134="Carg FV",I5134="Carg xar"),MIN(IF(I5134="Carg FV",ABS(H5134),7.4),7.4,MAX(0,(0.9-M5134)*40)*0.95),0)</f>
        <v/>
      </c>
      <c r="K5134" s="12">
        <f>IF(I5134="V2H",MIN(MAX(0,H5134),7.4,MAX(0,(M5134-P5134)*40)*0.95),0)</f>
        <v/>
      </c>
      <c r="L5134" s="12">
        <f>IF(E5134=0,0,MAX(0,H5134-K5134))</f>
        <v/>
      </c>
      <c r="M5134" s="13">
        <f>M5133+J5133/40-IF(I5133="V2H",K5133/(0.95*40),0)-IF(E5134=0,IF(E5133=1,IF(D5134=1,30,40)*0.18/(2*40),0),0)-IF(E5134=1,IF(E5133=0,IF(D5134=1,30,40)*0.18/(2*40),0),0)</f>
        <v/>
      </c>
      <c r="N5134" s="14" t="n">
        <v>0.09</v>
      </c>
      <c r="O5134" s="15">
        <f>K5134*N5134</f>
        <v/>
      </c>
      <c r="P5134">
        <f>IF(E5134=0,0.3,IF(D5134=1,IF(C5134&gt;=Params!$B$13-3,IF(C5134&lt;Params!$B$13,Params!$B$20,0.3),0.3),IF(C5134&gt;=Params!$B$15-3,IF(C5134&lt;Params!$B$15,Params!$B$21,0.3),0.3)))</f>
        <v/>
      </c>
    </row>
    <row r="5135" ht="15" customHeight="1" s="1">
      <c r="A5135" s="9" t="n">
        <v>5132</v>
      </c>
      <c r="B5135" s="6" t="inlineStr">
        <is>
          <t>02/08</t>
        </is>
      </c>
      <c r="C5135" s="6" t="n">
        <v>19</v>
      </c>
      <c r="D5135" s="6" t="n">
        <v>1</v>
      </c>
      <c r="E5135" s="10">
        <f>IF(D5135=1, IF(OR(C5135&lt;10, C5135&gt;=15),1,0), IF(OR(C5135&lt;7, C5135&gt;=18),1,0))</f>
        <v/>
      </c>
      <c r="F5135" s="11" t="n">
        <v>0.093</v>
      </c>
      <c r="G5135" s="12">
        <f>0*8</f>
        <v/>
      </c>
      <c r="H5135" s="12">
        <f>F5135-G5135</f>
        <v/>
      </c>
      <c r="I5135" s="10">
        <f>IF(E5135=0,"Fora",IF(E5134=0,"Carg xar",IF(H5135&lt;0,IF(M5135&lt;0.9,"Carg FV","Stby"),IF(M5135&gt;P5135,"V2H",IF(M5135&lt;0.9,"Carg xar","Stby")))))</f>
        <v/>
      </c>
      <c r="J5135" s="12">
        <f>IF(OR(I5135="Carg FV",I5135="Carg xar"),MIN(IF(I5135="Carg FV",ABS(H5135),7.4),7.4,MAX(0,(0.9-M5135)*40)*0.95),0)</f>
        <v/>
      </c>
      <c r="K5135" s="12">
        <f>IF(I5135="V2H",MIN(MAX(0,H5135),7.4,MAX(0,(M5135-P5135)*40)*0.95),0)</f>
        <v/>
      </c>
      <c r="L5135" s="12">
        <f>IF(E5135=0,0,MAX(0,H5135-K5135))</f>
        <v/>
      </c>
      <c r="M5135" s="13">
        <f>M5134+J5134/40-IF(I5134="V2H",K5134/(0.95*40),0)-IF(E5135=0,IF(E5134=1,IF(D5135=1,30,40)*0.18/(2*40),0),0)-IF(E5135=1,IF(E5134=0,IF(D5135=1,30,40)*0.18/(2*40),0),0)</f>
        <v/>
      </c>
      <c r="N5135" s="14" t="n">
        <v>0.09</v>
      </c>
      <c r="O5135" s="15">
        <f>K5135*N5135</f>
        <v/>
      </c>
      <c r="P5135">
        <f>IF(E5135=0,0.3,IF(D5135=1,IF(C5135&gt;=Params!$B$13-3,IF(C5135&lt;Params!$B$13,Params!$B$20,0.3),0.3),IF(C5135&gt;=Params!$B$15-3,IF(C5135&lt;Params!$B$15,Params!$B$21,0.3),0.3)))</f>
        <v/>
      </c>
    </row>
    <row r="5136" ht="15" customHeight="1" s="1">
      <c r="A5136" s="9" t="n">
        <v>5133</v>
      </c>
      <c r="B5136" s="6" t="inlineStr">
        <is>
          <t>02/08</t>
        </is>
      </c>
      <c r="C5136" s="6" t="n">
        <v>20</v>
      </c>
      <c r="D5136" s="6" t="n">
        <v>1</v>
      </c>
      <c r="E5136" s="10">
        <f>IF(D5136=1, IF(OR(C5136&lt;10, C5136&gt;=15),1,0), IF(OR(C5136&lt;7, C5136&gt;=18),1,0))</f>
        <v/>
      </c>
      <c r="F5136" s="11" t="n">
        <v>0.444</v>
      </c>
      <c r="G5136" s="12">
        <f>0*8</f>
        <v/>
      </c>
      <c r="H5136" s="12">
        <f>F5136-G5136</f>
        <v/>
      </c>
      <c r="I5136" s="10">
        <f>IF(E5136=0,"Fora",IF(E5135=0,"Carg xar",IF(H5136&lt;0,IF(M5136&lt;0.9,"Carg FV","Stby"),IF(M5136&gt;P5136,"V2H",IF(M5136&lt;0.9,"Carg xar","Stby")))))</f>
        <v/>
      </c>
      <c r="J5136" s="12">
        <f>IF(OR(I5136="Carg FV",I5136="Carg xar"),MIN(IF(I5136="Carg FV",ABS(H5136),7.4),7.4,MAX(0,(0.9-M5136)*40)*0.95),0)</f>
        <v/>
      </c>
      <c r="K5136" s="12">
        <f>IF(I5136="V2H",MIN(MAX(0,H5136),7.4,MAX(0,(M5136-P5136)*40)*0.95),0)</f>
        <v/>
      </c>
      <c r="L5136" s="12">
        <f>IF(E5136=0,0,MAX(0,H5136-K5136))</f>
        <v/>
      </c>
      <c r="M5136" s="13">
        <f>M5135+J5135/40-IF(I5135="V2H",K5135/(0.95*40),0)-IF(E5136=0,IF(E5135=1,IF(D5136=1,30,40)*0.18/(2*40),0),0)-IF(E5136=1,IF(E5135=0,IF(D5136=1,30,40)*0.18/(2*40),0),0)</f>
        <v/>
      </c>
      <c r="N5136" s="14" t="n">
        <v>0.09</v>
      </c>
      <c r="O5136" s="15">
        <f>K5136*N5136</f>
        <v/>
      </c>
      <c r="P5136">
        <f>IF(E5136=0,0.3,IF(D5136=1,IF(C5136&gt;=Params!$B$13-3,IF(C5136&lt;Params!$B$13,Params!$B$20,0.3),0.3),IF(C5136&gt;=Params!$B$15-3,IF(C5136&lt;Params!$B$15,Params!$B$21,0.3),0.3)))</f>
        <v/>
      </c>
    </row>
    <row r="5137" ht="15" customHeight="1" s="1">
      <c r="A5137" s="9" t="n">
        <v>5134</v>
      </c>
      <c r="B5137" s="6" t="inlineStr">
        <is>
          <t>02/08</t>
        </is>
      </c>
      <c r="C5137" s="6" t="n">
        <v>21</v>
      </c>
      <c r="D5137" s="6" t="n">
        <v>1</v>
      </c>
      <c r="E5137" s="10">
        <f>IF(D5137=1, IF(OR(C5137&lt;10, C5137&gt;=15),1,0), IF(OR(C5137&lt;7, C5137&gt;=18),1,0))</f>
        <v/>
      </c>
      <c r="F5137" s="11" t="n">
        <v>0.717</v>
      </c>
      <c r="G5137" s="12">
        <f>0*8</f>
        <v/>
      </c>
      <c r="H5137" s="12">
        <f>F5137-G5137</f>
        <v/>
      </c>
      <c r="I5137" s="10">
        <f>IF(E5137=0,"Fora",IF(E5136=0,"Carg xar",IF(H5137&lt;0,IF(M5137&lt;0.9,"Carg FV","Stby"),IF(M5137&gt;P5137,"V2H",IF(M5137&lt;0.9,"Carg xar","Stby")))))</f>
        <v/>
      </c>
      <c r="J5137" s="12">
        <f>IF(OR(I5137="Carg FV",I5137="Carg xar"),MIN(IF(I5137="Carg FV",ABS(H5137),7.4),7.4,MAX(0,(0.9-M5137)*40)*0.95),0)</f>
        <v/>
      </c>
      <c r="K5137" s="12">
        <f>IF(I5137="V2H",MIN(MAX(0,H5137),7.4,MAX(0,(M5137-P5137)*40)*0.95),0)</f>
        <v/>
      </c>
      <c r="L5137" s="12">
        <f>IF(E5137=0,0,MAX(0,H5137-K5137))</f>
        <v/>
      </c>
      <c r="M5137" s="13">
        <f>M5136+J5136/40-IF(I5136="V2H",K5136/(0.95*40),0)-IF(E5137=0,IF(E5136=1,IF(D5137=1,30,40)*0.18/(2*40),0),0)-IF(E5137=1,IF(E5136=0,IF(D5137=1,30,40)*0.18/(2*40),0),0)</f>
        <v/>
      </c>
      <c r="N5137" s="14" t="n">
        <v>0.09</v>
      </c>
      <c r="O5137" s="15">
        <f>K5137*N5137</f>
        <v/>
      </c>
      <c r="P5137">
        <f>IF(E5137=0,0.3,IF(D5137=1,IF(C5137&gt;=Params!$B$13-3,IF(C5137&lt;Params!$B$13,Params!$B$20,0.3),0.3),IF(C5137&gt;=Params!$B$15-3,IF(C5137&lt;Params!$B$15,Params!$B$21,0.3),0.3)))</f>
        <v/>
      </c>
    </row>
    <row r="5138" ht="15" customHeight="1" s="1">
      <c r="A5138" s="9" t="n">
        <v>5135</v>
      </c>
      <c r="B5138" s="6" t="inlineStr">
        <is>
          <t>02/08</t>
        </is>
      </c>
      <c r="C5138" s="6" t="n">
        <v>22</v>
      </c>
      <c r="D5138" s="6" t="n">
        <v>1</v>
      </c>
      <c r="E5138" s="10">
        <f>IF(D5138=1, IF(OR(C5138&lt;10, C5138&gt;=15),1,0), IF(OR(C5138&lt;7, C5138&gt;=18),1,0))</f>
        <v/>
      </c>
      <c r="F5138" s="11" t="n">
        <v>0.694</v>
      </c>
      <c r="G5138" s="12">
        <f>0*8</f>
        <v/>
      </c>
      <c r="H5138" s="12">
        <f>F5138-G5138</f>
        <v/>
      </c>
      <c r="I5138" s="10">
        <f>IF(E5138=0,"Fora",IF(E5137=0,"Carg xar",IF(H5138&lt;0,IF(M5138&lt;0.9,"Carg FV","Stby"),IF(M5138&gt;P5138,"V2H",IF(M5138&lt;0.9,"Carg xar","Stby")))))</f>
        <v/>
      </c>
      <c r="J5138" s="12">
        <f>IF(OR(I5138="Carg FV",I5138="Carg xar"),MIN(IF(I5138="Carg FV",ABS(H5138),7.4),7.4,MAX(0,(0.9-M5138)*40)*0.95),0)</f>
        <v/>
      </c>
      <c r="K5138" s="12">
        <f>IF(I5138="V2H",MIN(MAX(0,H5138),7.4,MAX(0,(M5138-P5138)*40)*0.95),0)</f>
        <v/>
      </c>
      <c r="L5138" s="12">
        <f>IF(E5138=0,0,MAX(0,H5138-K5138))</f>
        <v/>
      </c>
      <c r="M5138" s="13">
        <f>M5137+J5137/40-IF(I5137="V2H",K5137/(0.95*40),0)-IF(E5138=0,IF(E5137=1,IF(D5138=1,30,40)*0.18/(2*40),0),0)-IF(E5138=1,IF(E5137=0,IF(D5138=1,30,40)*0.18/(2*40),0),0)</f>
        <v/>
      </c>
      <c r="N5138" s="14" t="n">
        <v>0.09</v>
      </c>
      <c r="O5138" s="15">
        <f>K5138*N5138</f>
        <v/>
      </c>
      <c r="P5138">
        <f>IF(E5138=0,0.3,IF(D5138=1,IF(C5138&gt;=Params!$B$13-3,IF(C5138&lt;Params!$B$13,Params!$B$20,0.3),0.3),IF(C5138&gt;=Params!$B$15-3,IF(C5138&lt;Params!$B$15,Params!$B$21,0.3),0.3)))</f>
        <v/>
      </c>
    </row>
    <row r="5139" ht="15" customHeight="1" s="1">
      <c r="A5139" s="9" t="n">
        <v>5136</v>
      </c>
      <c r="B5139" s="6" t="inlineStr">
        <is>
          <t>02/08</t>
        </is>
      </c>
      <c r="C5139" s="6" t="n">
        <v>23</v>
      </c>
      <c r="D5139" s="6" t="n">
        <v>1</v>
      </c>
      <c r="E5139" s="10">
        <f>IF(D5139=1, IF(OR(C5139&lt;10, C5139&gt;=15),1,0), IF(OR(C5139&lt;7, C5139&gt;=18),1,0))</f>
        <v/>
      </c>
      <c r="F5139" s="11" t="n">
        <v>0.517</v>
      </c>
      <c r="G5139" s="12">
        <f>0*8</f>
        <v/>
      </c>
      <c r="H5139" s="12">
        <f>F5139-G5139</f>
        <v/>
      </c>
      <c r="I5139" s="10">
        <f>IF(E5139=0,"Fora",IF(E5138=0,"Carg xar",IF(H5139&lt;0,IF(M5139&lt;0.9,"Carg FV","Stby"),IF(M5139&gt;P5139,"V2H",IF(M5139&lt;0.9,"Carg xar","Stby")))))</f>
        <v/>
      </c>
      <c r="J5139" s="12">
        <f>IF(OR(I5139="Carg FV",I5139="Carg xar"),MIN(IF(I5139="Carg FV",ABS(H5139),7.4),7.4,MAX(0,(0.9-M5139)*40)*0.95),0)</f>
        <v/>
      </c>
      <c r="K5139" s="12">
        <f>IF(I5139="V2H",MIN(MAX(0,H5139),7.4,MAX(0,(M5139-P5139)*40)*0.95),0)</f>
        <v/>
      </c>
      <c r="L5139" s="12">
        <f>IF(E5139=0,0,MAX(0,H5139-K5139))</f>
        <v/>
      </c>
      <c r="M5139" s="13">
        <f>M5138+J5138/40-IF(I5138="V2H",K5138/(0.95*40),0)-IF(E5139=0,IF(E5138=1,IF(D5139=1,30,40)*0.18/(2*40),0),0)-IF(E5139=1,IF(E5138=0,IF(D5139=1,30,40)*0.18/(2*40),0),0)</f>
        <v/>
      </c>
      <c r="N5139" s="14" t="n">
        <v>0.09</v>
      </c>
      <c r="O5139" s="15">
        <f>K5139*N5139</f>
        <v/>
      </c>
      <c r="P5139">
        <f>IF(E5139=0,0.3,IF(D5139=1,IF(C5139&gt;=Params!$B$13-3,IF(C5139&lt;Params!$B$13,Params!$B$20,0.3),0.3),IF(C5139&gt;=Params!$B$15-3,IF(C5139&lt;Params!$B$15,Params!$B$21,0.3),0.3)))</f>
        <v/>
      </c>
    </row>
    <row r="5140" ht="15" customHeight="1" s="1">
      <c r="A5140" s="9" t="n">
        <v>5137</v>
      </c>
      <c r="B5140" s="6" t="inlineStr">
        <is>
          <t>03/08</t>
        </is>
      </c>
      <c r="C5140" s="6" t="n">
        <v>0</v>
      </c>
      <c r="D5140" s="6" t="n">
        <v>1</v>
      </c>
      <c r="E5140" s="10">
        <f>IF(D5140=1, IF(OR(C5140&lt;10, C5140&gt;=15),1,0), IF(OR(C5140&lt;7, C5140&gt;=18),1,0))</f>
        <v/>
      </c>
      <c r="F5140" s="11" t="n">
        <v>0.534</v>
      </c>
      <c r="G5140" s="12">
        <f>0*8</f>
        <v/>
      </c>
      <c r="H5140" s="12">
        <f>F5140-G5140</f>
        <v/>
      </c>
      <c r="I5140" s="10">
        <f>IF(E5140=0,"Fora",IF(E5139=0,"Carg xar",IF(H5140&lt;0,IF(M5140&lt;0.9,"Carg FV","Stby"),IF(M5140&gt;P5140,"V2H",IF(M5140&lt;0.9,"Carg xar","Stby")))))</f>
        <v/>
      </c>
      <c r="J5140" s="12">
        <f>IF(OR(I5140="Carg FV",I5140="Carg xar"),MIN(IF(I5140="Carg FV",ABS(H5140),7.4),7.4,MAX(0,(0.9-M5140)*40)*0.95),0)</f>
        <v/>
      </c>
      <c r="K5140" s="12">
        <f>IF(I5140="V2H",MIN(MAX(0,H5140),7.4,MAX(0,(M5140-P5140)*40)*0.95),0)</f>
        <v/>
      </c>
      <c r="L5140" s="12">
        <f>IF(E5140=0,0,MAX(0,H5140-K5140))</f>
        <v/>
      </c>
      <c r="M5140" s="13">
        <f>M5139+J5139/40-IF(I5139="V2H",K5139/(0.95*40),0)-IF(E5140=0,IF(E5139=1,IF(D5140=1,30,40)*0.18/(2*40),0),0)-IF(E5140=1,IF(E5139=0,IF(D5140=1,30,40)*0.18/(2*40),0),0)</f>
        <v/>
      </c>
      <c r="N5140" s="14" t="n">
        <v>0.09</v>
      </c>
      <c r="O5140" s="15">
        <f>K5140*N5140</f>
        <v/>
      </c>
      <c r="P5140">
        <f>IF(E5140=0,0.3,IF(D5140=1,IF(C5140&gt;=Params!$B$13-3,IF(C5140&lt;Params!$B$13,Params!$B$20,0.3),0.3),IF(C5140&gt;=Params!$B$15-3,IF(C5140&lt;Params!$B$15,Params!$B$21,0.3),0.3)))</f>
        <v/>
      </c>
    </row>
    <row r="5141" ht="15" customHeight="1" s="1">
      <c r="A5141" s="9" t="n">
        <v>5138</v>
      </c>
      <c r="B5141" s="6" t="inlineStr">
        <is>
          <t>03/08</t>
        </is>
      </c>
      <c r="C5141" s="6" t="n">
        <v>1</v>
      </c>
      <c r="D5141" s="6" t="n">
        <v>1</v>
      </c>
      <c r="E5141" s="10">
        <f>IF(D5141=1, IF(OR(C5141&lt;10, C5141&gt;=15),1,0), IF(OR(C5141&lt;7, C5141&gt;=18),1,0))</f>
        <v/>
      </c>
      <c r="F5141" s="11" t="n">
        <v>0.429</v>
      </c>
      <c r="G5141" s="12">
        <f>0*8</f>
        <v/>
      </c>
      <c r="H5141" s="12">
        <f>F5141-G5141</f>
        <v/>
      </c>
      <c r="I5141" s="10">
        <f>IF(E5141=0,"Fora",IF(E5140=0,"Carg xar",IF(H5141&lt;0,IF(M5141&lt;0.9,"Carg FV","Stby"),IF(M5141&gt;P5141,"V2H",IF(M5141&lt;0.9,"Carg xar","Stby")))))</f>
        <v/>
      </c>
      <c r="J5141" s="12">
        <f>IF(OR(I5141="Carg FV",I5141="Carg xar"),MIN(IF(I5141="Carg FV",ABS(H5141),7.4),7.4,MAX(0,(0.9-M5141)*40)*0.95),0)</f>
        <v/>
      </c>
      <c r="K5141" s="12">
        <f>IF(I5141="V2H",MIN(MAX(0,H5141),7.4,MAX(0,(M5141-P5141)*40)*0.95),0)</f>
        <v/>
      </c>
      <c r="L5141" s="12">
        <f>IF(E5141=0,0,MAX(0,H5141-K5141))</f>
        <v/>
      </c>
      <c r="M5141" s="13">
        <f>M5140+J5140/40-IF(I5140="V2H",K5140/(0.95*40),0)-IF(E5141=0,IF(E5140=1,IF(D5141=1,30,40)*0.18/(2*40),0),0)-IF(E5141=1,IF(E5140=0,IF(D5141=1,30,40)*0.18/(2*40),0),0)</f>
        <v/>
      </c>
      <c r="N5141" s="14" t="n">
        <v>0.09</v>
      </c>
      <c r="O5141" s="15">
        <f>K5141*N5141</f>
        <v/>
      </c>
      <c r="P5141">
        <f>IF(E5141=0,0.3,IF(D5141=1,IF(C5141&gt;=Params!$B$13-3,IF(C5141&lt;Params!$B$13,Params!$B$20,0.3),0.3),IF(C5141&gt;=Params!$B$15-3,IF(C5141&lt;Params!$B$15,Params!$B$21,0.3),0.3)))</f>
        <v/>
      </c>
    </row>
    <row r="5142" ht="15" customHeight="1" s="1">
      <c r="A5142" s="9" t="n">
        <v>5139</v>
      </c>
      <c r="B5142" s="6" t="inlineStr">
        <is>
          <t>03/08</t>
        </is>
      </c>
      <c r="C5142" s="6" t="n">
        <v>2</v>
      </c>
      <c r="D5142" s="6" t="n">
        <v>1</v>
      </c>
      <c r="E5142" s="10">
        <f>IF(D5142=1, IF(OR(C5142&lt;10, C5142&gt;=15),1,0), IF(OR(C5142&lt;7, C5142&gt;=18),1,0))</f>
        <v/>
      </c>
      <c r="F5142" s="11" t="n">
        <v>0.439</v>
      </c>
      <c r="G5142" s="12">
        <f>0*8</f>
        <v/>
      </c>
      <c r="H5142" s="12">
        <f>F5142-G5142</f>
        <v/>
      </c>
      <c r="I5142" s="10">
        <f>IF(E5142=0,"Fora",IF(E5141=0,"Carg xar",IF(H5142&lt;0,IF(M5142&lt;0.9,"Carg FV","Stby"),IF(M5142&gt;P5142,"V2H",IF(M5142&lt;0.9,"Carg xar","Stby")))))</f>
        <v/>
      </c>
      <c r="J5142" s="12">
        <f>IF(OR(I5142="Carg FV",I5142="Carg xar"),MIN(IF(I5142="Carg FV",ABS(H5142),7.4),7.4,MAX(0,(0.9-M5142)*40)*0.95),0)</f>
        <v/>
      </c>
      <c r="K5142" s="12">
        <f>IF(I5142="V2H",MIN(MAX(0,H5142),7.4,MAX(0,(M5142-P5142)*40)*0.95),0)</f>
        <v/>
      </c>
      <c r="L5142" s="12">
        <f>IF(E5142=0,0,MAX(0,H5142-K5142))</f>
        <v/>
      </c>
      <c r="M5142" s="13">
        <f>M5141+J5141/40-IF(I5141="V2H",K5141/(0.95*40),0)-IF(E5142=0,IF(E5141=1,IF(D5142=1,30,40)*0.18/(2*40),0),0)-IF(E5142=1,IF(E5141=0,IF(D5142=1,30,40)*0.18/(2*40),0),0)</f>
        <v/>
      </c>
      <c r="N5142" s="14" t="n">
        <v>0.09</v>
      </c>
      <c r="O5142" s="15">
        <f>K5142*N5142</f>
        <v/>
      </c>
      <c r="P5142">
        <f>IF(E5142=0,0.3,IF(D5142=1,IF(C5142&gt;=Params!$B$13-3,IF(C5142&lt;Params!$B$13,Params!$B$20,0.3),0.3),IF(C5142&gt;=Params!$B$15-3,IF(C5142&lt;Params!$B$15,Params!$B$21,0.3),0.3)))</f>
        <v/>
      </c>
    </row>
    <row r="5143" ht="15" customHeight="1" s="1">
      <c r="A5143" s="9" t="n">
        <v>5140</v>
      </c>
      <c r="B5143" s="6" t="inlineStr">
        <is>
          <t>03/08</t>
        </is>
      </c>
      <c r="C5143" s="6" t="n">
        <v>3</v>
      </c>
      <c r="D5143" s="6" t="n">
        <v>1</v>
      </c>
      <c r="E5143" s="10">
        <f>IF(D5143=1, IF(OR(C5143&lt;10, C5143&gt;=15),1,0), IF(OR(C5143&lt;7, C5143&gt;=18),1,0))</f>
        <v/>
      </c>
      <c r="F5143" s="11" t="n">
        <v>0.489</v>
      </c>
      <c r="G5143" s="12">
        <f>0*8</f>
        <v/>
      </c>
      <c r="H5143" s="12">
        <f>F5143-G5143</f>
        <v/>
      </c>
      <c r="I5143" s="10">
        <f>IF(E5143=0,"Fora",IF(E5142=0,"Carg xar",IF(H5143&lt;0,IF(M5143&lt;0.9,"Carg FV","Stby"),IF(M5143&gt;P5143,"V2H",IF(M5143&lt;0.9,"Carg xar","Stby")))))</f>
        <v/>
      </c>
      <c r="J5143" s="12">
        <f>IF(OR(I5143="Carg FV",I5143="Carg xar"),MIN(IF(I5143="Carg FV",ABS(H5143),7.4),7.4,MAX(0,(0.9-M5143)*40)*0.95),0)</f>
        <v/>
      </c>
      <c r="K5143" s="12">
        <f>IF(I5143="V2H",MIN(MAX(0,H5143),7.4,MAX(0,(M5143-P5143)*40)*0.95),0)</f>
        <v/>
      </c>
      <c r="L5143" s="12">
        <f>IF(E5143=0,0,MAX(0,H5143-K5143))</f>
        <v/>
      </c>
      <c r="M5143" s="13">
        <f>M5142+J5142/40-IF(I5142="V2H",K5142/(0.95*40),0)-IF(E5143=0,IF(E5142=1,IF(D5143=1,30,40)*0.18/(2*40),0),0)-IF(E5143=1,IF(E5142=0,IF(D5143=1,30,40)*0.18/(2*40),0),0)</f>
        <v/>
      </c>
      <c r="N5143" s="14" t="n">
        <v>0.09</v>
      </c>
      <c r="O5143" s="15">
        <f>K5143*N5143</f>
        <v/>
      </c>
      <c r="P5143">
        <f>IF(E5143=0,0.3,IF(D5143=1,IF(C5143&gt;=Params!$B$13-3,IF(C5143&lt;Params!$B$13,Params!$B$20,0.3),0.3),IF(C5143&gt;=Params!$B$15-3,IF(C5143&lt;Params!$B$15,Params!$B$21,0.3),0.3)))</f>
        <v/>
      </c>
    </row>
    <row r="5144" ht="15" customHeight="1" s="1">
      <c r="A5144" s="9" t="n">
        <v>5141</v>
      </c>
      <c r="B5144" s="6" t="inlineStr">
        <is>
          <t>03/08</t>
        </is>
      </c>
      <c r="C5144" s="6" t="n">
        <v>4</v>
      </c>
      <c r="D5144" s="6" t="n">
        <v>1</v>
      </c>
      <c r="E5144" s="10">
        <f>IF(D5144=1, IF(OR(C5144&lt;10, C5144&gt;=15),1,0), IF(OR(C5144&lt;7, C5144&gt;=18),1,0))</f>
        <v/>
      </c>
      <c r="F5144" s="11" t="n">
        <v>1.296</v>
      </c>
      <c r="G5144" s="12">
        <f>0*8</f>
        <v/>
      </c>
      <c r="H5144" s="12">
        <f>F5144-G5144</f>
        <v/>
      </c>
      <c r="I5144" s="10">
        <f>IF(E5144=0,"Fora",IF(E5143=0,"Carg xar",IF(H5144&lt;0,IF(M5144&lt;0.9,"Carg FV","Stby"),IF(M5144&gt;P5144,"V2H",IF(M5144&lt;0.9,"Carg xar","Stby")))))</f>
        <v/>
      </c>
      <c r="J5144" s="12">
        <f>IF(OR(I5144="Carg FV",I5144="Carg xar"),MIN(IF(I5144="Carg FV",ABS(H5144),7.4),7.4,MAX(0,(0.9-M5144)*40)*0.95),0)</f>
        <v/>
      </c>
      <c r="K5144" s="12">
        <f>IF(I5144="V2H",MIN(MAX(0,H5144),7.4,MAX(0,(M5144-P5144)*40)*0.95),0)</f>
        <v/>
      </c>
      <c r="L5144" s="12">
        <f>IF(E5144=0,0,MAX(0,H5144-K5144))</f>
        <v/>
      </c>
      <c r="M5144" s="13">
        <f>M5143+J5143/40-IF(I5143="V2H",K5143/(0.95*40),0)-IF(E5144=0,IF(E5143=1,IF(D5144=1,30,40)*0.18/(2*40),0),0)-IF(E5144=1,IF(E5143=0,IF(D5144=1,30,40)*0.18/(2*40),0),0)</f>
        <v/>
      </c>
      <c r="N5144" s="14" t="n">
        <v>0.09</v>
      </c>
      <c r="O5144" s="15">
        <f>K5144*N5144</f>
        <v/>
      </c>
      <c r="P5144">
        <f>IF(E5144=0,0.3,IF(D5144=1,IF(C5144&gt;=Params!$B$13-3,IF(C5144&lt;Params!$B$13,Params!$B$20,0.3),0.3),IF(C5144&gt;=Params!$B$15-3,IF(C5144&lt;Params!$B$15,Params!$B$21,0.3),0.3)))</f>
        <v/>
      </c>
    </row>
    <row r="5145" ht="15" customHeight="1" s="1">
      <c r="A5145" s="9" t="n">
        <v>5142</v>
      </c>
      <c r="B5145" s="6" t="inlineStr">
        <is>
          <t>03/08</t>
        </is>
      </c>
      <c r="C5145" s="6" t="n">
        <v>5</v>
      </c>
      <c r="D5145" s="6" t="n">
        <v>1</v>
      </c>
      <c r="E5145" s="10">
        <f>IF(D5145=1, IF(OR(C5145&lt;10, C5145&gt;=15),1,0), IF(OR(C5145&lt;7, C5145&gt;=18),1,0))</f>
        <v/>
      </c>
      <c r="F5145" s="11" t="n">
        <v>0.478</v>
      </c>
      <c r="G5145" s="12">
        <f>0*8</f>
        <v/>
      </c>
      <c r="H5145" s="12">
        <f>F5145-G5145</f>
        <v/>
      </c>
      <c r="I5145" s="10">
        <f>IF(E5145=0,"Fora",IF(E5144=0,"Carg xar",IF(H5145&lt;0,IF(M5145&lt;0.9,"Carg FV","Stby"),IF(M5145&gt;P5145,"V2H",IF(M5145&lt;0.9,"Carg xar","Stby")))))</f>
        <v/>
      </c>
      <c r="J5145" s="12">
        <f>IF(OR(I5145="Carg FV",I5145="Carg xar"),MIN(IF(I5145="Carg FV",ABS(H5145),7.4),7.4,MAX(0,(0.9-M5145)*40)*0.95),0)</f>
        <v/>
      </c>
      <c r="K5145" s="12">
        <f>IF(I5145="V2H",MIN(MAX(0,H5145),7.4,MAX(0,(M5145-P5145)*40)*0.95),0)</f>
        <v/>
      </c>
      <c r="L5145" s="12">
        <f>IF(E5145=0,0,MAX(0,H5145-K5145))</f>
        <v/>
      </c>
      <c r="M5145" s="13">
        <f>M5144+J5144/40-IF(I5144="V2H",K5144/(0.95*40),0)-IF(E5145=0,IF(E5144=1,IF(D5145=1,30,40)*0.18/(2*40),0),0)-IF(E5145=1,IF(E5144=0,IF(D5145=1,30,40)*0.18/(2*40),0),0)</f>
        <v/>
      </c>
      <c r="N5145" s="14" t="n">
        <v>0.09</v>
      </c>
      <c r="O5145" s="15">
        <f>K5145*N5145</f>
        <v/>
      </c>
      <c r="P5145">
        <f>IF(E5145=0,0.3,IF(D5145=1,IF(C5145&gt;=Params!$B$13-3,IF(C5145&lt;Params!$B$13,Params!$B$20,0.3),0.3),IF(C5145&gt;=Params!$B$15-3,IF(C5145&lt;Params!$B$15,Params!$B$21,0.3),0.3)))</f>
        <v/>
      </c>
    </row>
    <row r="5146" ht="15" customHeight="1" s="1">
      <c r="A5146" s="9" t="n">
        <v>5143</v>
      </c>
      <c r="B5146" s="6" t="inlineStr">
        <is>
          <t>03/08</t>
        </is>
      </c>
      <c r="C5146" s="6" t="n">
        <v>6</v>
      </c>
      <c r="D5146" s="6" t="n">
        <v>1</v>
      </c>
      <c r="E5146" s="10">
        <f>IF(D5146=1, IF(OR(C5146&lt;10, C5146&gt;=15),1,0), IF(OR(C5146&lt;7, C5146&gt;=18),1,0))</f>
        <v/>
      </c>
      <c r="F5146" s="11" t="n">
        <v>0.533</v>
      </c>
      <c r="G5146" s="12">
        <f>0*8</f>
        <v/>
      </c>
      <c r="H5146" s="12">
        <f>F5146-G5146</f>
        <v/>
      </c>
      <c r="I5146" s="10">
        <f>IF(E5146=0,"Fora",IF(E5145=0,"Carg xar",IF(H5146&lt;0,IF(M5146&lt;0.9,"Carg FV","Stby"),IF(M5146&gt;P5146,"V2H",IF(M5146&lt;0.9,"Carg xar","Stby")))))</f>
        <v/>
      </c>
      <c r="J5146" s="12">
        <f>IF(OR(I5146="Carg FV",I5146="Carg xar"),MIN(IF(I5146="Carg FV",ABS(H5146),7.4),7.4,MAX(0,(0.9-M5146)*40)*0.95),0)</f>
        <v/>
      </c>
      <c r="K5146" s="12">
        <f>IF(I5146="V2H",MIN(MAX(0,H5146),7.4,MAX(0,(M5146-P5146)*40)*0.95),0)</f>
        <v/>
      </c>
      <c r="L5146" s="12">
        <f>IF(E5146=0,0,MAX(0,H5146-K5146))</f>
        <v/>
      </c>
      <c r="M5146" s="13">
        <f>M5145+J5145/40-IF(I5145="V2H",K5145/(0.95*40),0)-IF(E5146=0,IF(E5145=1,IF(D5146=1,30,40)*0.18/(2*40),0),0)-IF(E5146=1,IF(E5145=0,IF(D5146=1,30,40)*0.18/(2*40),0),0)</f>
        <v/>
      </c>
      <c r="N5146" s="14" t="n">
        <v>0.09</v>
      </c>
      <c r="O5146" s="15">
        <f>K5146*N5146</f>
        <v/>
      </c>
      <c r="P5146">
        <f>IF(E5146=0,0.3,IF(D5146=1,IF(C5146&gt;=Params!$B$13-3,IF(C5146&lt;Params!$B$13,Params!$B$20,0.3),0.3),IF(C5146&gt;=Params!$B$15-3,IF(C5146&lt;Params!$B$15,Params!$B$21,0.3),0.3)))</f>
        <v/>
      </c>
    </row>
    <row r="5147" ht="15" customHeight="1" s="1">
      <c r="A5147" s="9" t="n">
        <v>5144</v>
      </c>
      <c r="B5147" s="6" t="inlineStr">
        <is>
          <t>03/08</t>
        </is>
      </c>
      <c r="C5147" s="6" t="n">
        <v>7</v>
      </c>
      <c r="D5147" s="6" t="n">
        <v>1</v>
      </c>
      <c r="E5147" s="10">
        <f>IF(D5147=1, IF(OR(C5147&lt;10, C5147&gt;=15),1,0), IF(OR(C5147&lt;7, C5147&gt;=18),1,0))</f>
        <v/>
      </c>
      <c r="F5147" s="11" t="n">
        <v>0.332</v>
      </c>
      <c r="G5147" s="12">
        <f>0.1*8</f>
        <v/>
      </c>
      <c r="H5147" s="12">
        <f>F5147-G5147</f>
        <v/>
      </c>
      <c r="I5147" s="10">
        <f>IF(E5147=0,"Fora",IF(E5146=0,"Carg xar",IF(H5147&lt;0,IF(M5147&lt;0.9,"Carg FV","Stby"),IF(M5147&gt;P5147,"V2H",IF(M5147&lt;0.9,"Carg xar","Stby")))))</f>
        <v/>
      </c>
      <c r="J5147" s="12">
        <f>IF(OR(I5147="Carg FV",I5147="Carg xar"),MIN(IF(I5147="Carg FV",ABS(H5147),7.4),7.4,MAX(0,(0.9-M5147)*40)*0.95),0)</f>
        <v/>
      </c>
      <c r="K5147" s="12">
        <f>IF(I5147="V2H",MIN(MAX(0,H5147),7.4,MAX(0,(M5147-P5147)*40)*0.95),0)</f>
        <v/>
      </c>
      <c r="L5147" s="12">
        <f>IF(E5147=0,0,MAX(0,H5147-K5147))</f>
        <v/>
      </c>
      <c r="M5147" s="13">
        <f>M5146+J5146/40-IF(I5146="V2H",K5146/(0.95*40),0)-IF(E5147=0,IF(E5146=1,IF(D5147=1,30,40)*0.18/(2*40),0),0)-IF(E5147=1,IF(E5146=0,IF(D5147=1,30,40)*0.18/(2*40),0),0)</f>
        <v/>
      </c>
      <c r="N5147" s="14" t="n">
        <v>0.09</v>
      </c>
      <c r="O5147" s="15">
        <f>K5147*N5147</f>
        <v/>
      </c>
      <c r="P5147">
        <f>IF(E5147=0,0.3,IF(D5147=1,IF(C5147&gt;=Params!$B$13-3,IF(C5147&lt;Params!$B$13,Params!$B$20,0.3),0.3),IF(C5147&gt;=Params!$B$15-3,IF(C5147&lt;Params!$B$15,Params!$B$21,0.3),0.3)))</f>
        <v/>
      </c>
    </row>
    <row r="5148" ht="15" customHeight="1" s="1">
      <c r="A5148" s="9" t="n">
        <v>5145</v>
      </c>
      <c r="B5148" s="6" t="inlineStr">
        <is>
          <t>03/08</t>
        </is>
      </c>
      <c r="C5148" s="6" t="n">
        <v>8</v>
      </c>
      <c r="D5148" s="6" t="n">
        <v>1</v>
      </c>
      <c r="E5148" s="10">
        <f>IF(D5148=1, IF(OR(C5148&lt;10, C5148&gt;=15),1,0), IF(OR(C5148&lt;7, C5148&gt;=18),1,0))</f>
        <v/>
      </c>
      <c r="F5148" s="11" t="n">
        <v>0</v>
      </c>
      <c r="G5148" s="12">
        <f>0.25*8</f>
        <v/>
      </c>
      <c r="H5148" s="12">
        <f>F5148-G5148</f>
        <v/>
      </c>
      <c r="I5148" s="10">
        <f>IF(E5148=0,"Fora",IF(E5147=0,"Carg xar",IF(H5148&lt;0,IF(M5148&lt;0.9,"Carg FV","Stby"),IF(M5148&gt;P5148,"V2H",IF(M5148&lt;0.9,"Carg xar","Stby")))))</f>
        <v/>
      </c>
      <c r="J5148" s="12">
        <f>IF(OR(I5148="Carg FV",I5148="Carg xar"),MIN(IF(I5148="Carg FV",ABS(H5148),7.4),7.4,MAX(0,(0.9-M5148)*40)*0.95),0)</f>
        <v/>
      </c>
      <c r="K5148" s="12">
        <f>IF(I5148="V2H",MIN(MAX(0,H5148),7.4,MAX(0,(M5148-P5148)*40)*0.95),0)</f>
        <v/>
      </c>
      <c r="L5148" s="12">
        <f>IF(E5148=0,0,MAX(0,H5148-K5148))</f>
        <v/>
      </c>
      <c r="M5148" s="13">
        <f>M5147+J5147/40-IF(I5147="V2H",K5147/(0.95*40),0)-IF(E5148=0,IF(E5147=1,IF(D5148=1,30,40)*0.18/(2*40),0),0)-IF(E5148=1,IF(E5147=0,IF(D5148=1,30,40)*0.18/(2*40),0),0)</f>
        <v/>
      </c>
      <c r="N5148" s="14" t="n">
        <v>0.09</v>
      </c>
      <c r="O5148" s="15">
        <f>K5148*N5148</f>
        <v/>
      </c>
      <c r="P5148">
        <f>IF(E5148=0,0.3,IF(D5148=1,IF(C5148&gt;=Params!$B$13-3,IF(C5148&lt;Params!$B$13,Params!$B$20,0.3),0.3),IF(C5148&gt;=Params!$B$15-3,IF(C5148&lt;Params!$B$15,Params!$B$21,0.3),0.3)))</f>
        <v/>
      </c>
    </row>
    <row r="5149" ht="15" customHeight="1" s="1">
      <c r="A5149" s="9" t="n">
        <v>5146</v>
      </c>
      <c r="B5149" s="6" t="inlineStr">
        <is>
          <t>03/08</t>
        </is>
      </c>
      <c r="C5149" s="6" t="n">
        <v>9</v>
      </c>
      <c r="D5149" s="6" t="n">
        <v>1</v>
      </c>
      <c r="E5149" s="10">
        <f>IF(D5149=1, IF(OR(C5149&lt;10, C5149&gt;=15),1,0), IF(OR(C5149&lt;7, C5149&gt;=18),1,0))</f>
        <v/>
      </c>
      <c r="F5149" s="11" t="n">
        <v>0</v>
      </c>
      <c r="G5149" s="12">
        <f>0.45*8</f>
        <v/>
      </c>
      <c r="H5149" s="12">
        <f>F5149-G5149</f>
        <v/>
      </c>
      <c r="I5149" s="10">
        <f>IF(E5149=0,"Fora",IF(E5148=0,"Carg xar",IF(H5149&lt;0,IF(M5149&lt;0.9,"Carg FV","Stby"),IF(M5149&gt;P5149,"V2H",IF(M5149&lt;0.9,"Carg xar","Stby")))))</f>
        <v/>
      </c>
      <c r="J5149" s="12">
        <f>IF(OR(I5149="Carg FV",I5149="Carg xar"),MIN(IF(I5149="Carg FV",ABS(H5149),7.4),7.4,MAX(0,(0.9-M5149)*40)*0.95),0)</f>
        <v/>
      </c>
      <c r="K5149" s="12">
        <f>IF(I5149="V2H",MIN(MAX(0,H5149),7.4,MAX(0,(M5149-P5149)*40)*0.95),0)</f>
        <v/>
      </c>
      <c r="L5149" s="12">
        <f>IF(E5149=0,0,MAX(0,H5149-K5149))</f>
        <v/>
      </c>
      <c r="M5149" s="13">
        <f>M5148+J5148/40-IF(I5148="V2H",K5148/(0.95*40),0)-IF(E5149=0,IF(E5148=1,IF(D5149=1,30,40)*0.18/(2*40),0),0)-IF(E5149=1,IF(E5148=0,IF(D5149=1,30,40)*0.18/(2*40),0),0)</f>
        <v/>
      </c>
      <c r="N5149" s="14" t="n">
        <v>0.09</v>
      </c>
      <c r="O5149" s="15">
        <f>K5149*N5149</f>
        <v/>
      </c>
      <c r="P5149">
        <f>IF(E5149=0,0.3,IF(D5149=1,IF(C5149&gt;=Params!$B$13-3,IF(C5149&lt;Params!$B$13,Params!$B$20,0.3),0.3),IF(C5149&gt;=Params!$B$15-3,IF(C5149&lt;Params!$B$15,Params!$B$21,0.3),0.3)))</f>
        <v/>
      </c>
    </row>
    <row r="5150" ht="15" customHeight="1" s="1">
      <c r="A5150" s="9" t="n">
        <v>5147</v>
      </c>
      <c r="B5150" s="6" t="inlineStr">
        <is>
          <t>03/08</t>
        </is>
      </c>
      <c r="C5150" s="6" t="n">
        <v>10</v>
      </c>
      <c r="D5150" s="6" t="n">
        <v>1</v>
      </c>
      <c r="E5150" s="10">
        <f>IF(D5150=1, IF(OR(C5150&lt;10, C5150&gt;=15),1,0), IF(OR(C5150&lt;7, C5150&gt;=18),1,0))</f>
        <v/>
      </c>
      <c r="F5150" s="11" t="n">
        <v>0</v>
      </c>
      <c r="G5150" s="12">
        <f>0.65*8</f>
        <v/>
      </c>
      <c r="H5150" s="12">
        <f>F5150-G5150</f>
        <v/>
      </c>
      <c r="I5150" s="10">
        <f>IF(E5150=0,"Fora",IF(E5149=0,"Carg xar",IF(H5150&lt;0,IF(M5150&lt;0.9,"Carg FV","Stby"),IF(M5150&gt;P5150,"V2H",IF(M5150&lt;0.9,"Carg xar","Stby")))))</f>
        <v/>
      </c>
      <c r="J5150" s="12">
        <f>IF(OR(I5150="Carg FV",I5150="Carg xar"),MIN(IF(I5150="Carg FV",ABS(H5150),7.4),7.4,MAX(0,(0.9-M5150)*40)*0.95),0)</f>
        <v/>
      </c>
      <c r="K5150" s="12">
        <f>IF(I5150="V2H",MIN(MAX(0,H5150),7.4,MAX(0,(M5150-P5150)*40)*0.95),0)</f>
        <v/>
      </c>
      <c r="L5150" s="12">
        <f>IF(E5150=0,0,MAX(0,H5150-K5150))</f>
        <v/>
      </c>
      <c r="M5150" s="13">
        <f>M5149+J5149/40-IF(I5149="V2H",K5149/(0.95*40),0)-IF(E5150=0,IF(E5149=1,IF(D5150=1,30,40)*0.18/(2*40),0),0)-IF(E5150=1,IF(E5149=0,IF(D5150=1,30,40)*0.18/(2*40),0),0)</f>
        <v/>
      </c>
      <c r="N5150" s="14" t="n">
        <v>0.09</v>
      </c>
      <c r="O5150" s="15">
        <f>K5150*N5150</f>
        <v/>
      </c>
      <c r="P5150">
        <f>IF(E5150=0,0.3,IF(D5150=1,IF(C5150&gt;=Params!$B$13-3,IF(C5150&lt;Params!$B$13,Params!$B$20,0.3),0.3),IF(C5150&gt;=Params!$B$15-3,IF(C5150&lt;Params!$B$15,Params!$B$21,0.3),0.3)))</f>
        <v/>
      </c>
    </row>
    <row r="5151" ht="15" customHeight="1" s="1">
      <c r="A5151" s="9" t="n">
        <v>5148</v>
      </c>
      <c r="B5151" s="6" t="inlineStr">
        <is>
          <t>03/08</t>
        </is>
      </c>
      <c r="C5151" s="6" t="n">
        <v>11</v>
      </c>
      <c r="D5151" s="6" t="n">
        <v>1</v>
      </c>
      <c r="E5151" s="10">
        <f>IF(D5151=1, IF(OR(C5151&lt;10, C5151&gt;=15),1,0), IF(OR(C5151&lt;7, C5151&gt;=18),1,0))</f>
        <v/>
      </c>
      <c r="F5151" s="11" t="n">
        <v>0</v>
      </c>
      <c r="G5151" s="12">
        <f>0.8*8</f>
        <v/>
      </c>
      <c r="H5151" s="12">
        <f>F5151-G5151</f>
        <v/>
      </c>
      <c r="I5151" s="10">
        <f>IF(E5151=0,"Fora",IF(E5150=0,"Carg xar",IF(H5151&lt;0,IF(M5151&lt;0.9,"Carg FV","Stby"),IF(M5151&gt;P5151,"V2H",IF(M5151&lt;0.9,"Carg xar","Stby")))))</f>
        <v/>
      </c>
      <c r="J5151" s="12">
        <f>IF(OR(I5151="Carg FV",I5151="Carg xar"),MIN(IF(I5151="Carg FV",ABS(H5151),7.4),7.4,MAX(0,(0.9-M5151)*40)*0.95),0)</f>
        <v/>
      </c>
      <c r="K5151" s="12">
        <f>IF(I5151="V2H",MIN(MAX(0,H5151),7.4,MAX(0,(M5151-P5151)*40)*0.95),0)</f>
        <v/>
      </c>
      <c r="L5151" s="12">
        <f>IF(E5151=0,0,MAX(0,H5151-K5151))</f>
        <v/>
      </c>
      <c r="M5151" s="13">
        <f>M5150+J5150/40-IF(I5150="V2H",K5150/(0.95*40),0)-IF(E5151=0,IF(E5150=1,IF(D5151=1,30,40)*0.18/(2*40),0),0)-IF(E5151=1,IF(E5150=0,IF(D5151=1,30,40)*0.18/(2*40),0),0)</f>
        <v/>
      </c>
      <c r="N5151" s="14" t="n">
        <v>0.09</v>
      </c>
      <c r="O5151" s="15">
        <f>K5151*N5151</f>
        <v/>
      </c>
      <c r="P5151">
        <f>IF(E5151=0,0.3,IF(D5151=1,IF(C5151&gt;=Params!$B$13-3,IF(C5151&lt;Params!$B$13,Params!$B$20,0.3),0.3),IF(C5151&gt;=Params!$B$15-3,IF(C5151&lt;Params!$B$15,Params!$B$21,0.3),0.3)))</f>
        <v/>
      </c>
    </row>
    <row r="5152" ht="15" customHeight="1" s="1">
      <c r="A5152" s="9" t="n">
        <v>5149</v>
      </c>
      <c r="B5152" s="6" t="inlineStr">
        <is>
          <t>03/08</t>
        </is>
      </c>
      <c r="C5152" s="6" t="n">
        <v>12</v>
      </c>
      <c r="D5152" s="6" t="n">
        <v>1</v>
      </c>
      <c r="E5152" s="10">
        <f>IF(D5152=1, IF(OR(C5152&lt;10, C5152&gt;=15),1,0), IF(OR(C5152&lt;7, C5152&gt;=18),1,0))</f>
        <v/>
      </c>
      <c r="F5152" s="11" t="n">
        <v>0</v>
      </c>
      <c r="G5152" s="12">
        <f>0.88*8</f>
        <v/>
      </c>
      <c r="H5152" s="12">
        <f>F5152-G5152</f>
        <v/>
      </c>
      <c r="I5152" s="10">
        <f>IF(E5152=0,"Fora",IF(E5151=0,"Carg xar",IF(H5152&lt;0,IF(M5152&lt;0.9,"Carg FV","Stby"),IF(M5152&gt;P5152,"V2H",IF(M5152&lt;0.9,"Carg xar","Stby")))))</f>
        <v/>
      </c>
      <c r="J5152" s="12">
        <f>IF(OR(I5152="Carg FV",I5152="Carg xar"),MIN(IF(I5152="Carg FV",ABS(H5152),7.4),7.4,MAX(0,(0.9-M5152)*40)*0.95),0)</f>
        <v/>
      </c>
      <c r="K5152" s="12">
        <f>IF(I5152="V2H",MIN(MAX(0,H5152),7.4,MAX(0,(M5152-P5152)*40)*0.95),0)</f>
        <v/>
      </c>
      <c r="L5152" s="12">
        <f>IF(E5152=0,0,MAX(0,H5152-K5152))</f>
        <v/>
      </c>
      <c r="M5152" s="13">
        <f>M5151+J5151/40-IF(I5151="V2H",K5151/(0.95*40),0)-IF(E5152=0,IF(E5151=1,IF(D5152=1,30,40)*0.18/(2*40),0),0)-IF(E5152=1,IF(E5151=0,IF(D5152=1,30,40)*0.18/(2*40),0),0)</f>
        <v/>
      </c>
      <c r="N5152" s="14" t="n">
        <v>0.09</v>
      </c>
      <c r="O5152" s="15">
        <f>K5152*N5152</f>
        <v/>
      </c>
      <c r="P5152">
        <f>IF(E5152=0,0.3,IF(D5152=1,IF(C5152&gt;=Params!$B$13-3,IF(C5152&lt;Params!$B$13,Params!$B$20,0.3),0.3),IF(C5152&gt;=Params!$B$15-3,IF(C5152&lt;Params!$B$15,Params!$B$21,0.3),0.3)))</f>
        <v/>
      </c>
    </row>
    <row r="5153" ht="15" customHeight="1" s="1">
      <c r="A5153" s="9" t="n">
        <v>5150</v>
      </c>
      <c r="B5153" s="6" t="inlineStr">
        <is>
          <t>03/08</t>
        </is>
      </c>
      <c r="C5153" s="6" t="n">
        <v>13</v>
      </c>
      <c r="D5153" s="6" t="n">
        <v>1</v>
      </c>
      <c r="E5153" s="10">
        <f>IF(D5153=1, IF(OR(C5153&lt;10, C5153&gt;=15),1,0), IF(OR(C5153&lt;7, C5153&gt;=18),1,0))</f>
        <v/>
      </c>
      <c r="F5153" s="11" t="n">
        <v>0</v>
      </c>
      <c r="G5153" s="12">
        <f>0.85*8</f>
        <v/>
      </c>
      <c r="H5153" s="12">
        <f>F5153-G5153</f>
        <v/>
      </c>
      <c r="I5153" s="10">
        <f>IF(E5153=0,"Fora",IF(E5152=0,"Carg xar",IF(H5153&lt;0,IF(M5153&lt;0.9,"Carg FV","Stby"),IF(M5153&gt;P5153,"V2H",IF(M5153&lt;0.9,"Carg xar","Stby")))))</f>
        <v/>
      </c>
      <c r="J5153" s="12">
        <f>IF(OR(I5153="Carg FV",I5153="Carg xar"),MIN(IF(I5153="Carg FV",ABS(H5153),7.4),7.4,MAX(0,(0.9-M5153)*40)*0.95),0)</f>
        <v/>
      </c>
      <c r="K5153" s="12">
        <f>IF(I5153="V2H",MIN(MAX(0,H5153),7.4,MAX(0,(M5153-P5153)*40)*0.95),0)</f>
        <v/>
      </c>
      <c r="L5153" s="12">
        <f>IF(E5153=0,0,MAX(0,H5153-K5153))</f>
        <v/>
      </c>
      <c r="M5153" s="13">
        <f>M5152+J5152/40-IF(I5152="V2H",K5152/(0.95*40),0)-IF(E5153=0,IF(E5152=1,IF(D5153=1,30,40)*0.18/(2*40),0),0)-IF(E5153=1,IF(E5152=0,IF(D5153=1,30,40)*0.18/(2*40),0),0)</f>
        <v/>
      </c>
      <c r="N5153" s="14" t="n">
        <v>0.09</v>
      </c>
      <c r="O5153" s="15">
        <f>K5153*N5153</f>
        <v/>
      </c>
      <c r="P5153">
        <f>IF(E5153=0,0.3,IF(D5153=1,IF(C5153&gt;=Params!$B$13-3,IF(C5153&lt;Params!$B$13,Params!$B$20,0.3),0.3),IF(C5153&gt;=Params!$B$15-3,IF(C5153&lt;Params!$B$15,Params!$B$21,0.3),0.3)))</f>
        <v/>
      </c>
    </row>
    <row r="5154" ht="15" customHeight="1" s="1">
      <c r="A5154" s="9" t="n">
        <v>5151</v>
      </c>
      <c r="B5154" s="6" t="inlineStr">
        <is>
          <t>03/08</t>
        </is>
      </c>
      <c r="C5154" s="6" t="n">
        <v>14</v>
      </c>
      <c r="D5154" s="6" t="n">
        <v>1</v>
      </c>
      <c r="E5154" s="10">
        <f>IF(D5154=1, IF(OR(C5154&lt;10, C5154&gt;=15),1,0), IF(OR(C5154&lt;7, C5154&gt;=18),1,0))</f>
        <v/>
      </c>
      <c r="F5154" s="11" t="n">
        <v>0</v>
      </c>
      <c r="G5154" s="12">
        <f>0.75*8</f>
        <v/>
      </c>
      <c r="H5154" s="12">
        <f>F5154-G5154</f>
        <v/>
      </c>
      <c r="I5154" s="10">
        <f>IF(E5154=0,"Fora",IF(E5153=0,"Carg xar",IF(H5154&lt;0,IF(M5154&lt;0.9,"Carg FV","Stby"),IF(M5154&gt;P5154,"V2H",IF(M5154&lt;0.9,"Carg xar","Stby")))))</f>
        <v/>
      </c>
      <c r="J5154" s="12">
        <f>IF(OR(I5154="Carg FV",I5154="Carg xar"),MIN(IF(I5154="Carg FV",ABS(H5154),7.4),7.4,MAX(0,(0.9-M5154)*40)*0.95),0)</f>
        <v/>
      </c>
      <c r="K5154" s="12">
        <f>IF(I5154="V2H",MIN(MAX(0,H5154),7.4,MAX(0,(M5154-P5154)*40)*0.95),0)</f>
        <v/>
      </c>
      <c r="L5154" s="12">
        <f>IF(E5154=0,0,MAX(0,H5154-K5154))</f>
        <v/>
      </c>
      <c r="M5154" s="13">
        <f>M5153+J5153/40-IF(I5153="V2H",K5153/(0.95*40),0)-IF(E5154=0,IF(E5153=1,IF(D5154=1,30,40)*0.18/(2*40),0),0)-IF(E5154=1,IF(E5153=0,IF(D5154=1,30,40)*0.18/(2*40),0),0)</f>
        <v/>
      </c>
      <c r="N5154" s="14" t="n">
        <v>0.09</v>
      </c>
      <c r="O5154" s="15">
        <f>K5154*N5154</f>
        <v/>
      </c>
      <c r="P5154">
        <f>IF(E5154=0,0.3,IF(D5154=1,IF(C5154&gt;=Params!$B$13-3,IF(C5154&lt;Params!$B$13,Params!$B$20,0.3),0.3),IF(C5154&gt;=Params!$B$15-3,IF(C5154&lt;Params!$B$15,Params!$B$21,0.3),0.3)))</f>
        <v/>
      </c>
    </row>
    <row r="5155" ht="15" customHeight="1" s="1">
      <c r="A5155" s="9" t="n">
        <v>5152</v>
      </c>
      <c r="B5155" s="6" t="inlineStr">
        <is>
          <t>03/08</t>
        </is>
      </c>
      <c r="C5155" s="6" t="n">
        <v>15</v>
      </c>
      <c r="D5155" s="6" t="n">
        <v>1</v>
      </c>
      <c r="E5155" s="10">
        <f>IF(D5155=1, IF(OR(C5155&lt;10, C5155&gt;=15),1,0), IF(OR(C5155&lt;7, C5155&gt;=18),1,0))</f>
        <v/>
      </c>
      <c r="F5155" s="11" t="n">
        <v>0</v>
      </c>
      <c r="G5155" s="12">
        <f>0.58*8</f>
        <v/>
      </c>
      <c r="H5155" s="12">
        <f>F5155-G5155</f>
        <v/>
      </c>
      <c r="I5155" s="10">
        <f>IF(E5155=0,"Fora",IF(E5154=0,"Carg xar",IF(H5155&lt;0,IF(M5155&lt;0.9,"Carg FV","Stby"),IF(M5155&gt;P5155,"V2H",IF(M5155&lt;0.9,"Carg xar","Stby")))))</f>
        <v/>
      </c>
      <c r="J5155" s="12">
        <f>IF(OR(I5155="Carg FV",I5155="Carg xar"),MIN(IF(I5155="Carg FV",ABS(H5155),7.4),7.4,MAX(0,(0.9-M5155)*40)*0.95),0)</f>
        <v/>
      </c>
      <c r="K5155" s="12">
        <f>IF(I5155="V2H",MIN(MAX(0,H5155),7.4,MAX(0,(M5155-P5155)*40)*0.95),0)</f>
        <v/>
      </c>
      <c r="L5155" s="12">
        <f>IF(E5155=0,0,MAX(0,H5155-K5155))</f>
        <v/>
      </c>
      <c r="M5155" s="13">
        <f>M5154+J5154/40-IF(I5154="V2H",K5154/(0.95*40),0)-IF(E5155=0,IF(E5154=1,IF(D5155=1,30,40)*0.18/(2*40),0),0)-IF(E5155=1,IF(E5154=0,IF(D5155=1,30,40)*0.18/(2*40),0),0)</f>
        <v/>
      </c>
      <c r="N5155" s="14" t="n">
        <v>0.09</v>
      </c>
      <c r="O5155" s="15">
        <f>K5155*N5155</f>
        <v/>
      </c>
      <c r="P5155">
        <f>IF(E5155=0,0.3,IF(D5155=1,IF(C5155&gt;=Params!$B$13-3,IF(C5155&lt;Params!$B$13,Params!$B$20,0.3),0.3),IF(C5155&gt;=Params!$B$15-3,IF(C5155&lt;Params!$B$15,Params!$B$21,0.3),0.3)))</f>
        <v/>
      </c>
    </row>
    <row r="5156" ht="15" customHeight="1" s="1">
      <c r="A5156" s="9" t="n">
        <v>5153</v>
      </c>
      <c r="B5156" s="6" t="inlineStr">
        <is>
          <t>03/08</t>
        </is>
      </c>
      <c r="C5156" s="6" t="n">
        <v>16</v>
      </c>
      <c r="D5156" s="6" t="n">
        <v>1</v>
      </c>
      <c r="E5156" s="10">
        <f>IF(D5156=1, IF(OR(C5156&lt;10, C5156&gt;=15),1,0), IF(OR(C5156&lt;7, C5156&gt;=18),1,0))</f>
        <v/>
      </c>
      <c r="F5156" s="11" t="n">
        <v>0</v>
      </c>
      <c r="G5156" s="12">
        <f>0.38*8</f>
        <v/>
      </c>
      <c r="H5156" s="12">
        <f>F5156-G5156</f>
        <v/>
      </c>
      <c r="I5156" s="10">
        <f>IF(E5156=0,"Fora",IF(E5155=0,"Carg xar",IF(H5156&lt;0,IF(M5156&lt;0.9,"Carg FV","Stby"),IF(M5156&gt;P5156,"V2H",IF(M5156&lt;0.9,"Carg xar","Stby")))))</f>
        <v/>
      </c>
      <c r="J5156" s="12">
        <f>IF(OR(I5156="Carg FV",I5156="Carg xar"),MIN(IF(I5156="Carg FV",ABS(H5156),7.4),7.4,MAX(0,(0.9-M5156)*40)*0.95),0)</f>
        <v/>
      </c>
      <c r="K5156" s="12">
        <f>IF(I5156="V2H",MIN(MAX(0,H5156),7.4,MAX(0,(M5156-P5156)*40)*0.95),0)</f>
        <v/>
      </c>
      <c r="L5156" s="12">
        <f>IF(E5156=0,0,MAX(0,H5156-K5156))</f>
        <v/>
      </c>
      <c r="M5156" s="13">
        <f>M5155+J5155/40-IF(I5155="V2H",K5155/(0.95*40),0)-IF(E5156=0,IF(E5155=1,IF(D5156=1,30,40)*0.18/(2*40),0),0)-IF(E5156=1,IF(E5155=0,IF(D5156=1,30,40)*0.18/(2*40),0),0)</f>
        <v/>
      </c>
      <c r="N5156" s="14" t="n">
        <v>0.09</v>
      </c>
      <c r="O5156" s="15">
        <f>K5156*N5156</f>
        <v/>
      </c>
      <c r="P5156">
        <f>IF(E5156=0,0.3,IF(D5156=1,IF(C5156&gt;=Params!$B$13-3,IF(C5156&lt;Params!$B$13,Params!$B$20,0.3),0.3),IF(C5156&gt;=Params!$B$15-3,IF(C5156&lt;Params!$B$15,Params!$B$21,0.3),0.3)))</f>
        <v/>
      </c>
    </row>
    <row r="5157" ht="15" customHeight="1" s="1">
      <c r="A5157" s="9" t="n">
        <v>5154</v>
      </c>
      <c r="B5157" s="6" t="inlineStr">
        <is>
          <t>03/08</t>
        </is>
      </c>
      <c r="C5157" s="6" t="n">
        <v>17</v>
      </c>
      <c r="D5157" s="6" t="n">
        <v>1</v>
      </c>
      <c r="E5157" s="10">
        <f>IF(D5157=1, IF(OR(C5157&lt;10, C5157&gt;=15),1,0), IF(OR(C5157&lt;7, C5157&gt;=18),1,0))</f>
        <v/>
      </c>
      <c r="F5157" s="11" t="n">
        <v>0</v>
      </c>
      <c r="G5157" s="12">
        <f>0.18*8</f>
        <v/>
      </c>
      <c r="H5157" s="12">
        <f>F5157-G5157</f>
        <v/>
      </c>
      <c r="I5157" s="10">
        <f>IF(E5157=0,"Fora",IF(E5156=0,"Carg xar",IF(H5157&lt;0,IF(M5157&lt;0.9,"Carg FV","Stby"),IF(M5157&gt;P5157,"V2H",IF(M5157&lt;0.9,"Carg xar","Stby")))))</f>
        <v/>
      </c>
      <c r="J5157" s="12">
        <f>IF(OR(I5157="Carg FV",I5157="Carg xar"),MIN(IF(I5157="Carg FV",ABS(H5157),7.4),7.4,MAX(0,(0.9-M5157)*40)*0.95),0)</f>
        <v/>
      </c>
      <c r="K5157" s="12">
        <f>IF(I5157="V2H",MIN(MAX(0,H5157),7.4,MAX(0,(M5157-P5157)*40)*0.95),0)</f>
        <v/>
      </c>
      <c r="L5157" s="12">
        <f>IF(E5157=0,0,MAX(0,H5157-K5157))</f>
        <v/>
      </c>
      <c r="M5157" s="13">
        <f>M5156+J5156/40-IF(I5156="V2H",K5156/(0.95*40),0)-IF(E5157=0,IF(E5156=1,IF(D5157=1,30,40)*0.18/(2*40),0),0)-IF(E5157=1,IF(E5156=0,IF(D5157=1,30,40)*0.18/(2*40),0),0)</f>
        <v/>
      </c>
      <c r="N5157" s="14" t="n">
        <v>0.09</v>
      </c>
      <c r="O5157" s="15">
        <f>K5157*N5157</f>
        <v/>
      </c>
      <c r="P5157">
        <f>IF(E5157=0,0.3,IF(D5157=1,IF(C5157&gt;=Params!$B$13-3,IF(C5157&lt;Params!$B$13,Params!$B$20,0.3),0.3),IF(C5157&gt;=Params!$B$15-3,IF(C5157&lt;Params!$B$15,Params!$B$21,0.3),0.3)))</f>
        <v/>
      </c>
    </row>
    <row r="5158" ht="15" customHeight="1" s="1">
      <c r="A5158" s="9" t="n">
        <v>5155</v>
      </c>
      <c r="B5158" s="6" t="inlineStr">
        <is>
          <t>03/08</t>
        </is>
      </c>
      <c r="C5158" s="6" t="n">
        <v>18</v>
      </c>
      <c r="D5158" s="6" t="n">
        <v>1</v>
      </c>
      <c r="E5158" s="10">
        <f>IF(D5158=1, IF(OR(C5158&lt;10, C5158&gt;=15),1,0), IF(OR(C5158&lt;7, C5158&gt;=18),1,0))</f>
        <v/>
      </c>
      <c r="F5158" s="11" t="n">
        <v>0</v>
      </c>
      <c r="G5158" s="12">
        <f>0.04*8</f>
        <v/>
      </c>
      <c r="H5158" s="12">
        <f>F5158-G5158</f>
        <v/>
      </c>
      <c r="I5158" s="10">
        <f>IF(E5158=0,"Fora",IF(E5157=0,"Carg xar",IF(H5158&lt;0,IF(M5158&lt;0.9,"Carg FV","Stby"),IF(M5158&gt;P5158,"V2H",IF(M5158&lt;0.9,"Carg xar","Stby")))))</f>
        <v/>
      </c>
      <c r="J5158" s="12">
        <f>IF(OR(I5158="Carg FV",I5158="Carg xar"),MIN(IF(I5158="Carg FV",ABS(H5158),7.4),7.4,MAX(0,(0.9-M5158)*40)*0.95),0)</f>
        <v/>
      </c>
      <c r="K5158" s="12">
        <f>IF(I5158="V2H",MIN(MAX(0,H5158),7.4,MAX(0,(M5158-P5158)*40)*0.95),0)</f>
        <v/>
      </c>
      <c r="L5158" s="12">
        <f>IF(E5158=0,0,MAX(0,H5158-K5158))</f>
        <v/>
      </c>
      <c r="M5158" s="13">
        <f>M5157+J5157/40-IF(I5157="V2H",K5157/(0.95*40),0)-IF(E5158=0,IF(E5157=1,IF(D5158=1,30,40)*0.18/(2*40),0),0)-IF(E5158=1,IF(E5157=0,IF(D5158=1,30,40)*0.18/(2*40),0),0)</f>
        <v/>
      </c>
      <c r="N5158" s="14" t="n">
        <v>0.09</v>
      </c>
      <c r="O5158" s="15">
        <f>K5158*N5158</f>
        <v/>
      </c>
      <c r="P5158">
        <f>IF(E5158=0,0.3,IF(D5158=1,IF(C5158&gt;=Params!$B$13-3,IF(C5158&lt;Params!$B$13,Params!$B$20,0.3),0.3),IF(C5158&gt;=Params!$B$15-3,IF(C5158&lt;Params!$B$15,Params!$B$21,0.3),0.3)))</f>
        <v/>
      </c>
    </row>
    <row r="5159" ht="15" customHeight="1" s="1">
      <c r="A5159" s="9" t="n">
        <v>5156</v>
      </c>
      <c r="B5159" s="6" t="inlineStr">
        <is>
          <t>03/08</t>
        </is>
      </c>
      <c r="C5159" s="6" t="n">
        <v>19</v>
      </c>
      <c r="D5159" s="6" t="n">
        <v>1</v>
      </c>
      <c r="E5159" s="10">
        <f>IF(D5159=1, IF(OR(C5159&lt;10, C5159&gt;=15),1,0), IF(OR(C5159&lt;7, C5159&gt;=18),1,0))</f>
        <v/>
      </c>
      <c r="F5159" s="11" t="n">
        <v>0</v>
      </c>
      <c r="G5159" s="12">
        <f>0*8</f>
        <v/>
      </c>
      <c r="H5159" s="12">
        <f>F5159-G5159</f>
        <v/>
      </c>
      <c r="I5159" s="10">
        <f>IF(E5159=0,"Fora",IF(E5158=0,"Carg xar",IF(H5159&lt;0,IF(M5159&lt;0.9,"Carg FV","Stby"),IF(M5159&gt;P5159,"V2H",IF(M5159&lt;0.9,"Carg xar","Stby")))))</f>
        <v/>
      </c>
      <c r="J5159" s="12">
        <f>IF(OR(I5159="Carg FV",I5159="Carg xar"),MIN(IF(I5159="Carg FV",ABS(H5159),7.4),7.4,MAX(0,(0.9-M5159)*40)*0.95),0)</f>
        <v/>
      </c>
      <c r="K5159" s="12">
        <f>IF(I5159="V2H",MIN(MAX(0,H5159),7.4,MAX(0,(M5159-P5159)*40)*0.95),0)</f>
        <v/>
      </c>
      <c r="L5159" s="12">
        <f>IF(E5159=0,0,MAX(0,H5159-K5159))</f>
        <v/>
      </c>
      <c r="M5159" s="13">
        <f>M5158+J5158/40-IF(I5158="V2H",K5158/(0.95*40),0)-IF(E5159=0,IF(E5158=1,IF(D5159=1,30,40)*0.18/(2*40),0),0)-IF(E5159=1,IF(E5158=0,IF(D5159=1,30,40)*0.18/(2*40),0),0)</f>
        <v/>
      </c>
      <c r="N5159" s="14" t="n">
        <v>0.09</v>
      </c>
      <c r="O5159" s="15">
        <f>K5159*N5159</f>
        <v/>
      </c>
      <c r="P5159">
        <f>IF(E5159=0,0.3,IF(D5159=1,IF(C5159&gt;=Params!$B$13-3,IF(C5159&lt;Params!$B$13,Params!$B$20,0.3),0.3),IF(C5159&gt;=Params!$B$15-3,IF(C5159&lt;Params!$B$15,Params!$B$21,0.3),0.3)))</f>
        <v/>
      </c>
    </row>
    <row r="5160" ht="15" customHeight="1" s="1">
      <c r="A5160" s="9" t="n">
        <v>5157</v>
      </c>
      <c r="B5160" s="6" t="inlineStr">
        <is>
          <t>03/08</t>
        </is>
      </c>
      <c r="C5160" s="6" t="n">
        <v>20</v>
      </c>
      <c r="D5160" s="6" t="n">
        <v>1</v>
      </c>
      <c r="E5160" s="10">
        <f>IF(D5160=1, IF(OR(C5160&lt;10, C5160&gt;=15),1,0), IF(OR(C5160&lt;7, C5160&gt;=18),1,0))</f>
        <v/>
      </c>
      <c r="F5160" s="11" t="n">
        <v>0.473</v>
      </c>
      <c r="G5160" s="12">
        <f>0*8</f>
        <v/>
      </c>
      <c r="H5160" s="12">
        <f>F5160-G5160</f>
        <v/>
      </c>
      <c r="I5160" s="10">
        <f>IF(E5160=0,"Fora",IF(E5159=0,"Carg xar",IF(H5160&lt;0,IF(M5160&lt;0.9,"Carg FV","Stby"),IF(M5160&gt;P5160,"V2H",IF(M5160&lt;0.9,"Carg xar","Stby")))))</f>
        <v/>
      </c>
      <c r="J5160" s="12">
        <f>IF(OR(I5160="Carg FV",I5160="Carg xar"),MIN(IF(I5160="Carg FV",ABS(H5160),7.4),7.4,MAX(0,(0.9-M5160)*40)*0.95),0)</f>
        <v/>
      </c>
      <c r="K5160" s="12">
        <f>IF(I5160="V2H",MIN(MAX(0,H5160),7.4,MAX(0,(M5160-P5160)*40)*0.95),0)</f>
        <v/>
      </c>
      <c r="L5160" s="12">
        <f>IF(E5160=0,0,MAX(0,H5160-K5160))</f>
        <v/>
      </c>
      <c r="M5160" s="13">
        <f>M5159+J5159/40-IF(I5159="V2H",K5159/(0.95*40),0)-IF(E5160=0,IF(E5159=1,IF(D5160=1,30,40)*0.18/(2*40),0),0)-IF(E5160=1,IF(E5159=0,IF(D5160=1,30,40)*0.18/(2*40),0),0)</f>
        <v/>
      </c>
      <c r="N5160" s="14" t="n">
        <v>0.09</v>
      </c>
      <c r="O5160" s="15">
        <f>K5160*N5160</f>
        <v/>
      </c>
      <c r="P5160">
        <f>IF(E5160=0,0.3,IF(D5160=1,IF(C5160&gt;=Params!$B$13-3,IF(C5160&lt;Params!$B$13,Params!$B$20,0.3),0.3),IF(C5160&gt;=Params!$B$15-3,IF(C5160&lt;Params!$B$15,Params!$B$21,0.3),0.3)))</f>
        <v/>
      </c>
    </row>
    <row r="5161" ht="15" customHeight="1" s="1">
      <c r="A5161" s="9" t="n">
        <v>5158</v>
      </c>
      <c r="B5161" s="6" t="inlineStr">
        <is>
          <t>03/08</t>
        </is>
      </c>
      <c r="C5161" s="6" t="n">
        <v>21</v>
      </c>
      <c r="D5161" s="6" t="n">
        <v>1</v>
      </c>
      <c r="E5161" s="10">
        <f>IF(D5161=1, IF(OR(C5161&lt;10, C5161&gt;=15),1,0), IF(OR(C5161&lt;7, C5161&gt;=18),1,0))</f>
        <v/>
      </c>
      <c r="F5161" s="11" t="n">
        <v>0.663</v>
      </c>
      <c r="G5161" s="12">
        <f>0*8</f>
        <v/>
      </c>
      <c r="H5161" s="12">
        <f>F5161-G5161</f>
        <v/>
      </c>
      <c r="I5161" s="10">
        <f>IF(E5161=0,"Fora",IF(E5160=0,"Carg xar",IF(H5161&lt;0,IF(M5161&lt;0.9,"Carg FV","Stby"),IF(M5161&gt;P5161,"V2H",IF(M5161&lt;0.9,"Carg xar","Stby")))))</f>
        <v/>
      </c>
      <c r="J5161" s="12">
        <f>IF(OR(I5161="Carg FV",I5161="Carg xar"),MIN(IF(I5161="Carg FV",ABS(H5161),7.4),7.4,MAX(0,(0.9-M5161)*40)*0.95),0)</f>
        <v/>
      </c>
      <c r="K5161" s="12">
        <f>IF(I5161="V2H",MIN(MAX(0,H5161),7.4,MAX(0,(M5161-P5161)*40)*0.95),0)</f>
        <v/>
      </c>
      <c r="L5161" s="12">
        <f>IF(E5161=0,0,MAX(0,H5161-K5161))</f>
        <v/>
      </c>
      <c r="M5161" s="13">
        <f>M5160+J5160/40-IF(I5160="V2H",K5160/(0.95*40),0)-IF(E5161=0,IF(E5160=1,IF(D5161=1,30,40)*0.18/(2*40),0),0)-IF(E5161=1,IF(E5160=0,IF(D5161=1,30,40)*0.18/(2*40),0),0)</f>
        <v/>
      </c>
      <c r="N5161" s="14" t="n">
        <v>0.09</v>
      </c>
      <c r="O5161" s="15">
        <f>K5161*N5161</f>
        <v/>
      </c>
      <c r="P5161">
        <f>IF(E5161=0,0.3,IF(D5161=1,IF(C5161&gt;=Params!$B$13-3,IF(C5161&lt;Params!$B$13,Params!$B$20,0.3),0.3),IF(C5161&gt;=Params!$B$15-3,IF(C5161&lt;Params!$B$15,Params!$B$21,0.3),0.3)))</f>
        <v/>
      </c>
    </row>
    <row r="5162" ht="15" customHeight="1" s="1">
      <c r="A5162" s="9" t="n">
        <v>5159</v>
      </c>
      <c r="B5162" s="6" t="inlineStr">
        <is>
          <t>03/08</t>
        </is>
      </c>
      <c r="C5162" s="6" t="n">
        <v>22</v>
      </c>
      <c r="D5162" s="6" t="n">
        <v>1</v>
      </c>
      <c r="E5162" s="10">
        <f>IF(D5162=1, IF(OR(C5162&lt;10, C5162&gt;=15),1,0), IF(OR(C5162&lt;7, C5162&gt;=18),1,0))</f>
        <v/>
      </c>
      <c r="F5162" s="11" t="n">
        <v>0.526</v>
      </c>
      <c r="G5162" s="12">
        <f>0*8</f>
        <v/>
      </c>
      <c r="H5162" s="12">
        <f>F5162-G5162</f>
        <v/>
      </c>
      <c r="I5162" s="10">
        <f>IF(E5162=0,"Fora",IF(E5161=0,"Carg xar",IF(H5162&lt;0,IF(M5162&lt;0.9,"Carg FV","Stby"),IF(M5162&gt;P5162,"V2H",IF(M5162&lt;0.9,"Carg xar","Stby")))))</f>
        <v/>
      </c>
      <c r="J5162" s="12">
        <f>IF(OR(I5162="Carg FV",I5162="Carg xar"),MIN(IF(I5162="Carg FV",ABS(H5162),7.4),7.4,MAX(0,(0.9-M5162)*40)*0.95),0)</f>
        <v/>
      </c>
      <c r="K5162" s="12">
        <f>IF(I5162="V2H",MIN(MAX(0,H5162),7.4,MAX(0,(M5162-P5162)*40)*0.95),0)</f>
        <v/>
      </c>
      <c r="L5162" s="12">
        <f>IF(E5162=0,0,MAX(0,H5162-K5162))</f>
        <v/>
      </c>
      <c r="M5162" s="13">
        <f>M5161+J5161/40-IF(I5161="V2H",K5161/(0.95*40),0)-IF(E5162=0,IF(E5161=1,IF(D5162=1,30,40)*0.18/(2*40),0),0)-IF(E5162=1,IF(E5161=0,IF(D5162=1,30,40)*0.18/(2*40),0),0)</f>
        <v/>
      </c>
      <c r="N5162" s="14" t="n">
        <v>0.09</v>
      </c>
      <c r="O5162" s="15">
        <f>K5162*N5162</f>
        <v/>
      </c>
      <c r="P5162">
        <f>IF(E5162=0,0.3,IF(D5162=1,IF(C5162&gt;=Params!$B$13-3,IF(C5162&lt;Params!$B$13,Params!$B$20,0.3),0.3),IF(C5162&gt;=Params!$B$15-3,IF(C5162&lt;Params!$B$15,Params!$B$21,0.3),0.3)))</f>
        <v/>
      </c>
    </row>
    <row r="5163" ht="15" customHeight="1" s="1">
      <c r="A5163" s="9" t="n">
        <v>5160</v>
      </c>
      <c r="B5163" s="6" t="inlineStr">
        <is>
          <t>03/08</t>
        </is>
      </c>
      <c r="C5163" s="6" t="n">
        <v>23</v>
      </c>
      <c r="D5163" s="6" t="n">
        <v>1</v>
      </c>
      <c r="E5163" s="10">
        <f>IF(D5163=1, IF(OR(C5163&lt;10, C5163&gt;=15),1,0), IF(OR(C5163&lt;7, C5163&gt;=18),1,0))</f>
        <v/>
      </c>
      <c r="F5163" s="11" t="n">
        <v>0.491</v>
      </c>
      <c r="G5163" s="12">
        <f>0*8</f>
        <v/>
      </c>
      <c r="H5163" s="12">
        <f>F5163-G5163</f>
        <v/>
      </c>
      <c r="I5163" s="10">
        <f>IF(E5163=0,"Fora",IF(E5162=0,"Carg xar",IF(H5163&lt;0,IF(M5163&lt;0.9,"Carg FV","Stby"),IF(M5163&gt;P5163,"V2H",IF(M5163&lt;0.9,"Carg xar","Stby")))))</f>
        <v/>
      </c>
      <c r="J5163" s="12">
        <f>IF(OR(I5163="Carg FV",I5163="Carg xar"),MIN(IF(I5163="Carg FV",ABS(H5163),7.4),7.4,MAX(0,(0.9-M5163)*40)*0.95),0)</f>
        <v/>
      </c>
      <c r="K5163" s="12">
        <f>IF(I5163="V2H",MIN(MAX(0,H5163),7.4,MAX(0,(M5163-P5163)*40)*0.95),0)</f>
        <v/>
      </c>
      <c r="L5163" s="12">
        <f>IF(E5163=0,0,MAX(0,H5163-K5163))</f>
        <v/>
      </c>
      <c r="M5163" s="13">
        <f>M5162+J5162/40-IF(I5162="V2H",K5162/(0.95*40),0)-IF(E5163=0,IF(E5162=1,IF(D5163=1,30,40)*0.18/(2*40),0),0)-IF(E5163=1,IF(E5162=0,IF(D5163=1,30,40)*0.18/(2*40),0),0)</f>
        <v/>
      </c>
      <c r="N5163" s="14" t="n">
        <v>0.09</v>
      </c>
      <c r="O5163" s="15">
        <f>K5163*N5163</f>
        <v/>
      </c>
      <c r="P5163">
        <f>IF(E5163=0,0.3,IF(D5163=1,IF(C5163&gt;=Params!$B$13-3,IF(C5163&lt;Params!$B$13,Params!$B$20,0.3),0.3),IF(C5163&gt;=Params!$B$15-3,IF(C5163&lt;Params!$B$15,Params!$B$21,0.3),0.3)))</f>
        <v/>
      </c>
    </row>
    <row r="5164" ht="15" customHeight="1" s="1">
      <c r="A5164" s="9" t="n">
        <v>5161</v>
      </c>
      <c r="B5164" s="6" t="inlineStr">
        <is>
          <t>04/08</t>
        </is>
      </c>
      <c r="C5164" s="6" t="n">
        <v>0</v>
      </c>
      <c r="D5164" s="6" t="n">
        <v>0</v>
      </c>
      <c r="E5164" s="10">
        <f>IF(D5164=1, IF(OR(C5164&lt;10, C5164&gt;=15),1,0), IF(OR(C5164&lt;7, C5164&gt;=18),1,0))</f>
        <v/>
      </c>
      <c r="F5164" s="11" t="n">
        <v>0.529</v>
      </c>
      <c r="G5164" s="12">
        <f>0*8</f>
        <v/>
      </c>
      <c r="H5164" s="12">
        <f>F5164-G5164</f>
        <v/>
      </c>
      <c r="I5164" s="10">
        <f>IF(E5164=0,"Fora",IF(E5163=0,"Carg xar",IF(H5164&lt;0,IF(M5164&lt;0.9,"Carg FV","Stby"),IF(M5164&gt;P5164,"V2H",IF(M5164&lt;0.9,"Carg xar","Stby")))))</f>
        <v/>
      </c>
      <c r="J5164" s="12">
        <f>IF(OR(I5164="Carg FV",I5164="Carg xar"),MIN(IF(I5164="Carg FV",ABS(H5164),7.4),7.4,MAX(0,(0.9-M5164)*40)*0.95),0)</f>
        <v/>
      </c>
      <c r="K5164" s="12">
        <f>IF(I5164="V2H",MIN(MAX(0,H5164),7.4,MAX(0,(M5164-P5164)*40)*0.95),0)</f>
        <v/>
      </c>
      <c r="L5164" s="12">
        <f>IF(E5164=0,0,MAX(0,H5164-K5164))</f>
        <v/>
      </c>
      <c r="M5164" s="13">
        <f>M5163+J5163/40-IF(I5163="V2H",K5163/(0.95*40),0)-IF(E5164=0,IF(E5163=1,IF(D5164=1,30,40)*0.18/(2*40),0),0)-IF(E5164=1,IF(E5163=0,IF(D5164=1,30,40)*0.18/(2*40),0),0)</f>
        <v/>
      </c>
      <c r="N5164" s="14" t="n">
        <v>0.09</v>
      </c>
      <c r="O5164" s="15">
        <f>K5164*N5164</f>
        <v/>
      </c>
      <c r="P5164">
        <f>IF(E5164=0,0.3,IF(D5164=1,IF(C5164&gt;=Params!$B$13-3,IF(C5164&lt;Params!$B$13,Params!$B$20,0.3),0.3),IF(C5164&gt;=Params!$B$15-3,IF(C5164&lt;Params!$B$15,Params!$B$21,0.3),0.3)))</f>
        <v/>
      </c>
    </row>
    <row r="5165" ht="15" customHeight="1" s="1">
      <c r="A5165" s="9" t="n">
        <v>5162</v>
      </c>
      <c r="B5165" s="6" t="inlineStr">
        <is>
          <t>04/08</t>
        </is>
      </c>
      <c r="C5165" s="6" t="n">
        <v>1</v>
      </c>
      <c r="D5165" s="6" t="n">
        <v>0</v>
      </c>
      <c r="E5165" s="10">
        <f>IF(D5165=1, IF(OR(C5165&lt;10, C5165&gt;=15),1,0), IF(OR(C5165&lt;7, C5165&gt;=18),1,0))</f>
        <v/>
      </c>
      <c r="F5165" s="11" t="n">
        <v>1.09</v>
      </c>
      <c r="G5165" s="12">
        <f>0*8</f>
        <v/>
      </c>
      <c r="H5165" s="12">
        <f>F5165-G5165</f>
        <v/>
      </c>
      <c r="I5165" s="10">
        <f>IF(E5165=0,"Fora",IF(E5164=0,"Carg xar",IF(H5165&lt;0,IF(M5165&lt;0.9,"Carg FV","Stby"),IF(M5165&gt;P5165,"V2H",IF(M5165&lt;0.9,"Carg xar","Stby")))))</f>
        <v/>
      </c>
      <c r="J5165" s="12">
        <f>IF(OR(I5165="Carg FV",I5165="Carg xar"),MIN(IF(I5165="Carg FV",ABS(H5165),7.4),7.4,MAX(0,(0.9-M5165)*40)*0.95),0)</f>
        <v/>
      </c>
      <c r="K5165" s="12">
        <f>IF(I5165="V2H",MIN(MAX(0,H5165),7.4,MAX(0,(M5165-P5165)*40)*0.95),0)</f>
        <v/>
      </c>
      <c r="L5165" s="12">
        <f>IF(E5165=0,0,MAX(0,H5165-K5165))</f>
        <v/>
      </c>
      <c r="M5165" s="13">
        <f>M5164+J5164/40-IF(I5164="V2H",K5164/(0.95*40),0)-IF(E5165=0,IF(E5164=1,IF(D5165=1,30,40)*0.18/(2*40),0),0)-IF(E5165=1,IF(E5164=0,IF(D5165=1,30,40)*0.18/(2*40),0),0)</f>
        <v/>
      </c>
      <c r="N5165" s="14" t="n">
        <v>0.09</v>
      </c>
      <c r="O5165" s="15">
        <f>K5165*N5165</f>
        <v/>
      </c>
      <c r="P5165">
        <f>IF(E5165=0,0.3,IF(D5165=1,IF(C5165&gt;=Params!$B$13-3,IF(C5165&lt;Params!$B$13,Params!$B$20,0.3),0.3),IF(C5165&gt;=Params!$B$15-3,IF(C5165&lt;Params!$B$15,Params!$B$21,0.3),0.3)))</f>
        <v/>
      </c>
    </row>
    <row r="5166" ht="15" customHeight="1" s="1">
      <c r="A5166" s="9" t="n">
        <v>5163</v>
      </c>
      <c r="B5166" s="6" t="inlineStr">
        <is>
          <t>04/08</t>
        </is>
      </c>
      <c r="C5166" s="6" t="n">
        <v>2</v>
      </c>
      <c r="D5166" s="6" t="n">
        <v>0</v>
      </c>
      <c r="E5166" s="10">
        <f>IF(D5166=1, IF(OR(C5166&lt;10, C5166&gt;=15),1,0), IF(OR(C5166&lt;7, C5166&gt;=18),1,0))</f>
        <v/>
      </c>
      <c r="F5166" s="11" t="n">
        <v>0.645</v>
      </c>
      <c r="G5166" s="12">
        <f>0*8</f>
        <v/>
      </c>
      <c r="H5166" s="12">
        <f>F5166-G5166</f>
        <v/>
      </c>
      <c r="I5166" s="10">
        <f>IF(E5166=0,"Fora",IF(E5165=0,"Carg xar",IF(H5166&lt;0,IF(M5166&lt;0.9,"Carg FV","Stby"),IF(M5166&gt;P5166,"V2H",IF(M5166&lt;0.9,"Carg xar","Stby")))))</f>
        <v/>
      </c>
      <c r="J5166" s="12">
        <f>IF(OR(I5166="Carg FV",I5166="Carg xar"),MIN(IF(I5166="Carg FV",ABS(H5166),7.4),7.4,MAX(0,(0.9-M5166)*40)*0.95),0)</f>
        <v/>
      </c>
      <c r="K5166" s="12">
        <f>IF(I5166="V2H",MIN(MAX(0,H5166),7.4,MAX(0,(M5166-P5166)*40)*0.95),0)</f>
        <v/>
      </c>
      <c r="L5166" s="12">
        <f>IF(E5166=0,0,MAX(0,H5166-K5166))</f>
        <v/>
      </c>
      <c r="M5166" s="13">
        <f>M5165+J5165/40-IF(I5165="V2H",K5165/(0.95*40),0)-IF(E5166=0,IF(E5165=1,IF(D5166=1,30,40)*0.18/(2*40),0),0)-IF(E5166=1,IF(E5165=0,IF(D5166=1,30,40)*0.18/(2*40),0),0)</f>
        <v/>
      </c>
      <c r="N5166" s="14" t="n">
        <v>0.09</v>
      </c>
      <c r="O5166" s="15">
        <f>K5166*N5166</f>
        <v/>
      </c>
      <c r="P5166">
        <f>IF(E5166=0,0.3,IF(D5166=1,IF(C5166&gt;=Params!$B$13-3,IF(C5166&lt;Params!$B$13,Params!$B$20,0.3),0.3),IF(C5166&gt;=Params!$B$15-3,IF(C5166&lt;Params!$B$15,Params!$B$21,0.3),0.3)))</f>
        <v/>
      </c>
    </row>
    <row r="5167" ht="15" customHeight="1" s="1">
      <c r="A5167" s="9" t="n">
        <v>5164</v>
      </c>
      <c r="B5167" s="6" t="inlineStr">
        <is>
          <t>04/08</t>
        </is>
      </c>
      <c r="C5167" s="6" t="n">
        <v>3</v>
      </c>
      <c r="D5167" s="6" t="n">
        <v>0</v>
      </c>
      <c r="E5167" s="10">
        <f>IF(D5167=1, IF(OR(C5167&lt;10, C5167&gt;=15),1,0), IF(OR(C5167&lt;7, C5167&gt;=18),1,0))</f>
        <v/>
      </c>
      <c r="F5167" s="11" t="n">
        <v>0.455</v>
      </c>
      <c r="G5167" s="12">
        <f>0*8</f>
        <v/>
      </c>
      <c r="H5167" s="12">
        <f>F5167-G5167</f>
        <v/>
      </c>
      <c r="I5167" s="10">
        <f>IF(E5167=0,"Fora",IF(E5166=0,"Carg xar",IF(H5167&lt;0,IF(M5167&lt;0.9,"Carg FV","Stby"),IF(M5167&gt;P5167,"V2H",IF(M5167&lt;0.9,"Carg xar","Stby")))))</f>
        <v/>
      </c>
      <c r="J5167" s="12">
        <f>IF(OR(I5167="Carg FV",I5167="Carg xar"),MIN(IF(I5167="Carg FV",ABS(H5167),7.4),7.4,MAX(0,(0.9-M5167)*40)*0.95),0)</f>
        <v/>
      </c>
      <c r="K5167" s="12">
        <f>IF(I5167="V2H",MIN(MAX(0,H5167),7.4,MAX(0,(M5167-P5167)*40)*0.95),0)</f>
        <v/>
      </c>
      <c r="L5167" s="12">
        <f>IF(E5167=0,0,MAX(0,H5167-K5167))</f>
        <v/>
      </c>
      <c r="M5167" s="13">
        <f>M5166+J5166/40-IF(I5166="V2H",K5166/(0.95*40),0)-IF(E5167=0,IF(E5166=1,IF(D5167=1,30,40)*0.18/(2*40),0),0)-IF(E5167=1,IF(E5166=0,IF(D5167=1,30,40)*0.18/(2*40),0),0)</f>
        <v/>
      </c>
      <c r="N5167" s="14" t="n">
        <v>0.09</v>
      </c>
      <c r="O5167" s="15">
        <f>K5167*N5167</f>
        <v/>
      </c>
      <c r="P5167">
        <f>IF(E5167=0,0.3,IF(D5167=1,IF(C5167&gt;=Params!$B$13-3,IF(C5167&lt;Params!$B$13,Params!$B$20,0.3),0.3),IF(C5167&gt;=Params!$B$15-3,IF(C5167&lt;Params!$B$15,Params!$B$21,0.3),0.3)))</f>
        <v/>
      </c>
    </row>
    <row r="5168" ht="15" customHeight="1" s="1">
      <c r="A5168" s="9" t="n">
        <v>5165</v>
      </c>
      <c r="B5168" s="6" t="inlineStr">
        <is>
          <t>04/08</t>
        </is>
      </c>
      <c r="C5168" s="6" t="n">
        <v>4</v>
      </c>
      <c r="D5168" s="6" t="n">
        <v>0</v>
      </c>
      <c r="E5168" s="10">
        <f>IF(D5168=1, IF(OR(C5168&lt;10, C5168&gt;=15),1,0), IF(OR(C5168&lt;7, C5168&gt;=18),1,0))</f>
        <v/>
      </c>
      <c r="F5168" s="11" t="n">
        <v>0.5</v>
      </c>
      <c r="G5168" s="12">
        <f>0*8</f>
        <v/>
      </c>
      <c r="H5168" s="12">
        <f>F5168-G5168</f>
        <v/>
      </c>
      <c r="I5168" s="10">
        <f>IF(E5168=0,"Fora",IF(E5167=0,"Carg xar",IF(H5168&lt;0,IF(M5168&lt;0.9,"Carg FV","Stby"),IF(M5168&gt;P5168,"V2H",IF(M5168&lt;0.9,"Carg xar","Stby")))))</f>
        <v/>
      </c>
      <c r="J5168" s="12">
        <f>IF(OR(I5168="Carg FV",I5168="Carg xar"),MIN(IF(I5168="Carg FV",ABS(H5168),7.4),7.4,MAX(0,(0.9-M5168)*40)*0.95),0)</f>
        <v/>
      </c>
      <c r="K5168" s="12">
        <f>IF(I5168="V2H",MIN(MAX(0,H5168),7.4,MAX(0,(M5168-P5168)*40)*0.95),0)</f>
        <v/>
      </c>
      <c r="L5168" s="12">
        <f>IF(E5168=0,0,MAX(0,H5168-K5168))</f>
        <v/>
      </c>
      <c r="M5168" s="13">
        <f>M5167+J5167/40-IF(I5167="V2H",K5167/(0.95*40),0)-IF(E5168=0,IF(E5167=1,IF(D5168=1,30,40)*0.18/(2*40),0),0)-IF(E5168=1,IF(E5167=0,IF(D5168=1,30,40)*0.18/(2*40),0),0)</f>
        <v/>
      </c>
      <c r="N5168" s="14" t="n">
        <v>0.09</v>
      </c>
      <c r="O5168" s="15">
        <f>K5168*N5168</f>
        <v/>
      </c>
      <c r="P5168">
        <f>IF(E5168=0,0.3,IF(D5168=1,IF(C5168&gt;=Params!$B$13-3,IF(C5168&lt;Params!$B$13,Params!$B$20,0.3),0.3),IF(C5168&gt;=Params!$B$15-3,IF(C5168&lt;Params!$B$15,Params!$B$21,0.3),0.3)))</f>
        <v/>
      </c>
    </row>
    <row r="5169" ht="15" customHeight="1" s="1">
      <c r="A5169" s="9" t="n">
        <v>5166</v>
      </c>
      <c r="B5169" s="6" t="inlineStr">
        <is>
          <t>04/08</t>
        </is>
      </c>
      <c r="C5169" s="6" t="n">
        <v>5</v>
      </c>
      <c r="D5169" s="6" t="n">
        <v>0</v>
      </c>
      <c r="E5169" s="10">
        <f>IF(D5169=1, IF(OR(C5169&lt;10, C5169&gt;=15),1,0), IF(OR(C5169&lt;7, C5169&gt;=18),1,0))</f>
        <v/>
      </c>
      <c r="F5169" s="11" t="n">
        <v>0.451</v>
      </c>
      <c r="G5169" s="12">
        <f>0*8</f>
        <v/>
      </c>
      <c r="H5169" s="12">
        <f>F5169-G5169</f>
        <v/>
      </c>
      <c r="I5169" s="10">
        <f>IF(E5169=0,"Fora",IF(E5168=0,"Carg xar",IF(H5169&lt;0,IF(M5169&lt;0.9,"Carg FV","Stby"),IF(M5169&gt;P5169,"V2H",IF(M5169&lt;0.9,"Carg xar","Stby")))))</f>
        <v/>
      </c>
      <c r="J5169" s="12">
        <f>IF(OR(I5169="Carg FV",I5169="Carg xar"),MIN(IF(I5169="Carg FV",ABS(H5169),7.4),7.4,MAX(0,(0.9-M5169)*40)*0.95),0)</f>
        <v/>
      </c>
      <c r="K5169" s="12">
        <f>IF(I5169="V2H",MIN(MAX(0,H5169),7.4,MAX(0,(M5169-P5169)*40)*0.95),0)</f>
        <v/>
      </c>
      <c r="L5169" s="12">
        <f>IF(E5169=0,0,MAX(0,H5169-K5169))</f>
        <v/>
      </c>
      <c r="M5169" s="13">
        <f>M5168+J5168/40-IF(I5168="V2H",K5168/(0.95*40),0)-IF(E5169=0,IF(E5168=1,IF(D5169=1,30,40)*0.18/(2*40),0),0)-IF(E5169=1,IF(E5168=0,IF(D5169=1,30,40)*0.18/(2*40),0),0)</f>
        <v/>
      </c>
      <c r="N5169" s="14" t="n">
        <v>0.09</v>
      </c>
      <c r="O5169" s="15">
        <f>K5169*N5169</f>
        <v/>
      </c>
      <c r="P5169">
        <f>IF(E5169=0,0.3,IF(D5169=1,IF(C5169&gt;=Params!$B$13-3,IF(C5169&lt;Params!$B$13,Params!$B$20,0.3),0.3),IF(C5169&gt;=Params!$B$15-3,IF(C5169&lt;Params!$B$15,Params!$B$21,0.3),0.3)))</f>
        <v/>
      </c>
    </row>
    <row r="5170" ht="15" customHeight="1" s="1">
      <c r="A5170" s="9" t="n">
        <v>5167</v>
      </c>
      <c r="B5170" s="6" t="inlineStr">
        <is>
          <t>04/08</t>
        </is>
      </c>
      <c r="C5170" s="6" t="n">
        <v>6</v>
      </c>
      <c r="D5170" s="6" t="n">
        <v>0</v>
      </c>
      <c r="E5170" s="10">
        <f>IF(D5170=1, IF(OR(C5170&lt;10, C5170&gt;=15),1,0), IF(OR(C5170&lt;7, C5170&gt;=18),1,0))</f>
        <v/>
      </c>
      <c r="F5170" s="11" t="n">
        <v>0.433</v>
      </c>
      <c r="G5170" s="12">
        <f>0*8</f>
        <v/>
      </c>
      <c r="H5170" s="12">
        <f>F5170-G5170</f>
        <v/>
      </c>
      <c r="I5170" s="10">
        <f>IF(E5170=0,"Fora",IF(E5169=0,"Carg xar",IF(H5170&lt;0,IF(M5170&lt;0.9,"Carg FV","Stby"),IF(M5170&gt;P5170,"V2H",IF(M5170&lt;0.9,"Carg xar","Stby")))))</f>
        <v/>
      </c>
      <c r="J5170" s="12">
        <f>IF(OR(I5170="Carg FV",I5170="Carg xar"),MIN(IF(I5170="Carg FV",ABS(H5170),7.4),7.4,MAX(0,(0.9-M5170)*40)*0.95),0)</f>
        <v/>
      </c>
      <c r="K5170" s="12">
        <f>IF(I5170="V2H",MIN(MAX(0,H5170),7.4,MAX(0,(M5170-P5170)*40)*0.95),0)</f>
        <v/>
      </c>
      <c r="L5170" s="12">
        <f>IF(E5170=0,0,MAX(0,H5170-K5170))</f>
        <v/>
      </c>
      <c r="M5170" s="13">
        <f>M5169+J5169/40-IF(I5169="V2H",K5169/(0.95*40),0)-IF(E5170=0,IF(E5169=1,IF(D5170=1,30,40)*0.18/(2*40),0),0)-IF(E5170=1,IF(E5169=0,IF(D5170=1,30,40)*0.18/(2*40),0),0)</f>
        <v/>
      </c>
      <c r="N5170" s="14" t="n">
        <v>0.09</v>
      </c>
      <c r="O5170" s="15">
        <f>K5170*N5170</f>
        <v/>
      </c>
      <c r="P5170">
        <f>IF(E5170=0,0.3,IF(D5170=1,IF(C5170&gt;=Params!$B$13-3,IF(C5170&lt;Params!$B$13,Params!$B$20,0.3),0.3),IF(C5170&gt;=Params!$B$15-3,IF(C5170&lt;Params!$B$15,Params!$B$21,0.3),0.3)))</f>
        <v/>
      </c>
    </row>
    <row r="5171" ht="15" customHeight="1" s="1">
      <c r="A5171" s="9" t="n">
        <v>5168</v>
      </c>
      <c r="B5171" s="6" t="inlineStr">
        <is>
          <t>04/08</t>
        </is>
      </c>
      <c r="C5171" s="6" t="n">
        <v>7</v>
      </c>
      <c r="D5171" s="6" t="n">
        <v>0</v>
      </c>
      <c r="E5171" s="10">
        <f>IF(D5171=1, IF(OR(C5171&lt;10, C5171&gt;=15),1,0), IF(OR(C5171&lt;7, C5171&gt;=18),1,0))</f>
        <v/>
      </c>
      <c r="F5171" s="11" t="n">
        <v>0.45</v>
      </c>
      <c r="G5171" s="12">
        <f>0.1*8</f>
        <v/>
      </c>
      <c r="H5171" s="12">
        <f>F5171-G5171</f>
        <v/>
      </c>
      <c r="I5171" s="10">
        <f>IF(E5171=0,"Fora",IF(E5170=0,"Carg xar",IF(H5171&lt;0,IF(M5171&lt;0.9,"Carg FV","Stby"),IF(M5171&gt;P5171,"V2H",IF(M5171&lt;0.9,"Carg xar","Stby")))))</f>
        <v/>
      </c>
      <c r="J5171" s="12">
        <f>IF(OR(I5171="Carg FV",I5171="Carg xar"),MIN(IF(I5171="Carg FV",ABS(H5171),7.4),7.4,MAX(0,(0.9-M5171)*40)*0.95),0)</f>
        <v/>
      </c>
      <c r="K5171" s="12">
        <f>IF(I5171="V2H",MIN(MAX(0,H5171),7.4,MAX(0,(M5171-P5171)*40)*0.95),0)</f>
        <v/>
      </c>
      <c r="L5171" s="12">
        <f>IF(E5171=0,0,MAX(0,H5171-K5171))</f>
        <v/>
      </c>
      <c r="M5171" s="13">
        <f>M5170+J5170/40-IF(I5170="V2H",K5170/(0.95*40),0)-IF(E5171=0,IF(E5170=1,IF(D5171=1,30,40)*0.18/(2*40),0),0)-IF(E5171=1,IF(E5170=0,IF(D5171=1,30,40)*0.18/(2*40),0),0)</f>
        <v/>
      </c>
      <c r="N5171" s="14" t="n">
        <v>0.09</v>
      </c>
      <c r="O5171" s="15">
        <f>K5171*N5171</f>
        <v/>
      </c>
      <c r="P5171">
        <f>IF(E5171=0,0.3,IF(D5171=1,IF(C5171&gt;=Params!$B$13-3,IF(C5171&lt;Params!$B$13,Params!$B$20,0.3),0.3),IF(C5171&gt;=Params!$B$15-3,IF(C5171&lt;Params!$B$15,Params!$B$21,0.3),0.3)))</f>
        <v/>
      </c>
    </row>
    <row r="5172" ht="15" customHeight="1" s="1">
      <c r="A5172" s="9" t="n">
        <v>5169</v>
      </c>
      <c r="B5172" s="6" t="inlineStr">
        <is>
          <t>04/08</t>
        </is>
      </c>
      <c r="C5172" s="6" t="n">
        <v>8</v>
      </c>
      <c r="D5172" s="6" t="n">
        <v>0</v>
      </c>
      <c r="E5172" s="10">
        <f>IF(D5172=1, IF(OR(C5172&lt;10, C5172&gt;=15),1,0), IF(OR(C5172&lt;7, C5172&gt;=18),1,0))</f>
        <v/>
      </c>
      <c r="F5172" s="11" t="n">
        <v>0</v>
      </c>
      <c r="G5172" s="12">
        <f>0.25*8</f>
        <v/>
      </c>
      <c r="H5172" s="12">
        <f>F5172-G5172</f>
        <v/>
      </c>
      <c r="I5172" s="10">
        <f>IF(E5172=0,"Fora",IF(E5171=0,"Carg xar",IF(H5172&lt;0,IF(M5172&lt;0.9,"Carg FV","Stby"),IF(M5172&gt;P5172,"V2H",IF(M5172&lt;0.9,"Carg xar","Stby")))))</f>
        <v/>
      </c>
      <c r="J5172" s="12">
        <f>IF(OR(I5172="Carg FV",I5172="Carg xar"),MIN(IF(I5172="Carg FV",ABS(H5172),7.4),7.4,MAX(0,(0.9-M5172)*40)*0.95),0)</f>
        <v/>
      </c>
      <c r="K5172" s="12">
        <f>IF(I5172="V2H",MIN(MAX(0,H5172),7.4,MAX(0,(M5172-P5172)*40)*0.95),0)</f>
        <v/>
      </c>
      <c r="L5172" s="12">
        <f>IF(E5172=0,0,MAX(0,H5172-K5172))</f>
        <v/>
      </c>
      <c r="M5172" s="13">
        <f>M5171+J5171/40-IF(I5171="V2H",K5171/(0.95*40),0)-IF(E5172=0,IF(E5171=1,IF(D5172=1,30,40)*0.18/(2*40),0),0)-IF(E5172=1,IF(E5171=0,IF(D5172=1,30,40)*0.18/(2*40),0),0)</f>
        <v/>
      </c>
      <c r="N5172" s="14" t="n">
        <v>0.15</v>
      </c>
      <c r="O5172" s="15">
        <f>K5172*N5172</f>
        <v/>
      </c>
      <c r="P5172">
        <f>IF(E5172=0,0.3,IF(D5172=1,IF(C5172&gt;=Params!$B$13-3,IF(C5172&lt;Params!$B$13,Params!$B$20,0.3),0.3),IF(C5172&gt;=Params!$B$15-3,IF(C5172&lt;Params!$B$15,Params!$B$21,0.3),0.3)))</f>
        <v/>
      </c>
    </row>
    <row r="5173" ht="15" customHeight="1" s="1">
      <c r="A5173" s="9" t="n">
        <v>5170</v>
      </c>
      <c r="B5173" s="6" t="inlineStr">
        <is>
          <t>04/08</t>
        </is>
      </c>
      <c r="C5173" s="6" t="n">
        <v>9</v>
      </c>
      <c r="D5173" s="6" t="n">
        <v>0</v>
      </c>
      <c r="E5173" s="10">
        <f>IF(D5173=1, IF(OR(C5173&lt;10, C5173&gt;=15),1,0), IF(OR(C5173&lt;7, C5173&gt;=18),1,0))</f>
        <v/>
      </c>
      <c r="F5173" s="11" t="n">
        <v>0.54</v>
      </c>
      <c r="G5173" s="12">
        <f>0.45*8</f>
        <v/>
      </c>
      <c r="H5173" s="12">
        <f>F5173-G5173</f>
        <v/>
      </c>
      <c r="I5173" s="10">
        <f>IF(E5173=0,"Fora",IF(E5172=0,"Carg xar",IF(H5173&lt;0,IF(M5173&lt;0.9,"Carg FV","Stby"),IF(M5173&gt;P5173,"V2H",IF(M5173&lt;0.9,"Carg xar","Stby")))))</f>
        <v/>
      </c>
      <c r="J5173" s="12">
        <f>IF(OR(I5173="Carg FV",I5173="Carg xar"),MIN(IF(I5173="Carg FV",ABS(H5173),7.4),7.4,MAX(0,(0.9-M5173)*40)*0.95),0)</f>
        <v/>
      </c>
      <c r="K5173" s="12">
        <f>IF(I5173="V2H",MIN(MAX(0,H5173),7.4,MAX(0,(M5173-P5173)*40)*0.95),0)</f>
        <v/>
      </c>
      <c r="L5173" s="12">
        <f>IF(E5173=0,0,MAX(0,H5173-K5173))</f>
        <v/>
      </c>
      <c r="M5173" s="13">
        <f>M5172+J5172/40-IF(I5172="V2H",K5172/(0.95*40),0)-IF(E5173=0,IF(E5172=1,IF(D5173=1,30,40)*0.18/(2*40),0),0)-IF(E5173=1,IF(E5172=0,IF(D5173=1,30,40)*0.18/(2*40),0),0)</f>
        <v/>
      </c>
      <c r="N5173" s="14" t="n">
        <v>0.15</v>
      </c>
      <c r="O5173" s="15">
        <f>K5173*N5173</f>
        <v/>
      </c>
      <c r="P5173">
        <f>IF(E5173=0,0.3,IF(D5173=1,IF(C5173&gt;=Params!$B$13-3,IF(C5173&lt;Params!$B$13,Params!$B$20,0.3),0.3),IF(C5173&gt;=Params!$B$15-3,IF(C5173&lt;Params!$B$15,Params!$B$21,0.3),0.3)))</f>
        <v/>
      </c>
    </row>
    <row r="5174" ht="15" customHeight="1" s="1">
      <c r="A5174" s="9" t="n">
        <v>5171</v>
      </c>
      <c r="B5174" s="6" t="inlineStr">
        <is>
          <t>04/08</t>
        </is>
      </c>
      <c r="C5174" s="6" t="n">
        <v>10</v>
      </c>
      <c r="D5174" s="6" t="n">
        <v>0</v>
      </c>
      <c r="E5174" s="10">
        <f>IF(D5174=1, IF(OR(C5174&lt;10, C5174&gt;=15),1,0), IF(OR(C5174&lt;7, C5174&gt;=18),1,0))</f>
        <v/>
      </c>
      <c r="F5174" s="11" t="n">
        <v>0</v>
      </c>
      <c r="G5174" s="12">
        <f>0.65*8</f>
        <v/>
      </c>
      <c r="H5174" s="12">
        <f>F5174-G5174</f>
        <v/>
      </c>
      <c r="I5174" s="10">
        <f>IF(E5174=0,"Fora",IF(E5173=0,"Carg xar",IF(H5174&lt;0,IF(M5174&lt;0.9,"Carg FV","Stby"),IF(M5174&gt;P5174,"V2H",IF(M5174&lt;0.9,"Carg xar","Stby")))))</f>
        <v/>
      </c>
      <c r="J5174" s="12">
        <f>IF(OR(I5174="Carg FV",I5174="Carg xar"),MIN(IF(I5174="Carg FV",ABS(H5174),7.4),7.4,MAX(0,(0.9-M5174)*40)*0.95),0)</f>
        <v/>
      </c>
      <c r="K5174" s="12">
        <f>IF(I5174="V2H",MIN(MAX(0,H5174),7.4,MAX(0,(M5174-P5174)*40)*0.95),0)</f>
        <v/>
      </c>
      <c r="L5174" s="12">
        <f>IF(E5174=0,0,MAX(0,H5174-K5174))</f>
        <v/>
      </c>
      <c r="M5174" s="13">
        <f>M5173+J5173/40-IF(I5173="V2H",K5173/(0.95*40),0)-IF(E5174=0,IF(E5173=1,IF(D5174=1,30,40)*0.18/(2*40),0),0)-IF(E5174=1,IF(E5173=0,IF(D5174=1,30,40)*0.18/(2*40),0),0)</f>
        <v/>
      </c>
      <c r="N5174" s="14" t="n">
        <v>0.2</v>
      </c>
      <c r="O5174" s="15">
        <f>K5174*N5174</f>
        <v/>
      </c>
      <c r="P5174">
        <f>IF(E5174=0,0.3,IF(D5174=1,IF(C5174&gt;=Params!$B$13-3,IF(C5174&lt;Params!$B$13,Params!$B$20,0.3),0.3),IF(C5174&gt;=Params!$B$15-3,IF(C5174&lt;Params!$B$15,Params!$B$21,0.3),0.3)))</f>
        <v/>
      </c>
    </row>
    <row r="5175" ht="15" customHeight="1" s="1">
      <c r="A5175" s="9" t="n">
        <v>5172</v>
      </c>
      <c r="B5175" s="6" t="inlineStr">
        <is>
          <t>04/08</t>
        </is>
      </c>
      <c r="C5175" s="6" t="n">
        <v>11</v>
      </c>
      <c r="D5175" s="6" t="n">
        <v>0</v>
      </c>
      <c r="E5175" s="10">
        <f>IF(D5175=1, IF(OR(C5175&lt;10, C5175&gt;=15),1,0), IF(OR(C5175&lt;7, C5175&gt;=18),1,0))</f>
        <v/>
      </c>
      <c r="F5175" s="11" t="n">
        <v>0</v>
      </c>
      <c r="G5175" s="12">
        <f>0.8*8</f>
        <v/>
      </c>
      <c r="H5175" s="12">
        <f>F5175-G5175</f>
        <v/>
      </c>
      <c r="I5175" s="10">
        <f>IF(E5175=0,"Fora",IF(E5174=0,"Carg xar",IF(H5175&lt;0,IF(M5175&lt;0.9,"Carg FV","Stby"),IF(M5175&gt;P5175,"V2H",IF(M5175&lt;0.9,"Carg xar","Stby")))))</f>
        <v/>
      </c>
      <c r="J5175" s="12">
        <f>IF(OR(I5175="Carg FV",I5175="Carg xar"),MIN(IF(I5175="Carg FV",ABS(H5175),7.4),7.4,MAX(0,(0.9-M5175)*40)*0.95),0)</f>
        <v/>
      </c>
      <c r="K5175" s="12">
        <f>IF(I5175="V2H",MIN(MAX(0,H5175),7.4,MAX(0,(M5175-P5175)*40)*0.95),0)</f>
        <v/>
      </c>
      <c r="L5175" s="12">
        <f>IF(E5175=0,0,MAX(0,H5175-K5175))</f>
        <v/>
      </c>
      <c r="M5175" s="13">
        <f>M5174+J5174/40-IF(I5174="V2H",K5174/(0.95*40),0)-IF(E5175=0,IF(E5174=1,IF(D5175=1,30,40)*0.18/(2*40),0),0)-IF(E5175=1,IF(E5174=0,IF(D5175=1,30,40)*0.18/(2*40),0),0)</f>
        <v/>
      </c>
      <c r="N5175" s="14" t="n">
        <v>0.2</v>
      </c>
      <c r="O5175" s="15">
        <f>K5175*N5175</f>
        <v/>
      </c>
      <c r="P5175">
        <f>IF(E5175=0,0.3,IF(D5175=1,IF(C5175&gt;=Params!$B$13-3,IF(C5175&lt;Params!$B$13,Params!$B$20,0.3),0.3),IF(C5175&gt;=Params!$B$15-3,IF(C5175&lt;Params!$B$15,Params!$B$21,0.3),0.3)))</f>
        <v/>
      </c>
    </row>
    <row r="5176" ht="15" customHeight="1" s="1">
      <c r="A5176" s="9" t="n">
        <v>5173</v>
      </c>
      <c r="B5176" s="6" t="inlineStr">
        <is>
          <t>04/08</t>
        </is>
      </c>
      <c r="C5176" s="6" t="n">
        <v>12</v>
      </c>
      <c r="D5176" s="6" t="n">
        <v>0</v>
      </c>
      <c r="E5176" s="10">
        <f>IF(D5176=1, IF(OR(C5176&lt;10, C5176&gt;=15),1,0), IF(OR(C5176&lt;7, C5176&gt;=18),1,0))</f>
        <v/>
      </c>
      <c r="F5176" s="11" t="n">
        <v>0</v>
      </c>
      <c r="G5176" s="12">
        <f>0.88*8</f>
        <v/>
      </c>
      <c r="H5176" s="12">
        <f>F5176-G5176</f>
        <v/>
      </c>
      <c r="I5176" s="10">
        <f>IF(E5176=0,"Fora",IF(E5175=0,"Carg xar",IF(H5176&lt;0,IF(M5176&lt;0.9,"Carg FV","Stby"),IF(M5176&gt;P5176,"V2H",IF(M5176&lt;0.9,"Carg xar","Stby")))))</f>
        <v/>
      </c>
      <c r="J5176" s="12">
        <f>IF(OR(I5176="Carg FV",I5176="Carg xar"),MIN(IF(I5176="Carg FV",ABS(H5176),7.4),7.4,MAX(0,(0.9-M5176)*40)*0.95),0)</f>
        <v/>
      </c>
      <c r="K5176" s="12">
        <f>IF(I5176="V2H",MIN(MAX(0,H5176),7.4,MAX(0,(M5176-P5176)*40)*0.95),0)</f>
        <v/>
      </c>
      <c r="L5176" s="12">
        <f>IF(E5176=0,0,MAX(0,H5176-K5176))</f>
        <v/>
      </c>
      <c r="M5176" s="13">
        <f>M5175+J5175/40-IF(I5175="V2H",K5175/(0.95*40),0)-IF(E5176=0,IF(E5175=1,IF(D5176=1,30,40)*0.18/(2*40),0),0)-IF(E5176=1,IF(E5175=0,IF(D5176=1,30,40)*0.18/(2*40),0),0)</f>
        <v/>
      </c>
      <c r="N5176" s="14" t="n">
        <v>0.2</v>
      </c>
      <c r="O5176" s="15">
        <f>K5176*N5176</f>
        <v/>
      </c>
      <c r="P5176">
        <f>IF(E5176=0,0.3,IF(D5176=1,IF(C5176&gt;=Params!$B$13-3,IF(C5176&lt;Params!$B$13,Params!$B$20,0.3),0.3),IF(C5176&gt;=Params!$B$15-3,IF(C5176&lt;Params!$B$15,Params!$B$21,0.3),0.3)))</f>
        <v/>
      </c>
    </row>
    <row r="5177" ht="15" customHeight="1" s="1">
      <c r="A5177" s="9" t="n">
        <v>5174</v>
      </c>
      <c r="B5177" s="6" t="inlineStr">
        <is>
          <t>04/08</t>
        </is>
      </c>
      <c r="C5177" s="6" t="n">
        <v>13</v>
      </c>
      <c r="D5177" s="6" t="n">
        <v>0</v>
      </c>
      <c r="E5177" s="10">
        <f>IF(D5177=1, IF(OR(C5177&lt;10, C5177&gt;=15),1,0), IF(OR(C5177&lt;7, C5177&gt;=18),1,0))</f>
        <v/>
      </c>
      <c r="F5177" s="11" t="n">
        <v>0</v>
      </c>
      <c r="G5177" s="12">
        <f>0.85*8</f>
        <v/>
      </c>
      <c r="H5177" s="12">
        <f>F5177-G5177</f>
        <v/>
      </c>
      <c r="I5177" s="10">
        <f>IF(E5177=0,"Fora",IF(E5176=0,"Carg xar",IF(H5177&lt;0,IF(M5177&lt;0.9,"Carg FV","Stby"),IF(M5177&gt;P5177,"V2H",IF(M5177&lt;0.9,"Carg xar","Stby")))))</f>
        <v/>
      </c>
      <c r="J5177" s="12">
        <f>IF(OR(I5177="Carg FV",I5177="Carg xar"),MIN(IF(I5177="Carg FV",ABS(H5177),7.4),7.4,MAX(0,(0.9-M5177)*40)*0.95),0)</f>
        <v/>
      </c>
      <c r="K5177" s="12">
        <f>IF(I5177="V2H",MIN(MAX(0,H5177),7.4,MAX(0,(M5177-P5177)*40)*0.95),0)</f>
        <v/>
      </c>
      <c r="L5177" s="12">
        <f>IF(E5177=0,0,MAX(0,H5177-K5177))</f>
        <v/>
      </c>
      <c r="M5177" s="13">
        <f>M5176+J5176/40-IF(I5176="V2H",K5176/(0.95*40),0)-IF(E5177=0,IF(E5176=1,IF(D5177=1,30,40)*0.18/(2*40),0),0)-IF(E5177=1,IF(E5176=0,IF(D5177=1,30,40)*0.18/(2*40),0),0)</f>
        <v/>
      </c>
      <c r="N5177" s="14" t="n">
        <v>0.2</v>
      </c>
      <c r="O5177" s="15">
        <f>K5177*N5177</f>
        <v/>
      </c>
      <c r="P5177">
        <f>IF(E5177=0,0.3,IF(D5177=1,IF(C5177&gt;=Params!$B$13-3,IF(C5177&lt;Params!$B$13,Params!$B$20,0.3),0.3),IF(C5177&gt;=Params!$B$15-3,IF(C5177&lt;Params!$B$15,Params!$B$21,0.3),0.3)))</f>
        <v/>
      </c>
    </row>
    <row r="5178" ht="15" customHeight="1" s="1">
      <c r="A5178" s="9" t="n">
        <v>5175</v>
      </c>
      <c r="B5178" s="6" t="inlineStr">
        <is>
          <t>04/08</t>
        </is>
      </c>
      <c r="C5178" s="6" t="n">
        <v>14</v>
      </c>
      <c r="D5178" s="6" t="n">
        <v>0</v>
      </c>
      <c r="E5178" s="10">
        <f>IF(D5178=1, IF(OR(C5178&lt;10, C5178&gt;=15),1,0), IF(OR(C5178&lt;7, C5178&gt;=18),1,0))</f>
        <v/>
      </c>
      <c r="F5178" s="11" t="n">
        <v>2.725</v>
      </c>
      <c r="G5178" s="12">
        <f>0.75*8</f>
        <v/>
      </c>
      <c r="H5178" s="12">
        <f>F5178-G5178</f>
        <v/>
      </c>
      <c r="I5178" s="10">
        <f>IF(E5178=0,"Fora",IF(E5177=0,"Carg xar",IF(H5178&lt;0,IF(M5178&lt;0.9,"Carg FV","Stby"),IF(M5178&gt;P5178,"V2H",IF(M5178&lt;0.9,"Carg xar","Stby")))))</f>
        <v/>
      </c>
      <c r="J5178" s="12">
        <f>IF(OR(I5178="Carg FV",I5178="Carg xar"),MIN(IF(I5178="Carg FV",ABS(H5178),7.4),7.4,MAX(0,(0.9-M5178)*40)*0.95),0)</f>
        <v/>
      </c>
      <c r="K5178" s="12">
        <f>IF(I5178="V2H",MIN(MAX(0,H5178),7.4,MAX(0,(M5178-P5178)*40)*0.95),0)</f>
        <v/>
      </c>
      <c r="L5178" s="12">
        <f>IF(E5178=0,0,MAX(0,H5178-K5178))</f>
        <v/>
      </c>
      <c r="M5178" s="13">
        <f>M5177+J5177/40-IF(I5177="V2H",K5177/(0.95*40),0)-IF(E5178=0,IF(E5177=1,IF(D5178=1,30,40)*0.18/(2*40),0),0)-IF(E5178=1,IF(E5177=0,IF(D5178=1,30,40)*0.18/(2*40),0),0)</f>
        <v/>
      </c>
      <c r="N5178" s="14" t="n">
        <v>0.15</v>
      </c>
      <c r="O5178" s="15">
        <f>K5178*N5178</f>
        <v/>
      </c>
      <c r="P5178">
        <f>IF(E5178=0,0.3,IF(D5178=1,IF(C5178&gt;=Params!$B$13-3,IF(C5178&lt;Params!$B$13,Params!$B$20,0.3),0.3),IF(C5178&gt;=Params!$B$15-3,IF(C5178&lt;Params!$B$15,Params!$B$21,0.3),0.3)))</f>
        <v/>
      </c>
    </row>
    <row r="5179" ht="15" customHeight="1" s="1">
      <c r="A5179" s="9" t="n">
        <v>5176</v>
      </c>
      <c r="B5179" s="6" t="inlineStr">
        <is>
          <t>04/08</t>
        </is>
      </c>
      <c r="C5179" s="6" t="n">
        <v>15</v>
      </c>
      <c r="D5179" s="6" t="n">
        <v>0</v>
      </c>
      <c r="E5179" s="10">
        <f>IF(D5179=1, IF(OR(C5179&lt;10, C5179&gt;=15),1,0), IF(OR(C5179&lt;7, C5179&gt;=18),1,0))</f>
        <v/>
      </c>
      <c r="F5179" s="11" t="n">
        <v>0</v>
      </c>
      <c r="G5179" s="12">
        <f>0.58*8</f>
        <v/>
      </c>
      <c r="H5179" s="12">
        <f>F5179-G5179</f>
        <v/>
      </c>
      <c r="I5179" s="10">
        <f>IF(E5179=0,"Fora",IF(E5178=0,"Carg xar",IF(H5179&lt;0,IF(M5179&lt;0.9,"Carg FV","Stby"),IF(M5179&gt;P5179,"V2H",IF(M5179&lt;0.9,"Carg xar","Stby")))))</f>
        <v/>
      </c>
      <c r="J5179" s="12">
        <f>IF(OR(I5179="Carg FV",I5179="Carg xar"),MIN(IF(I5179="Carg FV",ABS(H5179),7.4),7.4,MAX(0,(0.9-M5179)*40)*0.95),0)</f>
        <v/>
      </c>
      <c r="K5179" s="12">
        <f>IF(I5179="V2H",MIN(MAX(0,H5179),7.4,MAX(0,(M5179-P5179)*40)*0.95),0)</f>
        <v/>
      </c>
      <c r="L5179" s="12">
        <f>IF(E5179=0,0,MAX(0,H5179-K5179))</f>
        <v/>
      </c>
      <c r="M5179" s="13">
        <f>M5178+J5178/40-IF(I5178="V2H",K5178/(0.95*40),0)-IF(E5179=0,IF(E5178=1,IF(D5179=1,30,40)*0.18/(2*40),0),0)-IF(E5179=1,IF(E5178=0,IF(D5179=1,30,40)*0.18/(2*40),0),0)</f>
        <v/>
      </c>
      <c r="N5179" s="14" t="n">
        <v>0.15</v>
      </c>
      <c r="O5179" s="15">
        <f>K5179*N5179</f>
        <v/>
      </c>
      <c r="P5179">
        <f>IF(E5179=0,0.3,IF(D5179=1,IF(C5179&gt;=Params!$B$13-3,IF(C5179&lt;Params!$B$13,Params!$B$20,0.3),0.3),IF(C5179&gt;=Params!$B$15-3,IF(C5179&lt;Params!$B$15,Params!$B$21,0.3),0.3)))</f>
        <v/>
      </c>
    </row>
    <row r="5180" ht="15" customHeight="1" s="1">
      <c r="A5180" s="9" t="n">
        <v>5177</v>
      </c>
      <c r="B5180" s="6" t="inlineStr">
        <is>
          <t>04/08</t>
        </is>
      </c>
      <c r="C5180" s="6" t="n">
        <v>16</v>
      </c>
      <c r="D5180" s="6" t="n">
        <v>0</v>
      </c>
      <c r="E5180" s="10">
        <f>IF(D5180=1, IF(OR(C5180&lt;10, C5180&gt;=15),1,0), IF(OR(C5180&lt;7, C5180&gt;=18),1,0))</f>
        <v/>
      </c>
      <c r="F5180" s="11" t="n">
        <v>0</v>
      </c>
      <c r="G5180" s="12">
        <f>0.38*8</f>
        <v/>
      </c>
      <c r="H5180" s="12">
        <f>F5180-G5180</f>
        <v/>
      </c>
      <c r="I5180" s="10">
        <f>IF(E5180=0,"Fora",IF(E5179=0,"Carg xar",IF(H5180&lt;0,IF(M5180&lt;0.9,"Carg FV","Stby"),IF(M5180&gt;P5180,"V2H",IF(M5180&lt;0.9,"Carg xar","Stby")))))</f>
        <v/>
      </c>
      <c r="J5180" s="12">
        <f>IF(OR(I5180="Carg FV",I5180="Carg xar"),MIN(IF(I5180="Carg FV",ABS(H5180),7.4),7.4,MAX(0,(0.9-M5180)*40)*0.95),0)</f>
        <v/>
      </c>
      <c r="K5180" s="12">
        <f>IF(I5180="V2H",MIN(MAX(0,H5180),7.4,MAX(0,(M5180-P5180)*40)*0.95),0)</f>
        <v/>
      </c>
      <c r="L5180" s="12">
        <f>IF(E5180=0,0,MAX(0,H5180-K5180))</f>
        <v/>
      </c>
      <c r="M5180" s="13">
        <f>M5179+J5179/40-IF(I5179="V2H",K5179/(0.95*40),0)-IF(E5180=0,IF(E5179=1,IF(D5180=1,30,40)*0.18/(2*40),0),0)-IF(E5180=1,IF(E5179=0,IF(D5180=1,30,40)*0.18/(2*40),0),0)</f>
        <v/>
      </c>
      <c r="N5180" s="14" t="n">
        <v>0.15</v>
      </c>
      <c r="O5180" s="15">
        <f>K5180*N5180</f>
        <v/>
      </c>
      <c r="P5180">
        <f>IF(E5180=0,0.3,IF(D5180=1,IF(C5180&gt;=Params!$B$13-3,IF(C5180&lt;Params!$B$13,Params!$B$20,0.3),0.3),IF(C5180&gt;=Params!$B$15-3,IF(C5180&lt;Params!$B$15,Params!$B$21,0.3),0.3)))</f>
        <v/>
      </c>
    </row>
    <row r="5181" ht="15" customHeight="1" s="1">
      <c r="A5181" s="9" t="n">
        <v>5178</v>
      </c>
      <c r="B5181" s="6" t="inlineStr">
        <is>
          <t>04/08</t>
        </is>
      </c>
      <c r="C5181" s="6" t="n">
        <v>17</v>
      </c>
      <c r="D5181" s="6" t="n">
        <v>0</v>
      </c>
      <c r="E5181" s="10">
        <f>IF(D5181=1, IF(OR(C5181&lt;10, C5181&gt;=15),1,0), IF(OR(C5181&lt;7, C5181&gt;=18),1,0))</f>
        <v/>
      </c>
      <c r="F5181" s="11" t="n">
        <v>0</v>
      </c>
      <c r="G5181" s="12">
        <f>0.18*8</f>
        <v/>
      </c>
      <c r="H5181" s="12">
        <f>F5181-G5181</f>
        <v/>
      </c>
      <c r="I5181" s="10">
        <f>IF(E5181=0,"Fora",IF(E5180=0,"Carg xar",IF(H5181&lt;0,IF(M5181&lt;0.9,"Carg FV","Stby"),IF(M5181&gt;P5181,"V2H",IF(M5181&lt;0.9,"Carg xar","Stby")))))</f>
        <v/>
      </c>
      <c r="J5181" s="12">
        <f>IF(OR(I5181="Carg FV",I5181="Carg xar"),MIN(IF(I5181="Carg FV",ABS(H5181),7.4),7.4,MAX(0,(0.9-M5181)*40)*0.95),0)</f>
        <v/>
      </c>
      <c r="K5181" s="12">
        <f>IF(I5181="V2H",MIN(MAX(0,H5181),7.4,MAX(0,(M5181-P5181)*40)*0.95),0)</f>
        <v/>
      </c>
      <c r="L5181" s="12">
        <f>IF(E5181=0,0,MAX(0,H5181-K5181))</f>
        <v/>
      </c>
      <c r="M5181" s="13">
        <f>M5180+J5180/40-IF(I5180="V2H",K5180/(0.95*40),0)-IF(E5181=0,IF(E5180=1,IF(D5181=1,30,40)*0.18/(2*40),0),0)-IF(E5181=1,IF(E5180=0,IF(D5181=1,30,40)*0.18/(2*40),0),0)</f>
        <v/>
      </c>
      <c r="N5181" s="14" t="n">
        <v>0.15</v>
      </c>
      <c r="O5181" s="15">
        <f>K5181*N5181</f>
        <v/>
      </c>
      <c r="P5181">
        <f>IF(E5181=0,0.3,IF(D5181=1,IF(C5181&gt;=Params!$B$13-3,IF(C5181&lt;Params!$B$13,Params!$B$20,0.3),0.3),IF(C5181&gt;=Params!$B$15-3,IF(C5181&lt;Params!$B$15,Params!$B$21,0.3),0.3)))</f>
        <v/>
      </c>
    </row>
    <row r="5182" ht="15" customHeight="1" s="1">
      <c r="A5182" s="9" t="n">
        <v>5179</v>
      </c>
      <c r="B5182" s="6" t="inlineStr">
        <is>
          <t>04/08</t>
        </is>
      </c>
      <c r="C5182" s="6" t="n">
        <v>18</v>
      </c>
      <c r="D5182" s="6" t="n">
        <v>0</v>
      </c>
      <c r="E5182" s="10">
        <f>IF(D5182=1, IF(OR(C5182&lt;10, C5182&gt;=15),1,0), IF(OR(C5182&lt;7, C5182&gt;=18),1,0))</f>
        <v/>
      </c>
      <c r="F5182" s="11" t="n">
        <v>0</v>
      </c>
      <c r="G5182" s="12">
        <f>0.04*8</f>
        <v/>
      </c>
      <c r="H5182" s="12">
        <f>F5182-G5182</f>
        <v/>
      </c>
      <c r="I5182" s="10">
        <f>IF(E5182=0,"Fora",IF(E5181=0,"Carg xar",IF(H5182&lt;0,IF(M5182&lt;0.9,"Carg FV","Stby"),IF(M5182&gt;P5182,"V2H",IF(M5182&lt;0.9,"Carg xar","Stby")))))</f>
        <v/>
      </c>
      <c r="J5182" s="12">
        <f>IF(OR(I5182="Carg FV",I5182="Carg xar"),MIN(IF(I5182="Carg FV",ABS(H5182),7.4),7.4,MAX(0,(0.9-M5182)*40)*0.95),0)</f>
        <v/>
      </c>
      <c r="K5182" s="12">
        <f>IF(I5182="V2H",MIN(MAX(0,H5182),7.4,MAX(0,(M5182-P5182)*40)*0.95),0)</f>
        <v/>
      </c>
      <c r="L5182" s="12">
        <f>IF(E5182=0,0,MAX(0,H5182-K5182))</f>
        <v/>
      </c>
      <c r="M5182" s="13">
        <f>M5181+J5181/40-IF(I5181="V2H",K5181/(0.95*40),0)-IF(E5182=0,IF(E5181=1,IF(D5182=1,30,40)*0.18/(2*40),0),0)-IF(E5182=1,IF(E5181=0,IF(D5182=1,30,40)*0.18/(2*40),0),0)</f>
        <v/>
      </c>
      <c r="N5182" s="14" t="n">
        <v>0.2</v>
      </c>
      <c r="O5182" s="15">
        <f>K5182*N5182</f>
        <v/>
      </c>
      <c r="P5182">
        <f>IF(E5182=0,0.3,IF(D5182=1,IF(C5182&gt;=Params!$B$13-3,IF(C5182&lt;Params!$B$13,Params!$B$20,0.3),0.3),IF(C5182&gt;=Params!$B$15-3,IF(C5182&lt;Params!$B$15,Params!$B$21,0.3),0.3)))</f>
        <v/>
      </c>
    </row>
    <row r="5183" ht="15" customHeight="1" s="1">
      <c r="A5183" s="9" t="n">
        <v>5180</v>
      </c>
      <c r="B5183" s="6" t="inlineStr">
        <is>
          <t>04/08</t>
        </is>
      </c>
      <c r="C5183" s="6" t="n">
        <v>19</v>
      </c>
      <c r="D5183" s="6" t="n">
        <v>0</v>
      </c>
      <c r="E5183" s="10">
        <f>IF(D5183=1, IF(OR(C5183&lt;10, C5183&gt;=15),1,0), IF(OR(C5183&lt;7, C5183&gt;=18),1,0))</f>
        <v/>
      </c>
      <c r="F5183" s="11" t="n">
        <v>0.451</v>
      </c>
      <c r="G5183" s="12">
        <f>0*8</f>
        <v/>
      </c>
      <c r="H5183" s="12">
        <f>F5183-G5183</f>
        <v/>
      </c>
      <c r="I5183" s="10">
        <f>IF(E5183=0,"Fora",IF(E5182=0,"Carg xar",IF(H5183&lt;0,IF(M5183&lt;0.9,"Carg FV","Stby"),IF(M5183&gt;P5183,"V2H",IF(M5183&lt;0.9,"Carg xar","Stby")))))</f>
        <v/>
      </c>
      <c r="J5183" s="12">
        <f>IF(OR(I5183="Carg FV",I5183="Carg xar"),MIN(IF(I5183="Carg FV",ABS(H5183),7.4),7.4,MAX(0,(0.9-M5183)*40)*0.95),0)</f>
        <v/>
      </c>
      <c r="K5183" s="12">
        <f>IF(I5183="V2H",MIN(MAX(0,H5183),7.4,MAX(0,(M5183-P5183)*40)*0.95),0)</f>
        <v/>
      </c>
      <c r="L5183" s="12">
        <f>IF(E5183=0,0,MAX(0,H5183-K5183))</f>
        <v/>
      </c>
      <c r="M5183" s="13">
        <f>M5182+J5182/40-IF(I5182="V2H",K5182/(0.95*40),0)-IF(E5183=0,IF(E5182=1,IF(D5183=1,30,40)*0.18/(2*40),0),0)-IF(E5183=1,IF(E5182=0,IF(D5183=1,30,40)*0.18/(2*40),0),0)</f>
        <v/>
      </c>
      <c r="N5183" s="14" t="n">
        <v>0.2</v>
      </c>
      <c r="O5183" s="15">
        <f>K5183*N5183</f>
        <v/>
      </c>
      <c r="P5183">
        <f>IF(E5183=0,0.3,IF(D5183=1,IF(C5183&gt;=Params!$B$13-3,IF(C5183&lt;Params!$B$13,Params!$B$20,0.3),0.3),IF(C5183&gt;=Params!$B$15-3,IF(C5183&lt;Params!$B$15,Params!$B$21,0.3),0.3)))</f>
        <v/>
      </c>
    </row>
    <row r="5184" ht="15" customHeight="1" s="1">
      <c r="A5184" s="9" t="n">
        <v>5181</v>
      </c>
      <c r="B5184" s="6" t="inlineStr">
        <is>
          <t>04/08</t>
        </is>
      </c>
      <c r="C5184" s="6" t="n">
        <v>20</v>
      </c>
      <c r="D5184" s="6" t="n">
        <v>0</v>
      </c>
      <c r="E5184" s="10">
        <f>IF(D5184=1, IF(OR(C5184&lt;10, C5184&gt;=15),1,0), IF(OR(C5184&lt;7, C5184&gt;=18),1,0))</f>
        <v/>
      </c>
      <c r="F5184" s="11" t="n">
        <v>1.136</v>
      </c>
      <c r="G5184" s="12">
        <f>0*8</f>
        <v/>
      </c>
      <c r="H5184" s="12">
        <f>F5184-G5184</f>
        <v/>
      </c>
      <c r="I5184" s="10">
        <f>IF(E5184=0,"Fora",IF(E5183=0,"Carg xar",IF(H5184&lt;0,IF(M5184&lt;0.9,"Carg FV","Stby"),IF(M5184&gt;P5184,"V2H",IF(M5184&lt;0.9,"Carg xar","Stby")))))</f>
        <v/>
      </c>
      <c r="J5184" s="12">
        <f>IF(OR(I5184="Carg FV",I5184="Carg xar"),MIN(IF(I5184="Carg FV",ABS(H5184),7.4),7.4,MAX(0,(0.9-M5184)*40)*0.95),0)</f>
        <v/>
      </c>
      <c r="K5184" s="12">
        <f>IF(I5184="V2H",MIN(MAX(0,H5184),7.4,MAX(0,(M5184-P5184)*40)*0.95),0)</f>
        <v/>
      </c>
      <c r="L5184" s="12">
        <f>IF(E5184=0,0,MAX(0,H5184-K5184))</f>
        <v/>
      </c>
      <c r="M5184" s="13">
        <f>M5183+J5183/40-IF(I5183="V2H",K5183/(0.95*40),0)-IF(E5184=0,IF(E5183=1,IF(D5184=1,30,40)*0.18/(2*40),0),0)-IF(E5184=1,IF(E5183=0,IF(D5184=1,30,40)*0.18/(2*40),0),0)</f>
        <v/>
      </c>
      <c r="N5184" s="14" t="n">
        <v>0.2</v>
      </c>
      <c r="O5184" s="15">
        <f>K5184*N5184</f>
        <v/>
      </c>
      <c r="P5184">
        <f>IF(E5184=0,0.3,IF(D5184=1,IF(C5184&gt;=Params!$B$13-3,IF(C5184&lt;Params!$B$13,Params!$B$20,0.3),0.3),IF(C5184&gt;=Params!$B$15-3,IF(C5184&lt;Params!$B$15,Params!$B$21,0.3),0.3)))</f>
        <v/>
      </c>
    </row>
    <row r="5185" ht="15" customHeight="1" s="1">
      <c r="A5185" s="9" t="n">
        <v>5182</v>
      </c>
      <c r="B5185" s="6" t="inlineStr">
        <is>
          <t>04/08</t>
        </is>
      </c>
      <c r="C5185" s="6" t="n">
        <v>21</v>
      </c>
      <c r="D5185" s="6" t="n">
        <v>0</v>
      </c>
      <c r="E5185" s="10">
        <f>IF(D5185=1, IF(OR(C5185&lt;10, C5185&gt;=15),1,0), IF(OR(C5185&lt;7, C5185&gt;=18),1,0))</f>
        <v/>
      </c>
      <c r="F5185" s="11" t="n">
        <v>0.748</v>
      </c>
      <c r="G5185" s="12">
        <f>0*8</f>
        <v/>
      </c>
      <c r="H5185" s="12">
        <f>F5185-G5185</f>
        <v/>
      </c>
      <c r="I5185" s="10">
        <f>IF(E5185=0,"Fora",IF(E5184=0,"Carg xar",IF(H5185&lt;0,IF(M5185&lt;0.9,"Carg FV","Stby"),IF(M5185&gt;P5185,"V2H",IF(M5185&lt;0.9,"Carg xar","Stby")))))</f>
        <v/>
      </c>
      <c r="J5185" s="12">
        <f>IF(OR(I5185="Carg FV",I5185="Carg xar"),MIN(IF(I5185="Carg FV",ABS(H5185),7.4),7.4,MAX(0,(0.9-M5185)*40)*0.95),0)</f>
        <v/>
      </c>
      <c r="K5185" s="12">
        <f>IF(I5185="V2H",MIN(MAX(0,H5185),7.4,MAX(0,(M5185-P5185)*40)*0.95),0)</f>
        <v/>
      </c>
      <c r="L5185" s="12">
        <f>IF(E5185=0,0,MAX(0,H5185-K5185))</f>
        <v/>
      </c>
      <c r="M5185" s="13">
        <f>M5184+J5184/40-IF(I5184="V2H",K5184/(0.95*40),0)-IF(E5185=0,IF(E5184=1,IF(D5185=1,30,40)*0.18/(2*40),0),0)-IF(E5185=1,IF(E5184=0,IF(D5185=1,30,40)*0.18/(2*40),0),0)</f>
        <v/>
      </c>
      <c r="N5185" s="14" t="n">
        <v>0.2</v>
      </c>
      <c r="O5185" s="15">
        <f>K5185*N5185</f>
        <v/>
      </c>
      <c r="P5185">
        <f>IF(E5185=0,0.3,IF(D5185=1,IF(C5185&gt;=Params!$B$13-3,IF(C5185&lt;Params!$B$13,Params!$B$20,0.3),0.3),IF(C5185&gt;=Params!$B$15-3,IF(C5185&lt;Params!$B$15,Params!$B$21,0.3),0.3)))</f>
        <v/>
      </c>
    </row>
    <row r="5186" ht="15" customHeight="1" s="1">
      <c r="A5186" s="9" t="n">
        <v>5183</v>
      </c>
      <c r="B5186" s="6" t="inlineStr">
        <is>
          <t>04/08</t>
        </is>
      </c>
      <c r="C5186" s="6" t="n">
        <v>22</v>
      </c>
      <c r="D5186" s="6" t="n">
        <v>0</v>
      </c>
      <c r="E5186" s="10">
        <f>IF(D5186=1, IF(OR(C5186&lt;10, C5186&gt;=15),1,0), IF(OR(C5186&lt;7, C5186&gt;=18),1,0))</f>
        <v/>
      </c>
      <c r="F5186" s="11" t="n">
        <v>0.697</v>
      </c>
      <c r="G5186" s="12">
        <f>0*8</f>
        <v/>
      </c>
      <c r="H5186" s="12">
        <f>F5186-G5186</f>
        <v/>
      </c>
      <c r="I5186" s="10">
        <f>IF(E5186=0,"Fora",IF(E5185=0,"Carg xar",IF(H5186&lt;0,IF(M5186&lt;0.9,"Carg FV","Stby"),IF(M5186&gt;P5186,"V2H",IF(M5186&lt;0.9,"Carg xar","Stby")))))</f>
        <v/>
      </c>
      <c r="J5186" s="12">
        <f>IF(OR(I5186="Carg FV",I5186="Carg xar"),MIN(IF(I5186="Carg FV",ABS(H5186),7.4),7.4,MAX(0,(0.9-M5186)*40)*0.95),0)</f>
        <v/>
      </c>
      <c r="K5186" s="12">
        <f>IF(I5186="V2H",MIN(MAX(0,H5186),7.4,MAX(0,(M5186-P5186)*40)*0.95),0)</f>
        <v/>
      </c>
      <c r="L5186" s="12">
        <f>IF(E5186=0,0,MAX(0,H5186-K5186))</f>
        <v/>
      </c>
      <c r="M5186" s="13">
        <f>M5185+J5185/40-IF(I5185="V2H",K5185/(0.95*40),0)-IF(E5186=0,IF(E5185=1,IF(D5186=1,30,40)*0.18/(2*40),0),0)-IF(E5186=1,IF(E5185=0,IF(D5186=1,30,40)*0.18/(2*40),0),0)</f>
        <v/>
      </c>
      <c r="N5186" s="14" t="n">
        <v>0.15</v>
      </c>
      <c r="O5186" s="15">
        <f>K5186*N5186</f>
        <v/>
      </c>
      <c r="P5186">
        <f>IF(E5186=0,0.3,IF(D5186=1,IF(C5186&gt;=Params!$B$13-3,IF(C5186&lt;Params!$B$13,Params!$B$20,0.3),0.3),IF(C5186&gt;=Params!$B$15-3,IF(C5186&lt;Params!$B$15,Params!$B$21,0.3),0.3)))</f>
        <v/>
      </c>
    </row>
    <row r="5187" ht="15" customHeight="1" s="1">
      <c r="A5187" s="9" t="n">
        <v>5184</v>
      </c>
      <c r="B5187" s="6" t="inlineStr">
        <is>
          <t>04/08</t>
        </is>
      </c>
      <c r="C5187" s="6" t="n">
        <v>23</v>
      </c>
      <c r="D5187" s="6" t="n">
        <v>0</v>
      </c>
      <c r="E5187" s="10">
        <f>IF(D5187=1, IF(OR(C5187&lt;10, C5187&gt;=15),1,0), IF(OR(C5187&lt;7, C5187&gt;=18),1,0))</f>
        <v/>
      </c>
      <c r="F5187" s="11" t="n">
        <v>0.59</v>
      </c>
      <c r="G5187" s="12">
        <f>0*8</f>
        <v/>
      </c>
      <c r="H5187" s="12">
        <f>F5187-G5187</f>
        <v/>
      </c>
      <c r="I5187" s="10">
        <f>IF(E5187=0,"Fora",IF(E5186=0,"Carg xar",IF(H5187&lt;0,IF(M5187&lt;0.9,"Carg FV","Stby"),IF(M5187&gt;P5187,"V2H",IF(M5187&lt;0.9,"Carg xar","Stby")))))</f>
        <v/>
      </c>
      <c r="J5187" s="12">
        <f>IF(OR(I5187="Carg FV",I5187="Carg xar"),MIN(IF(I5187="Carg FV",ABS(H5187),7.4),7.4,MAX(0,(0.9-M5187)*40)*0.95),0)</f>
        <v/>
      </c>
      <c r="K5187" s="12">
        <f>IF(I5187="V2H",MIN(MAX(0,H5187),7.4,MAX(0,(M5187-P5187)*40)*0.95),0)</f>
        <v/>
      </c>
      <c r="L5187" s="12">
        <f>IF(E5187=0,0,MAX(0,H5187-K5187))</f>
        <v/>
      </c>
      <c r="M5187" s="13">
        <f>M5186+J5186/40-IF(I5186="V2H",K5186/(0.95*40),0)-IF(E5187=0,IF(E5186=1,IF(D5187=1,30,40)*0.18/(2*40),0),0)-IF(E5187=1,IF(E5186=0,IF(D5187=1,30,40)*0.18/(2*40),0),0)</f>
        <v/>
      </c>
      <c r="N5187" s="14" t="n">
        <v>0.15</v>
      </c>
      <c r="O5187" s="15">
        <f>K5187*N5187</f>
        <v/>
      </c>
      <c r="P5187">
        <f>IF(E5187=0,0.3,IF(D5187=1,IF(C5187&gt;=Params!$B$13-3,IF(C5187&lt;Params!$B$13,Params!$B$20,0.3),0.3),IF(C5187&gt;=Params!$B$15-3,IF(C5187&lt;Params!$B$15,Params!$B$21,0.3),0.3)))</f>
        <v/>
      </c>
    </row>
    <row r="5188" ht="15" customHeight="1" s="1">
      <c r="A5188" s="9" t="n">
        <v>5185</v>
      </c>
      <c r="B5188" s="6" t="inlineStr">
        <is>
          <t>05/08</t>
        </is>
      </c>
      <c r="C5188" s="6" t="n">
        <v>0</v>
      </c>
      <c r="D5188" s="6" t="n">
        <v>0</v>
      </c>
      <c r="E5188" s="10">
        <f>IF(D5188=1, IF(OR(C5188&lt;10, C5188&gt;=15),1,0), IF(OR(C5188&lt;7, C5188&gt;=18),1,0))</f>
        <v/>
      </c>
      <c r="F5188" s="11" t="n">
        <v>0.495</v>
      </c>
      <c r="G5188" s="12">
        <f>0*8</f>
        <v/>
      </c>
      <c r="H5188" s="12">
        <f>F5188-G5188</f>
        <v/>
      </c>
      <c r="I5188" s="10">
        <f>IF(E5188=0,"Fora",IF(E5187=0,"Carg xar",IF(H5188&lt;0,IF(M5188&lt;0.9,"Carg FV","Stby"),IF(M5188&gt;P5188,"V2H",IF(M5188&lt;0.9,"Carg xar","Stby")))))</f>
        <v/>
      </c>
      <c r="J5188" s="12">
        <f>IF(OR(I5188="Carg FV",I5188="Carg xar"),MIN(IF(I5188="Carg FV",ABS(H5188),7.4),7.4,MAX(0,(0.9-M5188)*40)*0.95),0)</f>
        <v/>
      </c>
      <c r="K5188" s="12">
        <f>IF(I5188="V2H",MIN(MAX(0,H5188),7.4,MAX(0,(M5188-P5188)*40)*0.95),0)</f>
        <v/>
      </c>
      <c r="L5188" s="12">
        <f>IF(E5188=0,0,MAX(0,H5188-K5188))</f>
        <v/>
      </c>
      <c r="M5188" s="13">
        <f>M5187+J5187/40-IF(I5187="V2H",K5187/(0.95*40),0)-IF(E5188=0,IF(E5187=1,IF(D5188=1,30,40)*0.18/(2*40),0),0)-IF(E5188=1,IF(E5187=0,IF(D5188=1,30,40)*0.18/(2*40),0),0)</f>
        <v/>
      </c>
      <c r="N5188" s="14" t="n">
        <v>0.09</v>
      </c>
      <c r="O5188" s="15">
        <f>K5188*N5188</f>
        <v/>
      </c>
      <c r="P5188">
        <f>IF(E5188=0,0.3,IF(D5188=1,IF(C5188&gt;=Params!$B$13-3,IF(C5188&lt;Params!$B$13,Params!$B$20,0.3),0.3),IF(C5188&gt;=Params!$B$15-3,IF(C5188&lt;Params!$B$15,Params!$B$21,0.3),0.3)))</f>
        <v/>
      </c>
    </row>
    <row r="5189" ht="15" customHeight="1" s="1">
      <c r="A5189" s="9" t="n">
        <v>5186</v>
      </c>
      <c r="B5189" s="6" t="inlineStr">
        <is>
          <t>05/08</t>
        </is>
      </c>
      <c r="C5189" s="6" t="n">
        <v>1</v>
      </c>
      <c r="D5189" s="6" t="n">
        <v>0</v>
      </c>
      <c r="E5189" s="10">
        <f>IF(D5189=1, IF(OR(C5189&lt;10, C5189&gt;=15),1,0), IF(OR(C5189&lt;7, C5189&gt;=18),1,0))</f>
        <v/>
      </c>
      <c r="F5189" s="11" t="n">
        <v>0.5570000000000001</v>
      </c>
      <c r="G5189" s="12">
        <f>0*8</f>
        <v/>
      </c>
      <c r="H5189" s="12">
        <f>F5189-G5189</f>
        <v/>
      </c>
      <c r="I5189" s="10">
        <f>IF(E5189=0,"Fora",IF(E5188=0,"Carg xar",IF(H5189&lt;0,IF(M5189&lt;0.9,"Carg FV","Stby"),IF(M5189&gt;P5189,"V2H",IF(M5189&lt;0.9,"Carg xar","Stby")))))</f>
        <v/>
      </c>
      <c r="J5189" s="12">
        <f>IF(OR(I5189="Carg FV",I5189="Carg xar"),MIN(IF(I5189="Carg FV",ABS(H5189),7.4),7.4,MAX(0,(0.9-M5189)*40)*0.95),0)</f>
        <v/>
      </c>
      <c r="K5189" s="12">
        <f>IF(I5189="V2H",MIN(MAX(0,H5189),7.4,MAX(0,(M5189-P5189)*40)*0.95),0)</f>
        <v/>
      </c>
      <c r="L5189" s="12">
        <f>IF(E5189=0,0,MAX(0,H5189-K5189))</f>
        <v/>
      </c>
      <c r="M5189" s="13">
        <f>M5188+J5188/40-IF(I5188="V2H",K5188/(0.95*40),0)-IF(E5189=0,IF(E5188=1,IF(D5189=1,30,40)*0.18/(2*40),0),0)-IF(E5189=1,IF(E5188=0,IF(D5189=1,30,40)*0.18/(2*40),0),0)</f>
        <v/>
      </c>
      <c r="N5189" s="14" t="n">
        <v>0.09</v>
      </c>
      <c r="O5189" s="15">
        <f>K5189*N5189</f>
        <v/>
      </c>
      <c r="P5189">
        <f>IF(E5189=0,0.3,IF(D5189=1,IF(C5189&gt;=Params!$B$13-3,IF(C5189&lt;Params!$B$13,Params!$B$20,0.3),0.3),IF(C5189&gt;=Params!$B$15-3,IF(C5189&lt;Params!$B$15,Params!$B$21,0.3),0.3)))</f>
        <v/>
      </c>
    </row>
    <row r="5190" ht="15" customHeight="1" s="1">
      <c r="A5190" s="9" t="n">
        <v>5187</v>
      </c>
      <c r="B5190" s="6" t="inlineStr">
        <is>
          <t>05/08</t>
        </is>
      </c>
      <c r="C5190" s="6" t="n">
        <v>2</v>
      </c>
      <c r="D5190" s="6" t="n">
        <v>0</v>
      </c>
      <c r="E5190" s="10">
        <f>IF(D5190=1, IF(OR(C5190&lt;10, C5190&gt;=15),1,0), IF(OR(C5190&lt;7, C5190&gt;=18),1,0))</f>
        <v/>
      </c>
      <c r="F5190" s="11" t="n">
        <v>0.546</v>
      </c>
      <c r="G5190" s="12">
        <f>0*8</f>
        <v/>
      </c>
      <c r="H5190" s="12">
        <f>F5190-G5190</f>
        <v/>
      </c>
      <c r="I5190" s="10">
        <f>IF(E5190=0,"Fora",IF(E5189=0,"Carg xar",IF(H5190&lt;0,IF(M5190&lt;0.9,"Carg FV","Stby"),IF(M5190&gt;P5190,"V2H",IF(M5190&lt;0.9,"Carg xar","Stby")))))</f>
        <v/>
      </c>
      <c r="J5190" s="12">
        <f>IF(OR(I5190="Carg FV",I5190="Carg xar"),MIN(IF(I5190="Carg FV",ABS(H5190),7.4),7.4,MAX(0,(0.9-M5190)*40)*0.95),0)</f>
        <v/>
      </c>
      <c r="K5190" s="12">
        <f>IF(I5190="V2H",MIN(MAX(0,H5190),7.4,MAX(0,(M5190-P5190)*40)*0.95),0)</f>
        <v/>
      </c>
      <c r="L5190" s="12">
        <f>IF(E5190=0,0,MAX(0,H5190-K5190))</f>
        <v/>
      </c>
      <c r="M5190" s="13">
        <f>M5189+J5189/40-IF(I5189="V2H",K5189/(0.95*40),0)-IF(E5190=0,IF(E5189=1,IF(D5190=1,30,40)*0.18/(2*40),0),0)-IF(E5190=1,IF(E5189=0,IF(D5190=1,30,40)*0.18/(2*40),0),0)</f>
        <v/>
      </c>
      <c r="N5190" s="14" t="n">
        <v>0.09</v>
      </c>
      <c r="O5190" s="15">
        <f>K5190*N5190</f>
        <v/>
      </c>
      <c r="P5190">
        <f>IF(E5190=0,0.3,IF(D5190=1,IF(C5190&gt;=Params!$B$13-3,IF(C5190&lt;Params!$B$13,Params!$B$20,0.3),0.3),IF(C5190&gt;=Params!$B$15-3,IF(C5190&lt;Params!$B$15,Params!$B$21,0.3),0.3)))</f>
        <v/>
      </c>
    </row>
    <row r="5191" ht="15" customHeight="1" s="1">
      <c r="A5191" s="9" t="n">
        <v>5188</v>
      </c>
      <c r="B5191" s="6" t="inlineStr">
        <is>
          <t>05/08</t>
        </is>
      </c>
      <c r="C5191" s="6" t="n">
        <v>3</v>
      </c>
      <c r="D5191" s="6" t="n">
        <v>0</v>
      </c>
      <c r="E5191" s="10">
        <f>IF(D5191=1, IF(OR(C5191&lt;10, C5191&gt;=15),1,0), IF(OR(C5191&lt;7, C5191&gt;=18),1,0))</f>
        <v/>
      </c>
      <c r="F5191" s="11" t="n">
        <v>0.481</v>
      </c>
      <c r="G5191" s="12">
        <f>0*8</f>
        <v/>
      </c>
      <c r="H5191" s="12">
        <f>F5191-G5191</f>
        <v/>
      </c>
      <c r="I5191" s="10">
        <f>IF(E5191=0,"Fora",IF(E5190=0,"Carg xar",IF(H5191&lt;0,IF(M5191&lt;0.9,"Carg FV","Stby"),IF(M5191&gt;P5191,"V2H",IF(M5191&lt;0.9,"Carg xar","Stby")))))</f>
        <v/>
      </c>
      <c r="J5191" s="12">
        <f>IF(OR(I5191="Carg FV",I5191="Carg xar"),MIN(IF(I5191="Carg FV",ABS(H5191),7.4),7.4,MAX(0,(0.9-M5191)*40)*0.95),0)</f>
        <v/>
      </c>
      <c r="K5191" s="12">
        <f>IF(I5191="V2H",MIN(MAX(0,H5191),7.4,MAX(0,(M5191-P5191)*40)*0.95),0)</f>
        <v/>
      </c>
      <c r="L5191" s="12">
        <f>IF(E5191=0,0,MAX(0,H5191-K5191))</f>
        <v/>
      </c>
      <c r="M5191" s="13">
        <f>M5190+J5190/40-IF(I5190="V2H",K5190/(0.95*40),0)-IF(E5191=0,IF(E5190=1,IF(D5191=1,30,40)*0.18/(2*40),0),0)-IF(E5191=1,IF(E5190=0,IF(D5191=1,30,40)*0.18/(2*40),0),0)</f>
        <v/>
      </c>
      <c r="N5191" s="14" t="n">
        <v>0.09</v>
      </c>
      <c r="O5191" s="15">
        <f>K5191*N5191</f>
        <v/>
      </c>
      <c r="P5191">
        <f>IF(E5191=0,0.3,IF(D5191=1,IF(C5191&gt;=Params!$B$13-3,IF(C5191&lt;Params!$B$13,Params!$B$20,0.3),0.3),IF(C5191&gt;=Params!$B$15-3,IF(C5191&lt;Params!$B$15,Params!$B$21,0.3),0.3)))</f>
        <v/>
      </c>
    </row>
    <row r="5192" ht="15" customHeight="1" s="1">
      <c r="A5192" s="9" t="n">
        <v>5189</v>
      </c>
      <c r="B5192" s="6" t="inlineStr">
        <is>
          <t>05/08</t>
        </is>
      </c>
      <c r="C5192" s="6" t="n">
        <v>4</v>
      </c>
      <c r="D5192" s="6" t="n">
        <v>0</v>
      </c>
      <c r="E5192" s="10">
        <f>IF(D5192=1, IF(OR(C5192&lt;10, C5192&gt;=15),1,0), IF(OR(C5192&lt;7, C5192&gt;=18),1,0))</f>
        <v/>
      </c>
      <c r="F5192" s="11" t="n">
        <v>0.504</v>
      </c>
      <c r="G5192" s="12">
        <f>0*8</f>
        <v/>
      </c>
      <c r="H5192" s="12">
        <f>F5192-G5192</f>
        <v/>
      </c>
      <c r="I5192" s="10">
        <f>IF(E5192=0,"Fora",IF(E5191=0,"Carg xar",IF(H5192&lt;0,IF(M5192&lt;0.9,"Carg FV","Stby"),IF(M5192&gt;P5192,"V2H",IF(M5192&lt;0.9,"Carg xar","Stby")))))</f>
        <v/>
      </c>
      <c r="J5192" s="12">
        <f>IF(OR(I5192="Carg FV",I5192="Carg xar"),MIN(IF(I5192="Carg FV",ABS(H5192),7.4),7.4,MAX(0,(0.9-M5192)*40)*0.95),0)</f>
        <v/>
      </c>
      <c r="K5192" s="12">
        <f>IF(I5192="V2H",MIN(MAX(0,H5192),7.4,MAX(0,(M5192-P5192)*40)*0.95),0)</f>
        <v/>
      </c>
      <c r="L5192" s="12">
        <f>IF(E5192=0,0,MAX(0,H5192-K5192))</f>
        <v/>
      </c>
      <c r="M5192" s="13">
        <f>M5191+J5191/40-IF(I5191="V2H",K5191/(0.95*40),0)-IF(E5192=0,IF(E5191=1,IF(D5192=1,30,40)*0.18/(2*40),0),0)-IF(E5192=1,IF(E5191=0,IF(D5192=1,30,40)*0.18/(2*40),0),0)</f>
        <v/>
      </c>
      <c r="N5192" s="14" t="n">
        <v>0.09</v>
      </c>
      <c r="O5192" s="15">
        <f>K5192*N5192</f>
        <v/>
      </c>
      <c r="P5192">
        <f>IF(E5192=0,0.3,IF(D5192=1,IF(C5192&gt;=Params!$B$13-3,IF(C5192&lt;Params!$B$13,Params!$B$20,0.3),0.3),IF(C5192&gt;=Params!$B$15-3,IF(C5192&lt;Params!$B$15,Params!$B$21,0.3),0.3)))</f>
        <v/>
      </c>
    </row>
    <row r="5193" ht="15" customHeight="1" s="1">
      <c r="A5193" s="9" t="n">
        <v>5190</v>
      </c>
      <c r="B5193" s="6" t="inlineStr">
        <is>
          <t>05/08</t>
        </is>
      </c>
      <c r="C5193" s="6" t="n">
        <v>5</v>
      </c>
      <c r="D5193" s="6" t="n">
        <v>0</v>
      </c>
      <c r="E5193" s="10">
        <f>IF(D5193=1, IF(OR(C5193&lt;10, C5193&gt;=15),1,0), IF(OR(C5193&lt;7, C5193&gt;=18),1,0))</f>
        <v/>
      </c>
      <c r="F5193" s="11" t="n">
        <v>0.444</v>
      </c>
      <c r="G5193" s="12">
        <f>0*8</f>
        <v/>
      </c>
      <c r="H5193" s="12">
        <f>F5193-G5193</f>
        <v/>
      </c>
      <c r="I5193" s="10">
        <f>IF(E5193=0,"Fora",IF(E5192=0,"Carg xar",IF(H5193&lt;0,IF(M5193&lt;0.9,"Carg FV","Stby"),IF(M5193&gt;P5193,"V2H",IF(M5193&lt;0.9,"Carg xar","Stby")))))</f>
        <v/>
      </c>
      <c r="J5193" s="12">
        <f>IF(OR(I5193="Carg FV",I5193="Carg xar"),MIN(IF(I5193="Carg FV",ABS(H5193),7.4),7.4,MAX(0,(0.9-M5193)*40)*0.95),0)</f>
        <v/>
      </c>
      <c r="K5193" s="12">
        <f>IF(I5193="V2H",MIN(MAX(0,H5193),7.4,MAX(0,(M5193-P5193)*40)*0.95),0)</f>
        <v/>
      </c>
      <c r="L5193" s="12">
        <f>IF(E5193=0,0,MAX(0,H5193-K5193))</f>
        <v/>
      </c>
      <c r="M5193" s="13">
        <f>M5192+J5192/40-IF(I5192="V2H",K5192/(0.95*40),0)-IF(E5193=0,IF(E5192=1,IF(D5193=1,30,40)*0.18/(2*40),0),0)-IF(E5193=1,IF(E5192=0,IF(D5193=1,30,40)*0.18/(2*40),0),0)</f>
        <v/>
      </c>
      <c r="N5193" s="14" t="n">
        <v>0.09</v>
      </c>
      <c r="O5193" s="15">
        <f>K5193*N5193</f>
        <v/>
      </c>
      <c r="P5193">
        <f>IF(E5193=0,0.3,IF(D5193=1,IF(C5193&gt;=Params!$B$13-3,IF(C5193&lt;Params!$B$13,Params!$B$20,0.3),0.3),IF(C5193&gt;=Params!$B$15-3,IF(C5193&lt;Params!$B$15,Params!$B$21,0.3),0.3)))</f>
        <v/>
      </c>
    </row>
    <row r="5194" ht="15" customHeight="1" s="1">
      <c r="A5194" s="9" t="n">
        <v>5191</v>
      </c>
      <c r="B5194" s="6" t="inlineStr">
        <is>
          <t>05/08</t>
        </is>
      </c>
      <c r="C5194" s="6" t="n">
        <v>6</v>
      </c>
      <c r="D5194" s="6" t="n">
        <v>0</v>
      </c>
      <c r="E5194" s="10">
        <f>IF(D5194=1, IF(OR(C5194&lt;10, C5194&gt;=15),1,0), IF(OR(C5194&lt;7, C5194&gt;=18),1,0))</f>
        <v/>
      </c>
      <c r="F5194" s="11" t="n">
        <v>0.539</v>
      </c>
      <c r="G5194" s="12">
        <f>0*8</f>
        <v/>
      </c>
      <c r="H5194" s="12">
        <f>F5194-G5194</f>
        <v/>
      </c>
      <c r="I5194" s="10">
        <f>IF(E5194=0,"Fora",IF(E5193=0,"Carg xar",IF(H5194&lt;0,IF(M5194&lt;0.9,"Carg FV","Stby"),IF(M5194&gt;P5194,"V2H",IF(M5194&lt;0.9,"Carg xar","Stby")))))</f>
        <v/>
      </c>
      <c r="J5194" s="12">
        <f>IF(OR(I5194="Carg FV",I5194="Carg xar"),MIN(IF(I5194="Carg FV",ABS(H5194),7.4),7.4,MAX(0,(0.9-M5194)*40)*0.95),0)</f>
        <v/>
      </c>
      <c r="K5194" s="12">
        <f>IF(I5194="V2H",MIN(MAX(0,H5194),7.4,MAX(0,(M5194-P5194)*40)*0.95),0)</f>
        <v/>
      </c>
      <c r="L5194" s="12">
        <f>IF(E5194=0,0,MAX(0,H5194-K5194))</f>
        <v/>
      </c>
      <c r="M5194" s="13">
        <f>M5193+J5193/40-IF(I5193="V2H",K5193/(0.95*40),0)-IF(E5194=0,IF(E5193=1,IF(D5194=1,30,40)*0.18/(2*40),0),0)-IF(E5194=1,IF(E5193=0,IF(D5194=1,30,40)*0.18/(2*40),0),0)</f>
        <v/>
      </c>
      <c r="N5194" s="14" t="n">
        <v>0.09</v>
      </c>
      <c r="O5194" s="15">
        <f>K5194*N5194</f>
        <v/>
      </c>
      <c r="P5194">
        <f>IF(E5194=0,0.3,IF(D5194=1,IF(C5194&gt;=Params!$B$13-3,IF(C5194&lt;Params!$B$13,Params!$B$20,0.3),0.3),IF(C5194&gt;=Params!$B$15-3,IF(C5194&lt;Params!$B$15,Params!$B$21,0.3),0.3)))</f>
        <v/>
      </c>
    </row>
    <row r="5195" ht="15" customHeight="1" s="1">
      <c r="A5195" s="9" t="n">
        <v>5192</v>
      </c>
      <c r="B5195" s="6" t="inlineStr">
        <is>
          <t>05/08</t>
        </is>
      </c>
      <c r="C5195" s="6" t="n">
        <v>7</v>
      </c>
      <c r="D5195" s="6" t="n">
        <v>0</v>
      </c>
      <c r="E5195" s="10">
        <f>IF(D5195=1, IF(OR(C5195&lt;10, C5195&gt;=15),1,0), IF(OR(C5195&lt;7, C5195&gt;=18),1,0))</f>
        <v/>
      </c>
      <c r="F5195" s="11" t="n">
        <v>1.15</v>
      </c>
      <c r="G5195" s="12">
        <f>0.1*8</f>
        <v/>
      </c>
      <c r="H5195" s="12">
        <f>F5195-G5195</f>
        <v/>
      </c>
      <c r="I5195" s="10">
        <f>IF(E5195=0,"Fora",IF(E5194=0,"Carg xar",IF(H5195&lt;0,IF(M5195&lt;0.9,"Carg FV","Stby"),IF(M5195&gt;P5195,"V2H",IF(M5195&lt;0.9,"Carg xar","Stby")))))</f>
        <v/>
      </c>
      <c r="J5195" s="12">
        <f>IF(OR(I5195="Carg FV",I5195="Carg xar"),MIN(IF(I5195="Carg FV",ABS(H5195),7.4),7.4,MAX(0,(0.9-M5195)*40)*0.95),0)</f>
        <v/>
      </c>
      <c r="K5195" s="12">
        <f>IF(I5195="V2H",MIN(MAX(0,H5195),7.4,MAX(0,(M5195-P5195)*40)*0.95),0)</f>
        <v/>
      </c>
      <c r="L5195" s="12">
        <f>IF(E5195=0,0,MAX(0,H5195-K5195))</f>
        <v/>
      </c>
      <c r="M5195" s="13">
        <f>M5194+J5194/40-IF(I5194="V2H",K5194/(0.95*40),0)-IF(E5195=0,IF(E5194=1,IF(D5195=1,30,40)*0.18/(2*40),0),0)-IF(E5195=1,IF(E5194=0,IF(D5195=1,30,40)*0.18/(2*40),0),0)</f>
        <v/>
      </c>
      <c r="N5195" s="14" t="n">
        <v>0.09</v>
      </c>
      <c r="O5195" s="15">
        <f>K5195*N5195</f>
        <v/>
      </c>
      <c r="P5195">
        <f>IF(E5195=0,0.3,IF(D5195=1,IF(C5195&gt;=Params!$B$13-3,IF(C5195&lt;Params!$B$13,Params!$B$20,0.3),0.3),IF(C5195&gt;=Params!$B$15-3,IF(C5195&lt;Params!$B$15,Params!$B$21,0.3),0.3)))</f>
        <v/>
      </c>
    </row>
    <row r="5196" ht="15" customHeight="1" s="1">
      <c r="A5196" s="9" t="n">
        <v>5193</v>
      </c>
      <c r="B5196" s="6" t="inlineStr">
        <is>
          <t>05/08</t>
        </is>
      </c>
      <c r="C5196" s="6" t="n">
        <v>8</v>
      </c>
      <c r="D5196" s="6" t="n">
        <v>0</v>
      </c>
      <c r="E5196" s="10">
        <f>IF(D5196=1, IF(OR(C5196&lt;10, C5196&gt;=15),1,0), IF(OR(C5196&lt;7, C5196&gt;=18),1,0))</f>
        <v/>
      </c>
      <c r="F5196" s="11" t="n">
        <v>0</v>
      </c>
      <c r="G5196" s="12">
        <f>0.25*8</f>
        <v/>
      </c>
      <c r="H5196" s="12">
        <f>F5196-G5196</f>
        <v/>
      </c>
      <c r="I5196" s="10">
        <f>IF(E5196=0,"Fora",IF(E5195=0,"Carg xar",IF(H5196&lt;0,IF(M5196&lt;0.9,"Carg FV","Stby"),IF(M5196&gt;P5196,"V2H",IF(M5196&lt;0.9,"Carg xar","Stby")))))</f>
        <v/>
      </c>
      <c r="J5196" s="12">
        <f>IF(OR(I5196="Carg FV",I5196="Carg xar"),MIN(IF(I5196="Carg FV",ABS(H5196),7.4),7.4,MAX(0,(0.9-M5196)*40)*0.95),0)</f>
        <v/>
      </c>
      <c r="K5196" s="12">
        <f>IF(I5196="V2H",MIN(MAX(0,H5196),7.4,MAX(0,(M5196-P5196)*40)*0.95),0)</f>
        <v/>
      </c>
      <c r="L5196" s="12">
        <f>IF(E5196=0,0,MAX(0,H5196-K5196))</f>
        <v/>
      </c>
      <c r="M5196" s="13">
        <f>M5195+J5195/40-IF(I5195="V2H",K5195/(0.95*40),0)-IF(E5196=0,IF(E5195=1,IF(D5196=1,30,40)*0.18/(2*40),0),0)-IF(E5196=1,IF(E5195=0,IF(D5196=1,30,40)*0.18/(2*40),0),0)</f>
        <v/>
      </c>
      <c r="N5196" s="14" t="n">
        <v>0.15</v>
      </c>
      <c r="O5196" s="15">
        <f>K5196*N5196</f>
        <v/>
      </c>
      <c r="P5196">
        <f>IF(E5196=0,0.3,IF(D5196=1,IF(C5196&gt;=Params!$B$13-3,IF(C5196&lt;Params!$B$13,Params!$B$20,0.3),0.3),IF(C5196&gt;=Params!$B$15-3,IF(C5196&lt;Params!$B$15,Params!$B$21,0.3),0.3)))</f>
        <v/>
      </c>
    </row>
    <row r="5197" ht="15" customHeight="1" s="1">
      <c r="A5197" s="9" t="n">
        <v>5194</v>
      </c>
      <c r="B5197" s="6" t="inlineStr">
        <is>
          <t>05/08</t>
        </is>
      </c>
      <c r="C5197" s="6" t="n">
        <v>9</v>
      </c>
      <c r="D5197" s="6" t="n">
        <v>0</v>
      </c>
      <c r="E5197" s="10">
        <f>IF(D5197=1, IF(OR(C5197&lt;10, C5197&gt;=15),1,0), IF(OR(C5197&lt;7, C5197&gt;=18),1,0))</f>
        <v/>
      </c>
      <c r="F5197" s="11" t="n">
        <v>0</v>
      </c>
      <c r="G5197" s="12">
        <f>0.45*8</f>
        <v/>
      </c>
      <c r="H5197" s="12">
        <f>F5197-G5197</f>
        <v/>
      </c>
      <c r="I5197" s="10">
        <f>IF(E5197=0,"Fora",IF(E5196=0,"Carg xar",IF(H5197&lt;0,IF(M5197&lt;0.9,"Carg FV","Stby"),IF(M5197&gt;P5197,"V2H",IF(M5197&lt;0.9,"Carg xar","Stby")))))</f>
        <v/>
      </c>
      <c r="J5197" s="12">
        <f>IF(OR(I5197="Carg FV",I5197="Carg xar"),MIN(IF(I5197="Carg FV",ABS(H5197),7.4),7.4,MAX(0,(0.9-M5197)*40)*0.95),0)</f>
        <v/>
      </c>
      <c r="K5197" s="12">
        <f>IF(I5197="V2H",MIN(MAX(0,H5197),7.4,MAX(0,(M5197-P5197)*40)*0.95),0)</f>
        <v/>
      </c>
      <c r="L5197" s="12">
        <f>IF(E5197=0,0,MAX(0,H5197-K5197))</f>
        <v/>
      </c>
      <c r="M5197" s="13">
        <f>M5196+J5196/40-IF(I5196="V2H",K5196/(0.95*40),0)-IF(E5197=0,IF(E5196=1,IF(D5197=1,30,40)*0.18/(2*40),0),0)-IF(E5197=1,IF(E5196=0,IF(D5197=1,30,40)*0.18/(2*40),0),0)</f>
        <v/>
      </c>
      <c r="N5197" s="14" t="n">
        <v>0.15</v>
      </c>
      <c r="O5197" s="15">
        <f>K5197*N5197</f>
        <v/>
      </c>
      <c r="P5197">
        <f>IF(E5197=0,0.3,IF(D5197=1,IF(C5197&gt;=Params!$B$13-3,IF(C5197&lt;Params!$B$13,Params!$B$20,0.3),0.3),IF(C5197&gt;=Params!$B$15-3,IF(C5197&lt;Params!$B$15,Params!$B$21,0.3),0.3)))</f>
        <v/>
      </c>
    </row>
    <row r="5198" ht="15" customHeight="1" s="1">
      <c r="A5198" s="9" t="n">
        <v>5195</v>
      </c>
      <c r="B5198" s="6" t="inlineStr">
        <is>
          <t>05/08</t>
        </is>
      </c>
      <c r="C5198" s="6" t="n">
        <v>10</v>
      </c>
      <c r="D5198" s="6" t="n">
        <v>0</v>
      </c>
      <c r="E5198" s="10">
        <f>IF(D5198=1, IF(OR(C5198&lt;10, C5198&gt;=15),1,0), IF(OR(C5198&lt;7, C5198&gt;=18),1,0))</f>
        <v/>
      </c>
      <c r="F5198" s="11" t="n">
        <v>0</v>
      </c>
      <c r="G5198" s="12">
        <f>0.65*8</f>
        <v/>
      </c>
      <c r="H5198" s="12">
        <f>F5198-G5198</f>
        <v/>
      </c>
      <c r="I5198" s="10">
        <f>IF(E5198=0,"Fora",IF(E5197=0,"Carg xar",IF(H5198&lt;0,IF(M5198&lt;0.9,"Carg FV","Stby"),IF(M5198&gt;P5198,"V2H",IF(M5198&lt;0.9,"Carg xar","Stby")))))</f>
        <v/>
      </c>
      <c r="J5198" s="12">
        <f>IF(OR(I5198="Carg FV",I5198="Carg xar"),MIN(IF(I5198="Carg FV",ABS(H5198),7.4),7.4,MAX(0,(0.9-M5198)*40)*0.95),0)</f>
        <v/>
      </c>
      <c r="K5198" s="12">
        <f>IF(I5198="V2H",MIN(MAX(0,H5198),7.4,MAX(0,(M5198-P5198)*40)*0.95),0)</f>
        <v/>
      </c>
      <c r="L5198" s="12">
        <f>IF(E5198=0,0,MAX(0,H5198-K5198))</f>
        <v/>
      </c>
      <c r="M5198" s="13">
        <f>M5197+J5197/40-IF(I5197="V2H",K5197/(0.95*40),0)-IF(E5198=0,IF(E5197=1,IF(D5198=1,30,40)*0.18/(2*40),0),0)-IF(E5198=1,IF(E5197=0,IF(D5198=1,30,40)*0.18/(2*40),0),0)</f>
        <v/>
      </c>
      <c r="N5198" s="14" t="n">
        <v>0.2</v>
      </c>
      <c r="O5198" s="15">
        <f>K5198*N5198</f>
        <v/>
      </c>
      <c r="P5198">
        <f>IF(E5198=0,0.3,IF(D5198=1,IF(C5198&gt;=Params!$B$13-3,IF(C5198&lt;Params!$B$13,Params!$B$20,0.3),0.3),IF(C5198&gt;=Params!$B$15-3,IF(C5198&lt;Params!$B$15,Params!$B$21,0.3),0.3)))</f>
        <v/>
      </c>
    </row>
    <row r="5199" ht="15" customHeight="1" s="1">
      <c r="A5199" s="9" t="n">
        <v>5196</v>
      </c>
      <c r="B5199" s="6" t="inlineStr">
        <is>
          <t>05/08</t>
        </is>
      </c>
      <c r="C5199" s="6" t="n">
        <v>11</v>
      </c>
      <c r="D5199" s="6" t="n">
        <v>0</v>
      </c>
      <c r="E5199" s="10">
        <f>IF(D5199=1, IF(OR(C5199&lt;10, C5199&gt;=15),1,0), IF(OR(C5199&lt;7, C5199&gt;=18),1,0))</f>
        <v/>
      </c>
      <c r="F5199" s="11" t="n">
        <v>0</v>
      </c>
      <c r="G5199" s="12">
        <f>0.8*8</f>
        <v/>
      </c>
      <c r="H5199" s="12">
        <f>F5199-G5199</f>
        <v/>
      </c>
      <c r="I5199" s="10">
        <f>IF(E5199=0,"Fora",IF(E5198=0,"Carg xar",IF(H5199&lt;0,IF(M5199&lt;0.9,"Carg FV","Stby"),IF(M5199&gt;P5199,"V2H",IF(M5199&lt;0.9,"Carg xar","Stby")))))</f>
        <v/>
      </c>
      <c r="J5199" s="12">
        <f>IF(OR(I5199="Carg FV",I5199="Carg xar"),MIN(IF(I5199="Carg FV",ABS(H5199),7.4),7.4,MAX(0,(0.9-M5199)*40)*0.95),0)</f>
        <v/>
      </c>
      <c r="K5199" s="12">
        <f>IF(I5199="V2H",MIN(MAX(0,H5199),7.4,MAX(0,(M5199-P5199)*40)*0.95),0)</f>
        <v/>
      </c>
      <c r="L5199" s="12">
        <f>IF(E5199=0,0,MAX(0,H5199-K5199))</f>
        <v/>
      </c>
      <c r="M5199" s="13">
        <f>M5198+J5198/40-IF(I5198="V2H",K5198/(0.95*40),0)-IF(E5199=0,IF(E5198=1,IF(D5199=1,30,40)*0.18/(2*40),0),0)-IF(E5199=1,IF(E5198=0,IF(D5199=1,30,40)*0.18/(2*40),0),0)</f>
        <v/>
      </c>
      <c r="N5199" s="14" t="n">
        <v>0.2</v>
      </c>
      <c r="O5199" s="15">
        <f>K5199*N5199</f>
        <v/>
      </c>
      <c r="P5199">
        <f>IF(E5199=0,0.3,IF(D5199=1,IF(C5199&gt;=Params!$B$13-3,IF(C5199&lt;Params!$B$13,Params!$B$20,0.3),0.3),IF(C5199&gt;=Params!$B$15-3,IF(C5199&lt;Params!$B$15,Params!$B$21,0.3),0.3)))</f>
        <v/>
      </c>
    </row>
    <row r="5200" ht="15" customHeight="1" s="1">
      <c r="A5200" s="9" t="n">
        <v>5197</v>
      </c>
      <c r="B5200" s="6" t="inlineStr">
        <is>
          <t>05/08</t>
        </is>
      </c>
      <c r="C5200" s="6" t="n">
        <v>12</v>
      </c>
      <c r="D5200" s="6" t="n">
        <v>0</v>
      </c>
      <c r="E5200" s="10">
        <f>IF(D5200=1, IF(OR(C5200&lt;10, C5200&gt;=15),1,0), IF(OR(C5200&lt;7, C5200&gt;=18),1,0))</f>
        <v/>
      </c>
      <c r="F5200" s="11" t="n">
        <v>0</v>
      </c>
      <c r="G5200" s="12">
        <f>0.88*8</f>
        <v/>
      </c>
      <c r="H5200" s="12">
        <f>F5200-G5200</f>
        <v/>
      </c>
      <c r="I5200" s="10">
        <f>IF(E5200=0,"Fora",IF(E5199=0,"Carg xar",IF(H5200&lt;0,IF(M5200&lt;0.9,"Carg FV","Stby"),IF(M5200&gt;P5200,"V2H",IF(M5200&lt;0.9,"Carg xar","Stby")))))</f>
        <v/>
      </c>
      <c r="J5200" s="12">
        <f>IF(OR(I5200="Carg FV",I5200="Carg xar"),MIN(IF(I5200="Carg FV",ABS(H5200),7.4),7.4,MAX(0,(0.9-M5200)*40)*0.95),0)</f>
        <v/>
      </c>
      <c r="K5200" s="12">
        <f>IF(I5200="V2H",MIN(MAX(0,H5200),7.4,MAX(0,(M5200-P5200)*40)*0.95),0)</f>
        <v/>
      </c>
      <c r="L5200" s="12">
        <f>IF(E5200=0,0,MAX(0,H5200-K5200))</f>
        <v/>
      </c>
      <c r="M5200" s="13">
        <f>M5199+J5199/40-IF(I5199="V2H",K5199/(0.95*40),0)-IF(E5200=0,IF(E5199=1,IF(D5200=1,30,40)*0.18/(2*40),0),0)-IF(E5200=1,IF(E5199=0,IF(D5200=1,30,40)*0.18/(2*40),0),0)</f>
        <v/>
      </c>
      <c r="N5200" s="14" t="n">
        <v>0.2</v>
      </c>
      <c r="O5200" s="15">
        <f>K5200*N5200</f>
        <v/>
      </c>
      <c r="P5200">
        <f>IF(E5200=0,0.3,IF(D5200=1,IF(C5200&gt;=Params!$B$13-3,IF(C5200&lt;Params!$B$13,Params!$B$20,0.3),0.3),IF(C5200&gt;=Params!$B$15-3,IF(C5200&lt;Params!$B$15,Params!$B$21,0.3),0.3)))</f>
        <v/>
      </c>
    </row>
    <row r="5201" ht="15" customHeight="1" s="1">
      <c r="A5201" s="9" t="n">
        <v>5198</v>
      </c>
      <c r="B5201" s="6" t="inlineStr">
        <is>
          <t>05/08</t>
        </is>
      </c>
      <c r="C5201" s="6" t="n">
        <v>13</v>
      </c>
      <c r="D5201" s="6" t="n">
        <v>0</v>
      </c>
      <c r="E5201" s="10">
        <f>IF(D5201=1, IF(OR(C5201&lt;10, C5201&gt;=15),1,0), IF(OR(C5201&lt;7, C5201&gt;=18),1,0))</f>
        <v/>
      </c>
      <c r="F5201" s="11" t="n">
        <v>0</v>
      </c>
      <c r="G5201" s="12">
        <f>0.85*8</f>
        <v/>
      </c>
      <c r="H5201" s="12">
        <f>F5201-G5201</f>
        <v/>
      </c>
      <c r="I5201" s="10">
        <f>IF(E5201=0,"Fora",IF(E5200=0,"Carg xar",IF(H5201&lt;0,IF(M5201&lt;0.9,"Carg FV","Stby"),IF(M5201&gt;P5201,"V2H",IF(M5201&lt;0.9,"Carg xar","Stby")))))</f>
        <v/>
      </c>
      <c r="J5201" s="12">
        <f>IF(OR(I5201="Carg FV",I5201="Carg xar"),MIN(IF(I5201="Carg FV",ABS(H5201),7.4),7.4,MAX(0,(0.9-M5201)*40)*0.95),0)</f>
        <v/>
      </c>
      <c r="K5201" s="12">
        <f>IF(I5201="V2H",MIN(MAX(0,H5201),7.4,MAX(0,(M5201-P5201)*40)*0.95),0)</f>
        <v/>
      </c>
      <c r="L5201" s="12">
        <f>IF(E5201=0,0,MAX(0,H5201-K5201))</f>
        <v/>
      </c>
      <c r="M5201" s="13">
        <f>M5200+J5200/40-IF(I5200="V2H",K5200/(0.95*40),0)-IF(E5201=0,IF(E5200=1,IF(D5201=1,30,40)*0.18/(2*40),0),0)-IF(E5201=1,IF(E5200=0,IF(D5201=1,30,40)*0.18/(2*40),0),0)</f>
        <v/>
      </c>
      <c r="N5201" s="14" t="n">
        <v>0.2</v>
      </c>
      <c r="O5201" s="15">
        <f>K5201*N5201</f>
        <v/>
      </c>
      <c r="P5201">
        <f>IF(E5201=0,0.3,IF(D5201=1,IF(C5201&gt;=Params!$B$13-3,IF(C5201&lt;Params!$B$13,Params!$B$20,0.3),0.3),IF(C5201&gt;=Params!$B$15-3,IF(C5201&lt;Params!$B$15,Params!$B$21,0.3),0.3)))</f>
        <v/>
      </c>
    </row>
    <row r="5202" ht="15" customHeight="1" s="1">
      <c r="A5202" s="9" t="n">
        <v>5199</v>
      </c>
      <c r="B5202" s="6" t="inlineStr">
        <is>
          <t>05/08</t>
        </is>
      </c>
      <c r="C5202" s="6" t="n">
        <v>14</v>
      </c>
      <c r="D5202" s="6" t="n">
        <v>0</v>
      </c>
      <c r="E5202" s="10">
        <f>IF(D5202=1, IF(OR(C5202&lt;10, C5202&gt;=15),1,0), IF(OR(C5202&lt;7, C5202&gt;=18),1,0))</f>
        <v/>
      </c>
      <c r="F5202" s="11" t="n">
        <v>0</v>
      </c>
      <c r="G5202" s="12">
        <f>0.75*8</f>
        <v/>
      </c>
      <c r="H5202" s="12">
        <f>F5202-G5202</f>
        <v/>
      </c>
      <c r="I5202" s="10">
        <f>IF(E5202=0,"Fora",IF(E5201=0,"Carg xar",IF(H5202&lt;0,IF(M5202&lt;0.9,"Carg FV","Stby"),IF(M5202&gt;P5202,"V2H",IF(M5202&lt;0.9,"Carg xar","Stby")))))</f>
        <v/>
      </c>
      <c r="J5202" s="12">
        <f>IF(OR(I5202="Carg FV",I5202="Carg xar"),MIN(IF(I5202="Carg FV",ABS(H5202),7.4),7.4,MAX(0,(0.9-M5202)*40)*0.95),0)</f>
        <v/>
      </c>
      <c r="K5202" s="12">
        <f>IF(I5202="V2H",MIN(MAX(0,H5202),7.4,MAX(0,(M5202-P5202)*40)*0.95),0)</f>
        <v/>
      </c>
      <c r="L5202" s="12">
        <f>IF(E5202=0,0,MAX(0,H5202-K5202))</f>
        <v/>
      </c>
      <c r="M5202" s="13">
        <f>M5201+J5201/40-IF(I5201="V2H",K5201/(0.95*40),0)-IF(E5202=0,IF(E5201=1,IF(D5202=1,30,40)*0.18/(2*40),0),0)-IF(E5202=1,IF(E5201=0,IF(D5202=1,30,40)*0.18/(2*40),0),0)</f>
        <v/>
      </c>
      <c r="N5202" s="14" t="n">
        <v>0.15</v>
      </c>
      <c r="O5202" s="15">
        <f>K5202*N5202</f>
        <v/>
      </c>
      <c r="P5202">
        <f>IF(E5202=0,0.3,IF(D5202=1,IF(C5202&gt;=Params!$B$13-3,IF(C5202&lt;Params!$B$13,Params!$B$20,0.3),0.3),IF(C5202&gt;=Params!$B$15-3,IF(C5202&lt;Params!$B$15,Params!$B$21,0.3),0.3)))</f>
        <v/>
      </c>
    </row>
    <row r="5203" ht="15" customHeight="1" s="1">
      <c r="A5203" s="9" t="n">
        <v>5200</v>
      </c>
      <c r="B5203" s="6" t="inlineStr">
        <is>
          <t>05/08</t>
        </is>
      </c>
      <c r="C5203" s="6" t="n">
        <v>15</v>
      </c>
      <c r="D5203" s="6" t="n">
        <v>0</v>
      </c>
      <c r="E5203" s="10">
        <f>IF(D5203=1, IF(OR(C5203&lt;10, C5203&gt;=15),1,0), IF(OR(C5203&lt;7, C5203&gt;=18),1,0))</f>
        <v/>
      </c>
      <c r="F5203" s="11" t="n">
        <v>0</v>
      </c>
      <c r="G5203" s="12">
        <f>0.58*8</f>
        <v/>
      </c>
      <c r="H5203" s="12">
        <f>F5203-G5203</f>
        <v/>
      </c>
      <c r="I5203" s="10">
        <f>IF(E5203=0,"Fora",IF(E5202=0,"Carg xar",IF(H5203&lt;0,IF(M5203&lt;0.9,"Carg FV","Stby"),IF(M5203&gt;P5203,"V2H",IF(M5203&lt;0.9,"Carg xar","Stby")))))</f>
        <v/>
      </c>
      <c r="J5203" s="12">
        <f>IF(OR(I5203="Carg FV",I5203="Carg xar"),MIN(IF(I5203="Carg FV",ABS(H5203),7.4),7.4,MAX(0,(0.9-M5203)*40)*0.95),0)</f>
        <v/>
      </c>
      <c r="K5203" s="12">
        <f>IF(I5203="V2H",MIN(MAX(0,H5203),7.4,MAX(0,(M5203-P5203)*40)*0.95),0)</f>
        <v/>
      </c>
      <c r="L5203" s="12">
        <f>IF(E5203=0,0,MAX(0,H5203-K5203))</f>
        <v/>
      </c>
      <c r="M5203" s="13">
        <f>M5202+J5202/40-IF(I5202="V2H",K5202/(0.95*40),0)-IF(E5203=0,IF(E5202=1,IF(D5203=1,30,40)*0.18/(2*40),0),0)-IF(E5203=1,IF(E5202=0,IF(D5203=1,30,40)*0.18/(2*40),0),0)</f>
        <v/>
      </c>
      <c r="N5203" s="14" t="n">
        <v>0.15</v>
      </c>
      <c r="O5203" s="15">
        <f>K5203*N5203</f>
        <v/>
      </c>
      <c r="P5203">
        <f>IF(E5203=0,0.3,IF(D5203=1,IF(C5203&gt;=Params!$B$13-3,IF(C5203&lt;Params!$B$13,Params!$B$20,0.3),0.3),IF(C5203&gt;=Params!$B$15-3,IF(C5203&lt;Params!$B$15,Params!$B$21,0.3),0.3)))</f>
        <v/>
      </c>
    </row>
    <row r="5204" ht="15" customHeight="1" s="1">
      <c r="A5204" s="9" t="n">
        <v>5201</v>
      </c>
      <c r="B5204" s="6" t="inlineStr">
        <is>
          <t>05/08</t>
        </is>
      </c>
      <c r="C5204" s="6" t="n">
        <v>16</v>
      </c>
      <c r="D5204" s="6" t="n">
        <v>0</v>
      </c>
      <c r="E5204" s="10">
        <f>IF(D5204=1, IF(OR(C5204&lt;10, C5204&gt;=15),1,0), IF(OR(C5204&lt;7, C5204&gt;=18),1,0))</f>
        <v/>
      </c>
      <c r="F5204" s="11" t="n">
        <v>0</v>
      </c>
      <c r="G5204" s="12">
        <f>0.38*8</f>
        <v/>
      </c>
      <c r="H5204" s="12">
        <f>F5204-G5204</f>
        <v/>
      </c>
      <c r="I5204" s="10">
        <f>IF(E5204=0,"Fora",IF(E5203=0,"Carg xar",IF(H5204&lt;0,IF(M5204&lt;0.9,"Carg FV","Stby"),IF(M5204&gt;P5204,"V2H",IF(M5204&lt;0.9,"Carg xar","Stby")))))</f>
        <v/>
      </c>
      <c r="J5204" s="12">
        <f>IF(OR(I5204="Carg FV",I5204="Carg xar"),MIN(IF(I5204="Carg FV",ABS(H5204),7.4),7.4,MAX(0,(0.9-M5204)*40)*0.95),0)</f>
        <v/>
      </c>
      <c r="K5204" s="12">
        <f>IF(I5204="V2H",MIN(MAX(0,H5204),7.4,MAX(0,(M5204-P5204)*40)*0.95),0)</f>
        <v/>
      </c>
      <c r="L5204" s="12">
        <f>IF(E5204=0,0,MAX(0,H5204-K5204))</f>
        <v/>
      </c>
      <c r="M5204" s="13">
        <f>M5203+J5203/40-IF(I5203="V2H",K5203/(0.95*40),0)-IF(E5204=0,IF(E5203=1,IF(D5204=1,30,40)*0.18/(2*40),0),0)-IF(E5204=1,IF(E5203=0,IF(D5204=1,30,40)*0.18/(2*40),0),0)</f>
        <v/>
      </c>
      <c r="N5204" s="14" t="n">
        <v>0.15</v>
      </c>
      <c r="O5204" s="15">
        <f>K5204*N5204</f>
        <v/>
      </c>
      <c r="P5204">
        <f>IF(E5204=0,0.3,IF(D5204=1,IF(C5204&gt;=Params!$B$13-3,IF(C5204&lt;Params!$B$13,Params!$B$20,0.3),0.3),IF(C5204&gt;=Params!$B$15-3,IF(C5204&lt;Params!$B$15,Params!$B$21,0.3),0.3)))</f>
        <v/>
      </c>
    </row>
    <row r="5205" ht="15" customHeight="1" s="1">
      <c r="A5205" s="9" t="n">
        <v>5202</v>
      </c>
      <c r="B5205" s="6" t="inlineStr">
        <is>
          <t>05/08</t>
        </is>
      </c>
      <c r="C5205" s="6" t="n">
        <v>17</v>
      </c>
      <c r="D5205" s="6" t="n">
        <v>0</v>
      </c>
      <c r="E5205" s="10">
        <f>IF(D5205=1, IF(OR(C5205&lt;10, C5205&gt;=15),1,0), IF(OR(C5205&lt;7, C5205&gt;=18),1,0))</f>
        <v/>
      </c>
      <c r="F5205" s="11" t="n">
        <v>0</v>
      </c>
      <c r="G5205" s="12">
        <f>0.18*8</f>
        <v/>
      </c>
      <c r="H5205" s="12">
        <f>F5205-G5205</f>
        <v/>
      </c>
      <c r="I5205" s="10">
        <f>IF(E5205=0,"Fora",IF(E5204=0,"Carg xar",IF(H5205&lt;0,IF(M5205&lt;0.9,"Carg FV","Stby"),IF(M5205&gt;P5205,"V2H",IF(M5205&lt;0.9,"Carg xar","Stby")))))</f>
        <v/>
      </c>
      <c r="J5205" s="12">
        <f>IF(OR(I5205="Carg FV",I5205="Carg xar"),MIN(IF(I5205="Carg FV",ABS(H5205),7.4),7.4,MAX(0,(0.9-M5205)*40)*0.95),0)</f>
        <v/>
      </c>
      <c r="K5205" s="12">
        <f>IF(I5205="V2H",MIN(MAX(0,H5205),7.4,MAX(0,(M5205-P5205)*40)*0.95),0)</f>
        <v/>
      </c>
      <c r="L5205" s="12">
        <f>IF(E5205=0,0,MAX(0,H5205-K5205))</f>
        <v/>
      </c>
      <c r="M5205" s="13">
        <f>M5204+J5204/40-IF(I5204="V2H",K5204/(0.95*40),0)-IF(E5205=0,IF(E5204=1,IF(D5205=1,30,40)*0.18/(2*40),0),0)-IF(E5205=1,IF(E5204=0,IF(D5205=1,30,40)*0.18/(2*40),0),0)</f>
        <v/>
      </c>
      <c r="N5205" s="14" t="n">
        <v>0.15</v>
      </c>
      <c r="O5205" s="15">
        <f>K5205*N5205</f>
        <v/>
      </c>
      <c r="P5205">
        <f>IF(E5205=0,0.3,IF(D5205=1,IF(C5205&gt;=Params!$B$13-3,IF(C5205&lt;Params!$B$13,Params!$B$20,0.3),0.3),IF(C5205&gt;=Params!$B$15-3,IF(C5205&lt;Params!$B$15,Params!$B$21,0.3),0.3)))</f>
        <v/>
      </c>
    </row>
    <row r="5206" ht="15" customHeight="1" s="1">
      <c r="A5206" s="9" t="n">
        <v>5203</v>
      </c>
      <c r="B5206" s="6" t="inlineStr">
        <is>
          <t>05/08</t>
        </is>
      </c>
      <c r="C5206" s="6" t="n">
        <v>18</v>
      </c>
      <c r="D5206" s="6" t="n">
        <v>0</v>
      </c>
      <c r="E5206" s="10">
        <f>IF(D5206=1, IF(OR(C5206&lt;10, C5206&gt;=15),1,0), IF(OR(C5206&lt;7, C5206&gt;=18),1,0))</f>
        <v/>
      </c>
      <c r="F5206" s="11" t="n">
        <v>0</v>
      </c>
      <c r="G5206" s="12">
        <f>0.04*8</f>
        <v/>
      </c>
      <c r="H5206" s="12">
        <f>F5206-G5206</f>
        <v/>
      </c>
      <c r="I5206" s="10">
        <f>IF(E5206=0,"Fora",IF(E5205=0,"Carg xar",IF(H5206&lt;0,IF(M5206&lt;0.9,"Carg FV","Stby"),IF(M5206&gt;P5206,"V2H",IF(M5206&lt;0.9,"Carg xar","Stby")))))</f>
        <v/>
      </c>
      <c r="J5206" s="12">
        <f>IF(OR(I5206="Carg FV",I5206="Carg xar"),MIN(IF(I5206="Carg FV",ABS(H5206),7.4),7.4,MAX(0,(0.9-M5206)*40)*0.95),0)</f>
        <v/>
      </c>
      <c r="K5206" s="12">
        <f>IF(I5206="V2H",MIN(MAX(0,H5206),7.4,MAX(0,(M5206-P5206)*40)*0.95),0)</f>
        <v/>
      </c>
      <c r="L5206" s="12">
        <f>IF(E5206=0,0,MAX(0,H5206-K5206))</f>
        <v/>
      </c>
      <c r="M5206" s="13">
        <f>M5205+J5205/40-IF(I5205="V2H",K5205/(0.95*40),0)-IF(E5206=0,IF(E5205=1,IF(D5206=1,30,40)*0.18/(2*40),0),0)-IF(E5206=1,IF(E5205=0,IF(D5206=1,30,40)*0.18/(2*40),0),0)</f>
        <v/>
      </c>
      <c r="N5206" s="14" t="n">
        <v>0.2</v>
      </c>
      <c r="O5206" s="15">
        <f>K5206*N5206</f>
        <v/>
      </c>
      <c r="P5206">
        <f>IF(E5206=0,0.3,IF(D5206=1,IF(C5206&gt;=Params!$B$13-3,IF(C5206&lt;Params!$B$13,Params!$B$20,0.3),0.3),IF(C5206&gt;=Params!$B$15-3,IF(C5206&lt;Params!$B$15,Params!$B$21,0.3),0.3)))</f>
        <v/>
      </c>
    </row>
    <row r="5207" ht="15" customHeight="1" s="1">
      <c r="A5207" s="9" t="n">
        <v>5204</v>
      </c>
      <c r="B5207" s="6" t="inlineStr">
        <is>
          <t>05/08</t>
        </is>
      </c>
      <c r="C5207" s="6" t="n">
        <v>19</v>
      </c>
      <c r="D5207" s="6" t="n">
        <v>0</v>
      </c>
      <c r="E5207" s="10">
        <f>IF(D5207=1, IF(OR(C5207&lt;10, C5207&gt;=15),1,0), IF(OR(C5207&lt;7, C5207&gt;=18),1,0))</f>
        <v/>
      </c>
      <c r="F5207" s="11" t="n">
        <v>0.588</v>
      </c>
      <c r="G5207" s="12">
        <f>0*8</f>
        <v/>
      </c>
      <c r="H5207" s="12">
        <f>F5207-G5207</f>
        <v/>
      </c>
      <c r="I5207" s="10">
        <f>IF(E5207=0,"Fora",IF(E5206=0,"Carg xar",IF(H5207&lt;0,IF(M5207&lt;0.9,"Carg FV","Stby"),IF(M5207&gt;P5207,"V2H",IF(M5207&lt;0.9,"Carg xar","Stby")))))</f>
        <v/>
      </c>
      <c r="J5207" s="12">
        <f>IF(OR(I5207="Carg FV",I5207="Carg xar"),MIN(IF(I5207="Carg FV",ABS(H5207),7.4),7.4,MAX(0,(0.9-M5207)*40)*0.95),0)</f>
        <v/>
      </c>
      <c r="K5207" s="12">
        <f>IF(I5207="V2H",MIN(MAX(0,H5207),7.4,MAX(0,(M5207-P5207)*40)*0.95),0)</f>
        <v/>
      </c>
      <c r="L5207" s="12">
        <f>IF(E5207=0,0,MAX(0,H5207-K5207))</f>
        <v/>
      </c>
      <c r="M5207" s="13">
        <f>M5206+J5206/40-IF(I5206="V2H",K5206/(0.95*40),0)-IF(E5207=0,IF(E5206=1,IF(D5207=1,30,40)*0.18/(2*40),0),0)-IF(E5207=1,IF(E5206=0,IF(D5207=1,30,40)*0.18/(2*40),0),0)</f>
        <v/>
      </c>
      <c r="N5207" s="14" t="n">
        <v>0.2</v>
      </c>
      <c r="O5207" s="15">
        <f>K5207*N5207</f>
        <v/>
      </c>
      <c r="P5207">
        <f>IF(E5207=0,0.3,IF(D5207=1,IF(C5207&gt;=Params!$B$13-3,IF(C5207&lt;Params!$B$13,Params!$B$20,0.3),0.3),IF(C5207&gt;=Params!$B$15-3,IF(C5207&lt;Params!$B$15,Params!$B$21,0.3),0.3)))</f>
        <v/>
      </c>
    </row>
    <row r="5208" ht="15" customHeight="1" s="1">
      <c r="A5208" s="9" t="n">
        <v>5205</v>
      </c>
      <c r="B5208" s="6" t="inlineStr">
        <is>
          <t>05/08</t>
        </is>
      </c>
      <c r="C5208" s="6" t="n">
        <v>20</v>
      </c>
      <c r="D5208" s="6" t="n">
        <v>0</v>
      </c>
      <c r="E5208" s="10">
        <f>IF(D5208=1, IF(OR(C5208&lt;10, C5208&gt;=15),1,0), IF(OR(C5208&lt;7, C5208&gt;=18),1,0))</f>
        <v/>
      </c>
      <c r="F5208" s="11" t="n">
        <v>0.581</v>
      </c>
      <c r="G5208" s="12">
        <f>0*8</f>
        <v/>
      </c>
      <c r="H5208" s="12">
        <f>F5208-G5208</f>
        <v/>
      </c>
      <c r="I5208" s="10">
        <f>IF(E5208=0,"Fora",IF(E5207=0,"Carg xar",IF(H5208&lt;0,IF(M5208&lt;0.9,"Carg FV","Stby"),IF(M5208&gt;P5208,"V2H",IF(M5208&lt;0.9,"Carg xar","Stby")))))</f>
        <v/>
      </c>
      <c r="J5208" s="12">
        <f>IF(OR(I5208="Carg FV",I5208="Carg xar"),MIN(IF(I5208="Carg FV",ABS(H5208),7.4),7.4,MAX(0,(0.9-M5208)*40)*0.95),0)</f>
        <v/>
      </c>
      <c r="K5208" s="12">
        <f>IF(I5208="V2H",MIN(MAX(0,H5208),7.4,MAX(0,(M5208-P5208)*40)*0.95),0)</f>
        <v/>
      </c>
      <c r="L5208" s="12">
        <f>IF(E5208=0,0,MAX(0,H5208-K5208))</f>
        <v/>
      </c>
      <c r="M5208" s="13">
        <f>M5207+J5207/40-IF(I5207="V2H",K5207/(0.95*40),0)-IF(E5208=0,IF(E5207=1,IF(D5208=1,30,40)*0.18/(2*40),0),0)-IF(E5208=1,IF(E5207=0,IF(D5208=1,30,40)*0.18/(2*40),0),0)</f>
        <v/>
      </c>
      <c r="N5208" s="14" t="n">
        <v>0.2</v>
      </c>
      <c r="O5208" s="15">
        <f>K5208*N5208</f>
        <v/>
      </c>
      <c r="P5208">
        <f>IF(E5208=0,0.3,IF(D5208=1,IF(C5208&gt;=Params!$B$13-3,IF(C5208&lt;Params!$B$13,Params!$B$20,0.3),0.3),IF(C5208&gt;=Params!$B$15-3,IF(C5208&lt;Params!$B$15,Params!$B$21,0.3),0.3)))</f>
        <v/>
      </c>
    </row>
    <row r="5209" ht="15" customHeight="1" s="1">
      <c r="A5209" s="9" t="n">
        <v>5206</v>
      </c>
      <c r="B5209" s="6" t="inlineStr">
        <is>
          <t>05/08</t>
        </is>
      </c>
      <c r="C5209" s="6" t="n">
        <v>21</v>
      </c>
      <c r="D5209" s="6" t="n">
        <v>0</v>
      </c>
      <c r="E5209" s="10">
        <f>IF(D5209=1, IF(OR(C5209&lt;10, C5209&gt;=15),1,0), IF(OR(C5209&lt;7, C5209&gt;=18),1,0))</f>
        <v/>
      </c>
      <c r="F5209" s="11" t="n">
        <v>1.731</v>
      </c>
      <c r="G5209" s="12">
        <f>0*8</f>
        <v/>
      </c>
      <c r="H5209" s="12">
        <f>F5209-G5209</f>
        <v/>
      </c>
      <c r="I5209" s="10">
        <f>IF(E5209=0,"Fora",IF(E5208=0,"Carg xar",IF(H5209&lt;0,IF(M5209&lt;0.9,"Carg FV","Stby"),IF(M5209&gt;P5209,"V2H",IF(M5209&lt;0.9,"Carg xar","Stby")))))</f>
        <v/>
      </c>
      <c r="J5209" s="12">
        <f>IF(OR(I5209="Carg FV",I5209="Carg xar"),MIN(IF(I5209="Carg FV",ABS(H5209),7.4),7.4,MAX(0,(0.9-M5209)*40)*0.95),0)</f>
        <v/>
      </c>
      <c r="K5209" s="12">
        <f>IF(I5209="V2H",MIN(MAX(0,H5209),7.4,MAX(0,(M5209-P5209)*40)*0.95),0)</f>
        <v/>
      </c>
      <c r="L5209" s="12">
        <f>IF(E5209=0,0,MAX(0,H5209-K5209))</f>
        <v/>
      </c>
      <c r="M5209" s="13">
        <f>M5208+J5208/40-IF(I5208="V2H",K5208/(0.95*40),0)-IF(E5209=0,IF(E5208=1,IF(D5209=1,30,40)*0.18/(2*40),0),0)-IF(E5209=1,IF(E5208=0,IF(D5209=1,30,40)*0.18/(2*40),0),0)</f>
        <v/>
      </c>
      <c r="N5209" s="14" t="n">
        <v>0.2</v>
      </c>
      <c r="O5209" s="15">
        <f>K5209*N5209</f>
        <v/>
      </c>
      <c r="P5209">
        <f>IF(E5209=0,0.3,IF(D5209=1,IF(C5209&gt;=Params!$B$13-3,IF(C5209&lt;Params!$B$13,Params!$B$20,0.3),0.3),IF(C5209&gt;=Params!$B$15-3,IF(C5209&lt;Params!$B$15,Params!$B$21,0.3),0.3)))</f>
        <v/>
      </c>
    </row>
    <row r="5210" ht="15" customHeight="1" s="1">
      <c r="A5210" s="9" t="n">
        <v>5207</v>
      </c>
      <c r="B5210" s="6" t="inlineStr">
        <is>
          <t>05/08</t>
        </is>
      </c>
      <c r="C5210" s="6" t="n">
        <v>22</v>
      </c>
      <c r="D5210" s="6" t="n">
        <v>0</v>
      </c>
      <c r="E5210" s="10">
        <f>IF(D5210=1, IF(OR(C5210&lt;10, C5210&gt;=15),1,0), IF(OR(C5210&lt;7, C5210&gt;=18),1,0))</f>
        <v/>
      </c>
      <c r="F5210" s="11" t="n">
        <v>0.864</v>
      </c>
      <c r="G5210" s="12">
        <f>0*8</f>
        <v/>
      </c>
      <c r="H5210" s="12">
        <f>F5210-G5210</f>
        <v/>
      </c>
      <c r="I5210" s="10">
        <f>IF(E5210=0,"Fora",IF(E5209=0,"Carg xar",IF(H5210&lt;0,IF(M5210&lt;0.9,"Carg FV","Stby"),IF(M5210&gt;P5210,"V2H",IF(M5210&lt;0.9,"Carg xar","Stby")))))</f>
        <v/>
      </c>
      <c r="J5210" s="12">
        <f>IF(OR(I5210="Carg FV",I5210="Carg xar"),MIN(IF(I5210="Carg FV",ABS(H5210),7.4),7.4,MAX(0,(0.9-M5210)*40)*0.95),0)</f>
        <v/>
      </c>
      <c r="K5210" s="12">
        <f>IF(I5210="V2H",MIN(MAX(0,H5210),7.4,MAX(0,(M5210-P5210)*40)*0.95),0)</f>
        <v/>
      </c>
      <c r="L5210" s="12">
        <f>IF(E5210=0,0,MAX(0,H5210-K5210))</f>
        <v/>
      </c>
      <c r="M5210" s="13">
        <f>M5209+J5209/40-IF(I5209="V2H",K5209/(0.95*40),0)-IF(E5210=0,IF(E5209=1,IF(D5210=1,30,40)*0.18/(2*40),0),0)-IF(E5210=1,IF(E5209=0,IF(D5210=1,30,40)*0.18/(2*40),0),0)</f>
        <v/>
      </c>
      <c r="N5210" s="14" t="n">
        <v>0.15</v>
      </c>
      <c r="O5210" s="15">
        <f>K5210*N5210</f>
        <v/>
      </c>
      <c r="P5210">
        <f>IF(E5210=0,0.3,IF(D5210=1,IF(C5210&gt;=Params!$B$13-3,IF(C5210&lt;Params!$B$13,Params!$B$20,0.3),0.3),IF(C5210&gt;=Params!$B$15-3,IF(C5210&lt;Params!$B$15,Params!$B$21,0.3),0.3)))</f>
        <v/>
      </c>
    </row>
    <row r="5211" ht="15" customHeight="1" s="1">
      <c r="A5211" s="9" t="n">
        <v>5208</v>
      </c>
      <c r="B5211" s="6" t="inlineStr">
        <is>
          <t>05/08</t>
        </is>
      </c>
      <c r="C5211" s="6" t="n">
        <v>23</v>
      </c>
      <c r="D5211" s="6" t="n">
        <v>0</v>
      </c>
      <c r="E5211" s="10">
        <f>IF(D5211=1, IF(OR(C5211&lt;10, C5211&gt;=15),1,0), IF(OR(C5211&lt;7, C5211&gt;=18),1,0))</f>
        <v/>
      </c>
      <c r="F5211" s="11" t="n">
        <v>0.669</v>
      </c>
      <c r="G5211" s="12">
        <f>0*8</f>
        <v/>
      </c>
      <c r="H5211" s="12">
        <f>F5211-G5211</f>
        <v/>
      </c>
      <c r="I5211" s="10">
        <f>IF(E5211=0,"Fora",IF(E5210=0,"Carg xar",IF(H5211&lt;0,IF(M5211&lt;0.9,"Carg FV","Stby"),IF(M5211&gt;P5211,"V2H",IF(M5211&lt;0.9,"Carg xar","Stby")))))</f>
        <v/>
      </c>
      <c r="J5211" s="12">
        <f>IF(OR(I5211="Carg FV",I5211="Carg xar"),MIN(IF(I5211="Carg FV",ABS(H5211),7.4),7.4,MAX(0,(0.9-M5211)*40)*0.95),0)</f>
        <v/>
      </c>
      <c r="K5211" s="12">
        <f>IF(I5211="V2H",MIN(MAX(0,H5211),7.4,MAX(0,(M5211-P5211)*40)*0.95),0)</f>
        <v/>
      </c>
      <c r="L5211" s="12">
        <f>IF(E5211=0,0,MAX(0,H5211-K5211))</f>
        <v/>
      </c>
      <c r="M5211" s="13">
        <f>M5210+J5210/40-IF(I5210="V2H",K5210/(0.95*40),0)-IF(E5211=0,IF(E5210=1,IF(D5211=1,30,40)*0.18/(2*40),0),0)-IF(E5211=1,IF(E5210=0,IF(D5211=1,30,40)*0.18/(2*40),0),0)</f>
        <v/>
      </c>
      <c r="N5211" s="14" t="n">
        <v>0.15</v>
      </c>
      <c r="O5211" s="15">
        <f>K5211*N5211</f>
        <v/>
      </c>
      <c r="P5211">
        <f>IF(E5211=0,0.3,IF(D5211=1,IF(C5211&gt;=Params!$B$13-3,IF(C5211&lt;Params!$B$13,Params!$B$20,0.3),0.3),IF(C5211&gt;=Params!$B$15-3,IF(C5211&lt;Params!$B$15,Params!$B$21,0.3),0.3)))</f>
        <v/>
      </c>
    </row>
    <row r="5212" ht="15" customHeight="1" s="1">
      <c r="A5212" s="9" t="n">
        <v>5209</v>
      </c>
      <c r="B5212" s="6" t="inlineStr">
        <is>
          <t>06/08</t>
        </is>
      </c>
      <c r="C5212" s="6" t="n">
        <v>0</v>
      </c>
      <c r="D5212" s="6" t="n">
        <v>0</v>
      </c>
      <c r="E5212" s="10">
        <f>IF(D5212=1, IF(OR(C5212&lt;10, C5212&gt;=15),1,0), IF(OR(C5212&lt;7, C5212&gt;=18),1,0))</f>
        <v/>
      </c>
      <c r="F5212" s="11" t="n">
        <v>0.706</v>
      </c>
      <c r="G5212" s="12">
        <f>0*8</f>
        <v/>
      </c>
      <c r="H5212" s="12">
        <f>F5212-G5212</f>
        <v/>
      </c>
      <c r="I5212" s="10">
        <f>IF(E5212=0,"Fora",IF(E5211=0,"Carg xar",IF(H5212&lt;0,IF(M5212&lt;0.9,"Carg FV","Stby"),IF(M5212&gt;P5212,"V2H",IF(M5212&lt;0.9,"Carg xar","Stby")))))</f>
        <v/>
      </c>
      <c r="J5212" s="12">
        <f>IF(OR(I5212="Carg FV",I5212="Carg xar"),MIN(IF(I5212="Carg FV",ABS(H5212),7.4),7.4,MAX(0,(0.9-M5212)*40)*0.95),0)</f>
        <v/>
      </c>
      <c r="K5212" s="12">
        <f>IF(I5212="V2H",MIN(MAX(0,H5212),7.4,MAX(0,(M5212-P5212)*40)*0.95),0)</f>
        <v/>
      </c>
      <c r="L5212" s="12">
        <f>IF(E5212=0,0,MAX(0,H5212-K5212))</f>
        <v/>
      </c>
      <c r="M5212" s="13">
        <f>M5211+J5211/40-IF(I5211="V2H",K5211/(0.95*40),0)-IF(E5212=0,IF(E5211=1,IF(D5212=1,30,40)*0.18/(2*40),0),0)-IF(E5212=1,IF(E5211=0,IF(D5212=1,30,40)*0.18/(2*40),0),0)</f>
        <v/>
      </c>
      <c r="N5212" s="14" t="n">
        <v>0.09</v>
      </c>
      <c r="O5212" s="15">
        <f>K5212*N5212</f>
        <v/>
      </c>
      <c r="P5212">
        <f>IF(E5212=0,0.3,IF(D5212=1,IF(C5212&gt;=Params!$B$13-3,IF(C5212&lt;Params!$B$13,Params!$B$20,0.3),0.3),IF(C5212&gt;=Params!$B$15-3,IF(C5212&lt;Params!$B$15,Params!$B$21,0.3),0.3)))</f>
        <v/>
      </c>
    </row>
    <row r="5213" ht="15" customHeight="1" s="1">
      <c r="A5213" s="9" t="n">
        <v>5210</v>
      </c>
      <c r="B5213" s="6" t="inlineStr">
        <is>
          <t>06/08</t>
        </is>
      </c>
      <c r="C5213" s="6" t="n">
        <v>1</v>
      </c>
      <c r="D5213" s="6" t="n">
        <v>0</v>
      </c>
      <c r="E5213" s="10">
        <f>IF(D5213=1, IF(OR(C5213&lt;10, C5213&gt;=15),1,0), IF(OR(C5213&lt;7, C5213&gt;=18),1,0))</f>
        <v/>
      </c>
      <c r="F5213" s="11" t="n">
        <v>0.5639999999999999</v>
      </c>
      <c r="G5213" s="12">
        <f>0*8</f>
        <v/>
      </c>
      <c r="H5213" s="12">
        <f>F5213-G5213</f>
        <v/>
      </c>
      <c r="I5213" s="10">
        <f>IF(E5213=0,"Fora",IF(E5212=0,"Carg xar",IF(H5213&lt;0,IF(M5213&lt;0.9,"Carg FV","Stby"),IF(M5213&gt;P5213,"V2H",IF(M5213&lt;0.9,"Carg xar","Stby")))))</f>
        <v/>
      </c>
      <c r="J5213" s="12">
        <f>IF(OR(I5213="Carg FV",I5213="Carg xar"),MIN(IF(I5213="Carg FV",ABS(H5213),7.4),7.4,MAX(0,(0.9-M5213)*40)*0.95),0)</f>
        <v/>
      </c>
      <c r="K5213" s="12">
        <f>IF(I5213="V2H",MIN(MAX(0,H5213),7.4,MAX(0,(M5213-P5213)*40)*0.95),0)</f>
        <v/>
      </c>
      <c r="L5213" s="12">
        <f>IF(E5213=0,0,MAX(0,H5213-K5213))</f>
        <v/>
      </c>
      <c r="M5213" s="13">
        <f>M5212+J5212/40-IF(I5212="V2H",K5212/(0.95*40),0)-IF(E5213=0,IF(E5212=1,IF(D5213=1,30,40)*0.18/(2*40),0),0)-IF(E5213=1,IF(E5212=0,IF(D5213=1,30,40)*0.18/(2*40),0),0)</f>
        <v/>
      </c>
      <c r="N5213" s="14" t="n">
        <v>0.09</v>
      </c>
      <c r="O5213" s="15">
        <f>K5213*N5213</f>
        <v/>
      </c>
      <c r="P5213">
        <f>IF(E5213=0,0.3,IF(D5213=1,IF(C5213&gt;=Params!$B$13-3,IF(C5213&lt;Params!$B$13,Params!$B$20,0.3),0.3),IF(C5213&gt;=Params!$B$15-3,IF(C5213&lt;Params!$B$15,Params!$B$21,0.3),0.3)))</f>
        <v/>
      </c>
    </row>
    <row r="5214" ht="15" customHeight="1" s="1">
      <c r="A5214" s="9" t="n">
        <v>5211</v>
      </c>
      <c r="B5214" s="6" t="inlineStr">
        <is>
          <t>06/08</t>
        </is>
      </c>
      <c r="C5214" s="6" t="n">
        <v>2</v>
      </c>
      <c r="D5214" s="6" t="n">
        <v>0</v>
      </c>
      <c r="E5214" s="10">
        <f>IF(D5214=1, IF(OR(C5214&lt;10, C5214&gt;=15),1,0), IF(OR(C5214&lt;7, C5214&gt;=18),1,0))</f>
        <v/>
      </c>
      <c r="F5214" s="11" t="n">
        <v>0.501</v>
      </c>
      <c r="G5214" s="12">
        <f>0*8</f>
        <v/>
      </c>
      <c r="H5214" s="12">
        <f>F5214-G5214</f>
        <v/>
      </c>
      <c r="I5214" s="10">
        <f>IF(E5214=0,"Fora",IF(E5213=0,"Carg xar",IF(H5214&lt;0,IF(M5214&lt;0.9,"Carg FV","Stby"),IF(M5214&gt;P5214,"V2H",IF(M5214&lt;0.9,"Carg xar","Stby")))))</f>
        <v/>
      </c>
      <c r="J5214" s="12">
        <f>IF(OR(I5214="Carg FV",I5214="Carg xar"),MIN(IF(I5214="Carg FV",ABS(H5214),7.4),7.4,MAX(0,(0.9-M5214)*40)*0.95),0)</f>
        <v/>
      </c>
      <c r="K5214" s="12">
        <f>IF(I5214="V2H",MIN(MAX(0,H5214),7.4,MAX(0,(M5214-P5214)*40)*0.95),0)</f>
        <v/>
      </c>
      <c r="L5214" s="12">
        <f>IF(E5214=0,0,MAX(0,H5214-K5214))</f>
        <v/>
      </c>
      <c r="M5214" s="13">
        <f>M5213+J5213/40-IF(I5213="V2H",K5213/(0.95*40),0)-IF(E5214=0,IF(E5213=1,IF(D5214=1,30,40)*0.18/(2*40),0),0)-IF(E5214=1,IF(E5213=0,IF(D5214=1,30,40)*0.18/(2*40),0),0)</f>
        <v/>
      </c>
      <c r="N5214" s="14" t="n">
        <v>0.09</v>
      </c>
      <c r="O5214" s="15">
        <f>K5214*N5214</f>
        <v/>
      </c>
      <c r="P5214">
        <f>IF(E5214=0,0.3,IF(D5214=1,IF(C5214&gt;=Params!$B$13-3,IF(C5214&lt;Params!$B$13,Params!$B$20,0.3),0.3),IF(C5214&gt;=Params!$B$15-3,IF(C5214&lt;Params!$B$15,Params!$B$21,0.3),0.3)))</f>
        <v/>
      </c>
    </row>
    <row r="5215" ht="15" customHeight="1" s="1">
      <c r="A5215" s="9" t="n">
        <v>5212</v>
      </c>
      <c r="B5215" s="6" t="inlineStr">
        <is>
          <t>06/08</t>
        </is>
      </c>
      <c r="C5215" s="6" t="n">
        <v>3</v>
      </c>
      <c r="D5215" s="6" t="n">
        <v>0</v>
      </c>
      <c r="E5215" s="10">
        <f>IF(D5215=1, IF(OR(C5215&lt;10, C5215&gt;=15),1,0), IF(OR(C5215&lt;7, C5215&gt;=18),1,0))</f>
        <v/>
      </c>
      <c r="F5215" s="11" t="n">
        <v>0.537</v>
      </c>
      <c r="G5215" s="12">
        <f>0*8</f>
        <v/>
      </c>
      <c r="H5215" s="12">
        <f>F5215-G5215</f>
        <v/>
      </c>
      <c r="I5215" s="10">
        <f>IF(E5215=0,"Fora",IF(E5214=0,"Carg xar",IF(H5215&lt;0,IF(M5215&lt;0.9,"Carg FV","Stby"),IF(M5215&gt;P5215,"V2H",IF(M5215&lt;0.9,"Carg xar","Stby")))))</f>
        <v/>
      </c>
      <c r="J5215" s="12">
        <f>IF(OR(I5215="Carg FV",I5215="Carg xar"),MIN(IF(I5215="Carg FV",ABS(H5215),7.4),7.4,MAX(0,(0.9-M5215)*40)*0.95),0)</f>
        <v/>
      </c>
      <c r="K5215" s="12">
        <f>IF(I5215="V2H",MIN(MAX(0,H5215),7.4,MAX(0,(M5215-P5215)*40)*0.95),0)</f>
        <v/>
      </c>
      <c r="L5215" s="12">
        <f>IF(E5215=0,0,MAX(0,H5215-K5215))</f>
        <v/>
      </c>
      <c r="M5215" s="13">
        <f>M5214+J5214/40-IF(I5214="V2H",K5214/(0.95*40),0)-IF(E5215=0,IF(E5214=1,IF(D5215=1,30,40)*0.18/(2*40),0),0)-IF(E5215=1,IF(E5214=0,IF(D5215=1,30,40)*0.18/(2*40),0),0)</f>
        <v/>
      </c>
      <c r="N5215" s="14" t="n">
        <v>0.09</v>
      </c>
      <c r="O5215" s="15">
        <f>K5215*N5215</f>
        <v/>
      </c>
      <c r="P5215">
        <f>IF(E5215=0,0.3,IF(D5215=1,IF(C5215&gt;=Params!$B$13-3,IF(C5215&lt;Params!$B$13,Params!$B$20,0.3),0.3),IF(C5215&gt;=Params!$B$15-3,IF(C5215&lt;Params!$B$15,Params!$B$21,0.3),0.3)))</f>
        <v/>
      </c>
    </row>
    <row r="5216" ht="15" customHeight="1" s="1">
      <c r="A5216" s="9" t="n">
        <v>5213</v>
      </c>
      <c r="B5216" s="6" t="inlineStr">
        <is>
          <t>06/08</t>
        </is>
      </c>
      <c r="C5216" s="6" t="n">
        <v>4</v>
      </c>
      <c r="D5216" s="6" t="n">
        <v>0</v>
      </c>
      <c r="E5216" s="10">
        <f>IF(D5216=1, IF(OR(C5216&lt;10, C5216&gt;=15),1,0), IF(OR(C5216&lt;7, C5216&gt;=18),1,0))</f>
        <v/>
      </c>
      <c r="F5216" s="11" t="n">
        <v>0.493</v>
      </c>
      <c r="G5216" s="12">
        <f>0*8</f>
        <v/>
      </c>
      <c r="H5216" s="12">
        <f>F5216-G5216</f>
        <v/>
      </c>
      <c r="I5216" s="10">
        <f>IF(E5216=0,"Fora",IF(E5215=0,"Carg xar",IF(H5216&lt;0,IF(M5216&lt;0.9,"Carg FV","Stby"),IF(M5216&gt;P5216,"V2H",IF(M5216&lt;0.9,"Carg xar","Stby")))))</f>
        <v/>
      </c>
      <c r="J5216" s="12">
        <f>IF(OR(I5216="Carg FV",I5216="Carg xar"),MIN(IF(I5216="Carg FV",ABS(H5216),7.4),7.4,MAX(0,(0.9-M5216)*40)*0.95),0)</f>
        <v/>
      </c>
      <c r="K5216" s="12">
        <f>IF(I5216="V2H",MIN(MAX(0,H5216),7.4,MAX(0,(M5216-P5216)*40)*0.95),0)</f>
        <v/>
      </c>
      <c r="L5216" s="12">
        <f>IF(E5216=0,0,MAX(0,H5216-K5216))</f>
        <v/>
      </c>
      <c r="M5216" s="13">
        <f>M5215+J5215/40-IF(I5215="V2H",K5215/(0.95*40),0)-IF(E5216=0,IF(E5215=1,IF(D5216=1,30,40)*0.18/(2*40),0),0)-IF(E5216=1,IF(E5215=0,IF(D5216=1,30,40)*0.18/(2*40),0),0)</f>
        <v/>
      </c>
      <c r="N5216" s="14" t="n">
        <v>0.09</v>
      </c>
      <c r="O5216" s="15">
        <f>K5216*N5216</f>
        <v/>
      </c>
      <c r="P5216">
        <f>IF(E5216=0,0.3,IF(D5216=1,IF(C5216&gt;=Params!$B$13-3,IF(C5216&lt;Params!$B$13,Params!$B$20,0.3),0.3),IF(C5216&gt;=Params!$B$15-3,IF(C5216&lt;Params!$B$15,Params!$B$21,0.3),0.3)))</f>
        <v/>
      </c>
    </row>
    <row r="5217" ht="15" customHeight="1" s="1">
      <c r="A5217" s="9" t="n">
        <v>5214</v>
      </c>
      <c r="B5217" s="6" t="inlineStr">
        <is>
          <t>06/08</t>
        </is>
      </c>
      <c r="C5217" s="6" t="n">
        <v>5</v>
      </c>
      <c r="D5217" s="6" t="n">
        <v>0</v>
      </c>
      <c r="E5217" s="10">
        <f>IF(D5217=1, IF(OR(C5217&lt;10, C5217&gt;=15),1,0), IF(OR(C5217&lt;7, C5217&gt;=18),1,0))</f>
        <v/>
      </c>
      <c r="F5217" s="11" t="n">
        <v>0.5</v>
      </c>
      <c r="G5217" s="12">
        <f>0*8</f>
        <v/>
      </c>
      <c r="H5217" s="12">
        <f>F5217-G5217</f>
        <v/>
      </c>
      <c r="I5217" s="10">
        <f>IF(E5217=0,"Fora",IF(E5216=0,"Carg xar",IF(H5217&lt;0,IF(M5217&lt;0.9,"Carg FV","Stby"),IF(M5217&gt;P5217,"V2H",IF(M5217&lt;0.9,"Carg xar","Stby")))))</f>
        <v/>
      </c>
      <c r="J5217" s="12">
        <f>IF(OR(I5217="Carg FV",I5217="Carg xar"),MIN(IF(I5217="Carg FV",ABS(H5217),7.4),7.4,MAX(0,(0.9-M5217)*40)*0.95),0)</f>
        <v/>
      </c>
      <c r="K5217" s="12">
        <f>IF(I5217="V2H",MIN(MAX(0,H5217),7.4,MAX(0,(M5217-P5217)*40)*0.95),0)</f>
        <v/>
      </c>
      <c r="L5217" s="12">
        <f>IF(E5217=0,0,MAX(0,H5217-K5217))</f>
        <v/>
      </c>
      <c r="M5217" s="13">
        <f>M5216+J5216/40-IF(I5216="V2H",K5216/(0.95*40),0)-IF(E5217=0,IF(E5216=1,IF(D5217=1,30,40)*0.18/(2*40),0),0)-IF(E5217=1,IF(E5216=0,IF(D5217=1,30,40)*0.18/(2*40),0),0)</f>
        <v/>
      </c>
      <c r="N5217" s="14" t="n">
        <v>0.09</v>
      </c>
      <c r="O5217" s="15">
        <f>K5217*N5217</f>
        <v/>
      </c>
      <c r="P5217">
        <f>IF(E5217=0,0.3,IF(D5217=1,IF(C5217&gt;=Params!$B$13-3,IF(C5217&lt;Params!$B$13,Params!$B$20,0.3),0.3),IF(C5217&gt;=Params!$B$15-3,IF(C5217&lt;Params!$B$15,Params!$B$21,0.3),0.3)))</f>
        <v/>
      </c>
    </row>
    <row r="5218" ht="15" customHeight="1" s="1">
      <c r="A5218" s="9" t="n">
        <v>5215</v>
      </c>
      <c r="B5218" s="6" t="inlineStr">
        <is>
          <t>06/08</t>
        </is>
      </c>
      <c r="C5218" s="6" t="n">
        <v>6</v>
      </c>
      <c r="D5218" s="6" t="n">
        <v>0</v>
      </c>
      <c r="E5218" s="10">
        <f>IF(D5218=1, IF(OR(C5218&lt;10, C5218&gt;=15),1,0), IF(OR(C5218&lt;7, C5218&gt;=18),1,0))</f>
        <v/>
      </c>
      <c r="F5218" s="11" t="n">
        <v>0.397</v>
      </c>
      <c r="G5218" s="12">
        <f>0*8</f>
        <v/>
      </c>
      <c r="H5218" s="12">
        <f>F5218-G5218</f>
        <v/>
      </c>
      <c r="I5218" s="10">
        <f>IF(E5218=0,"Fora",IF(E5217=0,"Carg xar",IF(H5218&lt;0,IF(M5218&lt;0.9,"Carg FV","Stby"),IF(M5218&gt;P5218,"V2H",IF(M5218&lt;0.9,"Carg xar","Stby")))))</f>
        <v/>
      </c>
      <c r="J5218" s="12">
        <f>IF(OR(I5218="Carg FV",I5218="Carg xar"),MIN(IF(I5218="Carg FV",ABS(H5218),7.4),7.4,MAX(0,(0.9-M5218)*40)*0.95),0)</f>
        <v/>
      </c>
      <c r="K5218" s="12">
        <f>IF(I5218="V2H",MIN(MAX(0,H5218),7.4,MAX(0,(M5218-P5218)*40)*0.95),0)</f>
        <v/>
      </c>
      <c r="L5218" s="12">
        <f>IF(E5218=0,0,MAX(0,H5218-K5218))</f>
        <v/>
      </c>
      <c r="M5218" s="13">
        <f>M5217+J5217/40-IF(I5217="V2H",K5217/(0.95*40),0)-IF(E5218=0,IF(E5217=1,IF(D5218=1,30,40)*0.18/(2*40),0),0)-IF(E5218=1,IF(E5217=0,IF(D5218=1,30,40)*0.18/(2*40),0),0)</f>
        <v/>
      </c>
      <c r="N5218" s="14" t="n">
        <v>0.09</v>
      </c>
      <c r="O5218" s="15">
        <f>K5218*N5218</f>
        <v/>
      </c>
      <c r="P5218">
        <f>IF(E5218=0,0.3,IF(D5218=1,IF(C5218&gt;=Params!$B$13-3,IF(C5218&lt;Params!$B$13,Params!$B$20,0.3),0.3),IF(C5218&gt;=Params!$B$15-3,IF(C5218&lt;Params!$B$15,Params!$B$21,0.3),0.3)))</f>
        <v/>
      </c>
    </row>
    <row r="5219" ht="15" customHeight="1" s="1">
      <c r="A5219" s="9" t="n">
        <v>5216</v>
      </c>
      <c r="B5219" s="6" t="inlineStr">
        <is>
          <t>06/08</t>
        </is>
      </c>
      <c r="C5219" s="6" t="n">
        <v>7</v>
      </c>
      <c r="D5219" s="6" t="n">
        <v>0</v>
      </c>
      <c r="E5219" s="10">
        <f>IF(D5219=1, IF(OR(C5219&lt;10, C5219&gt;=15),1,0), IF(OR(C5219&lt;7, C5219&gt;=18),1,0))</f>
        <v/>
      </c>
      <c r="F5219" s="11" t="n">
        <v>0.8179999999999999</v>
      </c>
      <c r="G5219" s="12">
        <f>0.1*8</f>
        <v/>
      </c>
      <c r="H5219" s="12">
        <f>F5219-G5219</f>
        <v/>
      </c>
      <c r="I5219" s="10">
        <f>IF(E5219=0,"Fora",IF(E5218=0,"Carg xar",IF(H5219&lt;0,IF(M5219&lt;0.9,"Carg FV","Stby"),IF(M5219&gt;P5219,"V2H",IF(M5219&lt;0.9,"Carg xar","Stby")))))</f>
        <v/>
      </c>
      <c r="J5219" s="12">
        <f>IF(OR(I5219="Carg FV",I5219="Carg xar"),MIN(IF(I5219="Carg FV",ABS(H5219),7.4),7.4,MAX(0,(0.9-M5219)*40)*0.95),0)</f>
        <v/>
      </c>
      <c r="K5219" s="12">
        <f>IF(I5219="V2H",MIN(MAX(0,H5219),7.4,MAX(0,(M5219-P5219)*40)*0.95),0)</f>
        <v/>
      </c>
      <c r="L5219" s="12">
        <f>IF(E5219=0,0,MAX(0,H5219-K5219))</f>
        <v/>
      </c>
      <c r="M5219" s="13">
        <f>M5218+J5218/40-IF(I5218="V2H",K5218/(0.95*40),0)-IF(E5219=0,IF(E5218=1,IF(D5219=1,30,40)*0.18/(2*40),0),0)-IF(E5219=1,IF(E5218=0,IF(D5219=1,30,40)*0.18/(2*40),0),0)</f>
        <v/>
      </c>
      <c r="N5219" s="14" t="n">
        <v>0.09</v>
      </c>
      <c r="O5219" s="15">
        <f>K5219*N5219</f>
        <v/>
      </c>
      <c r="P5219">
        <f>IF(E5219=0,0.3,IF(D5219=1,IF(C5219&gt;=Params!$B$13-3,IF(C5219&lt;Params!$B$13,Params!$B$20,0.3),0.3),IF(C5219&gt;=Params!$B$15-3,IF(C5219&lt;Params!$B$15,Params!$B$21,0.3),0.3)))</f>
        <v/>
      </c>
    </row>
    <row r="5220" ht="15" customHeight="1" s="1">
      <c r="A5220" s="9" t="n">
        <v>5217</v>
      </c>
      <c r="B5220" s="6" t="inlineStr">
        <is>
          <t>06/08</t>
        </is>
      </c>
      <c r="C5220" s="6" t="n">
        <v>8</v>
      </c>
      <c r="D5220" s="6" t="n">
        <v>0</v>
      </c>
      <c r="E5220" s="10">
        <f>IF(D5220=1, IF(OR(C5220&lt;10, C5220&gt;=15),1,0), IF(OR(C5220&lt;7, C5220&gt;=18),1,0))</f>
        <v/>
      </c>
      <c r="F5220" s="11" t="n">
        <v>0</v>
      </c>
      <c r="G5220" s="12">
        <f>0.25*8</f>
        <v/>
      </c>
      <c r="H5220" s="12">
        <f>F5220-G5220</f>
        <v/>
      </c>
      <c r="I5220" s="10">
        <f>IF(E5220=0,"Fora",IF(E5219=0,"Carg xar",IF(H5220&lt;0,IF(M5220&lt;0.9,"Carg FV","Stby"),IF(M5220&gt;P5220,"V2H",IF(M5220&lt;0.9,"Carg xar","Stby")))))</f>
        <v/>
      </c>
      <c r="J5220" s="12">
        <f>IF(OR(I5220="Carg FV",I5220="Carg xar"),MIN(IF(I5220="Carg FV",ABS(H5220),7.4),7.4,MAX(0,(0.9-M5220)*40)*0.95),0)</f>
        <v/>
      </c>
      <c r="K5220" s="12">
        <f>IF(I5220="V2H",MIN(MAX(0,H5220),7.4,MAX(0,(M5220-P5220)*40)*0.95),0)</f>
        <v/>
      </c>
      <c r="L5220" s="12">
        <f>IF(E5220=0,0,MAX(0,H5220-K5220))</f>
        <v/>
      </c>
      <c r="M5220" s="13">
        <f>M5219+J5219/40-IF(I5219="V2H",K5219/(0.95*40),0)-IF(E5220=0,IF(E5219=1,IF(D5220=1,30,40)*0.18/(2*40),0),0)-IF(E5220=1,IF(E5219=0,IF(D5220=1,30,40)*0.18/(2*40),0),0)</f>
        <v/>
      </c>
      <c r="N5220" s="14" t="n">
        <v>0.15</v>
      </c>
      <c r="O5220" s="15">
        <f>K5220*N5220</f>
        <v/>
      </c>
      <c r="P5220">
        <f>IF(E5220=0,0.3,IF(D5220=1,IF(C5220&gt;=Params!$B$13-3,IF(C5220&lt;Params!$B$13,Params!$B$20,0.3),0.3),IF(C5220&gt;=Params!$B$15-3,IF(C5220&lt;Params!$B$15,Params!$B$21,0.3),0.3)))</f>
        <v/>
      </c>
    </row>
    <row r="5221" ht="15" customHeight="1" s="1">
      <c r="A5221" s="9" t="n">
        <v>5218</v>
      </c>
      <c r="B5221" s="6" t="inlineStr">
        <is>
          <t>06/08</t>
        </is>
      </c>
      <c r="C5221" s="6" t="n">
        <v>9</v>
      </c>
      <c r="D5221" s="6" t="n">
        <v>0</v>
      </c>
      <c r="E5221" s="10">
        <f>IF(D5221=1, IF(OR(C5221&lt;10, C5221&gt;=15),1,0), IF(OR(C5221&lt;7, C5221&gt;=18),1,0))</f>
        <v/>
      </c>
      <c r="F5221" s="11" t="n">
        <v>0</v>
      </c>
      <c r="G5221" s="12">
        <f>0.45*8</f>
        <v/>
      </c>
      <c r="H5221" s="12">
        <f>F5221-G5221</f>
        <v/>
      </c>
      <c r="I5221" s="10">
        <f>IF(E5221=0,"Fora",IF(E5220=0,"Carg xar",IF(H5221&lt;0,IF(M5221&lt;0.9,"Carg FV","Stby"),IF(M5221&gt;P5221,"V2H",IF(M5221&lt;0.9,"Carg xar","Stby")))))</f>
        <v/>
      </c>
      <c r="J5221" s="12">
        <f>IF(OR(I5221="Carg FV",I5221="Carg xar"),MIN(IF(I5221="Carg FV",ABS(H5221),7.4),7.4,MAX(0,(0.9-M5221)*40)*0.95),0)</f>
        <v/>
      </c>
      <c r="K5221" s="12">
        <f>IF(I5221="V2H",MIN(MAX(0,H5221),7.4,MAX(0,(M5221-P5221)*40)*0.95),0)</f>
        <v/>
      </c>
      <c r="L5221" s="12">
        <f>IF(E5221=0,0,MAX(0,H5221-K5221))</f>
        <v/>
      </c>
      <c r="M5221" s="13">
        <f>M5220+J5220/40-IF(I5220="V2H",K5220/(0.95*40),0)-IF(E5221=0,IF(E5220=1,IF(D5221=1,30,40)*0.18/(2*40),0),0)-IF(E5221=1,IF(E5220=0,IF(D5221=1,30,40)*0.18/(2*40),0),0)</f>
        <v/>
      </c>
      <c r="N5221" s="14" t="n">
        <v>0.15</v>
      </c>
      <c r="O5221" s="15">
        <f>K5221*N5221</f>
        <v/>
      </c>
      <c r="P5221">
        <f>IF(E5221=0,0.3,IF(D5221=1,IF(C5221&gt;=Params!$B$13-3,IF(C5221&lt;Params!$B$13,Params!$B$20,0.3),0.3),IF(C5221&gt;=Params!$B$15-3,IF(C5221&lt;Params!$B$15,Params!$B$21,0.3),0.3)))</f>
        <v/>
      </c>
    </row>
    <row r="5222" ht="15" customHeight="1" s="1">
      <c r="A5222" s="9" t="n">
        <v>5219</v>
      </c>
      <c r="B5222" s="6" t="inlineStr">
        <is>
          <t>06/08</t>
        </is>
      </c>
      <c r="C5222" s="6" t="n">
        <v>10</v>
      </c>
      <c r="D5222" s="6" t="n">
        <v>0</v>
      </c>
      <c r="E5222" s="10">
        <f>IF(D5222=1, IF(OR(C5222&lt;10, C5222&gt;=15),1,0), IF(OR(C5222&lt;7, C5222&gt;=18),1,0))</f>
        <v/>
      </c>
      <c r="F5222" s="11" t="n">
        <v>0</v>
      </c>
      <c r="G5222" s="12">
        <f>0.65*8</f>
        <v/>
      </c>
      <c r="H5222" s="12">
        <f>F5222-G5222</f>
        <v/>
      </c>
      <c r="I5222" s="10">
        <f>IF(E5222=0,"Fora",IF(E5221=0,"Carg xar",IF(H5222&lt;0,IF(M5222&lt;0.9,"Carg FV","Stby"),IF(M5222&gt;P5222,"V2H",IF(M5222&lt;0.9,"Carg xar","Stby")))))</f>
        <v/>
      </c>
      <c r="J5222" s="12">
        <f>IF(OR(I5222="Carg FV",I5222="Carg xar"),MIN(IF(I5222="Carg FV",ABS(H5222),7.4),7.4,MAX(0,(0.9-M5222)*40)*0.95),0)</f>
        <v/>
      </c>
      <c r="K5222" s="12">
        <f>IF(I5222="V2H",MIN(MAX(0,H5222),7.4,MAX(0,(M5222-P5222)*40)*0.95),0)</f>
        <v/>
      </c>
      <c r="L5222" s="12">
        <f>IF(E5222=0,0,MAX(0,H5222-K5222))</f>
        <v/>
      </c>
      <c r="M5222" s="13">
        <f>M5221+J5221/40-IF(I5221="V2H",K5221/(0.95*40),0)-IF(E5222=0,IF(E5221=1,IF(D5222=1,30,40)*0.18/(2*40),0),0)-IF(E5222=1,IF(E5221=0,IF(D5222=1,30,40)*0.18/(2*40),0),0)</f>
        <v/>
      </c>
      <c r="N5222" s="14" t="n">
        <v>0.2</v>
      </c>
      <c r="O5222" s="15">
        <f>K5222*N5222</f>
        <v/>
      </c>
      <c r="P5222">
        <f>IF(E5222=0,0.3,IF(D5222=1,IF(C5222&gt;=Params!$B$13-3,IF(C5222&lt;Params!$B$13,Params!$B$20,0.3),0.3),IF(C5222&gt;=Params!$B$15-3,IF(C5222&lt;Params!$B$15,Params!$B$21,0.3),0.3)))</f>
        <v/>
      </c>
    </row>
    <row r="5223" ht="15" customHeight="1" s="1">
      <c r="A5223" s="9" t="n">
        <v>5220</v>
      </c>
      <c r="B5223" s="6" t="inlineStr">
        <is>
          <t>06/08</t>
        </is>
      </c>
      <c r="C5223" s="6" t="n">
        <v>11</v>
      </c>
      <c r="D5223" s="6" t="n">
        <v>0</v>
      </c>
      <c r="E5223" s="10">
        <f>IF(D5223=1, IF(OR(C5223&lt;10, C5223&gt;=15),1,0), IF(OR(C5223&lt;7, C5223&gt;=18),1,0))</f>
        <v/>
      </c>
      <c r="F5223" s="11" t="n">
        <v>0</v>
      </c>
      <c r="G5223" s="12">
        <f>0.8*8</f>
        <v/>
      </c>
      <c r="H5223" s="12">
        <f>F5223-G5223</f>
        <v/>
      </c>
      <c r="I5223" s="10">
        <f>IF(E5223=0,"Fora",IF(E5222=0,"Carg xar",IF(H5223&lt;0,IF(M5223&lt;0.9,"Carg FV","Stby"),IF(M5223&gt;P5223,"V2H",IF(M5223&lt;0.9,"Carg xar","Stby")))))</f>
        <v/>
      </c>
      <c r="J5223" s="12">
        <f>IF(OR(I5223="Carg FV",I5223="Carg xar"),MIN(IF(I5223="Carg FV",ABS(H5223),7.4),7.4,MAX(0,(0.9-M5223)*40)*0.95),0)</f>
        <v/>
      </c>
      <c r="K5223" s="12">
        <f>IF(I5223="V2H",MIN(MAX(0,H5223),7.4,MAX(0,(M5223-P5223)*40)*0.95),0)</f>
        <v/>
      </c>
      <c r="L5223" s="12">
        <f>IF(E5223=0,0,MAX(0,H5223-K5223))</f>
        <v/>
      </c>
      <c r="M5223" s="13">
        <f>M5222+J5222/40-IF(I5222="V2H",K5222/(0.95*40),0)-IF(E5223=0,IF(E5222=1,IF(D5223=1,30,40)*0.18/(2*40),0),0)-IF(E5223=1,IF(E5222=0,IF(D5223=1,30,40)*0.18/(2*40),0),0)</f>
        <v/>
      </c>
      <c r="N5223" s="14" t="n">
        <v>0.2</v>
      </c>
      <c r="O5223" s="15">
        <f>K5223*N5223</f>
        <v/>
      </c>
      <c r="P5223">
        <f>IF(E5223=0,0.3,IF(D5223=1,IF(C5223&gt;=Params!$B$13-3,IF(C5223&lt;Params!$B$13,Params!$B$20,0.3),0.3),IF(C5223&gt;=Params!$B$15-3,IF(C5223&lt;Params!$B$15,Params!$B$21,0.3),0.3)))</f>
        <v/>
      </c>
    </row>
    <row r="5224" ht="15" customHeight="1" s="1">
      <c r="A5224" s="9" t="n">
        <v>5221</v>
      </c>
      <c r="B5224" s="6" t="inlineStr">
        <is>
          <t>06/08</t>
        </is>
      </c>
      <c r="C5224" s="6" t="n">
        <v>12</v>
      </c>
      <c r="D5224" s="6" t="n">
        <v>0</v>
      </c>
      <c r="E5224" s="10">
        <f>IF(D5224=1, IF(OR(C5224&lt;10, C5224&gt;=15),1,0), IF(OR(C5224&lt;7, C5224&gt;=18),1,0))</f>
        <v/>
      </c>
      <c r="F5224" s="11" t="n">
        <v>0</v>
      </c>
      <c r="G5224" s="12">
        <f>0.88*8</f>
        <v/>
      </c>
      <c r="H5224" s="12">
        <f>F5224-G5224</f>
        <v/>
      </c>
      <c r="I5224" s="10">
        <f>IF(E5224=0,"Fora",IF(E5223=0,"Carg xar",IF(H5224&lt;0,IF(M5224&lt;0.9,"Carg FV","Stby"),IF(M5224&gt;P5224,"V2H",IF(M5224&lt;0.9,"Carg xar","Stby")))))</f>
        <v/>
      </c>
      <c r="J5224" s="12">
        <f>IF(OR(I5224="Carg FV",I5224="Carg xar"),MIN(IF(I5224="Carg FV",ABS(H5224),7.4),7.4,MAX(0,(0.9-M5224)*40)*0.95),0)</f>
        <v/>
      </c>
      <c r="K5224" s="12">
        <f>IF(I5224="V2H",MIN(MAX(0,H5224),7.4,MAX(0,(M5224-P5224)*40)*0.95),0)</f>
        <v/>
      </c>
      <c r="L5224" s="12">
        <f>IF(E5224=0,0,MAX(0,H5224-K5224))</f>
        <v/>
      </c>
      <c r="M5224" s="13">
        <f>M5223+J5223/40-IF(I5223="V2H",K5223/(0.95*40),0)-IF(E5224=0,IF(E5223=1,IF(D5224=1,30,40)*0.18/(2*40),0),0)-IF(E5224=1,IF(E5223=0,IF(D5224=1,30,40)*0.18/(2*40),0),0)</f>
        <v/>
      </c>
      <c r="N5224" s="14" t="n">
        <v>0.2</v>
      </c>
      <c r="O5224" s="15">
        <f>K5224*N5224</f>
        <v/>
      </c>
      <c r="P5224">
        <f>IF(E5224=0,0.3,IF(D5224=1,IF(C5224&gt;=Params!$B$13-3,IF(C5224&lt;Params!$B$13,Params!$B$20,0.3),0.3),IF(C5224&gt;=Params!$B$15-3,IF(C5224&lt;Params!$B$15,Params!$B$21,0.3),0.3)))</f>
        <v/>
      </c>
    </row>
    <row r="5225" ht="15" customHeight="1" s="1">
      <c r="A5225" s="9" t="n">
        <v>5222</v>
      </c>
      <c r="B5225" s="6" t="inlineStr">
        <is>
          <t>06/08</t>
        </is>
      </c>
      <c r="C5225" s="6" t="n">
        <v>13</v>
      </c>
      <c r="D5225" s="6" t="n">
        <v>0</v>
      </c>
      <c r="E5225" s="10">
        <f>IF(D5225=1, IF(OR(C5225&lt;10, C5225&gt;=15),1,0), IF(OR(C5225&lt;7, C5225&gt;=18),1,0))</f>
        <v/>
      </c>
      <c r="F5225" s="11" t="n">
        <v>0</v>
      </c>
      <c r="G5225" s="12">
        <f>0.85*8</f>
        <v/>
      </c>
      <c r="H5225" s="12">
        <f>F5225-G5225</f>
        <v/>
      </c>
      <c r="I5225" s="10">
        <f>IF(E5225=0,"Fora",IF(E5224=0,"Carg xar",IF(H5225&lt;0,IF(M5225&lt;0.9,"Carg FV","Stby"),IF(M5225&gt;P5225,"V2H",IF(M5225&lt;0.9,"Carg xar","Stby")))))</f>
        <v/>
      </c>
      <c r="J5225" s="12">
        <f>IF(OR(I5225="Carg FV",I5225="Carg xar"),MIN(IF(I5225="Carg FV",ABS(H5225),7.4),7.4,MAX(0,(0.9-M5225)*40)*0.95),0)</f>
        <v/>
      </c>
      <c r="K5225" s="12">
        <f>IF(I5225="V2H",MIN(MAX(0,H5225),7.4,MAX(0,(M5225-P5225)*40)*0.95),0)</f>
        <v/>
      </c>
      <c r="L5225" s="12">
        <f>IF(E5225=0,0,MAX(0,H5225-K5225))</f>
        <v/>
      </c>
      <c r="M5225" s="13">
        <f>M5224+J5224/40-IF(I5224="V2H",K5224/(0.95*40),0)-IF(E5225=0,IF(E5224=1,IF(D5225=1,30,40)*0.18/(2*40),0),0)-IF(E5225=1,IF(E5224=0,IF(D5225=1,30,40)*0.18/(2*40),0),0)</f>
        <v/>
      </c>
      <c r="N5225" s="14" t="n">
        <v>0.2</v>
      </c>
      <c r="O5225" s="15">
        <f>K5225*N5225</f>
        <v/>
      </c>
      <c r="P5225">
        <f>IF(E5225=0,0.3,IF(D5225=1,IF(C5225&gt;=Params!$B$13-3,IF(C5225&lt;Params!$B$13,Params!$B$20,0.3),0.3),IF(C5225&gt;=Params!$B$15-3,IF(C5225&lt;Params!$B$15,Params!$B$21,0.3),0.3)))</f>
        <v/>
      </c>
    </row>
    <row r="5226" ht="15" customHeight="1" s="1">
      <c r="A5226" s="9" t="n">
        <v>5223</v>
      </c>
      <c r="B5226" s="6" t="inlineStr">
        <is>
          <t>06/08</t>
        </is>
      </c>
      <c r="C5226" s="6" t="n">
        <v>14</v>
      </c>
      <c r="D5226" s="6" t="n">
        <v>0</v>
      </c>
      <c r="E5226" s="10">
        <f>IF(D5226=1, IF(OR(C5226&lt;10, C5226&gt;=15),1,0), IF(OR(C5226&lt;7, C5226&gt;=18),1,0))</f>
        <v/>
      </c>
      <c r="F5226" s="11" t="n">
        <v>0</v>
      </c>
      <c r="G5226" s="12">
        <f>0.75*8</f>
        <v/>
      </c>
      <c r="H5226" s="12">
        <f>F5226-G5226</f>
        <v/>
      </c>
      <c r="I5226" s="10">
        <f>IF(E5226=0,"Fora",IF(E5225=0,"Carg xar",IF(H5226&lt;0,IF(M5226&lt;0.9,"Carg FV","Stby"),IF(M5226&gt;P5226,"V2H",IF(M5226&lt;0.9,"Carg xar","Stby")))))</f>
        <v/>
      </c>
      <c r="J5226" s="12">
        <f>IF(OR(I5226="Carg FV",I5226="Carg xar"),MIN(IF(I5226="Carg FV",ABS(H5226),7.4),7.4,MAX(0,(0.9-M5226)*40)*0.95),0)</f>
        <v/>
      </c>
      <c r="K5226" s="12">
        <f>IF(I5226="V2H",MIN(MAX(0,H5226),7.4,MAX(0,(M5226-P5226)*40)*0.95),0)</f>
        <v/>
      </c>
      <c r="L5226" s="12">
        <f>IF(E5226=0,0,MAX(0,H5226-K5226))</f>
        <v/>
      </c>
      <c r="M5226" s="13">
        <f>M5225+J5225/40-IF(I5225="V2H",K5225/(0.95*40),0)-IF(E5226=0,IF(E5225=1,IF(D5226=1,30,40)*0.18/(2*40),0),0)-IF(E5226=1,IF(E5225=0,IF(D5226=1,30,40)*0.18/(2*40),0),0)</f>
        <v/>
      </c>
      <c r="N5226" s="14" t="n">
        <v>0.15</v>
      </c>
      <c r="O5226" s="15">
        <f>K5226*N5226</f>
        <v/>
      </c>
      <c r="P5226">
        <f>IF(E5226=0,0.3,IF(D5226=1,IF(C5226&gt;=Params!$B$13-3,IF(C5226&lt;Params!$B$13,Params!$B$20,0.3),0.3),IF(C5226&gt;=Params!$B$15-3,IF(C5226&lt;Params!$B$15,Params!$B$21,0.3),0.3)))</f>
        <v/>
      </c>
    </row>
    <row r="5227" ht="15" customHeight="1" s="1">
      <c r="A5227" s="9" t="n">
        <v>5224</v>
      </c>
      <c r="B5227" s="6" t="inlineStr">
        <is>
          <t>06/08</t>
        </is>
      </c>
      <c r="C5227" s="6" t="n">
        <v>15</v>
      </c>
      <c r="D5227" s="6" t="n">
        <v>0</v>
      </c>
      <c r="E5227" s="10">
        <f>IF(D5227=1, IF(OR(C5227&lt;10, C5227&gt;=15),1,0), IF(OR(C5227&lt;7, C5227&gt;=18),1,0))</f>
        <v/>
      </c>
      <c r="F5227" s="11" t="n">
        <v>0</v>
      </c>
      <c r="G5227" s="12">
        <f>0.58*8</f>
        <v/>
      </c>
      <c r="H5227" s="12">
        <f>F5227-G5227</f>
        <v/>
      </c>
      <c r="I5227" s="10">
        <f>IF(E5227=0,"Fora",IF(E5226=0,"Carg xar",IF(H5227&lt;0,IF(M5227&lt;0.9,"Carg FV","Stby"),IF(M5227&gt;P5227,"V2H",IF(M5227&lt;0.9,"Carg xar","Stby")))))</f>
        <v/>
      </c>
      <c r="J5227" s="12">
        <f>IF(OR(I5227="Carg FV",I5227="Carg xar"),MIN(IF(I5227="Carg FV",ABS(H5227),7.4),7.4,MAX(0,(0.9-M5227)*40)*0.95),0)</f>
        <v/>
      </c>
      <c r="K5227" s="12">
        <f>IF(I5227="V2H",MIN(MAX(0,H5227),7.4,MAX(0,(M5227-P5227)*40)*0.95),0)</f>
        <v/>
      </c>
      <c r="L5227" s="12">
        <f>IF(E5227=0,0,MAX(0,H5227-K5227))</f>
        <v/>
      </c>
      <c r="M5227" s="13">
        <f>M5226+J5226/40-IF(I5226="V2H",K5226/(0.95*40),0)-IF(E5227=0,IF(E5226=1,IF(D5227=1,30,40)*0.18/(2*40),0),0)-IF(E5227=1,IF(E5226=0,IF(D5227=1,30,40)*0.18/(2*40),0),0)</f>
        <v/>
      </c>
      <c r="N5227" s="14" t="n">
        <v>0.15</v>
      </c>
      <c r="O5227" s="15">
        <f>K5227*N5227</f>
        <v/>
      </c>
      <c r="P5227">
        <f>IF(E5227=0,0.3,IF(D5227=1,IF(C5227&gt;=Params!$B$13-3,IF(C5227&lt;Params!$B$13,Params!$B$20,0.3),0.3),IF(C5227&gt;=Params!$B$15-3,IF(C5227&lt;Params!$B$15,Params!$B$21,0.3),0.3)))</f>
        <v/>
      </c>
    </row>
    <row r="5228" ht="15" customHeight="1" s="1">
      <c r="A5228" s="9" t="n">
        <v>5225</v>
      </c>
      <c r="B5228" s="6" t="inlineStr">
        <is>
          <t>06/08</t>
        </is>
      </c>
      <c r="C5228" s="6" t="n">
        <v>16</v>
      </c>
      <c r="D5228" s="6" t="n">
        <v>0</v>
      </c>
      <c r="E5228" s="10">
        <f>IF(D5228=1, IF(OR(C5228&lt;10, C5228&gt;=15),1,0), IF(OR(C5228&lt;7, C5228&gt;=18),1,0))</f>
        <v/>
      </c>
      <c r="F5228" s="11" t="n">
        <v>0</v>
      </c>
      <c r="G5228" s="12">
        <f>0.38*8</f>
        <v/>
      </c>
      <c r="H5228" s="12">
        <f>F5228-G5228</f>
        <v/>
      </c>
      <c r="I5228" s="10">
        <f>IF(E5228=0,"Fora",IF(E5227=0,"Carg xar",IF(H5228&lt;0,IF(M5228&lt;0.9,"Carg FV","Stby"),IF(M5228&gt;P5228,"V2H",IF(M5228&lt;0.9,"Carg xar","Stby")))))</f>
        <v/>
      </c>
      <c r="J5228" s="12">
        <f>IF(OR(I5228="Carg FV",I5228="Carg xar"),MIN(IF(I5228="Carg FV",ABS(H5228),7.4),7.4,MAX(0,(0.9-M5228)*40)*0.95),0)</f>
        <v/>
      </c>
      <c r="K5228" s="12">
        <f>IF(I5228="V2H",MIN(MAX(0,H5228),7.4,MAX(0,(M5228-P5228)*40)*0.95),0)</f>
        <v/>
      </c>
      <c r="L5228" s="12">
        <f>IF(E5228=0,0,MAX(0,H5228-K5228))</f>
        <v/>
      </c>
      <c r="M5228" s="13">
        <f>M5227+J5227/40-IF(I5227="V2H",K5227/(0.95*40),0)-IF(E5228=0,IF(E5227=1,IF(D5228=1,30,40)*0.18/(2*40),0),0)-IF(E5228=1,IF(E5227=0,IF(D5228=1,30,40)*0.18/(2*40),0),0)</f>
        <v/>
      </c>
      <c r="N5228" s="14" t="n">
        <v>0.15</v>
      </c>
      <c r="O5228" s="15">
        <f>K5228*N5228</f>
        <v/>
      </c>
      <c r="P5228">
        <f>IF(E5228=0,0.3,IF(D5228=1,IF(C5228&gt;=Params!$B$13-3,IF(C5228&lt;Params!$B$13,Params!$B$20,0.3),0.3),IF(C5228&gt;=Params!$B$15-3,IF(C5228&lt;Params!$B$15,Params!$B$21,0.3),0.3)))</f>
        <v/>
      </c>
    </row>
    <row r="5229" ht="15" customHeight="1" s="1">
      <c r="A5229" s="9" t="n">
        <v>5226</v>
      </c>
      <c r="B5229" s="6" t="inlineStr">
        <is>
          <t>06/08</t>
        </is>
      </c>
      <c r="C5229" s="6" t="n">
        <v>17</v>
      </c>
      <c r="D5229" s="6" t="n">
        <v>0</v>
      </c>
      <c r="E5229" s="10">
        <f>IF(D5229=1, IF(OR(C5229&lt;10, C5229&gt;=15),1,0), IF(OR(C5229&lt;7, C5229&gt;=18),1,0))</f>
        <v/>
      </c>
      <c r="F5229" s="11" t="n">
        <v>0</v>
      </c>
      <c r="G5229" s="12">
        <f>0.18*8</f>
        <v/>
      </c>
      <c r="H5229" s="12">
        <f>F5229-G5229</f>
        <v/>
      </c>
      <c r="I5229" s="10">
        <f>IF(E5229=0,"Fora",IF(E5228=0,"Carg xar",IF(H5229&lt;0,IF(M5229&lt;0.9,"Carg FV","Stby"),IF(M5229&gt;P5229,"V2H",IF(M5229&lt;0.9,"Carg xar","Stby")))))</f>
        <v/>
      </c>
      <c r="J5229" s="12">
        <f>IF(OR(I5229="Carg FV",I5229="Carg xar"),MIN(IF(I5229="Carg FV",ABS(H5229),7.4),7.4,MAX(0,(0.9-M5229)*40)*0.95),0)</f>
        <v/>
      </c>
      <c r="K5229" s="12">
        <f>IF(I5229="V2H",MIN(MAX(0,H5229),7.4,MAX(0,(M5229-P5229)*40)*0.95),0)</f>
        <v/>
      </c>
      <c r="L5229" s="12">
        <f>IF(E5229=0,0,MAX(0,H5229-K5229))</f>
        <v/>
      </c>
      <c r="M5229" s="13">
        <f>M5228+J5228/40-IF(I5228="V2H",K5228/(0.95*40),0)-IF(E5229=0,IF(E5228=1,IF(D5229=1,30,40)*0.18/(2*40),0),0)-IF(E5229=1,IF(E5228=0,IF(D5229=1,30,40)*0.18/(2*40),0),0)</f>
        <v/>
      </c>
      <c r="N5229" s="14" t="n">
        <v>0.15</v>
      </c>
      <c r="O5229" s="15">
        <f>K5229*N5229</f>
        <v/>
      </c>
      <c r="P5229">
        <f>IF(E5229=0,0.3,IF(D5229=1,IF(C5229&gt;=Params!$B$13-3,IF(C5229&lt;Params!$B$13,Params!$B$20,0.3),0.3),IF(C5229&gt;=Params!$B$15-3,IF(C5229&lt;Params!$B$15,Params!$B$21,0.3),0.3)))</f>
        <v/>
      </c>
    </row>
    <row r="5230" ht="15" customHeight="1" s="1">
      <c r="A5230" s="9" t="n">
        <v>5227</v>
      </c>
      <c r="B5230" s="6" t="inlineStr">
        <is>
          <t>06/08</t>
        </is>
      </c>
      <c r="C5230" s="6" t="n">
        <v>18</v>
      </c>
      <c r="D5230" s="6" t="n">
        <v>0</v>
      </c>
      <c r="E5230" s="10">
        <f>IF(D5230=1, IF(OR(C5230&lt;10, C5230&gt;=15),1,0), IF(OR(C5230&lt;7, C5230&gt;=18),1,0))</f>
        <v/>
      </c>
      <c r="F5230" s="11" t="n">
        <v>0</v>
      </c>
      <c r="G5230" s="12">
        <f>0.04*8</f>
        <v/>
      </c>
      <c r="H5230" s="12">
        <f>F5230-G5230</f>
        <v/>
      </c>
      <c r="I5230" s="10">
        <f>IF(E5230=0,"Fora",IF(E5229=0,"Carg xar",IF(H5230&lt;0,IF(M5230&lt;0.9,"Carg FV","Stby"),IF(M5230&gt;P5230,"V2H",IF(M5230&lt;0.9,"Carg xar","Stby")))))</f>
        <v/>
      </c>
      <c r="J5230" s="12">
        <f>IF(OR(I5230="Carg FV",I5230="Carg xar"),MIN(IF(I5230="Carg FV",ABS(H5230),7.4),7.4,MAX(0,(0.9-M5230)*40)*0.95),0)</f>
        <v/>
      </c>
      <c r="K5230" s="12">
        <f>IF(I5230="V2H",MIN(MAX(0,H5230),7.4,MAX(0,(M5230-P5230)*40)*0.95),0)</f>
        <v/>
      </c>
      <c r="L5230" s="12">
        <f>IF(E5230=0,0,MAX(0,H5230-K5230))</f>
        <v/>
      </c>
      <c r="M5230" s="13">
        <f>M5229+J5229/40-IF(I5229="V2H",K5229/(0.95*40),0)-IF(E5230=0,IF(E5229=1,IF(D5230=1,30,40)*0.18/(2*40),0),0)-IF(E5230=1,IF(E5229=0,IF(D5230=1,30,40)*0.18/(2*40),0),0)</f>
        <v/>
      </c>
      <c r="N5230" s="14" t="n">
        <v>0.2</v>
      </c>
      <c r="O5230" s="15">
        <f>K5230*N5230</f>
        <v/>
      </c>
      <c r="P5230">
        <f>IF(E5230=0,0.3,IF(D5230=1,IF(C5230&gt;=Params!$B$13-3,IF(C5230&lt;Params!$B$13,Params!$B$20,0.3),0.3),IF(C5230&gt;=Params!$B$15-3,IF(C5230&lt;Params!$B$15,Params!$B$21,0.3),0.3)))</f>
        <v/>
      </c>
    </row>
    <row r="5231" ht="15" customHeight="1" s="1">
      <c r="A5231" s="9" t="n">
        <v>5228</v>
      </c>
      <c r="B5231" s="6" t="inlineStr">
        <is>
          <t>06/08</t>
        </is>
      </c>
      <c r="C5231" s="6" t="n">
        <v>19</v>
      </c>
      <c r="D5231" s="6" t="n">
        <v>0</v>
      </c>
      <c r="E5231" s="10">
        <f>IF(D5231=1, IF(OR(C5231&lt;10, C5231&gt;=15),1,0), IF(OR(C5231&lt;7, C5231&gt;=18),1,0))</f>
        <v/>
      </c>
      <c r="F5231" s="11" t="n">
        <v>0.104</v>
      </c>
      <c r="G5231" s="12">
        <f>0*8</f>
        <v/>
      </c>
      <c r="H5231" s="12">
        <f>F5231-G5231</f>
        <v/>
      </c>
      <c r="I5231" s="10">
        <f>IF(E5231=0,"Fora",IF(E5230=0,"Carg xar",IF(H5231&lt;0,IF(M5231&lt;0.9,"Carg FV","Stby"),IF(M5231&gt;P5231,"V2H",IF(M5231&lt;0.9,"Carg xar","Stby")))))</f>
        <v/>
      </c>
      <c r="J5231" s="12">
        <f>IF(OR(I5231="Carg FV",I5231="Carg xar"),MIN(IF(I5231="Carg FV",ABS(H5231),7.4),7.4,MAX(0,(0.9-M5231)*40)*0.95),0)</f>
        <v/>
      </c>
      <c r="K5231" s="12">
        <f>IF(I5231="V2H",MIN(MAX(0,H5231),7.4,MAX(0,(M5231-P5231)*40)*0.95),0)</f>
        <v/>
      </c>
      <c r="L5231" s="12">
        <f>IF(E5231=0,0,MAX(0,H5231-K5231))</f>
        <v/>
      </c>
      <c r="M5231" s="13">
        <f>M5230+J5230/40-IF(I5230="V2H",K5230/(0.95*40),0)-IF(E5231=0,IF(E5230=1,IF(D5231=1,30,40)*0.18/(2*40),0),0)-IF(E5231=1,IF(E5230=0,IF(D5231=1,30,40)*0.18/(2*40),0),0)</f>
        <v/>
      </c>
      <c r="N5231" s="14" t="n">
        <v>0.2</v>
      </c>
      <c r="O5231" s="15">
        <f>K5231*N5231</f>
        <v/>
      </c>
      <c r="P5231">
        <f>IF(E5231=0,0.3,IF(D5231=1,IF(C5231&gt;=Params!$B$13-3,IF(C5231&lt;Params!$B$13,Params!$B$20,0.3),0.3),IF(C5231&gt;=Params!$B$15-3,IF(C5231&lt;Params!$B$15,Params!$B$21,0.3),0.3)))</f>
        <v/>
      </c>
    </row>
    <row r="5232" ht="15" customHeight="1" s="1">
      <c r="A5232" s="9" t="n">
        <v>5229</v>
      </c>
      <c r="B5232" s="6" t="inlineStr">
        <is>
          <t>06/08</t>
        </is>
      </c>
      <c r="C5232" s="6" t="n">
        <v>20</v>
      </c>
      <c r="D5232" s="6" t="n">
        <v>0</v>
      </c>
      <c r="E5232" s="10">
        <f>IF(D5232=1, IF(OR(C5232&lt;10, C5232&gt;=15),1,0), IF(OR(C5232&lt;7, C5232&gt;=18),1,0))</f>
        <v/>
      </c>
      <c r="F5232" s="11" t="n">
        <v>0.535</v>
      </c>
      <c r="G5232" s="12">
        <f>0*8</f>
        <v/>
      </c>
      <c r="H5232" s="12">
        <f>F5232-G5232</f>
        <v/>
      </c>
      <c r="I5232" s="10">
        <f>IF(E5232=0,"Fora",IF(E5231=0,"Carg xar",IF(H5232&lt;0,IF(M5232&lt;0.9,"Carg FV","Stby"),IF(M5232&gt;P5232,"V2H",IF(M5232&lt;0.9,"Carg xar","Stby")))))</f>
        <v/>
      </c>
      <c r="J5232" s="12">
        <f>IF(OR(I5232="Carg FV",I5232="Carg xar"),MIN(IF(I5232="Carg FV",ABS(H5232),7.4),7.4,MAX(0,(0.9-M5232)*40)*0.95),0)</f>
        <v/>
      </c>
      <c r="K5232" s="12">
        <f>IF(I5232="V2H",MIN(MAX(0,H5232),7.4,MAX(0,(M5232-P5232)*40)*0.95),0)</f>
        <v/>
      </c>
      <c r="L5232" s="12">
        <f>IF(E5232=0,0,MAX(0,H5232-K5232))</f>
        <v/>
      </c>
      <c r="M5232" s="13">
        <f>M5231+J5231/40-IF(I5231="V2H",K5231/(0.95*40),0)-IF(E5232=0,IF(E5231=1,IF(D5232=1,30,40)*0.18/(2*40),0),0)-IF(E5232=1,IF(E5231=0,IF(D5232=1,30,40)*0.18/(2*40),0),0)</f>
        <v/>
      </c>
      <c r="N5232" s="14" t="n">
        <v>0.2</v>
      </c>
      <c r="O5232" s="15">
        <f>K5232*N5232</f>
        <v/>
      </c>
      <c r="P5232">
        <f>IF(E5232=0,0.3,IF(D5232=1,IF(C5232&gt;=Params!$B$13-3,IF(C5232&lt;Params!$B$13,Params!$B$20,0.3),0.3),IF(C5232&gt;=Params!$B$15-3,IF(C5232&lt;Params!$B$15,Params!$B$21,0.3),0.3)))</f>
        <v/>
      </c>
    </row>
    <row r="5233" ht="15" customHeight="1" s="1">
      <c r="A5233" s="9" t="n">
        <v>5230</v>
      </c>
      <c r="B5233" s="6" t="inlineStr">
        <is>
          <t>06/08</t>
        </is>
      </c>
      <c r="C5233" s="6" t="n">
        <v>21</v>
      </c>
      <c r="D5233" s="6" t="n">
        <v>0</v>
      </c>
      <c r="E5233" s="10">
        <f>IF(D5233=1, IF(OR(C5233&lt;10, C5233&gt;=15),1,0), IF(OR(C5233&lt;7, C5233&gt;=18),1,0))</f>
        <v/>
      </c>
      <c r="F5233" s="11" t="n">
        <v>0.72</v>
      </c>
      <c r="G5233" s="12">
        <f>0*8</f>
        <v/>
      </c>
      <c r="H5233" s="12">
        <f>F5233-G5233</f>
        <v/>
      </c>
      <c r="I5233" s="10">
        <f>IF(E5233=0,"Fora",IF(E5232=0,"Carg xar",IF(H5233&lt;0,IF(M5233&lt;0.9,"Carg FV","Stby"),IF(M5233&gt;P5233,"V2H",IF(M5233&lt;0.9,"Carg xar","Stby")))))</f>
        <v/>
      </c>
      <c r="J5233" s="12">
        <f>IF(OR(I5233="Carg FV",I5233="Carg xar"),MIN(IF(I5233="Carg FV",ABS(H5233),7.4),7.4,MAX(0,(0.9-M5233)*40)*0.95),0)</f>
        <v/>
      </c>
      <c r="K5233" s="12">
        <f>IF(I5233="V2H",MIN(MAX(0,H5233),7.4,MAX(0,(M5233-P5233)*40)*0.95),0)</f>
        <v/>
      </c>
      <c r="L5233" s="12">
        <f>IF(E5233=0,0,MAX(0,H5233-K5233))</f>
        <v/>
      </c>
      <c r="M5233" s="13">
        <f>M5232+J5232/40-IF(I5232="V2H",K5232/(0.95*40),0)-IF(E5233=0,IF(E5232=1,IF(D5233=1,30,40)*0.18/(2*40),0),0)-IF(E5233=1,IF(E5232=0,IF(D5233=1,30,40)*0.18/(2*40),0),0)</f>
        <v/>
      </c>
      <c r="N5233" s="14" t="n">
        <v>0.2</v>
      </c>
      <c r="O5233" s="15">
        <f>K5233*N5233</f>
        <v/>
      </c>
      <c r="P5233">
        <f>IF(E5233=0,0.3,IF(D5233=1,IF(C5233&gt;=Params!$B$13-3,IF(C5233&lt;Params!$B$13,Params!$B$20,0.3),0.3),IF(C5233&gt;=Params!$B$15-3,IF(C5233&lt;Params!$B$15,Params!$B$21,0.3),0.3)))</f>
        <v/>
      </c>
    </row>
    <row r="5234" ht="15" customHeight="1" s="1">
      <c r="A5234" s="9" t="n">
        <v>5231</v>
      </c>
      <c r="B5234" s="6" t="inlineStr">
        <is>
          <t>06/08</t>
        </is>
      </c>
      <c r="C5234" s="6" t="n">
        <v>22</v>
      </c>
      <c r="D5234" s="6" t="n">
        <v>0</v>
      </c>
      <c r="E5234" s="10">
        <f>IF(D5234=1, IF(OR(C5234&lt;10, C5234&gt;=15),1,0), IF(OR(C5234&lt;7, C5234&gt;=18),1,0))</f>
        <v/>
      </c>
      <c r="F5234" s="11" t="n">
        <v>0.766</v>
      </c>
      <c r="G5234" s="12">
        <f>0*8</f>
        <v/>
      </c>
      <c r="H5234" s="12">
        <f>F5234-G5234</f>
        <v/>
      </c>
      <c r="I5234" s="10">
        <f>IF(E5234=0,"Fora",IF(E5233=0,"Carg xar",IF(H5234&lt;0,IF(M5234&lt;0.9,"Carg FV","Stby"),IF(M5234&gt;P5234,"V2H",IF(M5234&lt;0.9,"Carg xar","Stby")))))</f>
        <v/>
      </c>
      <c r="J5234" s="12">
        <f>IF(OR(I5234="Carg FV",I5234="Carg xar"),MIN(IF(I5234="Carg FV",ABS(H5234),7.4),7.4,MAX(0,(0.9-M5234)*40)*0.95),0)</f>
        <v/>
      </c>
      <c r="K5234" s="12">
        <f>IF(I5234="V2H",MIN(MAX(0,H5234),7.4,MAX(0,(M5234-P5234)*40)*0.95),0)</f>
        <v/>
      </c>
      <c r="L5234" s="12">
        <f>IF(E5234=0,0,MAX(0,H5234-K5234))</f>
        <v/>
      </c>
      <c r="M5234" s="13">
        <f>M5233+J5233/40-IF(I5233="V2H",K5233/(0.95*40),0)-IF(E5234=0,IF(E5233=1,IF(D5234=1,30,40)*0.18/(2*40),0),0)-IF(E5234=1,IF(E5233=0,IF(D5234=1,30,40)*0.18/(2*40),0),0)</f>
        <v/>
      </c>
      <c r="N5234" s="14" t="n">
        <v>0.15</v>
      </c>
      <c r="O5234" s="15">
        <f>K5234*N5234</f>
        <v/>
      </c>
      <c r="P5234">
        <f>IF(E5234=0,0.3,IF(D5234=1,IF(C5234&gt;=Params!$B$13-3,IF(C5234&lt;Params!$B$13,Params!$B$20,0.3),0.3),IF(C5234&gt;=Params!$B$15-3,IF(C5234&lt;Params!$B$15,Params!$B$21,0.3),0.3)))</f>
        <v/>
      </c>
    </row>
    <row r="5235" ht="15" customHeight="1" s="1">
      <c r="A5235" s="9" t="n">
        <v>5232</v>
      </c>
      <c r="B5235" s="6" t="inlineStr">
        <is>
          <t>06/08</t>
        </is>
      </c>
      <c r="C5235" s="6" t="n">
        <v>23</v>
      </c>
      <c r="D5235" s="6" t="n">
        <v>0</v>
      </c>
      <c r="E5235" s="10">
        <f>IF(D5235=1, IF(OR(C5235&lt;10, C5235&gt;=15),1,0), IF(OR(C5235&lt;7, C5235&gt;=18),1,0))</f>
        <v/>
      </c>
      <c r="F5235" s="11" t="n">
        <v>0.548</v>
      </c>
      <c r="G5235" s="12">
        <f>0*8</f>
        <v/>
      </c>
      <c r="H5235" s="12">
        <f>F5235-G5235</f>
        <v/>
      </c>
      <c r="I5235" s="10">
        <f>IF(E5235=0,"Fora",IF(E5234=0,"Carg xar",IF(H5235&lt;0,IF(M5235&lt;0.9,"Carg FV","Stby"),IF(M5235&gt;P5235,"V2H",IF(M5235&lt;0.9,"Carg xar","Stby")))))</f>
        <v/>
      </c>
      <c r="J5235" s="12">
        <f>IF(OR(I5235="Carg FV",I5235="Carg xar"),MIN(IF(I5235="Carg FV",ABS(H5235),7.4),7.4,MAX(0,(0.9-M5235)*40)*0.95),0)</f>
        <v/>
      </c>
      <c r="K5235" s="12">
        <f>IF(I5235="V2H",MIN(MAX(0,H5235),7.4,MAX(0,(M5235-P5235)*40)*0.95),0)</f>
        <v/>
      </c>
      <c r="L5235" s="12">
        <f>IF(E5235=0,0,MAX(0,H5235-K5235))</f>
        <v/>
      </c>
      <c r="M5235" s="13">
        <f>M5234+J5234/40-IF(I5234="V2H",K5234/(0.95*40),0)-IF(E5235=0,IF(E5234=1,IF(D5235=1,30,40)*0.18/(2*40),0),0)-IF(E5235=1,IF(E5234=0,IF(D5235=1,30,40)*0.18/(2*40),0),0)</f>
        <v/>
      </c>
      <c r="N5235" s="14" t="n">
        <v>0.15</v>
      </c>
      <c r="O5235" s="15">
        <f>K5235*N5235</f>
        <v/>
      </c>
      <c r="P5235">
        <f>IF(E5235=0,0.3,IF(D5235=1,IF(C5235&gt;=Params!$B$13-3,IF(C5235&lt;Params!$B$13,Params!$B$20,0.3),0.3),IF(C5235&gt;=Params!$B$15-3,IF(C5235&lt;Params!$B$15,Params!$B$21,0.3),0.3)))</f>
        <v/>
      </c>
    </row>
    <row r="5236" ht="15" customHeight="1" s="1">
      <c r="A5236" s="9" t="n">
        <v>5233</v>
      </c>
      <c r="B5236" s="6" t="inlineStr">
        <is>
          <t>07/08</t>
        </is>
      </c>
      <c r="C5236" s="6" t="n">
        <v>0</v>
      </c>
      <c r="D5236" s="6" t="n">
        <v>0</v>
      </c>
      <c r="E5236" s="10">
        <f>IF(D5236=1, IF(OR(C5236&lt;10, C5236&gt;=15),1,0), IF(OR(C5236&lt;7, C5236&gt;=18),1,0))</f>
        <v/>
      </c>
      <c r="F5236" s="11" t="n">
        <v>0.521</v>
      </c>
      <c r="G5236" s="12">
        <f>0*8</f>
        <v/>
      </c>
      <c r="H5236" s="12">
        <f>F5236-G5236</f>
        <v/>
      </c>
      <c r="I5236" s="10">
        <f>IF(E5236=0,"Fora",IF(E5235=0,"Carg xar",IF(H5236&lt;0,IF(M5236&lt;0.9,"Carg FV","Stby"),IF(M5236&gt;P5236,"V2H",IF(M5236&lt;0.9,"Carg xar","Stby")))))</f>
        <v/>
      </c>
      <c r="J5236" s="12">
        <f>IF(OR(I5236="Carg FV",I5236="Carg xar"),MIN(IF(I5236="Carg FV",ABS(H5236),7.4),7.4,MAX(0,(0.9-M5236)*40)*0.95),0)</f>
        <v/>
      </c>
      <c r="K5236" s="12">
        <f>IF(I5236="V2H",MIN(MAX(0,H5236),7.4,MAX(0,(M5236-P5236)*40)*0.95),0)</f>
        <v/>
      </c>
      <c r="L5236" s="12">
        <f>IF(E5236=0,0,MAX(0,H5236-K5236))</f>
        <v/>
      </c>
      <c r="M5236" s="13">
        <f>M5235+J5235/40-IF(I5235="V2H",K5235/(0.95*40),0)-IF(E5236=0,IF(E5235=1,IF(D5236=1,30,40)*0.18/(2*40),0),0)-IF(E5236=1,IF(E5235=0,IF(D5236=1,30,40)*0.18/(2*40),0),0)</f>
        <v/>
      </c>
      <c r="N5236" s="14" t="n">
        <v>0.09</v>
      </c>
      <c r="O5236" s="15">
        <f>K5236*N5236</f>
        <v/>
      </c>
      <c r="P5236">
        <f>IF(E5236=0,0.3,IF(D5236=1,IF(C5236&gt;=Params!$B$13-3,IF(C5236&lt;Params!$B$13,Params!$B$20,0.3),0.3),IF(C5236&gt;=Params!$B$15-3,IF(C5236&lt;Params!$B$15,Params!$B$21,0.3),0.3)))</f>
        <v/>
      </c>
    </row>
    <row r="5237" ht="15" customHeight="1" s="1">
      <c r="A5237" s="9" t="n">
        <v>5234</v>
      </c>
      <c r="B5237" s="6" t="inlineStr">
        <is>
          <t>07/08</t>
        </is>
      </c>
      <c r="C5237" s="6" t="n">
        <v>1</v>
      </c>
      <c r="D5237" s="6" t="n">
        <v>0</v>
      </c>
      <c r="E5237" s="10">
        <f>IF(D5237=1, IF(OR(C5237&lt;10, C5237&gt;=15),1,0), IF(OR(C5237&lt;7, C5237&gt;=18),1,0))</f>
        <v/>
      </c>
      <c r="F5237" s="11" t="n">
        <v>0.455</v>
      </c>
      <c r="G5237" s="12">
        <f>0*8</f>
        <v/>
      </c>
      <c r="H5237" s="12">
        <f>F5237-G5237</f>
        <v/>
      </c>
      <c r="I5237" s="10">
        <f>IF(E5237=0,"Fora",IF(E5236=0,"Carg xar",IF(H5237&lt;0,IF(M5237&lt;0.9,"Carg FV","Stby"),IF(M5237&gt;P5237,"V2H",IF(M5237&lt;0.9,"Carg xar","Stby")))))</f>
        <v/>
      </c>
      <c r="J5237" s="12">
        <f>IF(OR(I5237="Carg FV",I5237="Carg xar"),MIN(IF(I5237="Carg FV",ABS(H5237),7.4),7.4,MAX(0,(0.9-M5237)*40)*0.95),0)</f>
        <v/>
      </c>
      <c r="K5237" s="12">
        <f>IF(I5237="V2H",MIN(MAX(0,H5237),7.4,MAX(0,(M5237-P5237)*40)*0.95),0)</f>
        <v/>
      </c>
      <c r="L5237" s="12">
        <f>IF(E5237=0,0,MAX(0,H5237-K5237))</f>
        <v/>
      </c>
      <c r="M5237" s="13">
        <f>M5236+J5236/40-IF(I5236="V2H",K5236/(0.95*40),0)-IF(E5237=0,IF(E5236=1,IF(D5237=1,30,40)*0.18/(2*40),0),0)-IF(E5237=1,IF(E5236=0,IF(D5237=1,30,40)*0.18/(2*40),0),0)</f>
        <v/>
      </c>
      <c r="N5237" s="14" t="n">
        <v>0.09</v>
      </c>
      <c r="O5237" s="15">
        <f>K5237*N5237</f>
        <v/>
      </c>
      <c r="P5237">
        <f>IF(E5237=0,0.3,IF(D5237=1,IF(C5237&gt;=Params!$B$13-3,IF(C5237&lt;Params!$B$13,Params!$B$20,0.3),0.3),IF(C5237&gt;=Params!$B$15-3,IF(C5237&lt;Params!$B$15,Params!$B$21,0.3),0.3)))</f>
        <v/>
      </c>
    </row>
    <row r="5238" ht="15" customHeight="1" s="1">
      <c r="A5238" s="9" t="n">
        <v>5235</v>
      </c>
      <c r="B5238" s="6" t="inlineStr">
        <is>
          <t>07/08</t>
        </is>
      </c>
      <c r="C5238" s="6" t="n">
        <v>2</v>
      </c>
      <c r="D5238" s="6" t="n">
        <v>0</v>
      </c>
      <c r="E5238" s="10">
        <f>IF(D5238=1, IF(OR(C5238&lt;10, C5238&gt;=15),1,0), IF(OR(C5238&lt;7, C5238&gt;=18),1,0))</f>
        <v/>
      </c>
      <c r="F5238" s="11" t="n">
        <v>0.507</v>
      </c>
      <c r="G5238" s="12">
        <f>0*8</f>
        <v/>
      </c>
      <c r="H5238" s="12">
        <f>F5238-G5238</f>
        <v/>
      </c>
      <c r="I5238" s="10">
        <f>IF(E5238=0,"Fora",IF(E5237=0,"Carg xar",IF(H5238&lt;0,IF(M5238&lt;0.9,"Carg FV","Stby"),IF(M5238&gt;P5238,"V2H",IF(M5238&lt;0.9,"Carg xar","Stby")))))</f>
        <v/>
      </c>
      <c r="J5238" s="12">
        <f>IF(OR(I5238="Carg FV",I5238="Carg xar"),MIN(IF(I5238="Carg FV",ABS(H5238),7.4),7.4,MAX(0,(0.9-M5238)*40)*0.95),0)</f>
        <v/>
      </c>
      <c r="K5238" s="12">
        <f>IF(I5238="V2H",MIN(MAX(0,H5238),7.4,MAX(0,(M5238-P5238)*40)*0.95),0)</f>
        <v/>
      </c>
      <c r="L5238" s="12">
        <f>IF(E5238=0,0,MAX(0,H5238-K5238))</f>
        <v/>
      </c>
      <c r="M5238" s="13">
        <f>M5237+J5237/40-IF(I5237="V2H",K5237/(0.95*40),0)-IF(E5238=0,IF(E5237=1,IF(D5238=1,30,40)*0.18/(2*40),0),0)-IF(E5238=1,IF(E5237=0,IF(D5238=1,30,40)*0.18/(2*40),0),0)</f>
        <v/>
      </c>
      <c r="N5238" s="14" t="n">
        <v>0.09</v>
      </c>
      <c r="O5238" s="15">
        <f>K5238*N5238</f>
        <v/>
      </c>
      <c r="P5238">
        <f>IF(E5238=0,0.3,IF(D5238=1,IF(C5238&gt;=Params!$B$13-3,IF(C5238&lt;Params!$B$13,Params!$B$20,0.3),0.3),IF(C5238&gt;=Params!$B$15-3,IF(C5238&lt;Params!$B$15,Params!$B$21,0.3),0.3)))</f>
        <v/>
      </c>
    </row>
    <row r="5239" ht="15" customHeight="1" s="1">
      <c r="A5239" s="9" t="n">
        <v>5236</v>
      </c>
      <c r="B5239" s="6" t="inlineStr">
        <is>
          <t>07/08</t>
        </is>
      </c>
      <c r="C5239" s="6" t="n">
        <v>3</v>
      </c>
      <c r="D5239" s="6" t="n">
        <v>0</v>
      </c>
      <c r="E5239" s="10">
        <f>IF(D5239=1, IF(OR(C5239&lt;10, C5239&gt;=15),1,0), IF(OR(C5239&lt;7, C5239&gt;=18),1,0))</f>
        <v/>
      </c>
      <c r="F5239" s="11" t="n">
        <v>1.335</v>
      </c>
      <c r="G5239" s="12">
        <f>0*8</f>
        <v/>
      </c>
      <c r="H5239" s="12">
        <f>F5239-G5239</f>
        <v/>
      </c>
      <c r="I5239" s="10">
        <f>IF(E5239=0,"Fora",IF(E5238=0,"Carg xar",IF(H5239&lt;0,IF(M5239&lt;0.9,"Carg FV","Stby"),IF(M5239&gt;P5239,"V2H",IF(M5239&lt;0.9,"Carg xar","Stby")))))</f>
        <v/>
      </c>
      <c r="J5239" s="12">
        <f>IF(OR(I5239="Carg FV",I5239="Carg xar"),MIN(IF(I5239="Carg FV",ABS(H5239),7.4),7.4,MAX(0,(0.9-M5239)*40)*0.95),0)</f>
        <v/>
      </c>
      <c r="K5239" s="12">
        <f>IF(I5239="V2H",MIN(MAX(0,H5239),7.4,MAX(0,(M5239-P5239)*40)*0.95),0)</f>
        <v/>
      </c>
      <c r="L5239" s="12">
        <f>IF(E5239=0,0,MAX(0,H5239-K5239))</f>
        <v/>
      </c>
      <c r="M5239" s="13">
        <f>M5238+J5238/40-IF(I5238="V2H",K5238/(0.95*40),0)-IF(E5239=0,IF(E5238=1,IF(D5239=1,30,40)*0.18/(2*40),0),0)-IF(E5239=1,IF(E5238=0,IF(D5239=1,30,40)*0.18/(2*40),0),0)</f>
        <v/>
      </c>
      <c r="N5239" s="14" t="n">
        <v>0.09</v>
      </c>
      <c r="O5239" s="15">
        <f>K5239*N5239</f>
        <v/>
      </c>
      <c r="P5239">
        <f>IF(E5239=0,0.3,IF(D5239=1,IF(C5239&gt;=Params!$B$13-3,IF(C5239&lt;Params!$B$13,Params!$B$20,0.3),0.3),IF(C5239&gt;=Params!$B$15-3,IF(C5239&lt;Params!$B$15,Params!$B$21,0.3),0.3)))</f>
        <v/>
      </c>
    </row>
    <row r="5240" ht="15" customHeight="1" s="1">
      <c r="A5240" s="9" t="n">
        <v>5237</v>
      </c>
      <c r="B5240" s="6" t="inlineStr">
        <is>
          <t>07/08</t>
        </is>
      </c>
      <c r="C5240" s="6" t="n">
        <v>4</v>
      </c>
      <c r="D5240" s="6" t="n">
        <v>0</v>
      </c>
      <c r="E5240" s="10">
        <f>IF(D5240=1, IF(OR(C5240&lt;10, C5240&gt;=15),1,0), IF(OR(C5240&lt;7, C5240&gt;=18),1,0))</f>
        <v/>
      </c>
      <c r="F5240" s="11" t="n">
        <v>0.508</v>
      </c>
      <c r="G5240" s="12">
        <f>0*8</f>
        <v/>
      </c>
      <c r="H5240" s="12">
        <f>F5240-G5240</f>
        <v/>
      </c>
      <c r="I5240" s="10">
        <f>IF(E5240=0,"Fora",IF(E5239=0,"Carg xar",IF(H5240&lt;0,IF(M5240&lt;0.9,"Carg FV","Stby"),IF(M5240&gt;P5240,"V2H",IF(M5240&lt;0.9,"Carg xar","Stby")))))</f>
        <v/>
      </c>
      <c r="J5240" s="12">
        <f>IF(OR(I5240="Carg FV",I5240="Carg xar"),MIN(IF(I5240="Carg FV",ABS(H5240),7.4),7.4,MAX(0,(0.9-M5240)*40)*0.95),0)</f>
        <v/>
      </c>
      <c r="K5240" s="12">
        <f>IF(I5240="V2H",MIN(MAX(0,H5240),7.4,MAX(0,(M5240-P5240)*40)*0.95),0)</f>
        <v/>
      </c>
      <c r="L5240" s="12">
        <f>IF(E5240=0,0,MAX(0,H5240-K5240))</f>
        <v/>
      </c>
      <c r="M5240" s="13">
        <f>M5239+J5239/40-IF(I5239="V2H",K5239/(0.95*40),0)-IF(E5240=0,IF(E5239=1,IF(D5240=1,30,40)*0.18/(2*40),0),0)-IF(E5240=1,IF(E5239=0,IF(D5240=1,30,40)*0.18/(2*40),0),0)</f>
        <v/>
      </c>
      <c r="N5240" s="14" t="n">
        <v>0.09</v>
      </c>
      <c r="O5240" s="15">
        <f>K5240*N5240</f>
        <v/>
      </c>
      <c r="P5240">
        <f>IF(E5240=0,0.3,IF(D5240=1,IF(C5240&gt;=Params!$B$13-3,IF(C5240&lt;Params!$B$13,Params!$B$20,0.3),0.3),IF(C5240&gt;=Params!$B$15-3,IF(C5240&lt;Params!$B$15,Params!$B$21,0.3),0.3)))</f>
        <v/>
      </c>
    </row>
    <row r="5241" ht="15" customHeight="1" s="1">
      <c r="A5241" s="9" t="n">
        <v>5238</v>
      </c>
      <c r="B5241" s="6" t="inlineStr">
        <is>
          <t>07/08</t>
        </is>
      </c>
      <c r="C5241" s="6" t="n">
        <v>5</v>
      </c>
      <c r="D5241" s="6" t="n">
        <v>0</v>
      </c>
      <c r="E5241" s="10">
        <f>IF(D5241=1, IF(OR(C5241&lt;10, C5241&gt;=15),1,0), IF(OR(C5241&lt;7, C5241&gt;=18),1,0))</f>
        <v/>
      </c>
      <c r="F5241" s="11" t="n">
        <v>0.434</v>
      </c>
      <c r="G5241" s="12">
        <f>0*8</f>
        <v/>
      </c>
      <c r="H5241" s="12">
        <f>F5241-G5241</f>
        <v/>
      </c>
      <c r="I5241" s="10">
        <f>IF(E5241=0,"Fora",IF(E5240=0,"Carg xar",IF(H5241&lt;0,IF(M5241&lt;0.9,"Carg FV","Stby"),IF(M5241&gt;P5241,"V2H",IF(M5241&lt;0.9,"Carg xar","Stby")))))</f>
        <v/>
      </c>
      <c r="J5241" s="12">
        <f>IF(OR(I5241="Carg FV",I5241="Carg xar"),MIN(IF(I5241="Carg FV",ABS(H5241),7.4),7.4,MAX(0,(0.9-M5241)*40)*0.95),0)</f>
        <v/>
      </c>
      <c r="K5241" s="12">
        <f>IF(I5241="V2H",MIN(MAX(0,H5241),7.4,MAX(0,(M5241-P5241)*40)*0.95),0)</f>
        <v/>
      </c>
      <c r="L5241" s="12">
        <f>IF(E5241=0,0,MAX(0,H5241-K5241))</f>
        <v/>
      </c>
      <c r="M5241" s="13">
        <f>M5240+J5240/40-IF(I5240="V2H",K5240/(0.95*40),0)-IF(E5241=0,IF(E5240=1,IF(D5241=1,30,40)*0.18/(2*40),0),0)-IF(E5241=1,IF(E5240=0,IF(D5241=1,30,40)*0.18/(2*40),0),0)</f>
        <v/>
      </c>
      <c r="N5241" s="14" t="n">
        <v>0.09</v>
      </c>
      <c r="O5241" s="15">
        <f>K5241*N5241</f>
        <v/>
      </c>
      <c r="P5241">
        <f>IF(E5241=0,0.3,IF(D5241=1,IF(C5241&gt;=Params!$B$13-3,IF(C5241&lt;Params!$B$13,Params!$B$20,0.3),0.3),IF(C5241&gt;=Params!$B$15-3,IF(C5241&lt;Params!$B$15,Params!$B$21,0.3),0.3)))</f>
        <v/>
      </c>
    </row>
    <row r="5242" ht="15" customHeight="1" s="1">
      <c r="A5242" s="9" t="n">
        <v>5239</v>
      </c>
      <c r="B5242" s="6" t="inlineStr">
        <is>
          <t>07/08</t>
        </is>
      </c>
      <c r="C5242" s="6" t="n">
        <v>6</v>
      </c>
      <c r="D5242" s="6" t="n">
        <v>0</v>
      </c>
      <c r="E5242" s="10">
        <f>IF(D5242=1, IF(OR(C5242&lt;10, C5242&gt;=15),1,0), IF(OR(C5242&lt;7, C5242&gt;=18),1,0))</f>
        <v/>
      </c>
      <c r="F5242" s="11" t="n">
        <v>0.482</v>
      </c>
      <c r="G5242" s="12">
        <f>0*8</f>
        <v/>
      </c>
      <c r="H5242" s="12">
        <f>F5242-G5242</f>
        <v/>
      </c>
      <c r="I5242" s="10">
        <f>IF(E5242=0,"Fora",IF(E5241=0,"Carg xar",IF(H5242&lt;0,IF(M5242&lt;0.9,"Carg FV","Stby"),IF(M5242&gt;P5242,"V2H",IF(M5242&lt;0.9,"Carg xar","Stby")))))</f>
        <v/>
      </c>
      <c r="J5242" s="12">
        <f>IF(OR(I5242="Carg FV",I5242="Carg xar"),MIN(IF(I5242="Carg FV",ABS(H5242),7.4),7.4,MAX(0,(0.9-M5242)*40)*0.95),0)</f>
        <v/>
      </c>
      <c r="K5242" s="12">
        <f>IF(I5242="V2H",MIN(MAX(0,H5242),7.4,MAX(0,(M5242-P5242)*40)*0.95),0)</f>
        <v/>
      </c>
      <c r="L5242" s="12">
        <f>IF(E5242=0,0,MAX(0,H5242-K5242))</f>
        <v/>
      </c>
      <c r="M5242" s="13">
        <f>M5241+J5241/40-IF(I5241="V2H",K5241/(0.95*40),0)-IF(E5242=0,IF(E5241=1,IF(D5242=1,30,40)*0.18/(2*40),0),0)-IF(E5242=1,IF(E5241=0,IF(D5242=1,30,40)*0.18/(2*40),0),0)</f>
        <v/>
      </c>
      <c r="N5242" s="14" t="n">
        <v>0.09</v>
      </c>
      <c r="O5242" s="15">
        <f>K5242*N5242</f>
        <v/>
      </c>
      <c r="P5242">
        <f>IF(E5242=0,0.3,IF(D5242=1,IF(C5242&gt;=Params!$B$13-3,IF(C5242&lt;Params!$B$13,Params!$B$20,0.3),0.3),IF(C5242&gt;=Params!$B$15-3,IF(C5242&lt;Params!$B$15,Params!$B$21,0.3),0.3)))</f>
        <v/>
      </c>
    </row>
    <row r="5243" ht="15" customHeight="1" s="1">
      <c r="A5243" s="9" t="n">
        <v>5240</v>
      </c>
      <c r="B5243" s="6" t="inlineStr">
        <is>
          <t>07/08</t>
        </is>
      </c>
      <c r="C5243" s="6" t="n">
        <v>7</v>
      </c>
      <c r="D5243" s="6" t="n">
        <v>0</v>
      </c>
      <c r="E5243" s="10">
        <f>IF(D5243=1, IF(OR(C5243&lt;10, C5243&gt;=15),1,0), IF(OR(C5243&lt;7, C5243&gt;=18),1,0))</f>
        <v/>
      </c>
      <c r="F5243" s="11" t="n">
        <v>0.272</v>
      </c>
      <c r="G5243" s="12">
        <f>0.1*8</f>
        <v/>
      </c>
      <c r="H5243" s="12">
        <f>F5243-G5243</f>
        <v/>
      </c>
      <c r="I5243" s="10">
        <f>IF(E5243=0,"Fora",IF(E5242=0,"Carg xar",IF(H5243&lt;0,IF(M5243&lt;0.9,"Carg FV","Stby"),IF(M5243&gt;P5243,"V2H",IF(M5243&lt;0.9,"Carg xar","Stby")))))</f>
        <v/>
      </c>
      <c r="J5243" s="12">
        <f>IF(OR(I5243="Carg FV",I5243="Carg xar"),MIN(IF(I5243="Carg FV",ABS(H5243),7.4),7.4,MAX(0,(0.9-M5243)*40)*0.95),0)</f>
        <v/>
      </c>
      <c r="K5243" s="12">
        <f>IF(I5243="V2H",MIN(MAX(0,H5243),7.4,MAX(0,(M5243-P5243)*40)*0.95),0)</f>
        <v/>
      </c>
      <c r="L5243" s="12">
        <f>IF(E5243=0,0,MAX(0,H5243-K5243))</f>
        <v/>
      </c>
      <c r="M5243" s="13">
        <f>M5242+J5242/40-IF(I5242="V2H",K5242/(0.95*40),0)-IF(E5243=0,IF(E5242=1,IF(D5243=1,30,40)*0.18/(2*40),0),0)-IF(E5243=1,IF(E5242=0,IF(D5243=1,30,40)*0.18/(2*40),0),0)</f>
        <v/>
      </c>
      <c r="N5243" s="14" t="n">
        <v>0.09</v>
      </c>
      <c r="O5243" s="15">
        <f>K5243*N5243</f>
        <v/>
      </c>
      <c r="P5243">
        <f>IF(E5243=0,0.3,IF(D5243=1,IF(C5243&gt;=Params!$B$13-3,IF(C5243&lt;Params!$B$13,Params!$B$20,0.3),0.3),IF(C5243&gt;=Params!$B$15-3,IF(C5243&lt;Params!$B$15,Params!$B$21,0.3),0.3)))</f>
        <v/>
      </c>
    </row>
    <row r="5244" ht="15" customHeight="1" s="1">
      <c r="A5244" s="9" t="n">
        <v>5241</v>
      </c>
      <c r="B5244" s="6" t="inlineStr">
        <is>
          <t>07/08</t>
        </is>
      </c>
      <c r="C5244" s="6" t="n">
        <v>8</v>
      </c>
      <c r="D5244" s="6" t="n">
        <v>0</v>
      </c>
      <c r="E5244" s="10">
        <f>IF(D5244=1, IF(OR(C5244&lt;10, C5244&gt;=15),1,0), IF(OR(C5244&lt;7, C5244&gt;=18),1,0))</f>
        <v/>
      </c>
      <c r="F5244" s="11" t="n">
        <v>0</v>
      </c>
      <c r="G5244" s="12">
        <f>0.25*8</f>
        <v/>
      </c>
      <c r="H5244" s="12">
        <f>F5244-G5244</f>
        <v/>
      </c>
      <c r="I5244" s="10">
        <f>IF(E5244=0,"Fora",IF(E5243=0,"Carg xar",IF(H5244&lt;0,IF(M5244&lt;0.9,"Carg FV","Stby"),IF(M5244&gt;P5244,"V2H",IF(M5244&lt;0.9,"Carg xar","Stby")))))</f>
        <v/>
      </c>
      <c r="J5244" s="12">
        <f>IF(OR(I5244="Carg FV",I5244="Carg xar"),MIN(IF(I5244="Carg FV",ABS(H5244),7.4),7.4,MAX(0,(0.9-M5244)*40)*0.95),0)</f>
        <v/>
      </c>
      <c r="K5244" s="12">
        <f>IF(I5244="V2H",MIN(MAX(0,H5244),7.4,MAX(0,(M5244-P5244)*40)*0.95),0)</f>
        <v/>
      </c>
      <c r="L5244" s="12">
        <f>IF(E5244=0,0,MAX(0,H5244-K5244))</f>
        <v/>
      </c>
      <c r="M5244" s="13">
        <f>M5243+J5243/40-IF(I5243="V2H",K5243/(0.95*40),0)-IF(E5244=0,IF(E5243=1,IF(D5244=1,30,40)*0.18/(2*40),0),0)-IF(E5244=1,IF(E5243=0,IF(D5244=1,30,40)*0.18/(2*40),0),0)</f>
        <v/>
      </c>
      <c r="N5244" s="14" t="n">
        <v>0.15</v>
      </c>
      <c r="O5244" s="15">
        <f>K5244*N5244</f>
        <v/>
      </c>
      <c r="P5244">
        <f>IF(E5244=0,0.3,IF(D5244=1,IF(C5244&gt;=Params!$B$13-3,IF(C5244&lt;Params!$B$13,Params!$B$20,0.3),0.3),IF(C5244&gt;=Params!$B$15-3,IF(C5244&lt;Params!$B$15,Params!$B$21,0.3),0.3)))</f>
        <v/>
      </c>
    </row>
    <row r="5245" ht="15" customHeight="1" s="1">
      <c r="A5245" s="9" t="n">
        <v>5242</v>
      </c>
      <c r="B5245" s="6" t="inlineStr">
        <is>
          <t>07/08</t>
        </is>
      </c>
      <c r="C5245" s="6" t="n">
        <v>9</v>
      </c>
      <c r="D5245" s="6" t="n">
        <v>0</v>
      </c>
      <c r="E5245" s="10">
        <f>IF(D5245=1, IF(OR(C5245&lt;10, C5245&gt;=15),1,0), IF(OR(C5245&lt;7, C5245&gt;=18),1,0))</f>
        <v/>
      </c>
      <c r="F5245" s="11" t="n">
        <v>2.98</v>
      </c>
      <c r="G5245" s="12">
        <f>0.45*8</f>
        <v/>
      </c>
      <c r="H5245" s="12">
        <f>F5245-G5245</f>
        <v/>
      </c>
      <c r="I5245" s="10">
        <f>IF(E5245=0,"Fora",IF(E5244=0,"Carg xar",IF(H5245&lt;0,IF(M5245&lt;0.9,"Carg FV","Stby"),IF(M5245&gt;P5245,"V2H",IF(M5245&lt;0.9,"Carg xar","Stby")))))</f>
        <v/>
      </c>
      <c r="J5245" s="12">
        <f>IF(OR(I5245="Carg FV",I5245="Carg xar"),MIN(IF(I5245="Carg FV",ABS(H5245),7.4),7.4,MAX(0,(0.9-M5245)*40)*0.95),0)</f>
        <v/>
      </c>
      <c r="K5245" s="12">
        <f>IF(I5245="V2H",MIN(MAX(0,H5245),7.4,MAX(0,(M5245-P5245)*40)*0.95),0)</f>
        <v/>
      </c>
      <c r="L5245" s="12">
        <f>IF(E5245=0,0,MAX(0,H5245-K5245))</f>
        <v/>
      </c>
      <c r="M5245" s="13">
        <f>M5244+J5244/40-IF(I5244="V2H",K5244/(0.95*40),0)-IF(E5245=0,IF(E5244=1,IF(D5245=1,30,40)*0.18/(2*40),0),0)-IF(E5245=1,IF(E5244=0,IF(D5245=1,30,40)*0.18/(2*40),0),0)</f>
        <v/>
      </c>
      <c r="N5245" s="14" t="n">
        <v>0.15</v>
      </c>
      <c r="O5245" s="15">
        <f>K5245*N5245</f>
        <v/>
      </c>
      <c r="P5245">
        <f>IF(E5245=0,0.3,IF(D5245=1,IF(C5245&gt;=Params!$B$13-3,IF(C5245&lt;Params!$B$13,Params!$B$20,0.3),0.3),IF(C5245&gt;=Params!$B$15-3,IF(C5245&lt;Params!$B$15,Params!$B$21,0.3),0.3)))</f>
        <v/>
      </c>
    </row>
    <row r="5246" ht="15" customHeight="1" s="1">
      <c r="A5246" s="9" t="n">
        <v>5243</v>
      </c>
      <c r="B5246" s="6" t="inlineStr">
        <is>
          <t>07/08</t>
        </is>
      </c>
      <c r="C5246" s="6" t="n">
        <v>10</v>
      </c>
      <c r="D5246" s="6" t="n">
        <v>0</v>
      </c>
      <c r="E5246" s="10">
        <f>IF(D5246=1, IF(OR(C5246&lt;10, C5246&gt;=15),1,0), IF(OR(C5246&lt;7, C5246&gt;=18),1,0))</f>
        <v/>
      </c>
      <c r="F5246" s="11" t="n">
        <v>1.968</v>
      </c>
      <c r="G5246" s="12">
        <f>0.65*8</f>
        <v/>
      </c>
      <c r="H5246" s="12">
        <f>F5246-G5246</f>
        <v/>
      </c>
      <c r="I5246" s="10">
        <f>IF(E5246=0,"Fora",IF(E5245=0,"Carg xar",IF(H5246&lt;0,IF(M5246&lt;0.9,"Carg FV","Stby"),IF(M5246&gt;P5246,"V2H",IF(M5246&lt;0.9,"Carg xar","Stby")))))</f>
        <v/>
      </c>
      <c r="J5246" s="12">
        <f>IF(OR(I5246="Carg FV",I5246="Carg xar"),MIN(IF(I5246="Carg FV",ABS(H5246),7.4),7.4,MAX(0,(0.9-M5246)*40)*0.95),0)</f>
        <v/>
      </c>
      <c r="K5246" s="12">
        <f>IF(I5246="V2H",MIN(MAX(0,H5246),7.4,MAX(0,(M5246-P5246)*40)*0.95),0)</f>
        <v/>
      </c>
      <c r="L5246" s="12">
        <f>IF(E5246=0,0,MAX(0,H5246-K5246))</f>
        <v/>
      </c>
      <c r="M5246" s="13">
        <f>M5245+J5245/40-IF(I5245="V2H",K5245/(0.95*40),0)-IF(E5246=0,IF(E5245=1,IF(D5246=1,30,40)*0.18/(2*40),0),0)-IF(E5246=1,IF(E5245=0,IF(D5246=1,30,40)*0.18/(2*40),0),0)</f>
        <v/>
      </c>
      <c r="N5246" s="14" t="n">
        <v>0.2</v>
      </c>
      <c r="O5246" s="15">
        <f>K5246*N5246</f>
        <v/>
      </c>
      <c r="P5246">
        <f>IF(E5246=0,0.3,IF(D5246=1,IF(C5246&gt;=Params!$B$13-3,IF(C5246&lt;Params!$B$13,Params!$B$20,0.3),0.3),IF(C5246&gt;=Params!$B$15-3,IF(C5246&lt;Params!$B$15,Params!$B$21,0.3),0.3)))</f>
        <v/>
      </c>
    </row>
    <row r="5247" ht="15" customHeight="1" s="1">
      <c r="A5247" s="9" t="n">
        <v>5244</v>
      </c>
      <c r="B5247" s="6" t="inlineStr">
        <is>
          <t>07/08</t>
        </is>
      </c>
      <c r="C5247" s="6" t="n">
        <v>11</v>
      </c>
      <c r="D5247" s="6" t="n">
        <v>0</v>
      </c>
      <c r="E5247" s="10">
        <f>IF(D5247=1, IF(OR(C5247&lt;10, C5247&gt;=15),1,0), IF(OR(C5247&lt;7, C5247&gt;=18),1,0))</f>
        <v/>
      </c>
      <c r="F5247" s="11" t="n">
        <v>1.149</v>
      </c>
      <c r="G5247" s="12">
        <f>0.8*8</f>
        <v/>
      </c>
      <c r="H5247" s="12">
        <f>F5247-G5247</f>
        <v/>
      </c>
      <c r="I5247" s="10">
        <f>IF(E5247=0,"Fora",IF(E5246=0,"Carg xar",IF(H5247&lt;0,IF(M5247&lt;0.9,"Carg FV","Stby"),IF(M5247&gt;P5247,"V2H",IF(M5247&lt;0.9,"Carg xar","Stby")))))</f>
        <v/>
      </c>
      <c r="J5247" s="12">
        <f>IF(OR(I5247="Carg FV",I5247="Carg xar"),MIN(IF(I5247="Carg FV",ABS(H5247),7.4),7.4,MAX(0,(0.9-M5247)*40)*0.95),0)</f>
        <v/>
      </c>
      <c r="K5247" s="12">
        <f>IF(I5247="V2H",MIN(MAX(0,H5247),7.4,MAX(0,(M5247-P5247)*40)*0.95),0)</f>
        <v/>
      </c>
      <c r="L5247" s="12">
        <f>IF(E5247=0,0,MAX(0,H5247-K5247))</f>
        <v/>
      </c>
      <c r="M5247" s="13">
        <f>M5246+J5246/40-IF(I5246="V2H",K5246/(0.95*40),0)-IF(E5247=0,IF(E5246=1,IF(D5247=1,30,40)*0.18/(2*40),0),0)-IF(E5247=1,IF(E5246=0,IF(D5247=1,30,40)*0.18/(2*40),0),0)</f>
        <v/>
      </c>
      <c r="N5247" s="14" t="n">
        <v>0.2</v>
      </c>
      <c r="O5247" s="15">
        <f>K5247*N5247</f>
        <v/>
      </c>
      <c r="P5247">
        <f>IF(E5247=0,0.3,IF(D5247=1,IF(C5247&gt;=Params!$B$13-3,IF(C5247&lt;Params!$B$13,Params!$B$20,0.3),0.3),IF(C5247&gt;=Params!$B$15-3,IF(C5247&lt;Params!$B$15,Params!$B$21,0.3),0.3)))</f>
        <v/>
      </c>
    </row>
    <row r="5248" ht="15" customHeight="1" s="1">
      <c r="A5248" s="9" t="n">
        <v>5245</v>
      </c>
      <c r="B5248" s="6" t="inlineStr">
        <is>
          <t>07/08</t>
        </is>
      </c>
      <c r="C5248" s="6" t="n">
        <v>12</v>
      </c>
      <c r="D5248" s="6" t="n">
        <v>0</v>
      </c>
      <c r="E5248" s="10">
        <f>IF(D5248=1, IF(OR(C5248&lt;10, C5248&gt;=15),1,0), IF(OR(C5248&lt;7, C5248&gt;=18),1,0))</f>
        <v/>
      </c>
      <c r="F5248" s="11" t="n">
        <v>0</v>
      </c>
      <c r="G5248" s="12">
        <f>0.88*8</f>
        <v/>
      </c>
      <c r="H5248" s="12">
        <f>F5248-G5248</f>
        <v/>
      </c>
      <c r="I5248" s="10">
        <f>IF(E5248=0,"Fora",IF(E5247=0,"Carg xar",IF(H5248&lt;0,IF(M5248&lt;0.9,"Carg FV","Stby"),IF(M5248&gt;P5248,"V2H",IF(M5248&lt;0.9,"Carg xar","Stby")))))</f>
        <v/>
      </c>
      <c r="J5248" s="12">
        <f>IF(OR(I5248="Carg FV",I5248="Carg xar"),MIN(IF(I5248="Carg FV",ABS(H5248),7.4),7.4,MAX(0,(0.9-M5248)*40)*0.95),0)</f>
        <v/>
      </c>
      <c r="K5248" s="12">
        <f>IF(I5248="V2H",MIN(MAX(0,H5248),7.4,MAX(0,(M5248-P5248)*40)*0.95),0)</f>
        <v/>
      </c>
      <c r="L5248" s="12">
        <f>IF(E5248=0,0,MAX(0,H5248-K5248))</f>
        <v/>
      </c>
      <c r="M5248" s="13">
        <f>M5247+J5247/40-IF(I5247="V2H",K5247/(0.95*40),0)-IF(E5248=0,IF(E5247=1,IF(D5248=1,30,40)*0.18/(2*40),0),0)-IF(E5248=1,IF(E5247=0,IF(D5248=1,30,40)*0.18/(2*40),0),0)</f>
        <v/>
      </c>
      <c r="N5248" s="14" t="n">
        <v>0.2</v>
      </c>
      <c r="O5248" s="15">
        <f>K5248*N5248</f>
        <v/>
      </c>
      <c r="P5248">
        <f>IF(E5248=0,0.3,IF(D5248=1,IF(C5248&gt;=Params!$B$13-3,IF(C5248&lt;Params!$B$13,Params!$B$20,0.3),0.3),IF(C5248&gt;=Params!$B$15-3,IF(C5248&lt;Params!$B$15,Params!$B$21,0.3),0.3)))</f>
        <v/>
      </c>
    </row>
    <row r="5249" ht="15" customHeight="1" s="1">
      <c r="A5249" s="9" t="n">
        <v>5246</v>
      </c>
      <c r="B5249" s="6" t="inlineStr">
        <is>
          <t>07/08</t>
        </is>
      </c>
      <c r="C5249" s="6" t="n">
        <v>13</v>
      </c>
      <c r="D5249" s="6" t="n">
        <v>0</v>
      </c>
      <c r="E5249" s="10">
        <f>IF(D5249=1, IF(OR(C5249&lt;10, C5249&gt;=15),1,0), IF(OR(C5249&lt;7, C5249&gt;=18),1,0))</f>
        <v/>
      </c>
      <c r="F5249" s="11" t="n">
        <v>0</v>
      </c>
      <c r="G5249" s="12">
        <f>0.85*8</f>
        <v/>
      </c>
      <c r="H5249" s="12">
        <f>F5249-G5249</f>
        <v/>
      </c>
      <c r="I5249" s="10">
        <f>IF(E5249=0,"Fora",IF(E5248=0,"Carg xar",IF(H5249&lt;0,IF(M5249&lt;0.9,"Carg FV","Stby"),IF(M5249&gt;P5249,"V2H",IF(M5249&lt;0.9,"Carg xar","Stby")))))</f>
        <v/>
      </c>
      <c r="J5249" s="12">
        <f>IF(OR(I5249="Carg FV",I5249="Carg xar"),MIN(IF(I5249="Carg FV",ABS(H5249),7.4),7.4,MAX(0,(0.9-M5249)*40)*0.95),0)</f>
        <v/>
      </c>
      <c r="K5249" s="12">
        <f>IF(I5249="V2H",MIN(MAX(0,H5249),7.4,MAX(0,(M5249-P5249)*40)*0.95),0)</f>
        <v/>
      </c>
      <c r="L5249" s="12">
        <f>IF(E5249=0,0,MAX(0,H5249-K5249))</f>
        <v/>
      </c>
      <c r="M5249" s="13">
        <f>M5248+J5248/40-IF(I5248="V2H",K5248/(0.95*40),0)-IF(E5249=0,IF(E5248=1,IF(D5249=1,30,40)*0.18/(2*40),0),0)-IF(E5249=1,IF(E5248=0,IF(D5249=1,30,40)*0.18/(2*40),0),0)</f>
        <v/>
      </c>
      <c r="N5249" s="14" t="n">
        <v>0.2</v>
      </c>
      <c r="O5249" s="15">
        <f>K5249*N5249</f>
        <v/>
      </c>
      <c r="P5249">
        <f>IF(E5249=0,0.3,IF(D5249=1,IF(C5249&gt;=Params!$B$13-3,IF(C5249&lt;Params!$B$13,Params!$B$20,0.3),0.3),IF(C5249&gt;=Params!$B$15-3,IF(C5249&lt;Params!$B$15,Params!$B$21,0.3),0.3)))</f>
        <v/>
      </c>
    </row>
    <row r="5250" ht="15" customHeight="1" s="1">
      <c r="A5250" s="9" t="n">
        <v>5247</v>
      </c>
      <c r="B5250" s="6" t="inlineStr">
        <is>
          <t>07/08</t>
        </is>
      </c>
      <c r="C5250" s="6" t="n">
        <v>14</v>
      </c>
      <c r="D5250" s="6" t="n">
        <v>0</v>
      </c>
      <c r="E5250" s="10">
        <f>IF(D5250=1, IF(OR(C5250&lt;10, C5250&gt;=15),1,0), IF(OR(C5250&lt;7, C5250&gt;=18),1,0))</f>
        <v/>
      </c>
      <c r="F5250" s="11" t="n">
        <v>0</v>
      </c>
      <c r="G5250" s="12">
        <f>0.75*8</f>
        <v/>
      </c>
      <c r="H5250" s="12">
        <f>F5250-G5250</f>
        <v/>
      </c>
      <c r="I5250" s="10">
        <f>IF(E5250=0,"Fora",IF(E5249=0,"Carg xar",IF(H5250&lt;0,IF(M5250&lt;0.9,"Carg FV","Stby"),IF(M5250&gt;P5250,"V2H",IF(M5250&lt;0.9,"Carg xar","Stby")))))</f>
        <v/>
      </c>
      <c r="J5250" s="12">
        <f>IF(OR(I5250="Carg FV",I5250="Carg xar"),MIN(IF(I5250="Carg FV",ABS(H5250),7.4),7.4,MAX(0,(0.9-M5250)*40)*0.95),0)</f>
        <v/>
      </c>
      <c r="K5250" s="12">
        <f>IF(I5250="V2H",MIN(MAX(0,H5250),7.4,MAX(0,(M5250-P5250)*40)*0.95),0)</f>
        <v/>
      </c>
      <c r="L5250" s="12">
        <f>IF(E5250=0,0,MAX(0,H5250-K5250))</f>
        <v/>
      </c>
      <c r="M5250" s="13">
        <f>M5249+J5249/40-IF(I5249="V2H",K5249/(0.95*40),0)-IF(E5250=0,IF(E5249=1,IF(D5250=1,30,40)*0.18/(2*40),0),0)-IF(E5250=1,IF(E5249=0,IF(D5250=1,30,40)*0.18/(2*40),0),0)</f>
        <v/>
      </c>
      <c r="N5250" s="14" t="n">
        <v>0.15</v>
      </c>
      <c r="O5250" s="15">
        <f>K5250*N5250</f>
        <v/>
      </c>
      <c r="P5250">
        <f>IF(E5250=0,0.3,IF(D5250=1,IF(C5250&gt;=Params!$B$13-3,IF(C5250&lt;Params!$B$13,Params!$B$20,0.3),0.3),IF(C5250&gt;=Params!$B$15-3,IF(C5250&lt;Params!$B$15,Params!$B$21,0.3),0.3)))</f>
        <v/>
      </c>
    </row>
    <row r="5251" ht="15" customHeight="1" s="1">
      <c r="A5251" s="9" t="n">
        <v>5248</v>
      </c>
      <c r="B5251" s="6" t="inlineStr">
        <is>
          <t>07/08</t>
        </is>
      </c>
      <c r="C5251" s="6" t="n">
        <v>15</v>
      </c>
      <c r="D5251" s="6" t="n">
        <v>0</v>
      </c>
      <c r="E5251" s="10">
        <f>IF(D5251=1, IF(OR(C5251&lt;10, C5251&gt;=15),1,0), IF(OR(C5251&lt;7, C5251&gt;=18),1,0))</f>
        <v/>
      </c>
      <c r="F5251" s="11" t="n">
        <v>0</v>
      </c>
      <c r="G5251" s="12">
        <f>0.58*8</f>
        <v/>
      </c>
      <c r="H5251" s="12">
        <f>F5251-G5251</f>
        <v/>
      </c>
      <c r="I5251" s="10">
        <f>IF(E5251=0,"Fora",IF(E5250=0,"Carg xar",IF(H5251&lt;0,IF(M5251&lt;0.9,"Carg FV","Stby"),IF(M5251&gt;P5251,"V2H",IF(M5251&lt;0.9,"Carg xar","Stby")))))</f>
        <v/>
      </c>
      <c r="J5251" s="12">
        <f>IF(OR(I5251="Carg FV",I5251="Carg xar"),MIN(IF(I5251="Carg FV",ABS(H5251),7.4),7.4,MAX(0,(0.9-M5251)*40)*0.95),0)</f>
        <v/>
      </c>
      <c r="K5251" s="12">
        <f>IF(I5251="V2H",MIN(MAX(0,H5251),7.4,MAX(0,(M5251-P5251)*40)*0.95),0)</f>
        <v/>
      </c>
      <c r="L5251" s="12">
        <f>IF(E5251=0,0,MAX(0,H5251-K5251))</f>
        <v/>
      </c>
      <c r="M5251" s="13">
        <f>M5250+J5250/40-IF(I5250="V2H",K5250/(0.95*40),0)-IF(E5251=0,IF(E5250=1,IF(D5251=1,30,40)*0.18/(2*40),0),0)-IF(E5251=1,IF(E5250=0,IF(D5251=1,30,40)*0.18/(2*40),0),0)</f>
        <v/>
      </c>
      <c r="N5251" s="14" t="n">
        <v>0.15</v>
      </c>
      <c r="O5251" s="15">
        <f>K5251*N5251</f>
        <v/>
      </c>
      <c r="P5251">
        <f>IF(E5251=0,0.3,IF(D5251=1,IF(C5251&gt;=Params!$B$13-3,IF(C5251&lt;Params!$B$13,Params!$B$20,0.3),0.3),IF(C5251&gt;=Params!$B$15-3,IF(C5251&lt;Params!$B$15,Params!$B$21,0.3),0.3)))</f>
        <v/>
      </c>
    </row>
    <row r="5252" ht="15" customHeight="1" s="1">
      <c r="A5252" s="9" t="n">
        <v>5249</v>
      </c>
      <c r="B5252" s="6" t="inlineStr">
        <is>
          <t>07/08</t>
        </is>
      </c>
      <c r="C5252" s="6" t="n">
        <v>16</v>
      </c>
      <c r="D5252" s="6" t="n">
        <v>0</v>
      </c>
      <c r="E5252" s="10">
        <f>IF(D5252=1, IF(OR(C5252&lt;10, C5252&gt;=15),1,0), IF(OR(C5252&lt;7, C5252&gt;=18),1,0))</f>
        <v/>
      </c>
      <c r="F5252" s="11" t="n">
        <v>0</v>
      </c>
      <c r="G5252" s="12">
        <f>0.38*8</f>
        <v/>
      </c>
      <c r="H5252" s="12">
        <f>F5252-G5252</f>
        <v/>
      </c>
      <c r="I5252" s="10">
        <f>IF(E5252=0,"Fora",IF(E5251=0,"Carg xar",IF(H5252&lt;0,IF(M5252&lt;0.9,"Carg FV","Stby"),IF(M5252&gt;P5252,"V2H",IF(M5252&lt;0.9,"Carg xar","Stby")))))</f>
        <v/>
      </c>
      <c r="J5252" s="12">
        <f>IF(OR(I5252="Carg FV",I5252="Carg xar"),MIN(IF(I5252="Carg FV",ABS(H5252),7.4),7.4,MAX(0,(0.9-M5252)*40)*0.95),0)</f>
        <v/>
      </c>
      <c r="K5252" s="12">
        <f>IF(I5252="V2H",MIN(MAX(0,H5252),7.4,MAX(0,(M5252-P5252)*40)*0.95),0)</f>
        <v/>
      </c>
      <c r="L5252" s="12">
        <f>IF(E5252=0,0,MAX(0,H5252-K5252))</f>
        <v/>
      </c>
      <c r="M5252" s="13">
        <f>M5251+J5251/40-IF(I5251="V2H",K5251/(0.95*40),0)-IF(E5252=0,IF(E5251=1,IF(D5252=1,30,40)*0.18/(2*40),0),0)-IF(E5252=1,IF(E5251=0,IF(D5252=1,30,40)*0.18/(2*40),0),0)</f>
        <v/>
      </c>
      <c r="N5252" s="14" t="n">
        <v>0.15</v>
      </c>
      <c r="O5252" s="15">
        <f>K5252*N5252</f>
        <v/>
      </c>
      <c r="P5252">
        <f>IF(E5252=0,0.3,IF(D5252=1,IF(C5252&gt;=Params!$B$13-3,IF(C5252&lt;Params!$B$13,Params!$B$20,0.3),0.3),IF(C5252&gt;=Params!$B$15-3,IF(C5252&lt;Params!$B$15,Params!$B$21,0.3),0.3)))</f>
        <v/>
      </c>
    </row>
    <row r="5253" ht="15" customHeight="1" s="1">
      <c r="A5253" s="9" t="n">
        <v>5250</v>
      </c>
      <c r="B5253" s="6" t="inlineStr">
        <is>
          <t>07/08</t>
        </is>
      </c>
      <c r="C5253" s="6" t="n">
        <v>17</v>
      </c>
      <c r="D5253" s="6" t="n">
        <v>0</v>
      </c>
      <c r="E5253" s="10">
        <f>IF(D5253=1, IF(OR(C5253&lt;10, C5253&gt;=15),1,0), IF(OR(C5253&lt;7, C5253&gt;=18),1,0))</f>
        <v/>
      </c>
      <c r="F5253" s="11" t="n">
        <v>0</v>
      </c>
      <c r="G5253" s="12">
        <f>0.18*8</f>
        <v/>
      </c>
      <c r="H5253" s="12">
        <f>F5253-G5253</f>
        <v/>
      </c>
      <c r="I5253" s="10">
        <f>IF(E5253=0,"Fora",IF(E5252=0,"Carg xar",IF(H5253&lt;0,IF(M5253&lt;0.9,"Carg FV","Stby"),IF(M5253&gt;P5253,"V2H",IF(M5253&lt;0.9,"Carg xar","Stby")))))</f>
        <v/>
      </c>
      <c r="J5253" s="12">
        <f>IF(OR(I5253="Carg FV",I5253="Carg xar"),MIN(IF(I5253="Carg FV",ABS(H5253),7.4),7.4,MAX(0,(0.9-M5253)*40)*0.95),0)</f>
        <v/>
      </c>
      <c r="K5253" s="12">
        <f>IF(I5253="V2H",MIN(MAX(0,H5253),7.4,MAX(0,(M5253-P5253)*40)*0.95),0)</f>
        <v/>
      </c>
      <c r="L5253" s="12">
        <f>IF(E5253=0,0,MAX(0,H5253-K5253))</f>
        <v/>
      </c>
      <c r="M5253" s="13">
        <f>M5252+J5252/40-IF(I5252="V2H",K5252/(0.95*40),0)-IF(E5253=0,IF(E5252=1,IF(D5253=1,30,40)*0.18/(2*40),0),0)-IF(E5253=1,IF(E5252=0,IF(D5253=1,30,40)*0.18/(2*40),0),0)</f>
        <v/>
      </c>
      <c r="N5253" s="14" t="n">
        <v>0.15</v>
      </c>
      <c r="O5253" s="15">
        <f>K5253*N5253</f>
        <v/>
      </c>
      <c r="P5253">
        <f>IF(E5253=0,0.3,IF(D5253=1,IF(C5253&gt;=Params!$B$13-3,IF(C5253&lt;Params!$B$13,Params!$B$20,0.3),0.3),IF(C5253&gt;=Params!$B$15-3,IF(C5253&lt;Params!$B$15,Params!$B$21,0.3),0.3)))</f>
        <v/>
      </c>
    </row>
    <row r="5254" ht="15" customHeight="1" s="1">
      <c r="A5254" s="9" t="n">
        <v>5251</v>
      </c>
      <c r="B5254" s="6" t="inlineStr">
        <is>
          <t>07/08</t>
        </is>
      </c>
      <c r="C5254" s="6" t="n">
        <v>18</v>
      </c>
      <c r="D5254" s="6" t="n">
        <v>0</v>
      </c>
      <c r="E5254" s="10">
        <f>IF(D5254=1, IF(OR(C5254&lt;10, C5254&gt;=15),1,0), IF(OR(C5254&lt;7, C5254&gt;=18),1,0))</f>
        <v/>
      </c>
      <c r="F5254" s="11" t="n">
        <v>0.144</v>
      </c>
      <c r="G5254" s="12">
        <f>0.04*8</f>
        <v/>
      </c>
      <c r="H5254" s="12">
        <f>F5254-G5254</f>
        <v/>
      </c>
      <c r="I5254" s="10">
        <f>IF(E5254=0,"Fora",IF(E5253=0,"Carg xar",IF(H5254&lt;0,IF(M5254&lt;0.9,"Carg FV","Stby"),IF(M5254&gt;P5254,"V2H",IF(M5254&lt;0.9,"Carg xar","Stby")))))</f>
        <v/>
      </c>
      <c r="J5254" s="12">
        <f>IF(OR(I5254="Carg FV",I5254="Carg xar"),MIN(IF(I5254="Carg FV",ABS(H5254),7.4),7.4,MAX(0,(0.9-M5254)*40)*0.95),0)</f>
        <v/>
      </c>
      <c r="K5254" s="12">
        <f>IF(I5254="V2H",MIN(MAX(0,H5254),7.4,MAX(0,(M5254-P5254)*40)*0.95),0)</f>
        <v/>
      </c>
      <c r="L5254" s="12">
        <f>IF(E5254=0,0,MAX(0,H5254-K5254))</f>
        <v/>
      </c>
      <c r="M5254" s="13">
        <f>M5253+J5253/40-IF(I5253="V2H",K5253/(0.95*40),0)-IF(E5254=0,IF(E5253=1,IF(D5254=1,30,40)*0.18/(2*40),0),0)-IF(E5254=1,IF(E5253=0,IF(D5254=1,30,40)*0.18/(2*40),0),0)</f>
        <v/>
      </c>
      <c r="N5254" s="14" t="n">
        <v>0.2</v>
      </c>
      <c r="O5254" s="15">
        <f>K5254*N5254</f>
        <v/>
      </c>
      <c r="P5254">
        <f>IF(E5254=0,0.3,IF(D5254=1,IF(C5254&gt;=Params!$B$13-3,IF(C5254&lt;Params!$B$13,Params!$B$20,0.3),0.3),IF(C5254&gt;=Params!$B$15-3,IF(C5254&lt;Params!$B$15,Params!$B$21,0.3),0.3)))</f>
        <v/>
      </c>
    </row>
    <row r="5255" ht="15" customHeight="1" s="1">
      <c r="A5255" s="9" t="n">
        <v>5252</v>
      </c>
      <c r="B5255" s="6" t="inlineStr">
        <is>
          <t>07/08</t>
        </is>
      </c>
      <c r="C5255" s="6" t="n">
        <v>19</v>
      </c>
      <c r="D5255" s="6" t="n">
        <v>0</v>
      </c>
      <c r="E5255" s="10">
        <f>IF(D5255=1, IF(OR(C5255&lt;10, C5255&gt;=15),1,0), IF(OR(C5255&lt;7, C5255&gt;=18),1,0))</f>
        <v/>
      </c>
      <c r="F5255" s="11" t="n">
        <v>0.996</v>
      </c>
      <c r="G5255" s="12">
        <f>0*8</f>
        <v/>
      </c>
      <c r="H5255" s="12">
        <f>F5255-G5255</f>
        <v/>
      </c>
      <c r="I5255" s="10">
        <f>IF(E5255=0,"Fora",IF(E5254=0,"Carg xar",IF(H5255&lt;0,IF(M5255&lt;0.9,"Carg FV","Stby"),IF(M5255&gt;P5255,"V2H",IF(M5255&lt;0.9,"Carg xar","Stby")))))</f>
        <v/>
      </c>
      <c r="J5255" s="12">
        <f>IF(OR(I5255="Carg FV",I5255="Carg xar"),MIN(IF(I5255="Carg FV",ABS(H5255),7.4),7.4,MAX(0,(0.9-M5255)*40)*0.95),0)</f>
        <v/>
      </c>
      <c r="K5255" s="12">
        <f>IF(I5255="V2H",MIN(MAX(0,H5255),7.4,MAX(0,(M5255-P5255)*40)*0.95),0)</f>
        <v/>
      </c>
      <c r="L5255" s="12">
        <f>IF(E5255=0,0,MAX(0,H5255-K5255))</f>
        <v/>
      </c>
      <c r="M5255" s="13">
        <f>M5254+J5254/40-IF(I5254="V2H",K5254/(0.95*40),0)-IF(E5255=0,IF(E5254=1,IF(D5255=1,30,40)*0.18/(2*40),0),0)-IF(E5255=1,IF(E5254=0,IF(D5255=1,30,40)*0.18/(2*40),0),0)</f>
        <v/>
      </c>
      <c r="N5255" s="14" t="n">
        <v>0.2</v>
      </c>
      <c r="O5255" s="15">
        <f>K5255*N5255</f>
        <v/>
      </c>
      <c r="P5255">
        <f>IF(E5255=0,0.3,IF(D5255=1,IF(C5255&gt;=Params!$B$13-3,IF(C5255&lt;Params!$B$13,Params!$B$20,0.3),0.3),IF(C5255&gt;=Params!$B$15-3,IF(C5255&lt;Params!$B$15,Params!$B$21,0.3),0.3)))</f>
        <v/>
      </c>
    </row>
    <row r="5256" ht="15" customHeight="1" s="1">
      <c r="A5256" s="9" t="n">
        <v>5253</v>
      </c>
      <c r="B5256" s="6" t="inlineStr">
        <is>
          <t>07/08</t>
        </is>
      </c>
      <c r="C5256" s="6" t="n">
        <v>20</v>
      </c>
      <c r="D5256" s="6" t="n">
        <v>0</v>
      </c>
      <c r="E5256" s="10">
        <f>IF(D5256=1, IF(OR(C5256&lt;10, C5256&gt;=15),1,0), IF(OR(C5256&lt;7, C5256&gt;=18),1,0))</f>
        <v/>
      </c>
      <c r="F5256" s="11" t="n">
        <v>1.215</v>
      </c>
      <c r="G5256" s="12">
        <f>0*8</f>
        <v/>
      </c>
      <c r="H5256" s="12">
        <f>F5256-G5256</f>
        <v/>
      </c>
      <c r="I5256" s="10">
        <f>IF(E5256=0,"Fora",IF(E5255=0,"Carg xar",IF(H5256&lt;0,IF(M5256&lt;0.9,"Carg FV","Stby"),IF(M5256&gt;P5256,"V2H",IF(M5256&lt;0.9,"Carg xar","Stby")))))</f>
        <v/>
      </c>
      <c r="J5256" s="12">
        <f>IF(OR(I5256="Carg FV",I5256="Carg xar"),MIN(IF(I5256="Carg FV",ABS(H5256),7.4),7.4,MAX(0,(0.9-M5256)*40)*0.95),0)</f>
        <v/>
      </c>
      <c r="K5256" s="12">
        <f>IF(I5256="V2H",MIN(MAX(0,H5256),7.4,MAX(0,(M5256-P5256)*40)*0.95),0)</f>
        <v/>
      </c>
      <c r="L5256" s="12">
        <f>IF(E5256=0,0,MAX(0,H5256-K5256))</f>
        <v/>
      </c>
      <c r="M5256" s="13">
        <f>M5255+J5255/40-IF(I5255="V2H",K5255/(0.95*40),0)-IF(E5256=0,IF(E5255=1,IF(D5256=1,30,40)*0.18/(2*40),0),0)-IF(E5256=1,IF(E5255=0,IF(D5256=1,30,40)*0.18/(2*40),0),0)</f>
        <v/>
      </c>
      <c r="N5256" s="14" t="n">
        <v>0.2</v>
      </c>
      <c r="O5256" s="15">
        <f>K5256*N5256</f>
        <v/>
      </c>
      <c r="P5256">
        <f>IF(E5256=0,0.3,IF(D5256=1,IF(C5256&gt;=Params!$B$13-3,IF(C5256&lt;Params!$B$13,Params!$B$20,0.3),0.3),IF(C5256&gt;=Params!$B$15-3,IF(C5256&lt;Params!$B$15,Params!$B$21,0.3),0.3)))</f>
        <v/>
      </c>
    </row>
    <row r="5257" ht="15" customHeight="1" s="1">
      <c r="A5257" s="9" t="n">
        <v>5254</v>
      </c>
      <c r="B5257" s="6" t="inlineStr">
        <is>
          <t>07/08</t>
        </is>
      </c>
      <c r="C5257" s="6" t="n">
        <v>21</v>
      </c>
      <c r="D5257" s="6" t="n">
        <v>0</v>
      </c>
      <c r="E5257" s="10">
        <f>IF(D5257=1, IF(OR(C5257&lt;10, C5257&gt;=15),1,0), IF(OR(C5257&lt;7, C5257&gt;=18),1,0))</f>
        <v/>
      </c>
      <c r="F5257" s="11" t="n">
        <v>0.577</v>
      </c>
      <c r="G5257" s="12">
        <f>0*8</f>
        <v/>
      </c>
      <c r="H5257" s="12">
        <f>F5257-G5257</f>
        <v/>
      </c>
      <c r="I5257" s="10">
        <f>IF(E5257=0,"Fora",IF(E5256=0,"Carg xar",IF(H5257&lt;0,IF(M5257&lt;0.9,"Carg FV","Stby"),IF(M5257&gt;P5257,"V2H",IF(M5257&lt;0.9,"Carg xar","Stby")))))</f>
        <v/>
      </c>
      <c r="J5257" s="12">
        <f>IF(OR(I5257="Carg FV",I5257="Carg xar"),MIN(IF(I5257="Carg FV",ABS(H5257),7.4),7.4,MAX(0,(0.9-M5257)*40)*0.95),0)</f>
        <v/>
      </c>
      <c r="K5257" s="12">
        <f>IF(I5257="V2H",MIN(MAX(0,H5257),7.4,MAX(0,(M5257-P5257)*40)*0.95),0)</f>
        <v/>
      </c>
      <c r="L5257" s="12">
        <f>IF(E5257=0,0,MAX(0,H5257-K5257))</f>
        <v/>
      </c>
      <c r="M5257" s="13">
        <f>M5256+J5256/40-IF(I5256="V2H",K5256/(0.95*40),0)-IF(E5257=0,IF(E5256=1,IF(D5257=1,30,40)*0.18/(2*40),0),0)-IF(E5257=1,IF(E5256=0,IF(D5257=1,30,40)*0.18/(2*40),0),0)</f>
        <v/>
      </c>
      <c r="N5257" s="14" t="n">
        <v>0.2</v>
      </c>
      <c r="O5257" s="15">
        <f>K5257*N5257</f>
        <v/>
      </c>
      <c r="P5257">
        <f>IF(E5257=0,0.3,IF(D5257=1,IF(C5257&gt;=Params!$B$13-3,IF(C5257&lt;Params!$B$13,Params!$B$20,0.3),0.3),IF(C5257&gt;=Params!$B$15-3,IF(C5257&lt;Params!$B$15,Params!$B$21,0.3),0.3)))</f>
        <v/>
      </c>
    </row>
    <row r="5258" ht="15" customHeight="1" s="1">
      <c r="A5258" s="9" t="n">
        <v>5255</v>
      </c>
      <c r="B5258" s="6" t="inlineStr">
        <is>
          <t>07/08</t>
        </is>
      </c>
      <c r="C5258" s="6" t="n">
        <v>22</v>
      </c>
      <c r="D5258" s="6" t="n">
        <v>0</v>
      </c>
      <c r="E5258" s="10">
        <f>IF(D5258=1, IF(OR(C5258&lt;10, C5258&gt;=15),1,0), IF(OR(C5258&lt;7, C5258&gt;=18),1,0))</f>
        <v/>
      </c>
      <c r="F5258" s="11" t="n">
        <v>1.535</v>
      </c>
      <c r="G5258" s="12">
        <f>0*8</f>
        <v/>
      </c>
      <c r="H5258" s="12">
        <f>F5258-G5258</f>
        <v/>
      </c>
      <c r="I5258" s="10">
        <f>IF(E5258=0,"Fora",IF(E5257=0,"Carg xar",IF(H5258&lt;0,IF(M5258&lt;0.9,"Carg FV","Stby"),IF(M5258&gt;P5258,"V2H",IF(M5258&lt;0.9,"Carg xar","Stby")))))</f>
        <v/>
      </c>
      <c r="J5258" s="12">
        <f>IF(OR(I5258="Carg FV",I5258="Carg xar"),MIN(IF(I5258="Carg FV",ABS(H5258),7.4),7.4,MAX(0,(0.9-M5258)*40)*0.95),0)</f>
        <v/>
      </c>
      <c r="K5258" s="12">
        <f>IF(I5258="V2H",MIN(MAX(0,H5258),7.4,MAX(0,(M5258-P5258)*40)*0.95),0)</f>
        <v/>
      </c>
      <c r="L5258" s="12">
        <f>IF(E5258=0,0,MAX(0,H5258-K5258))</f>
        <v/>
      </c>
      <c r="M5258" s="13">
        <f>M5257+J5257/40-IF(I5257="V2H",K5257/(0.95*40),0)-IF(E5258=0,IF(E5257=1,IF(D5258=1,30,40)*0.18/(2*40),0),0)-IF(E5258=1,IF(E5257=0,IF(D5258=1,30,40)*0.18/(2*40),0),0)</f>
        <v/>
      </c>
      <c r="N5258" s="14" t="n">
        <v>0.15</v>
      </c>
      <c r="O5258" s="15">
        <f>K5258*N5258</f>
        <v/>
      </c>
      <c r="P5258">
        <f>IF(E5258=0,0.3,IF(D5258=1,IF(C5258&gt;=Params!$B$13-3,IF(C5258&lt;Params!$B$13,Params!$B$20,0.3),0.3),IF(C5258&gt;=Params!$B$15-3,IF(C5258&lt;Params!$B$15,Params!$B$21,0.3),0.3)))</f>
        <v/>
      </c>
    </row>
    <row r="5259" ht="15" customHeight="1" s="1">
      <c r="A5259" s="9" t="n">
        <v>5256</v>
      </c>
      <c r="B5259" s="6" t="inlineStr">
        <is>
          <t>07/08</t>
        </is>
      </c>
      <c r="C5259" s="6" t="n">
        <v>23</v>
      </c>
      <c r="D5259" s="6" t="n">
        <v>0</v>
      </c>
      <c r="E5259" s="10">
        <f>IF(D5259=1, IF(OR(C5259&lt;10, C5259&gt;=15),1,0), IF(OR(C5259&lt;7, C5259&gt;=18),1,0))</f>
        <v/>
      </c>
      <c r="F5259" s="11" t="n">
        <v>0.57</v>
      </c>
      <c r="G5259" s="12">
        <f>0*8</f>
        <v/>
      </c>
      <c r="H5259" s="12">
        <f>F5259-G5259</f>
        <v/>
      </c>
      <c r="I5259" s="10">
        <f>IF(E5259=0,"Fora",IF(E5258=0,"Carg xar",IF(H5259&lt;0,IF(M5259&lt;0.9,"Carg FV","Stby"),IF(M5259&gt;P5259,"V2H",IF(M5259&lt;0.9,"Carg xar","Stby")))))</f>
        <v/>
      </c>
      <c r="J5259" s="12">
        <f>IF(OR(I5259="Carg FV",I5259="Carg xar"),MIN(IF(I5259="Carg FV",ABS(H5259),7.4),7.4,MAX(0,(0.9-M5259)*40)*0.95),0)</f>
        <v/>
      </c>
      <c r="K5259" s="12">
        <f>IF(I5259="V2H",MIN(MAX(0,H5259),7.4,MAX(0,(M5259-P5259)*40)*0.95),0)</f>
        <v/>
      </c>
      <c r="L5259" s="12">
        <f>IF(E5259=0,0,MAX(0,H5259-K5259))</f>
        <v/>
      </c>
      <c r="M5259" s="13">
        <f>M5258+J5258/40-IF(I5258="V2H",K5258/(0.95*40),0)-IF(E5259=0,IF(E5258=1,IF(D5259=1,30,40)*0.18/(2*40),0),0)-IF(E5259=1,IF(E5258=0,IF(D5259=1,30,40)*0.18/(2*40),0),0)</f>
        <v/>
      </c>
      <c r="N5259" s="14" t="n">
        <v>0.15</v>
      </c>
      <c r="O5259" s="15">
        <f>K5259*N5259</f>
        <v/>
      </c>
      <c r="P5259">
        <f>IF(E5259=0,0.3,IF(D5259=1,IF(C5259&gt;=Params!$B$13-3,IF(C5259&lt;Params!$B$13,Params!$B$20,0.3),0.3),IF(C5259&gt;=Params!$B$15-3,IF(C5259&lt;Params!$B$15,Params!$B$21,0.3),0.3)))</f>
        <v/>
      </c>
    </row>
    <row r="5260" ht="15" customHeight="1" s="1">
      <c r="A5260" s="9" t="n">
        <v>5257</v>
      </c>
      <c r="B5260" s="6" t="inlineStr">
        <is>
          <t>08/08</t>
        </is>
      </c>
      <c r="C5260" s="6" t="n">
        <v>0</v>
      </c>
      <c r="D5260" s="6" t="n">
        <v>0</v>
      </c>
      <c r="E5260" s="10">
        <f>IF(D5260=1, IF(OR(C5260&lt;10, C5260&gt;=15),1,0), IF(OR(C5260&lt;7, C5260&gt;=18),1,0))</f>
        <v/>
      </c>
      <c r="F5260" s="11" t="n">
        <v>0.648</v>
      </c>
      <c r="G5260" s="12">
        <f>0*8</f>
        <v/>
      </c>
      <c r="H5260" s="12">
        <f>F5260-G5260</f>
        <v/>
      </c>
      <c r="I5260" s="10">
        <f>IF(E5260=0,"Fora",IF(E5259=0,"Carg xar",IF(H5260&lt;0,IF(M5260&lt;0.9,"Carg FV","Stby"),IF(M5260&gt;P5260,"V2H",IF(M5260&lt;0.9,"Carg xar","Stby")))))</f>
        <v/>
      </c>
      <c r="J5260" s="12">
        <f>IF(OR(I5260="Carg FV",I5260="Carg xar"),MIN(IF(I5260="Carg FV",ABS(H5260),7.4),7.4,MAX(0,(0.9-M5260)*40)*0.95),0)</f>
        <v/>
      </c>
      <c r="K5260" s="12">
        <f>IF(I5260="V2H",MIN(MAX(0,H5260),7.4,MAX(0,(M5260-P5260)*40)*0.95),0)</f>
        <v/>
      </c>
      <c r="L5260" s="12">
        <f>IF(E5260=0,0,MAX(0,H5260-K5260))</f>
        <v/>
      </c>
      <c r="M5260" s="13">
        <f>M5259+J5259/40-IF(I5259="V2H",K5259/(0.95*40),0)-IF(E5260=0,IF(E5259=1,IF(D5260=1,30,40)*0.18/(2*40),0),0)-IF(E5260=1,IF(E5259=0,IF(D5260=1,30,40)*0.18/(2*40),0),0)</f>
        <v/>
      </c>
      <c r="N5260" s="14" t="n">
        <v>0.09</v>
      </c>
      <c r="O5260" s="15">
        <f>K5260*N5260</f>
        <v/>
      </c>
      <c r="P5260">
        <f>IF(E5260=0,0.3,IF(D5260=1,IF(C5260&gt;=Params!$B$13-3,IF(C5260&lt;Params!$B$13,Params!$B$20,0.3),0.3),IF(C5260&gt;=Params!$B$15-3,IF(C5260&lt;Params!$B$15,Params!$B$21,0.3),0.3)))</f>
        <v/>
      </c>
    </row>
    <row r="5261" ht="15" customHeight="1" s="1">
      <c r="A5261" s="9" t="n">
        <v>5258</v>
      </c>
      <c r="B5261" s="6" t="inlineStr">
        <is>
          <t>08/08</t>
        </is>
      </c>
      <c r="C5261" s="6" t="n">
        <v>1</v>
      </c>
      <c r="D5261" s="6" t="n">
        <v>0</v>
      </c>
      <c r="E5261" s="10">
        <f>IF(D5261=1, IF(OR(C5261&lt;10, C5261&gt;=15),1,0), IF(OR(C5261&lt;7, C5261&gt;=18),1,0))</f>
        <v/>
      </c>
      <c r="F5261" s="11" t="n">
        <v>0.554</v>
      </c>
      <c r="G5261" s="12">
        <f>0*8</f>
        <v/>
      </c>
      <c r="H5261" s="12">
        <f>F5261-G5261</f>
        <v/>
      </c>
      <c r="I5261" s="10">
        <f>IF(E5261=0,"Fora",IF(E5260=0,"Carg xar",IF(H5261&lt;0,IF(M5261&lt;0.9,"Carg FV","Stby"),IF(M5261&gt;P5261,"V2H",IF(M5261&lt;0.9,"Carg xar","Stby")))))</f>
        <v/>
      </c>
      <c r="J5261" s="12">
        <f>IF(OR(I5261="Carg FV",I5261="Carg xar"),MIN(IF(I5261="Carg FV",ABS(H5261),7.4),7.4,MAX(0,(0.9-M5261)*40)*0.95),0)</f>
        <v/>
      </c>
      <c r="K5261" s="12">
        <f>IF(I5261="V2H",MIN(MAX(0,H5261),7.4,MAX(0,(M5261-P5261)*40)*0.95),0)</f>
        <v/>
      </c>
      <c r="L5261" s="12">
        <f>IF(E5261=0,0,MAX(0,H5261-K5261))</f>
        <v/>
      </c>
      <c r="M5261" s="13">
        <f>M5260+J5260/40-IF(I5260="V2H",K5260/(0.95*40),0)-IF(E5261=0,IF(E5260=1,IF(D5261=1,30,40)*0.18/(2*40),0),0)-IF(E5261=1,IF(E5260=0,IF(D5261=1,30,40)*0.18/(2*40),0),0)</f>
        <v/>
      </c>
      <c r="N5261" s="14" t="n">
        <v>0.09</v>
      </c>
      <c r="O5261" s="15">
        <f>K5261*N5261</f>
        <v/>
      </c>
      <c r="P5261">
        <f>IF(E5261=0,0.3,IF(D5261=1,IF(C5261&gt;=Params!$B$13-3,IF(C5261&lt;Params!$B$13,Params!$B$20,0.3),0.3),IF(C5261&gt;=Params!$B$15-3,IF(C5261&lt;Params!$B$15,Params!$B$21,0.3),0.3)))</f>
        <v/>
      </c>
    </row>
    <row r="5262" ht="15" customHeight="1" s="1">
      <c r="A5262" s="9" t="n">
        <v>5259</v>
      </c>
      <c r="B5262" s="6" t="inlineStr">
        <is>
          <t>08/08</t>
        </is>
      </c>
      <c r="C5262" s="6" t="n">
        <v>2</v>
      </c>
      <c r="D5262" s="6" t="n">
        <v>0</v>
      </c>
      <c r="E5262" s="10">
        <f>IF(D5262=1, IF(OR(C5262&lt;10, C5262&gt;=15),1,0), IF(OR(C5262&lt;7, C5262&gt;=18),1,0))</f>
        <v/>
      </c>
      <c r="F5262" s="11" t="n">
        <v>0.455</v>
      </c>
      <c r="G5262" s="12">
        <f>0*8</f>
        <v/>
      </c>
      <c r="H5262" s="12">
        <f>F5262-G5262</f>
        <v/>
      </c>
      <c r="I5262" s="10">
        <f>IF(E5262=0,"Fora",IF(E5261=0,"Carg xar",IF(H5262&lt;0,IF(M5262&lt;0.9,"Carg FV","Stby"),IF(M5262&gt;P5262,"V2H",IF(M5262&lt;0.9,"Carg xar","Stby")))))</f>
        <v/>
      </c>
      <c r="J5262" s="12">
        <f>IF(OR(I5262="Carg FV",I5262="Carg xar"),MIN(IF(I5262="Carg FV",ABS(H5262),7.4),7.4,MAX(0,(0.9-M5262)*40)*0.95),0)</f>
        <v/>
      </c>
      <c r="K5262" s="12">
        <f>IF(I5262="V2H",MIN(MAX(0,H5262),7.4,MAX(0,(M5262-P5262)*40)*0.95),0)</f>
        <v/>
      </c>
      <c r="L5262" s="12">
        <f>IF(E5262=0,0,MAX(0,H5262-K5262))</f>
        <v/>
      </c>
      <c r="M5262" s="13">
        <f>M5261+J5261/40-IF(I5261="V2H",K5261/(0.95*40),0)-IF(E5262=0,IF(E5261=1,IF(D5262=1,30,40)*0.18/(2*40),0),0)-IF(E5262=1,IF(E5261=0,IF(D5262=1,30,40)*0.18/(2*40),0),0)</f>
        <v/>
      </c>
      <c r="N5262" s="14" t="n">
        <v>0.09</v>
      </c>
      <c r="O5262" s="15">
        <f>K5262*N5262</f>
        <v/>
      </c>
      <c r="P5262">
        <f>IF(E5262=0,0.3,IF(D5262=1,IF(C5262&gt;=Params!$B$13-3,IF(C5262&lt;Params!$B$13,Params!$B$20,0.3),0.3),IF(C5262&gt;=Params!$B$15-3,IF(C5262&lt;Params!$B$15,Params!$B$21,0.3),0.3)))</f>
        <v/>
      </c>
    </row>
    <row r="5263" ht="15" customHeight="1" s="1">
      <c r="A5263" s="9" t="n">
        <v>5260</v>
      </c>
      <c r="B5263" s="6" t="inlineStr">
        <is>
          <t>08/08</t>
        </is>
      </c>
      <c r="C5263" s="6" t="n">
        <v>3</v>
      </c>
      <c r="D5263" s="6" t="n">
        <v>0</v>
      </c>
      <c r="E5263" s="10">
        <f>IF(D5263=1, IF(OR(C5263&lt;10, C5263&gt;=15),1,0), IF(OR(C5263&lt;7, C5263&gt;=18),1,0))</f>
        <v/>
      </c>
      <c r="F5263" s="11" t="n">
        <v>0.508</v>
      </c>
      <c r="G5263" s="12">
        <f>0*8</f>
        <v/>
      </c>
      <c r="H5263" s="12">
        <f>F5263-G5263</f>
        <v/>
      </c>
      <c r="I5263" s="10">
        <f>IF(E5263=0,"Fora",IF(E5262=0,"Carg xar",IF(H5263&lt;0,IF(M5263&lt;0.9,"Carg FV","Stby"),IF(M5263&gt;P5263,"V2H",IF(M5263&lt;0.9,"Carg xar","Stby")))))</f>
        <v/>
      </c>
      <c r="J5263" s="12">
        <f>IF(OR(I5263="Carg FV",I5263="Carg xar"),MIN(IF(I5263="Carg FV",ABS(H5263),7.4),7.4,MAX(0,(0.9-M5263)*40)*0.95),0)</f>
        <v/>
      </c>
      <c r="K5263" s="12">
        <f>IF(I5263="V2H",MIN(MAX(0,H5263),7.4,MAX(0,(M5263-P5263)*40)*0.95),0)</f>
        <v/>
      </c>
      <c r="L5263" s="12">
        <f>IF(E5263=0,0,MAX(0,H5263-K5263))</f>
        <v/>
      </c>
      <c r="M5263" s="13">
        <f>M5262+J5262/40-IF(I5262="V2H",K5262/(0.95*40),0)-IF(E5263=0,IF(E5262=1,IF(D5263=1,30,40)*0.18/(2*40),0),0)-IF(E5263=1,IF(E5262=0,IF(D5263=1,30,40)*0.18/(2*40),0),0)</f>
        <v/>
      </c>
      <c r="N5263" s="14" t="n">
        <v>0.09</v>
      </c>
      <c r="O5263" s="15">
        <f>K5263*N5263</f>
        <v/>
      </c>
      <c r="P5263">
        <f>IF(E5263=0,0.3,IF(D5263=1,IF(C5263&gt;=Params!$B$13-3,IF(C5263&lt;Params!$B$13,Params!$B$20,0.3),0.3),IF(C5263&gt;=Params!$B$15-3,IF(C5263&lt;Params!$B$15,Params!$B$21,0.3),0.3)))</f>
        <v/>
      </c>
    </row>
    <row r="5264" ht="15" customHeight="1" s="1">
      <c r="A5264" s="9" t="n">
        <v>5261</v>
      </c>
      <c r="B5264" s="6" t="inlineStr">
        <is>
          <t>08/08</t>
        </is>
      </c>
      <c r="C5264" s="6" t="n">
        <v>4</v>
      </c>
      <c r="D5264" s="6" t="n">
        <v>0</v>
      </c>
      <c r="E5264" s="10">
        <f>IF(D5264=1, IF(OR(C5264&lt;10, C5264&gt;=15),1,0), IF(OR(C5264&lt;7, C5264&gt;=18),1,0))</f>
        <v/>
      </c>
      <c r="F5264" s="11" t="n">
        <v>0.463</v>
      </c>
      <c r="G5264" s="12">
        <f>0*8</f>
        <v/>
      </c>
      <c r="H5264" s="12">
        <f>F5264-G5264</f>
        <v/>
      </c>
      <c r="I5264" s="10">
        <f>IF(E5264=0,"Fora",IF(E5263=0,"Carg xar",IF(H5264&lt;0,IF(M5264&lt;0.9,"Carg FV","Stby"),IF(M5264&gt;P5264,"V2H",IF(M5264&lt;0.9,"Carg xar","Stby")))))</f>
        <v/>
      </c>
      <c r="J5264" s="12">
        <f>IF(OR(I5264="Carg FV",I5264="Carg xar"),MIN(IF(I5264="Carg FV",ABS(H5264),7.4),7.4,MAX(0,(0.9-M5264)*40)*0.95),0)</f>
        <v/>
      </c>
      <c r="K5264" s="12">
        <f>IF(I5264="V2H",MIN(MAX(0,H5264),7.4,MAX(0,(M5264-P5264)*40)*0.95),0)</f>
        <v/>
      </c>
      <c r="L5264" s="12">
        <f>IF(E5264=0,0,MAX(0,H5264-K5264))</f>
        <v/>
      </c>
      <c r="M5264" s="13">
        <f>M5263+J5263/40-IF(I5263="V2H",K5263/(0.95*40),0)-IF(E5264=0,IF(E5263=1,IF(D5264=1,30,40)*0.18/(2*40),0),0)-IF(E5264=1,IF(E5263=0,IF(D5264=1,30,40)*0.18/(2*40),0),0)</f>
        <v/>
      </c>
      <c r="N5264" s="14" t="n">
        <v>0.09</v>
      </c>
      <c r="O5264" s="15">
        <f>K5264*N5264</f>
        <v/>
      </c>
      <c r="P5264">
        <f>IF(E5264=0,0.3,IF(D5264=1,IF(C5264&gt;=Params!$B$13-3,IF(C5264&lt;Params!$B$13,Params!$B$20,0.3),0.3),IF(C5264&gt;=Params!$B$15-3,IF(C5264&lt;Params!$B$15,Params!$B$21,0.3),0.3)))</f>
        <v/>
      </c>
    </row>
    <row r="5265" ht="15" customHeight="1" s="1">
      <c r="A5265" s="9" t="n">
        <v>5262</v>
      </c>
      <c r="B5265" s="6" t="inlineStr">
        <is>
          <t>08/08</t>
        </is>
      </c>
      <c r="C5265" s="6" t="n">
        <v>5</v>
      </c>
      <c r="D5265" s="6" t="n">
        <v>0</v>
      </c>
      <c r="E5265" s="10">
        <f>IF(D5265=1, IF(OR(C5265&lt;10, C5265&gt;=15),1,0), IF(OR(C5265&lt;7, C5265&gt;=18),1,0))</f>
        <v/>
      </c>
      <c r="F5265" s="11" t="n">
        <v>0.469</v>
      </c>
      <c r="G5265" s="12">
        <f>0*8</f>
        <v/>
      </c>
      <c r="H5265" s="12">
        <f>F5265-G5265</f>
        <v/>
      </c>
      <c r="I5265" s="10">
        <f>IF(E5265=0,"Fora",IF(E5264=0,"Carg xar",IF(H5265&lt;0,IF(M5265&lt;0.9,"Carg FV","Stby"),IF(M5265&gt;P5265,"V2H",IF(M5265&lt;0.9,"Carg xar","Stby")))))</f>
        <v/>
      </c>
      <c r="J5265" s="12">
        <f>IF(OR(I5265="Carg FV",I5265="Carg xar"),MIN(IF(I5265="Carg FV",ABS(H5265),7.4),7.4,MAX(0,(0.9-M5265)*40)*0.95),0)</f>
        <v/>
      </c>
      <c r="K5265" s="12">
        <f>IF(I5265="V2H",MIN(MAX(0,H5265),7.4,MAX(0,(M5265-P5265)*40)*0.95),0)</f>
        <v/>
      </c>
      <c r="L5265" s="12">
        <f>IF(E5265=0,0,MAX(0,H5265-K5265))</f>
        <v/>
      </c>
      <c r="M5265" s="13">
        <f>M5264+J5264/40-IF(I5264="V2H",K5264/(0.95*40),0)-IF(E5265=0,IF(E5264=1,IF(D5265=1,30,40)*0.18/(2*40),0),0)-IF(E5265=1,IF(E5264=0,IF(D5265=1,30,40)*0.18/(2*40),0),0)</f>
        <v/>
      </c>
      <c r="N5265" s="14" t="n">
        <v>0.09</v>
      </c>
      <c r="O5265" s="15">
        <f>K5265*N5265</f>
        <v/>
      </c>
      <c r="P5265">
        <f>IF(E5265=0,0.3,IF(D5265=1,IF(C5265&gt;=Params!$B$13-3,IF(C5265&lt;Params!$B$13,Params!$B$20,0.3),0.3),IF(C5265&gt;=Params!$B$15-3,IF(C5265&lt;Params!$B$15,Params!$B$21,0.3),0.3)))</f>
        <v/>
      </c>
    </row>
    <row r="5266" ht="15" customHeight="1" s="1">
      <c r="A5266" s="9" t="n">
        <v>5263</v>
      </c>
      <c r="B5266" s="6" t="inlineStr">
        <is>
          <t>08/08</t>
        </is>
      </c>
      <c r="C5266" s="6" t="n">
        <v>6</v>
      </c>
      <c r="D5266" s="6" t="n">
        <v>0</v>
      </c>
      <c r="E5266" s="10">
        <f>IF(D5266=1, IF(OR(C5266&lt;10, C5266&gt;=15),1,0), IF(OR(C5266&lt;7, C5266&gt;=18),1,0))</f>
        <v/>
      </c>
      <c r="F5266" s="11" t="n">
        <v>0.512</v>
      </c>
      <c r="G5266" s="12">
        <f>0*8</f>
        <v/>
      </c>
      <c r="H5266" s="12">
        <f>F5266-G5266</f>
        <v/>
      </c>
      <c r="I5266" s="10">
        <f>IF(E5266=0,"Fora",IF(E5265=0,"Carg xar",IF(H5266&lt;0,IF(M5266&lt;0.9,"Carg FV","Stby"),IF(M5266&gt;P5266,"V2H",IF(M5266&lt;0.9,"Carg xar","Stby")))))</f>
        <v/>
      </c>
      <c r="J5266" s="12">
        <f>IF(OR(I5266="Carg FV",I5266="Carg xar"),MIN(IF(I5266="Carg FV",ABS(H5266),7.4),7.4,MAX(0,(0.9-M5266)*40)*0.95),0)</f>
        <v/>
      </c>
      <c r="K5266" s="12">
        <f>IF(I5266="V2H",MIN(MAX(0,H5266),7.4,MAX(0,(M5266-P5266)*40)*0.95),0)</f>
        <v/>
      </c>
      <c r="L5266" s="12">
        <f>IF(E5266=0,0,MAX(0,H5266-K5266))</f>
        <v/>
      </c>
      <c r="M5266" s="13">
        <f>M5265+J5265/40-IF(I5265="V2H",K5265/(0.95*40),0)-IF(E5266=0,IF(E5265=1,IF(D5266=1,30,40)*0.18/(2*40),0),0)-IF(E5266=1,IF(E5265=0,IF(D5266=1,30,40)*0.18/(2*40),0),0)</f>
        <v/>
      </c>
      <c r="N5266" s="14" t="n">
        <v>0.09</v>
      </c>
      <c r="O5266" s="15">
        <f>K5266*N5266</f>
        <v/>
      </c>
      <c r="P5266">
        <f>IF(E5266=0,0.3,IF(D5266=1,IF(C5266&gt;=Params!$B$13-3,IF(C5266&lt;Params!$B$13,Params!$B$20,0.3),0.3),IF(C5266&gt;=Params!$B$15-3,IF(C5266&lt;Params!$B$15,Params!$B$21,0.3),0.3)))</f>
        <v/>
      </c>
    </row>
    <row r="5267" ht="15" customHeight="1" s="1">
      <c r="A5267" s="9" t="n">
        <v>5264</v>
      </c>
      <c r="B5267" s="6" t="inlineStr">
        <is>
          <t>08/08</t>
        </is>
      </c>
      <c r="C5267" s="6" t="n">
        <v>7</v>
      </c>
      <c r="D5267" s="6" t="n">
        <v>0</v>
      </c>
      <c r="E5267" s="10">
        <f>IF(D5267=1, IF(OR(C5267&lt;10, C5267&gt;=15),1,0), IF(OR(C5267&lt;7, C5267&gt;=18),1,0))</f>
        <v/>
      </c>
      <c r="F5267" s="11" t="n">
        <v>0.368</v>
      </c>
      <c r="G5267" s="12">
        <f>0.1*8</f>
        <v/>
      </c>
      <c r="H5267" s="12">
        <f>F5267-G5267</f>
        <v/>
      </c>
      <c r="I5267" s="10">
        <f>IF(E5267=0,"Fora",IF(E5266=0,"Carg xar",IF(H5267&lt;0,IF(M5267&lt;0.9,"Carg FV","Stby"),IF(M5267&gt;P5267,"V2H",IF(M5267&lt;0.9,"Carg xar","Stby")))))</f>
        <v/>
      </c>
      <c r="J5267" s="12">
        <f>IF(OR(I5267="Carg FV",I5267="Carg xar"),MIN(IF(I5267="Carg FV",ABS(H5267),7.4),7.4,MAX(0,(0.9-M5267)*40)*0.95),0)</f>
        <v/>
      </c>
      <c r="K5267" s="12">
        <f>IF(I5267="V2H",MIN(MAX(0,H5267),7.4,MAX(0,(M5267-P5267)*40)*0.95),0)</f>
        <v/>
      </c>
      <c r="L5267" s="12">
        <f>IF(E5267=0,0,MAX(0,H5267-K5267))</f>
        <v/>
      </c>
      <c r="M5267" s="13">
        <f>M5266+J5266/40-IF(I5266="V2H",K5266/(0.95*40),0)-IF(E5267=0,IF(E5266=1,IF(D5267=1,30,40)*0.18/(2*40),0),0)-IF(E5267=1,IF(E5266=0,IF(D5267=1,30,40)*0.18/(2*40),0),0)</f>
        <v/>
      </c>
      <c r="N5267" s="14" t="n">
        <v>0.09</v>
      </c>
      <c r="O5267" s="15">
        <f>K5267*N5267</f>
        <v/>
      </c>
      <c r="P5267">
        <f>IF(E5267=0,0.3,IF(D5267=1,IF(C5267&gt;=Params!$B$13-3,IF(C5267&lt;Params!$B$13,Params!$B$20,0.3),0.3),IF(C5267&gt;=Params!$B$15-3,IF(C5267&lt;Params!$B$15,Params!$B$21,0.3),0.3)))</f>
        <v/>
      </c>
    </row>
    <row r="5268" ht="15" customHeight="1" s="1">
      <c r="A5268" s="9" t="n">
        <v>5265</v>
      </c>
      <c r="B5268" s="6" t="inlineStr">
        <is>
          <t>08/08</t>
        </is>
      </c>
      <c r="C5268" s="6" t="n">
        <v>8</v>
      </c>
      <c r="D5268" s="6" t="n">
        <v>0</v>
      </c>
      <c r="E5268" s="10">
        <f>IF(D5268=1, IF(OR(C5268&lt;10, C5268&gt;=15),1,0), IF(OR(C5268&lt;7, C5268&gt;=18),1,0))</f>
        <v/>
      </c>
      <c r="F5268" s="11" t="n">
        <v>0</v>
      </c>
      <c r="G5268" s="12">
        <f>0.25*8</f>
        <v/>
      </c>
      <c r="H5268" s="12">
        <f>F5268-G5268</f>
        <v/>
      </c>
      <c r="I5268" s="10">
        <f>IF(E5268=0,"Fora",IF(E5267=0,"Carg xar",IF(H5268&lt;0,IF(M5268&lt;0.9,"Carg FV","Stby"),IF(M5268&gt;P5268,"V2H",IF(M5268&lt;0.9,"Carg xar","Stby")))))</f>
        <v/>
      </c>
      <c r="J5268" s="12">
        <f>IF(OR(I5268="Carg FV",I5268="Carg xar"),MIN(IF(I5268="Carg FV",ABS(H5268),7.4),7.4,MAX(0,(0.9-M5268)*40)*0.95),0)</f>
        <v/>
      </c>
      <c r="K5268" s="12">
        <f>IF(I5268="V2H",MIN(MAX(0,H5268),7.4,MAX(0,(M5268-P5268)*40)*0.95),0)</f>
        <v/>
      </c>
      <c r="L5268" s="12">
        <f>IF(E5268=0,0,MAX(0,H5268-K5268))</f>
        <v/>
      </c>
      <c r="M5268" s="13">
        <f>M5267+J5267/40-IF(I5267="V2H",K5267/(0.95*40),0)-IF(E5268=0,IF(E5267=1,IF(D5268=1,30,40)*0.18/(2*40),0),0)-IF(E5268=1,IF(E5267=0,IF(D5268=1,30,40)*0.18/(2*40),0),0)</f>
        <v/>
      </c>
      <c r="N5268" s="14" t="n">
        <v>0.15</v>
      </c>
      <c r="O5268" s="15">
        <f>K5268*N5268</f>
        <v/>
      </c>
      <c r="P5268">
        <f>IF(E5268=0,0.3,IF(D5268=1,IF(C5268&gt;=Params!$B$13-3,IF(C5268&lt;Params!$B$13,Params!$B$20,0.3),0.3),IF(C5268&gt;=Params!$B$15-3,IF(C5268&lt;Params!$B$15,Params!$B$21,0.3),0.3)))</f>
        <v/>
      </c>
    </row>
    <row r="5269" ht="15" customHeight="1" s="1">
      <c r="A5269" s="9" t="n">
        <v>5266</v>
      </c>
      <c r="B5269" s="6" t="inlineStr">
        <is>
          <t>08/08</t>
        </is>
      </c>
      <c r="C5269" s="6" t="n">
        <v>9</v>
      </c>
      <c r="D5269" s="6" t="n">
        <v>0</v>
      </c>
      <c r="E5269" s="10">
        <f>IF(D5269=1, IF(OR(C5269&lt;10, C5269&gt;=15),1,0), IF(OR(C5269&lt;7, C5269&gt;=18),1,0))</f>
        <v/>
      </c>
      <c r="F5269" s="11" t="n">
        <v>0</v>
      </c>
      <c r="G5269" s="12">
        <f>0.45*8</f>
        <v/>
      </c>
      <c r="H5269" s="12">
        <f>F5269-G5269</f>
        <v/>
      </c>
      <c r="I5269" s="10">
        <f>IF(E5269=0,"Fora",IF(E5268=0,"Carg xar",IF(H5269&lt;0,IF(M5269&lt;0.9,"Carg FV","Stby"),IF(M5269&gt;P5269,"V2H",IF(M5269&lt;0.9,"Carg xar","Stby")))))</f>
        <v/>
      </c>
      <c r="J5269" s="12">
        <f>IF(OR(I5269="Carg FV",I5269="Carg xar"),MIN(IF(I5269="Carg FV",ABS(H5269),7.4),7.4,MAX(0,(0.9-M5269)*40)*0.95),0)</f>
        <v/>
      </c>
      <c r="K5269" s="12">
        <f>IF(I5269="V2H",MIN(MAX(0,H5269),7.4,MAX(0,(M5269-P5269)*40)*0.95),0)</f>
        <v/>
      </c>
      <c r="L5269" s="12">
        <f>IF(E5269=0,0,MAX(0,H5269-K5269))</f>
        <v/>
      </c>
      <c r="M5269" s="13">
        <f>M5268+J5268/40-IF(I5268="V2H",K5268/(0.95*40),0)-IF(E5269=0,IF(E5268=1,IF(D5269=1,30,40)*0.18/(2*40),0),0)-IF(E5269=1,IF(E5268=0,IF(D5269=1,30,40)*0.18/(2*40),0),0)</f>
        <v/>
      </c>
      <c r="N5269" s="14" t="n">
        <v>0.15</v>
      </c>
      <c r="O5269" s="15">
        <f>K5269*N5269</f>
        <v/>
      </c>
      <c r="P5269">
        <f>IF(E5269=0,0.3,IF(D5269=1,IF(C5269&gt;=Params!$B$13-3,IF(C5269&lt;Params!$B$13,Params!$B$20,0.3),0.3),IF(C5269&gt;=Params!$B$15-3,IF(C5269&lt;Params!$B$15,Params!$B$21,0.3),0.3)))</f>
        <v/>
      </c>
    </row>
    <row r="5270" ht="15" customHeight="1" s="1">
      <c r="A5270" s="9" t="n">
        <v>5267</v>
      </c>
      <c r="B5270" s="6" t="inlineStr">
        <is>
          <t>08/08</t>
        </is>
      </c>
      <c r="C5270" s="6" t="n">
        <v>10</v>
      </c>
      <c r="D5270" s="6" t="n">
        <v>0</v>
      </c>
      <c r="E5270" s="10">
        <f>IF(D5270=1, IF(OR(C5270&lt;10, C5270&gt;=15),1,0), IF(OR(C5270&lt;7, C5270&gt;=18),1,0))</f>
        <v/>
      </c>
      <c r="F5270" s="11" t="n">
        <v>0</v>
      </c>
      <c r="G5270" s="12">
        <f>0.65*8</f>
        <v/>
      </c>
      <c r="H5270" s="12">
        <f>F5270-G5270</f>
        <v/>
      </c>
      <c r="I5270" s="10">
        <f>IF(E5270=0,"Fora",IF(E5269=0,"Carg xar",IF(H5270&lt;0,IF(M5270&lt;0.9,"Carg FV","Stby"),IF(M5270&gt;P5270,"V2H",IF(M5270&lt;0.9,"Carg xar","Stby")))))</f>
        <v/>
      </c>
      <c r="J5270" s="12">
        <f>IF(OR(I5270="Carg FV",I5270="Carg xar"),MIN(IF(I5270="Carg FV",ABS(H5270),7.4),7.4,MAX(0,(0.9-M5270)*40)*0.95),0)</f>
        <v/>
      </c>
      <c r="K5270" s="12">
        <f>IF(I5270="V2H",MIN(MAX(0,H5270),7.4,MAX(0,(M5270-P5270)*40)*0.95),0)</f>
        <v/>
      </c>
      <c r="L5270" s="12">
        <f>IF(E5270=0,0,MAX(0,H5270-K5270))</f>
        <v/>
      </c>
      <c r="M5270" s="13">
        <f>M5269+J5269/40-IF(I5269="V2H",K5269/(0.95*40),0)-IF(E5270=0,IF(E5269=1,IF(D5270=1,30,40)*0.18/(2*40),0),0)-IF(E5270=1,IF(E5269=0,IF(D5270=1,30,40)*0.18/(2*40),0),0)</f>
        <v/>
      </c>
      <c r="N5270" s="14" t="n">
        <v>0.2</v>
      </c>
      <c r="O5270" s="15">
        <f>K5270*N5270</f>
        <v/>
      </c>
      <c r="P5270">
        <f>IF(E5270=0,0.3,IF(D5270=1,IF(C5270&gt;=Params!$B$13-3,IF(C5270&lt;Params!$B$13,Params!$B$20,0.3),0.3),IF(C5270&gt;=Params!$B$15-3,IF(C5270&lt;Params!$B$15,Params!$B$21,0.3),0.3)))</f>
        <v/>
      </c>
    </row>
    <row r="5271" ht="15" customHeight="1" s="1">
      <c r="A5271" s="9" t="n">
        <v>5268</v>
      </c>
      <c r="B5271" s="6" t="inlineStr">
        <is>
          <t>08/08</t>
        </is>
      </c>
      <c r="C5271" s="6" t="n">
        <v>11</v>
      </c>
      <c r="D5271" s="6" t="n">
        <v>0</v>
      </c>
      <c r="E5271" s="10">
        <f>IF(D5271=1, IF(OR(C5271&lt;10, C5271&gt;=15),1,0), IF(OR(C5271&lt;7, C5271&gt;=18),1,0))</f>
        <v/>
      </c>
      <c r="F5271" s="11" t="n">
        <v>0</v>
      </c>
      <c r="G5271" s="12">
        <f>0.8*8</f>
        <v/>
      </c>
      <c r="H5271" s="12">
        <f>F5271-G5271</f>
        <v/>
      </c>
      <c r="I5271" s="10">
        <f>IF(E5271=0,"Fora",IF(E5270=0,"Carg xar",IF(H5271&lt;0,IF(M5271&lt;0.9,"Carg FV","Stby"),IF(M5271&gt;P5271,"V2H",IF(M5271&lt;0.9,"Carg xar","Stby")))))</f>
        <v/>
      </c>
      <c r="J5271" s="12">
        <f>IF(OR(I5271="Carg FV",I5271="Carg xar"),MIN(IF(I5271="Carg FV",ABS(H5271),7.4),7.4,MAX(0,(0.9-M5271)*40)*0.95),0)</f>
        <v/>
      </c>
      <c r="K5271" s="12">
        <f>IF(I5271="V2H",MIN(MAX(0,H5271),7.4,MAX(0,(M5271-P5271)*40)*0.95),0)</f>
        <v/>
      </c>
      <c r="L5271" s="12">
        <f>IF(E5271=0,0,MAX(0,H5271-K5271))</f>
        <v/>
      </c>
      <c r="M5271" s="13">
        <f>M5270+J5270/40-IF(I5270="V2H",K5270/(0.95*40),0)-IF(E5271=0,IF(E5270=1,IF(D5271=1,30,40)*0.18/(2*40),0),0)-IF(E5271=1,IF(E5270=0,IF(D5271=1,30,40)*0.18/(2*40),0),0)</f>
        <v/>
      </c>
      <c r="N5271" s="14" t="n">
        <v>0.2</v>
      </c>
      <c r="O5271" s="15">
        <f>K5271*N5271</f>
        <v/>
      </c>
      <c r="P5271">
        <f>IF(E5271=0,0.3,IF(D5271=1,IF(C5271&gt;=Params!$B$13-3,IF(C5271&lt;Params!$B$13,Params!$B$20,0.3),0.3),IF(C5271&gt;=Params!$B$15-3,IF(C5271&lt;Params!$B$15,Params!$B$21,0.3),0.3)))</f>
        <v/>
      </c>
    </row>
    <row r="5272" ht="15" customHeight="1" s="1">
      <c r="A5272" s="9" t="n">
        <v>5269</v>
      </c>
      <c r="B5272" s="6" t="inlineStr">
        <is>
          <t>08/08</t>
        </is>
      </c>
      <c r="C5272" s="6" t="n">
        <v>12</v>
      </c>
      <c r="D5272" s="6" t="n">
        <v>0</v>
      </c>
      <c r="E5272" s="10">
        <f>IF(D5272=1, IF(OR(C5272&lt;10, C5272&gt;=15),1,0), IF(OR(C5272&lt;7, C5272&gt;=18),1,0))</f>
        <v/>
      </c>
      <c r="F5272" s="11" t="n">
        <v>0</v>
      </c>
      <c r="G5272" s="12">
        <f>0.88*8</f>
        <v/>
      </c>
      <c r="H5272" s="12">
        <f>F5272-G5272</f>
        <v/>
      </c>
      <c r="I5272" s="10">
        <f>IF(E5272=0,"Fora",IF(E5271=0,"Carg xar",IF(H5272&lt;0,IF(M5272&lt;0.9,"Carg FV","Stby"),IF(M5272&gt;P5272,"V2H",IF(M5272&lt;0.9,"Carg xar","Stby")))))</f>
        <v/>
      </c>
      <c r="J5272" s="12">
        <f>IF(OR(I5272="Carg FV",I5272="Carg xar"),MIN(IF(I5272="Carg FV",ABS(H5272),7.4),7.4,MAX(0,(0.9-M5272)*40)*0.95),0)</f>
        <v/>
      </c>
      <c r="K5272" s="12">
        <f>IF(I5272="V2H",MIN(MAX(0,H5272),7.4,MAX(0,(M5272-P5272)*40)*0.95),0)</f>
        <v/>
      </c>
      <c r="L5272" s="12">
        <f>IF(E5272=0,0,MAX(0,H5272-K5272))</f>
        <v/>
      </c>
      <c r="M5272" s="13">
        <f>M5271+J5271/40-IF(I5271="V2H",K5271/(0.95*40),0)-IF(E5272=0,IF(E5271=1,IF(D5272=1,30,40)*0.18/(2*40),0),0)-IF(E5272=1,IF(E5271=0,IF(D5272=1,30,40)*0.18/(2*40),0),0)</f>
        <v/>
      </c>
      <c r="N5272" s="14" t="n">
        <v>0.2</v>
      </c>
      <c r="O5272" s="15">
        <f>K5272*N5272</f>
        <v/>
      </c>
      <c r="P5272">
        <f>IF(E5272=0,0.3,IF(D5272=1,IF(C5272&gt;=Params!$B$13-3,IF(C5272&lt;Params!$B$13,Params!$B$20,0.3),0.3),IF(C5272&gt;=Params!$B$15-3,IF(C5272&lt;Params!$B$15,Params!$B$21,0.3),0.3)))</f>
        <v/>
      </c>
    </row>
    <row r="5273" ht="15" customHeight="1" s="1">
      <c r="A5273" s="9" t="n">
        <v>5270</v>
      </c>
      <c r="B5273" s="6" t="inlineStr">
        <is>
          <t>08/08</t>
        </is>
      </c>
      <c r="C5273" s="6" t="n">
        <v>13</v>
      </c>
      <c r="D5273" s="6" t="n">
        <v>0</v>
      </c>
      <c r="E5273" s="10">
        <f>IF(D5273=1, IF(OR(C5273&lt;10, C5273&gt;=15),1,0), IF(OR(C5273&lt;7, C5273&gt;=18),1,0))</f>
        <v/>
      </c>
      <c r="F5273" s="11" t="n">
        <v>0</v>
      </c>
      <c r="G5273" s="12">
        <f>0.85*8</f>
        <v/>
      </c>
      <c r="H5273" s="12">
        <f>F5273-G5273</f>
        <v/>
      </c>
      <c r="I5273" s="10">
        <f>IF(E5273=0,"Fora",IF(E5272=0,"Carg xar",IF(H5273&lt;0,IF(M5273&lt;0.9,"Carg FV","Stby"),IF(M5273&gt;P5273,"V2H",IF(M5273&lt;0.9,"Carg xar","Stby")))))</f>
        <v/>
      </c>
      <c r="J5273" s="12">
        <f>IF(OR(I5273="Carg FV",I5273="Carg xar"),MIN(IF(I5273="Carg FV",ABS(H5273),7.4),7.4,MAX(0,(0.9-M5273)*40)*0.95),0)</f>
        <v/>
      </c>
      <c r="K5273" s="12">
        <f>IF(I5273="V2H",MIN(MAX(0,H5273),7.4,MAX(0,(M5273-P5273)*40)*0.95),0)</f>
        <v/>
      </c>
      <c r="L5273" s="12">
        <f>IF(E5273=0,0,MAX(0,H5273-K5273))</f>
        <v/>
      </c>
      <c r="M5273" s="13">
        <f>M5272+J5272/40-IF(I5272="V2H",K5272/(0.95*40),0)-IF(E5273=0,IF(E5272=1,IF(D5273=1,30,40)*0.18/(2*40),0),0)-IF(E5273=1,IF(E5272=0,IF(D5273=1,30,40)*0.18/(2*40),0),0)</f>
        <v/>
      </c>
      <c r="N5273" s="14" t="n">
        <v>0.2</v>
      </c>
      <c r="O5273" s="15">
        <f>K5273*N5273</f>
        <v/>
      </c>
      <c r="P5273">
        <f>IF(E5273=0,0.3,IF(D5273=1,IF(C5273&gt;=Params!$B$13-3,IF(C5273&lt;Params!$B$13,Params!$B$20,0.3),0.3),IF(C5273&gt;=Params!$B$15-3,IF(C5273&lt;Params!$B$15,Params!$B$21,0.3),0.3)))</f>
        <v/>
      </c>
    </row>
    <row r="5274" ht="15" customHeight="1" s="1">
      <c r="A5274" s="9" t="n">
        <v>5271</v>
      </c>
      <c r="B5274" s="6" t="inlineStr">
        <is>
          <t>08/08</t>
        </is>
      </c>
      <c r="C5274" s="6" t="n">
        <v>14</v>
      </c>
      <c r="D5274" s="6" t="n">
        <v>0</v>
      </c>
      <c r="E5274" s="10">
        <f>IF(D5274=1, IF(OR(C5274&lt;10, C5274&gt;=15),1,0), IF(OR(C5274&lt;7, C5274&gt;=18),1,0))</f>
        <v/>
      </c>
      <c r="F5274" s="11" t="n">
        <v>0</v>
      </c>
      <c r="G5274" s="12">
        <f>0.75*8</f>
        <v/>
      </c>
      <c r="H5274" s="12">
        <f>F5274-G5274</f>
        <v/>
      </c>
      <c r="I5274" s="10">
        <f>IF(E5274=0,"Fora",IF(E5273=0,"Carg xar",IF(H5274&lt;0,IF(M5274&lt;0.9,"Carg FV","Stby"),IF(M5274&gt;P5274,"V2H",IF(M5274&lt;0.9,"Carg xar","Stby")))))</f>
        <v/>
      </c>
      <c r="J5274" s="12">
        <f>IF(OR(I5274="Carg FV",I5274="Carg xar"),MIN(IF(I5274="Carg FV",ABS(H5274),7.4),7.4,MAX(0,(0.9-M5274)*40)*0.95),0)</f>
        <v/>
      </c>
      <c r="K5274" s="12">
        <f>IF(I5274="V2H",MIN(MAX(0,H5274),7.4,MAX(0,(M5274-P5274)*40)*0.95),0)</f>
        <v/>
      </c>
      <c r="L5274" s="12">
        <f>IF(E5274=0,0,MAX(0,H5274-K5274))</f>
        <v/>
      </c>
      <c r="M5274" s="13">
        <f>M5273+J5273/40-IF(I5273="V2H",K5273/(0.95*40),0)-IF(E5274=0,IF(E5273=1,IF(D5274=1,30,40)*0.18/(2*40),0),0)-IF(E5274=1,IF(E5273=0,IF(D5274=1,30,40)*0.18/(2*40),0),0)</f>
        <v/>
      </c>
      <c r="N5274" s="14" t="n">
        <v>0.15</v>
      </c>
      <c r="O5274" s="15">
        <f>K5274*N5274</f>
        <v/>
      </c>
      <c r="P5274">
        <f>IF(E5274=0,0.3,IF(D5274=1,IF(C5274&gt;=Params!$B$13-3,IF(C5274&lt;Params!$B$13,Params!$B$20,0.3),0.3),IF(C5274&gt;=Params!$B$15-3,IF(C5274&lt;Params!$B$15,Params!$B$21,0.3),0.3)))</f>
        <v/>
      </c>
    </row>
    <row r="5275" ht="15" customHeight="1" s="1">
      <c r="A5275" s="9" t="n">
        <v>5272</v>
      </c>
      <c r="B5275" s="6" t="inlineStr">
        <is>
          <t>08/08</t>
        </is>
      </c>
      <c r="C5275" s="6" t="n">
        <v>15</v>
      </c>
      <c r="D5275" s="6" t="n">
        <v>0</v>
      </c>
      <c r="E5275" s="10">
        <f>IF(D5275=1, IF(OR(C5275&lt;10, C5275&gt;=15),1,0), IF(OR(C5275&lt;7, C5275&gt;=18),1,0))</f>
        <v/>
      </c>
      <c r="F5275" s="11" t="n">
        <v>0</v>
      </c>
      <c r="G5275" s="12">
        <f>0.58*8</f>
        <v/>
      </c>
      <c r="H5275" s="12">
        <f>F5275-G5275</f>
        <v/>
      </c>
      <c r="I5275" s="10">
        <f>IF(E5275=0,"Fora",IF(E5274=0,"Carg xar",IF(H5275&lt;0,IF(M5275&lt;0.9,"Carg FV","Stby"),IF(M5275&gt;P5275,"V2H",IF(M5275&lt;0.9,"Carg xar","Stby")))))</f>
        <v/>
      </c>
      <c r="J5275" s="12">
        <f>IF(OR(I5275="Carg FV",I5275="Carg xar"),MIN(IF(I5275="Carg FV",ABS(H5275),7.4),7.4,MAX(0,(0.9-M5275)*40)*0.95),0)</f>
        <v/>
      </c>
      <c r="K5275" s="12">
        <f>IF(I5275="V2H",MIN(MAX(0,H5275),7.4,MAX(0,(M5275-P5275)*40)*0.95),0)</f>
        <v/>
      </c>
      <c r="L5275" s="12">
        <f>IF(E5275=0,0,MAX(0,H5275-K5275))</f>
        <v/>
      </c>
      <c r="M5275" s="13">
        <f>M5274+J5274/40-IF(I5274="V2H",K5274/(0.95*40),0)-IF(E5275=0,IF(E5274=1,IF(D5275=1,30,40)*0.18/(2*40),0),0)-IF(E5275=1,IF(E5274=0,IF(D5275=1,30,40)*0.18/(2*40),0),0)</f>
        <v/>
      </c>
      <c r="N5275" s="14" t="n">
        <v>0.15</v>
      </c>
      <c r="O5275" s="15">
        <f>K5275*N5275</f>
        <v/>
      </c>
      <c r="P5275">
        <f>IF(E5275=0,0.3,IF(D5275=1,IF(C5275&gt;=Params!$B$13-3,IF(C5275&lt;Params!$B$13,Params!$B$20,0.3),0.3),IF(C5275&gt;=Params!$B$15-3,IF(C5275&lt;Params!$B$15,Params!$B$21,0.3),0.3)))</f>
        <v/>
      </c>
    </row>
    <row r="5276" ht="15" customHeight="1" s="1">
      <c r="A5276" s="9" t="n">
        <v>5273</v>
      </c>
      <c r="B5276" s="6" t="inlineStr">
        <is>
          <t>08/08</t>
        </is>
      </c>
      <c r="C5276" s="6" t="n">
        <v>16</v>
      </c>
      <c r="D5276" s="6" t="n">
        <v>0</v>
      </c>
      <c r="E5276" s="10">
        <f>IF(D5276=1, IF(OR(C5276&lt;10, C5276&gt;=15),1,0), IF(OR(C5276&lt;7, C5276&gt;=18),1,0))</f>
        <v/>
      </c>
      <c r="F5276" s="11" t="n">
        <v>2.803</v>
      </c>
      <c r="G5276" s="12">
        <f>0.38*8</f>
        <v/>
      </c>
      <c r="H5276" s="12">
        <f>F5276-G5276</f>
        <v/>
      </c>
      <c r="I5276" s="10">
        <f>IF(E5276=0,"Fora",IF(E5275=0,"Carg xar",IF(H5276&lt;0,IF(M5276&lt;0.9,"Carg FV","Stby"),IF(M5276&gt;P5276,"V2H",IF(M5276&lt;0.9,"Carg xar","Stby")))))</f>
        <v/>
      </c>
      <c r="J5276" s="12">
        <f>IF(OR(I5276="Carg FV",I5276="Carg xar"),MIN(IF(I5276="Carg FV",ABS(H5276),7.4),7.4,MAX(0,(0.9-M5276)*40)*0.95),0)</f>
        <v/>
      </c>
      <c r="K5276" s="12">
        <f>IF(I5276="V2H",MIN(MAX(0,H5276),7.4,MAX(0,(M5276-P5276)*40)*0.95),0)</f>
        <v/>
      </c>
      <c r="L5276" s="12">
        <f>IF(E5276=0,0,MAX(0,H5276-K5276))</f>
        <v/>
      </c>
      <c r="M5276" s="13">
        <f>M5275+J5275/40-IF(I5275="V2H",K5275/(0.95*40),0)-IF(E5276=0,IF(E5275=1,IF(D5276=1,30,40)*0.18/(2*40),0),0)-IF(E5276=1,IF(E5275=0,IF(D5276=1,30,40)*0.18/(2*40),0),0)</f>
        <v/>
      </c>
      <c r="N5276" s="14" t="n">
        <v>0.15</v>
      </c>
      <c r="O5276" s="15">
        <f>K5276*N5276</f>
        <v/>
      </c>
      <c r="P5276">
        <f>IF(E5276=0,0.3,IF(D5276=1,IF(C5276&gt;=Params!$B$13-3,IF(C5276&lt;Params!$B$13,Params!$B$20,0.3),0.3),IF(C5276&gt;=Params!$B$15-3,IF(C5276&lt;Params!$B$15,Params!$B$21,0.3),0.3)))</f>
        <v/>
      </c>
    </row>
    <row r="5277" ht="15" customHeight="1" s="1">
      <c r="A5277" s="9" t="n">
        <v>5274</v>
      </c>
      <c r="B5277" s="6" t="inlineStr">
        <is>
          <t>08/08</t>
        </is>
      </c>
      <c r="C5277" s="6" t="n">
        <v>17</v>
      </c>
      <c r="D5277" s="6" t="n">
        <v>0</v>
      </c>
      <c r="E5277" s="10">
        <f>IF(D5277=1, IF(OR(C5277&lt;10, C5277&gt;=15),1,0), IF(OR(C5277&lt;7, C5277&gt;=18),1,0))</f>
        <v/>
      </c>
      <c r="F5277" s="11" t="n">
        <v>2.963</v>
      </c>
      <c r="G5277" s="12">
        <f>0.18*8</f>
        <v/>
      </c>
      <c r="H5277" s="12">
        <f>F5277-G5277</f>
        <v/>
      </c>
      <c r="I5277" s="10">
        <f>IF(E5277=0,"Fora",IF(E5276=0,"Carg xar",IF(H5277&lt;0,IF(M5277&lt;0.9,"Carg FV","Stby"),IF(M5277&gt;P5277,"V2H",IF(M5277&lt;0.9,"Carg xar","Stby")))))</f>
        <v/>
      </c>
      <c r="J5277" s="12">
        <f>IF(OR(I5277="Carg FV",I5277="Carg xar"),MIN(IF(I5277="Carg FV",ABS(H5277),7.4),7.4,MAX(0,(0.9-M5277)*40)*0.95),0)</f>
        <v/>
      </c>
      <c r="K5277" s="12">
        <f>IF(I5277="V2H",MIN(MAX(0,H5277),7.4,MAX(0,(M5277-P5277)*40)*0.95),0)</f>
        <v/>
      </c>
      <c r="L5277" s="12">
        <f>IF(E5277=0,0,MAX(0,H5277-K5277))</f>
        <v/>
      </c>
      <c r="M5277" s="13">
        <f>M5276+J5276/40-IF(I5276="V2H",K5276/(0.95*40),0)-IF(E5277=0,IF(E5276=1,IF(D5277=1,30,40)*0.18/(2*40),0),0)-IF(E5277=1,IF(E5276=0,IF(D5277=1,30,40)*0.18/(2*40),0),0)</f>
        <v/>
      </c>
      <c r="N5277" s="14" t="n">
        <v>0.15</v>
      </c>
      <c r="O5277" s="15">
        <f>K5277*N5277</f>
        <v/>
      </c>
      <c r="P5277">
        <f>IF(E5277=0,0.3,IF(D5277=1,IF(C5277&gt;=Params!$B$13-3,IF(C5277&lt;Params!$B$13,Params!$B$20,0.3),0.3),IF(C5277&gt;=Params!$B$15-3,IF(C5277&lt;Params!$B$15,Params!$B$21,0.3),0.3)))</f>
        <v/>
      </c>
    </row>
    <row r="5278" ht="15" customHeight="1" s="1">
      <c r="A5278" s="9" t="n">
        <v>5275</v>
      </c>
      <c r="B5278" s="6" t="inlineStr">
        <is>
          <t>08/08</t>
        </is>
      </c>
      <c r="C5278" s="6" t="n">
        <v>18</v>
      </c>
      <c r="D5278" s="6" t="n">
        <v>0</v>
      </c>
      <c r="E5278" s="10">
        <f>IF(D5278=1, IF(OR(C5278&lt;10, C5278&gt;=15),1,0), IF(OR(C5278&lt;7, C5278&gt;=18),1,0))</f>
        <v/>
      </c>
      <c r="F5278" s="11" t="n">
        <v>1.493</v>
      </c>
      <c r="G5278" s="12">
        <f>0.04*8</f>
        <v/>
      </c>
      <c r="H5278" s="12">
        <f>F5278-G5278</f>
        <v/>
      </c>
      <c r="I5278" s="10">
        <f>IF(E5278=0,"Fora",IF(E5277=0,"Carg xar",IF(H5278&lt;0,IF(M5278&lt;0.9,"Carg FV","Stby"),IF(M5278&gt;P5278,"V2H",IF(M5278&lt;0.9,"Carg xar","Stby")))))</f>
        <v/>
      </c>
      <c r="J5278" s="12">
        <f>IF(OR(I5278="Carg FV",I5278="Carg xar"),MIN(IF(I5278="Carg FV",ABS(H5278),7.4),7.4,MAX(0,(0.9-M5278)*40)*0.95),0)</f>
        <v/>
      </c>
      <c r="K5278" s="12">
        <f>IF(I5278="V2H",MIN(MAX(0,H5278),7.4,MAX(0,(M5278-P5278)*40)*0.95),0)</f>
        <v/>
      </c>
      <c r="L5278" s="12">
        <f>IF(E5278=0,0,MAX(0,H5278-K5278))</f>
        <v/>
      </c>
      <c r="M5278" s="13">
        <f>M5277+J5277/40-IF(I5277="V2H",K5277/(0.95*40),0)-IF(E5278=0,IF(E5277=1,IF(D5278=1,30,40)*0.18/(2*40),0),0)-IF(E5278=1,IF(E5277=0,IF(D5278=1,30,40)*0.18/(2*40),0),0)</f>
        <v/>
      </c>
      <c r="N5278" s="14" t="n">
        <v>0.2</v>
      </c>
      <c r="O5278" s="15">
        <f>K5278*N5278</f>
        <v/>
      </c>
      <c r="P5278">
        <f>IF(E5278=0,0.3,IF(D5278=1,IF(C5278&gt;=Params!$B$13-3,IF(C5278&lt;Params!$B$13,Params!$B$20,0.3),0.3),IF(C5278&gt;=Params!$B$15-3,IF(C5278&lt;Params!$B$15,Params!$B$21,0.3),0.3)))</f>
        <v/>
      </c>
    </row>
    <row r="5279" ht="15" customHeight="1" s="1">
      <c r="A5279" s="9" t="n">
        <v>5276</v>
      </c>
      <c r="B5279" s="6" t="inlineStr">
        <is>
          <t>08/08</t>
        </is>
      </c>
      <c r="C5279" s="6" t="n">
        <v>19</v>
      </c>
      <c r="D5279" s="6" t="n">
        <v>0</v>
      </c>
      <c r="E5279" s="10">
        <f>IF(D5279=1, IF(OR(C5279&lt;10, C5279&gt;=15),1,0), IF(OR(C5279&lt;7, C5279&gt;=18),1,0))</f>
        <v/>
      </c>
      <c r="F5279" s="11" t="n">
        <v>1.599</v>
      </c>
      <c r="G5279" s="12">
        <f>0*8</f>
        <v/>
      </c>
      <c r="H5279" s="12">
        <f>F5279-G5279</f>
        <v/>
      </c>
      <c r="I5279" s="10">
        <f>IF(E5279=0,"Fora",IF(E5278=0,"Carg xar",IF(H5279&lt;0,IF(M5279&lt;0.9,"Carg FV","Stby"),IF(M5279&gt;P5279,"V2H",IF(M5279&lt;0.9,"Carg xar","Stby")))))</f>
        <v/>
      </c>
      <c r="J5279" s="12">
        <f>IF(OR(I5279="Carg FV",I5279="Carg xar"),MIN(IF(I5279="Carg FV",ABS(H5279),7.4),7.4,MAX(0,(0.9-M5279)*40)*0.95),0)</f>
        <v/>
      </c>
      <c r="K5279" s="12">
        <f>IF(I5279="V2H",MIN(MAX(0,H5279),7.4,MAX(0,(M5279-P5279)*40)*0.95),0)</f>
        <v/>
      </c>
      <c r="L5279" s="12">
        <f>IF(E5279=0,0,MAX(0,H5279-K5279))</f>
        <v/>
      </c>
      <c r="M5279" s="13">
        <f>M5278+J5278/40-IF(I5278="V2H",K5278/(0.95*40),0)-IF(E5279=0,IF(E5278=1,IF(D5279=1,30,40)*0.18/(2*40),0),0)-IF(E5279=1,IF(E5278=0,IF(D5279=1,30,40)*0.18/(2*40),0),0)</f>
        <v/>
      </c>
      <c r="N5279" s="14" t="n">
        <v>0.2</v>
      </c>
      <c r="O5279" s="15">
        <f>K5279*N5279</f>
        <v/>
      </c>
      <c r="P5279">
        <f>IF(E5279=0,0.3,IF(D5279=1,IF(C5279&gt;=Params!$B$13-3,IF(C5279&lt;Params!$B$13,Params!$B$20,0.3),0.3),IF(C5279&gt;=Params!$B$15-3,IF(C5279&lt;Params!$B$15,Params!$B$21,0.3),0.3)))</f>
        <v/>
      </c>
    </row>
    <row r="5280" ht="15" customHeight="1" s="1">
      <c r="A5280" s="9" t="n">
        <v>5277</v>
      </c>
      <c r="B5280" s="6" t="inlineStr">
        <is>
          <t>08/08</t>
        </is>
      </c>
      <c r="C5280" s="6" t="n">
        <v>20</v>
      </c>
      <c r="D5280" s="6" t="n">
        <v>0</v>
      </c>
      <c r="E5280" s="10">
        <f>IF(D5280=1, IF(OR(C5280&lt;10, C5280&gt;=15),1,0), IF(OR(C5280&lt;7, C5280&gt;=18),1,0))</f>
        <v/>
      </c>
      <c r="F5280" s="11" t="n">
        <v>1.187</v>
      </c>
      <c r="G5280" s="12">
        <f>0*8</f>
        <v/>
      </c>
      <c r="H5280" s="12">
        <f>F5280-G5280</f>
        <v/>
      </c>
      <c r="I5280" s="10">
        <f>IF(E5280=0,"Fora",IF(E5279=0,"Carg xar",IF(H5280&lt;0,IF(M5280&lt;0.9,"Carg FV","Stby"),IF(M5280&gt;P5280,"V2H",IF(M5280&lt;0.9,"Carg xar","Stby")))))</f>
        <v/>
      </c>
      <c r="J5280" s="12">
        <f>IF(OR(I5280="Carg FV",I5280="Carg xar"),MIN(IF(I5280="Carg FV",ABS(H5280),7.4),7.4,MAX(0,(0.9-M5280)*40)*0.95),0)</f>
        <v/>
      </c>
      <c r="K5280" s="12">
        <f>IF(I5280="V2H",MIN(MAX(0,H5280),7.4,MAX(0,(M5280-P5280)*40)*0.95),0)</f>
        <v/>
      </c>
      <c r="L5280" s="12">
        <f>IF(E5280=0,0,MAX(0,H5280-K5280))</f>
        <v/>
      </c>
      <c r="M5280" s="13">
        <f>M5279+J5279/40-IF(I5279="V2H",K5279/(0.95*40),0)-IF(E5280=0,IF(E5279=1,IF(D5280=1,30,40)*0.18/(2*40),0),0)-IF(E5280=1,IF(E5279=0,IF(D5280=1,30,40)*0.18/(2*40),0),0)</f>
        <v/>
      </c>
      <c r="N5280" s="14" t="n">
        <v>0.2</v>
      </c>
      <c r="O5280" s="15">
        <f>K5280*N5280</f>
        <v/>
      </c>
      <c r="P5280">
        <f>IF(E5280=0,0.3,IF(D5280=1,IF(C5280&gt;=Params!$B$13-3,IF(C5280&lt;Params!$B$13,Params!$B$20,0.3),0.3),IF(C5280&gt;=Params!$B$15-3,IF(C5280&lt;Params!$B$15,Params!$B$21,0.3),0.3)))</f>
        <v/>
      </c>
    </row>
    <row r="5281" ht="15" customHeight="1" s="1">
      <c r="A5281" s="9" t="n">
        <v>5278</v>
      </c>
      <c r="B5281" s="6" t="inlineStr">
        <is>
          <t>08/08</t>
        </is>
      </c>
      <c r="C5281" s="6" t="n">
        <v>21</v>
      </c>
      <c r="D5281" s="6" t="n">
        <v>0</v>
      </c>
      <c r="E5281" s="10">
        <f>IF(D5281=1, IF(OR(C5281&lt;10, C5281&gt;=15),1,0), IF(OR(C5281&lt;7, C5281&gt;=18),1,0))</f>
        <v/>
      </c>
      <c r="F5281" s="11" t="n">
        <v>0.556</v>
      </c>
      <c r="G5281" s="12">
        <f>0*8</f>
        <v/>
      </c>
      <c r="H5281" s="12">
        <f>F5281-G5281</f>
        <v/>
      </c>
      <c r="I5281" s="10">
        <f>IF(E5281=0,"Fora",IF(E5280=0,"Carg xar",IF(H5281&lt;0,IF(M5281&lt;0.9,"Carg FV","Stby"),IF(M5281&gt;P5281,"V2H",IF(M5281&lt;0.9,"Carg xar","Stby")))))</f>
        <v/>
      </c>
      <c r="J5281" s="12">
        <f>IF(OR(I5281="Carg FV",I5281="Carg xar"),MIN(IF(I5281="Carg FV",ABS(H5281),7.4),7.4,MAX(0,(0.9-M5281)*40)*0.95),0)</f>
        <v/>
      </c>
      <c r="K5281" s="12">
        <f>IF(I5281="V2H",MIN(MAX(0,H5281),7.4,MAX(0,(M5281-P5281)*40)*0.95),0)</f>
        <v/>
      </c>
      <c r="L5281" s="12">
        <f>IF(E5281=0,0,MAX(0,H5281-K5281))</f>
        <v/>
      </c>
      <c r="M5281" s="13">
        <f>M5280+J5280/40-IF(I5280="V2H",K5280/(0.95*40),0)-IF(E5281=0,IF(E5280=1,IF(D5281=1,30,40)*0.18/(2*40),0),0)-IF(E5281=1,IF(E5280=0,IF(D5281=1,30,40)*0.18/(2*40),0),0)</f>
        <v/>
      </c>
      <c r="N5281" s="14" t="n">
        <v>0.2</v>
      </c>
      <c r="O5281" s="15">
        <f>K5281*N5281</f>
        <v/>
      </c>
      <c r="P5281">
        <f>IF(E5281=0,0.3,IF(D5281=1,IF(C5281&gt;=Params!$B$13-3,IF(C5281&lt;Params!$B$13,Params!$B$20,0.3),0.3),IF(C5281&gt;=Params!$B$15-3,IF(C5281&lt;Params!$B$15,Params!$B$21,0.3),0.3)))</f>
        <v/>
      </c>
    </row>
    <row r="5282" ht="15" customHeight="1" s="1">
      <c r="A5282" s="9" t="n">
        <v>5279</v>
      </c>
      <c r="B5282" s="6" t="inlineStr">
        <is>
          <t>08/08</t>
        </is>
      </c>
      <c r="C5282" s="6" t="n">
        <v>22</v>
      </c>
      <c r="D5282" s="6" t="n">
        <v>0</v>
      </c>
      <c r="E5282" s="10">
        <f>IF(D5282=1, IF(OR(C5282&lt;10, C5282&gt;=15),1,0), IF(OR(C5282&lt;7, C5282&gt;=18),1,0))</f>
        <v/>
      </c>
      <c r="F5282" s="11" t="n">
        <v>0.598</v>
      </c>
      <c r="G5282" s="12">
        <f>0*8</f>
        <v/>
      </c>
      <c r="H5282" s="12">
        <f>F5282-G5282</f>
        <v/>
      </c>
      <c r="I5282" s="10">
        <f>IF(E5282=0,"Fora",IF(E5281=0,"Carg xar",IF(H5282&lt;0,IF(M5282&lt;0.9,"Carg FV","Stby"),IF(M5282&gt;P5282,"V2H",IF(M5282&lt;0.9,"Carg xar","Stby")))))</f>
        <v/>
      </c>
      <c r="J5282" s="12">
        <f>IF(OR(I5282="Carg FV",I5282="Carg xar"),MIN(IF(I5282="Carg FV",ABS(H5282),7.4),7.4,MAX(0,(0.9-M5282)*40)*0.95),0)</f>
        <v/>
      </c>
      <c r="K5282" s="12">
        <f>IF(I5282="V2H",MIN(MAX(0,H5282),7.4,MAX(0,(M5282-P5282)*40)*0.95),0)</f>
        <v/>
      </c>
      <c r="L5282" s="12">
        <f>IF(E5282=0,0,MAX(0,H5282-K5282))</f>
        <v/>
      </c>
      <c r="M5282" s="13">
        <f>M5281+J5281/40-IF(I5281="V2H",K5281/(0.95*40),0)-IF(E5282=0,IF(E5281=1,IF(D5282=1,30,40)*0.18/(2*40),0),0)-IF(E5282=1,IF(E5281=0,IF(D5282=1,30,40)*0.18/(2*40),0),0)</f>
        <v/>
      </c>
      <c r="N5282" s="14" t="n">
        <v>0.15</v>
      </c>
      <c r="O5282" s="15">
        <f>K5282*N5282</f>
        <v/>
      </c>
      <c r="P5282">
        <f>IF(E5282=0,0.3,IF(D5282=1,IF(C5282&gt;=Params!$B$13-3,IF(C5282&lt;Params!$B$13,Params!$B$20,0.3),0.3),IF(C5282&gt;=Params!$B$15-3,IF(C5282&lt;Params!$B$15,Params!$B$21,0.3),0.3)))</f>
        <v/>
      </c>
    </row>
    <row r="5283" ht="15" customHeight="1" s="1">
      <c r="A5283" s="9" t="n">
        <v>5280</v>
      </c>
      <c r="B5283" s="6" t="inlineStr">
        <is>
          <t>08/08</t>
        </is>
      </c>
      <c r="C5283" s="6" t="n">
        <v>23</v>
      </c>
      <c r="D5283" s="6" t="n">
        <v>0</v>
      </c>
      <c r="E5283" s="10">
        <f>IF(D5283=1, IF(OR(C5283&lt;10, C5283&gt;=15),1,0), IF(OR(C5283&lt;7, C5283&gt;=18),1,0))</f>
        <v/>
      </c>
      <c r="F5283" s="11" t="n">
        <v>0.732</v>
      </c>
      <c r="G5283" s="12">
        <f>0*8</f>
        <v/>
      </c>
      <c r="H5283" s="12">
        <f>F5283-G5283</f>
        <v/>
      </c>
      <c r="I5283" s="10">
        <f>IF(E5283=0,"Fora",IF(E5282=0,"Carg xar",IF(H5283&lt;0,IF(M5283&lt;0.9,"Carg FV","Stby"),IF(M5283&gt;P5283,"V2H",IF(M5283&lt;0.9,"Carg xar","Stby")))))</f>
        <v/>
      </c>
      <c r="J5283" s="12">
        <f>IF(OR(I5283="Carg FV",I5283="Carg xar"),MIN(IF(I5283="Carg FV",ABS(H5283),7.4),7.4,MAX(0,(0.9-M5283)*40)*0.95),0)</f>
        <v/>
      </c>
      <c r="K5283" s="12">
        <f>IF(I5283="V2H",MIN(MAX(0,H5283),7.4,MAX(0,(M5283-P5283)*40)*0.95),0)</f>
        <v/>
      </c>
      <c r="L5283" s="12">
        <f>IF(E5283=0,0,MAX(0,H5283-K5283))</f>
        <v/>
      </c>
      <c r="M5283" s="13">
        <f>M5282+J5282/40-IF(I5282="V2H",K5282/(0.95*40),0)-IF(E5283=0,IF(E5282=1,IF(D5283=1,30,40)*0.18/(2*40),0),0)-IF(E5283=1,IF(E5282=0,IF(D5283=1,30,40)*0.18/(2*40),0),0)</f>
        <v/>
      </c>
      <c r="N5283" s="14" t="n">
        <v>0.15</v>
      </c>
      <c r="O5283" s="15">
        <f>K5283*N5283</f>
        <v/>
      </c>
      <c r="P5283">
        <f>IF(E5283=0,0.3,IF(D5283=1,IF(C5283&gt;=Params!$B$13-3,IF(C5283&lt;Params!$B$13,Params!$B$20,0.3),0.3),IF(C5283&gt;=Params!$B$15-3,IF(C5283&lt;Params!$B$15,Params!$B$21,0.3),0.3)))</f>
        <v/>
      </c>
    </row>
    <row r="5284" ht="15" customHeight="1" s="1">
      <c r="A5284" s="9" t="n">
        <v>5281</v>
      </c>
      <c r="B5284" s="6" t="inlineStr">
        <is>
          <t>09/08</t>
        </is>
      </c>
      <c r="C5284" s="6" t="n">
        <v>0</v>
      </c>
      <c r="D5284" s="6" t="n">
        <v>1</v>
      </c>
      <c r="E5284" s="10">
        <f>IF(D5284=1, IF(OR(C5284&lt;10, C5284&gt;=15),1,0), IF(OR(C5284&lt;7, C5284&gt;=18),1,0))</f>
        <v/>
      </c>
      <c r="F5284" s="11" t="n">
        <v>0.645</v>
      </c>
      <c r="G5284" s="12">
        <f>0*8</f>
        <v/>
      </c>
      <c r="H5284" s="12">
        <f>F5284-G5284</f>
        <v/>
      </c>
      <c r="I5284" s="10">
        <f>IF(E5284=0,"Fora",IF(E5283=0,"Carg xar",IF(H5284&lt;0,IF(M5284&lt;0.9,"Carg FV","Stby"),IF(M5284&gt;P5284,"V2H",IF(M5284&lt;0.9,"Carg xar","Stby")))))</f>
        <v/>
      </c>
      <c r="J5284" s="12">
        <f>IF(OR(I5284="Carg FV",I5284="Carg xar"),MIN(IF(I5284="Carg FV",ABS(H5284),7.4),7.4,MAX(0,(0.9-M5284)*40)*0.95),0)</f>
        <v/>
      </c>
      <c r="K5284" s="12">
        <f>IF(I5284="V2H",MIN(MAX(0,H5284),7.4,MAX(0,(M5284-P5284)*40)*0.95),0)</f>
        <v/>
      </c>
      <c r="L5284" s="12">
        <f>IF(E5284=0,0,MAX(0,H5284-K5284))</f>
        <v/>
      </c>
      <c r="M5284" s="13">
        <f>M5283+J5283/40-IF(I5283="V2H",K5283/(0.95*40),0)-IF(E5284=0,IF(E5283=1,IF(D5284=1,30,40)*0.18/(2*40),0),0)-IF(E5284=1,IF(E5283=0,IF(D5284=1,30,40)*0.18/(2*40),0),0)</f>
        <v/>
      </c>
      <c r="N5284" s="14" t="n">
        <v>0.09</v>
      </c>
      <c r="O5284" s="15">
        <f>K5284*N5284</f>
        <v/>
      </c>
      <c r="P5284">
        <f>IF(E5284=0,0.3,IF(D5284=1,IF(C5284&gt;=Params!$B$13-3,IF(C5284&lt;Params!$B$13,Params!$B$20,0.3),0.3),IF(C5284&gt;=Params!$B$15-3,IF(C5284&lt;Params!$B$15,Params!$B$21,0.3),0.3)))</f>
        <v/>
      </c>
    </row>
    <row r="5285" ht="15" customHeight="1" s="1">
      <c r="A5285" s="9" t="n">
        <v>5282</v>
      </c>
      <c r="B5285" s="6" t="inlineStr">
        <is>
          <t>09/08</t>
        </is>
      </c>
      <c r="C5285" s="6" t="n">
        <v>1</v>
      </c>
      <c r="D5285" s="6" t="n">
        <v>1</v>
      </c>
      <c r="E5285" s="10">
        <f>IF(D5285=1, IF(OR(C5285&lt;10, C5285&gt;=15),1,0), IF(OR(C5285&lt;7, C5285&gt;=18),1,0))</f>
        <v/>
      </c>
      <c r="F5285" s="11" t="n">
        <v>0.485</v>
      </c>
      <c r="G5285" s="12">
        <f>0*8</f>
        <v/>
      </c>
      <c r="H5285" s="12">
        <f>F5285-G5285</f>
        <v/>
      </c>
      <c r="I5285" s="10">
        <f>IF(E5285=0,"Fora",IF(E5284=0,"Carg xar",IF(H5285&lt;0,IF(M5285&lt;0.9,"Carg FV","Stby"),IF(M5285&gt;P5285,"V2H",IF(M5285&lt;0.9,"Carg xar","Stby")))))</f>
        <v/>
      </c>
      <c r="J5285" s="12">
        <f>IF(OR(I5285="Carg FV",I5285="Carg xar"),MIN(IF(I5285="Carg FV",ABS(H5285),7.4),7.4,MAX(0,(0.9-M5285)*40)*0.95),0)</f>
        <v/>
      </c>
      <c r="K5285" s="12">
        <f>IF(I5285="V2H",MIN(MAX(0,H5285),7.4,MAX(0,(M5285-P5285)*40)*0.95),0)</f>
        <v/>
      </c>
      <c r="L5285" s="12">
        <f>IF(E5285=0,0,MAX(0,H5285-K5285))</f>
        <v/>
      </c>
      <c r="M5285" s="13">
        <f>M5284+J5284/40-IF(I5284="V2H",K5284/(0.95*40),0)-IF(E5285=0,IF(E5284=1,IF(D5285=1,30,40)*0.18/(2*40),0),0)-IF(E5285=1,IF(E5284=0,IF(D5285=1,30,40)*0.18/(2*40),0),0)</f>
        <v/>
      </c>
      <c r="N5285" s="14" t="n">
        <v>0.09</v>
      </c>
      <c r="O5285" s="15">
        <f>K5285*N5285</f>
        <v/>
      </c>
      <c r="P5285">
        <f>IF(E5285=0,0.3,IF(D5285=1,IF(C5285&gt;=Params!$B$13-3,IF(C5285&lt;Params!$B$13,Params!$B$20,0.3),0.3),IF(C5285&gt;=Params!$B$15-3,IF(C5285&lt;Params!$B$15,Params!$B$21,0.3),0.3)))</f>
        <v/>
      </c>
    </row>
    <row r="5286" ht="15" customHeight="1" s="1">
      <c r="A5286" s="9" t="n">
        <v>5283</v>
      </c>
      <c r="B5286" s="6" t="inlineStr">
        <is>
          <t>09/08</t>
        </is>
      </c>
      <c r="C5286" s="6" t="n">
        <v>2</v>
      </c>
      <c r="D5286" s="6" t="n">
        <v>1</v>
      </c>
      <c r="E5286" s="10">
        <f>IF(D5286=1, IF(OR(C5286&lt;10, C5286&gt;=15),1,0), IF(OR(C5286&lt;7, C5286&gt;=18),1,0))</f>
        <v/>
      </c>
      <c r="F5286" s="11" t="n">
        <v>0.526</v>
      </c>
      <c r="G5286" s="12">
        <f>0*8</f>
        <v/>
      </c>
      <c r="H5286" s="12">
        <f>F5286-G5286</f>
        <v/>
      </c>
      <c r="I5286" s="10">
        <f>IF(E5286=0,"Fora",IF(E5285=0,"Carg xar",IF(H5286&lt;0,IF(M5286&lt;0.9,"Carg FV","Stby"),IF(M5286&gt;P5286,"V2H",IF(M5286&lt;0.9,"Carg xar","Stby")))))</f>
        <v/>
      </c>
      <c r="J5286" s="12">
        <f>IF(OR(I5286="Carg FV",I5286="Carg xar"),MIN(IF(I5286="Carg FV",ABS(H5286),7.4),7.4,MAX(0,(0.9-M5286)*40)*0.95),0)</f>
        <v/>
      </c>
      <c r="K5286" s="12">
        <f>IF(I5286="V2H",MIN(MAX(0,H5286),7.4,MAX(0,(M5286-P5286)*40)*0.95),0)</f>
        <v/>
      </c>
      <c r="L5286" s="12">
        <f>IF(E5286=0,0,MAX(0,H5286-K5286))</f>
        <v/>
      </c>
      <c r="M5286" s="13">
        <f>M5285+J5285/40-IF(I5285="V2H",K5285/(0.95*40),0)-IF(E5286=0,IF(E5285=1,IF(D5286=1,30,40)*0.18/(2*40),0),0)-IF(E5286=1,IF(E5285=0,IF(D5286=1,30,40)*0.18/(2*40),0),0)</f>
        <v/>
      </c>
      <c r="N5286" s="14" t="n">
        <v>0.09</v>
      </c>
      <c r="O5286" s="15">
        <f>K5286*N5286</f>
        <v/>
      </c>
      <c r="P5286">
        <f>IF(E5286=0,0.3,IF(D5286=1,IF(C5286&gt;=Params!$B$13-3,IF(C5286&lt;Params!$B$13,Params!$B$20,0.3),0.3),IF(C5286&gt;=Params!$B$15-3,IF(C5286&lt;Params!$B$15,Params!$B$21,0.3),0.3)))</f>
        <v/>
      </c>
    </row>
    <row r="5287" ht="15" customHeight="1" s="1">
      <c r="A5287" s="9" t="n">
        <v>5284</v>
      </c>
      <c r="B5287" s="6" t="inlineStr">
        <is>
          <t>09/08</t>
        </is>
      </c>
      <c r="C5287" s="6" t="n">
        <v>3</v>
      </c>
      <c r="D5287" s="6" t="n">
        <v>1</v>
      </c>
      <c r="E5287" s="10">
        <f>IF(D5287=1, IF(OR(C5287&lt;10, C5287&gt;=15),1,0), IF(OR(C5287&lt;7, C5287&gt;=18),1,0))</f>
        <v/>
      </c>
      <c r="F5287" s="11" t="n">
        <v>0.468</v>
      </c>
      <c r="G5287" s="12">
        <f>0*8</f>
        <v/>
      </c>
      <c r="H5287" s="12">
        <f>F5287-G5287</f>
        <v/>
      </c>
      <c r="I5287" s="10">
        <f>IF(E5287=0,"Fora",IF(E5286=0,"Carg xar",IF(H5287&lt;0,IF(M5287&lt;0.9,"Carg FV","Stby"),IF(M5287&gt;P5287,"V2H",IF(M5287&lt;0.9,"Carg xar","Stby")))))</f>
        <v/>
      </c>
      <c r="J5287" s="12">
        <f>IF(OR(I5287="Carg FV",I5287="Carg xar"),MIN(IF(I5287="Carg FV",ABS(H5287),7.4),7.4,MAX(0,(0.9-M5287)*40)*0.95),0)</f>
        <v/>
      </c>
      <c r="K5287" s="12">
        <f>IF(I5287="V2H",MIN(MAX(0,H5287),7.4,MAX(0,(M5287-P5287)*40)*0.95),0)</f>
        <v/>
      </c>
      <c r="L5287" s="12">
        <f>IF(E5287=0,0,MAX(0,H5287-K5287))</f>
        <v/>
      </c>
      <c r="M5287" s="13">
        <f>M5286+J5286/40-IF(I5286="V2H",K5286/(0.95*40),0)-IF(E5287=0,IF(E5286=1,IF(D5287=1,30,40)*0.18/(2*40),0),0)-IF(E5287=1,IF(E5286=0,IF(D5287=1,30,40)*0.18/(2*40),0),0)</f>
        <v/>
      </c>
      <c r="N5287" s="14" t="n">
        <v>0.09</v>
      </c>
      <c r="O5287" s="15">
        <f>K5287*N5287</f>
        <v/>
      </c>
      <c r="P5287">
        <f>IF(E5287=0,0.3,IF(D5287=1,IF(C5287&gt;=Params!$B$13-3,IF(C5287&lt;Params!$B$13,Params!$B$20,0.3),0.3),IF(C5287&gt;=Params!$B$15-3,IF(C5287&lt;Params!$B$15,Params!$B$21,0.3),0.3)))</f>
        <v/>
      </c>
    </row>
    <row r="5288" ht="15" customHeight="1" s="1">
      <c r="A5288" s="9" t="n">
        <v>5285</v>
      </c>
      <c r="B5288" s="6" t="inlineStr">
        <is>
          <t>09/08</t>
        </is>
      </c>
      <c r="C5288" s="6" t="n">
        <v>4</v>
      </c>
      <c r="D5288" s="6" t="n">
        <v>1</v>
      </c>
      <c r="E5288" s="10">
        <f>IF(D5288=1, IF(OR(C5288&lt;10, C5288&gt;=15),1,0), IF(OR(C5288&lt;7, C5288&gt;=18),1,0))</f>
        <v/>
      </c>
      <c r="F5288" s="11" t="n">
        <v>1.304</v>
      </c>
      <c r="G5288" s="12">
        <f>0*8</f>
        <v/>
      </c>
      <c r="H5288" s="12">
        <f>F5288-G5288</f>
        <v/>
      </c>
      <c r="I5288" s="10">
        <f>IF(E5288=0,"Fora",IF(E5287=0,"Carg xar",IF(H5288&lt;0,IF(M5288&lt;0.9,"Carg FV","Stby"),IF(M5288&gt;P5288,"V2H",IF(M5288&lt;0.9,"Carg xar","Stby")))))</f>
        <v/>
      </c>
      <c r="J5288" s="12">
        <f>IF(OR(I5288="Carg FV",I5288="Carg xar"),MIN(IF(I5288="Carg FV",ABS(H5288),7.4),7.4,MAX(0,(0.9-M5288)*40)*0.95),0)</f>
        <v/>
      </c>
      <c r="K5288" s="12">
        <f>IF(I5288="V2H",MIN(MAX(0,H5288),7.4,MAX(0,(M5288-P5288)*40)*0.95),0)</f>
        <v/>
      </c>
      <c r="L5288" s="12">
        <f>IF(E5288=0,0,MAX(0,H5288-K5288))</f>
        <v/>
      </c>
      <c r="M5288" s="13">
        <f>M5287+J5287/40-IF(I5287="V2H",K5287/(0.95*40),0)-IF(E5288=0,IF(E5287=1,IF(D5288=1,30,40)*0.18/(2*40),0),0)-IF(E5288=1,IF(E5287=0,IF(D5288=1,30,40)*0.18/(2*40),0),0)</f>
        <v/>
      </c>
      <c r="N5288" s="14" t="n">
        <v>0.09</v>
      </c>
      <c r="O5288" s="15">
        <f>K5288*N5288</f>
        <v/>
      </c>
      <c r="P5288">
        <f>IF(E5288=0,0.3,IF(D5288=1,IF(C5288&gt;=Params!$B$13-3,IF(C5288&lt;Params!$B$13,Params!$B$20,0.3),0.3),IF(C5288&gt;=Params!$B$15-3,IF(C5288&lt;Params!$B$15,Params!$B$21,0.3),0.3)))</f>
        <v/>
      </c>
    </row>
    <row r="5289" ht="15" customHeight="1" s="1">
      <c r="A5289" s="9" t="n">
        <v>5286</v>
      </c>
      <c r="B5289" s="6" t="inlineStr">
        <is>
          <t>09/08</t>
        </is>
      </c>
      <c r="C5289" s="6" t="n">
        <v>5</v>
      </c>
      <c r="D5289" s="6" t="n">
        <v>1</v>
      </c>
      <c r="E5289" s="10">
        <f>IF(D5289=1, IF(OR(C5289&lt;10, C5289&gt;=15),1,0), IF(OR(C5289&lt;7, C5289&gt;=18),1,0))</f>
        <v/>
      </c>
      <c r="F5289" s="11" t="n">
        <v>0.471</v>
      </c>
      <c r="G5289" s="12">
        <f>0*8</f>
        <v/>
      </c>
      <c r="H5289" s="12">
        <f>F5289-G5289</f>
        <v/>
      </c>
      <c r="I5289" s="10">
        <f>IF(E5289=0,"Fora",IF(E5288=0,"Carg xar",IF(H5289&lt;0,IF(M5289&lt;0.9,"Carg FV","Stby"),IF(M5289&gt;P5289,"V2H",IF(M5289&lt;0.9,"Carg xar","Stby")))))</f>
        <v/>
      </c>
      <c r="J5289" s="12">
        <f>IF(OR(I5289="Carg FV",I5289="Carg xar"),MIN(IF(I5289="Carg FV",ABS(H5289),7.4),7.4,MAX(0,(0.9-M5289)*40)*0.95),0)</f>
        <v/>
      </c>
      <c r="K5289" s="12">
        <f>IF(I5289="V2H",MIN(MAX(0,H5289),7.4,MAX(0,(M5289-P5289)*40)*0.95),0)</f>
        <v/>
      </c>
      <c r="L5289" s="12">
        <f>IF(E5289=0,0,MAX(0,H5289-K5289))</f>
        <v/>
      </c>
      <c r="M5289" s="13">
        <f>M5288+J5288/40-IF(I5288="V2H",K5288/(0.95*40),0)-IF(E5289=0,IF(E5288=1,IF(D5289=1,30,40)*0.18/(2*40),0),0)-IF(E5289=1,IF(E5288=0,IF(D5289=1,30,40)*0.18/(2*40),0),0)</f>
        <v/>
      </c>
      <c r="N5289" s="14" t="n">
        <v>0.09</v>
      </c>
      <c r="O5289" s="15">
        <f>K5289*N5289</f>
        <v/>
      </c>
      <c r="P5289">
        <f>IF(E5289=0,0.3,IF(D5289=1,IF(C5289&gt;=Params!$B$13-3,IF(C5289&lt;Params!$B$13,Params!$B$20,0.3),0.3),IF(C5289&gt;=Params!$B$15-3,IF(C5289&lt;Params!$B$15,Params!$B$21,0.3),0.3)))</f>
        <v/>
      </c>
    </row>
    <row r="5290" ht="15" customHeight="1" s="1">
      <c r="A5290" s="9" t="n">
        <v>5287</v>
      </c>
      <c r="B5290" s="6" t="inlineStr">
        <is>
          <t>09/08</t>
        </is>
      </c>
      <c r="C5290" s="6" t="n">
        <v>6</v>
      </c>
      <c r="D5290" s="6" t="n">
        <v>1</v>
      </c>
      <c r="E5290" s="10">
        <f>IF(D5290=1, IF(OR(C5290&lt;10, C5290&gt;=15),1,0), IF(OR(C5290&lt;7, C5290&gt;=18),1,0))</f>
        <v/>
      </c>
      <c r="F5290" s="11" t="n">
        <v>0.488</v>
      </c>
      <c r="G5290" s="12">
        <f>0*8</f>
        <v/>
      </c>
      <c r="H5290" s="12">
        <f>F5290-G5290</f>
        <v/>
      </c>
      <c r="I5290" s="10">
        <f>IF(E5290=0,"Fora",IF(E5289=0,"Carg xar",IF(H5290&lt;0,IF(M5290&lt;0.9,"Carg FV","Stby"),IF(M5290&gt;P5290,"V2H",IF(M5290&lt;0.9,"Carg xar","Stby")))))</f>
        <v/>
      </c>
      <c r="J5290" s="12">
        <f>IF(OR(I5290="Carg FV",I5290="Carg xar"),MIN(IF(I5290="Carg FV",ABS(H5290),7.4),7.4,MAX(0,(0.9-M5290)*40)*0.95),0)</f>
        <v/>
      </c>
      <c r="K5290" s="12">
        <f>IF(I5290="V2H",MIN(MAX(0,H5290),7.4,MAX(0,(M5290-P5290)*40)*0.95),0)</f>
        <v/>
      </c>
      <c r="L5290" s="12">
        <f>IF(E5290=0,0,MAX(0,H5290-K5290))</f>
        <v/>
      </c>
      <c r="M5290" s="13">
        <f>M5289+J5289/40-IF(I5289="V2H",K5289/(0.95*40),0)-IF(E5290=0,IF(E5289=1,IF(D5290=1,30,40)*0.18/(2*40),0),0)-IF(E5290=1,IF(E5289=0,IF(D5290=1,30,40)*0.18/(2*40),0),0)</f>
        <v/>
      </c>
      <c r="N5290" s="14" t="n">
        <v>0.09</v>
      </c>
      <c r="O5290" s="15">
        <f>K5290*N5290</f>
        <v/>
      </c>
      <c r="P5290">
        <f>IF(E5290=0,0.3,IF(D5290=1,IF(C5290&gt;=Params!$B$13-3,IF(C5290&lt;Params!$B$13,Params!$B$20,0.3),0.3),IF(C5290&gt;=Params!$B$15-3,IF(C5290&lt;Params!$B$15,Params!$B$21,0.3),0.3)))</f>
        <v/>
      </c>
    </row>
    <row r="5291" ht="15" customHeight="1" s="1">
      <c r="A5291" s="9" t="n">
        <v>5288</v>
      </c>
      <c r="B5291" s="6" t="inlineStr">
        <is>
          <t>09/08</t>
        </is>
      </c>
      <c r="C5291" s="6" t="n">
        <v>7</v>
      </c>
      <c r="D5291" s="6" t="n">
        <v>1</v>
      </c>
      <c r="E5291" s="10">
        <f>IF(D5291=1, IF(OR(C5291&lt;10, C5291&gt;=15),1,0), IF(OR(C5291&lt;7, C5291&gt;=18),1,0))</f>
        <v/>
      </c>
      <c r="F5291" s="11" t="n">
        <v>0.379</v>
      </c>
      <c r="G5291" s="12">
        <f>0.1*8</f>
        <v/>
      </c>
      <c r="H5291" s="12">
        <f>F5291-G5291</f>
        <v/>
      </c>
      <c r="I5291" s="10">
        <f>IF(E5291=0,"Fora",IF(E5290=0,"Carg xar",IF(H5291&lt;0,IF(M5291&lt;0.9,"Carg FV","Stby"),IF(M5291&gt;P5291,"V2H",IF(M5291&lt;0.9,"Carg xar","Stby")))))</f>
        <v/>
      </c>
      <c r="J5291" s="12">
        <f>IF(OR(I5291="Carg FV",I5291="Carg xar"),MIN(IF(I5291="Carg FV",ABS(H5291),7.4),7.4,MAX(0,(0.9-M5291)*40)*0.95),0)</f>
        <v/>
      </c>
      <c r="K5291" s="12">
        <f>IF(I5291="V2H",MIN(MAX(0,H5291),7.4,MAX(0,(M5291-P5291)*40)*0.95),0)</f>
        <v/>
      </c>
      <c r="L5291" s="12">
        <f>IF(E5291=0,0,MAX(0,H5291-K5291))</f>
        <v/>
      </c>
      <c r="M5291" s="13">
        <f>M5290+J5290/40-IF(I5290="V2H",K5290/(0.95*40),0)-IF(E5291=0,IF(E5290=1,IF(D5291=1,30,40)*0.18/(2*40),0),0)-IF(E5291=1,IF(E5290=0,IF(D5291=1,30,40)*0.18/(2*40),0),0)</f>
        <v/>
      </c>
      <c r="N5291" s="14" t="n">
        <v>0.09</v>
      </c>
      <c r="O5291" s="15">
        <f>K5291*N5291</f>
        <v/>
      </c>
      <c r="P5291">
        <f>IF(E5291=0,0.3,IF(D5291=1,IF(C5291&gt;=Params!$B$13-3,IF(C5291&lt;Params!$B$13,Params!$B$20,0.3),0.3),IF(C5291&gt;=Params!$B$15-3,IF(C5291&lt;Params!$B$15,Params!$B$21,0.3),0.3)))</f>
        <v/>
      </c>
    </row>
    <row r="5292" ht="15" customHeight="1" s="1">
      <c r="A5292" s="9" t="n">
        <v>5289</v>
      </c>
      <c r="B5292" s="6" t="inlineStr">
        <is>
          <t>09/08</t>
        </is>
      </c>
      <c r="C5292" s="6" t="n">
        <v>8</v>
      </c>
      <c r="D5292" s="6" t="n">
        <v>1</v>
      </c>
      <c r="E5292" s="10">
        <f>IF(D5292=1, IF(OR(C5292&lt;10, C5292&gt;=15),1,0), IF(OR(C5292&lt;7, C5292&gt;=18),1,0))</f>
        <v/>
      </c>
      <c r="F5292" s="11" t="n">
        <v>0</v>
      </c>
      <c r="G5292" s="12">
        <f>0.25*8</f>
        <v/>
      </c>
      <c r="H5292" s="12">
        <f>F5292-G5292</f>
        <v/>
      </c>
      <c r="I5292" s="10">
        <f>IF(E5292=0,"Fora",IF(E5291=0,"Carg xar",IF(H5292&lt;0,IF(M5292&lt;0.9,"Carg FV","Stby"),IF(M5292&gt;P5292,"V2H",IF(M5292&lt;0.9,"Carg xar","Stby")))))</f>
        <v/>
      </c>
      <c r="J5292" s="12">
        <f>IF(OR(I5292="Carg FV",I5292="Carg xar"),MIN(IF(I5292="Carg FV",ABS(H5292),7.4),7.4,MAX(0,(0.9-M5292)*40)*0.95),0)</f>
        <v/>
      </c>
      <c r="K5292" s="12">
        <f>IF(I5292="V2H",MIN(MAX(0,H5292),7.4,MAX(0,(M5292-P5292)*40)*0.95),0)</f>
        <v/>
      </c>
      <c r="L5292" s="12">
        <f>IF(E5292=0,0,MAX(0,H5292-K5292))</f>
        <v/>
      </c>
      <c r="M5292" s="13">
        <f>M5291+J5291/40-IF(I5291="V2H",K5291/(0.95*40),0)-IF(E5292=0,IF(E5291=1,IF(D5292=1,30,40)*0.18/(2*40),0),0)-IF(E5292=1,IF(E5291=0,IF(D5292=1,30,40)*0.18/(2*40),0),0)</f>
        <v/>
      </c>
      <c r="N5292" s="14" t="n">
        <v>0.09</v>
      </c>
      <c r="O5292" s="15">
        <f>K5292*N5292</f>
        <v/>
      </c>
      <c r="P5292">
        <f>IF(E5292=0,0.3,IF(D5292=1,IF(C5292&gt;=Params!$B$13-3,IF(C5292&lt;Params!$B$13,Params!$B$20,0.3),0.3),IF(C5292&gt;=Params!$B$15-3,IF(C5292&lt;Params!$B$15,Params!$B$21,0.3),0.3)))</f>
        <v/>
      </c>
    </row>
    <row r="5293" ht="15" customHeight="1" s="1">
      <c r="A5293" s="9" t="n">
        <v>5290</v>
      </c>
      <c r="B5293" s="6" t="inlineStr">
        <is>
          <t>09/08</t>
        </is>
      </c>
      <c r="C5293" s="6" t="n">
        <v>9</v>
      </c>
      <c r="D5293" s="6" t="n">
        <v>1</v>
      </c>
      <c r="E5293" s="10">
        <f>IF(D5293=1, IF(OR(C5293&lt;10, C5293&gt;=15),1,0), IF(OR(C5293&lt;7, C5293&gt;=18),1,0))</f>
        <v/>
      </c>
      <c r="F5293" s="11" t="n">
        <v>0</v>
      </c>
      <c r="G5293" s="12">
        <f>0.45*8</f>
        <v/>
      </c>
      <c r="H5293" s="12">
        <f>F5293-G5293</f>
        <v/>
      </c>
      <c r="I5293" s="10">
        <f>IF(E5293=0,"Fora",IF(E5292=0,"Carg xar",IF(H5293&lt;0,IF(M5293&lt;0.9,"Carg FV","Stby"),IF(M5293&gt;P5293,"V2H",IF(M5293&lt;0.9,"Carg xar","Stby")))))</f>
        <v/>
      </c>
      <c r="J5293" s="12">
        <f>IF(OR(I5293="Carg FV",I5293="Carg xar"),MIN(IF(I5293="Carg FV",ABS(H5293),7.4),7.4,MAX(0,(0.9-M5293)*40)*0.95),0)</f>
        <v/>
      </c>
      <c r="K5293" s="12">
        <f>IF(I5293="V2H",MIN(MAX(0,H5293),7.4,MAX(0,(M5293-P5293)*40)*0.95),0)</f>
        <v/>
      </c>
      <c r="L5293" s="12">
        <f>IF(E5293=0,0,MAX(0,H5293-K5293))</f>
        <v/>
      </c>
      <c r="M5293" s="13">
        <f>M5292+J5292/40-IF(I5292="V2H",K5292/(0.95*40),0)-IF(E5293=0,IF(E5292=1,IF(D5293=1,30,40)*0.18/(2*40),0),0)-IF(E5293=1,IF(E5292=0,IF(D5293=1,30,40)*0.18/(2*40),0),0)</f>
        <v/>
      </c>
      <c r="N5293" s="14" t="n">
        <v>0.09</v>
      </c>
      <c r="O5293" s="15">
        <f>K5293*N5293</f>
        <v/>
      </c>
      <c r="P5293">
        <f>IF(E5293=0,0.3,IF(D5293=1,IF(C5293&gt;=Params!$B$13-3,IF(C5293&lt;Params!$B$13,Params!$B$20,0.3),0.3),IF(C5293&gt;=Params!$B$15-3,IF(C5293&lt;Params!$B$15,Params!$B$21,0.3),0.3)))</f>
        <v/>
      </c>
    </row>
    <row r="5294" ht="15" customHeight="1" s="1">
      <c r="A5294" s="9" t="n">
        <v>5291</v>
      </c>
      <c r="B5294" s="6" t="inlineStr">
        <is>
          <t>09/08</t>
        </is>
      </c>
      <c r="C5294" s="6" t="n">
        <v>10</v>
      </c>
      <c r="D5294" s="6" t="n">
        <v>1</v>
      </c>
      <c r="E5294" s="10">
        <f>IF(D5294=1, IF(OR(C5294&lt;10, C5294&gt;=15),1,0), IF(OR(C5294&lt;7, C5294&gt;=18),1,0))</f>
        <v/>
      </c>
      <c r="F5294" s="11" t="n">
        <v>0</v>
      </c>
      <c r="G5294" s="12">
        <f>0.65*8</f>
        <v/>
      </c>
      <c r="H5294" s="12">
        <f>F5294-G5294</f>
        <v/>
      </c>
      <c r="I5294" s="10">
        <f>IF(E5294=0,"Fora",IF(E5293=0,"Carg xar",IF(H5294&lt;0,IF(M5294&lt;0.9,"Carg FV","Stby"),IF(M5294&gt;P5294,"V2H",IF(M5294&lt;0.9,"Carg xar","Stby")))))</f>
        <v/>
      </c>
      <c r="J5294" s="12">
        <f>IF(OR(I5294="Carg FV",I5294="Carg xar"),MIN(IF(I5294="Carg FV",ABS(H5294),7.4),7.4,MAX(0,(0.9-M5294)*40)*0.95),0)</f>
        <v/>
      </c>
      <c r="K5294" s="12">
        <f>IF(I5294="V2H",MIN(MAX(0,H5294),7.4,MAX(0,(M5294-P5294)*40)*0.95),0)</f>
        <v/>
      </c>
      <c r="L5294" s="12">
        <f>IF(E5294=0,0,MAX(0,H5294-K5294))</f>
        <v/>
      </c>
      <c r="M5294" s="13">
        <f>M5293+J5293/40-IF(I5293="V2H",K5293/(0.95*40),0)-IF(E5294=0,IF(E5293=1,IF(D5294=1,30,40)*0.18/(2*40),0),0)-IF(E5294=1,IF(E5293=0,IF(D5294=1,30,40)*0.18/(2*40),0),0)</f>
        <v/>
      </c>
      <c r="N5294" s="14" t="n">
        <v>0.09</v>
      </c>
      <c r="O5294" s="15">
        <f>K5294*N5294</f>
        <v/>
      </c>
      <c r="P5294">
        <f>IF(E5294=0,0.3,IF(D5294=1,IF(C5294&gt;=Params!$B$13-3,IF(C5294&lt;Params!$B$13,Params!$B$20,0.3),0.3),IF(C5294&gt;=Params!$B$15-3,IF(C5294&lt;Params!$B$15,Params!$B$21,0.3),0.3)))</f>
        <v/>
      </c>
    </row>
    <row r="5295" ht="15" customHeight="1" s="1">
      <c r="A5295" s="9" t="n">
        <v>5292</v>
      </c>
      <c r="B5295" s="6" t="inlineStr">
        <is>
          <t>09/08</t>
        </is>
      </c>
      <c r="C5295" s="6" t="n">
        <v>11</v>
      </c>
      <c r="D5295" s="6" t="n">
        <v>1</v>
      </c>
      <c r="E5295" s="10">
        <f>IF(D5295=1, IF(OR(C5295&lt;10, C5295&gt;=15),1,0), IF(OR(C5295&lt;7, C5295&gt;=18),1,0))</f>
        <v/>
      </c>
      <c r="F5295" s="11" t="n">
        <v>0</v>
      </c>
      <c r="G5295" s="12">
        <f>0.8*8</f>
        <v/>
      </c>
      <c r="H5295" s="12">
        <f>F5295-G5295</f>
        <v/>
      </c>
      <c r="I5295" s="10">
        <f>IF(E5295=0,"Fora",IF(E5294=0,"Carg xar",IF(H5295&lt;0,IF(M5295&lt;0.9,"Carg FV","Stby"),IF(M5295&gt;P5295,"V2H",IF(M5295&lt;0.9,"Carg xar","Stby")))))</f>
        <v/>
      </c>
      <c r="J5295" s="12">
        <f>IF(OR(I5295="Carg FV",I5295="Carg xar"),MIN(IF(I5295="Carg FV",ABS(H5295),7.4),7.4,MAX(0,(0.9-M5295)*40)*0.95),0)</f>
        <v/>
      </c>
      <c r="K5295" s="12">
        <f>IF(I5295="V2H",MIN(MAX(0,H5295),7.4,MAX(0,(M5295-P5295)*40)*0.95),0)</f>
        <v/>
      </c>
      <c r="L5295" s="12">
        <f>IF(E5295=0,0,MAX(0,H5295-K5295))</f>
        <v/>
      </c>
      <c r="M5295" s="13">
        <f>M5294+J5294/40-IF(I5294="V2H",K5294/(0.95*40),0)-IF(E5295=0,IF(E5294=1,IF(D5295=1,30,40)*0.18/(2*40),0),0)-IF(E5295=1,IF(E5294=0,IF(D5295=1,30,40)*0.18/(2*40),0),0)</f>
        <v/>
      </c>
      <c r="N5295" s="14" t="n">
        <v>0.09</v>
      </c>
      <c r="O5295" s="15">
        <f>K5295*N5295</f>
        <v/>
      </c>
      <c r="P5295">
        <f>IF(E5295=0,0.3,IF(D5295=1,IF(C5295&gt;=Params!$B$13-3,IF(C5295&lt;Params!$B$13,Params!$B$20,0.3),0.3),IF(C5295&gt;=Params!$B$15-3,IF(C5295&lt;Params!$B$15,Params!$B$21,0.3),0.3)))</f>
        <v/>
      </c>
    </row>
    <row r="5296" ht="15" customHeight="1" s="1">
      <c r="A5296" s="9" t="n">
        <v>5293</v>
      </c>
      <c r="B5296" s="6" t="inlineStr">
        <is>
          <t>09/08</t>
        </is>
      </c>
      <c r="C5296" s="6" t="n">
        <v>12</v>
      </c>
      <c r="D5296" s="6" t="n">
        <v>1</v>
      </c>
      <c r="E5296" s="10">
        <f>IF(D5296=1, IF(OR(C5296&lt;10, C5296&gt;=15),1,0), IF(OR(C5296&lt;7, C5296&gt;=18),1,0))</f>
        <v/>
      </c>
      <c r="F5296" s="11" t="n">
        <v>0</v>
      </c>
      <c r="G5296" s="12">
        <f>0.88*8</f>
        <v/>
      </c>
      <c r="H5296" s="12">
        <f>F5296-G5296</f>
        <v/>
      </c>
      <c r="I5296" s="10">
        <f>IF(E5296=0,"Fora",IF(E5295=0,"Carg xar",IF(H5296&lt;0,IF(M5296&lt;0.9,"Carg FV","Stby"),IF(M5296&gt;P5296,"V2H",IF(M5296&lt;0.9,"Carg xar","Stby")))))</f>
        <v/>
      </c>
      <c r="J5296" s="12">
        <f>IF(OR(I5296="Carg FV",I5296="Carg xar"),MIN(IF(I5296="Carg FV",ABS(H5296),7.4),7.4,MAX(0,(0.9-M5296)*40)*0.95),0)</f>
        <v/>
      </c>
      <c r="K5296" s="12">
        <f>IF(I5296="V2H",MIN(MAX(0,H5296),7.4,MAX(0,(M5296-P5296)*40)*0.95),0)</f>
        <v/>
      </c>
      <c r="L5296" s="12">
        <f>IF(E5296=0,0,MAX(0,H5296-K5296))</f>
        <v/>
      </c>
      <c r="M5296" s="13">
        <f>M5295+J5295/40-IF(I5295="V2H",K5295/(0.95*40),0)-IF(E5296=0,IF(E5295=1,IF(D5296=1,30,40)*0.18/(2*40),0),0)-IF(E5296=1,IF(E5295=0,IF(D5296=1,30,40)*0.18/(2*40),0),0)</f>
        <v/>
      </c>
      <c r="N5296" s="14" t="n">
        <v>0.09</v>
      </c>
      <c r="O5296" s="15">
        <f>K5296*N5296</f>
        <v/>
      </c>
      <c r="P5296">
        <f>IF(E5296=0,0.3,IF(D5296=1,IF(C5296&gt;=Params!$B$13-3,IF(C5296&lt;Params!$B$13,Params!$B$20,0.3),0.3),IF(C5296&gt;=Params!$B$15-3,IF(C5296&lt;Params!$B$15,Params!$B$21,0.3),0.3)))</f>
        <v/>
      </c>
    </row>
    <row r="5297" ht="15" customHeight="1" s="1">
      <c r="A5297" s="9" t="n">
        <v>5294</v>
      </c>
      <c r="B5297" s="6" t="inlineStr">
        <is>
          <t>09/08</t>
        </is>
      </c>
      <c r="C5297" s="6" t="n">
        <v>13</v>
      </c>
      <c r="D5297" s="6" t="n">
        <v>1</v>
      </c>
      <c r="E5297" s="10">
        <f>IF(D5297=1, IF(OR(C5297&lt;10, C5297&gt;=15),1,0), IF(OR(C5297&lt;7, C5297&gt;=18),1,0))</f>
        <v/>
      </c>
      <c r="F5297" s="11" t="n">
        <v>0</v>
      </c>
      <c r="G5297" s="12">
        <f>0.85*8</f>
        <v/>
      </c>
      <c r="H5297" s="12">
        <f>F5297-G5297</f>
        <v/>
      </c>
      <c r="I5297" s="10">
        <f>IF(E5297=0,"Fora",IF(E5296=0,"Carg xar",IF(H5297&lt;0,IF(M5297&lt;0.9,"Carg FV","Stby"),IF(M5297&gt;P5297,"V2H",IF(M5297&lt;0.9,"Carg xar","Stby")))))</f>
        <v/>
      </c>
      <c r="J5297" s="12">
        <f>IF(OR(I5297="Carg FV",I5297="Carg xar"),MIN(IF(I5297="Carg FV",ABS(H5297),7.4),7.4,MAX(0,(0.9-M5297)*40)*0.95),0)</f>
        <v/>
      </c>
      <c r="K5297" s="12">
        <f>IF(I5297="V2H",MIN(MAX(0,H5297),7.4,MAX(0,(M5297-P5297)*40)*0.95),0)</f>
        <v/>
      </c>
      <c r="L5297" s="12">
        <f>IF(E5297=0,0,MAX(0,H5297-K5297))</f>
        <v/>
      </c>
      <c r="M5297" s="13">
        <f>M5296+J5296/40-IF(I5296="V2H",K5296/(0.95*40),0)-IF(E5297=0,IF(E5296=1,IF(D5297=1,30,40)*0.18/(2*40),0),0)-IF(E5297=1,IF(E5296=0,IF(D5297=1,30,40)*0.18/(2*40),0),0)</f>
        <v/>
      </c>
      <c r="N5297" s="14" t="n">
        <v>0.09</v>
      </c>
      <c r="O5297" s="15">
        <f>K5297*N5297</f>
        <v/>
      </c>
      <c r="P5297">
        <f>IF(E5297=0,0.3,IF(D5297=1,IF(C5297&gt;=Params!$B$13-3,IF(C5297&lt;Params!$B$13,Params!$B$20,0.3),0.3),IF(C5297&gt;=Params!$B$15-3,IF(C5297&lt;Params!$B$15,Params!$B$21,0.3),0.3)))</f>
        <v/>
      </c>
    </row>
    <row r="5298" ht="15" customHeight="1" s="1">
      <c r="A5298" s="9" t="n">
        <v>5295</v>
      </c>
      <c r="B5298" s="6" t="inlineStr">
        <is>
          <t>09/08</t>
        </is>
      </c>
      <c r="C5298" s="6" t="n">
        <v>14</v>
      </c>
      <c r="D5298" s="6" t="n">
        <v>1</v>
      </c>
      <c r="E5298" s="10">
        <f>IF(D5298=1, IF(OR(C5298&lt;10, C5298&gt;=15),1,0), IF(OR(C5298&lt;7, C5298&gt;=18),1,0))</f>
        <v/>
      </c>
      <c r="F5298" s="11" t="n">
        <v>0</v>
      </c>
      <c r="G5298" s="12">
        <f>0.75*8</f>
        <v/>
      </c>
      <c r="H5298" s="12">
        <f>F5298-G5298</f>
        <v/>
      </c>
      <c r="I5298" s="10">
        <f>IF(E5298=0,"Fora",IF(E5297=0,"Carg xar",IF(H5298&lt;0,IF(M5298&lt;0.9,"Carg FV","Stby"),IF(M5298&gt;P5298,"V2H",IF(M5298&lt;0.9,"Carg xar","Stby")))))</f>
        <v/>
      </c>
      <c r="J5298" s="12">
        <f>IF(OR(I5298="Carg FV",I5298="Carg xar"),MIN(IF(I5298="Carg FV",ABS(H5298),7.4),7.4,MAX(0,(0.9-M5298)*40)*0.95),0)</f>
        <v/>
      </c>
      <c r="K5298" s="12">
        <f>IF(I5298="V2H",MIN(MAX(0,H5298),7.4,MAX(0,(M5298-P5298)*40)*0.95),0)</f>
        <v/>
      </c>
      <c r="L5298" s="12">
        <f>IF(E5298=0,0,MAX(0,H5298-K5298))</f>
        <v/>
      </c>
      <c r="M5298" s="13">
        <f>M5297+J5297/40-IF(I5297="V2H",K5297/(0.95*40),0)-IF(E5298=0,IF(E5297=1,IF(D5298=1,30,40)*0.18/(2*40),0),0)-IF(E5298=1,IF(E5297=0,IF(D5298=1,30,40)*0.18/(2*40),0),0)</f>
        <v/>
      </c>
      <c r="N5298" s="14" t="n">
        <v>0.09</v>
      </c>
      <c r="O5298" s="15">
        <f>K5298*N5298</f>
        <v/>
      </c>
      <c r="P5298">
        <f>IF(E5298=0,0.3,IF(D5298=1,IF(C5298&gt;=Params!$B$13-3,IF(C5298&lt;Params!$B$13,Params!$B$20,0.3),0.3),IF(C5298&gt;=Params!$B$15-3,IF(C5298&lt;Params!$B$15,Params!$B$21,0.3),0.3)))</f>
        <v/>
      </c>
    </row>
    <row r="5299" ht="15" customHeight="1" s="1">
      <c r="A5299" s="9" t="n">
        <v>5296</v>
      </c>
      <c r="B5299" s="6" t="inlineStr">
        <is>
          <t>09/08</t>
        </is>
      </c>
      <c r="C5299" s="6" t="n">
        <v>15</v>
      </c>
      <c r="D5299" s="6" t="n">
        <v>1</v>
      </c>
      <c r="E5299" s="10">
        <f>IF(D5299=1, IF(OR(C5299&lt;10, C5299&gt;=15),1,0), IF(OR(C5299&lt;7, C5299&gt;=18),1,0))</f>
        <v/>
      </c>
      <c r="F5299" s="11" t="n">
        <v>0</v>
      </c>
      <c r="G5299" s="12">
        <f>0.58*8</f>
        <v/>
      </c>
      <c r="H5299" s="12">
        <f>F5299-G5299</f>
        <v/>
      </c>
      <c r="I5299" s="10">
        <f>IF(E5299=0,"Fora",IF(E5298=0,"Carg xar",IF(H5299&lt;0,IF(M5299&lt;0.9,"Carg FV","Stby"),IF(M5299&gt;P5299,"V2H",IF(M5299&lt;0.9,"Carg xar","Stby")))))</f>
        <v/>
      </c>
      <c r="J5299" s="12">
        <f>IF(OR(I5299="Carg FV",I5299="Carg xar"),MIN(IF(I5299="Carg FV",ABS(H5299),7.4),7.4,MAX(0,(0.9-M5299)*40)*0.95),0)</f>
        <v/>
      </c>
      <c r="K5299" s="12">
        <f>IF(I5299="V2H",MIN(MAX(0,H5299),7.4,MAX(0,(M5299-P5299)*40)*0.95),0)</f>
        <v/>
      </c>
      <c r="L5299" s="12">
        <f>IF(E5299=0,0,MAX(0,H5299-K5299))</f>
        <v/>
      </c>
      <c r="M5299" s="13">
        <f>M5298+J5298/40-IF(I5298="V2H",K5298/(0.95*40),0)-IF(E5299=0,IF(E5298=1,IF(D5299=1,30,40)*0.18/(2*40),0),0)-IF(E5299=1,IF(E5298=0,IF(D5299=1,30,40)*0.18/(2*40),0),0)</f>
        <v/>
      </c>
      <c r="N5299" s="14" t="n">
        <v>0.09</v>
      </c>
      <c r="O5299" s="15">
        <f>K5299*N5299</f>
        <v/>
      </c>
      <c r="P5299">
        <f>IF(E5299=0,0.3,IF(D5299=1,IF(C5299&gt;=Params!$B$13-3,IF(C5299&lt;Params!$B$13,Params!$B$20,0.3),0.3),IF(C5299&gt;=Params!$B$15-3,IF(C5299&lt;Params!$B$15,Params!$B$21,0.3),0.3)))</f>
        <v/>
      </c>
    </row>
    <row r="5300" ht="15" customHeight="1" s="1">
      <c r="A5300" s="9" t="n">
        <v>5297</v>
      </c>
      <c r="B5300" s="6" t="inlineStr">
        <is>
          <t>09/08</t>
        </is>
      </c>
      <c r="C5300" s="6" t="n">
        <v>16</v>
      </c>
      <c r="D5300" s="6" t="n">
        <v>1</v>
      </c>
      <c r="E5300" s="10">
        <f>IF(D5300=1, IF(OR(C5300&lt;10, C5300&gt;=15),1,0), IF(OR(C5300&lt;7, C5300&gt;=18),1,0))</f>
        <v/>
      </c>
      <c r="F5300" s="11" t="n">
        <v>0</v>
      </c>
      <c r="G5300" s="12">
        <f>0.38*8</f>
        <v/>
      </c>
      <c r="H5300" s="12">
        <f>F5300-G5300</f>
        <v/>
      </c>
      <c r="I5300" s="10">
        <f>IF(E5300=0,"Fora",IF(E5299=0,"Carg xar",IF(H5300&lt;0,IF(M5300&lt;0.9,"Carg FV","Stby"),IF(M5300&gt;P5300,"V2H",IF(M5300&lt;0.9,"Carg xar","Stby")))))</f>
        <v/>
      </c>
      <c r="J5300" s="12">
        <f>IF(OR(I5300="Carg FV",I5300="Carg xar"),MIN(IF(I5300="Carg FV",ABS(H5300),7.4),7.4,MAX(0,(0.9-M5300)*40)*0.95),0)</f>
        <v/>
      </c>
      <c r="K5300" s="12">
        <f>IF(I5300="V2H",MIN(MAX(0,H5300),7.4,MAX(0,(M5300-P5300)*40)*0.95),0)</f>
        <v/>
      </c>
      <c r="L5300" s="12">
        <f>IF(E5300=0,0,MAX(0,H5300-K5300))</f>
        <v/>
      </c>
      <c r="M5300" s="13">
        <f>M5299+J5299/40-IF(I5299="V2H",K5299/(0.95*40),0)-IF(E5300=0,IF(E5299=1,IF(D5300=1,30,40)*0.18/(2*40),0),0)-IF(E5300=1,IF(E5299=0,IF(D5300=1,30,40)*0.18/(2*40),0),0)</f>
        <v/>
      </c>
      <c r="N5300" s="14" t="n">
        <v>0.09</v>
      </c>
      <c r="O5300" s="15">
        <f>K5300*N5300</f>
        <v/>
      </c>
      <c r="P5300">
        <f>IF(E5300=0,0.3,IF(D5300=1,IF(C5300&gt;=Params!$B$13-3,IF(C5300&lt;Params!$B$13,Params!$B$20,0.3),0.3),IF(C5300&gt;=Params!$B$15-3,IF(C5300&lt;Params!$B$15,Params!$B$21,0.3),0.3)))</f>
        <v/>
      </c>
    </row>
    <row r="5301" ht="15" customHeight="1" s="1">
      <c r="A5301" s="9" t="n">
        <v>5298</v>
      </c>
      <c r="B5301" s="6" t="inlineStr">
        <is>
          <t>09/08</t>
        </is>
      </c>
      <c r="C5301" s="6" t="n">
        <v>17</v>
      </c>
      <c r="D5301" s="6" t="n">
        <v>1</v>
      </c>
      <c r="E5301" s="10">
        <f>IF(D5301=1, IF(OR(C5301&lt;10, C5301&gt;=15),1,0), IF(OR(C5301&lt;7, C5301&gt;=18),1,0))</f>
        <v/>
      </c>
      <c r="F5301" s="11" t="n">
        <v>0</v>
      </c>
      <c r="G5301" s="12">
        <f>0.18*8</f>
        <v/>
      </c>
      <c r="H5301" s="12">
        <f>F5301-G5301</f>
        <v/>
      </c>
      <c r="I5301" s="10">
        <f>IF(E5301=0,"Fora",IF(E5300=0,"Carg xar",IF(H5301&lt;0,IF(M5301&lt;0.9,"Carg FV","Stby"),IF(M5301&gt;P5301,"V2H",IF(M5301&lt;0.9,"Carg xar","Stby")))))</f>
        <v/>
      </c>
      <c r="J5301" s="12">
        <f>IF(OR(I5301="Carg FV",I5301="Carg xar"),MIN(IF(I5301="Carg FV",ABS(H5301),7.4),7.4,MAX(0,(0.9-M5301)*40)*0.95),0)</f>
        <v/>
      </c>
      <c r="K5301" s="12">
        <f>IF(I5301="V2H",MIN(MAX(0,H5301),7.4,MAX(0,(M5301-P5301)*40)*0.95),0)</f>
        <v/>
      </c>
      <c r="L5301" s="12">
        <f>IF(E5301=0,0,MAX(0,H5301-K5301))</f>
        <v/>
      </c>
      <c r="M5301" s="13">
        <f>M5300+J5300/40-IF(I5300="V2H",K5300/(0.95*40),0)-IF(E5301=0,IF(E5300=1,IF(D5301=1,30,40)*0.18/(2*40),0),0)-IF(E5301=1,IF(E5300=0,IF(D5301=1,30,40)*0.18/(2*40),0),0)</f>
        <v/>
      </c>
      <c r="N5301" s="14" t="n">
        <v>0.09</v>
      </c>
      <c r="O5301" s="15">
        <f>K5301*N5301</f>
        <v/>
      </c>
      <c r="P5301">
        <f>IF(E5301=0,0.3,IF(D5301=1,IF(C5301&gt;=Params!$B$13-3,IF(C5301&lt;Params!$B$13,Params!$B$20,0.3),0.3),IF(C5301&gt;=Params!$B$15-3,IF(C5301&lt;Params!$B$15,Params!$B$21,0.3),0.3)))</f>
        <v/>
      </c>
    </row>
    <row r="5302" ht="15" customHeight="1" s="1">
      <c r="A5302" s="9" t="n">
        <v>5299</v>
      </c>
      <c r="B5302" s="6" t="inlineStr">
        <is>
          <t>09/08</t>
        </is>
      </c>
      <c r="C5302" s="6" t="n">
        <v>18</v>
      </c>
      <c r="D5302" s="6" t="n">
        <v>1</v>
      </c>
      <c r="E5302" s="10">
        <f>IF(D5302=1, IF(OR(C5302&lt;10, C5302&gt;=15),1,0), IF(OR(C5302&lt;7, C5302&gt;=18),1,0))</f>
        <v/>
      </c>
      <c r="F5302" s="11" t="n">
        <v>0</v>
      </c>
      <c r="G5302" s="12">
        <f>0.04*8</f>
        <v/>
      </c>
      <c r="H5302" s="12">
        <f>F5302-G5302</f>
        <v/>
      </c>
      <c r="I5302" s="10">
        <f>IF(E5302=0,"Fora",IF(E5301=0,"Carg xar",IF(H5302&lt;0,IF(M5302&lt;0.9,"Carg FV","Stby"),IF(M5302&gt;P5302,"V2H",IF(M5302&lt;0.9,"Carg xar","Stby")))))</f>
        <v/>
      </c>
      <c r="J5302" s="12">
        <f>IF(OR(I5302="Carg FV",I5302="Carg xar"),MIN(IF(I5302="Carg FV",ABS(H5302),7.4),7.4,MAX(0,(0.9-M5302)*40)*0.95),0)</f>
        <v/>
      </c>
      <c r="K5302" s="12">
        <f>IF(I5302="V2H",MIN(MAX(0,H5302),7.4,MAX(0,(M5302-P5302)*40)*0.95),0)</f>
        <v/>
      </c>
      <c r="L5302" s="12">
        <f>IF(E5302=0,0,MAX(0,H5302-K5302))</f>
        <v/>
      </c>
      <c r="M5302" s="13">
        <f>M5301+J5301/40-IF(I5301="V2H",K5301/(0.95*40),0)-IF(E5302=0,IF(E5301=1,IF(D5302=1,30,40)*0.18/(2*40),0),0)-IF(E5302=1,IF(E5301=0,IF(D5302=1,30,40)*0.18/(2*40),0),0)</f>
        <v/>
      </c>
      <c r="N5302" s="14" t="n">
        <v>0.09</v>
      </c>
      <c r="O5302" s="15">
        <f>K5302*N5302</f>
        <v/>
      </c>
      <c r="P5302">
        <f>IF(E5302=0,0.3,IF(D5302=1,IF(C5302&gt;=Params!$B$13-3,IF(C5302&lt;Params!$B$13,Params!$B$20,0.3),0.3),IF(C5302&gt;=Params!$B$15-3,IF(C5302&lt;Params!$B$15,Params!$B$21,0.3),0.3)))</f>
        <v/>
      </c>
    </row>
    <row r="5303" ht="15" customHeight="1" s="1">
      <c r="A5303" s="9" t="n">
        <v>5300</v>
      </c>
      <c r="B5303" s="6" t="inlineStr">
        <is>
          <t>09/08</t>
        </is>
      </c>
      <c r="C5303" s="6" t="n">
        <v>19</v>
      </c>
      <c r="D5303" s="6" t="n">
        <v>1</v>
      </c>
      <c r="E5303" s="10">
        <f>IF(D5303=1, IF(OR(C5303&lt;10, C5303&gt;=15),1,0), IF(OR(C5303&lt;7, C5303&gt;=18),1,0))</f>
        <v/>
      </c>
      <c r="F5303" s="11" t="n">
        <v>0.132</v>
      </c>
      <c r="G5303" s="12">
        <f>0*8</f>
        <v/>
      </c>
      <c r="H5303" s="12">
        <f>F5303-G5303</f>
        <v/>
      </c>
      <c r="I5303" s="10">
        <f>IF(E5303=0,"Fora",IF(E5302=0,"Carg xar",IF(H5303&lt;0,IF(M5303&lt;0.9,"Carg FV","Stby"),IF(M5303&gt;P5303,"V2H",IF(M5303&lt;0.9,"Carg xar","Stby")))))</f>
        <v/>
      </c>
      <c r="J5303" s="12">
        <f>IF(OR(I5303="Carg FV",I5303="Carg xar"),MIN(IF(I5303="Carg FV",ABS(H5303),7.4),7.4,MAX(0,(0.9-M5303)*40)*0.95),0)</f>
        <v/>
      </c>
      <c r="K5303" s="12">
        <f>IF(I5303="V2H",MIN(MAX(0,H5303),7.4,MAX(0,(M5303-P5303)*40)*0.95),0)</f>
        <v/>
      </c>
      <c r="L5303" s="12">
        <f>IF(E5303=0,0,MAX(0,H5303-K5303))</f>
        <v/>
      </c>
      <c r="M5303" s="13">
        <f>M5302+J5302/40-IF(I5302="V2H",K5302/(0.95*40),0)-IF(E5303=0,IF(E5302=1,IF(D5303=1,30,40)*0.18/(2*40),0),0)-IF(E5303=1,IF(E5302=0,IF(D5303=1,30,40)*0.18/(2*40),0),0)</f>
        <v/>
      </c>
      <c r="N5303" s="14" t="n">
        <v>0.09</v>
      </c>
      <c r="O5303" s="15">
        <f>K5303*N5303</f>
        <v/>
      </c>
      <c r="P5303">
        <f>IF(E5303=0,0.3,IF(D5303=1,IF(C5303&gt;=Params!$B$13-3,IF(C5303&lt;Params!$B$13,Params!$B$20,0.3),0.3),IF(C5303&gt;=Params!$B$15-3,IF(C5303&lt;Params!$B$15,Params!$B$21,0.3),0.3)))</f>
        <v/>
      </c>
    </row>
    <row r="5304" ht="15" customHeight="1" s="1">
      <c r="A5304" s="9" t="n">
        <v>5301</v>
      </c>
      <c r="B5304" s="6" t="inlineStr">
        <is>
          <t>09/08</t>
        </is>
      </c>
      <c r="C5304" s="6" t="n">
        <v>20</v>
      </c>
      <c r="D5304" s="6" t="n">
        <v>1</v>
      </c>
      <c r="E5304" s="10">
        <f>IF(D5304=1, IF(OR(C5304&lt;10, C5304&gt;=15),1,0), IF(OR(C5304&lt;7, C5304&gt;=18),1,0))</f>
        <v/>
      </c>
      <c r="F5304" s="11" t="n">
        <v>0.436</v>
      </c>
      <c r="G5304" s="12">
        <f>0*8</f>
        <v/>
      </c>
      <c r="H5304" s="12">
        <f>F5304-G5304</f>
        <v/>
      </c>
      <c r="I5304" s="10">
        <f>IF(E5304=0,"Fora",IF(E5303=0,"Carg xar",IF(H5304&lt;0,IF(M5304&lt;0.9,"Carg FV","Stby"),IF(M5304&gt;P5304,"V2H",IF(M5304&lt;0.9,"Carg xar","Stby")))))</f>
        <v/>
      </c>
      <c r="J5304" s="12">
        <f>IF(OR(I5304="Carg FV",I5304="Carg xar"),MIN(IF(I5304="Carg FV",ABS(H5304),7.4),7.4,MAX(0,(0.9-M5304)*40)*0.95),0)</f>
        <v/>
      </c>
      <c r="K5304" s="12">
        <f>IF(I5304="V2H",MIN(MAX(0,H5304),7.4,MAX(0,(M5304-P5304)*40)*0.95),0)</f>
        <v/>
      </c>
      <c r="L5304" s="12">
        <f>IF(E5304=0,0,MAX(0,H5304-K5304))</f>
        <v/>
      </c>
      <c r="M5304" s="13">
        <f>M5303+J5303/40-IF(I5303="V2H",K5303/(0.95*40),0)-IF(E5304=0,IF(E5303=1,IF(D5304=1,30,40)*0.18/(2*40),0),0)-IF(E5304=1,IF(E5303=0,IF(D5304=1,30,40)*0.18/(2*40),0),0)</f>
        <v/>
      </c>
      <c r="N5304" s="14" t="n">
        <v>0.09</v>
      </c>
      <c r="O5304" s="15">
        <f>K5304*N5304</f>
        <v/>
      </c>
      <c r="P5304">
        <f>IF(E5304=0,0.3,IF(D5304=1,IF(C5304&gt;=Params!$B$13-3,IF(C5304&lt;Params!$B$13,Params!$B$20,0.3),0.3),IF(C5304&gt;=Params!$B$15-3,IF(C5304&lt;Params!$B$15,Params!$B$21,0.3),0.3)))</f>
        <v/>
      </c>
    </row>
    <row r="5305" ht="15" customHeight="1" s="1">
      <c r="A5305" s="9" t="n">
        <v>5302</v>
      </c>
      <c r="B5305" s="6" t="inlineStr">
        <is>
          <t>09/08</t>
        </is>
      </c>
      <c r="C5305" s="6" t="n">
        <v>21</v>
      </c>
      <c r="D5305" s="6" t="n">
        <v>1</v>
      </c>
      <c r="E5305" s="10">
        <f>IF(D5305=1, IF(OR(C5305&lt;10, C5305&gt;=15),1,0), IF(OR(C5305&lt;7, C5305&gt;=18),1,0))</f>
        <v/>
      </c>
      <c r="F5305" s="11" t="n">
        <v>0.553</v>
      </c>
      <c r="G5305" s="12">
        <f>0*8</f>
        <v/>
      </c>
      <c r="H5305" s="12">
        <f>F5305-G5305</f>
        <v/>
      </c>
      <c r="I5305" s="10">
        <f>IF(E5305=0,"Fora",IF(E5304=0,"Carg xar",IF(H5305&lt;0,IF(M5305&lt;0.9,"Carg FV","Stby"),IF(M5305&gt;P5305,"V2H",IF(M5305&lt;0.9,"Carg xar","Stby")))))</f>
        <v/>
      </c>
      <c r="J5305" s="12">
        <f>IF(OR(I5305="Carg FV",I5305="Carg xar"),MIN(IF(I5305="Carg FV",ABS(H5305),7.4),7.4,MAX(0,(0.9-M5305)*40)*0.95),0)</f>
        <v/>
      </c>
      <c r="K5305" s="12">
        <f>IF(I5305="V2H",MIN(MAX(0,H5305),7.4,MAX(0,(M5305-P5305)*40)*0.95),0)</f>
        <v/>
      </c>
      <c r="L5305" s="12">
        <f>IF(E5305=0,0,MAX(0,H5305-K5305))</f>
        <v/>
      </c>
      <c r="M5305" s="13">
        <f>M5304+J5304/40-IF(I5304="V2H",K5304/(0.95*40),0)-IF(E5305=0,IF(E5304=1,IF(D5305=1,30,40)*0.18/(2*40),0),0)-IF(E5305=1,IF(E5304=0,IF(D5305=1,30,40)*0.18/(2*40),0),0)</f>
        <v/>
      </c>
      <c r="N5305" s="14" t="n">
        <v>0.09</v>
      </c>
      <c r="O5305" s="15">
        <f>K5305*N5305</f>
        <v/>
      </c>
      <c r="P5305">
        <f>IF(E5305=0,0.3,IF(D5305=1,IF(C5305&gt;=Params!$B$13-3,IF(C5305&lt;Params!$B$13,Params!$B$20,0.3),0.3),IF(C5305&gt;=Params!$B$15-3,IF(C5305&lt;Params!$B$15,Params!$B$21,0.3),0.3)))</f>
        <v/>
      </c>
    </row>
    <row r="5306" ht="15" customHeight="1" s="1">
      <c r="A5306" s="9" t="n">
        <v>5303</v>
      </c>
      <c r="B5306" s="6" t="inlineStr">
        <is>
          <t>09/08</t>
        </is>
      </c>
      <c r="C5306" s="6" t="n">
        <v>22</v>
      </c>
      <c r="D5306" s="6" t="n">
        <v>1</v>
      </c>
      <c r="E5306" s="10">
        <f>IF(D5306=1, IF(OR(C5306&lt;10, C5306&gt;=15),1,0), IF(OR(C5306&lt;7, C5306&gt;=18),1,0))</f>
        <v/>
      </c>
      <c r="F5306" s="11" t="n">
        <v>1.305</v>
      </c>
      <c r="G5306" s="12">
        <f>0*8</f>
        <v/>
      </c>
      <c r="H5306" s="12">
        <f>F5306-G5306</f>
        <v/>
      </c>
      <c r="I5306" s="10">
        <f>IF(E5306=0,"Fora",IF(E5305=0,"Carg xar",IF(H5306&lt;0,IF(M5306&lt;0.9,"Carg FV","Stby"),IF(M5306&gt;P5306,"V2H",IF(M5306&lt;0.9,"Carg xar","Stby")))))</f>
        <v/>
      </c>
      <c r="J5306" s="12">
        <f>IF(OR(I5306="Carg FV",I5306="Carg xar"),MIN(IF(I5306="Carg FV",ABS(H5306),7.4),7.4,MAX(0,(0.9-M5306)*40)*0.95),0)</f>
        <v/>
      </c>
      <c r="K5306" s="12">
        <f>IF(I5306="V2H",MIN(MAX(0,H5306),7.4,MAX(0,(M5306-P5306)*40)*0.95),0)</f>
        <v/>
      </c>
      <c r="L5306" s="12">
        <f>IF(E5306=0,0,MAX(0,H5306-K5306))</f>
        <v/>
      </c>
      <c r="M5306" s="13">
        <f>M5305+J5305/40-IF(I5305="V2H",K5305/(0.95*40),0)-IF(E5306=0,IF(E5305=1,IF(D5306=1,30,40)*0.18/(2*40),0),0)-IF(E5306=1,IF(E5305=0,IF(D5306=1,30,40)*0.18/(2*40),0),0)</f>
        <v/>
      </c>
      <c r="N5306" s="14" t="n">
        <v>0.09</v>
      </c>
      <c r="O5306" s="15">
        <f>K5306*N5306</f>
        <v/>
      </c>
      <c r="P5306">
        <f>IF(E5306=0,0.3,IF(D5306=1,IF(C5306&gt;=Params!$B$13-3,IF(C5306&lt;Params!$B$13,Params!$B$20,0.3),0.3),IF(C5306&gt;=Params!$B$15-3,IF(C5306&lt;Params!$B$15,Params!$B$21,0.3),0.3)))</f>
        <v/>
      </c>
    </row>
    <row r="5307" ht="15" customHeight="1" s="1">
      <c r="A5307" s="9" t="n">
        <v>5304</v>
      </c>
      <c r="B5307" s="6" t="inlineStr">
        <is>
          <t>09/08</t>
        </is>
      </c>
      <c r="C5307" s="6" t="n">
        <v>23</v>
      </c>
      <c r="D5307" s="6" t="n">
        <v>1</v>
      </c>
      <c r="E5307" s="10">
        <f>IF(D5307=1, IF(OR(C5307&lt;10, C5307&gt;=15),1,0), IF(OR(C5307&lt;7, C5307&gt;=18),1,0))</f>
        <v/>
      </c>
      <c r="F5307" s="11" t="n">
        <v>0.66</v>
      </c>
      <c r="G5307" s="12">
        <f>0*8</f>
        <v/>
      </c>
      <c r="H5307" s="12">
        <f>F5307-G5307</f>
        <v/>
      </c>
      <c r="I5307" s="10">
        <f>IF(E5307=0,"Fora",IF(E5306=0,"Carg xar",IF(H5307&lt;0,IF(M5307&lt;0.9,"Carg FV","Stby"),IF(M5307&gt;P5307,"V2H",IF(M5307&lt;0.9,"Carg xar","Stby")))))</f>
        <v/>
      </c>
      <c r="J5307" s="12">
        <f>IF(OR(I5307="Carg FV",I5307="Carg xar"),MIN(IF(I5307="Carg FV",ABS(H5307),7.4),7.4,MAX(0,(0.9-M5307)*40)*0.95),0)</f>
        <v/>
      </c>
      <c r="K5307" s="12">
        <f>IF(I5307="V2H",MIN(MAX(0,H5307),7.4,MAX(0,(M5307-P5307)*40)*0.95),0)</f>
        <v/>
      </c>
      <c r="L5307" s="12">
        <f>IF(E5307=0,0,MAX(0,H5307-K5307))</f>
        <v/>
      </c>
      <c r="M5307" s="13">
        <f>M5306+J5306/40-IF(I5306="V2H",K5306/(0.95*40),0)-IF(E5307=0,IF(E5306=1,IF(D5307=1,30,40)*0.18/(2*40),0),0)-IF(E5307=1,IF(E5306=0,IF(D5307=1,30,40)*0.18/(2*40),0),0)</f>
        <v/>
      </c>
      <c r="N5307" s="14" t="n">
        <v>0.09</v>
      </c>
      <c r="O5307" s="15">
        <f>K5307*N5307</f>
        <v/>
      </c>
      <c r="P5307">
        <f>IF(E5307=0,0.3,IF(D5307=1,IF(C5307&gt;=Params!$B$13-3,IF(C5307&lt;Params!$B$13,Params!$B$20,0.3),0.3),IF(C5307&gt;=Params!$B$15-3,IF(C5307&lt;Params!$B$15,Params!$B$21,0.3),0.3)))</f>
        <v/>
      </c>
    </row>
    <row r="5308" ht="15" customHeight="1" s="1">
      <c r="A5308" s="9" t="n">
        <v>5305</v>
      </c>
      <c r="B5308" s="6" t="inlineStr">
        <is>
          <t>10/08</t>
        </is>
      </c>
      <c r="C5308" s="6" t="n">
        <v>0</v>
      </c>
      <c r="D5308" s="6" t="n">
        <v>1</v>
      </c>
      <c r="E5308" s="10">
        <f>IF(D5308=1, IF(OR(C5308&lt;10, C5308&gt;=15),1,0), IF(OR(C5308&lt;7, C5308&gt;=18),1,0))</f>
        <v/>
      </c>
      <c r="F5308" s="11" t="n">
        <v>0.521</v>
      </c>
      <c r="G5308" s="12">
        <f>0*8</f>
        <v/>
      </c>
      <c r="H5308" s="12">
        <f>F5308-G5308</f>
        <v/>
      </c>
      <c r="I5308" s="10">
        <f>IF(E5308=0,"Fora",IF(E5307=0,"Carg xar",IF(H5308&lt;0,IF(M5308&lt;0.9,"Carg FV","Stby"),IF(M5308&gt;P5308,"V2H",IF(M5308&lt;0.9,"Carg xar","Stby")))))</f>
        <v/>
      </c>
      <c r="J5308" s="12">
        <f>IF(OR(I5308="Carg FV",I5308="Carg xar"),MIN(IF(I5308="Carg FV",ABS(H5308),7.4),7.4,MAX(0,(0.9-M5308)*40)*0.95),0)</f>
        <v/>
      </c>
      <c r="K5308" s="12">
        <f>IF(I5308="V2H",MIN(MAX(0,H5308),7.4,MAX(0,(M5308-P5308)*40)*0.95),0)</f>
        <v/>
      </c>
      <c r="L5308" s="12">
        <f>IF(E5308=0,0,MAX(0,H5308-K5308))</f>
        <v/>
      </c>
      <c r="M5308" s="13">
        <f>M5307+J5307/40-IF(I5307="V2H",K5307/(0.95*40),0)-IF(E5308=0,IF(E5307=1,IF(D5308=1,30,40)*0.18/(2*40),0),0)-IF(E5308=1,IF(E5307=0,IF(D5308=1,30,40)*0.18/(2*40),0),0)</f>
        <v/>
      </c>
      <c r="N5308" s="14" t="n">
        <v>0.09</v>
      </c>
      <c r="O5308" s="15">
        <f>K5308*N5308</f>
        <v/>
      </c>
      <c r="P5308">
        <f>IF(E5308=0,0.3,IF(D5308=1,IF(C5308&gt;=Params!$B$13-3,IF(C5308&lt;Params!$B$13,Params!$B$20,0.3),0.3),IF(C5308&gt;=Params!$B$15-3,IF(C5308&lt;Params!$B$15,Params!$B$21,0.3),0.3)))</f>
        <v/>
      </c>
    </row>
    <row r="5309" ht="15" customHeight="1" s="1">
      <c r="A5309" s="9" t="n">
        <v>5306</v>
      </c>
      <c r="B5309" s="6" t="inlineStr">
        <is>
          <t>10/08</t>
        </is>
      </c>
      <c r="C5309" s="6" t="n">
        <v>1</v>
      </c>
      <c r="D5309" s="6" t="n">
        <v>1</v>
      </c>
      <c r="E5309" s="10">
        <f>IF(D5309=1, IF(OR(C5309&lt;10, C5309&gt;=15),1,0), IF(OR(C5309&lt;7, C5309&gt;=18),1,0))</f>
        <v/>
      </c>
      <c r="F5309" s="11" t="n">
        <v>0.606</v>
      </c>
      <c r="G5309" s="12">
        <f>0*8</f>
        <v/>
      </c>
      <c r="H5309" s="12">
        <f>F5309-G5309</f>
        <v/>
      </c>
      <c r="I5309" s="10">
        <f>IF(E5309=0,"Fora",IF(E5308=0,"Carg xar",IF(H5309&lt;0,IF(M5309&lt;0.9,"Carg FV","Stby"),IF(M5309&gt;P5309,"V2H",IF(M5309&lt;0.9,"Carg xar","Stby")))))</f>
        <v/>
      </c>
      <c r="J5309" s="12">
        <f>IF(OR(I5309="Carg FV",I5309="Carg xar"),MIN(IF(I5309="Carg FV",ABS(H5309),7.4),7.4,MAX(0,(0.9-M5309)*40)*0.95),0)</f>
        <v/>
      </c>
      <c r="K5309" s="12">
        <f>IF(I5309="V2H",MIN(MAX(0,H5309),7.4,MAX(0,(M5309-P5309)*40)*0.95),0)</f>
        <v/>
      </c>
      <c r="L5309" s="12">
        <f>IF(E5309=0,0,MAX(0,H5309-K5309))</f>
        <v/>
      </c>
      <c r="M5309" s="13">
        <f>M5308+J5308/40-IF(I5308="V2H",K5308/(0.95*40),0)-IF(E5309=0,IF(E5308=1,IF(D5309=1,30,40)*0.18/(2*40),0),0)-IF(E5309=1,IF(E5308=0,IF(D5309=1,30,40)*0.18/(2*40),0),0)</f>
        <v/>
      </c>
      <c r="N5309" s="14" t="n">
        <v>0.09</v>
      </c>
      <c r="O5309" s="15">
        <f>K5309*N5309</f>
        <v/>
      </c>
      <c r="P5309">
        <f>IF(E5309=0,0.3,IF(D5309=1,IF(C5309&gt;=Params!$B$13-3,IF(C5309&lt;Params!$B$13,Params!$B$20,0.3),0.3),IF(C5309&gt;=Params!$B$15-3,IF(C5309&lt;Params!$B$15,Params!$B$21,0.3),0.3)))</f>
        <v/>
      </c>
    </row>
    <row r="5310" ht="15" customHeight="1" s="1">
      <c r="A5310" s="9" t="n">
        <v>5307</v>
      </c>
      <c r="B5310" s="6" t="inlineStr">
        <is>
          <t>10/08</t>
        </is>
      </c>
      <c r="C5310" s="6" t="n">
        <v>2</v>
      </c>
      <c r="D5310" s="6" t="n">
        <v>1</v>
      </c>
      <c r="E5310" s="10">
        <f>IF(D5310=1, IF(OR(C5310&lt;10, C5310&gt;=15),1,0), IF(OR(C5310&lt;7, C5310&gt;=18),1,0))</f>
        <v/>
      </c>
      <c r="F5310" s="11" t="n">
        <v>0.504</v>
      </c>
      <c r="G5310" s="12">
        <f>0*8</f>
        <v/>
      </c>
      <c r="H5310" s="12">
        <f>F5310-G5310</f>
        <v/>
      </c>
      <c r="I5310" s="10">
        <f>IF(E5310=0,"Fora",IF(E5309=0,"Carg xar",IF(H5310&lt;0,IF(M5310&lt;0.9,"Carg FV","Stby"),IF(M5310&gt;P5310,"V2H",IF(M5310&lt;0.9,"Carg xar","Stby")))))</f>
        <v/>
      </c>
      <c r="J5310" s="12">
        <f>IF(OR(I5310="Carg FV",I5310="Carg xar"),MIN(IF(I5310="Carg FV",ABS(H5310),7.4),7.4,MAX(0,(0.9-M5310)*40)*0.95),0)</f>
        <v/>
      </c>
      <c r="K5310" s="12">
        <f>IF(I5310="V2H",MIN(MAX(0,H5310),7.4,MAX(0,(M5310-P5310)*40)*0.95),0)</f>
        <v/>
      </c>
      <c r="L5310" s="12">
        <f>IF(E5310=0,0,MAX(0,H5310-K5310))</f>
        <v/>
      </c>
      <c r="M5310" s="13">
        <f>M5309+J5309/40-IF(I5309="V2H",K5309/(0.95*40),0)-IF(E5310=0,IF(E5309=1,IF(D5310=1,30,40)*0.18/(2*40),0),0)-IF(E5310=1,IF(E5309=0,IF(D5310=1,30,40)*0.18/(2*40),0),0)</f>
        <v/>
      </c>
      <c r="N5310" s="14" t="n">
        <v>0.09</v>
      </c>
      <c r="O5310" s="15">
        <f>K5310*N5310</f>
        <v/>
      </c>
      <c r="P5310">
        <f>IF(E5310=0,0.3,IF(D5310=1,IF(C5310&gt;=Params!$B$13-3,IF(C5310&lt;Params!$B$13,Params!$B$20,0.3),0.3),IF(C5310&gt;=Params!$B$15-3,IF(C5310&lt;Params!$B$15,Params!$B$21,0.3),0.3)))</f>
        <v/>
      </c>
    </row>
    <row r="5311" ht="15" customHeight="1" s="1">
      <c r="A5311" s="9" t="n">
        <v>5308</v>
      </c>
      <c r="B5311" s="6" t="inlineStr">
        <is>
          <t>10/08</t>
        </is>
      </c>
      <c r="C5311" s="6" t="n">
        <v>3</v>
      </c>
      <c r="D5311" s="6" t="n">
        <v>1</v>
      </c>
      <c r="E5311" s="10">
        <f>IF(D5311=1, IF(OR(C5311&lt;10, C5311&gt;=15),1,0), IF(OR(C5311&lt;7, C5311&gt;=18),1,0))</f>
        <v/>
      </c>
      <c r="F5311" s="11" t="n">
        <v>0.574</v>
      </c>
      <c r="G5311" s="12">
        <f>0*8</f>
        <v/>
      </c>
      <c r="H5311" s="12">
        <f>F5311-G5311</f>
        <v/>
      </c>
      <c r="I5311" s="10">
        <f>IF(E5311=0,"Fora",IF(E5310=0,"Carg xar",IF(H5311&lt;0,IF(M5311&lt;0.9,"Carg FV","Stby"),IF(M5311&gt;P5311,"V2H",IF(M5311&lt;0.9,"Carg xar","Stby")))))</f>
        <v/>
      </c>
      <c r="J5311" s="12">
        <f>IF(OR(I5311="Carg FV",I5311="Carg xar"),MIN(IF(I5311="Carg FV",ABS(H5311),7.4),7.4,MAX(0,(0.9-M5311)*40)*0.95),0)</f>
        <v/>
      </c>
      <c r="K5311" s="12">
        <f>IF(I5311="V2H",MIN(MAX(0,H5311),7.4,MAX(0,(M5311-P5311)*40)*0.95),0)</f>
        <v/>
      </c>
      <c r="L5311" s="12">
        <f>IF(E5311=0,0,MAX(0,H5311-K5311))</f>
        <v/>
      </c>
      <c r="M5311" s="13">
        <f>M5310+J5310/40-IF(I5310="V2H",K5310/(0.95*40),0)-IF(E5311=0,IF(E5310=1,IF(D5311=1,30,40)*0.18/(2*40),0),0)-IF(E5311=1,IF(E5310=0,IF(D5311=1,30,40)*0.18/(2*40),0),0)</f>
        <v/>
      </c>
      <c r="N5311" s="14" t="n">
        <v>0.09</v>
      </c>
      <c r="O5311" s="15">
        <f>K5311*N5311</f>
        <v/>
      </c>
      <c r="P5311">
        <f>IF(E5311=0,0.3,IF(D5311=1,IF(C5311&gt;=Params!$B$13-3,IF(C5311&lt;Params!$B$13,Params!$B$20,0.3),0.3),IF(C5311&gt;=Params!$B$15-3,IF(C5311&lt;Params!$B$15,Params!$B$21,0.3),0.3)))</f>
        <v/>
      </c>
    </row>
    <row r="5312" ht="15" customHeight="1" s="1">
      <c r="A5312" s="9" t="n">
        <v>5309</v>
      </c>
      <c r="B5312" s="6" t="inlineStr">
        <is>
          <t>10/08</t>
        </is>
      </c>
      <c r="C5312" s="6" t="n">
        <v>4</v>
      </c>
      <c r="D5312" s="6" t="n">
        <v>1</v>
      </c>
      <c r="E5312" s="10">
        <f>IF(D5312=1, IF(OR(C5312&lt;10, C5312&gt;=15),1,0), IF(OR(C5312&lt;7, C5312&gt;=18),1,0))</f>
        <v/>
      </c>
      <c r="F5312" s="11" t="n">
        <v>0.484</v>
      </c>
      <c r="G5312" s="12">
        <f>0*8</f>
        <v/>
      </c>
      <c r="H5312" s="12">
        <f>F5312-G5312</f>
        <v/>
      </c>
      <c r="I5312" s="10">
        <f>IF(E5312=0,"Fora",IF(E5311=0,"Carg xar",IF(H5312&lt;0,IF(M5312&lt;0.9,"Carg FV","Stby"),IF(M5312&gt;P5312,"V2H",IF(M5312&lt;0.9,"Carg xar","Stby")))))</f>
        <v/>
      </c>
      <c r="J5312" s="12">
        <f>IF(OR(I5312="Carg FV",I5312="Carg xar"),MIN(IF(I5312="Carg FV",ABS(H5312),7.4),7.4,MAX(0,(0.9-M5312)*40)*0.95),0)</f>
        <v/>
      </c>
      <c r="K5312" s="12">
        <f>IF(I5312="V2H",MIN(MAX(0,H5312),7.4,MAX(0,(M5312-P5312)*40)*0.95),0)</f>
        <v/>
      </c>
      <c r="L5312" s="12">
        <f>IF(E5312=0,0,MAX(0,H5312-K5312))</f>
        <v/>
      </c>
      <c r="M5312" s="13">
        <f>M5311+J5311/40-IF(I5311="V2H",K5311/(0.95*40),0)-IF(E5312=0,IF(E5311=1,IF(D5312=1,30,40)*0.18/(2*40),0),0)-IF(E5312=1,IF(E5311=0,IF(D5312=1,30,40)*0.18/(2*40),0),0)</f>
        <v/>
      </c>
      <c r="N5312" s="14" t="n">
        <v>0.09</v>
      </c>
      <c r="O5312" s="15">
        <f>K5312*N5312</f>
        <v/>
      </c>
      <c r="P5312">
        <f>IF(E5312=0,0.3,IF(D5312=1,IF(C5312&gt;=Params!$B$13-3,IF(C5312&lt;Params!$B$13,Params!$B$20,0.3),0.3),IF(C5312&gt;=Params!$B$15-3,IF(C5312&lt;Params!$B$15,Params!$B$21,0.3),0.3)))</f>
        <v/>
      </c>
    </row>
    <row r="5313" ht="15" customHeight="1" s="1">
      <c r="A5313" s="9" t="n">
        <v>5310</v>
      </c>
      <c r="B5313" s="6" t="inlineStr">
        <is>
          <t>10/08</t>
        </is>
      </c>
      <c r="C5313" s="6" t="n">
        <v>5</v>
      </c>
      <c r="D5313" s="6" t="n">
        <v>1</v>
      </c>
      <c r="E5313" s="10">
        <f>IF(D5313=1, IF(OR(C5313&lt;10, C5313&gt;=15),1,0), IF(OR(C5313&lt;7, C5313&gt;=18),1,0))</f>
        <v/>
      </c>
      <c r="F5313" s="11" t="n">
        <v>0.554</v>
      </c>
      <c r="G5313" s="12">
        <f>0*8</f>
        <v/>
      </c>
      <c r="H5313" s="12">
        <f>F5313-G5313</f>
        <v/>
      </c>
      <c r="I5313" s="10">
        <f>IF(E5313=0,"Fora",IF(E5312=0,"Carg xar",IF(H5313&lt;0,IF(M5313&lt;0.9,"Carg FV","Stby"),IF(M5313&gt;P5313,"V2H",IF(M5313&lt;0.9,"Carg xar","Stby")))))</f>
        <v/>
      </c>
      <c r="J5313" s="12">
        <f>IF(OR(I5313="Carg FV",I5313="Carg xar"),MIN(IF(I5313="Carg FV",ABS(H5313),7.4),7.4,MAX(0,(0.9-M5313)*40)*0.95),0)</f>
        <v/>
      </c>
      <c r="K5313" s="12">
        <f>IF(I5313="V2H",MIN(MAX(0,H5313),7.4,MAX(0,(M5313-P5313)*40)*0.95),0)</f>
        <v/>
      </c>
      <c r="L5313" s="12">
        <f>IF(E5313=0,0,MAX(0,H5313-K5313))</f>
        <v/>
      </c>
      <c r="M5313" s="13">
        <f>M5312+J5312/40-IF(I5312="V2H",K5312/(0.95*40),0)-IF(E5313=0,IF(E5312=1,IF(D5313=1,30,40)*0.18/(2*40),0),0)-IF(E5313=1,IF(E5312=0,IF(D5313=1,30,40)*0.18/(2*40),0),0)</f>
        <v/>
      </c>
      <c r="N5313" s="14" t="n">
        <v>0.09</v>
      </c>
      <c r="O5313" s="15">
        <f>K5313*N5313</f>
        <v/>
      </c>
      <c r="P5313">
        <f>IF(E5313=0,0.3,IF(D5313=1,IF(C5313&gt;=Params!$B$13-3,IF(C5313&lt;Params!$B$13,Params!$B$20,0.3),0.3),IF(C5313&gt;=Params!$B$15-3,IF(C5313&lt;Params!$B$15,Params!$B$21,0.3),0.3)))</f>
        <v/>
      </c>
    </row>
    <row r="5314" ht="15" customHeight="1" s="1">
      <c r="A5314" s="9" t="n">
        <v>5311</v>
      </c>
      <c r="B5314" s="6" t="inlineStr">
        <is>
          <t>10/08</t>
        </is>
      </c>
      <c r="C5314" s="6" t="n">
        <v>6</v>
      </c>
      <c r="D5314" s="6" t="n">
        <v>1</v>
      </c>
      <c r="E5314" s="10">
        <f>IF(D5314=1, IF(OR(C5314&lt;10, C5314&gt;=15),1,0), IF(OR(C5314&lt;7, C5314&gt;=18),1,0))</f>
        <v/>
      </c>
      <c r="F5314" s="11" t="n">
        <v>0.481</v>
      </c>
      <c r="G5314" s="12">
        <f>0*8</f>
        <v/>
      </c>
      <c r="H5314" s="12">
        <f>F5314-G5314</f>
        <v/>
      </c>
      <c r="I5314" s="10">
        <f>IF(E5314=0,"Fora",IF(E5313=0,"Carg xar",IF(H5314&lt;0,IF(M5314&lt;0.9,"Carg FV","Stby"),IF(M5314&gt;P5314,"V2H",IF(M5314&lt;0.9,"Carg xar","Stby")))))</f>
        <v/>
      </c>
      <c r="J5314" s="12">
        <f>IF(OR(I5314="Carg FV",I5314="Carg xar"),MIN(IF(I5314="Carg FV",ABS(H5314),7.4),7.4,MAX(0,(0.9-M5314)*40)*0.95),0)</f>
        <v/>
      </c>
      <c r="K5314" s="12">
        <f>IF(I5314="V2H",MIN(MAX(0,H5314),7.4,MAX(0,(M5314-P5314)*40)*0.95),0)</f>
        <v/>
      </c>
      <c r="L5314" s="12">
        <f>IF(E5314=0,0,MAX(0,H5314-K5314))</f>
        <v/>
      </c>
      <c r="M5314" s="13">
        <f>M5313+J5313/40-IF(I5313="V2H",K5313/(0.95*40),0)-IF(E5314=0,IF(E5313=1,IF(D5314=1,30,40)*0.18/(2*40),0),0)-IF(E5314=1,IF(E5313=0,IF(D5314=1,30,40)*0.18/(2*40),0),0)</f>
        <v/>
      </c>
      <c r="N5314" s="14" t="n">
        <v>0.09</v>
      </c>
      <c r="O5314" s="15">
        <f>K5314*N5314</f>
        <v/>
      </c>
      <c r="P5314">
        <f>IF(E5314=0,0.3,IF(D5314=1,IF(C5314&gt;=Params!$B$13-3,IF(C5314&lt;Params!$B$13,Params!$B$20,0.3),0.3),IF(C5314&gt;=Params!$B$15-3,IF(C5314&lt;Params!$B$15,Params!$B$21,0.3),0.3)))</f>
        <v/>
      </c>
    </row>
    <row r="5315" ht="15" customHeight="1" s="1">
      <c r="A5315" s="9" t="n">
        <v>5312</v>
      </c>
      <c r="B5315" s="6" t="inlineStr">
        <is>
          <t>10/08</t>
        </is>
      </c>
      <c r="C5315" s="6" t="n">
        <v>7</v>
      </c>
      <c r="D5315" s="6" t="n">
        <v>1</v>
      </c>
      <c r="E5315" s="10">
        <f>IF(D5315=1, IF(OR(C5315&lt;10, C5315&gt;=15),1,0), IF(OR(C5315&lt;7, C5315&gt;=18),1,0))</f>
        <v/>
      </c>
      <c r="F5315" s="11" t="n">
        <v>0.364</v>
      </c>
      <c r="G5315" s="12">
        <f>0.1*8</f>
        <v/>
      </c>
      <c r="H5315" s="12">
        <f>F5315-G5315</f>
        <v/>
      </c>
      <c r="I5315" s="10">
        <f>IF(E5315=0,"Fora",IF(E5314=0,"Carg xar",IF(H5315&lt;0,IF(M5315&lt;0.9,"Carg FV","Stby"),IF(M5315&gt;P5315,"V2H",IF(M5315&lt;0.9,"Carg xar","Stby")))))</f>
        <v/>
      </c>
      <c r="J5315" s="12">
        <f>IF(OR(I5315="Carg FV",I5315="Carg xar"),MIN(IF(I5315="Carg FV",ABS(H5315),7.4),7.4,MAX(0,(0.9-M5315)*40)*0.95),0)</f>
        <v/>
      </c>
      <c r="K5315" s="12">
        <f>IF(I5315="V2H",MIN(MAX(0,H5315),7.4,MAX(0,(M5315-P5315)*40)*0.95),0)</f>
        <v/>
      </c>
      <c r="L5315" s="12">
        <f>IF(E5315=0,0,MAX(0,H5315-K5315))</f>
        <v/>
      </c>
      <c r="M5315" s="13">
        <f>M5314+J5314/40-IF(I5314="V2H",K5314/(0.95*40),0)-IF(E5315=0,IF(E5314=1,IF(D5315=1,30,40)*0.18/(2*40),0),0)-IF(E5315=1,IF(E5314=0,IF(D5315=1,30,40)*0.18/(2*40),0),0)</f>
        <v/>
      </c>
      <c r="N5315" s="14" t="n">
        <v>0.09</v>
      </c>
      <c r="O5315" s="15">
        <f>K5315*N5315</f>
        <v/>
      </c>
      <c r="P5315">
        <f>IF(E5315=0,0.3,IF(D5315=1,IF(C5315&gt;=Params!$B$13-3,IF(C5315&lt;Params!$B$13,Params!$B$20,0.3),0.3),IF(C5315&gt;=Params!$B$15-3,IF(C5315&lt;Params!$B$15,Params!$B$21,0.3),0.3)))</f>
        <v/>
      </c>
    </row>
    <row r="5316" ht="15" customHeight="1" s="1">
      <c r="A5316" s="9" t="n">
        <v>5313</v>
      </c>
      <c r="B5316" s="6" t="inlineStr">
        <is>
          <t>10/08</t>
        </is>
      </c>
      <c r="C5316" s="6" t="n">
        <v>8</v>
      </c>
      <c r="D5316" s="6" t="n">
        <v>1</v>
      </c>
      <c r="E5316" s="10">
        <f>IF(D5316=1, IF(OR(C5316&lt;10, C5316&gt;=15),1,0), IF(OR(C5316&lt;7, C5316&gt;=18),1,0))</f>
        <v/>
      </c>
      <c r="F5316" s="11" t="n">
        <v>0.361</v>
      </c>
      <c r="G5316" s="12">
        <f>0.25*8</f>
        <v/>
      </c>
      <c r="H5316" s="12">
        <f>F5316-G5316</f>
        <v/>
      </c>
      <c r="I5316" s="10">
        <f>IF(E5316=0,"Fora",IF(E5315=0,"Carg xar",IF(H5316&lt;0,IF(M5316&lt;0.9,"Carg FV","Stby"),IF(M5316&gt;P5316,"V2H",IF(M5316&lt;0.9,"Carg xar","Stby")))))</f>
        <v/>
      </c>
      <c r="J5316" s="12">
        <f>IF(OR(I5316="Carg FV",I5316="Carg xar"),MIN(IF(I5316="Carg FV",ABS(H5316),7.4),7.4,MAX(0,(0.9-M5316)*40)*0.95),0)</f>
        <v/>
      </c>
      <c r="K5316" s="12">
        <f>IF(I5316="V2H",MIN(MAX(0,H5316),7.4,MAX(0,(M5316-P5316)*40)*0.95),0)</f>
        <v/>
      </c>
      <c r="L5316" s="12">
        <f>IF(E5316=0,0,MAX(0,H5316-K5316))</f>
        <v/>
      </c>
      <c r="M5316" s="13">
        <f>M5315+J5315/40-IF(I5315="V2H",K5315/(0.95*40),0)-IF(E5316=0,IF(E5315=1,IF(D5316=1,30,40)*0.18/(2*40),0),0)-IF(E5316=1,IF(E5315=0,IF(D5316=1,30,40)*0.18/(2*40),0),0)</f>
        <v/>
      </c>
      <c r="N5316" s="14" t="n">
        <v>0.09</v>
      </c>
      <c r="O5316" s="15">
        <f>K5316*N5316</f>
        <v/>
      </c>
      <c r="P5316">
        <f>IF(E5316=0,0.3,IF(D5316=1,IF(C5316&gt;=Params!$B$13-3,IF(C5316&lt;Params!$B$13,Params!$B$20,0.3),0.3),IF(C5316&gt;=Params!$B$15-3,IF(C5316&lt;Params!$B$15,Params!$B$21,0.3),0.3)))</f>
        <v/>
      </c>
    </row>
    <row r="5317" ht="15" customHeight="1" s="1">
      <c r="A5317" s="9" t="n">
        <v>5314</v>
      </c>
      <c r="B5317" s="6" t="inlineStr">
        <is>
          <t>10/08</t>
        </is>
      </c>
      <c r="C5317" s="6" t="n">
        <v>9</v>
      </c>
      <c r="D5317" s="6" t="n">
        <v>1</v>
      </c>
      <c r="E5317" s="10">
        <f>IF(D5317=1, IF(OR(C5317&lt;10, C5317&gt;=15),1,0), IF(OR(C5317&lt;7, C5317&gt;=18),1,0))</f>
        <v/>
      </c>
      <c r="F5317" s="11" t="n">
        <v>0</v>
      </c>
      <c r="G5317" s="12">
        <f>0.45*8</f>
        <v/>
      </c>
      <c r="H5317" s="12">
        <f>F5317-G5317</f>
        <v/>
      </c>
      <c r="I5317" s="10">
        <f>IF(E5317=0,"Fora",IF(E5316=0,"Carg xar",IF(H5317&lt;0,IF(M5317&lt;0.9,"Carg FV","Stby"),IF(M5317&gt;P5317,"V2H",IF(M5317&lt;0.9,"Carg xar","Stby")))))</f>
        <v/>
      </c>
      <c r="J5317" s="12">
        <f>IF(OR(I5317="Carg FV",I5317="Carg xar"),MIN(IF(I5317="Carg FV",ABS(H5317),7.4),7.4,MAX(0,(0.9-M5317)*40)*0.95),0)</f>
        <v/>
      </c>
      <c r="K5317" s="12">
        <f>IF(I5317="V2H",MIN(MAX(0,H5317),7.4,MAX(0,(M5317-P5317)*40)*0.95),0)</f>
        <v/>
      </c>
      <c r="L5317" s="12">
        <f>IF(E5317=0,0,MAX(0,H5317-K5317))</f>
        <v/>
      </c>
      <c r="M5317" s="13">
        <f>M5316+J5316/40-IF(I5316="V2H",K5316/(0.95*40),0)-IF(E5317=0,IF(E5316=1,IF(D5317=1,30,40)*0.18/(2*40),0),0)-IF(E5317=1,IF(E5316=0,IF(D5317=1,30,40)*0.18/(2*40),0),0)</f>
        <v/>
      </c>
      <c r="N5317" s="14" t="n">
        <v>0.09</v>
      </c>
      <c r="O5317" s="15">
        <f>K5317*N5317</f>
        <v/>
      </c>
      <c r="P5317">
        <f>IF(E5317=0,0.3,IF(D5317=1,IF(C5317&gt;=Params!$B$13-3,IF(C5317&lt;Params!$B$13,Params!$B$20,0.3),0.3),IF(C5317&gt;=Params!$B$15-3,IF(C5317&lt;Params!$B$15,Params!$B$21,0.3),0.3)))</f>
        <v/>
      </c>
    </row>
    <row r="5318" ht="15" customHeight="1" s="1">
      <c r="A5318" s="9" t="n">
        <v>5315</v>
      </c>
      <c r="B5318" s="6" t="inlineStr">
        <is>
          <t>10/08</t>
        </is>
      </c>
      <c r="C5318" s="6" t="n">
        <v>10</v>
      </c>
      <c r="D5318" s="6" t="n">
        <v>1</v>
      </c>
      <c r="E5318" s="10">
        <f>IF(D5318=1, IF(OR(C5318&lt;10, C5318&gt;=15),1,0), IF(OR(C5318&lt;7, C5318&gt;=18),1,0))</f>
        <v/>
      </c>
      <c r="F5318" s="11" t="n">
        <v>0</v>
      </c>
      <c r="G5318" s="12">
        <f>0.65*8</f>
        <v/>
      </c>
      <c r="H5318" s="12">
        <f>F5318-G5318</f>
        <v/>
      </c>
      <c r="I5318" s="10">
        <f>IF(E5318=0,"Fora",IF(E5317=0,"Carg xar",IF(H5318&lt;0,IF(M5318&lt;0.9,"Carg FV","Stby"),IF(M5318&gt;P5318,"V2H",IF(M5318&lt;0.9,"Carg xar","Stby")))))</f>
        <v/>
      </c>
      <c r="J5318" s="12">
        <f>IF(OR(I5318="Carg FV",I5318="Carg xar"),MIN(IF(I5318="Carg FV",ABS(H5318),7.4),7.4,MAX(0,(0.9-M5318)*40)*0.95),0)</f>
        <v/>
      </c>
      <c r="K5318" s="12">
        <f>IF(I5318="V2H",MIN(MAX(0,H5318),7.4,MAX(0,(M5318-P5318)*40)*0.95),0)</f>
        <v/>
      </c>
      <c r="L5318" s="12">
        <f>IF(E5318=0,0,MAX(0,H5318-K5318))</f>
        <v/>
      </c>
      <c r="M5318" s="13">
        <f>M5317+J5317/40-IF(I5317="V2H",K5317/(0.95*40),0)-IF(E5318=0,IF(E5317=1,IF(D5318=1,30,40)*0.18/(2*40),0),0)-IF(E5318=1,IF(E5317=0,IF(D5318=1,30,40)*0.18/(2*40),0),0)</f>
        <v/>
      </c>
      <c r="N5318" s="14" t="n">
        <v>0.09</v>
      </c>
      <c r="O5318" s="15">
        <f>K5318*N5318</f>
        <v/>
      </c>
      <c r="P5318">
        <f>IF(E5318=0,0.3,IF(D5318=1,IF(C5318&gt;=Params!$B$13-3,IF(C5318&lt;Params!$B$13,Params!$B$20,0.3),0.3),IF(C5318&gt;=Params!$B$15-3,IF(C5318&lt;Params!$B$15,Params!$B$21,0.3),0.3)))</f>
        <v/>
      </c>
    </row>
    <row r="5319" ht="15" customHeight="1" s="1">
      <c r="A5319" s="9" t="n">
        <v>5316</v>
      </c>
      <c r="B5319" s="6" t="inlineStr">
        <is>
          <t>10/08</t>
        </is>
      </c>
      <c r="C5319" s="6" t="n">
        <v>11</v>
      </c>
      <c r="D5319" s="6" t="n">
        <v>1</v>
      </c>
      <c r="E5319" s="10">
        <f>IF(D5319=1, IF(OR(C5319&lt;10, C5319&gt;=15),1,0), IF(OR(C5319&lt;7, C5319&gt;=18),1,0))</f>
        <v/>
      </c>
      <c r="F5319" s="11" t="n">
        <v>0</v>
      </c>
      <c r="G5319" s="12">
        <f>0.8*8</f>
        <v/>
      </c>
      <c r="H5319" s="12">
        <f>F5319-G5319</f>
        <v/>
      </c>
      <c r="I5319" s="10">
        <f>IF(E5319=0,"Fora",IF(E5318=0,"Carg xar",IF(H5319&lt;0,IF(M5319&lt;0.9,"Carg FV","Stby"),IF(M5319&gt;P5319,"V2H",IF(M5319&lt;0.9,"Carg xar","Stby")))))</f>
        <v/>
      </c>
      <c r="J5319" s="12">
        <f>IF(OR(I5319="Carg FV",I5319="Carg xar"),MIN(IF(I5319="Carg FV",ABS(H5319),7.4),7.4,MAX(0,(0.9-M5319)*40)*0.95),0)</f>
        <v/>
      </c>
      <c r="K5319" s="12">
        <f>IF(I5319="V2H",MIN(MAX(0,H5319),7.4,MAX(0,(M5319-P5319)*40)*0.95),0)</f>
        <v/>
      </c>
      <c r="L5319" s="12">
        <f>IF(E5319=0,0,MAX(0,H5319-K5319))</f>
        <v/>
      </c>
      <c r="M5319" s="13">
        <f>M5318+J5318/40-IF(I5318="V2H",K5318/(0.95*40),0)-IF(E5319=0,IF(E5318=1,IF(D5319=1,30,40)*0.18/(2*40),0),0)-IF(E5319=1,IF(E5318=0,IF(D5319=1,30,40)*0.18/(2*40),0),0)</f>
        <v/>
      </c>
      <c r="N5319" s="14" t="n">
        <v>0.09</v>
      </c>
      <c r="O5319" s="15">
        <f>K5319*N5319</f>
        <v/>
      </c>
      <c r="P5319">
        <f>IF(E5319=0,0.3,IF(D5319=1,IF(C5319&gt;=Params!$B$13-3,IF(C5319&lt;Params!$B$13,Params!$B$20,0.3),0.3),IF(C5319&gt;=Params!$B$15-3,IF(C5319&lt;Params!$B$15,Params!$B$21,0.3),0.3)))</f>
        <v/>
      </c>
    </row>
    <row r="5320" ht="15" customHeight="1" s="1">
      <c r="A5320" s="9" t="n">
        <v>5317</v>
      </c>
      <c r="B5320" s="6" t="inlineStr">
        <is>
          <t>10/08</t>
        </is>
      </c>
      <c r="C5320" s="6" t="n">
        <v>12</v>
      </c>
      <c r="D5320" s="6" t="n">
        <v>1</v>
      </c>
      <c r="E5320" s="10">
        <f>IF(D5320=1, IF(OR(C5320&lt;10, C5320&gt;=15),1,0), IF(OR(C5320&lt;7, C5320&gt;=18),1,0))</f>
        <v/>
      </c>
      <c r="F5320" s="11" t="n">
        <v>0</v>
      </c>
      <c r="G5320" s="12">
        <f>0.88*8</f>
        <v/>
      </c>
      <c r="H5320" s="12">
        <f>F5320-G5320</f>
        <v/>
      </c>
      <c r="I5320" s="10">
        <f>IF(E5320=0,"Fora",IF(E5319=0,"Carg xar",IF(H5320&lt;0,IF(M5320&lt;0.9,"Carg FV","Stby"),IF(M5320&gt;P5320,"V2H",IF(M5320&lt;0.9,"Carg xar","Stby")))))</f>
        <v/>
      </c>
      <c r="J5320" s="12">
        <f>IF(OR(I5320="Carg FV",I5320="Carg xar"),MIN(IF(I5320="Carg FV",ABS(H5320),7.4),7.4,MAX(0,(0.9-M5320)*40)*0.95),0)</f>
        <v/>
      </c>
      <c r="K5320" s="12">
        <f>IF(I5320="V2H",MIN(MAX(0,H5320),7.4,MAX(0,(M5320-P5320)*40)*0.95),0)</f>
        <v/>
      </c>
      <c r="L5320" s="12">
        <f>IF(E5320=0,0,MAX(0,H5320-K5320))</f>
        <v/>
      </c>
      <c r="M5320" s="13">
        <f>M5319+J5319/40-IF(I5319="V2H",K5319/(0.95*40),0)-IF(E5320=0,IF(E5319=1,IF(D5320=1,30,40)*0.18/(2*40),0),0)-IF(E5320=1,IF(E5319=0,IF(D5320=1,30,40)*0.18/(2*40),0),0)</f>
        <v/>
      </c>
      <c r="N5320" s="14" t="n">
        <v>0.09</v>
      </c>
      <c r="O5320" s="15">
        <f>K5320*N5320</f>
        <v/>
      </c>
      <c r="P5320">
        <f>IF(E5320=0,0.3,IF(D5320=1,IF(C5320&gt;=Params!$B$13-3,IF(C5320&lt;Params!$B$13,Params!$B$20,0.3),0.3),IF(C5320&gt;=Params!$B$15-3,IF(C5320&lt;Params!$B$15,Params!$B$21,0.3),0.3)))</f>
        <v/>
      </c>
    </row>
    <row r="5321" ht="15" customHeight="1" s="1">
      <c r="A5321" s="9" t="n">
        <v>5318</v>
      </c>
      <c r="B5321" s="6" t="inlineStr">
        <is>
          <t>10/08</t>
        </is>
      </c>
      <c r="C5321" s="6" t="n">
        <v>13</v>
      </c>
      <c r="D5321" s="6" t="n">
        <v>1</v>
      </c>
      <c r="E5321" s="10">
        <f>IF(D5321=1, IF(OR(C5321&lt;10, C5321&gt;=15),1,0), IF(OR(C5321&lt;7, C5321&gt;=18),1,0))</f>
        <v/>
      </c>
      <c r="F5321" s="11" t="n">
        <v>0</v>
      </c>
      <c r="G5321" s="12">
        <f>0.85*8</f>
        <v/>
      </c>
      <c r="H5321" s="12">
        <f>F5321-G5321</f>
        <v/>
      </c>
      <c r="I5321" s="10">
        <f>IF(E5321=0,"Fora",IF(E5320=0,"Carg xar",IF(H5321&lt;0,IF(M5321&lt;0.9,"Carg FV","Stby"),IF(M5321&gt;P5321,"V2H",IF(M5321&lt;0.9,"Carg xar","Stby")))))</f>
        <v/>
      </c>
      <c r="J5321" s="12">
        <f>IF(OR(I5321="Carg FV",I5321="Carg xar"),MIN(IF(I5321="Carg FV",ABS(H5321),7.4),7.4,MAX(0,(0.9-M5321)*40)*0.95),0)</f>
        <v/>
      </c>
      <c r="K5321" s="12">
        <f>IF(I5321="V2H",MIN(MAX(0,H5321),7.4,MAX(0,(M5321-P5321)*40)*0.95),0)</f>
        <v/>
      </c>
      <c r="L5321" s="12">
        <f>IF(E5321=0,0,MAX(0,H5321-K5321))</f>
        <v/>
      </c>
      <c r="M5321" s="13">
        <f>M5320+J5320/40-IF(I5320="V2H",K5320/(0.95*40),0)-IF(E5321=0,IF(E5320=1,IF(D5321=1,30,40)*0.18/(2*40),0),0)-IF(E5321=1,IF(E5320=0,IF(D5321=1,30,40)*0.18/(2*40),0),0)</f>
        <v/>
      </c>
      <c r="N5321" s="14" t="n">
        <v>0.09</v>
      </c>
      <c r="O5321" s="15">
        <f>K5321*N5321</f>
        <v/>
      </c>
      <c r="P5321">
        <f>IF(E5321=0,0.3,IF(D5321=1,IF(C5321&gt;=Params!$B$13-3,IF(C5321&lt;Params!$B$13,Params!$B$20,0.3),0.3),IF(C5321&gt;=Params!$B$15-3,IF(C5321&lt;Params!$B$15,Params!$B$21,0.3),0.3)))</f>
        <v/>
      </c>
    </row>
    <row r="5322" ht="15" customHeight="1" s="1">
      <c r="A5322" s="9" t="n">
        <v>5319</v>
      </c>
      <c r="B5322" s="6" t="inlineStr">
        <is>
          <t>10/08</t>
        </is>
      </c>
      <c r="C5322" s="6" t="n">
        <v>14</v>
      </c>
      <c r="D5322" s="6" t="n">
        <v>1</v>
      </c>
      <c r="E5322" s="10">
        <f>IF(D5322=1, IF(OR(C5322&lt;10, C5322&gt;=15),1,0), IF(OR(C5322&lt;7, C5322&gt;=18),1,0))</f>
        <v/>
      </c>
      <c r="F5322" s="11" t="n">
        <v>0</v>
      </c>
      <c r="G5322" s="12">
        <f>0.75*8</f>
        <v/>
      </c>
      <c r="H5322" s="12">
        <f>F5322-G5322</f>
        <v/>
      </c>
      <c r="I5322" s="10">
        <f>IF(E5322=0,"Fora",IF(E5321=0,"Carg xar",IF(H5322&lt;0,IF(M5322&lt;0.9,"Carg FV","Stby"),IF(M5322&gt;P5322,"V2H",IF(M5322&lt;0.9,"Carg xar","Stby")))))</f>
        <v/>
      </c>
      <c r="J5322" s="12">
        <f>IF(OR(I5322="Carg FV",I5322="Carg xar"),MIN(IF(I5322="Carg FV",ABS(H5322),7.4),7.4,MAX(0,(0.9-M5322)*40)*0.95),0)</f>
        <v/>
      </c>
      <c r="K5322" s="12">
        <f>IF(I5322="V2H",MIN(MAX(0,H5322),7.4,MAX(0,(M5322-P5322)*40)*0.95),0)</f>
        <v/>
      </c>
      <c r="L5322" s="12">
        <f>IF(E5322=0,0,MAX(0,H5322-K5322))</f>
        <v/>
      </c>
      <c r="M5322" s="13">
        <f>M5321+J5321/40-IF(I5321="V2H",K5321/(0.95*40),0)-IF(E5322=0,IF(E5321=1,IF(D5322=1,30,40)*0.18/(2*40),0),0)-IF(E5322=1,IF(E5321=0,IF(D5322=1,30,40)*0.18/(2*40),0),0)</f>
        <v/>
      </c>
      <c r="N5322" s="14" t="n">
        <v>0.09</v>
      </c>
      <c r="O5322" s="15">
        <f>K5322*N5322</f>
        <v/>
      </c>
      <c r="P5322">
        <f>IF(E5322=0,0.3,IF(D5322=1,IF(C5322&gt;=Params!$B$13-3,IF(C5322&lt;Params!$B$13,Params!$B$20,0.3),0.3),IF(C5322&gt;=Params!$B$15-3,IF(C5322&lt;Params!$B$15,Params!$B$21,0.3),0.3)))</f>
        <v/>
      </c>
    </row>
    <row r="5323" ht="15" customHeight="1" s="1">
      <c r="A5323" s="9" t="n">
        <v>5320</v>
      </c>
      <c r="B5323" s="6" t="inlineStr">
        <is>
          <t>10/08</t>
        </is>
      </c>
      <c r="C5323" s="6" t="n">
        <v>15</v>
      </c>
      <c r="D5323" s="6" t="n">
        <v>1</v>
      </c>
      <c r="E5323" s="10">
        <f>IF(D5323=1, IF(OR(C5323&lt;10, C5323&gt;=15),1,0), IF(OR(C5323&lt;7, C5323&gt;=18),1,0))</f>
        <v/>
      </c>
      <c r="F5323" s="11" t="n">
        <v>0</v>
      </c>
      <c r="G5323" s="12">
        <f>0.58*8</f>
        <v/>
      </c>
      <c r="H5323" s="12">
        <f>F5323-G5323</f>
        <v/>
      </c>
      <c r="I5323" s="10">
        <f>IF(E5323=0,"Fora",IF(E5322=0,"Carg xar",IF(H5323&lt;0,IF(M5323&lt;0.9,"Carg FV","Stby"),IF(M5323&gt;P5323,"V2H",IF(M5323&lt;0.9,"Carg xar","Stby")))))</f>
        <v/>
      </c>
      <c r="J5323" s="12">
        <f>IF(OR(I5323="Carg FV",I5323="Carg xar"),MIN(IF(I5323="Carg FV",ABS(H5323),7.4),7.4,MAX(0,(0.9-M5323)*40)*0.95),0)</f>
        <v/>
      </c>
      <c r="K5323" s="12">
        <f>IF(I5323="V2H",MIN(MAX(0,H5323),7.4,MAX(0,(M5323-P5323)*40)*0.95),0)</f>
        <v/>
      </c>
      <c r="L5323" s="12">
        <f>IF(E5323=0,0,MAX(0,H5323-K5323))</f>
        <v/>
      </c>
      <c r="M5323" s="13">
        <f>M5322+J5322/40-IF(I5322="V2H",K5322/(0.95*40),0)-IF(E5323=0,IF(E5322=1,IF(D5323=1,30,40)*0.18/(2*40),0),0)-IF(E5323=1,IF(E5322=0,IF(D5323=1,30,40)*0.18/(2*40),0),0)</f>
        <v/>
      </c>
      <c r="N5323" s="14" t="n">
        <v>0.09</v>
      </c>
      <c r="O5323" s="15">
        <f>K5323*N5323</f>
        <v/>
      </c>
      <c r="P5323">
        <f>IF(E5323=0,0.3,IF(D5323=1,IF(C5323&gt;=Params!$B$13-3,IF(C5323&lt;Params!$B$13,Params!$B$20,0.3),0.3),IF(C5323&gt;=Params!$B$15-3,IF(C5323&lt;Params!$B$15,Params!$B$21,0.3),0.3)))</f>
        <v/>
      </c>
    </row>
    <row r="5324" ht="15" customHeight="1" s="1">
      <c r="A5324" s="9" t="n">
        <v>5321</v>
      </c>
      <c r="B5324" s="6" t="inlineStr">
        <is>
          <t>10/08</t>
        </is>
      </c>
      <c r="C5324" s="6" t="n">
        <v>16</v>
      </c>
      <c r="D5324" s="6" t="n">
        <v>1</v>
      </c>
      <c r="E5324" s="10">
        <f>IF(D5324=1, IF(OR(C5324&lt;10, C5324&gt;=15),1,0), IF(OR(C5324&lt;7, C5324&gt;=18),1,0))</f>
        <v/>
      </c>
      <c r="F5324" s="11" t="n">
        <v>0</v>
      </c>
      <c r="G5324" s="12">
        <f>0.38*8</f>
        <v/>
      </c>
      <c r="H5324" s="12">
        <f>F5324-G5324</f>
        <v/>
      </c>
      <c r="I5324" s="10">
        <f>IF(E5324=0,"Fora",IF(E5323=0,"Carg xar",IF(H5324&lt;0,IF(M5324&lt;0.9,"Carg FV","Stby"),IF(M5324&gt;P5324,"V2H",IF(M5324&lt;0.9,"Carg xar","Stby")))))</f>
        <v/>
      </c>
      <c r="J5324" s="12">
        <f>IF(OR(I5324="Carg FV",I5324="Carg xar"),MIN(IF(I5324="Carg FV",ABS(H5324),7.4),7.4,MAX(0,(0.9-M5324)*40)*0.95),0)</f>
        <v/>
      </c>
      <c r="K5324" s="12">
        <f>IF(I5324="V2H",MIN(MAX(0,H5324),7.4,MAX(0,(M5324-P5324)*40)*0.95),0)</f>
        <v/>
      </c>
      <c r="L5324" s="12">
        <f>IF(E5324=0,0,MAX(0,H5324-K5324))</f>
        <v/>
      </c>
      <c r="M5324" s="13">
        <f>M5323+J5323/40-IF(I5323="V2H",K5323/(0.95*40),0)-IF(E5324=0,IF(E5323=1,IF(D5324=1,30,40)*0.18/(2*40),0),0)-IF(E5324=1,IF(E5323=0,IF(D5324=1,30,40)*0.18/(2*40),0),0)</f>
        <v/>
      </c>
      <c r="N5324" s="14" t="n">
        <v>0.09</v>
      </c>
      <c r="O5324" s="15">
        <f>K5324*N5324</f>
        <v/>
      </c>
      <c r="P5324">
        <f>IF(E5324=0,0.3,IF(D5324=1,IF(C5324&gt;=Params!$B$13-3,IF(C5324&lt;Params!$B$13,Params!$B$20,0.3),0.3),IF(C5324&gt;=Params!$B$15-3,IF(C5324&lt;Params!$B$15,Params!$B$21,0.3),0.3)))</f>
        <v/>
      </c>
    </row>
    <row r="5325" ht="15" customHeight="1" s="1">
      <c r="A5325" s="9" t="n">
        <v>5322</v>
      </c>
      <c r="B5325" s="6" t="inlineStr">
        <is>
          <t>10/08</t>
        </is>
      </c>
      <c r="C5325" s="6" t="n">
        <v>17</v>
      </c>
      <c r="D5325" s="6" t="n">
        <v>1</v>
      </c>
      <c r="E5325" s="10">
        <f>IF(D5325=1, IF(OR(C5325&lt;10, C5325&gt;=15),1,0), IF(OR(C5325&lt;7, C5325&gt;=18),1,0))</f>
        <v/>
      </c>
      <c r="F5325" s="11" t="n">
        <v>0.053</v>
      </c>
      <c r="G5325" s="12">
        <f>0.18*8</f>
        <v/>
      </c>
      <c r="H5325" s="12">
        <f>F5325-G5325</f>
        <v/>
      </c>
      <c r="I5325" s="10">
        <f>IF(E5325=0,"Fora",IF(E5324=0,"Carg xar",IF(H5325&lt;0,IF(M5325&lt;0.9,"Carg FV","Stby"),IF(M5325&gt;P5325,"V2H",IF(M5325&lt;0.9,"Carg xar","Stby")))))</f>
        <v/>
      </c>
      <c r="J5325" s="12">
        <f>IF(OR(I5325="Carg FV",I5325="Carg xar"),MIN(IF(I5325="Carg FV",ABS(H5325),7.4),7.4,MAX(0,(0.9-M5325)*40)*0.95),0)</f>
        <v/>
      </c>
      <c r="K5325" s="12">
        <f>IF(I5325="V2H",MIN(MAX(0,H5325),7.4,MAX(0,(M5325-P5325)*40)*0.95),0)</f>
        <v/>
      </c>
      <c r="L5325" s="12">
        <f>IF(E5325=0,0,MAX(0,H5325-K5325))</f>
        <v/>
      </c>
      <c r="M5325" s="13">
        <f>M5324+J5324/40-IF(I5324="V2H",K5324/(0.95*40),0)-IF(E5325=0,IF(E5324=1,IF(D5325=1,30,40)*0.18/(2*40),0),0)-IF(E5325=1,IF(E5324=0,IF(D5325=1,30,40)*0.18/(2*40),0),0)</f>
        <v/>
      </c>
      <c r="N5325" s="14" t="n">
        <v>0.09</v>
      </c>
      <c r="O5325" s="15">
        <f>K5325*N5325</f>
        <v/>
      </c>
      <c r="P5325">
        <f>IF(E5325=0,0.3,IF(D5325=1,IF(C5325&gt;=Params!$B$13-3,IF(C5325&lt;Params!$B$13,Params!$B$20,0.3),0.3),IF(C5325&gt;=Params!$B$15-3,IF(C5325&lt;Params!$B$15,Params!$B$21,0.3),0.3)))</f>
        <v/>
      </c>
    </row>
    <row r="5326" ht="15" customHeight="1" s="1">
      <c r="A5326" s="9" t="n">
        <v>5323</v>
      </c>
      <c r="B5326" s="6" t="inlineStr">
        <is>
          <t>10/08</t>
        </is>
      </c>
      <c r="C5326" s="6" t="n">
        <v>18</v>
      </c>
      <c r="D5326" s="6" t="n">
        <v>1</v>
      </c>
      <c r="E5326" s="10">
        <f>IF(D5326=1, IF(OR(C5326&lt;10, C5326&gt;=15),1,0), IF(OR(C5326&lt;7, C5326&gt;=18),1,0))</f>
        <v/>
      </c>
      <c r="F5326" s="11" t="n">
        <v>0</v>
      </c>
      <c r="G5326" s="12">
        <f>0.04*8</f>
        <v/>
      </c>
      <c r="H5326" s="12">
        <f>F5326-G5326</f>
        <v/>
      </c>
      <c r="I5326" s="10">
        <f>IF(E5326=0,"Fora",IF(E5325=0,"Carg xar",IF(H5326&lt;0,IF(M5326&lt;0.9,"Carg FV","Stby"),IF(M5326&gt;P5326,"V2H",IF(M5326&lt;0.9,"Carg xar","Stby")))))</f>
        <v/>
      </c>
      <c r="J5326" s="12">
        <f>IF(OR(I5326="Carg FV",I5326="Carg xar"),MIN(IF(I5326="Carg FV",ABS(H5326),7.4),7.4,MAX(0,(0.9-M5326)*40)*0.95),0)</f>
        <v/>
      </c>
      <c r="K5326" s="12">
        <f>IF(I5326="V2H",MIN(MAX(0,H5326),7.4,MAX(0,(M5326-P5326)*40)*0.95),0)</f>
        <v/>
      </c>
      <c r="L5326" s="12">
        <f>IF(E5326=0,0,MAX(0,H5326-K5326))</f>
        <v/>
      </c>
      <c r="M5326" s="13">
        <f>M5325+J5325/40-IF(I5325="V2H",K5325/(0.95*40),0)-IF(E5326=0,IF(E5325=1,IF(D5326=1,30,40)*0.18/(2*40),0),0)-IF(E5326=1,IF(E5325=0,IF(D5326=1,30,40)*0.18/(2*40),0),0)</f>
        <v/>
      </c>
      <c r="N5326" s="14" t="n">
        <v>0.09</v>
      </c>
      <c r="O5326" s="15">
        <f>K5326*N5326</f>
        <v/>
      </c>
      <c r="P5326">
        <f>IF(E5326=0,0.3,IF(D5326=1,IF(C5326&gt;=Params!$B$13-3,IF(C5326&lt;Params!$B$13,Params!$B$20,0.3),0.3),IF(C5326&gt;=Params!$B$15-3,IF(C5326&lt;Params!$B$15,Params!$B$21,0.3),0.3)))</f>
        <v/>
      </c>
    </row>
    <row r="5327" ht="15" customHeight="1" s="1">
      <c r="A5327" s="9" t="n">
        <v>5324</v>
      </c>
      <c r="B5327" s="6" t="inlineStr">
        <is>
          <t>10/08</t>
        </is>
      </c>
      <c r="C5327" s="6" t="n">
        <v>19</v>
      </c>
      <c r="D5327" s="6" t="n">
        <v>1</v>
      </c>
      <c r="E5327" s="10">
        <f>IF(D5327=1, IF(OR(C5327&lt;10, C5327&gt;=15),1,0), IF(OR(C5327&lt;7, C5327&gt;=18),1,0))</f>
        <v/>
      </c>
      <c r="F5327" s="11" t="n">
        <v>0.851</v>
      </c>
      <c r="G5327" s="12">
        <f>0*8</f>
        <v/>
      </c>
      <c r="H5327" s="12">
        <f>F5327-G5327</f>
        <v/>
      </c>
      <c r="I5327" s="10">
        <f>IF(E5327=0,"Fora",IF(E5326=0,"Carg xar",IF(H5327&lt;0,IF(M5327&lt;0.9,"Carg FV","Stby"),IF(M5327&gt;P5327,"V2H",IF(M5327&lt;0.9,"Carg xar","Stby")))))</f>
        <v/>
      </c>
      <c r="J5327" s="12">
        <f>IF(OR(I5327="Carg FV",I5327="Carg xar"),MIN(IF(I5327="Carg FV",ABS(H5327),7.4),7.4,MAX(0,(0.9-M5327)*40)*0.95),0)</f>
        <v/>
      </c>
      <c r="K5327" s="12">
        <f>IF(I5327="V2H",MIN(MAX(0,H5327),7.4,MAX(0,(M5327-P5327)*40)*0.95),0)</f>
        <v/>
      </c>
      <c r="L5327" s="12">
        <f>IF(E5327=0,0,MAX(0,H5327-K5327))</f>
        <v/>
      </c>
      <c r="M5327" s="13">
        <f>M5326+J5326/40-IF(I5326="V2H",K5326/(0.95*40),0)-IF(E5327=0,IF(E5326=1,IF(D5327=1,30,40)*0.18/(2*40),0),0)-IF(E5327=1,IF(E5326=0,IF(D5327=1,30,40)*0.18/(2*40),0),0)</f>
        <v/>
      </c>
      <c r="N5327" s="14" t="n">
        <v>0.09</v>
      </c>
      <c r="O5327" s="15">
        <f>K5327*N5327</f>
        <v/>
      </c>
      <c r="P5327">
        <f>IF(E5327=0,0.3,IF(D5327=1,IF(C5327&gt;=Params!$B$13-3,IF(C5327&lt;Params!$B$13,Params!$B$20,0.3),0.3),IF(C5327&gt;=Params!$B$15-3,IF(C5327&lt;Params!$B$15,Params!$B$21,0.3),0.3)))</f>
        <v/>
      </c>
    </row>
    <row r="5328" ht="15" customHeight="1" s="1">
      <c r="A5328" s="9" t="n">
        <v>5325</v>
      </c>
      <c r="B5328" s="6" t="inlineStr">
        <is>
          <t>10/08</t>
        </is>
      </c>
      <c r="C5328" s="6" t="n">
        <v>20</v>
      </c>
      <c r="D5328" s="6" t="n">
        <v>1</v>
      </c>
      <c r="E5328" s="10">
        <f>IF(D5328=1, IF(OR(C5328&lt;10, C5328&gt;=15),1,0), IF(OR(C5328&lt;7, C5328&gt;=18),1,0))</f>
        <v/>
      </c>
      <c r="F5328" s="11" t="n">
        <v>0.555</v>
      </c>
      <c r="G5328" s="12">
        <f>0*8</f>
        <v/>
      </c>
      <c r="H5328" s="12">
        <f>F5328-G5328</f>
        <v/>
      </c>
      <c r="I5328" s="10">
        <f>IF(E5328=0,"Fora",IF(E5327=0,"Carg xar",IF(H5328&lt;0,IF(M5328&lt;0.9,"Carg FV","Stby"),IF(M5328&gt;P5328,"V2H",IF(M5328&lt;0.9,"Carg xar","Stby")))))</f>
        <v/>
      </c>
      <c r="J5328" s="12">
        <f>IF(OR(I5328="Carg FV",I5328="Carg xar"),MIN(IF(I5328="Carg FV",ABS(H5328),7.4),7.4,MAX(0,(0.9-M5328)*40)*0.95),0)</f>
        <v/>
      </c>
      <c r="K5328" s="12">
        <f>IF(I5328="V2H",MIN(MAX(0,H5328),7.4,MAX(0,(M5328-P5328)*40)*0.95),0)</f>
        <v/>
      </c>
      <c r="L5328" s="12">
        <f>IF(E5328=0,0,MAX(0,H5328-K5328))</f>
        <v/>
      </c>
      <c r="M5328" s="13">
        <f>M5327+J5327/40-IF(I5327="V2H",K5327/(0.95*40),0)-IF(E5328=0,IF(E5327=1,IF(D5328=1,30,40)*0.18/(2*40),0),0)-IF(E5328=1,IF(E5327=0,IF(D5328=1,30,40)*0.18/(2*40),0),0)</f>
        <v/>
      </c>
      <c r="N5328" s="14" t="n">
        <v>0.09</v>
      </c>
      <c r="O5328" s="15">
        <f>K5328*N5328</f>
        <v/>
      </c>
      <c r="P5328">
        <f>IF(E5328=0,0.3,IF(D5328=1,IF(C5328&gt;=Params!$B$13-3,IF(C5328&lt;Params!$B$13,Params!$B$20,0.3),0.3),IF(C5328&gt;=Params!$B$15-3,IF(C5328&lt;Params!$B$15,Params!$B$21,0.3),0.3)))</f>
        <v/>
      </c>
    </row>
    <row r="5329" ht="15" customHeight="1" s="1">
      <c r="A5329" s="9" t="n">
        <v>5326</v>
      </c>
      <c r="B5329" s="6" t="inlineStr">
        <is>
          <t>10/08</t>
        </is>
      </c>
      <c r="C5329" s="6" t="n">
        <v>21</v>
      </c>
      <c r="D5329" s="6" t="n">
        <v>1</v>
      </c>
      <c r="E5329" s="10">
        <f>IF(D5329=1, IF(OR(C5329&lt;10, C5329&gt;=15),1,0), IF(OR(C5329&lt;7, C5329&gt;=18),1,0))</f>
        <v/>
      </c>
      <c r="F5329" s="11" t="n">
        <v>0.655</v>
      </c>
      <c r="G5329" s="12">
        <f>0*8</f>
        <v/>
      </c>
      <c r="H5329" s="12">
        <f>F5329-G5329</f>
        <v/>
      </c>
      <c r="I5329" s="10">
        <f>IF(E5329=0,"Fora",IF(E5328=0,"Carg xar",IF(H5329&lt;0,IF(M5329&lt;0.9,"Carg FV","Stby"),IF(M5329&gt;P5329,"V2H",IF(M5329&lt;0.9,"Carg xar","Stby")))))</f>
        <v/>
      </c>
      <c r="J5329" s="12">
        <f>IF(OR(I5329="Carg FV",I5329="Carg xar"),MIN(IF(I5329="Carg FV",ABS(H5329),7.4),7.4,MAX(0,(0.9-M5329)*40)*0.95),0)</f>
        <v/>
      </c>
      <c r="K5329" s="12">
        <f>IF(I5329="V2H",MIN(MAX(0,H5329),7.4,MAX(0,(M5329-P5329)*40)*0.95),0)</f>
        <v/>
      </c>
      <c r="L5329" s="12">
        <f>IF(E5329=0,0,MAX(0,H5329-K5329))</f>
        <v/>
      </c>
      <c r="M5329" s="13">
        <f>M5328+J5328/40-IF(I5328="V2H",K5328/(0.95*40),0)-IF(E5329=0,IF(E5328=1,IF(D5329=1,30,40)*0.18/(2*40),0),0)-IF(E5329=1,IF(E5328=0,IF(D5329=1,30,40)*0.18/(2*40),0),0)</f>
        <v/>
      </c>
      <c r="N5329" s="14" t="n">
        <v>0.09</v>
      </c>
      <c r="O5329" s="15">
        <f>K5329*N5329</f>
        <v/>
      </c>
      <c r="P5329">
        <f>IF(E5329=0,0.3,IF(D5329=1,IF(C5329&gt;=Params!$B$13-3,IF(C5329&lt;Params!$B$13,Params!$B$20,0.3),0.3),IF(C5329&gt;=Params!$B$15-3,IF(C5329&lt;Params!$B$15,Params!$B$21,0.3),0.3)))</f>
        <v/>
      </c>
    </row>
    <row r="5330" ht="15" customHeight="1" s="1">
      <c r="A5330" s="9" t="n">
        <v>5327</v>
      </c>
      <c r="B5330" s="6" t="inlineStr">
        <is>
          <t>10/08</t>
        </is>
      </c>
      <c r="C5330" s="6" t="n">
        <v>22</v>
      </c>
      <c r="D5330" s="6" t="n">
        <v>1</v>
      </c>
      <c r="E5330" s="10">
        <f>IF(D5330=1, IF(OR(C5330&lt;10, C5330&gt;=15),1,0), IF(OR(C5330&lt;7, C5330&gt;=18),1,0))</f>
        <v/>
      </c>
      <c r="F5330" s="11" t="n">
        <v>0.569</v>
      </c>
      <c r="G5330" s="12">
        <f>0*8</f>
        <v/>
      </c>
      <c r="H5330" s="12">
        <f>F5330-G5330</f>
        <v/>
      </c>
      <c r="I5330" s="10">
        <f>IF(E5330=0,"Fora",IF(E5329=0,"Carg xar",IF(H5330&lt;0,IF(M5330&lt;0.9,"Carg FV","Stby"),IF(M5330&gt;P5330,"V2H",IF(M5330&lt;0.9,"Carg xar","Stby")))))</f>
        <v/>
      </c>
      <c r="J5330" s="12">
        <f>IF(OR(I5330="Carg FV",I5330="Carg xar"),MIN(IF(I5330="Carg FV",ABS(H5330),7.4),7.4,MAX(0,(0.9-M5330)*40)*0.95),0)</f>
        <v/>
      </c>
      <c r="K5330" s="12">
        <f>IF(I5330="V2H",MIN(MAX(0,H5330),7.4,MAX(0,(M5330-P5330)*40)*0.95),0)</f>
        <v/>
      </c>
      <c r="L5330" s="12">
        <f>IF(E5330=0,0,MAX(0,H5330-K5330))</f>
        <v/>
      </c>
      <c r="M5330" s="13">
        <f>M5329+J5329/40-IF(I5329="V2H",K5329/(0.95*40),0)-IF(E5330=0,IF(E5329=1,IF(D5330=1,30,40)*0.18/(2*40),0),0)-IF(E5330=1,IF(E5329=0,IF(D5330=1,30,40)*0.18/(2*40),0),0)</f>
        <v/>
      </c>
      <c r="N5330" s="14" t="n">
        <v>0.09</v>
      </c>
      <c r="O5330" s="15">
        <f>K5330*N5330</f>
        <v/>
      </c>
      <c r="P5330">
        <f>IF(E5330=0,0.3,IF(D5330=1,IF(C5330&gt;=Params!$B$13-3,IF(C5330&lt;Params!$B$13,Params!$B$20,0.3),0.3),IF(C5330&gt;=Params!$B$15-3,IF(C5330&lt;Params!$B$15,Params!$B$21,0.3),0.3)))</f>
        <v/>
      </c>
    </row>
    <row r="5331" ht="15" customHeight="1" s="1">
      <c r="A5331" s="9" t="n">
        <v>5328</v>
      </c>
      <c r="B5331" s="6" t="inlineStr">
        <is>
          <t>10/08</t>
        </is>
      </c>
      <c r="C5331" s="6" t="n">
        <v>23</v>
      </c>
      <c r="D5331" s="6" t="n">
        <v>1</v>
      </c>
      <c r="E5331" s="10">
        <f>IF(D5331=1, IF(OR(C5331&lt;10, C5331&gt;=15),1,0), IF(OR(C5331&lt;7, C5331&gt;=18),1,0))</f>
        <v/>
      </c>
      <c r="F5331" s="11" t="n">
        <v>0.5659999999999999</v>
      </c>
      <c r="G5331" s="12">
        <f>0*8</f>
        <v/>
      </c>
      <c r="H5331" s="12">
        <f>F5331-G5331</f>
        <v/>
      </c>
      <c r="I5331" s="10">
        <f>IF(E5331=0,"Fora",IF(E5330=0,"Carg xar",IF(H5331&lt;0,IF(M5331&lt;0.9,"Carg FV","Stby"),IF(M5331&gt;P5331,"V2H",IF(M5331&lt;0.9,"Carg xar","Stby")))))</f>
        <v/>
      </c>
      <c r="J5331" s="12">
        <f>IF(OR(I5331="Carg FV",I5331="Carg xar"),MIN(IF(I5331="Carg FV",ABS(H5331),7.4),7.4,MAX(0,(0.9-M5331)*40)*0.95),0)</f>
        <v/>
      </c>
      <c r="K5331" s="12">
        <f>IF(I5331="V2H",MIN(MAX(0,H5331),7.4,MAX(0,(M5331-P5331)*40)*0.95),0)</f>
        <v/>
      </c>
      <c r="L5331" s="12">
        <f>IF(E5331=0,0,MAX(0,H5331-K5331))</f>
        <v/>
      </c>
      <c r="M5331" s="13">
        <f>M5330+J5330/40-IF(I5330="V2H",K5330/(0.95*40),0)-IF(E5331=0,IF(E5330=1,IF(D5331=1,30,40)*0.18/(2*40),0),0)-IF(E5331=1,IF(E5330=0,IF(D5331=1,30,40)*0.18/(2*40),0),0)</f>
        <v/>
      </c>
      <c r="N5331" s="14" t="n">
        <v>0.09</v>
      </c>
      <c r="O5331" s="15">
        <f>K5331*N5331</f>
        <v/>
      </c>
      <c r="P5331">
        <f>IF(E5331=0,0.3,IF(D5331=1,IF(C5331&gt;=Params!$B$13-3,IF(C5331&lt;Params!$B$13,Params!$B$20,0.3),0.3),IF(C5331&gt;=Params!$B$15-3,IF(C5331&lt;Params!$B$15,Params!$B$21,0.3),0.3)))</f>
        <v/>
      </c>
    </row>
    <row r="5332" ht="15" customHeight="1" s="1">
      <c r="A5332" s="9" t="n">
        <v>5329</v>
      </c>
      <c r="B5332" s="6" t="inlineStr">
        <is>
          <t>11/08</t>
        </is>
      </c>
      <c r="C5332" s="6" t="n">
        <v>0</v>
      </c>
      <c r="D5332" s="6" t="n">
        <v>0</v>
      </c>
      <c r="E5332" s="10">
        <f>IF(D5332=1, IF(OR(C5332&lt;10, C5332&gt;=15),1,0), IF(OR(C5332&lt;7, C5332&gt;=18),1,0))</f>
        <v/>
      </c>
      <c r="F5332" s="11" t="n">
        <v>0.637</v>
      </c>
      <c r="G5332" s="12">
        <f>0*8</f>
        <v/>
      </c>
      <c r="H5332" s="12">
        <f>F5332-G5332</f>
        <v/>
      </c>
      <c r="I5332" s="10">
        <f>IF(E5332=0,"Fora",IF(E5331=0,"Carg xar",IF(H5332&lt;0,IF(M5332&lt;0.9,"Carg FV","Stby"),IF(M5332&gt;P5332,"V2H",IF(M5332&lt;0.9,"Carg xar","Stby")))))</f>
        <v/>
      </c>
      <c r="J5332" s="12">
        <f>IF(OR(I5332="Carg FV",I5332="Carg xar"),MIN(IF(I5332="Carg FV",ABS(H5332),7.4),7.4,MAX(0,(0.9-M5332)*40)*0.95),0)</f>
        <v/>
      </c>
      <c r="K5332" s="12">
        <f>IF(I5332="V2H",MIN(MAX(0,H5332),7.4,MAX(0,(M5332-P5332)*40)*0.95),0)</f>
        <v/>
      </c>
      <c r="L5332" s="12">
        <f>IF(E5332=0,0,MAX(0,H5332-K5332))</f>
        <v/>
      </c>
      <c r="M5332" s="13">
        <f>M5331+J5331/40-IF(I5331="V2H",K5331/(0.95*40),0)-IF(E5332=0,IF(E5331=1,IF(D5332=1,30,40)*0.18/(2*40),0),0)-IF(E5332=1,IF(E5331=0,IF(D5332=1,30,40)*0.18/(2*40),0),0)</f>
        <v/>
      </c>
      <c r="N5332" s="14" t="n">
        <v>0.09</v>
      </c>
      <c r="O5332" s="15">
        <f>K5332*N5332</f>
        <v/>
      </c>
      <c r="P5332">
        <f>IF(E5332=0,0.3,IF(D5332=1,IF(C5332&gt;=Params!$B$13-3,IF(C5332&lt;Params!$B$13,Params!$B$20,0.3),0.3),IF(C5332&gt;=Params!$B$15-3,IF(C5332&lt;Params!$B$15,Params!$B$21,0.3),0.3)))</f>
        <v/>
      </c>
    </row>
    <row r="5333" ht="15" customHeight="1" s="1">
      <c r="A5333" s="9" t="n">
        <v>5330</v>
      </c>
      <c r="B5333" s="6" t="inlineStr">
        <is>
          <t>11/08</t>
        </is>
      </c>
      <c r="C5333" s="6" t="n">
        <v>1</v>
      </c>
      <c r="D5333" s="6" t="n">
        <v>0</v>
      </c>
      <c r="E5333" s="10">
        <f>IF(D5333=1, IF(OR(C5333&lt;10, C5333&gt;=15),1,0), IF(OR(C5333&lt;7, C5333&gt;=18),1,0))</f>
        <v/>
      </c>
      <c r="F5333" s="11" t="n">
        <v>0.521</v>
      </c>
      <c r="G5333" s="12">
        <f>0*8</f>
        <v/>
      </c>
      <c r="H5333" s="12">
        <f>F5333-G5333</f>
        <v/>
      </c>
      <c r="I5333" s="10">
        <f>IF(E5333=0,"Fora",IF(E5332=0,"Carg xar",IF(H5333&lt;0,IF(M5333&lt;0.9,"Carg FV","Stby"),IF(M5333&gt;P5333,"V2H",IF(M5333&lt;0.9,"Carg xar","Stby")))))</f>
        <v/>
      </c>
      <c r="J5333" s="12">
        <f>IF(OR(I5333="Carg FV",I5333="Carg xar"),MIN(IF(I5333="Carg FV",ABS(H5333),7.4),7.4,MAX(0,(0.9-M5333)*40)*0.95),0)</f>
        <v/>
      </c>
      <c r="K5333" s="12">
        <f>IF(I5333="V2H",MIN(MAX(0,H5333),7.4,MAX(0,(M5333-P5333)*40)*0.95),0)</f>
        <v/>
      </c>
      <c r="L5333" s="12">
        <f>IF(E5333=0,0,MAX(0,H5333-K5333))</f>
        <v/>
      </c>
      <c r="M5333" s="13">
        <f>M5332+J5332/40-IF(I5332="V2H",K5332/(0.95*40),0)-IF(E5333=0,IF(E5332=1,IF(D5333=1,30,40)*0.18/(2*40),0),0)-IF(E5333=1,IF(E5332=0,IF(D5333=1,30,40)*0.18/(2*40),0),0)</f>
        <v/>
      </c>
      <c r="N5333" s="14" t="n">
        <v>0.09</v>
      </c>
      <c r="O5333" s="15">
        <f>K5333*N5333</f>
        <v/>
      </c>
      <c r="P5333">
        <f>IF(E5333=0,0.3,IF(D5333=1,IF(C5333&gt;=Params!$B$13-3,IF(C5333&lt;Params!$B$13,Params!$B$20,0.3),0.3),IF(C5333&gt;=Params!$B$15-3,IF(C5333&lt;Params!$B$15,Params!$B$21,0.3),0.3)))</f>
        <v/>
      </c>
    </row>
    <row r="5334" ht="15" customHeight="1" s="1">
      <c r="A5334" s="9" t="n">
        <v>5331</v>
      </c>
      <c r="B5334" s="6" t="inlineStr">
        <is>
          <t>11/08</t>
        </is>
      </c>
      <c r="C5334" s="6" t="n">
        <v>2</v>
      </c>
      <c r="D5334" s="6" t="n">
        <v>0</v>
      </c>
      <c r="E5334" s="10">
        <f>IF(D5334=1, IF(OR(C5334&lt;10, C5334&gt;=15),1,0), IF(OR(C5334&lt;7, C5334&gt;=18),1,0))</f>
        <v/>
      </c>
      <c r="F5334" s="11" t="n">
        <v>0.576</v>
      </c>
      <c r="G5334" s="12">
        <f>0*8</f>
        <v/>
      </c>
      <c r="H5334" s="12">
        <f>F5334-G5334</f>
        <v/>
      </c>
      <c r="I5334" s="10">
        <f>IF(E5334=0,"Fora",IF(E5333=0,"Carg xar",IF(H5334&lt;0,IF(M5334&lt;0.9,"Carg FV","Stby"),IF(M5334&gt;P5334,"V2H",IF(M5334&lt;0.9,"Carg xar","Stby")))))</f>
        <v/>
      </c>
      <c r="J5334" s="12">
        <f>IF(OR(I5334="Carg FV",I5334="Carg xar"),MIN(IF(I5334="Carg FV",ABS(H5334),7.4),7.4,MAX(0,(0.9-M5334)*40)*0.95),0)</f>
        <v/>
      </c>
      <c r="K5334" s="12">
        <f>IF(I5334="V2H",MIN(MAX(0,H5334),7.4,MAX(0,(M5334-P5334)*40)*0.95),0)</f>
        <v/>
      </c>
      <c r="L5334" s="12">
        <f>IF(E5334=0,0,MAX(0,H5334-K5334))</f>
        <v/>
      </c>
      <c r="M5334" s="13">
        <f>M5333+J5333/40-IF(I5333="V2H",K5333/(0.95*40),0)-IF(E5334=0,IF(E5333=1,IF(D5334=1,30,40)*0.18/(2*40),0),0)-IF(E5334=1,IF(E5333=0,IF(D5334=1,30,40)*0.18/(2*40),0),0)</f>
        <v/>
      </c>
      <c r="N5334" s="14" t="n">
        <v>0.09</v>
      </c>
      <c r="O5334" s="15">
        <f>K5334*N5334</f>
        <v/>
      </c>
      <c r="P5334">
        <f>IF(E5334=0,0.3,IF(D5334=1,IF(C5334&gt;=Params!$B$13-3,IF(C5334&lt;Params!$B$13,Params!$B$20,0.3),0.3),IF(C5334&gt;=Params!$B$15-3,IF(C5334&lt;Params!$B$15,Params!$B$21,0.3),0.3)))</f>
        <v/>
      </c>
    </row>
    <row r="5335" ht="15" customHeight="1" s="1">
      <c r="A5335" s="9" t="n">
        <v>5332</v>
      </c>
      <c r="B5335" s="6" t="inlineStr">
        <is>
          <t>11/08</t>
        </is>
      </c>
      <c r="C5335" s="6" t="n">
        <v>3</v>
      </c>
      <c r="D5335" s="6" t="n">
        <v>0</v>
      </c>
      <c r="E5335" s="10">
        <f>IF(D5335=1, IF(OR(C5335&lt;10, C5335&gt;=15),1,0), IF(OR(C5335&lt;7, C5335&gt;=18),1,0))</f>
        <v/>
      </c>
      <c r="F5335" s="11" t="n">
        <v>0.537</v>
      </c>
      <c r="G5335" s="12">
        <f>0*8</f>
        <v/>
      </c>
      <c r="H5335" s="12">
        <f>F5335-G5335</f>
        <v/>
      </c>
      <c r="I5335" s="10">
        <f>IF(E5335=0,"Fora",IF(E5334=0,"Carg xar",IF(H5335&lt;0,IF(M5335&lt;0.9,"Carg FV","Stby"),IF(M5335&gt;P5335,"V2H",IF(M5335&lt;0.9,"Carg xar","Stby")))))</f>
        <v/>
      </c>
      <c r="J5335" s="12">
        <f>IF(OR(I5335="Carg FV",I5335="Carg xar"),MIN(IF(I5335="Carg FV",ABS(H5335),7.4),7.4,MAX(0,(0.9-M5335)*40)*0.95),0)</f>
        <v/>
      </c>
      <c r="K5335" s="12">
        <f>IF(I5335="V2H",MIN(MAX(0,H5335),7.4,MAX(0,(M5335-P5335)*40)*0.95),0)</f>
        <v/>
      </c>
      <c r="L5335" s="12">
        <f>IF(E5335=0,0,MAX(0,H5335-K5335))</f>
        <v/>
      </c>
      <c r="M5335" s="13">
        <f>M5334+J5334/40-IF(I5334="V2H",K5334/(0.95*40),0)-IF(E5335=0,IF(E5334=1,IF(D5335=1,30,40)*0.18/(2*40),0),0)-IF(E5335=1,IF(E5334=0,IF(D5335=1,30,40)*0.18/(2*40),0),0)</f>
        <v/>
      </c>
      <c r="N5335" s="14" t="n">
        <v>0.09</v>
      </c>
      <c r="O5335" s="15">
        <f>K5335*N5335</f>
        <v/>
      </c>
      <c r="P5335">
        <f>IF(E5335=0,0.3,IF(D5335=1,IF(C5335&gt;=Params!$B$13-3,IF(C5335&lt;Params!$B$13,Params!$B$20,0.3),0.3),IF(C5335&gt;=Params!$B$15-3,IF(C5335&lt;Params!$B$15,Params!$B$21,0.3),0.3)))</f>
        <v/>
      </c>
    </row>
    <row r="5336" ht="15" customHeight="1" s="1">
      <c r="A5336" s="9" t="n">
        <v>5333</v>
      </c>
      <c r="B5336" s="6" t="inlineStr">
        <is>
          <t>11/08</t>
        </is>
      </c>
      <c r="C5336" s="6" t="n">
        <v>4</v>
      </c>
      <c r="D5336" s="6" t="n">
        <v>0</v>
      </c>
      <c r="E5336" s="10">
        <f>IF(D5336=1, IF(OR(C5336&lt;10, C5336&gt;=15),1,0), IF(OR(C5336&lt;7, C5336&gt;=18),1,0))</f>
        <v/>
      </c>
      <c r="F5336" s="11" t="n">
        <v>0.533</v>
      </c>
      <c r="G5336" s="12">
        <f>0*8</f>
        <v/>
      </c>
      <c r="H5336" s="12">
        <f>F5336-G5336</f>
        <v/>
      </c>
      <c r="I5336" s="10">
        <f>IF(E5336=0,"Fora",IF(E5335=0,"Carg xar",IF(H5336&lt;0,IF(M5336&lt;0.9,"Carg FV","Stby"),IF(M5336&gt;P5336,"V2H",IF(M5336&lt;0.9,"Carg xar","Stby")))))</f>
        <v/>
      </c>
      <c r="J5336" s="12">
        <f>IF(OR(I5336="Carg FV",I5336="Carg xar"),MIN(IF(I5336="Carg FV",ABS(H5336),7.4),7.4,MAX(0,(0.9-M5336)*40)*0.95),0)</f>
        <v/>
      </c>
      <c r="K5336" s="12">
        <f>IF(I5336="V2H",MIN(MAX(0,H5336),7.4,MAX(0,(M5336-P5336)*40)*0.95),0)</f>
        <v/>
      </c>
      <c r="L5336" s="12">
        <f>IF(E5336=0,0,MAX(0,H5336-K5336))</f>
        <v/>
      </c>
      <c r="M5336" s="13">
        <f>M5335+J5335/40-IF(I5335="V2H",K5335/(0.95*40),0)-IF(E5336=0,IF(E5335=1,IF(D5336=1,30,40)*0.18/(2*40),0),0)-IF(E5336=1,IF(E5335=0,IF(D5336=1,30,40)*0.18/(2*40),0),0)</f>
        <v/>
      </c>
      <c r="N5336" s="14" t="n">
        <v>0.09</v>
      </c>
      <c r="O5336" s="15">
        <f>K5336*N5336</f>
        <v/>
      </c>
      <c r="P5336">
        <f>IF(E5336=0,0.3,IF(D5336=1,IF(C5336&gt;=Params!$B$13-3,IF(C5336&lt;Params!$B$13,Params!$B$20,0.3),0.3),IF(C5336&gt;=Params!$B$15-3,IF(C5336&lt;Params!$B$15,Params!$B$21,0.3),0.3)))</f>
        <v/>
      </c>
    </row>
    <row r="5337" ht="15" customHeight="1" s="1">
      <c r="A5337" s="9" t="n">
        <v>5334</v>
      </c>
      <c r="B5337" s="6" t="inlineStr">
        <is>
          <t>11/08</t>
        </is>
      </c>
      <c r="C5337" s="6" t="n">
        <v>5</v>
      </c>
      <c r="D5337" s="6" t="n">
        <v>0</v>
      </c>
      <c r="E5337" s="10">
        <f>IF(D5337=1, IF(OR(C5337&lt;10, C5337&gt;=15),1,0), IF(OR(C5337&lt;7, C5337&gt;=18),1,0))</f>
        <v/>
      </c>
      <c r="F5337" s="11" t="n">
        <v>1.182</v>
      </c>
      <c r="G5337" s="12">
        <f>0*8</f>
        <v/>
      </c>
      <c r="H5337" s="12">
        <f>F5337-G5337</f>
        <v/>
      </c>
      <c r="I5337" s="10">
        <f>IF(E5337=0,"Fora",IF(E5336=0,"Carg xar",IF(H5337&lt;0,IF(M5337&lt;0.9,"Carg FV","Stby"),IF(M5337&gt;P5337,"V2H",IF(M5337&lt;0.9,"Carg xar","Stby")))))</f>
        <v/>
      </c>
      <c r="J5337" s="12">
        <f>IF(OR(I5337="Carg FV",I5337="Carg xar"),MIN(IF(I5337="Carg FV",ABS(H5337),7.4),7.4,MAX(0,(0.9-M5337)*40)*0.95),0)</f>
        <v/>
      </c>
      <c r="K5337" s="12">
        <f>IF(I5337="V2H",MIN(MAX(0,H5337),7.4,MAX(0,(M5337-P5337)*40)*0.95),0)</f>
        <v/>
      </c>
      <c r="L5337" s="12">
        <f>IF(E5337=0,0,MAX(0,H5337-K5337))</f>
        <v/>
      </c>
      <c r="M5337" s="13">
        <f>M5336+J5336/40-IF(I5336="V2H",K5336/(0.95*40),0)-IF(E5337=0,IF(E5336=1,IF(D5337=1,30,40)*0.18/(2*40),0),0)-IF(E5337=1,IF(E5336=0,IF(D5337=1,30,40)*0.18/(2*40),0),0)</f>
        <v/>
      </c>
      <c r="N5337" s="14" t="n">
        <v>0.09</v>
      </c>
      <c r="O5337" s="15">
        <f>K5337*N5337</f>
        <v/>
      </c>
      <c r="P5337">
        <f>IF(E5337=0,0.3,IF(D5337=1,IF(C5337&gt;=Params!$B$13-3,IF(C5337&lt;Params!$B$13,Params!$B$20,0.3),0.3),IF(C5337&gt;=Params!$B$15-3,IF(C5337&lt;Params!$B$15,Params!$B$21,0.3),0.3)))</f>
        <v/>
      </c>
    </row>
    <row r="5338" ht="15" customHeight="1" s="1">
      <c r="A5338" s="9" t="n">
        <v>5335</v>
      </c>
      <c r="B5338" s="6" t="inlineStr">
        <is>
          <t>11/08</t>
        </is>
      </c>
      <c r="C5338" s="6" t="n">
        <v>6</v>
      </c>
      <c r="D5338" s="6" t="n">
        <v>0</v>
      </c>
      <c r="E5338" s="10">
        <f>IF(D5338=1, IF(OR(C5338&lt;10, C5338&gt;=15),1,0), IF(OR(C5338&lt;7, C5338&gt;=18),1,0))</f>
        <v/>
      </c>
      <c r="F5338" s="11" t="n">
        <v>0.5639999999999999</v>
      </c>
      <c r="G5338" s="12">
        <f>0*8</f>
        <v/>
      </c>
      <c r="H5338" s="12">
        <f>F5338-G5338</f>
        <v/>
      </c>
      <c r="I5338" s="10">
        <f>IF(E5338=0,"Fora",IF(E5337=0,"Carg xar",IF(H5338&lt;0,IF(M5338&lt;0.9,"Carg FV","Stby"),IF(M5338&gt;P5338,"V2H",IF(M5338&lt;0.9,"Carg xar","Stby")))))</f>
        <v/>
      </c>
      <c r="J5338" s="12">
        <f>IF(OR(I5338="Carg FV",I5338="Carg xar"),MIN(IF(I5338="Carg FV",ABS(H5338),7.4),7.4,MAX(0,(0.9-M5338)*40)*0.95),0)</f>
        <v/>
      </c>
      <c r="K5338" s="12">
        <f>IF(I5338="V2H",MIN(MAX(0,H5338),7.4,MAX(0,(M5338-P5338)*40)*0.95),0)</f>
        <v/>
      </c>
      <c r="L5338" s="12">
        <f>IF(E5338=0,0,MAX(0,H5338-K5338))</f>
        <v/>
      </c>
      <c r="M5338" s="13">
        <f>M5337+J5337/40-IF(I5337="V2H",K5337/(0.95*40),0)-IF(E5338=0,IF(E5337=1,IF(D5338=1,30,40)*0.18/(2*40),0),0)-IF(E5338=1,IF(E5337=0,IF(D5338=1,30,40)*0.18/(2*40),0),0)</f>
        <v/>
      </c>
      <c r="N5338" s="14" t="n">
        <v>0.09</v>
      </c>
      <c r="O5338" s="15">
        <f>K5338*N5338</f>
        <v/>
      </c>
      <c r="P5338">
        <f>IF(E5338=0,0.3,IF(D5338=1,IF(C5338&gt;=Params!$B$13-3,IF(C5338&lt;Params!$B$13,Params!$B$20,0.3),0.3),IF(C5338&gt;=Params!$B$15-3,IF(C5338&lt;Params!$B$15,Params!$B$21,0.3),0.3)))</f>
        <v/>
      </c>
    </row>
    <row r="5339" ht="15" customHeight="1" s="1">
      <c r="A5339" s="9" t="n">
        <v>5336</v>
      </c>
      <c r="B5339" s="6" t="inlineStr">
        <is>
          <t>11/08</t>
        </is>
      </c>
      <c r="C5339" s="6" t="n">
        <v>7</v>
      </c>
      <c r="D5339" s="6" t="n">
        <v>0</v>
      </c>
      <c r="E5339" s="10">
        <f>IF(D5339=1, IF(OR(C5339&lt;10, C5339&gt;=15),1,0), IF(OR(C5339&lt;7, C5339&gt;=18),1,0))</f>
        <v/>
      </c>
      <c r="F5339" s="11" t="n">
        <v>0.332</v>
      </c>
      <c r="G5339" s="12">
        <f>0.1*8</f>
        <v/>
      </c>
      <c r="H5339" s="12">
        <f>F5339-G5339</f>
        <v/>
      </c>
      <c r="I5339" s="10">
        <f>IF(E5339=0,"Fora",IF(E5338=0,"Carg xar",IF(H5339&lt;0,IF(M5339&lt;0.9,"Carg FV","Stby"),IF(M5339&gt;P5339,"V2H",IF(M5339&lt;0.9,"Carg xar","Stby")))))</f>
        <v/>
      </c>
      <c r="J5339" s="12">
        <f>IF(OR(I5339="Carg FV",I5339="Carg xar"),MIN(IF(I5339="Carg FV",ABS(H5339),7.4),7.4,MAX(0,(0.9-M5339)*40)*0.95),0)</f>
        <v/>
      </c>
      <c r="K5339" s="12">
        <f>IF(I5339="V2H",MIN(MAX(0,H5339),7.4,MAX(0,(M5339-P5339)*40)*0.95),0)</f>
        <v/>
      </c>
      <c r="L5339" s="12">
        <f>IF(E5339=0,0,MAX(0,H5339-K5339))</f>
        <v/>
      </c>
      <c r="M5339" s="13">
        <f>M5338+J5338/40-IF(I5338="V2H",K5338/(0.95*40),0)-IF(E5339=0,IF(E5338=1,IF(D5339=1,30,40)*0.18/(2*40),0),0)-IF(E5339=1,IF(E5338=0,IF(D5339=1,30,40)*0.18/(2*40),0),0)</f>
        <v/>
      </c>
      <c r="N5339" s="14" t="n">
        <v>0.09</v>
      </c>
      <c r="O5339" s="15">
        <f>K5339*N5339</f>
        <v/>
      </c>
      <c r="P5339">
        <f>IF(E5339=0,0.3,IF(D5339=1,IF(C5339&gt;=Params!$B$13-3,IF(C5339&lt;Params!$B$13,Params!$B$20,0.3),0.3),IF(C5339&gt;=Params!$B$15-3,IF(C5339&lt;Params!$B$15,Params!$B$21,0.3),0.3)))</f>
        <v/>
      </c>
    </row>
    <row r="5340" ht="15" customHeight="1" s="1">
      <c r="A5340" s="9" t="n">
        <v>5337</v>
      </c>
      <c r="B5340" s="6" t="inlineStr">
        <is>
          <t>11/08</t>
        </is>
      </c>
      <c r="C5340" s="6" t="n">
        <v>8</v>
      </c>
      <c r="D5340" s="6" t="n">
        <v>0</v>
      </c>
      <c r="E5340" s="10">
        <f>IF(D5340=1, IF(OR(C5340&lt;10, C5340&gt;=15),1,0), IF(OR(C5340&lt;7, C5340&gt;=18),1,0))</f>
        <v/>
      </c>
      <c r="F5340" s="11" t="n">
        <v>0</v>
      </c>
      <c r="G5340" s="12">
        <f>0.25*8</f>
        <v/>
      </c>
      <c r="H5340" s="12">
        <f>F5340-G5340</f>
        <v/>
      </c>
      <c r="I5340" s="10">
        <f>IF(E5340=0,"Fora",IF(E5339=0,"Carg xar",IF(H5340&lt;0,IF(M5340&lt;0.9,"Carg FV","Stby"),IF(M5340&gt;P5340,"V2H",IF(M5340&lt;0.9,"Carg xar","Stby")))))</f>
        <v/>
      </c>
      <c r="J5340" s="12">
        <f>IF(OR(I5340="Carg FV",I5340="Carg xar"),MIN(IF(I5340="Carg FV",ABS(H5340),7.4),7.4,MAX(0,(0.9-M5340)*40)*0.95),0)</f>
        <v/>
      </c>
      <c r="K5340" s="12">
        <f>IF(I5340="V2H",MIN(MAX(0,H5340),7.4,MAX(0,(M5340-P5340)*40)*0.95),0)</f>
        <v/>
      </c>
      <c r="L5340" s="12">
        <f>IF(E5340=0,0,MAX(0,H5340-K5340))</f>
        <v/>
      </c>
      <c r="M5340" s="13">
        <f>M5339+J5339/40-IF(I5339="V2H",K5339/(0.95*40),0)-IF(E5340=0,IF(E5339=1,IF(D5340=1,30,40)*0.18/(2*40),0),0)-IF(E5340=1,IF(E5339=0,IF(D5340=1,30,40)*0.18/(2*40),0),0)</f>
        <v/>
      </c>
      <c r="N5340" s="14" t="n">
        <v>0.15</v>
      </c>
      <c r="O5340" s="15">
        <f>K5340*N5340</f>
        <v/>
      </c>
      <c r="P5340">
        <f>IF(E5340=0,0.3,IF(D5340=1,IF(C5340&gt;=Params!$B$13-3,IF(C5340&lt;Params!$B$13,Params!$B$20,0.3),0.3),IF(C5340&gt;=Params!$B$15-3,IF(C5340&lt;Params!$B$15,Params!$B$21,0.3),0.3)))</f>
        <v/>
      </c>
    </row>
    <row r="5341" ht="15" customHeight="1" s="1">
      <c r="A5341" s="9" t="n">
        <v>5338</v>
      </c>
      <c r="B5341" s="6" t="inlineStr">
        <is>
          <t>11/08</t>
        </is>
      </c>
      <c r="C5341" s="6" t="n">
        <v>9</v>
      </c>
      <c r="D5341" s="6" t="n">
        <v>0</v>
      </c>
      <c r="E5341" s="10">
        <f>IF(D5341=1, IF(OR(C5341&lt;10, C5341&gt;=15),1,0), IF(OR(C5341&lt;7, C5341&gt;=18),1,0))</f>
        <v/>
      </c>
      <c r="F5341" s="11" t="n">
        <v>0</v>
      </c>
      <c r="G5341" s="12">
        <f>0.45*8</f>
        <v/>
      </c>
      <c r="H5341" s="12">
        <f>F5341-G5341</f>
        <v/>
      </c>
      <c r="I5341" s="10">
        <f>IF(E5341=0,"Fora",IF(E5340=0,"Carg xar",IF(H5341&lt;0,IF(M5341&lt;0.9,"Carg FV","Stby"),IF(M5341&gt;P5341,"V2H",IF(M5341&lt;0.9,"Carg xar","Stby")))))</f>
        <v/>
      </c>
      <c r="J5341" s="12">
        <f>IF(OR(I5341="Carg FV",I5341="Carg xar"),MIN(IF(I5341="Carg FV",ABS(H5341),7.4),7.4,MAX(0,(0.9-M5341)*40)*0.95),0)</f>
        <v/>
      </c>
      <c r="K5341" s="12">
        <f>IF(I5341="V2H",MIN(MAX(0,H5341),7.4,MAX(0,(M5341-P5341)*40)*0.95),0)</f>
        <v/>
      </c>
      <c r="L5341" s="12">
        <f>IF(E5341=0,0,MAX(0,H5341-K5341))</f>
        <v/>
      </c>
      <c r="M5341" s="13">
        <f>M5340+J5340/40-IF(I5340="V2H",K5340/(0.95*40),0)-IF(E5341=0,IF(E5340=1,IF(D5341=1,30,40)*0.18/(2*40),0),0)-IF(E5341=1,IF(E5340=0,IF(D5341=1,30,40)*0.18/(2*40),0),0)</f>
        <v/>
      </c>
      <c r="N5341" s="14" t="n">
        <v>0.15</v>
      </c>
      <c r="O5341" s="15">
        <f>K5341*N5341</f>
        <v/>
      </c>
      <c r="P5341">
        <f>IF(E5341=0,0.3,IF(D5341=1,IF(C5341&gt;=Params!$B$13-3,IF(C5341&lt;Params!$B$13,Params!$B$20,0.3),0.3),IF(C5341&gt;=Params!$B$15-3,IF(C5341&lt;Params!$B$15,Params!$B$21,0.3),0.3)))</f>
        <v/>
      </c>
    </row>
    <row r="5342" ht="15" customHeight="1" s="1">
      <c r="A5342" s="9" t="n">
        <v>5339</v>
      </c>
      <c r="B5342" s="6" t="inlineStr">
        <is>
          <t>11/08</t>
        </is>
      </c>
      <c r="C5342" s="6" t="n">
        <v>10</v>
      </c>
      <c r="D5342" s="6" t="n">
        <v>0</v>
      </c>
      <c r="E5342" s="10">
        <f>IF(D5342=1, IF(OR(C5342&lt;10, C5342&gt;=15),1,0), IF(OR(C5342&lt;7, C5342&gt;=18),1,0))</f>
        <v/>
      </c>
      <c r="F5342" s="11" t="n">
        <v>0</v>
      </c>
      <c r="G5342" s="12">
        <f>0.65*8</f>
        <v/>
      </c>
      <c r="H5342" s="12">
        <f>F5342-G5342</f>
        <v/>
      </c>
      <c r="I5342" s="10">
        <f>IF(E5342=0,"Fora",IF(E5341=0,"Carg xar",IF(H5342&lt;0,IF(M5342&lt;0.9,"Carg FV","Stby"),IF(M5342&gt;P5342,"V2H",IF(M5342&lt;0.9,"Carg xar","Stby")))))</f>
        <v/>
      </c>
      <c r="J5342" s="12">
        <f>IF(OR(I5342="Carg FV",I5342="Carg xar"),MIN(IF(I5342="Carg FV",ABS(H5342),7.4),7.4,MAX(0,(0.9-M5342)*40)*0.95),0)</f>
        <v/>
      </c>
      <c r="K5342" s="12">
        <f>IF(I5342="V2H",MIN(MAX(0,H5342),7.4,MAX(0,(M5342-P5342)*40)*0.95),0)</f>
        <v/>
      </c>
      <c r="L5342" s="12">
        <f>IF(E5342=0,0,MAX(0,H5342-K5342))</f>
        <v/>
      </c>
      <c r="M5342" s="13">
        <f>M5341+J5341/40-IF(I5341="V2H",K5341/(0.95*40),0)-IF(E5342=0,IF(E5341=1,IF(D5342=1,30,40)*0.18/(2*40),0),0)-IF(E5342=1,IF(E5341=0,IF(D5342=1,30,40)*0.18/(2*40),0),0)</f>
        <v/>
      </c>
      <c r="N5342" s="14" t="n">
        <v>0.2</v>
      </c>
      <c r="O5342" s="15">
        <f>K5342*N5342</f>
        <v/>
      </c>
      <c r="P5342">
        <f>IF(E5342=0,0.3,IF(D5342=1,IF(C5342&gt;=Params!$B$13-3,IF(C5342&lt;Params!$B$13,Params!$B$20,0.3),0.3),IF(C5342&gt;=Params!$B$15-3,IF(C5342&lt;Params!$B$15,Params!$B$21,0.3),0.3)))</f>
        <v/>
      </c>
    </row>
    <row r="5343" ht="15" customHeight="1" s="1">
      <c r="A5343" s="9" t="n">
        <v>5340</v>
      </c>
      <c r="B5343" s="6" t="inlineStr">
        <is>
          <t>11/08</t>
        </is>
      </c>
      <c r="C5343" s="6" t="n">
        <v>11</v>
      </c>
      <c r="D5343" s="6" t="n">
        <v>0</v>
      </c>
      <c r="E5343" s="10">
        <f>IF(D5343=1, IF(OR(C5343&lt;10, C5343&gt;=15),1,0), IF(OR(C5343&lt;7, C5343&gt;=18),1,0))</f>
        <v/>
      </c>
      <c r="F5343" s="11" t="n">
        <v>0</v>
      </c>
      <c r="G5343" s="12">
        <f>0.8*8</f>
        <v/>
      </c>
      <c r="H5343" s="12">
        <f>F5343-G5343</f>
        <v/>
      </c>
      <c r="I5343" s="10">
        <f>IF(E5343=0,"Fora",IF(E5342=0,"Carg xar",IF(H5343&lt;0,IF(M5343&lt;0.9,"Carg FV","Stby"),IF(M5343&gt;P5343,"V2H",IF(M5343&lt;0.9,"Carg xar","Stby")))))</f>
        <v/>
      </c>
      <c r="J5343" s="12">
        <f>IF(OR(I5343="Carg FV",I5343="Carg xar"),MIN(IF(I5343="Carg FV",ABS(H5343),7.4),7.4,MAX(0,(0.9-M5343)*40)*0.95),0)</f>
        <v/>
      </c>
      <c r="K5343" s="12">
        <f>IF(I5343="V2H",MIN(MAX(0,H5343),7.4,MAX(0,(M5343-P5343)*40)*0.95),0)</f>
        <v/>
      </c>
      <c r="L5343" s="12">
        <f>IF(E5343=0,0,MAX(0,H5343-K5343))</f>
        <v/>
      </c>
      <c r="M5343" s="13">
        <f>M5342+J5342/40-IF(I5342="V2H",K5342/(0.95*40),0)-IF(E5343=0,IF(E5342=1,IF(D5343=1,30,40)*0.18/(2*40),0),0)-IF(E5343=1,IF(E5342=0,IF(D5343=1,30,40)*0.18/(2*40),0),0)</f>
        <v/>
      </c>
      <c r="N5343" s="14" t="n">
        <v>0.2</v>
      </c>
      <c r="O5343" s="15">
        <f>K5343*N5343</f>
        <v/>
      </c>
      <c r="P5343">
        <f>IF(E5343=0,0.3,IF(D5343=1,IF(C5343&gt;=Params!$B$13-3,IF(C5343&lt;Params!$B$13,Params!$B$20,0.3),0.3),IF(C5343&gt;=Params!$B$15-3,IF(C5343&lt;Params!$B$15,Params!$B$21,0.3),0.3)))</f>
        <v/>
      </c>
    </row>
    <row r="5344" ht="15" customHeight="1" s="1">
      <c r="A5344" s="9" t="n">
        <v>5341</v>
      </c>
      <c r="B5344" s="6" t="inlineStr">
        <is>
          <t>11/08</t>
        </is>
      </c>
      <c r="C5344" s="6" t="n">
        <v>12</v>
      </c>
      <c r="D5344" s="6" t="n">
        <v>0</v>
      </c>
      <c r="E5344" s="10">
        <f>IF(D5344=1, IF(OR(C5344&lt;10, C5344&gt;=15),1,0), IF(OR(C5344&lt;7, C5344&gt;=18),1,0))</f>
        <v/>
      </c>
      <c r="F5344" s="11" t="n">
        <v>0</v>
      </c>
      <c r="G5344" s="12">
        <f>0.88*8</f>
        <v/>
      </c>
      <c r="H5344" s="12">
        <f>F5344-G5344</f>
        <v/>
      </c>
      <c r="I5344" s="10">
        <f>IF(E5344=0,"Fora",IF(E5343=0,"Carg xar",IF(H5344&lt;0,IF(M5344&lt;0.9,"Carg FV","Stby"),IF(M5344&gt;P5344,"V2H",IF(M5344&lt;0.9,"Carg xar","Stby")))))</f>
        <v/>
      </c>
      <c r="J5344" s="12">
        <f>IF(OR(I5344="Carg FV",I5344="Carg xar"),MIN(IF(I5344="Carg FV",ABS(H5344),7.4),7.4,MAX(0,(0.9-M5344)*40)*0.95),0)</f>
        <v/>
      </c>
      <c r="K5344" s="12">
        <f>IF(I5344="V2H",MIN(MAX(0,H5344),7.4,MAX(0,(M5344-P5344)*40)*0.95),0)</f>
        <v/>
      </c>
      <c r="L5344" s="12">
        <f>IF(E5344=0,0,MAX(0,H5344-K5344))</f>
        <v/>
      </c>
      <c r="M5344" s="13">
        <f>M5343+J5343/40-IF(I5343="V2H",K5343/(0.95*40),0)-IF(E5344=0,IF(E5343=1,IF(D5344=1,30,40)*0.18/(2*40),0),0)-IF(E5344=1,IF(E5343=0,IF(D5344=1,30,40)*0.18/(2*40),0),0)</f>
        <v/>
      </c>
      <c r="N5344" s="14" t="n">
        <v>0.2</v>
      </c>
      <c r="O5344" s="15">
        <f>K5344*N5344</f>
        <v/>
      </c>
      <c r="P5344">
        <f>IF(E5344=0,0.3,IF(D5344=1,IF(C5344&gt;=Params!$B$13-3,IF(C5344&lt;Params!$B$13,Params!$B$20,0.3),0.3),IF(C5344&gt;=Params!$B$15-3,IF(C5344&lt;Params!$B$15,Params!$B$21,0.3),0.3)))</f>
        <v/>
      </c>
    </row>
    <row r="5345" ht="15" customHeight="1" s="1">
      <c r="A5345" s="9" t="n">
        <v>5342</v>
      </c>
      <c r="B5345" s="6" t="inlineStr">
        <is>
          <t>11/08</t>
        </is>
      </c>
      <c r="C5345" s="6" t="n">
        <v>13</v>
      </c>
      <c r="D5345" s="6" t="n">
        <v>0</v>
      </c>
      <c r="E5345" s="10">
        <f>IF(D5345=1, IF(OR(C5345&lt;10, C5345&gt;=15),1,0), IF(OR(C5345&lt;7, C5345&gt;=18),1,0))</f>
        <v/>
      </c>
      <c r="F5345" s="11" t="n">
        <v>0</v>
      </c>
      <c r="G5345" s="12">
        <f>0.85*8</f>
        <v/>
      </c>
      <c r="H5345" s="12">
        <f>F5345-G5345</f>
        <v/>
      </c>
      <c r="I5345" s="10">
        <f>IF(E5345=0,"Fora",IF(E5344=0,"Carg xar",IF(H5345&lt;0,IF(M5345&lt;0.9,"Carg FV","Stby"),IF(M5345&gt;P5345,"V2H",IF(M5345&lt;0.9,"Carg xar","Stby")))))</f>
        <v/>
      </c>
      <c r="J5345" s="12">
        <f>IF(OR(I5345="Carg FV",I5345="Carg xar"),MIN(IF(I5345="Carg FV",ABS(H5345),7.4),7.4,MAX(0,(0.9-M5345)*40)*0.95),0)</f>
        <v/>
      </c>
      <c r="K5345" s="12">
        <f>IF(I5345="V2H",MIN(MAX(0,H5345),7.4,MAX(0,(M5345-P5345)*40)*0.95),0)</f>
        <v/>
      </c>
      <c r="L5345" s="12">
        <f>IF(E5345=0,0,MAX(0,H5345-K5345))</f>
        <v/>
      </c>
      <c r="M5345" s="13">
        <f>M5344+J5344/40-IF(I5344="V2H",K5344/(0.95*40),0)-IF(E5345=0,IF(E5344=1,IF(D5345=1,30,40)*0.18/(2*40),0),0)-IF(E5345=1,IF(E5344=0,IF(D5345=1,30,40)*0.18/(2*40),0),0)</f>
        <v/>
      </c>
      <c r="N5345" s="14" t="n">
        <v>0.2</v>
      </c>
      <c r="O5345" s="15">
        <f>K5345*N5345</f>
        <v/>
      </c>
      <c r="P5345">
        <f>IF(E5345=0,0.3,IF(D5345=1,IF(C5345&gt;=Params!$B$13-3,IF(C5345&lt;Params!$B$13,Params!$B$20,0.3),0.3),IF(C5345&gt;=Params!$B$15-3,IF(C5345&lt;Params!$B$15,Params!$B$21,0.3),0.3)))</f>
        <v/>
      </c>
    </row>
    <row r="5346" ht="15" customHeight="1" s="1">
      <c r="A5346" s="9" t="n">
        <v>5343</v>
      </c>
      <c r="B5346" s="6" t="inlineStr">
        <is>
          <t>11/08</t>
        </is>
      </c>
      <c r="C5346" s="6" t="n">
        <v>14</v>
      </c>
      <c r="D5346" s="6" t="n">
        <v>0</v>
      </c>
      <c r="E5346" s="10">
        <f>IF(D5346=1, IF(OR(C5346&lt;10, C5346&gt;=15),1,0), IF(OR(C5346&lt;7, C5346&gt;=18),1,0))</f>
        <v/>
      </c>
      <c r="F5346" s="11" t="n">
        <v>0</v>
      </c>
      <c r="G5346" s="12">
        <f>0.75*8</f>
        <v/>
      </c>
      <c r="H5346" s="12">
        <f>F5346-G5346</f>
        <v/>
      </c>
      <c r="I5346" s="10">
        <f>IF(E5346=0,"Fora",IF(E5345=0,"Carg xar",IF(H5346&lt;0,IF(M5346&lt;0.9,"Carg FV","Stby"),IF(M5346&gt;P5346,"V2H",IF(M5346&lt;0.9,"Carg xar","Stby")))))</f>
        <v/>
      </c>
      <c r="J5346" s="12">
        <f>IF(OR(I5346="Carg FV",I5346="Carg xar"),MIN(IF(I5346="Carg FV",ABS(H5346),7.4),7.4,MAX(0,(0.9-M5346)*40)*0.95),0)</f>
        <v/>
      </c>
      <c r="K5346" s="12">
        <f>IF(I5346="V2H",MIN(MAX(0,H5346),7.4,MAX(0,(M5346-P5346)*40)*0.95),0)</f>
        <v/>
      </c>
      <c r="L5346" s="12">
        <f>IF(E5346=0,0,MAX(0,H5346-K5346))</f>
        <v/>
      </c>
      <c r="M5346" s="13">
        <f>M5345+J5345/40-IF(I5345="V2H",K5345/(0.95*40),0)-IF(E5346=0,IF(E5345=1,IF(D5346=1,30,40)*0.18/(2*40),0),0)-IF(E5346=1,IF(E5345=0,IF(D5346=1,30,40)*0.18/(2*40),0),0)</f>
        <v/>
      </c>
      <c r="N5346" s="14" t="n">
        <v>0.15</v>
      </c>
      <c r="O5346" s="15">
        <f>K5346*N5346</f>
        <v/>
      </c>
      <c r="P5346">
        <f>IF(E5346=0,0.3,IF(D5346=1,IF(C5346&gt;=Params!$B$13-3,IF(C5346&lt;Params!$B$13,Params!$B$20,0.3),0.3),IF(C5346&gt;=Params!$B$15-3,IF(C5346&lt;Params!$B$15,Params!$B$21,0.3),0.3)))</f>
        <v/>
      </c>
    </row>
    <row r="5347" ht="15" customHeight="1" s="1">
      <c r="A5347" s="9" t="n">
        <v>5344</v>
      </c>
      <c r="B5347" s="6" t="inlineStr">
        <is>
          <t>11/08</t>
        </is>
      </c>
      <c r="C5347" s="6" t="n">
        <v>15</v>
      </c>
      <c r="D5347" s="6" t="n">
        <v>0</v>
      </c>
      <c r="E5347" s="10">
        <f>IF(D5347=1, IF(OR(C5347&lt;10, C5347&gt;=15),1,0), IF(OR(C5347&lt;7, C5347&gt;=18),1,0))</f>
        <v/>
      </c>
      <c r="F5347" s="11" t="n">
        <v>0</v>
      </c>
      <c r="G5347" s="12">
        <f>0.58*8</f>
        <v/>
      </c>
      <c r="H5347" s="12">
        <f>F5347-G5347</f>
        <v/>
      </c>
      <c r="I5347" s="10">
        <f>IF(E5347=0,"Fora",IF(E5346=0,"Carg xar",IF(H5347&lt;0,IF(M5347&lt;0.9,"Carg FV","Stby"),IF(M5347&gt;P5347,"V2H",IF(M5347&lt;0.9,"Carg xar","Stby")))))</f>
        <v/>
      </c>
      <c r="J5347" s="12">
        <f>IF(OR(I5347="Carg FV",I5347="Carg xar"),MIN(IF(I5347="Carg FV",ABS(H5347),7.4),7.4,MAX(0,(0.9-M5347)*40)*0.95),0)</f>
        <v/>
      </c>
      <c r="K5347" s="12">
        <f>IF(I5347="V2H",MIN(MAX(0,H5347),7.4,MAX(0,(M5347-P5347)*40)*0.95),0)</f>
        <v/>
      </c>
      <c r="L5347" s="12">
        <f>IF(E5347=0,0,MAX(0,H5347-K5347))</f>
        <v/>
      </c>
      <c r="M5347" s="13">
        <f>M5346+J5346/40-IF(I5346="V2H",K5346/(0.95*40),0)-IF(E5347=0,IF(E5346=1,IF(D5347=1,30,40)*0.18/(2*40),0),0)-IF(E5347=1,IF(E5346=0,IF(D5347=1,30,40)*0.18/(2*40),0),0)</f>
        <v/>
      </c>
      <c r="N5347" s="14" t="n">
        <v>0.15</v>
      </c>
      <c r="O5347" s="15">
        <f>K5347*N5347</f>
        <v/>
      </c>
      <c r="P5347">
        <f>IF(E5347=0,0.3,IF(D5347=1,IF(C5347&gt;=Params!$B$13-3,IF(C5347&lt;Params!$B$13,Params!$B$20,0.3),0.3),IF(C5347&gt;=Params!$B$15-3,IF(C5347&lt;Params!$B$15,Params!$B$21,0.3),0.3)))</f>
        <v/>
      </c>
    </row>
    <row r="5348" ht="15" customHeight="1" s="1">
      <c r="A5348" s="9" t="n">
        <v>5345</v>
      </c>
      <c r="B5348" s="6" t="inlineStr">
        <is>
          <t>11/08</t>
        </is>
      </c>
      <c r="C5348" s="6" t="n">
        <v>16</v>
      </c>
      <c r="D5348" s="6" t="n">
        <v>0</v>
      </c>
      <c r="E5348" s="10">
        <f>IF(D5348=1, IF(OR(C5348&lt;10, C5348&gt;=15),1,0), IF(OR(C5348&lt;7, C5348&gt;=18),1,0))</f>
        <v/>
      </c>
      <c r="F5348" s="11" t="n">
        <v>0</v>
      </c>
      <c r="G5348" s="12">
        <f>0.38*8</f>
        <v/>
      </c>
      <c r="H5348" s="12">
        <f>F5348-G5348</f>
        <v/>
      </c>
      <c r="I5348" s="10">
        <f>IF(E5348=0,"Fora",IF(E5347=0,"Carg xar",IF(H5348&lt;0,IF(M5348&lt;0.9,"Carg FV","Stby"),IF(M5348&gt;P5348,"V2H",IF(M5348&lt;0.9,"Carg xar","Stby")))))</f>
        <v/>
      </c>
      <c r="J5348" s="12">
        <f>IF(OR(I5348="Carg FV",I5348="Carg xar"),MIN(IF(I5348="Carg FV",ABS(H5348),7.4),7.4,MAX(0,(0.9-M5348)*40)*0.95),0)</f>
        <v/>
      </c>
      <c r="K5348" s="12">
        <f>IF(I5348="V2H",MIN(MAX(0,H5348),7.4,MAX(0,(M5348-P5348)*40)*0.95),0)</f>
        <v/>
      </c>
      <c r="L5348" s="12">
        <f>IF(E5348=0,0,MAX(0,H5348-K5348))</f>
        <v/>
      </c>
      <c r="M5348" s="13">
        <f>M5347+J5347/40-IF(I5347="V2H",K5347/(0.95*40),0)-IF(E5348=0,IF(E5347=1,IF(D5348=1,30,40)*0.18/(2*40),0),0)-IF(E5348=1,IF(E5347=0,IF(D5348=1,30,40)*0.18/(2*40),0),0)</f>
        <v/>
      </c>
      <c r="N5348" s="14" t="n">
        <v>0.15</v>
      </c>
      <c r="O5348" s="15">
        <f>K5348*N5348</f>
        <v/>
      </c>
      <c r="P5348">
        <f>IF(E5348=0,0.3,IF(D5348=1,IF(C5348&gt;=Params!$B$13-3,IF(C5348&lt;Params!$B$13,Params!$B$20,0.3),0.3),IF(C5348&gt;=Params!$B$15-3,IF(C5348&lt;Params!$B$15,Params!$B$21,0.3),0.3)))</f>
        <v/>
      </c>
    </row>
    <row r="5349" ht="15" customHeight="1" s="1">
      <c r="A5349" s="9" t="n">
        <v>5346</v>
      </c>
      <c r="B5349" s="6" t="inlineStr">
        <is>
          <t>11/08</t>
        </is>
      </c>
      <c r="C5349" s="6" t="n">
        <v>17</v>
      </c>
      <c r="D5349" s="6" t="n">
        <v>0</v>
      </c>
      <c r="E5349" s="10">
        <f>IF(D5349=1, IF(OR(C5349&lt;10, C5349&gt;=15),1,0), IF(OR(C5349&lt;7, C5349&gt;=18),1,0))</f>
        <v/>
      </c>
      <c r="F5349" s="11" t="n">
        <v>0</v>
      </c>
      <c r="G5349" s="12">
        <f>0.18*8</f>
        <v/>
      </c>
      <c r="H5349" s="12">
        <f>F5349-G5349</f>
        <v/>
      </c>
      <c r="I5349" s="10">
        <f>IF(E5349=0,"Fora",IF(E5348=0,"Carg xar",IF(H5349&lt;0,IF(M5349&lt;0.9,"Carg FV","Stby"),IF(M5349&gt;P5349,"V2H",IF(M5349&lt;0.9,"Carg xar","Stby")))))</f>
        <v/>
      </c>
      <c r="J5349" s="12">
        <f>IF(OR(I5349="Carg FV",I5349="Carg xar"),MIN(IF(I5349="Carg FV",ABS(H5349),7.4),7.4,MAX(0,(0.9-M5349)*40)*0.95),0)</f>
        <v/>
      </c>
      <c r="K5349" s="12">
        <f>IF(I5349="V2H",MIN(MAX(0,H5349),7.4,MAX(0,(M5349-P5349)*40)*0.95),0)</f>
        <v/>
      </c>
      <c r="L5349" s="12">
        <f>IF(E5349=0,0,MAX(0,H5349-K5349))</f>
        <v/>
      </c>
      <c r="M5349" s="13">
        <f>M5348+J5348/40-IF(I5348="V2H",K5348/(0.95*40),0)-IF(E5349=0,IF(E5348=1,IF(D5349=1,30,40)*0.18/(2*40),0),0)-IF(E5349=1,IF(E5348=0,IF(D5349=1,30,40)*0.18/(2*40),0),0)</f>
        <v/>
      </c>
      <c r="N5349" s="14" t="n">
        <v>0.15</v>
      </c>
      <c r="O5349" s="15">
        <f>K5349*N5349</f>
        <v/>
      </c>
      <c r="P5349">
        <f>IF(E5349=0,0.3,IF(D5349=1,IF(C5349&gt;=Params!$B$13-3,IF(C5349&lt;Params!$B$13,Params!$B$20,0.3),0.3),IF(C5349&gt;=Params!$B$15-3,IF(C5349&lt;Params!$B$15,Params!$B$21,0.3),0.3)))</f>
        <v/>
      </c>
    </row>
    <row r="5350" ht="15" customHeight="1" s="1">
      <c r="A5350" s="9" t="n">
        <v>5347</v>
      </c>
      <c r="B5350" s="6" t="inlineStr">
        <is>
          <t>11/08</t>
        </is>
      </c>
      <c r="C5350" s="6" t="n">
        <v>18</v>
      </c>
      <c r="D5350" s="6" t="n">
        <v>0</v>
      </c>
      <c r="E5350" s="10">
        <f>IF(D5350=1, IF(OR(C5350&lt;10, C5350&gt;=15),1,0), IF(OR(C5350&lt;7, C5350&gt;=18),1,0))</f>
        <v/>
      </c>
      <c r="F5350" s="11" t="n">
        <v>0</v>
      </c>
      <c r="G5350" s="12">
        <f>0.04*8</f>
        <v/>
      </c>
      <c r="H5350" s="12">
        <f>F5350-G5350</f>
        <v/>
      </c>
      <c r="I5350" s="10">
        <f>IF(E5350=0,"Fora",IF(E5349=0,"Carg xar",IF(H5350&lt;0,IF(M5350&lt;0.9,"Carg FV","Stby"),IF(M5350&gt;P5350,"V2H",IF(M5350&lt;0.9,"Carg xar","Stby")))))</f>
        <v/>
      </c>
      <c r="J5350" s="12">
        <f>IF(OR(I5350="Carg FV",I5350="Carg xar"),MIN(IF(I5350="Carg FV",ABS(H5350),7.4),7.4,MAX(0,(0.9-M5350)*40)*0.95),0)</f>
        <v/>
      </c>
      <c r="K5350" s="12">
        <f>IF(I5350="V2H",MIN(MAX(0,H5350),7.4,MAX(0,(M5350-P5350)*40)*0.95),0)</f>
        <v/>
      </c>
      <c r="L5350" s="12">
        <f>IF(E5350=0,0,MAX(0,H5350-K5350))</f>
        <v/>
      </c>
      <c r="M5350" s="13">
        <f>M5349+J5349/40-IF(I5349="V2H",K5349/(0.95*40),0)-IF(E5350=0,IF(E5349=1,IF(D5350=1,30,40)*0.18/(2*40),0),0)-IF(E5350=1,IF(E5349=0,IF(D5350=1,30,40)*0.18/(2*40),0),0)</f>
        <v/>
      </c>
      <c r="N5350" s="14" t="n">
        <v>0.2</v>
      </c>
      <c r="O5350" s="15">
        <f>K5350*N5350</f>
        <v/>
      </c>
      <c r="P5350">
        <f>IF(E5350=0,0.3,IF(D5350=1,IF(C5350&gt;=Params!$B$13-3,IF(C5350&lt;Params!$B$13,Params!$B$20,0.3),0.3),IF(C5350&gt;=Params!$B$15-3,IF(C5350&lt;Params!$B$15,Params!$B$21,0.3),0.3)))</f>
        <v/>
      </c>
    </row>
    <row r="5351" ht="15" customHeight="1" s="1">
      <c r="A5351" s="9" t="n">
        <v>5348</v>
      </c>
      <c r="B5351" s="6" t="inlineStr">
        <is>
          <t>11/08</t>
        </is>
      </c>
      <c r="C5351" s="6" t="n">
        <v>19</v>
      </c>
      <c r="D5351" s="6" t="n">
        <v>0</v>
      </c>
      <c r="E5351" s="10">
        <f>IF(D5351=1, IF(OR(C5351&lt;10, C5351&gt;=15),1,0), IF(OR(C5351&lt;7, C5351&gt;=18),1,0))</f>
        <v/>
      </c>
      <c r="F5351" s="11" t="n">
        <v>0.499</v>
      </c>
      <c r="G5351" s="12">
        <f>0*8</f>
        <v/>
      </c>
      <c r="H5351" s="12">
        <f>F5351-G5351</f>
        <v/>
      </c>
      <c r="I5351" s="10">
        <f>IF(E5351=0,"Fora",IF(E5350=0,"Carg xar",IF(H5351&lt;0,IF(M5351&lt;0.9,"Carg FV","Stby"),IF(M5351&gt;P5351,"V2H",IF(M5351&lt;0.9,"Carg xar","Stby")))))</f>
        <v/>
      </c>
      <c r="J5351" s="12">
        <f>IF(OR(I5351="Carg FV",I5351="Carg xar"),MIN(IF(I5351="Carg FV",ABS(H5351),7.4),7.4,MAX(0,(0.9-M5351)*40)*0.95),0)</f>
        <v/>
      </c>
      <c r="K5351" s="12">
        <f>IF(I5351="V2H",MIN(MAX(0,H5351),7.4,MAX(0,(M5351-P5351)*40)*0.95),0)</f>
        <v/>
      </c>
      <c r="L5351" s="12">
        <f>IF(E5351=0,0,MAX(0,H5351-K5351))</f>
        <v/>
      </c>
      <c r="M5351" s="13">
        <f>M5350+J5350/40-IF(I5350="V2H",K5350/(0.95*40),0)-IF(E5351=0,IF(E5350=1,IF(D5351=1,30,40)*0.18/(2*40),0),0)-IF(E5351=1,IF(E5350=0,IF(D5351=1,30,40)*0.18/(2*40),0),0)</f>
        <v/>
      </c>
      <c r="N5351" s="14" t="n">
        <v>0.2</v>
      </c>
      <c r="O5351" s="15">
        <f>K5351*N5351</f>
        <v/>
      </c>
      <c r="P5351">
        <f>IF(E5351=0,0.3,IF(D5351=1,IF(C5351&gt;=Params!$B$13-3,IF(C5351&lt;Params!$B$13,Params!$B$20,0.3),0.3),IF(C5351&gt;=Params!$B$15-3,IF(C5351&lt;Params!$B$15,Params!$B$21,0.3),0.3)))</f>
        <v/>
      </c>
    </row>
    <row r="5352" ht="15" customHeight="1" s="1">
      <c r="A5352" s="9" t="n">
        <v>5349</v>
      </c>
      <c r="B5352" s="6" t="inlineStr">
        <is>
          <t>11/08</t>
        </is>
      </c>
      <c r="C5352" s="6" t="n">
        <v>20</v>
      </c>
      <c r="D5352" s="6" t="n">
        <v>0</v>
      </c>
      <c r="E5352" s="10">
        <f>IF(D5352=1, IF(OR(C5352&lt;10, C5352&gt;=15),1,0), IF(OR(C5352&lt;7, C5352&gt;=18),1,0))</f>
        <v/>
      </c>
      <c r="F5352" s="11" t="n">
        <v>0.525</v>
      </c>
      <c r="G5352" s="12">
        <f>0*8</f>
        <v/>
      </c>
      <c r="H5352" s="12">
        <f>F5352-G5352</f>
        <v/>
      </c>
      <c r="I5352" s="10">
        <f>IF(E5352=0,"Fora",IF(E5351=0,"Carg xar",IF(H5352&lt;0,IF(M5352&lt;0.9,"Carg FV","Stby"),IF(M5352&gt;P5352,"V2H",IF(M5352&lt;0.9,"Carg xar","Stby")))))</f>
        <v/>
      </c>
      <c r="J5352" s="12">
        <f>IF(OR(I5352="Carg FV",I5352="Carg xar"),MIN(IF(I5352="Carg FV",ABS(H5352),7.4),7.4,MAX(0,(0.9-M5352)*40)*0.95),0)</f>
        <v/>
      </c>
      <c r="K5352" s="12">
        <f>IF(I5352="V2H",MIN(MAX(0,H5352),7.4,MAX(0,(M5352-P5352)*40)*0.95),0)</f>
        <v/>
      </c>
      <c r="L5352" s="12">
        <f>IF(E5352=0,0,MAX(0,H5352-K5352))</f>
        <v/>
      </c>
      <c r="M5352" s="13">
        <f>M5351+J5351/40-IF(I5351="V2H",K5351/(0.95*40),0)-IF(E5352=0,IF(E5351=1,IF(D5352=1,30,40)*0.18/(2*40),0),0)-IF(E5352=1,IF(E5351=0,IF(D5352=1,30,40)*0.18/(2*40),0),0)</f>
        <v/>
      </c>
      <c r="N5352" s="14" t="n">
        <v>0.2</v>
      </c>
      <c r="O5352" s="15">
        <f>K5352*N5352</f>
        <v/>
      </c>
      <c r="P5352">
        <f>IF(E5352=0,0.3,IF(D5352=1,IF(C5352&gt;=Params!$B$13-3,IF(C5352&lt;Params!$B$13,Params!$B$20,0.3),0.3),IF(C5352&gt;=Params!$B$15-3,IF(C5352&lt;Params!$B$15,Params!$B$21,0.3),0.3)))</f>
        <v/>
      </c>
    </row>
    <row r="5353" ht="15" customHeight="1" s="1">
      <c r="A5353" s="9" t="n">
        <v>5350</v>
      </c>
      <c r="B5353" s="6" t="inlineStr">
        <is>
          <t>11/08</t>
        </is>
      </c>
      <c r="C5353" s="6" t="n">
        <v>21</v>
      </c>
      <c r="D5353" s="6" t="n">
        <v>0</v>
      </c>
      <c r="E5353" s="10">
        <f>IF(D5353=1, IF(OR(C5353&lt;10, C5353&gt;=15),1,0), IF(OR(C5353&lt;7, C5353&gt;=18),1,0))</f>
        <v/>
      </c>
      <c r="F5353" s="11" t="n">
        <v>0.5649999999999999</v>
      </c>
      <c r="G5353" s="12">
        <f>0*8</f>
        <v/>
      </c>
      <c r="H5353" s="12">
        <f>F5353-G5353</f>
        <v/>
      </c>
      <c r="I5353" s="10">
        <f>IF(E5353=0,"Fora",IF(E5352=0,"Carg xar",IF(H5353&lt;0,IF(M5353&lt;0.9,"Carg FV","Stby"),IF(M5353&gt;P5353,"V2H",IF(M5353&lt;0.9,"Carg xar","Stby")))))</f>
        <v/>
      </c>
      <c r="J5353" s="12">
        <f>IF(OR(I5353="Carg FV",I5353="Carg xar"),MIN(IF(I5353="Carg FV",ABS(H5353),7.4),7.4,MAX(0,(0.9-M5353)*40)*0.95),0)</f>
        <v/>
      </c>
      <c r="K5353" s="12">
        <f>IF(I5353="V2H",MIN(MAX(0,H5353),7.4,MAX(0,(M5353-P5353)*40)*0.95),0)</f>
        <v/>
      </c>
      <c r="L5353" s="12">
        <f>IF(E5353=0,0,MAX(0,H5353-K5353))</f>
        <v/>
      </c>
      <c r="M5353" s="13">
        <f>M5352+J5352/40-IF(I5352="V2H",K5352/(0.95*40),0)-IF(E5353=0,IF(E5352=1,IF(D5353=1,30,40)*0.18/(2*40),0),0)-IF(E5353=1,IF(E5352=0,IF(D5353=1,30,40)*0.18/(2*40),0),0)</f>
        <v/>
      </c>
      <c r="N5353" s="14" t="n">
        <v>0.2</v>
      </c>
      <c r="O5353" s="15">
        <f>K5353*N5353</f>
        <v/>
      </c>
      <c r="P5353">
        <f>IF(E5353=0,0.3,IF(D5353=1,IF(C5353&gt;=Params!$B$13-3,IF(C5353&lt;Params!$B$13,Params!$B$20,0.3),0.3),IF(C5353&gt;=Params!$B$15-3,IF(C5353&lt;Params!$B$15,Params!$B$21,0.3),0.3)))</f>
        <v/>
      </c>
    </row>
    <row r="5354" ht="15" customHeight="1" s="1">
      <c r="A5354" s="9" t="n">
        <v>5351</v>
      </c>
      <c r="B5354" s="6" t="inlineStr">
        <is>
          <t>11/08</t>
        </is>
      </c>
      <c r="C5354" s="6" t="n">
        <v>22</v>
      </c>
      <c r="D5354" s="6" t="n">
        <v>0</v>
      </c>
      <c r="E5354" s="10">
        <f>IF(D5354=1, IF(OR(C5354&lt;10, C5354&gt;=15),1,0), IF(OR(C5354&lt;7, C5354&gt;=18),1,0))</f>
        <v/>
      </c>
      <c r="F5354" s="11" t="n">
        <v>0.623</v>
      </c>
      <c r="G5354" s="12">
        <f>0*8</f>
        <v/>
      </c>
      <c r="H5354" s="12">
        <f>F5354-G5354</f>
        <v/>
      </c>
      <c r="I5354" s="10">
        <f>IF(E5354=0,"Fora",IF(E5353=0,"Carg xar",IF(H5354&lt;0,IF(M5354&lt;0.9,"Carg FV","Stby"),IF(M5354&gt;P5354,"V2H",IF(M5354&lt;0.9,"Carg xar","Stby")))))</f>
        <v/>
      </c>
      <c r="J5354" s="12">
        <f>IF(OR(I5354="Carg FV",I5354="Carg xar"),MIN(IF(I5354="Carg FV",ABS(H5354),7.4),7.4,MAX(0,(0.9-M5354)*40)*0.95),0)</f>
        <v/>
      </c>
      <c r="K5354" s="12">
        <f>IF(I5354="V2H",MIN(MAX(0,H5354),7.4,MAX(0,(M5354-P5354)*40)*0.95),0)</f>
        <v/>
      </c>
      <c r="L5354" s="12">
        <f>IF(E5354=0,0,MAX(0,H5354-K5354))</f>
        <v/>
      </c>
      <c r="M5354" s="13">
        <f>M5353+J5353/40-IF(I5353="V2H",K5353/(0.95*40),0)-IF(E5354=0,IF(E5353=1,IF(D5354=1,30,40)*0.18/(2*40),0),0)-IF(E5354=1,IF(E5353=0,IF(D5354=1,30,40)*0.18/(2*40),0),0)</f>
        <v/>
      </c>
      <c r="N5354" s="14" t="n">
        <v>0.15</v>
      </c>
      <c r="O5354" s="15">
        <f>K5354*N5354</f>
        <v/>
      </c>
      <c r="P5354">
        <f>IF(E5354=0,0.3,IF(D5354=1,IF(C5354&gt;=Params!$B$13-3,IF(C5354&lt;Params!$B$13,Params!$B$20,0.3),0.3),IF(C5354&gt;=Params!$B$15-3,IF(C5354&lt;Params!$B$15,Params!$B$21,0.3),0.3)))</f>
        <v/>
      </c>
    </row>
    <row r="5355" ht="15" customHeight="1" s="1">
      <c r="A5355" s="9" t="n">
        <v>5352</v>
      </c>
      <c r="B5355" s="6" t="inlineStr">
        <is>
          <t>11/08</t>
        </is>
      </c>
      <c r="C5355" s="6" t="n">
        <v>23</v>
      </c>
      <c r="D5355" s="6" t="n">
        <v>0</v>
      </c>
      <c r="E5355" s="10">
        <f>IF(D5355=1, IF(OR(C5355&lt;10, C5355&gt;=15),1,0), IF(OR(C5355&lt;7, C5355&gt;=18),1,0))</f>
        <v/>
      </c>
      <c r="F5355" s="11" t="n">
        <v>0.585</v>
      </c>
      <c r="G5355" s="12">
        <f>0*8</f>
        <v/>
      </c>
      <c r="H5355" s="12">
        <f>F5355-G5355</f>
        <v/>
      </c>
      <c r="I5355" s="10">
        <f>IF(E5355=0,"Fora",IF(E5354=0,"Carg xar",IF(H5355&lt;0,IF(M5355&lt;0.9,"Carg FV","Stby"),IF(M5355&gt;P5355,"V2H",IF(M5355&lt;0.9,"Carg xar","Stby")))))</f>
        <v/>
      </c>
      <c r="J5355" s="12">
        <f>IF(OR(I5355="Carg FV",I5355="Carg xar"),MIN(IF(I5355="Carg FV",ABS(H5355),7.4),7.4,MAX(0,(0.9-M5355)*40)*0.95),0)</f>
        <v/>
      </c>
      <c r="K5355" s="12">
        <f>IF(I5355="V2H",MIN(MAX(0,H5355),7.4,MAX(0,(M5355-P5355)*40)*0.95),0)</f>
        <v/>
      </c>
      <c r="L5355" s="12">
        <f>IF(E5355=0,0,MAX(0,H5355-K5355))</f>
        <v/>
      </c>
      <c r="M5355" s="13">
        <f>M5354+J5354/40-IF(I5354="V2H",K5354/(0.95*40),0)-IF(E5355=0,IF(E5354=1,IF(D5355=1,30,40)*0.18/(2*40),0),0)-IF(E5355=1,IF(E5354=0,IF(D5355=1,30,40)*0.18/(2*40),0),0)</f>
        <v/>
      </c>
      <c r="N5355" s="14" t="n">
        <v>0.15</v>
      </c>
      <c r="O5355" s="15">
        <f>K5355*N5355</f>
        <v/>
      </c>
      <c r="P5355">
        <f>IF(E5355=0,0.3,IF(D5355=1,IF(C5355&gt;=Params!$B$13-3,IF(C5355&lt;Params!$B$13,Params!$B$20,0.3),0.3),IF(C5355&gt;=Params!$B$15-3,IF(C5355&lt;Params!$B$15,Params!$B$21,0.3),0.3)))</f>
        <v/>
      </c>
    </row>
    <row r="5356" ht="15" customHeight="1" s="1">
      <c r="A5356" s="9" t="n">
        <v>5353</v>
      </c>
      <c r="B5356" s="6" t="inlineStr">
        <is>
          <t>12/08</t>
        </is>
      </c>
      <c r="C5356" s="6" t="n">
        <v>0</v>
      </c>
      <c r="D5356" s="6" t="n">
        <v>0</v>
      </c>
      <c r="E5356" s="10">
        <f>IF(D5356=1, IF(OR(C5356&lt;10, C5356&gt;=15),1,0), IF(OR(C5356&lt;7, C5356&gt;=18),1,0))</f>
        <v/>
      </c>
      <c r="F5356" s="11" t="n">
        <v>0.546</v>
      </c>
      <c r="G5356" s="12">
        <f>0*8</f>
        <v/>
      </c>
      <c r="H5356" s="12">
        <f>F5356-G5356</f>
        <v/>
      </c>
      <c r="I5356" s="10">
        <f>IF(E5356=0,"Fora",IF(E5355=0,"Carg xar",IF(H5356&lt;0,IF(M5356&lt;0.9,"Carg FV","Stby"),IF(M5356&gt;P5356,"V2H",IF(M5356&lt;0.9,"Carg xar","Stby")))))</f>
        <v/>
      </c>
      <c r="J5356" s="12">
        <f>IF(OR(I5356="Carg FV",I5356="Carg xar"),MIN(IF(I5356="Carg FV",ABS(H5356),7.4),7.4,MAX(0,(0.9-M5356)*40)*0.95),0)</f>
        <v/>
      </c>
      <c r="K5356" s="12">
        <f>IF(I5356="V2H",MIN(MAX(0,H5356),7.4,MAX(0,(M5356-P5356)*40)*0.95),0)</f>
        <v/>
      </c>
      <c r="L5356" s="12">
        <f>IF(E5356=0,0,MAX(0,H5356-K5356))</f>
        <v/>
      </c>
      <c r="M5356" s="13">
        <f>M5355+J5355/40-IF(I5355="V2H",K5355/(0.95*40),0)-IF(E5356=0,IF(E5355=1,IF(D5356=1,30,40)*0.18/(2*40),0),0)-IF(E5356=1,IF(E5355=0,IF(D5356=1,30,40)*0.18/(2*40),0),0)</f>
        <v/>
      </c>
      <c r="N5356" s="14" t="n">
        <v>0.09</v>
      </c>
      <c r="O5356" s="15">
        <f>K5356*N5356</f>
        <v/>
      </c>
      <c r="P5356">
        <f>IF(E5356=0,0.3,IF(D5356=1,IF(C5356&gt;=Params!$B$13-3,IF(C5356&lt;Params!$B$13,Params!$B$20,0.3),0.3),IF(C5356&gt;=Params!$B$15-3,IF(C5356&lt;Params!$B$15,Params!$B$21,0.3),0.3)))</f>
        <v/>
      </c>
    </row>
    <row r="5357" ht="15" customHeight="1" s="1">
      <c r="A5357" s="9" t="n">
        <v>5354</v>
      </c>
      <c r="B5357" s="6" t="inlineStr">
        <is>
          <t>12/08</t>
        </is>
      </c>
      <c r="C5357" s="6" t="n">
        <v>1</v>
      </c>
      <c r="D5357" s="6" t="n">
        <v>0</v>
      </c>
      <c r="E5357" s="10">
        <f>IF(D5357=1, IF(OR(C5357&lt;10, C5357&gt;=15),1,0), IF(OR(C5357&lt;7, C5357&gt;=18),1,0))</f>
        <v/>
      </c>
      <c r="F5357" s="11" t="n">
        <v>0.594</v>
      </c>
      <c r="G5357" s="12">
        <f>0*8</f>
        <v/>
      </c>
      <c r="H5357" s="12">
        <f>F5357-G5357</f>
        <v/>
      </c>
      <c r="I5357" s="10">
        <f>IF(E5357=0,"Fora",IF(E5356=0,"Carg xar",IF(H5357&lt;0,IF(M5357&lt;0.9,"Carg FV","Stby"),IF(M5357&gt;P5357,"V2H",IF(M5357&lt;0.9,"Carg xar","Stby")))))</f>
        <v/>
      </c>
      <c r="J5357" s="12">
        <f>IF(OR(I5357="Carg FV",I5357="Carg xar"),MIN(IF(I5357="Carg FV",ABS(H5357),7.4),7.4,MAX(0,(0.9-M5357)*40)*0.95),0)</f>
        <v/>
      </c>
      <c r="K5357" s="12">
        <f>IF(I5357="V2H",MIN(MAX(0,H5357),7.4,MAX(0,(M5357-P5357)*40)*0.95),0)</f>
        <v/>
      </c>
      <c r="L5357" s="12">
        <f>IF(E5357=0,0,MAX(0,H5357-K5357))</f>
        <v/>
      </c>
      <c r="M5357" s="13">
        <f>M5356+J5356/40-IF(I5356="V2H",K5356/(0.95*40),0)-IF(E5357=0,IF(E5356=1,IF(D5357=1,30,40)*0.18/(2*40),0),0)-IF(E5357=1,IF(E5356=0,IF(D5357=1,30,40)*0.18/(2*40),0),0)</f>
        <v/>
      </c>
      <c r="N5357" s="14" t="n">
        <v>0.09</v>
      </c>
      <c r="O5357" s="15">
        <f>K5357*N5357</f>
        <v/>
      </c>
      <c r="P5357">
        <f>IF(E5357=0,0.3,IF(D5357=1,IF(C5357&gt;=Params!$B$13-3,IF(C5357&lt;Params!$B$13,Params!$B$20,0.3),0.3),IF(C5357&gt;=Params!$B$15-3,IF(C5357&lt;Params!$B$15,Params!$B$21,0.3),0.3)))</f>
        <v/>
      </c>
    </row>
    <row r="5358" ht="15" customHeight="1" s="1">
      <c r="A5358" s="9" t="n">
        <v>5355</v>
      </c>
      <c r="B5358" s="6" t="inlineStr">
        <is>
          <t>12/08</t>
        </is>
      </c>
      <c r="C5358" s="6" t="n">
        <v>2</v>
      </c>
      <c r="D5358" s="6" t="n">
        <v>0</v>
      </c>
      <c r="E5358" s="10">
        <f>IF(D5358=1, IF(OR(C5358&lt;10, C5358&gt;=15),1,0), IF(OR(C5358&lt;7, C5358&gt;=18),1,0))</f>
        <v/>
      </c>
      <c r="F5358" s="11" t="n">
        <v>1.038</v>
      </c>
      <c r="G5358" s="12">
        <f>0*8</f>
        <v/>
      </c>
      <c r="H5358" s="12">
        <f>F5358-G5358</f>
        <v/>
      </c>
      <c r="I5358" s="10">
        <f>IF(E5358=0,"Fora",IF(E5357=0,"Carg xar",IF(H5358&lt;0,IF(M5358&lt;0.9,"Carg FV","Stby"),IF(M5358&gt;P5358,"V2H",IF(M5358&lt;0.9,"Carg xar","Stby")))))</f>
        <v/>
      </c>
      <c r="J5358" s="12">
        <f>IF(OR(I5358="Carg FV",I5358="Carg xar"),MIN(IF(I5358="Carg FV",ABS(H5358),7.4),7.4,MAX(0,(0.9-M5358)*40)*0.95),0)</f>
        <v/>
      </c>
      <c r="K5358" s="12">
        <f>IF(I5358="V2H",MIN(MAX(0,H5358),7.4,MAX(0,(M5358-P5358)*40)*0.95),0)</f>
        <v/>
      </c>
      <c r="L5358" s="12">
        <f>IF(E5358=0,0,MAX(0,H5358-K5358))</f>
        <v/>
      </c>
      <c r="M5358" s="13">
        <f>M5357+J5357/40-IF(I5357="V2H",K5357/(0.95*40),0)-IF(E5358=0,IF(E5357=1,IF(D5358=1,30,40)*0.18/(2*40),0),0)-IF(E5358=1,IF(E5357=0,IF(D5358=1,30,40)*0.18/(2*40),0),0)</f>
        <v/>
      </c>
      <c r="N5358" s="14" t="n">
        <v>0.09</v>
      </c>
      <c r="O5358" s="15">
        <f>K5358*N5358</f>
        <v/>
      </c>
      <c r="P5358">
        <f>IF(E5358=0,0.3,IF(D5358=1,IF(C5358&gt;=Params!$B$13-3,IF(C5358&lt;Params!$B$13,Params!$B$20,0.3),0.3),IF(C5358&gt;=Params!$B$15-3,IF(C5358&lt;Params!$B$15,Params!$B$21,0.3),0.3)))</f>
        <v/>
      </c>
    </row>
    <row r="5359" ht="15" customHeight="1" s="1">
      <c r="A5359" s="9" t="n">
        <v>5356</v>
      </c>
      <c r="B5359" s="6" t="inlineStr">
        <is>
          <t>12/08</t>
        </is>
      </c>
      <c r="C5359" s="6" t="n">
        <v>3</v>
      </c>
      <c r="D5359" s="6" t="n">
        <v>0</v>
      </c>
      <c r="E5359" s="10">
        <f>IF(D5359=1, IF(OR(C5359&lt;10, C5359&gt;=15),1,0), IF(OR(C5359&lt;7, C5359&gt;=18),1,0))</f>
        <v/>
      </c>
      <c r="F5359" s="11" t="n">
        <v>0.721</v>
      </c>
      <c r="G5359" s="12">
        <f>0*8</f>
        <v/>
      </c>
      <c r="H5359" s="12">
        <f>F5359-G5359</f>
        <v/>
      </c>
      <c r="I5359" s="10">
        <f>IF(E5359=0,"Fora",IF(E5358=0,"Carg xar",IF(H5359&lt;0,IF(M5359&lt;0.9,"Carg FV","Stby"),IF(M5359&gt;P5359,"V2H",IF(M5359&lt;0.9,"Carg xar","Stby")))))</f>
        <v/>
      </c>
      <c r="J5359" s="12">
        <f>IF(OR(I5359="Carg FV",I5359="Carg xar"),MIN(IF(I5359="Carg FV",ABS(H5359),7.4),7.4,MAX(0,(0.9-M5359)*40)*0.95),0)</f>
        <v/>
      </c>
      <c r="K5359" s="12">
        <f>IF(I5359="V2H",MIN(MAX(0,H5359),7.4,MAX(0,(M5359-P5359)*40)*0.95),0)</f>
        <v/>
      </c>
      <c r="L5359" s="12">
        <f>IF(E5359=0,0,MAX(0,H5359-K5359))</f>
        <v/>
      </c>
      <c r="M5359" s="13">
        <f>M5358+J5358/40-IF(I5358="V2H",K5358/(0.95*40),0)-IF(E5359=0,IF(E5358=1,IF(D5359=1,30,40)*0.18/(2*40),0),0)-IF(E5359=1,IF(E5358=0,IF(D5359=1,30,40)*0.18/(2*40),0),0)</f>
        <v/>
      </c>
      <c r="N5359" s="14" t="n">
        <v>0.09</v>
      </c>
      <c r="O5359" s="15">
        <f>K5359*N5359</f>
        <v/>
      </c>
      <c r="P5359">
        <f>IF(E5359=0,0.3,IF(D5359=1,IF(C5359&gt;=Params!$B$13-3,IF(C5359&lt;Params!$B$13,Params!$B$20,0.3),0.3),IF(C5359&gt;=Params!$B$15-3,IF(C5359&lt;Params!$B$15,Params!$B$21,0.3),0.3)))</f>
        <v/>
      </c>
    </row>
    <row r="5360" ht="15" customHeight="1" s="1">
      <c r="A5360" s="9" t="n">
        <v>5357</v>
      </c>
      <c r="B5360" s="6" t="inlineStr">
        <is>
          <t>12/08</t>
        </is>
      </c>
      <c r="C5360" s="6" t="n">
        <v>4</v>
      </c>
      <c r="D5360" s="6" t="n">
        <v>0</v>
      </c>
      <c r="E5360" s="10">
        <f>IF(D5360=1, IF(OR(C5360&lt;10, C5360&gt;=15),1,0), IF(OR(C5360&lt;7, C5360&gt;=18),1,0))</f>
        <v/>
      </c>
      <c r="F5360" s="11" t="n">
        <v>0.54</v>
      </c>
      <c r="G5360" s="12">
        <f>0*8</f>
        <v/>
      </c>
      <c r="H5360" s="12">
        <f>F5360-G5360</f>
        <v/>
      </c>
      <c r="I5360" s="10">
        <f>IF(E5360=0,"Fora",IF(E5359=0,"Carg xar",IF(H5360&lt;0,IF(M5360&lt;0.9,"Carg FV","Stby"),IF(M5360&gt;P5360,"V2H",IF(M5360&lt;0.9,"Carg xar","Stby")))))</f>
        <v/>
      </c>
      <c r="J5360" s="12">
        <f>IF(OR(I5360="Carg FV",I5360="Carg xar"),MIN(IF(I5360="Carg FV",ABS(H5360),7.4),7.4,MAX(0,(0.9-M5360)*40)*0.95),0)</f>
        <v/>
      </c>
      <c r="K5360" s="12">
        <f>IF(I5360="V2H",MIN(MAX(0,H5360),7.4,MAX(0,(M5360-P5360)*40)*0.95),0)</f>
        <v/>
      </c>
      <c r="L5360" s="12">
        <f>IF(E5360=0,0,MAX(0,H5360-K5360))</f>
        <v/>
      </c>
      <c r="M5360" s="13">
        <f>M5359+J5359/40-IF(I5359="V2H",K5359/(0.95*40),0)-IF(E5360=0,IF(E5359=1,IF(D5360=1,30,40)*0.18/(2*40),0),0)-IF(E5360=1,IF(E5359=0,IF(D5360=1,30,40)*0.18/(2*40),0),0)</f>
        <v/>
      </c>
      <c r="N5360" s="14" t="n">
        <v>0.09</v>
      </c>
      <c r="O5360" s="15">
        <f>K5360*N5360</f>
        <v/>
      </c>
      <c r="P5360">
        <f>IF(E5360=0,0.3,IF(D5360=1,IF(C5360&gt;=Params!$B$13-3,IF(C5360&lt;Params!$B$13,Params!$B$20,0.3),0.3),IF(C5360&gt;=Params!$B$15-3,IF(C5360&lt;Params!$B$15,Params!$B$21,0.3),0.3)))</f>
        <v/>
      </c>
    </row>
    <row r="5361" ht="15" customHeight="1" s="1">
      <c r="A5361" s="9" t="n">
        <v>5358</v>
      </c>
      <c r="B5361" s="6" t="inlineStr">
        <is>
          <t>12/08</t>
        </is>
      </c>
      <c r="C5361" s="6" t="n">
        <v>5</v>
      </c>
      <c r="D5361" s="6" t="n">
        <v>0</v>
      </c>
      <c r="E5361" s="10">
        <f>IF(D5361=1, IF(OR(C5361&lt;10, C5361&gt;=15),1,0), IF(OR(C5361&lt;7, C5361&gt;=18),1,0))</f>
        <v/>
      </c>
      <c r="F5361" s="11" t="n">
        <v>0.538</v>
      </c>
      <c r="G5361" s="12">
        <f>0*8</f>
        <v/>
      </c>
      <c r="H5361" s="12">
        <f>F5361-G5361</f>
        <v/>
      </c>
      <c r="I5361" s="10">
        <f>IF(E5361=0,"Fora",IF(E5360=0,"Carg xar",IF(H5361&lt;0,IF(M5361&lt;0.9,"Carg FV","Stby"),IF(M5361&gt;P5361,"V2H",IF(M5361&lt;0.9,"Carg xar","Stby")))))</f>
        <v/>
      </c>
      <c r="J5361" s="12">
        <f>IF(OR(I5361="Carg FV",I5361="Carg xar"),MIN(IF(I5361="Carg FV",ABS(H5361),7.4),7.4,MAX(0,(0.9-M5361)*40)*0.95),0)</f>
        <v/>
      </c>
      <c r="K5361" s="12">
        <f>IF(I5361="V2H",MIN(MAX(0,H5361),7.4,MAX(0,(M5361-P5361)*40)*0.95),0)</f>
        <v/>
      </c>
      <c r="L5361" s="12">
        <f>IF(E5361=0,0,MAX(0,H5361-K5361))</f>
        <v/>
      </c>
      <c r="M5361" s="13">
        <f>M5360+J5360/40-IF(I5360="V2H",K5360/(0.95*40),0)-IF(E5361=0,IF(E5360=1,IF(D5361=1,30,40)*0.18/(2*40),0),0)-IF(E5361=1,IF(E5360=0,IF(D5361=1,30,40)*0.18/(2*40),0),0)</f>
        <v/>
      </c>
      <c r="N5361" s="14" t="n">
        <v>0.09</v>
      </c>
      <c r="O5361" s="15">
        <f>K5361*N5361</f>
        <v/>
      </c>
      <c r="P5361">
        <f>IF(E5361=0,0.3,IF(D5361=1,IF(C5361&gt;=Params!$B$13-3,IF(C5361&lt;Params!$B$13,Params!$B$20,0.3),0.3),IF(C5361&gt;=Params!$B$15-3,IF(C5361&lt;Params!$B$15,Params!$B$21,0.3),0.3)))</f>
        <v/>
      </c>
    </row>
    <row r="5362" ht="15" customHeight="1" s="1">
      <c r="A5362" s="9" t="n">
        <v>5359</v>
      </c>
      <c r="B5362" s="6" t="inlineStr">
        <is>
          <t>12/08</t>
        </is>
      </c>
      <c r="C5362" s="6" t="n">
        <v>6</v>
      </c>
      <c r="D5362" s="6" t="n">
        <v>0</v>
      </c>
      <c r="E5362" s="10">
        <f>IF(D5362=1, IF(OR(C5362&lt;10, C5362&gt;=15),1,0), IF(OR(C5362&lt;7, C5362&gt;=18),1,0))</f>
        <v/>
      </c>
      <c r="F5362" s="11" t="n">
        <v>0.487</v>
      </c>
      <c r="G5362" s="12">
        <f>0*8</f>
        <v/>
      </c>
      <c r="H5362" s="12">
        <f>F5362-G5362</f>
        <v/>
      </c>
      <c r="I5362" s="10">
        <f>IF(E5362=0,"Fora",IF(E5361=0,"Carg xar",IF(H5362&lt;0,IF(M5362&lt;0.9,"Carg FV","Stby"),IF(M5362&gt;P5362,"V2H",IF(M5362&lt;0.9,"Carg xar","Stby")))))</f>
        <v/>
      </c>
      <c r="J5362" s="12">
        <f>IF(OR(I5362="Carg FV",I5362="Carg xar"),MIN(IF(I5362="Carg FV",ABS(H5362),7.4),7.4,MAX(0,(0.9-M5362)*40)*0.95),0)</f>
        <v/>
      </c>
      <c r="K5362" s="12">
        <f>IF(I5362="V2H",MIN(MAX(0,H5362),7.4,MAX(0,(M5362-P5362)*40)*0.95),0)</f>
        <v/>
      </c>
      <c r="L5362" s="12">
        <f>IF(E5362=0,0,MAX(0,H5362-K5362))</f>
        <v/>
      </c>
      <c r="M5362" s="13">
        <f>M5361+J5361/40-IF(I5361="V2H",K5361/(0.95*40),0)-IF(E5362=0,IF(E5361=1,IF(D5362=1,30,40)*0.18/(2*40),0),0)-IF(E5362=1,IF(E5361=0,IF(D5362=1,30,40)*0.18/(2*40),0),0)</f>
        <v/>
      </c>
      <c r="N5362" s="14" t="n">
        <v>0.09</v>
      </c>
      <c r="O5362" s="15">
        <f>K5362*N5362</f>
        <v/>
      </c>
      <c r="P5362">
        <f>IF(E5362=0,0.3,IF(D5362=1,IF(C5362&gt;=Params!$B$13-3,IF(C5362&lt;Params!$B$13,Params!$B$20,0.3),0.3),IF(C5362&gt;=Params!$B$15-3,IF(C5362&lt;Params!$B$15,Params!$B$21,0.3),0.3)))</f>
        <v/>
      </c>
    </row>
    <row r="5363" ht="15" customHeight="1" s="1">
      <c r="A5363" s="9" t="n">
        <v>5360</v>
      </c>
      <c r="B5363" s="6" t="inlineStr">
        <is>
          <t>12/08</t>
        </is>
      </c>
      <c r="C5363" s="6" t="n">
        <v>7</v>
      </c>
      <c r="D5363" s="6" t="n">
        <v>0</v>
      </c>
      <c r="E5363" s="10">
        <f>IF(D5363=1, IF(OR(C5363&lt;10, C5363&gt;=15),1,0), IF(OR(C5363&lt;7, C5363&gt;=18),1,0))</f>
        <v/>
      </c>
      <c r="F5363" s="11" t="n">
        <v>0.418</v>
      </c>
      <c r="G5363" s="12">
        <f>0.1*8</f>
        <v/>
      </c>
      <c r="H5363" s="12">
        <f>F5363-G5363</f>
        <v/>
      </c>
      <c r="I5363" s="10">
        <f>IF(E5363=0,"Fora",IF(E5362=0,"Carg xar",IF(H5363&lt;0,IF(M5363&lt;0.9,"Carg FV","Stby"),IF(M5363&gt;P5363,"V2H",IF(M5363&lt;0.9,"Carg xar","Stby")))))</f>
        <v/>
      </c>
      <c r="J5363" s="12">
        <f>IF(OR(I5363="Carg FV",I5363="Carg xar"),MIN(IF(I5363="Carg FV",ABS(H5363),7.4),7.4,MAX(0,(0.9-M5363)*40)*0.95),0)</f>
        <v/>
      </c>
      <c r="K5363" s="12">
        <f>IF(I5363="V2H",MIN(MAX(0,H5363),7.4,MAX(0,(M5363-P5363)*40)*0.95),0)</f>
        <v/>
      </c>
      <c r="L5363" s="12">
        <f>IF(E5363=0,0,MAX(0,H5363-K5363))</f>
        <v/>
      </c>
      <c r="M5363" s="13">
        <f>M5362+J5362/40-IF(I5362="V2H",K5362/(0.95*40),0)-IF(E5363=0,IF(E5362=1,IF(D5363=1,30,40)*0.18/(2*40),0),0)-IF(E5363=1,IF(E5362=0,IF(D5363=1,30,40)*0.18/(2*40),0),0)</f>
        <v/>
      </c>
      <c r="N5363" s="14" t="n">
        <v>0.09</v>
      </c>
      <c r="O5363" s="15">
        <f>K5363*N5363</f>
        <v/>
      </c>
      <c r="P5363">
        <f>IF(E5363=0,0.3,IF(D5363=1,IF(C5363&gt;=Params!$B$13-3,IF(C5363&lt;Params!$B$13,Params!$B$20,0.3),0.3),IF(C5363&gt;=Params!$B$15-3,IF(C5363&lt;Params!$B$15,Params!$B$21,0.3),0.3)))</f>
        <v/>
      </c>
    </row>
    <row r="5364" ht="15" customHeight="1" s="1">
      <c r="A5364" s="9" t="n">
        <v>5361</v>
      </c>
      <c r="B5364" s="6" t="inlineStr">
        <is>
          <t>12/08</t>
        </is>
      </c>
      <c r="C5364" s="6" t="n">
        <v>8</v>
      </c>
      <c r="D5364" s="6" t="n">
        <v>0</v>
      </c>
      <c r="E5364" s="10">
        <f>IF(D5364=1, IF(OR(C5364&lt;10, C5364&gt;=15),1,0), IF(OR(C5364&lt;7, C5364&gt;=18),1,0))</f>
        <v/>
      </c>
      <c r="F5364" s="11" t="n">
        <v>0</v>
      </c>
      <c r="G5364" s="12">
        <f>0.25*8</f>
        <v/>
      </c>
      <c r="H5364" s="12">
        <f>F5364-G5364</f>
        <v/>
      </c>
      <c r="I5364" s="10">
        <f>IF(E5364=0,"Fora",IF(E5363=0,"Carg xar",IF(H5364&lt;0,IF(M5364&lt;0.9,"Carg FV","Stby"),IF(M5364&gt;P5364,"V2H",IF(M5364&lt;0.9,"Carg xar","Stby")))))</f>
        <v/>
      </c>
      <c r="J5364" s="12">
        <f>IF(OR(I5364="Carg FV",I5364="Carg xar"),MIN(IF(I5364="Carg FV",ABS(H5364),7.4),7.4,MAX(0,(0.9-M5364)*40)*0.95),0)</f>
        <v/>
      </c>
      <c r="K5364" s="12">
        <f>IF(I5364="V2H",MIN(MAX(0,H5364),7.4,MAX(0,(M5364-P5364)*40)*0.95),0)</f>
        <v/>
      </c>
      <c r="L5364" s="12">
        <f>IF(E5364=0,0,MAX(0,H5364-K5364))</f>
        <v/>
      </c>
      <c r="M5364" s="13">
        <f>M5363+J5363/40-IF(I5363="V2H",K5363/(0.95*40),0)-IF(E5364=0,IF(E5363=1,IF(D5364=1,30,40)*0.18/(2*40),0),0)-IF(E5364=1,IF(E5363=0,IF(D5364=1,30,40)*0.18/(2*40),0),0)</f>
        <v/>
      </c>
      <c r="N5364" s="14" t="n">
        <v>0.15</v>
      </c>
      <c r="O5364" s="15">
        <f>K5364*N5364</f>
        <v/>
      </c>
      <c r="P5364">
        <f>IF(E5364=0,0.3,IF(D5364=1,IF(C5364&gt;=Params!$B$13-3,IF(C5364&lt;Params!$B$13,Params!$B$20,0.3),0.3),IF(C5364&gt;=Params!$B$15-3,IF(C5364&lt;Params!$B$15,Params!$B$21,0.3),0.3)))</f>
        <v/>
      </c>
    </row>
    <row r="5365" ht="15" customHeight="1" s="1">
      <c r="A5365" s="9" t="n">
        <v>5362</v>
      </c>
      <c r="B5365" s="6" t="inlineStr">
        <is>
          <t>12/08</t>
        </is>
      </c>
      <c r="C5365" s="6" t="n">
        <v>9</v>
      </c>
      <c r="D5365" s="6" t="n">
        <v>0</v>
      </c>
      <c r="E5365" s="10">
        <f>IF(D5365=1, IF(OR(C5365&lt;10, C5365&gt;=15),1,0), IF(OR(C5365&lt;7, C5365&gt;=18),1,0))</f>
        <v/>
      </c>
      <c r="F5365" s="11" t="n">
        <v>0</v>
      </c>
      <c r="G5365" s="12">
        <f>0.45*8</f>
        <v/>
      </c>
      <c r="H5365" s="12">
        <f>F5365-G5365</f>
        <v/>
      </c>
      <c r="I5365" s="10">
        <f>IF(E5365=0,"Fora",IF(E5364=0,"Carg xar",IF(H5365&lt;0,IF(M5365&lt;0.9,"Carg FV","Stby"),IF(M5365&gt;P5365,"V2H",IF(M5365&lt;0.9,"Carg xar","Stby")))))</f>
        <v/>
      </c>
      <c r="J5365" s="12">
        <f>IF(OR(I5365="Carg FV",I5365="Carg xar"),MIN(IF(I5365="Carg FV",ABS(H5365),7.4),7.4,MAX(0,(0.9-M5365)*40)*0.95),0)</f>
        <v/>
      </c>
      <c r="K5365" s="12">
        <f>IF(I5365="V2H",MIN(MAX(0,H5365),7.4,MAX(0,(M5365-P5365)*40)*0.95),0)</f>
        <v/>
      </c>
      <c r="L5365" s="12">
        <f>IF(E5365=0,0,MAX(0,H5365-K5365))</f>
        <v/>
      </c>
      <c r="M5365" s="13">
        <f>M5364+J5364/40-IF(I5364="V2H",K5364/(0.95*40),0)-IF(E5365=0,IF(E5364=1,IF(D5365=1,30,40)*0.18/(2*40),0),0)-IF(E5365=1,IF(E5364=0,IF(D5365=1,30,40)*0.18/(2*40),0),0)</f>
        <v/>
      </c>
      <c r="N5365" s="14" t="n">
        <v>0.15</v>
      </c>
      <c r="O5365" s="15">
        <f>K5365*N5365</f>
        <v/>
      </c>
      <c r="P5365">
        <f>IF(E5365=0,0.3,IF(D5365=1,IF(C5365&gt;=Params!$B$13-3,IF(C5365&lt;Params!$B$13,Params!$B$20,0.3),0.3),IF(C5365&gt;=Params!$B$15-3,IF(C5365&lt;Params!$B$15,Params!$B$21,0.3),0.3)))</f>
        <v/>
      </c>
    </row>
    <row r="5366" ht="15" customHeight="1" s="1">
      <c r="A5366" s="9" t="n">
        <v>5363</v>
      </c>
      <c r="B5366" s="6" t="inlineStr">
        <is>
          <t>12/08</t>
        </is>
      </c>
      <c r="C5366" s="6" t="n">
        <v>10</v>
      </c>
      <c r="D5366" s="6" t="n">
        <v>0</v>
      </c>
      <c r="E5366" s="10">
        <f>IF(D5366=1, IF(OR(C5366&lt;10, C5366&gt;=15),1,0), IF(OR(C5366&lt;7, C5366&gt;=18),1,0))</f>
        <v/>
      </c>
      <c r="F5366" s="11" t="n">
        <v>0</v>
      </c>
      <c r="G5366" s="12">
        <f>0.65*8</f>
        <v/>
      </c>
      <c r="H5366" s="12">
        <f>F5366-G5366</f>
        <v/>
      </c>
      <c r="I5366" s="10">
        <f>IF(E5366=0,"Fora",IF(E5365=0,"Carg xar",IF(H5366&lt;0,IF(M5366&lt;0.9,"Carg FV","Stby"),IF(M5366&gt;P5366,"V2H",IF(M5366&lt;0.9,"Carg xar","Stby")))))</f>
        <v/>
      </c>
      <c r="J5366" s="12">
        <f>IF(OR(I5366="Carg FV",I5366="Carg xar"),MIN(IF(I5366="Carg FV",ABS(H5366),7.4),7.4,MAX(0,(0.9-M5366)*40)*0.95),0)</f>
        <v/>
      </c>
      <c r="K5366" s="12">
        <f>IF(I5366="V2H",MIN(MAX(0,H5366),7.4,MAX(0,(M5366-P5366)*40)*0.95),0)</f>
        <v/>
      </c>
      <c r="L5366" s="12">
        <f>IF(E5366=0,0,MAX(0,H5366-K5366))</f>
        <v/>
      </c>
      <c r="M5366" s="13">
        <f>M5365+J5365/40-IF(I5365="V2H",K5365/(0.95*40),0)-IF(E5366=0,IF(E5365=1,IF(D5366=1,30,40)*0.18/(2*40),0),0)-IF(E5366=1,IF(E5365=0,IF(D5366=1,30,40)*0.18/(2*40),0),0)</f>
        <v/>
      </c>
      <c r="N5366" s="14" t="n">
        <v>0.2</v>
      </c>
      <c r="O5366" s="15">
        <f>K5366*N5366</f>
        <v/>
      </c>
      <c r="P5366">
        <f>IF(E5366=0,0.3,IF(D5366=1,IF(C5366&gt;=Params!$B$13-3,IF(C5366&lt;Params!$B$13,Params!$B$20,0.3),0.3),IF(C5366&gt;=Params!$B$15-3,IF(C5366&lt;Params!$B$15,Params!$B$21,0.3),0.3)))</f>
        <v/>
      </c>
    </row>
    <row r="5367" ht="15" customHeight="1" s="1">
      <c r="A5367" s="9" t="n">
        <v>5364</v>
      </c>
      <c r="B5367" s="6" t="inlineStr">
        <is>
          <t>12/08</t>
        </is>
      </c>
      <c r="C5367" s="6" t="n">
        <v>11</v>
      </c>
      <c r="D5367" s="6" t="n">
        <v>0</v>
      </c>
      <c r="E5367" s="10">
        <f>IF(D5367=1, IF(OR(C5367&lt;10, C5367&gt;=15),1,0), IF(OR(C5367&lt;7, C5367&gt;=18),1,0))</f>
        <v/>
      </c>
      <c r="F5367" s="11" t="n">
        <v>0</v>
      </c>
      <c r="G5367" s="12">
        <f>0.8*8</f>
        <v/>
      </c>
      <c r="H5367" s="12">
        <f>F5367-G5367</f>
        <v/>
      </c>
      <c r="I5367" s="10">
        <f>IF(E5367=0,"Fora",IF(E5366=0,"Carg xar",IF(H5367&lt;0,IF(M5367&lt;0.9,"Carg FV","Stby"),IF(M5367&gt;P5367,"V2H",IF(M5367&lt;0.9,"Carg xar","Stby")))))</f>
        <v/>
      </c>
      <c r="J5367" s="12">
        <f>IF(OR(I5367="Carg FV",I5367="Carg xar"),MIN(IF(I5367="Carg FV",ABS(H5367),7.4),7.4,MAX(0,(0.9-M5367)*40)*0.95),0)</f>
        <v/>
      </c>
      <c r="K5367" s="12">
        <f>IF(I5367="V2H",MIN(MAX(0,H5367),7.4,MAX(0,(M5367-P5367)*40)*0.95),0)</f>
        <v/>
      </c>
      <c r="L5367" s="12">
        <f>IF(E5367=0,0,MAX(0,H5367-K5367))</f>
        <v/>
      </c>
      <c r="M5367" s="13">
        <f>M5366+J5366/40-IF(I5366="V2H",K5366/(0.95*40),0)-IF(E5367=0,IF(E5366=1,IF(D5367=1,30,40)*0.18/(2*40),0),0)-IF(E5367=1,IF(E5366=0,IF(D5367=1,30,40)*0.18/(2*40),0),0)</f>
        <v/>
      </c>
      <c r="N5367" s="14" t="n">
        <v>0.2</v>
      </c>
      <c r="O5367" s="15">
        <f>K5367*N5367</f>
        <v/>
      </c>
      <c r="P5367">
        <f>IF(E5367=0,0.3,IF(D5367=1,IF(C5367&gt;=Params!$B$13-3,IF(C5367&lt;Params!$B$13,Params!$B$20,0.3),0.3),IF(C5367&gt;=Params!$B$15-3,IF(C5367&lt;Params!$B$15,Params!$B$21,0.3),0.3)))</f>
        <v/>
      </c>
    </row>
    <row r="5368" ht="15" customHeight="1" s="1">
      <c r="A5368" s="9" t="n">
        <v>5365</v>
      </c>
      <c r="B5368" s="6" t="inlineStr">
        <is>
          <t>12/08</t>
        </is>
      </c>
      <c r="C5368" s="6" t="n">
        <v>12</v>
      </c>
      <c r="D5368" s="6" t="n">
        <v>0</v>
      </c>
      <c r="E5368" s="10">
        <f>IF(D5368=1, IF(OR(C5368&lt;10, C5368&gt;=15),1,0), IF(OR(C5368&lt;7, C5368&gt;=18),1,0))</f>
        <v/>
      </c>
      <c r="F5368" s="11" t="n">
        <v>0</v>
      </c>
      <c r="G5368" s="12">
        <f>0.88*8</f>
        <v/>
      </c>
      <c r="H5368" s="12">
        <f>F5368-G5368</f>
        <v/>
      </c>
      <c r="I5368" s="10">
        <f>IF(E5368=0,"Fora",IF(E5367=0,"Carg xar",IF(H5368&lt;0,IF(M5368&lt;0.9,"Carg FV","Stby"),IF(M5368&gt;P5368,"V2H",IF(M5368&lt;0.9,"Carg xar","Stby")))))</f>
        <v/>
      </c>
      <c r="J5368" s="12">
        <f>IF(OR(I5368="Carg FV",I5368="Carg xar"),MIN(IF(I5368="Carg FV",ABS(H5368),7.4),7.4,MAX(0,(0.9-M5368)*40)*0.95),0)</f>
        <v/>
      </c>
      <c r="K5368" s="12">
        <f>IF(I5368="V2H",MIN(MAX(0,H5368),7.4,MAX(0,(M5368-P5368)*40)*0.95),0)</f>
        <v/>
      </c>
      <c r="L5368" s="12">
        <f>IF(E5368=0,0,MAX(0,H5368-K5368))</f>
        <v/>
      </c>
      <c r="M5368" s="13">
        <f>M5367+J5367/40-IF(I5367="V2H",K5367/(0.95*40),0)-IF(E5368=0,IF(E5367=1,IF(D5368=1,30,40)*0.18/(2*40),0),0)-IF(E5368=1,IF(E5367=0,IF(D5368=1,30,40)*0.18/(2*40),0),0)</f>
        <v/>
      </c>
      <c r="N5368" s="14" t="n">
        <v>0.2</v>
      </c>
      <c r="O5368" s="15">
        <f>K5368*N5368</f>
        <v/>
      </c>
      <c r="P5368">
        <f>IF(E5368=0,0.3,IF(D5368=1,IF(C5368&gt;=Params!$B$13-3,IF(C5368&lt;Params!$B$13,Params!$B$20,0.3),0.3),IF(C5368&gt;=Params!$B$15-3,IF(C5368&lt;Params!$B$15,Params!$B$21,0.3),0.3)))</f>
        <v/>
      </c>
    </row>
    <row r="5369" ht="15" customHeight="1" s="1">
      <c r="A5369" s="9" t="n">
        <v>5366</v>
      </c>
      <c r="B5369" s="6" t="inlineStr">
        <is>
          <t>12/08</t>
        </is>
      </c>
      <c r="C5369" s="6" t="n">
        <v>13</v>
      </c>
      <c r="D5369" s="6" t="n">
        <v>0</v>
      </c>
      <c r="E5369" s="10">
        <f>IF(D5369=1, IF(OR(C5369&lt;10, C5369&gt;=15),1,0), IF(OR(C5369&lt;7, C5369&gt;=18),1,0))</f>
        <v/>
      </c>
      <c r="F5369" s="11" t="n">
        <v>0</v>
      </c>
      <c r="G5369" s="12">
        <f>0.85*8</f>
        <v/>
      </c>
      <c r="H5369" s="12">
        <f>F5369-G5369</f>
        <v/>
      </c>
      <c r="I5369" s="10">
        <f>IF(E5369=0,"Fora",IF(E5368=0,"Carg xar",IF(H5369&lt;0,IF(M5369&lt;0.9,"Carg FV","Stby"),IF(M5369&gt;P5369,"V2H",IF(M5369&lt;0.9,"Carg xar","Stby")))))</f>
        <v/>
      </c>
      <c r="J5369" s="12">
        <f>IF(OR(I5369="Carg FV",I5369="Carg xar"),MIN(IF(I5369="Carg FV",ABS(H5369),7.4),7.4,MAX(0,(0.9-M5369)*40)*0.95),0)</f>
        <v/>
      </c>
      <c r="K5369" s="12">
        <f>IF(I5369="V2H",MIN(MAX(0,H5369),7.4,MAX(0,(M5369-P5369)*40)*0.95),0)</f>
        <v/>
      </c>
      <c r="L5369" s="12">
        <f>IF(E5369=0,0,MAX(0,H5369-K5369))</f>
        <v/>
      </c>
      <c r="M5369" s="13">
        <f>M5368+J5368/40-IF(I5368="V2H",K5368/(0.95*40),0)-IF(E5369=0,IF(E5368=1,IF(D5369=1,30,40)*0.18/(2*40),0),0)-IF(E5369=1,IF(E5368=0,IF(D5369=1,30,40)*0.18/(2*40),0),0)</f>
        <v/>
      </c>
      <c r="N5369" s="14" t="n">
        <v>0.2</v>
      </c>
      <c r="O5369" s="15">
        <f>K5369*N5369</f>
        <v/>
      </c>
      <c r="P5369">
        <f>IF(E5369=0,0.3,IF(D5369=1,IF(C5369&gt;=Params!$B$13-3,IF(C5369&lt;Params!$B$13,Params!$B$20,0.3),0.3),IF(C5369&gt;=Params!$B$15-3,IF(C5369&lt;Params!$B$15,Params!$B$21,0.3),0.3)))</f>
        <v/>
      </c>
    </row>
    <row r="5370" ht="15" customHeight="1" s="1">
      <c r="A5370" s="9" t="n">
        <v>5367</v>
      </c>
      <c r="B5370" s="6" t="inlineStr">
        <is>
          <t>12/08</t>
        </is>
      </c>
      <c r="C5370" s="6" t="n">
        <v>14</v>
      </c>
      <c r="D5370" s="6" t="n">
        <v>0</v>
      </c>
      <c r="E5370" s="10">
        <f>IF(D5370=1, IF(OR(C5370&lt;10, C5370&gt;=15),1,0), IF(OR(C5370&lt;7, C5370&gt;=18),1,0))</f>
        <v/>
      </c>
      <c r="F5370" s="11" t="n">
        <v>0</v>
      </c>
      <c r="G5370" s="12">
        <f>0.75*8</f>
        <v/>
      </c>
      <c r="H5370" s="12">
        <f>F5370-G5370</f>
        <v/>
      </c>
      <c r="I5370" s="10">
        <f>IF(E5370=0,"Fora",IF(E5369=0,"Carg xar",IF(H5370&lt;0,IF(M5370&lt;0.9,"Carg FV","Stby"),IF(M5370&gt;P5370,"V2H",IF(M5370&lt;0.9,"Carg xar","Stby")))))</f>
        <v/>
      </c>
      <c r="J5370" s="12">
        <f>IF(OR(I5370="Carg FV",I5370="Carg xar"),MIN(IF(I5370="Carg FV",ABS(H5370),7.4),7.4,MAX(0,(0.9-M5370)*40)*0.95),0)</f>
        <v/>
      </c>
      <c r="K5370" s="12">
        <f>IF(I5370="V2H",MIN(MAX(0,H5370),7.4,MAX(0,(M5370-P5370)*40)*0.95),0)</f>
        <v/>
      </c>
      <c r="L5370" s="12">
        <f>IF(E5370=0,0,MAX(0,H5370-K5370))</f>
        <v/>
      </c>
      <c r="M5370" s="13">
        <f>M5369+J5369/40-IF(I5369="V2H",K5369/(0.95*40),0)-IF(E5370=0,IF(E5369=1,IF(D5370=1,30,40)*0.18/(2*40),0),0)-IF(E5370=1,IF(E5369=0,IF(D5370=1,30,40)*0.18/(2*40),0),0)</f>
        <v/>
      </c>
      <c r="N5370" s="14" t="n">
        <v>0.15</v>
      </c>
      <c r="O5370" s="15">
        <f>K5370*N5370</f>
        <v/>
      </c>
      <c r="P5370">
        <f>IF(E5370=0,0.3,IF(D5370=1,IF(C5370&gt;=Params!$B$13-3,IF(C5370&lt;Params!$B$13,Params!$B$20,0.3),0.3),IF(C5370&gt;=Params!$B$15-3,IF(C5370&lt;Params!$B$15,Params!$B$21,0.3),0.3)))</f>
        <v/>
      </c>
    </row>
    <row r="5371" ht="15" customHeight="1" s="1">
      <c r="A5371" s="9" t="n">
        <v>5368</v>
      </c>
      <c r="B5371" s="6" t="inlineStr">
        <is>
          <t>12/08</t>
        </is>
      </c>
      <c r="C5371" s="6" t="n">
        <v>15</v>
      </c>
      <c r="D5371" s="6" t="n">
        <v>0</v>
      </c>
      <c r="E5371" s="10">
        <f>IF(D5371=1, IF(OR(C5371&lt;10, C5371&gt;=15),1,0), IF(OR(C5371&lt;7, C5371&gt;=18),1,0))</f>
        <v/>
      </c>
      <c r="F5371" s="11" t="n">
        <v>0</v>
      </c>
      <c r="G5371" s="12">
        <f>0.58*8</f>
        <v/>
      </c>
      <c r="H5371" s="12">
        <f>F5371-G5371</f>
        <v/>
      </c>
      <c r="I5371" s="10">
        <f>IF(E5371=0,"Fora",IF(E5370=0,"Carg xar",IF(H5371&lt;0,IF(M5371&lt;0.9,"Carg FV","Stby"),IF(M5371&gt;P5371,"V2H",IF(M5371&lt;0.9,"Carg xar","Stby")))))</f>
        <v/>
      </c>
      <c r="J5371" s="12">
        <f>IF(OR(I5371="Carg FV",I5371="Carg xar"),MIN(IF(I5371="Carg FV",ABS(H5371),7.4),7.4,MAX(0,(0.9-M5371)*40)*0.95),0)</f>
        <v/>
      </c>
      <c r="K5371" s="12">
        <f>IF(I5371="V2H",MIN(MAX(0,H5371),7.4,MAX(0,(M5371-P5371)*40)*0.95),0)</f>
        <v/>
      </c>
      <c r="L5371" s="12">
        <f>IF(E5371=0,0,MAX(0,H5371-K5371))</f>
        <v/>
      </c>
      <c r="M5371" s="13">
        <f>M5370+J5370/40-IF(I5370="V2H",K5370/(0.95*40),0)-IF(E5371=0,IF(E5370=1,IF(D5371=1,30,40)*0.18/(2*40),0),0)-IF(E5371=1,IF(E5370=0,IF(D5371=1,30,40)*0.18/(2*40),0),0)</f>
        <v/>
      </c>
      <c r="N5371" s="14" t="n">
        <v>0.15</v>
      </c>
      <c r="O5371" s="15">
        <f>K5371*N5371</f>
        <v/>
      </c>
      <c r="P5371">
        <f>IF(E5371=0,0.3,IF(D5371=1,IF(C5371&gt;=Params!$B$13-3,IF(C5371&lt;Params!$B$13,Params!$B$20,0.3),0.3),IF(C5371&gt;=Params!$B$15-3,IF(C5371&lt;Params!$B$15,Params!$B$21,0.3),0.3)))</f>
        <v/>
      </c>
    </row>
    <row r="5372" ht="15" customHeight="1" s="1">
      <c r="A5372" s="9" t="n">
        <v>5369</v>
      </c>
      <c r="B5372" s="6" t="inlineStr">
        <is>
          <t>12/08</t>
        </is>
      </c>
      <c r="C5372" s="6" t="n">
        <v>16</v>
      </c>
      <c r="D5372" s="6" t="n">
        <v>0</v>
      </c>
      <c r="E5372" s="10">
        <f>IF(D5372=1, IF(OR(C5372&lt;10, C5372&gt;=15),1,0), IF(OR(C5372&lt;7, C5372&gt;=18),1,0))</f>
        <v/>
      </c>
      <c r="F5372" s="11" t="n">
        <v>0</v>
      </c>
      <c r="G5372" s="12">
        <f>0.38*8</f>
        <v/>
      </c>
      <c r="H5372" s="12">
        <f>F5372-G5372</f>
        <v/>
      </c>
      <c r="I5372" s="10">
        <f>IF(E5372=0,"Fora",IF(E5371=0,"Carg xar",IF(H5372&lt;0,IF(M5372&lt;0.9,"Carg FV","Stby"),IF(M5372&gt;P5372,"V2H",IF(M5372&lt;0.9,"Carg xar","Stby")))))</f>
        <v/>
      </c>
      <c r="J5372" s="12">
        <f>IF(OR(I5372="Carg FV",I5372="Carg xar"),MIN(IF(I5372="Carg FV",ABS(H5372),7.4),7.4,MAX(0,(0.9-M5372)*40)*0.95),0)</f>
        <v/>
      </c>
      <c r="K5372" s="12">
        <f>IF(I5372="V2H",MIN(MAX(0,H5372),7.4,MAX(0,(M5372-P5372)*40)*0.95),0)</f>
        <v/>
      </c>
      <c r="L5372" s="12">
        <f>IF(E5372=0,0,MAX(0,H5372-K5372))</f>
        <v/>
      </c>
      <c r="M5372" s="13">
        <f>M5371+J5371/40-IF(I5371="V2H",K5371/(0.95*40),0)-IF(E5372=0,IF(E5371=1,IF(D5372=1,30,40)*0.18/(2*40),0),0)-IF(E5372=1,IF(E5371=0,IF(D5372=1,30,40)*0.18/(2*40),0),0)</f>
        <v/>
      </c>
      <c r="N5372" s="14" t="n">
        <v>0.15</v>
      </c>
      <c r="O5372" s="15">
        <f>K5372*N5372</f>
        <v/>
      </c>
      <c r="P5372">
        <f>IF(E5372=0,0.3,IF(D5372=1,IF(C5372&gt;=Params!$B$13-3,IF(C5372&lt;Params!$B$13,Params!$B$20,0.3),0.3),IF(C5372&gt;=Params!$B$15-3,IF(C5372&lt;Params!$B$15,Params!$B$21,0.3),0.3)))</f>
        <v/>
      </c>
    </row>
    <row r="5373" ht="15" customHeight="1" s="1">
      <c r="A5373" s="9" t="n">
        <v>5370</v>
      </c>
      <c r="B5373" s="6" t="inlineStr">
        <is>
          <t>12/08</t>
        </is>
      </c>
      <c r="C5373" s="6" t="n">
        <v>17</v>
      </c>
      <c r="D5373" s="6" t="n">
        <v>0</v>
      </c>
      <c r="E5373" s="10">
        <f>IF(D5373=1, IF(OR(C5373&lt;10, C5373&gt;=15),1,0), IF(OR(C5373&lt;7, C5373&gt;=18),1,0))</f>
        <v/>
      </c>
      <c r="F5373" s="11" t="n">
        <v>0</v>
      </c>
      <c r="G5373" s="12">
        <f>0.18*8</f>
        <v/>
      </c>
      <c r="H5373" s="12">
        <f>F5373-G5373</f>
        <v/>
      </c>
      <c r="I5373" s="10">
        <f>IF(E5373=0,"Fora",IF(E5372=0,"Carg xar",IF(H5373&lt;0,IF(M5373&lt;0.9,"Carg FV","Stby"),IF(M5373&gt;P5373,"V2H",IF(M5373&lt;0.9,"Carg xar","Stby")))))</f>
        <v/>
      </c>
      <c r="J5373" s="12">
        <f>IF(OR(I5373="Carg FV",I5373="Carg xar"),MIN(IF(I5373="Carg FV",ABS(H5373),7.4),7.4,MAX(0,(0.9-M5373)*40)*0.95),0)</f>
        <v/>
      </c>
      <c r="K5373" s="12">
        <f>IF(I5373="V2H",MIN(MAX(0,H5373),7.4,MAX(0,(M5373-P5373)*40)*0.95),0)</f>
        <v/>
      </c>
      <c r="L5373" s="12">
        <f>IF(E5373=0,0,MAX(0,H5373-K5373))</f>
        <v/>
      </c>
      <c r="M5373" s="13">
        <f>M5372+J5372/40-IF(I5372="V2H",K5372/(0.95*40),0)-IF(E5373=0,IF(E5372=1,IF(D5373=1,30,40)*0.18/(2*40),0),0)-IF(E5373=1,IF(E5372=0,IF(D5373=1,30,40)*0.18/(2*40),0),0)</f>
        <v/>
      </c>
      <c r="N5373" s="14" t="n">
        <v>0.15</v>
      </c>
      <c r="O5373" s="15">
        <f>K5373*N5373</f>
        <v/>
      </c>
      <c r="P5373">
        <f>IF(E5373=0,0.3,IF(D5373=1,IF(C5373&gt;=Params!$B$13-3,IF(C5373&lt;Params!$B$13,Params!$B$20,0.3),0.3),IF(C5373&gt;=Params!$B$15-3,IF(C5373&lt;Params!$B$15,Params!$B$21,0.3),0.3)))</f>
        <v/>
      </c>
    </row>
    <row r="5374" ht="15" customHeight="1" s="1">
      <c r="A5374" s="9" t="n">
        <v>5371</v>
      </c>
      <c r="B5374" s="6" t="inlineStr">
        <is>
          <t>12/08</t>
        </is>
      </c>
      <c r="C5374" s="6" t="n">
        <v>18</v>
      </c>
      <c r="D5374" s="6" t="n">
        <v>0</v>
      </c>
      <c r="E5374" s="10">
        <f>IF(D5374=1, IF(OR(C5374&lt;10, C5374&gt;=15),1,0), IF(OR(C5374&lt;7, C5374&gt;=18),1,0))</f>
        <v/>
      </c>
      <c r="F5374" s="11" t="n">
        <v>0</v>
      </c>
      <c r="G5374" s="12">
        <f>0.04*8</f>
        <v/>
      </c>
      <c r="H5374" s="12">
        <f>F5374-G5374</f>
        <v/>
      </c>
      <c r="I5374" s="10">
        <f>IF(E5374=0,"Fora",IF(E5373=0,"Carg xar",IF(H5374&lt;0,IF(M5374&lt;0.9,"Carg FV","Stby"),IF(M5374&gt;P5374,"V2H",IF(M5374&lt;0.9,"Carg xar","Stby")))))</f>
        <v/>
      </c>
      <c r="J5374" s="12">
        <f>IF(OR(I5374="Carg FV",I5374="Carg xar"),MIN(IF(I5374="Carg FV",ABS(H5374),7.4),7.4,MAX(0,(0.9-M5374)*40)*0.95),0)</f>
        <v/>
      </c>
      <c r="K5374" s="12">
        <f>IF(I5374="V2H",MIN(MAX(0,H5374),7.4,MAX(0,(M5374-P5374)*40)*0.95),0)</f>
        <v/>
      </c>
      <c r="L5374" s="12">
        <f>IF(E5374=0,0,MAX(0,H5374-K5374))</f>
        <v/>
      </c>
      <c r="M5374" s="13">
        <f>M5373+J5373/40-IF(I5373="V2H",K5373/(0.95*40),0)-IF(E5374=0,IF(E5373=1,IF(D5374=1,30,40)*0.18/(2*40),0),0)-IF(E5374=1,IF(E5373=0,IF(D5374=1,30,40)*0.18/(2*40),0),0)</f>
        <v/>
      </c>
      <c r="N5374" s="14" t="n">
        <v>0.2</v>
      </c>
      <c r="O5374" s="15">
        <f>K5374*N5374</f>
        <v/>
      </c>
      <c r="P5374">
        <f>IF(E5374=0,0.3,IF(D5374=1,IF(C5374&gt;=Params!$B$13-3,IF(C5374&lt;Params!$B$13,Params!$B$20,0.3),0.3),IF(C5374&gt;=Params!$B$15-3,IF(C5374&lt;Params!$B$15,Params!$B$21,0.3),0.3)))</f>
        <v/>
      </c>
    </row>
    <row r="5375" ht="15" customHeight="1" s="1">
      <c r="A5375" s="9" t="n">
        <v>5372</v>
      </c>
      <c r="B5375" s="6" t="inlineStr">
        <is>
          <t>12/08</t>
        </is>
      </c>
      <c r="C5375" s="6" t="n">
        <v>19</v>
      </c>
      <c r="D5375" s="6" t="n">
        <v>0</v>
      </c>
      <c r="E5375" s="10">
        <f>IF(D5375=1, IF(OR(C5375&lt;10, C5375&gt;=15),1,0), IF(OR(C5375&lt;7, C5375&gt;=18),1,0))</f>
        <v/>
      </c>
      <c r="F5375" s="11" t="n">
        <v>0.262</v>
      </c>
      <c r="G5375" s="12">
        <f>0*8</f>
        <v/>
      </c>
      <c r="H5375" s="12">
        <f>F5375-G5375</f>
        <v/>
      </c>
      <c r="I5375" s="10">
        <f>IF(E5375=0,"Fora",IF(E5374=0,"Carg xar",IF(H5375&lt;0,IF(M5375&lt;0.9,"Carg FV","Stby"),IF(M5375&gt;P5375,"V2H",IF(M5375&lt;0.9,"Carg xar","Stby")))))</f>
        <v/>
      </c>
      <c r="J5375" s="12">
        <f>IF(OR(I5375="Carg FV",I5375="Carg xar"),MIN(IF(I5375="Carg FV",ABS(H5375),7.4),7.4,MAX(0,(0.9-M5375)*40)*0.95),0)</f>
        <v/>
      </c>
      <c r="K5375" s="12">
        <f>IF(I5375="V2H",MIN(MAX(0,H5375),7.4,MAX(0,(M5375-P5375)*40)*0.95),0)</f>
        <v/>
      </c>
      <c r="L5375" s="12">
        <f>IF(E5375=0,0,MAX(0,H5375-K5375))</f>
        <v/>
      </c>
      <c r="M5375" s="13">
        <f>M5374+J5374/40-IF(I5374="V2H",K5374/(0.95*40),0)-IF(E5375=0,IF(E5374=1,IF(D5375=1,30,40)*0.18/(2*40),0),0)-IF(E5375=1,IF(E5374=0,IF(D5375=1,30,40)*0.18/(2*40),0),0)</f>
        <v/>
      </c>
      <c r="N5375" s="14" t="n">
        <v>0.2</v>
      </c>
      <c r="O5375" s="15">
        <f>K5375*N5375</f>
        <v/>
      </c>
      <c r="P5375">
        <f>IF(E5375=0,0.3,IF(D5375=1,IF(C5375&gt;=Params!$B$13-3,IF(C5375&lt;Params!$B$13,Params!$B$20,0.3),0.3),IF(C5375&gt;=Params!$B$15-3,IF(C5375&lt;Params!$B$15,Params!$B$21,0.3),0.3)))</f>
        <v/>
      </c>
    </row>
    <row r="5376" ht="15" customHeight="1" s="1">
      <c r="A5376" s="9" t="n">
        <v>5373</v>
      </c>
      <c r="B5376" s="6" t="inlineStr">
        <is>
          <t>12/08</t>
        </is>
      </c>
      <c r="C5376" s="6" t="n">
        <v>20</v>
      </c>
      <c r="D5376" s="6" t="n">
        <v>0</v>
      </c>
      <c r="E5376" s="10">
        <f>IF(D5376=1, IF(OR(C5376&lt;10, C5376&gt;=15),1,0), IF(OR(C5376&lt;7, C5376&gt;=18),1,0))</f>
        <v/>
      </c>
      <c r="F5376" s="11" t="n">
        <v>0.584</v>
      </c>
      <c r="G5376" s="12">
        <f>0*8</f>
        <v/>
      </c>
      <c r="H5376" s="12">
        <f>F5376-G5376</f>
        <v/>
      </c>
      <c r="I5376" s="10">
        <f>IF(E5376=0,"Fora",IF(E5375=0,"Carg xar",IF(H5376&lt;0,IF(M5376&lt;0.9,"Carg FV","Stby"),IF(M5376&gt;P5376,"V2H",IF(M5376&lt;0.9,"Carg xar","Stby")))))</f>
        <v/>
      </c>
      <c r="J5376" s="12">
        <f>IF(OR(I5376="Carg FV",I5376="Carg xar"),MIN(IF(I5376="Carg FV",ABS(H5376),7.4),7.4,MAX(0,(0.9-M5376)*40)*0.95),0)</f>
        <v/>
      </c>
      <c r="K5376" s="12">
        <f>IF(I5376="V2H",MIN(MAX(0,H5376),7.4,MAX(0,(M5376-P5376)*40)*0.95),0)</f>
        <v/>
      </c>
      <c r="L5376" s="12">
        <f>IF(E5376=0,0,MAX(0,H5376-K5376))</f>
        <v/>
      </c>
      <c r="M5376" s="13">
        <f>M5375+J5375/40-IF(I5375="V2H",K5375/(0.95*40),0)-IF(E5376=0,IF(E5375=1,IF(D5376=1,30,40)*0.18/(2*40),0),0)-IF(E5376=1,IF(E5375=0,IF(D5376=1,30,40)*0.18/(2*40),0),0)</f>
        <v/>
      </c>
      <c r="N5376" s="14" t="n">
        <v>0.2</v>
      </c>
      <c r="O5376" s="15">
        <f>K5376*N5376</f>
        <v/>
      </c>
      <c r="P5376">
        <f>IF(E5376=0,0.3,IF(D5376=1,IF(C5376&gt;=Params!$B$13-3,IF(C5376&lt;Params!$B$13,Params!$B$20,0.3),0.3),IF(C5376&gt;=Params!$B$15-3,IF(C5376&lt;Params!$B$15,Params!$B$21,0.3),0.3)))</f>
        <v/>
      </c>
    </row>
    <row r="5377" ht="15" customHeight="1" s="1">
      <c r="A5377" s="9" t="n">
        <v>5374</v>
      </c>
      <c r="B5377" s="6" t="inlineStr">
        <is>
          <t>12/08</t>
        </is>
      </c>
      <c r="C5377" s="6" t="n">
        <v>21</v>
      </c>
      <c r="D5377" s="6" t="n">
        <v>0</v>
      </c>
      <c r="E5377" s="10">
        <f>IF(D5377=1, IF(OR(C5377&lt;10, C5377&gt;=15),1,0), IF(OR(C5377&lt;7, C5377&gt;=18),1,0))</f>
        <v/>
      </c>
      <c r="F5377" s="11" t="n">
        <v>0.547</v>
      </c>
      <c r="G5377" s="12">
        <f>0*8</f>
        <v/>
      </c>
      <c r="H5377" s="12">
        <f>F5377-G5377</f>
        <v/>
      </c>
      <c r="I5377" s="10">
        <f>IF(E5377=0,"Fora",IF(E5376=0,"Carg xar",IF(H5377&lt;0,IF(M5377&lt;0.9,"Carg FV","Stby"),IF(M5377&gt;P5377,"V2H",IF(M5377&lt;0.9,"Carg xar","Stby")))))</f>
        <v/>
      </c>
      <c r="J5377" s="12">
        <f>IF(OR(I5377="Carg FV",I5377="Carg xar"),MIN(IF(I5377="Carg FV",ABS(H5377),7.4),7.4,MAX(0,(0.9-M5377)*40)*0.95),0)</f>
        <v/>
      </c>
      <c r="K5377" s="12">
        <f>IF(I5377="V2H",MIN(MAX(0,H5377),7.4,MAX(0,(M5377-P5377)*40)*0.95),0)</f>
        <v/>
      </c>
      <c r="L5377" s="12">
        <f>IF(E5377=0,0,MAX(0,H5377-K5377))</f>
        <v/>
      </c>
      <c r="M5377" s="13">
        <f>M5376+J5376/40-IF(I5376="V2H",K5376/(0.95*40),0)-IF(E5377=0,IF(E5376=1,IF(D5377=1,30,40)*0.18/(2*40),0),0)-IF(E5377=1,IF(E5376=0,IF(D5377=1,30,40)*0.18/(2*40),0),0)</f>
        <v/>
      </c>
      <c r="N5377" s="14" t="n">
        <v>0.2</v>
      </c>
      <c r="O5377" s="15">
        <f>K5377*N5377</f>
        <v/>
      </c>
      <c r="P5377">
        <f>IF(E5377=0,0.3,IF(D5377=1,IF(C5377&gt;=Params!$B$13-3,IF(C5377&lt;Params!$B$13,Params!$B$20,0.3),0.3),IF(C5377&gt;=Params!$B$15-3,IF(C5377&lt;Params!$B$15,Params!$B$21,0.3),0.3)))</f>
        <v/>
      </c>
    </row>
    <row r="5378" ht="15" customHeight="1" s="1">
      <c r="A5378" s="9" t="n">
        <v>5375</v>
      </c>
      <c r="B5378" s="6" t="inlineStr">
        <is>
          <t>12/08</t>
        </is>
      </c>
      <c r="C5378" s="6" t="n">
        <v>22</v>
      </c>
      <c r="D5378" s="6" t="n">
        <v>0</v>
      </c>
      <c r="E5378" s="10">
        <f>IF(D5378=1, IF(OR(C5378&lt;10, C5378&gt;=15),1,0), IF(OR(C5378&lt;7, C5378&gt;=18),1,0))</f>
        <v/>
      </c>
      <c r="F5378" s="11" t="n">
        <v>0.578</v>
      </c>
      <c r="G5378" s="12">
        <f>0*8</f>
        <v/>
      </c>
      <c r="H5378" s="12">
        <f>F5378-G5378</f>
        <v/>
      </c>
      <c r="I5378" s="10">
        <f>IF(E5378=0,"Fora",IF(E5377=0,"Carg xar",IF(H5378&lt;0,IF(M5378&lt;0.9,"Carg FV","Stby"),IF(M5378&gt;P5378,"V2H",IF(M5378&lt;0.9,"Carg xar","Stby")))))</f>
        <v/>
      </c>
      <c r="J5378" s="12">
        <f>IF(OR(I5378="Carg FV",I5378="Carg xar"),MIN(IF(I5378="Carg FV",ABS(H5378),7.4),7.4,MAX(0,(0.9-M5378)*40)*0.95),0)</f>
        <v/>
      </c>
      <c r="K5378" s="12">
        <f>IF(I5378="V2H",MIN(MAX(0,H5378),7.4,MAX(0,(M5378-P5378)*40)*0.95),0)</f>
        <v/>
      </c>
      <c r="L5378" s="12">
        <f>IF(E5378=0,0,MAX(0,H5378-K5378))</f>
        <v/>
      </c>
      <c r="M5378" s="13">
        <f>M5377+J5377/40-IF(I5377="V2H",K5377/(0.95*40),0)-IF(E5378=0,IF(E5377=1,IF(D5378=1,30,40)*0.18/(2*40),0),0)-IF(E5378=1,IF(E5377=0,IF(D5378=1,30,40)*0.18/(2*40),0),0)</f>
        <v/>
      </c>
      <c r="N5378" s="14" t="n">
        <v>0.15</v>
      </c>
      <c r="O5378" s="15">
        <f>K5378*N5378</f>
        <v/>
      </c>
      <c r="P5378">
        <f>IF(E5378=0,0.3,IF(D5378=1,IF(C5378&gt;=Params!$B$13-3,IF(C5378&lt;Params!$B$13,Params!$B$20,0.3),0.3),IF(C5378&gt;=Params!$B$15-3,IF(C5378&lt;Params!$B$15,Params!$B$21,0.3),0.3)))</f>
        <v/>
      </c>
    </row>
    <row r="5379" ht="15" customHeight="1" s="1">
      <c r="A5379" s="9" t="n">
        <v>5376</v>
      </c>
      <c r="B5379" s="6" t="inlineStr">
        <is>
          <t>12/08</t>
        </is>
      </c>
      <c r="C5379" s="6" t="n">
        <v>23</v>
      </c>
      <c r="D5379" s="6" t="n">
        <v>0</v>
      </c>
      <c r="E5379" s="10">
        <f>IF(D5379=1, IF(OR(C5379&lt;10, C5379&gt;=15),1,0), IF(OR(C5379&lt;7, C5379&gt;=18),1,0))</f>
        <v/>
      </c>
      <c r="F5379" s="11" t="n">
        <v>1.298</v>
      </c>
      <c r="G5379" s="12">
        <f>0*8</f>
        <v/>
      </c>
      <c r="H5379" s="12">
        <f>F5379-G5379</f>
        <v/>
      </c>
      <c r="I5379" s="10">
        <f>IF(E5379=0,"Fora",IF(E5378=0,"Carg xar",IF(H5379&lt;0,IF(M5379&lt;0.9,"Carg FV","Stby"),IF(M5379&gt;P5379,"V2H",IF(M5379&lt;0.9,"Carg xar","Stby")))))</f>
        <v/>
      </c>
      <c r="J5379" s="12">
        <f>IF(OR(I5379="Carg FV",I5379="Carg xar"),MIN(IF(I5379="Carg FV",ABS(H5379),7.4),7.4,MAX(0,(0.9-M5379)*40)*0.95),0)</f>
        <v/>
      </c>
      <c r="K5379" s="12">
        <f>IF(I5379="V2H",MIN(MAX(0,H5379),7.4,MAX(0,(M5379-P5379)*40)*0.95),0)</f>
        <v/>
      </c>
      <c r="L5379" s="12">
        <f>IF(E5379=0,0,MAX(0,H5379-K5379))</f>
        <v/>
      </c>
      <c r="M5379" s="13">
        <f>M5378+J5378/40-IF(I5378="V2H",K5378/(0.95*40),0)-IF(E5379=0,IF(E5378=1,IF(D5379=1,30,40)*0.18/(2*40),0),0)-IF(E5379=1,IF(E5378=0,IF(D5379=1,30,40)*0.18/(2*40),0),0)</f>
        <v/>
      </c>
      <c r="N5379" s="14" t="n">
        <v>0.15</v>
      </c>
      <c r="O5379" s="15">
        <f>K5379*N5379</f>
        <v/>
      </c>
      <c r="P5379">
        <f>IF(E5379=0,0.3,IF(D5379=1,IF(C5379&gt;=Params!$B$13-3,IF(C5379&lt;Params!$B$13,Params!$B$20,0.3),0.3),IF(C5379&gt;=Params!$B$15-3,IF(C5379&lt;Params!$B$15,Params!$B$21,0.3),0.3)))</f>
        <v/>
      </c>
    </row>
    <row r="5380" ht="15" customHeight="1" s="1">
      <c r="A5380" s="9" t="n">
        <v>5377</v>
      </c>
      <c r="B5380" s="6" t="inlineStr">
        <is>
          <t>13/08</t>
        </is>
      </c>
      <c r="C5380" s="6" t="n">
        <v>0</v>
      </c>
      <c r="D5380" s="6" t="n">
        <v>0</v>
      </c>
      <c r="E5380" s="10">
        <f>IF(D5380=1, IF(OR(C5380&lt;10, C5380&gt;=15),1,0), IF(OR(C5380&lt;7, C5380&gt;=18),1,0))</f>
        <v/>
      </c>
      <c r="F5380" s="11" t="n">
        <v>0.542</v>
      </c>
      <c r="G5380" s="12">
        <f>0*8</f>
        <v/>
      </c>
      <c r="H5380" s="12">
        <f>F5380-G5380</f>
        <v/>
      </c>
      <c r="I5380" s="10">
        <f>IF(E5380=0,"Fora",IF(E5379=0,"Carg xar",IF(H5380&lt;0,IF(M5380&lt;0.9,"Carg FV","Stby"),IF(M5380&gt;P5380,"V2H",IF(M5380&lt;0.9,"Carg xar","Stby")))))</f>
        <v/>
      </c>
      <c r="J5380" s="12">
        <f>IF(OR(I5380="Carg FV",I5380="Carg xar"),MIN(IF(I5380="Carg FV",ABS(H5380),7.4),7.4,MAX(0,(0.9-M5380)*40)*0.95),0)</f>
        <v/>
      </c>
      <c r="K5380" s="12">
        <f>IF(I5380="V2H",MIN(MAX(0,H5380),7.4,MAX(0,(M5380-P5380)*40)*0.95),0)</f>
        <v/>
      </c>
      <c r="L5380" s="12">
        <f>IF(E5380=0,0,MAX(0,H5380-K5380))</f>
        <v/>
      </c>
      <c r="M5380" s="13">
        <f>M5379+J5379/40-IF(I5379="V2H",K5379/(0.95*40),0)-IF(E5380=0,IF(E5379=1,IF(D5380=1,30,40)*0.18/(2*40),0),0)-IF(E5380=1,IF(E5379=0,IF(D5380=1,30,40)*0.18/(2*40),0),0)</f>
        <v/>
      </c>
      <c r="N5380" s="14" t="n">
        <v>0.09</v>
      </c>
      <c r="O5380" s="15">
        <f>K5380*N5380</f>
        <v/>
      </c>
      <c r="P5380">
        <f>IF(E5380=0,0.3,IF(D5380=1,IF(C5380&gt;=Params!$B$13-3,IF(C5380&lt;Params!$B$13,Params!$B$20,0.3),0.3),IF(C5380&gt;=Params!$B$15-3,IF(C5380&lt;Params!$B$15,Params!$B$21,0.3),0.3)))</f>
        <v/>
      </c>
    </row>
    <row r="5381" ht="15" customHeight="1" s="1">
      <c r="A5381" s="9" t="n">
        <v>5378</v>
      </c>
      <c r="B5381" s="6" t="inlineStr">
        <is>
          <t>13/08</t>
        </is>
      </c>
      <c r="C5381" s="6" t="n">
        <v>1</v>
      </c>
      <c r="D5381" s="6" t="n">
        <v>0</v>
      </c>
      <c r="E5381" s="10">
        <f>IF(D5381=1, IF(OR(C5381&lt;10, C5381&gt;=15),1,0), IF(OR(C5381&lt;7, C5381&gt;=18),1,0))</f>
        <v/>
      </c>
      <c r="F5381" s="11" t="n">
        <v>0.616</v>
      </c>
      <c r="G5381" s="12">
        <f>0*8</f>
        <v/>
      </c>
      <c r="H5381" s="12">
        <f>F5381-G5381</f>
        <v/>
      </c>
      <c r="I5381" s="10">
        <f>IF(E5381=0,"Fora",IF(E5380=0,"Carg xar",IF(H5381&lt;0,IF(M5381&lt;0.9,"Carg FV","Stby"),IF(M5381&gt;P5381,"V2H",IF(M5381&lt;0.9,"Carg xar","Stby")))))</f>
        <v/>
      </c>
      <c r="J5381" s="12">
        <f>IF(OR(I5381="Carg FV",I5381="Carg xar"),MIN(IF(I5381="Carg FV",ABS(H5381),7.4),7.4,MAX(0,(0.9-M5381)*40)*0.95),0)</f>
        <v/>
      </c>
      <c r="K5381" s="12">
        <f>IF(I5381="V2H",MIN(MAX(0,H5381),7.4,MAX(0,(M5381-P5381)*40)*0.95),0)</f>
        <v/>
      </c>
      <c r="L5381" s="12">
        <f>IF(E5381=0,0,MAX(0,H5381-K5381))</f>
        <v/>
      </c>
      <c r="M5381" s="13">
        <f>M5380+J5380/40-IF(I5380="V2H",K5380/(0.95*40),0)-IF(E5381=0,IF(E5380=1,IF(D5381=1,30,40)*0.18/(2*40),0),0)-IF(E5381=1,IF(E5380=0,IF(D5381=1,30,40)*0.18/(2*40),0),0)</f>
        <v/>
      </c>
      <c r="N5381" s="14" t="n">
        <v>0.09</v>
      </c>
      <c r="O5381" s="15">
        <f>K5381*N5381</f>
        <v/>
      </c>
      <c r="P5381">
        <f>IF(E5381=0,0.3,IF(D5381=1,IF(C5381&gt;=Params!$B$13-3,IF(C5381&lt;Params!$B$13,Params!$B$20,0.3),0.3),IF(C5381&gt;=Params!$B$15-3,IF(C5381&lt;Params!$B$15,Params!$B$21,0.3),0.3)))</f>
        <v/>
      </c>
    </row>
    <row r="5382" ht="15" customHeight="1" s="1">
      <c r="A5382" s="9" t="n">
        <v>5379</v>
      </c>
      <c r="B5382" s="6" t="inlineStr">
        <is>
          <t>13/08</t>
        </is>
      </c>
      <c r="C5382" s="6" t="n">
        <v>2</v>
      </c>
      <c r="D5382" s="6" t="n">
        <v>0</v>
      </c>
      <c r="E5382" s="10">
        <f>IF(D5382=1, IF(OR(C5382&lt;10, C5382&gt;=15),1,0), IF(OR(C5382&lt;7, C5382&gt;=18),1,0))</f>
        <v/>
      </c>
      <c r="F5382" s="11" t="n">
        <v>0.485</v>
      </c>
      <c r="G5382" s="12">
        <f>0*8</f>
        <v/>
      </c>
      <c r="H5382" s="12">
        <f>F5382-G5382</f>
        <v/>
      </c>
      <c r="I5382" s="10">
        <f>IF(E5382=0,"Fora",IF(E5381=0,"Carg xar",IF(H5382&lt;0,IF(M5382&lt;0.9,"Carg FV","Stby"),IF(M5382&gt;P5382,"V2H",IF(M5382&lt;0.9,"Carg xar","Stby")))))</f>
        <v/>
      </c>
      <c r="J5382" s="12">
        <f>IF(OR(I5382="Carg FV",I5382="Carg xar"),MIN(IF(I5382="Carg FV",ABS(H5382),7.4),7.4,MAX(0,(0.9-M5382)*40)*0.95),0)</f>
        <v/>
      </c>
      <c r="K5382" s="12">
        <f>IF(I5382="V2H",MIN(MAX(0,H5382),7.4,MAX(0,(M5382-P5382)*40)*0.95),0)</f>
        <v/>
      </c>
      <c r="L5382" s="12">
        <f>IF(E5382=0,0,MAX(0,H5382-K5382))</f>
        <v/>
      </c>
      <c r="M5382" s="13">
        <f>M5381+J5381/40-IF(I5381="V2H",K5381/(0.95*40),0)-IF(E5382=0,IF(E5381=1,IF(D5382=1,30,40)*0.18/(2*40),0),0)-IF(E5382=1,IF(E5381=0,IF(D5382=1,30,40)*0.18/(2*40),0),0)</f>
        <v/>
      </c>
      <c r="N5382" s="14" t="n">
        <v>0.09</v>
      </c>
      <c r="O5382" s="15">
        <f>K5382*N5382</f>
        <v/>
      </c>
      <c r="P5382">
        <f>IF(E5382=0,0.3,IF(D5382=1,IF(C5382&gt;=Params!$B$13-3,IF(C5382&lt;Params!$B$13,Params!$B$20,0.3),0.3),IF(C5382&gt;=Params!$B$15-3,IF(C5382&lt;Params!$B$15,Params!$B$21,0.3),0.3)))</f>
        <v/>
      </c>
    </row>
    <row r="5383" ht="15" customHeight="1" s="1">
      <c r="A5383" s="9" t="n">
        <v>5380</v>
      </c>
      <c r="B5383" s="6" t="inlineStr">
        <is>
          <t>13/08</t>
        </is>
      </c>
      <c r="C5383" s="6" t="n">
        <v>3</v>
      </c>
      <c r="D5383" s="6" t="n">
        <v>0</v>
      </c>
      <c r="E5383" s="10">
        <f>IF(D5383=1, IF(OR(C5383&lt;10, C5383&gt;=15),1,0), IF(OR(C5383&lt;7, C5383&gt;=18),1,0))</f>
        <v/>
      </c>
      <c r="F5383" s="11" t="n">
        <v>0.623</v>
      </c>
      <c r="G5383" s="12">
        <f>0*8</f>
        <v/>
      </c>
      <c r="H5383" s="12">
        <f>F5383-G5383</f>
        <v/>
      </c>
      <c r="I5383" s="10">
        <f>IF(E5383=0,"Fora",IF(E5382=0,"Carg xar",IF(H5383&lt;0,IF(M5383&lt;0.9,"Carg FV","Stby"),IF(M5383&gt;P5383,"V2H",IF(M5383&lt;0.9,"Carg xar","Stby")))))</f>
        <v/>
      </c>
      <c r="J5383" s="12">
        <f>IF(OR(I5383="Carg FV",I5383="Carg xar"),MIN(IF(I5383="Carg FV",ABS(H5383),7.4),7.4,MAX(0,(0.9-M5383)*40)*0.95),0)</f>
        <v/>
      </c>
      <c r="K5383" s="12">
        <f>IF(I5383="V2H",MIN(MAX(0,H5383),7.4,MAX(0,(M5383-P5383)*40)*0.95),0)</f>
        <v/>
      </c>
      <c r="L5383" s="12">
        <f>IF(E5383=0,0,MAX(0,H5383-K5383))</f>
        <v/>
      </c>
      <c r="M5383" s="13">
        <f>M5382+J5382/40-IF(I5382="V2H",K5382/(0.95*40),0)-IF(E5383=0,IF(E5382=1,IF(D5383=1,30,40)*0.18/(2*40),0),0)-IF(E5383=1,IF(E5382=0,IF(D5383=1,30,40)*0.18/(2*40),0),0)</f>
        <v/>
      </c>
      <c r="N5383" s="14" t="n">
        <v>0.09</v>
      </c>
      <c r="O5383" s="15">
        <f>K5383*N5383</f>
        <v/>
      </c>
      <c r="P5383">
        <f>IF(E5383=0,0.3,IF(D5383=1,IF(C5383&gt;=Params!$B$13-3,IF(C5383&lt;Params!$B$13,Params!$B$20,0.3),0.3),IF(C5383&gt;=Params!$B$15-3,IF(C5383&lt;Params!$B$15,Params!$B$21,0.3),0.3)))</f>
        <v/>
      </c>
    </row>
    <row r="5384" ht="15" customHeight="1" s="1">
      <c r="A5384" s="9" t="n">
        <v>5381</v>
      </c>
      <c r="B5384" s="6" t="inlineStr">
        <is>
          <t>13/08</t>
        </is>
      </c>
      <c r="C5384" s="6" t="n">
        <v>4</v>
      </c>
      <c r="D5384" s="6" t="n">
        <v>0</v>
      </c>
      <c r="E5384" s="10">
        <f>IF(D5384=1, IF(OR(C5384&lt;10, C5384&gt;=15),1,0), IF(OR(C5384&lt;7, C5384&gt;=18),1,0))</f>
        <v/>
      </c>
      <c r="F5384" s="11" t="n">
        <v>0.53</v>
      </c>
      <c r="G5384" s="12">
        <f>0*8</f>
        <v/>
      </c>
      <c r="H5384" s="12">
        <f>F5384-G5384</f>
        <v/>
      </c>
      <c r="I5384" s="10">
        <f>IF(E5384=0,"Fora",IF(E5383=0,"Carg xar",IF(H5384&lt;0,IF(M5384&lt;0.9,"Carg FV","Stby"),IF(M5384&gt;P5384,"V2H",IF(M5384&lt;0.9,"Carg xar","Stby")))))</f>
        <v/>
      </c>
      <c r="J5384" s="12">
        <f>IF(OR(I5384="Carg FV",I5384="Carg xar"),MIN(IF(I5384="Carg FV",ABS(H5384),7.4),7.4,MAX(0,(0.9-M5384)*40)*0.95),0)</f>
        <v/>
      </c>
      <c r="K5384" s="12">
        <f>IF(I5384="V2H",MIN(MAX(0,H5384),7.4,MAX(0,(M5384-P5384)*40)*0.95),0)</f>
        <v/>
      </c>
      <c r="L5384" s="12">
        <f>IF(E5384=0,0,MAX(0,H5384-K5384))</f>
        <v/>
      </c>
      <c r="M5384" s="13">
        <f>M5383+J5383/40-IF(I5383="V2H",K5383/(0.95*40),0)-IF(E5384=0,IF(E5383=1,IF(D5384=1,30,40)*0.18/(2*40),0),0)-IF(E5384=1,IF(E5383=0,IF(D5384=1,30,40)*0.18/(2*40),0),0)</f>
        <v/>
      </c>
      <c r="N5384" s="14" t="n">
        <v>0.09</v>
      </c>
      <c r="O5384" s="15">
        <f>K5384*N5384</f>
        <v/>
      </c>
      <c r="P5384">
        <f>IF(E5384=0,0.3,IF(D5384=1,IF(C5384&gt;=Params!$B$13-3,IF(C5384&lt;Params!$B$13,Params!$B$20,0.3),0.3),IF(C5384&gt;=Params!$B$15-3,IF(C5384&lt;Params!$B$15,Params!$B$21,0.3),0.3)))</f>
        <v/>
      </c>
    </row>
    <row r="5385" ht="15" customHeight="1" s="1">
      <c r="A5385" s="9" t="n">
        <v>5382</v>
      </c>
      <c r="B5385" s="6" t="inlineStr">
        <is>
          <t>13/08</t>
        </is>
      </c>
      <c r="C5385" s="6" t="n">
        <v>5</v>
      </c>
      <c r="D5385" s="6" t="n">
        <v>0</v>
      </c>
      <c r="E5385" s="10">
        <f>IF(D5385=1, IF(OR(C5385&lt;10, C5385&gt;=15),1,0), IF(OR(C5385&lt;7, C5385&gt;=18),1,0))</f>
        <v/>
      </c>
      <c r="F5385" s="11" t="n">
        <v>0.511</v>
      </c>
      <c r="G5385" s="12">
        <f>0*8</f>
        <v/>
      </c>
      <c r="H5385" s="12">
        <f>F5385-G5385</f>
        <v/>
      </c>
      <c r="I5385" s="10">
        <f>IF(E5385=0,"Fora",IF(E5384=0,"Carg xar",IF(H5385&lt;0,IF(M5385&lt;0.9,"Carg FV","Stby"),IF(M5385&gt;P5385,"V2H",IF(M5385&lt;0.9,"Carg xar","Stby")))))</f>
        <v/>
      </c>
      <c r="J5385" s="12">
        <f>IF(OR(I5385="Carg FV",I5385="Carg xar"),MIN(IF(I5385="Carg FV",ABS(H5385),7.4),7.4,MAX(0,(0.9-M5385)*40)*0.95),0)</f>
        <v/>
      </c>
      <c r="K5385" s="12">
        <f>IF(I5385="V2H",MIN(MAX(0,H5385),7.4,MAX(0,(M5385-P5385)*40)*0.95),0)</f>
        <v/>
      </c>
      <c r="L5385" s="12">
        <f>IF(E5385=0,0,MAX(0,H5385-K5385))</f>
        <v/>
      </c>
      <c r="M5385" s="13">
        <f>M5384+J5384/40-IF(I5384="V2H",K5384/(0.95*40),0)-IF(E5385=0,IF(E5384=1,IF(D5385=1,30,40)*0.18/(2*40),0),0)-IF(E5385=1,IF(E5384=0,IF(D5385=1,30,40)*0.18/(2*40),0),0)</f>
        <v/>
      </c>
      <c r="N5385" s="14" t="n">
        <v>0.09</v>
      </c>
      <c r="O5385" s="15">
        <f>K5385*N5385</f>
        <v/>
      </c>
      <c r="P5385">
        <f>IF(E5385=0,0.3,IF(D5385=1,IF(C5385&gt;=Params!$B$13-3,IF(C5385&lt;Params!$B$13,Params!$B$20,0.3),0.3),IF(C5385&gt;=Params!$B$15-3,IF(C5385&lt;Params!$B$15,Params!$B$21,0.3),0.3)))</f>
        <v/>
      </c>
    </row>
    <row r="5386" ht="15" customHeight="1" s="1">
      <c r="A5386" s="9" t="n">
        <v>5383</v>
      </c>
      <c r="B5386" s="6" t="inlineStr">
        <is>
          <t>13/08</t>
        </is>
      </c>
      <c r="C5386" s="6" t="n">
        <v>6</v>
      </c>
      <c r="D5386" s="6" t="n">
        <v>0</v>
      </c>
      <c r="E5386" s="10">
        <f>IF(D5386=1, IF(OR(C5386&lt;10, C5386&gt;=15),1,0), IF(OR(C5386&lt;7, C5386&gt;=18),1,0))</f>
        <v/>
      </c>
      <c r="F5386" s="11" t="n">
        <v>0.511</v>
      </c>
      <c r="G5386" s="12">
        <f>0*8</f>
        <v/>
      </c>
      <c r="H5386" s="12">
        <f>F5386-G5386</f>
        <v/>
      </c>
      <c r="I5386" s="10">
        <f>IF(E5386=0,"Fora",IF(E5385=0,"Carg xar",IF(H5386&lt;0,IF(M5386&lt;0.9,"Carg FV","Stby"),IF(M5386&gt;P5386,"V2H",IF(M5386&lt;0.9,"Carg xar","Stby")))))</f>
        <v/>
      </c>
      <c r="J5386" s="12">
        <f>IF(OR(I5386="Carg FV",I5386="Carg xar"),MIN(IF(I5386="Carg FV",ABS(H5386),7.4),7.4,MAX(0,(0.9-M5386)*40)*0.95),0)</f>
        <v/>
      </c>
      <c r="K5386" s="12">
        <f>IF(I5386="V2H",MIN(MAX(0,H5386),7.4,MAX(0,(M5386-P5386)*40)*0.95),0)</f>
        <v/>
      </c>
      <c r="L5386" s="12">
        <f>IF(E5386=0,0,MAX(0,H5386-K5386))</f>
        <v/>
      </c>
      <c r="M5386" s="13">
        <f>M5385+J5385/40-IF(I5385="V2H",K5385/(0.95*40),0)-IF(E5386=0,IF(E5385=1,IF(D5386=1,30,40)*0.18/(2*40),0),0)-IF(E5386=1,IF(E5385=0,IF(D5386=1,30,40)*0.18/(2*40),0),0)</f>
        <v/>
      </c>
      <c r="N5386" s="14" t="n">
        <v>0.09</v>
      </c>
      <c r="O5386" s="15">
        <f>K5386*N5386</f>
        <v/>
      </c>
      <c r="P5386">
        <f>IF(E5386=0,0.3,IF(D5386=1,IF(C5386&gt;=Params!$B$13-3,IF(C5386&lt;Params!$B$13,Params!$B$20,0.3),0.3),IF(C5386&gt;=Params!$B$15-3,IF(C5386&lt;Params!$B$15,Params!$B$21,0.3),0.3)))</f>
        <v/>
      </c>
    </row>
    <row r="5387" ht="15" customHeight="1" s="1">
      <c r="A5387" s="9" t="n">
        <v>5384</v>
      </c>
      <c r="B5387" s="6" t="inlineStr">
        <is>
          <t>13/08</t>
        </is>
      </c>
      <c r="C5387" s="6" t="n">
        <v>7</v>
      </c>
      <c r="D5387" s="6" t="n">
        <v>0</v>
      </c>
      <c r="E5387" s="10">
        <f>IF(D5387=1, IF(OR(C5387&lt;10, C5387&gt;=15),1,0), IF(OR(C5387&lt;7, C5387&gt;=18),1,0))</f>
        <v/>
      </c>
      <c r="F5387" s="11" t="n">
        <v>0.374</v>
      </c>
      <c r="G5387" s="12">
        <f>0.1*8</f>
        <v/>
      </c>
      <c r="H5387" s="12">
        <f>F5387-G5387</f>
        <v/>
      </c>
      <c r="I5387" s="10">
        <f>IF(E5387=0,"Fora",IF(E5386=0,"Carg xar",IF(H5387&lt;0,IF(M5387&lt;0.9,"Carg FV","Stby"),IF(M5387&gt;P5387,"V2H",IF(M5387&lt;0.9,"Carg xar","Stby")))))</f>
        <v/>
      </c>
      <c r="J5387" s="12">
        <f>IF(OR(I5387="Carg FV",I5387="Carg xar"),MIN(IF(I5387="Carg FV",ABS(H5387),7.4),7.4,MAX(0,(0.9-M5387)*40)*0.95),0)</f>
        <v/>
      </c>
      <c r="K5387" s="12">
        <f>IF(I5387="V2H",MIN(MAX(0,H5387),7.4,MAX(0,(M5387-P5387)*40)*0.95),0)</f>
        <v/>
      </c>
      <c r="L5387" s="12">
        <f>IF(E5387=0,0,MAX(0,H5387-K5387))</f>
        <v/>
      </c>
      <c r="M5387" s="13">
        <f>M5386+J5386/40-IF(I5386="V2H",K5386/(0.95*40),0)-IF(E5387=0,IF(E5386=1,IF(D5387=1,30,40)*0.18/(2*40),0),0)-IF(E5387=1,IF(E5386=0,IF(D5387=1,30,40)*0.18/(2*40),0),0)</f>
        <v/>
      </c>
      <c r="N5387" s="14" t="n">
        <v>0.09</v>
      </c>
      <c r="O5387" s="15">
        <f>K5387*N5387</f>
        <v/>
      </c>
      <c r="P5387">
        <f>IF(E5387=0,0.3,IF(D5387=1,IF(C5387&gt;=Params!$B$13-3,IF(C5387&lt;Params!$B$13,Params!$B$20,0.3),0.3),IF(C5387&gt;=Params!$B$15-3,IF(C5387&lt;Params!$B$15,Params!$B$21,0.3),0.3)))</f>
        <v/>
      </c>
    </row>
    <row r="5388" ht="15" customHeight="1" s="1">
      <c r="A5388" s="9" t="n">
        <v>5385</v>
      </c>
      <c r="B5388" s="6" t="inlineStr">
        <is>
          <t>13/08</t>
        </is>
      </c>
      <c r="C5388" s="6" t="n">
        <v>8</v>
      </c>
      <c r="D5388" s="6" t="n">
        <v>0</v>
      </c>
      <c r="E5388" s="10">
        <f>IF(D5388=1, IF(OR(C5388&lt;10, C5388&gt;=15),1,0), IF(OR(C5388&lt;7, C5388&gt;=18),1,0))</f>
        <v/>
      </c>
      <c r="F5388" s="11" t="n">
        <v>0</v>
      </c>
      <c r="G5388" s="12">
        <f>0.25*8</f>
        <v/>
      </c>
      <c r="H5388" s="12">
        <f>F5388-G5388</f>
        <v/>
      </c>
      <c r="I5388" s="10">
        <f>IF(E5388=0,"Fora",IF(E5387=0,"Carg xar",IF(H5388&lt;0,IF(M5388&lt;0.9,"Carg FV","Stby"),IF(M5388&gt;P5388,"V2H",IF(M5388&lt;0.9,"Carg xar","Stby")))))</f>
        <v/>
      </c>
      <c r="J5388" s="12">
        <f>IF(OR(I5388="Carg FV",I5388="Carg xar"),MIN(IF(I5388="Carg FV",ABS(H5388),7.4),7.4,MAX(0,(0.9-M5388)*40)*0.95),0)</f>
        <v/>
      </c>
      <c r="K5388" s="12">
        <f>IF(I5388="V2H",MIN(MAX(0,H5388),7.4,MAX(0,(M5388-P5388)*40)*0.95),0)</f>
        <v/>
      </c>
      <c r="L5388" s="12">
        <f>IF(E5388=0,0,MAX(0,H5388-K5388))</f>
        <v/>
      </c>
      <c r="M5388" s="13">
        <f>M5387+J5387/40-IF(I5387="V2H",K5387/(0.95*40),0)-IF(E5388=0,IF(E5387=1,IF(D5388=1,30,40)*0.18/(2*40),0),0)-IF(E5388=1,IF(E5387=0,IF(D5388=1,30,40)*0.18/(2*40),0),0)</f>
        <v/>
      </c>
      <c r="N5388" s="14" t="n">
        <v>0.15</v>
      </c>
      <c r="O5388" s="15">
        <f>K5388*N5388</f>
        <v/>
      </c>
      <c r="P5388">
        <f>IF(E5388=0,0.3,IF(D5388=1,IF(C5388&gt;=Params!$B$13-3,IF(C5388&lt;Params!$B$13,Params!$B$20,0.3),0.3),IF(C5388&gt;=Params!$B$15-3,IF(C5388&lt;Params!$B$15,Params!$B$21,0.3),0.3)))</f>
        <v/>
      </c>
    </row>
    <row r="5389" ht="15" customHeight="1" s="1">
      <c r="A5389" s="9" t="n">
        <v>5386</v>
      </c>
      <c r="B5389" s="6" t="inlineStr">
        <is>
          <t>13/08</t>
        </is>
      </c>
      <c r="C5389" s="6" t="n">
        <v>9</v>
      </c>
      <c r="D5389" s="6" t="n">
        <v>0</v>
      </c>
      <c r="E5389" s="10">
        <f>IF(D5389=1, IF(OR(C5389&lt;10, C5389&gt;=15),1,0), IF(OR(C5389&lt;7, C5389&gt;=18),1,0))</f>
        <v/>
      </c>
      <c r="F5389" s="11" t="n">
        <v>0</v>
      </c>
      <c r="G5389" s="12">
        <f>0.45*8</f>
        <v/>
      </c>
      <c r="H5389" s="12">
        <f>F5389-G5389</f>
        <v/>
      </c>
      <c r="I5389" s="10">
        <f>IF(E5389=0,"Fora",IF(E5388=0,"Carg xar",IF(H5389&lt;0,IF(M5389&lt;0.9,"Carg FV","Stby"),IF(M5389&gt;P5389,"V2H",IF(M5389&lt;0.9,"Carg xar","Stby")))))</f>
        <v/>
      </c>
      <c r="J5389" s="12">
        <f>IF(OR(I5389="Carg FV",I5389="Carg xar"),MIN(IF(I5389="Carg FV",ABS(H5389),7.4),7.4,MAX(0,(0.9-M5389)*40)*0.95),0)</f>
        <v/>
      </c>
      <c r="K5389" s="12">
        <f>IF(I5389="V2H",MIN(MAX(0,H5389),7.4,MAX(0,(M5389-P5389)*40)*0.95),0)</f>
        <v/>
      </c>
      <c r="L5389" s="12">
        <f>IF(E5389=0,0,MAX(0,H5389-K5389))</f>
        <v/>
      </c>
      <c r="M5389" s="13">
        <f>M5388+J5388/40-IF(I5388="V2H",K5388/(0.95*40),0)-IF(E5389=0,IF(E5388=1,IF(D5389=1,30,40)*0.18/(2*40),0),0)-IF(E5389=1,IF(E5388=0,IF(D5389=1,30,40)*0.18/(2*40),0),0)</f>
        <v/>
      </c>
      <c r="N5389" s="14" t="n">
        <v>0.15</v>
      </c>
      <c r="O5389" s="15">
        <f>K5389*N5389</f>
        <v/>
      </c>
      <c r="P5389">
        <f>IF(E5389=0,0.3,IF(D5389=1,IF(C5389&gt;=Params!$B$13-3,IF(C5389&lt;Params!$B$13,Params!$B$20,0.3),0.3),IF(C5389&gt;=Params!$B$15-3,IF(C5389&lt;Params!$B$15,Params!$B$21,0.3),0.3)))</f>
        <v/>
      </c>
    </row>
    <row r="5390" ht="15" customHeight="1" s="1">
      <c r="A5390" s="9" t="n">
        <v>5387</v>
      </c>
      <c r="B5390" s="6" t="inlineStr">
        <is>
          <t>13/08</t>
        </is>
      </c>
      <c r="C5390" s="6" t="n">
        <v>10</v>
      </c>
      <c r="D5390" s="6" t="n">
        <v>0</v>
      </c>
      <c r="E5390" s="10">
        <f>IF(D5390=1, IF(OR(C5390&lt;10, C5390&gt;=15),1,0), IF(OR(C5390&lt;7, C5390&gt;=18),1,0))</f>
        <v/>
      </c>
      <c r="F5390" s="11" t="n">
        <v>0</v>
      </c>
      <c r="G5390" s="12">
        <f>0.65*8</f>
        <v/>
      </c>
      <c r="H5390" s="12">
        <f>F5390-G5390</f>
        <v/>
      </c>
      <c r="I5390" s="10">
        <f>IF(E5390=0,"Fora",IF(E5389=0,"Carg xar",IF(H5390&lt;0,IF(M5390&lt;0.9,"Carg FV","Stby"),IF(M5390&gt;P5390,"V2H",IF(M5390&lt;0.9,"Carg xar","Stby")))))</f>
        <v/>
      </c>
      <c r="J5390" s="12">
        <f>IF(OR(I5390="Carg FV",I5390="Carg xar"),MIN(IF(I5390="Carg FV",ABS(H5390),7.4),7.4,MAX(0,(0.9-M5390)*40)*0.95),0)</f>
        <v/>
      </c>
      <c r="K5390" s="12">
        <f>IF(I5390="V2H",MIN(MAX(0,H5390),7.4,MAX(0,(M5390-P5390)*40)*0.95),0)</f>
        <v/>
      </c>
      <c r="L5390" s="12">
        <f>IF(E5390=0,0,MAX(0,H5390-K5390))</f>
        <v/>
      </c>
      <c r="M5390" s="13">
        <f>M5389+J5389/40-IF(I5389="V2H",K5389/(0.95*40),0)-IF(E5390=0,IF(E5389=1,IF(D5390=1,30,40)*0.18/(2*40),0),0)-IF(E5390=1,IF(E5389=0,IF(D5390=1,30,40)*0.18/(2*40),0),0)</f>
        <v/>
      </c>
      <c r="N5390" s="14" t="n">
        <v>0.2</v>
      </c>
      <c r="O5390" s="15">
        <f>K5390*N5390</f>
        <v/>
      </c>
      <c r="P5390">
        <f>IF(E5390=0,0.3,IF(D5390=1,IF(C5390&gt;=Params!$B$13-3,IF(C5390&lt;Params!$B$13,Params!$B$20,0.3),0.3),IF(C5390&gt;=Params!$B$15-3,IF(C5390&lt;Params!$B$15,Params!$B$21,0.3),0.3)))</f>
        <v/>
      </c>
    </row>
    <row r="5391" ht="15" customHeight="1" s="1">
      <c r="A5391" s="9" t="n">
        <v>5388</v>
      </c>
      <c r="B5391" s="6" t="inlineStr">
        <is>
          <t>13/08</t>
        </is>
      </c>
      <c r="C5391" s="6" t="n">
        <v>11</v>
      </c>
      <c r="D5391" s="6" t="n">
        <v>0</v>
      </c>
      <c r="E5391" s="10">
        <f>IF(D5391=1, IF(OR(C5391&lt;10, C5391&gt;=15),1,0), IF(OR(C5391&lt;7, C5391&gt;=18),1,0))</f>
        <v/>
      </c>
      <c r="F5391" s="11" t="n">
        <v>0</v>
      </c>
      <c r="G5391" s="12">
        <f>0.8*8</f>
        <v/>
      </c>
      <c r="H5391" s="12">
        <f>F5391-G5391</f>
        <v/>
      </c>
      <c r="I5391" s="10">
        <f>IF(E5391=0,"Fora",IF(E5390=0,"Carg xar",IF(H5391&lt;0,IF(M5391&lt;0.9,"Carg FV","Stby"),IF(M5391&gt;P5391,"V2H",IF(M5391&lt;0.9,"Carg xar","Stby")))))</f>
        <v/>
      </c>
      <c r="J5391" s="12">
        <f>IF(OR(I5391="Carg FV",I5391="Carg xar"),MIN(IF(I5391="Carg FV",ABS(H5391),7.4),7.4,MAX(0,(0.9-M5391)*40)*0.95),0)</f>
        <v/>
      </c>
      <c r="K5391" s="12">
        <f>IF(I5391="V2H",MIN(MAX(0,H5391),7.4,MAX(0,(M5391-P5391)*40)*0.95),0)</f>
        <v/>
      </c>
      <c r="L5391" s="12">
        <f>IF(E5391=0,0,MAX(0,H5391-K5391))</f>
        <v/>
      </c>
      <c r="M5391" s="13">
        <f>M5390+J5390/40-IF(I5390="V2H",K5390/(0.95*40),0)-IF(E5391=0,IF(E5390=1,IF(D5391=1,30,40)*0.18/(2*40),0),0)-IF(E5391=1,IF(E5390=0,IF(D5391=1,30,40)*0.18/(2*40),0),0)</f>
        <v/>
      </c>
      <c r="N5391" s="14" t="n">
        <v>0.2</v>
      </c>
      <c r="O5391" s="15">
        <f>K5391*N5391</f>
        <v/>
      </c>
      <c r="P5391">
        <f>IF(E5391=0,0.3,IF(D5391=1,IF(C5391&gt;=Params!$B$13-3,IF(C5391&lt;Params!$B$13,Params!$B$20,0.3),0.3),IF(C5391&gt;=Params!$B$15-3,IF(C5391&lt;Params!$B$15,Params!$B$21,0.3),0.3)))</f>
        <v/>
      </c>
    </row>
    <row r="5392" ht="15" customHeight="1" s="1">
      <c r="A5392" s="9" t="n">
        <v>5389</v>
      </c>
      <c r="B5392" s="6" t="inlineStr">
        <is>
          <t>13/08</t>
        </is>
      </c>
      <c r="C5392" s="6" t="n">
        <v>12</v>
      </c>
      <c r="D5392" s="6" t="n">
        <v>0</v>
      </c>
      <c r="E5392" s="10">
        <f>IF(D5392=1, IF(OR(C5392&lt;10, C5392&gt;=15),1,0), IF(OR(C5392&lt;7, C5392&gt;=18),1,0))</f>
        <v/>
      </c>
      <c r="F5392" s="11" t="n">
        <v>0</v>
      </c>
      <c r="G5392" s="12">
        <f>0.88*8</f>
        <v/>
      </c>
      <c r="H5392" s="12">
        <f>F5392-G5392</f>
        <v/>
      </c>
      <c r="I5392" s="10">
        <f>IF(E5392=0,"Fora",IF(E5391=0,"Carg xar",IF(H5392&lt;0,IF(M5392&lt;0.9,"Carg FV","Stby"),IF(M5392&gt;P5392,"V2H",IF(M5392&lt;0.9,"Carg xar","Stby")))))</f>
        <v/>
      </c>
      <c r="J5392" s="12">
        <f>IF(OR(I5392="Carg FV",I5392="Carg xar"),MIN(IF(I5392="Carg FV",ABS(H5392),7.4),7.4,MAX(0,(0.9-M5392)*40)*0.95),0)</f>
        <v/>
      </c>
      <c r="K5392" s="12">
        <f>IF(I5392="V2H",MIN(MAX(0,H5392),7.4,MAX(0,(M5392-P5392)*40)*0.95),0)</f>
        <v/>
      </c>
      <c r="L5392" s="12">
        <f>IF(E5392=0,0,MAX(0,H5392-K5392))</f>
        <v/>
      </c>
      <c r="M5392" s="13">
        <f>M5391+J5391/40-IF(I5391="V2H",K5391/(0.95*40),0)-IF(E5392=0,IF(E5391=1,IF(D5392=1,30,40)*0.18/(2*40),0),0)-IF(E5392=1,IF(E5391=0,IF(D5392=1,30,40)*0.18/(2*40),0),0)</f>
        <v/>
      </c>
      <c r="N5392" s="14" t="n">
        <v>0.2</v>
      </c>
      <c r="O5392" s="15">
        <f>K5392*N5392</f>
        <v/>
      </c>
      <c r="P5392">
        <f>IF(E5392=0,0.3,IF(D5392=1,IF(C5392&gt;=Params!$B$13-3,IF(C5392&lt;Params!$B$13,Params!$B$20,0.3),0.3),IF(C5392&gt;=Params!$B$15-3,IF(C5392&lt;Params!$B$15,Params!$B$21,0.3),0.3)))</f>
        <v/>
      </c>
    </row>
    <row r="5393" ht="15" customHeight="1" s="1">
      <c r="A5393" s="9" t="n">
        <v>5390</v>
      </c>
      <c r="B5393" s="6" t="inlineStr">
        <is>
          <t>13/08</t>
        </is>
      </c>
      <c r="C5393" s="6" t="n">
        <v>13</v>
      </c>
      <c r="D5393" s="6" t="n">
        <v>0</v>
      </c>
      <c r="E5393" s="10">
        <f>IF(D5393=1, IF(OR(C5393&lt;10, C5393&gt;=15),1,0), IF(OR(C5393&lt;7, C5393&gt;=18),1,0))</f>
        <v/>
      </c>
      <c r="F5393" s="11" t="n">
        <v>0</v>
      </c>
      <c r="G5393" s="12">
        <f>0.85*8</f>
        <v/>
      </c>
      <c r="H5393" s="12">
        <f>F5393-G5393</f>
        <v/>
      </c>
      <c r="I5393" s="10">
        <f>IF(E5393=0,"Fora",IF(E5392=0,"Carg xar",IF(H5393&lt;0,IF(M5393&lt;0.9,"Carg FV","Stby"),IF(M5393&gt;P5393,"V2H",IF(M5393&lt;0.9,"Carg xar","Stby")))))</f>
        <v/>
      </c>
      <c r="J5393" s="12">
        <f>IF(OR(I5393="Carg FV",I5393="Carg xar"),MIN(IF(I5393="Carg FV",ABS(H5393),7.4),7.4,MAX(0,(0.9-M5393)*40)*0.95),0)</f>
        <v/>
      </c>
      <c r="K5393" s="12">
        <f>IF(I5393="V2H",MIN(MAX(0,H5393),7.4,MAX(0,(M5393-P5393)*40)*0.95),0)</f>
        <v/>
      </c>
      <c r="L5393" s="12">
        <f>IF(E5393=0,0,MAX(0,H5393-K5393))</f>
        <v/>
      </c>
      <c r="M5393" s="13">
        <f>M5392+J5392/40-IF(I5392="V2H",K5392/(0.95*40),0)-IF(E5393=0,IF(E5392=1,IF(D5393=1,30,40)*0.18/(2*40),0),0)-IF(E5393=1,IF(E5392=0,IF(D5393=1,30,40)*0.18/(2*40),0),0)</f>
        <v/>
      </c>
      <c r="N5393" s="14" t="n">
        <v>0.2</v>
      </c>
      <c r="O5393" s="15">
        <f>K5393*N5393</f>
        <v/>
      </c>
      <c r="P5393">
        <f>IF(E5393=0,0.3,IF(D5393=1,IF(C5393&gt;=Params!$B$13-3,IF(C5393&lt;Params!$B$13,Params!$B$20,0.3),0.3),IF(C5393&gt;=Params!$B$15-3,IF(C5393&lt;Params!$B$15,Params!$B$21,0.3),0.3)))</f>
        <v/>
      </c>
    </row>
    <row r="5394" ht="15" customHeight="1" s="1">
      <c r="A5394" s="9" t="n">
        <v>5391</v>
      </c>
      <c r="B5394" s="6" t="inlineStr">
        <is>
          <t>13/08</t>
        </is>
      </c>
      <c r="C5394" s="6" t="n">
        <v>14</v>
      </c>
      <c r="D5394" s="6" t="n">
        <v>0</v>
      </c>
      <c r="E5394" s="10">
        <f>IF(D5394=1, IF(OR(C5394&lt;10, C5394&gt;=15),1,0), IF(OR(C5394&lt;7, C5394&gt;=18),1,0))</f>
        <v/>
      </c>
      <c r="F5394" s="11" t="n">
        <v>0</v>
      </c>
      <c r="G5394" s="12">
        <f>0.75*8</f>
        <v/>
      </c>
      <c r="H5394" s="12">
        <f>F5394-G5394</f>
        <v/>
      </c>
      <c r="I5394" s="10">
        <f>IF(E5394=0,"Fora",IF(E5393=0,"Carg xar",IF(H5394&lt;0,IF(M5394&lt;0.9,"Carg FV","Stby"),IF(M5394&gt;P5394,"V2H",IF(M5394&lt;0.9,"Carg xar","Stby")))))</f>
        <v/>
      </c>
      <c r="J5394" s="12">
        <f>IF(OR(I5394="Carg FV",I5394="Carg xar"),MIN(IF(I5394="Carg FV",ABS(H5394),7.4),7.4,MAX(0,(0.9-M5394)*40)*0.95),0)</f>
        <v/>
      </c>
      <c r="K5394" s="12">
        <f>IF(I5394="V2H",MIN(MAX(0,H5394),7.4,MAX(0,(M5394-P5394)*40)*0.95),0)</f>
        <v/>
      </c>
      <c r="L5394" s="12">
        <f>IF(E5394=0,0,MAX(0,H5394-K5394))</f>
        <v/>
      </c>
      <c r="M5394" s="13">
        <f>M5393+J5393/40-IF(I5393="V2H",K5393/(0.95*40),0)-IF(E5394=0,IF(E5393=1,IF(D5394=1,30,40)*0.18/(2*40),0),0)-IF(E5394=1,IF(E5393=0,IF(D5394=1,30,40)*0.18/(2*40),0),0)</f>
        <v/>
      </c>
      <c r="N5394" s="14" t="n">
        <v>0.15</v>
      </c>
      <c r="O5394" s="15">
        <f>K5394*N5394</f>
        <v/>
      </c>
      <c r="P5394">
        <f>IF(E5394=0,0.3,IF(D5394=1,IF(C5394&gt;=Params!$B$13-3,IF(C5394&lt;Params!$B$13,Params!$B$20,0.3),0.3),IF(C5394&gt;=Params!$B$15-3,IF(C5394&lt;Params!$B$15,Params!$B$21,0.3),0.3)))</f>
        <v/>
      </c>
    </row>
    <row r="5395" ht="15" customHeight="1" s="1">
      <c r="A5395" s="9" t="n">
        <v>5392</v>
      </c>
      <c r="B5395" s="6" t="inlineStr">
        <is>
          <t>13/08</t>
        </is>
      </c>
      <c r="C5395" s="6" t="n">
        <v>15</v>
      </c>
      <c r="D5395" s="6" t="n">
        <v>0</v>
      </c>
      <c r="E5395" s="10">
        <f>IF(D5395=1, IF(OR(C5395&lt;10, C5395&gt;=15),1,0), IF(OR(C5395&lt;7, C5395&gt;=18),1,0))</f>
        <v/>
      </c>
      <c r="F5395" s="11" t="n">
        <v>0</v>
      </c>
      <c r="G5395" s="12">
        <f>0.58*8</f>
        <v/>
      </c>
      <c r="H5395" s="12">
        <f>F5395-G5395</f>
        <v/>
      </c>
      <c r="I5395" s="10">
        <f>IF(E5395=0,"Fora",IF(E5394=0,"Carg xar",IF(H5395&lt;0,IF(M5395&lt;0.9,"Carg FV","Stby"),IF(M5395&gt;P5395,"V2H",IF(M5395&lt;0.9,"Carg xar","Stby")))))</f>
        <v/>
      </c>
      <c r="J5395" s="12">
        <f>IF(OR(I5395="Carg FV",I5395="Carg xar"),MIN(IF(I5395="Carg FV",ABS(H5395),7.4),7.4,MAX(0,(0.9-M5395)*40)*0.95),0)</f>
        <v/>
      </c>
      <c r="K5395" s="12">
        <f>IF(I5395="V2H",MIN(MAX(0,H5395),7.4,MAX(0,(M5395-P5395)*40)*0.95),0)</f>
        <v/>
      </c>
      <c r="L5395" s="12">
        <f>IF(E5395=0,0,MAX(0,H5395-K5395))</f>
        <v/>
      </c>
      <c r="M5395" s="13">
        <f>M5394+J5394/40-IF(I5394="V2H",K5394/(0.95*40),0)-IF(E5395=0,IF(E5394=1,IF(D5395=1,30,40)*0.18/(2*40),0),0)-IF(E5395=1,IF(E5394=0,IF(D5395=1,30,40)*0.18/(2*40),0),0)</f>
        <v/>
      </c>
      <c r="N5395" s="14" t="n">
        <v>0.15</v>
      </c>
      <c r="O5395" s="15">
        <f>K5395*N5395</f>
        <v/>
      </c>
      <c r="P5395">
        <f>IF(E5395=0,0.3,IF(D5395=1,IF(C5395&gt;=Params!$B$13-3,IF(C5395&lt;Params!$B$13,Params!$B$20,0.3),0.3),IF(C5395&gt;=Params!$B$15-3,IF(C5395&lt;Params!$B$15,Params!$B$21,0.3),0.3)))</f>
        <v/>
      </c>
    </row>
    <row r="5396" ht="15" customHeight="1" s="1">
      <c r="A5396" s="9" t="n">
        <v>5393</v>
      </c>
      <c r="B5396" s="6" t="inlineStr">
        <is>
          <t>13/08</t>
        </is>
      </c>
      <c r="C5396" s="6" t="n">
        <v>16</v>
      </c>
      <c r="D5396" s="6" t="n">
        <v>0</v>
      </c>
      <c r="E5396" s="10">
        <f>IF(D5396=1, IF(OR(C5396&lt;10, C5396&gt;=15),1,0), IF(OR(C5396&lt;7, C5396&gt;=18),1,0))</f>
        <v/>
      </c>
      <c r="F5396" s="11" t="n">
        <v>0</v>
      </c>
      <c r="G5396" s="12">
        <f>0.38*8</f>
        <v/>
      </c>
      <c r="H5396" s="12">
        <f>F5396-G5396</f>
        <v/>
      </c>
      <c r="I5396" s="10">
        <f>IF(E5396=0,"Fora",IF(E5395=0,"Carg xar",IF(H5396&lt;0,IF(M5396&lt;0.9,"Carg FV","Stby"),IF(M5396&gt;P5396,"V2H",IF(M5396&lt;0.9,"Carg xar","Stby")))))</f>
        <v/>
      </c>
      <c r="J5396" s="12">
        <f>IF(OR(I5396="Carg FV",I5396="Carg xar"),MIN(IF(I5396="Carg FV",ABS(H5396),7.4),7.4,MAX(0,(0.9-M5396)*40)*0.95),0)</f>
        <v/>
      </c>
      <c r="K5396" s="12">
        <f>IF(I5396="V2H",MIN(MAX(0,H5396),7.4,MAX(0,(M5396-P5396)*40)*0.95),0)</f>
        <v/>
      </c>
      <c r="L5396" s="12">
        <f>IF(E5396=0,0,MAX(0,H5396-K5396))</f>
        <v/>
      </c>
      <c r="M5396" s="13">
        <f>M5395+J5395/40-IF(I5395="V2H",K5395/(0.95*40),0)-IF(E5396=0,IF(E5395=1,IF(D5396=1,30,40)*0.18/(2*40),0),0)-IF(E5396=1,IF(E5395=0,IF(D5396=1,30,40)*0.18/(2*40),0),0)</f>
        <v/>
      </c>
      <c r="N5396" s="14" t="n">
        <v>0.15</v>
      </c>
      <c r="O5396" s="15">
        <f>K5396*N5396</f>
        <v/>
      </c>
      <c r="P5396">
        <f>IF(E5396=0,0.3,IF(D5396=1,IF(C5396&gt;=Params!$B$13-3,IF(C5396&lt;Params!$B$13,Params!$B$20,0.3),0.3),IF(C5396&gt;=Params!$B$15-3,IF(C5396&lt;Params!$B$15,Params!$B$21,0.3),0.3)))</f>
        <v/>
      </c>
    </row>
    <row r="5397" ht="15" customHeight="1" s="1">
      <c r="A5397" s="9" t="n">
        <v>5394</v>
      </c>
      <c r="B5397" s="6" t="inlineStr">
        <is>
          <t>13/08</t>
        </is>
      </c>
      <c r="C5397" s="6" t="n">
        <v>17</v>
      </c>
      <c r="D5397" s="6" t="n">
        <v>0</v>
      </c>
      <c r="E5397" s="10">
        <f>IF(D5397=1, IF(OR(C5397&lt;10, C5397&gt;=15),1,0), IF(OR(C5397&lt;7, C5397&gt;=18),1,0))</f>
        <v/>
      </c>
      <c r="F5397" s="11" t="n">
        <v>0</v>
      </c>
      <c r="G5397" s="12">
        <f>0.18*8</f>
        <v/>
      </c>
      <c r="H5397" s="12">
        <f>F5397-G5397</f>
        <v/>
      </c>
      <c r="I5397" s="10">
        <f>IF(E5397=0,"Fora",IF(E5396=0,"Carg xar",IF(H5397&lt;0,IF(M5397&lt;0.9,"Carg FV","Stby"),IF(M5397&gt;P5397,"V2H",IF(M5397&lt;0.9,"Carg xar","Stby")))))</f>
        <v/>
      </c>
      <c r="J5397" s="12">
        <f>IF(OR(I5397="Carg FV",I5397="Carg xar"),MIN(IF(I5397="Carg FV",ABS(H5397),7.4),7.4,MAX(0,(0.9-M5397)*40)*0.95),0)</f>
        <v/>
      </c>
      <c r="K5397" s="12">
        <f>IF(I5397="V2H",MIN(MAX(0,H5397),7.4,MAX(0,(M5397-P5397)*40)*0.95),0)</f>
        <v/>
      </c>
      <c r="L5397" s="12">
        <f>IF(E5397=0,0,MAX(0,H5397-K5397))</f>
        <v/>
      </c>
      <c r="M5397" s="13">
        <f>M5396+J5396/40-IF(I5396="V2H",K5396/(0.95*40),0)-IF(E5397=0,IF(E5396=1,IF(D5397=1,30,40)*0.18/(2*40),0),0)-IF(E5397=1,IF(E5396=0,IF(D5397=1,30,40)*0.18/(2*40),0),0)</f>
        <v/>
      </c>
      <c r="N5397" s="14" t="n">
        <v>0.15</v>
      </c>
      <c r="O5397" s="15">
        <f>K5397*N5397</f>
        <v/>
      </c>
      <c r="P5397">
        <f>IF(E5397=0,0.3,IF(D5397=1,IF(C5397&gt;=Params!$B$13-3,IF(C5397&lt;Params!$B$13,Params!$B$20,0.3),0.3),IF(C5397&gt;=Params!$B$15-3,IF(C5397&lt;Params!$B$15,Params!$B$21,0.3),0.3)))</f>
        <v/>
      </c>
    </row>
    <row r="5398" ht="15" customHeight="1" s="1">
      <c r="A5398" s="9" t="n">
        <v>5395</v>
      </c>
      <c r="B5398" s="6" t="inlineStr">
        <is>
          <t>13/08</t>
        </is>
      </c>
      <c r="C5398" s="6" t="n">
        <v>18</v>
      </c>
      <c r="D5398" s="6" t="n">
        <v>0</v>
      </c>
      <c r="E5398" s="10">
        <f>IF(D5398=1, IF(OR(C5398&lt;10, C5398&gt;=15),1,0), IF(OR(C5398&lt;7, C5398&gt;=18),1,0))</f>
        <v/>
      </c>
      <c r="F5398" s="11" t="n">
        <v>0</v>
      </c>
      <c r="G5398" s="12">
        <f>0.04*8</f>
        <v/>
      </c>
      <c r="H5398" s="12">
        <f>F5398-G5398</f>
        <v/>
      </c>
      <c r="I5398" s="10">
        <f>IF(E5398=0,"Fora",IF(E5397=0,"Carg xar",IF(H5398&lt;0,IF(M5398&lt;0.9,"Carg FV","Stby"),IF(M5398&gt;P5398,"V2H",IF(M5398&lt;0.9,"Carg xar","Stby")))))</f>
        <v/>
      </c>
      <c r="J5398" s="12">
        <f>IF(OR(I5398="Carg FV",I5398="Carg xar"),MIN(IF(I5398="Carg FV",ABS(H5398),7.4),7.4,MAX(0,(0.9-M5398)*40)*0.95),0)</f>
        <v/>
      </c>
      <c r="K5398" s="12">
        <f>IF(I5398="V2H",MIN(MAX(0,H5398),7.4,MAX(0,(M5398-P5398)*40)*0.95),0)</f>
        <v/>
      </c>
      <c r="L5398" s="12">
        <f>IF(E5398=0,0,MAX(0,H5398-K5398))</f>
        <v/>
      </c>
      <c r="M5398" s="13">
        <f>M5397+J5397/40-IF(I5397="V2H",K5397/(0.95*40),0)-IF(E5398=0,IF(E5397=1,IF(D5398=1,30,40)*0.18/(2*40),0),0)-IF(E5398=1,IF(E5397=0,IF(D5398=1,30,40)*0.18/(2*40),0),0)</f>
        <v/>
      </c>
      <c r="N5398" s="14" t="n">
        <v>0.2</v>
      </c>
      <c r="O5398" s="15">
        <f>K5398*N5398</f>
        <v/>
      </c>
      <c r="P5398">
        <f>IF(E5398=0,0.3,IF(D5398=1,IF(C5398&gt;=Params!$B$13-3,IF(C5398&lt;Params!$B$13,Params!$B$20,0.3),0.3),IF(C5398&gt;=Params!$B$15-3,IF(C5398&lt;Params!$B$15,Params!$B$21,0.3),0.3)))</f>
        <v/>
      </c>
    </row>
    <row r="5399" ht="15" customHeight="1" s="1">
      <c r="A5399" s="9" t="n">
        <v>5396</v>
      </c>
      <c r="B5399" s="6" t="inlineStr">
        <is>
          <t>13/08</t>
        </is>
      </c>
      <c r="C5399" s="6" t="n">
        <v>19</v>
      </c>
      <c r="D5399" s="6" t="n">
        <v>0</v>
      </c>
      <c r="E5399" s="10">
        <f>IF(D5399=1, IF(OR(C5399&lt;10, C5399&gt;=15),1,0), IF(OR(C5399&lt;7, C5399&gt;=18),1,0))</f>
        <v/>
      </c>
      <c r="F5399" s="11" t="n">
        <v>1.145</v>
      </c>
      <c r="G5399" s="12">
        <f>0*8</f>
        <v/>
      </c>
      <c r="H5399" s="12">
        <f>F5399-G5399</f>
        <v/>
      </c>
      <c r="I5399" s="10">
        <f>IF(E5399=0,"Fora",IF(E5398=0,"Carg xar",IF(H5399&lt;0,IF(M5399&lt;0.9,"Carg FV","Stby"),IF(M5399&gt;P5399,"V2H",IF(M5399&lt;0.9,"Carg xar","Stby")))))</f>
        <v/>
      </c>
      <c r="J5399" s="12">
        <f>IF(OR(I5399="Carg FV",I5399="Carg xar"),MIN(IF(I5399="Carg FV",ABS(H5399),7.4),7.4,MAX(0,(0.9-M5399)*40)*0.95),0)</f>
        <v/>
      </c>
      <c r="K5399" s="12">
        <f>IF(I5399="V2H",MIN(MAX(0,H5399),7.4,MAX(0,(M5399-P5399)*40)*0.95),0)</f>
        <v/>
      </c>
      <c r="L5399" s="12">
        <f>IF(E5399=0,0,MAX(0,H5399-K5399))</f>
        <v/>
      </c>
      <c r="M5399" s="13">
        <f>M5398+J5398/40-IF(I5398="V2H",K5398/(0.95*40),0)-IF(E5399=0,IF(E5398=1,IF(D5399=1,30,40)*0.18/(2*40),0),0)-IF(E5399=1,IF(E5398=0,IF(D5399=1,30,40)*0.18/(2*40),0),0)</f>
        <v/>
      </c>
      <c r="N5399" s="14" t="n">
        <v>0.2</v>
      </c>
      <c r="O5399" s="15">
        <f>K5399*N5399</f>
        <v/>
      </c>
      <c r="P5399">
        <f>IF(E5399=0,0.3,IF(D5399=1,IF(C5399&gt;=Params!$B$13-3,IF(C5399&lt;Params!$B$13,Params!$B$20,0.3),0.3),IF(C5399&gt;=Params!$B$15-3,IF(C5399&lt;Params!$B$15,Params!$B$21,0.3),0.3)))</f>
        <v/>
      </c>
    </row>
    <row r="5400" ht="15" customHeight="1" s="1">
      <c r="A5400" s="9" t="n">
        <v>5397</v>
      </c>
      <c r="B5400" s="6" t="inlineStr">
        <is>
          <t>13/08</t>
        </is>
      </c>
      <c r="C5400" s="6" t="n">
        <v>20</v>
      </c>
      <c r="D5400" s="6" t="n">
        <v>0</v>
      </c>
      <c r="E5400" s="10">
        <f>IF(D5400=1, IF(OR(C5400&lt;10, C5400&gt;=15),1,0), IF(OR(C5400&lt;7, C5400&gt;=18),1,0))</f>
        <v/>
      </c>
      <c r="F5400" s="11" t="n">
        <v>0.51</v>
      </c>
      <c r="G5400" s="12">
        <f>0*8</f>
        <v/>
      </c>
      <c r="H5400" s="12">
        <f>F5400-G5400</f>
        <v/>
      </c>
      <c r="I5400" s="10">
        <f>IF(E5400=0,"Fora",IF(E5399=0,"Carg xar",IF(H5400&lt;0,IF(M5400&lt;0.9,"Carg FV","Stby"),IF(M5400&gt;P5400,"V2H",IF(M5400&lt;0.9,"Carg xar","Stby")))))</f>
        <v/>
      </c>
      <c r="J5400" s="12">
        <f>IF(OR(I5400="Carg FV",I5400="Carg xar"),MIN(IF(I5400="Carg FV",ABS(H5400),7.4),7.4,MAX(0,(0.9-M5400)*40)*0.95),0)</f>
        <v/>
      </c>
      <c r="K5400" s="12">
        <f>IF(I5400="V2H",MIN(MAX(0,H5400),7.4,MAX(0,(M5400-P5400)*40)*0.95),0)</f>
        <v/>
      </c>
      <c r="L5400" s="12">
        <f>IF(E5400=0,0,MAX(0,H5400-K5400))</f>
        <v/>
      </c>
      <c r="M5400" s="13">
        <f>M5399+J5399/40-IF(I5399="V2H",K5399/(0.95*40),0)-IF(E5400=0,IF(E5399=1,IF(D5400=1,30,40)*0.18/(2*40),0),0)-IF(E5400=1,IF(E5399=0,IF(D5400=1,30,40)*0.18/(2*40),0),0)</f>
        <v/>
      </c>
      <c r="N5400" s="14" t="n">
        <v>0.2</v>
      </c>
      <c r="O5400" s="15">
        <f>K5400*N5400</f>
        <v/>
      </c>
      <c r="P5400">
        <f>IF(E5400=0,0.3,IF(D5400=1,IF(C5400&gt;=Params!$B$13-3,IF(C5400&lt;Params!$B$13,Params!$B$20,0.3),0.3),IF(C5400&gt;=Params!$B$15-3,IF(C5400&lt;Params!$B$15,Params!$B$21,0.3),0.3)))</f>
        <v/>
      </c>
    </row>
    <row r="5401" ht="15" customHeight="1" s="1">
      <c r="A5401" s="9" t="n">
        <v>5398</v>
      </c>
      <c r="B5401" s="6" t="inlineStr">
        <is>
          <t>13/08</t>
        </is>
      </c>
      <c r="C5401" s="6" t="n">
        <v>21</v>
      </c>
      <c r="D5401" s="6" t="n">
        <v>0</v>
      </c>
      <c r="E5401" s="10">
        <f>IF(D5401=1, IF(OR(C5401&lt;10, C5401&gt;=15),1,0), IF(OR(C5401&lt;7, C5401&gt;=18),1,0))</f>
        <v/>
      </c>
      <c r="F5401" s="11" t="n">
        <v>0.743</v>
      </c>
      <c r="G5401" s="12">
        <f>0*8</f>
        <v/>
      </c>
      <c r="H5401" s="12">
        <f>F5401-G5401</f>
        <v/>
      </c>
      <c r="I5401" s="10">
        <f>IF(E5401=0,"Fora",IF(E5400=0,"Carg xar",IF(H5401&lt;0,IF(M5401&lt;0.9,"Carg FV","Stby"),IF(M5401&gt;P5401,"V2H",IF(M5401&lt;0.9,"Carg xar","Stby")))))</f>
        <v/>
      </c>
      <c r="J5401" s="12">
        <f>IF(OR(I5401="Carg FV",I5401="Carg xar"),MIN(IF(I5401="Carg FV",ABS(H5401),7.4),7.4,MAX(0,(0.9-M5401)*40)*0.95),0)</f>
        <v/>
      </c>
      <c r="K5401" s="12">
        <f>IF(I5401="V2H",MIN(MAX(0,H5401),7.4,MAX(0,(M5401-P5401)*40)*0.95),0)</f>
        <v/>
      </c>
      <c r="L5401" s="12">
        <f>IF(E5401=0,0,MAX(0,H5401-K5401))</f>
        <v/>
      </c>
      <c r="M5401" s="13">
        <f>M5400+J5400/40-IF(I5400="V2H",K5400/(0.95*40),0)-IF(E5401=0,IF(E5400=1,IF(D5401=1,30,40)*0.18/(2*40),0),0)-IF(E5401=1,IF(E5400=0,IF(D5401=1,30,40)*0.18/(2*40),0),0)</f>
        <v/>
      </c>
      <c r="N5401" s="14" t="n">
        <v>0.2</v>
      </c>
      <c r="O5401" s="15">
        <f>K5401*N5401</f>
        <v/>
      </c>
      <c r="P5401">
        <f>IF(E5401=0,0.3,IF(D5401=1,IF(C5401&gt;=Params!$B$13-3,IF(C5401&lt;Params!$B$13,Params!$B$20,0.3),0.3),IF(C5401&gt;=Params!$B$15-3,IF(C5401&lt;Params!$B$15,Params!$B$21,0.3),0.3)))</f>
        <v/>
      </c>
    </row>
    <row r="5402" ht="15" customHeight="1" s="1">
      <c r="A5402" s="9" t="n">
        <v>5399</v>
      </c>
      <c r="B5402" s="6" t="inlineStr">
        <is>
          <t>13/08</t>
        </is>
      </c>
      <c r="C5402" s="6" t="n">
        <v>22</v>
      </c>
      <c r="D5402" s="6" t="n">
        <v>0</v>
      </c>
      <c r="E5402" s="10">
        <f>IF(D5402=1, IF(OR(C5402&lt;10, C5402&gt;=15),1,0), IF(OR(C5402&lt;7, C5402&gt;=18),1,0))</f>
        <v/>
      </c>
      <c r="F5402" s="11" t="n">
        <v>0.641</v>
      </c>
      <c r="G5402" s="12">
        <f>0*8</f>
        <v/>
      </c>
      <c r="H5402" s="12">
        <f>F5402-G5402</f>
        <v/>
      </c>
      <c r="I5402" s="10">
        <f>IF(E5402=0,"Fora",IF(E5401=0,"Carg xar",IF(H5402&lt;0,IF(M5402&lt;0.9,"Carg FV","Stby"),IF(M5402&gt;P5402,"V2H",IF(M5402&lt;0.9,"Carg xar","Stby")))))</f>
        <v/>
      </c>
      <c r="J5402" s="12">
        <f>IF(OR(I5402="Carg FV",I5402="Carg xar"),MIN(IF(I5402="Carg FV",ABS(H5402),7.4),7.4,MAX(0,(0.9-M5402)*40)*0.95),0)</f>
        <v/>
      </c>
      <c r="K5402" s="12">
        <f>IF(I5402="V2H",MIN(MAX(0,H5402),7.4,MAX(0,(M5402-P5402)*40)*0.95),0)</f>
        <v/>
      </c>
      <c r="L5402" s="12">
        <f>IF(E5402=0,0,MAX(0,H5402-K5402))</f>
        <v/>
      </c>
      <c r="M5402" s="13">
        <f>M5401+J5401/40-IF(I5401="V2H",K5401/(0.95*40),0)-IF(E5402=0,IF(E5401=1,IF(D5402=1,30,40)*0.18/(2*40),0),0)-IF(E5402=1,IF(E5401=0,IF(D5402=1,30,40)*0.18/(2*40),0),0)</f>
        <v/>
      </c>
      <c r="N5402" s="14" t="n">
        <v>0.15</v>
      </c>
      <c r="O5402" s="15">
        <f>K5402*N5402</f>
        <v/>
      </c>
      <c r="P5402">
        <f>IF(E5402=0,0.3,IF(D5402=1,IF(C5402&gt;=Params!$B$13-3,IF(C5402&lt;Params!$B$13,Params!$B$20,0.3),0.3),IF(C5402&gt;=Params!$B$15-3,IF(C5402&lt;Params!$B$15,Params!$B$21,0.3),0.3)))</f>
        <v/>
      </c>
    </row>
    <row r="5403" ht="15" customHeight="1" s="1">
      <c r="A5403" s="9" t="n">
        <v>5400</v>
      </c>
      <c r="B5403" s="6" t="inlineStr">
        <is>
          <t>13/08</t>
        </is>
      </c>
      <c r="C5403" s="6" t="n">
        <v>23</v>
      </c>
      <c r="D5403" s="6" t="n">
        <v>0</v>
      </c>
      <c r="E5403" s="10">
        <f>IF(D5403=1, IF(OR(C5403&lt;10, C5403&gt;=15),1,0), IF(OR(C5403&lt;7, C5403&gt;=18),1,0))</f>
        <v/>
      </c>
      <c r="F5403" s="11" t="n">
        <v>0.6889999999999999</v>
      </c>
      <c r="G5403" s="12">
        <f>0*8</f>
        <v/>
      </c>
      <c r="H5403" s="12">
        <f>F5403-G5403</f>
        <v/>
      </c>
      <c r="I5403" s="10">
        <f>IF(E5403=0,"Fora",IF(E5402=0,"Carg xar",IF(H5403&lt;0,IF(M5403&lt;0.9,"Carg FV","Stby"),IF(M5403&gt;P5403,"V2H",IF(M5403&lt;0.9,"Carg xar","Stby")))))</f>
        <v/>
      </c>
      <c r="J5403" s="12">
        <f>IF(OR(I5403="Carg FV",I5403="Carg xar"),MIN(IF(I5403="Carg FV",ABS(H5403),7.4),7.4,MAX(0,(0.9-M5403)*40)*0.95),0)</f>
        <v/>
      </c>
      <c r="K5403" s="12">
        <f>IF(I5403="V2H",MIN(MAX(0,H5403),7.4,MAX(0,(M5403-P5403)*40)*0.95),0)</f>
        <v/>
      </c>
      <c r="L5403" s="12">
        <f>IF(E5403=0,0,MAX(0,H5403-K5403))</f>
        <v/>
      </c>
      <c r="M5403" s="13">
        <f>M5402+J5402/40-IF(I5402="V2H",K5402/(0.95*40),0)-IF(E5403=0,IF(E5402=1,IF(D5403=1,30,40)*0.18/(2*40),0),0)-IF(E5403=1,IF(E5402=0,IF(D5403=1,30,40)*0.18/(2*40),0),0)</f>
        <v/>
      </c>
      <c r="N5403" s="14" t="n">
        <v>0.15</v>
      </c>
      <c r="O5403" s="15">
        <f>K5403*N5403</f>
        <v/>
      </c>
      <c r="P5403">
        <f>IF(E5403=0,0.3,IF(D5403=1,IF(C5403&gt;=Params!$B$13-3,IF(C5403&lt;Params!$B$13,Params!$B$20,0.3),0.3),IF(C5403&gt;=Params!$B$15-3,IF(C5403&lt;Params!$B$15,Params!$B$21,0.3),0.3)))</f>
        <v/>
      </c>
    </row>
    <row r="5404" ht="15" customHeight="1" s="1">
      <c r="A5404" s="9" t="n">
        <v>5401</v>
      </c>
      <c r="B5404" s="6" t="inlineStr">
        <is>
          <t>14/08</t>
        </is>
      </c>
      <c r="C5404" s="6" t="n">
        <v>0</v>
      </c>
      <c r="D5404" s="6" t="n">
        <v>0</v>
      </c>
      <c r="E5404" s="10">
        <f>IF(D5404=1, IF(OR(C5404&lt;10, C5404&gt;=15),1,0), IF(OR(C5404&lt;7, C5404&gt;=18),1,0))</f>
        <v/>
      </c>
      <c r="F5404" s="11" t="n">
        <v>0.698</v>
      </c>
      <c r="G5404" s="12">
        <f>0*8</f>
        <v/>
      </c>
      <c r="H5404" s="12">
        <f>F5404-G5404</f>
        <v/>
      </c>
      <c r="I5404" s="10">
        <f>IF(E5404=0,"Fora",IF(E5403=0,"Carg xar",IF(H5404&lt;0,IF(M5404&lt;0.9,"Carg FV","Stby"),IF(M5404&gt;P5404,"V2H",IF(M5404&lt;0.9,"Carg xar","Stby")))))</f>
        <v/>
      </c>
      <c r="J5404" s="12">
        <f>IF(OR(I5404="Carg FV",I5404="Carg xar"),MIN(IF(I5404="Carg FV",ABS(H5404),7.4),7.4,MAX(0,(0.9-M5404)*40)*0.95),0)</f>
        <v/>
      </c>
      <c r="K5404" s="12">
        <f>IF(I5404="V2H",MIN(MAX(0,H5404),7.4,MAX(0,(M5404-P5404)*40)*0.95),0)</f>
        <v/>
      </c>
      <c r="L5404" s="12">
        <f>IF(E5404=0,0,MAX(0,H5404-K5404))</f>
        <v/>
      </c>
      <c r="M5404" s="13">
        <f>M5403+J5403/40-IF(I5403="V2H",K5403/(0.95*40),0)-IF(E5404=0,IF(E5403=1,IF(D5404=1,30,40)*0.18/(2*40),0),0)-IF(E5404=1,IF(E5403=0,IF(D5404=1,30,40)*0.18/(2*40),0),0)</f>
        <v/>
      </c>
      <c r="N5404" s="14" t="n">
        <v>0.09</v>
      </c>
      <c r="O5404" s="15">
        <f>K5404*N5404</f>
        <v/>
      </c>
      <c r="P5404">
        <f>IF(E5404=0,0.3,IF(D5404=1,IF(C5404&gt;=Params!$B$13-3,IF(C5404&lt;Params!$B$13,Params!$B$20,0.3),0.3),IF(C5404&gt;=Params!$B$15-3,IF(C5404&lt;Params!$B$15,Params!$B$21,0.3),0.3)))</f>
        <v/>
      </c>
    </row>
    <row r="5405" ht="15" customHeight="1" s="1">
      <c r="A5405" s="9" t="n">
        <v>5402</v>
      </c>
      <c r="B5405" s="6" t="inlineStr">
        <is>
          <t>14/08</t>
        </is>
      </c>
      <c r="C5405" s="6" t="n">
        <v>1</v>
      </c>
      <c r="D5405" s="6" t="n">
        <v>0</v>
      </c>
      <c r="E5405" s="10">
        <f>IF(D5405=1, IF(OR(C5405&lt;10, C5405&gt;=15),1,0), IF(OR(C5405&lt;7, C5405&gt;=18),1,0))</f>
        <v/>
      </c>
      <c r="F5405" s="11" t="n">
        <v>0.571</v>
      </c>
      <c r="G5405" s="12">
        <f>0*8</f>
        <v/>
      </c>
      <c r="H5405" s="12">
        <f>F5405-G5405</f>
        <v/>
      </c>
      <c r="I5405" s="10">
        <f>IF(E5405=0,"Fora",IF(E5404=0,"Carg xar",IF(H5405&lt;0,IF(M5405&lt;0.9,"Carg FV","Stby"),IF(M5405&gt;P5405,"V2H",IF(M5405&lt;0.9,"Carg xar","Stby")))))</f>
        <v/>
      </c>
      <c r="J5405" s="12">
        <f>IF(OR(I5405="Carg FV",I5405="Carg xar"),MIN(IF(I5405="Carg FV",ABS(H5405),7.4),7.4,MAX(0,(0.9-M5405)*40)*0.95),0)</f>
        <v/>
      </c>
      <c r="K5405" s="12">
        <f>IF(I5405="V2H",MIN(MAX(0,H5405),7.4,MAX(0,(M5405-P5405)*40)*0.95),0)</f>
        <v/>
      </c>
      <c r="L5405" s="12">
        <f>IF(E5405=0,0,MAX(0,H5405-K5405))</f>
        <v/>
      </c>
      <c r="M5405" s="13">
        <f>M5404+J5404/40-IF(I5404="V2H",K5404/(0.95*40),0)-IF(E5405=0,IF(E5404=1,IF(D5405=1,30,40)*0.18/(2*40),0),0)-IF(E5405=1,IF(E5404=0,IF(D5405=1,30,40)*0.18/(2*40),0),0)</f>
        <v/>
      </c>
      <c r="N5405" s="14" t="n">
        <v>0.09</v>
      </c>
      <c r="O5405" s="15">
        <f>K5405*N5405</f>
        <v/>
      </c>
      <c r="P5405">
        <f>IF(E5405=0,0.3,IF(D5405=1,IF(C5405&gt;=Params!$B$13-3,IF(C5405&lt;Params!$B$13,Params!$B$20,0.3),0.3),IF(C5405&gt;=Params!$B$15-3,IF(C5405&lt;Params!$B$15,Params!$B$21,0.3),0.3)))</f>
        <v/>
      </c>
    </row>
    <row r="5406" ht="15" customHeight="1" s="1">
      <c r="A5406" s="9" t="n">
        <v>5403</v>
      </c>
      <c r="B5406" s="6" t="inlineStr">
        <is>
          <t>14/08</t>
        </is>
      </c>
      <c r="C5406" s="6" t="n">
        <v>2</v>
      </c>
      <c r="D5406" s="6" t="n">
        <v>0</v>
      </c>
      <c r="E5406" s="10">
        <f>IF(D5406=1, IF(OR(C5406&lt;10, C5406&gt;=15),1,0), IF(OR(C5406&lt;7, C5406&gt;=18),1,0))</f>
        <v/>
      </c>
      <c r="F5406" s="11" t="n">
        <v>0.731</v>
      </c>
      <c r="G5406" s="12">
        <f>0*8</f>
        <v/>
      </c>
      <c r="H5406" s="12">
        <f>F5406-G5406</f>
        <v/>
      </c>
      <c r="I5406" s="10">
        <f>IF(E5406=0,"Fora",IF(E5405=0,"Carg xar",IF(H5406&lt;0,IF(M5406&lt;0.9,"Carg FV","Stby"),IF(M5406&gt;P5406,"V2H",IF(M5406&lt;0.9,"Carg xar","Stby")))))</f>
        <v/>
      </c>
      <c r="J5406" s="12">
        <f>IF(OR(I5406="Carg FV",I5406="Carg xar"),MIN(IF(I5406="Carg FV",ABS(H5406),7.4),7.4,MAX(0,(0.9-M5406)*40)*0.95),0)</f>
        <v/>
      </c>
      <c r="K5406" s="12">
        <f>IF(I5406="V2H",MIN(MAX(0,H5406),7.4,MAX(0,(M5406-P5406)*40)*0.95),0)</f>
        <v/>
      </c>
      <c r="L5406" s="12">
        <f>IF(E5406=0,0,MAX(0,H5406-K5406))</f>
        <v/>
      </c>
      <c r="M5406" s="13">
        <f>M5405+J5405/40-IF(I5405="V2H",K5405/(0.95*40),0)-IF(E5406=0,IF(E5405=1,IF(D5406=1,30,40)*0.18/(2*40),0),0)-IF(E5406=1,IF(E5405=0,IF(D5406=1,30,40)*0.18/(2*40),0),0)</f>
        <v/>
      </c>
      <c r="N5406" s="14" t="n">
        <v>0.09</v>
      </c>
      <c r="O5406" s="15">
        <f>K5406*N5406</f>
        <v/>
      </c>
      <c r="P5406">
        <f>IF(E5406=0,0.3,IF(D5406=1,IF(C5406&gt;=Params!$B$13-3,IF(C5406&lt;Params!$B$13,Params!$B$20,0.3),0.3),IF(C5406&gt;=Params!$B$15-3,IF(C5406&lt;Params!$B$15,Params!$B$21,0.3),0.3)))</f>
        <v/>
      </c>
    </row>
    <row r="5407" ht="15" customHeight="1" s="1">
      <c r="A5407" s="9" t="n">
        <v>5404</v>
      </c>
      <c r="B5407" s="6" t="inlineStr">
        <is>
          <t>14/08</t>
        </is>
      </c>
      <c r="C5407" s="6" t="n">
        <v>3</v>
      </c>
      <c r="D5407" s="6" t="n">
        <v>0</v>
      </c>
      <c r="E5407" s="10">
        <f>IF(D5407=1, IF(OR(C5407&lt;10, C5407&gt;=15),1,0), IF(OR(C5407&lt;7, C5407&gt;=18),1,0))</f>
        <v/>
      </c>
      <c r="F5407" s="11" t="n">
        <v>0.601</v>
      </c>
      <c r="G5407" s="12">
        <f>0*8</f>
        <v/>
      </c>
      <c r="H5407" s="12">
        <f>F5407-G5407</f>
        <v/>
      </c>
      <c r="I5407" s="10">
        <f>IF(E5407=0,"Fora",IF(E5406=0,"Carg xar",IF(H5407&lt;0,IF(M5407&lt;0.9,"Carg FV","Stby"),IF(M5407&gt;P5407,"V2H",IF(M5407&lt;0.9,"Carg xar","Stby")))))</f>
        <v/>
      </c>
      <c r="J5407" s="12">
        <f>IF(OR(I5407="Carg FV",I5407="Carg xar"),MIN(IF(I5407="Carg FV",ABS(H5407),7.4),7.4,MAX(0,(0.9-M5407)*40)*0.95),0)</f>
        <v/>
      </c>
      <c r="K5407" s="12">
        <f>IF(I5407="V2H",MIN(MAX(0,H5407),7.4,MAX(0,(M5407-P5407)*40)*0.95),0)</f>
        <v/>
      </c>
      <c r="L5407" s="12">
        <f>IF(E5407=0,0,MAX(0,H5407-K5407))</f>
        <v/>
      </c>
      <c r="M5407" s="13">
        <f>M5406+J5406/40-IF(I5406="V2H",K5406/(0.95*40),0)-IF(E5407=0,IF(E5406=1,IF(D5407=1,30,40)*0.18/(2*40),0),0)-IF(E5407=1,IF(E5406=0,IF(D5407=1,30,40)*0.18/(2*40),0),0)</f>
        <v/>
      </c>
      <c r="N5407" s="14" t="n">
        <v>0.09</v>
      </c>
      <c r="O5407" s="15">
        <f>K5407*N5407</f>
        <v/>
      </c>
      <c r="P5407">
        <f>IF(E5407=0,0.3,IF(D5407=1,IF(C5407&gt;=Params!$B$13-3,IF(C5407&lt;Params!$B$13,Params!$B$20,0.3),0.3),IF(C5407&gt;=Params!$B$15-3,IF(C5407&lt;Params!$B$15,Params!$B$21,0.3),0.3)))</f>
        <v/>
      </c>
    </row>
    <row r="5408" ht="15" customHeight="1" s="1">
      <c r="A5408" s="9" t="n">
        <v>5405</v>
      </c>
      <c r="B5408" s="6" t="inlineStr">
        <is>
          <t>14/08</t>
        </is>
      </c>
      <c r="C5408" s="6" t="n">
        <v>4</v>
      </c>
      <c r="D5408" s="6" t="n">
        <v>0</v>
      </c>
      <c r="E5408" s="10">
        <f>IF(D5408=1, IF(OR(C5408&lt;10, C5408&gt;=15),1,0), IF(OR(C5408&lt;7, C5408&gt;=18),1,0))</f>
        <v/>
      </c>
      <c r="F5408" s="11" t="n">
        <v>0.67</v>
      </c>
      <c r="G5408" s="12">
        <f>0*8</f>
        <v/>
      </c>
      <c r="H5408" s="12">
        <f>F5408-G5408</f>
        <v/>
      </c>
      <c r="I5408" s="10">
        <f>IF(E5408=0,"Fora",IF(E5407=0,"Carg xar",IF(H5408&lt;0,IF(M5408&lt;0.9,"Carg FV","Stby"),IF(M5408&gt;P5408,"V2H",IF(M5408&lt;0.9,"Carg xar","Stby")))))</f>
        <v/>
      </c>
      <c r="J5408" s="12">
        <f>IF(OR(I5408="Carg FV",I5408="Carg xar"),MIN(IF(I5408="Carg FV",ABS(H5408),7.4),7.4,MAX(0,(0.9-M5408)*40)*0.95),0)</f>
        <v/>
      </c>
      <c r="K5408" s="12">
        <f>IF(I5408="V2H",MIN(MAX(0,H5408),7.4,MAX(0,(M5408-P5408)*40)*0.95),0)</f>
        <v/>
      </c>
      <c r="L5408" s="12">
        <f>IF(E5408=0,0,MAX(0,H5408-K5408))</f>
        <v/>
      </c>
      <c r="M5408" s="13">
        <f>M5407+J5407/40-IF(I5407="V2H",K5407/(0.95*40),0)-IF(E5408=0,IF(E5407=1,IF(D5408=1,30,40)*0.18/(2*40),0),0)-IF(E5408=1,IF(E5407=0,IF(D5408=1,30,40)*0.18/(2*40),0),0)</f>
        <v/>
      </c>
      <c r="N5408" s="14" t="n">
        <v>0.09</v>
      </c>
      <c r="O5408" s="15">
        <f>K5408*N5408</f>
        <v/>
      </c>
      <c r="P5408">
        <f>IF(E5408=0,0.3,IF(D5408=1,IF(C5408&gt;=Params!$B$13-3,IF(C5408&lt;Params!$B$13,Params!$B$20,0.3),0.3),IF(C5408&gt;=Params!$B$15-3,IF(C5408&lt;Params!$B$15,Params!$B$21,0.3),0.3)))</f>
        <v/>
      </c>
    </row>
    <row r="5409" ht="15" customHeight="1" s="1">
      <c r="A5409" s="9" t="n">
        <v>5406</v>
      </c>
      <c r="B5409" s="6" t="inlineStr">
        <is>
          <t>14/08</t>
        </is>
      </c>
      <c r="C5409" s="6" t="n">
        <v>5</v>
      </c>
      <c r="D5409" s="6" t="n">
        <v>0</v>
      </c>
      <c r="E5409" s="10">
        <f>IF(D5409=1, IF(OR(C5409&lt;10, C5409&gt;=15),1,0), IF(OR(C5409&lt;7, C5409&gt;=18),1,0))</f>
        <v/>
      </c>
      <c r="F5409" s="11" t="n">
        <v>0.927</v>
      </c>
      <c r="G5409" s="12">
        <f>0*8</f>
        <v/>
      </c>
      <c r="H5409" s="12">
        <f>F5409-G5409</f>
        <v/>
      </c>
      <c r="I5409" s="10">
        <f>IF(E5409=0,"Fora",IF(E5408=0,"Carg xar",IF(H5409&lt;0,IF(M5409&lt;0.9,"Carg FV","Stby"),IF(M5409&gt;P5409,"V2H",IF(M5409&lt;0.9,"Carg xar","Stby")))))</f>
        <v/>
      </c>
      <c r="J5409" s="12">
        <f>IF(OR(I5409="Carg FV",I5409="Carg xar"),MIN(IF(I5409="Carg FV",ABS(H5409),7.4),7.4,MAX(0,(0.9-M5409)*40)*0.95),0)</f>
        <v/>
      </c>
      <c r="K5409" s="12">
        <f>IF(I5409="V2H",MIN(MAX(0,H5409),7.4,MAX(0,(M5409-P5409)*40)*0.95),0)</f>
        <v/>
      </c>
      <c r="L5409" s="12">
        <f>IF(E5409=0,0,MAX(0,H5409-K5409))</f>
        <v/>
      </c>
      <c r="M5409" s="13">
        <f>M5408+J5408/40-IF(I5408="V2H",K5408/(0.95*40),0)-IF(E5409=0,IF(E5408=1,IF(D5409=1,30,40)*0.18/(2*40),0),0)-IF(E5409=1,IF(E5408=0,IF(D5409=1,30,40)*0.18/(2*40),0),0)</f>
        <v/>
      </c>
      <c r="N5409" s="14" t="n">
        <v>0.09</v>
      </c>
      <c r="O5409" s="15">
        <f>K5409*N5409</f>
        <v/>
      </c>
      <c r="P5409">
        <f>IF(E5409=0,0.3,IF(D5409=1,IF(C5409&gt;=Params!$B$13-3,IF(C5409&lt;Params!$B$13,Params!$B$20,0.3),0.3),IF(C5409&gt;=Params!$B$15-3,IF(C5409&lt;Params!$B$15,Params!$B$21,0.3),0.3)))</f>
        <v/>
      </c>
    </row>
    <row r="5410" ht="15" customHeight="1" s="1">
      <c r="A5410" s="9" t="n">
        <v>5407</v>
      </c>
      <c r="B5410" s="6" t="inlineStr">
        <is>
          <t>14/08</t>
        </is>
      </c>
      <c r="C5410" s="6" t="n">
        <v>6</v>
      </c>
      <c r="D5410" s="6" t="n">
        <v>0</v>
      </c>
      <c r="E5410" s="10">
        <f>IF(D5410=1, IF(OR(C5410&lt;10, C5410&gt;=15),1,0), IF(OR(C5410&lt;7, C5410&gt;=18),1,0))</f>
        <v/>
      </c>
      <c r="F5410" s="11" t="n">
        <v>0.969</v>
      </c>
      <c r="G5410" s="12">
        <f>0*8</f>
        <v/>
      </c>
      <c r="H5410" s="12">
        <f>F5410-G5410</f>
        <v/>
      </c>
      <c r="I5410" s="10">
        <f>IF(E5410=0,"Fora",IF(E5409=0,"Carg xar",IF(H5410&lt;0,IF(M5410&lt;0.9,"Carg FV","Stby"),IF(M5410&gt;P5410,"V2H",IF(M5410&lt;0.9,"Carg xar","Stby")))))</f>
        <v/>
      </c>
      <c r="J5410" s="12">
        <f>IF(OR(I5410="Carg FV",I5410="Carg xar"),MIN(IF(I5410="Carg FV",ABS(H5410),7.4),7.4,MAX(0,(0.9-M5410)*40)*0.95),0)</f>
        <v/>
      </c>
      <c r="K5410" s="12">
        <f>IF(I5410="V2H",MIN(MAX(0,H5410),7.4,MAX(0,(M5410-P5410)*40)*0.95),0)</f>
        <v/>
      </c>
      <c r="L5410" s="12">
        <f>IF(E5410=0,0,MAX(0,H5410-K5410))</f>
        <v/>
      </c>
      <c r="M5410" s="13">
        <f>M5409+J5409/40-IF(I5409="V2H",K5409/(0.95*40),0)-IF(E5410=0,IF(E5409=1,IF(D5410=1,30,40)*0.18/(2*40),0),0)-IF(E5410=1,IF(E5409=0,IF(D5410=1,30,40)*0.18/(2*40),0),0)</f>
        <v/>
      </c>
      <c r="N5410" s="14" t="n">
        <v>0.09</v>
      </c>
      <c r="O5410" s="15">
        <f>K5410*N5410</f>
        <v/>
      </c>
      <c r="P5410">
        <f>IF(E5410=0,0.3,IF(D5410=1,IF(C5410&gt;=Params!$B$13-3,IF(C5410&lt;Params!$B$13,Params!$B$20,0.3),0.3),IF(C5410&gt;=Params!$B$15-3,IF(C5410&lt;Params!$B$15,Params!$B$21,0.3),0.3)))</f>
        <v/>
      </c>
    </row>
    <row r="5411" ht="15" customHeight="1" s="1">
      <c r="A5411" s="9" t="n">
        <v>5408</v>
      </c>
      <c r="B5411" s="6" t="inlineStr">
        <is>
          <t>14/08</t>
        </is>
      </c>
      <c r="C5411" s="6" t="n">
        <v>7</v>
      </c>
      <c r="D5411" s="6" t="n">
        <v>0</v>
      </c>
      <c r="E5411" s="10">
        <f>IF(D5411=1, IF(OR(C5411&lt;10, C5411&gt;=15),1,0), IF(OR(C5411&lt;7, C5411&gt;=18),1,0))</f>
        <v/>
      </c>
      <c r="F5411" s="11" t="n">
        <v>0.573</v>
      </c>
      <c r="G5411" s="12">
        <f>0.1*8</f>
        <v/>
      </c>
      <c r="H5411" s="12">
        <f>F5411-G5411</f>
        <v/>
      </c>
      <c r="I5411" s="10">
        <f>IF(E5411=0,"Fora",IF(E5410=0,"Carg xar",IF(H5411&lt;0,IF(M5411&lt;0.9,"Carg FV","Stby"),IF(M5411&gt;P5411,"V2H",IF(M5411&lt;0.9,"Carg xar","Stby")))))</f>
        <v/>
      </c>
      <c r="J5411" s="12">
        <f>IF(OR(I5411="Carg FV",I5411="Carg xar"),MIN(IF(I5411="Carg FV",ABS(H5411),7.4),7.4,MAX(0,(0.9-M5411)*40)*0.95),0)</f>
        <v/>
      </c>
      <c r="K5411" s="12">
        <f>IF(I5411="V2H",MIN(MAX(0,H5411),7.4,MAX(0,(M5411-P5411)*40)*0.95),0)</f>
        <v/>
      </c>
      <c r="L5411" s="12">
        <f>IF(E5411=0,0,MAX(0,H5411-K5411))</f>
        <v/>
      </c>
      <c r="M5411" s="13">
        <f>M5410+J5410/40-IF(I5410="V2H",K5410/(0.95*40),0)-IF(E5411=0,IF(E5410=1,IF(D5411=1,30,40)*0.18/(2*40),0),0)-IF(E5411=1,IF(E5410=0,IF(D5411=1,30,40)*0.18/(2*40),0),0)</f>
        <v/>
      </c>
      <c r="N5411" s="14" t="n">
        <v>0.09</v>
      </c>
      <c r="O5411" s="15">
        <f>K5411*N5411</f>
        <v/>
      </c>
      <c r="P5411">
        <f>IF(E5411=0,0.3,IF(D5411=1,IF(C5411&gt;=Params!$B$13-3,IF(C5411&lt;Params!$B$13,Params!$B$20,0.3),0.3),IF(C5411&gt;=Params!$B$15-3,IF(C5411&lt;Params!$B$15,Params!$B$21,0.3),0.3)))</f>
        <v/>
      </c>
    </row>
    <row r="5412" ht="15" customHeight="1" s="1">
      <c r="A5412" s="9" t="n">
        <v>5409</v>
      </c>
      <c r="B5412" s="6" t="inlineStr">
        <is>
          <t>14/08</t>
        </is>
      </c>
      <c r="C5412" s="6" t="n">
        <v>8</v>
      </c>
      <c r="D5412" s="6" t="n">
        <v>0</v>
      </c>
      <c r="E5412" s="10">
        <f>IF(D5412=1, IF(OR(C5412&lt;10, C5412&gt;=15),1,0), IF(OR(C5412&lt;7, C5412&gt;=18),1,0))</f>
        <v/>
      </c>
      <c r="F5412" s="11" t="n">
        <v>0</v>
      </c>
      <c r="G5412" s="12">
        <f>0.25*8</f>
        <v/>
      </c>
      <c r="H5412" s="12">
        <f>F5412-G5412</f>
        <v/>
      </c>
      <c r="I5412" s="10">
        <f>IF(E5412=0,"Fora",IF(E5411=0,"Carg xar",IF(H5412&lt;0,IF(M5412&lt;0.9,"Carg FV","Stby"),IF(M5412&gt;P5412,"V2H",IF(M5412&lt;0.9,"Carg xar","Stby")))))</f>
        <v/>
      </c>
      <c r="J5412" s="12">
        <f>IF(OR(I5412="Carg FV",I5412="Carg xar"),MIN(IF(I5412="Carg FV",ABS(H5412),7.4),7.4,MAX(0,(0.9-M5412)*40)*0.95),0)</f>
        <v/>
      </c>
      <c r="K5412" s="12">
        <f>IF(I5412="V2H",MIN(MAX(0,H5412),7.4,MAX(0,(M5412-P5412)*40)*0.95),0)</f>
        <v/>
      </c>
      <c r="L5412" s="12">
        <f>IF(E5412=0,0,MAX(0,H5412-K5412))</f>
        <v/>
      </c>
      <c r="M5412" s="13">
        <f>M5411+J5411/40-IF(I5411="V2H",K5411/(0.95*40),0)-IF(E5412=0,IF(E5411=1,IF(D5412=1,30,40)*0.18/(2*40),0),0)-IF(E5412=1,IF(E5411=0,IF(D5412=1,30,40)*0.18/(2*40),0),0)</f>
        <v/>
      </c>
      <c r="N5412" s="14" t="n">
        <v>0.15</v>
      </c>
      <c r="O5412" s="15">
        <f>K5412*N5412</f>
        <v/>
      </c>
      <c r="P5412">
        <f>IF(E5412=0,0.3,IF(D5412=1,IF(C5412&gt;=Params!$B$13-3,IF(C5412&lt;Params!$B$13,Params!$B$20,0.3),0.3),IF(C5412&gt;=Params!$B$15-3,IF(C5412&lt;Params!$B$15,Params!$B$21,0.3),0.3)))</f>
        <v/>
      </c>
    </row>
    <row r="5413" ht="15" customHeight="1" s="1">
      <c r="A5413" s="9" t="n">
        <v>5410</v>
      </c>
      <c r="B5413" s="6" t="inlineStr">
        <is>
          <t>14/08</t>
        </is>
      </c>
      <c r="C5413" s="6" t="n">
        <v>9</v>
      </c>
      <c r="D5413" s="6" t="n">
        <v>0</v>
      </c>
      <c r="E5413" s="10">
        <f>IF(D5413=1, IF(OR(C5413&lt;10, C5413&gt;=15),1,0), IF(OR(C5413&lt;7, C5413&gt;=18),1,0))</f>
        <v/>
      </c>
      <c r="F5413" s="11" t="n">
        <v>0</v>
      </c>
      <c r="G5413" s="12">
        <f>0.45*8</f>
        <v/>
      </c>
      <c r="H5413" s="12">
        <f>F5413-G5413</f>
        <v/>
      </c>
      <c r="I5413" s="10">
        <f>IF(E5413=0,"Fora",IF(E5412=0,"Carg xar",IF(H5413&lt;0,IF(M5413&lt;0.9,"Carg FV","Stby"),IF(M5413&gt;P5413,"V2H",IF(M5413&lt;0.9,"Carg xar","Stby")))))</f>
        <v/>
      </c>
      <c r="J5413" s="12">
        <f>IF(OR(I5413="Carg FV",I5413="Carg xar"),MIN(IF(I5413="Carg FV",ABS(H5413),7.4),7.4,MAX(0,(0.9-M5413)*40)*0.95),0)</f>
        <v/>
      </c>
      <c r="K5413" s="12">
        <f>IF(I5413="V2H",MIN(MAX(0,H5413),7.4,MAX(0,(M5413-P5413)*40)*0.95),0)</f>
        <v/>
      </c>
      <c r="L5413" s="12">
        <f>IF(E5413=0,0,MAX(0,H5413-K5413))</f>
        <v/>
      </c>
      <c r="M5413" s="13">
        <f>M5412+J5412/40-IF(I5412="V2H",K5412/(0.95*40),0)-IF(E5413=0,IF(E5412=1,IF(D5413=1,30,40)*0.18/(2*40),0),0)-IF(E5413=1,IF(E5412=0,IF(D5413=1,30,40)*0.18/(2*40),0),0)</f>
        <v/>
      </c>
      <c r="N5413" s="14" t="n">
        <v>0.15</v>
      </c>
      <c r="O5413" s="15">
        <f>K5413*N5413</f>
        <v/>
      </c>
      <c r="P5413">
        <f>IF(E5413=0,0.3,IF(D5413=1,IF(C5413&gt;=Params!$B$13-3,IF(C5413&lt;Params!$B$13,Params!$B$20,0.3),0.3),IF(C5413&gt;=Params!$B$15-3,IF(C5413&lt;Params!$B$15,Params!$B$21,0.3),0.3)))</f>
        <v/>
      </c>
    </row>
    <row r="5414" ht="15" customHeight="1" s="1">
      <c r="A5414" s="9" t="n">
        <v>5411</v>
      </c>
      <c r="B5414" s="6" t="inlineStr">
        <is>
          <t>14/08</t>
        </is>
      </c>
      <c r="C5414" s="6" t="n">
        <v>10</v>
      </c>
      <c r="D5414" s="6" t="n">
        <v>0</v>
      </c>
      <c r="E5414" s="10">
        <f>IF(D5414=1, IF(OR(C5414&lt;10, C5414&gt;=15),1,0), IF(OR(C5414&lt;7, C5414&gt;=18),1,0))</f>
        <v/>
      </c>
      <c r="F5414" s="11" t="n">
        <v>0</v>
      </c>
      <c r="G5414" s="12">
        <f>0.65*8</f>
        <v/>
      </c>
      <c r="H5414" s="12">
        <f>F5414-G5414</f>
        <v/>
      </c>
      <c r="I5414" s="10">
        <f>IF(E5414=0,"Fora",IF(E5413=0,"Carg xar",IF(H5414&lt;0,IF(M5414&lt;0.9,"Carg FV","Stby"),IF(M5414&gt;P5414,"V2H",IF(M5414&lt;0.9,"Carg xar","Stby")))))</f>
        <v/>
      </c>
      <c r="J5414" s="12">
        <f>IF(OR(I5414="Carg FV",I5414="Carg xar"),MIN(IF(I5414="Carg FV",ABS(H5414),7.4),7.4,MAX(0,(0.9-M5414)*40)*0.95),0)</f>
        <v/>
      </c>
      <c r="K5414" s="12">
        <f>IF(I5414="V2H",MIN(MAX(0,H5414),7.4,MAX(0,(M5414-P5414)*40)*0.95),0)</f>
        <v/>
      </c>
      <c r="L5414" s="12">
        <f>IF(E5414=0,0,MAX(0,H5414-K5414))</f>
        <v/>
      </c>
      <c r="M5414" s="13">
        <f>M5413+J5413/40-IF(I5413="V2H",K5413/(0.95*40),0)-IF(E5414=0,IF(E5413=1,IF(D5414=1,30,40)*0.18/(2*40),0),0)-IF(E5414=1,IF(E5413=0,IF(D5414=1,30,40)*0.18/(2*40),0),0)</f>
        <v/>
      </c>
      <c r="N5414" s="14" t="n">
        <v>0.2</v>
      </c>
      <c r="O5414" s="15">
        <f>K5414*N5414</f>
        <v/>
      </c>
      <c r="P5414">
        <f>IF(E5414=0,0.3,IF(D5414=1,IF(C5414&gt;=Params!$B$13-3,IF(C5414&lt;Params!$B$13,Params!$B$20,0.3),0.3),IF(C5414&gt;=Params!$B$15-3,IF(C5414&lt;Params!$B$15,Params!$B$21,0.3),0.3)))</f>
        <v/>
      </c>
    </row>
    <row r="5415" ht="15" customHeight="1" s="1">
      <c r="A5415" s="9" t="n">
        <v>5412</v>
      </c>
      <c r="B5415" s="6" t="inlineStr">
        <is>
          <t>14/08</t>
        </is>
      </c>
      <c r="C5415" s="6" t="n">
        <v>11</v>
      </c>
      <c r="D5415" s="6" t="n">
        <v>0</v>
      </c>
      <c r="E5415" s="10">
        <f>IF(D5415=1, IF(OR(C5415&lt;10, C5415&gt;=15),1,0), IF(OR(C5415&lt;7, C5415&gt;=18),1,0))</f>
        <v/>
      </c>
      <c r="F5415" s="11" t="n">
        <v>0</v>
      </c>
      <c r="G5415" s="12">
        <f>0.8*8</f>
        <v/>
      </c>
      <c r="H5415" s="12">
        <f>F5415-G5415</f>
        <v/>
      </c>
      <c r="I5415" s="10">
        <f>IF(E5415=0,"Fora",IF(E5414=0,"Carg xar",IF(H5415&lt;0,IF(M5415&lt;0.9,"Carg FV","Stby"),IF(M5415&gt;P5415,"V2H",IF(M5415&lt;0.9,"Carg xar","Stby")))))</f>
        <v/>
      </c>
      <c r="J5415" s="12">
        <f>IF(OR(I5415="Carg FV",I5415="Carg xar"),MIN(IF(I5415="Carg FV",ABS(H5415),7.4),7.4,MAX(0,(0.9-M5415)*40)*0.95),0)</f>
        <v/>
      </c>
      <c r="K5415" s="12">
        <f>IF(I5415="V2H",MIN(MAX(0,H5415),7.4,MAX(0,(M5415-P5415)*40)*0.95),0)</f>
        <v/>
      </c>
      <c r="L5415" s="12">
        <f>IF(E5415=0,0,MAX(0,H5415-K5415))</f>
        <v/>
      </c>
      <c r="M5415" s="13">
        <f>M5414+J5414/40-IF(I5414="V2H",K5414/(0.95*40),0)-IF(E5415=0,IF(E5414=1,IF(D5415=1,30,40)*0.18/(2*40),0),0)-IF(E5415=1,IF(E5414=0,IF(D5415=1,30,40)*0.18/(2*40),0),0)</f>
        <v/>
      </c>
      <c r="N5415" s="14" t="n">
        <v>0.2</v>
      </c>
      <c r="O5415" s="15">
        <f>K5415*N5415</f>
        <v/>
      </c>
      <c r="P5415">
        <f>IF(E5415=0,0.3,IF(D5415=1,IF(C5415&gt;=Params!$B$13-3,IF(C5415&lt;Params!$B$13,Params!$B$20,0.3),0.3),IF(C5415&gt;=Params!$B$15-3,IF(C5415&lt;Params!$B$15,Params!$B$21,0.3),0.3)))</f>
        <v/>
      </c>
    </row>
    <row r="5416" ht="15" customHeight="1" s="1">
      <c r="A5416" s="9" t="n">
        <v>5413</v>
      </c>
      <c r="B5416" s="6" t="inlineStr">
        <is>
          <t>14/08</t>
        </is>
      </c>
      <c r="C5416" s="6" t="n">
        <v>12</v>
      </c>
      <c r="D5416" s="6" t="n">
        <v>0</v>
      </c>
      <c r="E5416" s="10">
        <f>IF(D5416=1, IF(OR(C5416&lt;10, C5416&gt;=15),1,0), IF(OR(C5416&lt;7, C5416&gt;=18),1,0))</f>
        <v/>
      </c>
      <c r="F5416" s="11" t="n">
        <v>0</v>
      </c>
      <c r="G5416" s="12">
        <f>0.88*8</f>
        <v/>
      </c>
      <c r="H5416" s="12">
        <f>F5416-G5416</f>
        <v/>
      </c>
      <c r="I5416" s="10">
        <f>IF(E5416=0,"Fora",IF(E5415=0,"Carg xar",IF(H5416&lt;0,IF(M5416&lt;0.9,"Carg FV","Stby"),IF(M5416&gt;P5416,"V2H",IF(M5416&lt;0.9,"Carg xar","Stby")))))</f>
        <v/>
      </c>
      <c r="J5416" s="12">
        <f>IF(OR(I5416="Carg FV",I5416="Carg xar"),MIN(IF(I5416="Carg FV",ABS(H5416),7.4),7.4,MAX(0,(0.9-M5416)*40)*0.95),0)</f>
        <v/>
      </c>
      <c r="K5416" s="12">
        <f>IF(I5416="V2H",MIN(MAX(0,H5416),7.4,MAX(0,(M5416-P5416)*40)*0.95),0)</f>
        <v/>
      </c>
      <c r="L5416" s="12">
        <f>IF(E5416=0,0,MAX(0,H5416-K5416))</f>
        <v/>
      </c>
      <c r="M5416" s="13">
        <f>M5415+J5415/40-IF(I5415="V2H",K5415/(0.95*40),0)-IF(E5416=0,IF(E5415=1,IF(D5416=1,30,40)*0.18/(2*40),0),0)-IF(E5416=1,IF(E5415=0,IF(D5416=1,30,40)*0.18/(2*40),0),0)</f>
        <v/>
      </c>
      <c r="N5416" s="14" t="n">
        <v>0.2</v>
      </c>
      <c r="O5416" s="15">
        <f>K5416*N5416</f>
        <v/>
      </c>
      <c r="P5416">
        <f>IF(E5416=0,0.3,IF(D5416=1,IF(C5416&gt;=Params!$B$13-3,IF(C5416&lt;Params!$B$13,Params!$B$20,0.3),0.3),IF(C5416&gt;=Params!$B$15-3,IF(C5416&lt;Params!$B$15,Params!$B$21,0.3),0.3)))</f>
        <v/>
      </c>
    </row>
    <row r="5417" ht="15" customHeight="1" s="1">
      <c r="A5417" s="9" t="n">
        <v>5414</v>
      </c>
      <c r="B5417" s="6" t="inlineStr">
        <is>
          <t>14/08</t>
        </is>
      </c>
      <c r="C5417" s="6" t="n">
        <v>13</v>
      </c>
      <c r="D5417" s="6" t="n">
        <v>0</v>
      </c>
      <c r="E5417" s="10">
        <f>IF(D5417=1, IF(OR(C5417&lt;10, C5417&gt;=15),1,0), IF(OR(C5417&lt;7, C5417&gt;=18),1,0))</f>
        <v/>
      </c>
      <c r="F5417" s="11" t="n">
        <v>0</v>
      </c>
      <c r="G5417" s="12">
        <f>0.85*8</f>
        <v/>
      </c>
      <c r="H5417" s="12">
        <f>F5417-G5417</f>
        <v/>
      </c>
      <c r="I5417" s="10">
        <f>IF(E5417=0,"Fora",IF(E5416=0,"Carg xar",IF(H5417&lt;0,IF(M5417&lt;0.9,"Carg FV","Stby"),IF(M5417&gt;P5417,"V2H",IF(M5417&lt;0.9,"Carg xar","Stby")))))</f>
        <v/>
      </c>
      <c r="J5417" s="12">
        <f>IF(OR(I5417="Carg FV",I5417="Carg xar"),MIN(IF(I5417="Carg FV",ABS(H5417),7.4),7.4,MAX(0,(0.9-M5417)*40)*0.95),0)</f>
        <v/>
      </c>
      <c r="K5417" s="12">
        <f>IF(I5417="V2H",MIN(MAX(0,H5417),7.4,MAX(0,(M5417-P5417)*40)*0.95),0)</f>
        <v/>
      </c>
      <c r="L5417" s="12">
        <f>IF(E5417=0,0,MAX(0,H5417-K5417))</f>
        <v/>
      </c>
      <c r="M5417" s="13">
        <f>M5416+J5416/40-IF(I5416="V2H",K5416/(0.95*40),0)-IF(E5417=0,IF(E5416=1,IF(D5417=1,30,40)*0.18/(2*40),0),0)-IF(E5417=1,IF(E5416=0,IF(D5417=1,30,40)*0.18/(2*40),0),0)</f>
        <v/>
      </c>
      <c r="N5417" s="14" t="n">
        <v>0.2</v>
      </c>
      <c r="O5417" s="15">
        <f>K5417*N5417</f>
        <v/>
      </c>
      <c r="P5417">
        <f>IF(E5417=0,0.3,IF(D5417=1,IF(C5417&gt;=Params!$B$13-3,IF(C5417&lt;Params!$B$13,Params!$B$20,0.3),0.3),IF(C5417&gt;=Params!$B$15-3,IF(C5417&lt;Params!$B$15,Params!$B$21,0.3),0.3)))</f>
        <v/>
      </c>
    </row>
    <row r="5418" ht="15" customHeight="1" s="1">
      <c r="A5418" s="9" t="n">
        <v>5415</v>
      </c>
      <c r="B5418" s="6" t="inlineStr">
        <is>
          <t>14/08</t>
        </is>
      </c>
      <c r="C5418" s="6" t="n">
        <v>14</v>
      </c>
      <c r="D5418" s="6" t="n">
        <v>0</v>
      </c>
      <c r="E5418" s="10">
        <f>IF(D5418=1, IF(OR(C5418&lt;10, C5418&gt;=15),1,0), IF(OR(C5418&lt;7, C5418&gt;=18),1,0))</f>
        <v/>
      </c>
      <c r="F5418" s="11" t="n">
        <v>0</v>
      </c>
      <c r="G5418" s="12">
        <f>0.75*8</f>
        <v/>
      </c>
      <c r="H5418" s="12">
        <f>F5418-G5418</f>
        <v/>
      </c>
      <c r="I5418" s="10">
        <f>IF(E5418=0,"Fora",IF(E5417=0,"Carg xar",IF(H5418&lt;0,IF(M5418&lt;0.9,"Carg FV","Stby"),IF(M5418&gt;P5418,"V2H",IF(M5418&lt;0.9,"Carg xar","Stby")))))</f>
        <v/>
      </c>
      <c r="J5418" s="12">
        <f>IF(OR(I5418="Carg FV",I5418="Carg xar"),MIN(IF(I5418="Carg FV",ABS(H5418),7.4),7.4,MAX(0,(0.9-M5418)*40)*0.95),0)</f>
        <v/>
      </c>
      <c r="K5418" s="12">
        <f>IF(I5418="V2H",MIN(MAX(0,H5418),7.4,MAX(0,(M5418-P5418)*40)*0.95),0)</f>
        <v/>
      </c>
      <c r="L5418" s="12">
        <f>IF(E5418=0,0,MAX(0,H5418-K5418))</f>
        <v/>
      </c>
      <c r="M5418" s="13">
        <f>M5417+J5417/40-IF(I5417="V2H",K5417/(0.95*40),0)-IF(E5418=0,IF(E5417=1,IF(D5418=1,30,40)*0.18/(2*40),0),0)-IF(E5418=1,IF(E5417=0,IF(D5418=1,30,40)*0.18/(2*40),0),0)</f>
        <v/>
      </c>
      <c r="N5418" s="14" t="n">
        <v>0.15</v>
      </c>
      <c r="O5418" s="15">
        <f>K5418*N5418</f>
        <v/>
      </c>
      <c r="P5418">
        <f>IF(E5418=0,0.3,IF(D5418=1,IF(C5418&gt;=Params!$B$13-3,IF(C5418&lt;Params!$B$13,Params!$B$20,0.3),0.3),IF(C5418&gt;=Params!$B$15-3,IF(C5418&lt;Params!$B$15,Params!$B$21,0.3),0.3)))</f>
        <v/>
      </c>
    </row>
    <row r="5419" ht="15" customHeight="1" s="1">
      <c r="A5419" s="9" t="n">
        <v>5416</v>
      </c>
      <c r="B5419" s="6" t="inlineStr">
        <is>
          <t>14/08</t>
        </is>
      </c>
      <c r="C5419" s="6" t="n">
        <v>15</v>
      </c>
      <c r="D5419" s="6" t="n">
        <v>0</v>
      </c>
      <c r="E5419" s="10">
        <f>IF(D5419=1, IF(OR(C5419&lt;10, C5419&gt;=15),1,0), IF(OR(C5419&lt;7, C5419&gt;=18),1,0))</f>
        <v/>
      </c>
      <c r="F5419" s="11" t="n">
        <v>1.09</v>
      </c>
      <c r="G5419" s="12">
        <f>0.58*8</f>
        <v/>
      </c>
      <c r="H5419" s="12">
        <f>F5419-G5419</f>
        <v/>
      </c>
      <c r="I5419" s="10">
        <f>IF(E5419=0,"Fora",IF(E5418=0,"Carg xar",IF(H5419&lt;0,IF(M5419&lt;0.9,"Carg FV","Stby"),IF(M5419&gt;P5419,"V2H",IF(M5419&lt;0.9,"Carg xar","Stby")))))</f>
        <v/>
      </c>
      <c r="J5419" s="12">
        <f>IF(OR(I5419="Carg FV",I5419="Carg xar"),MIN(IF(I5419="Carg FV",ABS(H5419),7.4),7.4,MAX(0,(0.9-M5419)*40)*0.95),0)</f>
        <v/>
      </c>
      <c r="K5419" s="12">
        <f>IF(I5419="V2H",MIN(MAX(0,H5419),7.4,MAX(0,(M5419-P5419)*40)*0.95),0)</f>
        <v/>
      </c>
      <c r="L5419" s="12">
        <f>IF(E5419=0,0,MAX(0,H5419-K5419))</f>
        <v/>
      </c>
      <c r="M5419" s="13">
        <f>M5418+J5418/40-IF(I5418="V2H",K5418/(0.95*40),0)-IF(E5419=0,IF(E5418=1,IF(D5419=1,30,40)*0.18/(2*40),0),0)-IF(E5419=1,IF(E5418=0,IF(D5419=1,30,40)*0.18/(2*40),0),0)</f>
        <v/>
      </c>
      <c r="N5419" s="14" t="n">
        <v>0.15</v>
      </c>
      <c r="O5419" s="15">
        <f>K5419*N5419</f>
        <v/>
      </c>
      <c r="P5419">
        <f>IF(E5419=0,0.3,IF(D5419=1,IF(C5419&gt;=Params!$B$13-3,IF(C5419&lt;Params!$B$13,Params!$B$20,0.3),0.3),IF(C5419&gt;=Params!$B$15-3,IF(C5419&lt;Params!$B$15,Params!$B$21,0.3),0.3)))</f>
        <v/>
      </c>
    </row>
    <row r="5420" ht="15" customHeight="1" s="1">
      <c r="A5420" s="9" t="n">
        <v>5417</v>
      </c>
      <c r="B5420" s="6" t="inlineStr">
        <is>
          <t>14/08</t>
        </is>
      </c>
      <c r="C5420" s="6" t="n">
        <v>16</v>
      </c>
      <c r="D5420" s="6" t="n">
        <v>0</v>
      </c>
      <c r="E5420" s="10">
        <f>IF(D5420=1, IF(OR(C5420&lt;10, C5420&gt;=15),1,0), IF(OR(C5420&lt;7, C5420&gt;=18),1,0))</f>
        <v/>
      </c>
      <c r="F5420" s="11" t="n">
        <v>0</v>
      </c>
      <c r="G5420" s="12">
        <f>0.38*8</f>
        <v/>
      </c>
      <c r="H5420" s="12">
        <f>F5420-G5420</f>
        <v/>
      </c>
      <c r="I5420" s="10">
        <f>IF(E5420=0,"Fora",IF(E5419=0,"Carg xar",IF(H5420&lt;0,IF(M5420&lt;0.9,"Carg FV","Stby"),IF(M5420&gt;P5420,"V2H",IF(M5420&lt;0.9,"Carg xar","Stby")))))</f>
        <v/>
      </c>
      <c r="J5420" s="12">
        <f>IF(OR(I5420="Carg FV",I5420="Carg xar"),MIN(IF(I5420="Carg FV",ABS(H5420),7.4),7.4,MAX(0,(0.9-M5420)*40)*0.95),0)</f>
        <v/>
      </c>
      <c r="K5420" s="12">
        <f>IF(I5420="V2H",MIN(MAX(0,H5420),7.4,MAX(0,(M5420-P5420)*40)*0.95),0)</f>
        <v/>
      </c>
      <c r="L5420" s="12">
        <f>IF(E5420=0,0,MAX(0,H5420-K5420))</f>
        <v/>
      </c>
      <c r="M5420" s="13">
        <f>M5419+J5419/40-IF(I5419="V2H",K5419/(0.95*40),0)-IF(E5420=0,IF(E5419=1,IF(D5420=1,30,40)*0.18/(2*40),0),0)-IF(E5420=1,IF(E5419=0,IF(D5420=1,30,40)*0.18/(2*40),0),0)</f>
        <v/>
      </c>
      <c r="N5420" s="14" t="n">
        <v>0.15</v>
      </c>
      <c r="O5420" s="15">
        <f>K5420*N5420</f>
        <v/>
      </c>
      <c r="P5420">
        <f>IF(E5420=0,0.3,IF(D5420=1,IF(C5420&gt;=Params!$B$13-3,IF(C5420&lt;Params!$B$13,Params!$B$20,0.3),0.3),IF(C5420&gt;=Params!$B$15-3,IF(C5420&lt;Params!$B$15,Params!$B$21,0.3),0.3)))</f>
        <v/>
      </c>
    </row>
    <row r="5421" ht="15" customHeight="1" s="1">
      <c r="A5421" s="9" t="n">
        <v>5418</v>
      </c>
      <c r="B5421" s="6" t="inlineStr">
        <is>
          <t>14/08</t>
        </is>
      </c>
      <c r="C5421" s="6" t="n">
        <v>17</v>
      </c>
      <c r="D5421" s="6" t="n">
        <v>0</v>
      </c>
      <c r="E5421" s="10">
        <f>IF(D5421=1, IF(OR(C5421&lt;10, C5421&gt;=15),1,0), IF(OR(C5421&lt;7, C5421&gt;=18),1,0))</f>
        <v/>
      </c>
      <c r="F5421" s="11" t="n">
        <v>0</v>
      </c>
      <c r="G5421" s="12">
        <f>0.18*8</f>
        <v/>
      </c>
      <c r="H5421" s="12">
        <f>F5421-G5421</f>
        <v/>
      </c>
      <c r="I5421" s="10">
        <f>IF(E5421=0,"Fora",IF(E5420=0,"Carg xar",IF(H5421&lt;0,IF(M5421&lt;0.9,"Carg FV","Stby"),IF(M5421&gt;P5421,"V2H",IF(M5421&lt;0.9,"Carg xar","Stby")))))</f>
        <v/>
      </c>
      <c r="J5421" s="12">
        <f>IF(OR(I5421="Carg FV",I5421="Carg xar"),MIN(IF(I5421="Carg FV",ABS(H5421),7.4),7.4,MAX(0,(0.9-M5421)*40)*0.95),0)</f>
        <v/>
      </c>
      <c r="K5421" s="12">
        <f>IF(I5421="V2H",MIN(MAX(0,H5421),7.4,MAX(0,(M5421-P5421)*40)*0.95),0)</f>
        <v/>
      </c>
      <c r="L5421" s="12">
        <f>IF(E5421=0,0,MAX(0,H5421-K5421))</f>
        <v/>
      </c>
      <c r="M5421" s="13">
        <f>M5420+J5420/40-IF(I5420="V2H",K5420/(0.95*40),0)-IF(E5421=0,IF(E5420=1,IF(D5421=1,30,40)*0.18/(2*40),0),0)-IF(E5421=1,IF(E5420=0,IF(D5421=1,30,40)*0.18/(2*40),0),0)</f>
        <v/>
      </c>
      <c r="N5421" s="14" t="n">
        <v>0.15</v>
      </c>
      <c r="O5421" s="15">
        <f>K5421*N5421</f>
        <v/>
      </c>
      <c r="P5421">
        <f>IF(E5421=0,0.3,IF(D5421=1,IF(C5421&gt;=Params!$B$13-3,IF(C5421&lt;Params!$B$13,Params!$B$20,0.3),0.3),IF(C5421&gt;=Params!$B$15-3,IF(C5421&lt;Params!$B$15,Params!$B$21,0.3),0.3)))</f>
        <v/>
      </c>
    </row>
    <row r="5422" ht="15" customHeight="1" s="1">
      <c r="A5422" s="9" t="n">
        <v>5419</v>
      </c>
      <c r="B5422" s="6" t="inlineStr">
        <is>
          <t>14/08</t>
        </is>
      </c>
      <c r="C5422" s="6" t="n">
        <v>18</v>
      </c>
      <c r="D5422" s="6" t="n">
        <v>0</v>
      </c>
      <c r="E5422" s="10">
        <f>IF(D5422=1, IF(OR(C5422&lt;10, C5422&gt;=15),1,0), IF(OR(C5422&lt;7, C5422&gt;=18),1,0))</f>
        <v/>
      </c>
      <c r="F5422" s="11" t="n">
        <v>0</v>
      </c>
      <c r="G5422" s="12">
        <f>0.04*8</f>
        <v/>
      </c>
      <c r="H5422" s="12">
        <f>F5422-G5422</f>
        <v/>
      </c>
      <c r="I5422" s="10">
        <f>IF(E5422=0,"Fora",IF(E5421=0,"Carg xar",IF(H5422&lt;0,IF(M5422&lt;0.9,"Carg FV","Stby"),IF(M5422&gt;P5422,"V2H",IF(M5422&lt;0.9,"Carg xar","Stby")))))</f>
        <v/>
      </c>
      <c r="J5422" s="12">
        <f>IF(OR(I5422="Carg FV",I5422="Carg xar"),MIN(IF(I5422="Carg FV",ABS(H5422),7.4),7.4,MAX(0,(0.9-M5422)*40)*0.95),0)</f>
        <v/>
      </c>
      <c r="K5422" s="12">
        <f>IF(I5422="V2H",MIN(MAX(0,H5422),7.4,MAX(0,(M5422-P5422)*40)*0.95),0)</f>
        <v/>
      </c>
      <c r="L5422" s="12">
        <f>IF(E5422=0,0,MAX(0,H5422-K5422))</f>
        <v/>
      </c>
      <c r="M5422" s="13">
        <f>M5421+J5421/40-IF(I5421="V2H",K5421/(0.95*40),0)-IF(E5422=0,IF(E5421=1,IF(D5422=1,30,40)*0.18/(2*40),0),0)-IF(E5422=1,IF(E5421=0,IF(D5422=1,30,40)*0.18/(2*40),0),0)</f>
        <v/>
      </c>
      <c r="N5422" s="14" t="n">
        <v>0.2</v>
      </c>
      <c r="O5422" s="15">
        <f>K5422*N5422</f>
        <v/>
      </c>
      <c r="P5422">
        <f>IF(E5422=0,0.3,IF(D5422=1,IF(C5422&gt;=Params!$B$13-3,IF(C5422&lt;Params!$B$13,Params!$B$20,0.3),0.3),IF(C5422&gt;=Params!$B$15-3,IF(C5422&lt;Params!$B$15,Params!$B$21,0.3),0.3)))</f>
        <v/>
      </c>
    </row>
    <row r="5423" ht="15" customHeight="1" s="1">
      <c r="A5423" s="9" t="n">
        <v>5420</v>
      </c>
      <c r="B5423" s="6" t="inlineStr">
        <is>
          <t>14/08</t>
        </is>
      </c>
      <c r="C5423" s="6" t="n">
        <v>19</v>
      </c>
      <c r="D5423" s="6" t="n">
        <v>0</v>
      </c>
      <c r="E5423" s="10">
        <f>IF(D5423=1, IF(OR(C5423&lt;10, C5423&gt;=15),1,0), IF(OR(C5423&lt;7, C5423&gt;=18),1,0))</f>
        <v/>
      </c>
      <c r="F5423" s="11" t="n">
        <v>0.36</v>
      </c>
      <c r="G5423" s="12">
        <f>0*8</f>
        <v/>
      </c>
      <c r="H5423" s="12">
        <f>F5423-G5423</f>
        <v/>
      </c>
      <c r="I5423" s="10">
        <f>IF(E5423=0,"Fora",IF(E5422=0,"Carg xar",IF(H5423&lt;0,IF(M5423&lt;0.9,"Carg FV","Stby"),IF(M5423&gt;P5423,"V2H",IF(M5423&lt;0.9,"Carg xar","Stby")))))</f>
        <v/>
      </c>
      <c r="J5423" s="12">
        <f>IF(OR(I5423="Carg FV",I5423="Carg xar"),MIN(IF(I5423="Carg FV",ABS(H5423),7.4),7.4,MAX(0,(0.9-M5423)*40)*0.95),0)</f>
        <v/>
      </c>
      <c r="K5423" s="12">
        <f>IF(I5423="V2H",MIN(MAX(0,H5423),7.4,MAX(0,(M5423-P5423)*40)*0.95),0)</f>
        <v/>
      </c>
      <c r="L5423" s="12">
        <f>IF(E5423=0,0,MAX(0,H5423-K5423))</f>
        <v/>
      </c>
      <c r="M5423" s="13">
        <f>M5422+J5422/40-IF(I5422="V2H",K5422/(0.95*40),0)-IF(E5423=0,IF(E5422=1,IF(D5423=1,30,40)*0.18/(2*40),0),0)-IF(E5423=1,IF(E5422=0,IF(D5423=1,30,40)*0.18/(2*40),0),0)</f>
        <v/>
      </c>
      <c r="N5423" s="14" t="n">
        <v>0.2</v>
      </c>
      <c r="O5423" s="15">
        <f>K5423*N5423</f>
        <v/>
      </c>
      <c r="P5423">
        <f>IF(E5423=0,0.3,IF(D5423=1,IF(C5423&gt;=Params!$B$13-3,IF(C5423&lt;Params!$B$13,Params!$B$20,0.3),0.3),IF(C5423&gt;=Params!$B$15-3,IF(C5423&lt;Params!$B$15,Params!$B$21,0.3),0.3)))</f>
        <v/>
      </c>
    </row>
    <row r="5424" ht="15" customHeight="1" s="1">
      <c r="A5424" s="9" t="n">
        <v>5421</v>
      </c>
      <c r="B5424" s="6" t="inlineStr">
        <is>
          <t>14/08</t>
        </is>
      </c>
      <c r="C5424" s="6" t="n">
        <v>20</v>
      </c>
      <c r="D5424" s="6" t="n">
        <v>0</v>
      </c>
      <c r="E5424" s="10">
        <f>IF(D5424=1, IF(OR(C5424&lt;10, C5424&gt;=15),1,0), IF(OR(C5424&lt;7, C5424&gt;=18),1,0))</f>
        <v/>
      </c>
      <c r="F5424" s="11" t="n">
        <v>0.793</v>
      </c>
      <c r="G5424" s="12">
        <f>0*8</f>
        <v/>
      </c>
      <c r="H5424" s="12">
        <f>F5424-G5424</f>
        <v/>
      </c>
      <c r="I5424" s="10">
        <f>IF(E5424=0,"Fora",IF(E5423=0,"Carg xar",IF(H5424&lt;0,IF(M5424&lt;0.9,"Carg FV","Stby"),IF(M5424&gt;P5424,"V2H",IF(M5424&lt;0.9,"Carg xar","Stby")))))</f>
        <v/>
      </c>
      <c r="J5424" s="12">
        <f>IF(OR(I5424="Carg FV",I5424="Carg xar"),MIN(IF(I5424="Carg FV",ABS(H5424),7.4),7.4,MAX(0,(0.9-M5424)*40)*0.95),0)</f>
        <v/>
      </c>
      <c r="K5424" s="12">
        <f>IF(I5424="V2H",MIN(MAX(0,H5424),7.4,MAX(0,(M5424-P5424)*40)*0.95),0)</f>
        <v/>
      </c>
      <c r="L5424" s="12">
        <f>IF(E5424=0,0,MAX(0,H5424-K5424))</f>
        <v/>
      </c>
      <c r="M5424" s="13">
        <f>M5423+J5423/40-IF(I5423="V2H",K5423/(0.95*40),0)-IF(E5424=0,IF(E5423=1,IF(D5424=1,30,40)*0.18/(2*40),0),0)-IF(E5424=1,IF(E5423=0,IF(D5424=1,30,40)*0.18/(2*40),0),0)</f>
        <v/>
      </c>
      <c r="N5424" s="14" t="n">
        <v>0.2</v>
      </c>
      <c r="O5424" s="15">
        <f>K5424*N5424</f>
        <v/>
      </c>
      <c r="P5424">
        <f>IF(E5424=0,0.3,IF(D5424=1,IF(C5424&gt;=Params!$B$13-3,IF(C5424&lt;Params!$B$13,Params!$B$20,0.3),0.3),IF(C5424&gt;=Params!$B$15-3,IF(C5424&lt;Params!$B$15,Params!$B$21,0.3),0.3)))</f>
        <v/>
      </c>
    </row>
    <row r="5425" ht="15" customHeight="1" s="1">
      <c r="A5425" s="9" t="n">
        <v>5422</v>
      </c>
      <c r="B5425" s="6" t="inlineStr">
        <is>
          <t>14/08</t>
        </is>
      </c>
      <c r="C5425" s="6" t="n">
        <v>21</v>
      </c>
      <c r="D5425" s="6" t="n">
        <v>0</v>
      </c>
      <c r="E5425" s="10">
        <f>IF(D5425=1, IF(OR(C5425&lt;10, C5425&gt;=15),1,0), IF(OR(C5425&lt;7, C5425&gt;=18),1,0))</f>
        <v/>
      </c>
      <c r="F5425" s="11" t="n">
        <v>0.671</v>
      </c>
      <c r="G5425" s="12">
        <f>0*8</f>
        <v/>
      </c>
      <c r="H5425" s="12">
        <f>F5425-G5425</f>
        <v/>
      </c>
      <c r="I5425" s="10">
        <f>IF(E5425=0,"Fora",IF(E5424=0,"Carg xar",IF(H5425&lt;0,IF(M5425&lt;0.9,"Carg FV","Stby"),IF(M5425&gt;P5425,"V2H",IF(M5425&lt;0.9,"Carg xar","Stby")))))</f>
        <v/>
      </c>
      <c r="J5425" s="12">
        <f>IF(OR(I5425="Carg FV",I5425="Carg xar"),MIN(IF(I5425="Carg FV",ABS(H5425),7.4),7.4,MAX(0,(0.9-M5425)*40)*0.95),0)</f>
        <v/>
      </c>
      <c r="K5425" s="12">
        <f>IF(I5425="V2H",MIN(MAX(0,H5425),7.4,MAX(0,(M5425-P5425)*40)*0.95),0)</f>
        <v/>
      </c>
      <c r="L5425" s="12">
        <f>IF(E5425=0,0,MAX(0,H5425-K5425))</f>
        <v/>
      </c>
      <c r="M5425" s="13">
        <f>M5424+J5424/40-IF(I5424="V2H",K5424/(0.95*40),0)-IF(E5425=0,IF(E5424=1,IF(D5425=1,30,40)*0.18/(2*40),0),0)-IF(E5425=1,IF(E5424=0,IF(D5425=1,30,40)*0.18/(2*40),0),0)</f>
        <v/>
      </c>
      <c r="N5425" s="14" t="n">
        <v>0.2</v>
      </c>
      <c r="O5425" s="15">
        <f>K5425*N5425</f>
        <v/>
      </c>
      <c r="P5425">
        <f>IF(E5425=0,0.3,IF(D5425=1,IF(C5425&gt;=Params!$B$13-3,IF(C5425&lt;Params!$B$13,Params!$B$20,0.3),0.3),IF(C5425&gt;=Params!$B$15-3,IF(C5425&lt;Params!$B$15,Params!$B$21,0.3),0.3)))</f>
        <v/>
      </c>
    </row>
    <row r="5426" ht="15" customHeight="1" s="1">
      <c r="A5426" s="9" t="n">
        <v>5423</v>
      </c>
      <c r="B5426" s="6" t="inlineStr">
        <is>
          <t>14/08</t>
        </is>
      </c>
      <c r="C5426" s="6" t="n">
        <v>22</v>
      </c>
      <c r="D5426" s="6" t="n">
        <v>0</v>
      </c>
      <c r="E5426" s="10">
        <f>IF(D5426=1, IF(OR(C5426&lt;10, C5426&gt;=15),1,0), IF(OR(C5426&lt;7, C5426&gt;=18),1,0))</f>
        <v/>
      </c>
      <c r="F5426" s="11" t="n">
        <v>0.6850000000000001</v>
      </c>
      <c r="G5426" s="12">
        <f>0*8</f>
        <v/>
      </c>
      <c r="H5426" s="12">
        <f>F5426-G5426</f>
        <v/>
      </c>
      <c r="I5426" s="10">
        <f>IF(E5426=0,"Fora",IF(E5425=0,"Carg xar",IF(H5426&lt;0,IF(M5426&lt;0.9,"Carg FV","Stby"),IF(M5426&gt;P5426,"V2H",IF(M5426&lt;0.9,"Carg xar","Stby")))))</f>
        <v/>
      </c>
      <c r="J5426" s="12">
        <f>IF(OR(I5426="Carg FV",I5426="Carg xar"),MIN(IF(I5426="Carg FV",ABS(H5426),7.4),7.4,MAX(0,(0.9-M5426)*40)*0.95),0)</f>
        <v/>
      </c>
      <c r="K5426" s="12">
        <f>IF(I5426="V2H",MIN(MAX(0,H5426),7.4,MAX(0,(M5426-P5426)*40)*0.95),0)</f>
        <v/>
      </c>
      <c r="L5426" s="12">
        <f>IF(E5426=0,0,MAX(0,H5426-K5426))</f>
        <v/>
      </c>
      <c r="M5426" s="13">
        <f>M5425+J5425/40-IF(I5425="V2H",K5425/(0.95*40),0)-IF(E5426=0,IF(E5425=1,IF(D5426=1,30,40)*0.18/(2*40),0),0)-IF(E5426=1,IF(E5425=0,IF(D5426=1,30,40)*0.18/(2*40),0),0)</f>
        <v/>
      </c>
      <c r="N5426" s="14" t="n">
        <v>0.15</v>
      </c>
      <c r="O5426" s="15">
        <f>K5426*N5426</f>
        <v/>
      </c>
      <c r="P5426">
        <f>IF(E5426=0,0.3,IF(D5426=1,IF(C5426&gt;=Params!$B$13-3,IF(C5426&lt;Params!$B$13,Params!$B$20,0.3),0.3),IF(C5426&gt;=Params!$B$15-3,IF(C5426&lt;Params!$B$15,Params!$B$21,0.3),0.3)))</f>
        <v/>
      </c>
    </row>
    <row r="5427" ht="15" customHeight="1" s="1">
      <c r="A5427" s="9" t="n">
        <v>5424</v>
      </c>
      <c r="B5427" s="6" t="inlineStr">
        <is>
          <t>14/08</t>
        </is>
      </c>
      <c r="C5427" s="6" t="n">
        <v>23</v>
      </c>
      <c r="D5427" s="6" t="n">
        <v>0</v>
      </c>
      <c r="E5427" s="10">
        <f>IF(D5427=1, IF(OR(C5427&lt;10, C5427&gt;=15),1,0), IF(OR(C5427&lt;7, C5427&gt;=18),1,0))</f>
        <v/>
      </c>
      <c r="F5427" s="11" t="n">
        <v>0.793</v>
      </c>
      <c r="G5427" s="12">
        <f>0*8</f>
        <v/>
      </c>
      <c r="H5427" s="12">
        <f>F5427-G5427</f>
        <v/>
      </c>
      <c r="I5427" s="10">
        <f>IF(E5427=0,"Fora",IF(E5426=0,"Carg xar",IF(H5427&lt;0,IF(M5427&lt;0.9,"Carg FV","Stby"),IF(M5427&gt;P5427,"V2H",IF(M5427&lt;0.9,"Carg xar","Stby")))))</f>
        <v/>
      </c>
      <c r="J5427" s="12">
        <f>IF(OR(I5427="Carg FV",I5427="Carg xar"),MIN(IF(I5427="Carg FV",ABS(H5427),7.4),7.4,MAX(0,(0.9-M5427)*40)*0.95),0)</f>
        <v/>
      </c>
      <c r="K5427" s="12">
        <f>IF(I5427="V2H",MIN(MAX(0,H5427),7.4,MAX(0,(M5427-P5427)*40)*0.95),0)</f>
        <v/>
      </c>
      <c r="L5427" s="12">
        <f>IF(E5427=0,0,MAX(0,H5427-K5427))</f>
        <v/>
      </c>
      <c r="M5427" s="13">
        <f>M5426+J5426/40-IF(I5426="V2H",K5426/(0.95*40),0)-IF(E5427=0,IF(E5426=1,IF(D5427=1,30,40)*0.18/(2*40),0),0)-IF(E5427=1,IF(E5426=0,IF(D5427=1,30,40)*0.18/(2*40),0),0)</f>
        <v/>
      </c>
      <c r="N5427" s="14" t="n">
        <v>0.15</v>
      </c>
      <c r="O5427" s="15">
        <f>K5427*N5427</f>
        <v/>
      </c>
      <c r="P5427">
        <f>IF(E5427=0,0.3,IF(D5427=1,IF(C5427&gt;=Params!$B$13-3,IF(C5427&lt;Params!$B$13,Params!$B$20,0.3),0.3),IF(C5427&gt;=Params!$B$15-3,IF(C5427&lt;Params!$B$15,Params!$B$21,0.3),0.3)))</f>
        <v/>
      </c>
    </row>
    <row r="5428" ht="15" customHeight="1" s="1">
      <c r="A5428" s="9" t="n">
        <v>5425</v>
      </c>
      <c r="B5428" s="6" t="inlineStr">
        <is>
          <t>15/08</t>
        </is>
      </c>
      <c r="C5428" s="6" t="n">
        <v>0</v>
      </c>
      <c r="D5428" s="6" t="n">
        <v>0</v>
      </c>
      <c r="E5428" s="10">
        <f>IF(D5428=1, IF(OR(C5428&lt;10, C5428&gt;=15),1,0), IF(OR(C5428&lt;7, C5428&gt;=18),1,0))</f>
        <v/>
      </c>
      <c r="F5428" s="11" t="n">
        <v>0.63</v>
      </c>
      <c r="G5428" s="12">
        <f>0*8</f>
        <v/>
      </c>
      <c r="H5428" s="12">
        <f>F5428-G5428</f>
        <v/>
      </c>
      <c r="I5428" s="10">
        <f>IF(E5428=0,"Fora",IF(E5427=0,"Carg xar",IF(H5428&lt;0,IF(M5428&lt;0.9,"Carg FV","Stby"),IF(M5428&gt;P5428,"V2H",IF(M5428&lt;0.9,"Carg xar","Stby")))))</f>
        <v/>
      </c>
      <c r="J5428" s="12">
        <f>IF(OR(I5428="Carg FV",I5428="Carg xar"),MIN(IF(I5428="Carg FV",ABS(H5428),7.4),7.4,MAX(0,(0.9-M5428)*40)*0.95),0)</f>
        <v/>
      </c>
      <c r="K5428" s="12">
        <f>IF(I5428="V2H",MIN(MAX(0,H5428),7.4,MAX(0,(M5428-P5428)*40)*0.95),0)</f>
        <v/>
      </c>
      <c r="L5428" s="12">
        <f>IF(E5428=0,0,MAX(0,H5428-K5428))</f>
        <v/>
      </c>
      <c r="M5428" s="13">
        <f>M5427+J5427/40-IF(I5427="V2H",K5427/(0.95*40),0)-IF(E5428=0,IF(E5427=1,IF(D5428=1,30,40)*0.18/(2*40),0),0)-IF(E5428=1,IF(E5427=0,IF(D5428=1,30,40)*0.18/(2*40),0),0)</f>
        <v/>
      </c>
      <c r="N5428" s="14" t="n">
        <v>0.09</v>
      </c>
      <c r="O5428" s="15">
        <f>K5428*N5428</f>
        <v/>
      </c>
      <c r="P5428">
        <f>IF(E5428=0,0.3,IF(D5428=1,IF(C5428&gt;=Params!$B$13-3,IF(C5428&lt;Params!$B$13,Params!$B$20,0.3),0.3),IF(C5428&gt;=Params!$B$15-3,IF(C5428&lt;Params!$B$15,Params!$B$21,0.3),0.3)))</f>
        <v/>
      </c>
    </row>
    <row r="5429" ht="15" customHeight="1" s="1">
      <c r="A5429" s="9" t="n">
        <v>5426</v>
      </c>
      <c r="B5429" s="6" t="inlineStr">
        <is>
          <t>15/08</t>
        </is>
      </c>
      <c r="C5429" s="6" t="n">
        <v>1</v>
      </c>
      <c r="D5429" s="6" t="n">
        <v>0</v>
      </c>
      <c r="E5429" s="10">
        <f>IF(D5429=1, IF(OR(C5429&lt;10, C5429&gt;=15),1,0), IF(OR(C5429&lt;7, C5429&gt;=18),1,0))</f>
        <v/>
      </c>
      <c r="F5429" s="11" t="n">
        <v>0.77</v>
      </c>
      <c r="G5429" s="12">
        <f>0*8</f>
        <v/>
      </c>
      <c r="H5429" s="12">
        <f>F5429-G5429</f>
        <v/>
      </c>
      <c r="I5429" s="10">
        <f>IF(E5429=0,"Fora",IF(E5428=0,"Carg xar",IF(H5429&lt;0,IF(M5429&lt;0.9,"Carg FV","Stby"),IF(M5429&gt;P5429,"V2H",IF(M5429&lt;0.9,"Carg xar","Stby")))))</f>
        <v/>
      </c>
      <c r="J5429" s="12">
        <f>IF(OR(I5429="Carg FV",I5429="Carg xar"),MIN(IF(I5429="Carg FV",ABS(H5429),7.4),7.4,MAX(0,(0.9-M5429)*40)*0.95),0)</f>
        <v/>
      </c>
      <c r="K5429" s="12">
        <f>IF(I5429="V2H",MIN(MAX(0,H5429),7.4,MAX(0,(M5429-P5429)*40)*0.95),0)</f>
        <v/>
      </c>
      <c r="L5429" s="12">
        <f>IF(E5429=0,0,MAX(0,H5429-K5429))</f>
        <v/>
      </c>
      <c r="M5429" s="13">
        <f>M5428+J5428/40-IF(I5428="V2H",K5428/(0.95*40),0)-IF(E5429=0,IF(E5428=1,IF(D5429=1,30,40)*0.18/(2*40),0),0)-IF(E5429=1,IF(E5428=0,IF(D5429=1,30,40)*0.18/(2*40),0),0)</f>
        <v/>
      </c>
      <c r="N5429" s="14" t="n">
        <v>0.09</v>
      </c>
      <c r="O5429" s="15">
        <f>K5429*N5429</f>
        <v/>
      </c>
      <c r="P5429">
        <f>IF(E5429=0,0.3,IF(D5429=1,IF(C5429&gt;=Params!$B$13-3,IF(C5429&lt;Params!$B$13,Params!$B$20,0.3),0.3),IF(C5429&gt;=Params!$B$15-3,IF(C5429&lt;Params!$B$15,Params!$B$21,0.3),0.3)))</f>
        <v/>
      </c>
    </row>
    <row r="5430" ht="15" customHeight="1" s="1">
      <c r="A5430" s="9" t="n">
        <v>5427</v>
      </c>
      <c r="B5430" s="6" t="inlineStr">
        <is>
          <t>15/08</t>
        </is>
      </c>
      <c r="C5430" s="6" t="n">
        <v>2</v>
      </c>
      <c r="D5430" s="6" t="n">
        <v>0</v>
      </c>
      <c r="E5430" s="10">
        <f>IF(D5430=1, IF(OR(C5430&lt;10, C5430&gt;=15),1,0), IF(OR(C5430&lt;7, C5430&gt;=18),1,0))</f>
        <v/>
      </c>
      <c r="F5430" s="11" t="n">
        <v>0.598</v>
      </c>
      <c r="G5430" s="12">
        <f>0*8</f>
        <v/>
      </c>
      <c r="H5430" s="12">
        <f>F5430-G5430</f>
        <v/>
      </c>
      <c r="I5430" s="10">
        <f>IF(E5430=0,"Fora",IF(E5429=0,"Carg xar",IF(H5430&lt;0,IF(M5430&lt;0.9,"Carg FV","Stby"),IF(M5430&gt;P5430,"V2H",IF(M5430&lt;0.9,"Carg xar","Stby")))))</f>
        <v/>
      </c>
      <c r="J5430" s="12">
        <f>IF(OR(I5430="Carg FV",I5430="Carg xar"),MIN(IF(I5430="Carg FV",ABS(H5430),7.4),7.4,MAX(0,(0.9-M5430)*40)*0.95),0)</f>
        <v/>
      </c>
      <c r="K5430" s="12">
        <f>IF(I5430="V2H",MIN(MAX(0,H5430),7.4,MAX(0,(M5430-P5430)*40)*0.95),0)</f>
        <v/>
      </c>
      <c r="L5430" s="12">
        <f>IF(E5430=0,0,MAX(0,H5430-K5430))</f>
        <v/>
      </c>
      <c r="M5430" s="13">
        <f>M5429+J5429/40-IF(I5429="V2H",K5429/(0.95*40),0)-IF(E5430=0,IF(E5429=1,IF(D5430=1,30,40)*0.18/(2*40),0),0)-IF(E5430=1,IF(E5429=0,IF(D5430=1,30,40)*0.18/(2*40),0),0)</f>
        <v/>
      </c>
      <c r="N5430" s="14" t="n">
        <v>0.09</v>
      </c>
      <c r="O5430" s="15">
        <f>K5430*N5430</f>
        <v/>
      </c>
      <c r="P5430">
        <f>IF(E5430=0,0.3,IF(D5430=1,IF(C5430&gt;=Params!$B$13-3,IF(C5430&lt;Params!$B$13,Params!$B$20,0.3),0.3),IF(C5430&gt;=Params!$B$15-3,IF(C5430&lt;Params!$B$15,Params!$B$21,0.3),0.3)))</f>
        <v/>
      </c>
    </row>
    <row r="5431" ht="15" customHeight="1" s="1">
      <c r="A5431" s="9" t="n">
        <v>5428</v>
      </c>
      <c r="B5431" s="6" t="inlineStr">
        <is>
          <t>15/08</t>
        </is>
      </c>
      <c r="C5431" s="6" t="n">
        <v>3</v>
      </c>
      <c r="D5431" s="6" t="n">
        <v>0</v>
      </c>
      <c r="E5431" s="10">
        <f>IF(D5431=1, IF(OR(C5431&lt;10, C5431&gt;=15),1,0), IF(OR(C5431&lt;7, C5431&gt;=18),1,0))</f>
        <v/>
      </c>
      <c r="F5431" s="11" t="n">
        <v>1.421</v>
      </c>
      <c r="G5431" s="12">
        <f>0*8</f>
        <v/>
      </c>
      <c r="H5431" s="12">
        <f>F5431-G5431</f>
        <v/>
      </c>
      <c r="I5431" s="10">
        <f>IF(E5431=0,"Fora",IF(E5430=0,"Carg xar",IF(H5431&lt;0,IF(M5431&lt;0.9,"Carg FV","Stby"),IF(M5431&gt;P5431,"V2H",IF(M5431&lt;0.9,"Carg xar","Stby")))))</f>
        <v/>
      </c>
      <c r="J5431" s="12">
        <f>IF(OR(I5431="Carg FV",I5431="Carg xar"),MIN(IF(I5431="Carg FV",ABS(H5431),7.4),7.4,MAX(0,(0.9-M5431)*40)*0.95),0)</f>
        <v/>
      </c>
      <c r="K5431" s="12">
        <f>IF(I5431="V2H",MIN(MAX(0,H5431),7.4,MAX(0,(M5431-P5431)*40)*0.95),0)</f>
        <v/>
      </c>
      <c r="L5431" s="12">
        <f>IF(E5431=0,0,MAX(0,H5431-K5431))</f>
        <v/>
      </c>
      <c r="M5431" s="13">
        <f>M5430+J5430/40-IF(I5430="V2H",K5430/(0.95*40),0)-IF(E5431=0,IF(E5430=1,IF(D5431=1,30,40)*0.18/(2*40),0),0)-IF(E5431=1,IF(E5430=0,IF(D5431=1,30,40)*0.18/(2*40),0),0)</f>
        <v/>
      </c>
      <c r="N5431" s="14" t="n">
        <v>0.09</v>
      </c>
      <c r="O5431" s="15">
        <f>K5431*N5431</f>
        <v/>
      </c>
      <c r="P5431">
        <f>IF(E5431=0,0.3,IF(D5431=1,IF(C5431&gt;=Params!$B$13-3,IF(C5431&lt;Params!$B$13,Params!$B$20,0.3),0.3),IF(C5431&gt;=Params!$B$15-3,IF(C5431&lt;Params!$B$15,Params!$B$21,0.3),0.3)))</f>
        <v/>
      </c>
    </row>
    <row r="5432" ht="15" customHeight="1" s="1">
      <c r="A5432" s="9" t="n">
        <v>5429</v>
      </c>
      <c r="B5432" s="6" t="inlineStr">
        <is>
          <t>15/08</t>
        </is>
      </c>
      <c r="C5432" s="6" t="n">
        <v>4</v>
      </c>
      <c r="D5432" s="6" t="n">
        <v>0</v>
      </c>
      <c r="E5432" s="10">
        <f>IF(D5432=1, IF(OR(C5432&lt;10, C5432&gt;=15),1,0), IF(OR(C5432&lt;7, C5432&gt;=18),1,0))</f>
        <v/>
      </c>
      <c r="F5432" s="11" t="n">
        <v>0.664</v>
      </c>
      <c r="G5432" s="12">
        <f>0*8</f>
        <v/>
      </c>
      <c r="H5432" s="12">
        <f>F5432-G5432</f>
        <v/>
      </c>
      <c r="I5432" s="10">
        <f>IF(E5432=0,"Fora",IF(E5431=0,"Carg xar",IF(H5432&lt;0,IF(M5432&lt;0.9,"Carg FV","Stby"),IF(M5432&gt;P5432,"V2H",IF(M5432&lt;0.9,"Carg xar","Stby")))))</f>
        <v/>
      </c>
      <c r="J5432" s="12">
        <f>IF(OR(I5432="Carg FV",I5432="Carg xar"),MIN(IF(I5432="Carg FV",ABS(H5432),7.4),7.4,MAX(0,(0.9-M5432)*40)*0.95),0)</f>
        <v/>
      </c>
      <c r="K5432" s="12">
        <f>IF(I5432="V2H",MIN(MAX(0,H5432),7.4,MAX(0,(M5432-P5432)*40)*0.95),0)</f>
        <v/>
      </c>
      <c r="L5432" s="12">
        <f>IF(E5432=0,0,MAX(0,H5432-K5432))</f>
        <v/>
      </c>
      <c r="M5432" s="13">
        <f>M5431+J5431/40-IF(I5431="V2H",K5431/(0.95*40),0)-IF(E5432=0,IF(E5431=1,IF(D5432=1,30,40)*0.18/(2*40),0),0)-IF(E5432=1,IF(E5431=0,IF(D5432=1,30,40)*0.18/(2*40),0),0)</f>
        <v/>
      </c>
      <c r="N5432" s="14" t="n">
        <v>0.09</v>
      </c>
      <c r="O5432" s="15">
        <f>K5432*N5432</f>
        <v/>
      </c>
      <c r="P5432">
        <f>IF(E5432=0,0.3,IF(D5432=1,IF(C5432&gt;=Params!$B$13-3,IF(C5432&lt;Params!$B$13,Params!$B$20,0.3),0.3),IF(C5432&gt;=Params!$B$15-3,IF(C5432&lt;Params!$B$15,Params!$B$21,0.3),0.3)))</f>
        <v/>
      </c>
    </row>
    <row r="5433" ht="15" customHeight="1" s="1">
      <c r="A5433" s="9" t="n">
        <v>5430</v>
      </c>
      <c r="B5433" s="6" t="inlineStr">
        <is>
          <t>15/08</t>
        </is>
      </c>
      <c r="C5433" s="6" t="n">
        <v>5</v>
      </c>
      <c r="D5433" s="6" t="n">
        <v>0</v>
      </c>
      <c r="E5433" s="10">
        <f>IF(D5433=1, IF(OR(C5433&lt;10, C5433&gt;=15),1,0), IF(OR(C5433&lt;7, C5433&gt;=18),1,0))</f>
        <v/>
      </c>
      <c r="F5433" s="11" t="n">
        <v>0.672</v>
      </c>
      <c r="G5433" s="12">
        <f>0*8</f>
        <v/>
      </c>
      <c r="H5433" s="12">
        <f>F5433-G5433</f>
        <v/>
      </c>
      <c r="I5433" s="10">
        <f>IF(E5433=0,"Fora",IF(E5432=0,"Carg xar",IF(H5433&lt;0,IF(M5433&lt;0.9,"Carg FV","Stby"),IF(M5433&gt;P5433,"V2H",IF(M5433&lt;0.9,"Carg xar","Stby")))))</f>
        <v/>
      </c>
      <c r="J5433" s="12">
        <f>IF(OR(I5433="Carg FV",I5433="Carg xar"),MIN(IF(I5433="Carg FV",ABS(H5433),7.4),7.4,MAX(0,(0.9-M5433)*40)*0.95),0)</f>
        <v/>
      </c>
      <c r="K5433" s="12">
        <f>IF(I5433="V2H",MIN(MAX(0,H5433),7.4,MAX(0,(M5433-P5433)*40)*0.95),0)</f>
        <v/>
      </c>
      <c r="L5433" s="12">
        <f>IF(E5433=0,0,MAX(0,H5433-K5433))</f>
        <v/>
      </c>
      <c r="M5433" s="13">
        <f>M5432+J5432/40-IF(I5432="V2H",K5432/(0.95*40),0)-IF(E5433=0,IF(E5432=1,IF(D5433=1,30,40)*0.18/(2*40),0),0)-IF(E5433=1,IF(E5432=0,IF(D5433=1,30,40)*0.18/(2*40),0),0)</f>
        <v/>
      </c>
      <c r="N5433" s="14" t="n">
        <v>0.09</v>
      </c>
      <c r="O5433" s="15">
        <f>K5433*N5433</f>
        <v/>
      </c>
      <c r="P5433">
        <f>IF(E5433=0,0.3,IF(D5433=1,IF(C5433&gt;=Params!$B$13-3,IF(C5433&lt;Params!$B$13,Params!$B$20,0.3),0.3),IF(C5433&gt;=Params!$B$15-3,IF(C5433&lt;Params!$B$15,Params!$B$21,0.3),0.3)))</f>
        <v/>
      </c>
    </row>
    <row r="5434" ht="15" customHeight="1" s="1">
      <c r="A5434" s="9" t="n">
        <v>5431</v>
      </c>
      <c r="B5434" s="6" t="inlineStr">
        <is>
          <t>15/08</t>
        </is>
      </c>
      <c r="C5434" s="6" t="n">
        <v>6</v>
      </c>
      <c r="D5434" s="6" t="n">
        <v>0</v>
      </c>
      <c r="E5434" s="10">
        <f>IF(D5434=1, IF(OR(C5434&lt;10, C5434&gt;=15),1,0), IF(OR(C5434&lt;7, C5434&gt;=18),1,0))</f>
        <v/>
      </c>
      <c r="F5434" s="11" t="n">
        <v>0.606</v>
      </c>
      <c r="G5434" s="12">
        <f>0*8</f>
        <v/>
      </c>
      <c r="H5434" s="12">
        <f>F5434-G5434</f>
        <v/>
      </c>
      <c r="I5434" s="10">
        <f>IF(E5434=0,"Fora",IF(E5433=0,"Carg xar",IF(H5434&lt;0,IF(M5434&lt;0.9,"Carg FV","Stby"),IF(M5434&gt;P5434,"V2H",IF(M5434&lt;0.9,"Carg xar","Stby")))))</f>
        <v/>
      </c>
      <c r="J5434" s="12">
        <f>IF(OR(I5434="Carg FV",I5434="Carg xar"),MIN(IF(I5434="Carg FV",ABS(H5434),7.4),7.4,MAX(0,(0.9-M5434)*40)*0.95),0)</f>
        <v/>
      </c>
      <c r="K5434" s="12">
        <f>IF(I5434="V2H",MIN(MAX(0,H5434),7.4,MAX(0,(M5434-P5434)*40)*0.95),0)</f>
        <v/>
      </c>
      <c r="L5434" s="12">
        <f>IF(E5434=0,0,MAX(0,H5434-K5434))</f>
        <v/>
      </c>
      <c r="M5434" s="13">
        <f>M5433+J5433/40-IF(I5433="V2H",K5433/(0.95*40),0)-IF(E5434=0,IF(E5433=1,IF(D5434=1,30,40)*0.18/(2*40),0),0)-IF(E5434=1,IF(E5433=0,IF(D5434=1,30,40)*0.18/(2*40),0),0)</f>
        <v/>
      </c>
      <c r="N5434" s="14" t="n">
        <v>0.09</v>
      </c>
      <c r="O5434" s="15">
        <f>K5434*N5434</f>
        <v/>
      </c>
      <c r="P5434">
        <f>IF(E5434=0,0.3,IF(D5434=1,IF(C5434&gt;=Params!$B$13-3,IF(C5434&lt;Params!$B$13,Params!$B$20,0.3),0.3),IF(C5434&gt;=Params!$B$15-3,IF(C5434&lt;Params!$B$15,Params!$B$21,0.3),0.3)))</f>
        <v/>
      </c>
    </row>
    <row r="5435" ht="15" customHeight="1" s="1">
      <c r="A5435" s="9" t="n">
        <v>5432</v>
      </c>
      <c r="B5435" s="6" t="inlineStr">
        <is>
          <t>15/08</t>
        </is>
      </c>
      <c r="C5435" s="6" t="n">
        <v>7</v>
      </c>
      <c r="D5435" s="6" t="n">
        <v>0</v>
      </c>
      <c r="E5435" s="10">
        <f>IF(D5435=1, IF(OR(C5435&lt;10, C5435&gt;=15),1,0), IF(OR(C5435&lt;7, C5435&gt;=18),1,0))</f>
        <v/>
      </c>
      <c r="F5435" s="11" t="n">
        <v>0.501</v>
      </c>
      <c r="G5435" s="12">
        <f>0.1*8</f>
        <v/>
      </c>
      <c r="H5435" s="12">
        <f>F5435-G5435</f>
        <v/>
      </c>
      <c r="I5435" s="10">
        <f>IF(E5435=0,"Fora",IF(E5434=0,"Carg xar",IF(H5435&lt;0,IF(M5435&lt;0.9,"Carg FV","Stby"),IF(M5435&gt;P5435,"V2H",IF(M5435&lt;0.9,"Carg xar","Stby")))))</f>
        <v/>
      </c>
      <c r="J5435" s="12">
        <f>IF(OR(I5435="Carg FV",I5435="Carg xar"),MIN(IF(I5435="Carg FV",ABS(H5435),7.4),7.4,MAX(0,(0.9-M5435)*40)*0.95),0)</f>
        <v/>
      </c>
      <c r="K5435" s="12">
        <f>IF(I5435="V2H",MIN(MAX(0,H5435),7.4,MAX(0,(M5435-P5435)*40)*0.95),0)</f>
        <v/>
      </c>
      <c r="L5435" s="12">
        <f>IF(E5435=0,0,MAX(0,H5435-K5435))</f>
        <v/>
      </c>
      <c r="M5435" s="13">
        <f>M5434+J5434/40-IF(I5434="V2H",K5434/(0.95*40),0)-IF(E5435=0,IF(E5434=1,IF(D5435=1,30,40)*0.18/(2*40),0),0)-IF(E5435=1,IF(E5434=0,IF(D5435=1,30,40)*0.18/(2*40),0),0)</f>
        <v/>
      </c>
      <c r="N5435" s="14" t="n">
        <v>0.09</v>
      </c>
      <c r="O5435" s="15">
        <f>K5435*N5435</f>
        <v/>
      </c>
      <c r="P5435">
        <f>IF(E5435=0,0.3,IF(D5435=1,IF(C5435&gt;=Params!$B$13-3,IF(C5435&lt;Params!$B$13,Params!$B$20,0.3),0.3),IF(C5435&gt;=Params!$B$15-3,IF(C5435&lt;Params!$B$15,Params!$B$21,0.3),0.3)))</f>
        <v/>
      </c>
    </row>
    <row r="5436" ht="15" customHeight="1" s="1">
      <c r="A5436" s="9" t="n">
        <v>5433</v>
      </c>
      <c r="B5436" s="6" t="inlineStr">
        <is>
          <t>15/08</t>
        </is>
      </c>
      <c r="C5436" s="6" t="n">
        <v>8</v>
      </c>
      <c r="D5436" s="6" t="n">
        <v>0</v>
      </c>
      <c r="E5436" s="10">
        <f>IF(D5436=1, IF(OR(C5436&lt;10, C5436&gt;=15),1,0), IF(OR(C5436&lt;7, C5436&gt;=18),1,0))</f>
        <v/>
      </c>
      <c r="F5436" s="11" t="n">
        <v>0</v>
      </c>
      <c r="G5436" s="12">
        <f>0.25*8</f>
        <v/>
      </c>
      <c r="H5436" s="12">
        <f>F5436-G5436</f>
        <v/>
      </c>
      <c r="I5436" s="10">
        <f>IF(E5436=0,"Fora",IF(E5435=0,"Carg xar",IF(H5436&lt;0,IF(M5436&lt;0.9,"Carg FV","Stby"),IF(M5436&gt;P5436,"V2H",IF(M5436&lt;0.9,"Carg xar","Stby")))))</f>
        <v/>
      </c>
      <c r="J5436" s="12">
        <f>IF(OR(I5436="Carg FV",I5436="Carg xar"),MIN(IF(I5436="Carg FV",ABS(H5436),7.4),7.4,MAX(0,(0.9-M5436)*40)*0.95),0)</f>
        <v/>
      </c>
      <c r="K5436" s="12">
        <f>IF(I5436="V2H",MIN(MAX(0,H5436),7.4,MAX(0,(M5436-P5436)*40)*0.95),0)</f>
        <v/>
      </c>
      <c r="L5436" s="12">
        <f>IF(E5436=0,0,MAX(0,H5436-K5436))</f>
        <v/>
      </c>
      <c r="M5436" s="13">
        <f>M5435+J5435/40-IF(I5435="V2H",K5435/(0.95*40),0)-IF(E5436=0,IF(E5435=1,IF(D5436=1,30,40)*0.18/(2*40),0),0)-IF(E5436=1,IF(E5435=0,IF(D5436=1,30,40)*0.18/(2*40),0),0)</f>
        <v/>
      </c>
      <c r="N5436" s="14" t="n">
        <v>0.15</v>
      </c>
      <c r="O5436" s="15">
        <f>K5436*N5436</f>
        <v/>
      </c>
      <c r="P5436">
        <f>IF(E5436=0,0.3,IF(D5436=1,IF(C5436&gt;=Params!$B$13-3,IF(C5436&lt;Params!$B$13,Params!$B$20,0.3),0.3),IF(C5436&gt;=Params!$B$15-3,IF(C5436&lt;Params!$B$15,Params!$B$21,0.3),0.3)))</f>
        <v/>
      </c>
    </row>
    <row r="5437" ht="15" customHeight="1" s="1">
      <c r="A5437" s="9" t="n">
        <v>5434</v>
      </c>
      <c r="B5437" s="6" t="inlineStr">
        <is>
          <t>15/08</t>
        </is>
      </c>
      <c r="C5437" s="6" t="n">
        <v>9</v>
      </c>
      <c r="D5437" s="6" t="n">
        <v>0</v>
      </c>
      <c r="E5437" s="10">
        <f>IF(D5437=1, IF(OR(C5437&lt;10, C5437&gt;=15),1,0), IF(OR(C5437&lt;7, C5437&gt;=18),1,0))</f>
        <v/>
      </c>
      <c r="F5437" s="11" t="n">
        <v>0</v>
      </c>
      <c r="G5437" s="12">
        <f>0.45*8</f>
        <v/>
      </c>
      <c r="H5437" s="12">
        <f>F5437-G5437</f>
        <v/>
      </c>
      <c r="I5437" s="10">
        <f>IF(E5437=0,"Fora",IF(E5436=0,"Carg xar",IF(H5437&lt;0,IF(M5437&lt;0.9,"Carg FV","Stby"),IF(M5437&gt;P5437,"V2H",IF(M5437&lt;0.9,"Carg xar","Stby")))))</f>
        <v/>
      </c>
      <c r="J5437" s="12">
        <f>IF(OR(I5437="Carg FV",I5437="Carg xar"),MIN(IF(I5437="Carg FV",ABS(H5437),7.4),7.4,MAX(0,(0.9-M5437)*40)*0.95),0)</f>
        <v/>
      </c>
      <c r="K5437" s="12">
        <f>IF(I5437="V2H",MIN(MAX(0,H5437),7.4,MAX(0,(M5437-P5437)*40)*0.95),0)</f>
        <v/>
      </c>
      <c r="L5437" s="12">
        <f>IF(E5437=0,0,MAX(0,H5437-K5437))</f>
        <v/>
      </c>
      <c r="M5437" s="13">
        <f>M5436+J5436/40-IF(I5436="V2H",K5436/(0.95*40),0)-IF(E5437=0,IF(E5436=1,IF(D5437=1,30,40)*0.18/(2*40),0),0)-IF(E5437=1,IF(E5436=0,IF(D5437=1,30,40)*0.18/(2*40),0),0)</f>
        <v/>
      </c>
      <c r="N5437" s="14" t="n">
        <v>0.15</v>
      </c>
      <c r="O5437" s="15">
        <f>K5437*N5437</f>
        <v/>
      </c>
      <c r="P5437">
        <f>IF(E5437=0,0.3,IF(D5437=1,IF(C5437&gt;=Params!$B$13-3,IF(C5437&lt;Params!$B$13,Params!$B$20,0.3),0.3),IF(C5437&gt;=Params!$B$15-3,IF(C5437&lt;Params!$B$15,Params!$B$21,0.3),0.3)))</f>
        <v/>
      </c>
    </row>
    <row r="5438" ht="15" customHeight="1" s="1">
      <c r="A5438" s="9" t="n">
        <v>5435</v>
      </c>
      <c r="B5438" s="6" t="inlineStr">
        <is>
          <t>15/08</t>
        </is>
      </c>
      <c r="C5438" s="6" t="n">
        <v>10</v>
      </c>
      <c r="D5438" s="6" t="n">
        <v>0</v>
      </c>
      <c r="E5438" s="10">
        <f>IF(D5438=1, IF(OR(C5438&lt;10, C5438&gt;=15),1,0), IF(OR(C5438&lt;7, C5438&gt;=18),1,0))</f>
        <v/>
      </c>
      <c r="F5438" s="11" t="n">
        <v>0</v>
      </c>
      <c r="G5438" s="12">
        <f>0.65*8</f>
        <v/>
      </c>
      <c r="H5438" s="12">
        <f>F5438-G5438</f>
        <v/>
      </c>
      <c r="I5438" s="10">
        <f>IF(E5438=0,"Fora",IF(E5437=0,"Carg xar",IF(H5438&lt;0,IF(M5438&lt;0.9,"Carg FV","Stby"),IF(M5438&gt;P5438,"V2H",IF(M5438&lt;0.9,"Carg xar","Stby")))))</f>
        <v/>
      </c>
      <c r="J5438" s="12">
        <f>IF(OR(I5438="Carg FV",I5438="Carg xar"),MIN(IF(I5438="Carg FV",ABS(H5438),7.4),7.4,MAX(0,(0.9-M5438)*40)*0.95),0)</f>
        <v/>
      </c>
      <c r="K5438" s="12">
        <f>IF(I5438="V2H",MIN(MAX(0,H5438),7.4,MAX(0,(M5438-P5438)*40)*0.95),0)</f>
        <v/>
      </c>
      <c r="L5438" s="12">
        <f>IF(E5438=0,0,MAX(0,H5438-K5438))</f>
        <v/>
      </c>
      <c r="M5438" s="13">
        <f>M5437+J5437/40-IF(I5437="V2H",K5437/(0.95*40),0)-IF(E5438=0,IF(E5437=1,IF(D5438=1,30,40)*0.18/(2*40),0),0)-IF(E5438=1,IF(E5437=0,IF(D5438=1,30,40)*0.18/(2*40),0),0)</f>
        <v/>
      </c>
      <c r="N5438" s="14" t="n">
        <v>0.2</v>
      </c>
      <c r="O5438" s="15">
        <f>K5438*N5438</f>
        <v/>
      </c>
      <c r="P5438">
        <f>IF(E5438=0,0.3,IF(D5438=1,IF(C5438&gt;=Params!$B$13-3,IF(C5438&lt;Params!$B$13,Params!$B$20,0.3),0.3),IF(C5438&gt;=Params!$B$15-3,IF(C5438&lt;Params!$B$15,Params!$B$21,0.3),0.3)))</f>
        <v/>
      </c>
    </row>
    <row r="5439" ht="15" customHeight="1" s="1">
      <c r="A5439" s="9" t="n">
        <v>5436</v>
      </c>
      <c r="B5439" s="6" t="inlineStr">
        <is>
          <t>15/08</t>
        </is>
      </c>
      <c r="C5439" s="6" t="n">
        <v>11</v>
      </c>
      <c r="D5439" s="6" t="n">
        <v>0</v>
      </c>
      <c r="E5439" s="10">
        <f>IF(D5439=1, IF(OR(C5439&lt;10, C5439&gt;=15),1,0), IF(OR(C5439&lt;7, C5439&gt;=18),1,0))</f>
        <v/>
      </c>
      <c r="F5439" s="11" t="n">
        <v>0</v>
      </c>
      <c r="G5439" s="12">
        <f>0.8*8</f>
        <v/>
      </c>
      <c r="H5439" s="12">
        <f>F5439-G5439</f>
        <v/>
      </c>
      <c r="I5439" s="10">
        <f>IF(E5439=0,"Fora",IF(E5438=0,"Carg xar",IF(H5439&lt;0,IF(M5439&lt;0.9,"Carg FV","Stby"),IF(M5439&gt;P5439,"V2H",IF(M5439&lt;0.9,"Carg xar","Stby")))))</f>
        <v/>
      </c>
      <c r="J5439" s="12">
        <f>IF(OR(I5439="Carg FV",I5439="Carg xar"),MIN(IF(I5439="Carg FV",ABS(H5439),7.4),7.4,MAX(0,(0.9-M5439)*40)*0.95),0)</f>
        <v/>
      </c>
      <c r="K5439" s="12">
        <f>IF(I5439="V2H",MIN(MAX(0,H5439),7.4,MAX(0,(M5439-P5439)*40)*0.95),0)</f>
        <v/>
      </c>
      <c r="L5439" s="12">
        <f>IF(E5439=0,0,MAX(0,H5439-K5439))</f>
        <v/>
      </c>
      <c r="M5439" s="13">
        <f>M5438+J5438/40-IF(I5438="V2H",K5438/(0.95*40),0)-IF(E5439=0,IF(E5438=1,IF(D5439=1,30,40)*0.18/(2*40),0),0)-IF(E5439=1,IF(E5438=0,IF(D5439=1,30,40)*0.18/(2*40),0),0)</f>
        <v/>
      </c>
      <c r="N5439" s="14" t="n">
        <v>0.2</v>
      </c>
      <c r="O5439" s="15">
        <f>K5439*N5439</f>
        <v/>
      </c>
      <c r="P5439">
        <f>IF(E5439=0,0.3,IF(D5439=1,IF(C5439&gt;=Params!$B$13-3,IF(C5439&lt;Params!$B$13,Params!$B$20,0.3),0.3),IF(C5439&gt;=Params!$B$15-3,IF(C5439&lt;Params!$B$15,Params!$B$21,0.3),0.3)))</f>
        <v/>
      </c>
    </row>
    <row r="5440" ht="15" customHeight="1" s="1">
      <c r="A5440" s="9" t="n">
        <v>5437</v>
      </c>
      <c r="B5440" s="6" t="inlineStr">
        <is>
          <t>15/08</t>
        </is>
      </c>
      <c r="C5440" s="6" t="n">
        <v>12</v>
      </c>
      <c r="D5440" s="6" t="n">
        <v>0</v>
      </c>
      <c r="E5440" s="10">
        <f>IF(D5440=1, IF(OR(C5440&lt;10, C5440&gt;=15),1,0), IF(OR(C5440&lt;7, C5440&gt;=18),1,0))</f>
        <v/>
      </c>
      <c r="F5440" s="11" t="n">
        <v>0</v>
      </c>
      <c r="G5440" s="12">
        <f>0.88*8</f>
        <v/>
      </c>
      <c r="H5440" s="12">
        <f>F5440-G5440</f>
        <v/>
      </c>
      <c r="I5440" s="10">
        <f>IF(E5440=0,"Fora",IF(E5439=0,"Carg xar",IF(H5440&lt;0,IF(M5440&lt;0.9,"Carg FV","Stby"),IF(M5440&gt;P5440,"V2H",IF(M5440&lt;0.9,"Carg xar","Stby")))))</f>
        <v/>
      </c>
      <c r="J5440" s="12">
        <f>IF(OR(I5440="Carg FV",I5440="Carg xar"),MIN(IF(I5440="Carg FV",ABS(H5440),7.4),7.4,MAX(0,(0.9-M5440)*40)*0.95),0)</f>
        <v/>
      </c>
      <c r="K5440" s="12">
        <f>IF(I5440="V2H",MIN(MAX(0,H5440),7.4,MAX(0,(M5440-P5440)*40)*0.95),0)</f>
        <v/>
      </c>
      <c r="L5440" s="12">
        <f>IF(E5440=0,0,MAX(0,H5440-K5440))</f>
        <v/>
      </c>
      <c r="M5440" s="13">
        <f>M5439+J5439/40-IF(I5439="V2H",K5439/(0.95*40),0)-IF(E5440=0,IF(E5439=1,IF(D5440=1,30,40)*0.18/(2*40),0),0)-IF(E5440=1,IF(E5439=0,IF(D5440=1,30,40)*0.18/(2*40),0),0)</f>
        <v/>
      </c>
      <c r="N5440" s="14" t="n">
        <v>0.2</v>
      </c>
      <c r="O5440" s="15">
        <f>K5440*N5440</f>
        <v/>
      </c>
      <c r="P5440">
        <f>IF(E5440=0,0.3,IF(D5440=1,IF(C5440&gt;=Params!$B$13-3,IF(C5440&lt;Params!$B$13,Params!$B$20,0.3),0.3),IF(C5440&gt;=Params!$B$15-3,IF(C5440&lt;Params!$B$15,Params!$B$21,0.3),0.3)))</f>
        <v/>
      </c>
    </row>
    <row r="5441" ht="15" customHeight="1" s="1">
      <c r="A5441" s="9" t="n">
        <v>5438</v>
      </c>
      <c r="B5441" s="6" t="inlineStr">
        <is>
          <t>15/08</t>
        </is>
      </c>
      <c r="C5441" s="6" t="n">
        <v>13</v>
      </c>
      <c r="D5441" s="6" t="n">
        <v>0</v>
      </c>
      <c r="E5441" s="10">
        <f>IF(D5441=1, IF(OR(C5441&lt;10, C5441&gt;=15),1,0), IF(OR(C5441&lt;7, C5441&gt;=18),1,0))</f>
        <v/>
      </c>
      <c r="F5441" s="11" t="n">
        <v>0</v>
      </c>
      <c r="G5441" s="12">
        <f>0.85*8</f>
        <v/>
      </c>
      <c r="H5441" s="12">
        <f>F5441-G5441</f>
        <v/>
      </c>
      <c r="I5441" s="10">
        <f>IF(E5441=0,"Fora",IF(E5440=0,"Carg xar",IF(H5441&lt;0,IF(M5441&lt;0.9,"Carg FV","Stby"),IF(M5441&gt;P5441,"V2H",IF(M5441&lt;0.9,"Carg xar","Stby")))))</f>
        <v/>
      </c>
      <c r="J5441" s="12">
        <f>IF(OR(I5441="Carg FV",I5441="Carg xar"),MIN(IF(I5441="Carg FV",ABS(H5441),7.4),7.4,MAX(0,(0.9-M5441)*40)*0.95),0)</f>
        <v/>
      </c>
      <c r="K5441" s="12">
        <f>IF(I5441="V2H",MIN(MAX(0,H5441),7.4,MAX(0,(M5441-P5441)*40)*0.95),0)</f>
        <v/>
      </c>
      <c r="L5441" s="12">
        <f>IF(E5441=0,0,MAX(0,H5441-K5441))</f>
        <v/>
      </c>
      <c r="M5441" s="13">
        <f>M5440+J5440/40-IF(I5440="V2H",K5440/(0.95*40),0)-IF(E5441=0,IF(E5440=1,IF(D5441=1,30,40)*0.18/(2*40),0),0)-IF(E5441=1,IF(E5440=0,IF(D5441=1,30,40)*0.18/(2*40),0),0)</f>
        <v/>
      </c>
      <c r="N5441" s="14" t="n">
        <v>0.2</v>
      </c>
      <c r="O5441" s="15">
        <f>K5441*N5441</f>
        <v/>
      </c>
      <c r="P5441">
        <f>IF(E5441=0,0.3,IF(D5441=1,IF(C5441&gt;=Params!$B$13-3,IF(C5441&lt;Params!$B$13,Params!$B$20,0.3),0.3),IF(C5441&gt;=Params!$B$15-3,IF(C5441&lt;Params!$B$15,Params!$B$21,0.3),0.3)))</f>
        <v/>
      </c>
    </row>
    <row r="5442" ht="15" customHeight="1" s="1">
      <c r="A5442" s="9" t="n">
        <v>5439</v>
      </c>
      <c r="B5442" s="6" t="inlineStr">
        <is>
          <t>15/08</t>
        </is>
      </c>
      <c r="C5442" s="6" t="n">
        <v>14</v>
      </c>
      <c r="D5442" s="6" t="n">
        <v>0</v>
      </c>
      <c r="E5442" s="10">
        <f>IF(D5442=1, IF(OR(C5442&lt;10, C5442&gt;=15),1,0), IF(OR(C5442&lt;7, C5442&gt;=18),1,0))</f>
        <v/>
      </c>
      <c r="F5442" s="11" t="n">
        <v>0</v>
      </c>
      <c r="G5442" s="12">
        <f>0.75*8</f>
        <v/>
      </c>
      <c r="H5442" s="12">
        <f>F5442-G5442</f>
        <v/>
      </c>
      <c r="I5442" s="10">
        <f>IF(E5442=0,"Fora",IF(E5441=0,"Carg xar",IF(H5442&lt;0,IF(M5442&lt;0.9,"Carg FV","Stby"),IF(M5442&gt;P5442,"V2H",IF(M5442&lt;0.9,"Carg xar","Stby")))))</f>
        <v/>
      </c>
      <c r="J5442" s="12">
        <f>IF(OR(I5442="Carg FV",I5442="Carg xar"),MIN(IF(I5442="Carg FV",ABS(H5442),7.4),7.4,MAX(0,(0.9-M5442)*40)*0.95),0)</f>
        <v/>
      </c>
      <c r="K5442" s="12">
        <f>IF(I5442="V2H",MIN(MAX(0,H5442),7.4,MAX(0,(M5442-P5442)*40)*0.95),0)</f>
        <v/>
      </c>
      <c r="L5442" s="12">
        <f>IF(E5442=0,0,MAX(0,H5442-K5442))</f>
        <v/>
      </c>
      <c r="M5442" s="13">
        <f>M5441+J5441/40-IF(I5441="V2H",K5441/(0.95*40),0)-IF(E5442=0,IF(E5441=1,IF(D5442=1,30,40)*0.18/(2*40),0),0)-IF(E5442=1,IF(E5441=0,IF(D5442=1,30,40)*0.18/(2*40),0),0)</f>
        <v/>
      </c>
      <c r="N5442" s="14" t="n">
        <v>0.15</v>
      </c>
      <c r="O5442" s="15">
        <f>K5442*N5442</f>
        <v/>
      </c>
      <c r="P5442">
        <f>IF(E5442=0,0.3,IF(D5442=1,IF(C5442&gt;=Params!$B$13-3,IF(C5442&lt;Params!$B$13,Params!$B$20,0.3),0.3),IF(C5442&gt;=Params!$B$15-3,IF(C5442&lt;Params!$B$15,Params!$B$21,0.3),0.3)))</f>
        <v/>
      </c>
    </row>
    <row r="5443" ht="15" customHeight="1" s="1">
      <c r="A5443" s="9" t="n">
        <v>5440</v>
      </c>
      <c r="B5443" s="6" t="inlineStr">
        <is>
          <t>15/08</t>
        </is>
      </c>
      <c r="C5443" s="6" t="n">
        <v>15</v>
      </c>
      <c r="D5443" s="6" t="n">
        <v>0</v>
      </c>
      <c r="E5443" s="10">
        <f>IF(D5443=1, IF(OR(C5443&lt;10, C5443&gt;=15),1,0), IF(OR(C5443&lt;7, C5443&gt;=18),1,0))</f>
        <v/>
      </c>
      <c r="F5443" s="11" t="n">
        <v>0</v>
      </c>
      <c r="G5443" s="12">
        <f>0.58*8</f>
        <v/>
      </c>
      <c r="H5443" s="12">
        <f>F5443-G5443</f>
        <v/>
      </c>
      <c r="I5443" s="10">
        <f>IF(E5443=0,"Fora",IF(E5442=0,"Carg xar",IF(H5443&lt;0,IF(M5443&lt;0.9,"Carg FV","Stby"),IF(M5443&gt;P5443,"V2H",IF(M5443&lt;0.9,"Carg xar","Stby")))))</f>
        <v/>
      </c>
      <c r="J5443" s="12">
        <f>IF(OR(I5443="Carg FV",I5443="Carg xar"),MIN(IF(I5443="Carg FV",ABS(H5443),7.4),7.4,MAX(0,(0.9-M5443)*40)*0.95),0)</f>
        <v/>
      </c>
      <c r="K5443" s="12">
        <f>IF(I5443="V2H",MIN(MAX(0,H5443),7.4,MAX(0,(M5443-P5443)*40)*0.95),0)</f>
        <v/>
      </c>
      <c r="L5443" s="12">
        <f>IF(E5443=0,0,MAX(0,H5443-K5443))</f>
        <v/>
      </c>
      <c r="M5443" s="13">
        <f>M5442+J5442/40-IF(I5442="V2H",K5442/(0.95*40),0)-IF(E5443=0,IF(E5442=1,IF(D5443=1,30,40)*0.18/(2*40),0),0)-IF(E5443=1,IF(E5442=0,IF(D5443=1,30,40)*0.18/(2*40),0),0)</f>
        <v/>
      </c>
      <c r="N5443" s="14" t="n">
        <v>0.15</v>
      </c>
      <c r="O5443" s="15">
        <f>K5443*N5443</f>
        <v/>
      </c>
      <c r="P5443">
        <f>IF(E5443=0,0.3,IF(D5443=1,IF(C5443&gt;=Params!$B$13-3,IF(C5443&lt;Params!$B$13,Params!$B$20,0.3),0.3),IF(C5443&gt;=Params!$B$15-3,IF(C5443&lt;Params!$B$15,Params!$B$21,0.3),0.3)))</f>
        <v/>
      </c>
    </row>
    <row r="5444" ht="15" customHeight="1" s="1">
      <c r="A5444" s="9" t="n">
        <v>5441</v>
      </c>
      <c r="B5444" s="6" t="inlineStr">
        <is>
          <t>15/08</t>
        </is>
      </c>
      <c r="C5444" s="6" t="n">
        <v>16</v>
      </c>
      <c r="D5444" s="6" t="n">
        <v>0</v>
      </c>
      <c r="E5444" s="10">
        <f>IF(D5444=1, IF(OR(C5444&lt;10, C5444&gt;=15),1,0), IF(OR(C5444&lt;7, C5444&gt;=18),1,0))</f>
        <v/>
      </c>
      <c r="F5444" s="11" t="n">
        <v>0</v>
      </c>
      <c r="G5444" s="12">
        <f>0.38*8</f>
        <v/>
      </c>
      <c r="H5444" s="12">
        <f>F5444-G5444</f>
        <v/>
      </c>
      <c r="I5444" s="10">
        <f>IF(E5444=0,"Fora",IF(E5443=0,"Carg xar",IF(H5444&lt;0,IF(M5444&lt;0.9,"Carg FV","Stby"),IF(M5444&gt;P5444,"V2H",IF(M5444&lt;0.9,"Carg xar","Stby")))))</f>
        <v/>
      </c>
      <c r="J5444" s="12">
        <f>IF(OR(I5444="Carg FV",I5444="Carg xar"),MIN(IF(I5444="Carg FV",ABS(H5444),7.4),7.4,MAX(0,(0.9-M5444)*40)*0.95),0)</f>
        <v/>
      </c>
      <c r="K5444" s="12">
        <f>IF(I5444="V2H",MIN(MAX(0,H5444),7.4,MAX(0,(M5444-P5444)*40)*0.95),0)</f>
        <v/>
      </c>
      <c r="L5444" s="12">
        <f>IF(E5444=0,0,MAX(0,H5444-K5444))</f>
        <v/>
      </c>
      <c r="M5444" s="13">
        <f>M5443+J5443/40-IF(I5443="V2H",K5443/(0.95*40),0)-IF(E5444=0,IF(E5443=1,IF(D5444=1,30,40)*0.18/(2*40),0),0)-IF(E5444=1,IF(E5443=0,IF(D5444=1,30,40)*0.18/(2*40),0),0)</f>
        <v/>
      </c>
      <c r="N5444" s="14" t="n">
        <v>0.15</v>
      </c>
      <c r="O5444" s="15">
        <f>K5444*N5444</f>
        <v/>
      </c>
      <c r="P5444">
        <f>IF(E5444=0,0.3,IF(D5444=1,IF(C5444&gt;=Params!$B$13-3,IF(C5444&lt;Params!$B$13,Params!$B$20,0.3),0.3),IF(C5444&gt;=Params!$B$15-3,IF(C5444&lt;Params!$B$15,Params!$B$21,0.3),0.3)))</f>
        <v/>
      </c>
    </row>
    <row r="5445" ht="15" customHeight="1" s="1">
      <c r="A5445" s="9" t="n">
        <v>5442</v>
      </c>
      <c r="B5445" s="6" t="inlineStr">
        <is>
          <t>15/08</t>
        </is>
      </c>
      <c r="C5445" s="6" t="n">
        <v>17</v>
      </c>
      <c r="D5445" s="6" t="n">
        <v>0</v>
      </c>
      <c r="E5445" s="10">
        <f>IF(D5445=1, IF(OR(C5445&lt;10, C5445&gt;=15),1,0), IF(OR(C5445&lt;7, C5445&gt;=18),1,0))</f>
        <v/>
      </c>
      <c r="F5445" s="11" t="n">
        <v>0</v>
      </c>
      <c r="G5445" s="12">
        <f>0.18*8</f>
        <v/>
      </c>
      <c r="H5445" s="12">
        <f>F5445-G5445</f>
        <v/>
      </c>
      <c r="I5445" s="10">
        <f>IF(E5445=0,"Fora",IF(E5444=0,"Carg xar",IF(H5445&lt;0,IF(M5445&lt;0.9,"Carg FV","Stby"),IF(M5445&gt;P5445,"V2H",IF(M5445&lt;0.9,"Carg xar","Stby")))))</f>
        <v/>
      </c>
      <c r="J5445" s="12">
        <f>IF(OR(I5445="Carg FV",I5445="Carg xar"),MIN(IF(I5445="Carg FV",ABS(H5445),7.4),7.4,MAX(0,(0.9-M5445)*40)*0.95),0)</f>
        <v/>
      </c>
      <c r="K5445" s="12">
        <f>IF(I5445="V2H",MIN(MAX(0,H5445),7.4,MAX(0,(M5445-P5445)*40)*0.95),0)</f>
        <v/>
      </c>
      <c r="L5445" s="12">
        <f>IF(E5445=0,0,MAX(0,H5445-K5445))</f>
        <v/>
      </c>
      <c r="M5445" s="13">
        <f>M5444+J5444/40-IF(I5444="V2H",K5444/(0.95*40),0)-IF(E5445=0,IF(E5444=1,IF(D5445=1,30,40)*0.18/(2*40),0),0)-IF(E5445=1,IF(E5444=0,IF(D5445=1,30,40)*0.18/(2*40),0),0)</f>
        <v/>
      </c>
      <c r="N5445" s="14" t="n">
        <v>0.15</v>
      </c>
      <c r="O5445" s="15">
        <f>K5445*N5445</f>
        <v/>
      </c>
      <c r="P5445">
        <f>IF(E5445=0,0.3,IF(D5445=1,IF(C5445&gt;=Params!$B$13-3,IF(C5445&lt;Params!$B$13,Params!$B$20,0.3),0.3),IF(C5445&gt;=Params!$B$15-3,IF(C5445&lt;Params!$B$15,Params!$B$21,0.3),0.3)))</f>
        <v/>
      </c>
    </row>
    <row r="5446" ht="15" customHeight="1" s="1">
      <c r="A5446" s="9" t="n">
        <v>5443</v>
      </c>
      <c r="B5446" s="6" t="inlineStr">
        <is>
          <t>15/08</t>
        </is>
      </c>
      <c r="C5446" s="6" t="n">
        <v>18</v>
      </c>
      <c r="D5446" s="6" t="n">
        <v>0</v>
      </c>
      <c r="E5446" s="10">
        <f>IF(D5446=1, IF(OR(C5446&lt;10, C5446&gt;=15),1,0), IF(OR(C5446&lt;7, C5446&gt;=18),1,0))</f>
        <v/>
      </c>
      <c r="F5446" s="11" t="n">
        <v>0</v>
      </c>
      <c r="G5446" s="12">
        <f>0.04*8</f>
        <v/>
      </c>
      <c r="H5446" s="12">
        <f>F5446-G5446</f>
        <v/>
      </c>
      <c r="I5446" s="10">
        <f>IF(E5446=0,"Fora",IF(E5445=0,"Carg xar",IF(H5446&lt;0,IF(M5446&lt;0.9,"Carg FV","Stby"),IF(M5446&gt;P5446,"V2H",IF(M5446&lt;0.9,"Carg xar","Stby")))))</f>
        <v/>
      </c>
      <c r="J5446" s="12">
        <f>IF(OR(I5446="Carg FV",I5446="Carg xar"),MIN(IF(I5446="Carg FV",ABS(H5446),7.4),7.4,MAX(0,(0.9-M5446)*40)*0.95),0)</f>
        <v/>
      </c>
      <c r="K5446" s="12">
        <f>IF(I5446="V2H",MIN(MAX(0,H5446),7.4,MAX(0,(M5446-P5446)*40)*0.95),0)</f>
        <v/>
      </c>
      <c r="L5446" s="12">
        <f>IF(E5446=0,0,MAX(0,H5446-K5446))</f>
        <v/>
      </c>
      <c r="M5446" s="13">
        <f>M5445+J5445/40-IF(I5445="V2H",K5445/(0.95*40),0)-IF(E5446=0,IF(E5445=1,IF(D5446=1,30,40)*0.18/(2*40),0),0)-IF(E5446=1,IF(E5445=0,IF(D5446=1,30,40)*0.18/(2*40),0),0)</f>
        <v/>
      </c>
      <c r="N5446" s="14" t="n">
        <v>0.2</v>
      </c>
      <c r="O5446" s="15">
        <f>K5446*N5446</f>
        <v/>
      </c>
      <c r="P5446">
        <f>IF(E5446=0,0.3,IF(D5446=1,IF(C5446&gt;=Params!$B$13-3,IF(C5446&lt;Params!$B$13,Params!$B$20,0.3),0.3),IF(C5446&gt;=Params!$B$15-3,IF(C5446&lt;Params!$B$15,Params!$B$21,0.3),0.3)))</f>
        <v/>
      </c>
    </row>
    <row r="5447" ht="15" customHeight="1" s="1">
      <c r="A5447" s="9" t="n">
        <v>5444</v>
      </c>
      <c r="B5447" s="6" t="inlineStr">
        <is>
          <t>15/08</t>
        </is>
      </c>
      <c r="C5447" s="6" t="n">
        <v>19</v>
      </c>
      <c r="D5447" s="6" t="n">
        <v>0</v>
      </c>
      <c r="E5447" s="10">
        <f>IF(D5447=1, IF(OR(C5447&lt;10, C5447&gt;=15),1,0), IF(OR(C5447&lt;7, C5447&gt;=18),1,0))</f>
        <v/>
      </c>
      <c r="F5447" s="11" t="n">
        <v>0.243</v>
      </c>
      <c r="G5447" s="12">
        <f>0*8</f>
        <v/>
      </c>
      <c r="H5447" s="12">
        <f>F5447-G5447</f>
        <v/>
      </c>
      <c r="I5447" s="10">
        <f>IF(E5447=0,"Fora",IF(E5446=0,"Carg xar",IF(H5447&lt;0,IF(M5447&lt;0.9,"Carg FV","Stby"),IF(M5447&gt;P5447,"V2H",IF(M5447&lt;0.9,"Carg xar","Stby")))))</f>
        <v/>
      </c>
      <c r="J5447" s="12">
        <f>IF(OR(I5447="Carg FV",I5447="Carg xar"),MIN(IF(I5447="Carg FV",ABS(H5447),7.4),7.4,MAX(0,(0.9-M5447)*40)*0.95),0)</f>
        <v/>
      </c>
      <c r="K5447" s="12">
        <f>IF(I5447="V2H",MIN(MAX(0,H5447),7.4,MAX(0,(M5447-P5447)*40)*0.95),0)</f>
        <v/>
      </c>
      <c r="L5447" s="12">
        <f>IF(E5447=0,0,MAX(0,H5447-K5447))</f>
        <v/>
      </c>
      <c r="M5447" s="13">
        <f>M5446+J5446/40-IF(I5446="V2H",K5446/(0.95*40),0)-IF(E5447=0,IF(E5446=1,IF(D5447=1,30,40)*0.18/(2*40),0),0)-IF(E5447=1,IF(E5446=0,IF(D5447=1,30,40)*0.18/(2*40),0),0)</f>
        <v/>
      </c>
      <c r="N5447" s="14" t="n">
        <v>0.2</v>
      </c>
      <c r="O5447" s="15">
        <f>K5447*N5447</f>
        <v/>
      </c>
      <c r="P5447">
        <f>IF(E5447=0,0.3,IF(D5447=1,IF(C5447&gt;=Params!$B$13-3,IF(C5447&lt;Params!$B$13,Params!$B$20,0.3),0.3),IF(C5447&gt;=Params!$B$15-3,IF(C5447&lt;Params!$B$15,Params!$B$21,0.3),0.3)))</f>
        <v/>
      </c>
    </row>
    <row r="5448" ht="15" customHeight="1" s="1">
      <c r="A5448" s="9" t="n">
        <v>5445</v>
      </c>
      <c r="B5448" s="6" t="inlineStr">
        <is>
          <t>15/08</t>
        </is>
      </c>
      <c r="C5448" s="6" t="n">
        <v>20</v>
      </c>
      <c r="D5448" s="6" t="n">
        <v>0</v>
      </c>
      <c r="E5448" s="10">
        <f>IF(D5448=1, IF(OR(C5448&lt;10, C5448&gt;=15),1,0), IF(OR(C5448&lt;7, C5448&gt;=18),1,0))</f>
        <v/>
      </c>
      <c r="F5448" s="11" t="n">
        <v>0.49</v>
      </c>
      <c r="G5448" s="12">
        <f>0*8</f>
        <v/>
      </c>
      <c r="H5448" s="12">
        <f>F5448-G5448</f>
        <v/>
      </c>
      <c r="I5448" s="10">
        <f>IF(E5448=0,"Fora",IF(E5447=0,"Carg xar",IF(H5448&lt;0,IF(M5448&lt;0.9,"Carg FV","Stby"),IF(M5448&gt;P5448,"V2H",IF(M5448&lt;0.9,"Carg xar","Stby")))))</f>
        <v/>
      </c>
      <c r="J5448" s="12">
        <f>IF(OR(I5448="Carg FV",I5448="Carg xar"),MIN(IF(I5448="Carg FV",ABS(H5448),7.4),7.4,MAX(0,(0.9-M5448)*40)*0.95),0)</f>
        <v/>
      </c>
      <c r="K5448" s="12">
        <f>IF(I5448="V2H",MIN(MAX(0,H5448),7.4,MAX(0,(M5448-P5448)*40)*0.95),0)</f>
        <v/>
      </c>
      <c r="L5448" s="12">
        <f>IF(E5448=0,0,MAX(0,H5448-K5448))</f>
        <v/>
      </c>
      <c r="M5448" s="13">
        <f>M5447+J5447/40-IF(I5447="V2H",K5447/(0.95*40),0)-IF(E5448=0,IF(E5447=1,IF(D5448=1,30,40)*0.18/(2*40),0),0)-IF(E5448=1,IF(E5447=0,IF(D5448=1,30,40)*0.18/(2*40),0),0)</f>
        <v/>
      </c>
      <c r="N5448" s="14" t="n">
        <v>0.2</v>
      </c>
      <c r="O5448" s="15">
        <f>K5448*N5448</f>
        <v/>
      </c>
      <c r="P5448">
        <f>IF(E5448=0,0.3,IF(D5448=1,IF(C5448&gt;=Params!$B$13-3,IF(C5448&lt;Params!$B$13,Params!$B$20,0.3),0.3),IF(C5448&gt;=Params!$B$15-3,IF(C5448&lt;Params!$B$15,Params!$B$21,0.3),0.3)))</f>
        <v/>
      </c>
    </row>
    <row r="5449" ht="15" customHeight="1" s="1">
      <c r="A5449" s="9" t="n">
        <v>5446</v>
      </c>
      <c r="B5449" s="6" t="inlineStr">
        <is>
          <t>15/08</t>
        </is>
      </c>
      <c r="C5449" s="6" t="n">
        <v>21</v>
      </c>
      <c r="D5449" s="6" t="n">
        <v>0</v>
      </c>
      <c r="E5449" s="10">
        <f>IF(D5449=1, IF(OR(C5449&lt;10, C5449&gt;=15),1,0), IF(OR(C5449&lt;7, C5449&gt;=18),1,0))</f>
        <v/>
      </c>
      <c r="F5449" s="11" t="n">
        <v>0.613</v>
      </c>
      <c r="G5449" s="12">
        <f>0*8</f>
        <v/>
      </c>
      <c r="H5449" s="12">
        <f>F5449-G5449</f>
        <v/>
      </c>
      <c r="I5449" s="10">
        <f>IF(E5449=0,"Fora",IF(E5448=0,"Carg xar",IF(H5449&lt;0,IF(M5449&lt;0.9,"Carg FV","Stby"),IF(M5449&gt;P5449,"V2H",IF(M5449&lt;0.9,"Carg xar","Stby")))))</f>
        <v/>
      </c>
      <c r="J5449" s="12">
        <f>IF(OR(I5449="Carg FV",I5449="Carg xar"),MIN(IF(I5449="Carg FV",ABS(H5449),7.4),7.4,MAX(0,(0.9-M5449)*40)*0.95),0)</f>
        <v/>
      </c>
      <c r="K5449" s="12">
        <f>IF(I5449="V2H",MIN(MAX(0,H5449),7.4,MAX(0,(M5449-P5449)*40)*0.95),0)</f>
        <v/>
      </c>
      <c r="L5449" s="12">
        <f>IF(E5449=0,0,MAX(0,H5449-K5449))</f>
        <v/>
      </c>
      <c r="M5449" s="13">
        <f>M5448+J5448/40-IF(I5448="V2H",K5448/(0.95*40),0)-IF(E5449=0,IF(E5448=1,IF(D5449=1,30,40)*0.18/(2*40),0),0)-IF(E5449=1,IF(E5448=0,IF(D5449=1,30,40)*0.18/(2*40),0),0)</f>
        <v/>
      </c>
      <c r="N5449" s="14" t="n">
        <v>0.2</v>
      </c>
      <c r="O5449" s="15">
        <f>K5449*N5449</f>
        <v/>
      </c>
      <c r="P5449">
        <f>IF(E5449=0,0.3,IF(D5449=1,IF(C5449&gt;=Params!$B$13-3,IF(C5449&lt;Params!$B$13,Params!$B$20,0.3),0.3),IF(C5449&gt;=Params!$B$15-3,IF(C5449&lt;Params!$B$15,Params!$B$21,0.3),0.3)))</f>
        <v/>
      </c>
    </row>
    <row r="5450" ht="15" customHeight="1" s="1">
      <c r="A5450" s="9" t="n">
        <v>5447</v>
      </c>
      <c r="B5450" s="6" t="inlineStr">
        <is>
          <t>15/08</t>
        </is>
      </c>
      <c r="C5450" s="6" t="n">
        <v>22</v>
      </c>
      <c r="D5450" s="6" t="n">
        <v>0</v>
      </c>
      <c r="E5450" s="10">
        <f>IF(D5450=1, IF(OR(C5450&lt;10, C5450&gt;=15),1,0), IF(OR(C5450&lt;7, C5450&gt;=18),1,0))</f>
        <v/>
      </c>
      <c r="F5450" s="11" t="n">
        <v>0.592</v>
      </c>
      <c r="G5450" s="12">
        <f>0*8</f>
        <v/>
      </c>
      <c r="H5450" s="12">
        <f>F5450-G5450</f>
        <v/>
      </c>
      <c r="I5450" s="10">
        <f>IF(E5450=0,"Fora",IF(E5449=0,"Carg xar",IF(H5450&lt;0,IF(M5450&lt;0.9,"Carg FV","Stby"),IF(M5450&gt;P5450,"V2H",IF(M5450&lt;0.9,"Carg xar","Stby")))))</f>
        <v/>
      </c>
      <c r="J5450" s="12">
        <f>IF(OR(I5450="Carg FV",I5450="Carg xar"),MIN(IF(I5450="Carg FV",ABS(H5450),7.4),7.4,MAX(0,(0.9-M5450)*40)*0.95),0)</f>
        <v/>
      </c>
      <c r="K5450" s="12">
        <f>IF(I5450="V2H",MIN(MAX(0,H5450),7.4,MAX(0,(M5450-P5450)*40)*0.95),0)</f>
        <v/>
      </c>
      <c r="L5450" s="12">
        <f>IF(E5450=0,0,MAX(0,H5450-K5450))</f>
        <v/>
      </c>
      <c r="M5450" s="13">
        <f>M5449+J5449/40-IF(I5449="V2H",K5449/(0.95*40),0)-IF(E5450=0,IF(E5449=1,IF(D5450=1,30,40)*0.18/(2*40),0),0)-IF(E5450=1,IF(E5449=0,IF(D5450=1,30,40)*0.18/(2*40),0),0)</f>
        <v/>
      </c>
      <c r="N5450" s="14" t="n">
        <v>0.15</v>
      </c>
      <c r="O5450" s="15">
        <f>K5450*N5450</f>
        <v/>
      </c>
      <c r="P5450">
        <f>IF(E5450=0,0.3,IF(D5450=1,IF(C5450&gt;=Params!$B$13-3,IF(C5450&lt;Params!$B$13,Params!$B$20,0.3),0.3),IF(C5450&gt;=Params!$B$15-3,IF(C5450&lt;Params!$B$15,Params!$B$21,0.3),0.3)))</f>
        <v/>
      </c>
    </row>
    <row r="5451" ht="15" customHeight="1" s="1">
      <c r="A5451" s="9" t="n">
        <v>5448</v>
      </c>
      <c r="B5451" s="6" t="inlineStr">
        <is>
          <t>15/08</t>
        </is>
      </c>
      <c r="C5451" s="6" t="n">
        <v>23</v>
      </c>
      <c r="D5451" s="6" t="n">
        <v>0</v>
      </c>
      <c r="E5451" s="10">
        <f>IF(D5451=1, IF(OR(C5451&lt;10, C5451&gt;=15),1,0), IF(OR(C5451&lt;7, C5451&gt;=18),1,0))</f>
        <v/>
      </c>
      <c r="F5451" s="11" t="n">
        <v>0.543</v>
      </c>
      <c r="G5451" s="12">
        <f>0*8</f>
        <v/>
      </c>
      <c r="H5451" s="12">
        <f>F5451-G5451</f>
        <v/>
      </c>
      <c r="I5451" s="10">
        <f>IF(E5451=0,"Fora",IF(E5450=0,"Carg xar",IF(H5451&lt;0,IF(M5451&lt;0.9,"Carg FV","Stby"),IF(M5451&gt;P5451,"V2H",IF(M5451&lt;0.9,"Carg xar","Stby")))))</f>
        <v/>
      </c>
      <c r="J5451" s="12">
        <f>IF(OR(I5451="Carg FV",I5451="Carg xar"),MIN(IF(I5451="Carg FV",ABS(H5451),7.4),7.4,MAX(0,(0.9-M5451)*40)*0.95),0)</f>
        <v/>
      </c>
      <c r="K5451" s="12">
        <f>IF(I5451="V2H",MIN(MAX(0,H5451),7.4,MAX(0,(M5451-P5451)*40)*0.95),0)</f>
        <v/>
      </c>
      <c r="L5451" s="12">
        <f>IF(E5451=0,0,MAX(0,H5451-K5451))</f>
        <v/>
      </c>
      <c r="M5451" s="13">
        <f>M5450+J5450/40-IF(I5450="V2H",K5450/(0.95*40),0)-IF(E5451=0,IF(E5450=1,IF(D5451=1,30,40)*0.18/(2*40),0),0)-IF(E5451=1,IF(E5450=0,IF(D5451=1,30,40)*0.18/(2*40),0),0)</f>
        <v/>
      </c>
      <c r="N5451" s="14" t="n">
        <v>0.15</v>
      </c>
      <c r="O5451" s="15">
        <f>K5451*N5451</f>
        <v/>
      </c>
      <c r="P5451">
        <f>IF(E5451=0,0.3,IF(D5451=1,IF(C5451&gt;=Params!$B$13-3,IF(C5451&lt;Params!$B$13,Params!$B$20,0.3),0.3),IF(C5451&gt;=Params!$B$15-3,IF(C5451&lt;Params!$B$15,Params!$B$21,0.3),0.3)))</f>
        <v/>
      </c>
    </row>
    <row r="5452" ht="15" customHeight="1" s="1">
      <c r="A5452" s="9" t="n">
        <v>5449</v>
      </c>
      <c r="B5452" s="6" t="inlineStr">
        <is>
          <t>16/08</t>
        </is>
      </c>
      <c r="C5452" s="6" t="n">
        <v>0</v>
      </c>
      <c r="D5452" s="6" t="n">
        <v>1</v>
      </c>
      <c r="E5452" s="10">
        <f>IF(D5452=1, IF(OR(C5452&lt;10, C5452&gt;=15),1,0), IF(OR(C5452&lt;7, C5452&gt;=18),1,0))</f>
        <v/>
      </c>
      <c r="F5452" s="11" t="n">
        <v>1.302</v>
      </c>
      <c r="G5452" s="12">
        <f>0*8</f>
        <v/>
      </c>
      <c r="H5452" s="12">
        <f>F5452-G5452</f>
        <v/>
      </c>
      <c r="I5452" s="10">
        <f>IF(E5452=0,"Fora",IF(E5451=0,"Carg xar",IF(H5452&lt;0,IF(M5452&lt;0.9,"Carg FV","Stby"),IF(M5452&gt;P5452,"V2H",IF(M5452&lt;0.9,"Carg xar","Stby")))))</f>
        <v/>
      </c>
      <c r="J5452" s="12">
        <f>IF(OR(I5452="Carg FV",I5452="Carg xar"),MIN(IF(I5452="Carg FV",ABS(H5452),7.4),7.4,MAX(0,(0.9-M5452)*40)*0.95),0)</f>
        <v/>
      </c>
      <c r="K5452" s="12">
        <f>IF(I5452="V2H",MIN(MAX(0,H5452),7.4,MAX(0,(M5452-P5452)*40)*0.95),0)</f>
        <v/>
      </c>
      <c r="L5452" s="12">
        <f>IF(E5452=0,0,MAX(0,H5452-K5452))</f>
        <v/>
      </c>
      <c r="M5452" s="13">
        <f>M5451+J5451/40-IF(I5451="V2H",K5451/(0.95*40),0)-IF(E5452=0,IF(E5451=1,IF(D5452=1,30,40)*0.18/(2*40),0),0)-IF(E5452=1,IF(E5451=0,IF(D5452=1,30,40)*0.18/(2*40),0),0)</f>
        <v/>
      </c>
      <c r="N5452" s="14" t="n">
        <v>0.09</v>
      </c>
      <c r="O5452" s="15">
        <f>K5452*N5452</f>
        <v/>
      </c>
      <c r="P5452">
        <f>IF(E5452=0,0.3,IF(D5452=1,IF(C5452&gt;=Params!$B$13-3,IF(C5452&lt;Params!$B$13,Params!$B$20,0.3),0.3),IF(C5452&gt;=Params!$B$15-3,IF(C5452&lt;Params!$B$15,Params!$B$21,0.3),0.3)))</f>
        <v/>
      </c>
    </row>
    <row r="5453" ht="15" customHeight="1" s="1">
      <c r="A5453" s="9" t="n">
        <v>5450</v>
      </c>
      <c r="B5453" s="6" t="inlineStr">
        <is>
          <t>16/08</t>
        </is>
      </c>
      <c r="C5453" s="6" t="n">
        <v>1</v>
      </c>
      <c r="D5453" s="6" t="n">
        <v>1</v>
      </c>
      <c r="E5453" s="10">
        <f>IF(D5453=1, IF(OR(C5453&lt;10, C5453&gt;=15),1,0), IF(OR(C5453&lt;7, C5453&gt;=18),1,0))</f>
        <v/>
      </c>
      <c r="F5453" s="11" t="n">
        <v>0.5620000000000001</v>
      </c>
      <c r="G5453" s="12">
        <f>0*8</f>
        <v/>
      </c>
      <c r="H5453" s="12">
        <f>F5453-G5453</f>
        <v/>
      </c>
      <c r="I5453" s="10">
        <f>IF(E5453=0,"Fora",IF(E5452=0,"Carg xar",IF(H5453&lt;0,IF(M5453&lt;0.9,"Carg FV","Stby"),IF(M5453&gt;P5453,"V2H",IF(M5453&lt;0.9,"Carg xar","Stby")))))</f>
        <v/>
      </c>
      <c r="J5453" s="12">
        <f>IF(OR(I5453="Carg FV",I5453="Carg xar"),MIN(IF(I5453="Carg FV",ABS(H5453),7.4),7.4,MAX(0,(0.9-M5453)*40)*0.95),0)</f>
        <v/>
      </c>
      <c r="K5453" s="12">
        <f>IF(I5453="V2H",MIN(MAX(0,H5453),7.4,MAX(0,(M5453-P5453)*40)*0.95),0)</f>
        <v/>
      </c>
      <c r="L5453" s="12">
        <f>IF(E5453=0,0,MAX(0,H5453-K5453))</f>
        <v/>
      </c>
      <c r="M5453" s="13">
        <f>M5452+J5452/40-IF(I5452="V2H",K5452/(0.95*40),0)-IF(E5453=0,IF(E5452=1,IF(D5453=1,30,40)*0.18/(2*40),0),0)-IF(E5453=1,IF(E5452=0,IF(D5453=1,30,40)*0.18/(2*40),0),0)</f>
        <v/>
      </c>
      <c r="N5453" s="14" t="n">
        <v>0.09</v>
      </c>
      <c r="O5453" s="15">
        <f>K5453*N5453</f>
        <v/>
      </c>
      <c r="P5453">
        <f>IF(E5453=0,0.3,IF(D5453=1,IF(C5453&gt;=Params!$B$13-3,IF(C5453&lt;Params!$B$13,Params!$B$20,0.3),0.3),IF(C5453&gt;=Params!$B$15-3,IF(C5453&lt;Params!$B$15,Params!$B$21,0.3),0.3)))</f>
        <v/>
      </c>
    </row>
    <row r="5454" ht="15" customHeight="1" s="1">
      <c r="A5454" s="9" t="n">
        <v>5451</v>
      </c>
      <c r="B5454" s="6" t="inlineStr">
        <is>
          <t>16/08</t>
        </is>
      </c>
      <c r="C5454" s="6" t="n">
        <v>2</v>
      </c>
      <c r="D5454" s="6" t="n">
        <v>1</v>
      </c>
      <c r="E5454" s="10">
        <f>IF(D5454=1, IF(OR(C5454&lt;10, C5454&gt;=15),1,0), IF(OR(C5454&lt;7, C5454&gt;=18),1,0))</f>
        <v/>
      </c>
      <c r="F5454" s="11" t="n">
        <v>0.551</v>
      </c>
      <c r="G5454" s="12">
        <f>0*8</f>
        <v/>
      </c>
      <c r="H5454" s="12">
        <f>F5454-G5454</f>
        <v/>
      </c>
      <c r="I5454" s="10">
        <f>IF(E5454=0,"Fora",IF(E5453=0,"Carg xar",IF(H5454&lt;0,IF(M5454&lt;0.9,"Carg FV","Stby"),IF(M5454&gt;P5454,"V2H",IF(M5454&lt;0.9,"Carg xar","Stby")))))</f>
        <v/>
      </c>
      <c r="J5454" s="12">
        <f>IF(OR(I5454="Carg FV",I5454="Carg xar"),MIN(IF(I5454="Carg FV",ABS(H5454),7.4),7.4,MAX(0,(0.9-M5454)*40)*0.95),0)</f>
        <v/>
      </c>
      <c r="K5454" s="12">
        <f>IF(I5454="V2H",MIN(MAX(0,H5454),7.4,MAX(0,(M5454-P5454)*40)*0.95),0)</f>
        <v/>
      </c>
      <c r="L5454" s="12">
        <f>IF(E5454=0,0,MAX(0,H5454-K5454))</f>
        <v/>
      </c>
      <c r="M5454" s="13">
        <f>M5453+J5453/40-IF(I5453="V2H",K5453/(0.95*40),0)-IF(E5454=0,IF(E5453=1,IF(D5454=1,30,40)*0.18/(2*40),0),0)-IF(E5454=1,IF(E5453=0,IF(D5454=1,30,40)*0.18/(2*40),0),0)</f>
        <v/>
      </c>
      <c r="N5454" s="14" t="n">
        <v>0.09</v>
      </c>
      <c r="O5454" s="15">
        <f>K5454*N5454</f>
        <v/>
      </c>
      <c r="P5454">
        <f>IF(E5454=0,0.3,IF(D5454=1,IF(C5454&gt;=Params!$B$13-3,IF(C5454&lt;Params!$B$13,Params!$B$20,0.3),0.3),IF(C5454&gt;=Params!$B$15-3,IF(C5454&lt;Params!$B$15,Params!$B$21,0.3),0.3)))</f>
        <v/>
      </c>
    </row>
    <row r="5455" ht="15" customHeight="1" s="1">
      <c r="A5455" s="9" t="n">
        <v>5452</v>
      </c>
      <c r="B5455" s="6" t="inlineStr">
        <is>
          <t>16/08</t>
        </is>
      </c>
      <c r="C5455" s="6" t="n">
        <v>3</v>
      </c>
      <c r="D5455" s="6" t="n">
        <v>1</v>
      </c>
      <c r="E5455" s="10">
        <f>IF(D5455=1, IF(OR(C5455&lt;10, C5455&gt;=15),1,0), IF(OR(C5455&lt;7, C5455&gt;=18),1,0))</f>
        <v/>
      </c>
      <c r="F5455" s="11" t="n">
        <v>0.554</v>
      </c>
      <c r="G5455" s="12">
        <f>0*8</f>
        <v/>
      </c>
      <c r="H5455" s="12">
        <f>F5455-G5455</f>
        <v/>
      </c>
      <c r="I5455" s="10">
        <f>IF(E5455=0,"Fora",IF(E5454=0,"Carg xar",IF(H5455&lt;0,IF(M5455&lt;0.9,"Carg FV","Stby"),IF(M5455&gt;P5455,"V2H",IF(M5455&lt;0.9,"Carg xar","Stby")))))</f>
        <v/>
      </c>
      <c r="J5455" s="12">
        <f>IF(OR(I5455="Carg FV",I5455="Carg xar"),MIN(IF(I5455="Carg FV",ABS(H5455),7.4),7.4,MAX(0,(0.9-M5455)*40)*0.95),0)</f>
        <v/>
      </c>
      <c r="K5455" s="12">
        <f>IF(I5455="V2H",MIN(MAX(0,H5455),7.4,MAX(0,(M5455-P5455)*40)*0.95),0)</f>
        <v/>
      </c>
      <c r="L5455" s="12">
        <f>IF(E5455=0,0,MAX(0,H5455-K5455))</f>
        <v/>
      </c>
      <c r="M5455" s="13">
        <f>M5454+J5454/40-IF(I5454="V2H",K5454/(0.95*40),0)-IF(E5455=0,IF(E5454=1,IF(D5455=1,30,40)*0.18/(2*40),0),0)-IF(E5455=1,IF(E5454=0,IF(D5455=1,30,40)*0.18/(2*40),0),0)</f>
        <v/>
      </c>
      <c r="N5455" s="14" t="n">
        <v>0.09</v>
      </c>
      <c r="O5455" s="15">
        <f>K5455*N5455</f>
        <v/>
      </c>
      <c r="P5455">
        <f>IF(E5455=0,0.3,IF(D5455=1,IF(C5455&gt;=Params!$B$13-3,IF(C5455&lt;Params!$B$13,Params!$B$20,0.3),0.3),IF(C5455&gt;=Params!$B$15-3,IF(C5455&lt;Params!$B$15,Params!$B$21,0.3),0.3)))</f>
        <v/>
      </c>
    </row>
    <row r="5456" ht="15" customHeight="1" s="1">
      <c r="A5456" s="9" t="n">
        <v>5453</v>
      </c>
      <c r="B5456" s="6" t="inlineStr">
        <is>
          <t>16/08</t>
        </is>
      </c>
      <c r="C5456" s="6" t="n">
        <v>4</v>
      </c>
      <c r="D5456" s="6" t="n">
        <v>1</v>
      </c>
      <c r="E5456" s="10">
        <f>IF(D5456=1, IF(OR(C5456&lt;10, C5456&gt;=15),1,0), IF(OR(C5456&lt;7, C5456&gt;=18),1,0))</f>
        <v/>
      </c>
      <c r="F5456" s="11" t="n">
        <v>0.5659999999999999</v>
      </c>
      <c r="G5456" s="12">
        <f>0*8</f>
        <v/>
      </c>
      <c r="H5456" s="12">
        <f>F5456-G5456</f>
        <v/>
      </c>
      <c r="I5456" s="10">
        <f>IF(E5456=0,"Fora",IF(E5455=0,"Carg xar",IF(H5456&lt;0,IF(M5456&lt;0.9,"Carg FV","Stby"),IF(M5456&gt;P5456,"V2H",IF(M5456&lt;0.9,"Carg xar","Stby")))))</f>
        <v/>
      </c>
      <c r="J5456" s="12">
        <f>IF(OR(I5456="Carg FV",I5456="Carg xar"),MIN(IF(I5456="Carg FV",ABS(H5456),7.4),7.4,MAX(0,(0.9-M5456)*40)*0.95),0)</f>
        <v/>
      </c>
      <c r="K5456" s="12">
        <f>IF(I5456="V2H",MIN(MAX(0,H5456),7.4,MAX(0,(M5456-P5456)*40)*0.95),0)</f>
        <v/>
      </c>
      <c r="L5456" s="12">
        <f>IF(E5456=0,0,MAX(0,H5456-K5456))</f>
        <v/>
      </c>
      <c r="M5456" s="13">
        <f>M5455+J5455/40-IF(I5455="V2H",K5455/(0.95*40),0)-IF(E5456=0,IF(E5455=1,IF(D5456=1,30,40)*0.18/(2*40),0),0)-IF(E5456=1,IF(E5455=0,IF(D5456=1,30,40)*0.18/(2*40),0),0)</f>
        <v/>
      </c>
      <c r="N5456" s="14" t="n">
        <v>0.09</v>
      </c>
      <c r="O5456" s="15">
        <f>K5456*N5456</f>
        <v/>
      </c>
      <c r="P5456">
        <f>IF(E5456=0,0.3,IF(D5456=1,IF(C5456&gt;=Params!$B$13-3,IF(C5456&lt;Params!$B$13,Params!$B$20,0.3),0.3),IF(C5456&gt;=Params!$B$15-3,IF(C5456&lt;Params!$B$15,Params!$B$21,0.3),0.3)))</f>
        <v/>
      </c>
    </row>
    <row r="5457" ht="15" customHeight="1" s="1">
      <c r="A5457" s="9" t="n">
        <v>5454</v>
      </c>
      <c r="B5457" s="6" t="inlineStr">
        <is>
          <t>16/08</t>
        </is>
      </c>
      <c r="C5457" s="6" t="n">
        <v>5</v>
      </c>
      <c r="D5457" s="6" t="n">
        <v>1</v>
      </c>
      <c r="E5457" s="10">
        <f>IF(D5457=1, IF(OR(C5457&lt;10, C5457&gt;=15),1,0), IF(OR(C5457&lt;7, C5457&gt;=18),1,0))</f>
        <v/>
      </c>
      <c r="F5457" s="11" t="n">
        <v>0.483</v>
      </c>
      <c r="G5457" s="12">
        <f>0*8</f>
        <v/>
      </c>
      <c r="H5457" s="12">
        <f>F5457-G5457</f>
        <v/>
      </c>
      <c r="I5457" s="10">
        <f>IF(E5457=0,"Fora",IF(E5456=0,"Carg xar",IF(H5457&lt;0,IF(M5457&lt;0.9,"Carg FV","Stby"),IF(M5457&gt;P5457,"V2H",IF(M5457&lt;0.9,"Carg xar","Stby")))))</f>
        <v/>
      </c>
      <c r="J5457" s="12">
        <f>IF(OR(I5457="Carg FV",I5457="Carg xar"),MIN(IF(I5457="Carg FV",ABS(H5457),7.4),7.4,MAX(0,(0.9-M5457)*40)*0.95),0)</f>
        <v/>
      </c>
      <c r="K5457" s="12">
        <f>IF(I5457="V2H",MIN(MAX(0,H5457),7.4,MAX(0,(M5457-P5457)*40)*0.95),0)</f>
        <v/>
      </c>
      <c r="L5457" s="12">
        <f>IF(E5457=0,0,MAX(0,H5457-K5457))</f>
        <v/>
      </c>
      <c r="M5457" s="13">
        <f>M5456+J5456/40-IF(I5456="V2H",K5456/(0.95*40),0)-IF(E5457=0,IF(E5456=1,IF(D5457=1,30,40)*0.18/(2*40),0),0)-IF(E5457=1,IF(E5456=0,IF(D5457=1,30,40)*0.18/(2*40),0),0)</f>
        <v/>
      </c>
      <c r="N5457" s="14" t="n">
        <v>0.09</v>
      </c>
      <c r="O5457" s="15">
        <f>K5457*N5457</f>
        <v/>
      </c>
      <c r="P5457">
        <f>IF(E5457=0,0.3,IF(D5457=1,IF(C5457&gt;=Params!$B$13-3,IF(C5457&lt;Params!$B$13,Params!$B$20,0.3),0.3),IF(C5457&gt;=Params!$B$15-3,IF(C5457&lt;Params!$B$15,Params!$B$21,0.3),0.3)))</f>
        <v/>
      </c>
    </row>
    <row r="5458" ht="15" customHeight="1" s="1">
      <c r="A5458" s="9" t="n">
        <v>5455</v>
      </c>
      <c r="B5458" s="6" t="inlineStr">
        <is>
          <t>16/08</t>
        </is>
      </c>
      <c r="C5458" s="6" t="n">
        <v>6</v>
      </c>
      <c r="D5458" s="6" t="n">
        <v>1</v>
      </c>
      <c r="E5458" s="10">
        <f>IF(D5458=1, IF(OR(C5458&lt;10, C5458&gt;=15),1,0), IF(OR(C5458&lt;7, C5458&gt;=18),1,0))</f>
        <v/>
      </c>
      <c r="F5458" s="11" t="n">
        <v>0.486</v>
      </c>
      <c r="G5458" s="12">
        <f>0*8</f>
        <v/>
      </c>
      <c r="H5458" s="12">
        <f>F5458-G5458</f>
        <v/>
      </c>
      <c r="I5458" s="10">
        <f>IF(E5458=0,"Fora",IF(E5457=0,"Carg xar",IF(H5458&lt;0,IF(M5458&lt;0.9,"Carg FV","Stby"),IF(M5458&gt;P5458,"V2H",IF(M5458&lt;0.9,"Carg xar","Stby")))))</f>
        <v/>
      </c>
      <c r="J5458" s="12">
        <f>IF(OR(I5458="Carg FV",I5458="Carg xar"),MIN(IF(I5458="Carg FV",ABS(H5458),7.4),7.4,MAX(0,(0.9-M5458)*40)*0.95),0)</f>
        <v/>
      </c>
      <c r="K5458" s="12">
        <f>IF(I5458="V2H",MIN(MAX(0,H5458),7.4,MAX(0,(M5458-P5458)*40)*0.95),0)</f>
        <v/>
      </c>
      <c r="L5458" s="12">
        <f>IF(E5458=0,0,MAX(0,H5458-K5458))</f>
        <v/>
      </c>
      <c r="M5458" s="13">
        <f>M5457+J5457/40-IF(I5457="V2H",K5457/(0.95*40),0)-IF(E5458=0,IF(E5457=1,IF(D5458=1,30,40)*0.18/(2*40),0),0)-IF(E5458=1,IF(E5457=0,IF(D5458=1,30,40)*0.18/(2*40),0),0)</f>
        <v/>
      </c>
      <c r="N5458" s="14" t="n">
        <v>0.09</v>
      </c>
      <c r="O5458" s="15">
        <f>K5458*N5458</f>
        <v/>
      </c>
      <c r="P5458">
        <f>IF(E5458=0,0.3,IF(D5458=1,IF(C5458&gt;=Params!$B$13-3,IF(C5458&lt;Params!$B$13,Params!$B$20,0.3),0.3),IF(C5458&gt;=Params!$B$15-3,IF(C5458&lt;Params!$B$15,Params!$B$21,0.3),0.3)))</f>
        <v/>
      </c>
    </row>
    <row r="5459" ht="15" customHeight="1" s="1">
      <c r="A5459" s="9" t="n">
        <v>5456</v>
      </c>
      <c r="B5459" s="6" t="inlineStr">
        <is>
          <t>16/08</t>
        </is>
      </c>
      <c r="C5459" s="6" t="n">
        <v>7</v>
      </c>
      <c r="D5459" s="6" t="n">
        <v>1</v>
      </c>
      <c r="E5459" s="10">
        <f>IF(D5459=1, IF(OR(C5459&lt;10, C5459&gt;=15),1,0), IF(OR(C5459&lt;7, C5459&gt;=18),1,0))</f>
        <v/>
      </c>
      <c r="F5459" s="11" t="n">
        <v>0.404</v>
      </c>
      <c r="G5459" s="12">
        <f>0.1*8</f>
        <v/>
      </c>
      <c r="H5459" s="12">
        <f>F5459-G5459</f>
        <v/>
      </c>
      <c r="I5459" s="10">
        <f>IF(E5459=0,"Fora",IF(E5458=0,"Carg xar",IF(H5459&lt;0,IF(M5459&lt;0.9,"Carg FV","Stby"),IF(M5459&gt;P5459,"V2H",IF(M5459&lt;0.9,"Carg xar","Stby")))))</f>
        <v/>
      </c>
      <c r="J5459" s="12">
        <f>IF(OR(I5459="Carg FV",I5459="Carg xar"),MIN(IF(I5459="Carg FV",ABS(H5459),7.4),7.4,MAX(0,(0.9-M5459)*40)*0.95),0)</f>
        <v/>
      </c>
      <c r="K5459" s="12">
        <f>IF(I5459="V2H",MIN(MAX(0,H5459),7.4,MAX(0,(M5459-P5459)*40)*0.95),0)</f>
        <v/>
      </c>
      <c r="L5459" s="12">
        <f>IF(E5459=0,0,MAX(0,H5459-K5459))</f>
        <v/>
      </c>
      <c r="M5459" s="13">
        <f>M5458+J5458/40-IF(I5458="V2H",K5458/(0.95*40),0)-IF(E5459=0,IF(E5458=1,IF(D5459=1,30,40)*0.18/(2*40),0),0)-IF(E5459=1,IF(E5458=0,IF(D5459=1,30,40)*0.18/(2*40),0),0)</f>
        <v/>
      </c>
      <c r="N5459" s="14" t="n">
        <v>0.09</v>
      </c>
      <c r="O5459" s="15">
        <f>K5459*N5459</f>
        <v/>
      </c>
      <c r="P5459">
        <f>IF(E5459=0,0.3,IF(D5459=1,IF(C5459&gt;=Params!$B$13-3,IF(C5459&lt;Params!$B$13,Params!$B$20,0.3),0.3),IF(C5459&gt;=Params!$B$15-3,IF(C5459&lt;Params!$B$15,Params!$B$21,0.3),0.3)))</f>
        <v/>
      </c>
    </row>
    <row r="5460" ht="15" customHeight="1" s="1">
      <c r="A5460" s="9" t="n">
        <v>5457</v>
      </c>
      <c r="B5460" s="6" t="inlineStr">
        <is>
          <t>16/08</t>
        </is>
      </c>
      <c r="C5460" s="6" t="n">
        <v>8</v>
      </c>
      <c r="D5460" s="6" t="n">
        <v>1</v>
      </c>
      <c r="E5460" s="10">
        <f>IF(D5460=1, IF(OR(C5460&lt;10, C5460&gt;=15),1,0), IF(OR(C5460&lt;7, C5460&gt;=18),1,0))</f>
        <v/>
      </c>
      <c r="F5460" s="11" t="n">
        <v>0</v>
      </c>
      <c r="G5460" s="12">
        <f>0.25*8</f>
        <v/>
      </c>
      <c r="H5460" s="12">
        <f>F5460-G5460</f>
        <v/>
      </c>
      <c r="I5460" s="10">
        <f>IF(E5460=0,"Fora",IF(E5459=0,"Carg xar",IF(H5460&lt;0,IF(M5460&lt;0.9,"Carg FV","Stby"),IF(M5460&gt;P5460,"V2H",IF(M5460&lt;0.9,"Carg xar","Stby")))))</f>
        <v/>
      </c>
      <c r="J5460" s="12">
        <f>IF(OR(I5460="Carg FV",I5460="Carg xar"),MIN(IF(I5460="Carg FV",ABS(H5460),7.4),7.4,MAX(0,(0.9-M5460)*40)*0.95),0)</f>
        <v/>
      </c>
      <c r="K5460" s="12">
        <f>IF(I5460="V2H",MIN(MAX(0,H5460),7.4,MAX(0,(M5460-P5460)*40)*0.95),0)</f>
        <v/>
      </c>
      <c r="L5460" s="12">
        <f>IF(E5460=0,0,MAX(0,H5460-K5460))</f>
        <v/>
      </c>
      <c r="M5460" s="13">
        <f>M5459+J5459/40-IF(I5459="V2H",K5459/(0.95*40),0)-IF(E5460=0,IF(E5459=1,IF(D5460=1,30,40)*0.18/(2*40),0),0)-IF(E5460=1,IF(E5459=0,IF(D5460=1,30,40)*0.18/(2*40),0),0)</f>
        <v/>
      </c>
      <c r="N5460" s="14" t="n">
        <v>0.09</v>
      </c>
      <c r="O5460" s="15">
        <f>K5460*N5460</f>
        <v/>
      </c>
      <c r="P5460">
        <f>IF(E5460=0,0.3,IF(D5460=1,IF(C5460&gt;=Params!$B$13-3,IF(C5460&lt;Params!$B$13,Params!$B$20,0.3),0.3),IF(C5460&gt;=Params!$B$15-3,IF(C5460&lt;Params!$B$15,Params!$B$21,0.3),0.3)))</f>
        <v/>
      </c>
    </row>
    <row r="5461" ht="15" customHeight="1" s="1">
      <c r="A5461" s="9" t="n">
        <v>5458</v>
      </c>
      <c r="B5461" s="6" t="inlineStr">
        <is>
          <t>16/08</t>
        </is>
      </c>
      <c r="C5461" s="6" t="n">
        <v>9</v>
      </c>
      <c r="D5461" s="6" t="n">
        <v>1</v>
      </c>
      <c r="E5461" s="10">
        <f>IF(D5461=1, IF(OR(C5461&lt;10, C5461&gt;=15),1,0), IF(OR(C5461&lt;7, C5461&gt;=18),1,0))</f>
        <v/>
      </c>
      <c r="F5461" s="11" t="n">
        <v>0</v>
      </c>
      <c r="G5461" s="12">
        <f>0.45*8</f>
        <v/>
      </c>
      <c r="H5461" s="12">
        <f>F5461-G5461</f>
        <v/>
      </c>
      <c r="I5461" s="10">
        <f>IF(E5461=0,"Fora",IF(E5460=0,"Carg xar",IF(H5461&lt;0,IF(M5461&lt;0.9,"Carg FV","Stby"),IF(M5461&gt;P5461,"V2H",IF(M5461&lt;0.9,"Carg xar","Stby")))))</f>
        <v/>
      </c>
      <c r="J5461" s="12">
        <f>IF(OR(I5461="Carg FV",I5461="Carg xar"),MIN(IF(I5461="Carg FV",ABS(H5461),7.4),7.4,MAX(0,(0.9-M5461)*40)*0.95),0)</f>
        <v/>
      </c>
      <c r="K5461" s="12">
        <f>IF(I5461="V2H",MIN(MAX(0,H5461),7.4,MAX(0,(M5461-P5461)*40)*0.95),0)</f>
        <v/>
      </c>
      <c r="L5461" s="12">
        <f>IF(E5461=0,0,MAX(0,H5461-K5461))</f>
        <v/>
      </c>
      <c r="M5461" s="13">
        <f>M5460+J5460/40-IF(I5460="V2H",K5460/(0.95*40),0)-IF(E5461=0,IF(E5460=1,IF(D5461=1,30,40)*0.18/(2*40),0),0)-IF(E5461=1,IF(E5460=0,IF(D5461=1,30,40)*0.18/(2*40),0),0)</f>
        <v/>
      </c>
      <c r="N5461" s="14" t="n">
        <v>0.09</v>
      </c>
      <c r="O5461" s="15">
        <f>K5461*N5461</f>
        <v/>
      </c>
      <c r="P5461">
        <f>IF(E5461=0,0.3,IF(D5461=1,IF(C5461&gt;=Params!$B$13-3,IF(C5461&lt;Params!$B$13,Params!$B$20,0.3),0.3),IF(C5461&gt;=Params!$B$15-3,IF(C5461&lt;Params!$B$15,Params!$B$21,0.3),0.3)))</f>
        <v/>
      </c>
    </row>
    <row r="5462" ht="15" customHeight="1" s="1">
      <c r="A5462" s="9" t="n">
        <v>5459</v>
      </c>
      <c r="B5462" s="6" t="inlineStr">
        <is>
          <t>16/08</t>
        </is>
      </c>
      <c r="C5462" s="6" t="n">
        <v>10</v>
      </c>
      <c r="D5462" s="6" t="n">
        <v>1</v>
      </c>
      <c r="E5462" s="10">
        <f>IF(D5462=1, IF(OR(C5462&lt;10, C5462&gt;=15),1,0), IF(OR(C5462&lt;7, C5462&gt;=18),1,0))</f>
        <v/>
      </c>
      <c r="F5462" s="11" t="n">
        <v>0</v>
      </c>
      <c r="G5462" s="12">
        <f>0.65*8</f>
        <v/>
      </c>
      <c r="H5462" s="12">
        <f>F5462-G5462</f>
        <v/>
      </c>
      <c r="I5462" s="10">
        <f>IF(E5462=0,"Fora",IF(E5461=0,"Carg xar",IF(H5462&lt;0,IF(M5462&lt;0.9,"Carg FV","Stby"),IF(M5462&gt;P5462,"V2H",IF(M5462&lt;0.9,"Carg xar","Stby")))))</f>
        <v/>
      </c>
      <c r="J5462" s="12">
        <f>IF(OR(I5462="Carg FV",I5462="Carg xar"),MIN(IF(I5462="Carg FV",ABS(H5462),7.4),7.4,MAX(0,(0.9-M5462)*40)*0.95),0)</f>
        <v/>
      </c>
      <c r="K5462" s="12">
        <f>IF(I5462="V2H",MIN(MAX(0,H5462),7.4,MAX(0,(M5462-P5462)*40)*0.95),0)</f>
        <v/>
      </c>
      <c r="L5462" s="12">
        <f>IF(E5462=0,0,MAX(0,H5462-K5462))</f>
        <v/>
      </c>
      <c r="M5462" s="13">
        <f>M5461+J5461/40-IF(I5461="V2H",K5461/(0.95*40),0)-IF(E5462=0,IF(E5461=1,IF(D5462=1,30,40)*0.18/(2*40),0),0)-IF(E5462=1,IF(E5461=0,IF(D5462=1,30,40)*0.18/(2*40),0),0)</f>
        <v/>
      </c>
      <c r="N5462" s="14" t="n">
        <v>0.09</v>
      </c>
      <c r="O5462" s="15">
        <f>K5462*N5462</f>
        <v/>
      </c>
      <c r="P5462">
        <f>IF(E5462=0,0.3,IF(D5462=1,IF(C5462&gt;=Params!$B$13-3,IF(C5462&lt;Params!$B$13,Params!$B$20,0.3),0.3),IF(C5462&gt;=Params!$B$15-3,IF(C5462&lt;Params!$B$15,Params!$B$21,0.3),0.3)))</f>
        <v/>
      </c>
    </row>
    <row r="5463" ht="15" customHeight="1" s="1">
      <c r="A5463" s="9" t="n">
        <v>5460</v>
      </c>
      <c r="B5463" s="6" t="inlineStr">
        <is>
          <t>16/08</t>
        </is>
      </c>
      <c r="C5463" s="6" t="n">
        <v>11</v>
      </c>
      <c r="D5463" s="6" t="n">
        <v>1</v>
      </c>
      <c r="E5463" s="10">
        <f>IF(D5463=1, IF(OR(C5463&lt;10, C5463&gt;=15),1,0), IF(OR(C5463&lt;7, C5463&gt;=18),1,0))</f>
        <v/>
      </c>
      <c r="F5463" s="11" t="n">
        <v>0</v>
      </c>
      <c r="G5463" s="12">
        <f>0.8*8</f>
        <v/>
      </c>
      <c r="H5463" s="12">
        <f>F5463-G5463</f>
        <v/>
      </c>
      <c r="I5463" s="10">
        <f>IF(E5463=0,"Fora",IF(E5462=0,"Carg xar",IF(H5463&lt;0,IF(M5463&lt;0.9,"Carg FV","Stby"),IF(M5463&gt;P5463,"V2H",IF(M5463&lt;0.9,"Carg xar","Stby")))))</f>
        <v/>
      </c>
      <c r="J5463" s="12">
        <f>IF(OR(I5463="Carg FV",I5463="Carg xar"),MIN(IF(I5463="Carg FV",ABS(H5463),7.4),7.4,MAX(0,(0.9-M5463)*40)*0.95),0)</f>
        <v/>
      </c>
      <c r="K5463" s="12">
        <f>IF(I5463="V2H",MIN(MAX(0,H5463),7.4,MAX(0,(M5463-P5463)*40)*0.95),0)</f>
        <v/>
      </c>
      <c r="L5463" s="12">
        <f>IF(E5463=0,0,MAX(0,H5463-K5463))</f>
        <v/>
      </c>
      <c r="M5463" s="13">
        <f>M5462+J5462/40-IF(I5462="V2H",K5462/(0.95*40),0)-IF(E5463=0,IF(E5462=1,IF(D5463=1,30,40)*0.18/(2*40),0),0)-IF(E5463=1,IF(E5462=0,IF(D5463=1,30,40)*0.18/(2*40),0),0)</f>
        <v/>
      </c>
      <c r="N5463" s="14" t="n">
        <v>0.09</v>
      </c>
      <c r="O5463" s="15">
        <f>K5463*N5463</f>
        <v/>
      </c>
      <c r="P5463">
        <f>IF(E5463=0,0.3,IF(D5463=1,IF(C5463&gt;=Params!$B$13-3,IF(C5463&lt;Params!$B$13,Params!$B$20,0.3),0.3),IF(C5463&gt;=Params!$B$15-3,IF(C5463&lt;Params!$B$15,Params!$B$21,0.3),0.3)))</f>
        <v/>
      </c>
    </row>
    <row r="5464" ht="15" customHeight="1" s="1">
      <c r="A5464" s="9" t="n">
        <v>5461</v>
      </c>
      <c r="B5464" s="6" t="inlineStr">
        <is>
          <t>16/08</t>
        </is>
      </c>
      <c r="C5464" s="6" t="n">
        <v>12</v>
      </c>
      <c r="D5464" s="6" t="n">
        <v>1</v>
      </c>
      <c r="E5464" s="10">
        <f>IF(D5464=1, IF(OR(C5464&lt;10, C5464&gt;=15),1,0), IF(OR(C5464&lt;7, C5464&gt;=18),1,0))</f>
        <v/>
      </c>
      <c r="F5464" s="11" t="n">
        <v>0</v>
      </c>
      <c r="G5464" s="12">
        <f>0.88*8</f>
        <v/>
      </c>
      <c r="H5464" s="12">
        <f>F5464-G5464</f>
        <v/>
      </c>
      <c r="I5464" s="10">
        <f>IF(E5464=0,"Fora",IF(E5463=0,"Carg xar",IF(H5464&lt;0,IF(M5464&lt;0.9,"Carg FV","Stby"),IF(M5464&gt;P5464,"V2H",IF(M5464&lt;0.9,"Carg xar","Stby")))))</f>
        <v/>
      </c>
      <c r="J5464" s="12">
        <f>IF(OR(I5464="Carg FV",I5464="Carg xar"),MIN(IF(I5464="Carg FV",ABS(H5464),7.4),7.4,MAX(0,(0.9-M5464)*40)*0.95),0)</f>
        <v/>
      </c>
      <c r="K5464" s="12">
        <f>IF(I5464="V2H",MIN(MAX(0,H5464),7.4,MAX(0,(M5464-P5464)*40)*0.95),0)</f>
        <v/>
      </c>
      <c r="L5464" s="12">
        <f>IF(E5464=0,0,MAX(0,H5464-K5464))</f>
        <v/>
      </c>
      <c r="M5464" s="13">
        <f>M5463+J5463/40-IF(I5463="V2H",K5463/(0.95*40),0)-IF(E5464=0,IF(E5463=1,IF(D5464=1,30,40)*0.18/(2*40),0),0)-IF(E5464=1,IF(E5463=0,IF(D5464=1,30,40)*0.18/(2*40),0),0)</f>
        <v/>
      </c>
      <c r="N5464" s="14" t="n">
        <v>0.09</v>
      </c>
      <c r="O5464" s="15">
        <f>K5464*N5464</f>
        <v/>
      </c>
      <c r="P5464">
        <f>IF(E5464=0,0.3,IF(D5464=1,IF(C5464&gt;=Params!$B$13-3,IF(C5464&lt;Params!$B$13,Params!$B$20,0.3),0.3),IF(C5464&gt;=Params!$B$15-3,IF(C5464&lt;Params!$B$15,Params!$B$21,0.3),0.3)))</f>
        <v/>
      </c>
    </row>
    <row r="5465" ht="15" customHeight="1" s="1">
      <c r="A5465" s="9" t="n">
        <v>5462</v>
      </c>
      <c r="B5465" s="6" t="inlineStr">
        <is>
          <t>16/08</t>
        </is>
      </c>
      <c r="C5465" s="6" t="n">
        <v>13</v>
      </c>
      <c r="D5465" s="6" t="n">
        <v>1</v>
      </c>
      <c r="E5465" s="10">
        <f>IF(D5465=1, IF(OR(C5465&lt;10, C5465&gt;=15),1,0), IF(OR(C5465&lt;7, C5465&gt;=18),1,0))</f>
        <v/>
      </c>
      <c r="F5465" s="11" t="n">
        <v>0</v>
      </c>
      <c r="G5465" s="12">
        <f>0.85*8</f>
        <v/>
      </c>
      <c r="H5465" s="12">
        <f>F5465-G5465</f>
        <v/>
      </c>
      <c r="I5465" s="10">
        <f>IF(E5465=0,"Fora",IF(E5464=0,"Carg xar",IF(H5465&lt;0,IF(M5465&lt;0.9,"Carg FV","Stby"),IF(M5465&gt;P5465,"V2H",IF(M5465&lt;0.9,"Carg xar","Stby")))))</f>
        <v/>
      </c>
      <c r="J5465" s="12">
        <f>IF(OR(I5465="Carg FV",I5465="Carg xar"),MIN(IF(I5465="Carg FV",ABS(H5465),7.4),7.4,MAX(0,(0.9-M5465)*40)*0.95),0)</f>
        <v/>
      </c>
      <c r="K5465" s="12">
        <f>IF(I5465="V2H",MIN(MAX(0,H5465),7.4,MAX(0,(M5465-P5465)*40)*0.95),0)</f>
        <v/>
      </c>
      <c r="L5465" s="12">
        <f>IF(E5465=0,0,MAX(0,H5465-K5465))</f>
        <v/>
      </c>
      <c r="M5465" s="13">
        <f>M5464+J5464/40-IF(I5464="V2H",K5464/(0.95*40),0)-IF(E5465=0,IF(E5464=1,IF(D5465=1,30,40)*0.18/(2*40),0),0)-IF(E5465=1,IF(E5464=0,IF(D5465=1,30,40)*0.18/(2*40),0),0)</f>
        <v/>
      </c>
      <c r="N5465" s="14" t="n">
        <v>0.09</v>
      </c>
      <c r="O5465" s="15">
        <f>K5465*N5465</f>
        <v/>
      </c>
      <c r="P5465">
        <f>IF(E5465=0,0.3,IF(D5465=1,IF(C5465&gt;=Params!$B$13-3,IF(C5465&lt;Params!$B$13,Params!$B$20,0.3),0.3),IF(C5465&gt;=Params!$B$15-3,IF(C5465&lt;Params!$B$15,Params!$B$21,0.3),0.3)))</f>
        <v/>
      </c>
    </row>
    <row r="5466" ht="15" customHeight="1" s="1">
      <c r="A5466" s="9" t="n">
        <v>5463</v>
      </c>
      <c r="B5466" s="6" t="inlineStr">
        <is>
          <t>16/08</t>
        </is>
      </c>
      <c r="C5466" s="6" t="n">
        <v>14</v>
      </c>
      <c r="D5466" s="6" t="n">
        <v>1</v>
      </c>
      <c r="E5466" s="10">
        <f>IF(D5466=1, IF(OR(C5466&lt;10, C5466&gt;=15),1,0), IF(OR(C5466&lt;7, C5466&gt;=18),1,0))</f>
        <v/>
      </c>
      <c r="F5466" s="11" t="n">
        <v>0</v>
      </c>
      <c r="G5466" s="12">
        <f>0.75*8</f>
        <v/>
      </c>
      <c r="H5466" s="12">
        <f>F5466-G5466</f>
        <v/>
      </c>
      <c r="I5466" s="10">
        <f>IF(E5466=0,"Fora",IF(E5465=0,"Carg xar",IF(H5466&lt;0,IF(M5466&lt;0.9,"Carg FV","Stby"),IF(M5466&gt;P5466,"V2H",IF(M5466&lt;0.9,"Carg xar","Stby")))))</f>
        <v/>
      </c>
      <c r="J5466" s="12">
        <f>IF(OR(I5466="Carg FV",I5466="Carg xar"),MIN(IF(I5466="Carg FV",ABS(H5466),7.4),7.4,MAX(0,(0.9-M5466)*40)*0.95),0)</f>
        <v/>
      </c>
      <c r="K5466" s="12">
        <f>IF(I5466="V2H",MIN(MAX(0,H5466),7.4,MAX(0,(M5466-P5466)*40)*0.95),0)</f>
        <v/>
      </c>
      <c r="L5466" s="12">
        <f>IF(E5466=0,0,MAX(0,H5466-K5466))</f>
        <v/>
      </c>
      <c r="M5466" s="13">
        <f>M5465+J5465/40-IF(I5465="V2H",K5465/(0.95*40),0)-IF(E5466=0,IF(E5465=1,IF(D5466=1,30,40)*0.18/(2*40),0),0)-IF(E5466=1,IF(E5465=0,IF(D5466=1,30,40)*0.18/(2*40),0),0)</f>
        <v/>
      </c>
      <c r="N5466" s="14" t="n">
        <v>0.09</v>
      </c>
      <c r="O5466" s="15">
        <f>K5466*N5466</f>
        <v/>
      </c>
      <c r="P5466">
        <f>IF(E5466=0,0.3,IF(D5466=1,IF(C5466&gt;=Params!$B$13-3,IF(C5466&lt;Params!$B$13,Params!$B$20,0.3),0.3),IF(C5466&gt;=Params!$B$15-3,IF(C5466&lt;Params!$B$15,Params!$B$21,0.3),0.3)))</f>
        <v/>
      </c>
    </row>
    <row r="5467" ht="15" customHeight="1" s="1">
      <c r="A5467" s="9" t="n">
        <v>5464</v>
      </c>
      <c r="B5467" s="6" t="inlineStr">
        <is>
          <t>16/08</t>
        </is>
      </c>
      <c r="C5467" s="6" t="n">
        <v>15</v>
      </c>
      <c r="D5467" s="6" t="n">
        <v>1</v>
      </c>
      <c r="E5467" s="10">
        <f>IF(D5467=1, IF(OR(C5467&lt;10, C5467&gt;=15),1,0), IF(OR(C5467&lt;7, C5467&gt;=18),1,0))</f>
        <v/>
      </c>
      <c r="F5467" s="11" t="n">
        <v>0</v>
      </c>
      <c r="G5467" s="12">
        <f>0.58*8</f>
        <v/>
      </c>
      <c r="H5467" s="12">
        <f>F5467-G5467</f>
        <v/>
      </c>
      <c r="I5467" s="10">
        <f>IF(E5467=0,"Fora",IF(E5466=0,"Carg xar",IF(H5467&lt;0,IF(M5467&lt;0.9,"Carg FV","Stby"),IF(M5467&gt;P5467,"V2H",IF(M5467&lt;0.9,"Carg xar","Stby")))))</f>
        <v/>
      </c>
      <c r="J5467" s="12">
        <f>IF(OR(I5467="Carg FV",I5467="Carg xar"),MIN(IF(I5467="Carg FV",ABS(H5467),7.4),7.4,MAX(0,(0.9-M5467)*40)*0.95),0)</f>
        <v/>
      </c>
      <c r="K5467" s="12">
        <f>IF(I5467="V2H",MIN(MAX(0,H5467),7.4,MAX(0,(M5467-P5467)*40)*0.95),0)</f>
        <v/>
      </c>
      <c r="L5467" s="12">
        <f>IF(E5467=0,0,MAX(0,H5467-K5467))</f>
        <v/>
      </c>
      <c r="M5467" s="13">
        <f>M5466+J5466/40-IF(I5466="V2H",K5466/(0.95*40),0)-IF(E5467=0,IF(E5466=1,IF(D5467=1,30,40)*0.18/(2*40),0),0)-IF(E5467=1,IF(E5466=0,IF(D5467=1,30,40)*0.18/(2*40),0),0)</f>
        <v/>
      </c>
      <c r="N5467" s="14" t="n">
        <v>0.09</v>
      </c>
      <c r="O5467" s="15">
        <f>K5467*N5467</f>
        <v/>
      </c>
      <c r="P5467">
        <f>IF(E5467=0,0.3,IF(D5467=1,IF(C5467&gt;=Params!$B$13-3,IF(C5467&lt;Params!$B$13,Params!$B$20,0.3),0.3),IF(C5467&gt;=Params!$B$15-3,IF(C5467&lt;Params!$B$15,Params!$B$21,0.3),0.3)))</f>
        <v/>
      </c>
    </row>
    <row r="5468" ht="15" customHeight="1" s="1">
      <c r="A5468" s="9" t="n">
        <v>5465</v>
      </c>
      <c r="B5468" s="6" t="inlineStr">
        <is>
          <t>16/08</t>
        </is>
      </c>
      <c r="C5468" s="6" t="n">
        <v>16</v>
      </c>
      <c r="D5468" s="6" t="n">
        <v>1</v>
      </c>
      <c r="E5468" s="10">
        <f>IF(D5468=1, IF(OR(C5468&lt;10, C5468&gt;=15),1,0), IF(OR(C5468&lt;7, C5468&gt;=18),1,0))</f>
        <v/>
      </c>
      <c r="F5468" s="11" t="n">
        <v>0</v>
      </c>
      <c r="G5468" s="12">
        <f>0.38*8</f>
        <v/>
      </c>
      <c r="H5468" s="12">
        <f>F5468-G5468</f>
        <v/>
      </c>
      <c r="I5468" s="10">
        <f>IF(E5468=0,"Fora",IF(E5467=0,"Carg xar",IF(H5468&lt;0,IF(M5468&lt;0.9,"Carg FV","Stby"),IF(M5468&gt;P5468,"V2H",IF(M5468&lt;0.9,"Carg xar","Stby")))))</f>
        <v/>
      </c>
      <c r="J5468" s="12">
        <f>IF(OR(I5468="Carg FV",I5468="Carg xar"),MIN(IF(I5468="Carg FV",ABS(H5468),7.4),7.4,MAX(0,(0.9-M5468)*40)*0.95),0)</f>
        <v/>
      </c>
      <c r="K5468" s="12">
        <f>IF(I5468="V2H",MIN(MAX(0,H5468),7.4,MAX(0,(M5468-P5468)*40)*0.95),0)</f>
        <v/>
      </c>
      <c r="L5468" s="12">
        <f>IF(E5468=0,0,MAX(0,H5468-K5468))</f>
        <v/>
      </c>
      <c r="M5468" s="13">
        <f>M5467+J5467/40-IF(I5467="V2H",K5467/(0.95*40),0)-IF(E5468=0,IF(E5467=1,IF(D5468=1,30,40)*0.18/(2*40),0),0)-IF(E5468=1,IF(E5467=0,IF(D5468=1,30,40)*0.18/(2*40),0),0)</f>
        <v/>
      </c>
      <c r="N5468" s="14" t="n">
        <v>0.09</v>
      </c>
      <c r="O5468" s="15">
        <f>K5468*N5468</f>
        <v/>
      </c>
      <c r="P5468">
        <f>IF(E5468=0,0.3,IF(D5468=1,IF(C5468&gt;=Params!$B$13-3,IF(C5468&lt;Params!$B$13,Params!$B$20,0.3),0.3),IF(C5468&gt;=Params!$B$15-3,IF(C5468&lt;Params!$B$15,Params!$B$21,0.3),0.3)))</f>
        <v/>
      </c>
    </row>
    <row r="5469" ht="15" customHeight="1" s="1">
      <c r="A5469" s="9" t="n">
        <v>5466</v>
      </c>
      <c r="B5469" s="6" t="inlineStr">
        <is>
          <t>16/08</t>
        </is>
      </c>
      <c r="C5469" s="6" t="n">
        <v>17</v>
      </c>
      <c r="D5469" s="6" t="n">
        <v>1</v>
      </c>
      <c r="E5469" s="10">
        <f>IF(D5469=1, IF(OR(C5469&lt;10, C5469&gt;=15),1,0), IF(OR(C5469&lt;7, C5469&gt;=18),1,0))</f>
        <v/>
      </c>
      <c r="F5469" s="11" t="n">
        <v>0</v>
      </c>
      <c r="G5469" s="12">
        <f>0.18*8</f>
        <v/>
      </c>
      <c r="H5469" s="12">
        <f>F5469-G5469</f>
        <v/>
      </c>
      <c r="I5469" s="10">
        <f>IF(E5469=0,"Fora",IF(E5468=0,"Carg xar",IF(H5469&lt;0,IF(M5469&lt;0.9,"Carg FV","Stby"),IF(M5469&gt;P5469,"V2H",IF(M5469&lt;0.9,"Carg xar","Stby")))))</f>
        <v/>
      </c>
      <c r="J5469" s="12">
        <f>IF(OR(I5469="Carg FV",I5469="Carg xar"),MIN(IF(I5469="Carg FV",ABS(H5469),7.4),7.4,MAX(0,(0.9-M5469)*40)*0.95),0)</f>
        <v/>
      </c>
      <c r="K5469" s="12">
        <f>IF(I5469="V2H",MIN(MAX(0,H5469),7.4,MAX(0,(M5469-P5469)*40)*0.95),0)</f>
        <v/>
      </c>
      <c r="L5469" s="12">
        <f>IF(E5469=0,0,MAX(0,H5469-K5469))</f>
        <v/>
      </c>
      <c r="M5469" s="13">
        <f>M5468+J5468/40-IF(I5468="V2H",K5468/(0.95*40),0)-IF(E5469=0,IF(E5468=1,IF(D5469=1,30,40)*0.18/(2*40),0),0)-IF(E5469=1,IF(E5468=0,IF(D5469=1,30,40)*0.18/(2*40),0),0)</f>
        <v/>
      </c>
      <c r="N5469" s="14" t="n">
        <v>0.09</v>
      </c>
      <c r="O5469" s="15">
        <f>K5469*N5469</f>
        <v/>
      </c>
      <c r="P5469">
        <f>IF(E5469=0,0.3,IF(D5469=1,IF(C5469&gt;=Params!$B$13-3,IF(C5469&lt;Params!$B$13,Params!$B$20,0.3),0.3),IF(C5469&gt;=Params!$B$15-3,IF(C5469&lt;Params!$B$15,Params!$B$21,0.3),0.3)))</f>
        <v/>
      </c>
    </row>
    <row r="5470" ht="15" customHeight="1" s="1">
      <c r="A5470" s="9" t="n">
        <v>5467</v>
      </c>
      <c r="B5470" s="6" t="inlineStr">
        <is>
          <t>16/08</t>
        </is>
      </c>
      <c r="C5470" s="6" t="n">
        <v>18</v>
      </c>
      <c r="D5470" s="6" t="n">
        <v>1</v>
      </c>
      <c r="E5470" s="10">
        <f>IF(D5470=1, IF(OR(C5470&lt;10, C5470&gt;=15),1,0), IF(OR(C5470&lt;7, C5470&gt;=18),1,0))</f>
        <v/>
      </c>
      <c r="F5470" s="11" t="n">
        <v>0</v>
      </c>
      <c r="G5470" s="12">
        <f>0.04*8</f>
        <v/>
      </c>
      <c r="H5470" s="12">
        <f>F5470-G5470</f>
        <v/>
      </c>
      <c r="I5470" s="10">
        <f>IF(E5470=0,"Fora",IF(E5469=0,"Carg xar",IF(H5470&lt;0,IF(M5470&lt;0.9,"Carg FV","Stby"),IF(M5470&gt;P5470,"V2H",IF(M5470&lt;0.9,"Carg xar","Stby")))))</f>
        <v/>
      </c>
      <c r="J5470" s="12">
        <f>IF(OR(I5470="Carg FV",I5470="Carg xar"),MIN(IF(I5470="Carg FV",ABS(H5470),7.4),7.4,MAX(0,(0.9-M5470)*40)*0.95),0)</f>
        <v/>
      </c>
      <c r="K5470" s="12">
        <f>IF(I5470="V2H",MIN(MAX(0,H5470),7.4,MAX(0,(M5470-P5470)*40)*0.95),0)</f>
        <v/>
      </c>
      <c r="L5470" s="12">
        <f>IF(E5470=0,0,MAX(0,H5470-K5470))</f>
        <v/>
      </c>
      <c r="M5470" s="13">
        <f>M5469+J5469/40-IF(I5469="V2H",K5469/(0.95*40),0)-IF(E5470=0,IF(E5469=1,IF(D5470=1,30,40)*0.18/(2*40),0),0)-IF(E5470=1,IF(E5469=0,IF(D5470=1,30,40)*0.18/(2*40),0),0)</f>
        <v/>
      </c>
      <c r="N5470" s="14" t="n">
        <v>0.09</v>
      </c>
      <c r="O5470" s="15">
        <f>K5470*N5470</f>
        <v/>
      </c>
      <c r="P5470">
        <f>IF(E5470=0,0.3,IF(D5470=1,IF(C5470&gt;=Params!$B$13-3,IF(C5470&lt;Params!$B$13,Params!$B$20,0.3),0.3),IF(C5470&gt;=Params!$B$15-3,IF(C5470&lt;Params!$B$15,Params!$B$21,0.3),0.3)))</f>
        <v/>
      </c>
    </row>
    <row r="5471" ht="15" customHeight="1" s="1">
      <c r="A5471" s="9" t="n">
        <v>5468</v>
      </c>
      <c r="B5471" s="6" t="inlineStr">
        <is>
          <t>16/08</t>
        </is>
      </c>
      <c r="C5471" s="6" t="n">
        <v>19</v>
      </c>
      <c r="D5471" s="6" t="n">
        <v>1</v>
      </c>
      <c r="E5471" s="10">
        <f>IF(D5471=1, IF(OR(C5471&lt;10, C5471&gt;=15),1,0), IF(OR(C5471&lt;7, C5471&gt;=18),1,0))</f>
        <v/>
      </c>
      <c r="F5471" s="11" t="n">
        <v>0.215</v>
      </c>
      <c r="G5471" s="12">
        <f>0*8</f>
        <v/>
      </c>
      <c r="H5471" s="12">
        <f>F5471-G5471</f>
        <v/>
      </c>
      <c r="I5471" s="10">
        <f>IF(E5471=0,"Fora",IF(E5470=0,"Carg xar",IF(H5471&lt;0,IF(M5471&lt;0.9,"Carg FV","Stby"),IF(M5471&gt;P5471,"V2H",IF(M5471&lt;0.9,"Carg xar","Stby")))))</f>
        <v/>
      </c>
      <c r="J5471" s="12">
        <f>IF(OR(I5471="Carg FV",I5471="Carg xar"),MIN(IF(I5471="Carg FV",ABS(H5471),7.4),7.4,MAX(0,(0.9-M5471)*40)*0.95),0)</f>
        <v/>
      </c>
      <c r="K5471" s="12">
        <f>IF(I5471="V2H",MIN(MAX(0,H5471),7.4,MAX(0,(M5471-P5471)*40)*0.95),0)</f>
        <v/>
      </c>
      <c r="L5471" s="12">
        <f>IF(E5471=0,0,MAX(0,H5471-K5471))</f>
        <v/>
      </c>
      <c r="M5471" s="13">
        <f>M5470+J5470/40-IF(I5470="V2H",K5470/(0.95*40),0)-IF(E5471=0,IF(E5470=1,IF(D5471=1,30,40)*0.18/(2*40),0),0)-IF(E5471=1,IF(E5470=0,IF(D5471=1,30,40)*0.18/(2*40),0),0)</f>
        <v/>
      </c>
      <c r="N5471" s="14" t="n">
        <v>0.09</v>
      </c>
      <c r="O5471" s="15">
        <f>K5471*N5471</f>
        <v/>
      </c>
      <c r="P5471">
        <f>IF(E5471=0,0.3,IF(D5471=1,IF(C5471&gt;=Params!$B$13-3,IF(C5471&lt;Params!$B$13,Params!$B$20,0.3),0.3),IF(C5471&gt;=Params!$B$15-3,IF(C5471&lt;Params!$B$15,Params!$B$21,0.3),0.3)))</f>
        <v/>
      </c>
    </row>
    <row r="5472" ht="15" customHeight="1" s="1">
      <c r="A5472" s="9" t="n">
        <v>5469</v>
      </c>
      <c r="B5472" s="6" t="inlineStr">
        <is>
          <t>16/08</t>
        </is>
      </c>
      <c r="C5472" s="6" t="n">
        <v>20</v>
      </c>
      <c r="D5472" s="6" t="n">
        <v>1</v>
      </c>
      <c r="E5472" s="10">
        <f>IF(D5472=1, IF(OR(C5472&lt;10, C5472&gt;=15),1,0), IF(OR(C5472&lt;7, C5472&gt;=18),1,0))</f>
        <v/>
      </c>
      <c r="F5472" s="11" t="n">
        <v>1.006</v>
      </c>
      <c r="G5472" s="12">
        <f>0*8</f>
        <v/>
      </c>
      <c r="H5472" s="12">
        <f>F5472-G5472</f>
        <v/>
      </c>
      <c r="I5472" s="10">
        <f>IF(E5472=0,"Fora",IF(E5471=0,"Carg xar",IF(H5472&lt;0,IF(M5472&lt;0.9,"Carg FV","Stby"),IF(M5472&gt;P5472,"V2H",IF(M5472&lt;0.9,"Carg xar","Stby")))))</f>
        <v/>
      </c>
      <c r="J5472" s="12">
        <f>IF(OR(I5472="Carg FV",I5472="Carg xar"),MIN(IF(I5472="Carg FV",ABS(H5472),7.4),7.4,MAX(0,(0.9-M5472)*40)*0.95),0)</f>
        <v/>
      </c>
      <c r="K5472" s="12">
        <f>IF(I5472="V2H",MIN(MAX(0,H5472),7.4,MAX(0,(M5472-P5472)*40)*0.95),0)</f>
        <v/>
      </c>
      <c r="L5472" s="12">
        <f>IF(E5472=0,0,MAX(0,H5472-K5472))</f>
        <v/>
      </c>
      <c r="M5472" s="13">
        <f>M5471+J5471/40-IF(I5471="V2H",K5471/(0.95*40),0)-IF(E5472=0,IF(E5471=1,IF(D5472=1,30,40)*0.18/(2*40),0),0)-IF(E5472=1,IF(E5471=0,IF(D5472=1,30,40)*0.18/(2*40),0),0)</f>
        <v/>
      </c>
      <c r="N5472" s="14" t="n">
        <v>0.09</v>
      </c>
      <c r="O5472" s="15">
        <f>K5472*N5472</f>
        <v/>
      </c>
      <c r="P5472">
        <f>IF(E5472=0,0.3,IF(D5472=1,IF(C5472&gt;=Params!$B$13-3,IF(C5472&lt;Params!$B$13,Params!$B$20,0.3),0.3),IF(C5472&gt;=Params!$B$15-3,IF(C5472&lt;Params!$B$15,Params!$B$21,0.3),0.3)))</f>
        <v/>
      </c>
    </row>
    <row r="5473" ht="15" customHeight="1" s="1">
      <c r="A5473" s="9" t="n">
        <v>5470</v>
      </c>
      <c r="B5473" s="6" t="inlineStr">
        <is>
          <t>16/08</t>
        </is>
      </c>
      <c r="C5473" s="6" t="n">
        <v>21</v>
      </c>
      <c r="D5473" s="6" t="n">
        <v>1</v>
      </c>
      <c r="E5473" s="10">
        <f>IF(D5473=1, IF(OR(C5473&lt;10, C5473&gt;=15),1,0), IF(OR(C5473&lt;7, C5473&gt;=18),1,0))</f>
        <v/>
      </c>
      <c r="F5473" s="11" t="n">
        <v>0.837</v>
      </c>
      <c r="G5473" s="12">
        <f>0*8</f>
        <v/>
      </c>
      <c r="H5473" s="12">
        <f>F5473-G5473</f>
        <v/>
      </c>
      <c r="I5473" s="10">
        <f>IF(E5473=0,"Fora",IF(E5472=0,"Carg xar",IF(H5473&lt;0,IF(M5473&lt;0.9,"Carg FV","Stby"),IF(M5473&gt;P5473,"V2H",IF(M5473&lt;0.9,"Carg xar","Stby")))))</f>
        <v/>
      </c>
      <c r="J5473" s="12">
        <f>IF(OR(I5473="Carg FV",I5473="Carg xar"),MIN(IF(I5473="Carg FV",ABS(H5473),7.4),7.4,MAX(0,(0.9-M5473)*40)*0.95),0)</f>
        <v/>
      </c>
      <c r="K5473" s="12">
        <f>IF(I5473="V2H",MIN(MAX(0,H5473),7.4,MAX(0,(M5473-P5473)*40)*0.95),0)</f>
        <v/>
      </c>
      <c r="L5473" s="12">
        <f>IF(E5473=0,0,MAX(0,H5473-K5473))</f>
        <v/>
      </c>
      <c r="M5473" s="13">
        <f>M5472+J5472/40-IF(I5472="V2H",K5472/(0.95*40),0)-IF(E5473=0,IF(E5472=1,IF(D5473=1,30,40)*0.18/(2*40),0),0)-IF(E5473=1,IF(E5472=0,IF(D5473=1,30,40)*0.18/(2*40),0),0)</f>
        <v/>
      </c>
      <c r="N5473" s="14" t="n">
        <v>0.09</v>
      </c>
      <c r="O5473" s="15">
        <f>K5473*N5473</f>
        <v/>
      </c>
      <c r="P5473">
        <f>IF(E5473=0,0.3,IF(D5473=1,IF(C5473&gt;=Params!$B$13-3,IF(C5473&lt;Params!$B$13,Params!$B$20,0.3),0.3),IF(C5473&gt;=Params!$B$15-3,IF(C5473&lt;Params!$B$15,Params!$B$21,0.3),0.3)))</f>
        <v/>
      </c>
    </row>
    <row r="5474" ht="15" customHeight="1" s="1">
      <c r="A5474" s="9" t="n">
        <v>5471</v>
      </c>
      <c r="B5474" s="6" t="inlineStr">
        <is>
          <t>16/08</t>
        </is>
      </c>
      <c r="C5474" s="6" t="n">
        <v>22</v>
      </c>
      <c r="D5474" s="6" t="n">
        <v>1</v>
      </c>
      <c r="E5474" s="10">
        <f>IF(D5474=1, IF(OR(C5474&lt;10, C5474&gt;=15),1,0), IF(OR(C5474&lt;7, C5474&gt;=18),1,0))</f>
        <v/>
      </c>
      <c r="F5474" s="11" t="n">
        <v>0.695</v>
      </c>
      <c r="G5474" s="12">
        <f>0*8</f>
        <v/>
      </c>
      <c r="H5474" s="12">
        <f>F5474-G5474</f>
        <v/>
      </c>
      <c r="I5474" s="10">
        <f>IF(E5474=0,"Fora",IF(E5473=0,"Carg xar",IF(H5474&lt;0,IF(M5474&lt;0.9,"Carg FV","Stby"),IF(M5474&gt;P5474,"V2H",IF(M5474&lt;0.9,"Carg xar","Stby")))))</f>
        <v/>
      </c>
      <c r="J5474" s="12">
        <f>IF(OR(I5474="Carg FV",I5474="Carg xar"),MIN(IF(I5474="Carg FV",ABS(H5474),7.4),7.4,MAX(0,(0.9-M5474)*40)*0.95),0)</f>
        <v/>
      </c>
      <c r="K5474" s="12">
        <f>IF(I5474="V2H",MIN(MAX(0,H5474),7.4,MAX(0,(M5474-P5474)*40)*0.95),0)</f>
        <v/>
      </c>
      <c r="L5474" s="12">
        <f>IF(E5474=0,0,MAX(0,H5474-K5474))</f>
        <v/>
      </c>
      <c r="M5474" s="13">
        <f>M5473+J5473/40-IF(I5473="V2H",K5473/(0.95*40),0)-IF(E5474=0,IF(E5473=1,IF(D5474=1,30,40)*0.18/(2*40),0),0)-IF(E5474=1,IF(E5473=0,IF(D5474=1,30,40)*0.18/(2*40),0),0)</f>
        <v/>
      </c>
      <c r="N5474" s="14" t="n">
        <v>0.09</v>
      </c>
      <c r="O5474" s="15">
        <f>K5474*N5474</f>
        <v/>
      </c>
      <c r="P5474">
        <f>IF(E5474=0,0.3,IF(D5474=1,IF(C5474&gt;=Params!$B$13-3,IF(C5474&lt;Params!$B$13,Params!$B$20,0.3),0.3),IF(C5474&gt;=Params!$B$15-3,IF(C5474&lt;Params!$B$15,Params!$B$21,0.3),0.3)))</f>
        <v/>
      </c>
    </row>
    <row r="5475" ht="15" customHeight="1" s="1">
      <c r="A5475" s="9" t="n">
        <v>5472</v>
      </c>
      <c r="B5475" s="6" t="inlineStr">
        <is>
          <t>16/08</t>
        </is>
      </c>
      <c r="C5475" s="6" t="n">
        <v>23</v>
      </c>
      <c r="D5475" s="6" t="n">
        <v>1</v>
      </c>
      <c r="E5475" s="10">
        <f>IF(D5475=1, IF(OR(C5475&lt;10, C5475&gt;=15),1,0), IF(OR(C5475&lt;7, C5475&gt;=18),1,0))</f>
        <v/>
      </c>
      <c r="F5475" s="11" t="n">
        <v>0.573</v>
      </c>
      <c r="G5475" s="12">
        <f>0*8</f>
        <v/>
      </c>
      <c r="H5475" s="12">
        <f>F5475-G5475</f>
        <v/>
      </c>
      <c r="I5475" s="10">
        <f>IF(E5475=0,"Fora",IF(E5474=0,"Carg xar",IF(H5475&lt;0,IF(M5475&lt;0.9,"Carg FV","Stby"),IF(M5475&gt;P5475,"V2H",IF(M5475&lt;0.9,"Carg xar","Stby")))))</f>
        <v/>
      </c>
      <c r="J5475" s="12">
        <f>IF(OR(I5475="Carg FV",I5475="Carg xar"),MIN(IF(I5475="Carg FV",ABS(H5475),7.4),7.4,MAX(0,(0.9-M5475)*40)*0.95),0)</f>
        <v/>
      </c>
      <c r="K5475" s="12">
        <f>IF(I5475="V2H",MIN(MAX(0,H5475),7.4,MAX(0,(M5475-P5475)*40)*0.95),0)</f>
        <v/>
      </c>
      <c r="L5475" s="12">
        <f>IF(E5475=0,0,MAX(0,H5475-K5475))</f>
        <v/>
      </c>
      <c r="M5475" s="13">
        <f>M5474+J5474/40-IF(I5474="V2H",K5474/(0.95*40),0)-IF(E5475=0,IF(E5474=1,IF(D5475=1,30,40)*0.18/(2*40),0),0)-IF(E5475=1,IF(E5474=0,IF(D5475=1,30,40)*0.18/(2*40),0),0)</f>
        <v/>
      </c>
      <c r="N5475" s="14" t="n">
        <v>0.09</v>
      </c>
      <c r="O5475" s="15">
        <f>K5475*N5475</f>
        <v/>
      </c>
      <c r="P5475">
        <f>IF(E5475=0,0.3,IF(D5475=1,IF(C5475&gt;=Params!$B$13-3,IF(C5475&lt;Params!$B$13,Params!$B$20,0.3),0.3),IF(C5475&gt;=Params!$B$15-3,IF(C5475&lt;Params!$B$15,Params!$B$21,0.3),0.3)))</f>
        <v/>
      </c>
    </row>
    <row r="5476" ht="15" customHeight="1" s="1">
      <c r="A5476" s="9" t="n">
        <v>5473</v>
      </c>
      <c r="B5476" s="6" t="inlineStr">
        <is>
          <t>17/08</t>
        </is>
      </c>
      <c r="C5476" s="6" t="n">
        <v>0</v>
      </c>
      <c r="D5476" s="6" t="n">
        <v>1</v>
      </c>
      <c r="E5476" s="10">
        <f>IF(D5476=1, IF(OR(C5476&lt;10, C5476&gt;=15),1,0), IF(OR(C5476&lt;7, C5476&gt;=18),1,0))</f>
        <v/>
      </c>
      <c r="F5476" s="11" t="n">
        <v>0.592</v>
      </c>
      <c r="G5476" s="12">
        <f>0*8</f>
        <v/>
      </c>
      <c r="H5476" s="12">
        <f>F5476-G5476</f>
        <v/>
      </c>
      <c r="I5476" s="10">
        <f>IF(E5476=0,"Fora",IF(E5475=0,"Carg xar",IF(H5476&lt;0,IF(M5476&lt;0.9,"Carg FV","Stby"),IF(M5476&gt;P5476,"V2H",IF(M5476&lt;0.9,"Carg xar","Stby")))))</f>
        <v/>
      </c>
      <c r="J5476" s="12">
        <f>IF(OR(I5476="Carg FV",I5476="Carg xar"),MIN(IF(I5476="Carg FV",ABS(H5476),7.4),7.4,MAX(0,(0.9-M5476)*40)*0.95),0)</f>
        <v/>
      </c>
      <c r="K5476" s="12">
        <f>IF(I5476="V2H",MIN(MAX(0,H5476),7.4,MAX(0,(M5476-P5476)*40)*0.95),0)</f>
        <v/>
      </c>
      <c r="L5476" s="12">
        <f>IF(E5476=0,0,MAX(0,H5476-K5476))</f>
        <v/>
      </c>
      <c r="M5476" s="13">
        <f>M5475+J5475/40-IF(I5475="V2H",K5475/(0.95*40),0)-IF(E5476=0,IF(E5475=1,IF(D5476=1,30,40)*0.18/(2*40),0),0)-IF(E5476=1,IF(E5475=0,IF(D5476=1,30,40)*0.18/(2*40),0),0)</f>
        <v/>
      </c>
      <c r="N5476" s="14" t="n">
        <v>0.09</v>
      </c>
      <c r="O5476" s="15">
        <f>K5476*N5476</f>
        <v/>
      </c>
      <c r="P5476">
        <f>IF(E5476=0,0.3,IF(D5476=1,IF(C5476&gt;=Params!$B$13-3,IF(C5476&lt;Params!$B$13,Params!$B$20,0.3),0.3),IF(C5476&gt;=Params!$B$15-3,IF(C5476&lt;Params!$B$15,Params!$B$21,0.3),0.3)))</f>
        <v/>
      </c>
    </row>
    <row r="5477" ht="15" customHeight="1" s="1">
      <c r="A5477" s="9" t="n">
        <v>5474</v>
      </c>
      <c r="B5477" s="6" t="inlineStr">
        <is>
          <t>17/08</t>
        </is>
      </c>
      <c r="C5477" s="6" t="n">
        <v>1</v>
      </c>
      <c r="D5477" s="6" t="n">
        <v>1</v>
      </c>
      <c r="E5477" s="10">
        <f>IF(D5477=1, IF(OR(C5477&lt;10, C5477&gt;=15),1,0), IF(OR(C5477&lt;7, C5477&gt;=18),1,0))</f>
        <v/>
      </c>
      <c r="F5477" s="11" t="n">
        <v>0.574</v>
      </c>
      <c r="G5477" s="12">
        <f>0*8</f>
        <v/>
      </c>
      <c r="H5477" s="12">
        <f>F5477-G5477</f>
        <v/>
      </c>
      <c r="I5477" s="10">
        <f>IF(E5477=0,"Fora",IF(E5476=0,"Carg xar",IF(H5477&lt;0,IF(M5477&lt;0.9,"Carg FV","Stby"),IF(M5477&gt;P5477,"V2H",IF(M5477&lt;0.9,"Carg xar","Stby")))))</f>
        <v/>
      </c>
      <c r="J5477" s="12">
        <f>IF(OR(I5477="Carg FV",I5477="Carg xar"),MIN(IF(I5477="Carg FV",ABS(H5477),7.4),7.4,MAX(0,(0.9-M5477)*40)*0.95),0)</f>
        <v/>
      </c>
      <c r="K5477" s="12">
        <f>IF(I5477="V2H",MIN(MAX(0,H5477),7.4,MAX(0,(M5477-P5477)*40)*0.95),0)</f>
        <v/>
      </c>
      <c r="L5477" s="12">
        <f>IF(E5477=0,0,MAX(0,H5477-K5477))</f>
        <v/>
      </c>
      <c r="M5477" s="13">
        <f>M5476+J5476/40-IF(I5476="V2H",K5476/(0.95*40),0)-IF(E5477=0,IF(E5476=1,IF(D5477=1,30,40)*0.18/(2*40),0),0)-IF(E5477=1,IF(E5476=0,IF(D5477=1,30,40)*0.18/(2*40),0),0)</f>
        <v/>
      </c>
      <c r="N5477" s="14" t="n">
        <v>0.09</v>
      </c>
      <c r="O5477" s="15">
        <f>K5477*N5477</f>
        <v/>
      </c>
      <c r="P5477">
        <f>IF(E5477=0,0.3,IF(D5477=1,IF(C5477&gt;=Params!$B$13-3,IF(C5477&lt;Params!$B$13,Params!$B$20,0.3),0.3),IF(C5477&gt;=Params!$B$15-3,IF(C5477&lt;Params!$B$15,Params!$B$21,0.3),0.3)))</f>
        <v/>
      </c>
    </row>
    <row r="5478" ht="15" customHeight="1" s="1">
      <c r="A5478" s="9" t="n">
        <v>5475</v>
      </c>
      <c r="B5478" s="6" t="inlineStr">
        <is>
          <t>17/08</t>
        </is>
      </c>
      <c r="C5478" s="6" t="n">
        <v>2</v>
      </c>
      <c r="D5478" s="6" t="n">
        <v>1</v>
      </c>
      <c r="E5478" s="10">
        <f>IF(D5478=1, IF(OR(C5478&lt;10, C5478&gt;=15),1,0), IF(OR(C5478&lt;7, C5478&gt;=18),1,0))</f>
        <v/>
      </c>
      <c r="F5478" s="11" t="n">
        <v>0.592</v>
      </c>
      <c r="G5478" s="12">
        <f>0*8</f>
        <v/>
      </c>
      <c r="H5478" s="12">
        <f>F5478-G5478</f>
        <v/>
      </c>
      <c r="I5478" s="10">
        <f>IF(E5478=0,"Fora",IF(E5477=0,"Carg xar",IF(H5478&lt;0,IF(M5478&lt;0.9,"Carg FV","Stby"),IF(M5478&gt;P5478,"V2H",IF(M5478&lt;0.9,"Carg xar","Stby")))))</f>
        <v/>
      </c>
      <c r="J5478" s="12">
        <f>IF(OR(I5478="Carg FV",I5478="Carg xar"),MIN(IF(I5478="Carg FV",ABS(H5478),7.4),7.4,MAX(0,(0.9-M5478)*40)*0.95),0)</f>
        <v/>
      </c>
      <c r="K5478" s="12">
        <f>IF(I5478="V2H",MIN(MAX(0,H5478),7.4,MAX(0,(M5478-P5478)*40)*0.95),0)</f>
        <v/>
      </c>
      <c r="L5478" s="12">
        <f>IF(E5478=0,0,MAX(0,H5478-K5478))</f>
        <v/>
      </c>
      <c r="M5478" s="13">
        <f>M5477+J5477/40-IF(I5477="V2H",K5477/(0.95*40),0)-IF(E5478=0,IF(E5477=1,IF(D5478=1,30,40)*0.18/(2*40),0),0)-IF(E5478=1,IF(E5477=0,IF(D5478=1,30,40)*0.18/(2*40),0),0)</f>
        <v/>
      </c>
      <c r="N5478" s="14" t="n">
        <v>0.09</v>
      </c>
      <c r="O5478" s="15">
        <f>K5478*N5478</f>
        <v/>
      </c>
      <c r="P5478">
        <f>IF(E5478=0,0.3,IF(D5478=1,IF(C5478&gt;=Params!$B$13-3,IF(C5478&lt;Params!$B$13,Params!$B$20,0.3),0.3),IF(C5478&gt;=Params!$B$15-3,IF(C5478&lt;Params!$B$15,Params!$B$21,0.3),0.3)))</f>
        <v/>
      </c>
    </row>
    <row r="5479" ht="15" customHeight="1" s="1">
      <c r="A5479" s="9" t="n">
        <v>5476</v>
      </c>
      <c r="B5479" s="6" t="inlineStr">
        <is>
          <t>17/08</t>
        </is>
      </c>
      <c r="C5479" s="6" t="n">
        <v>3</v>
      </c>
      <c r="D5479" s="6" t="n">
        <v>1</v>
      </c>
      <c r="E5479" s="10">
        <f>IF(D5479=1, IF(OR(C5479&lt;10, C5479&gt;=15),1,0), IF(OR(C5479&lt;7, C5479&gt;=18),1,0))</f>
        <v/>
      </c>
      <c r="F5479" s="11" t="n">
        <v>0.539</v>
      </c>
      <c r="G5479" s="12">
        <f>0*8</f>
        <v/>
      </c>
      <c r="H5479" s="12">
        <f>F5479-G5479</f>
        <v/>
      </c>
      <c r="I5479" s="10">
        <f>IF(E5479=0,"Fora",IF(E5478=0,"Carg xar",IF(H5479&lt;0,IF(M5479&lt;0.9,"Carg FV","Stby"),IF(M5479&gt;P5479,"V2H",IF(M5479&lt;0.9,"Carg xar","Stby")))))</f>
        <v/>
      </c>
      <c r="J5479" s="12">
        <f>IF(OR(I5479="Carg FV",I5479="Carg xar"),MIN(IF(I5479="Carg FV",ABS(H5479),7.4),7.4,MAX(0,(0.9-M5479)*40)*0.95),0)</f>
        <v/>
      </c>
      <c r="K5479" s="12">
        <f>IF(I5479="V2H",MIN(MAX(0,H5479),7.4,MAX(0,(M5479-P5479)*40)*0.95),0)</f>
        <v/>
      </c>
      <c r="L5479" s="12">
        <f>IF(E5479=0,0,MAX(0,H5479-K5479))</f>
        <v/>
      </c>
      <c r="M5479" s="13">
        <f>M5478+J5478/40-IF(I5478="V2H",K5478/(0.95*40),0)-IF(E5479=0,IF(E5478=1,IF(D5479=1,30,40)*0.18/(2*40),0),0)-IF(E5479=1,IF(E5478=0,IF(D5479=1,30,40)*0.18/(2*40),0),0)</f>
        <v/>
      </c>
      <c r="N5479" s="14" t="n">
        <v>0.09</v>
      </c>
      <c r="O5479" s="15">
        <f>K5479*N5479</f>
        <v/>
      </c>
      <c r="P5479">
        <f>IF(E5479=0,0.3,IF(D5479=1,IF(C5479&gt;=Params!$B$13-3,IF(C5479&lt;Params!$B$13,Params!$B$20,0.3),0.3),IF(C5479&gt;=Params!$B$15-3,IF(C5479&lt;Params!$B$15,Params!$B$21,0.3),0.3)))</f>
        <v/>
      </c>
    </row>
    <row r="5480" ht="15" customHeight="1" s="1">
      <c r="A5480" s="9" t="n">
        <v>5477</v>
      </c>
      <c r="B5480" s="6" t="inlineStr">
        <is>
          <t>17/08</t>
        </is>
      </c>
      <c r="C5480" s="6" t="n">
        <v>4</v>
      </c>
      <c r="D5480" s="6" t="n">
        <v>1</v>
      </c>
      <c r="E5480" s="10">
        <f>IF(D5480=1, IF(OR(C5480&lt;10, C5480&gt;=15),1,0), IF(OR(C5480&lt;7, C5480&gt;=18),1,0))</f>
        <v/>
      </c>
      <c r="F5480" s="11" t="n">
        <v>0.582</v>
      </c>
      <c r="G5480" s="12">
        <f>0*8</f>
        <v/>
      </c>
      <c r="H5480" s="12">
        <f>F5480-G5480</f>
        <v/>
      </c>
      <c r="I5480" s="10">
        <f>IF(E5480=0,"Fora",IF(E5479=0,"Carg xar",IF(H5480&lt;0,IF(M5480&lt;0.9,"Carg FV","Stby"),IF(M5480&gt;P5480,"V2H",IF(M5480&lt;0.9,"Carg xar","Stby")))))</f>
        <v/>
      </c>
      <c r="J5480" s="12">
        <f>IF(OR(I5480="Carg FV",I5480="Carg xar"),MIN(IF(I5480="Carg FV",ABS(H5480),7.4),7.4,MAX(0,(0.9-M5480)*40)*0.95),0)</f>
        <v/>
      </c>
      <c r="K5480" s="12">
        <f>IF(I5480="V2H",MIN(MAX(0,H5480),7.4,MAX(0,(M5480-P5480)*40)*0.95),0)</f>
        <v/>
      </c>
      <c r="L5480" s="12">
        <f>IF(E5480=0,0,MAX(0,H5480-K5480))</f>
        <v/>
      </c>
      <c r="M5480" s="13">
        <f>M5479+J5479/40-IF(I5479="V2H",K5479/(0.95*40),0)-IF(E5480=0,IF(E5479=1,IF(D5480=1,30,40)*0.18/(2*40),0),0)-IF(E5480=1,IF(E5479=0,IF(D5480=1,30,40)*0.18/(2*40),0),0)</f>
        <v/>
      </c>
      <c r="N5480" s="14" t="n">
        <v>0.09</v>
      </c>
      <c r="O5480" s="15">
        <f>K5480*N5480</f>
        <v/>
      </c>
      <c r="P5480">
        <f>IF(E5480=0,0.3,IF(D5480=1,IF(C5480&gt;=Params!$B$13-3,IF(C5480&lt;Params!$B$13,Params!$B$20,0.3),0.3),IF(C5480&gt;=Params!$B$15-3,IF(C5480&lt;Params!$B$15,Params!$B$21,0.3),0.3)))</f>
        <v/>
      </c>
    </row>
    <row r="5481" ht="15" customHeight="1" s="1">
      <c r="A5481" s="9" t="n">
        <v>5478</v>
      </c>
      <c r="B5481" s="6" t="inlineStr">
        <is>
          <t>17/08</t>
        </is>
      </c>
      <c r="C5481" s="6" t="n">
        <v>5</v>
      </c>
      <c r="D5481" s="6" t="n">
        <v>1</v>
      </c>
      <c r="E5481" s="10">
        <f>IF(D5481=1, IF(OR(C5481&lt;10, C5481&gt;=15),1,0), IF(OR(C5481&lt;7, C5481&gt;=18),1,0))</f>
        <v/>
      </c>
      <c r="F5481" s="11" t="n">
        <v>0.545</v>
      </c>
      <c r="G5481" s="12">
        <f>0*8</f>
        <v/>
      </c>
      <c r="H5481" s="12">
        <f>F5481-G5481</f>
        <v/>
      </c>
      <c r="I5481" s="10">
        <f>IF(E5481=0,"Fora",IF(E5480=0,"Carg xar",IF(H5481&lt;0,IF(M5481&lt;0.9,"Carg FV","Stby"),IF(M5481&gt;P5481,"V2H",IF(M5481&lt;0.9,"Carg xar","Stby")))))</f>
        <v/>
      </c>
      <c r="J5481" s="12">
        <f>IF(OR(I5481="Carg FV",I5481="Carg xar"),MIN(IF(I5481="Carg FV",ABS(H5481),7.4),7.4,MAX(0,(0.9-M5481)*40)*0.95),0)</f>
        <v/>
      </c>
      <c r="K5481" s="12">
        <f>IF(I5481="V2H",MIN(MAX(0,H5481),7.4,MAX(0,(M5481-P5481)*40)*0.95),0)</f>
        <v/>
      </c>
      <c r="L5481" s="12">
        <f>IF(E5481=0,0,MAX(0,H5481-K5481))</f>
        <v/>
      </c>
      <c r="M5481" s="13">
        <f>M5480+J5480/40-IF(I5480="V2H",K5480/(0.95*40),0)-IF(E5481=0,IF(E5480=1,IF(D5481=1,30,40)*0.18/(2*40),0),0)-IF(E5481=1,IF(E5480=0,IF(D5481=1,30,40)*0.18/(2*40),0),0)</f>
        <v/>
      </c>
      <c r="N5481" s="14" t="n">
        <v>0.09</v>
      </c>
      <c r="O5481" s="15">
        <f>K5481*N5481</f>
        <v/>
      </c>
      <c r="P5481">
        <f>IF(E5481=0,0.3,IF(D5481=1,IF(C5481&gt;=Params!$B$13-3,IF(C5481&lt;Params!$B$13,Params!$B$20,0.3),0.3),IF(C5481&gt;=Params!$B$15-3,IF(C5481&lt;Params!$B$15,Params!$B$21,0.3),0.3)))</f>
        <v/>
      </c>
    </row>
    <row r="5482" ht="15" customHeight="1" s="1">
      <c r="A5482" s="9" t="n">
        <v>5479</v>
      </c>
      <c r="B5482" s="6" t="inlineStr">
        <is>
          <t>17/08</t>
        </is>
      </c>
      <c r="C5482" s="6" t="n">
        <v>6</v>
      </c>
      <c r="D5482" s="6" t="n">
        <v>1</v>
      </c>
      <c r="E5482" s="10">
        <f>IF(D5482=1, IF(OR(C5482&lt;10, C5482&gt;=15),1,0), IF(OR(C5482&lt;7, C5482&gt;=18),1,0))</f>
        <v/>
      </c>
      <c r="F5482" s="11" t="n">
        <v>0.536</v>
      </c>
      <c r="G5482" s="12">
        <f>0*8</f>
        <v/>
      </c>
      <c r="H5482" s="12">
        <f>F5482-G5482</f>
        <v/>
      </c>
      <c r="I5482" s="10">
        <f>IF(E5482=0,"Fora",IF(E5481=0,"Carg xar",IF(H5482&lt;0,IF(M5482&lt;0.9,"Carg FV","Stby"),IF(M5482&gt;P5482,"V2H",IF(M5482&lt;0.9,"Carg xar","Stby")))))</f>
        <v/>
      </c>
      <c r="J5482" s="12">
        <f>IF(OR(I5482="Carg FV",I5482="Carg xar"),MIN(IF(I5482="Carg FV",ABS(H5482),7.4),7.4,MAX(0,(0.9-M5482)*40)*0.95),0)</f>
        <v/>
      </c>
      <c r="K5482" s="12">
        <f>IF(I5482="V2H",MIN(MAX(0,H5482),7.4,MAX(0,(M5482-P5482)*40)*0.95),0)</f>
        <v/>
      </c>
      <c r="L5482" s="12">
        <f>IF(E5482=0,0,MAX(0,H5482-K5482))</f>
        <v/>
      </c>
      <c r="M5482" s="13">
        <f>M5481+J5481/40-IF(I5481="V2H",K5481/(0.95*40),0)-IF(E5482=0,IF(E5481=1,IF(D5482=1,30,40)*0.18/(2*40),0),0)-IF(E5482=1,IF(E5481=0,IF(D5482=1,30,40)*0.18/(2*40),0),0)</f>
        <v/>
      </c>
      <c r="N5482" s="14" t="n">
        <v>0.09</v>
      </c>
      <c r="O5482" s="15">
        <f>K5482*N5482</f>
        <v/>
      </c>
      <c r="P5482">
        <f>IF(E5482=0,0.3,IF(D5482=1,IF(C5482&gt;=Params!$B$13-3,IF(C5482&lt;Params!$B$13,Params!$B$20,0.3),0.3),IF(C5482&gt;=Params!$B$15-3,IF(C5482&lt;Params!$B$15,Params!$B$21,0.3),0.3)))</f>
        <v/>
      </c>
    </row>
    <row r="5483" ht="15" customHeight="1" s="1">
      <c r="A5483" s="9" t="n">
        <v>5480</v>
      </c>
      <c r="B5483" s="6" t="inlineStr">
        <is>
          <t>17/08</t>
        </is>
      </c>
      <c r="C5483" s="6" t="n">
        <v>7</v>
      </c>
      <c r="D5483" s="6" t="n">
        <v>1</v>
      </c>
      <c r="E5483" s="10">
        <f>IF(D5483=1, IF(OR(C5483&lt;10, C5483&gt;=15),1,0), IF(OR(C5483&lt;7, C5483&gt;=18),1,0))</f>
        <v/>
      </c>
      <c r="F5483" s="11" t="n">
        <v>1.167</v>
      </c>
      <c r="G5483" s="12">
        <f>0.1*8</f>
        <v/>
      </c>
      <c r="H5483" s="12">
        <f>F5483-G5483</f>
        <v/>
      </c>
      <c r="I5483" s="10">
        <f>IF(E5483=0,"Fora",IF(E5482=0,"Carg xar",IF(H5483&lt;0,IF(M5483&lt;0.9,"Carg FV","Stby"),IF(M5483&gt;P5483,"V2H",IF(M5483&lt;0.9,"Carg xar","Stby")))))</f>
        <v/>
      </c>
      <c r="J5483" s="12">
        <f>IF(OR(I5483="Carg FV",I5483="Carg xar"),MIN(IF(I5483="Carg FV",ABS(H5483),7.4),7.4,MAX(0,(0.9-M5483)*40)*0.95),0)</f>
        <v/>
      </c>
      <c r="K5483" s="12">
        <f>IF(I5483="V2H",MIN(MAX(0,H5483),7.4,MAX(0,(M5483-P5483)*40)*0.95),0)</f>
        <v/>
      </c>
      <c r="L5483" s="12">
        <f>IF(E5483=0,0,MAX(0,H5483-K5483))</f>
        <v/>
      </c>
      <c r="M5483" s="13">
        <f>M5482+J5482/40-IF(I5482="V2H",K5482/(0.95*40),0)-IF(E5483=0,IF(E5482=1,IF(D5483=1,30,40)*0.18/(2*40),0),0)-IF(E5483=1,IF(E5482=0,IF(D5483=1,30,40)*0.18/(2*40),0),0)</f>
        <v/>
      </c>
      <c r="N5483" s="14" t="n">
        <v>0.09</v>
      </c>
      <c r="O5483" s="15">
        <f>K5483*N5483</f>
        <v/>
      </c>
      <c r="P5483">
        <f>IF(E5483=0,0.3,IF(D5483=1,IF(C5483&gt;=Params!$B$13-3,IF(C5483&lt;Params!$B$13,Params!$B$20,0.3),0.3),IF(C5483&gt;=Params!$B$15-3,IF(C5483&lt;Params!$B$15,Params!$B$21,0.3),0.3)))</f>
        <v/>
      </c>
    </row>
    <row r="5484" ht="15" customHeight="1" s="1">
      <c r="A5484" s="9" t="n">
        <v>5481</v>
      </c>
      <c r="B5484" s="6" t="inlineStr">
        <is>
          <t>17/08</t>
        </is>
      </c>
      <c r="C5484" s="6" t="n">
        <v>8</v>
      </c>
      <c r="D5484" s="6" t="n">
        <v>1</v>
      </c>
      <c r="E5484" s="10">
        <f>IF(D5484=1, IF(OR(C5484&lt;10, C5484&gt;=15),1,0), IF(OR(C5484&lt;7, C5484&gt;=18),1,0))</f>
        <v/>
      </c>
      <c r="F5484" s="11" t="n">
        <v>0</v>
      </c>
      <c r="G5484" s="12">
        <f>0.25*8</f>
        <v/>
      </c>
      <c r="H5484" s="12">
        <f>F5484-G5484</f>
        <v/>
      </c>
      <c r="I5484" s="10">
        <f>IF(E5484=0,"Fora",IF(E5483=0,"Carg xar",IF(H5484&lt;0,IF(M5484&lt;0.9,"Carg FV","Stby"),IF(M5484&gt;P5484,"V2H",IF(M5484&lt;0.9,"Carg xar","Stby")))))</f>
        <v/>
      </c>
      <c r="J5484" s="12">
        <f>IF(OR(I5484="Carg FV",I5484="Carg xar"),MIN(IF(I5484="Carg FV",ABS(H5484),7.4),7.4,MAX(0,(0.9-M5484)*40)*0.95),0)</f>
        <v/>
      </c>
      <c r="K5484" s="12">
        <f>IF(I5484="V2H",MIN(MAX(0,H5484),7.4,MAX(0,(M5484-P5484)*40)*0.95),0)</f>
        <v/>
      </c>
      <c r="L5484" s="12">
        <f>IF(E5484=0,0,MAX(0,H5484-K5484))</f>
        <v/>
      </c>
      <c r="M5484" s="13">
        <f>M5483+J5483/40-IF(I5483="V2H",K5483/(0.95*40),0)-IF(E5484=0,IF(E5483=1,IF(D5484=1,30,40)*0.18/(2*40),0),0)-IF(E5484=1,IF(E5483=0,IF(D5484=1,30,40)*0.18/(2*40),0),0)</f>
        <v/>
      </c>
      <c r="N5484" s="14" t="n">
        <v>0.09</v>
      </c>
      <c r="O5484" s="15">
        <f>K5484*N5484</f>
        <v/>
      </c>
      <c r="P5484">
        <f>IF(E5484=0,0.3,IF(D5484=1,IF(C5484&gt;=Params!$B$13-3,IF(C5484&lt;Params!$B$13,Params!$B$20,0.3),0.3),IF(C5484&gt;=Params!$B$15-3,IF(C5484&lt;Params!$B$15,Params!$B$21,0.3),0.3)))</f>
        <v/>
      </c>
    </row>
    <row r="5485" ht="15" customHeight="1" s="1">
      <c r="A5485" s="9" t="n">
        <v>5482</v>
      </c>
      <c r="B5485" s="6" t="inlineStr">
        <is>
          <t>17/08</t>
        </is>
      </c>
      <c r="C5485" s="6" t="n">
        <v>9</v>
      </c>
      <c r="D5485" s="6" t="n">
        <v>1</v>
      </c>
      <c r="E5485" s="10">
        <f>IF(D5485=1, IF(OR(C5485&lt;10, C5485&gt;=15),1,0), IF(OR(C5485&lt;7, C5485&gt;=18),1,0))</f>
        <v/>
      </c>
      <c r="F5485" s="11" t="n">
        <v>0</v>
      </c>
      <c r="G5485" s="12">
        <f>0.45*8</f>
        <v/>
      </c>
      <c r="H5485" s="12">
        <f>F5485-G5485</f>
        <v/>
      </c>
      <c r="I5485" s="10">
        <f>IF(E5485=0,"Fora",IF(E5484=0,"Carg xar",IF(H5485&lt;0,IF(M5485&lt;0.9,"Carg FV","Stby"),IF(M5485&gt;P5485,"V2H",IF(M5485&lt;0.9,"Carg xar","Stby")))))</f>
        <v/>
      </c>
      <c r="J5485" s="12">
        <f>IF(OR(I5485="Carg FV",I5485="Carg xar"),MIN(IF(I5485="Carg FV",ABS(H5485),7.4),7.4,MAX(0,(0.9-M5485)*40)*0.95),0)</f>
        <v/>
      </c>
      <c r="K5485" s="12">
        <f>IF(I5485="V2H",MIN(MAX(0,H5485),7.4,MAX(0,(M5485-P5485)*40)*0.95),0)</f>
        <v/>
      </c>
      <c r="L5485" s="12">
        <f>IF(E5485=0,0,MAX(0,H5485-K5485))</f>
        <v/>
      </c>
      <c r="M5485" s="13">
        <f>M5484+J5484/40-IF(I5484="V2H",K5484/(0.95*40),0)-IF(E5485=0,IF(E5484=1,IF(D5485=1,30,40)*0.18/(2*40),0),0)-IF(E5485=1,IF(E5484=0,IF(D5485=1,30,40)*0.18/(2*40),0),0)</f>
        <v/>
      </c>
      <c r="N5485" s="14" t="n">
        <v>0.09</v>
      </c>
      <c r="O5485" s="15">
        <f>K5485*N5485</f>
        <v/>
      </c>
      <c r="P5485">
        <f>IF(E5485=0,0.3,IF(D5485=1,IF(C5485&gt;=Params!$B$13-3,IF(C5485&lt;Params!$B$13,Params!$B$20,0.3),0.3),IF(C5485&gt;=Params!$B$15-3,IF(C5485&lt;Params!$B$15,Params!$B$21,0.3),0.3)))</f>
        <v/>
      </c>
    </row>
    <row r="5486" ht="15" customHeight="1" s="1">
      <c r="A5486" s="9" t="n">
        <v>5483</v>
      </c>
      <c r="B5486" s="6" t="inlineStr">
        <is>
          <t>17/08</t>
        </is>
      </c>
      <c r="C5486" s="6" t="n">
        <v>10</v>
      </c>
      <c r="D5486" s="6" t="n">
        <v>1</v>
      </c>
      <c r="E5486" s="10">
        <f>IF(D5486=1, IF(OR(C5486&lt;10, C5486&gt;=15),1,0), IF(OR(C5486&lt;7, C5486&gt;=18),1,0))</f>
        <v/>
      </c>
      <c r="F5486" s="11" t="n">
        <v>0</v>
      </c>
      <c r="G5486" s="12">
        <f>0.65*8</f>
        <v/>
      </c>
      <c r="H5486" s="12">
        <f>F5486-G5486</f>
        <v/>
      </c>
      <c r="I5486" s="10">
        <f>IF(E5486=0,"Fora",IF(E5485=0,"Carg xar",IF(H5486&lt;0,IF(M5486&lt;0.9,"Carg FV","Stby"),IF(M5486&gt;P5486,"V2H",IF(M5486&lt;0.9,"Carg xar","Stby")))))</f>
        <v/>
      </c>
      <c r="J5486" s="12">
        <f>IF(OR(I5486="Carg FV",I5486="Carg xar"),MIN(IF(I5486="Carg FV",ABS(H5486),7.4),7.4,MAX(0,(0.9-M5486)*40)*0.95),0)</f>
        <v/>
      </c>
      <c r="K5486" s="12">
        <f>IF(I5486="V2H",MIN(MAX(0,H5486),7.4,MAX(0,(M5486-P5486)*40)*0.95),0)</f>
        <v/>
      </c>
      <c r="L5486" s="12">
        <f>IF(E5486=0,0,MAX(0,H5486-K5486))</f>
        <v/>
      </c>
      <c r="M5486" s="13">
        <f>M5485+J5485/40-IF(I5485="V2H",K5485/(0.95*40),0)-IF(E5486=0,IF(E5485=1,IF(D5486=1,30,40)*0.18/(2*40),0),0)-IF(E5486=1,IF(E5485=0,IF(D5486=1,30,40)*0.18/(2*40),0),0)</f>
        <v/>
      </c>
      <c r="N5486" s="14" t="n">
        <v>0.09</v>
      </c>
      <c r="O5486" s="15">
        <f>K5486*N5486</f>
        <v/>
      </c>
      <c r="P5486">
        <f>IF(E5486=0,0.3,IF(D5486=1,IF(C5486&gt;=Params!$B$13-3,IF(C5486&lt;Params!$B$13,Params!$B$20,0.3),0.3),IF(C5486&gt;=Params!$B$15-3,IF(C5486&lt;Params!$B$15,Params!$B$21,0.3),0.3)))</f>
        <v/>
      </c>
    </row>
    <row r="5487" ht="15" customHeight="1" s="1">
      <c r="A5487" s="9" t="n">
        <v>5484</v>
      </c>
      <c r="B5487" s="6" t="inlineStr">
        <is>
          <t>17/08</t>
        </is>
      </c>
      <c r="C5487" s="6" t="n">
        <v>11</v>
      </c>
      <c r="D5487" s="6" t="n">
        <v>1</v>
      </c>
      <c r="E5487" s="10">
        <f>IF(D5487=1, IF(OR(C5487&lt;10, C5487&gt;=15),1,0), IF(OR(C5487&lt;7, C5487&gt;=18),1,0))</f>
        <v/>
      </c>
      <c r="F5487" s="11" t="n">
        <v>0</v>
      </c>
      <c r="G5487" s="12">
        <f>0.8*8</f>
        <v/>
      </c>
      <c r="H5487" s="12">
        <f>F5487-G5487</f>
        <v/>
      </c>
      <c r="I5487" s="10">
        <f>IF(E5487=0,"Fora",IF(E5486=0,"Carg xar",IF(H5487&lt;0,IF(M5487&lt;0.9,"Carg FV","Stby"),IF(M5487&gt;P5487,"V2H",IF(M5487&lt;0.9,"Carg xar","Stby")))))</f>
        <v/>
      </c>
      <c r="J5487" s="12">
        <f>IF(OR(I5487="Carg FV",I5487="Carg xar"),MIN(IF(I5487="Carg FV",ABS(H5487),7.4),7.4,MAX(0,(0.9-M5487)*40)*0.95),0)</f>
        <v/>
      </c>
      <c r="K5487" s="12">
        <f>IF(I5487="V2H",MIN(MAX(0,H5487),7.4,MAX(0,(M5487-P5487)*40)*0.95),0)</f>
        <v/>
      </c>
      <c r="L5487" s="12">
        <f>IF(E5487=0,0,MAX(0,H5487-K5487))</f>
        <v/>
      </c>
      <c r="M5487" s="13">
        <f>M5486+J5486/40-IF(I5486="V2H",K5486/(0.95*40),0)-IF(E5487=0,IF(E5486=1,IF(D5487=1,30,40)*0.18/(2*40),0),0)-IF(E5487=1,IF(E5486=0,IF(D5487=1,30,40)*0.18/(2*40),0),0)</f>
        <v/>
      </c>
      <c r="N5487" s="14" t="n">
        <v>0.09</v>
      </c>
      <c r="O5487" s="15">
        <f>K5487*N5487</f>
        <v/>
      </c>
      <c r="P5487">
        <f>IF(E5487=0,0.3,IF(D5487=1,IF(C5487&gt;=Params!$B$13-3,IF(C5487&lt;Params!$B$13,Params!$B$20,0.3),0.3),IF(C5487&gt;=Params!$B$15-3,IF(C5487&lt;Params!$B$15,Params!$B$21,0.3),0.3)))</f>
        <v/>
      </c>
    </row>
    <row r="5488" ht="15" customHeight="1" s="1">
      <c r="A5488" s="9" t="n">
        <v>5485</v>
      </c>
      <c r="B5488" s="6" t="inlineStr">
        <is>
          <t>17/08</t>
        </is>
      </c>
      <c r="C5488" s="6" t="n">
        <v>12</v>
      </c>
      <c r="D5488" s="6" t="n">
        <v>1</v>
      </c>
      <c r="E5488" s="10">
        <f>IF(D5488=1, IF(OR(C5488&lt;10, C5488&gt;=15),1,0), IF(OR(C5488&lt;7, C5488&gt;=18),1,0))</f>
        <v/>
      </c>
      <c r="F5488" s="11" t="n">
        <v>0</v>
      </c>
      <c r="G5488" s="12">
        <f>0.88*8</f>
        <v/>
      </c>
      <c r="H5488" s="12">
        <f>F5488-G5488</f>
        <v/>
      </c>
      <c r="I5488" s="10">
        <f>IF(E5488=0,"Fora",IF(E5487=0,"Carg xar",IF(H5488&lt;0,IF(M5488&lt;0.9,"Carg FV","Stby"),IF(M5488&gt;P5488,"V2H",IF(M5488&lt;0.9,"Carg xar","Stby")))))</f>
        <v/>
      </c>
      <c r="J5488" s="12">
        <f>IF(OR(I5488="Carg FV",I5488="Carg xar"),MIN(IF(I5488="Carg FV",ABS(H5488),7.4),7.4,MAX(0,(0.9-M5488)*40)*0.95),0)</f>
        <v/>
      </c>
      <c r="K5488" s="12">
        <f>IF(I5488="V2H",MIN(MAX(0,H5488),7.4,MAX(0,(M5488-P5488)*40)*0.95),0)</f>
        <v/>
      </c>
      <c r="L5488" s="12">
        <f>IF(E5488=0,0,MAX(0,H5488-K5488))</f>
        <v/>
      </c>
      <c r="M5488" s="13">
        <f>M5487+J5487/40-IF(I5487="V2H",K5487/(0.95*40),0)-IF(E5488=0,IF(E5487=1,IF(D5488=1,30,40)*0.18/(2*40),0),0)-IF(E5488=1,IF(E5487=0,IF(D5488=1,30,40)*0.18/(2*40),0),0)</f>
        <v/>
      </c>
      <c r="N5488" s="14" t="n">
        <v>0.09</v>
      </c>
      <c r="O5488" s="15">
        <f>K5488*N5488</f>
        <v/>
      </c>
      <c r="P5488">
        <f>IF(E5488=0,0.3,IF(D5488=1,IF(C5488&gt;=Params!$B$13-3,IF(C5488&lt;Params!$B$13,Params!$B$20,0.3),0.3),IF(C5488&gt;=Params!$B$15-3,IF(C5488&lt;Params!$B$15,Params!$B$21,0.3),0.3)))</f>
        <v/>
      </c>
    </row>
    <row r="5489" ht="15" customHeight="1" s="1">
      <c r="A5489" s="9" t="n">
        <v>5486</v>
      </c>
      <c r="B5489" s="6" t="inlineStr">
        <is>
          <t>17/08</t>
        </is>
      </c>
      <c r="C5489" s="6" t="n">
        <v>13</v>
      </c>
      <c r="D5489" s="6" t="n">
        <v>1</v>
      </c>
      <c r="E5489" s="10">
        <f>IF(D5489=1, IF(OR(C5489&lt;10, C5489&gt;=15),1,0), IF(OR(C5489&lt;7, C5489&gt;=18),1,0))</f>
        <v/>
      </c>
      <c r="F5489" s="11" t="n">
        <v>0</v>
      </c>
      <c r="G5489" s="12">
        <f>0.85*8</f>
        <v/>
      </c>
      <c r="H5489" s="12">
        <f>F5489-G5489</f>
        <v/>
      </c>
      <c r="I5489" s="10">
        <f>IF(E5489=0,"Fora",IF(E5488=0,"Carg xar",IF(H5489&lt;0,IF(M5489&lt;0.9,"Carg FV","Stby"),IF(M5489&gt;P5489,"V2H",IF(M5489&lt;0.9,"Carg xar","Stby")))))</f>
        <v/>
      </c>
      <c r="J5489" s="12">
        <f>IF(OR(I5489="Carg FV",I5489="Carg xar"),MIN(IF(I5489="Carg FV",ABS(H5489),7.4),7.4,MAX(0,(0.9-M5489)*40)*0.95),0)</f>
        <v/>
      </c>
      <c r="K5489" s="12">
        <f>IF(I5489="V2H",MIN(MAX(0,H5489),7.4,MAX(0,(M5489-P5489)*40)*0.95),0)</f>
        <v/>
      </c>
      <c r="L5489" s="12">
        <f>IF(E5489=0,0,MAX(0,H5489-K5489))</f>
        <v/>
      </c>
      <c r="M5489" s="13">
        <f>M5488+J5488/40-IF(I5488="V2H",K5488/(0.95*40),0)-IF(E5489=0,IF(E5488=1,IF(D5489=1,30,40)*0.18/(2*40),0),0)-IF(E5489=1,IF(E5488=0,IF(D5489=1,30,40)*0.18/(2*40),0),0)</f>
        <v/>
      </c>
      <c r="N5489" s="14" t="n">
        <v>0.09</v>
      </c>
      <c r="O5489" s="15">
        <f>K5489*N5489</f>
        <v/>
      </c>
      <c r="P5489">
        <f>IF(E5489=0,0.3,IF(D5489=1,IF(C5489&gt;=Params!$B$13-3,IF(C5489&lt;Params!$B$13,Params!$B$20,0.3),0.3),IF(C5489&gt;=Params!$B$15-3,IF(C5489&lt;Params!$B$15,Params!$B$21,0.3),0.3)))</f>
        <v/>
      </c>
    </row>
    <row r="5490" ht="15" customHeight="1" s="1">
      <c r="A5490" s="9" t="n">
        <v>5487</v>
      </c>
      <c r="B5490" s="6" t="inlineStr">
        <is>
          <t>17/08</t>
        </is>
      </c>
      <c r="C5490" s="6" t="n">
        <v>14</v>
      </c>
      <c r="D5490" s="6" t="n">
        <v>1</v>
      </c>
      <c r="E5490" s="10">
        <f>IF(D5490=1, IF(OR(C5490&lt;10, C5490&gt;=15),1,0), IF(OR(C5490&lt;7, C5490&gt;=18),1,0))</f>
        <v/>
      </c>
      <c r="F5490" s="11" t="n">
        <v>0</v>
      </c>
      <c r="G5490" s="12">
        <f>0.75*8</f>
        <v/>
      </c>
      <c r="H5490" s="12">
        <f>F5490-G5490</f>
        <v/>
      </c>
      <c r="I5490" s="10">
        <f>IF(E5490=0,"Fora",IF(E5489=0,"Carg xar",IF(H5490&lt;0,IF(M5490&lt;0.9,"Carg FV","Stby"),IF(M5490&gt;P5490,"V2H",IF(M5490&lt;0.9,"Carg xar","Stby")))))</f>
        <v/>
      </c>
      <c r="J5490" s="12">
        <f>IF(OR(I5490="Carg FV",I5490="Carg xar"),MIN(IF(I5490="Carg FV",ABS(H5490),7.4),7.4,MAX(0,(0.9-M5490)*40)*0.95),0)</f>
        <v/>
      </c>
      <c r="K5490" s="12">
        <f>IF(I5490="V2H",MIN(MAX(0,H5490),7.4,MAX(0,(M5490-P5490)*40)*0.95),0)</f>
        <v/>
      </c>
      <c r="L5490" s="12">
        <f>IF(E5490=0,0,MAX(0,H5490-K5490))</f>
        <v/>
      </c>
      <c r="M5490" s="13">
        <f>M5489+J5489/40-IF(I5489="V2H",K5489/(0.95*40),0)-IF(E5490=0,IF(E5489=1,IF(D5490=1,30,40)*0.18/(2*40),0),0)-IF(E5490=1,IF(E5489=0,IF(D5490=1,30,40)*0.18/(2*40),0),0)</f>
        <v/>
      </c>
      <c r="N5490" s="14" t="n">
        <v>0.09</v>
      </c>
      <c r="O5490" s="15">
        <f>K5490*N5490</f>
        <v/>
      </c>
      <c r="P5490">
        <f>IF(E5490=0,0.3,IF(D5490=1,IF(C5490&gt;=Params!$B$13-3,IF(C5490&lt;Params!$B$13,Params!$B$20,0.3),0.3),IF(C5490&gt;=Params!$B$15-3,IF(C5490&lt;Params!$B$15,Params!$B$21,0.3),0.3)))</f>
        <v/>
      </c>
    </row>
    <row r="5491" ht="15" customHeight="1" s="1">
      <c r="A5491" s="9" t="n">
        <v>5488</v>
      </c>
      <c r="B5491" s="6" t="inlineStr">
        <is>
          <t>17/08</t>
        </is>
      </c>
      <c r="C5491" s="6" t="n">
        <v>15</v>
      </c>
      <c r="D5491" s="6" t="n">
        <v>1</v>
      </c>
      <c r="E5491" s="10">
        <f>IF(D5491=1, IF(OR(C5491&lt;10, C5491&gt;=15),1,0), IF(OR(C5491&lt;7, C5491&gt;=18),1,0))</f>
        <v/>
      </c>
      <c r="F5491" s="11" t="n">
        <v>0</v>
      </c>
      <c r="G5491" s="12">
        <f>0.58*8</f>
        <v/>
      </c>
      <c r="H5491" s="12">
        <f>F5491-G5491</f>
        <v/>
      </c>
      <c r="I5491" s="10">
        <f>IF(E5491=0,"Fora",IF(E5490=0,"Carg xar",IF(H5491&lt;0,IF(M5491&lt;0.9,"Carg FV","Stby"),IF(M5491&gt;P5491,"V2H",IF(M5491&lt;0.9,"Carg xar","Stby")))))</f>
        <v/>
      </c>
      <c r="J5491" s="12">
        <f>IF(OR(I5491="Carg FV",I5491="Carg xar"),MIN(IF(I5491="Carg FV",ABS(H5491),7.4),7.4,MAX(0,(0.9-M5491)*40)*0.95),0)</f>
        <v/>
      </c>
      <c r="K5491" s="12">
        <f>IF(I5491="V2H",MIN(MAX(0,H5491),7.4,MAX(0,(M5491-P5491)*40)*0.95),0)</f>
        <v/>
      </c>
      <c r="L5491" s="12">
        <f>IF(E5491=0,0,MAX(0,H5491-K5491))</f>
        <v/>
      </c>
      <c r="M5491" s="13">
        <f>M5490+J5490/40-IF(I5490="V2H",K5490/(0.95*40),0)-IF(E5491=0,IF(E5490=1,IF(D5491=1,30,40)*0.18/(2*40),0),0)-IF(E5491=1,IF(E5490=0,IF(D5491=1,30,40)*0.18/(2*40),0),0)</f>
        <v/>
      </c>
      <c r="N5491" s="14" t="n">
        <v>0.09</v>
      </c>
      <c r="O5491" s="15">
        <f>K5491*N5491</f>
        <v/>
      </c>
      <c r="P5491">
        <f>IF(E5491=0,0.3,IF(D5491=1,IF(C5491&gt;=Params!$B$13-3,IF(C5491&lt;Params!$B$13,Params!$B$20,0.3),0.3),IF(C5491&gt;=Params!$B$15-3,IF(C5491&lt;Params!$B$15,Params!$B$21,0.3),0.3)))</f>
        <v/>
      </c>
    </row>
    <row r="5492" ht="15" customHeight="1" s="1">
      <c r="A5492" s="9" t="n">
        <v>5489</v>
      </c>
      <c r="B5492" s="6" t="inlineStr">
        <is>
          <t>17/08</t>
        </is>
      </c>
      <c r="C5492" s="6" t="n">
        <v>16</v>
      </c>
      <c r="D5492" s="6" t="n">
        <v>1</v>
      </c>
      <c r="E5492" s="10">
        <f>IF(D5492=1, IF(OR(C5492&lt;10, C5492&gt;=15),1,0), IF(OR(C5492&lt;7, C5492&gt;=18),1,0))</f>
        <v/>
      </c>
      <c r="F5492" s="11" t="n">
        <v>0</v>
      </c>
      <c r="G5492" s="12">
        <f>0.38*8</f>
        <v/>
      </c>
      <c r="H5492" s="12">
        <f>F5492-G5492</f>
        <v/>
      </c>
      <c r="I5492" s="10">
        <f>IF(E5492=0,"Fora",IF(E5491=0,"Carg xar",IF(H5492&lt;0,IF(M5492&lt;0.9,"Carg FV","Stby"),IF(M5492&gt;P5492,"V2H",IF(M5492&lt;0.9,"Carg xar","Stby")))))</f>
        <v/>
      </c>
      <c r="J5492" s="12">
        <f>IF(OR(I5492="Carg FV",I5492="Carg xar"),MIN(IF(I5492="Carg FV",ABS(H5492),7.4),7.4,MAX(0,(0.9-M5492)*40)*0.95),0)</f>
        <v/>
      </c>
      <c r="K5492" s="12">
        <f>IF(I5492="V2H",MIN(MAX(0,H5492),7.4,MAX(0,(M5492-P5492)*40)*0.95),0)</f>
        <v/>
      </c>
      <c r="L5492" s="12">
        <f>IF(E5492=0,0,MAX(0,H5492-K5492))</f>
        <v/>
      </c>
      <c r="M5492" s="13">
        <f>M5491+J5491/40-IF(I5491="V2H",K5491/(0.95*40),0)-IF(E5492=0,IF(E5491=1,IF(D5492=1,30,40)*0.18/(2*40),0),0)-IF(E5492=1,IF(E5491=0,IF(D5492=1,30,40)*0.18/(2*40),0),0)</f>
        <v/>
      </c>
      <c r="N5492" s="14" t="n">
        <v>0.09</v>
      </c>
      <c r="O5492" s="15">
        <f>K5492*N5492</f>
        <v/>
      </c>
      <c r="P5492">
        <f>IF(E5492=0,0.3,IF(D5492=1,IF(C5492&gt;=Params!$B$13-3,IF(C5492&lt;Params!$B$13,Params!$B$20,0.3),0.3),IF(C5492&gt;=Params!$B$15-3,IF(C5492&lt;Params!$B$15,Params!$B$21,0.3),0.3)))</f>
        <v/>
      </c>
    </row>
    <row r="5493" ht="15" customHeight="1" s="1">
      <c r="A5493" s="9" t="n">
        <v>5490</v>
      </c>
      <c r="B5493" s="6" t="inlineStr">
        <is>
          <t>17/08</t>
        </is>
      </c>
      <c r="C5493" s="6" t="n">
        <v>17</v>
      </c>
      <c r="D5493" s="6" t="n">
        <v>1</v>
      </c>
      <c r="E5493" s="10">
        <f>IF(D5493=1, IF(OR(C5493&lt;10, C5493&gt;=15),1,0), IF(OR(C5493&lt;7, C5493&gt;=18),1,0))</f>
        <v/>
      </c>
      <c r="F5493" s="11" t="n">
        <v>0</v>
      </c>
      <c r="G5493" s="12">
        <f>0.18*8</f>
        <v/>
      </c>
      <c r="H5493" s="12">
        <f>F5493-G5493</f>
        <v/>
      </c>
      <c r="I5493" s="10">
        <f>IF(E5493=0,"Fora",IF(E5492=0,"Carg xar",IF(H5493&lt;0,IF(M5493&lt;0.9,"Carg FV","Stby"),IF(M5493&gt;P5493,"V2H",IF(M5493&lt;0.9,"Carg xar","Stby")))))</f>
        <v/>
      </c>
      <c r="J5493" s="12">
        <f>IF(OR(I5493="Carg FV",I5493="Carg xar"),MIN(IF(I5493="Carg FV",ABS(H5493),7.4),7.4,MAX(0,(0.9-M5493)*40)*0.95),0)</f>
        <v/>
      </c>
      <c r="K5493" s="12">
        <f>IF(I5493="V2H",MIN(MAX(0,H5493),7.4,MAX(0,(M5493-P5493)*40)*0.95),0)</f>
        <v/>
      </c>
      <c r="L5493" s="12">
        <f>IF(E5493=0,0,MAX(0,H5493-K5493))</f>
        <v/>
      </c>
      <c r="M5493" s="13">
        <f>M5492+J5492/40-IF(I5492="V2H",K5492/(0.95*40),0)-IF(E5493=0,IF(E5492=1,IF(D5493=1,30,40)*0.18/(2*40),0),0)-IF(E5493=1,IF(E5492=0,IF(D5493=1,30,40)*0.18/(2*40),0),0)</f>
        <v/>
      </c>
      <c r="N5493" s="14" t="n">
        <v>0.09</v>
      </c>
      <c r="O5493" s="15">
        <f>K5493*N5493</f>
        <v/>
      </c>
      <c r="P5493">
        <f>IF(E5493=0,0.3,IF(D5493=1,IF(C5493&gt;=Params!$B$13-3,IF(C5493&lt;Params!$B$13,Params!$B$20,0.3),0.3),IF(C5493&gt;=Params!$B$15-3,IF(C5493&lt;Params!$B$15,Params!$B$21,0.3),0.3)))</f>
        <v/>
      </c>
    </row>
    <row r="5494" ht="15" customHeight="1" s="1">
      <c r="A5494" s="9" t="n">
        <v>5491</v>
      </c>
      <c r="B5494" s="6" t="inlineStr">
        <is>
          <t>17/08</t>
        </is>
      </c>
      <c r="C5494" s="6" t="n">
        <v>18</v>
      </c>
      <c r="D5494" s="6" t="n">
        <v>1</v>
      </c>
      <c r="E5494" s="10">
        <f>IF(D5494=1, IF(OR(C5494&lt;10, C5494&gt;=15),1,0), IF(OR(C5494&lt;7, C5494&gt;=18),1,0))</f>
        <v/>
      </c>
      <c r="F5494" s="11" t="n">
        <v>0</v>
      </c>
      <c r="G5494" s="12">
        <f>0.04*8</f>
        <v/>
      </c>
      <c r="H5494" s="12">
        <f>F5494-G5494</f>
        <v/>
      </c>
      <c r="I5494" s="10">
        <f>IF(E5494=0,"Fora",IF(E5493=0,"Carg xar",IF(H5494&lt;0,IF(M5494&lt;0.9,"Carg FV","Stby"),IF(M5494&gt;P5494,"V2H",IF(M5494&lt;0.9,"Carg xar","Stby")))))</f>
        <v/>
      </c>
      <c r="J5494" s="12">
        <f>IF(OR(I5494="Carg FV",I5494="Carg xar"),MIN(IF(I5494="Carg FV",ABS(H5494),7.4),7.4,MAX(0,(0.9-M5494)*40)*0.95),0)</f>
        <v/>
      </c>
      <c r="K5494" s="12">
        <f>IF(I5494="V2H",MIN(MAX(0,H5494),7.4,MAX(0,(M5494-P5494)*40)*0.95),0)</f>
        <v/>
      </c>
      <c r="L5494" s="12">
        <f>IF(E5494=0,0,MAX(0,H5494-K5494))</f>
        <v/>
      </c>
      <c r="M5494" s="13">
        <f>M5493+J5493/40-IF(I5493="V2H",K5493/(0.95*40),0)-IF(E5494=0,IF(E5493=1,IF(D5494=1,30,40)*0.18/(2*40),0),0)-IF(E5494=1,IF(E5493=0,IF(D5494=1,30,40)*0.18/(2*40),0),0)</f>
        <v/>
      </c>
      <c r="N5494" s="14" t="n">
        <v>0.09</v>
      </c>
      <c r="O5494" s="15">
        <f>K5494*N5494</f>
        <v/>
      </c>
      <c r="P5494">
        <f>IF(E5494=0,0.3,IF(D5494=1,IF(C5494&gt;=Params!$B$13-3,IF(C5494&lt;Params!$B$13,Params!$B$20,0.3),0.3),IF(C5494&gt;=Params!$B$15-3,IF(C5494&lt;Params!$B$15,Params!$B$21,0.3),0.3)))</f>
        <v/>
      </c>
    </row>
    <row r="5495" ht="15" customHeight="1" s="1">
      <c r="A5495" s="9" t="n">
        <v>5492</v>
      </c>
      <c r="B5495" s="6" t="inlineStr">
        <is>
          <t>17/08</t>
        </is>
      </c>
      <c r="C5495" s="6" t="n">
        <v>19</v>
      </c>
      <c r="D5495" s="6" t="n">
        <v>1</v>
      </c>
      <c r="E5495" s="10">
        <f>IF(D5495=1, IF(OR(C5495&lt;10, C5495&gt;=15),1,0), IF(OR(C5495&lt;7, C5495&gt;=18),1,0))</f>
        <v/>
      </c>
      <c r="F5495" s="11" t="n">
        <v>0.279</v>
      </c>
      <c r="G5495" s="12">
        <f>0*8</f>
        <v/>
      </c>
      <c r="H5495" s="12">
        <f>F5495-G5495</f>
        <v/>
      </c>
      <c r="I5495" s="10">
        <f>IF(E5495=0,"Fora",IF(E5494=0,"Carg xar",IF(H5495&lt;0,IF(M5495&lt;0.9,"Carg FV","Stby"),IF(M5495&gt;P5495,"V2H",IF(M5495&lt;0.9,"Carg xar","Stby")))))</f>
        <v/>
      </c>
      <c r="J5495" s="12">
        <f>IF(OR(I5495="Carg FV",I5495="Carg xar"),MIN(IF(I5495="Carg FV",ABS(H5495),7.4),7.4,MAX(0,(0.9-M5495)*40)*0.95),0)</f>
        <v/>
      </c>
      <c r="K5495" s="12">
        <f>IF(I5495="V2H",MIN(MAX(0,H5495),7.4,MAX(0,(M5495-P5495)*40)*0.95),0)</f>
        <v/>
      </c>
      <c r="L5495" s="12">
        <f>IF(E5495=0,0,MAX(0,H5495-K5495))</f>
        <v/>
      </c>
      <c r="M5495" s="13">
        <f>M5494+J5494/40-IF(I5494="V2H",K5494/(0.95*40),0)-IF(E5495=0,IF(E5494=1,IF(D5495=1,30,40)*0.18/(2*40),0),0)-IF(E5495=1,IF(E5494=0,IF(D5495=1,30,40)*0.18/(2*40),0),0)</f>
        <v/>
      </c>
      <c r="N5495" s="14" t="n">
        <v>0.09</v>
      </c>
      <c r="O5495" s="15">
        <f>K5495*N5495</f>
        <v/>
      </c>
      <c r="P5495">
        <f>IF(E5495=0,0.3,IF(D5495=1,IF(C5495&gt;=Params!$B$13-3,IF(C5495&lt;Params!$B$13,Params!$B$20,0.3),0.3),IF(C5495&gt;=Params!$B$15-3,IF(C5495&lt;Params!$B$15,Params!$B$21,0.3),0.3)))</f>
        <v/>
      </c>
    </row>
    <row r="5496" ht="15" customHeight="1" s="1">
      <c r="A5496" s="9" t="n">
        <v>5493</v>
      </c>
      <c r="B5496" s="6" t="inlineStr">
        <is>
          <t>17/08</t>
        </is>
      </c>
      <c r="C5496" s="6" t="n">
        <v>20</v>
      </c>
      <c r="D5496" s="6" t="n">
        <v>1</v>
      </c>
      <c r="E5496" s="10">
        <f>IF(D5496=1, IF(OR(C5496&lt;10, C5496&gt;=15),1,0), IF(OR(C5496&lt;7, C5496&gt;=18),1,0))</f>
        <v/>
      </c>
      <c r="F5496" s="11" t="n">
        <v>0.542</v>
      </c>
      <c r="G5496" s="12">
        <f>0*8</f>
        <v/>
      </c>
      <c r="H5496" s="12">
        <f>F5496-G5496</f>
        <v/>
      </c>
      <c r="I5496" s="10">
        <f>IF(E5496=0,"Fora",IF(E5495=0,"Carg xar",IF(H5496&lt;0,IF(M5496&lt;0.9,"Carg FV","Stby"),IF(M5496&gt;P5496,"V2H",IF(M5496&lt;0.9,"Carg xar","Stby")))))</f>
        <v/>
      </c>
      <c r="J5496" s="12">
        <f>IF(OR(I5496="Carg FV",I5496="Carg xar"),MIN(IF(I5496="Carg FV",ABS(H5496),7.4),7.4,MAX(0,(0.9-M5496)*40)*0.95),0)</f>
        <v/>
      </c>
      <c r="K5496" s="12">
        <f>IF(I5496="V2H",MIN(MAX(0,H5496),7.4,MAX(0,(M5496-P5496)*40)*0.95),0)</f>
        <v/>
      </c>
      <c r="L5496" s="12">
        <f>IF(E5496=0,0,MAX(0,H5496-K5496))</f>
        <v/>
      </c>
      <c r="M5496" s="13">
        <f>M5495+J5495/40-IF(I5495="V2H",K5495/(0.95*40),0)-IF(E5496=0,IF(E5495=1,IF(D5496=1,30,40)*0.18/(2*40),0),0)-IF(E5496=1,IF(E5495=0,IF(D5496=1,30,40)*0.18/(2*40),0),0)</f>
        <v/>
      </c>
      <c r="N5496" s="14" t="n">
        <v>0.09</v>
      </c>
      <c r="O5496" s="15">
        <f>K5496*N5496</f>
        <v/>
      </c>
      <c r="P5496">
        <f>IF(E5496=0,0.3,IF(D5496=1,IF(C5496&gt;=Params!$B$13-3,IF(C5496&lt;Params!$B$13,Params!$B$20,0.3),0.3),IF(C5496&gt;=Params!$B$15-3,IF(C5496&lt;Params!$B$15,Params!$B$21,0.3),0.3)))</f>
        <v/>
      </c>
    </row>
    <row r="5497" ht="15" customHeight="1" s="1">
      <c r="A5497" s="9" t="n">
        <v>5494</v>
      </c>
      <c r="B5497" s="6" t="inlineStr">
        <is>
          <t>17/08</t>
        </is>
      </c>
      <c r="C5497" s="6" t="n">
        <v>21</v>
      </c>
      <c r="D5497" s="6" t="n">
        <v>1</v>
      </c>
      <c r="E5497" s="10">
        <f>IF(D5497=1, IF(OR(C5497&lt;10, C5497&gt;=15),1,0), IF(OR(C5497&lt;7, C5497&gt;=18),1,0))</f>
        <v/>
      </c>
      <c r="F5497" s="11" t="n">
        <v>0.606</v>
      </c>
      <c r="G5497" s="12">
        <f>0*8</f>
        <v/>
      </c>
      <c r="H5497" s="12">
        <f>F5497-G5497</f>
        <v/>
      </c>
      <c r="I5497" s="10">
        <f>IF(E5497=0,"Fora",IF(E5496=0,"Carg xar",IF(H5497&lt;0,IF(M5497&lt;0.9,"Carg FV","Stby"),IF(M5497&gt;P5497,"V2H",IF(M5497&lt;0.9,"Carg xar","Stby")))))</f>
        <v/>
      </c>
      <c r="J5497" s="12">
        <f>IF(OR(I5497="Carg FV",I5497="Carg xar"),MIN(IF(I5497="Carg FV",ABS(H5497),7.4),7.4,MAX(0,(0.9-M5497)*40)*0.95),0)</f>
        <v/>
      </c>
      <c r="K5497" s="12">
        <f>IF(I5497="V2H",MIN(MAX(0,H5497),7.4,MAX(0,(M5497-P5497)*40)*0.95),0)</f>
        <v/>
      </c>
      <c r="L5497" s="12">
        <f>IF(E5497=0,0,MAX(0,H5497-K5497))</f>
        <v/>
      </c>
      <c r="M5497" s="13">
        <f>M5496+J5496/40-IF(I5496="V2H",K5496/(0.95*40),0)-IF(E5497=0,IF(E5496=1,IF(D5497=1,30,40)*0.18/(2*40),0),0)-IF(E5497=1,IF(E5496=0,IF(D5497=1,30,40)*0.18/(2*40),0),0)</f>
        <v/>
      </c>
      <c r="N5497" s="14" t="n">
        <v>0.09</v>
      </c>
      <c r="O5497" s="15">
        <f>K5497*N5497</f>
        <v/>
      </c>
      <c r="P5497">
        <f>IF(E5497=0,0.3,IF(D5497=1,IF(C5497&gt;=Params!$B$13-3,IF(C5497&lt;Params!$B$13,Params!$B$20,0.3),0.3),IF(C5497&gt;=Params!$B$15-3,IF(C5497&lt;Params!$B$15,Params!$B$21,0.3),0.3)))</f>
        <v/>
      </c>
    </row>
    <row r="5498" ht="15" customHeight="1" s="1">
      <c r="A5498" s="9" t="n">
        <v>5495</v>
      </c>
      <c r="B5498" s="6" t="inlineStr">
        <is>
          <t>17/08</t>
        </is>
      </c>
      <c r="C5498" s="6" t="n">
        <v>22</v>
      </c>
      <c r="D5498" s="6" t="n">
        <v>1</v>
      </c>
      <c r="E5498" s="10">
        <f>IF(D5498=1, IF(OR(C5498&lt;10, C5498&gt;=15),1,0), IF(OR(C5498&lt;7, C5498&gt;=18),1,0))</f>
        <v/>
      </c>
      <c r="F5498" s="11" t="n">
        <v>0.54</v>
      </c>
      <c r="G5498" s="12">
        <f>0*8</f>
        <v/>
      </c>
      <c r="H5498" s="12">
        <f>F5498-G5498</f>
        <v/>
      </c>
      <c r="I5498" s="10">
        <f>IF(E5498=0,"Fora",IF(E5497=0,"Carg xar",IF(H5498&lt;0,IF(M5498&lt;0.9,"Carg FV","Stby"),IF(M5498&gt;P5498,"V2H",IF(M5498&lt;0.9,"Carg xar","Stby")))))</f>
        <v/>
      </c>
      <c r="J5498" s="12">
        <f>IF(OR(I5498="Carg FV",I5498="Carg xar"),MIN(IF(I5498="Carg FV",ABS(H5498),7.4),7.4,MAX(0,(0.9-M5498)*40)*0.95),0)</f>
        <v/>
      </c>
      <c r="K5498" s="12">
        <f>IF(I5498="V2H",MIN(MAX(0,H5498),7.4,MAX(0,(M5498-P5498)*40)*0.95),0)</f>
        <v/>
      </c>
      <c r="L5498" s="12">
        <f>IF(E5498=0,0,MAX(0,H5498-K5498))</f>
        <v/>
      </c>
      <c r="M5498" s="13">
        <f>M5497+J5497/40-IF(I5497="V2H",K5497/(0.95*40),0)-IF(E5498=0,IF(E5497=1,IF(D5498=1,30,40)*0.18/(2*40),0),0)-IF(E5498=1,IF(E5497=0,IF(D5498=1,30,40)*0.18/(2*40),0),0)</f>
        <v/>
      </c>
      <c r="N5498" s="14" t="n">
        <v>0.09</v>
      </c>
      <c r="O5498" s="15">
        <f>K5498*N5498</f>
        <v/>
      </c>
      <c r="P5498">
        <f>IF(E5498=0,0.3,IF(D5498=1,IF(C5498&gt;=Params!$B$13-3,IF(C5498&lt;Params!$B$13,Params!$B$20,0.3),0.3),IF(C5498&gt;=Params!$B$15-3,IF(C5498&lt;Params!$B$15,Params!$B$21,0.3),0.3)))</f>
        <v/>
      </c>
    </row>
    <row r="5499" ht="15" customHeight="1" s="1">
      <c r="A5499" s="9" t="n">
        <v>5496</v>
      </c>
      <c r="B5499" s="6" t="inlineStr">
        <is>
          <t>17/08</t>
        </is>
      </c>
      <c r="C5499" s="6" t="n">
        <v>23</v>
      </c>
      <c r="D5499" s="6" t="n">
        <v>1</v>
      </c>
      <c r="E5499" s="10">
        <f>IF(D5499=1, IF(OR(C5499&lt;10, C5499&gt;=15),1,0), IF(OR(C5499&lt;7, C5499&gt;=18),1,0))</f>
        <v/>
      </c>
      <c r="F5499" s="11" t="n">
        <v>0.642</v>
      </c>
      <c r="G5499" s="12">
        <f>0*8</f>
        <v/>
      </c>
      <c r="H5499" s="12">
        <f>F5499-G5499</f>
        <v/>
      </c>
      <c r="I5499" s="10">
        <f>IF(E5499=0,"Fora",IF(E5498=0,"Carg xar",IF(H5499&lt;0,IF(M5499&lt;0.9,"Carg FV","Stby"),IF(M5499&gt;P5499,"V2H",IF(M5499&lt;0.9,"Carg xar","Stby")))))</f>
        <v/>
      </c>
      <c r="J5499" s="12">
        <f>IF(OR(I5499="Carg FV",I5499="Carg xar"),MIN(IF(I5499="Carg FV",ABS(H5499),7.4),7.4,MAX(0,(0.9-M5499)*40)*0.95),0)</f>
        <v/>
      </c>
      <c r="K5499" s="12">
        <f>IF(I5499="V2H",MIN(MAX(0,H5499),7.4,MAX(0,(M5499-P5499)*40)*0.95),0)</f>
        <v/>
      </c>
      <c r="L5499" s="12">
        <f>IF(E5499=0,0,MAX(0,H5499-K5499))</f>
        <v/>
      </c>
      <c r="M5499" s="13">
        <f>M5498+J5498/40-IF(I5498="V2H",K5498/(0.95*40),0)-IF(E5499=0,IF(E5498=1,IF(D5499=1,30,40)*0.18/(2*40),0),0)-IF(E5499=1,IF(E5498=0,IF(D5499=1,30,40)*0.18/(2*40),0),0)</f>
        <v/>
      </c>
      <c r="N5499" s="14" t="n">
        <v>0.09</v>
      </c>
      <c r="O5499" s="15">
        <f>K5499*N5499</f>
        <v/>
      </c>
      <c r="P5499">
        <f>IF(E5499=0,0.3,IF(D5499=1,IF(C5499&gt;=Params!$B$13-3,IF(C5499&lt;Params!$B$13,Params!$B$20,0.3),0.3),IF(C5499&gt;=Params!$B$15-3,IF(C5499&lt;Params!$B$15,Params!$B$21,0.3),0.3)))</f>
        <v/>
      </c>
    </row>
    <row r="5500" ht="15" customHeight="1" s="1">
      <c r="A5500" s="9" t="n">
        <v>5497</v>
      </c>
      <c r="B5500" s="6" t="inlineStr">
        <is>
          <t>18/08</t>
        </is>
      </c>
      <c r="C5500" s="6" t="n">
        <v>0</v>
      </c>
      <c r="D5500" s="6" t="n">
        <v>0</v>
      </c>
      <c r="E5500" s="10">
        <f>IF(D5500=1, IF(OR(C5500&lt;10, C5500&gt;=15),1,0), IF(OR(C5500&lt;7, C5500&gt;=18),1,0))</f>
        <v/>
      </c>
      <c r="F5500" s="11" t="n">
        <v>0.577</v>
      </c>
      <c r="G5500" s="12">
        <f>0*8</f>
        <v/>
      </c>
      <c r="H5500" s="12">
        <f>F5500-G5500</f>
        <v/>
      </c>
      <c r="I5500" s="10">
        <f>IF(E5500=0,"Fora",IF(E5499=0,"Carg xar",IF(H5500&lt;0,IF(M5500&lt;0.9,"Carg FV","Stby"),IF(M5500&gt;P5500,"V2H",IF(M5500&lt;0.9,"Carg xar","Stby")))))</f>
        <v/>
      </c>
      <c r="J5500" s="12">
        <f>IF(OR(I5500="Carg FV",I5500="Carg xar"),MIN(IF(I5500="Carg FV",ABS(H5500),7.4),7.4,MAX(0,(0.9-M5500)*40)*0.95),0)</f>
        <v/>
      </c>
      <c r="K5500" s="12">
        <f>IF(I5500="V2H",MIN(MAX(0,H5500),7.4,MAX(0,(M5500-P5500)*40)*0.95),0)</f>
        <v/>
      </c>
      <c r="L5500" s="12">
        <f>IF(E5500=0,0,MAX(0,H5500-K5500))</f>
        <v/>
      </c>
      <c r="M5500" s="13">
        <f>M5499+J5499/40-IF(I5499="V2H",K5499/(0.95*40),0)-IF(E5500=0,IF(E5499=1,IF(D5500=1,30,40)*0.18/(2*40),0),0)-IF(E5500=1,IF(E5499=0,IF(D5500=1,30,40)*0.18/(2*40),0),0)</f>
        <v/>
      </c>
      <c r="N5500" s="14" t="n">
        <v>0.09</v>
      </c>
      <c r="O5500" s="15">
        <f>K5500*N5500</f>
        <v/>
      </c>
      <c r="P5500">
        <f>IF(E5500=0,0.3,IF(D5500=1,IF(C5500&gt;=Params!$B$13-3,IF(C5500&lt;Params!$B$13,Params!$B$20,0.3),0.3),IF(C5500&gt;=Params!$B$15-3,IF(C5500&lt;Params!$B$15,Params!$B$21,0.3),0.3)))</f>
        <v/>
      </c>
    </row>
    <row r="5501" ht="15" customHeight="1" s="1">
      <c r="A5501" s="9" t="n">
        <v>5498</v>
      </c>
      <c r="B5501" s="6" t="inlineStr">
        <is>
          <t>18/08</t>
        </is>
      </c>
      <c r="C5501" s="6" t="n">
        <v>1</v>
      </c>
      <c r="D5501" s="6" t="n">
        <v>0</v>
      </c>
      <c r="E5501" s="10">
        <f>IF(D5501=1, IF(OR(C5501&lt;10, C5501&gt;=15),1,0), IF(OR(C5501&lt;7, C5501&gt;=18),1,0))</f>
        <v/>
      </c>
      <c r="F5501" s="11" t="n">
        <v>0.478</v>
      </c>
      <c r="G5501" s="12">
        <f>0*8</f>
        <v/>
      </c>
      <c r="H5501" s="12">
        <f>F5501-G5501</f>
        <v/>
      </c>
      <c r="I5501" s="10">
        <f>IF(E5501=0,"Fora",IF(E5500=0,"Carg xar",IF(H5501&lt;0,IF(M5501&lt;0.9,"Carg FV","Stby"),IF(M5501&gt;P5501,"V2H",IF(M5501&lt;0.9,"Carg xar","Stby")))))</f>
        <v/>
      </c>
      <c r="J5501" s="12">
        <f>IF(OR(I5501="Carg FV",I5501="Carg xar"),MIN(IF(I5501="Carg FV",ABS(H5501),7.4),7.4,MAX(0,(0.9-M5501)*40)*0.95),0)</f>
        <v/>
      </c>
      <c r="K5501" s="12">
        <f>IF(I5501="V2H",MIN(MAX(0,H5501),7.4,MAX(0,(M5501-P5501)*40)*0.95),0)</f>
        <v/>
      </c>
      <c r="L5501" s="12">
        <f>IF(E5501=0,0,MAX(0,H5501-K5501))</f>
        <v/>
      </c>
      <c r="M5501" s="13">
        <f>M5500+J5500/40-IF(I5500="V2H",K5500/(0.95*40),0)-IF(E5501=0,IF(E5500=1,IF(D5501=1,30,40)*0.18/(2*40),0),0)-IF(E5501=1,IF(E5500=0,IF(D5501=1,30,40)*0.18/(2*40),0),0)</f>
        <v/>
      </c>
      <c r="N5501" s="14" t="n">
        <v>0.09</v>
      </c>
      <c r="O5501" s="15">
        <f>K5501*N5501</f>
        <v/>
      </c>
      <c r="P5501">
        <f>IF(E5501=0,0.3,IF(D5501=1,IF(C5501&gt;=Params!$B$13-3,IF(C5501&lt;Params!$B$13,Params!$B$20,0.3),0.3),IF(C5501&gt;=Params!$B$15-3,IF(C5501&lt;Params!$B$15,Params!$B$21,0.3),0.3)))</f>
        <v/>
      </c>
    </row>
    <row r="5502" ht="15" customHeight="1" s="1">
      <c r="A5502" s="9" t="n">
        <v>5499</v>
      </c>
      <c r="B5502" s="6" t="inlineStr">
        <is>
          <t>18/08</t>
        </is>
      </c>
      <c r="C5502" s="6" t="n">
        <v>2</v>
      </c>
      <c r="D5502" s="6" t="n">
        <v>0</v>
      </c>
      <c r="E5502" s="10">
        <f>IF(D5502=1, IF(OR(C5502&lt;10, C5502&gt;=15),1,0), IF(OR(C5502&lt;7, C5502&gt;=18),1,0))</f>
        <v/>
      </c>
      <c r="F5502" s="11" t="n">
        <v>0.642</v>
      </c>
      <c r="G5502" s="12">
        <f>0*8</f>
        <v/>
      </c>
      <c r="H5502" s="12">
        <f>F5502-G5502</f>
        <v/>
      </c>
      <c r="I5502" s="10">
        <f>IF(E5502=0,"Fora",IF(E5501=0,"Carg xar",IF(H5502&lt;0,IF(M5502&lt;0.9,"Carg FV","Stby"),IF(M5502&gt;P5502,"V2H",IF(M5502&lt;0.9,"Carg xar","Stby")))))</f>
        <v/>
      </c>
      <c r="J5502" s="12">
        <f>IF(OR(I5502="Carg FV",I5502="Carg xar"),MIN(IF(I5502="Carg FV",ABS(H5502),7.4),7.4,MAX(0,(0.9-M5502)*40)*0.95),0)</f>
        <v/>
      </c>
      <c r="K5502" s="12">
        <f>IF(I5502="V2H",MIN(MAX(0,H5502),7.4,MAX(0,(M5502-P5502)*40)*0.95),0)</f>
        <v/>
      </c>
      <c r="L5502" s="12">
        <f>IF(E5502=0,0,MAX(0,H5502-K5502))</f>
        <v/>
      </c>
      <c r="M5502" s="13">
        <f>M5501+J5501/40-IF(I5501="V2H",K5501/(0.95*40),0)-IF(E5502=0,IF(E5501=1,IF(D5502=1,30,40)*0.18/(2*40),0),0)-IF(E5502=1,IF(E5501=0,IF(D5502=1,30,40)*0.18/(2*40),0),0)</f>
        <v/>
      </c>
      <c r="N5502" s="14" t="n">
        <v>0.09</v>
      </c>
      <c r="O5502" s="15">
        <f>K5502*N5502</f>
        <v/>
      </c>
      <c r="P5502">
        <f>IF(E5502=0,0.3,IF(D5502=1,IF(C5502&gt;=Params!$B$13-3,IF(C5502&lt;Params!$B$13,Params!$B$20,0.3),0.3),IF(C5502&gt;=Params!$B$15-3,IF(C5502&lt;Params!$B$15,Params!$B$21,0.3),0.3)))</f>
        <v/>
      </c>
    </row>
    <row r="5503" ht="15" customHeight="1" s="1">
      <c r="A5503" s="9" t="n">
        <v>5500</v>
      </c>
      <c r="B5503" s="6" t="inlineStr">
        <is>
          <t>18/08</t>
        </is>
      </c>
      <c r="C5503" s="6" t="n">
        <v>3</v>
      </c>
      <c r="D5503" s="6" t="n">
        <v>0</v>
      </c>
      <c r="E5503" s="10">
        <f>IF(D5503=1, IF(OR(C5503&lt;10, C5503&gt;=15),1,0), IF(OR(C5503&lt;7, C5503&gt;=18),1,0))</f>
        <v/>
      </c>
      <c r="F5503" s="11" t="n">
        <v>1.175</v>
      </c>
      <c r="G5503" s="12">
        <f>0*8</f>
        <v/>
      </c>
      <c r="H5503" s="12">
        <f>F5503-G5503</f>
        <v/>
      </c>
      <c r="I5503" s="10">
        <f>IF(E5503=0,"Fora",IF(E5502=0,"Carg xar",IF(H5503&lt;0,IF(M5503&lt;0.9,"Carg FV","Stby"),IF(M5503&gt;P5503,"V2H",IF(M5503&lt;0.9,"Carg xar","Stby")))))</f>
        <v/>
      </c>
      <c r="J5503" s="12">
        <f>IF(OR(I5503="Carg FV",I5503="Carg xar"),MIN(IF(I5503="Carg FV",ABS(H5503),7.4),7.4,MAX(0,(0.9-M5503)*40)*0.95),0)</f>
        <v/>
      </c>
      <c r="K5503" s="12">
        <f>IF(I5503="V2H",MIN(MAX(0,H5503),7.4,MAX(0,(M5503-P5503)*40)*0.95),0)</f>
        <v/>
      </c>
      <c r="L5503" s="12">
        <f>IF(E5503=0,0,MAX(0,H5503-K5503))</f>
        <v/>
      </c>
      <c r="M5503" s="13">
        <f>M5502+J5502/40-IF(I5502="V2H",K5502/(0.95*40),0)-IF(E5503=0,IF(E5502=1,IF(D5503=1,30,40)*0.18/(2*40),0),0)-IF(E5503=1,IF(E5502=0,IF(D5503=1,30,40)*0.18/(2*40),0),0)</f>
        <v/>
      </c>
      <c r="N5503" s="14" t="n">
        <v>0.09</v>
      </c>
      <c r="O5503" s="15">
        <f>K5503*N5503</f>
        <v/>
      </c>
      <c r="P5503">
        <f>IF(E5503=0,0.3,IF(D5503=1,IF(C5503&gt;=Params!$B$13-3,IF(C5503&lt;Params!$B$13,Params!$B$20,0.3),0.3),IF(C5503&gt;=Params!$B$15-3,IF(C5503&lt;Params!$B$15,Params!$B$21,0.3),0.3)))</f>
        <v/>
      </c>
    </row>
    <row r="5504" ht="15" customHeight="1" s="1">
      <c r="A5504" s="9" t="n">
        <v>5501</v>
      </c>
      <c r="B5504" s="6" t="inlineStr">
        <is>
          <t>18/08</t>
        </is>
      </c>
      <c r="C5504" s="6" t="n">
        <v>4</v>
      </c>
      <c r="D5504" s="6" t="n">
        <v>0</v>
      </c>
      <c r="E5504" s="10">
        <f>IF(D5504=1, IF(OR(C5504&lt;10, C5504&gt;=15),1,0), IF(OR(C5504&lt;7, C5504&gt;=18),1,0))</f>
        <v/>
      </c>
      <c r="F5504" s="11" t="n">
        <v>0.665</v>
      </c>
      <c r="G5504" s="12">
        <f>0*8</f>
        <v/>
      </c>
      <c r="H5504" s="12">
        <f>F5504-G5504</f>
        <v/>
      </c>
      <c r="I5504" s="10">
        <f>IF(E5504=0,"Fora",IF(E5503=0,"Carg xar",IF(H5504&lt;0,IF(M5504&lt;0.9,"Carg FV","Stby"),IF(M5504&gt;P5504,"V2H",IF(M5504&lt;0.9,"Carg xar","Stby")))))</f>
        <v/>
      </c>
      <c r="J5504" s="12">
        <f>IF(OR(I5504="Carg FV",I5504="Carg xar"),MIN(IF(I5504="Carg FV",ABS(H5504),7.4),7.4,MAX(0,(0.9-M5504)*40)*0.95),0)</f>
        <v/>
      </c>
      <c r="K5504" s="12">
        <f>IF(I5504="V2H",MIN(MAX(0,H5504),7.4,MAX(0,(M5504-P5504)*40)*0.95),0)</f>
        <v/>
      </c>
      <c r="L5504" s="12">
        <f>IF(E5504=0,0,MAX(0,H5504-K5504))</f>
        <v/>
      </c>
      <c r="M5504" s="13">
        <f>M5503+J5503/40-IF(I5503="V2H",K5503/(0.95*40),0)-IF(E5504=0,IF(E5503=1,IF(D5504=1,30,40)*0.18/(2*40),0),0)-IF(E5504=1,IF(E5503=0,IF(D5504=1,30,40)*0.18/(2*40),0),0)</f>
        <v/>
      </c>
      <c r="N5504" s="14" t="n">
        <v>0.09</v>
      </c>
      <c r="O5504" s="15">
        <f>K5504*N5504</f>
        <v/>
      </c>
      <c r="P5504">
        <f>IF(E5504=0,0.3,IF(D5504=1,IF(C5504&gt;=Params!$B$13-3,IF(C5504&lt;Params!$B$13,Params!$B$20,0.3),0.3),IF(C5504&gt;=Params!$B$15-3,IF(C5504&lt;Params!$B$15,Params!$B$21,0.3),0.3)))</f>
        <v/>
      </c>
    </row>
    <row r="5505" ht="15" customHeight="1" s="1">
      <c r="A5505" s="9" t="n">
        <v>5502</v>
      </c>
      <c r="B5505" s="6" t="inlineStr">
        <is>
          <t>18/08</t>
        </is>
      </c>
      <c r="C5505" s="6" t="n">
        <v>5</v>
      </c>
      <c r="D5505" s="6" t="n">
        <v>0</v>
      </c>
      <c r="E5505" s="10">
        <f>IF(D5505=1, IF(OR(C5505&lt;10, C5505&gt;=15),1,0), IF(OR(C5505&lt;7, C5505&gt;=18),1,0))</f>
        <v/>
      </c>
      <c r="F5505" s="11" t="n">
        <v>0.503</v>
      </c>
      <c r="G5505" s="12">
        <f>0*8</f>
        <v/>
      </c>
      <c r="H5505" s="12">
        <f>F5505-G5505</f>
        <v/>
      </c>
      <c r="I5505" s="10">
        <f>IF(E5505=0,"Fora",IF(E5504=0,"Carg xar",IF(H5505&lt;0,IF(M5505&lt;0.9,"Carg FV","Stby"),IF(M5505&gt;P5505,"V2H",IF(M5505&lt;0.9,"Carg xar","Stby")))))</f>
        <v/>
      </c>
      <c r="J5505" s="12">
        <f>IF(OR(I5505="Carg FV",I5505="Carg xar"),MIN(IF(I5505="Carg FV",ABS(H5505),7.4),7.4,MAX(0,(0.9-M5505)*40)*0.95),0)</f>
        <v/>
      </c>
      <c r="K5505" s="12">
        <f>IF(I5505="V2H",MIN(MAX(0,H5505),7.4,MAX(0,(M5505-P5505)*40)*0.95),0)</f>
        <v/>
      </c>
      <c r="L5505" s="12">
        <f>IF(E5505=0,0,MAX(0,H5505-K5505))</f>
        <v/>
      </c>
      <c r="M5505" s="13">
        <f>M5504+J5504/40-IF(I5504="V2H",K5504/(0.95*40),0)-IF(E5505=0,IF(E5504=1,IF(D5505=1,30,40)*0.18/(2*40),0),0)-IF(E5505=1,IF(E5504=0,IF(D5505=1,30,40)*0.18/(2*40),0),0)</f>
        <v/>
      </c>
      <c r="N5505" s="14" t="n">
        <v>0.09</v>
      </c>
      <c r="O5505" s="15">
        <f>K5505*N5505</f>
        <v/>
      </c>
      <c r="P5505">
        <f>IF(E5505=0,0.3,IF(D5505=1,IF(C5505&gt;=Params!$B$13-3,IF(C5505&lt;Params!$B$13,Params!$B$20,0.3),0.3),IF(C5505&gt;=Params!$B$15-3,IF(C5505&lt;Params!$B$15,Params!$B$21,0.3),0.3)))</f>
        <v/>
      </c>
    </row>
    <row r="5506" ht="15" customHeight="1" s="1">
      <c r="A5506" s="9" t="n">
        <v>5503</v>
      </c>
      <c r="B5506" s="6" t="inlineStr">
        <is>
          <t>18/08</t>
        </is>
      </c>
      <c r="C5506" s="6" t="n">
        <v>6</v>
      </c>
      <c r="D5506" s="6" t="n">
        <v>0</v>
      </c>
      <c r="E5506" s="10">
        <f>IF(D5506=1, IF(OR(C5506&lt;10, C5506&gt;=15),1,0), IF(OR(C5506&lt;7, C5506&gt;=18),1,0))</f>
        <v/>
      </c>
      <c r="F5506" s="11" t="n">
        <v>0.526</v>
      </c>
      <c r="G5506" s="12">
        <f>0*8</f>
        <v/>
      </c>
      <c r="H5506" s="12">
        <f>F5506-G5506</f>
        <v/>
      </c>
      <c r="I5506" s="10">
        <f>IF(E5506=0,"Fora",IF(E5505=0,"Carg xar",IF(H5506&lt;0,IF(M5506&lt;0.9,"Carg FV","Stby"),IF(M5506&gt;P5506,"V2H",IF(M5506&lt;0.9,"Carg xar","Stby")))))</f>
        <v/>
      </c>
      <c r="J5506" s="12">
        <f>IF(OR(I5506="Carg FV",I5506="Carg xar"),MIN(IF(I5506="Carg FV",ABS(H5506),7.4),7.4,MAX(0,(0.9-M5506)*40)*0.95),0)</f>
        <v/>
      </c>
      <c r="K5506" s="12">
        <f>IF(I5506="V2H",MIN(MAX(0,H5506),7.4,MAX(0,(M5506-P5506)*40)*0.95),0)</f>
        <v/>
      </c>
      <c r="L5506" s="12">
        <f>IF(E5506=0,0,MAX(0,H5506-K5506))</f>
        <v/>
      </c>
      <c r="M5506" s="13">
        <f>M5505+J5505/40-IF(I5505="V2H",K5505/(0.95*40),0)-IF(E5506=0,IF(E5505=1,IF(D5506=1,30,40)*0.18/(2*40),0),0)-IF(E5506=1,IF(E5505=0,IF(D5506=1,30,40)*0.18/(2*40),0),0)</f>
        <v/>
      </c>
      <c r="N5506" s="14" t="n">
        <v>0.09</v>
      </c>
      <c r="O5506" s="15">
        <f>K5506*N5506</f>
        <v/>
      </c>
      <c r="P5506">
        <f>IF(E5506=0,0.3,IF(D5506=1,IF(C5506&gt;=Params!$B$13-3,IF(C5506&lt;Params!$B$13,Params!$B$20,0.3),0.3),IF(C5506&gt;=Params!$B$15-3,IF(C5506&lt;Params!$B$15,Params!$B$21,0.3),0.3)))</f>
        <v/>
      </c>
    </row>
    <row r="5507" ht="15" customHeight="1" s="1">
      <c r="A5507" s="9" t="n">
        <v>5504</v>
      </c>
      <c r="B5507" s="6" t="inlineStr">
        <is>
          <t>18/08</t>
        </is>
      </c>
      <c r="C5507" s="6" t="n">
        <v>7</v>
      </c>
      <c r="D5507" s="6" t="n">
        <v>0</v>
      </c>
      <c r="E5507" s="10">
        <f>IF(D5507=1, IF(OR(C5507&lt;10, C5507&gt;=15),1,0), IF(OR(C5507&lt;7, C5507&gt;=18),1,0))</f>
        <v/>
      </c>
      <c r="F5507" s="11" t="n">
        <v>0.457</v>
      </c>
      <c r="G5507" s="12">
        <f>0.1*8</f>
        <v/>
      </c>
      <c r="H5507" s="12">
        <f>F5507-G5507</f>
        <v/>
      </c>
      <c r="I5507" s="10">
        <f>IF(E5507=0,"Fora",IF(E5506=0,"Carg xar",IF(H5507&lt;0,IF(M5507&lt;0.9,"Carg FV","Stby"),IF(M5507&gt;P5507,"V2H",IF(M5507&lt;0.9,"Carg xar","Stby")))))</f>
        <v/>
      </c>
      <c r="J5507" s="12">
        <f>IF(OR(I5507="Carg FV",I5507="Carg xar"),MIN(IF(I5507="Carg FV",ABS(H5507),7.4),7.4,MAX(0,(0.9-M5507)*40)*0.95),0)</f>
        <v/>
      </c>
      <c r="K5507" s="12">
        <f>IF(I5507="V2H",MIN(MAX(0,H5507),7.4,MAX(0,(M5507-P5507)*40)*0.95),0)</f>
        <v/>
      </c>
      <c r="L5507" s="12">
        <f>IF(E5507=0,0,MAX(0,H5507-K5507))</f>
        <v/>
      </c>
      <c r="M5507" s="13">
        <f>M5506+J5506/40-IF(I5506="V2H",K5506/(0.95*40),0)-IF(E5507=0,IF(E5506=1,IF(D5507=1,30,40)*0.18/(2*40),0),0)-IF(E5507=1,IF(E5506=0,IF(D5507=1,30,40)*0.18/(2*40),0),0)</f>
        <v/>
      </c>
      <c r="N5507" s="14" t="n">
        <v>0.09</v>
      </c>
      <c r="O5507" s="15">
        <f>K5507*N5507</f>
        <v/>
      </c>
      <c r="P5507">
        <f>IF(E5507=0,0.3,IF(D5507=1,IF(C5507&gt;=Params!$B$13-3,IF(C5507&lt;Params!$B$13,Params!$B$20,0.3),0.3),IF(C5507&gt;=Params!$B$15-3,IF(C5507&lt;Params!$B$15,Params!$B$21,0.3),0.3)))</f>
        <v/>
      </c>
    </row>
    <row r="5508" ht="15" customHeight="1" s="1">
      <c r="A5508" s="9" t="n">
        <v>5505</v>
      </c>
      <c r="B5508" s="6" t="inlineStr">
        <is>
          <t>18/08</t>
        </is>
      </c>
      <c r="C5508" s="6" t="n">
        <v>8</v>
      </c>
      <c r="D5508" s="6" t="n">
        <v>0</v>
      </c>
      <c r="E5508" s="10">
        <f>IF(D5508=1, IF(OR(C5508&lt;10, C5508&gt;=15),1,0), IF(OR(C5508&lt;7, C5508&gt;=18),1,0))</f>
        <v/>
      </c>
      <c r="F5508" s="11" t="n">
        <v>0</v>
      </c>
      <c r="G5508" s="12">
        <f>0.25*8</f>
        <v/>
      </c>
      <c r="H5508" s="12">
        <f>F5508-G5508</f>
        <v/>
      </c>
      <c r="I5508" s="10">
        <f>IF(E5508=0,"Fora",IF(E5507=0,"Carg xar",IF(H5508&lt;0,IF(M5508&lt;0.9,"Carg FV","Stby"),IF(M5508&gt;P5508,"V2H",IF(M5508&lt;0.9,"Carg xar","Stby")))))</f>
        <v/>
      </c>
      <c r="J5508" s="12">
        <f>IF(OR(I5508="Carg FV",I5508="Carg xar"),MIN(IF(I5508="Carg FV",ABS(H5508),7.4),7.4,MAX(0,(0.9-M5508)*40)*0.95),0)</f>
        <v/>
      </c>
      <c r="K5508" s="12">
        <f>IF(I5508="V2H",MIN(MAX(0,H5508),7.4,MAX(0,(M5508-P5508)*40)*0.95),0)</f>
        <v/>
      </c>
      <c r="L5508" s="12">
        <f>IF(E5508=0,0,MAX(0,H5508-K5508))</f>
        <v/>
      </c>
      <c r="M5508" s="13">
        <f>M5507+J5507/40-IF(I5507="V2H",K5507/(0.95*40),0)-IF(E5508=0,IF(E5507=1,IF(D5508=1,30,40)*0.18/(2*40),0),0)-IF(E5508=1,IF(E5507=0,IF(D5508=1,30,40)*0.18/(2*40),0),0)</f>
        <v/>
      </c>
      <c r="N5508" s="14" t="n">
        <v>0.15</v>
      </c>
      <c r="O5508" s="15">
        <f>K5508*N5508</f>
        <v/>
      </c>
      <c r="P5508">
        <f>IF(E5508=0,0.3,IF(D5508=1,IF(C5508&gt;=Params!$B$13-3,IF(C5508&lt;Params!$B$13,Params!$B$20,0.3),0.3),IF(C5508&gt;=Params!$B$15-3,IF(C5508&lt;Params!$B$15,Params!$B$21,0.3),0.3)))</f>
        <v/>
      </c>
    </row>
    <row r="5509" ht="15" customHeight="1" s="1">
      <c r="A5509" s="9" t="n">
        <v>5506</v>
      </c>
      <c r="B5509" s="6" t="inlineStr">
        <is>
          <t>18/08</t>
        </is>
      </c>
      <c r="C5509" s="6" t="n">
        <v>9</v>
      </c>
      <c r="D5509" s="6" t="n">
        <v>0</v>
      </c>
      <c r="E5509" s="10">
        <f>IF(D5509=1, IF(OR(C5509&lt;10, C5509&gt;=15),1,0), IF(OR(C5509&lt;7, C5509&gt;=18),1,0))</f>
        <v/>
      </c>
      <c r="F5509" s="11" t="n">
        <v>0</v>
      </c>
      <c r="G5509" s="12">
        <f>0.45*8</f>
        <v/>
      </c>
      <c r="H5509" s="12">
        <f>F5509-G5509</f>
        <v/>
      </c>
      <c r="I5509" s="10">
        <f>IF(E5509=0,"Fora",IF(E5508=0,"Carg xar",IF(H5509&lt;0,IF(M5509&lt;0.9,"Carg FV","Stby"),IF(M5509&gt;P5509,"V2H",IF(M5509&lt;0.9,"Carg xar","Stby")))))</f>
        <v/>
      </c>
      <c r="J5509" s="12">
        <f>IF(OR(I5509="Carg FV",I5509="Carg xar"),MIN(IF(I5509="Carg FV",ABS(H5509),7.4),7.4,MAX(0,(0.9-M5509)*40)*0.95),0)</f>
        <v/>
      </c>
      <c r="K5509" s="12">
        <f>IF(I5509="V2H",MIN(MAX(0,H5509),7.4,MAX(0,(M5509-P5509)*40)*0.95),0)</f>
        <v/>
      </c>
      <c r="L5509" s="12">
        <f>IF(E5509=0,0,MAX(0,H5509-K5509))</f>
        <v/>
      </c>
      <c r="M5509" s="13">
        <f>M5508+J5508/40-IF(I5508="V2H",K5508/(0.95*40),0)-IF(E5509=0,IF(E5508=1,IF(D5509=1,30,40)*0.18/(2*40),0),0)-IF(E5509=1,IF(E5508=0,IF(D5509=1,30,40)*0.18/(2*40),0),0)</f>
        <v/>
      </c>
      <c r="N5509" s="14" t="n">
        <v>0.15</v>
      </c>
      <c r="O5509" s="15">
        <f>K5509*N5509</f>
        <v/>
      </c>
      <c r="P5509">
        <f>IF(E5509=0,0.3,IF(D5509=1,IF(C5509&gt;=Params!$B$13-3,IF(C5509&lt;Params!$B$13,Params!$B$20,0.3),0.3),IF(C5509&gt;=Params!$B$15-3,IF(C5509&lt;Params!$B$15,Params!$B$21,0.3),0.3)))</f>
        <v/>
      </c>
    </row>
    <row r="5510" ht="15" customHeight="1" s="1">
      <c r="A5510" s="9" t="n">
        <v>5507</v>
      </c>
      <c r="B5510" s="6" t="inlineStr">
        <is>
          <t>18/08</t>
        </is>
      </c>
      <c r="C5510" s="6" t="n">
        <v>10</v>
      </c>
      <c r="D5510" s="6" t="n">
        <v>0</v>
      </c>
      <c r="E5510" s="10">
        <f>IF(D5510=1, IF(OR(C5510&lt;10, C5510&gt;=15),1,0), IF(OR(C5510&lt;7, C5510&gt;=18),1,0))</f>
        <v/>
      </c>
      <c r="F5510" s="11" t="n">
        <v>0</v>
      </c>
      <c r="G5510" s="12">
        <f>0.65*8</f>
        <v/>
      </c>
      <c r="H5510" s="12">
        <f>F5510-G5510</f>
        <v/>
      </c>
      <c r="I5510" s="10">
        <f>IF(E5510=0,"Fora",IF(E5509=0,"Carg xar",IF(H5510&lt;0,IF(M5510&lt;0.9,"Carg FV","Stby"),IF(M5510&gt;P5510,"V2H",IF(M5510&lt;0.9,"Carg xar","Stby")))))</f>
        <v/>
      </c>
      <c r="J5510" s="12">
        <f>IF(OR(I5510="Carg FV",I5510="Carg xar"),MIN(IF(I5510="Carg FV",ABS(H5510),7.4),7.4,MAX(0,(0.9-M5510)*40)*0.95),0)</f>
        <v/>
      </c>
      <c r="K5510" s="12">
        <f>IF(I5510="V2H",MIN(MAX(0,H5510),7.4,MAX(0,(M5510-P5510)*40)*0.95),0)</f>
        <v/>
      </c>
      <c r="L5510" s="12">
        <f>IF(E5510=0,0,MAX(0,H5510-K5510))</f>
        <v/>
      </c>
      <c r="M5510" s="13">
        <f>M5509+J5509/40-IF(I5509="V2H",K5509/(0.95*40),0)-IF(E5510=0,IF(E5509=1,IF(D5510=1,30,40)*0.18/(2*40),0),0)-IF(E5510=1,IF(E5509=0,IF(D5510=1,30,40)*0.18/(2*40),0),0)</f>
        <v/>
      </c>
      <c r="N5510" s="14" t="n">
        <v>0.2</v>
      </c>
      <c r="O5510" s="15">
        <f>K5510*N5510</f>
        <v/>
      </c>
      <c r="P5510">
        <f>IF(E5510=0,0.3,IF(D5510=1,IF(C5510&gt;=Params!$B$13-3,IF(C5510&lt;Params!$B$13,Params!$B$20,0.3),0.3),IF(C5510&gt;=Params!$B$15-3,IF(C5510&lt;Params!$B$15,Params!$B$21,0.3),0.3)))</f>
        <v/>
      </c>
    </row>
    <row r="5511" ht="15" customHeight="1" s="1">
      <c r="A5511" s="9" t="n">
        <v>5508</v>
      </c>
      <c r="B5511" s="6" t="inlineStr">
        <is>
          <t>18/08</t>
        </is>
      </c>
      <c r="C5511" s="6" t="n">
        <v>11</v>
      </c>
      <c r="D5511" s="6" t="n">
        <v>0</v>
      </c>
      <c r="E5511" s="10">
        <f>IF(D5511=1, IF(OR(C5511&lt;10, C5511&gt;=15),1,0), IF(OR(C5511&lt;7, C5511&gt;=18),1,0))</f>
        <v/>
      </c>
      <c r="F5511" s="11" t="n">
        <v>0</v>
      </c>
      <c r="G5511" s="12">
        <f>0.8*8</f>
        <v/>
      </c>
      <c r="H5511" s="12">
        <f>F5511-G5511</f>
        <v/>
      </c>
      <c r="I5511" s="10">
        <f>IF(E5511=0,"Fora",IF(E5510=0,"Carg xar",IF(H5511&lt;0,IF(M5511&lt;0.9,"Carg FV","Stby"),IF(M5511&gt;P5511,"V2H",IF(M5511&lt;0.9,"Carg xar","Stby")))))</f>
        <v/>
      </c>
      <c r="J5511" s="12">
        <f>IF(OR(I5511="Carg FV",I5511="Carg xar"),MIN(IF(I5511="Carg FV",ABS(H5511),7.4),7.4,MAX(0,(0.9-M5511)*40)*0.95),0)</f>
        <v/>
      </c>
      <c r="K5511" s="12">
        <f>IF(I5511="V2H",MIN(MAX(0,H5511),7.4,MAX(0,(M5511-P5511)*40)*0.95),0)</f>
        <v/>
      </c>
      <c r="L5511" s="12">
        <f>IF(E5511=0,0,MAX(0,H5511-K5511))</f>
        <v/>
      </c>
      <c r="M5511" s="13">
        <f>M5510+J5510/40-IF(I5510="V2H",K5510/(0.95*40),0)-IF(E5511=0,IF(E5510=1,IF(D5511=1,30,40)*0.18/(2*40),0),0)-IF(E5511=1,IF(E5510=0,IF(D5511=1,30,40)*0.18/(2*40),0),0)</f>
        <v/>
      </c>
      <c r="N5511" s="14" t="n">
        <v>0.2</v>
      </c>
      <c r="O5511" s="15">
        <f>K5511*N5511</f>
        <v/>
      </c>
      <c r="P5511">
        <f>IF(E5511=0,0.3,IF(D5511=1,IF(C5511&gt;=Params!$B$13-3,IF(C5511&lt;Params!$B$13,Params!$B$20,0.3),0.3),IF(C5511&gt;=Params!$B$15-3,IF(C5511&lt;Params!$B$15,Params!$B$21,0.3),0.3)))</f>
        <v/>
      </c>
    </row>
    <row r="5512" ht="15" customHeight="1" s="1">
      <c r="A5512" s="9" t="n">
        <v>5509</v>
      </c>
      <c r="B5512" s="6" t="inlineStr">
        <is>
          <t>18/08</t>
        </is>
      </c>
      <c r="C5512" s="6" t="n">
        <v>12</v>
      </c>
      <c r="D5512" s="6" t="n">
        <v>0</v>
      </c>
      <c r="E5512" s="10">
        <f>IF(D5512=1, IF(OR(C5512&lt;10, C5512&gt;=15),1,0), IF(OR(C5512&lt;7, C5512&gt;=18),1,0))</f>
        <v/>
      </c>
      <c r="F5512" s="11" t="n">
        <v>0</v>
      </c>
      <c r="G5512" s="12">
        <f>0.88*8</f>
        <v/>
      </c>
      <c r="H5512" s="12">
        <f>F5512-G5512</f>
        <v/>
      </c>
      <c r="I5512" s="10">
        <f>IF(E5512=0,"Fora",IF(E5511=0,"Carg xar",IF(H5512&lt;0,IF(M5512&lt;0.9,"Carg FV","Stby"),IF(M5512&gt;P5512,"V2H",IF(M5512&lt;0.9,"Carg xar","Stby")))))</f>
        <v/>
      </c>
      <c r="J5512" s="12">
        <f>IF(OR(I5512="Carg FV",I5512="Carg xar"),MIN(IF(I5512="Carg FV",ABS(H5512),7.4),7.4,MAX(0,(0.9-M5512)*40)*0.95),0)</f>
        <v/>
      </c>
      <c r="K5512" s="12">
        <f>IF(I5512="V2H",MIN(MAX(0,H5512),7.4,MAX(0,(M5512-P5512)*40)*0.95),0)</f>
        <v/>
      </c>
      <c r="L5512" s="12">
        <f>IF(E5512=0,0,MAX(0,H5512-K5512))</f>
        <v/>
      </c>
      <c r="M5512" s="13">
        <f>M5511+J5511/40-IF(I5511="V2H",K5511/(0.95*40),0)-IF(E5512=0,IF(E5511=1,IF(D5512=1,30,40)*0.18/(2*40),0),0)-IF(E5512=1,IF(E5511=0,IF(D5512=1,30,40)*0.18/(2*40),0),0)</f>
        <v/>
      </c>
      <c r="N5512" s="14" t="n">
        <v>0.2</v>
      </c>
      <c r="O5512" s="15">
        <f>K5512*N5512</f>
        <v/>
      </c>
      <c r="P5512">
        <f>IF(E5512=0,0.3,IF(D5512=1,IF(C5512&gt;=Params!$B$13-3,IF(C5512&lt;Params!$B$13,Params!$B$20,0.3),0.3),IF(C5512&gt;=Params!$B$15-3,IF(C5512&lt;Params!$B$15,Params!$B$21,0.3),0.3)))</f>
        <v/>
      </c>
    </row>
    <row r="5513" ht="15" customHeight="1" s="1">
      <c r="A5513" s="9" t="n">
        <v>5510</v>
      </c>
      <c r="B5513" s="6" t="inlineStr">
        <is>
          <t>18/08</t>
        </is>
      </c>
      <c r="C5513" s="6" t="n">
        <v>13</v>
      </c>
      <c r="D5513" s="6" t="n">
        <v>0</v>
      </c>
      <c r="E5513" s="10">
        <f>IF(D5513=1, IF(OR(C5513&lt;10, C5513&gt;=15),1,0), IF(OR(C5513&lt;7, C5513&gt;=18),1,0))</f>
        <v/>
      </c>
      <c r="F5513" s="11" t="n">
        <v>0</v>
      </c>
      <c r="G5513" s="12">
        <f>0.85*8</f>
        <v/>
      </c>
      <c r="H5513" s="12">
        <f>F5513-G5513</f>
        <v/>
      </c>
      <c r="I5513" s="10">
        <f>IF(E5513=0,"Fora",IF(E5512=0,"Carg xar",IF(H5513&lt;0,IF(M5513&lt;0.9,"Carg FV","Stby"),IF(M5513&gt;P5513,"V2H",IF(M5513&lt;0.9,"Carg xar","Stby")))))</f>
        <v/>
      </c>
      <c r="J5513" s="12">
        <f>IF(OR(I5513="Carg FV",I5513="Carg xar"),MIN(IF(I5513="Carg FV",ABS(H5513),7.4),7.4,MAX(0,(0.9-M5513)*40)*0.95),0)</f>
        <v/>
      </c>
      <c r="K5513" s="12">
        <f>IF(I5513="V2H",MIN(MAX(0,H5513),7.4,MAX(0,(M5513-P5513)*40)*0.95),0)</f>
        <v/>
      </c>
      <c r="L5513" s="12">
        <f>IF(E5513=0,0,MAX(0,H5513-K5513))</f>
        <v/>
      </c>
      <c r="M5513" s="13">
        <f>M5512+J5512/40-IF(I5512="V2H",K5512/(0.95*40),0)-IF(E5513=0,IF(E5512=1,IF(D5513=1,30,40)*0.18/(2*40),0),0)-IF(E5513=1,IF(E5512=0,IF(D5513=1,30,40)*0.18/(2*40),0),0)</f>
        <v/>
      </c>
      <c r="N5513" s="14" t="n">
        <v>0.2</v>
      </c>
      <c r="O5513" s="15">
        <f>K5513*N5513</f>
        <v/>
      </c>
      <c r="P5513">
        <f>IF(E5513=0,0.3,IF(D5513=1,IF(C5513&gt;=Params!$B$13-3,IF(C5513&lt;Params!$B$13,Params!$B$20,0.3),0.3),IF(C5513&gt;=Params!$B$15-3,IF(C5513&lt;Params!$B$15,Params!$B$21,0.3),0.3)))</f>
        <v/>
      </c>
    </row>
    <row r="5514" ht="15" customHeight="1" s="1">
      <c r="A5514" s="9" t="n">
        <v>5511</v>
      </c>
      <c r="B5514" s="6" t="inlineStr">
        <is>
          <t>18/08</t>
        </is>
      </c>
      <c r="C5514" s="6" t="n">
        <v>14</v>
      </c>
      <c r="D5514" s="6" t="n">
        <v>0</v>
      </c>
      <c r="E5514" s="10">
        <f>IF(D5514=1, IF(OR(C5514&lt;10, C5514&gt;=15),1,0), IF(OR(C5514&lt;7, C5514&gt;=18),1,0))</f>
        <v/>
      </c>
      <c r="F5514" s="11" t="n">
        <v>0</v>
      </c>
      <c r="G5514" s="12">
        <f>0.75*8</f>
        <v/>
      </c>
      <c r="H5514" s="12">
        <f>F5514-G5514</f>
        <v/>
      </c>
      <c r="I5514" s="10">
        <f>IF(E5514=0,"Fora",IF(E5513=0,"Carg xar",IF(H5514&lt;0,IF(M5514&lt;0.9,"Carg FV","Stby"),IF(M5514&gt;P5514,"V2H",IF(M5514&lt;0.9,"Carg xar","Stby")))))</f>
        <v/>
      </c>
      <c r="J5514" s="12">
        <f>IF(OR(I5514="Carg FV",I5514="Carg xar"),MIN(IF(I5514="Carg FV",ABS(H5514),7.4),7.4,MAX(0,(0.9-M5514)*40)*0.95),0)</f>
        <v/>
      </c>
      <c r="K5514" s="12">
        <f>IF(I5514="V2H",MIN(MAX(0,H5514),7.4,MAX(0,(M5514-P5514)*40)*0.95),0)</f>
        <v/>
      </c>
      <c r="L5514" s="12">
        <f>IF(E5514=0,0,MAX(0,H5514-K5514))</f>
        <v/>
      </c>
      <c r="M5514" s="13">
        <f>M5513+J5513/40-IF(I5513="V2H",K5513/(0.95*40),0)-IF(E5514=0,IF(E5513=1,IF(D5514=1,30,40)*0.18/(2*40),0),0)-IF(E5514=1,IF(E5513=0,IF(D5514=1,30,40)*0.18/(2*40),0),0)</f>
        <v/>
      </c>
      <c r="N5514" s="14" t="n">
        <v>0.15</v>
      </c>
      <c r="O5514" s="15">
        <f>K5514*N5514</f>
        <v/>
      </c>
      <c r="P5514">
        <f>IF(E5514=0,0.3,IF(D5514=1,IF(C5514&gt;=Params!$B$13-3,IF(C5514&lt;Params!$B$13,Params!$B$20,0.3),0.3),IF(C5514&gt;=Params!$B$15-3,IF(C5514&lt;Params!$B$15,Params!$B$21,0.3),0.3)))</f>
        <v/>
      </c>
    </row>
    <row r="5515" ht="15" customHeight="1" s="1">
      <c r="A5515" s="9" t="n">
        <v>5512</v>
      </c>
      <c r="B5515" s="6" t="inlineStr">
        <is>
          <t>18/08</t>
        </is>
      </c>
      <c r="C5515" s="6" t="n">
        <v>15</v>
      </c>
      <c r="D5515" s="6" t="n">
        <v>0</v>
      </c>
      <c r="E5515" s="10">
        <f>IF(D5515=1, IF(OR(C5515&lt;10, C5515&gt;=15),1,0), IF(OR(C5515&lt;7, C5515&gt;=18),1,0))</f>
        <v/>
      </c>
      <c r="F5515" s="11" t="n">
        <v>0</v>
      </c>
      <c r="G5515" s="12">
        <f>0.58*8</f>
        <v/>
      </c>
      <c r="H5515" s="12">
        <f>F5515-G5515</f>
        <v/>
      </c>
      <c r="I5515" s="10">
        <f>IF(E5515=0,"Fora",IF(E5514=0,"Carg xar",IF(H5515&lt;0,IF(M5515&lt;0.9,"Carg FV","Stby"),IF(M5515&gt;P5515,"V2H",IF(M5515&lt;0.9,"Carg xar","Stby")))))</f>
        <v/>
      </c>
      <c r="J5515" s="12">
        <f>IF(OR(I5515="Carg FV",I5515="Carg xar"),MIN(IF(I5515="Carg FV",ABS(H5515),7.4),7.4,MAX(0,(0.9-M5515)*40)*0.95),0)</f>
        <v/>
      </c>
      <c r="K5515" s="12">
        <f>IF(I5515="V2H",MIN(MAX(0,H5515),7.4,MAX(0,(M5515-P5515)*40)*0.95),0)</f>
        <v/>
      </c>
      <c r="L5515" s="12">
        <f>IF(E5515=0,0,MAX(0,H5515-K5515))</f>
        <v/>
      </c>
      <c r="M5515" s="13">
        <f>M5514+J5514/40-IF(I5514="V2H",K5514/(0.95*40),0)-IF(E5515=0,IF(E5514=1,IF(D5515=1,30,40)*0.18/(2*40),0),0)-IF(E5515=1,IF(E5514=0,IF(D5515=1,30,40)*0.18/(2*40),0),0)</f>
        <v/>
      </c>
      <c r="N5515" s="14" t="n">
        <v>0.15</v>
      </c>
      <c r="O5515" s="15">
        <f>K5515*N5515</f>
        <v/>
      </c>
      <c r="P5515">
        <f>IF(E5515=0,0.3,IF(D5515=1,IF(C5515&gt;=Params!$B$13-3,IF(C5515&lt;Params!$B$13,Params!$B$20,0.3),0.3),IF(C5515&gt;=Params!$B$15-3,IF(C5515&lt;Params!$B$15,Params!$B$21,0.3),0.3)))</f>
        <v/>
      </c>
    </row>
    <row r="5516" ht="15" customHeight="1" s="1">
      <c r="A5516" s="9" t="n">
        <v>5513</v>
      </c>
      <c r="B5516" s="6" t="inlineStr">
        <is>
          <t>18/08</t>
        </is>
      </c>
      <c r="C5516" s="6" t="n">
        <v>16</v>
      </c>
      <c r="D5516" s="6" t="n">
        <v>0</v>
      </c>
      <c r="E5516" s="10">
        <f>IF(D5516=1, IF(OR(C5516&lt;10, C5516&gt;=15),1,0), IF(OR(C5516&lt;7, C5516&gt;=18),1,0))</f>
        <v/>
      </c>
      <c r="F5516" s="11" t="n">
        <v>0</v>
      </c>
      <c r="G5516" s="12">
        <f>0.38*8</f>
        <v/>
      </c>
      <c r="H5516" s="12">
        <f>F5516-G5516</f>
        <v/>
      </c>
      <c r="I5516" s="10">
        <f>IF(E5516=0,"Fora",IF(E5515=0,"Carg xar",IF(H5516&lt;0,IF(M5516&lt;0.9,"Carg FV","Stby"),IF(M5516&gt;P5516,"V2H",IF(M5516&lt;0.9,"Carg xar","Stby")))))</f>
        <v/>
      </c>
      <c r="J5516" s="12">
        <f>IF(OR(I5516="Carg FV",I5516="Carg xar"),MIN(IF(I5516="Carg FV",ABS(H5516),7.4),7.4,MAX(0,(0.9-M5516)*40)*0.95),0)</f>
        <v/>
      </c>
      <c r="K5516" s="12">
        <f>IF(I5516="V2H",MIN(MAX(0,H5516),7.4,MAX(0,(M5516-P5516)*40)*0.95),0)</f>
        <v/>
      </c>
      <c r="L5516" s="12">
        <f>IF(E5516=0,0,MAX(0,H5516-K5516))</f>
        <v/>
      </c>
      <c r="M5516" s="13">
        <f>M5515+J5515/40-IF(I5515="V2H",K5515/(0.95*40),0)-IF(E5516=0,IF(E5515=1,IF(D5516=1,30,40)*0.18/(2*40),0),0)-IF(E5516=1,IF(E5515=0,IF(D5516=1,30,40)*0.18/(2*40),0),0)</f>
        <v/>
      </c>
      <c r="N5516" s="14" t="n">
        <v>0.15</v>
      </c>
      <c r="O5516" s="15">
        <f>K5516*N5516</f>
        <v/>
      </c>
      <c r="P5516">
        <f>IF(E5516=0,0.3,IF(D5516=1,IF(C5516&gt;=Params!$B$13-3,IF(C5516&lt;Params!$B$13,Params!$B$20,0.3),0.3),IF(C5516&gt;=Params!$B$15-3,IF(C5516&lt;Params!$B$15,Params!$B$21,0.3),0.3)))</f>
        <v/>
      </c>
    </row>
    <row r="5517" ht="15" customHeight="1" s="1">
      <c r="A5517" s="9" t="n">
        <v>5514</v>
      </c>
      <c r="B5517" s="6" t="inlineStr">
        <is>
          <t>18/08</t>
        </is>
      </c>
      <c r="C5517" s="6" t="n">
        <v>17</v>
      </c>
      <c r="D5517" s="6" t="n">
        <v>0</v>
      </c>
      <c r="E5517" s="10">
        <f>IF(D5517=1, IF(OR(C5517&lt;10, C5517&gt;=15),1,0), IF(OR(C5517&lt;7, C5517&gt;=18),1,0))</f>
        <v/>
      </c>
      <c r="F5517" s="11" t="n">
        <v>0</v>
      </c>
      <c r="G5517" s="12">
        <f>0.18*8</f>
        <v/>
      </c>
      <c r="H5517" s="12">
        <f>F5517-G5517</f>
        <v/>
      </c>
      <c r="I5517" s="10">
        <f>IF(E5517=0,"Fora",IF(E5516=0,"Carg xar",IF(H5517&lt;0,IF(M5517&lt;0.9,"Carg FV","Stby"),IF(M5517&gt;P5517,"V2H",IF(M5517&lt;0.9,"Carg xar","Stby")))))</f>
        <v/>
      </c>
      <c r="J5517" s="12">
        <f>IF(OR(I5517="Carg FV",I5517="Carg xar"),MIN(IF(I5517="Carg FV",ABS(H5517),7.4),7.4,MAX(0,(0.9-M5517)*40)*0.95),0)</f>
        <v/>
      </c>
      <c r="K5517" s="12">
        <f>IF(I5517="V2H",MIN(MAX(0,H5517),7.4,MAX(0,(M5517-P5517)*40)*0.95),0)</f>
        <v/>
      </c>
      <c r="L5517" s="12">
        <f>IF(E5517=0,0,MAX(0,H5517-K5517))</f>
        <v/>
      </c>
      <c r="M5517" s="13">
        <f>M5516+J5516/40-IF(I5516="V2H",K5516/(0.95*40),0)-IF(E5517=0,IF(E5516=1,IF(D5517=1,30,40)*0.18/(2*40),0),0)-IF(E5517=1,IF(E5516=0,IF(D5517=1,30,40)*0.18/(2*40),0),0)</f>
        <v/>
      </c>
      <c r="N5517" s="14" t="n">
        <v>0.15</v>
      </c>
      <c r="O5517" s="15">
        <f>K5517*N5517</f>
        <v/>
      </c>
      <c r="P5517">
        <f>IF(E5517=0,0.3,IF(D5517=1,IF(C5517&gt;=Params!$B$13-3,IF(C5517&lt;Params!$B$13,Params!$B$20,0.3),0.3),IF(C5517&gt;=Params!$B$15-3,IF(C5517&lt;Params!$B$15,Params!$B$21,0.3),0.3)))</f>
        <v/>
      </c>
    </row>
    <row r="5518" ht="15" customHeight="1" s="1">
      <c r="A5518" s="9" t="n">
        <v>5515</v>
      </c>
      <c r="B5518" s="6" t="inlineStr">
        <is>
          <t>18/08</t>
        </is>
      </c>
      <c r="C5518" s="6" t="n">
        <v>18</v>
      </c>
      <c r="D5518" s="6" t="n">
        <v>0</v>
      </c>
      <c r="E5518" s="10">
        <f>IF(D5518=1, IF(OR(C5518&lt;10, C5518&gt;=15),1,0), IF(OR(C5518&lt;7, C5518&gt;=18),1,0))</f>
        <v/>
      </c>
      <c r="F5518" s="11" t="n">
        <v>0.053</v>
      </c>
      <c r="G5518" s="12">
        <f>0.04*8</f>
        <v/>
      </c>
      <c r="H5518" s="12">
        <f>F5518-G5518</f>
        <v/>
      </c>
      <c r="I5518" s="10">
        <f>IF(E5518=0,"Fora",IF(E5517=0,"Carg xar",IF(H5518&lt;0,IF(M5518&lt;0.9,"Carg FV","Stby"),IF(M5518&gt;P5518,"V2H",IF(M5518&lt;0.9,"Carg xar","Stby")))))</f>
        <v/>
      </c>
      <c r="J5518" s="12">
        <f>IF(OR(I5518="Carg FV",I5518="Carg xar"),MIN(IF(I5518="Carg FV",ABS(H5518),7.4),7.4,MAX(0,(0.9-M5518)*40)*0.95),0)</f>
        <v/>
      </c>
      <c r="K5518" s="12">
        <f>IF(I5518="V2H",MIN(MAX(0,H5518),7.4,MAX(0,(M5518-P5518)*40)*0.95),0)</f>
        <v/>
      </c>
      <c r="L5518" s="12">
        <f>IF(E5518=0,0,MAX(0,H5518-K5518))</f>
        <v/>
      </c>
      <c r="M5518" s="13">
        <f>M5517+J5517/40-IF(I5517="V2H",K5517/(0.95*40),0)-IF(E5518=0,IF(E5517=1,IF(D5518=1,30,40)*0.18/(2*40),0),0)-IF(E5518=1,IF(E5517=0,IF(D5518=1,30,40)*0.18/(2*40),0),0)</f>
        <v/>
      </c>
      <c r="N5518" s="14" t="n">
        <v>0.2</v>
      </c>
      <c r="O5518" s="15">
        <f>K5518*N5518</f>
        <v/>
      </c>
      <c r="P5518">
        <f>IF(E5518=0,0.3,IF(D5518=1,IF(C5518&gt;=Params!$B$13-3,IF(C5518&lt;Params!$B$13,Params!$B$20,0.3),0.3),IF(C5518&gt;=Params!$B$15-3,IF(C5518&lt;Params!$B$15,Params!$B$21,0.3),0.3)))</f>
        <v/>
      </c>
    </row>
    <row r="5519" ht="15" customHeight="1" s="1">
      <c r="A5519" s="9" t="n">
        <v>5516</v>
      </c>
      <c r="B5519" s="6" t="inlineStr">
        <is>
          <t>18/08</t>
        </is>
      </c>
      <c r="C5519" s="6" t="n">
        <v>19</v>
      </c>
      <c r="D5519" s="6" t="n">
        <v>0</v>
      </c>
      <c r="E5519" s="10">
        <f>IF(D5519=1, IF(OR(C5519&lt;10, C5519&gt;=15),1,0), IF(OR(C5519&lt;7, C5519&gt;=18),1,0))</f>
        <v/>
      </c>
      <c r="F5519" s="11" t="n">
        <v>0.422</v>
      </c>
      <c r="G5519" s="12">
        <f>0*8</f>
        <v/>
      </c>
      <c r="H5519" s="12">
        <f>F5519-G5519</f>
        <v/>
      </c>
      <c r="I5519" s="10">
        <f>IF(E5519=0,"Fora",IF(E5518=0,"Carg xar",IF(H5519&lt;0,IF(M5519&lt;0.9,"Carg FV","Stby"),IF(M5519&gt;P5519,"V2H",IF(M5519&lt;0.9,"Carg xar","Stby")))))</f>
        <v/>
      </c>
      <c r="J5519" s="12">
        <f>IF(OR(I5519="Carg FV",I5519="Carg xar"),MIN(IF(I5519="Carg FV",ABS(H5519),7.4),7.4,MAX(0,(0.9-M5519)*40)*0.95),0)</f>
        <v/>
      </c>
      <c r="K5519" s="12">
        <f>IF(I5519="V2H",MIN(MAX(0,H5519),7.4,MAX(0,(M5519-P5519)*40)*0.95),0)</f>
        <v/>
      </c>
      <c r="L5519" s="12">
        <f>IF(E5519=0,0,MAX(0,H5519-K5519))</f>
        <v/>
      </c>
      <c r="M5519" s="13">
        <f>M5518+J5518/40-IF(I5518="V2H",K5518/(0.95*40),0)-IF(E5519=0,IF(E5518=1,IF(D5519=1,30,40)*0.18/(2*40),0),0)-IF(E5519=1,IF(E5518=0,IF(D5519=1,30,40)*0.18/(2*40),0),0)</f>
        <v/>
      </c>
      <c r="N5519" s="14" t="n">
        <v>0.2</v>
      </c>
      <c r="O5519" s="15">
        <f>K5519*N5519</f>
        <v/>
      </c>
      <c r="P5519">
        <f>IF(E5519=0,0.3,IF(D5519=1,IF(C5519&gt;=Params!$B$13-3,IF(C5519&lt;Params!$B$13,Params!$B$20,0.3),0.3),IF(C5519&gt;=Params!$B$15-3,IF(C5519&lt;Params!$B$15,Params!$B$21,0.3),0.3)))</f>
        <v/>
      </c>
    </row>
    <row r="5520" ht="15" customHeight="1" s="1">
      <c r="A5520" s="9" t="n">
        <v>5517</v>
      </c>
      <c r="B5520" s="6" t="inlineStr">
        <is>
          <t>18/08</t>
        </is>
      </c>
      <c r="C5520" s="6" t="n">
        <v>20</v>
      </c>
      <c r="D5520" s="6" t="n">
        <v>0</v>
      </c>
      <c r="E5520" s="10">
        <f>IF(D5520=1, IF(OR(C5520&lt;10, C5520&gt;=15),1,0), IF(OR(C5520&lt;7, C5520&gt;=18),1,0))</f>
        <v/>
      </c>
      <c r="F5520" s="11" t="n">
        <v>0.621</v>
      </c>
      <c r="G5520" s="12">
        <f>0*8</f>
        <v/>
      </c>
      <c r="H5520" s="12">
        <f>F5520-G5520</f>
        <v/>
      </c>
      <c r="I5520" s="10">
        <f>IF(E5520=0,"Fora",IF(E5519=0,"Carg xar",IF(H5520&lt;0,IF(M5520&lt;0.9,"Carg FV","Stby"),IF(M5520&gt;P5520,"V2H",IF(M5520&lt;0.9,"Carg xar","Stby")))))</f>
        <v/>
      </c>
      <c r="J5520" s="12">
        <f>IF(OR(I5520="Carg FV",I5520="Carg xar"),MIN(IF(I5520="Carg FV",ABS(H5520),7.4),7.4,MAX(0,(0.9-M5520)*40)*0.95),0)</f>
        <v/>
      </c>
      <c r="K5520" s="12">
        <f>IF(I5520="V2H",MIN(MAX(0,H5520),7.4,MAX(0,(M5520-P5520)*40)*0.95),0)</f>
        <v/>
      </c>
      <c r="L5520" s="12">
        <f>IF(E5520=0,0,MAX(0,H5520-K5520))</f>
        <v/>
      </c>
      <c r="M5520" s="13">
        <f>M5519+J5519/40-IF(I5519="V2H",K5519/(0.95*40),0)-IF(E5520=0,IF(E5519=1,IF(D5520=1,30,40)*0.18/(2*40),0),0)-IF(E5520=1,IF(E5519=0,IF(D5520=1,30,40)*0.18/(2*40),0),0)</f>
        <v/>
      </c>
      <c r="N5520" s="14" t="n">
        <v>0.2</v>
      </c>
      <c r="O5520" s="15">
        <f>K5520*N5520</f>
        <v/>
      </c>
      <c r="P5520">
        <f>IF(E5520=0,0.3,IF(D5520=1,IF(C5520&gt;=Params!$B$13-3,IF(C5520&lt;Params!$B$13,Params!$B$20,0.3),0.3),IF(C5520&gt;=Params!$B$15-3,IF(C5520&lt;Params!$B$15,Params!$B$21,0.3),0.3)))</f>
        <v/>
      </c>
    </row>
    <row r="5521" ht="15" customHeight="1" s="1">
      <c r="A5521" s="9" t="n">
        <v>5518</v>
      </c>
      <c r="B5521" s="6" t="inlineStr">
        <is>
          <t>18/08</t>
        </is>
      </c>
      <c r="C5521" s="6" t="n">
        <v>21</v>
      </c>
      <c r="D5521" s="6" t="n">
        <v>0</v>
      </c>
      <c r="E5521" s="10">
        <f>IF(D5521=1, IF(OR(C5521&lt;10, C5521&gt;=15),1,0), IF(OR(C5521&lt;7, C5521&gt;=18),1,0))</f>
        <v/>
      </c>
      <c r="F5521" s="11" t="n">
        <v>0.526</v>
      </c>
      <c r="G5521" s="12">
        <f>0*8</f>
        <v/>
      </c>
      <c r="H5521" s="12">
        <f>F5521-G5521</f>
        <v/>
      </c>
      <c r="I5521" s="10">
        <f>IF(E5521=0,"Fora",IF(E5520=0,"Carg xar",IF(H5521&lt;0,IF(M5521&lt;0.9,"Carg FV","Stby"),IF(M5521&gt;P5521,"V2H",IF(M5521&lt;0.9,"Carg xar","Stby")))))</f>
        <v/>
      </c>
      <c r="J5521" s="12">
        <f>IF(OR(I5521="Carg FV",I5521="Carg xar"),MIN(IF(I5521="Carg FV",ABS(H5521),7.4),7.4,MAX(0,(0.9-M5521)*40)*0.95),0)</f>
        <v/>
      </c>
      <c r="K5521" s="12">
        <f>IF(I5521="V2H",MIN(MAX(0,H5521),7.4,MAX(0,(M5521-P5521)*40)*0.95),0)</f>
        <v/>
      </c>
      <c r="L5521" s="12">
        <f>IF(E5521=0,0,MAX(0,H5521-K5521))</f>
        <v/>
      </c>
      <c r="M5521" s="13">
        <f>M5520+J5520/40-IF(I5520="V2H",K5520/(0.95*40),0)-IF(E5521=0,IF(E5520=1,IF(D5521=1,30,40)*0.18/(2*40),0),0)-IF(E5521=1,IF(E5520=0,IF(D5521=1,30,40)*0.18/(2*40),0),0)</f>
        <v/>
      </c>
      <c r="N5521" s="14" t="n">
        <v>0.2</v>
      </c>
      <c r="O5521" s="15">
        <f>K5521*N5521</f>
        <v/>
      </c>
      <c r="P5521">
        <f>IF(E5521=0,0.3,IF(D5521=1,IF(C5521&gt;=Params!$B$13-3,IF(C5521&lt;Params!$B$13,Params!$B$20,0.3),0.3),IF(C5521&gt;=Params!$B$15-3,IF(C5521&lt;Params!$B$15,Params!$B$21,0.3),0.3)))</f>
        <v/>
      </c>
    </row>
    <row r="5522" ht="15" customHeight="1" s="1">
      <c r="A5522" s="9" t="n">
        <v>5519</v>
      </c>
      <c r="B5522" s="6" t="inlineStr">
        <is>
          <t>18/08</t>
        </is>
      </c>
      <c r="C5522" s="6" t="n">
        <v>22</v>
      </c>
      <c r="D5522" s="6" t="n">
        <v>0</v>
      </c>
      <c r="E5522" s="10">
        <f>IF(D5522=1, IF(OR(C5522&lt;10, C5522&gt;=15),1,0), IF(OR(C5522&lt;7, C5522&gt;=18),1,0))</f>
        <v/>
      </c>
      <c r="F5522" s="11" t="n">
        <v>0.586</v>
      </c>
      <c r="G5522" s="12">
        <f>0*8</f>
        <v/>
      </c>
      <c r="H5522" s="12">
        <f>F5522-G5522</f>
        <v/>
      </c>
      <c r="I5522" s="10">
        <f>IF(E5522=0,"Fora",IF(E5521=0,"Carg xar",IF(H5522&lt;0,IF(M5522&lt;0.9,"Carg FV","Stby"),IF(M5522&gt;P5522,"V2H",IF(M5522&lt;0.9,"Carg xar","Stby")))))</f>
        <v/>
      </c>
      <c r="J5522" s="12">
        <f>IF(OR(I5522="Carg FV",I5522="Carg xar"),MIN(IF(I5522="Carg FV",ABS(H5522),7.4),7.4,MAX(0,(0.9-M5522)*40)*0.95),0)</f>
        <v/>
      </c>
      <c r="K5522" s="12">
        <f>IF(I5522="V2H",MIN(MAX(0,H5522),7.4,MAX(0,(M5522-P5522)*40)*0.95),0)</f>
        <v/>
      </c>
      <c r="L5522" s="12">
        <f>IF(E5522=0,0,MAX(0,H5522-K5522))</f>
        <v/>
      </c>
      <c r="M5522" s="13">
        <f>M5521+J5521/40-IF(I5521="V2H",K5521/(0.95*40),0)-IF(E5522=0,IF(E5521=1,IF(D5522=1,30,40)*0.18/(2*40),0),0)-IF(E5522=1,IF(E5521=0,IF(D5522=1,30,40)*0.18/(2*40),0),0)</f>
        <v/>
      </c>
      <c r="N5522" s="14" t="n">
        <v>0.15</v>
      </c>
      <c r="O5522" s="15">
        <f>K5522*N5522</f>
        <v/>
      </c>
      <c r="P5522">
        <f>IF(E5522=0,0.3,IF(D5522=1,IF(C5522&gt;=Params!$B$13-3,IF(C5522&lt;Params!$B$13,Params!$B$20,0.3),0.3),IF(C5522&gt;=Params!$B$15-3,IF(C5522&lt;Params!$B$15,Params!$B$21,0.3),0.3)))</f>
        <v/>
      </c>
    </row>
    <row r="5523" ht="15" customHeight="1" s="1">
      <c r="A5523" s="9" t="n">
        <v>5520</v>
      </c>
      <c r="B5523" s="6" t="inlineStr">
        <is>
          <t>18/08</t>
        </is>
      </c>
      <c r="C5523" s="6" t="n">
        <v>23</v>
      </c>
      <c r="D5523" s="6" t="n">
        <v>0</v>
      </c>
      <c r="E5523" s="10">
        <f>IF(D5523=1, IF(OR(C5523&lt;10, C5523&gt;=15),1,0), IF(OR(C5523&lt;7, C5523&gt;=18),1,0))</f>
        <v/>
      </c>
      <c r="F5523" s="11" t="n">
        <v>0.574</v>
      </c>
      <c r="G5523" s="12">
        <f>0*8</f>
        <v/>
      </c>
      <c r="H5523" s="12">
        <f>F5523-G5523</f>
        <v/>
      </c>
      <c r="I5523" s="10">
        <f>IF(E5523=0,"Fora",IF(E5522=0,"Carg xar",IF(H5523&lt;0,IF(M5523&lt;0.9,"Carg FV","Stby"),IF(M5523&gt;P5523,"V2H",IF(M5523&lt;0.9,"Carg xar","Stby")))))</f>
        <v/>
      </c>
      <c r="J5523" s="12">
        <f>IF(OR(I5523="Carg FV",I5523="Carg xar"),MIN(IF(I5523="Carg FV",ABS(H5523),7.4),7.4,MAX(0,(0.9-M5523)*40)*0.95),0)</f>
        <v/>
      </c>
      <c r="K5523" s="12">
        <f>IF(I5523="V2H",MIN(MAX(0,H5523),7.4,MAX(0,(M5523-P5523)*40)*0.95),0)</f>
        <v/>
      </c>
      <c r="L5523" s="12">
        <f>IF(E5523=0,0,MAX(0,H5523-K5523))</f>
        <v/>
      </c>
      <c r="M5523" s="13">
        <f>M5522+J5522/40-IF(I5522="V2H",K5522/(0.95*40),0)-IF(E5523=0,IF(E5522=1,IF(D5523=1,30,40)*0.18/(2*40),0),0)-IF(E5523=1,IF(E5522=0,IF(D5523=1,30,40)*0.18/(2*40),0),0)</f>
        <v/>
      </c>
      <c r="N5523" s="14" t="n">
        <v>0.15</v>
      </c>
      <c r="O5523" s="15">
        <f>K5523*N5523</f>
        <v/>
      </c>
      <c r="P5523">
        <f>IF(E5523=0,0.3,IF(D5523=1,IF(C5523&gt;=Params!$B$13-3,IF(C5523&lt;Params!$B$13,Params!$B$20,0.3),0.3),IF(C5523&gt;=Params!$B$15-3,IF(C5523&lt;Params!$B$15,Params!$B$21,0.3),0.3)))</f>
        <v/>
      </c>
    </row>
    <row r="5524" ht="15" customHeight="1" s="1">
      <c r="A5524" s="9" t="n">
        <v>5521</v>
      </c>
      <c r="B5524" s="6" t="inlineStr">
        <is>
          <t>19/08</t>
        </is>
      </c>
      <c r="C5524" s="6" t="n">
        <v>0</v>
      </c>
      <c r="D5524" s="6" t="n">
        <v>0</v>
      </c>
      <c r="E5524" s="10">
        <f>IF(D5524=1, IF(OR(C5524&lt;10, C5524&gt;=15),1,0), IF(OR(C5524&lt;7, C5524&gt;=18),1,0))</f>
        <v/>
      </c>
      <c r="F5524" s="11" t="n">
        <v>0.582</v>
      </c>
      <c r="G5524" s="12">
        <f>0*8</f>
        <v/>
      </c>
      <c r="H5524" s="12">
        <f>F5524-G5524</f>
        <v/>
      </c>
      <c r="I5524" s="10">
        <f>IF(E5524=0,"Fora",IF(E5523=0,"Carg xar",IF(H5524&lt;0,IF(M5524&lt;0.9,"Carg FV","Stby"),IF(M5524&gt;P5524,"V2H",IF(M5524&lt;0.9,"Carg xar","Stby")))))</f>
        <v/>
      </c>
      <c r="J5524" s="12">
        <f>IF(OR(I5524="Carg FV",I5524="Carg xar"),MIN(IF(I5524="Carg FV",ABS(H5524),7.4),7.4,MAX(0,(0.9-M5524)*40)*0.95),0)</f>
        <v/>
      </c>
      <c r="K5524" s="12">
        <f>IF(I5524="V2H",MIN(MAX(0,H5524),7.4,MAX(0,(M5524-P5524)*40)*0.95),0)</f>
        <v/>
      </c>
      <c r="L5524" s="12">
        <f>IF(E5524=0,0,MAX(0,H5524-K5524))</f>
        <v/>
      </c>
      <c r="M5524" s="13">
        <f>M5523+J5523/40-IF(I5523="V2H",K5523/(0.95*40),0)-IF(E5524=0,IF(E5523=1,IF(D5524=1,30,40)*0.18/(2*40),0),0)-IF(E5524=1,IF(E5523=0,IF(D5524=1,30,40)*0.18/(2*40),0),0)</f>
        <v/>
      </c>
      <c r="N5524" s="14" t="n">
        <v>0.09</v>
      </c>
      <c r="O5524" s="15">
        <f>K5524*N5524</f>
        <v/>
      </c>
      <c r="P5524">
        <f>IF(E5524=0,0.3,IF(D5524=1,IF(C5524&gt;=Params!$B$13-3,IF(C5524&lt;Params!$B$13,Params!$B$20,0.3),0.3),IF(C5524&gt;=Params!$B$15-3,IF(C5524&lt;Params!$B$15,Params!$B$21,0.3),0.3)))</f>
        <v/>
      </c>
    </row>
    <row r="5525" ht="15" customHeight="1" s="1">
      <c r="A5525" s="9" t="n">
        <v>5522</v>
      </c>
      <c r="B5525" s="6" t="inlineStr">
        <is>
          <t>19/08</t>
        </is>
      </c>
      <c r="C5525" s="6" t="n">
        <v>1</v>
      </c>
      <c r="D5525" s="6" t="n">
        <v>0</v>
      </c>
      <c r="E5525" s="10">
        <f>IF(D5525=1, IF(OR(C5525&lt;10, C5525&gt;=15),1,0), IF(OR(C5525&lt;7, C5525&gt;=18),1,0))</f>
        <v/>
      </c>
      <c r="F5525" s="11" t="n">
        <v>1.255</v>
      </c>
      <c r="G5525" s="12">
        <f>0*8</f>
        <v/>
      </c>
      <c r="H5525" s="12">
        <f>F5525-G5525</f>
        <v/>
      </c>
      <c r="I5525" s="10">
        <f>IF(E5525=0,"Fora",IF(E5524=0,"Carg xar",IF(H5525&lt;0,IF(M5525&lt;0.9,"Carg FV","Stby"),IF(M5525&gt;P5525,"V2H",IF(M5525&lt;0.9,"Carg xar","Stby")))))</f>
        <v/>
      </c>
      <c r="J5525" s="12">
        <f>IF(OR(I5525="Carg FV",I5525="Carg xar"),MIN(IF(I5525="Carg FV",ABS(H5525),7.4),7.4,MAX(0,(0.9-M5525)*40)*0.95),0)</f>
        <v/>
      </c>
      <c r="K5525" s="12">
        <f>IF(I5525="V2H",MIN(MAX(0,H5525),7.4,MAX(0,(M5525-P5525)*40)*0.95),0)</f>
        <v/>
      </c>
      <c r="L5525" s="12">
        <f>IF(E5525=0,0,MAX(0,H5525-K5525))</f>
        <v/>
      </c>
      <c r="M5525" s="13">
        <f>M5524+J5524/40-IF(I5524="V2H",K5524/(0.95*40),0)-IF(E5525=0,IF(E5524=1,IF(D5525=1,30,40)*0.18/(2*40),0),0)-IF(E5525=1,IF(E5524=0,IF(D5525=1,30,40)*0.18/(2*40),0),0)</f>
        <v/>
      </c>
      <c r="N5525" s="14" t="n">
        <v>0.09</v>
      </c>
      <c r="O5525" s="15">
        <f>K5525*N5525</f>
        <v/>
      </c>
      <c r="P5525">
        <f>IF(E5525=0,0.3,IF(D5525=1,IF(C5525&gt;=Params!$B$13-3,IF(C5525&lt;Params!$B$13,Params!$B$20,0.3),0.3),IF(C5525&gt;=Params!$B$15-3,IF(C5525&lt;Params!$B$15,Params!$B$21,0.3),0.3)))</f>
        <v/>
      </c>
    </row>
    <row r="5526" ht="15" customHeight="1" s="1">
      <c r="A5526" s="9" t="n">
        <v>5523</v>
      </c>
      <c r="B5526" s="6" t="inlineStr">
        <is>
          <t>19/08</t>
        </is>
      </c>
      <c r="C5526" s="6" t="n">
        <v>2</v>
      </c>
      <c r="D5526" s="6" t="n">
        <v>0</v>
      </c>
      <c r="E5526" s="10">
        <f>IF(D5526=1, IF(OR(C5526&lt;10, C5526&gt;=15),1,0), IF(OR(C5526&lt;7, C5526&gt;=18),1,0))</f>
        <v/>
      </c>
      <c r="F5526" s="11" t="n">
        <v>0.523</v>
      </c>
      <c r="G5526" s="12">
        <f>0*8</f>
        <v/>
      </c>
      <c r="H5526" s="12">
        <f>F5526-G5526</f>
        <v/>
      </c>
      <c r="I5526" s="10">
        <f>IF(E5526=0,"Fora",IF(E5525=0,"Carg xar",IF(H5526&lt;0,IF(M5526&lt;0.9,"Carg FV","Stby"),IF(M5526&gt;P5526,"V2H",IF(M5526&lt;0.9,"Carg xar","Stby")))))</f>
        <v/>
      </c>
      <c r="J5526" s="12">
        <f>IF(OR(I5526="Carg FV",I5526="Carg xar"),MIN(IF(I5526="Carg FV",ABS(H5526),7.4),7.4,MAX(0,(0.9-M5526)*40)*0.95),0)</f>
        <v/>
      </c>
      <c r="K5526" s="12">
        <f>IF(I5526="V2H",MIN(MAX(0,H5526),7.4,MAX(0,(M5526-P5526)*40)*0.95),0)</f>
        <v/>
      </c>
      <c r="L5526" s="12">
        <f>IF(E5526=0,0,MAX(0,H5526-K5526))</f>
        <v/>
      </c>
      <c r="M5526" s="13">
        <f>M5525+J5525/40-IF(I5525="V2H",K5525/(0.95*40),0)-IF(E5526=0,IF(E5525=1,IF(D5526=1,30,40)*0.18/(2*40),0),0)-IF(E5526=1,IF(E5525=0,IF(D5526=1,30,40)*0.18/(2*40),0),0)</f>
        <v/>
      </c>
      <c r="N5526" s="14" t="n">
        <v>0.09</v>
      </c>
      <c r="O5526" s="15">
        <f>K5526*N5526</f>
        <v/>
      </c>
      <c r="P5526">
        <f>IF(E5526=0,0.3,IF(D5526=1,IF(C5526&gt;=Params!$B$13-3,IF(C5526&lt;Params!$B$13,Params!$B$20,0.3),0.3),IF(C5526&gt;=Params!$B$15-3,IF(C5526&lt;Params!$B$15,Params!$B$21,0.3),0.3)))</f>
        <v/>
      </c>
    </row>
    <row r="5527" ht="15" customHeight="1" s="1">
      <c r="A5527" s="9" t="n">
        <v>5524</v>
      </c>
      <c r="B5527" s="6" t="inlineStr">
        <is>
          <t>19/08</t>
        </is>
      </c>
      <c r="C5527" s="6" t="n">
        <v>3</v>
      </c>
      <c r="D5527" s="6" t="n">
        <v>0</v>
      </c>
      <c r="E5527" s="10">
        <f>IF(D5527=1, IF(OR(C5527&lt;10, C5527&gt;=15),1,0), IF(OR(C5527&lt;7, C5527&gt;=18),1,0))</f>
        <v/>
      </c>
      <c r="F5527" s="11" t="n">
        <v>0.538</v>
      </c>
      <c r="G5527" s="12">
        <f>0*8</f>
        <v/>
      </c>
      <c r="H5527" s="12">
        <f>F5527-G5527</f>
        <v/>
      </c>
      <c r="I5527" s="10">
        <f>IF(E5527=0,"Fora",IF(E5526=0,"Carg xar",IF(H5527&lt;0,IF(M5527&lt;0.9,"Carg FV","Stby"),IF(M5527&gt;P5527,"V2H",IF(M5527&lt;0.9,"Carg xar","Stby")))))</f>
        <v/>
      </c>
      <c r="J5527" s="12">
        <f>IF(OR(I5527="Carg FV",I5527="Carg xar"),MIN(IF(I5527="Carg FV",ABS(H5527),7.4),7.4,MAX(0,(0.9-M5527)*40)*0.95),0)</f>
        <v/>
      </c>
      <c r="K5527" s="12">
        <f>IF(I5527="V2H",MIN(MAX(0,H5527),7.4,MAX(0,(M5527-P5527)*40)*0.95),0)</f>
        <v/>
      </c>
      <c r="L5527" s="12">
        <f>IF(E5527=0,0,MAX(0,H5527-K5527))</f>
        <v/>
      </c>
      <c r="M5527" s="13">
        <f>M5526+J5526/40-IF(I5526="V2H",K5526/(0.95*40),0)-IF(E5527=0,IF(E5526=1,IF(D5527=1,30,40)*0.18/(2*40),0),0)-IF(E5527=1,IF(E5526=0,IF(D5527=1,30,40)*0.18/(2*40),0),0)</f>
        <v/>
      </c>
      <c r="N5527" s="14" t="n">
        <v>0.09</v>
      </c>
      <c r="O5527" s="15">
        <f>K5527*N5527</f>
        <v/>
      </c>
      <c r="P5527">
        <f>IF(E5527=0,0.3,IF(D5527=1,IF(C5527&gt;=Params!$B$13-3,IF(C5527&lt;Params!$B$13,Params!$B$20,0.3),0.3),IF(C5527&gt;=Params!$B$15-3,IF(C5527&lt;Params!$B$15,Params!$B$21,0.3),0.3)))</f>
        <v/>
      </c>
    </row>
    <row r="5528" ht="15" customHeight="1" s="1">
      <c r="A5528" s="9" t="n">
        <v>5525</v>
      </c>
      <c r="B5528" s="6" t="inlineStr">
        <is>
          <t>19/08</t>
        </is>
      </c>
      <c r="C5528" s="6" t="n">
        <v>4</v>
      </c>
      <c r="D5528" s="6" t="n">
        <v>0</v>
      </c>
      <c r="E5528" s="10">
        <f>IF(D5528=1, IF(OR(C5528&lt;10, C5528&gt;=15),1,0), IF(OR(C5528&lt;7, C5528&gt;=18),1,0))</f>
        <v/>
      </c>
      <c r="F5528" s="11" t="n">
        <v>0.5669999999999999</v>
      </c>
      <c r="G5528" s="12">
        <f>0*8</f>
        <v/>
      </c>
      <c r="H5528" s="12">
        <f>F5528-G5528</f>
        <v/>
      </c>
      <c r="I5528" s="10">
        <f>IF(E5528=0,"Fora",IF(E5527=0,"Carg xar",IF(H5528&lt;0,IF(M5528&lt;0.9,"Carg FV","Stby"),IF(M5528&gt;P5528,"V2H",IF(M5528&lt;0.9,"Carg xar","Stby")))))</f>
        <v/>
      </c>
      <c r="J5528" s="12">
        <f>IF(OR(I5528="Carg FV",I5528="Carg xar"),MIN(IF(I5528="Carg FV",ABS(H5528),7.4),7.4,MAX(0,(0.9-M5528)*40)*0.95),0)</f>
        <v/>
      </c>
      <c r="K5528" s="12">
        <f>IF(I5528="V2H",MIN(MAX(0,H5528),7.4,MAX(0,(M5528-P5528)*40)*0.95),0)</f>
        <v/>
      </c>
      <c r="L5528" s="12">
        <f>IF(E5528=0,0,MAX(0,H5528-K5528))</f>
        <v/>
      </c>
      <c r="M5528" s="13">
        <f>M5527+J5527/40-IF(I5527="V2H",K5527/(0.95*40),0)-IF(E5528=0,IF(E5527=1,IF(D5528=1,30,40)*0.18/(2*40),0),0)-IF(E5528=1,IF(E5527=0,IF(D5528=1,30,40)*0.18/(2*40),0),0)</f>
        <v/>
      </c>
      <c r="N5528" s="14" t="n">
        <v>0.09</v>
      </c>
      <c r="O5528" s="15">
        <f>K5528*N5528</f>
        <v/>
      </c>
      <c r="P5528">
        <f>IF(E5528=0,0.3,IF(D5528=1,IF(C5528&gt;=Params!$B$13-3,IF(C5528&lt;Params!$B$13,Params!$B$20,0.3),0.3),IF(C5528&gt;=Params!$B$15-3,IF(C5528&lt;Params!$B$15,Params!$B$21,0.3),0.3)))</f>
        <v/>
      </c>
    </row>
    <row r="5529" ht="15" customHeight="1" s="1">
      <c r="A5529" s="9" t="n">
        <v>5526</v>
      </c>
      <c r="B5529" s="6" t="inlineStr">
        <is>
          <t>19/08</t>
        </is>
      </c>
      <c r="C5529" s="6" t="n">
        <v>5</v>
      </c>
      <c r="D5529" s="6" t="n">
        <v>0</v>
      </c>
      <c r="E5529" s="10">
        <f>IF(D5529=1, IF(OR(C5529&lt;10, C5529&gt;=15),1,0), IF(OR(C5529&lt;7, C5529&gt;=18),1,0))</f>
        <v/>
      </c>
      <c r="F5529" s="11" t="n">
        <v>0.514</v>
      </c>
      <c r="G5529" s="12">
        <f>0*8</f>
        <v/>
      </c>
      <c r="H5529" s="12">
        <f>F5529-G5529</f>
        <v/>
      </c>
      <c r="I5529" s="10">
        <f>IF(E5529=0,"Fora",IF(E5528=0,"Carg xar",IF(H5529&lt;0,IF(M5529&lt;0.9,"Carg FV","Stby"),IF(M5529&gt;P5529,"V2H",IF(M5529&lt;0.9,"Carg xar","Stby")))))</f>
        <v/>
      </c>
      <c r="J5529" s="12">
        <f>IF(OR(I5529="Carg FV",I5529="Carg xar"),MIN(IF(I5529="Carg FV",ABS(H5529),7.4),7.4,MAX(0,(0.9-M5529)*40)*0.95),0)</f>
        <v/>
      </c>
      <c r="K5529" s="12">
        <f>IF(I5529="V2H",MIN(MAX(0,H5529),7.4,MAX(0,(M5529-P5529)*40)*0.95),0)</f>
        <v/>
      </c>
      <c r="L5529" s="12">
        <f>IF(E5529=0,0,MAX(0,H5529-K5529))</f>
        <v/>
      </c>
      <c r="M5529" s="13">
        <f>M5528+J5528/40-IF(I5528="V2H",K5528/(0.95*40),0)-IF(E5529=0,IF(E5528=1,IF(D5529=1,30,40)*0.18/(2*40),0),0)-IF(E5529=1,IF(E5528=0,IF(D5529=1,30,40)*0.18/(2*40),0),0)</f>
        <v/>
      </c>
      <c r="N5529" s="14" t="n">
        <v>0.09</v>
      </c>
      <c r="O5529" s="15">
        <f>K5529*N5529</f>
        <v/>
      </c>
      <c r="P5529">
        <f>IF(E5529=0,0.3,IF(D5529=1,IF(C5529&gt;=Params!$B$13-3,IF(C5529&lt;Params!$B$13,Params!$B$20,0.3),0.3),IF(C5529&gt;=Params!$B$15-3,IF(C5529&lt;Params!$B$15,Params!$B$21,0.3),0.3)))</f>
        <v/>
      </c>
    </row>
    <row r="5530" ht="15" customHeight="1" s="1">
      <c r="A5530" s="9" t="n">
        <v>5527</v>
      </c>
      <c r="B5530" s="6" t="inlineStr">
        <is>
          <t>19/08</t>
        </is>
      </c>
      <c r="C5530" s="6" t="n">
        <v>6</v>
      </c>
      <c r="D5530" s="6" t="n">
        <v>0</v>
      </c>
      <c r="E5530" s="10">
        <f>IF(D5530=1, IF(OR(C5530&lt;10, C5530&gt;=15),1,0), IF(OR(C5530&lt;7, C5530&gt;=18),1,0))</f>
        <v/>
      </c>
      <c r="F5530" s="11" t="n">
        <v>0.546</v>
      </c>
      <c r="G5530" s="12">
        <f>0*8</f>
        <v/>
      </c>
      <c r="H5530" s="12">
        <f>F5530-G5530</f>
        <v/>
      </c>
      <c r="I5530" s="10">
        <f>IF(E5530=0,"Fora",IF(E5529=0,"Carg xar",IF(H5530&lt;0,IF(M5530&lt;0.9,"Carg FV","Stby"),IF(M5530&gt;P5530,"V2H",IF(M5530&lt;0.9,"Carg xar","Stby")))))</f>
        <v/>
      </c>
      <c r="J5530" s="12">
        <f>IF(OR(I5530="Carg FV",I5530="Carg xar"),MIN(IF(I5530="Carg FV",ABS(H5530),7.4),7.4,MAX(0,(0.9-M5530)*40)*0.95),0)</f>
        <v/>
      </c>
      <c r="K5530" s="12">
        <f>IF(I5530="V2H",MIN(MAX(0,H5530),7.4,MAX(0,(M5530-P5530)*40)*0.95),0)</f>
        <v/>
      </c>
      <c r="L5530" s="12">
        <f>IF(E5530=0,0,MAX(0,H5530-K5530))</f>
        <v/>
      </c>
      <c r="M5530" s="13">
        <f>M5529+J5529/40-IF(I5529="V2H",K5529/(0.95*40),0)-IF(E5530=0,IF(E5529=1,IF(D5530=1,30,40)*0.18/(2*40),0),0)-IF(E5530=1,IF(E5529=0,IF(D5530=1,30,40)*0.18/(2*40),0),0)</f>
        <v/>
      </c>
      <c r="N5530" s="14" t="n">
        <v>0.09</v>
      </c>
      <c r="O5530" s="15">
        <f>K5530*N5530</f>
        <v/>
      </c>
      <c r="P5530">
        <f>IF(E5530=0,0.3,IF(D5530=1,IF(C5530&gt;=Params!$B$13-3,IF(C5530&lt;Params!$B$13,Params!$B$20,0.3),0.3),IF(C5530&gt;=Params!$B$15-3,IF(C5530&lt;Params!$B$15,Params!$B$21,0.3),0.3)))</f>
        <v/>
      </c>
    </row>
    <row r="5531" ht="15" customHeight="1" s="1">
      <c r="A5531" s="9" t="n">
        <v>5528</v>
      </c>
      <c r="B5531" s="6" t="inlineStr">
        <is>
          <t>19/08</t>
        </is>
      </c>
      <c r="C5531" s="6" t="n">
        <v>7</v>
      </c>
      <c r="D5531" s="6" t="n">
        <v>0</v>
      </c>
      <c r="E5531" s="10">
        <f>IF(D5531=1, IF(OR(C5531&lt;10, C5531&gt;=15),1,0), IF(OR(C5531&lt;7, C5531&gt;=18),1,0))</f>
        <v/>
      </c>
      <c r="F5531" s="11" t="n">
        <v>0.497</v>
      </c>
      <c r="G5531" s="12">
        <f>0.1*8</f>
        <v/>
      </c>
      <c r="H5531" s="12">
        <f>F5531-G5531</f>
        <v/>
      </c>
      <c r="I5531" s="10">
        <f>IF(E5531=0,"Fora",IF(E5530=0,"Carg xar",IF(H5531&lt;0,IF(M5531&lt;0.9,"Carg FV","Stby"),IF(M5531&gt;P5531,"V2H",IF(M5531&lt;0.9,"Carg xar","Stby")))))</f>
        <v/>
      </c>
      <c r="J5531" s="12">
        <f>IF(OR(I5531="Carg FV",I5531="Carg xar"),MIN(IF(I5531="Carg FV",ABS(H5531),7.4),7.4,MAX(0,(0.9-M5531)*40)*0.95),0)</f>
        <v/>
      </c>
      <c r="K5531" s="12">
        <f>IF(I5531="V2H",MIN(MAX(0,H5531),7.4,MAX(0,(M5531-P5531)*40)*0.95),0)</f>
        <v/>
      </c>
      <c r="L5531" s="12">
        <f>IF(E5531=0,0,MAX(0,H5531-K5531))</f>
        <v/>
      </c>
      <c r="M5531" s="13">
        <f>M5530+J5530/40-IF(I5530="V2H",K5530/(0.95*40),0)-IF(E5531=0,IF(E5530=1,IF(D5531=1,30,40)*0.18/(2*40),0),0)-IF(E5531=1,IF(E5530=0,IF(D5531=1,30,40)*0.18/(2*40),0),0)</f>
        <v/>
      </c>
      <c r="N5531" s="14" t="n">
        <v>0.09</v>
      </c>
      <c r="O5531" s="15">
        <f>K5531*N5531</f>
        <v/>
      </c>
      <c r="P5531">
        <f>IF(E5531=0,0.3,IF(D5531=1,IF(C5531&gt;=Params!$B$13-3,IF(C5531&lt;Params!$B$13,Params!$B$20,0.3),0.3),IF(C5531&gt;=Params!$B$15-3,IF(C5531&lt;Params!$B$15,Params!$B$21,0.3),0.3)))</f>
        <v/>
      </c>
    </row>
    <row r="5532" ht="15" customHeight="1" s="1">
      <c r="A5532" s="9" t="n">
        <v>5529</v>
      </c>
      <c r="B5532" s="6" t="inlineStr">
        <is>
          <t>19/08</t>
        </is>
      </c>
      <c r="C5532" s="6" t="n">
        <v>8</v>
      </c>
      <c r="D5532" s="6" t="n">
        <v>0</v>
      </c>
      <c r="E5532" s="10">
        <f>IF(D5532=1, IF(OR(C5532&lt;10, C5532&gt;=15),1,0), IF(OR(C5532&lt;7, C5532&gt;=18),1,0))</f>
        <v/>
      </c>
      <c r="F5532" s="11" t="n">
        <v>0.533</v>
      </c>
      <c r="G5532" s="12">
        <f>0.25*8</f>
        <v/>
      </c>
      <c r="H5532" s="12">
        <f>F5532-G5532</f>
        <v/>
      </c>
      <c r="I5532" s="10">
        <f>IF(E5532=0,"Fora",IF(E5531=0,"Carg xar",IF(H5532&lt;0,IF(M5532&lt;0.9,"Carg FV","Stby"),IF(M5532&gt;P5532,"V2H",IF(M5532&lt;0.9,"Carg xar","Stby")))))</f>
        <v/>
      </c>
      <c r="J5532" s="12">
        <f>IF(OR(I5532="Carg FV",I5532="Carg xar"),MIN(IF(I5532="Carg FV",ABS(H5532),7.4),7.4,MAX(0,(0.9-M5532)*40)*0.95),0)</f>
        <v/>
      </c>
      <c r="K5532" s="12">
        <f>IF(I5532="V2H",MIN(MAX(0,H5532),7.4,MAX(0,(M5532-P5532)*40)*0.95),0)</f>
        <v/>
      </c>
      <c r="L5532" s="12">
        <f>IF(E5532=0,0,MAX(0,H5532-K5532))</f>
        <v/>
      </c>
      <c r="M5532" s="13">
        <f>M5531+J5531/40-IF(I5531="V2H",K5531/(0.95*40),0)-IF(E5532=0,IF(E5531=1,IF(D5532=1,30,40)*0.18/(2*40),0),0)-IF(E5532=1,IF(E5531=0,IF(D5532=1,30,40)*0.18/(2*40),0),0)</f>
        <v/>
      </c>
      <c r="N5532" s="14" t="n">
        <v>0.15</v>
      </c>
      <c r="O5532" s="15">
        <f>K5532*N5532</f>
        <v/>
      </c>
      <c r="P5532">
        <f>IF(E5532=0,0.3,IF(D5532=1,IF(C5532&gt;=Params!$B$13-3,IF(C5532&lt;Params!$B$13,Params!$B$20,0.3),0.3),IF(C5532&gt;=Params!$B$15-3,IF(C5532&lt;Params!$B$15,Params!$B$21,0.3),0.3)))</f>
        <v/>
      </c>
    </row>
    <row r="5533" ht="15" customHeight="1" s="1">
      <c r="A5533" s="9" t="n">
        <v>5530</v>
      </c>
      <c r="B5533" s="6" t="inlineStr">
        <is>
          <t>19/08</t>
        </is>
      </c>
      <c r="C5533" s="6" t="n">
        <v>9</v>
      </c>
      <c r="D5533" s="6" t="n">
        <v>0</v>
      </c>
      <c r="E5533" s="10">
        <f>IF(D5533=1, IF(OR(C5533&lt;10, C5533&gt;=15),1,0), IF(OR(C5533&lt;7, C5533&gt;=18),1,0))</f>
        <v/>
      </c>
      <c r="F5533" s="11" t="n">
        <v>1.298</v>
      </c>
      <c r="G5533" s="12">
        <f>0.45*8</f>
        <v/>
      </c>
      <c r="H5533" s="12">
        <f>F5533-G5533</f>
        <v/>
      </c>
      <c r="I5533" s="10">
        <f>IF(E5533=0,"Fora",IF(E5532=0,"Carg xar",IF(H5533&lt;0,IF(M5533&lt;0.9,"Carg FV","Stby"),IF(M5533&gt;P5533,"V2H",IF(M5533&lt;0.9,"Carg xar","Stby")))))</f>
        <v/>
      </c>
      <c r="J5533" s="12">
        <f>IF(OR(I5533="Carg FV",I5533="Carg xar"),MIN(IF(I5533="Carg FV",ABS(H5533),7.4),7.4,MAX(0,(0.9-M5533)*40)*0.95),0)</f>
        <v/>
      </c>
      <c r="K5533" s="12">
        <f>IF(I5533="V2H",MIN(MAX(0,H5533),7.4,MAX(0,(M5533-P5533)*40)*0.95),0)</f>
        <v/>
      </c>
      <c r="L5533" s="12">
        <f>IF(E5533=0,0,MAX(0,H5533-K5533))</f>
        <v/>
      </c>
      <c r="M5533" s="13">
        <f>M5532+J5532/40-IF(I5532="V2H",K5532/(0.95*40),0)-IF(E5533=0,IF(E5532=1,IF(D5533=1,30,40)*0.18/(2*40),0),0)-IF(E5533=1,IF(E5532=0,IF(D5533=1,30,40)*0.18/(2*40),0),0)</f>
        <v/>
      </c>
      <c r="N5533" s="14" t="n">
        <v>0.15</v>
      </c>
      <c r="O5533" s="15">
        <f>K5533*N5533</f>
        <v/>
      </c>
      <c r="P5533">
        <f>IF(E5533=0,0.3,IF(D5533=1,IF(C5533&gt;=Params!$B$13-3,IF(C5533&lt;Params!$B$13,Params!$B$20,0.3),0.3),IF(C5533&gt;=Params!$B$15-3,IF(C5533&lt;Params!$B$15,Params!$B$21,0.3),0.3)))</f>
        <v/>
      </c>
    </row>
    <row r="5534" ht="15" customHeight="1" s="1">
      <c r="A5534" s="9" t="n">
        <v>5531</v>
      </c>
      <c r="B5534" s="6" t="inlineStr">
        <is>
          <t>19/08</t>
        </is>
      </c>
      <c r="C5534" s="6" t="n">
        <v>10</v>
      </c>
      <c r="D5534" s="6" t="n">
        <v>0</v>
      </c>
      <c r="E5534" s="10">
        <f>IF(D5534=1, IF(OR(C5534&lt;10, C5534&gt;=15),1,0), IF(OR(C5534&lt;7, C5534&gt;=18),1,0))</f>
        <v/>
      </c>
      <c r="F5534" s="11" t="n">
        <v>1.526</v>
      </c>
      <c r="G5534" s="12">
        <f>0.65*8</f>
        <v/>
      </c>
      <c r="H5534" s="12">
        <f>F5534-G5534</f>
        <v/>
      </c>
      <c r="I5534" s="10">
        <f>IF(E5534=0,"Fora",IF(E5533=0,"Carg xar",IF(H5534&lt;0,IF(M5534&lt;0.9,"Carg FV","Stby"),IF(M5534&gt;P5534,"V2H",IF(M5534&lt;0.9,"Carg xar","Stby")))))</f>
        <v/>
      </c>
      <c r="J5534" s="12">
        <f>IF(OR(I5534="Carg FV",I5534="Carg xar"),MIN(IF(I5534="Carg FV",ABS(H5534),7.4),7.4,MAX(0,(0.9-M5534)*40)*0.95),0)</f>
        <v/>
      </c>
      <c r="K5534" s="12">
        <f>IF(I5534="V2H",MIN(MAX(0,H5534),7.4,MAX(0,(M5534-P5534)*40)*0.95),0)</f>
        <v/>
      </c>
      <c r="L5534" s="12">
        <f>IF(E5534=0,0,MAX(0,H5534-K5534))</f>
        <v/>
      </c>
      <c r="M5534" s="13">
        <f>M5533+J5533/40-IF(I5533="V2H",K5533/(0.95*40),0)-IF(E5534=0,IF(E5533=1,IF(D5534=1,30,40)*0.18/(2*40),0),0)-IF(E5534=1,IF(E5533=0,IF(D5534=1,30,40)*0.18/(2*40),0),0)</f>
        <v/>
      </c>
      <c r="N5534" s="14" t="n">
        <v>0.2</v>
      </c>
      <c r="O5534" s="15">
        <f>K5534*N5534</f>
        <v/>
      </c>
      <c r="P5534">
        <f>IF(E5534=0,0.3,IF(D5534=1,IF(C5534&gt;=Params!$B$13-3,IF(C5534&lt;Params!$B$13,Params!$B$20,0.3),0.3),IF(C5534&gt;=Params!$B$15-3,IF(C5534&lt;Params!$B$15,Params!$B$21,0.3),0.3)))</f>
        <v/>
      </c>
    </row>
    <row r="5535" ht="15" customHeight="1" s="1">
      <c r="A5535" s="9" t="n">
        <v>5532</v>
      </c>
      <c r="B5535" s="6" t="inlineStr">
        <is>
          <t>19/08</t>
        </is>
      </c>
      <c r="C5535" s="6" t="n">
        <v>11</v>
      </c>
      <c r="D5535" s="6" t="n">
        <v>0</v>
      </c>
      <c r="E5535" s="10">
        <f>IF(D5535=1, IF(OR(C5535&lt;10, C5535&gt;=15),1,0), IF(OR(C5535&lt;7, C5535&gt;=18),1,0))</f>
        <v/>
      </c>
      <c r="F5535" s="11" t="n">
        <v>1.479</v>
      </c>
      <c r="G5535" s="12">
        <f>0.8*8</f>
        <v/>
      </c>
      <c r="H5535" s="12">
        <f>F5535-G5535</f>
        <v/>
      </c>
      <c r="I5535" s="10">
        <f>IF(E5535=0,"Fora",IF(E5534=0,"Carg xar",IF(H5535&lt;0,IF(M5535&lt;0.9,"Carg FV","Stby"),IF(M5535&gt;P5535,"V2H",IF(M5535&lt;0.9,"Carg xar","Stby")))))</f>
        <v/>
      </c>
      <c r="J5535" s="12">
        <f>IF(OR(I5535="Carg FV",I5535="Carg xar"),MIN(IF(I5535="Carg FV",ABS(H5535),7.4),7.4,MAX(0,(0.9-M5535)*40)*0.95),0)</f>
        <v/>
      </c>
      <c r="K5535" s="12">
        <f>IF(I5535="V2H",MIN(MAX(0,H5535),7.4,MAX(0,(M5535-P5535)*40)*0.95),0)</f>
        <v/>
      </c>
      <c r="L5535" s="12">
        <f>IF(E5535=0,0,MAX(0,H5535-K5535))</f>
        <v/>
      </c>
      <c r="M5535" s="13">
        <f>M5534+J5534/40-IF(I5534="V2H",K5534/(0.95*40),0)-IF(E5535=0,IF(E5534=1,IF(D5535=1,30,40)*0.18/(2*40),0),0)-IF(E5535=1,IF(E5534=0,IF(D5535=1,30,40)*0.18/(2*40),0),0)</f>
        <v/>
      </c>
      <c r="N5535" s="14" t="n">
        <v>0.2</v>
      </c>
      <c r="O5535" s="15">
        <f>K5535*N5535</f>
        <v/>
      </c>
      <c r="P5535">
        <f>IF(E5535=0,0.3,IF(D5535=1,IF(C5535&gt;=Params!$B$13-3,IF(C5535&lt;Params!$B$13,Params!$B$20,0.3),0.3),IF(C5535&gt;=Params!$B$15-3,IF(C5535&lt;Params!$B$15,Params!$B$21,0.3),0.3)))</f>
        <v/>
      </c>
    </row>
    <row r="5536" ht="15" customHeight="1" s="1">
      <c r="A5536" s="9" t="n">
        <v>5533</v>
      </c>
      <c r="B5536" s="6" t="inlineStr">
        <is>
          <t>19/08</t>
        </is>
      </c>
      <c r="C5536" s="6" t="n">
        <v>12</v>
      </c>
      <c r="D5536" s="6" t="n">
        <v>0</v>
      </c>
      <c r="E5536" s="10">
        <f>IF(D5536=1, IF(OR(C5536&lt;10, C5536&gt;=15),1,0), IF(OR(C5536&lt;7, C5536&gt;=18),1,0))</f>
        <v/>
      </c>
      <c r="F5536" s="11" t="n">
        <v>2.278</v>
      </c>
      <c r="G5536" s="12">
        <f>0.88*8</f>
        <v/>
      </c>
      <c r="H5536" s="12">
        <f>F5536-G5536</f>
        <v/>
      </c>
      <c r="I5536" s="10">
        <f>IF(E5536=0,"Fora",IF(E5535=0,"Carg xar",IF(H5536&lt;0,IF(M5536&lt;0.9,"Carg FV","Stby"),IF(M5536&gt;P5536,"V2H",IF(M5536&lt;0.9,"Carg xar","Stby")))))</f>
        <v/>
      </c>
      <c r="J5536" s="12">
        <f>IF(OR(I5536="Carg FV",I5536="Carg xar"),MIN(IF(I5536="Carg FV",ABS(H5536),7.4),7.4,MAX(0,(0.9-M5536)*40)*0.95),0)</f>
        <v/>
      </c>
      <c r="K5536" s="12">
        <f>IF(I5536="V2H",MIN(MAX(0,H5536),7.4,MAX(0,(M5536-P5536)*40)*0.95),0)</f>
        <v/>
      </c>
      <c r="L5536" s="12">
        <f>IF(E5536=0,0,MAX(0,H5536-K5536))</f>
        <v/>
      </c>
      <c r="M5536" s="13">
        <f>M5535+J5535/40-IF(I5535="V2H",K5535/(0.95*40),0)-IF(E5536=0,IF(E5535=1,IF(D5536=1,30,40)*0.18/(2*40),0),0)-IF(E5536=1,IF(E5535=0,IF(D5536=1,30,40)*0.18/(2*40),0),0)</f>
        <v/>
      </c>
      <c r="N5536" s="14" t="n">
        <v>0.2</v>
      </c>
      <c r="O5536" s="15">
        <f>K5536*N5536</f>
        <v/>
      </c>
      <c r="P5536">
        <f>IF(E5536=0,0.3,IF(D5536=1,IF(C5536&gt;=Params!$B$13-3,IF(C5536&lt;Params!$B$13,Params!$B$20,0.3),0.3),IF(C5536&gt;=Params!$B$15-3,IF(C5536&lt;Params!$B$15,Params!$B$21,0.3),0.3)))</f>
        <v/>
      </c>
    </row>
    <row r="5537" ht="15" customHeight="1" s="1">
      <c r="A5537" s="9" t="n">
        <v>5534</v>
      </c>
      <c r="B5537" s="6" t="inlineStr">
        <is>
          <t>19/08</t>
        </is>
      </c>
      <c r="C5537" s="6" t="n">
        <v>13</v>
      </c>
      <c r="D5537" s="6" t="n">
        <v>0</v>
      </c>
      <c r="E5537" s="10">
        <f>IF(D5537=1, IF(OR(C5537&lt;10, C5537&gt;=15),1,0), IF(OR(C5537&lt;7, C5537&gt;=18),1,0))</f>
        <v/>
      </c>
      <c r="F5537" s="11" t="n">
        <v>1.534</v>
      </c>
      <c r="G5537" s="12">
        <f>0.85*8</f>
        <v/>
      </c>
      <c r="H5537" s="12">
        <f>F5537-G5537</f>
        <v/>
      </c>
      <c r="I5537" s="10">
        <f>IF(E5537=0,"Fora",IF(E5536=0,"Carg xar",IF(H5537&lt;0,IF(M5537&lt;0.9,"Carg FV","Stby"),IF(M5537&gt;P5537,"V2H",IF(M5537&lt;0.9,"Carg xar","Stby")))))</f>
        <v/>
      </c>
      <c r="J5537" s="12">
        <f>IF(OR(I5537="Carg FV",I5537="Carg xar"),MIN(IF(I5537="Carg FV",ABS(H5537),7.4),7.4,MAX(0,(0.9-M5537)*40)*0.95),0)</f>
        <v/>
      </c>
      <c r="K5537" s="12">
        <f>IF(I5537="V2H",MIN(MAX(0,H5537),7.4,MAX(0,(M5537-P5537)*40)*0.95),0)</f>
        <v/>
      </c>
      <c r="L5537" s="12">
        <f>IF(E5537=0,0,MAX(0,H5537-K5537))</f>
        <v/>
      </c>
      <c r="M5537" s="13">
        <f>M5536+J5536/40-IF(I5536="V2H",K5536/(0.95*40),0)-IF(E5537=0,IF(E5536=1,IF(D5537=1,30,40)*0.18/(2*40),0),0)-IF(E5537=1,IF(E5536=0,IF(D5537=1,30,40)*0.18/(2*40),0),0)</f>
        <v/>
      </c>
      <c r="N5537" s="14" t="n">
        <v>0.2</v>
      </c>
      <c r="O5537" s="15">
        <f>K5537*N5537</f>
        <v/>
      </c>
      <c r="P5537">
        <f>IF(E5537=0,0.3,IF(D5537=1,IF(C5537&gt;=Params!$B$13-3,IF(C5537&lt;Params!$B$13,Params!$B$20,0.3),0.3),IF(C5537&gt;=Params!$B$15-3,IF(C5537&lt;Params!$B$15,Params!$B$21,0.3),0.3)))</f>
        <v/>
      </c>
    </row>
    <row r="5538" ht="15" customHeight="1" s="1">
      <c r="A5538" s="9" t="n">
        <v>5535</v>
      </c>
      <c r="B5538" s="6" t="inlineStr">
        <is>
          <t>19/08</t>
        </is>
      </c>
      <c r="C5538" s="6" t="n">
        <v>14</v>
      </c>
      <c r="D5538" s="6" t="n">
        <v>0</v>
      </c>
      <c r="E5538" s="10">
        <f>IF(D5538=1, IF(OR(C5538&lt;10, C5538&gt;=15),1,0), IF(OR(C5538&lt;7, C5538&gt;=18),1,0))</f>
        <v/>
      </c>
      <c r="F5538" s="11" t="n">
        <v>1.515</v>
      </c>
      <c r="G5538" s="12">
        <f>0.75*8</f>
        <v/>
      </c>
      <c r="H5538" s="12">
        <f>F5538-G5538</f>
        <v/>
      </c>
      <c r="I5538" s="10">
        <f>IF(E5538=0,"Fora",IF(E5537=0,"Carg xar",IF(H5538&lt;0,IF(M5538&lt;0.9,"Carg FV","Stby"),IF(M5538&gt;P5538,"V2H",IF(M5538&lt;0.9,"Carg xar","Stby")))))</f>
        <v/>
      </c>
      <c r="J5538" s="12">
        <f>IF(OR(I5538="Carg FV",I5538="Carg xar"),MIN(IF(I5538="Carg FV",ABS(H5538),7.4),7.4,MAX(0,(0.9-M5538)*40)*0.95),0)</f>
        <v/>
      </c>
      <c r="K5538" s="12">
        <f>IF(I5538="V2H",MIN(MAX(0,H5538),7.4,MAX(0,(M5538-P5538)*40)*0.95),0)</f>
        <v/>
      </c>
      <c r="L5538" s="12">
        <f>IF(E5538=0,0,MAX(0,H5538-K5538))</f>
        <v/>
      </c>
      <c r="M5538" s="13">
        <f>M5537+J5537/40-IF(I5537="V2H",K5537/(0.95*40),0)-IF(E5538=0,IF(E5537=1,IF(D5538=1,30,40)*0.18/(2*40),0),0)-IF(E5538=1,IF(E5537=0,IF(D5538=1,30,40)*0.18/(2*40),0),0)</f>
        <v/>
      </c>
      <c r="N5538" s="14" t="n">
        <v>0.15</v>
      </c>
      <c r="O5538" s="15">
        <f>K5538*N5538</f>
        <v/>
      </c>
      <c r="P5538">
        <f>IF(E5538=0,0.3,IF(D5538=1,IF(C5538&gt;=Params!$B$13-3,IF(C5538&lt;Params!$B$13,Params!$B$20,0.3),0.3),IF(C5538&gt;=Params!$B$15-3,IF(C5538&lt;Params!$B$15,Params!$B$21,0.3),0.3)))</f>
        <v/>
      </c>
    </row>
    <row r="5539" ht="15" customHeight="1" s="1">
      <c r="A5539" s="9" t="n">
        <v>5536</v>
      </c>
      <c r="B5539" s="6" t="inlineStr">
        <is>
          <t>19/08</t>
        </is>
      </c>
      <c r="C5539" s="6" t="n">
        <v>15</v>
      </c>
      <c r="D5539" s="6" t="n">
        <v>0</v>
      </c>
      <c r="E5539" s="10">
        <f>IF(D5539=1, IF(OR(C5539&lt;10, C5539&gt;=15),1,0), IF(OR(C5539&lt;7, C5539&gt;=18),1,0))</f>
        <v/>
      </c>
      <c r="F5539" s="11" t="n">
        <v>1.56</v>
      </c>
      <c r="G5539" s="12">
        <f>0.58*8</f>
        <v/>
      </c>
      <c r="H5539" s="12">
        <f>F5539-G5539</f>
        <v/>
      </c>
      <c r="I5539" s="10">
        <f>IF(E5539=0,"Fora",IF(E5538=0,"Carg xar",IF(H5539&lt;0,IF(M5539&lt;0.9,"Carg FV","Stby"),IF(M5539&gt;P5539,"V2H",IF(M5539&lt;0.9,"Carg xar","Stby")))))</f>
        <v/>
      </c>
      <c r="J5539" s="12">
        <f>IF(OR(I5539="Carg FV",I5539="Carg xar"),MIN(IF(I5539="Carg FV",ABS(H5539),7.4),7.4,MAX(0,(0.9-M5539)*40)*0.95),0)</f>
        <v/>
      </c>
      <c r="K5539" s="12">
        <f>IF(I5539="V2H",MIN(MAX(0,H5539),7.4,MAX(0,(M5539-P5539)*40)*0.95),0)</f>
        <v/>
      </c>
      <c r="L5539" s="12">
        <f>IF(E5539=0,0,MAX(0,H5539-K5539))</f>
        <v/>
      </c>
      <c r="M5539" s="13">
        <f>M5538+J5538/40-IF(I5538="V2H",K5538/(0.95*40),0)-IF(E5539=0,IF(E5538=1,IF(D5539=1,30,40)*0.18/(2*40),0),0)-IF(E5539=1,IF(E5538=0,IF(D5539=1,30,40)*0.18/(2*40),0),0)</f>
        <v/>
      </c>
      <c r="N5539" s="14" t="n">
        <v>0.15</v>
      </c>
      <c r="O5539" s="15">
        <f>K5539*N5539</f>
        <v/>
      </c>
      <c r="P5539">
        <f>IF(E5539=0,0.3,IF(D5539=1,IF(C5539&gt;=Params!$B$13-3,IF(C5539&lt;Params!$B$13,Params!$B$20,0.3),0.3),IF(C5539&gt;=Params!$B$15-3,IF(C5539&lt;Params!$B$15,Params!$B$21,0.3),0.3)))</f>
        <v/>
      </c>
    </row>
    <row r="5540" ht="15" customHeight="1" s="1">
      <c r="A5540" s="9" t="n">
        <v>5537</v>
      </c>
      <c r="B5540" s="6" t="inlineStr">
        <is>
          <t>19/08</t>
        </is>
      </c>
      <c r="C5540" s="6" t="n">
        <v>16</v>
      </c>
      <c r="D5540" s="6" t="n">
        <v>0</v>
      </c>
      <c r="E5540" s="10">
        <f>IF(D5540=1, IF(OR(C5540&lt;10, C5540&gt;=15),1,0), IF(OR(C5540&lt;7, C5540&gt;=18),1,0))</f>
        <v/>
      </c>
      <c r="F5540" s="11" t="n">
        <v>0.79</v>
      </c>
      <c r="G5540" s="12">
        <f>0.38*8</f>
        <v/>
      </c>
      <c r="H5540" s="12">
        <f>F5540-G5540</f>
        <v/>
      </c>
      <c r="I5540" s="10">
        <f>IF(E5540=0,"Fora",IF(E5539=0,"Carg xar",IF(H5540&lt;0,IF(M5540&lt;0.9,"Carg FV","Stby"),IF(M5540&gt;P5540,"V2H",IF(M5540&lt;0.9,"Carg xar","Stby")))))</f>
        <v/>
      </c>
      <c r="J5540" s="12">
        <f>IF(OR(I5540="Carg FV",I5540="Carg xar"),MIN(IF(I5540="Carg FV",ABS(H5540),7.4),7.4,MAX(0,(0.9-M5540)*40)*0.95),0)</f>
        <v/>
      </c>
      <c r="K5540" s="12">
        <f>IF(I5540="V2H",MIN(MAX(0,H5540),7.4,MAX(0,(M5540-P5540)*40)*0.95),0)</f>
        <v/>
      </c>
      <c r="L5540" s="12">
        <f>IF(E5540=0,0,MAX(0,H5540-K5540))</f>
        <v/>
      </c>
      <c r="M5540" s="13">
        <f>M5539+J5539/40-IF(I5539="V2H",K5539/(0.95*40),0)-IF(E5540=0,IF(E5539=1,IF(D5540=1,30,40)*0.18/(2*40),0),0)-IF(E5540=1,IF(E5539=0,IF(D5540=1,30,40)*0.18/(2*40),0),0)</f>
        <v/>
      </c>
      <c r="N5540" s="14" t="n">
        <v>0.15</v>
      </c>
      <c r="O5540" s="15">
        <f>K5540*N5540</f>
        <v/>
      </c>
      <c r="P5540">
        <f>IF(E5540=0,0.3,IF(D5540=1,IF(C5540&gt;=Params!$B$13-3,IF(C5540&lt;Params!$B$13,Params!$B$20,0.3),0.3),IF(C5540&gt;=Params!$B$15-3,IF(C5540&lt;Params!$B$15,Params!$B$21,0.3),0.3)))</f>
        <v/>
      </c>
    </row>
    <row r="5541" ht="15" customHeight="1" s="1">
      <c r="A5541" s="9" t="n">
        <v>5538</v>
      </c>
      <c r="B5541" s="6" t="inlineStr">
        <is>
          <t>19/08</t>
        </is>
      </c>
      <c r="C5541" s="6" t="n">
        <v>17</v>
      </c>
      <c r="D5541" s="6" t="n">
        <v>0</v>
      </c>
      <c r="E5541" s="10">
        <f>IF(D5541=1, IF(OR(C5541&lt;10, C5541&gt;=15),1,0), IF(OR(C5541&lt;7, C5541&gt;=18),1,0))</f>
        <v/>
      </c>
      <c r="F5541" s="11" t="n">
        <v>0.624</v>
      </c>
      <c r="G5541" s="12">
        <f>0.18*8</f>
        <v/>
      </c>
      <c r="H5541" s="12">
        <f>F5541-G5541</f>
        <v/>
      </c>
      <c r="I5541" s="10">
        <f>IF(E5541=0,"Fora",IF(E5540=0,"Carg xar",IF(H5541&lt;0,IF(M5541&lt;0.9,"Carg FV","Stby"),IF(M5541&gt;P5541,"V2H",IF(M5541&lt;0.9,"Carg xar","Stby")))))</f>
        <v/>
      </c>
      <c r="J5541" s="12">
        <f>IF(OR(I5541="Carg FV",I5541="Carg xar"),MIN(IF(I5541="Carg FV",ABS(H5541),7.4),7.4,MAX(0,(0.9-M5541)*40)*0.95),0)</f>
        <v/>
      </c>
      <c r="K5541" s="12">
        <f>IF(I5541="V2H",MIN(MAX(0,H5541),7.4,MAX(0,(M5541-P5541)*40)*0.95),0)</f>
        <v/>
      </c>
      <c r="L5541" s="12">
        <f>IF(E5541=0,0,MAX(0,H5541-K5541))</f>
        <v/>
      </c>
      <c r="M5541" s="13">
        <f>M5540+J5540/40-IF(I5540="V2H",K5540/(0.95*40),0)-IF(E5541=0,IF(E5540=1,IF(D5541=1,30,40)*0.18/(2*40),0),0)-IF(E5541=1,IF(E5540=0,IF(D5541=1,30,40)*0.18/(2*40),0),0)</f>
        <v/>
      </c>
      <c r="N5541" s="14" t="n">
        <v>0.15</v>
      </c>
      <c r="O5541" s="15">
        <f>K5541*N5541</f>
        <v/>
      </c>
      <c r="P5541">
        <f>IF(E5541=0,0.3,IF(D5541=1,IF(C5541&gt;=Params!$B$13-3,IF(C5541&lt;Params!$B$13,Params!$B$20,0.3),0.3),IF(C5541&gt;=Params!$B$15-3,IF(C5541&lt;Params!$B$15,Params!$B$21,0.3),0.3)))</f>
        <v/>
      </c>
    </row>
    <row r="5542" ht="15" customHeight="1" s="1">
      <c r="A5542" s="9" t="n">
        <v>5539</v>
      </c>
      <c r="B5542" s="6" t="inlineStr">
        <is>
          <t>19/08</t>
        </is>
      </c>
      <c r="C5542" s="6" t="n">
        <v>18</v>
      </c>
      <c r="D5542" s="6" t="n">
        <v>0</v>
      </c>
      <c r="E5542" s="10">
        <f>IF(D5542=1, IF(OR(C5542&lt;10, C5542&gt;=15),1,0), IF(OR(C5542&lt;7, C5542&gt;=18),1,0))</f>
        <v/>
      </c>
      <c r="F5542" s="11" t="n">
        <v>0.593</v>
      </c>
      <c r="G5542" s="12">
        <f>0.04*8</f>
        <v/>
      </c>
      <c r="H5542" s="12">
        <f>F5542-G5542</f>
        <v/>
      </c>
      <c r="I5542" s="10">
        <f>IF(E5542=0,"Fora",IF(E5541=0,"Carg xar",IF(H5542&lt;0,IF(M5542&lt;0.9,"Carg FV","Stby"),IF(M5542&gt;P5542,"V2H",IF(M5542&lt;0.9,"Carg xar","Stby")))))</f>
        <v/>
      </c>
      <c r="J5542" s="12">
        <f>IF(OR(I5542="Carg FV",I5542="Carg xar"),MIN(IF(I5542="Carg FV",ABS(H5542),7.4),7.4,MAX(0,(0.9-M5542)*40)*0.95),0)</f>
        <v/>
      </c>
      <c r="K5542" s="12">
        <f>IF(I5542="V2H",MIN(MAX(0,H5542),7.4,MAX(0,(M5542-P5542)*40)*0.95),0)</f>
        <v/>
      </c>
      <c r="L5542" s="12">
        <f>IF(E5542=0,0,MAX(0,H5542-K5542))</f>
        <v/>
      </c>
      <c r="M5542" s="13">
        <f>M5541+J5541/40-IF(I5541="V2H",K5541/(0.95*40),0)-IF(E5542=0,IF(E5541=1,IF(D5542=1,30,40)*0.18/(2*40),0),0)-IF(E5542=1,IF(E5541=0,IF(D5542=1,30,40)*0.18/(2*40),0),0)</f>
        <v/>
      </c>
      <c r="N5542" s="14" t="n">
        <v>0.2</v>
      </c>
      <c r="O5542" s="15">
        <f>K5542*N5542</f>
        <v/>
      </c>
      <c r="P5542">
        <f>IF(E5542=0,0.3,IF(D5542=1,IF(C5542&gt;=Params!$B$13-3,IF(C5542&lt;Params!$B$13,Params!$B$20,0.3),0.3),IF(C5542&gt;=Params!$B$15-3,IF(C5542&lt;Params!$B$15,Params!$B$21,0.3),0.3)))</f>
        <v/>
      </c>
    </row>
    <row r="5543" ht="15" customHeight="1" s="1">
      <c r="A5543" s="9" t="n">
        <v>5540</v>
      </c>
      <c r="B5543" s="6" t="inlineStr">
        <is>
          <t>19/08</t>
        </is>
      </c>
      <c r="C5543" s="6" t="n">
        <v>19</v>
      </c>
      <c r="D5543" s="6" t="n">
        <v>0</v>
      </c>
      <c r="E5543" s="10">
        <f>IF(D5543=1, IF(OR(C5543&lt;10, C5543&gt;=15),1,0), IF(OR(C5543&lt;7, C5543&gt;=18),1,0))</f>
        <v/>
      </c>
      <c r="F5543" s="11" t="n">
        <v>0.514</v>
      </c>
      <c r="G5543" s="12">
        <f>0*8</f>
        <v/>
      </c>
      <c r="H5543" s="12">
        <f>F5543-G5543</f>
        <v/>
      </c>
      <c r="I5543" s="10">
        <f>IF(E5543=0,"Fora",IF(E5542=0,"Carg xar",IF(H5543&lt;0,IF(M5543&lt;0.9,"Carg FV","Stby"),IF(M5543&gt;P5543,"V2H",IF(M5543&lt;0.9,"Carg xar","Stby")))))</f>
        <v/>
      </c>
      <c r="J5543" s="12">
        <f>IF(OR(I5543="Carg FV",I5543="Carg xar"),MIN(IF(I5543="Carg FV",ABS(H5543),7.4),7.4,MAX(0,(0.9-M5543)*40)*0.95),0)</f>
        <v/>
      </c>
      <c r="K5543" s="12">
        <f>IF(I5543="V2H",MIN(MAX(0,H5543),7.4,MAX(0,(M5543-P5543)*40)*0.95),0)</f>
        <v/>
      </c>
      <c r="L5543" s="12">
        <f>IF(E5543=0,0,MAX(0,H5543-K5543))</f>
        <v/>
      </c>
      <c r="M5543" s="13">
        <f>M5542+J5542/40-IF(I5542="V2H",K5542/(0.95*40),0)-IF(E5543=0,IF(E5542=1,IF(D5543=1,30,40)*0.18/(2*40),0),0)-IF(E5543=1,IF(E5542=0,IF(D5543=1,30,40)*0.18/(2*40),0),0)</f>
        <v/>
      </c>
      <c r="N5543" s="14" t="n">
        <v>0.2</v>
      </c>
      <c r="O5543" s="15">
        <f>K5543*N5543</f>
        <v/>
      </c>
      <c r="P5543">
        <f>IF(E5543=0,0.3,IF(D5543=1,IF(C5543&gt;=Params!$B$13-3,IF(C5543&lt;Params!$B$13,Params!$B$20,0.3),0.3),IF(C5543&gt;=Params!$B$15-3,IF(C5543&lt;Params!$B$15,Params!$B$21,0.3),0.3)))</f>
        <v/>
      </c>
    </row>
    <row r="5544" ht="15" customHeight="1" s="1">
      <c r="A5544" s="9" t="n">
        <v>5541</v>
      </c>
      <c r="B5544" s="6" t="inlineStr">
        <is>
          <t>19/08</t>
        </is>
      </c>
      <c r="C5544" s="6" t="n">
        <v>20</v>
      </c>
      <c r="D5544" s="6" t="n">
        <v>0</v>
      </c>
      <c r="E5544" s="10">
        <f>IF(D5544=1, IF(OR(C5544&lt;10, C5544&gt;=15),1,0), IF(OR(C5544&lt;7, C5544&gt;=18),1,0))</f>
        <v/>
      </c>
      <c r="F5544" s="11" t="n">
        <v>0.48</v>
      </c>
      <c r="G5544" s="12">
        <f>0*8</f>
        <v/>
      </c>
      <c r="H5544" s="12">
        <f>F5544-G5544</f>
        <v/>
      </c>
      <c r="I5544" s="10">
        <f>IF(E5544=0,"Fora",IF(E5543=0,"Carg xar",IF(H5544&lt;0,IF(M5544&lt;0.9,"Carg FV","Stby"),IF(M5544&gt;P5544,"V2H",IF(M5544&lt;0.9,"Carg xar","Stby")))))</f>
        <v/>
      </c>
      <c r="J5544" s="12">
        <f>IF(OR(I5544="Carg FV",I5544="Carg xar"),MIN(IF(I5544="Carg FV",ABS(H5544),7.4),7.4,MAX(0,(0.9-M5544)*40)*0.95),0)</f>
        <v/>
      </c>
      <c r="K5544" s="12">
        <f>IF(I5544="V2H",MIN(MAX(0,H5544),7.4,MAX(0,(M5544-P5544)*40)*0.95),0)</f>
        <v/>
      </c>
      <c r="L5544" s="12">
        <f>IF(E5544=0,0,MAX(0,H5544-K5544))</f>
        <v/>
      </c>
      <c r="M5544" s="13">
        <f>M5543+J5543/40-IF(I5543="V2H",K5543/(0.95*40),0)-IF(E5544=0,IF(E5543=1,IF(D5544=1,30,40)*0.18/(2*40),0),0)-IF(E5544=1,IF(E5543=0,IF(D5544=1,30,40)*0.18/(2*40),0),0)</f>
        <v/>
      </c>
      <c r="N5544" s="14" t="n">
        <v>0.2</v>
      </c>
      <c r="O5544" s="15">
        <f>K5544*N5544</f>
        <v/>
      </c>
      <c r="P5544">
        <f>IF(E5544=0,0.3,IF(D5544=1,IF(C5544&gt;=Params!$B$13-3,IF(C5544&lt;Params!$B$13,Params!$B$20,0.3),0.3),IF(C5544&gt;=Params!$B$15-3,IF(C5544&lt;Params!$B$15,Params!$B$21,0.3),0.3)))</f>
        <v/>
      </c>
    </row>
    <row r="5545" ht="15" customHeight="1" s="1">
      <c r="A5545" s="9" t="n">
        <v>5542</v>
      </c>
      <c r="B5545" s="6" t="inlineStr">
        <is>
          <t>19/08</t>
        </is>
      </c>
      <c r="C5545" s="6" t="n">
        <v>21</v>
      </c>
      <c r="D5545" s="6" t="n">
        <v>0</v>
      </c>
      <c r="E5545" s="10">
        <f>IF(D5545=1, IF(OR(C5545&lt;10, C5545&gt;=15),1,0), IF(OR(C5545&lt;7, C5545&gt;=18),1,0))</f>
        <v/>
      </c>
      <c r="F5545" s="11" t="n">
        <v>0.672</v>
      </c>
      <c r="G5545" s="12">
        <f>0*8</f>
        <v/>
      </c>
      <c r="H5545" s="12">
        <f>F5545-G5545</f>
        <v/>
      </c>
      <c r="I5545" s="10">
        <f>IF(E5545=0,"Fora",IF(E5544=0,"Carg xar",IF(H5545&lt;0,IF(M5545&lt;0.9,"Carg FV","Stby"),IF(M5545&gt;P5545,"V2H",IF(M5545&lt;0.9,"Carg xar","Stby")))))</f>
        <v/>
      </c>
      <c r="J5545" s="12">
        <f>IF(OR(I5545="Carg FV",I5545="Carg xar"),MIN(IF(I5545="Carg FV",ABS(H5545),7.4),7.4,MAX(0,(0.9-M5545)*40)*0.95),0)</f>
        <v/>
      </c>
      <c r="K5545" s="12">
        <f>IF(I5545="V2H",MIN(MAX(0,H5545),7.4,MAX(0,(M5545-P5545)*40)*0.95),0)</f>
        <v/>
      </c>
      <c r="L5545" s="12">
        <f>IF(E5545=0,0,MAX(0,H5545-K5545))</f>
        <v/>
      </c>
      <c r="M5545" s="13">
        <f>M5544+J5544/40-IF(I5544="V2H",K5544/(0.95*40),0)-IF(E5545=0,IF(E5544=1,IF(D5545=1,30,40)*0.18/(2*40),0),0)-IF(E5545=1,IF(E5544=0,IF(D5545=1,30,40)*0.18/(2*40),0),0)</f>
        <v/>
      </c>
      <c r="N5545" s="14" t="n">
        <v>0.2</v>
      </c>
      <c r="O5545" s="15">
        <f>K5545*N5545</f>
        <v/>
      </c>
      <c r="P5545">
        <f>IF(E5545=0,0.3,IF(D5545=1,IF(C5545&gt;=Params!$B$13-3,IF(C5545&lt;Params!$B$13,Params!$B$20,0.3),0.3),IF(C5545&gt;=Params!$B$15-3,IF(C5545&lt;Params!$B$15,Params!$B$21,0.3),0.3)))</f>
        <v/>
      </c>
    </row>
    <row r="5546" ht="15" customHeight="1" s="1">
      <c r="A5546" s="9" t="n">
        <v>5543</v>
      </c>
      <c r="B5546" s="6" t="inlineStr">
        <is>
          <t>19/08</t>
        </is>
      </c>
      <c r="C5546" s="6" t="n">
        <v>22</v>
      </c>
      <c r="D5546" s="6" t="n">
        <v>0</v>
      </c>
      <c r="E5546" s="10">
        <f>IF(D5546=1, IF(OR(C5546&lt;10, C5546&gt;=15),1,0), IF(OR(C5546&lt;7, C5546&gt;=18),1,0))</f>
        <v/>
      </c>
      <c r="F5546" s="11" t="n">
        <v>0.829</v>
      </c>
      <c r="G5546" s="12">
        <f>0*8</f>
        <v/>
      </c>
      <c r="H5546" s="12">
        <f>F5546-G5546</f>
        <v/>
      </c>
      <c r="I5546" s="10">
        <f>IF(E5546=0,"Fora",IF(E5545=0,"Carg xar",IF(H5546&lt;0,IF(M5546&lt;0.9,"Carg FV","Stby"),IF(M5546&gt;P5546,"V2H",IF(M5546&lt;0.9,"Carg xar","Stby")))))</f>
        <v/>
      </c>
      <c r="J5546" s="12">
        <f>IF(OR(I5546="Carg FV",I5546="Carg xar"),MIN(IF(I5546="Carg FV",ABS(H5546),7.4),7.4,MAX(0,(0.9-M5546)*40)*0.95),0)</f>
        <v/>
      </c>
      <c r="K5546" s="12">
        <f>IF(I5546="V2H",MIN(MAX(0,H5546),7.4,MAX(0,(M5546-P5546)*40)*0.95),0)</f>
        <v/>
      </c>
      <c r="L5546" s="12">
        <f>IF(E5546=0,0,MAX(0,H5546-K5546))</f>
        <v/>
      </c>
      <c r="M5546" s="13">
        <f>M5545+J5545/40-IF(I5545="V2H",K5545/(0.95*40),0)-IF(E5546=0,IF(E5545=1,IF(D5546=1,30,40)*0.18/(2*40),0),0)-IF(E5546=1,IF(E5545=0,IF(D5546=1,30,40)*0.18/(2*40),0),0)</f>
        <v/>
      </c>
      <c r="N5546" s="14" t="n">
        <v>0.15</v>
      </c>
      <c r="O5546" s="15">
        <f>K5546*N5546</f>
        <v/>
      </c>
      <c r="P5546">
        <f>IF(E5546=0,0.3,IF(D5546=1,IF(C5546&gt;=Params!$B$13-3,IF(C5546&lt;Params!$B$13,Params!$B$20,0.3),0.3),IF(C5546&gt;=Params!$B$15-3,IF(C5546&lt;Params!$B$15,Params!$B$21,0.3),0.3)))</f>
        <v/>
      </c>
    </row>
    <row r="5547" ht="15" customHeight="1" s="1">
      <c r="A5547" s="9" t="n">
        <v>5544</v>
      </c>
      <c r="B5547" s="6" t="inlineStr">
        <is>
          <t>19/08</t>
        </is>
      </c>
      <c r="C5547" s="6" t="n">
        <v>23</v>
      </c>
      <c r="D5547" s="6" t="n">
        <v>0</v>
      </c>
      <c r="E5547" s="10">
        <f>IF(D5547=1, IF(OR(C5547&lt;10, C5547&gt;=15),1,0), IF(OR(C5547&lt;7, C5547&gt;=18),1,0))</f>
        <v/>
      </c>
      <c r="F5547" s="11" t="n">
        <v>1.406</v>
      </c>
      <c r="G5547" s="12">
        <f>0*8</f>
        <v/>
      </c>
      <c r="H5547" s="12">
        <f>F5547-G5547</f>
        <v/>
      </c>
      <c r="I5547" s="10">
        <f>IF(E5547=0,"Fora",IF(E5546=0,"Carg xar",IF(H5547&lt;0,IF(M5547&lt;0.9,"Carg FV","Stby"),IF(M5547&gt;P5547,"V2H",IF(M5547&lt;0.9,"Carg xar","Stby")))))</f>
        <v/>
      </c>
      <c r="J5547" s="12">
        <f>IF(OR(I5547="Carg FV",I5547="Carg xar"),MIN(IF(I5547="Carg FV",ABS(H5547),7.4),7.4,MAX(0,(0.9-M5547)*40)*0.95),0)</f>
        <v/>
      </c>
      <c r="K5547" s="12">
        <f>IF(I5547="V2H",MIN(MAX(0,H5547),7.4,MAX(0,(M5547-P5547)*40)*0.95),0)</f>
        <v/>
      </c>
      <c r="L5547" s="12">
        <f>IF(E5547=0,0,MAX(0,H5547-K5547))</f>
        <v/>
      </c>
      <c r="M5547" s="13">
        <f>M5546+J5546/40-IF(I5546="V2H",K5546/(0.95*40),0)-IF(E5547=0,IF(E5546=1,IF(D5547=1,30,40)*0.18/(2*40),0),0)-IF(E5547=1,IF(E5546=0,IF(D5547=1,30,40)*0.18/(2*40),0),0)</f>
        <v/>
      </c>
      <c r="N5547" s="14" t="n">
        <v>0.15</v>
      </c>
      <c r="O5547" s="15">
        <f>K5547*N5547</f>
        <v/>
      </c>
      <c r="P5547">
        <f>IF(E5547=0,0.3,IF(D5547=1,IF(C5547&gt;=Params!$B$13-3,IF(C5547&lt;Params!$B$13,Params!$B$20,0.3),0.3),IF(C5547&gt;=Params!$B$15-3,IF(C5547&lt;Params!$B$15,Params!$B$21,0.3),0.3)))</f>
        <v/>
      </c>
    </row>
    <row r="5548" ht="15" customHeight="1" s="1">
      <c r="A5548" s="9" t="n">
        <v>5545</v>
      </c>
      <c r="B5548" s="6" t="inlineStr">
        <is>
          <t>20/08</t>
        </is>
      </c>
      <c r="C5548" s="6" t="n">
        <v>0</v>
      </c>
      <c r="D5548" s="6" t="n">
        <v>0</v>
      </c>
      <c r="E5548" s="10">
        <f>IF(D5548=1, IF(OR(C5548&lt;10, C5548&gt;=15),1,0), IF(OR(C5548&lt;7, C5548&gt;=18),1,0))</f>
        <v/>
      </c>
      <c r="F5548" s="11" t="n">
        <v>0.573</v>
      </c>
      <c r="G5548" s="12">
        <f>0*8</f>
        <v/>
      </c>
      <c r="H5548" s="12">
        <f>F5548-G5548</f>
        <v/>
      </c>
      <c r="I5548" s="10">
        <f>IF(E5548=0,"Fora",IF(E5547=0,"Carg xar",IF(H5548&lt;0,IF(M5548&lt;0.9,"Carg FV","Stby"),IF(M5548&gt;P5548,"V2H",IF(M5548&lt;0.9,"Carg xar","Stby")))))</f>
        <v/>
      </c>
      <c r="J5548" s="12">
        <f>IF(OR(I5548="Carg FV",I5548="Carg xar"),MIN(IF(I5548="Carg FV",ABS(H5548),7.4),7.4,MAX(0,(0.9-M5548)*40)*0.95),0)</f>
        <v/>
      </c>
      <c r="K5548" s="12">
        <f>IF(I5548="V2H",MIN(MAX(0,H5548),7.4,MAX(0,(M5548-P5548)*40)*0.95),0)</f>
        <v/>
      </c>
      <c r="L5548" s="12">
        <f>IF(E5548=0,0,MAX(0,H5548-K5548))</f>
        <v/>
      </c>
      <c r="M5548" s="13">
        <f>M5547+J5547/40-IF(I5547="V2H",K5547/(0.95*40),0)-IF(E5548=0,IF(E5547=1,IF(D5548=1,30,40)*0.18/(2*40),0),0)-IF(E5548=1,IF(E5547=0,IF(D5548=1,30,40)*0.18/(2*40),0),0)</f>
        <v/>
      </c>
      <c r="N5548" s="14" t="n">
        <v>0.09</v>
      </c>
      <c r="O5548" s="15">
        <f>K5548*N5548</f>
        <v/>
      </c>
      <c r="P5548">
        <f>IF(E5548=0,0.3,IF(D5548=1,IF(C5548&gt;=Params!$B$13-3,IF(C5548&lt;Params!$B$13,Params!$B$20,0.3),0.3),IF(C5548&gt;=Params!$B$15-3,IF(C5548&lt;Params!$B$15,Params!$B$21,0.3),0.3)))</f>
        <v/>
      </c>
    </row>
    <row r="5549" ht="15" customHeight="1" s="1">
      <c r="A5549" s="9" t="n">
        <v>5546</v>
      </c>
      <c r="B5549" s="6" t="inlineStr">
        <is>
          <t>20/08</t>
        </is>
      </c>
      <c r="C5549" s="6" t="n">
        <v>1</v>
      </c>
      <c r="D5549" s="6" t="n">
        <v>0</v>
      </c>
      <c r="E5549" s="10">
        <f>IF(D5549=1, IF(OR(C5549&lt;10, C5549&gt;=15),1,0), IF(OR(C5549&lt;7, C5549&gt;=18),1,0))</f>
        <v/>
      </c>
      <c r="F5549" s="11" t="n">
        <v>0.46</v>
      </c>
      <c r="G5549" s="12">
        <f>0*8</f>
        <v/>
      </c>
      <c r="H5549" s="12">
        <f>F5549-G5549</f>
        <v/>
      </c>
      <c r="I5549" s="10">
        <f>IF(E5549=0,"Fora",IF(E5548=0,"Carg xar",IF(H5549&lt;0,IF(M5549&lt;0.9,"Carg FV","Stby"),IF(M5549&gt;P5549,"V2H",IF(M5549&lt;0.9,"Carg xar","Stby")))))</f>
        <v/>
      </c>
      <c r="J5549" s="12">
        <f>IF(OR(I5549="Carg FV",I5549="Carg xar"),MIN(IF(I5549="Carg FV",ABS(H5549),7.4),7.4,MAX(0,(0.9-M5549)*40)*0.95),0)</f>
        <v/>
      </c>
      <c r="K5549" s="12">
        <f>IF(I5549="V2H",MIN(MAX(0,H5549),7.4,MAX(0,(M5549-P5549)*40)*0.95),0)</f>
        <v/>
      </c>
      <c r="L5549" s="12">
        <f>IF(E5549=0,0,MAX(0,H5549-K5549))</f>
        <v/>
      </c>
      <c r="M5549" s="13">
        <f>M5548+J5548/40-IF(I5548="V2H",K5548/(0.95*40),0)-IF(E5549=0,IF(E5548=1,IF(D5549=1,30,40)*0.18/(2*40),0),0)-IF(E5549=1,IF(E5548=0,IF(D5549=1,30,40)*0.18/(2*40),0),0)</f>
        <v/>
      </c>
      <c r="N5549" s="14" t="n">
        <v>0.09</v>
      </c>
      <c r="O5549" s="15">
        <f>K5549*N5549</f>
        <v/>
      </c>
      <c r="P5549">
        <f>IF(E5549=0,0.3,IF(D5549=1,IF(C5549&gt;=Params!$B$13-3,IF(C5549&lt;Params!$B$13,Params!$B$20,0.3),0.3),IF(C5549&gt;=Params!$B$15-3,IF(C5549&lt;Params!$B$15,Params!$B$21,0.3),0.3)))</f>
        <v/>
      </c>
    </row>
    <row r="5550" ht="15" customHeight="1" s="1">
      <c r="A5550" s="9" t="n">
        <v>5547</v>
      </c>
      <c r="B5550" s="6" t="inlineStr">
        <is>
          <t>20/08</t>
        </is>
      </c>
      <c r="C5550" s="6" t="n">
        <v>2</v>
      </c>
      <c r="D5550" s="6" t="n">
        <v>0</v>
      </c>
      <c r="E5550" s="10">
        <f>IF(D5550=1, IF(OR(C5550&lt;10, C5550&gt;=15),1,0), IF(OR(C5550&lt;7, C5550&gt;=18),1,0))</f>
        <v/>
      </c>
      <c r="F5550" s="11" t="n">
        <v>0.576</v>
      </c>
      <c r="G5550" s="12">
        <f>0*8</f>
        <v/>
      </c>
      <c r="H5550" s="12">
        <f>F5550-G5550</f>
        <v/>
      </c>
      <c r="I5550" s="10">
        <f>IF(E5550=0,"Fora",IF(E5549=0,"Carg xar",IF(H5550&lt;0,IF(M5550&lt;0.9,"Carg FV","Stby"),IF(M5550&gt;P5550,"V2H",IF(M5550&lt;0.9,"Carg xar","Stby")))))</f>
        <v/>
      </c>
      <c r="J5550" s="12">
        <f>IF(OR(I5550="Carg FV",I5550="Carg xar"),MIN(IF(I5550="Carg FV",ABS(H5550),7.4),7.4,MAX(0,(0.9-M5550)*40)*0.95),0)</f>
        <v/>
      </c>
      <c r="K5550" s="12">
        <f>IF(I5550="V2H",MIN(MAX(0,H5550),7.4,MAX(0,(M5550-P5550)*40)*0.95),0)</f>
        <v/>
      </c>
      <c r="L5550" s="12">
        <f>IF(E5550=0,0,MAX(0,H5550-K5550))</f>
        <v/>
      </c>
      <c r="M5550" s="13">
        <f>M5549+J5549/40-IF(I5549="V2H",K5549/(0.95*40),0)-IF(E5550=0,IF(E5549=1,IF(D5550=1,30,40)*0.18/(2*40),0),0)-IF(E5550=1,IF(E5549=0,IF(D5550=1,30,40)*0.18/(2*40),0),0)</f>
        <v/>
      </c>
      <c r="N5550" s="14" t="n">
        <v>0.09</v>
      </c>
      <c r="O5550" s="15">
        <f>K5550*N5550</f>
        <v/>
      </c>
      <c r="P5550">
        <f>IF(E5550=0,0.3,IF(D5550=1,IF(C5550&gt;=Params!$B$13-3,IF(C5550&lt;Params!$B$13,Params!$B$20,0.3),0.3),IF(C5550&gt;=Params!$B$15-3,IF(C5550&lt;Params!$B$15,Params!$B$21,0.3),0.3)))</f>
        <v/>
      </c>
    </row>
    <row r="5551" ht="15" customHeight="1" s="1">
      <c r="A5551" s="9" t="n">
        <v>5548</v>
      </c>
      <c r="B5551" s="6" t="inlineStr">
        <is>
          <t>20/08</t>
        </is>
      </c>
      <c r="C5551" s="6" t="n">
        <v>3</v>
      </c>
      <c r="D5551" s="6" t="n">
        <v>0</v>
      </c>
      <c r="E5551" s="10">
        <f>IF(D5551=1, IF(OR(C5551&lt;10, C5551&gt;=15),1,0), IF(OR(C5551&lt;7, C5551&gt;=18),1,0))</f>
        <v/>
      </c>
      <c r="F5551" s="11" t="n">
        <v>0.458</v>
      </c>
      <c r="G5551" s="12">
        <f>0*8</f>
        <v/>
      </c>
      <c r="H5551" s="12">
        <f>F5551-G5551</f>
        <v/>
      </c>
      <c r="I5551" s="10">
        <f>IF(E5551=0,"Fora",IF(E5550=0,"Carg xar",IF(H5551&lt;0,IF(M5551&lt;0.9,"Carg FV","Stby"),IF(M5551&gt;P5551,"V2H",IF(M5551&lt;0.9,"Carg xar","Stby")))))</f>
        <v/>
      </c>
      <c r="J5551" s="12">
        <f>IF(OR(I5551="Carg FV",I5551="Carg xar"),MIN(IF(I5551="Carg FV",ABS(H5551),7.4),7.4,MAX(0,(0.9-M5551)*40)*0.95),0)</f>
        <v/>
      </c>
      <c r="K5551" s="12">
        <f>IF(I5551="V2H",MIN(MAX(0,H5551),7.4,MAX(0,(M5551-P5551)*40)*0.95),0)</f>
        <v/>
      </c>
      <c r="L5551" s="12">
        <f>IF(E5551=0,0,MAX(0,H5551-K5551))</f>
        <v/>
      </c>
      <c r="M5551" s="13">
        <f>M5550+J5550/40-IF(I5550="V2H",K5550/(0.95*40),0)-IF(E5551=0,IF(E5550=1,IF(D5551=1,30,40)*0.18/(2*40),0),0)-IF(E5551=1,IF(E5550=0,IF(D5551=1,30,40)*0.18/(2*40),0),0)</f>
        <v/>
      </c>
      <c r="N5551" s="14" t="n">
        <v>0.09</v>
      </c>
      <c r="O5551" s="15">
        <f>K5551*N5551</f>
        <v/>
      </c>
      <c r="P5551">
        <f>IF(E5551=0,0.3,IF(D5551=1,IF(C5551&gt;=Params!$B$13-3,IF(C5551&lt;Params!$B$13,Params!$B$20,0.3),0.3),IF(C5551&gt;=Params!$B$15-3,IF(C5551&lt;Params!$B$15,Params!$B$21,0.3),0.3)))</f>
        <v/>
      </c>
    </row>
    <row r="5552" ht="15" customHeight="1" s="1">
      <c r="A5552" s="9" t="n">
        <v>5549</v>
      </c>
      <c r="B5552" s="6" t="inlineStr">
        <is>
          <t>20/08</t>
        </is>
      </c>
      <c r="C5552" s="6" t="n">
        <v>4</v>
      </c>
      <c r="D5552" s="6" t="n">
        <v>0</v>
      </c>
      <c r="E5552" s="10">
        <f>IF(D5552=1, IF(OR(C5552&lt;10, C5552&gt;=15),1,0), IF(OR(C5552&lt;7, C5552&gt;=18),1,0))</f>
        <v/>
      </c>
      <c r="F5552" s="11" t="n">
        <v>0.469</v>
      </c>
      <c r="G5552" s="12">
        <f>0*8</f>
        <v/>
      </c>
      <c r="H5552" s="12">
        <f>F5552-G5552</f>
        <v/>
      </c>
      <c r="I5552" s="10">
        <f>IF(E5552=0,"Fora",IF(E5551=0,"Carg xar",IF(H5552&lt;0,IF(M5552&lt;0.9,"Carg FV","Stby"),IF(M5552&gt;P5552,"V2H",IF(M5552&lt;0.9,"Carg xar","Stby")))))</f>
        <v/>
      </c>
      <c r="J5552" s="12">
        <f>IF(OR(I5552="Carg FV",I5552="Carg xar"),MIN(IF(I5552="Carg FV",ABS(H5552),7.4),7.4,MAX(0,(0.9-M5552)*40)*0.95),0)</f>
        <v/>
      </c>
      <c r="K5552" s="12">
        <f>IF(I5552="V2H",MIN(MAX(0,H5552),7.4,MAX(0,(M5552-P5552)*40)*0.95),0)</f>
        <v/>
      </c>
      <c r="L5552" s="12">
        <f>IF(E5552=0,0,MAX(0,H5552-K5552))</f>
        <v/>
      </c>
      <c r="M5552" s="13">
        <f>M5551+J5551/40-IF(I5551="V2H",K5551/(0.95*40),0)-IF(E5552=0,IF(E5551=1,IF(D5552=1,30,40)*0.18/(2*40),0),0)-IF(E5552=1,IF(E5551=0,IF(D5552=1,30,40)*0.18/(2*40),0),0)</f>
        <v/>
      </c>
      <c r="N5552" s="14" t="n">
        <v>0.09</v>
      </c>
      <c r="O5552" s="15">
        <f>K5552*N5552</f>
        <v/>
      </c>
      <c r="P5552">
        <f>IF(E5552=0,0.3,IF(D5552=1,IF(C5552&gt;=Params!$B$13-3,IF(C5552&lt;Params!$B$13,Params!$B$20,0.3),0.3),IF(C5552&gt;=Params!$B$15-3,IF(C5552&lt;Params!$B$15,Params!$B$21,0.3),0.3)))</f>
        <v/>
      </c>
    </row>
    <row r="5553" ht="15" customHeight="1" s="1">
      <c r="A5553" s="9" t="n">
        <v>5550</v>
      </c>
      <c r="B5553" s="6" t="inlineStr">
        <is>
          <t>20/08</t>
        </is>
      </c>
      <c r="C5553" s="6" t="n">
        <v>5</v>
      </c>
      <c r="D5553" s="6" t="n">
        <v>0</v>
      </c>
      <c r="E5553" s="10">
        <f>IF(D5553=1, IF(OR(C5553&lt;10, C5553&gt;=15),1,0), IF(OR(C5553&lt;7, C5553&gt;=18),1,0))</f>
        <v/>
      </c>
      <c r="F5553" s="11" t="n">
        <v>0.473</v>
      </c>
      <c r="G5553" s="12">
        <f>0*8</f>
        <v/>
      </c>
      <c r="H5553" s="12">
        <f>F5553-G5553</f>
        <v/>
      </c>
      <c r="I5553" s="10">
        <f>IF(E5553=0,"Fora",IF(E5552=0,"Carg xar",IF(H5553&lt;0,IF(M5553&lt;0.9,"Carg FV","Stby"),IF(M5553&gt;P5553,"V2H",IF(M5553&lt;0.9,"Carg xar","Stby")))))</f>
        <v/>
      </c>
      <c r="J5553" s="12">
        <f>IF(OR(I5553="Carg FV",I5553="Carg xar"),MIN(IF(I5553="Carg FV",ABS(H5553),7.4),7.4,MAX(0,(0.9-M5553)*40)*0.95),0)</f>
        <v/>
      </c>
      <c r="K5553" s="12">
        <f>IF(I5553="V2H",MIN(MAX(0,H5553),7.4,MAX(0,(M5553-P5553)*40)*0.95),0)</f>
        <v/>
      </c>
      <c r="L5553" s="12">
        <f>IF(E5553=0,0,MAX(0,H5553-K5553))</f>
        <v/>
      </c>
      <c r="M5553" s="13">
        <f>M5552+J5552/40-IF(I5552="V2H",K5552/(0.95*40),0)-IF(E5553=0,IF(E5552=1,IF(D5553=1,30,40)*0.18/(2*40),0),0)-IF(E5553=1,IF(E5552=0,IF(D5553=1,30,40)*0.18/(2*40),0),0)</f>
        <v/>
      </c>
      <c r="N5553" s="14" t="n">
        <v>0.09</v>
      </c>
      <c r="O5553" s="15">
        <f>K5553*N5553</f>
        <v/>
      </c>
      <c r="P5553">
        <f>IF(E5553=0,0.3,IF(D5553=1,IF(C5553&gt;=Params!$B$13-3,IF(C5553&lt;Params!$B$13,Params!$B$20,0.3),0.3),IF(C5553&gt;=Params!$B$15-3,IF(C5553&lt;Params!$B$15,Params!$B$21,0.3),0.3)))</f>
        <v/>
      </c>
    </row>
    <row r="5554" ht="15" customHeight="1" s="1">
      <c r="A5554" s="9" t="n">
        <v>5551</v>
      </c>
      <c r="B5554" s="6" t="inlineStr">
        <is>
          <t>20/08</t>
        </is>
      </c>
      <c r="C5554" s="6" t="n">
        <v>6</v>
      </c>
      <c r="D5554" s="6" t="n">
        <v>0</v>
      </c>
      <c r="E5554" s="10">
        <f>IF(D5554=1, IF(OR(C5554&lt;10, C5554&gt;=15),1,0), IF(OR(C5554&lt;7, C5554&gt;=18),1,0))</f>
        <v/>
      </c>
      <c r="F5554" s="11" t="n">
        <v>0.44</v>
      </c>
      <c r="G5554" s="12">
        <f>0*8</f>
        <v/>
      </c>
      <c r="H5554" s="12">
        <f>F5554-G5554</f>
        <v/>
      </c>
      <c r="I5554" s="10">
        <f>IF(E5554=0,"Fora",IF(E5553=0,"Carg xar",IF(H5554&lt;0,IF(M5554&lt;0.9,"Carg FV","Stby"),IF(M5554&gt;P5554,"V2H",IF(M5554&lt;0.9,"Carg xar","Stby")))))</f>
        <v/>
      </c>
      <c r="J5554" s="12">
        <f>IF(OR(I5554="Carg FV",I5554="Carg xar"),MIN(IF(I5554="Carg FV",ABS(H5554),7.4),7.4,MAX(0,(0.9-M5554)*40)*0.95),0)</f>
        <v/>
      </c>
      <c r="K5554" s="12">
        <f>IF(I5554="V2H",MIN(MAX(0,H5554),7.4,MAX(0,(M5554-P5554)*40)*0.95),0)</f>
        <v/>
      </c>
      <c r="L5554" s="12">
        <f>IF(E5554=0,0,MAX(0,H5554-K5554))</f>
        <v/>
      </c>
      <c r="M5554" s="13">
        <f>M5553+J5553/40-IF(I5553="V2H",K5553/(0.95*40),0)-IF(E5554=0,IF(E5553=1,IF(D5554=1,30,40)*0.18/(2*40),0),0)-IF(E5554=1,IF(E5553=0,IF(D5554=1,30,40)*0.18/(2*40),0),0)</f>
        <v/>
      </c>
      <c r="N5554" s="14" t="n">
        <v>0.09</v>
      </c>
      <c r="O5554" s="15">
        <f>K5554*N5554</f>
        <v/>
      </c>
      <c r="P5554">
        <f>IF(E5554=0,0.3,IF(D5554=1,IF(C5554&gt;=Params!$B$13-3,IF(C5554&lt;Params!$B$13,Params!$B$20,0.3),0.3),IF(C5554&gt;=Params!$B$15-3,IF(C5554&lt;Params!$B$15,Params!$B$21,0.3),0.3)))</f>
        <v/>
      </c>
    </row>
    <row r="5555" ht="15" customHeight="1" s="1">
      <c r="A5555" s="9" t="n">
        <v>5552</v>
      </c>
      <c r="B5555" s="6" t="inlineStr">
        <is>
          <t>20/08</t>
        </is>
      </c>
      <c r="C5555" s="6" t="n">
        <v>7</v>
      </c>
      <c r="D5555" s="6" t="n">
        <v>0</v>
      </c>
      <c r="E5555" s="10">
        <f>IF(D5555=1, IF(OR(C5555&lt;10, C5555&gt;=15),1,0), IF(OR(C5555&lt;7, C5555&gt;=18),1,0))</f>
        <v/>
      </c>
      <c r="F5555" s="11" t="n">
        <v>0.493</v>
      </c>
      <c r="G5555" s="12">
        <f>0.1*8</f>
        <v/>
      </c>
      <c r="H5555" s="12">
        <f>F5555-G5555</f>
        <v/>
      </c>
      <c r="I5555" s="10">
        <f>IF(E5555=0,"Fora",IF(E5554=0,"Carg xar",IF(H5555&lt;0,IF(M5555&lt;0.9,"Carg FV","Stby"),IF(M5555&gt;P5555,"V2H",IF(M5555&lt;0.9,"Carg xar","Stby")))))</f>
        <v/>
      </c>
      <c r="J5555" s="12">
        <f>IF(OR(I5555="Carg FV",I5555="Carg xar"),MIN(IF(I5555="Carg FV",ABS(H5555),7.4),7.4,MAX(0,(0.9-M5555)*40)*0.95),0)</f>
        <v/>
      </c>
      <c r="K5555" s="12">
        <f>IF(I5555="V2H",MIN(MAX(0,H5555),7.4,MAX(0,(M5555-P5555)*40)*0.95),0)</f>
        <v/>
      </c>
      <c r="L5555" s="12">
        <f>IF(E5555=0,0,MAX(0,H5555-K5555))</f>
        <v/>
      </c>
      <c r="M5555" s="13">
        <f>M5554+J5554/40-IF(I5554="V2H",K5554/(0.95*40),0)-IF(E5555=0,IF(E5554=1,IF(D5555=1,30,40)*0.18/(2*40),0),0)-IF(E5555=1,IF(E5554=0,IF(D5555=1,30,40)*0.18/(2*40),0),0)</f>
        <v/>
      </c>
      <c r="N5555" s="14" t="n">
        <v>0.09</v>
      </c>
      <c r="O5555" s="15">
        <f>K5555*N5555</f>
        <v/>
      </c>
      <c r="P5555">
        <f>IF(E5555=0,0.3,IF(D5555=1,IF(C5555&gt;=Params!$B$13-3,IF(C5555&lt;Params!$B$13,Params!$B$20,0.3),0.3),IF(C5555&gt;=Params!$B$15-3,IF(C5555&lt;Params!$B$15,Params!$B$21,0.3),0.3)))</f>
        <v/>
      </c>
    </row>
    <row r="5556" ht="15" customHeight="1" s="1">
      <c r="A5556" s="9" t="n">
        <v>5553</v>
      </c>
      <c r="B5556" s="6" t="inlineStr">
        <is>
          <t>20/08</t>
        </is>
      </c>
      <c r="C5556" s="6" t="n">
        <v>8</v>
      </c>
      <c r="D5556" s="6" t="n">
        <v>0</v>
      </c>
      <c r="E5556" s="10">
        <f>IF(D5556=1, IF(OR(C5556&lt;10, C5556&gt;=15),1,0), IF(OR(C5556&lt;7, C5556&gt;=18),1,0))</f>
        <v/>
      </c>
      <c r="F5556" s="11" t="n">
        <v>0.432</v>
      </c>
      <c r="G5556" s="12">
        <f>0.25*8</f>
        <v/>
      </c>
      <c r="H5556" s="12">
        <f>F5556-G5556</f>
        <v/>
      </c>
      <c r="I5556" s="10">
        <f>IF(E5556=0,"Fora",IF(E5555=0,"Carg xar",IF(H5556&lt;0,IF(M5556&lt;0.9,"Carg FV","Stby"),IF(M5556&gt;P5556,"V2H",IF(M5556&lt;0.9,"Carg xar","Stby")))))</f>
        <v/>
      </c>
      <c r="J5556" s="12">
        <f>IF(OR(I5556="Carg FV",I5556="Carg xar"),MIN(IF(I5556="Carg FV",ABS(H5556),7.4),7.4,MAX(0,(0.9-M5556)*40)*0.95),0)</f>
        <v/>
      </c>
      <c r="K5556" s="12">
        <f>IF(I5556="V2H",MIN(MAX(0,H5556),7.4,MAX(0,(M5556-P5556)*40)*0.95),0)</f>
        <v/>
      </c>
      <c r="L5556" s="12">
        <f>IF(E5556=0,0,MAX(0,H5556-K5556))</f>
        <v/>
      </c>
      <c r="M5556" s="13">
        <f>M5555+J5555/40-IF(I5555="V2H",K5555/(0.95*40),0)-IF(E5556=0,IF(E5555=1,IF(D5556=1,30,40)*0.18/(2*40),0),0)-IF(E5556=1,IF(E5555=0,IF(D5556=1,30,40)*0.18/(2*40),0),0)</f>
        <v/>
      </c>
      <c r="N5556" s="14" t="n">
        <v>0.15</v>
      </c>
      <c r="O5556" s="15">
        <f>K5556*N5556</f>
        <v/>
      </c>
      <c r="P5556">
        <f>IF(E5556=0,0.3,IF(D5556=1,IF(C5556&gt;=Params!$B$13-3,IF(C5556&lt;Params!$B$13,Params!$B$20,0.3),0.3),IF(C5556&gt;=Params!$B$15-3,IF(C5556&lt;Params!$B$15,Params!$B$21,0.3),0.3)))</f>
        <v/>
      </c>
    </row>
    <row r="5557" ht="15" customHeight="1" s="1">
      <c r="A5557" s="9" t="n">
        <v>5554</v>
      </c>
      <c r="B5557" s="6" t="inlineStr">
        <is>
          <t>20/08</t>
        </is>
      </c>
      <c r="C5557" s="6" t="n">
        <v>9</v>
      </c>
      <c r="D5557" s="6" t="n">
        <v>0</v>
      </c>
      <c r="E5557" s="10">
        <f>IF(D5557=1, IF(OR(C5557&lt;10, C5557&gt;=15),1,0), IF(OR(C5557&lt;7, C5557&gt;=18),1,0))</f>
        <v/>
      </c>
      <c r="F5557" s="11" t="n">
        <v>2</v>
      </c>
      <c r="G5557" s="12">
        <f>0.45*8</f>
        <v/>
      </c>
      <c r="H5557" s="12">
        <f>F5557-G5557</f>
        <v/>
      </c>
      <c r="I5557" s="10">
        <f>IF(E5557=0,"Fora",IF(E5556=0,"Carg xar",IF(H5557&lt;0,IF(M5557&lt;0.9,"Carg FV","Stby"),IF(M5557&gt;P5557,"V2H",IF(M5557&lt;0.9,"Carg xar","Stby")))))</f>
        <v/>
      </c>
      <c r="J5557" s="12">
        <f>IF(OR(I5557="Carg FV",I5557="Carg xar"),MIN(IF(I5557="Carg FV",ABS(H5557),7.4),7.4,MAX(0,(0.9-M5557)*40)*0.95),0)</f>
        <v/>
      </c>
      <c r="K5557" s="12">
        <f>IF(I5557="V2H",MIN(MAX(0,H5557),7.4,MAX(0,(M5557-P5557)*40)*0.95),0)</f>
        <v/>
      </c>
      <c r="L5557" s="12">
        <f>IF(E5557=0,0,MAX(0,H5557-K5557))</f>
        <v/>
      </c>
      <c r="M5557" s="13">
        <f>M5556+J5556/40-IF(I5556="V2H",K5556/(0.95*40),0)-IF(E5557=0,IF(E5556=1,IF(D5557=1,30,40)*0.18/(2*40),0),0)-IF(E5557=1,IF(E5556=0,IF(D5557=1,30,40)*0.18/(2*40),0),0)</f>
        <v/>
      </c>
      <c r="N5557" s="14" t="n">
        <v>0.15</v>
      </c>
      <c r="O5557" s="15">
        <f>K5557*N5557</f>
        <v/>
      </c>
      <c r="P5557">
        <f>IF(E5557=0,0.3,IF(D5557=1,IF(C5557&gt;=Params!$B$13-3,IF(C5557&lt;Params!$B$13,Params!$B$20,0.3),0.3),IF(C5557&gt;=Params!$B$15-3,IF(C5557&lt;Params!$B$15,Params!$B$21,0.3),0.3)))</f>
        <v/>
      </c>
    </row>
    <row r="5558" ht="15" customHeight="1" s="1">
      <c r="A5558" s="9" t="n">
        <v>5555</v>
      </c>
      <c r="B5558" s="6" t="inlineStr">
        <is>
          <t>20/08</t>
        </is>
      </c>
      <c r="C5558" s="6" t="n">
        <v>10</v>
      </c>
      <c r="D5558" s="6" t="n">
        <v>0</v>
      </c>
      <c r="E5558" s="10">
        <f>IF(D5558=1, IF(OR(C5558&lt;10, C5558&gt;=15),1,0), IF(OR(C5558&lt;7, C5558&gt;=18),1,0))</f>
        <v/>
      </c>
      <c r="F5558" s="11" t="n">
        <v>1.525</v>
      </c>
      <c r="G5558" s="12">
        <f>0.65*8</f>
        <v/>
      </c>
      <c r="H5558" s="12">
        <f>F5558-G5558</f>
        <v/>
      </c>
      <c r="I5558" s="10">
        <f>IF(E5558=0,"Fora",IF(E5557=0,"Carg xar",IF(H5558&lt;0,IF(M5558&lt;0.9,"Carg FV","Stby"),IF(M5558&gt;P5558,"V2H",IF(M5558&lt;0.9,"Carg xar","Stby")))))</f>
        <v/>
      </c>
      <c r="J5558" s="12">
        <f>IF(OR(I5558="Carg FV",I5558="Carg xar"),MIN(IF(I5558="Carg FV",ABS(H5558),7.4),7.4,MAX(0,(0.9-M5558)*40)*0.95),0)</f>
        <v/>
      </c>
      <c r="K5558" s="12">
        <f>IF(I5558="V2H",MIN(MAX(0,H5558),7.4,MAX(0,(M5558-P5558)*40)*0.95),0)</f>
        <v/>
      </c>
      <c r="L5558" s="12">
        <f>IF(E5558=0,0,MAX(0,H5558-K5558))</f>
        <v/>
      </c>
      <c r="M5558" s="13">
        <f>M5557+J5557/40-IF(I5557="V2H",K5557/(0.95*40),0)-IF(E5558=0,IF(E5557=1,IF(D5558=1,30,40)*0.18/(2*40),0),0)-IF(E5558=1,IF(E5557=0,IF(D5558=1,30,40)*0.18/(2*40),0),0)</f>
        <v/>
      </c>
      <c r="N5558" s="14" t="n">
        <v>0.2</v>
      </c>
      <c r="O5558" s="15">
        <f>K5558*N5558</f>
        <v/>
      </c>
      <c r="P5558">
        <f>IF(E5558=0,0.3,IF(D5558=1,IF(C5558&gt;=Params!$B$13-3,IF(C5558&lt;Params!$B$13,Params!$B$20,0.3),0.3),IF(C5558&gt;=Params!$B$15-3,IF(C5558&lt;Params!$B$15,Params!$B$21,0.3),0.3)))</f>
        <v/>
      </c>
    </row>
    <row r="5559" ht="15" customHeight="1" s="1">
      <c r="A5559" s="9" t="n">
        <v>5556</v>
      </c>
      <c r="B5559" s="6" t="inlineStr">
        <is>
          <t>20/08</t>
        </is>
      </c>
      <c r="C5559" s="6" t="n">
        <v>11</v>
      </c>
      <c r="D5559" s="6" t="n">
        <v>0</v>
      </c>
      <c r="E5559" s="10">
        <f>IF(D5559=1, IF(OR(C5559&lt;10, C5559&gt;=15),1,0), IF(OR(C5559&lt;7, C5559&gt;=18),1,0))</f>
        <v/>
      </c>
      <c r="F5559" s="11" t="n">
        <v>1.471</v>
      </c>
      <c r="G5559" s="12">
        <f>0.8*8</f>
        <v/>
      </c>
      <c r="H5559" s="12">
        <f>F5559-G5559</f>
        <v/>
      </c>
      <c r="I5559" s="10">
        <f>IF(E5559=0,"Fora",IF(E5558=0,"Carg xar",IF(H5559&lt;0,IF(M5559&lt;0.9,"Carg FV","Stby"),IF(M5559&gt;P5559,"V2H",IF(M5559&lt;0.9,"Carg xar","Stby")))))</f>
        <v/>
      </c>
      <c r="J5559" s="12">
        <f>IF(OR(I5559="Carg FV",I5559="Carg xar"),MIN(IF(I5559="Carg FV",ABS(H5559),7.4),7.4,MAX(0,(0.9-M5559)*40)*0.95),0)</f>
        <v/>
      </c>
      <c r="K5559" s="12">
        <f>IF(I5559="V2H",MIN(MAX(0,H5559),7.4,MAX(0,(M5559-P5559)*40)*0.95),0)</f>
        <v/>
      </c>
      <c r="L5559" s="12">
        <f>IF(E5559=0,0,MAX(0,H5559-K5559))</f>
        <v/>
      </c>
      <c r="M5559" s="13">
        <f>M5558+J5558/40-IF(I5558="V2H",K5558/(0.95*40),0)-IF(E5559=0,IF(E5558=1,IF(D5559=1,30,40)*0.18/(2*40),0),0)-IF(E5559=1,IF(E5558=0,IF(D5559=1,30,40)*0.18/(2*40),0),0)</f>
        <v/>
      </c>
      <c r="N5559" s="14" t="n">
        <v>0.2</v>
      </c>
      <c r="O5559" s="15">
        <f>K5559*N5559</f>
        <v/>
      </c>
      <c r="P5559">
        <f>IF(E5559=0,0.3,IF(D5559=1,IF(C5559&gt;=Params!$B$13-3,IF(C5559&lt;Params!$B$13,Params!$B$20,0.3),0.3),IF(C5559&gt;=Params!$B$15-3,IF(C5559&lt;Params!$B$15,Params!$B$21,0.3),0.3)))</f>
        <v/>
      </c>
    </row>
    <row r="5560" ht="15" customHeight="1" s="1">
      <c r="A5560" s="9" t="n">
        <v>5557</v>
      </c>
      <c r="B5560" s="6" t="inlineStr">
        <is>
          <t>20/08</t>
        </is>
      </c>
      <c r="C5560" s="6" t="n">
        <v>12</v>
      </c>
      <c r="D5560" s="6" t="n">
        <v>0</v>
      </c>
      <c r="E5560" s="10">
        <f>IF(D5560=1, IF(OR(C5560&lt;10, C5560&gt;=15),1,0), IF(OR(C5560&lt;7, C5560&gt;=18),1,0))</f>
        <v/>
      </c>
      <c r="F5560" s="11" t="n">
        <v>1.591</v>
      </c>
      <c r="G5560" s="12">
        <f>0.88*8</f>
        <v/>
      </c>
      <c r="H5560" s="12">
        <f>F5560-G5560</f>
        <v/>
      </c>
      <c r="I5560" s="10">
        <f>IF(E5560=0,"Fora",IF(E5559=0,"Carg xar",IF(H5560&lt;0,IF(M5560&lt;0.9,"Carg FV","Stby"),IF(M5560&gt;P5560,"V2H",IF(M5560&lt;0.9,"Carg xar","Stby")))))</f>
        <v/>
      </c>
      <c r="J5560" s="12">
        <f>IF(OR(I5560="Carg FV",I5560="Carg xar"),MIN(IF(I5560="Carg FV",ABS(H5560),7.4),7.4,MAX(0,(0.9-M5560)*40)*0.95),0)</f>
        <v/>
      </c>
      <c r="K5560" s="12">
        <f>IF(I5560="V2H",MIN(MAX(0,H5560),7.4,MAX(0,(M5560-P5560)*40)*0.95),0)</f>
        <v/>
      </c>
      <c r="L5560" s="12">
        <f>IF(E5560=0,0,MAX(0,H5560-K5560))</f>
        <v/>
      </c>
      <c r="M5560" s="13">
        <f>M5559+J5559/40-IF(I5559="V2H",K5559/(0.95*40),0)-IF(E5560=0,IF(E5559=1,IF(D5560=1,30,40)*0.18/(2*40),0),0)-IF(E5560=1,IF(E5559=0,IF(D5560=1,30,40)*0.18/(2*40),0),0)</f>
        <v/>
      </c>
      <c r="N5560" s="14" t="n">
        <v>0.2</v>
      </c>
      <c r="O5560" s="15">
        <f>K5560*N5560</f>
        <v/>
      </c>
      <c r="P5560">
        <f>IF(E5560=0,0.3,IF(D5560=1,IF(C5560&gt;=Params!$B$13-3,IF(C5560&lt;Params!$B$13,Params!$B$20,0.3),0.3),IF(C5560&gt;=Params!$B$15-3,IF(C5560&lt;Params!$B$15,Params!$B$21,0.3),0.3)))</f>
        <v/>
      </c>
    </row>
    <row r="5561" ht="15" customHeight="1" s="1">
      <c r="A5561" s="9" t="n">
        <v>5558</v>
      </c>
      <c r="B5561" s="6" t="inlineStr">
        <is>
          <t>20/08</t>
        </is>
      </c>
      <c r="C5561" s="6" t="n">
        <v>13</v>
      </c>
      <c r="D5561" s="6" t="n">
        <v>0</v>
      </c>
      <c r="E5561" s="10">
        <f>IF(D5561=1, IF(OR(C5561&lt;10, C5561&gt;=15),1,0), IF(OR(C5561&lt;7, C5561&gt;=18),1,0))</f>
        <v/>
      </c>
      <c r="F5561" s="11" t="n">
        <v>1.699</v>
      </c>
      <c r="G5561" s="12">
        <f>0.85*8</f>
        <v/>
      </c>
      <c r="H5561" s="12">
        <f>F5561-G5561</f>
        <v/>
      </c>
      <c r="I5561" s="10">
        <f>IF(E5561=0,"Fora",IF(E5560=0,"Carg xar",IF(H5561&lt;0,IF(M5561&lt;0.9,"Carg FV","Stby"),IF(M5561&gt;P5561,"V2H",IF(M5561&lt;0.9,"Carg xar","Stby")))))</f>
        <v/>
      </c>
      <c r="J5561" s="12">
        <f>IF(OR(I5561="Carg FV",I5561="Carg xar"),MIN(IF(I5561="Carg FV",ABS(H5561),7.4),7.4,MAX(0,(0.9-M5561)*40)*0.95),0)</f>
        <v/>
      </c>
      <c r="K5561" s="12">
        <f>IF(I5561="V2H",MIN(MAX(0,H5561),7.4,MAX(0,(M5561-P5561)*40)*0.95),0)</f>
        <v/>
      </c>
      <c r="L5561" s="12">
        <f>IF(E5561=0,0,MAX(0,H5561-K5561))</f>
        <v/>
      </c>
      <c r="M5561" s="13">
        <f>M5560+J5560/40-IF(I5560="V2H",K5560/(0.95*40),0)-IF(E5561=0,IF(E5560=1,IF(D5561=1,30,40)*0.18/(2*40),0),0)-IF(E5561=1,IF(E5560=0,IF(D5561=1,30,40)*0.18/(2*40),0),0)</f>
        <v/>
      </c>
      <c r="N5561" s="14" t="n">
        <v>0.2</v>
      </c>
      <c r="O5561" s="15">
        <f>K5561*N5561</f>
        <v/>
      </c>
      <c r="P5561">
        <f>IF(E5561=0,0.3,IF(D5561=1,IF(C5561&gt;=Params!$B$13-3,IF(C5561&lt;Params!$B$13,Params!$B$20,0.3),0.3),IF(C5561&gt;=Params!$B$15-3,IF(C5561&lt;Params!$B$15,Params!$B$21,0.3),0.3)))</f>
        <v/>
      </c>
    </row>
    <row r="5562" ht="15" customHeight="1" s="1">
      <c r="A5562" s="9" t="n">
        <v>5559</v>
      </c>
      <c r="B5562" s="6" t="inlineStr">
        <is>
          <t>20/08</t>
        </is>
      </c>
      <c r="C5562" s="6" t="n">
        <v>14</v>
      </c>
      <c r="D5562" s="6" t="n">
        <v>0</v>
      </c>
      <c r="E5562" s="10">
        <f>IF(D5562=1, IF(OR(C5562&lt;10, C5562&gt;=15),1,0), IF(OR(C5562&lt;7, C5562&gt;=18),1,0))</f>
        <v/>
      </c>
      <c r="F5562" s="11" t="n">
        <v>1.675</v>
      </c>
      <c r="G5562" s="12">
        <f>0.75*8</f>
        <v/>
      </c>
      <c r="H5562" s="12">
        <f>F5562-G5562</f>
        <v/>
      </c>
      <c r="I5562" s="10">
        <f>IF(E5562=0,"Fora",IF(E5561=0,"Carg xar",IF(H5562&lt;0,IF(M5562&lt;0.9,"Carg FV","Stby"),IF(M5562&gt;P5562,"V2H",IF(M5562&lt;0.9,"Carg xar","Stby")))))</f>
        <v/>
      </c>
      <c r="J5562" s="12">
        <f>IF(OR(I5562="Carg FV",I5562="Carg xar"),MIN(IF(I5562="Carg FV",ABS(H5562),7.4),7.4,MAX(0,(0.9-M5562)*40)*0.95),0)</f>
        <v/>
      </c>
      <c r="K5562" s="12">
        <f>IF(I5562="V2H",MIN(MAX(0,H5562),7.4,MAX(0,(M5562-P5562)*40)*0.95),0)</f>
        <v/>
      </c>
      <c r="L5562" s="12">
        <f>IF(E5562=0,0,MAX(0,H5562-K5562))</f>
        <v/>
      </c>
      <c r="M5562" s="13">
        <f>M5561+J5561/40-IF(I5561="V2H",K5561/(0.95*40),0)-IF(E5562=0,IF(E5561=1,IF(D5562=1,30,40)*0.18/(2*40),0),0)-IF(E5562=1,IF(E5561=0,IF(D5562=1,30,40)*0.18/(2*40),0),0)</f>
        <v/>
      </c>
      <c r="N5562" s="14" t="n">
        <v>0.15</v>
      </c>
      <c r="O5562" s="15">
        <f>K5562*N5562</f>
        <v/>
      </c>
      <c r="P5562">
        <f>IF(E5562=0,0.3,IF(D5562=1,IF(C5562&gt;=Params!$B$13-3,IF(C5562&lt;Params!$B$13,Params!$B$20,0.3),0.3),IF(C5562&gt;=Params!$B$15-3,IF(C5562&lt;Params!$B$15,Params!$B$21,0.3),0.3)))</f>
        <v/>
      </c>
    </row>
    <row r="5563" ht="15" customHeight="1" s="1">
      <c r="A5563" s="9" t="n">
        <v>5560</v>
      </c>
      <c r="B5563" s="6" t="inlineStr">
        <is>
          <t>20/08</t>
        </is>
      </c>
      <c r="C5563" s="6" t="n">
        <v>15</v>
      </c>
      <c r="D5563" s="6" t="n">
        <v>0</v>
      </c>
      <c r="E5563" s="10">
        <f>IF(D5563=1, IF(OR(C5563&lt;10, C5563&gt;=15),1,0), IF(OR(C5563&lt;7, C5563&gt;=18),1,0))</f>
        <v/>
      </c>
      <c r="F5563" s="11" t="n">
        <v>1.644</v>
      </c>
      <c r="G5563" s="12">
        <f>0.58*8</f>
        <v/>
      </c>
      <c r="H5563" s="12">
        <f>F5563-G5563</f>
        <v/>
      </c>
      <c r="I5563" s="10">
        <f>IF(E5563=0,"Fora",IF(E5562=0,"Carg xar",IF(H5563&lt;0,IF(M5563&lt;0.9,"Carg FV","Stby"),IF(M5563&gt;P5563,"V2H",IF(M5563&lt;0.9,"Carg xar","Stby")))))</f>
        <v/>
      </c>
      <c r="J5563" s="12">
        <f>IF(OR(I5563="Carg FV",I5563="Carg xar"),MIN(IF(I5563="Carg FV",ABS(H5563),7.4),7.4,MAX(0,(0.9-M5563)*40)*0.95),0)</f>
        <v/>
      </c>
      <c r="K5563" s="12">
        <f>IF(I5563="V2H",MIN(MAX(0,H5563),7.4,MAX(0,(M5563-P5563)*40)*0.95),0)</f>
        <v/>
      </c>
      <c r="L5563" s="12">
        <f>IF(E5563=0,0,MAX(0,H5563-K5563))</f>
        <v/>
      </c>
      <c r="M5563" s="13">
        <f>M5562+J5562/40-IF(I5562="V2H",K5562/(0.95*40),0)-IF(E5563=0,IF(E5562=1,IF(D5563=1,30,40)*0.18/(2*40),0),0)-IF(E5563=1,IF(E5562=0,IF(D5563=1,30,40)*0.18/(2*40),0),0)</f>
        <v/>
      </c>
      <c r="N5563" s="14" t="n">
        <v>0.15</v>
      </c>
      <c r="O5563" s="15">
        <f>K5563*N5563</f>
        <v/>
      </c>
      <c r="P5563">
        <f>IF(E5563=0,0.3,IF(D5563=1,IF(C5563&gt;=Params!$B$13-3,IF(C5563&lt;Params!$B$13,Params!$B$20,0.3),0.3),IF(C5563&gt;=Params!$B$15-3,IF(C5563&lt;Params!$B$15,Params!$B$21,0.3),0.3)))</f>
        <v/>
      </c>
    </row>
    <row r="5564" ht="15" customHeight="1" s="1">
      <c r="A5564" s="9" t="n">
        <v>5561</v>
      </c>
      <c r="B5564" s="6" t="inlineStr">
        <is>
          <t>20/08</t>
        </is>
      </c>
      <c r="C5564" s="6" t="n">
        <v>16</v>
      </c>
      <c r="D5564" s="6" t="n">
        <v>0</v>
      </c>
      <c r="E5564" s="10">
        <f>IF(D5564=1, IF(OR(C5564&lt;10, C5564&gt;=15),1,0), IF(OR(C5564&lt;7, C5564&gt;=18),1,0))</f>
        <v/>
      </c>
      <c r="F5564" s="11" t="n">
        <v>0.955</v>
      </c>
      <c r="G5564" s="12">
        <f>0.38*8</f>
        <v/>
      </c>
      <c r="H5564" s="12">
        <f>F5564-G5564</f>
        <v/>
      </c>
      <c r="I5564" s="10">
        <f>IF(E5564=0,"Fora",IF(E5563=0,"Carg xar",IF(H5564&lt;0,IF(M5564&lt;0.9,"Carg FV","Stby"),IF(M5564&gt;P5564,"V2H",IF(M5564&lt;0.9,"Carg xar","Stby")))))</f>
        <v/>
      </c>
      <c r="J5564" s="12">
        <f>IF(OR(I5564="Carg FV",I5564="Carg xar"),MIN(IF(I5564="Carg FV",ABS(H5564),7.4),7.4,MAX(0,(0.9-M5564)*40)*0.95),0)</f>
        <v/>
      </c>
      <c r="K5564" s="12">
        <f>IF(I5564="V2H",MIN(MAX(0,H5564),7.4,MAX(0,(M5564-P5564)*40)*0.95),0)</f>
        <v/>
      </c>
      <c r="L5564" s="12">
        <f>IF(E5564=0,0,MAX(0,H5564-K5564))</f>
        <v/>
      </c>
      <c r="M5564" s="13">
        <f>M5563+J5563/40-IF(I5563="V2H",K5563/(0.95*40),0)-IF(E5564=0,IF(E5563=1,IF(D5564=1,30,40)*0.18/(2*40),0),0)-IF(E5564=1,IF(E5563=0,IF(D5564=1,30,40)*0.18/(2*40),0),0)</f>
        <v/>
      </c>
      <c r="N5564" s="14" t="n">
        <v>0.15</v>
      </c>
      <c r="O5564" s="15">
        <f>K5564*N5564</f>
        <v/>
      </c>
      <c r="P5564">
        <f>IF(E5564=0,0.3,IF(D5564=1,IF(C5564&gt;=Params!$B$13-3,IF(C5564&lt;Params!$B$13,Params!$B$20,0.3),0.3),IF(C5564&gt;=Params!$B$15-3,IF(C5564&lt;Params!$B$15,Params!$B$21,0.3),0.3)))</f>
        <v/>
      </c>
    </row>
    <row r="5565" ht="15" customHeight="1" s="1">
      <c r="A5565" s="9" t="n">
        <v>5562</v>
      </c>
      <c r="B5565" s="6" t="inlineStr">
        <is>
          <t>20/08</t>
        </is>
      </c>
      <c r="C5565" s="6" t="n">
        <v>17</v>
      </c>
      <c r="D5565" s="6" t="n">
        <v>0</v>
      </c>
      <c r="E5565" s="10">
        <f>IF(D5565=1, IF(OR(C5565&lt;10, C5565&gt;=15),1,0), IF(OR(C5565&lt;7, C5565&gt;=18),1,0))</f>
        <v/>
      </c>
      <c r="F5565" s="11" t="n">
        <v>0.614</v>
      </c>
      <c r="G5565" s="12">
        <f>0.18*8</f>
        <v/>
      </c>
      <c r="H5565" s="12">
        <f>F5565-G5565</f>
        <v/>
      </c>
      <c r="I5565" s="10">
        <f>IF(E5565=0,"Fora",IF(E5564=0,"Carg xar",IF(H5565&lt;0,IF(M5565&lt;0.9,"Carg FV","Stby"),IF(M5565&gt;P5565,"V2H",IF(M5565&lt;0.9,"Carg xar","Stby")))))</f>
        <v/>
      </c>
      <c r="J5565" s="12">
        <f>IF(OR(I5565="Carg FV",I5565="Carg xar"),MIN(IF(I5565="Carg FV",ABS(H5565),7.4),7.4,MAX(0,(0.9-M5565)*40)*0.95),0)</f>
        <v/>
      </c>
      <c r="K5565" s="12">
        <f>IF(I5565="V2H",MIN(MAX(0,H5565),7.4,MAX(0,(M5565-P5565)*40)*0.95),0)</f>
        <v/>
      </c>
      <c r="L5565" s="12">
        <f>IF(E5565=0,0,MAX(0,H5565-K5565))</f>
        <v/>
      </c>
      <c r="M5565" s="13">
        <f>M5564+J5564/40-IF(I5564="V2H",K5564/(0.95*40),0)-IF(E5565=0,IF(E5564=1,IF(D5565=1,30,40)*0.18/(2*40),0),0)-IF(E5565=1,IF(E5564=0,IF(D5565=1,30,40)*0.18/(2*40),0),0)</f>
        <v/>
      </c>
      <c r="N5565" s="14" t="n">
        <v>0.15</v>
      </c>
      <c r="O5565" s="15">
        <f>K5565*N5565</f>
        <v/>
      </c>
      <c r="P5565">
        <f>IF(E5565=0,0.3,IF(D5565=1,IF(C5565&gt;=Params!$B$13-3,IF(C5565&lt;Params!$B$13,Params!$B$20,0.3),0.3),IF(C5565&gt;=Params!$B$15-3,IF(C5565&lt;Params!$B$15,Params!$B$21,0.3),0.3)))</f>
        <v/>
      </c>
    </row>
    <row r="5566" ht="15" customHeight="1" s="1">
      <c r="A5566" s="9" t="n">
        <v>5563</v>
      </c>
      <c r="B5566" s="6" t="inlineStr">
        <is>
          <t>20/08</t>
        </is>
      </c>
      <c r="C5566" s="6" t="n">
        <v>18</v>
      </c>
      <c r="D5566" s="6" t="n">
        <v>0</v>
      </c>
      <c r="E5566" s="10">
        <f>IF(D5566=1, IF(OR(C5566&lt;10, C5566&gt;=15),1,0), IF(OR(C5566&lt;7, C5566&gt;=18),1,0))</f>
        <v/>
      </c>
      <c r="F5566" s="11" t="n">
        <v>0.666</v>
      </c>
      <c r="G5566" s="12">
        <f>0.04*8</f>
        <v/>
      </c>
      <c r="H5566" s="12">
        <f>F5566-G5566</f>
        <v/>
      </c>
      <c r="I5566" s="10">
        <f>IF(E5566=0,"Fora",IF(E5565=0,"Carg xar",IF(H5566&lt;0,IF(M5566&lt;0.9,"Carg FV","Stby"),IF(M5566&gt;P5566,"V2H",IF(M5566&lt;0.9,"Carg xar","Stby")))))</f>
        <v/>
      </c>
      <c r="J5566" s="12">
        <f>IF(OR(I5566="Carg FV",I5566="Carg xar"),MIN(IF(I5566="Carg FV",ABS(H5566),7.4),7.4,MAX(0,(0.9-M5566)*40)*0.95),0)</f>
        <v/>
      </c>
      <c r="K5566" s="12">
        <f>IF(I5566="V2H",MIN(MAX(0,H5566),7.4,MAX(0,(M5566-P5566)*40)*0.95),0)</f>
        <v/>
      </c>
      <c r="L5566" s="12">
        <f>IF(E5566=0,0,MAX(0,H5566-K5566))</f>
        <v/>
      </c>
      <c r="M5566" s="13">
        <f>M5565+J5565/40-IF(I5565="V2H",K5565/(0.95*40),0)-IF(E5566=0,IF(E5565=1,IF(D5566=1,30,40)*0.18/(2*40),0),0)-IF(E5566=1,IF(E5565=0,IF(D5566=1,30,40)*0.18/(2*40),0),0)</f>
        <v/>
      </c>
      <c r="N5566" s="14" t="n">
        <v>0.2</v>
      </c>
      <c r="O5566" s="15">
        <f>K5566*N5566</f>
        <v/>
      </c>
      <c r="P5566">
        <f>IF(E5566=0,0.3,IF(D5566=1,IF(C5566&gt;=Params!$B$13-3,IF(C5566&lt;Params!$B$13,Params!$B$20,0.3),0.3),IF(C5566&gt;=Params!$B$15-3,IF(C5566&lt;Params!$B$15,Params!$B$21,0.3),0.3)))</f>
        <v/>
      </c>
    </row>
    <row r="5567" ht="15" customHeight="1" s="1">
      <c r="A5567" s="9" t="n">
        <v>5564</v>
      </c>
      <c r="B5567" s="6" t="inlineStr">
        <is>
          <t>20/08</t>
        </is>
      </c>
      <c r="C5567" s="6" t="n">
        <v>19</v>
      </c>
      <c r="D5567" s="6" t="n">
        <v>0</v>
      </c>
      <c r="E5567" s="10">
        <f>IF(D5567=1, IF(OR(C5567&lt;10, C5567&gt;=15),1,0), IF(OR(C5567&lt;7, C5567&gt;=18),1,0))</f>
        <v/>
      </c>
      <c r="F5567" s="11" t="n">
        <v>0.632</v>
      </c>
      <c r="G5567" s="12">
        <f>0*8</f>
        <v/>
      </c>
      <c r="H5567" s="12">
        <f>F5567-G5567</f>
        <v/>
      </c>
      <c r="I5567" s="10">
        <f>IF(E5567=0,"Fora",IF(E5566=0,"Carg xar",IF(H5567&lt;0,IF(M5567&lt;0.9,"Carg FV","Stby"),IF(M5567&gt;P5567,"V2H",IF(M5567&lt;0.9,"Carg xar","Stby")))))</f>
        <v/>
      </c>
      <c r="J5567" s="12">
        <f>IF(OR(I5567="Carg FV",I5567="Carg xar"),MIN(IF(I5567="Carg FV",ABS(H5567),7.4),7.4,MAX(0,(0.9-M5567)*40)*0.95),0)</f>
        <v/>
      </c>
      <c r="K5567" s="12">
        <f>IF(I5567="V2H",MIN(MAX(0,H5567),7.4,MAX(0,(M5567-P5567)*40)*0.95),0)</f>
        <v/>
      </c>
      <c r="L5567" s="12">
        <f>IF(E5567=0,0,MAX(0,H5567-K5567))</f>
        <v/>
      </c>
      <c r="M5567" s="13">
        <f>M5566+J5566/40-IF(I5566="V2H",K5566/(0.95*40),0)-IF(E5567=0,IF(E5566=1,IF(D5567=1,30,40)*0.18/(2*40),0),0)-IF(E5567=1,IF(E5566=0,IF(D5567=1,30,40)*0.18/(2*40),0),0)</f>
        <v/>
      </c>
      <c r="N5567" s="14" t="n">
        <v>0.2</v>
      </c>
      <c r="O5567" s="15">
        <f>K5567*N5567</f>
        <v/>
      </c>
      <c r="P5567">
        <f>IF(E5567=0,0.3,IF(D5567=1,IF(C5567&gt;=Params!$B$13-3,IF(C5567&lt;Params!$B$13,Params!$B$20,0.3),0.3),IF(C5567&gt;=Params!$B$15-3,IF(C5567&lt;Params!$B$15,Params!$B$21,0.3),0.3)))</f>
        <v/>
      </c>
    </row>
    <row r="5568" ht="15" customHeight="1" s="1">
      <c r="A5568" s="9" t="n">
        <v>5565</v>
      </c>
      <c r="B5568" s="6" t="inlineStr">
        <is>
          <t>20/08</t>
        </is>
      </c>
      <c r="C5568" s="6" t="n">
        <v>20</v>
      </c>
      <c r="D5568" s="6" t="n">
        <v>0</v>
      </c>
      <c r="E5568" s="10">
        <f>IF(D5568=1, IF(OR(C5568&lt;10, C5568&gt;=15),1,0), IF(OR(C5568&lt;7, C5568&gt;=18),1,0))</f>
        <v/>
      </c>
      <c r="F5568" s="11" t="n">
        <v>1.413</v>
      </c>
      <c r="G5568" s="12">
        <f>0*8</f>
        <v/>
      </c>
      <c r="H5568" s="12">
        <f>F5568-G5568</f>
        <v/>
      </c>
      <c r="I5568" s="10">
        <f>IF(E5568=0,"Fora",IF(E5567=0,"Carg xar",IF(H5568&lt;0,IF(M5568&lt;0.9,"Carg FV","Stby"),IF(M5568&gt;P5568,"V2H",IF(M5568&lt;0.9,"Carg xar","Stby")))))</f>
        <v/>
      </c>
      <c r="J5568" s="12">
        <f>IF(OR(I5568="Carg FV",I5568="Carg xar"),MIN(IF(I5568="Carg FV",ABS(H5568),7.4),7.4,MAX(0,(0.9-M5568)*40)*0.95),0)</f>
        <v/>
      </c>
      <c r="K5568" s="12">
        <f>IF(I5568="V2H",MIN(MAX(0,H5568),7.4,MAX(0,(M5568-P5568)*40)*0.95),0)</f>
        <v/>
      </c>
      <c r="L5568" s="12">
        <f>IF(E5568=0,0,MAX(0,H5568-K5568))</f>
        <v/>
      </c>
      <c r="M5568" s="13">
        <f>M5567+J5567/40-IF(I5567="V2H",K5567/(0.95*40),0)-IF(E5568=0,IF(E5567=1,IF(D5568=1,30,40)*0.18/(2*40),0),0)-IF(E5568=1,IF(E5567=0,IF(D5568=1,30,40)*0.18/(2*40),0),0)</f>
        <v/>
      </c>
      <c r="N5568" s="14" t="n">
        <v>0.2</v>
      </c>
      <c r="O5568" s="15">
        <f>K5568*N5568</f>
        <v/>
      </c>
      <c r="P5568">
        <f>IF(E5568=0,0.3,IF(D5568=1,IF(C5568&gt;=Params!$B$13-3,IF(C5568&lt;Params!$B$13,Params!$B$20,0.3),0.3),IF(C5568&gt;=Params!$B$15-3,IF(C5568&lt;Params!$B$15,Params!$B$21,0.3),0.3)))</f>
        <v/>
      </c>
    </row>
    <row r="5569" ht="15" customHeight="1" s="1">
      <c r="A5569" s="9" t="n">
        <v>5566</v>
      </c>
      <c r="B5569" s="6" t="inlineStr">
        <is>
          <t>20/08</t>
        </is>
      </c>
      <c r="C5569" s="6" t="n">
        <v>21</v>
      </c>
      <c r="D5569" s="6" t="n">
        <v>0</v>
      </c>
      <c r="E5569" s="10">
        <f>IF(D5569=1, IF(OR(C5569&lt;10, C5569&gt;=15),1,0), IF(OR(C5569&lt;7, C5569&gt;=18),1,0))</f>
        <v/>
      </c>
      <c r="F5569" s="11" t="n">
        <v>0.664</v>
      </c>
      <c r="G5569" s="12">
        <f>0*8</f>
        <v/>
      </c>
      <c r="H5569" s="12">
        <f>F5569-G5569</f>
        <v/>
      </c>
      <c r="I5569" s="10">
        <f>IF(E5569=0,"Fora",IF(E5568=0,"Carg xar",IF(H5569&lt;0,IF(M5569&lt;0.9,"Carg FV","Stby"),IF(M5569&gt;P5569,"V2H",IF(M5569&lt;0.9,"Carg xar","Stby")))))</f>
        <v/>
      </c>
      <c r="J5569" s="12">
        <f>IF(OR(I5569="Carg FV",I5569="Carg xar"),MIN(IF(I5569="Carg FV",ABS(H5569),7.4),7.4,MAX(0,(0.9-M5569)*40)*0.95),0)</f>
        <v/>
      </c>
      <c r="K5569" s="12">
        <f>IF(I5569="V2H",MIN(MAX(0,H5569),7.4,MAX(0,(M5569-P5569)*40)*0.95),0)</f>
        <v/>
      </c>
      <c r="L5569" s="12">
        <f>IF(E5569=0,0,MAX(0,H5569-K5569))</f>
        <v/>
      </c>
      <c r="M5569" s="13">
        <f>M5568+J5568/40-IF(I5568="V2H",K5568/(0.95*40),0)-IF(E5569=0,IF(E5568=1,IF(D5569=1,30,40)*0.18/(2*40),0),0)-IF(E5569=1,IF(E5568=0,IF(D5569=1,30,40)*0.18/(2*40),0),0)</f>
        <v/>
      </c>
      <c r="N5569" s="14" t="n">
        <v>0.2</v>
      </c>
      <c r="O5569" s="15">
        <f>K5569*N5569</f>
        <v/>
      </c>
      <c r="P5569">
        <f>IF(E5569=0,0.3,IF(D5569=1,IF(C5569&gt;=Params!$B$13-3,IF(C5569&lt;Params!$B$13,Params!$B$20,0.3),0.3),IF(C5569&gt;=Params!$B$15-3,IF(C5569&lt;Params!$B$15,Params!$B$21,0.3),0.3)))</f>
        <v/>
      </c>
    </row>
    <row r="5570" ht="15" customHeight="1" s="1">
      <c r="A5570" s="9" t="n">
        <v>5567</v>
      </c>
      <c r="B5570" s="6" t="inlineStr">
        <is>
          <t>20/08</t>
        </is>
      </c>
      <c r="C5570" s="6" t="n">
        <v>22</v>
      </c>
      <c r="D5570" s="6" t="n">
        <v>0</v>
      </c>
      <c r="E5570" s="10">
        <f>IF(D5570=1, IF(OR(C5570&lt;10, C5570&gt;=15),1,0), IF(OR(C5570&lt;7, C5570&gt;=18),1,0))</f>
        <v/>
      </c>
      <c r="F5570" s="11" t="n">
        <v>0.643</v>
      </c>
      <c r="G5570" s="12">
        <f>0*8</f>
        <v/>
      </c>
      <c r="H5570" s="12">
        <f>F5570-G5570</f>
        <v/>
      </c>
      <c r="I5570" s="10">
        <f>IF(E5570=0,"Fora",IF(E5569=0,"Carg xar",IF(H5570&lt;0,IF(M5570&lt;0.9,"Carg FV","Stby"),IF(M5570&gt;P5570,"V2H",IF(M5570&lt;0.9,"Carg xar","Stby")))))</f>
        <v/>
      </c>
      <c r="J5570" s="12">
        <f>IF(OR(I5570="Carg FV",I5570="Carg xar"),MIN(IF(I5570="Carg FV",ABS(H5570),7.4),7.4,MAX(0,(0.9-M5570)*40)*0.95),0)</f>
        <v/>
      </c>
      <c r="K5570" s="12">
        <f>IF(I5570="V2H",MIN(MAX(0,H5570),7.4,MAX(0,(M5570-P5570)*40)*0.95),0)</f>
        <v/>
      </c>
      <c r="L5570" s="12">
        <f>IF(E5570=0,0,MAX(0,H5570-K5570))</f>
        <v/>
      </c>
      <c r="M5570" s="13">
        <f>M5569+J5569/40-IF(I5569="V2H",K5569/(0.95*40),0)-IF(E5570=0,IF(E5569=1,IF(D5570=1,30,40)*0.18/(2*40),0),0)-IF(E5570=1,IF(E5569=0,IF(D5570=1,30,40)*0.18/(2*40),0),0)</f>
        <v/>
      </c>
      <c r="N5570" s="14" t="n">
        <v>0.15</v>
      </c>
      <c r="O5570" s="15">
        <f>K5570*N5570</f>
        <v/>
      </c>
      <c r="P5570">
        <f>IF(E5570=0,0.3,IF(D5570=1,IF(C5570&gt;=Params!$B$13-3,IF(C5570&lt;Params!$B$13,Params!$B$20,0.3),0.3),IF(C5570&gt;=Params!$B$15-3,IF(C5570&lt;Params!$B$15,Params!$B$21,0.3),0.3)))</f>
        <v/>
      </c>
    </row>
    <row r="5571" ht="15" customHeight="1" s="1">
      <c r="A5571" s="9" t="n">
        <v>5568</v>
      </c>
      <c r="B5571" s="6" t="inlineStr">
        <is>
          <t>20/08</t>
        </is>
      </c>
      <c r="C5571" s="6" t="n">
        <v>23</v>
      </c>
      <c r="D5571" s="6" t="n">
        <v>0</v>
      </c>
      <c r="E5571" s="10">
        <f>IF(D5571=1, IF(OR(C5571&lt;10, C5571&gt;=15),1,0), IF(OR(C5571&lt;7, C5571&gt;=18),1,0))</f>
        <v/>
      </c>
      <c r="F5571" s="11" t="n">
        <v>0.724</v>
      </c>
      <c r="G5571" s="12">
        <f>0*8</f>
        <v/>
      </c>
      <c r="H5571" s="12">
        <f>F5571-G5571</f>
        <v/>
      </c>
      <c r="I5571" s="10">
        <f>IF(E5571=0,"Fora",IF(E5570=0,"Carg xar",IF(H5571&lt;0,IF(M5571&lt;0.9,"Carg FV","Stby"),IF(M5571&gt;P5571,"V2H",IF(M5571&lt;0.9,"Carg xar","Stby")))))</f>
        <v/>
      </c>
      <c r="J5571" s="12">
        <f>IF(OR(I5571="Carg FV",I5571="Carg xar"),MIN(IF(I5571="Carg FV",ABS(H5571),7.4),7.4,MAX(0,(0.9-M5571)*40)*0.95),0)</f>
        <v/>
      </c>
      <c r="K5571" s="12">
        <f>IF(I5571="V2H",MIN(MAX(0,H5571),7.4,MAX(0,(M5571-P5571)*40)*0.95),0)</f>
        <v/>
      </c>
      <c r="L5571" s="12">
        <f>IF(E5571=0,0,MAX(0,H5571-K5571))</f>
        <v/>
      </c>
      <c r="M5571" s="13">
        <f>M5570+J5570/40-IF(I5570="V2H",K5570/(0.95*40),0)-IF(E5571=0,IF(E5570=1,IF(D5571=1,30,40)*0.18/(2*40),0),0)-IF(E5571=1,IF(E5570=0,IF(D5571=1,30,40)*0.18/(2*40),0),0)</f>
        <v/>
      </c>
      <c r="N5571" s="14" t="n">
        <v>0.15</v>
      </c>
      <c r="O5571" s="15">
        <f>K5571*N5571</f>
        <v/>
      </c>
      <c r="P5571">
        <f>IF(E5571=0,0.3,IF(D5571=1,IF(C5571&gt;=Params!$B$13-3,IF(C5571&lt;Params!$B$13,Params!$B$20,0.3),0.3),IF(C5571&gt;=Params!$B$15-3,IF(C5571&lt;Params!$B$15,Params!$B$21,0.3),0.3)))</f>
        <v/>
      </c>
    </row>
    <row r="5572" ht="15" customHeight="1" s="1">
      <c r="A5572" s="9" t="n">
        <v>5569</v>
      </c>
      <c r="B5572" s="6" t="inlineStr">
        <is>
          <t>21/08</t>
        </is>
      </c>
      <c r="C5572" s="6" t="n">
        <v>0</v>
      </c>
      <c r="D5572" s="6" t="n">
        <v>0</v>
      </c>
      <c r="E5572" s="10">
        <f>IF(D5572=1, IF(OR(C5572&lt;10, C5572&gt;=15),1,0), IF(OR(C5572&lt;7, C5572&gt;=18),1,0))</f>
        <v/>
      </c>
      <c r="F5572" s="11" t="n">
        <v>0.627</v>
      </c>
      <c r="G5572" s="12">
        <f>0*8</f>
        <v/>
      </c>
      <c r="H5572" s="12">
        <f>F5572-G5572</f>
        <v/>
      </c>
      <c r="I5572" s="10">
        <f>IF(E5572=0,"Fora",IF(E5571=0,"Carg xar",IF(H5572&lt;0,IF(M5572&lt;0.9,"Carg FV","Stby"),IF(M5572&gt;P5572,"V2H",IF(M5572&lt;0.9,"Carg xar","Stby")))))</f>
        <v/>
      </c>
      <c r="J5572" s="12">
        <f>IF(OR(I5572="Carg FV",I5572="Carg xar"),MIN(IF(I5572="Carg FV",ABS(H5572),7.4),7.4,MAX(0,(0.9-M5572)*40)*0.95),0)</f>
        <v/>
      </c>
      <c r="K5572" s="12">
        <f>IF(I5572="V2H",MIN(MAX(0,H5572),7.4,MAX(0,(M5572-P5572)*40)*0.95),0)</f>
        <v/>
      </c>
      <c r="L5572" s="12">
        <f>IF(E5572=0,0,MAX(0,H5572-K5572))</f>
        <v/>
      </c>
      <c r="M5572" s="13">
        <f>M5571+J5571/40-IF(I5571="V2H",K5571/(0.95*40),0)-IF(E5572=0,IF(E5571=1,IF(D5572=1,30,40)*0.18/(2*40),0),0)-IF(E5572=1,IF(E5571=0,IF(D5572=1,30,40)*0.18/(2*40),0),0)</f>
        <v/>
      </c>
      <c r="N5572" s="14" t="n">
        <v>0.09</v>
      </c>
      <c r="O5572" s="15">
        <f>K5572*N5572</f>
        <v/>
      </c>
      <c r="P5572">
        <f>IF(E5572=0,0.3,IF(D5572=1,IF(C5572&gt;=Params!$B$13-3,IF(C5572&lt;Params!$B$13,Params!$B$20,0.3),0.3),IF(C5572&gt;=Params!$B$15-3,IF(C5572&lt;Params!$B$15,Params!$B$21,0.3),0.3)))</f>
        <v/>
      </c>
    </row>
    <row r="5573" ht="15" customHeight="1" s="1">
      <c r="A5573" s="9" t="n">
        <v>5570</v>
      </c>
      <c r="B5573" s="6" t="inlineStr">
        <is>
          <t>21/08</t>
        </is>
      </c>
      <c r="C5573" s="6" t="n">
        <v>1</v>
      </c>
      <c r="D5573" s="6" t="n">
        <v>0</v>
      </c>
      <c r="E5573" s="10">
        <f>IF(D5573=1, IF(OR(C5573&lt;10, C5573&gt;=15),1,0), IF(OR(C5573&lt;7, C5573&gt;=18),1,0))</f>
        <v/>
      </c>
      <c r="F5573" s="11" t="n">
        <v>0.673</v>
      </c>
      <c r="G5573" s="12">
        <f>0*8</f>
        <v/>
      </c>
      <c r="H5573" s="12">
        <f>F5573-G5573</f>
        <v/>
      </c>
      <c r="I5573" s="10">
        <f>IF(E5573=0,"Fora",IF(E5572=0,"Carg xar",IF(H5573&lt;0,IF(M5573&lt;0.9,"Carg FV","Stby"),IF(M5573&gt;P5573,"V2H",IF(M5573&lt;0.9,"Carg xar","Stby")))))</f>
        <v/>
      </c>
      <c r="J5573" s="12">
        <f>IF(OR(I5573="Carg FV",I5573="Carg xar"),MIN(IF(I5573="Carg FV",ABS(H5573),7.4),7.4,MAX(0,(0.9-M5573)*40)*0.95),0)</f>
        <v/>
      </c>
      <c r="K5573" s="12">
        <f>IF(I5573="V2H",MIN(MAX(0,H5573),7.4,MAX(0,(M5573-P5573)*40)*0.95),0)</f>
        <v/>
      </c>
      <c r="L5573" s="12">
        <f>IF(E5573=0,0,MAX(0,H5573-K5573))</f>
        <v/>
      </c>
      <c r="M5573" s="13">
        <f>M5572+J5572/40-IF(I5572="V2H",K5572/(0.95*40),0)-IF(E5573=0,IF(E5572=1,IF(D5573=1,30,40)*0.18/(2*40),0),0)-IF(E5573=1,IF(E5572=0,IF(D5573=1,30,40)*0.18/(2*40),0),0)</f>
        <v/>
      </c>
      <c r="N5573" s="14" t="n">
        <v>0.09</v>
      </c>
      <c r="O5573" s="15">
        <f>K5573*N5573</f>
        <v/>
      </c>
      <c r="P5573">
        <f>IF(E5573=0,0.3,IF(D5573=1,IF(C5573&gt;=Params!$B$13-3,IF(C5573&lt;Params!$B$13,Params!$B$20,0.3),0.3),IF(C5573&gt;=Params!$B$15-3,IF(C5573&lt;Params!$B$15,Params!$B$21,0.3),0.3)))</f>
        <v/>
      </c>
    </row>
    <row r="5574" ht="15" customHeight="1" s="1">
      <c r="A5574" s="9" t="n">
        <v>5571</v>
      </c>
      <c r="B5574" s="6" t="inlineStr">
        <is>
          <t>21/08</t>
        </is>
      </c>
      <c r="C5574" s="6" t="n">
        <v>2</v>
      </c>
      <c r="D5574" s="6" t="n">
        <v>0</v>
      </c>
      <c r="E5574" s="10">
        <f>IF(D5574=1, IF(OR(C5574&lt;10, C5574&gt;=15),1,0), IF(OR(C5574&lt;7, C5574&gt;=18),1,0))</f>
        <v/>
      </c>
      <c r="F5574" s="11" t="n">
        <v>0.619</v>
      </c>
      <c r="G5574" s="12">
        <f>0*8</f>
        <v/>
      </c>
      <c r="H5574" s="12">
        <f>F5574-G5574</f>
        <v/>
      </c>
      <c r="I5574" s="10">
        <f>IF(E5574=0,"Fora",IF(E5573=0,"Carg xar",IF(H5574&lt;0,IF(M5574&lt;0.9,"Carg FV","Stby"),IF(M5574&gt;P5574,"V2H",IF(M5574&lt;0.9,"Carg xar","Stby")))))</f>
        <v/>
      </c>
      <c r="J5574" s="12">
        <f>IF(OR(I5574="Carg FV",I5574="Carg xar"),MIN(IF(I5574="Carg FV",ABS(H5574),7.4),7.4,MAX(0,(0.9-M5574)*40)*0.95),0)</f>
        <v/>
      </c>
      <c r="K5574" s="12">
        <f>IF(I5574="V2H",MIN(MAX(0,H5574),7.4,MAX(0,(M5574-P5574)*40)*0.95),0)</f>
        <v/>
      </c>
      <c r="L5574" s="12">
        <f>IF(E5574=0,0,MAX(0,H5574-K5574))</f>
        <v/>
      </c>
      <c r="M5574" s="13">
        <f>M5573+J5573/40-IF(I5573="V2H",K5573/(0.95*40),0)-IF(E5574=0,IF(E5573=1,IF(D5574=1,30,40)*0.18/(2*40),0),0)-IF(E5574=1,IF(E5573=0,IF(D5574=1,30,40)*0.18/(2*40),0),0)</f>
        <v/>
      </c>
      <c r="N5574" s="14" t="n">
        <v>0.09</v>
      </c>
      <c r="O5574" s="15">
        <f>K5574*N5574</f>
        <v/>
      </c>
      <c r="P5574">
        <f>IF(E5574=0,0.3,IF(D5574=1,IF(C5574&gt;=Params!$B$13-3,IF(C5574&lt;Params!$B$13,Params!$B$20,0.3),0.3),IF(C5574&gt;=Params!$B$15-3,IF(C5574&lt;Params!$B$15,Params!$B$21,0.3),0.3)))</f>
        <v/>
      </c>
    </row>
    <row r="5575" ht="15" customHeight="1" s="1">
      <c r="A5575" s="9" t="n">
        <v>5572</v>
      </c>
      <c r="B5575" s="6" t="inlineStr">
        <is>
          <t>21/08</t>
        </is>
      </c>
      <c r="C5575" s="6" t="n">
        <v>3</v>
      </c>
      <c r="D5575" s="6" t="n">
        <v>0</v>
      </c>
      <c r="E5575" s="10">
        <f>IF(D5575=1, IF(OR(C5575&lt;10, C5575&gt;=15),1,0), IF(OR(C5575&lt;7, C5575&gt;=18),1,0))</f>
        <v/>
      </c>
      <c r="F5575" s="11" t="n">
        <v>0.5649999999999999</v>
      </c>
      <c r="G5575" s="12">
        <f>0*8</f>
        <v/>
      </c>
      <c r="H5575" s="12">
        <f>F5575-G5575</f>
        <v/>
      </c>
      <c r="I5575" s="10">
        <f>IF(E5575=0,"Fora",IF(E5574=0,"Carg xar",IF(H5575&lt;0,IF(M5575&lt;0.9,"Carg FV","Stby"),IF(M5575&gt;P5575,"V2H",IF(M5575&lt;0.9,"Carg xar","Stby")))))</f>
        <v/>
      </c>
      <c r="J5575" s="12">
        <f>IF(OR(I5575="Carg FV",I5575="Carg xar"),MIN(IF(I5575="Carg FV",ABS(H5575),7.4),7.4,MAX(0,(0.9-M5575)*40)*0.95),0)</f>
        <v/>
      </c>
      <c r="K5575" s="12">
        <f>IF(I5575="V2H",MIN(MAX(0,H5575),7.4,MAX(0,(M5575-P5575)*40)*0.95),0)</f>
        <v/>
      </c>
      <c r="L5575" s="12">
        <f>IF(E5575=0,0,MAX(0,H5575-K5575))</f>
        <v/>
      </c>
      <c r="M5575" s="13">
        <f>M5574+J5574/40-IF(I5574="V2H",K5574/(0.95*40),0)-IF(E5575=0,IF(E5574=1,IF(D5575=1,30,40)*0.18/(2*40),0),0)-IF(E5575=1,IF(E5574=0,IF(D5575=1,30,40)*0.18/(2*40),0),0)</f>
        <v/>
      </c>
      <c r="N5575" s="14" t="n">
        <v>0.09</v>
      </c>
      <c r="O5575" s="15">
        <f>K5575*N5575</f>
        <v/>
      </c>
      <c r="P5575">
        <f>IF(E5575=0,0.3,IF(D5575=1,IF(C5575&gt;=Params!$B$13-3,IF(C5575&lt;Params!$B$13,Params!$B$20,0.3),0.3),IF(C5575&gt;=Params!$B$15-3,IF(C5575&lt;Params!$B$15,Params!$B$21,0.3),0.3)))</f>
        <v/>
      </c>
    </row>
    <row r="5576" ht="15" customHeight="1" s="1">
      <c r="A5576" s="9" t="n">
        <v>5573</v>
      </c>
      <c r="B5576" s="6" t="inlineStr">
        <is>
          <t>21/08</t>
        </is>
      </c>
      <c r="C5576" s="6" t="n">
        <v>4</v>
      </c>
      <c r="D5576" s="6" t="n">
        <v>0</v>
      </c>
      <c r="E5576" s="10">
        <f>IF(D5576=1, IF(OR(C5576&lt;10, C5576&gt;=15),1,0), IF(OR(C5576&lt;7, C5576&gt;=18),1,0))</f>
        <v/>
      </c>
      <c r="F5576" s="11" t="n">
        <v>0.5679999999999999</v>
      </c>
      <c r="G5576" s="12">
        <f>0*8</f>
        <v/>
      </c>
      <c r="H5576" s="12">
        <f>F5576-G5576</f>
        <v/>
      </c>
      <c r="I5576" s="10">
        <f>IF(E5576=0,"Fora",IF(E5575=0,"Carg xar",IF(H5576&lt;0,IF(M5576&lt;0.9,"Carg FV","Stby"),IF(M5576&gt;P5576,"V2H",IF(M5576&lt;0.9,"Carg xar","Stby")))))</f>
        <v/>
      </c>
      <c r="J5576" s="12">
        <f>IF(OR(I5576="Carg FV",I5576="Carg xar"),MIN(IF(I5576="Carg FV",ABS(H5576),7.4),7.4,MAX(0,(0.9-M5576)*40)*0.95),0)</f>
        <v/>
      </c>
      <c r="K5576" s="12">
        <f>IF(I5576="V2H",MIN(MAX(0,H5576),7.4,MAX(0,(M5576-P5576)*40)*0.95),0)</f>
        <v/>
      </c>
      <c r="L5576" s="12">
        <f>IF(E5576=0,0,MAX(0,H5576-K5576))</f>
        <v/>
      </c>
      <c r="M5576" s="13">
        <f>M5575+J5575/40-IF(I5575="V2H",K5575/(0.95*40),0)-IF(E5576=0,IF(E5575=1,IF(D5576=1,30,40)*0.18/(2*40),0),0)-IF(E5576=1,IF(E5575=0,IF(D5576=1,30,40)*0.18/(2*40),0),0)</f>
        <v/>
      </c>
      <c r="N5576" s="14" t="n">
        <v>0.09</v>
      </c>
      <c r="O5576" s="15">
        <f>K5576*N5576</f>
        <v/>
      </c>
      <c r="P5576">
        <f>IF(E5576=0,0.3,IF(D5576=1,IF(C5576&gt;=Params!$B$13-3,IF(C5576&lt;Params!$B$13,Params!$B$20,0.3),0.3),IF(C5576&gt;=Params!$B$15-3,IF(C5576&lt;Params!$B$15,Params!$B$21,0.3),0.3)))</f>
        <v/>
      </c>
    </row>
    <row r="5577" ht="15" customHeight="1" s="1">
      <c r="A5577" s="9" t="n">
        <v>5574</v>
      </c>
      <c r="B5577" s="6" t="inlineStr">
        <is>
          <t>21/08</t>
        </is>
      </c>
      <c r="C5577" s="6" t="n">
        <v>5</v>
      </c>
      <c r="D5577" s="6" t="n">
        <v>0</v>
      </c>
      <c r="E5577" s="10">
        <f>IF(D5577=1, IF(OR(C5577&lt;10, C5577&gt;=15),1,0), IF(OR(C5577&lt;7, C5577&gt;=18),1,0))</f>
        <v/>
      </c>
      <c r="F5577" s="11" t="n">
        <v>0.472</v>
      </c>
      <c r="G5577" s="12">
        <f>0*8</f>
        <v/>
      </c>
      <c r="H5577" s="12">
        <f>F5577-G5577</f>
        <v/>
      </c>
      <c r="I5577" s="10">
        <f>IF(E5577=0,"Fora",IF(E5576=0,"Carg xar",IF(H5577&lt;0,IF(M5577&lt;0.9,"Carg FV","Stby"),IF(M5577&gt;P5577,"V2H",IF(M5577&lt;0.9,"Carg xar","Stby")))))</f>
        <v/>
      </c>
      <c r="J5577" s="12">
        <f>IF(OR(I5577="Carg FV",I5577="Carg xar"),MIN(IF(I5577="Carg FV",ABS(H5577),7.4),7.4,MAX(0,(0.9-M5577)*40)*0.95),0)</f>
        <v/>
      </c>
      <c r="K5577" s="12">
        <f>IF(I5577="V2H",MIN(MAX(0,H5577),7.4,MAX(0,(M5577-P5577)*40)*0.95),0)</f>
        <v/>
      </c>
      <c r="L5577" s="12">
        <f>IF(E5577=0,0,MAX(0,H5577-K5577))</f>
        <v/>
      </c>
      <c r="M5577" s="13">
        <f>M5576+J5576/40-IF(I5576="V2H",K5576/(0.95*40),0)-IF(E5577=0,IF(E5576=1,IF(D5577=1,30,40)*0.18/(2*40),0),0)-IF(E5577=1,IF(E5576=0,IF(D5577=1,30,40)*0.18/(2*40),0),0)</f>
        <v/>
      </c>
      <c r="N5577" s="14" t="n">
        <v>0.09</v>
      </c>
      <c r="O5577" s="15">
        <f>K5577*N5577</f>
        <v/>
      </c>
      <c r="P5577">
        <f>IF(E5577=0,0.3,IF(D5577=1,IF(C5577&gt;=Params!$B$13-3,IF(C5577&lt;Params!$B$13,Params!$B$20,0.3),0.3),IF(C5577&gt;=Params!$B$15-3,IF(C5577&lt;Params!$B$15,Params!$B$21,0.3),0.3)))</f>
        <v/>
      </c>
    </row>
    <row r="5578" ht="15" customHeight="1" s="1">
      <c r="A5578" s="9" t="n">
        <v>5575</v>
      </c>
      <c r="B5578" s="6" t="inlineStr">
        <is>
          <t>21/08</t>
        </is>
      </c>
      <c r="C5578" s="6" t="n">
        <v>6</v>
      </c>
      <c r="D5578" s="6" t="n">
        <v>0</v>
      </c>
      <c r="E5578" s="10">
        <f>IF(D5578=1, IF(OR(C5578&lt;10, C5578&gt;=15),1,0), IF(OR(C5578&lt;7, C5578&gt;=18),1,0))</f>
        <v/>
      </c>
      <c r="F5578" s="11" t="n">
        <v>1.366</v>
      </c>
      <c r="G5578" s="12">
        <f>0*8</f>
        <v/>
      </c>
      <c r="H5578" s="12">
        <f>F5578-G5578</f>
        <v/>
      </c>
      <c r="I5578" s="10">
        <f>IF(E5578=0,"Fora",IF(E5577=0,"Carg xar",IF(H5578&lt;0,IF(M5578&lt;0.9,"Carg FV","Stby"),IF(M5578&gt;P5578,"V2H",IF(M5578&lt;0.9,"Carg xar","Stby")))))</f>
        <v/>
      </c>
      <c r="J5578" s="12">
        <f>IF(OR(I5578="Carg FV",I5578="Carg xar"),MIN(IF(I5578="Carg FV",ABS(H5578),7.4),7.4,MAX(0,(0.9-M5578)*40)*0.95),0)</f>
        <v/>
      </c>
      <c r="K5578" s="12">
        <f>IF(I5578="V2H",MIN(MAX(0,H5578),7.4,MAX(0,(M5578-P5578)*40)*0.95),0)</f>
        <v/>
      </c>
      <c r="L5578" s="12">
        <f>IF(E5578=0,0,MAX(0,H5578-K5578))</f>
        <v/>
      </c>
      <c r="M5578" s="13">
        <f>M5577+J5577/40-IF(I5577="V2H",K5577/(0.95*40),0)-IF(E5578=0,IF(E5577=1,IF(D5578=1,30,40)*0.18/(2*40),0),0)-IF(E5578=1,IF(E5577=0,IF(D5578=1,30,40)*0.18/(2*40),0),0)</f>
        <v/>
      </c>
      <c r="N5578" s="14" t="n">
        <v>0.09</v>
      </c>
      <c r="O5578" s="15">
        <f>K5578*N5578</f>
        <v/>
      </c>
      <c r="P5578">
        <f>IF(E5578=0,0.3,IF(D5578=1,IF(C5578&gt;=Params!$B$13-3,IF(C5578&lt;Params!$B$13,Params!$B$20,0.3),0.3),IF(C5578&gt;=Params!$B$15-3,IF(C5578&lt;Params!$B$15,Params!$B$21,0.3),0.3)))</f>
        <v/>
      </c>
    </row>
    <row r="5579" ht="15" customHeight="1" s="1">
      <c r="A5579" s="9" t="n">
        <v>5576</v>
      </c>
      <c r="B5579" s="6" t="inlineStr">
        <is>
          <t>21/08</t>
        </is>
      </c>
      <c r="C5579" s="6" t="n">
        <v>7</v>
      </c>
      <c r="D5579" s="6" t="n">
        <v>0</v>
      </c>
      <c r="E5579" s="10">
        <f>IF(D5579=1, IF(OR(C5579&lt;10, C5579&gt;=15),1,0), IF(OR(C5579&lt;7, C5579&gt;=18),1,0))</f>
        <v/>
      </c>
      <c r="F5579" s="11" t="n">
        <v>0.473</v>
      </c>
      <c r="G5579" s="12">
        <f>0.1*8</f>
        <v/>
      </c>
      <c r="H5579" s="12">
        <f>F5579-G5579</f>
        <v/>
      </c>
      <c r="I5579" s="10">
        <f>IF(E5579=0,"Fora",IF(E5578=0,"Carg xar",IF(H5579&lt;0,IF(M5579&lt;0.9,"Carg FV","Stby"),IF(M5579&gt;P5579,"V2H",IF(M5579&lt;0.9,"Carg xar","Stby")))))</f>
        <v/>
      </c>
      <c r="J5579" s="12">
        <f>IF(OR(I5579="Carg FV",I5579="Carg xar"),MIN(IF(I5579="Carg FV",ABS(H5579),7.4),7.4,MAX(0,(0.9-M5579)*40)*0.95),0)</f>
        <v/>
      </c>
      <c r="K5579" s="12">
        <f>IF(I5579="V2H",MIN(MAX(0,H5579),7.4,MAX(0,(M5579-P5579)*40)*0.95),0)</f>
        <v/>
      </c>
      <c r="L5579" s="12">
        <f>IF(E5579=0,0,MAX(0,H5579-K5579))</f>
        <v/>
      </c>
      <c r="M5579" s="13">
        <f>M5578+J5578/40-IF(I5578="V2H",K5578/(0.95*40),0)-IF(E5579=0,IF(E5578=1,IF(D5579=1,30,40)*0.18/(2*40),0),0)-IF(E5579=1,IF(E5578=0,IF(D5579=1,30,40)*0.18/(2*40),0),0)</f>
        <v/>
      </c>
      <c r="N5579" s="14" t="n">
        <v>0.09</v>
      </c>
      <c r="O5579" s="15">
        <f>K5579*N5579</f>
        <v/>
      </c>
      <c r="P5579">
        <f>IF(E5579=0,0.3,IF(D5579=1,IF(C5579&gt;=Params!$B$13-3,IF(C5579&lt;Params!$B$13,Params!$B$20,0.3),0.3),IF(C5579&gt;=Params!$B$15-3,IF(C5579&lt;Params!$B$15,Params!$B$21,0.3),0.3)))</f>
        <v/>
      </c>
    </row>
    <row r="5580" ht="15" customHeight="1" s="1">
      <c r="A5580" s="9" t="n">
        <v>5577</v>
      </c>
      <c r="B5580" s="6" t="inlineStr">
        <is>
          <t>21/08</t>
        </is>
      </c>
      <c r="C5580" s="6" t="n">
        <v>8</v>
      </c>
      <c r="D5580" s="6" t="n">
        <v>0</v>
      </c>
      <c r="E5580" s="10">
        <f>IF(D5580=1, IF(OR(C5580&lt;10, C5580&gt;=15),1,0), IF(OR(C5580&lt;7, C5580&gt;=18),1,0))</f>
        <v/>
      </c>
      <c r="F5580" s="11" t="n">
        <v>0.528</v>
      </c>
      <c r="G5580" s="12">
        <f>0.25*8</f>
        <v/>
      </c>
      <c r="H5580" s="12">
        <f>F5580-G5580</f>
        <v/>
      </c>
      <c r="I5580" s="10">
        <f>IF(E5580=0,"Fora",IF(E5579=0,"Carg xar",IF(H5580&lt;0,IF(M5580&lt;0.9,"Carg FV","Stby"),IF(M5580&gt;P5580,"V2H",IF(M5580&lt;0.9,"Carg xar","Stby")))))</f>
        <v/>
      </c>
      <c r="J5580" s="12">
        <f>IF(OR(I5580="Carg FV",I5580="Carg xar"),MIN(IF(I5580="Carg FV",ABS(H5580),7.4),7.4,MAX(0,(0.9-M5580)*40)*0.95),0)</f>
        <v/>
      </c>
      <c r="K5580" s="12">
        <f>IF(I5580="V2H",MIN(MAX(0,H5580),7.4,MAX(0,(M5580-P5580)*40)*0.95),0)</f>
        <v/>
      </c>
      <c r="L5580" s="12">
        <f>IF(E5580=0,0,MAX(0,H5580-K5580))</f>
        <v/>
      </c>
      <c r="M5580" s="13">
        <f>M5579+J5579/40-IF(I5579="V2H",K5579/(0.95*40),0)-IF(E5580=0,IF(E5579=1,IF(D5580=1,30,40)*0.18/(2*40),0),0)-IF(E5580=1,IF(E5579=0,IF(D5580=1,30,40)*0.18/(2*40),0),0)</f>
        <v/>
      </c>
      <c r="N5580" s="14" t="n">
        <v>0.15</v>
      </c>
      <c r="O5580" s="15">
        <f>K5580*N5580</f>
        <v/>
      </c>
      <c r="P5580">
        <f>IF(E5580=0,0.3,IF(D5580=1,IF(C5580&gt;=Params!$B$13-3,IF(C5580&lt;Params!$B$13,Params!$B$20,0.3),0.3),IF(C5580&gt;=Params!$B$15-3,IF(C5580&lt;Params!$B$15,Params!$B$21,0.3),0.3)))</f>
        <v/>
      </c>
    </row>
    <row r="5581" ht="15" customHeight="1" s="1">
      <c r="A5581" s="9" t="n">
        <v>5578</v>
      </c>
      <c r="B5581" s="6" t="inlineStr">
        <is>
          <t>21/08</t>
        </is>
      </c>
      <c r="C5581" s="6" t="n">
        <v>9</v>
      </c>
      <c r="D5581" s="6" t="n">
        <v>0</v>
      </c>
      <c r="E5581" s="10">
        <f>IF(D5581=1, IF(OR(C5581&lt;10, C5581&gt;=15),1,0), IF(OR(C5581&lt;7, C5581&gt;=18),1,0))</f>
        <v/>
      </c>
      <c r="F5581" s="11" t="n">
        <v>1.162</v>
      </c>
      <c r="G5581" s="12">
        <f>0.45*8</f>
        <v/>
      </c>
      <c r="H5581" s="12">
        <f>F5581-G5581</f>
        <v/>
      </c>
      <c r="I5581" s="10">
        <f>IF(E5581=0,"Fora",IF(E5580=0,"Carg xar",IF(H5581&lt;0,IF(M5581&lt;0.9,"Carg FV","Stby"),IF(M5581&gt;P5581,"V2H",IF(M5581&lt;0.9,"Carg xar","Stby")))))</f>
        <v/>
      </c>
      <c r="J5581" s="12">
        <f>IF(OR(I5581="Carg FV",I5581="Carg xar"),MIN(IF(I5581="Carg FV",ABS(H5581),7.4),7.4,MAX(0,(0.9-M5581)*40)*0.95),0)</f>
        <v/>
      </c>
      <c r="K5581" s="12">
        <f>IF(I5581="V2H",MIN(MAX(0,H5581),7.4,MAX(0,(M5581-P5581)*40)*0.95),0)</f>
        <v/>
      </c>
      <c r="L5581" s="12">
        <f>IF(E5581=0,0,MAX(0,H5581-K5581))</f>
        <v/>
      </c>
      <c r="M5581" s="13">
        <f>M5580+J5580/40-IF(I5580="V2H",K5580/(0.95*40),0)-IF(E5581=0,IF(E5580=1,IF(D5581=1,30,40)*0.18/(2*40),0),0)-IF(E5581=1,IF(E5580=0,IF(D5581=1,30,40)*0.18/(2*40),0),0)</f>
        <v/>
      </c>
      <c r="N5581" s="14" t="n">
        <v>0.15</v>
      </c>
      <c r="O5581" s="15">
        <f>K5581*N5581</f>
        <v/>
      </c>
      <c r="P5581">
        <f>IF(E5581=0,0.3,IF(D5581=1,IF(C5581&gt;=Params!$B$13-3,IF(C5581&lt;Params!$B$13,Params!$B$20,0.3),0.3),IF(C5581&gt;=Params!$B$15-3,IF(C5581&lt;Params!$B$15,Params!$B$21,0.3),0.3)))</f>
        <v/>
      </c>
    </row>
    <row r="5582" ht="15" customHeight="1" s="1">
      <c r="A5582" s="9" t="n">
        <v>5579</v>
      </c>
      <c r="B5582" s="6" t="inlineStr">
        <is>
          <t>21/08</t>
        </is>
      </c>
      <c r="C5582" s="6" t="n">
        <v>10</v>
      </c>
      <c r="D5582" s="6" t="n">
        <v>0</v>
      </c>
      <c r="E5582" s="10">
        <f>IF(D5582=1, IF(OR(C5582&lt;10, C5582&gt;=15),1,0), IF(OR(C5582&lt;7, C5582&gt;=18),1,0))</f>
        <v/>
      </c>
      <c r="F5582" s="11" t="n">
        <v>0.806</v>
      </c>
      <c r="G5582" s="12">
        <f>0.65*8</f>
        <v/>
      </c>
      <c r="H5582" s="12">
        <f>F5582-G5582</f>
        <v/>
      </c>
      <c r="I5582" s="10">
        <f>IF(E5582=0,"Fora",IF(E5581=0,"Carg xar",IF(H5582&lt;0,IF(M5582&lt;0.9,"Carg FV","Stby"),IF(M5582&gt;P5582,"V2H",IF(M5582&lt;0.9,"Carg xar","Stby")))))</f>
        <v/>
      </c>
      <c r="J5582" s="12">
        <f>IF(OR(I5582="Carg FV",I5582="Carg xar"),MIN(IF(I5582="Carg FV",ABS(H5582),7.4),7.4,MAX(0,(0.9-M5582)*40)*0.95),0)</f>
        <v/>
      </c>
      <c r="K5582" s="12">
        <f>IF(I5582="V2H",MIN(MAX(0,H5582),7.4,MAX(0,(M5582-P5582)*40)*0.95),0)</f>
        <v/>
      </c>
      <c r="L5582" s="12">
        <f>IF(E5582=0,0,MAX(0,H5582-K5582))</f>
        <v/>
      </c>
      <c r="M5582" s="13">
        <f>M5581+J5581/40-IF(I5581="V2H",K5581/(0.95*40),0)-IF(E5582=0,IF(E5581=1,IF(D5582=1,30,40)*0.18/(2*40),0),0)-IF(E5582=1,IF(E5581=0,IF(D5582=1,30,40)*0.18/(2*40),0),0)</f>
        <v/>
      </c>
      <c r="N5582" s="14" t="n">
        <v>0.2</v>
      </c>
      <c r="O5582" s="15">
        <f>K5582*N5582</f>
        <v/>
      </c>
      <c r="P5582">
        <f>IF(E5582=0,0.3,IF(D5582=1,IF(C5582&gt;=Params!$B$13-3,IF(C5582&lt;Params!$B$13,Params!$B$20,0.3),0.3),IF(C5582&gt;=Params!$B$15-3,IF(C5582&lt;Params!$B$15,Params!$B$21,0.3),0.3)))</f>
        <v/>
      </c>
    </row>
    <row r="5583" ht="15" customHeight="1" s="1">
      <c r="A5583" s="9" t="n">
        <v>5580</v>
      </c>
      <c r="B5583" s="6" t="inlineStr">
        <is>
          <t>21/08</t>
        </is>
      </c>
      <c r="C5583" s="6" t="n">
        <v>11</v>
      </c>
      <c r="D5583" s="6" t="n">
        <v>0</v>
      </c>
      <c r="E5583" s="10">
        <f>IF(D5583=1, IF(OR(C5583&lt;10, C5583&gt;=15),1,0), IF(OR(C5583&lt;7, C5583&gt;=18),1,0))</f>
        <v/>
      </c>
      <c r="F5583" s="11" t="n">
        <v>0.604</v>
      </c>
      <c r="G5583" s="12">
        <f>0.8*8</f>
        <v/>
      </c>
      <c r="H5583" s="12">
        <f>F5583-G5583</f>
        <v/>
      </c>
      <c r="I5583" s="10">
        <f>IF(E5583=0,"Fora",IF(E5582=0,"Carg xar",IF(H5583&lt;0,IF(M5583&lt;0.9,"Carg FV","Stby"),IF(M5583&gt;P5583,"V2H",IF(M5583&lt;0.9,"Carg xar","Stby")))))</f>
        <v/>
      </c>
      <c r="J5583" s="12">
        <f>IF(OR(I5583="Carg FV",I5583="Carg xar"),MIN(IF(I5583="Carg FV",ABS(H5583),7.4),7.4,MAX(0,(0.9-M5583)*40)*0.95),0)</f>
        <v/>
      </c>
      <c r="K5583" s="12">
        <f>IF(I5583="V2H",MIN(MAX(0,H5583),7.4,MAX(0,(M5583-P5583)*40)*0.95),0)</f>
        <v/>
      </c>
      <c r="L5583" s="12">
        <f>IF(E5583=0,0,MAX(0,H5583-K5583))</f>
        <v/>
      </c>
      <c r="M5583" s="13">
        <f>M5582+J5582/40-IF(I5582="V2H",K5582/(0.95*40),0)-IF(E5583=0,IF(E5582=1,IF(D5583=1,30,40)*0.18/(2*40),0),0)-IF(E5583=1,IF(E5582=0,IF(D5583=1,30,40)*0.18/(2*40),0),0)</f>
        <v/>
      </c>
      <c r="N5583" s="14" t="n">
        <v>0.2</v>
      </c>
      <c r="O5583" s="15">
        <f>K5583*N5583</f>
        <v/>
      </c>
      <c r="P5583">
        <f>IF(E5583=0,0.3,IF(D5583=1,IF(C5583&gt;=Params!$B$13-3,IF(C5583&lt;Params!$B$13,Params!$B$20,0.3),0.3),IF(C5583&gt;=Params!$B$15-3,IF(C5583&lt;Params!$B$15,Params!$B$21,0.3),0.3)))</f>
        <v/>
      </c>
    </row>
    <row r="5584" ht="15" customHeight="1" s="1">
      <c r="A5584" s="9" t="n">
        <v>5581</v>
      </c>
      <c r="B5584" s="6" t="inlineStr">
        <is>
          <t>21/08</t>
        </is>
      </c>
      <c r="C5584" s="6" t="n">
        <v>12</v>
      </c>
      <c r="D5584" s="6" t="n">
        <v>0</v>
      </c>
      <c r="E5584" s="10">
        <f>IF(D5584=1, IF(OR(C5584&lt;10, C5584&gt;=15),1,0), IF(OR(C5584&lt;7, C5584&gt;=18),1,0))</f>
        <v/>
      </c>
      <c r="F5584" s="11" t="n">
        <v>0</v>
      </c>
      <c r="G5584" s="12">
        <f>0.88*8</f>
        <v/>
      </c>
      <c r="H5584" s="12">
        <f>F5584-G5584</f>
        <v/>
      </c>
      <c r="I5584" s="10">
        <f>IF(E5584=0,"Fora",IF(E5583=0,"Carg xar",IF(H5584&lt;0,IF(M5584&lt;0.9,"Carg FV","Stby"),IF(M5584&gt;P5584,"V2H",IF(M5584&lt;0.9,"Carg xar","Stby")))))</f>
        <v/>
      </c>
      <c r="J5584" s="12">
        <f>IF(OR(I5584="Carg FV",I5584="Carg xar"),MIN(IF(I5584="Carg FV",ABS(H5584),7.4),7.4,MAX(0,(0.9-M5584)*40)*0.95),0)</f>
        <v/>
      </c>
      <c r="K5584" s="12">
        <f>IF(I5584="V2H",MIN(MAX(0,H5584),7.4,MAX(0,(M5584-P5584)*40)*0.95),0)</f>
        <v/>
      </c>
      <c r="L5584" s="12">
        <f>IF(E5584=0,0,MAX(0,H5584-K5584))</f>
        <v/>
      </c>
      <c r="M5584" s="13">
        <f>M5583+J5583/40-IF(I5583="V2H",K5583/(0.95*40),0)-IF(E5584=0,IF(E5583=1,IF(D5584=1,30,40)*0.18/(2*40),0),0)-IF(E5584=1,IF(E5583=0,IF(D5584=1,30,40)*0.18/(2*40),0),0)</f>
        <v/>
      </c>
      <c r="N5584" s="14" t="n">
        <v>0.2</v>
      </c>
      <c r="O5584" s="15">
        <f>K5584*N5584</f>
        <v/>
      </c>
      <c r="P5584">
        <f>IF(E5584=0,0.3,IF(D5584=1,IF(C5584&gt;=Params!$B$13-3,IF(C5584&lt;Params!$B$13,Params!$B$20,0.3),0.3),IF(C5584&gt;=Params!$B$15-3,IF(C5584&lt;Params!$B$15,Params!$B$21,0.3),0.3)))</f>
        <v/>
      </c>
    </row>
    <row r="5585" ht="15" customHeight="1" s="1">
      <c r="A5585" s="9" t="n">
        <v>5582</v>
      </c>
      <c r="B5585" s="6" t="inlineStr">
        <is>
          <t>21/08</t>
        </is>
      </c>
      <c r="C5585" s="6" t="n">
        <v>13</v>
      </c>
      <c r="D5585" s="6" t="n">
        <v>0</v>
      </c>
      <c r="E5585" s="10">
        <f>IF(D5585=1, IF(OR(C5585&lt;10, C5585&gt;=15),1,0), IF(OR(C5585&lt;7, C5585&gt;=18),1,0))</f>
        <v/>
      </c>
      <c r="F5585" s="11" t="n">
        <v>0</v>
      </c>
      <c r="G5585" s="12">
        <f>0.85*8</f>
        <v/>
      </c>
      <c r="H5585" s="12">
        <f>F5585-G5585</f>
        <v/>
      </c>
      <c r="I5585" s="10">
        <f>IF(E5585=0,"Fora",IF(E5584=0,"Carg xar",IF(H5585&lt;0,IF(M5585&lt;0.9,"Carg FV","Stby"),IF(M5585&gt;P5585,"V2H",IF(M5585&lt;0.9,"Carg xar","Stby")))))</f>
        <v/>
      </c>
      <c r="J5585" s="12">
        <f>IF(OR(I5585="Carg FV",I5585="Carg xar"),MIN(IF(I5585="Carg FV",ABS(H5585),7.4),7.4,MAX(0,(0.9-M5585)*40)*0.95),0)</f>
        <v/>
      </c>
      <c r="K5585" s="12">
        <f>IF(I5585="V2H",MIN(MAX(0,H5585),7.4,MAX(0,(M5585-P5585)*40)*0.95),0)</f>
        <v/>
      </c>
      <c r="L5585" s="12">
        <f>IF(E5585=0,0,MAX(0,H5585-K5585))</f>
        <v/>
      </c>
      <c r="M5585" s="13">
        <f>M5584+J5584/40-IF(I5584="V2H",K5584/(0.95*40),0)-IF(E5585=0,IF(E5584=1,IF(D5585=1,30,40)*0.18/(2*40),0),0)-IF(E5585=1,IF(E5584=0,IF(D5585=1,30,40)*0.18/(2*40),0),0)</f>
        <v/>
      </c>
      <c r="N5585" s="14" t="n">
        <v>0.2</v>
      </c>
      <c r="O5585" s="15">
        <f>K5585*N5585</f>
        <v/>
      </c>
      <c r="P5585">
        <f>IF(E5585=0,0.3,IF(D5585=1,IF(C5585&gt;=Params!$B$13-3,IF(C5585&lt;Params!$B$13,Params!$B$20,0.3),0.3),IF(C5585&gt;=Params!$B$15-3,IF(C5585&lt;Params!$B$15,Params!$B$21,0.3),0.3)))</f>
        <v/>
      </c>
    </row>
    <row r="5586" ht="15" customHeight="1" s="1">
      <c r="A5586" s="9" t="n">
        <v>5583</v>
      </c>
      <c r="B5586" s="6" t="inlineStr">
        <is>
          <t>21/08</t>
        </is>
      </c>
      <c r="C5586" s="6" t="n">
        <v>14</v>
      </c>
      <c r="D5586" s="6" t="n">
        <v>0</v>
      </c>
      <c r="E5586" s="10">
        <f>IF(D5586=1, IF(OR(C5586&lt;10, C5586&gt;=15),1,0), IF(OR(C5586&lt;7, C5586&gt;=18),1,0))</f>
        <v/>
      </c>
      <c r="F5586" s="11" t="n">
        <v>0</v>
      </c>
      <c r="G5586" s="12">
        <f>0.75*8</f>
        <v/>
      </c>
      <c r="H5586" s="12">
        <f>F5586-G5586</f>
        <v/>
      </c>
      <c r="I5586" s="10">
        <f>IF(E5586=0,"Fora",IF(E5585=0,"Carg xar",IF(H5586&lt;0,IF(M5586&lt;0.9,"Carg FV","Stby"),IF(M5586&gt;P5586,"V2H",IF(M5586&lt;0.9,"Carg xar","Stby")))))</f>
        <v/>
      </c>
      <c r="J5586" s="12">
        <f>IF(OR(I5586="Carg FV",I5586="Carg xar"),MIN(IF(I5586="Carg FV",ABS(H5586),7.4),7.4,MAX(0,(0.9-M5586)*40)*0.95),0)</f>
        <v/>
      </c>
      <c r="K5586" s="12">
        <f>IF(I5586="V2H",MIN(MAX(0,H5586),7.4,MAX(0,(M5586-P5586)*40)*0.95),0)</f>
        <v/>
      </c>
      <c r="L5586" s="12">
        <f>IF(E5586=0,0,MAX(0,H5586-K5586))</f>
        <v/>
      </c>
      <c r="M5586" s="13">
        <f>M5585+J5585/40-IF(I5585="V2H",K5585/(0.95*40),0)-IF(E5586=0,IF(E5585=1,IF(D5586=1,30,40)*0.18/(2*40),0),0)-IF(E5586=1,IF(E5585=0,IF(D5586=1,30,40)*0.18/(2*40),0),0)</f>
        <v/>
      </c>
      <c r="N5586" s="14" t="n">
        <v>0.15</v>
      </c>
      <c r="O5586" s="15">
        <f>K5586*N5586</f>
        <v/>
      </c>
      <c r="P5586">
        <f>IF(E5586=0,0.3,IF(D5586=1,IF(C5586&gt;=Params!$B$13-3,IF(C5586&lt;Params!$B$13,Params!$B$20,0.3),0.3),IF(C5586&gt;=Params!$B$15-3,IF(C5586&lt;Params!$B$15,Params!$B$21,0.3),0.3)))</f>
        <v/>
      </c>
    </row>
    <row r="5587" ht="15" customHeight="1" s="1">
      <c r="A5587" s="9" t="n">
        <v>5584</v>
      </c>
      <c r="B5587" s="6" t="inlineStr">
        <is>
          <t>21/08</t>
        </is>
      </c>
      <c r="C5587" s="6" t="n">
        <v>15</v>
      </c>
      <c r="D5587" s="6" t="n">
        <v>0</v>
      </c>
      <c r="E5587" s="10">
        <f>IF(D5587=1, IF(OR(C5587&lt;10, C5587&gt;=15),1,0), IF(OR(C5587&lt;7, C5587&gt;=18),1,0))</f>
        <v/>
      </c>
      <c r="F5587" s="11" t="n">
        <v>0</v>
      </c>
      <c r="G5587" s="12">
        <f>0.58*8</f>
        <v/>
      </c>
      <c r="H5587" s="12">
        <f>F5587-G5587</f>
        <v/>
      </c>
      <c r="I5587" s="10">
        <f>IF(E5587=0,"Fora",IF(E5586=0,"Carg xar",IF(H5587&lt;0,IF(M5587&lt;0.9,"Carg FV","Stby"),IF(M5587&gt;P5587,"V2H",IF(M5587&lt;0.9,"Carg xar","Stby")))))</f>
        <v/>
      </c>
      <c r="J5587" s="12">
        <f>IF(OR(I5587="Carg FV",I5587="Carg xar"),MIN(IF(I5587="Carg FV",ABS(H5587),7.4),7.4,MAX(0,(0.9-M5587)*40)*0.95),0)</f>
        <v/>
      </c>
      <c r="K5587" s="12">
        <f>IF(I5587="V2H",MIN(MAX(0,H5587),7.4,MAX(0,(M5587-P5587)*40)*0.95),0)</f>
        <v/>
      </c>
      <c r="L5587" s="12">
        <f>IF(E5587=0,0,MAX(0,H5587-K5587))</f>
        <v/>
      </c>
      <c r="M5587" s="13">
        <f>M5586+J5586/40-IF(I5586="V2H",K5586/(0.95*40),0)-IF(E5587=0,IF(E5586=1,IF(D5587=1,30,40)*0.18/(2*40),0),0)-IF(E5587=1,IF(E5586=0,IF(D5587=1,30,40)*0.18/(2*40),0),0)</f>
        <v/>
      </c>
      <c r="N5587" s="14" t="n">
        <v>0.15</v>
      </c>
      <c r="O5587" s="15">
        <f>K5587*N5587</f>
        <v/>
      </c>
      <c r="P5587">
        <f>IF(E5587=0,0.3,IF(D5587=1,IF(C5587&gt;=Params!$B$13-3,IF(C5587&lt;Params!$B$13,Params!$B$20,0.3),0.3),IF(C5587&gt;=Params!$B$15-3,IF(C5587&lt;Params!$B$15,Params!$B$21,0.3),0.3)))</f>
        <v/>
      </c>
    </row>
    <row r="5588" ht="15" customHeight="1" s="1">
      <c r="A5588" s="9" t="n">
        <v>5585</v>
      </c>
      <c r="B5588" s="6" t="inlineStr">
        <is>
          <t>21/08</t>
        </is>
      </c>
      <c r="C5588" s="6" t="n">
        <v>16</v>
      </c>
      <c r="D5588" s="6" t="n">
        <v>0</v>
      </c>
      <c r="E5588" s="10">
        <f>IF(D5588=1, IF(OR(C5588&lt;10, C5588&gt;=15),1,0), IF(OR(C5588&lt;7, C5588&gt;=18),1,0))</f>
        <v/>
      </c>
      <c r="F5588" s="11" t="n">
        <v>0</v>
      </c>
      <c r="G5588" s="12">
        <f>0.38*8</f>
        <v/>
      </c>
      <c r="H5588" s="12">
        <f>F5588-G5588</f>
        <v/>
      </c>
      <c r="I5588" s="10">
        <f>IF(E5588=0,"Fora",IF(E5587=0,"Carg xar",IF(H5588&lt;0,IF(M5588&lt;0.9,"Carg FV","Stby"),IF(M5588&gt;P5588,"V2H",IF(M5588&lt;0.9,"Carg xar","Stby")))))</f>
        <v/>
      </c>
      <c r="J5588" s="12">
        <f>IF(OR(I5588="Carg FV",I5588="Carg xar"),MIN(IF(I5588="Carg FV",ABS(H5588),7.4),7.4,MAX(0,(0.9-M5588)*40)*0.95),0)</f>
        <v/>
      </c>
      <c r="K5588" s="12">
        <f>IF(I5588="V2H",MIN(MAX(0,H5588),7.4,MAX(0,(M5588-P5588)*40)*0.95),0)</f>
        <v/>
      </c>
      <c r="L5588" s="12">
        <f>IF(E5588=0,0,MAX(0,H5588-K5588))</f>
        <v/>
      </c>
      <c r="M5588" s="13">
        <f>M5587+J5587/40-IF(I5587="V2H",K5587/(0.95*40),0)-IF(E5588=0,IF(E5587=1,IF(D5588=1,30,40)*0.18/(2*40),0),0)-IF(E5588=1,IF(E5587=0,IF(D5588=1,30,40)*0.18/(2*40),0),0)</f>
        <v/>
      </c>
      <c r="N5588" s="14" t="n">
        <v>0.15</v>
      </c>
      <c r="O5588" s="15">
        <f>K5588*N5588</f>
        <v/>
      </c>
      <c r="P5588">
        <f>IF(E5588=0,0.3,IF(D5588=1,IF(C5588&gt;=Params!$B$13-3,IF(C5588&lt;Params!$B$13,Params!$B$20,0.3),0.3),IF(C5588&gt;=Params!$B$15-3,IF(C5588&lt;Params!$B$15,Params!$B$21,0.3),0.3)))</f>
        <v/>
      </c>
    </row>
    <row r="5589" ht="15" customHeight="1" s="1">
      <c r="A5589" s="9" t="n">
        <v>5586</v>
      </c>
      <c r="B5589" s="6" t="inlineStr">
        <is>
          <t>21/08</t>
        </is>
      </c>
      <c r="C5589" s="6" t="n">
        <v>17</v>
      </c>
      <c r="D5589" s="6" t="n">
        <v>0</v>
      </c>
      <c r="E5589" s="10">
        <f>IF(D5589=1, IF(OR(C5589&lt;10, C5589&gt;=15),1,0), IF(OR(C5589&lt;7, C5589&gt;=18),1,0))</f>
        <v/>
      </c>
      <c r="F5589" s="11" t="n">
        <v>0</v>
      </c>
      <c r="G5589" s="12">
        <f>0.18*8</f>
        <v/>
      </c>
      <c r="H5589" s="12">
        <f>F5589-G5589</f>
        <v/>
      </c>
      <c r="I5589" s="10">
        <f>IF(E5589=0,"Fora",IF(E5588=0,"Carg xar",IF(H5589&lt;0,IF(M5589&lt;0.9,"Carg FV","Stby"),IF(M5589&gt;P5589,"V2H",IF(M5589&lt;0.9,"Carg xar","Stby")))))</f>
        <v/>
      </c>
      <c r="J5589" s="12">
        <f>IF(OR(I5589="Carg FV",I5589="Carg xar"),MIN(IF(I5589="Carg FV",ABS(H5589),7.4),7.4,MAX(0,(0.9-M5589)*40)*0.95),0)</f>
        <v/>
      </c>
      <c r="K5589" s="12">
        <f>IF(I5589="V2H",MIN(MAX(0,H5589),7.4,MAX(0,(M5589-P5589)*40)*0.95),0)</f>
        <v/>
      </c>
      <c r="L5589" s="12">
        <f>IF(E5589=0,0,MAX(0,H5589-K5589))</f>
        <v/>
      </c>
      <c r="M5589" s="13">
        <f>M5588+J5588/40-IF(I5588="V2H",K5588/(0.95*40),0)-IF(E5589=0,IF(E5588=1,IF(D5589=1,30,40)*0.18/(2*40),0),0)-IF(E5589=1,IF(E5588=0,IF(D5589=1,30,40)*0.18/(2*40),0),0)</f>
        <v/>
      </c>
      <c r="N5589" s="14" t="n">
        <v>0.15</v>
      </c>
      <c r="O5589" s="15">
        <f>K5589*N5589</f>
        <v/>
      </c>
      <c r="P5589">
        <f>IF(E5589=0,0.3,IF(D5589=1,IF(C5589&gt;=Params!$B$13-3,IF(C5589&lt;Params!$B$13,Params!$B$20,0.3),0.3),IF(C5589&gt;=Params!$B$15-3,IF(C5589&lt;Params!$B$15,Params!$B$21,0.3),0.3)))</f>
        <v/>
      </c>
    </row>
    <row r="5590" ht="15" customHeight="1" s="1">
      <c r="A5590" s="9" t="n">
        <v>5587</v>
      </c>
      <c r="B5590" s="6" t="inlineStr">
        <is>
          <t>21/08</t>
        </is>
      </c>
      <c r="C5590" s="6" t="n">
        <v>18</v>
      </c>
      <c r="D5590" s="6" t="n">
        <v>0</v>
      </c>
      <c r="E5590" s="10">
        <f>IF(D5590=1, IF(OR(C5590&lt;10, C5590&gt;=15),1,0), IF(OR(C5590&lt;7, C5590&gt;=18),1,0))</f>
        <v/>
      </c>
      <c r="F5590" s="11" t="n">
        <v>0</v>
      </c>
      <c r="G5590" s="12">
        <f>0.04*8</f>
        <v/>
      </c>
      <c r="H5590" s="12">
        <f>F5590-G5590</f>
        <v/>
      </c>
      <c r="I5590" s="10">
        <f>IF(E5590=0,"Fora",IF(E5589=0,"Carg xar",IF(H5590&lt;0,IF(M5590&lt;0.9,"Carg FV","Stby"),IF(M5590&gt;P5590,"V2H",IF(M5590&lt;0.9,"Carg xar","Stby")))))</f>
        <v/>
      </c>
      <c r="J5590" s="12">
        <f>IF(OR(I5590="Carg FV",I5590="Carg xar"),MIN(IF(I5590="Carg FV",ABS(H5590),7.4),7.4,MAX(0,(0.9-M5590)*40)*0.95),0)</f>
        <v/>
      </c>
      <c r="K5590" s="12">
        <f>IF(I5590="V2H",MIN(MAX(0,H5590),7.4,MAX(0,(M5590-P5590)*40)*0.95),0)</f>
        <v/>
      </c>
      <c r="L5590" s="12">
        <f>IF(E5590=0,0,MAX(0,H5590-K5590))</f>
        <v/>
      </c>
      <c r="M5590" s="13">
        <f>M5589+J5589/40-IF(I5589="V2H",K5589/(0.95*40),0)-IF(E5590=0,IF(E5589=1,IF(D5590=1,30,40)*0.18/(2*40),0),0)-IF(E5590=1,IF(E5589=0,IF(D5590=1,30,40)*0.18/(2*40),0),0)</f>
        <v/>
      </c>
      <c r="N5590" s="14" t="n">
        <v>0.2</v>
      </c>
      <c r="O5590" s="15">
        <f>K5590*N5590</f>
        <v/>
      </c>
      <c r="P5590">
        <f>IF(E5590=0,0.3,IF(D5590=1,IF(C5590&gt;=Params!$B$13-3,IF(C5590&lt;Params!$B$13,Params!$B$20,0.3),0.3),IF(C5590&gt;=Params!$B$15-3,IF(C5590&lt;Params!$B$15,Params!$B$21,0.3),0.3)))</f>
        <v/>
      </c>
    </row>
    <row r="5591" ht="15" customHeight="1" s="1">
      <c r="A5591" s="9" t="n">
        <v>5588</v>
      </c>
      <c r="B5591" s="6" t="inlineStr">
        <is>
          <t>21/08</t>
        </is>
      </c>
      <c r="C5591" s="6" t="n">
        <v>19</v>
      </c>
      <c r="D5591" s="6" t="n">
        <v>0</v>
      </c>
      <c r="E5591" s="10">
        <f>IF(D5591=1, IF(OR(C5591&lt;10, C5591&gt;=15),1,0), IF(OR(C5591&lt;7, C5591&gt;=18),1,0))</f>
        <v/>
      </c>
      <c r="F5591" s="11" t="n">
        <v>0.328</v>
      </c>
      <c r="G5591" s="12">
        <f>0*8</f>
        <v/>
      </c>
      <c r="H5591" s="12">
        <f>F5591-G5591</f>
        <v/>
      </c>
      <c r="I5591" s="10">
        <f>IF(E5591=0,"Fora",IF(E5590=0,"Carg xar",IF(H5591&lt;0,IF(M5591&lt;0.9,"Carg FV","Stby"),IF(M5591&gt;P5591,"V2H",IF(M5591&lt;0.9,"Carg xar","Stby")))))</f>
        <v/>
      </c>
      <c r="J5591" s="12">
        <f>IF(OR(I5591="Carg FV",I5591="Carg xar"),MIN(IF(I5591="Carg FV",ABS(H5591),7.4),7.4,MAX(0,(0.9-M5591)*40)*0.95),0)</f>
        <v/>
      </c>
      <c r="K5591" s="12">
        <f>IF(I5591="V2H",MIN(MAX(0,H5591),7.4,MAX(0,(M5591-P5591)*40)*0.95),0)</f>
        <v/>
      </c>
      <c r="L5591" s="12">
        <f>IF(E5591=0,0,MAX(0,H5591-K5591))</f>
        <v/>
      </c>
      <c r="M5591" s="13">
        <f>M5590+J5590/40-IF(I5590="V2H",K5590/(0.95*40),0)-IF(E5591=0,IF(E5590=1,IF(D5591=1,30,40)*0.18/(2*40),0),0)-IF(E5591=1,IF(E5590=0,IF(D5591=1,30,40)*0.18/(2*40),0),0)</f>
        <v/>
      </c>
      <c r="N5591" s="14" t="n">
        <v>0.2</v>
      </c>
      <c r="O5591" s="15">
        <f>K5591*N5591</f>
        <v/>
      </c>
      <c r="P5591">
        <f>IF(E5591=0,0.3,IF(D5591=1,IF(C5591&gt;=Params!$B$13-3,IF(C5591&lt;Params!$B$13,Params!$B$20,0.3),0.3),IF(C5591&gt;=Params!$B$15-3,IF(C5591&lt;Params!$B$15,Params!$B$21,0.3),0.3)))</f>
        <v/>
      </c>
    </row>
    <row r="5592" ht="15" customHeight="1" s="1">
      <c r="A5592" s="9" t="n">
        <v>5589</v>
      </c>
      <c r="B5592" s="6" t="inlineStr">
        <is>
          <t>21/08</t>
        </is>
      </c>
      <c r="C5592" s="6" t="n">
        <v>20</v>
      </c>
      <c r="D5592" s="6" t="n">
        <v>0</v>
      </c>
      <c r="E5592" s="10">
        <f>IF(D5592=1, IF(OR(C5592&lt;10, C5592&gt;=15),1,0), IF(OR(C5592&lt;7, C5592&gt;=18),1,0))</f>
        <v/>
      </c>
      <c r="F5592" s="11" t="n">
        <v>0.5639999999999999</v>
      </c>
      <c r="G5592" s="12">
        <f>0*8</f>
        <v/>
      </c>
      <c r="H5592" s="12">
        <f>F5592-G5592</f>
        <v/>
      </c>
      <c r="I5592" s="10">
        <f>IF(E5592=0,"Fora",IF(E5591=0,"Carg xar",IF(H5592&lt;0,IF(M5592&lt;0.9,"Carg FV","Stby"),IF(M5592&gt;P5592,"V2H",IF(M5592&lt;0.9,"Carg xar","Stby")))))</f>
        <v/>
      </c>
      <c r="J5592" s="12">
        <f>IF(OR(I5592="Carg FV",I5592="Carg xar"),MIN(IF(I5592="Carg FV",ABS(H5592),7.4),7.4,MAX(0,(0.9-M5592)*40)*0.95),0)</f>
        <v/>
      </c>
      <c r="K5592" s="12">
        <f>IF(I5592="V2H",MIN(MAX(0,H5592),7.4,MAX(0,(M5592-P5592)*40)*0.95),0)</f>
        <v/>
      </c>
      <c r="L5592" s="12">
        <f>IF(E5592=0,0,MAX(0,H5592-K5592))</f>
        <v/>
      </c>
      <c r="M5592" s="13">
        <f>M5591+J5591/40-IF(I5591="V2H",K5591/(0.95*40),0)-IF(E5592=0,IF(E5591=1,IF(D5592=1,30,40)*0.18/(2*40),0),0)-IF(E5592=1,IF(E5591=0,IF(D5592=1,30,40)*0.18/(2*40),0),0)</f>
        <v/>
      </c>
      <c r="N5592" s="14" t="n">
        <v>0.2</v>
      </c>
      <c r="O5592" s="15">
        <f>K5592*N5592</f>
        <v/>
      </c>
      <c r="P5592">
        <f>IF(E5592=0,0.3,IF(D5592=1,IF(C5592&gt;=Params!$B$13-3,IF(C5592&lt;Params!$B$13,Params!$B$20,0.3),0.3),IF(C5592&gt;=Params!$B$15-3,IF(C5592&lt;Params!$B$15,Params!$B$21,0.3),0.3)))</f>
        <v/>
      </c>
    </row>
    <row r="5593" ht="15" customHeight="1" s="1">
      <c r="A5593" s="9" t="n">
        <v>5590</v>
      </c>
      <c r="B5593" s="6" t="inlineStr">
        <is>
          <t>21/08</t>
        </is>
      </c>
      <c r="C5593" s="6" t="n">
        <v>21</v>
      </c>
      <c r="D5593" s="6" t="n">
        <v>0</v>
      </c>
      <c r="E5593" s="10">
        <f>IF(D5593=1, IF(OR(C5593&lt;10, C5593&gt;=15),1,0), IF(OR(C5593&lt;7, C5593&gt;=18),1,0))</f>
        <v/>
      </c>
      <c r="F5593" s="11" t="n">
        <v>0.731</v>
      </c>
      <c r="G5593" s="12">
        <f>0*8</f>
        <v/>
      </c>
      <c r="H5593" s="12">
        <f>F5593-G5593</f>
        <v/>
      </c>
      <c r="I5593" s="10">
        <f>IF(E5593=0,"Fora",IF(E5592=0,"Carg xar",IF(H5593&lt;0,IF(M5593&lt;0.9,"Carg FV","Stby"),IF(M5593&gt;P5593,"V2H",IF(M5593&lt;0.9,"Carg xar","Stby")))))</f>
        <v/>
      </c>
      <c r="J5593" s="12">
        <f>IF(OR(I5593="Carg FV",I5593="Carg xar"),MIN(IF(I5593="Carg FV",ABS(H5593),7.4),7.4,MAX(0,(0.9-M5593)*40)*0.95),0)</f>
        <v/>
      </c>
      <c r="K5593" s="12">
        <f>IF(I5593="V2H",MIN(MAX(0,H5593),7.4,MAX(0,(M5593-P5593)*40)*0.95),0)</f>
        <v/>
      </c>
      <c r="L5593" s="12">
        <f>IF(E5593=0,0,MAX(0,H5593-K5593))</f>
        <v/>
      </c>
      <c r="M5593" s="13">
        <f>M5592+J5592/40-IF(I5592="V2H",K5592/(0.95*40),0)-IF(E5593=0,IF(E5592=1,IF(D5593=1,30,40)*0.18/(2*40),0),0)-IF(E5593=1,IF(E5592=0,IF(D5593=1,30,40)*0.18/(2*40),0),0)</f>
        <v/>
      </c>
      <c r="N5593" s="14" t="n">
        <v>0.2</v>
      </c>
      <c r="O5593" s="15">
        <f>K5593*N5593</f>
        <v/>
      </c>
      <c r="P5593">
        <f>IF(E5593=0,0.3,IF(D5593=1,IF(C5593&gt;=Params!$B$13-3,IF(C5593&lt;Params!$B$13,Params!$B$20,0.3),0.3),IF(C5593&gt;=Params!$B$15-3,IF(C5593&lt;Params!$B$15,Params!$B$21,0.3),0.3)))</f>
        <v/>
      </c>
    </row>
    <row r="5594" ht="15" customHeight="1" s="1">
      <c r="A5594" s="9" t="n">
        <v>5591</v>
      </c>
      <c r="B5594" s="6" t="inlineStr">
        <is>
          <t>21/08</t>
        </is>
      </c>
      <c r="C5594" s="6" t="n">
        <v>22</v>
      </c>
      <c r="D5594" s="6" t="n">
        <v>0</v>
      </c>
      <c r="E5594" s="10">
        <f>IF(D5594=1, IF(OR(C5594&lt;10, C5594&gt;=15),1,0), IF(OR(C5594&lt;7, C5594&gt;=18),1,0))</f>
        <v/>
      </c>
      <c r="F5594" s="11" t="n">
        <v>0.697</v>
      </c>
      <c r="G5594" s="12">
        <f>0*8</f>
        <v/>
      </c>
      <c r="H5594" s="12">
        <f>F5594-G5594</f>
        <v/>
      </c>
      <c r="I5594" s="10">
        <f>IF(E5594=0,"Fora",IF(E5593=0,"Carg xar",IF(H5594&lt;0,IF(M5594&lt;0.9,"Carg FV","Stby"),IF(M5594&gt;P5594,"V2H",IF(M5594&lt;0.9,"Carg xar","Stby")))))</f>
        <v/>
      </c>
      <c r="J5594" s="12">
        <f>IF(OR(I5594="Carg FV",I5594="Carg xar"),MIN(IF(I5594="Carg FV",ABS(H5594),7.4),7.4,MAX(0,(0.9-M5594)*40)*0.95),0)</f>
        <v/>
      </c>
      <c r="K5594" s="12">
        <f>IF(I5594="V2H",MIN(MAX(0,H5594),7.4,MAX(0,(M5594-P5594)*40)*0.95),0)</f>
        <v/>
      </c>
      <c r="L5594" s="12">
        <f>IF(E5594=0,0,MAX(0,H5594-K5594))</f>
        <v/>
      </c>
      <c r="M5594" s="13">
        <f>M5593+J5593/40-IF(I5593="V2H",K5593/(0.95*40),0)-IF(E5594=0,IF(E5593=1,IF(D5594=1,30,40)*0.18/(2*40),0),0)-IF(E5594=1,IF(E5593=0,IF(D5594=1,30,40)*0.18/(2*40),0),0)</f>
        <v/>
      </c>
      <c r="N5594" s="14" t="n">
        <v>0.15</v>
      </c>
      <c r="O5594" s="15">
        <f>K5594*N5594</f>
        <v/>
      </c>
      <c r="P5594">
        <f>IF(E5594=0,0.3,IF(D5594=1,IF(C5594&gt;=Params!$B$13-3,IF(C5594&lt;Params!$B$13,Params!$B$20,0.3),0.3),IF(C5594&gt;=Params!$B$15-3,IF(C5594&lt;Params!$B$15,Params!$B$21,0.3),0.3)))</f>
        <v/>
      </c>
    </row>
    <row r="5595" ht="15" customHeight="1" s="1">
      <c r="A5595" s="9" t="n">
        <v>5592</v>
      </c>
      <c r="B5595" s="6" t="inlineStr">
        <is>
          <t>21/08</t>
        </is>
      </c>
      <c r="C5595" s="6" t="n">
        <v>23</v>
      </c>
      <c r="D5595" s="6" t="n">
        <v>0</v>
      </c>
      <c r="E5595" s="10">
        <f>IF(D5595=1, IF(OR(C5595&lt;10, C5595&gt;=15),1,0), IF(OR(C5595&lt;7, C5595&gt;=18),1,0))</f>
        <v/>
      </c>
      <c r="F5595" s="11" t="n">
        <v>0.55</v>
      </c>
      <c r="G5595" s="12">
        <f>0*8</f>
        <v/>
      </c>
      <c r="H5595" s="12">
        <f>F5595-G5595</f>
        <v/>
      </c>
      <c r="I5595" s="10">
        <f>IF(E5595=0,"Fora",IF(E5594=0,"Carg xar",IF(H5595&lt;0,IF(M5595&lt;0.9,"Carg FV","Stby"),IF(M5595&gt;P5595,"V2H",IF(M5595&lt;0.9,"Carg xar","Stby")))))</f>
        <v/>
      </c>
      <c r="J5595" s="12">
        <f>IF(OR(I5595="Carg FV",I5595="Carg xar"),MIN(IF(I5595="Carg FV",ABS(H5595),7.4),7.4,MAX(0,(0.9-M5595)*40)*0.95),0)</f>
        <v/>
      </c>
      <c r="K5595" s="12">
        <f>IF(I5595="V2H",MIN(MAX(0,H5595),7.4,MAX(0,(M5595-P5595)*40)*0.95),0)</f>
        <v/>
      </c>
      <c r="L5595" s="12">
        <f>IF(E5595=0,0,MAX(0,H5595-K5595))</f>
        <v/>
      </c>
      <c r="M5595" s="13">
        <f>M5594+J5594/40-IF(I5594="V2H",K5594/(0.95*40),0)-IF(E5595=0,IF(E5594=1,IF(D5595=1,30,40)*0.18/(2*40),0),0)-IF(E5595=1,IF(E5594=0,IF(D5595=1,30,40)*0.18/(2*40),0),0)</f>
        <v/>
      </c>
      <c r="N5595" s="14" t="n">
        <v>0.15</v>
      </c>
      <c r="O5595" s="15">
        <f>K5595*N5595</f>
        <v/>
      </c>
      <c r="P5595">
        <f>IF(E5595=0,0.3,IF(D5595=1,IF(C5595&gt;=Params!$B$13-3,IF(C5595&lt;Params!$B$13,Params!$B$20,0.3),0.3),IF(C5595&gt;=Params!$B$15-3,IF(C5595&lt;Params!$B$15,Params!$B$21,0.3),0.3)))</f>
        <v/>
      </c>
    </row>
    <row r="5596" ht="15" customHeight="1" s="1">
      <c r="A5596" s="9" t="n">
        <v>5593</v>
      </c>
      <c r="B5596" s="6" t="inlineStr">
        <is>
          <t>22/08</t>
        </is>
      </c>
      <c r="C5596" s="6" t="n">
        <v>0</v>
      </c>
      <c r="D5596" s="6" t="n">
        <v>0</v>
      </c>
      <c r="E5596" s="10">
        <f>IF(D5596=1, IF(OR(C5596&lt;10, C5596&gt;=15),1,0), IF(OR(C5596&lt;7, C5596&gt;=18),1,0))</f>
        <v/>
      </c>
      <c r="F5596" s="11" t="n">
        <v>1.308</v>
      </c>
      <c r="G5596" s="12">
        <f>0*8</f>
        <v/>
      </c>
      <c r="H5596" s="12">
        <f>F5596-G5596</f>
        <v/>
      </c>
      <c r="I5596" s="10">
        <f>IF(E5596=0,"Fora",IF(E5595=0,"Carg xar",IF(H5596&lt;0,IF(M5596&lt;0.9,"Carg FV","Stby"),IF(M5596&gt;P5596,"V2H",IF(M5596&lt;0.9,"Carg xar","Stby")))))</f>
        <v/>
      </c>
      <c r="J5596" s="12">
        <f>IF(OR(I5596="Carg FV",I5596="Carg xar"),MIN(IF(I5596="Carg FV",ABS(H5596),7.4),7.4,MAX(0,(0.9-M5596)*40)*0.95),0)</f>
        <v/>
      </c>
      <c r="K5596" s="12">
        <f>IF(I5596="V2H",MIN(MAX(0,H5596),7.4,MAX(0,(M5596-P5596)*40)*0.95),0)</f>
        <v/>
      </c>
      <c r="L5596" s="12">
        <f>IF(E5596=0,0,MAX(0,H5596-K5596))</f>
        <v/>
      </c>
      <c r="M5596" s="13">
        <f>M5595+J5595/40-IF(I5595="V2H",K5595/(0.95*40),0)-IF(E5596=0,IF(E5595=1,IF(D5596=1,30,40)*0.18/(2*40),0),0)-IF(E5596=1,IF(E5595=0,IF(D5596=1,30,40)*0.18/(2*40),0),0)</f>
        <v/>
      </c>
      <c r="N5596" s="14" t="n">
        <v>0.09</v>
      </c>
      <c r="O5596" s="15">
        <f>K5596*N5596</f>
        <v/>
      </c>
      <c r="P5596">
        <f>IF(E5596=0,0.3,IF(D5596=1,IF(C5596&gt;=Params!$B$13-3,IF(C5596&lt;Params!$B$13,Params!$B$20,0.3),0.3),IF(C5596&gt;=Params!$B$15-3,IF(C5596&lt;Params!$B$15,Params!$B$21,0.3),0.3)))</f>
        <v/>
      </c>
    </row>
    <row r="5597" ht="15" customHeight="1" s="1">
      <c r="A5597" s="9" t="n">
        <v>5594</v>
      </c>
      <c r="B5597" s="6" t="inlineStr">
        <is>
          <t>22/08</t>
        </is>
      </c>
      <c r="C5597" s="6" t="n">
        <v>1</v>
      </c>
      <c r="D5597" s="6" t="n">
        <v>0</v>
      </c>
      <c r="E5597" s="10">
        <f>IF(D5597=1, IF(OR(C5597&lt;10, C5597&gt;=15),1,0), IF(OR(C5597&lt;7, C5597&gt;=18),1,0))</f>
        <v/>
      </c>
      <c r="F5597" s="11" t="n">
        <v>0.374</v>
      </c>
      <c r="G5597" s="12">
        <f>0*8</f>
        <v/>
      </c>
      <c r="H5597" s="12">
        <f>F5597-G5597</f>
        <v/>
      </c>
      <c r="I5597" s="10">
        <f>IF(E5597=0,"Fora",IF(E5596=0,"Carg xar",IF(H5597&lt;0,IF(M5597&lt;0.9,"Carg FV","Stby"),IF(M5597&gt;P5597,"V2H",IF(M5597&lt;0.9,"Carg xar","Stby")))))</f>
        <v/>
      </c>
      <c r="J5597" s="12">
        <f>IF(OR(I5597="Carg FV",I5597="Carg xar"),MIN(IF(I5597="Carg FV",ABS(H5597),7.4),7.4,MAX(0,(0.9-M5597)*40)*0.95),0)</f>
        <v/>
      </c>
      <c r="K5597" s="12">
        <f>IF(I5597="V2H",MIN(MAX(0,H5597),7.4,MAX(0,(M5597-P5597)*40)*0.95),0)</f>
        <v/>
      </c>
      <c r="L5597" s="12">
        <f>IF(E5597=0,0,MAX(0,H5597-K5597))</f>
        <v/>
      </c>
      <c r="M5597" s="13">
        <f>M5596+J5596/40-IF(I5596="V2H",K5596/(0.95*40),0)-IF(E5597=0,IF(E5596=1,IF(D5597=1,30,40)*0.18/(2*40),0),0)-IF(E5597=1,IF(E5596=0,IF(D5597=1,30,40)*0.18/(2*40),0),0)</f>
        <v/>
      </c>
      <c r="N5597" s="14" t="n">
        <v>0.09</v>
      </c>
      <c r="O5597" s="15">
        <f>K5597*N5597</f>
        <v/>
      </c>
      <c r="P5597">
        <f>IF(E5597=0,0.3,IF(D5597=1,IF(C5597&gt;=Params!$B$13-3,IF(C5597&lt;Params!$B$13,Params!$B$20,0.3),0.3),IF(C5597&gt;=Params!$B$15-3,IF(C5597&lt;Params!$B$15,Params!$B$21,0.3),0.3)))</f>
        <v/>
      </c>
    </row>
    <row r="5598" ht="15" customHeight="1" s="1">
      <c r="A5598" s="9" t="n">
        <v>5595</v>
      </c>
      <c r="B5598" s="6" t="inlineStr">
        <is>
          <t>22/08</t>
        </is>
      </c>
      <c r="C5598" s="6" t="n">
        <v>2</v>
      </c>
      <c r="D5598" s="6" t="n">
        <v>0</v>
      </c>
      <c r="E5598" s="10">
        <f>IF(D5598=1, IF(OR(C5598&lt;10, C5598&gt;=15),1,0), IF(OR(C5598&lt;7, C5598&gt;=18),1,0))</f>
        <v/>
      </c>
      <c r="F5598" s="11" t="n">
        <v>0.315</v>
      </c>
      <c r="G5598" s="12">
        <f>0*8</f>
        <v/>
      </c>
      <c r="H5598" s="12">
        <f>F5598-G5598</f>
        <v/>
      </c>
      <c r="I5598" s="10">
        <f>IF(E5598=0,"Fora",IF(E5597=0,"Carg xar",IF(H5598&lt;0,IF(M5598&lt;0.9,"Carg FV","Stby"),IF(M5598&gt;P5598,"V2H",IF(M5598&lt;0.9,"Carg xar","Stby")))))</f>
        <v/>
      </c>
      <c r="J5598" s="12">
        <f>IF(OR(I5598="Carg FV",I5598="Carg xar"),MIN(IF(I5598="Carg FV",ABS(H5598),7.4),7.4,MAX(0,(0.9-M5598)*40)*0.95),0)</f>
        <v/>
      </c>
      <c r="K5598" s="12">
        <f>IF(I5598="V2H",MIN(MAX(0,H5598),7.4,MAX(0,(M5598-P5598)*40)*0.95),0)</f>
        <v/>
      </c>
      <c r="L5598" s="12">
        <f>IF(E5598=0,0,MAX(0,H5598-K5598))</f>
        <v/>
      </c>
      <c r="M5598" s="13">
        <f>M5597+J5597/40-IF(I5597="V2H",K5597/(0.95*40),0)-IF(E5598=0,IF(E5597=1,IF(D5598=1,30,40)*0.18/(2*40),0),0)-IF(E5598=1,IF(E5597=0,IF(D5598=1,30,40)*0.18/(2*40),0),0)</f>
        <v/>
      </c>
      <c r="N5598" s="14" t="n">
        <v>0.09</v>
      </c>
      <c r="O5598" s="15">
        <f>K5598*N5598</f>
        <v/>
      </c>
      <c r="P5598">
        <f>IF(E5598=0,0.3,IF(D5598=1,IF(C5598&gt;=Params!$B$13-3,IF(C5598&lt;Params!$B$13,Params!$B$20,0.3),0.3),IF(C5598&gt;=Params!$B$15-3,IF(C5598&lt;Params!$B$15,Params!$B$21,0.3),0.3)))</f>
        <v/>
      </c>
    </row>
    <row r="5599" ht="15" customHeight="1" s="1">
      <c r="A5599" s="9" t="n">
        <v>5596</v>
      </c>
      <c r="B5599" s="6" t="inlineStr">
        <is>
          <t>22/08</t>
        </is>
      </c>
      <c r="C5599" s="6" t="n">
        <v>3</v>
      </c>
      <c r="D5599" s="6" t="n">
        <v>0</v>
      </c>
      <c r="E5599" s="10">
        <f>IF(D5599=1, IF(OR(C5599&lt;10, C5599&gt;=15),1,0), IF(OR(C5599&lt;7, C5599&gt;=18),1,0))</f>
        <v/>
      </c>
      <c r="F5599" s="11" t="n">
        <v>0.424</v>
      </c>
      <c r="G5599" s="12">
        <f>0*8</f>
        <v/>
      </c>
      <c r="H5599" s="12">
        <f>F5599-G5599</f>
        <v/>
      </c>
      <c r="I5599" s="10">
        <f>IF(E5599=0,"Fora",IF(E5598=0,"Carg xar",IF(H5599&lt;0,IF(M5599&lt;0.9,"Carg FV","Stby"),IF(M5599&gt;P5599,"V2H",IF(M5599&lt;0.9,"Carg xar","Stby")))))</f>
        <v/>
      </c>
      <c r="J5599" s="12">
        <f>IF(OR(I5599="Carg FV",I5599="Carg xar"),MIN(IF(I5599="Carg FV",ABS(H5599),7.4),7.4,MAX(0,(0.9-M5599)*40)*0.95),0)</f>
        <v/>
      </c>
      <c r="K5599" s="12">
        <f>IF(I5599="V2H",MIN(MAX(0,H5599),7.4,MAX(0,(M5599-P5599)*40)*0.95),0)</f>
        <v/>
      </c>
      <c r="L5599" s="12">
        <f>IF(E5599=0,0,MAX(0,H5599-K5599))</f>
        <v/>
      </c>
      <c r="M5599" s="13">
        <f>M5598+J5598/40-IF(I5598="V2H",K5598/(0.95*40),0)-IF(E5599=0,IF(E5598=1,IF(D5599=1,30,40)*0.18/(2*40),0),0)-IF(E5599=1,IF(E5598=0,IF(D5599=1,30,40)*0.18/(2*40),0),0)</f>
        <v/>
      </c>
      <c r="N5599" s="14" t="n">
        <v>0.09</v>
      </c>
      <c r="O5599" s="15">
        <f>K5599*N5599</f>
        <v/>
      </c>
      <c r="P5599">
        <f>IF(E5599=0,0.3,IF(D5599=1,IF(C5599&gt;=Params!$B$13-3,IF(C5599&lt;Params!$B$13,Params!$B$20,0.3),0.3),IF(C5599&gt;=Params!$B$15-3,IF(C5599&lt;Params!$B$15,Params!$B$21,0.3),0.3)))</f>
        <v/>
      </c>
    </row>
    <row r="5600" ht="15" customHeight="1" s="1">
      <c r="A5600" s="9" t="n">
        <v>5597</v>
      </c>
      <c r="B5600" s="6" t="inlineStr">
        <is>
          <t>22/08</t>
        </is>
      </c>
      <c r="C5600" s="6" t="n">
        <v>4</v>
      </c>
      <c r="D5600" s="6" t="n">
        <v>0</v>
      </c>
      <c r="E5600" s="10">
        <f>IF(D5600=1, IF(OR(C5600&lt;10, C5600&gt;=15),1,0), IF(OR(C5600&lt;7, C5600&gt;=18),1,0))</f>
        <v/>
      </c>
      <c r="F5600" s="11" t="n">
        <v>0.324</v>
      </c>
      <c r="G5600" s="12">
        <f>0*8</f>
        <v/>
      </c>
      <c r="H5600" s="12">
        <f>F5600-G5600</f>
        <v/>
      </c>
      <c r="I5600" s="10">
        <f>IF(E5600=0,"Fora",IF(E5599=0,"Carg xar",IF(H5600&lt;0,IF(M5600&lt;0.9,"Carg FV","Stby"),IF(M5600&gt;P5600,"V2H",IF(M5600&lt;0.9,"Carg xar","Stby")))))</f>
        <v/>
      </c>
      <c r="J5600" s="12">
        <f>IF(OR(I5600="Carg FV",I5600="Carg xar"),MIN(IF(I5600="Carg FV",ABS(H5600),7.4),7.4,MAX(0,(0.9-M5600)*40)*0.95),0)</f>
        <v/>
      </c>
      <c r="K5600" s="12">
        <f>IF(I5600="V2H",MIN(MAX(0,H5600),7.4,MAX(0,(M5600-P5600)*40)*0.95),0)</f>
        <v/>
      </c>
      <c r="L5600" s="12">
        <f>IF(E5600=0,0,MAX(0,H5600-K5600))</f>
        <v/>
      </c>
      <c r="M5600" s="13">
        <f>M5599+J5599/40-IF(I5599="V2H",K5599/(0.95*40),0)-IF(E5600=0,IF(E5599=1,IF(D5600=1,30,40)*0.18/(2*40),0),0)-IF(E5600=1,IF(E5599=0,IF(D5600=1,30,40)*0.18/(2*40),0),0)</f>
        <v/>
      </c>
      <c r="N5600" s="14" t="n">
        <v>0.09</v>
      </c>
      <c r="O5600" s="15">
        <f>K5600*N5600</f>
        <v/>
      </c>
      <c r="P5600">
        <f>IF(E5600=0,0.3,IF(D5600=1,IF(C5600&gt;=Params!$B$13-3,IF(C5600&lt;Params!$B$13,Params!$B$20,0.3),0.3),IF(C5600&gt;=Params!$B$15-3,IF(C5600&lt;Params!$B$15,Params!$B$21,0.3),0.3)))</f>
        <v/>
      </c>
    </row>
    <row r="5601" ht="15" customHeight="1" s="1">
      <c r="A5601" s="9" t="n">
        <v>5598</v>
      </c>
      <c r="B5601" s="6" t="inlineStr">
        <is>
          <t>22/08</t>
        </is>
      </c>
      <c r="C5601" s="6" t="n">
        <v>5</v>
      </c>
      <c r="D5601" s="6" t="n">
        <v>0</v>
      </c>
      <c r="E5601" s="10">
        <f>IF(D5601=1, IF(OR(C5601&lt;10, C5601&gt;=15),1,0), IF(OR(C5601&lt;7, C5601&gt;=18),1,0))</f>
        <v/>
      </c>
      <c r="F5601" s="11" t="n">
        <v>0.357</v>
      </c>
      <c r="G5601" s="12">
        <f>0*8</f>
        <v/>
      </c>
      <c r="H5601" s="12">
        <f>F5601-G5601</f>
        <v/>
      </c>
      <c r="I5601" s="10">
        <f>IF(E5601=0,"Fora",IF(E5600=0,"Carg xar",IF(H5601&lt;0,IF(M5601&lt;0.9,"Carg FV","Stby"),IF(M5601&gt;P5601,"V2H",IF(M5601&lt;0.9,"Carg xar","Stby")))))</f>
        <v/>
      </c>
      <c r="J5601" s="12">
        <f>IF(OR(I5601="Carg FV",I5601="Carg xar"),MIN(IF(I5601="Carg FV",ABS(H5601),7.4),7.4,MAX(0,(0.9-M5601)*40)*0.95),0)</f>
        <v/>
      </c>
      <c r="K5601" s="12">
        <f>IF(I5601="V2H",MIN(MAX(0,H5601),7.4,MAX(0,(M5601-P5601)*40)*0.95),0)</f>
        <v/>
      </c>
      <c r="L5601" s="12">
        <f>IF(E5601=0,0,MAX(0,H5601-K5601))</f>
        <v/>
      </c>
      <c r="M5601" s="13">
        <f>M5600+J5600/40-IF(I5600="V2H",K5600/(0.95*40),0)-IF(E5601=0,IF(E5600=1,IF(D5601=1,30,40)*0.18/(2*40),0),0)-IF(E5601=1,IF(E5600=0,IF(D5601=1,30,40)*0.18/(2*40),0),0)</f>
        <v/>
      </c>
      <c r="N5601" s="14" t="n">
        <v>0.09</v>
      </c>
      <c r="O5601" s="15">
        <f>K5601*N5601</f>
        <v/>
      </c>
      <c r="P5601">
        <f>IF(E5601=0,0.3,IF(D5601=1,IF(C5601&gt;=Params!$B$13-3,IF(C5601&lt;Params!$B$13,Params!$B$20,0.3),0.3),IF(C5601&gt;=Params!$B$15-3,IF(C5601&lt;Params!$B$15,Params!$B$21,0.3),0.3)))</f>
        <v/>
      </c>
    </row>
    <row r="5602" ht="15" customHeight="1" s="1">
      <c r="A5602" s="9" t="n">
        <v>5599</v>
      </c>
      <c r="B5602" s="6" t="inlineStr">
        <is>
          <t>22/08</t>
        </is>
      </c>
      <c r="C5602" s="6" t="n">
        <v>6</v>
      </c>
      <c r="D5602" s="6" t="n">
        <v>0</v>
      </c>
      <c r="E5602" s="10">
        <f>IF(D5602=1, IF(OR(C5602&lt;10, C5602&gt;=15),1,0), IF(OR(C5602&lt;7, C5602&gt;=18),1,0))</f>
        <v/>
      </c>
      <c r="F5602" s="11" t="n">
        <v>0.351</v>
      </c>
      <c r="G5602" s="12">
        <f>0*8</f>
        <v/>
      </c>
      <c r="H5602" s="12">
        <f>F5602-G5602</f>
        <v/>
      </c>
      <c r="I5602" s="10">
        <f>IF(E5602=0,"Fora",IF(E5601=0,"Carg xar",IF(H5602&lt;0,IF(M5602&lt;0.9,"Carg FV","Stby"),IF(M5602&gt;P5602,"V2H",IF(M5602&lt;0.9,"Carg xar","Stby")))))</f>
        <v/>
      </c>
      <c r="J5602" s="12">
        <f>IF(OR(I5602="Carg FV",I5602="Carg xar"),MIN(IF(I5602="Carg FV",ABS(H5602),7.4),7.4,MAX(0,(0.9-M5602)*40)*0.95),0)</f>
        <v/>
      </c>
      <c r="K5602" s="12">
        <f>IF(I5602="V2H",MIN(MAX(0,H5602),7.4,MAX(0,(M5602-P5602)*40)*0.95),0)</f>
        <v/>
      </c>
      <c r="L5602" s="12">
        <f>IF(E5602=0,0,MAX(0,H5602-K5602))</f>
        <v/>
      </c>
      <c r="M5602" s="13">
        <f>M5601+J5601/40-IF(I5601="V2H",K5601/(0.95*40),0)-IF(E5602=0,IF(E5601=1,IF(D5602=1,30,40)*0.18/(2*40),0),0)-IF(E5602=1,IF(E5601=0,IF(D5602=1,30,40)*0.18/(2*40),0),0)</f>
        <v/>
      </c>
      <c r="N5602" s="14" t="n">
        <v>0.09</v>
      </c>
      <c r="O5602" s="15">
        <f>K5602*N5602</f>
        <v/>
      </c>
      <c r="P5602">
        <f>IF(E5602=0,0.3,IF(D5602=1,IF(C5602&gt;=Params!$B$13-3,IF(C5602&lt;Params!$B$13,Params!$B$20,0.3),0.3),IF(C5602&gt;=Params!$B$15-3,IF(C5602&lt;Params!$B$15,Params!$B$21,0.3),0.3)))</f>
        <v/>
      </c>
    </row>
    <row r="5603" ht="15" customHeight="1" s="1">
      <c r="A5603" s="9" t="n">
        <v>5600</v>
      </c>
      <c r="B5603" s="6" t="inlineStr">
        <is>
          <t>22/08</t>
        </is>
      </c>
      <c r="C5603" s="6" t="n">
        <v>7</v>
      </c>
      <c r="D5603" s="6" t="n">
        <v>0</v>
      </c>
      <c r="E5603" s="10">
        <f>IF(D5603=1, IF(OR(C5603&lt;10, C5603&gt;=15),1,0), IF(OR(C5603&lt;7, C5603&gt;=18),1,0))</f>
        <v/>
      </c>
      <c r="F5603" s="11" t="n">
        <v>0.428</v>
      </c>
      <c r="G5603" s="12">
        <f>0.1*8</f>
        <v/>
      </c>
      <c r="H5603" s="12">
        <f>F5603-G5603</f>
        <v/>
      </c>
      <c r="I5603" s="10">
        <f>IF(E5603=0,"Fora",IF(E5602=0,"Carg xar",IF(H5603&lt;0,IF(M5603&lt;0.9,"Carg FV","Stby"),IF(M5603&gt;P5603,"V2H",IF(M5603&lt;0.9,"Carg xar","Stby")))))</f>
        <v/>
      </c>
      <c r="J5603" s="12">
        <f>IF(OR(I5603="Carg FV",I5603="Carg xar"),MIN(IF(I5603="Carg FV",ABS(H5603),7.4),7.4,MAX(0,(0.9-M5603)*40)*0.95),0)</f>
        <v/>
      </c>
      <c r="K5603" s="12">
        <f>IF(I5603="V2H",MIN(MAX(0,H5603),7.4,MAX(0,(M5603-P5603)*40)*0.95),0)</f>
        <v/>
      </c>
      <c r="L5603" s="12">
        <f>IF(E5603=0,0,MAX(0,H5603-K5603))</f>
        <v/>
      </c>
      <c r="M5603" s="13">
        <f>M5602+J5602/40-IF(I5602="V2H",K5602/(0.95*40),0)-IF(E5603=0,IF(E5602=1,IF(D5603=1,30,40)*0.18/(2*40),0),0)-IF(E5603=1,IF(E5602=0,IF(D5603=1,30,40)*0.18/(2*40),0),0)</f>
        <v/>
      </c>
      <c r="N5603" s="14" t="n">
        <v>0.09</v>
      </c>
      <c r="O5603" s="15">
        <f>K5603*N5603</f>
        <v/>
      </c>
      <c r="P5603">
        <f>IF(E5603=0,0.3,IF(D5603=1,IF(C5603&gt;=Params!$B$13-3,IF(C5603&lt;Params!$B$13,Params!$B$20,0.3),0.3),IF(C5603&gt;=Params!$B$15-3,IF(C5603&lt;Params!$B$15,Params!$B$21,0.3),0.3)))</f>
        <v/>
      </c>
    </row>
    <row r="5604" ht="15" customHeight="1" s="1">
      <c r="A5604" s="9" t="n">
        <v>5601</v>
      </c>
      <c r="B5604" s="6" t="inlineStr">
        <is>
          <t>22/08</t>
        </is>
      </c>
      <c r="C5604" s="6" t="n">
        <v>8</v>
      </c>
      <c r="D5604" s="6" t="n">
        <v>0</v>
      </c>
      <c r="E5604" s="10">
        <f>IF(D5604=1, IF(OR(C5604&lt;10, C5604&gt;=15),1,0), IF(OR(C5604&lt;7, C5604&gt;=18),1,0))</f>
        <v/>
      </c>
      <c r="F5604" s="11" t="n">
        <v>0.647</v>
      </c>
      <c r="G5604" s="12">
        <f>0.25*8</f>
        <v/>
      </c>
      <c r="H5604" s="12">
        <f>F5604-G5604</f>
        <v/>
      </c>
      <c r="I5604" s="10">
        <f>IF(E5604=0,"Fora",IF(E5603=0,"Carg xar",IF(H5604&lt;0,IF(M5604&lt;0.9,"Carg FV","Stby"),IF(M5604&gt;P5604,"V2H",IF(M5604&lt;0.9,"Carg xar","Stby")))))</f>
        <v/>
      </c>
      <c r="J5604" s="12">
        <f>IF(OR(I5604="Carg FV",I5604="Carg xar"),MIN(IF(I5604="Carg FV",ABS(H5604),7.4),7.4,MAX(0,(0.9-M5604)*40)*0.95),0)</f>
        <v/>
      </c>
      <c r="K5604" s="12">
        <f>IF(I5604="V2H",MIN(MAX(0,H5604),7.4,MAX(0,(M5604-P5604)*40)*0.95),0)</f>
        <v/>
      </c>
      <c r="L5604" s="12">
        <f>IF(E5604=0,0,MAX(0,H5604-K5604))</f>
        <v/>
      </c>
      <c r="M5604" s="13">
        <f>M5603+J5603/40-IF(I5603="V2H",K5603/(0.95*40),0)-IF(E5604=0,IF(E5603=1,IF(D5604=1,30,40)*0.18/(2*40),0),0)-IF(E5604=1,IF(E5603=0,IF(D5604=1,30,40)*0.18/(2*40),0),0)</f>
        <v/>
      </c>
      <c r="N5604" s="14" t="n">
        <v>0.15</v>
      </c>
      <c r="O5604" s="15">
        <f>K5604*N5604</f>
        <v/>
      </c>
      <c r="P5604">
        <f>IF(E5604=0,0.3,IF(D5604=1,IF(C5604&gt;=Params!$B$13-3,IF(C5604&lt;Params!$B$13,Params!$B$20,0.3),0.3),IF(C5604&gt;=Params!$B$15-3,IF(C5604&lt;Params!$B$15,Params!$B$21,0.3),0.3)))</f>
        <v/>
      </c>
    </row>
    <row r="5605" ht="15" customHeight="1" s="1">
      <c r="A5605" s="9" t="n">
        <v>5602</v>
      </c>
      <c r="B5605" s="6" t="inlineStr">
        <is>
          <t>22/08</t>
        </is>
      </c>
      <c r="C5605" s="6" t="n">
        <v>9</v>
      </c>
      <c r="D5605" s="6" t="n">
        <v>0</v>
      </c>
      <c r="E5605" s="10">
        <f>IF(D5605=1, IF(OR(C5605&lt;10, C5605&gt;=15),1,0), IF(OR(C5605&lt;7, C5605&gt;=18),1,0))</f>
        <v/>
      </c>
      <c r="F5605" s="11" t="n">
        <v>0.429</v>
      </c>
      <c r="G5605" s="12">
        <f>0.45*8</f>
        <v/>
      </c>
      <c r="H5605" s="12">
        <f>F5605-G5605</f>
        <v/>
      </c>
      <c r="I5605" s="10">
        <f>IF(E5605=0,"Fora",IF(E5604=0,"Carg xar",IF(H5605&lt;0,IF(M5605&lt;0.9,"Carg FV","Stby"),IF(M5605&gt;P5605,"V2H",IF(M5605&lt;0.9,"Carg xar","Stby")))))</f>
        <v/>
      </c>
      <c r="J5605" s="12">
        <f>IF(OR(I5605="Carg FV",I5605="Carg xar"),MIN(IF(I5605="Carg FV",ABS(H5605),7.4),7.4,MAX(0,(0.9-M5605)*40)*0.95),0)</f>
        <v/>
      </c>
      <c r="K5605" s="12">
        <f>IF(I5605="V2H",MIN(MAX(0,H5605),7.4,MAX(0,(M5605-P5605)*40)*0.95),0)</f>
        <v/>
      </c>
      <c r="L5605" s="12">
        <f>IF(E5605=0,0,MAX(0,H5605-K5605))</f>
        <v/>
      </c>
      <c r="M5605" s="13">
        <f>M5604+J5604/40-IF(I5604="V2H",K5604/(0.95*40),0)-IF(E5605=0,IF(E5604=1,IF(D5605=1,30,40)*0.18/(2*40),0),0)-IF(E5605=1,IF(E5604=0,IF(D5605=1,30,40)*0.18/(2*40),0),0)</f>
        <v/>
      </c>
      <c r="N5605" s="14" t="n">
        <v>0.15</v>
      </c>
      <c r="O5605" s="15">
        <f>K5605*N5605</f>
        <v/>
      </c>
      <c r="P5605">
        <f>IF(E5605=0,0.3,IF(D5605=1,IF(C5605&gt;=Params!$B$13-3,IF(C5605&lt;Params!$B$13,Params!$B$20,0.3),0.3),IF(C5605&gt;=Params!$B$15-3,IF(C5605&lt;Params!$B$15,Params!$B$21,0.3),0.3)))</f>
        <v/>
      </c>
    </row>
    <row r="5606" ht="15" customHeight="1" s="1">
      <c r="A5606" s="9" t="n">
        <v>5603</v>
      </c>
      <c r="B5606" s="6" t="inlineStr">
        <is>
          <t>22/08</t>
        </is>
      </c>
      <c r="C5606" s="6" t="n">
        <v>10</v>
      </c>
      <c r="D5606" s="6" t="n">
        <v>0</v>
      </c>
      <c r="E5606" s="10">
        <f>IF(D5606=1, IF(OR(C5606&lt;10, C5606&gt;=15),1,0), IF(OR(C5606&lt;7, C5606&gt;=18),1,0))</f>
        <v/>
      </c>
      <c r="F5606" s="11" t="n">
        <v>0</v>
      </c>
      <c r="G5606" s="12">
        <f>0.65*8</f>
        <v/>
      </c>
      <c r="H5606" s="12">
        <f>F5606-G5606</f>
        <v/>
      </c>
      <c r="I5606" s="10">
        <f>IF(E5606=0,"Fora",IF(E5605=0,"Carg xar",IF(H5606&lt;0,IF(M5606&lt;0.9,"Carg FV","Stby"),IF(M5606&gt;P5606,"V2H",IF(M5606&lt;0.9,"Carg xar","Stby")))))</f>
        <v/>
      </c>
      <c r="J5606" s="12">
        <f>IF(OR(I5606="Carg FV",I5606="Carg xar"),MIN(IF(I5606="Carg FV",ABS(H5606),7.4),7.4,MAX(0,(0.9-M5606)*40)*0.95),0)</f>
        <v/>
      </c>
      <c r="K5606" s="12">
        <f>IF(I5606="V2H",MIN(MAX(0,H5606),7.4,MAX(0,(M5606-P5606)*40)*0.95),0)</f>
        <v/>
      </c>
      <c r="L5606" s="12">
        <f>IF(E5606=0,0,MAX(0,H5606-K5606))</f>
        <v/>
      </c>
      <c r="M5606" s="13">
        <f>M5605+J5605/40-IF(I5605="V2H",K5605/(0.95*40),0)-IF(E5606=0,IF(E5605=1,IF(D5606=1,30,40)*0.18/(2*40),0),0)-IF(E5606=1,IF(E5605=0,IF(D5606=1,30,40)*0.18/(2*40),0),0)</f>
        <v/>
      </c>
      <c r="N5606" s="14" t="n">
        <v>0.2</v>
      </c>
      <c r="O5606" s="15">
        <f>K5606*N5606</f>
        <v/>
      </c>
      <c r="P5606">
        <f>IF(E5606=0,0.3,IF(D5606=1,IF(C5606&gt;=Params!$B$13-3,IF(C5606&lt;Params!$B$13,Params!$B$20,0.3),0.3),IF(C5606&gt;=Params!$B$15-3,IF(C5606&lt;Params!$B$15,Params!$B$21,0.3),0.3)))</f>
        <v/>
      </c>
    </row>
    <row r="5607" ht="15" customHeight="1" s="1">
      <c r="A5607" s="9" t="n">
        <v>5604</v>
      </c>
      <c r="B5607" s="6" t="inlineStr">
        <is>
          <t>22/08</t>
        </is>
      </c>
      <c r="C5607" s="6" t="n">
        <v>11</v>
      </c>
      <c r="D5607" s="6" t="n">
        <v>0</v>
      </c>
      <c r="E5607" s="10">
        <f>IF(D5607=1, IF(OR(C5607&lt;10, C5607&gt;=15),1,0), IF(OR(C5607&lt;7, C5607&gt;=18),1,0))</f>
        <v/>
      </c>
      <c r="F5607" s="11" t="n">
        <v>0</v>
      </c>
      <c r="G5607" s="12">
        <f>0.8*8</f>
        <v/>
      </c>
      <c r="H5607" s="12">
        <f>F5607-G5607</f>
        <v/>
      </c>
      <c r="I5607" s="10">
        <f>IF(E5607=0,"Fora",IF(E5606=0,"Carg xar",IF(H5607&lt;0,IF(M5607&lt;0.9,"Carg FV","Stby"),IF(M5607&gt;P5607,"V2H",IF(M5607&lt;0.9,"Carg xar","Stby")))))</f>
        <v/>
      </c>
      <c r="J5607" s="12">
        <f>IF(OR(I5607="Carg FV",I5607="Carg xar"),MIN(IF(I5607="Carg FV",ABS(H5607),7.4),7.4,MAX(0,(0.9-M5607)*40)*0.95),0)</f>
        <v/>
      </c>
      <c r="K5607" s="12">
        <f>IF(I5607="V2H",MIN(MAX(0,H5607),7.4,MAX(0,(M5607-P5607)*40)*0.95),0)</f>
        <v/>
      </c>
      <c r="L5607" s="12">
        <f>IF(E5607=0,0,MAX(0,H5607-K5607))</f>
        <v/>
      </c>
      <c r="M5607" s="13">
        <f>M5606+J5606/40-IF(I5606="V2H",K5606/(0.95*40),0)-IF(E5607=0,IF(E5606=1,IF(D5607=1,30,40)*0.18/(2*40),0),0)-IF(E5607=1,IF(E5606=0,IF(D5607=1,30,40)*0.18/(2*40),0),0)</f>
        <v/>
      </c>
      <c r="N5607" s="14" t="n">
        <v>0.2</v>
      </c>
      <c r="O5607" s="15">
        <f>K5607*N5607</f>
        <v/>
      </c>
      <c r="P5607">
        <f>IF(E5607=0,0.3,IF(D5607=1,IF(C5607&gt;=Params!$B$13-3,IF(C5607&lt;Params!$B$13,Params!$B$20,0.3),0.3),IF(C5607&gt;=Params!$B$15-3,IF(C5607&lt;Params!$B$15,Params!$B$21,0.3),0.3)))</f>
        <v/>
      </c>
    </row>
    <row r="5608" ht="15" customHeight="1" s="1">
      <c r="A5608" s="9" t="n">
        <v>5605</v>
      </c>
      <c r="B5608" s="6" t="inlineStr">
        <is>
          <t>22/08</t>
        </is>
      </c>
      <c r="C5608" s="6" t="n">
        <v>12</v>
      </c>
      <c r="D5608" s="6" t="n">
        <v>0</v>
      </c>
      <c r="E5608" s="10">
        <f>IF(D5608=1, IF(OR(C5608&lt;10, C5608&gt;=15),1,0), IF(OR(C5608&lt;7, C5608&gt;=18),1,0))</f>
        <v/>
      </c>
      <c r="F5608" s="11" t="n">
        <v>0</v>
      </c>
      <c r="G5608" s="12">
        <f>0.88*8</f>
        <v/>
      </c>
      <c r="H5608" s="12">
        <f>F5608-G5608</f>
        <v/>
      </c>
      <c r="I5608" s="10">
        <f>IF(E5608=0,"Fora",IF(E5607=0,"Carg xar",IF(H5608&lt;0,IF(M5608&lt;0.9,"Carg FV","Stby"),IF(M5608&gt;P5608,"V2H",IF(M5608&lt;0.9,"Carg xar","Stby")))))</f>
        <v/>
      </c>
      <c r="J5608" s="12">
        <f>IF(OR(I5608="Carg FV",I5608="Carg xar"),MIN(IF(I5608="Carg FV",ABS(H5608),7.4),7.4,MAX(0,(0.9-M5608)*40)*0.95),0)</f>
        <v/>
      </c>
      <c r="K5608" s="12">
        <f>IF(I5608="V2H",MIN(MAX(0,H5608),7.4,MAX(0,(M5608-P5608)*40)*0.95),0)</f>
        <v/>
      </c>
      <c r="L5608" s="12">
        <f>IF(E5608=0,0,MAX(0,H5608-K5608))</f>
        <v/>
      </c>
      <c r="M5608" s="13">
        <f>M5607+J5607/40-IF(I5607="V2H",K5607/(0.95*40),0)-IF(E5608=0,IF(E5607=1,IF(D5608=1,30,40)*0.18/(2*40),0),0)-IF(E5608=1,IF(E5607=0,IF(D5608=1,30,40)*0.18/(2*40),0),0)</f>
        <v/>
      </c>
      <c r="N5608" s="14" t="n">
        <v>0.2</v>
      </c>
      <c r="O5608" s="15">
        <f>K5608*N5608</f>
        <v/>
      </c>
      <c r="P5608">
        <f>IF(E5608=0,0.3,IF(D5608=1,IF(C5608&gt;=Params!$B$13-3,IF(C5608&lt;Params!$B$13,Params!$B$20,0.3),0.3),IF(C5608&gt;=Params!$B$15-3,IF(C5608&lt;Params!$B$15,Params!$B$21,0.3),0.3)))</f>
        <v/>
      </c>
    </row>
    <row r="5609" ht="15" customHeight="1" s="1">
      <c r="A5609" s="9" t="n">
        <v>5606</v>
      </c>
      <c r="B5609" s="6" t="inlineStr">
        <is>
          <t>22/08</t>
        </is>
      </c>
      <c r="C5609" s="6" t="n">
        <v>13</v>
      </c>
      <c r="D5609" s="6" t="n">
        <v>0</v>
      </c>
      <c r="E5609" s="10">
        <f>IF(D5609=1, IF(OR(C5609&lt;10, C5609&gt;=15),1,0), IF(OR(C5609&lt;7, C5609&gt;=18),1,0))</f>
        <v/>
      </c>
      <c r="F5609" s="11" t="n">
        <v>0</v>
      </c>
      <c r="G5609" s="12">
        <f>0.85*8</f>
        <v/>
      </c>
      <c r="H5609" s="12">
        <f>F5609-G5609</f>
        <v/>
      </c>
      <c r="I5609" s="10">
        <f>IF(E5609=0,"Fora",IF(E5608=0,"Carg xar",IF(H5609&lt;0,IF(M5609&lt;0.9,"Carg FV","Stby"),IF(M5609&gt;P5609,"V2H",IF(M5609&lt;0.9,"Carg xar","Stby")))))</f>
        <v/>
      </c>
      <c r="J5609" s="12">
        <f>IF(OR(I5609="Carg FV",I5609="Carg xar"),MIN(IF(I5609="Carg FV",ABS(H5609),7.4),7.4,MAX(0,(0.9-M5609)*40)*0.95),0)</f>
        <v/>
      </c>
      <c r="K5609" s="12">
        <f>IF(I5609="V2H",MIN(MAX(0,H5609),7.4,MAX(0,(M5609-P5609)*40)*0.95),0)</f>
        <v/>
      </c>
      <c r="L5609" s="12">
        <f>IF(E5609=0,0,MAX(0,H5609-K5609))</f>
        <v/>
      </c>
      <c r="M5609" s="13">
        <f>M5608+J5608/40-IF(I5608="V2H",K5608/(0.95*40),0)-IF(E5609=0,IF(E5608=1,IF(D5609=1,30,40)*0.18/(2*40),0),0)-IF(E5609=1,IF(E5608=0,IF(D5609=1,30,40)*0.18/(2*40),0),0)</f>
        <v/>
      </c>
      <c r="N5609" s="14" t="n">
        <v>0.2</v>
      </c>
      <c r="O5609" s="15">
        <f>K5609*N5609</f>
        <v/>
      </c>
      <c r="P5609">
        <f>IF(E5609=0,0.3,IF(D5609=1,IF(C5609&gt;=Params!$B$13-3,IF(C5609&lt;Params!$B$13,Params!$B$20,0.3),0.3),IF(C5609&gt;=Params!$B$15-3,IF(C5609&lt;Params!$B$15,Params!$B$21,0.3),0.3)))</f>
        <v/>
      </c>
    </row>
    <row r="5610" ht="15" customHeight="1" s="1">
      <c r="A5610" s="9" t="n">
        <v>5607</v>
      </c>
      <c r="B5610" s="6" t="inlineStr">
        <is>
          <t>22/08</t>
        </is>
      </c>
      <c r="C5610" s="6" t="n">
        <v>14</v>
      </c>
      <c r="D5610" s="6" t="n">
        <v>0</v>
      </c>
      <c r="E5610" s="10">
        <f>IF(D5610=1, IF(OR(C5610&lt;10, C5610&gt;=15),1,0), IF(OR(C5610&lt;7, C5610&gt;=18),1,0))</f>
        <v/>
      </c>
      <c r="F5610" s="11" t="n">
        <v>1.434</v>
      </c>
      <c r="G5610" s="12">
        <f>0.75*8</f>
        <v/>
      </c>
      <c r="H5610" s="12">
        <f>F5610-G5610</f>
        <v/>
      </c>
      <c r="I5610" s="10">
        <f>IF(E5610=0,"Fora",IF(E5609=0,"Carg xar",IF(H5610&lt;0,IF(M5610&lt;0.9,"Carg FV","Stby"),IF(M5610&gt;P5610,"V2H",IF(M5610&lt;0.9,"Carg xar","Stby")))))</f>
        <v/>
      </c>
      <c r="J5610" s="12">
        <f>IF(OR(I5610="Carg FV",I5610="Carg xar"),MIN(IF(I5610="Carg FV",ABS(H5610),7.4),7.4,MAX(0,(0.9-M5610)*40)*0.95),0)</f>
        <v/>
      </c>
      <c r="K5610" s="12">
        <f>IF(I5610="V2H",MIN(MAX(0,H5610),7.4,MAX(0,(M5610-P5610)*40)*0.95),0)</f>
        <v/>
      </c>
      <c r="L5610" s="12">
        <f>IF(E5610=0,0,MAX(0,H5610-K5610))</f>
        <v/>
      </c>
      <c r="M5610" s="13">
        <f>M5609+J5609/40-IF(I5609="V2H",K5609/(0.95*40),0)-IF(E5610=0,IF(E5609=1,IF(D5610=1,30,40)*0.18/(2*40),0),0)-IF(E5610=1,IF(E5609=0,IF(D5610=1,30,40)*0.18/(2*40),0),0)</f>
        <v/>
      </c>
      <c r="N5610" s="14" t="n">
        <v>0.15</v>
      </c>
      <c r="O5610" s="15">
        <f>K5610*N5610</f>
        <v/>
      </c>
      <c r="P5610">
        <f>IF(E5610=0,0.3,IF(D5610=1,IF(C5610&gt;=Params!$B$13-3,IF(C5610&lt;Params!$B$13,Params!$B$20,0.3),0.3),IF(C5610&gt;=Params!$B$15-3,IF(C5610&lt;Params!$B$15,Params!$B$21,0.3),0.3)))</f>
        <v/>
      </c>
    </row>
    <row r="5611" ht="15" customHeight="1" s="1">
      <c r="A5611" s="9" t="n">
        <v>5608</v>
      </c>
      <c r="B5611" s="6" t="inlineStr">
        <is>
          <t>22/08</t>
        </is>
      </c>
      <c r="C5611" s="6" t="n">
        <v>15</v>
      </c>
      <c r="D5611" s="6" t="n">
        <v>0</v>
      </c>
      <c r="E5611" s="10">
        <f>IF(D5611=1, IF(OR(C5611&lt;10, C5611&gt;=15),1,0), IF(OR(C5611&lt;7, C5611&gt;=18),1,0))</f>
        <v/>
      </c>
      <c r="F5611" s="11" t="n">
        <v>0</v>
      </c>
      <c r="G5611" s="12">
        <f>0.58*8</f>
        <v/>
      </c>
      <c r="H5611" s="12">
        <f>F5611-G5611</f>
        <v/>
      </c>
      <c r="I5611" s="10">
        <f>IF(E5611=0,"Fora",IF(E5610=0,"Carg xar",IF(H5611&lt;0,IF(M5611&lt;0.9,"Carg FV","Stby"),IF(M5611&gt;P5611,"V2H",IF(M5611&lt;0.9,"Carg xar","Stby")))))</f>
        <v/>
      </c>
      <c r="J5611" s="12">
        <f>IF(OR(I5611="Carg FV",I5611="Carg xar"),MIN(IF(I5611="Carg FV",ABS(H5611),7.4),7.4,MAX(0,(0.9-M5611)*40)*0.95),0)</f>
        <v/>
      </c>
      <c r="K5611" s="12">
        <f>IF(I5611="V2H",MIN(MAX(0,H5611),7.4,MAX(0,(M5611-P5611)*40)*0.95),0)</f>
        <v/>
      </c>
      <c r="L5611" s="12">
        <f>IF(E5611=0,0,MAX(0,H5611-K5611))</f>
        <v/>
      </c>
      <c r="M5611" s="13">
        <f>M5610+J5610/40-IF(I5610="V2H",K5610/(0.95*40),0)-IF(E5611=0,IF(E5610=1,IF(D5611=1,30,40)*0.18/(2*40),0),0)-IF(E5611=1,IF(E5610=0,IF(D5611=1,30,40)*0.18/(2*40),0),0)</f>
        <v/>
      </c>
      <c r="N5611" s="14" t="n">
        <v>0.15</v>
      </c>
      <c r="O5611" s="15">
        <f>K5611*N5611</f>
        <v/>
      </c>
      <c r="P5611">
        <f>IF(E5611=0,0.3,IF(D5611=1,IF(C5611&gt;=Params!$B$13-3,IF(C5611&lt;Params!$B$13,Params!$B$20,0.3),0.3),IF(C5611&gt;=Params!$B$15-3,IF(C5611&lt;Params!$B$15,Params!$B$21,0.3),0.3)))</f>
        <v/>
      </c>
    </row>
    <row r="5612" ht="15" customHeight="1" s="1">
      <c r="A5612" s="9" t="n">
        <v>5609</v>
      </c>
      <c r="B5612" s="6" t="inlineStr">
        <is>
          <t>22/08</t>
        </is>
      </c>
      <c r="C5612" s="6" t="n">
        <v>16</v>
      </c>
      <c r="D5612" s="6" t="n">
        <v>0</v>
      </c>
      <c r="E5612" s="10">
        <f>IF(D5612=1, IF(OR(C5612&lt;10, C5612&gt;=15),1,0), IF(OR(C5612&lt;7, C5612&gt;=18),1,0))</f>
        <v/>
      </c>
      <c r="F5612" s="11" t="n">
        <v>0</v>
      </c>
      <c r="G5612" s="12">
        <f>0.38*8</f>
        <v/>
      </c>
      <c r="H5612" s="12">
        <f>F5612-G5612</f>
        <v/>
      </c>
      <c r="I5612" s="10">
        <f>IF(E5612=0,"Fora",IF(E5611=0,"Carg xar",IF(H5612&lt;0,IF(M5612&lt;0.9,"Carg FV","Stby"),IF(M5612&gt;P5612,"V2H",IF(M5612&lt;0.9,"Carg xar","Stby")))))</f>
        <v/>
      </c>
      <c r="J5612" s="12">
        <f>IF(OR(I5612="Carg FV",I5612="Carg xar"),MIN(IF(I5612="Carg FV",ABS(H5612),7.4),7.4,MAX(0,(0.9-M5612)*40)*0.95),0)</f>
        <v/>
      </c>
      <c r="K5612" s="12">
        <f>IF(I5612="V2H",MIN(MAX(0,H5612),7.4,MAX(0,(M5612-P5612)*40)*0.95),0)</f>
        <v/>
      </c>
      <c r="L5612" s="12">
        <f>IF(E5612=0,0,MAX(0,H5612-K5612))</f>
        <v/>
      </c>
      <c r="M5612" s="13">
        <f>M5611+J5611/40-IF(I5611="V2H",K5611/(0.95*40),0)-IF(E5612=0,IF(E5611=1,IF(D5612=1,30,40)*0.18/(2*40),0),0)-IF(E5612=1,IF(E5611=0,IF(D5612=1,30,40)*0.18/(2*40),0),0)</f>
        <v/>
      </c>
      <c r="N5612" s="14" t="n">
        <v>0.15</v>
      </c>
      <c r="O5612" s="15">
        <f>K5612*N5612</f>
        <v/>
      </c>
      <c r="P5612">
        <f>IF(E5612=0,0.3,IF(D5612=1,IF(C5612&gt;=Params!$B$13-3,IF(C5612&lt;Params!$B$13,Params!$B$20,0.3),0.3),IF(C5612&gt;=Params!$B$15-3,IF(C5612&lt;Params!$B$15,Params!$B$21,0.3),0.3)))</f>
        <v/>
      </c>
    </row>
    <row r="5613" ht="15" customHeight="1" s="1">
      <c r="A5613" s="9" t="n">
        <v>5610</v>
      </c>
      <c r="B5613" s="6" t="inlineStr">
        <is>
          <t>22/08</t>
        </is>
      </c>
      <c r="C5613" s="6" t="n">
        <v>17</v>
      </c>
      <c r="D5613" s="6" t="n">
        <v>0</v>
      </c>
      <c r="E5613" s="10">
        <f>IF(D5613=1, IF(OR(C5613&lt;10, C5613&gt;=15),1,0), IF(OR(C5613&lt;7, C5613&gt;=18),1,0))</f>
        <v/>
      </c>
      <c r="F5613" s="11" t="n">
        <v>0</v>
      </c>
      <c r="G5613" s="12">
        <f>0.18*8</f>
        <v/>
      </c>
      <c r="H5613" s="12">
        <f>F5613-G5613</f>
        <v/>
      </c>
      <c r="I5613" s="10">
        <f>IF(E5613=0,"Fora",IF(E5612=0,"Carg xar",IF(H5613&lt;0,IF(M5613&lt;0.9,"Carg FV","Stby"),IF(M5613&gt;P5613,"V2H",IF(M5613&lt;0.9,"Carg xar","Stby")))))</f>
        <v/>
      </c>
      <c r="J5613" s="12">
        <f>IF(OR(I5613="Carg FV",I5613="Carg xar"),MIN(IF(I5613="Carg FV",ABS(H5613),7.4),7.4,MAX(0,(0.9-M5613)*40)*0.95),0)</f>
        <v/>
      </c>
      <c r="K5613" s="12">
        <f>IF(I5613="V2H",MIN(MAX(0,H5613),7.4,MAX(0,(M5613-P5613)*40)*0.95),0)</f>
        <v/>
      </c>
      <c r="L5613" s="12">
        <f>IF(E5613=0,0,MAX(0,H5613-K5613))</f>
        <v/>
      </c>
      <c r="M5613" s="13">
        <f>M5612+J5612/40-IF(I5612="V2H",K5612/(0.95*40),0)-IF(E5613=0,IF(E5612=1,IF(D5613=1,30,40)*0.18/(2*40),0),0)-IF(E5613=1,IF(E5612=0,IF(D5613=1,30,40)*0.18/(2*40),0),0)</f>
        <v/>
      </c>
      <c r="N5613" s="14" t="n">
        <v>0.15</v>
      </c>
      <c r="O5613" s="15">
        <f>K5613*N5613</f>
        <v/>
      </c>
      <c r="P5613">
        <f>IF(E5613=0,0.3,IF(D5613=1,IF(C5613&gt;=Params!$B$13-3,IF(C5613&lt;Params!$B$13,Params!$B$20,0.3),0.3),IF(C5613&gt;=Params!$B$15-3,IF(C5613&lt;Params!$B$15,Params!$B$21,0.3),0.3)))</f>
        <v/>
      </c>
    </row>
    <row r="5614" ht="15" customHeight="1" s="1">
      <c r="A5614" s="9" t="n">
        <v>5611</v>
      </c>
      <c r="B5614" s="6" t="inlineStr">
        <is>
          <t>22/08</t>
        </is>
      </c>
      <c r="C5614" s="6" t="n">
        <v>18</v>
      </c>
      <c r="D5614" s="6" t="n">
        <v>0</v>
      </c>
      <c r="E5614" s="10">
        <f>IF(D5614=1, IF(OR(C5614&lt;10, C5614&gt;=15),1,0), IF(OR(C5614&lt;7, C5614&gt;=18),1,0))</f>
        <v/>
      </c>
      <c r="F5614" s="11" t="n">
        <v>1.538</v>
      </c>
      <c r="G5614" s="12">
        <f>0.04*8</f>
        <v/>
      </c>
      <c r="H5614" s="12">
        <f>F5614-G5614</f>
        <v/>
      </c>
      <c r="I5614" s="10">
        <f>IF(E5614=0,"Fora",IF(E5613=0,"Carg xar",IF(H5614&lt;0,IF(M5614&lt;0.9,"Carg FV","Stby"),IF(M5614&gt;P5614,"V2H",IF(M5614&lt;0.9,"Carg xar","Stby")))))</f>
        <v/>
      </c>
      <c r="J5614" s="12">
        <f>IF(OR(I5614="Carg FV",I5614="Carg xar"),MIN(IF(I5614="Carg FV",ABS(H5614),7.4),7.4,MAX(0,(0.9-M5614)*40)*0.95),0)</f>
        <v/>
      </c>
      <c r="K5614" s="12">
        <f>IF(I5614="V2H",MIN(MAX(0,H5614),7.4,MAX(0,(M5614-P5614)*40)*0.95),0)</f>
        <v/>
      </c>
      <c r="L5614" s="12">
        <f>IF(E5614=0,0,MAX(0,H5614-K5614))</f>
        <v/>
      </c>
      <c r="M5614" s="13">
        <f>M5613+J5613/40-IF(I5613="V2H",K5613/(0.95*40),0)-IF(E5614=0,IF(E5613=1,IF(D5614=1,30,40)*0.18/(2*40),0),0)-IF(E5614=1,IF(E5613=0,IF(D5614=1,30,40)*0.18/(2*40),0),0)</f>
        <v/>
      </c>
      <c r="N5614" s="14" t="n">
        <v>0.2</v>
      </c>
      <c r="O5614" s="15">
        <f>K5614*N5614</f>
        <v/>
      </c>
      <c r="P5614">
        <f>IF(E5614=0,0.3,IF(D5614=1,IF(C5614&gt;=Params!$B$13-3,IF(C5614&lt;Params!$B$13,Params!$B$20,0.3),0.3),IF(C5614&gt;=Params!$B$15-3,IF(C5614&lt;Params!$B$15,Params!$B$21,0.3),0.3)))</f>
        <v/>
      </c>
    </row>
    <row r="5615" ht="15" customHeight="1" s="1">
      <c r="A5615" s="9" t="n">
        <v>5612</v>
      </c>
      <c r="B5615" s="6" t="inlineStr">
        <is>
          <t>22/08</t>
        </is>
      </c>
      <c r="C5615" s="6" t="n">
        <v>19</v>
      </c>
      <c r="D5615" s="6" t="n">
        <v>0</v>
      </c>
      <c r="E5615" s="10">
        <f>IF(D5615=1, IF(OR(C5615&lt;10, C5615&gt;=15),1,0), IF(OR(C5615&lt;7, C5615&gt;=18),1,0))</f>
        <v/>
      </c>
      <c r="F5615" s="11" t="n">
        <v>0.9429999999999999</v>
      </c>
      <c r="G5615" s="12">
        <f>0*8</f>
        <v/>
      </c>
      <c r="H5615" s="12">
        <f>F5615-G5615</f>
        <v/>
      </c>
      <c r="I5615" s="10">
        <f>IF(E5615=0,"Fora",IF(E5614=0,"Carg xar",IF(H5615&lt;0,IF(M5615&lt;0.9,"Carg FV","Stby"),IF(M5615&gt;P5615,"V2H",IF(M5615&lt;0.9,"Carg xar","Stby")))))</f>
        <v/>
      </c>
      <c r="J5615" s="12">
        <f>IF(OR(I5615="Carg FV",I5615="Carg xar"),MIN(IF(I5615="Carg FV",ABS(H5615),7.4),7.4,MAX(0,(0.9-M5615)*40)*0.95),0)</f>
        <v/>
      </c>
      <c r="K5615" s="12">
        <f>IF(I5615="V2H",MIN(MAX(0,H5615),7.4,MAX(0,(M5615-P5615)*40)*0.95),0)</f>
        <v/>
      </c>
      <c r="L5615" s="12">
        <f>IF(E5615=0,0,MAX(0,H5615-K5615))</f>
        <v/>
      </c>
      <c r="M5615" s="13">
        <f>M5614+J5614/40-IF(I5614="V2H",K5614/(0.95*40),0)-IF(E5615=0,IF(E5614=1,IF(D5615=1,30,40)*0.18/(2*40),0),0)-IF(E5615=1,IF(E5614=0,IF(D5615=1,30,40)*0.18/(2*40),0),0)</f>
        <v/>
      </c>
      <c r="N5615" s="14" t="n">
        <v>0.2</v>
      </c>
      <c r="O5615" s="15">
        <f>K5615*N5615</f>
        <v/>
      </c>
      <c r="P5615">
        <f>IF(E5615=0,0.3,IF(D5615=1,IF(C5615&gt;=Params!$B$13-3,IF(C5615&lt;Params!$B$13,Params!$B$20,0.3),0.3),IF(C5615&gt;=Params!$B$15-3,IF(C5615&lt;Params!$B$15,Params!$B$21,0.3),0.3)))</f>
        <v/>
      </c>
    </row>
    <row r="5616" ht="15" customHeight="1" s="1">
      <c r="A5616" s="9" t="n">
        <v>5613</v>
      </c>
      <c r="B5616" s="6" t="inlineStr">
        <is>
          <t>22/08</t>
        </is>
      </c>
      <c r="C5616" s="6" t="n">
        <v>20</v>
      </c>
      <c r="D5616" s="6" t="n">
        <v>0</v>
      </c>
      <c r="E5616" s="10">
        <f>IF(D5616=1, IF(OR(C5616&lt;10, C5616&gt;=15),1,0), IF(OR(C5616&lt;7, C5616&gt;=18),1,0))</f>
        <v/>
      </c>
      <c r="F5616" s="11" t="n">
        <v>1.445</v>
      </c>
      <c r="G5616" s="12">
        <f>0*8</f>
        <v/>
      </c>
      <c r="H5616" s="12">
        <f>F5616-G5616</f>
        <v/>
      </c>
      <c r="I5616" s="10">
        <f>IF(E5616=0,"Fora",IF(E5615=0,"Carg xar",IF(H5616&lt;0,IF(M5616&lt;0.9,"Carg FV","Stby"),IF(M5616&gt;P5616,"V2H",IF(M5616&lt;0.9,"Carg xar","Stby")))))</f>
        <v/>
      </c>
      <c r="J5616" s="12">
        <f>IF(OR(I5616="Carg FV",I5616="Carg xar"),MIN(IF(I5616="Carg FV",ABS(H5616),7.4),7.4,MAX(0,(0.9-M5616)*40)*0.95),0)</f>
        <v/>
      </c>
      <c r="K5616" s="12">
        <f>IF(I5616="V2H",MIN(MAX(0,H5616),7.4,MAX(0,(M5616-P5616)*40)*0.95),0)</f>
        <v/>
      </c>
      <c r="L5616" s="12">
        <f>IF(E5616=0,0,MAX(0,H5616-K5616))</f>
        <v/>
      </c>
      <c r="M5616" s="13">
        <f>M5615+J5615/40-IF(I5615="V2H",K5615/(0.95*40),0)-IF(E5616=0,IF(E5615=1,IF(D5616=1,30,40)*0.18/(2*40),0),0)-IF(E5616=1,IF(E5615=0,IF(D5616=1,30,40)*0.18/(2*40),0),0)</f>
        <v/>
      </c>
      <c r="N5616" s="14" t="n">
        <v>0.2</v>
      </c>
      <c r="O5616" s="15">
        <f>K5616*N5616</f>
        <v/>
      </c>
      <c r="P5616">
        <f>IF(E5616=0,0.3,IF(D5616=1,IF(C5616&gt;=Params!$B$13-3,IF(C5616&lt;Params!$B$13,Params!$B$20,0.3),0.3),IF(C5616&gt;=Params!$B$15-3,IF(C5616&lt;Params!$B$15,Params!$B$21,0.3),0.3)))</f>
        <v/>
      </c>
    </row>
    <row r="5617" ht="15" customHeight="1" s="1">
      <c r="A5617" s="9" t="n">
        <v>5614</v>
      </c>
      <c r="B5617" s="6" t="inlineStr">
        <is>
          <t>22/08</t>
        </is>
      </c>
      <c r="C5617" s="6" t="n">
        <v>21</v>
      </c>
      <c r="D5617" s="6" t="n">
        <v>0</v>
      </c>
      <c r="E5617" s="10">
        <f>IF(D5617=1, IF(OR(C5617&lt;10, C5617&gt;=15),1,0), IF(OR(C5617&lt;7, C5617&gt;=18),1,0))</f>
        <v/>
      </c>
      <c r="F5617" s="11" t="n">
        <v>0.872</v>
      </c>
      <c r="G5617" s="12">
        <f>0*8</f>
        <v/>
      </c>
      <c r="H5617" s="12">
        <f>F5617-G5617</f>
        <v/>
      </c>
      <c r="I5617" s="10">
        <f>IF(E5617=0,"Fora",IF(E5616=0,"Carg xar",IF(H5617&lt;0,IF(M5617&lt;0.9,"Carg FV","Stby"),IF(M5617&gt;P5617,"V2H",IF(M5617&lt;0.9,"Carg xar","Stby")))))</f>
        <v/>
      </c>
      <c r="J5617" s="12">
        <f>IF(OR(I5617="Carg FV",I5617="Carg xar"),MIN(IF(I5617="Carg FV",ABS(H5617),7.4),7.4,MAX(0,(0.9-M5617)*40)*0.95),0)</f>
        <v/>
      </c>
      <c r="K5617" s="12">
        <f>IF(I5617="V2H",MIN(MAX(0,H5617),7.4,MAX(0,(M5617-P5617)*40)*0.95),0)</f>
        <v/>
      </c>
      <c r="L5617" s="12">
        <f>IF(E5617=0,0,MAX(0,H5617-K5617))</f>
        <v/>
      </c>
      <c r="M5617" s="13">
        <f>M5616+J5616/40-IF(I5616="V2H",K5616/(0.95*40),0)-IF(E5617=0,IF(E5616=1,IF(D5617=1,30,40)*0.18/(2*40),0),0)-IF(E5617=1,IF(E5616=0,IF(D5617=1,30,40)*0.18/(2*40),0),0)</f>
        <v/>
      </c>
      <c r="N5617" s="14" t="n">
        <v>0.2</v>
      </c>
      <c r="O5617" s="15">
        <f>K5617*N5617</f>
        <v/>
      </c>
      <c r="P5617">
        <f>IF(E5617=0,0.3,IF(D5617=1,IF(C5617&gt;=Params!$B$13-3,IF(C5617&lt;Params!$B$13,Params!$B$20,0.3),0.3),IF(C5617&gt;=Params!$B$15-3,IF(C5617&lt;Params!$B$15,Params!$B$21,0.3),0.3)))</f>
        <v/>
      </c>
    </row>
    <row r="5618" ht="15" customHeight="1" s="1">
      <c r="A5618" s="9" t="n">
        <v>5615</v>
      </c>
      <c r="B5618" s="6" t="inlineStr">
        <is>
          <t>22/08</t>
        </is>
      </c>
      <c r="C5618" s="6" t="n">
        <v>22</v>
      </c>
      <c r="D5618" s="6" t="n">
        <v>0</v>
      </c>
      <c r="E5618" s="10">
        <f>IF(D5618=1, IF(OR(C5618&lt;10, C5618&gt;=15),1,0), IF(OR(C5618&lt;7, C5618&gt;=18),1,0))</f>
        <v/>
      </c>
      <c r="F5618" s="11" t="n">
        <v>0.503</v>
      </c>
      <c r="G5618" s="12">
        <f>0*8</f>
        <v/>
      </c>
      <c r="H5618" s="12">
        <f>F5618-G5618</f>
        <v/>
      </c>
      <c r="I5618" s="10">
        <f>IF(E5618=0,"Fora",IF(E5617=0,"Carg xar",IF(H5618&lt;0,IF(M5618&lt;0.9,"Carg FV","Stby"),IF(M5618&gt;P5618,"V2H",IF(M5618&lt;0.9,"Carg xar","Stby")))))</f>
        <v/>
      </c>
      <c r="J5618" s="12">
        <f>IF(OR(I5618="Carg FV",I5618="Carg xar"),MIN(IF(I5618="Carg FV",ABS(H5618),7.4),7.4,MAX(0,(0.9-M5618)*40)*0.95),0)</f>
        <v/>
      </c>
      <c r="K5618" s="12">
        <f>IF(I5618="V2H",MIN(MAX(0,H5618),7.4,MAX(0,(M5618-P5618)*40)*0.95),0)</f>
        <v/>
      </c>
      <c r="L5618" s="12">
        <f>IF(E5618=0,0,MAX(0,H5618-K5618))</f>
        <v/>
      </c>
      <c r="M5618" s="13">
        <f>M5617+J5617/40-IF(I5617="V2H",K5617/(0.95*40),0)-IF(E5618=0,IF(E5617=1,IF(D5618=1,30,40)*0.18/(2*40),0),0)-IF(E5618=1,IF(E5617=0,IF(D5618=1,30,40)*0.18/(2*40),0),0)</f>
        <v/>
      </c>
      <c r="N5618" s="14" t="n">
        <v>0.15</v>
      </c>
      <c r="O5618" s="15">
        <f>K5618*N5618</f>
        <v/>
      </c>
      <c r="P5618">
        <f>IF(E5618=0,0.3,IF(D5618=1,IF(C5618&gt;=Params!$B$13-3,IF(C5618&lt;Params!$B$13,Params!$B$20,0.3),0.3),IF(C5618&gt;=Params!$B$15-3,IF(C5618&lt;Params!$B$15,Params!$B$21,0.3),0.3)))</f>
        <v/>
      </c>
    </row>
    <row r="5619" ht="15" customHeight="1" s="1">
      <c r="A5619" s="9" t="n">
        <v>5616</v>
      </c>
      <c r="B5619" s="6" t="inlineStr">
        <is>
          <t>22/08</t>
        </is>
      </c>
      <c r="C5619" s="6" t="n">
        <v>23</v>
      </c>
      <c r="D5619" s="6" t="n">
        <v>0</v>
      </c>
      <c r="E5619" s="10">
        <f>IF(D5619=1, IF(OR(C5619&lt;10, C5619&gt;=15),1,0), IF(OR(C5619&lt;7, C5619&gt;=18),1,0))</f>
        <v/>
      </c>
      <c r="F5619" s="11" t="n">
        <v>0.583</v>
      </c>
      <c r="G5619" s="12">
        <f>0*8</f>
        <v/>
      </c>
      <c r="H5619" s="12">
        <f>F5619-G5619</f>
        <v/>
      </c>
      <c r="I5619" s="10">
        <f>IF(E5619=0,"Fora",IF(E5618=0,"Carg xar",IF(H5619&lt;0,IF(M5619&lt;0.9,"Carg FV","Stby"),IF(M5619&gt;P5619,"V2H",IF(M5619&lt;0.9,"Carg xar","Stby")))))</f>
        <v/>
      </c>
      <c r="J5619" s="12">
        <f>IF(OR(I5619="Carg FV",I5619="Carg xar"),MIN(IF(I5619="Carg FV",ABS(H5619),7.4),7.4,MAX(0,(0.9-M5619)*40)*0.95),0)</f>
        <v/>
      </c>
      <c r="K5619" s="12">
        <f>IF(I5619="V2H",MIN(MAX(0,H5619),7.4,MAX(0,(M5619-P5619)*40)*0.95),0)</f>
        <v/>
      </c>
      <c r="L5619" s="12">
        <f>IF(E5619=0,0,MAX(0,H5619-K5619))</f>
        <v/>
      </c>
      <c r="M5619" s="13">
        <f>M5618+J5618/40-IF(I5618="V2H",K5618/(0.95*40),0)-IF(E5619=0,IF(E5618=1,IF(D5619=1,30,40)*0.18/(2*40),0),0)-IF(E5619=1,IF(E5618=0,IF(D5619=1,30,40)*0.18/(2*40),0),0)</f>
        <v/>
      </c>
      <c r="N5619" s="14" t="n">
        <v>0.15</v>
      </c>
      <c r="O5619" s="15">
        <f>K5619*N5619</f>
        <v/>
      </c>
      <c r="P5619">
        <f>IF(E5619=0,0.3,IF(D5619=1,IF(C5619&gt;=Params!$B$13-3,IF(C5619&lt;Params!$B$13,Params!$B$20,0.3),0.3),IF(C5619&gt;=Params!$B$15-3,IF(C5619&lt;Params!$B$15,Params!$B$21,0.3),0.3)))</f>
        <v/>
      </c>
    </row>
    <row r="5620" ht="15" customHeight="1" s="1">
      <c r="A5620" s="9" t="n">
        <v>5617</v>
      </c>
      <c r="B5620" s="6" t="inlineStr">
        <is>
          <t>23/08</t>
        </is>
      </c>
      <c r="C5620" s="6" t="n">
        <v>0</v>
      </c>
      <c r="D5620" s="6" t="n">
        <v>1</v>
      </c>
      <c r="E5620" s="10">
        <f>IF(D5620=1, IF(OR(C5620&lt;10, C5620&gt;=15),1,0), IF(OR(C5620&lt;7, C5620&gt;=18),1,0))</f>
        <v/>
      </c>
      <c r="F5620" s="11" t="n">
        <v>1.35</v>
      </c>
      <c r="G5620" s="12">
        <f>0*8</f>
        <v/>
      </c>
      <c r="H5620" s="12">
        <f>F5620-G5620</f>
        <v/>
      </c>
      <c r="I5620" s="10">
        <f>IF(E5620=0,"Fora",IF(E5619=0,"Carg xar",IF(H5620&lt;0,IF(M5620&lt;0.9,"Carg FV","Stby"),IF(M5620&gt;P5620,"V2H",IF(M5620&lt;0.9,"Carg xar","Stby")))))</f>
        <v/>
      </c>
      <c r="J5620" s="12">
        <f>IF(OR(I5620="Carg FV",I5620="Carg xar"),MIN(IF(I5620="Carg FV",ABS(H5620),7.4),7.4,MAX(0,(0.9-M5620)*40)*0.95),0)</f>
        <v/>
      </c>
      <c r="K5620" s="12">
        <f>IF(I5620="V2H",MIN(MAX(0,H5620),7.4,MAX(0,(M5620-P5620)*40)*0.95),0)</f>
        <v/>
      </c>
      <c r="L5620" s="12">
        <f>IF(E5620=0,0,MAX(0,H5620-K5620))</f>
        <v/>
      </c>
      <c r="M5620" s="13">
        <f>M5619+J5619/40-IF(I5619="V2H",K5619/(0.95*40),0)-IF(E5620=0,IF(E5619=1,IF(D5620=1,30,40)*0.18/(2*40),0),0)-IF(E5620=1,IF(E5619=0,IF(D5620=1,30,40)*0.18/(2*40),0),0)</f>
        <v/>
      </c>
      <c r="N5620" s="14" t="n">
        <v>0.09</v>
      </c>
      <c r="O5620" s="15">
        <f>K5620*N5620</f>
        <v/>
      </c>
      <c r="P5620">
        <f>IF(E5620=0,0.3,IF(D5620=1,IF(C5620&gt;=Params!$B$13-3,IF(C5620&lt;Params!$B$13,Params!$B$20,0.3),0.3),IF(C5620&gt;=Params!$B$15-3,IF(C5620&lt;Params!$B$15,Params!$B$21,0.3),0.3)))</f>
        <v/>
      </c>
    </row>
    <row r="5621" ht="15" customHeight="1" s="1">
      <c r="A5621" s="9" t="n">
        <v>5618</v>
      </c>
      <c r="B5621" s="6" t="inlineStr">
        <is>
          <t>23/08</t>
        </is>
      </c>
      <c r="C5621" s="6" t="n">
        <v>1</v>
      </c>
      <c r="D5621" s="6" t="n">
        <v>1</v>
      </c>
      <c r="E5621" s="10">
        <f>IF(D5621=1, IF(OR(C5621&lt;10, C5621&gt;=15),1,0), IF(OR(C5621&lt;7, C5621&gt;=18),1,0))</f>
        <v/>
      </c>
      <c r="F5621" s="11" t="n">
        <v>0.618</v>
      </c>
      <c r="G5621" s="12">
        <f>0*8</f>
        <v/>
      </c>
      <c r="H5621" s="12">
        <f>F5621-G5621</f>
        <v/>
      </c>
      <c r="I5621" s="10">
        <f>IF(E5621=0,"Fora",IF(E5620=0,"Carg xar",IF(H5621&lt;0,IF(M5621&lt;0.9,"Carg FV","Stby"),IF(M5621&gt;P5621,"V2H",IF(M5621&lt;0.9,"Carg xar","Stby")))))</f>
        <v/>
      </c>
      <c r="J5621" s="12">
        <f>IF(OR(I5621="Carg FV",I5621="Carg xar"),MIN(IF(I5621="Carg FV",ABS(H5621),7.4),7.4,MAX(0,(0.9-M5621)*40)*0.95),0)</f>
        <v/>
      </c>
      <c r="K5621" s="12">
        <f>IF(I5621="V2H",MIN(MAX(0,H5621),7.4,MAX(0,(M5621-P5621)*40)*0.95),0)</f>
        <v/>
      </c>
      <c r="L5621" s="12">
        <f>IF(E5621=0,0,MAX(0,H5621-K5621))</f>
        <v/>
      </c>
      <c r="M5621" s="13">
        <f>M5620+J5620/40-IF(I5620="V2H",K5620/(0.95*40),0)-IF(E5621=0,IF(E5620=1,IF(D5621=1,30,40)*0.18/(2*40),0),0)-IF(E5621=1,IF(E5620=0,IF(D5621=1,30,40)*0.18/(2*40),0),0)</f>
        <v/>
      </c>
      <c r="N5621" s="14" t="n">
        <v>0.09</v>
      </c>
      <c r="O5621" s="15">
        <f>K5621*N5621</f>
        <v/>
      </c>
      <c r="P5621">
        <f>IF(E5621=0,0.3,IF(D5621=1,IF(C5621&gt;=Params!$B$13-3,IF(C5621&lt;Params!$B$13,Params!$B$20,0.3),0.3),IF(C5621&gt;=Params!$B$15-3,IF(C5621&lt;Params!$B$15,Params!$B$21,0.3),0.3)))</f>
        <v/>
      </c>
    </row>
    <row r="5622" ht="15" customHeight="1" s="1">
      <c r="A5622" s="9" t="n">
        <v>5619</v>
      </c>
      <c r="B5622" s="6" t="inlineStr">
        <is>
          <t>23/08</t>
        </is>
      </c>
      <c r="C5622" s="6" t="n">
        <v>2</v>
      </c>
      <c r="D5622" s="6" t="n">
        <v>1</v>
      </c>
      <c r="E5622" s="10">
        <f>IF(D5622=1, IF(OR(C5622&lt;10, C5622&gt;=15),1,0), IF(OR(C5622&lt;7, C5622&gt;=18),1,0))</f>
        <v/>
      </c>
      <c r="F5622" s="11" t="n">
        <v>0.407</v>
      </c>
      <c r="G5622" s="12">
        <f>0*8</f>
        <v/>
      </c>
      <c r="H5622" s="12">
        <f>F5622-G5622</f>
        <v/>
      </c>
      <c r="I5622" s="10">
        <f>IF(E5622=0,"Fora",IF(E5621=0,"Carg xar",IF(H5622&lt;0,IF(M5622&lt;0.9,"Carg FV","Stby"),IF(M5622&gt;P5622,"V2H",IF(M5622&lt;0.9,"Carg xar","Stby")))))</f>
        <v/>
      </c>
      <c r="J5622" s="12">
        <f>IF(OR(I5622="Carg FV",I5622="Carg xar"),MIN(IF(I5622="Carg FV",ABS(H5622),7.4),7.4,MAX(0,(0.9-M5622)*40)*0.95),0)</f>
        <v/>
      </c>
      <c r="K5622" s="12">
        <f>IF(I5622="V2H",MIN(MAX(0,H5622),7.4,MAX(0,(M5622-P5622)*40)*0.95),0)</f>
        <v/>
      </c>
      <c r="L5622" s="12">
        <f>IF(E5622=0,0,MAX(0,H5622-K5622))</f>
        <v/>
      </c>
      <c r="M5622" s="13">
        <f>M5621+J5621/40-IF(I5621="V2H",K5621/(0.95*40),0)-IF(E5622=0,IF(E5621=1,IF(D5622=1,30,40)*0.18/(2*40),0),0)-IF(E5622=1,IF(E5621=0,IF(D5622=1,30,40)*0.18/(2*40),0),0)</f>
        <v/>
      </c>
      <c r="N5622" s="14" t="n">
        <v>0.09</v>
      </c>
      <c r="O5622" s="15">
        <f>K5622*N5622</f>
        <v/>
      </c>
      <c r="P5622">
        <f>IF(E5622=0,0.3,IF(D5622=1,IF(C5622&gt;=Params!$B$13-3,IF(C5622&lt;Params!$B$13,Params!$B$20,0.3),0.3),IF(C5622&gt;=Params!$B$15-3,IF(C5622&lt;Params!$B$15,Params!$B$21,0.3),0.3)))</f>
        <v/>
      </c>
    </row>
    <row r="5623" ht="15" customHeight="1" s="1">
      <c r="A5623" s="9" t="n">
        <v>5620</v>
      </c>
      <c r="B5623" s="6" t="inlineStr">
        <is>
          <t>23/08</t>
        </is>
      </c>
      <c r="C5623" s="6" t="n">
        <v>3</v>
      </c>
      <c r="D5623" s="6" t="n">
        <v>1</v>
      </c>
      <c r="E5623" s="10">
        <f>IF(D5623=1, IF(OR(C5623&lt;10, C5623&gt;=15),1,0), IF(OR(C5623&lt;7, C5623&gt;=18),1,0))</f>
        <v/>
      </c>
      <c r="F5623" s="11" t="n">
        <v>0.483</v>
      </c>
      <c r="G5623" s="12">
        <f>0*8</f>
        <v/>
      </c>
      <c r="H5623" s="12">
        <f>F5623-G5623</f>
        <v/>
      </c>
      <c r="I5623" s="10">
        <f>IF(E5623=0,"Fora",IF(E5622=0,"Carg xar",IF(H5623&lt;0,IF(M5623&lt;0.9,"Carg FV","Stby"),IF(M5623&gt;P5623,"V2H",IF(M5623&lt;0.9,"Carg xar","Stby")))))</f>
        <v/>
      </c>
      <c r="J5623" s="12">
        <f>IF(OR(I5623="Carg FV",I5623="Carg xar"),MIN(IF(I5623="Carg FV",ABS(H5623),7.4),7.4,MAX(0,(0.9-M5623)*40)*0.95),0)</f>
        <v/>
      </c>
      <c r="K5623" s="12">
        <f>IF(I5623="V2H",MIN(MAX(0,H5623),7.4,MAX(0,(M5623-P5623)*40)*0.95),0)</f>
        <v/>
      </c>
      <c r="L5623" s="12">
        <f>IF(E5623=0,0,MAX(0,H5623-K5623))</f>
        <v/>
      </c>
      <c r="M5623" s="13">
        <f>M5622+J5622/40-IF(I5622="V2H",K5622/(0.95*40),0)-IF(E5623=0,IF(E5622=1,IF(D5623=1,30,40)*0.18/(2*40),0),0)-IF(E5623=1,IF(E5622=0,IF(D5623=1,30,40)*0.18/(2*40),0),0)</f>
        <v/>
      </c>
      <c r="N5623" s="14" t="n">
        <v>0.09</v>
      </c>
      <c r="O5623" s="15">
        <f>K5623*N5623</f>
        <v/>
      </c>
      <c r="P5623">
        <f>IF(E5623=0,0.3,IF(D5623=1,IF(C5623&gt;=Params!$B$13-3,IF(C5623&lt;Params!$B$13,Params!$B$20,0.3),0.3),IF(C5623&gt;=Params!$B$15-3,IF(C5623&lt;Params!$B$15,Params!$B$21,0.3),0.3)))</f>
        <v/>
      </c>
    </row>
    <row r="5624" ht="15" customHeight="1" s="1">
      <c r="A5624" s="9" t="n">
        <v>5621</v>
      </c>
      <c r="B5624" s="6" t="inlineStr">
        <is>
          <t>23/08</t>
        </is>
      </c>
      <c r="C5624" s="6" t="n">
        <v>4</v>
      </c>
      <c r="D5624" s="6" t="n">
        <v>1</v>
      </c>
      <c r="E5624" s="10">
        <f>IF(D5624=1, IF(OR(C5624&lt;10, C5624&gt;=15),1,0), IF(OR(C5624&lt;7, C5624&gt;=18),1,0))</f>
        <v/>
      </c>
      <c r="F5624" s="11" t="n">
        <v>0.452</v>
      </c>
      <c r="G5624" s="12">
        <f>0*8</f>
        <v/>
      </c>
      <c r="H5624" s="12">
        <f>F5624-G5624</f>
        <v/>
      </c>
      <c r="I5624" s="10">
        <f>IF(E5624=0,"Fora",IF(E5623=0,"Carg xar",IF(H5624&lt;0,IF(M5624&lt;0.9,"Carg FV","Stby"),IF(M5624&gt;P5624,"V2H",IF(M5624&lt;0.9,"Carg xar","Stby")))))</f>
        <v/>
      </c>
      <c r="J5624" s="12">
        <f>IF(OR(I5624="Carg FV",I5624="Carg xar"),MIN(IF(I5624="Carg FV",ABS(H5624),7.4),7.4,MAX(0,(0.9-M5624)*40)*0.95),0)</f>
        <v/>
      </c>
      <c r="K5624" s="12">
        <f>IF(I5624="V2H",MIN(MAX(0,H5624),7.4,MAX(0,(M5624-P5624)*40)*0.95),0)</f>
        <v/>
      </c>
      <c r="L5624" s="12">
        <f>IF(E5624=0,0,MAX(0,H5624-K5624))</f>
        <v/>
      </c>
      <c r="M5624" s="13">
        <f>M5623+J5623/40-IF(I5623="V2H",K5623/(0.95*40),0)-IF(E5624=0,IF(E5623=1,IF(D5624=1,30,40)*0.18/(2*40),0),0)-IF(E5624=1,IF(E5623=0,IF(D5624=1,30,40)*0.18/(2*40),0),0)</f>
        <v/>
      </c>
      <c r="N5624" s="14" t="n">
        <v>0.09</v>
      </c>
      <c r="O5624" s="15">
        <f>K5624*N5624</f>
        <v/>
      </c>
      <c r="P5624">
        <f>IF(E5624=0,0.3,IF(D5624=1,IF(C5624&gt;=Params!$B$13-3,IF(C5624&lt;Params!$B$13,Params!$B$20,0.3),0.3),IF(C5624&gt;=Params!$B$15-3,IF(C5624&lt;Params!$B$15,Params!$B$21,0.3),0.3)))</f>
        <v/>
      </c>
    </row>
    <row r="5625" ht="15" customHeight="1" s="1">
      <c r="A5625" s="9" t="n">
        <v>5622</v>
      </c>
      <c r="B5625" s="6" t="inlineStr">
        <is>
          <t>23/08</t>
        </is>
      </c>
      <c r="C5625" s="6" t="n">
        <v>5</v>
      </c>
      <c r="D5625" s="6" t="n">
        <v>1</v>
      </c>
      <c r="E5625" s="10">
        <f>IF(D5625=1, IF(OR(C5625&lt;10, C5625&gt;=15),1,0), IF(OR(C5625&lt;7, C5625&gt;=18),1,0))</f>
        <v/>
      </c>
      <c r="F5625" s="11" t="n">
        <v>0.448</v>
      </c>
      <c r="G5625" s="12">
        <f>0*8</f>
        <v/>
      </c>
      <c r="H5625" s="12">
        <f>F5625-G5625</f>
        <v/>
      </c>
      <c r="I5625" s="10">
        <f>IF(E5625=0,"Fora",IF(E5624=0,"Carg xar",IF(H5625&lt;0,IF(M5625&lt;0.9,"Carg FV","Stby"),IF(M5625&gt;P5625,"V2H",IF(M5625&lt;0.9,"Carg xar","Stby")))))</f>
        <v/>
      </c>
      <c r="J5625" s="12">
        <f>IF(OR(I5625="Carg FV",I5625="Carg xar"),MIN(IF(I5625="Carg FV",ABS(H5625),7.4),7.4,MAX(0,(0.9-M5625)*40)*0.95),0)</f>
        <v/>
      </c>
      <c r="K5625" s="12">
        <f>IF(I5625="V2H",MIN(MAX(0,H5625),7.4,MAX(0,(M5625-P5625)*40)*0.95),0)</f>
        <v/>
      </c>
      <c r="L5625" s="12">
        <f>IF(E5625=0,0,MAX(0,H5625-K5625))</f>
        <v/>
      </c>
      <c r="M5625" s="13">
        <f>M5624+J5624/40-IF(I5624="V2H",K5624/(0.95*40),0)-IF(E5625=0,IF(E5624=1,IF(D5625=1,30,40)*0.18/(2*40),0),0)-IF(E5625=1,IF(E5624=0,IF(D5625=1,30,40)*0.18/(2*40),0),0)</f>
        <v/>
      </c>
      <c r="N5625" s="14" t="n">
        <v>0.09</v>
      </c>
      <c r="O5625" s="15">
        <f>K5625*N5625</f>
        <v/>
      </c>
      <c r="P5625">
        <f>IF(E5625=0,0.3,IF(D5625=1,IF(C5625&gt;=Params!$B$13-3,IF(C5625&lt;Params!$B$13,Params!$B$20,0.3),0.3),IF(C5625&gt;=Params!$B$15-3,IF(C5625&lt;Params!$B$15,Params!$B$21,0.3),0.3)))</f>
        <v/>
      </c>
    </row>
    <row r="5626" ht="15" customHeight="1" s="1">
      <c r="A5626" s="9" t="n">
        <v>5623</v>
      </c>
      <c r="B5626" s="6" t="inlineStr">
        <is>
          <t>23/08</t>
        </is>
      </c>
      <c r="C5626" s="6" t="n">
        <v>6</v>
      </c>
      <c r="D5626" s="6" t="n">
        <v>1</v>
      </c>
      <c r="E5626" s="10">
        <f>IF(D5626=1, IF(OR(C5626&lt;10, C5626&gt;=15),1,0), IF(OR(C5626&lt;7, C5626&gt;=18),1,0))</f>
        <v/>
      </c>
      <c r="F5626" s="11" t="n">
        <v>0.427</v>
      </c>
      <c r="G5626" s="12">
        <f>0*8</f>
        <v/>
      </c>
      <c r="H5626" s="12">
        <f>F5626-G5626</f>
        <v/>
      </c>
      <c r="I5626" s="10">
        <f>IF(E5626=0,"Fora",IF(E5625=0,"Carg xar",IF(H5626&lt;0,IF(M5626&lt;0.9,"Carg FV","Stby"),IF(M5626&gt;P5626,"V2H",IF(M5626&lt;0.9,"Carg xar","Stby")))))</f>
        <v/>
      </c>
      <c r="J5626" s="12">
        <f>IF(OR(I5626="Carg FV",I5626="Carg xar"),MIN(IF(I5626="Carg FV",ABS(H5626),7.4),7.4,MAX(0,(0.9-M5626)*40)*0.95),0)</f>
        <v/>
      </c>
      <c r="K5626" s="12">
        <f>IF(I5626="V2H",MIN(MAX(0,H5626),7.4,MAX(0,(M5626-P5626)*40)*0.95),0)</f>
        <v/>
      </c>
      <c r="L5626" s="12">
        <f>IF(E5626=0,0,MAX(0,H5626-K5626))</f>
        <v/>
      </c>
      <c r="M5626" s="13">
        <f>M5625+J5625/40-IF(I5625="V2H",K5625/(0.95*40),0)-IF(E5626=0,IF(E5625=1,IF(D5626=1,30,40)*0.18/(2*40),0),0)-IF(E5626=1,IF(E5625=0,IF(D5626=1,30,40)*0.18/(2*40),0),0)</f>
        <v/>
      </c>
      <c r="N5626" s="14" t="n">
        <v>0.09</v>
      </c>
      <c r="O5626" s="15">
        <f>K5626*N5626</f>
        <v/>
      </c>
      <c r="P5626">
        <f>IF(E5626=0,0.3,IF(D5626=1,IF(C5626&gt;=Params!$B$13-3,IF(C5626&lt;Params!$B$13,Params!$B$20,0.3),0.3),IF(C5626&gt;=Params!$B$15-3,IF(C5626&lt;Params!$B$15,Params!$B$21,0.3),0.3)))</f>
        <v/>
      </c>
    </row>
    <row r="5627" ht="15" customHeight="1" s="1">
      <c r="A5627" s="9" t="n">
        <v>5624</v>
      </c>
      <c r="B5627" s="6" t="inlineStr">
        <is>
          <t>23/08</t>
        </is>
      </c>
      <c r="C5627" s="6" t="n">
        <v>7</v>
      </c>
      <c r="D5627" s="6" t="n">
        <v>1</v>
      </c>
      <c r="E5627" s="10">
        <f>IF(D5627=1, IF(OR(C5627&lt;10, C5627&gt;=15),1,0), IF(OR(C5627&lt;7, C5627&gt;=18),1,0))</f>
        <v/>
      </c>
      <c r="F5627" s="11" t="n">
        <v>0.418</v>
      </c>
      <c r="G5627" s="12">
        <f>0.1*8</f>
        <v/>
      </c>
      <c r="H5627" s="12">
        <f>F5627-G5627</f>
        <v/>
      </c>
      <c r="I5627" s="10">
        <f>IF(E5627=0,"Fora",IF(E5626=0,"Carg xar",IF(H5627&lt;0,IF(M5627&lt;0.9,"Carg FV","Stby"),IF(M5627&gt;P5627,"V2H",IF(M5627&lt;0.9,"Carg xar","Stby")))))</f>
        <v/>
      </c>
      <c r="J5627" s="12">
        <f>IF(OR(I5627="Carg FV",I5627="Carg xar"),MIN(IF(I5627="Carg FV",ABS(H5627),7.4),7.4,MAX(0,(0.9-M5627)*40)*0.95),0)</f>
        <v/>
      </c>
      <c r="K5627" s="12">
        <f>IF(I5627="V2H",MIN(MAX(0,H5627),7.4,MAX(0,(M5627-P5627)*40)*0.95),0)</f>
        <v/>
      </c>
      <c r="L5627" s="12">
        <f>IF(E5627=0,0,MAX(0,H5627-K5627))</f>
        <v/>
      </c>
      <c r="M5627" s="13">
        <f>M5626+J5626/40-IF(I5626="V2H",K5626/(0.95*40),0)-IF(E5627=0,IF(E5626=1,IF(D5627=1,30,40)*0.18/(2*40),0),0)-IF(E5627=1,IF(E5626=0,IF(D5627=1,30,40)*0.18/(2*40),0),0)</f>
        <v/>
      </c>
      <c r="N5627" s="14" t="n">
        <v>0.09</v>
      </c>
      <c r="O5627" s="15">
        <f>K5627*N5627</f>
        <v/>
      </c>
      <c r="P5627">
        <f>IF(E5627=0,0.3,IF(D5627=1,IF(C5627&gt;=Params!$B$13-3,IF(C5627&lt;Params!$B$13,Params!$B$20,0.3),0.3),IF(C5627&gt;=Params!$B$15-3,IF(C5627&lt;Params!$B$15,Params!$B$21,0.3),0.3)))</f>
        <v/>
      </c>
    </row>
    <row r="5628" ht="15" customHeight="1" s="1">
      <c r="A5628" s="9" t="n">
        <v>5625</v>
      </c>
      <c r="B5628" s="6" t="inlineStr">
        <is>
          <t>23/08</t>
        </is>
      </c>
      <c r="C5628" s="6" t="n">
        <v>8</v>
      </c>
      <c r="D5628" s="6" t="n">
        <v>1</v>
      </c>
      <c r="E5628" s="10">
        <f>IF(D5628=1, IF(OR(C5628&lt;10, C5628&gt;=15),1,0), IF(OR(C5628&lt;7, C5628&gt;=18),1,0))</f>
        <v/>
      </c>
      <c r="F5628" s="11" t="n">
        <v>0</v>
      </c>
      <c r="G5628" s="12">
        <f>0.25*8</f>
        <v/>
      </c>
      <c r="H5628" s="12">
        <f>F5628-G5628</f>
        <v/>
      </c>
      <c r="I5628" s="10">
        <f>IF(E5628=0,"Fora",IF(E5627=0,"Carg xar",IF(H5628&lt;0,IF(M5628&lt;0.9,"Carg FV","Stby"),IF(M5628&gt;P5628,"V2H",IF(M5628&lt;0.9,"Carg xar","Stby")))))</f>
        <v/>
      </c>
      <c r="J5628" s="12">
        <f>IF(OR(I5628="Carg FV",I5628="Carg xar"),MIN(IF(I5628="Carg FV",ABS(H5628),7.4),7.4,MAX(0,(0.9-M5628)*40)*0.95),0)</f>
        <v/>
      </c>
      <c r="K5628" s="12">
        <f>IF(I5628="V2H",MIN(MAX(0,H5628),7.4,MAX(0,(M5628-P5628)*40)*0.95),0)</f>
        <v/>
      </c>
      <c r="L5628" s="12">
        <f>IF(E5628=0,0,MAX(0,H5628-K5628))</f>
        <v/>
      </c>
      <c r="M5628" s="13">
        <f>M5627+J5627/40-IF(I5627="V2H",K5627/(0.95*40),0)-IF(E5628=0,IF(E5627=1,IF(D5628=1,30,40)*0.18/(2*40),0),0)-IF(E5628=1,IF(E5627=0,IF(D5628=1,30,40)*0.18/(2*40),0),0)</f>
        <v/>
      </c>
      <c r="N5628" s="14" t="n">
        <v>0.09</v>
      </c>
      <c r="O5628" s="15">
        <f>K5628*N5628</f>
        <v/>
      </c>
      <c r="P5628">
        <f>IF(E5628=0,0.3,IF(D5628=1,IF(C5628&gt;=Params!$B$13-3,IF(C5628&lt;Params!$B$13,Params!$B$20,0.3),0.3),IF(C5628&gt;=Params!$B$15-3,IF(C5628&lt;Params!$B$15,Params!$B$21,0.3),0.3)))</f>
        <v/>
      </c>
    </row>
    <row r="5629" ht="15" customHeight="1" s="1">
      <c r="A5629" s="9" t="n">
        <v>5626</v>
      </c>
      <c r="B5629" s="6" t="inlineStr">
        <is>
          <t>23/08</t>
        </is>
      </c>
      <c r="C5629" s="6" t="n">
        <v>9</v>
      </c>
      <c r="D5629" s="6" t="n">
        <v>1</v>
      </c>
      <c r="E5629" s="10">
        <f>IF(D5629=1, IF(OR(C5629&lt;10, C5629&gt;=15),1,0), IF(OR(C5629&lt;7, C5629&gt;=18),1,0))</f>
        <v/>
      </c>
      <c r="F5629" s="11" t="n">
        <v>0</v>
      </c>
      <c r="G5629" s="12">
        <f>0.45*8</f>
        <v/>
      </c>
      <c r="H5629" s="12">
        <f>F5629-G5629</f>
        <v/>
      </c>
      <c r="I5629" s="10">
        <f>IF(E5629=0,"Fora",IF(E5628=0,"Carg xar",IF(H5629&lt;0,IF(M5629&lt;0.9,"Carg FV","Stby"),IF(M5629&gt;P5629,"V2H",IF(M5629&lt;0.9,"Carg xar","Stby")))))</f>
        <v/>
      </c>
      <c r="J5629" s="12">
        <f>IF(OR(I5629="Carg FV",I5629="Carg xar"),MIN(IF(I5629="Carg FV",ABS(H5629),7.4),7.4,MAX(0,(0.9-M5629)*40)*0.95),0)</f>
        <v/>
      </c>
      <c r="K5629" s="12">
        <f>IF(I5629="V2H",MIN(MAX(0,H5629),7.4,MAX(0,(M5629-P5629)*40)*0.95),0)</f>
        <v/>
      </c>
      <c r="L5629" s="12">
        <f>IF(E5629=0,0,MAX(0,H5629-K5629))</f>
        <v/>
      </c>
      <c r="M5629" s="13">
        <f>M5628+J5628/40-IF(I5628="V2H",K5628/(0.95*40),0)-IF(E5629=0,IF(E5628=1,IF(D5629=1,30,40)*0.18/(2*40),0),0)-IF(E5629=1,IF(E5628=0,IF(D5629=1,30,40)*0.18/(2*40),0),0)</f>
        <v/>
      </c>
      <c r="N5629" s="14" t="n">
        <v>0.09</v>
      </c>
      <c r="O5629" s="15">
        <f>K5629*N5629</f>
        <v/>
      </c>
      <c r="P5629">
        <f>IF(E5629=0,0.3,IF(D5629=1,IF(C5629&gt;=Params!$B$13-3,IF(C5629&lt;Params!$B$13,Params!$B$20,0.3),0.3),IF(C5629&gt;=Params!$B$15-3,IF(C5629&lt;Params!$B$15,Params!$B$21,0.3),0.3)))</f>
        <v/>
      </c>
    </row>
    <row r="5630" ht="15" customHeight="1" s="1">
      <c r="A5630" s="9" t="n">
        <v>5627</v>
      </c>
      <c r="B5630" s="6" t="inlineStr">
        <is>
          <t>23/08</t>
        </is>
      </c>
      <c r="C5630" s="6" t="n">
        <v>10</v>
      </c>
      <c r="D5630" s="6" t="n">
        <v>1</v>
      </c>
      <c r="E5630" s="10">
        <f>IF(D5630=1, IF(OR(C5630&lt;10, C5630&gt;=15),1,0), IF(OR(C5630&lt;7, C5630&gt;=18),1,0))</f>
        <v/>
      </c>
      <c r="F5630" s="11" t="n">
        <v>0</v>
      </c>
      <c r="G5630" s="12">
        <f>0.65*8</f>
        <v/>
      </c>
      <c r="H5630" s="12">
        <f>F5630-G5630</f>
        <v/>
      </c>
      <c r="I5630" s="10">
        <f>IF(E5630=0,"Fora",IF(E5629=0,"Carg xar",IF(H5630&lt;0,IF(M5630&lt;0.9,"Carg FV","Stby"),IF(M5630&gt;P5630,"V2H",IF(M5630&lt;0.9,"Carg xar","Stby")))))</f>
        <v/>
      </c>
      <c r="J5630" s="12">
        <f>IF(OR(I5630="Carg FV",I5630="Carg xar"),MIN(IF(I5630="Carg FV",ABS(H5630),7.4),7.4,MAX(0,(0.9-M5630)*40)*0.95),0)</f>
        <v/>
      </c>
      <c r="K5630" s="12">
        <f>IF(I5630="V2H",MIN(MAX(0,H5630),7.4,MAX(0,(M5630-P5630)*40)*0.95),0)</f>
        <v/>
      </c>
      <c r="L5630" s="12">
        <f>IF(E5630=0,0,MAX(0,H5630-K5630))</f>
        <v/>
      </c>
      <c r="M5630" s="13">
        <f>M5629+J5629/40-IF(I5629="V2H",K5629/(0.95*40),0)-IF(E5630=0,IF(E5629=1,IF(D5630=1,30,40)*0.18/(2*40),0),0)-IF(E5630=1,IF(E5629=0,IF(D5630=1,30,40)*0.18/(2*40),0),0)</f>
        <v/>
      </c>
      <c r="N5630" s="14" t="n">
        <v>0.09</v>
      </c>
      <c r="O5630" s="15">
        <f>K5630*N5630</f>
        <v/>
      </c>
      <c r="P5630">
        <f>IF(E5630=0,0.3,IF(D5630=1,IF(C5630&gt;=Params!$B$13-3,IF(C5630&lt;Params!$B$13,Params!$B$20,0.3),0.3),IF(C5630&gt;=Params!$B$15-3,IF(C5630&lt;Params!$B$15,Params!$B$21,0.3),0.3)))</f>
        <v/>
      </c>
    </row>
    <row r="5631" ht="15" customHeight="1" s="1">
      <c r="A5631" s="9" t="n">
        <v>5628</v>
      </c>
      <c r="B5631" s="6" t="inlineStr">
        <is>
          <t>23/08</t>
        </is>
      </c>
      <c r="C5631" s="6" t="n">
        <v>11</v>
      </c>
      <c r="D5631" s="6" t="n">
        <v>1</v>
      </c>
      <c r="E5631" s="10">
        <f>IF(D5631=1, IF(OR(C5631&lt;10, C5631&gt;=15),1,0), IF(OR(C5631&lt;7, C5631&gt;=18),1,0))</f>
        <v/>
      </c>
      <c r="F5631" s="11" t="n">
        <v>0</v>
      </c>
      <c r="G5631" s="12">
        <f>0.8*8</f>
        <v/>
      </c>
      <c r="H5631" s="12">
        <f>F5631-G5631</f>
        <v/>
      </c>
      <c r="I5631" s="10">
        <f>IF(E5631=0,"Fora",IF(E5630=0,"Carg xar",IF(H5631&lt;0,IF(M5631&lt;0.9,"Carg FV","Stby"),IF(M5631&gt;P5631,"V2H",IF(M5631&lt;0.9,"Carg xar","Stby")))))</f>
        <v/>
      </c>
      <c r="J5631" s="12">
        <f>IF(OR(I5631="Carg FV",I5631="Carg xar"),MIN(IF(I5631="Carg FV",ABS(H5631),7.4),7.4,MAX(0,(0.9-M5631)*40)*0.95),0)</f>
        <v/>
      </c>
      <c r="K5631" s="12">
        <f>IF(I5631="V2H",MIN(MAX(0,H5631),7.4,MAX(0,(M5631-P5631)*40)*0.95),0)</f>
        <v/>
      </c>
      <c r="L5631" s="12">
        <f>IF(E5631=0,0,MAX(0,H5631-K5631))</f>
        <v/>
      </c>
      <c r="M5631" s="13">
        <f>M5630+J5630/40-IF(I5630="V2H",K5630/(0.95*40),0)-IF(E5631=0,IF(E5630=1,IF(D5631=1,30,40)*0.18/(2*40),0),0)-IF(E5631=1,IF(E5630=0,IF(D5631=1,30,40)*0.18/(2*40),0),0)</f>
        <v/>
      </c>
      <c r="N5631" s="14" t="n">
        <v>0.09</v>
      </c>
      <c r="O5631" s="15">
        <f>K5631*N5631</f>
        <v/>
      </c>
      <c r="P5631">
        <f>IF(E5631=0,0.3,IF(D5631=1,IF(C5631&gt;=Params!$B$13-3,IF(C5631&lt;Params!$B$13,Params!$B$20,0.3),0.3),IF(C5631&gt;=Params!$B$15-3,IF(C5631&lt;Params!$B$15,Params!$B$21,0.3),0.3)))</f>
        <v/>
      </c>
    </row>
    <row r="5632" ht="15" customHeight="1" s="1">
      <c r="A5632" s="9" t="n">
        <v>5629</v>
      </c>
      <c r="B5632" s="6" t="inlineStr">
        <is>
          <t>23/08</t>
        </is>
      </c>
      <c r="C5632" s="6" t="n">
        <v>12</v>
      </c>
      <c r="D5632" s="6" t="n">
        <v>1</v>
      </c>
      <c r="E5632" s="10">
        <f>IF(D5632=1, IF(OR(C5632&lt;10, C5632&gt;=15),1,0), IF(OR(C5632&lt;7, C5632&gt;=18),1,0))</f>
        <v/>
      </c>
      <c r="F5632" s="11" t="n">
        <v>0</v>
      </c>
      <c r="G5632" s="12">
        <f>0.88*8</f>
        <v/>
      </c>
      <c r="H5632" s="12">
        <f>F5632-G5632</f>
        <v/>
      </c>
      <c r="I5632" s="10">
        <f>IF(E5632=0,"Fora",IF(E5631=0,"Carg xar",IF(H5632&lt;0,IF(M5632&lt;0.9,"Carg FV","Stby"),IF(M5632&gt;P5632,"V2H",IF(M5632&lt;0.9,"Carg xar","Stby")))))</f>
        <v/>
      </c>
      <c r="J5632" s="12">
        <f>IF(OR(I5632="Carg FV",I5632="Carg xar"),MIN(IF(I5632="Carg FV",ABS(H5632),7.4),7.4,MAX(0,(0.9-M5632)*40)*0.95),0)</f>
        <v/>
      </c>
      <c r="K5632" s="12">
        <f>IF(I5632="V2H",MIN(MAX(0,H5632),7.4,MAX(0,(M5632-P5632)*40)*0.95),0)</f>
        <v/>
      </c>
      <c r="L5632" s="12">
        <f>IF(E5632=0,0,MAX(0,H5632-K5632))</f>
        <v/>
      </c>
      <c r="M5632" s="13">
        <f>M5631+J5631/40-IF(I5631="V2H",K5631/(0.95*40),0)-IF(E5632=0,IF(E5631=1,IF(D5632=1,30,40)*0.18/(2*40),0),0)-IF(E5632=1,IF(E5631=0,IF(D5632=1,30,40)*0.18/(2*40),0),0)</f>
        <v/>
      </c>
      <c r="N5632" s="14" t="n">
        <v>0.09</v>
      </c>
      <c r="O5632" s="15">
        <f>K5632*N5632</f>
        <v/>
      </c>
      <c r="P5632">
        <f>IF(E5632=0,0.3,IF(D5632=1,IF(C5632&gt;=Params!$B$13-3,IF(C5632&lt;Params!$B$13,Params!$B$20,0.3),0.3),IF(C5632&gt;=Params!$B$15-3,IF(C5632&lt;Params!$B$15,Params!$B$21,0.3),0.3)))</f>
        <v/>
      </c>
    </row>
    <row r="5633" ht="15" customHeight="1" s="1">
      <c r="A5633" s="9" t="n">
        <v>5630</v>
      </c>
      <c r="B5633" s="6" t="inlineStr">
        <is>
          <t>23/08</t>
        </is>
      </c>
      <c r="C5633" s="6" t="n">
        <v>13</v>
      </c>
      <c r="D5633" s="6" t="n">
        <v>1</v>
      </c>
      <c r="E5633" s="10">
        <f>IF(D5633=1, IF(OR(C5633&lt;10, C5633&gt;=15),1,0), IF(OR(C5633&lt;7, C5633&gt;=18),1,0))</f>
        <v/>
      </c>
      <c r="F5633" s="11" t="n">
        <v>0</v>
      </c>
      <c r="G5633" s="12">
        <f>0.85*8</f>
        <v/>
      </c>
      <c r="H5633" s="12">
        <f>F5633-G5633</f>
        <v/>
      </c>
      <c r="I5633" s="10">
        <f>IF(E5633=0,"Fora",IF(E5632=0,"Carg xar",IF(H5633&lt;0,IF(M5633&lt;0.9,"Carg FV","Stby"),IF(M5633&gt;P5633,"V2H",IF(M5633&lt;0.9,"Carg xar","Stby")))))</f>
        <v/>
      </c>
      <c r="J5633" s="12">
        <f>IF(OR(I5633="Carg FV",I5633="Carg xar"),MIN(IF(I5633="Carg FV",ABS(H5633),7.4),7.4,MAX(0,(0.9-M5633)*40)*0.95),0)</f>
        <v/>
      </c>
      <c r="K5633" s="12">
        <f>IF(I5633="V2H",MIN(MAX(0,H5633),7.4,MAX(0,(M5633-P5633)*40)*0.95),0)</f>
        <v/>
      </c>
      <c r="L5633" s="12">
        <f>IF(E5633=0,0,MAX(0,H5633-K5633))</f>
        <v/>
      </c>
      <c r="M5633" s="13">
        <f>M5632+J5632/40-IF(I5632="V2H",K5632/(0.95*40),0)-IF(E5633=0,IF(E5632=1,IF(D5633=1,30,40)*0.18/(2*40),0),0)-IF(E5633=1,IF(E5632=0,IF(D5633=1,30,40)*0.18/(2*40),0),0)</f>
        <v/>
      </c>
      <c r="N5633" s="14" t="n">
        <v>0.09</v>
      </c>
      <c r="O5633" s="15">
        <f>K5633*N5633</f>
        <v/>
      </c>
      <c r="P5633">
        <f>IF(E5633=0,0.3,IF(D5633=1,IF(C5633&gt;=Params!$B$13-3,IF(C5633&lt;Params!$B$13,Params!$B$20,0.3),0.3),IF(C5633&gt;=Params!$B$15-3,IF(C5633&lt;Params!$B$15,Params!$B$21,0.3),0.3)))</f>
        <v/>
      </c>
    </row>
    <row r="5634" ht="15" customHeight="1" s="1">
      <c r="A5634" s="9" t="n">
        <v>5631</v>
      </c>
      <c r="B5634" s="6" t="inlineStr">
        <is>
          <t>23/08</t>
        </is>
      </c>
      <c r="C5634" s="6" t="n">
        <v>14</v>
      </c>
      <c r="D5634" s="6" t="n">
        <v>1</v>
      </c>
      <c r="E5634" s="10">
        <f>IF(D5634=1, IF(OR(C5634&lt;10, C5634&gt;=15),1,0), IF(OR(C5634&lt;7, C5634&gt;=18),1,0))</f>
        <v/>
      </c>
      <c r="F5634" s="11" t="n">
        <v>0</v>
      </c>
      <c r="G5634" s="12">
        <f>0.75*8</f>
        <v/>
      </c>
      <c r="H5634" s="12">
        <f>F5634-G5634</f>
        <v/>
      </c>
      <c r="I5634" s="10">
        <f>IF(E5634=0,"Fora",IF(E5633=0,"Carg xar",IF(H5634&lt;0,IF(M5634&lt;0.9,"Carg FV","Stby"),IF(M5634&gt;P5634,"V2H",IF(M5634&lt;0.9,"Carg xar","Stby")))))</f>
        <v/>
      </c>
      <c r="J5634" s="12">
        <f>IF(OR(I5634="Carg FV",I5634="Carg xar"),MIN(IF(I5634="Carg FV",ABS(H5634),7.4),7.4,MAX(0,(0.9-M5634)*40)*0.95),0)</f>
        <v/>
      </c>
      <c r="K5634" s="12">
        <f>IF(I5634="V2H",MIN(MAX(0,H5634),7.4,MAX(0,(M5634-P5634)*40)*0.95),0)</f>
        <v/>
      </c>
      <c r="L5634" s="12">
        <f>IF(E5634=0,0,MAX(0,H5634-K5634))</f>
        <v/>
      </c>
      <c r="M5634" s="13">
        <f>M5633+J5633/40-IF(I5633="V2H",K5633/(0.95*40),0)-IF(E5634=0,IF(E5633=1,IF(D5634=1,30,40)*0.18/(2*40),0),0)-IF(E5634=1,IF(E5633=0,IF(D5634=1,30,40)*0.18/(2*40),0),0)</f>
        <v/>
      </c>
      <c r="N5634" s="14" t="n">
        <v>0.09</v>
      </c>
      <c r="O5634" s="15">
        <f>K5634*N5634</f>
        <v/>
      </c>
      <c r="P5634">
        <f>IF(E5634=0,0.3,IF(D5634=1,IF(C5634&gt;=Params!$B$13-3,IF(C5634&lt;Params!$B$13,Params!$B$20,0.3),0.3),IF(C5634&gt;=Params!$B$15-3,IF(C5634&lt;Params!$B$15,Params!$B$21,0.3),0.3)))</f>
        <v/>
      </c>
    </row>
    <row r="5635" ht="15" customHeight="1" s="1">
      <c r="A5635" s="9" t="n">
        <v>5632</v>
      </c>
      <c r="B5635" s="6" t="inlineStr">
        <is>
          <t>23/08</t>
        </is>
      </c>
      <c r="C5635" s="6" t="n">
        <v>15</v>
      </c>
      <c r="D5635" s="6" t="n">
        <v>1</v>
      </c>
      <c r="E5635" s="10">
        <f>IF(D5635=1, IF(OR(C5635&lt;10, C5635&gt;=15),1,0), IF(OR(C5635&lt;7, C5635&gt;=18),1,0))</f>
        <v/>
      </c>
      <c r="F5635" s="11" t="n">
        <v>0</v>
      </c>
      <c r="G5635" s="12">
        <f>0.58*8</f>
        <v/>
      </c>
      <c r="H5635" s="12">
        <f>F5635-G5635</f>
        <v/>
      </c>
      <c r="I5635" s="10">
        <f>IF(E5635=0,"Fora",IF(E5634=0,"Carg xar",IF(H5635&lt;0,IF(M5635&lt;0.9,"Carg FV","Stby"),IF(M5635&gt;P5635,"V2H",IF(M5635&lt;0.9,"Carg xar","Stby")))))</f>
        <v/>
      </c>
      <c r="J5635" s="12">
        <f>IF(OR(I5635="Carg FV",I5635="Carg xar"),MIN(IF(I5635="Carg FV",ABS(H5635),7.4),7.4,MAX(0,(0.9-M5635)*40)*0.95),0)</f>
        <v/>
      </c>
      <c r="K5635" s="12">
        <f>IF(I5635="V2H",MIN(MAX(0,H5635),7.4,MAX(0,(M5635-P5635)*40)*0.95),0)</f>
        <v/>
      </c>
      <c r="L5635" s="12">
        <f>IF(E5635=0,0,MAX(0,H5635-K5635))</f>
        <v/>
      </c>
      <c r="M5635" s="13">
        <f>M5634+J5634/40-IF(I5634="V2H",K5634/(0.95*40),0)-IF(E5635=0,IF(E5634=1,IF(D5635=1,30,40)*0.18/(2*40),0),0)-IF(E5635=1,IF(E5634=0,IF(D5635=1,30,40)*0.18/(2*40),0),0)</f>
        <v/>
      </c>
      <c r="N5635" s="14" t="n">
        <v>0.09</v>
      </c>
      <c r="O5635" s="15">
        <f>K5635*N5635</f>
        <v/>
      </c>
      <c r="P5635">
        <f>IF(E5635=0,0.3,IF(D5635=1,IF(C5635&gt;=Params!$B$13-3,IF(C5635&lt;Params!$B$13,Params!$B$20,0.3),0.3),IF(C5635&gt;=Params!$B$15-3,IF(C5635&lt;Params!$B$15,Params!$B$21,0.3),0.3)))</f>
        <v/>
      </c>
    </row>
    <row r="5636" ht="15" customHeight="1" s="1">
      <c r="A5636" s="9" t="n">
        <v>5633</v>
      </c>
      <c r="B5636" s="6" t="inlineStr">
        <is>
          <t>23/08</t>
        </is>
      </c>
      <c r="C5636" s="6" t="n">
        <v>16</v>
      </c>
      <c r="D5636" s="6" t="n">
        <v>1</v>
      </c>
      <c r="E5636" s="10">
        <f>IF(D5636=1, IF(OR(C5636&lt;10, C5636&gt;=15),1,0), IF(OR(C5636&lt;7, C5636&gt;=18),1,0))</f>
        <v/>
      </c>
      <c r="F5636" s="11" t="n">
        <v>0</v>
      </c>
      <c r="G5636" s="12">
        <f>0.38*8</f>
        <v/>
      </c>
      <c r="H5636" s="12">
        <f>F5636-G5636</f>
        <v/>
      </c>
      <c r="I5636" s="10">
        <f>IF(E5636=0,"Fora",IF(E5635=0,"Carg xar",IF(H5636&lt;0,IF(M5636&lt;0.9,"Carg FV","Stby"),IF(M5636&gt;P5636,"V2H",IF(M5636&lt;0.9,"Carg xar","Stby")))))</f>
        <v/>
      </c>
      <c r="J5636" s="12">
        <f>IF(OR(I5636="Carg FV",I5636="Carg xar"),MIN(IF(I5636="Carg FV",ABS(H5636),7.4),7.4,MAX(0,(0.9-M5636)*40)*0.95),0)</f>
        <v/>
      </c>
      <c r="K5636" s="12">
        <f>IF(I5636="V2H",MIN(MAX(0,H5636),7.4,MAX(0,(M5636-P5636)*40)*0.95),0)</f>
        <v/>
      </c>
      <c r="L5636" s="12">
        <f>IF(E5636=0,0,MAX(0,H5636-K5636))</f>
        <v/>
      </c>
      <c r="M5636" s="13">
        <f>M5635+J5635/40-IF(I5635="V2H",K5635/(0.95*40),0)-IF(E5636=0,IF(E5635=1,IF(D5636=1,30,40)*0.18/(2*40),0),0)-IF(E5636=1,IF(E5635=0,IF(D5636=1,30,40)*0.18/(2*40),0),0)</f>
        <v/>
      </c>
      <c r="N5636" s="14" t="n">
        <v>0.09</v>
      </c>
      <c r="O5636" s="15">
        <f>K5636*N5636</f>
        <v/>
      </c>
      <c r="P5636">
        <f>IF(E5636=0,0.3,IF(D5636=1,IF(C5636&gt;=Params!$B$13-3,IF(C5636&lt;Params!$B$13,Params!$B$20,0.3),0.3),IF(C5636&gt;=Params!$B$15-3,IF(C5636&lt;Params!$B$15,Params!$B$21,0.3),0.3)))</f>
        <v/>
      </c>
    </row>
    <row r="5637" ht="15" customHeight="1" s="1">
      <c r="A5637" s="9" t="n">
        <v>5634</v>
      </c>
      <c r="B5637" s="6" t="inlineStr">
        <is>
          <t>23/08</t>
        </is>
      </c>
      <c r="C5637" s="6" t="n">
        <v>17</v>
      </c>
      <c r="D5637" s="6" t="n">
        <v>1</v>
      </c>
      <c r="E5637" s="10">
        <f>IF(D5637=1, IF(OR(C5637&lt;10, C5637&gt;=15),1,0), IF(OR(C5637&lt;7, C5637&gt;=18),1,0))</f>
        <v/>
      </c>
      <c r="F5637" s="11" t="n">
        <v>0</v>
      </c>
      <c r="G5637" s="12">
        <f>0.18*8</f>
        <v/>
      </c>
      <c r="H5637" s="12">
        <f>F5637-G5637</f>
        <v/>
      </c>
      <c r="I5637" s="10">
        <f>IF(E5637=0,"Fora",IF(E5636=0,"Carg xar",IF(H5637&lt;0,IF(M5637&lt;0.9,"Carg FV","Stby"),IF(M5637&gt;P5637,"V2H",IF(M5637&lt;0.9,"Carg xar","Stby")))))</f>
        <v/>
      </c>
      <c r="J5637" s="12">
        <f>IF(OR(I5637="Carg FV",I5637="Carg xar"),MIN(IF(I5637="Carg FV",ABS(H5637),7.4),7.4,MAX(0,(0.9-M5637)*40)*0.95),0)</f>
        <v/>
      </c>
      <c r="K5637" s="12">
        <f>IF(I5637="V2H",MIN(MAX(0,H5637),7.4,MAX(0,(M5637-P5637)*40)*0.95),0)</f>
        <v/>
      </c>
      <c r="L5637" s="12">
        <f>IF(E5637=0,0,MAX(0,H5637-K5637))</f>
        <v/>
      </c>
      <c r="M5637" s="13">
        <f>M5636+J5636/40-IF(I5636="V2H",K5636/(0.95*40),0)-IF(E5637=0,IF(E5636=1,IF(D5637=1,30,40)*0.18/(2*40),0),0)-IF(E5637=1,IF(E5636=0,IF(D5637=1,30,40)*0.18/(2*40),0),0)</f>
        <v/>
      </c>
      <c r="N5637" s="14" t="n">
        <v>0.09</v>
      </c>
      <c r="O5637" s="15">
        <f>K5637*N5637</f>
        <v/>
      </c>
      <c r="P5637">
        <f>IF(E5637=0,0.3,IF(D5637=1,IF(C5637&gt;=Params!$B$13-3,IF(C5637&lt;Params!$B$13,Params!$B$20,0.3),0.3),IF(C5637&gt;=Params!$B$15-3,IF(C5637&lt;Params!$B$15,Params!$B$21,0.3),0.3)))</f>
        <v/>
      </c>
    </row>
    <row r="5638" ht="15" customHeight="1" s="1">
      <c r="A5638" s="9" t="n">
        <v>5635</v>
      </c>
      <c r="B5638" s="6" t="inlineStr">
        <is>
          <t>23/08</t>
        </is>
      </c>
      <c r="C5638" s="6" t="n">
        <v>18</v>
      </c>
      <c r="D5638" s="6" t="n">
        <v>1</v>
      </c>
      <c r="E5638" s="10">
        <f>IF(D5638=1, IF(OR(C5638&lt;10, C5638&gt;=15),1,0), IF(OR(C5638&lt;7, C5638&gt;=18),1,0))</f>
        <v/>
      </c>
      <c r="F5638" s="11" t="n">
        <v>0</v>
      </c>
      <c r="G5638" s="12">
        <f>0.04*8</f>
        <v/>
      </c>
      <c r="H5638" s="12">
        <f>F5638-G5638</f>
        <v/>
      </c>
      <c r="I5638" s="10">
        <f>IF(E5638=0,"Fora",IF(E5637=0,"Carg xar",IF(H5638&lt;0,IF(M5638&lt;0.9,"Carg FV","Stby"),IF(M5638&gt;P5638,"V2H",IF(M5638&lt;0.9,"Carg xar","Stby")))))</f>
        <v/>
      </c>
      <c r="J5638" s="12">
        <f>IF(OR(I5638="Carg FV",I5638="Carg xar"),MIN(IF(I5638="Carg FV",ABS(H5638),7.4),7.4,MAX(0,(0.9-M5638)*40)*0.95),0)</f>
        <v/>
      </c>
      <c r="K5638" s="12">
        <f>IF(I5638="V2H",MIN(MAX(0,H5638),7.4,MAX(0,(M5638-P5638)*40)*0.95),0)</f>
        <v/>
      </c>
      <c r="L5638" s="12">
        <f>IF(E5638=0,0,MAX(0,H5638-K5638))</f>
        <v/>
      </c>
      <c r="M5638" s="13">
        <f>M5637+J5637/40-IF(I5637="V2H",K5637/(0.95*40),0)-IF(E5638=0,IF(E5637=1,IF(D5638=1,30,40)*0.18/(2*40),0),0)-IF(E5638=1,IF(E5637=0,IF(D5638=1,30,40)*0.18/(2*40),0),0)</f>
        <v/>
      </c>
      <c r="N5638" s="14" t="n">
        <v>0.09</v>
      </c>
      <c r="O5638" s="15">
        <f>K5638*N5638</f>
        <v/>
      </c>
      <c r="P5638">
        <f>IF(E5638=0,0.3,IF(D5638=1,IF(C5638&gt;=Params!$B$13-3,IF(C5638&lt;Params!$B$13,Params!$B$20,0.3),0.3),IF(C5638&gt;=Params!$B$15-3,IF(C5638&lt;Params!$B$15,Params!$B$21,0.3),0.3)))</f>
        <v/>
      </c>
    </row>
    <row r="5639" ht="15" customHeight="1" s="1">
      <c r="A5639" s="9" t="n">
        <v>5636</v>
      </c>
      <c r="B5639" s="6" t="inlineStr">
        <is>
          <t>23/08</t>
        </is>
      </c>
      <c r="C5639" s="6" t="n">
        <v>19</v>
      </c>
      <c r="D5639" s="6" t="n">
        <v>1</v>
      </c>
      <c r="E5639" s="10">
        <f>IF(D5639=1, IF(OR(C5639&lt;10, C5639&gt;=15),1,0), IF(OR(C5639&lt;7, C5639&gt;=18),1,0))</f>
        <v/>
      </c>
      <c r="F5639" s="11" t="n">
        <v>1.047</v>
      </c>
      <c r="G5639" s="12">
        <f>0*8</f>
        <v/>
      </c>
      <c r="H5639" s="12">
        <f>F5639-G5639</f>
        <v/>
      </c>
      <c r="I5639" s="10">
        <f>IF(E5639=0,"Fora",IF(E5638=0,"Carg xar",IF(H5639&lt;0,IF(M5639&lt;0.9,"Carg FV","Stby"),IF(M5639&gt;P5639,"V2H",IF(M5639&lt;0.9,"Carg xar","Stby")))))</f>
        <v/>
      </c>
      <c r="J5639" s="12">
        <f>IF(OR(I5639="Carg FV",I5639="Carg xar"),MIN(IF(I5639="Carg FV",ABS(H5639),7.4),7.4,MAX(0,(0.9-M5639)*40)*0.95),0)</f>
        <v/>
      </c>
      <c r="K5639" s="12">
        <f>IF(I5639="V2H",MIN(MAX(0,H5639),7.4,MAX(0,(M5639-P5639)*40)*0.95),0)</f>
        <v/>
      </c>
      <c r="L5639" s="12">
        <f>IF(E5639=0,0,MAX(0,H5639-K5639))</f>
        <v/>
      </c>
      <c r="M5639" s="13">
        <f>M5638+J5638/40-IF(I5638="V2H",K5638/(0.95*40),0)-IF(E5639=0,IF(E5638=1,IF(D5639=1,30,40)*0.18/(2*40),0),0)-IF(E5639=1,IF(E5638=0,IF(D5639=1,30,40)*0.18/(2*40),0),0)</f>
        <v/>
      </c>
      <c r="N5639" s="14" t="n">
        <v>0.09</v>
      </c>
      <c r="O5639" s="15">
        <f>K5639*N5639</f>
        <v/>
      </c>
      <c r="P5639">
        <f>IF(E5639=0,0.3,IF(D5639=1,IF(C5639&gt;=Params!$B$13-3,IF(C5639&lt;Params!$B$13,Params!$B$20,0.3),0.3),IF(C5639&gt;=Params!$B$15-3,IF(C5639&lt;Params!$B$15,Params!$B$21,0.3),0.3)))</f>
        <v/>
      </c>
    </row>
    <row r="5640" ht="15" customHeight="1" s="1">
      <c r="A5640" s="9" t="n">
        <v>5637</v>
      </c>
      <c r="B5640" s="6" t="inlineStr">
        <is>
          <t>23/08</t>
        </is>
      </c>
      <c r="C5640" s="6" t="n">
        <v>20</v>
      </c>
      <c r="D5640" s="6" t="n">
        <v>1</v>
      </c>
      <c r="E5640" s="10">
        <f>IF(D5640=1, IF(OR(C5640&lt;10, C5640&gt;=15),1,0), IF(OR(C5640&lt;7, C5640&gt;=18),1,0))</f>
        <v/>
      </c>
      <c r="F5640" s="11" t="n">
        <v>1.072</v>
      </c>
      <c r="G5640" s="12">
        <f>0*8</f>
        <v/>
      </c>
      <c r="H5640" s="12">
        <f>F5640-G5640</f>
        <v/>
      </c>
      <c r="I5640" s="10">
        <f>IF(E5640=0,"Fora",IF(E5639=0,"Carg xar",IF(H5640&lt;0,IF(M5640&lt;0.9,"Carg FV","Stby"),IF(M5640&gt;P5640,"V2H",IF(M5640&lt;0.9,"Carg xar","Stby")))))</f>
        <v/>
      </c>
      <c r="J5640" s="12">
        <f>IF(OR(I5640="Carg FV",I5640="Carg xar"),MIN(IF(I5640="Carg FV",ABS(H5640),7.4),7.4,MAX(0,(0.9-M5640)*40)*0.95),0)</f>
        <v/>
      </c>
      <c r="K5640" s="12">
        <f>IF(I5640="V2H",MIN(MAX(0,H5640),7.4,MAX(0,(M5640-P5640)*40)*0.95),0)</f>
        <v/>
      </c>
      <c r="L5640" s="12">
        <f>IF(E5640=0,0,MAX(0,H5640-K5640))</f>
        <v/>
      </c>
      <c r="M5640" s="13">
        <f>M5639+J5639/40-IF(I5639="V2H",K5639/(0.95*40),0)-IF(E5640=0,IF(E5639=1,IF(D5640=1,30,40)*0.18/(2*40),0),0)-IF(E5640=1,IF(E5639=0,IF(D5640=1,30,40)*0.18/(2*40),0),0)</f>
        <v/>
      </c>
      <c r="N5640" s="14" t="n">
        <v>0.09</v>
      </c>
      <c r="O5640" s="15">
        <f>K5640*N5640</f>
        <v/>
      </c>
      <c r="P5640">
        <f>IF(E5640=0,0.3,IF(D5640=1,IF(C5640&gt;=Params!$B$13-3,IF(C5640&lt;Params!$B$13,Params!$B$20,0.3),0.3),IF(C5640&gt;=Params!$B$15-3,IF(C5640&lt;Params!$B$15,Params!$B$21,0.3),0.3)))</f>
        <v/>
      </c>
    </row>
    <row r="5641" ht="15" customHeight="1" s="1">
      <c r="A5641" s="9" t="n">
        <v>5638</v>
      </c>
      <c r="B5641" s="6" t="inlineStr">
        <is>
          <t>23/08</t>
        </is>
      </c>
      <c r="C5641" s="6" t="n">
        <v>21</v>
      </c>
      <c r="D5641" s="6" t="n">
        <v>1</v>
      </c>
      <c r="E5641" s="10">
        <f>IF(D5641=1, IF(OR(C5641&lt;10, C5641&gt;=15),1,0), IF(OR(C5641&lt;7, C5641&gt;=18),1,0))</f>
        <v/>
      </c>
      <c r="F5641" s="11" t="n">
        <v>0.8159999999999999</v>
      </c>
      <c r="G5641" s="12">
        <f>0*8</f>
        <v/>
      </c>
      <c r="H5641" s="12">
        <f>F5641-G5641</f>
        <v/>
      </c>
      <c r="I5641" s="10">
        <f>IF(E5641=0,"Fora",IF(E5640=0,"Carg xar",IF(H5641&lt;0,IF(M5641&lt;0.9,"Carg FV","Stby"),IF(M5641&gt;P5641,"V2H",IF(M5641&lt;0.9,"Carg xar","Stby")))))</f>
        <v/>
      </c>
      <c r="J5641" s="12">
        <f>IF(OR(I5641="Carg FV",I5641="Carg xar"),MIN(IF(I5641="Carg FV",ABS(H5641),7.4),7.4,MAX(0,(0.9-M5641)*40)*0.95),0)</f>
        <v/>
      </c>
      <c r="K5641" s="12">
        <f>IF(I5641="V2H",MIN(MAX(0,H5641),7.4,MAX(0,(M5641-P5641)*40)*0.95),0)</f>
        <v/>
      </c>
      <c r="L5641" s="12">
        <f>IF(E5641=0,0,MAX(0,H5641-K5641))</f>
        <v/>
      </c>
      <c r="M5641" s="13">
        <f>M5640+J5640/40-IF(I5640="V2H",K5640/(0.95*40),0)-IF(E5641=0,IF(E5640=1,IF(D5641=1,30,40)*0.18/(2*40),0),0)-IF(E5641=1,IF(E5640=0,IF(D5641=1,30,40)*0.18/(2*40),0),0)</f>
        <v/>
      </c>
      <c r="N5641" s="14" t="n">
        <v>0.09</v>
      </c>
      <c r="O5641" s="15">
        <f>K5641*N5641</f>
        <v/>
      </c>
      <c r="P5641">
        <f>IF(E5641=0,0.3,IF(D5641=1,IF(C5641&gt;=Params!$B$13-3,IF(C5641&lt;Params!$B$13,Params!$B$20,0.3),0.3),IF(C5641&gt;=Params!$B$15-3,IF(C5641&lt;Params!$B$15,Params!$B$21,0.3),0.3)))</f>
        <v/>
      </c>
    </row>
    <row r="5642" ht="15" customHeight="1" s="1">
      <c r="A5642" s="9" t="n">
        <v>5639</v>
      </c>
      <c r="B5642" s="6" t="inlineStr">
        <is>
          <t>23/08</t>
        </is>
      </c>
      <c r="C5642" s="6" t="n">
        <v>22</v>
      </c>
      <c r="D5642" s="6" t="n">
        <v>1</v>
      </c>
      <c r="E5642" s="10">
        <f>IF(D5642=1, IF(OR(C5642&lt;10, C5642&gt;=15),1,0), IF(OR(C5642&lt;7, C5642&gt;=18),1,0))</f>
        <v/>
      </c>
      <c r="F5642" s="11" t="n">
        <v>0.954</v>
      </c>
      <c r="G5642" s="12">
        <f>0*8</f>
        <v/>
      </c>
      <c r="H5642" s="12">
        <f>F5642-G5642</f>
        <v/>
      </c>
      <c r="I5642" s="10">
        <f>IF(E5642=0,"Fora",IF(E5641=0,"Carg xar",IF(H5642&lt;0,IF(M5642&lt;0.9,"Carg FV","Stby"),IF(M5642&gt;P5642,"V2H",IF(M5642&lt;0.9,"Carg xar","Stby")))))</f>
        <v/>
      </c>
      <c r="J5642" s="12">
        <f>IF(OR(I5642="Carg FV",I5642="Carg xar"),MIN(IF(I5642="Carg FV",ABS(H5642),7.4),7.4,MAX(0,(0.9-M5642)*40)*0.95),0)</f>
        <v/>
      </c>
      <c r="K5642" s="12">
        <f>IF(I5642="V2H",MIN(MAX(0,H5642),7.4,MAX(0,(M5642-P5642)*40)*0.95),0)</f>
        <v/>
      </c>
      <c r="L5642" s="12">
        <f>IF(E5642=0,0,MAX(0,H5642-K5642))</f>
        <v/>
      </c>
      <c r="M5642" s="13">
        <f>M5641+J5641/40-IF(I5641="V2H",K5641/(0.95*40),0)-IF(E5642=0,IF(E5641=1,IF(D5642=1,30,40)*0.18/(2*40),0),0)-IF(E5642=1,IF(E5641=0,IF(D5642=1,30,40)*0.18/(2*40),0),0)</f>
        <v/>
      </c>
      <c r="N5642" s="14" t="n">
        <v>0.09</v>
      </c>
      <c r="O5642" s="15">
        <f>K5642*N5642</f>
        <v/>
      </c>
      <c r="P5642">
        <f>IF(E5642=0,0.3,IF(D5642=1,IF(C5642&gt;=Params!$B$13-3,IF(C5642&lt;Params!$B$13,Params!$B$20,0.3),0.3),IF(C5642&gt;=Params!$B$15-3,IF(C5642&lt;Params!$B$15,Params!$B$21,0.3),0.3)))</f>
        <v/>
      </c>
    </row>
    <row r="5643" ht="15" customHeight="1" s="1">
      <c r="A5643" s="9" t="n">
        <v>5640</v>
      </c>
      <c r="B5643" s="6" t="inlineStr">
        <is>
          <t>23/08</t>
        </is>
      </c>
      <c r="C5643" s="6" t="n">
        <v>23</v>
      </c>
      <c r="D5643" s="6" t="n">
        <v>1</v>
      </c>
      <c r="E5643" s="10">
        <f>IF(D5643=1, IF(OR(C5643&lt;10, C5643&gt;=15),1,0), IF(OR(C5643&lt;7, C5643&gt;=18),1,0))</f>
        <v/>
      </c>
      <c r="F5643" s="11" t="n">
        <v>0.546</v>
      </c>
      <c r="G5643" s="12">
        <f>0*8</f>
        <v/>
      </c>
      <c r="H5643" s="12">
        <f>F5643-G5643</f>
        <v/>
      </c>
      <c r="I5643" s="10">
        <f>IF(E5643=0,"Fora",IF(E5642=0,"Carg xar",IF(H5643&lt;0,IF(M5643&lt;0.9,"Carg FV","Stby"),IF(M5643&gt;P5643,"V2H",IF(M5643&lt;0.9,"Carg xar","Stby")))))</f>
        <v/>
      </c>
      <c r="J5643" s="12">
        <f>IF(OR(I5643="Carg FV",I5643="Carg xar"),MIN(IF(I5643="Carg FV",ABS(H5643),7.4),7.4,MAX(0,(0.9-M5643)*40)*0.95),0)</f>
        <v/>
      </c>
      <c r="K5643" s="12">
        <f>IF(I5643="V2H",MIN(MAX(0,H5643),7.4,MAX(0,(M5643-P5643)*40)*0.95),0)</f>
        <v/>
      </c>
      <c r="L5643" s="12">
        <f>IF(E5643=0,0,MAX(0,H5643-K5643))</f>
        <v/>
      </c>
      <c r="M5643" s="13">
        <f>M5642+J5642/40-IF(I5642="V2H",K5642/(0.95*40),0)-IF(E5643=0,IF(E5642=1,IF(D5643=1,30,40)*0.18/(2*40),0),0)-IF(E5643=1,IF(E5642=0,IF(D5643=1,30,40)*0.18/(2*40),0),0)</f>
        <v/>
      </c>
      <c r="N5643" s="14" t="n">
        <v>0.09</v>
      </c>
      <c r="O5643" s="15">
        <f>K5643*N5643</f>
        <v/>
      </c>
      <c r="P5643">
        <f>IF(E5643=0,0.3,IF(D5643=1,IF(C5643&gt;=Params!$B$13-3,IF(C5643&lt;Params!$B$13,Params!$B$20,0.3),0.3),IF(C5643&gt;=Params!$B$15-3,IF(C5643&lt;Params!$B$15,Params!$B$21,0.3),0.3)))</f>
        <v/>
      </c>
    </row>
    <row r="5644" ht="15" customHeight="1" s="1">
      <c r="A5644" s="9" t="n">
        <v>5641</v>
      </c>
      <c r="B5644" s="6" t="inlineStr">
        <is>
          <t>24/08</t>
        </is>
      </c>
      <c r="C5644" s="6" t="n">
        <v>0</v>
      </c>
      <c r="D5644" s="6" t="n">
        <v>1</v>
      </c>
      <c r="E5644" s="10">
        <f>IF(D5644=1, IF(OR(C5644&lt;10, C5644&gt;=15),1,0), IF(OR(C5644&lt;7, C5644&gt;=18),1,0))</f>
        <v/>
      </c>
      <c r="F5644" s="11" t="n">
        <v>0.539</v>
      </c>
      <c r="G5644" s="12">
        <f>0*8</f>
        <v/>
      </c>
      <c r="H5644" s="12">
        <f>F5644-G5644</f>
        <v/>
      </c>
      <c r="I5644" s="10">
        <f>IF(E5644=0,"Fora",IF(E5643=0,"Carg xar",IF(H5644&lt;0,IF(M5644&lt;0.9,"Carg FV","Stby"),IF(M5644&gt;P5644,"V2H",IF(M5644&lt;0.9,"Carg xar","Stby")))))</f>
        <v/>
      </c>
      <c r="J5644" s="12">
        <f>IF(OR(I5644="Carg FV",I5644="Carg xar"),MIN(IF(I5644="Carg FV",ABS(H5644),7.4),7.4,MAX(0,(0.9-M5644)*40)*0.95),0)</f>
        <v/>
      </c>
      <c r="K5644" s="12">
        <f>IF(I5644="V2H",MIN(MAX(0,H5644),7.4,MAX(0,(M5644-P5644)*40)*0.95),0)</f>
        <v/>
      </c>
      <c r="L5644" s="12">
        <f>IF(E5644=0,0,MAX(0,H5644-K5644))</f>
        <v/>
      </c>
      <c r="M5644" s="13">
        <f>M5643+J5643/40-IF(I5643="V2H",K5643/(0.95*40),0)-IF(E5644=0,IF(E5643=1,IF(D5644=1,30,40)*0.18/(2*40),0),0)-IF(E5644=1,IF(E5643=0,IF(D5644=1,30,40)*0.18/(2*40),0),0)</f>
        <v/>
      </c>
      <c r="N5644" s="14" t="n">
        <v>0.09</v>
      </c>
      <c r="O5644" s="15">
        <f>K5644*N5644</f>
        <v/>
      </c>
      <c r="P5644">
        <f>IF(E5644=0,0.3,IF(D5644=1,IF(C5644&gt;=Params!$B$13-3,IF(C5644&lt;Params!$B$13,Params!$B$20,0.3),0.3),IF(C5644&gt;=Params!$B$15-3,IF(C5644&lt;Params!$B$15,Params!$B$21,0.3),0.3)))</f>
        <v/>
      </c>
    </row>
    <row r="5645" ht="15" customHeight="1" s="1">
      <c r="A5645" s="9" t="n">
        <v>5642</v>
      </c>
      <c r="B5645" s="6" t="inlineStr">
        <is>
          <t>24/08</t>
        </is>
      </c>
      <c r="C5645" s="6" t="n">
        <v>1</v>
      </c>
      <c r="D5645" s="6" t="n">
        <v>1</v>
      </c>
      <c r="E5645" s="10">
        <f>IF(D5645=1, IF(OR(C5645&lt;10, C5645&gt;=15),1,0), IF(OR(C5645&lt;7, C5645&gt;=18),1,0))</f>
        <v/>
      </c>
      <c r="F5645" s="11" t="n">
        <v>0.42</v>
      </c>
      <c r="G5645" s="12">
        <f>0*8</f>
        <v/>
      </c>
      <c r="H5645" s="12">
        <f>F5645-G5645</f>
        <v/>
      </c>
      <c r="I5645" s="10">
        <f>IF(E5645=0,"Fora",IF(E5644=0,"Carg xar",IF(H5645&lt;0,IF(M5645&lt;0.9,"Carg FV","Stby"),IF(M5645&gt;P5645,"V2H",IF(M5645&lt;0.9,"Carg xar","Stby")))))</f>
        <v/>
      </c>
      <c r="J5645" s="12">
        <f>IF(OR(I5645="Carg FV",I5645="Carg xar"),MIN(IF(I5645="Carg FV",ABS(H5645),7.4),7.4,MAX(0,(0.9-M5645)*40)*0.95),0)</f>
        <v/>
      </c>
      <c r="K5645" s="12">
        <f>IF(I5645="V2H",MIN(MAX(0,H5645),7.4,MAX(0,(M5645-P5645)*40)*0.95),0)</f>
        <v/>
      </c>
      <c r="L5645" s="12">
        <f>IF(E5645=0,0,MAX(0,H5645-K5645))</f>
        <v/>
      </c>
      <c r="M5645" s="13">
        <f>M5644+J5644/40-IF(I5644="V2H",K5644/(0.95*40),0)-IF(E5645=0,IF(E5644=1,IF(D5645=1,30,40)*0.18/(2*40),0),0)-IF(E5645=1,IF(E5644=0,IF(D5645=1,30,40)*0.18/(2*40),0),0)</f>
        <v/>
      </c>
      <c r="N5645" s="14" t="n">
        <v>0.09</v>
      </c>
      <c r="O5645" s="15">
        <f>K5645*N5645</f>
        <v/>
      </c>
      <c r="P5645">
        <f>IF(E5645=0,0.3,IF(D5645=1,IF(C5645&gt;=Params!$B$13-3,IF(C5645&lt;Params!$B$13,Params!$B$20,0.3),0.3),IF(C5645&gt;=Params!$B$15-3,IF(C5645&lt;Params!$B$15,Params!$B$21,0.3),0.3)))</f>
        <v/>
      </c>
    </row>
    <row r="5646" ht="15" customHeight="1" s="1">
      <c r="A5646" s="9" t="n">
        <v>5643</v>
      </c>
      <c r="B5646" s="6" t="inlineStr">
        <is>
          <t>24/08</t>
        </is>
      </c>
      <c r="C5646" s="6" t="n">
        <v>2</v>
      </c>
      <c r="D5646" s="6" t="n">
        <v>1</v>
      </c>
      <c r="E5646" s="10">
        <f>IF(D5646=1, IF(OR(C5646&lt;10, C5646&gt;=15),1,0), IF(OR(C5646&lt;7, C5646&gt;=18),1,0))</f>
        <v/>
      </c>
      <c r="F5646" s="11" t="n">
        <v>0.432</v>
      </c>
      <c r="G5646" s="12">
        <f>0*8</f>
        <v/>
      </c>
      <c r="H5646" s="12">
        <f>F5646-G5646</f>
        <v/>
      </c>
      <c r="I5646" s="10">
        <f>IF(E5646=0,"Fora",IF(E5645=0,"Carg xar",IF(H5646&lt;0,IF(M5646&lt;0.9,"Carg FV","Stby"),IF(M5646&gt;P5646,"V2H",IF(M5646&lt;0.9,"Carg xar","Stby")))))</f>
        <v/>
      </c>
      <c r="J5646" s="12">
        <f>IF(OR(I5646="Carg FV",I5646="Carg xar"),MIN(IF(I5646="Carg FV",ABS(H5646),7.4),7.4,MAX(0,(0.9-M5646)*40)*0.95),0)</f>
        <v/>
      </c>
      <c r="K5646" s="12">
        <f>IF(I5646="V2H",MIN(MAX(0,H5646),7.4,MAX(0,(M5646-P5646)*40)*0.95),0)</f>
        <v/>
      </c>
      <c r="L5646" s="12">
        <f>IF(E5646=0,0,MAX(0,H5646-K5646))</f>
        <v/>
      </c>
      <c r="M5646" s="13">
        <f>M5645+J5645/40-IF(I5645="V2H",K5645/(0.95*40),0)-IF(E5646=0,IF(E5645=1,IF(D5646=1,30,40)*0.18/(2*40),0),0)-IF(E5646=1,IF(E5645=0,IF(D5646=1,30,40)*0.18/(2*40),0),0)</f>
        <v/>
      </c>
      <c r="N5646" s="14" t="n">
        <v>0.09</v>
      </c>
      <c r="O5646" s="15">
        <f>K5646*N5646</f>
        <v/>
      </c>
      <c r="P5646">
        <f>IF(E5646=0,0.3,IF(D5646=1,IF(C5646&gt;=Params!$B$13-3,IF(C5646&lt;Params!$B$13,Params!$B$20,0.3),0.3),IF(C5646&gt;=Params!$B$15-3,IF(C5646&lt;Params!$B$15,Params!$B$21,0.3),0.3)))</f>
        <v/>
      </c>
    </row>
    <row r="5647" ht="15" customHeight="1" s="1">
      <c r="A5647" s="9" t="n">
        <v>5644</v>
      </c>
      <c r="B5647" s="6" t="inlineStr">
        <is>
          <t>24/08</t>
        </is>
      </c>
      <c r="C5647" s="6" t="n">
        <v>3</v>
      </c>
      <c r="D5647" s="6" t="n">
        <v>1</v>
      </c>
      <c r="E5647" s="10">
        <f>IF(D5647=1, IF(OR(C5647&lt;10, C5647&gt;=15),1,0), IF(OR(C5647&lt;7, C5647&gt;=18),1,0))</f>
        <v/>
      </c>
      <c r="F5647" s="11" t="n">
        <v>0.455</v>
      </c>
      <c r="G5647" s="12">
        <f>0*8</f>
        <v/>
      </c>
      <c r="H5647" s="12">
        <f>F5647-G5647</f>
        <v/>
      </c>
      <c r="I5647" s="10">
        <f>IF(E5647=0,"Fora",IF(E5646=0,"Carg xar",IF(H5647&lt;0,IF(M5647&lt;0.9,"Carg FV","Stby"),IF(M5647&gt;P5647,"V2H",IF(M5647&lt;0.9,"Carg xar","Stby")))))</f>
        <v/>
      </c>
      <c r="J5647" s="12">
        <f>IF(OR(I5647="Carg FV",I5647="Carg xar"),MIN(IF(I5647="Carg FV",ABS(H5647),7.4),7.4,MAX(0,(0.9-M5647)*40)*0.95),0)</f>
        <v/>
      </c>
      <c r="K5647" s="12">
        <f>IF(I5647="V2H",MIN(MAX(0,H5647),7.4,MAX(0,(M5647-P5647)*40)*0.95),0)</f>
        <v/>
      </c>
      <c r="L5647" s="12">
        <f>IF(E5647=0,0,MAX(0,H5647-K5647))</f>
        <v/>
      </c>
      <c r="M5647" s="13">
        <f>M5646+J5646/40-IF(I5646="V2H",K5646/(0.95*40),0)-IF(E5647=0,IF(E5646=1,IF(D5647=1,30,40)*0.18/(2*40),0),0)-IF(E5647=1,IF(E5646=0,IF(D5647=1,30,40)*0.18/(2*40),0),0)</f>
        <v/>
      </c>
      <c r="N5647" s="14" t="n">
        <v>0.09</v>
      </c>
      <c r="O5647" s="15">
        <f>K5647*N5647</f>
        <v/>
      </c>
      <c r="P5647">
        <f>IF(E5647=0,0.3,IF(D5647=1,IF(C5647&gt;=Params!$B$13-3,IF(C5647&lt;Params!$B$13,Params!$B$20,0.3),0.3),IF(C5647&gt;=Params!$B$15-3,IF(C5647&lt;Params!$B$15,Params!$B$21,0.3),0.3)))</f>
        <v/>
      </c>
    </row>
    <row r="5648" ht="15" customHeight="1" s="1">
      <c r="A5648" s="9" t="n">
        <v>5645</v>
      </c>
      <c r="B5648" s="6" t="inlineStr">
        <is>
          <t>24/08</t>
        </is>
      </c>
      <c r="C5648" s="6" t="n">
        <v>4</v>
      </c>
      <c r="D5648" s="6" t="n">
        <v>1</v>
      </c>
      <c r="E5648" s="10">
        <f>IF(D5648=1, IF(OR(C5648&lt;10, C5648&gt;=15),1,0), IF(OR(C5648&lt;7, C5648&gt;=18),1,0))</f>
        <v/>
      </c>
      <c r="F5648" s="11" t="n">
        <v>1.003</v>
      </c>
      <c r="G5648" s="12">
        <f>0*8</f>
        <v/>
      </c>
      <c r="H5648" s="12">
        <f>F5648-G5648</f>
        <v/>
      </c>
      <c r="I5648" s="10">
        <f>IF(E5648=0,"Fora",IF(E5647=0,"Carg xar",IF(H5648&lt;0,IF(M5648&lt;0.9,"Carg FV","Stby"),IF(M5648&gt;P5648,"V2H",IF(M5648&lt;0.9,"Carg xar","Stby")))))</f>
        <v/>
      </c>
      <c r="J5648" s="12">
        <f>IF(OR(I5648="Carg FV",I5648="Carg xar"),MIN(IF(I5648="Carg FV",ABS(H5648),7.4),7.4,MAX(0,(0.9-M5648)*40)*0.95),0)</f>
        <v/>
      </c>
      <c r="K5648" s="12">
        <f>IF(I5648="V2H",MIN(MAX(0,H5648),7.4,MAX(0,(M5648-P5648)*40)*0.95),0)</f>
        <v/>
      </c>
      <c r="L5648" s="12">
        <f>IF(E5648=0,0,MAX(0,H5648-K5648))</f>
        <v/>
      </c>
      <c r="M5648" s="13">
        <f>M5647+J5647/40-IF(I5647="V2H",K5647/(0.95*40),0)-IF(E5648=0,IF(E5647=1,IF(D5648=1,30,40)*0.18/(2*40),0),0)-IF(E5648=1,IF(E5647=0,IF(D5648=1,30,40)*0.18/(2*40),0),0)</f>
        <v/>
      </c>
      <c r="N5648" s="14" t="n">
        <v>0.09</v>
      </c>
      <c r="O5648" s="15">
        <f>K5648*N5648</f>
        <v/>
      </c>
      <c r="P5648">
        <f>IF(E5648=0,0.3,IF(D5648=1,IF(C5648&gt;=Params!$B$13-3,IF(C5648&lt;Params!$B$13,Params!$B$20,0.3),0.3),IF(C5648&gt;=Params!$B$15-3,IF(C5648&lt;Params!$B$15,Params!$B$21,0.3),0.3)))</f>
        <v/>
      </c>
    </row>
    <row r="5649" ht="15" customHeight="1" s="1">
      <c r="A5649" s="9" t="n">
        <v>5646</v>
      </c>
      <c r="B5649" s="6" t="inlineStr">
        <is>
          <t>24/08</t>
        </is>
      </c>
      <c r="C5649" s="6" t="n">
        <v>5</v>
      </c>
      <c r="D5649" s="6" t="n">
        <v>1</v>
      </c>
      <c r="E5649" s="10">
        <f>IF(D5649=1, IF(OR(C5649&lt;10, C5649&gt;=15),1,0), IF(OR(C5649&lt;7, C5649&gt;=18),1,0))</f>
        <v/>
      </c>
      <c r="F5649" s="11" t="n">
        <v>0.776</v>
      </c>
      <c r="G5649" s="12">
        <f>0*8</f>
        <v/>
      </c>
      <c r="H5649" s="12">
        <f>F5649-G5649</f>
        <v/>
      </c>
      <c r="I5649" s="10">
        <f>IF(E5649=0,"Fora",IF(E5648=0,"Carg xar",IF(H5649&lt;0,IF(M5649&lt;0.9,"Carg FV","Stby"),IF(M5649&gt;P5649,"V2H",IF(M5649&lt;0.9,"Carg xar","Stby")))))</f>
        <v/>
      </c>
      <c r="J5649" s="12">
        <f>IF(OR(I5649="Carg FV",I5649="Carg xar"),MIN(IF(I5649="Carg FV",ABS(H5649),7.4),7.4,MAX(0,(0.9-M5649)*40)*0.95),0)</f>
        <v/>
      </c>
      <c r="K5649" s="12">
        <f>IF(I5649="V2H",MIN(MAX(0,H5649),7.4,MAX(0,(M5649-P5649)*40)*0.95),0)</f>
        <v/>
      </c>
      <c r="L5649" s="12">
        <f>IF(E5649=0,0,MAX(0,H5649-K5649))</f>
        <v/>
      </c>
      <c r="M5649" s="13">
        <f>M5648+J5648/40-IF(I5648="V2H",K5648/(0.95*40),0)-IF(E5649=0,IF(E5648=1,IF(D5649=1,30,40)*0.18/(2*40),0),0)-IF(E5649=1,IF(E5648=0,IF(D5649=1,30,40)*0.18/(2*40),0),0)</f>
        <v/>
      </c>
      <c r="N5649" s="14" t="n">
        <v>0.09</v>
      </c>
      <c r="O5649" s="15">
        <f>K5649*N5649</f>
        <v/>
      </c>
      <c r="P5649">
        <f>IF(E5649=0,0.3,IF(D5649=1,IF(C5649&gt;=Params!$B$13-3,IF(C5649&lt;Params!$B$13,Params!$B$20,0.3),0.3),IF(C5649&gt;=Params!$B$15-3,IF(C5649&lt;Params!$B$15,Params!$B$21,0.3),0.3)))</f>
        <v/>
      </c>
    </row>
    <row r="5650" ht="15" customHeight="1" s="1">
      <c r="A5650" s="9" t="n">
        <v>5647</v>
      </c>
      <c r="B5650" s="6" t="inlineStr">
        <is>
          <t>24/08</t>
        </is>
      </c>
      <c r="C5650" s="6" t="n">
        <v>6</v>
      </c>
      <c r="D5650" s="6" t="n">
        <v>1</v>
      </c>
      <c r="E5650" s="10">
        <f>IF(D5650=1, IF(OR(C5650&lt;10, C5650&gt;=15),1,0), IF(OR(C5650&lt;7, C5650&gt;=18),1,0))</f>
        <v/>
      </c>
      <c r="F5650" s="11" t="n">
        <v>0.39</v>
      </c>
      <c r="G5650" s="12">
        <f>0*8</f>
        <v/>
      </c>
      <c r="H5650" s="12">
        <f>F5650-G5650</f>
        <v/>
      </c>
      <c r="I5650" s="10">
        <f>IF(E5650=0,"Fora",IF(E5649=0,"Carg xar",IF(H5650&lt;0,IF(M5650&lt;0.9,"Carg FV","Stby"),IF(M5650&gt;P5650,"V2H",IF(M5650&lt;0.9,"Carg xar","Stby")))))</f>
        <v/>
      </c>
      <c r="J5650" s="12">
        <f>IF(OR(I5650="Carg FV",I5650="Carg xar"),MIN(IF(I5650="Carg FV",ABS(H5650),7.4),7.4,MAX(0,(0.9-M5650)*40)*0.95),0)</f>
        <v/>
      </c>
      <c r="K5650" s="12">
        <f>IF(I5650="V2H",MIN(MAX(0,H5650),7.4,MAX(0,(M5650-P5650)*40)*0.95),0)</f>
        <v/>
      </c>
      <c r="L5650" s="12">
        <f>IF(E5650=0,0,MAX(0,H5650-K5650))</f>
        <v/>
      </c>
      <c r="M5650" s="13">
        <f>M5649+J5649/40-IF(I5649="V2H",K5649/(0.95*40),0)-IF(E5650=0,IF(E5649=1,IF(D5650=1,30,40)*0.18/(2*40),0),0)-IF(E5650=1,IF(E5649=0,IF(D5650=1,30,40)*0.18/(2*40),0),0)</f>
        <v/>
      </c>
      <c r="N5650" s="14" t="n">
        <v>0.09</v>
      </c>
      <c r="O5650" s="15">
        <f>K5650*N5650</f>
        <v/>
      </c>
      <c r="P5650">
        <f>IF(E5650=0,0.3,IF(D5650=1,IF(C5650&gt;=Params!$B$13-3,IF(C5650&lt;Params!$B$13,Params!$B$20,0.3),0.3),IF(C5650&gt;=Params!$B$15-3,IF(C5650&lt;Params!$B$15,Params!$B$21,0.3),0.3)))</f>
        <v/>
      </c>
    </row>
    <row r="5651" ht="15" customHeight="1" s="1">
      <c r="A5651" s="9" t="n">
        <v>5648</v>
      </c>
      <c r="B5651" s="6" t="inlineStr">
        <is>
          <t>24/08</t>
        </is>
      </c>
      <c r="C5651" s="6" t="n">
        <v>7</v>
      </c>
      <c r="D5651" s="6" t="n">
        <v>1</v>
      </c>
      <c r="E5651" s="10">
        <f>IF(D5651=1, IF(OR(C5651&lt;10, C5651&gt;=15),1,0), IF(OR(C5651&lt;7, C5651&gt;=18),1,0))</f>
        <v/>
      </c>
      <c r="F5651" s="11" t="n">
        <v>0.422</v>
      </c>
      <c r="G5651" s="12">
        <f>0.1*8</f>
        <v/>
      </c>
      <c r="H5651" s="12">
        <f>F5651-G5651</f>
        <v/>
      </c>
      <c r="I5651" s="10">
        <f>IF(E5651=0,"Fora",IF(E5650=0,"Carg xar",IF(H5651&lt;0,IF(M5651&lt;0.9,"Carg FV","Stby"),IF(M5651&gt;P5651,"V2H",IF(M5651&lt;0.9,"Carg xar","Stby")))))</f>
        <v/>
      </c>
      <c r="J5651" s="12">
        <f>IF(OR(I5651="Carg FV",I5651="Carg xar"),MIN(IF(I5651="Carg FV",ABS(H5651),7.4),7.4,MAX(0,(0.9-M5651)*40)*0.95),0)</f>
        <v/>
      </c>
      <c r="K5651" s="12">
        <f>IF(I5651="V2H",MIN(MAX(0,H5651),7.4,MAX(0,(M5651-P5651)*40)*0.95),0)</f>
        <v/>
      </c>
      <c r="L5651" s="12">
        <f>IF(E5651=0,0,MAX(0,H5651-K5651))</f>
        <v/>
      </c>
      <c r="M5651" s="13">
        <f>M5650+J5650/40-IF(I5650="V2H",K5650/(0.95*40),0)-IF(E5651=0,IF(E5650=1,IF(D5651=1,30,40)*0.18/(2*40),0),0)-IF(E5651=1,IF(E5650=0,IF(D5651=1,30,40)*0.18/(2*40),0),0)</f>
        <v/>
      </c>
      <c r="N5651" s="14" t="n">
        <v>0.09</v>
      </c>
      <c r="O5651" s="15">
        <f>K5651*N5651</f>
        <v/>
      </c>
      <c r="P5651">
        <f>IF(E5651=0,0.3,IF(D5651=1,IF(C5651&gt;=Params!$B$13-3,IF(C5651&lt;Params!$B$13,Params!$B$20,0.3),0.3),IF(C5651&gt;=Params!$B$15-3,IF(C5651&lt;Params!$B$15,Params!$B$21,0.3),0.3)))</f>
        <v/>
      </c>
    </row>
    <row r="5652" ht="15" customHeight="1" s="1">
      <c r="A5652" s="9" t="n">
        <v>5649</v>
      </c>
      <c r="B5652" s="6" t="inlineStr">
        <is>
          <t>24/08</t>
        </is>
      </c>
      <c r="C5652" s="6" t="n">
        <v>8</v>
      </c>
      <c r="D5652" s="6" t="n">
        <v>1</v>
      </c>
      <c r="E5652" s="10">
        <f>IF(D5652=1, IF(OR(C5652&lt;10, C5652&gt;=15),1,0), IF(OR(C5652&lt;7, C5652&gt;=18),1,0))</f>
        <v/>
      </c>
      <c r="F5652" s="11" t="n">
        <v>0</v>
      </c>
      <c r="G5652" s="12">
        <f>0.25*8</f>
        <v/>
      </c>
      <c r="H5652" s="12">
        <f>F5652-G5652</f>
        <v/>
      </c>
      <c r="I5652" s="10">
        <f>IF(E5652=0,"Fora",IF(E5651=0,"Carg xar",IF(H5652&lt;0,IF(M5652&lt;0.9,"Carg FV","Stby"),IF(M5652&gt;P5652,"V2H",IF(M5652&lt;0.9,"Carg xar","Stby")))))</f>
        <v/>
      </c>
      <c r="J5652" s="12">
        <f>IF(OR(I5652="Carg FV",I5652="Carg xar"),MIN(IF(I5652="Carg FV",ABS(H5652),7.4),7.4,MAX(0,(0.9-M5652)*40)*0.95),0)</f>
        <v/>
      </c>
      <c r="K5652" s="12">
        <f>IF(I5652="V2H",MIN(MAX(0,H5652),7.4,MAX(0,(M5652-P5652)*40)*0.95),0)</f>
        <v/>
      </c>
      <c r="L5652" s="12">
        <f>IF(E5652=0,0,MAX(0,H5652-K5652))</f>
        <v/>
      </c>
      <c r="M5652" s="13">
        <f>M5651+J5651/40-IF(I5651="V2H",K5651/(0.95*40),0)-IF(E5652=0,IF(E5651=1,IF(D5652=1,30,40)*0.18/(2*40),0),0)-IF(E5652=1,IF(E5651=0,IF(D5652=1,30,40)*0.18/(2*40),0),0)</f>
        <v/>
      </c>
      <c r="N5652" s="14" t="n">
        <v>0.09</v>
      </c>
      <c r="O5652" s="15">
        <f>K5652*N5652</f>
        <v/>
      </c>
      <c r="P5652">
        <f>IF(E5652=0,0.3,IF(D5652=1,IF(C5652&gt;=Params!$B$13-3,IF(C5652&lt;Params!$B$13,Params!$B$20,0.3),0.3),IF(C5652&gt;=Params!$B$15-3,IF(C5652&lt;Params!$B$15,Params!$B$21,0.3),0.3)))</f>
        <v/>
      </c>
    </row>
    <row r="5653" ht="15" customHeight="1" s="1">
      <c r="A5653" s="9" t="n">
        <v>5650</v>
      </c>
      <c r="B5653" s="6" t="inlineStr">
        <is>
          <t>24/08</t>
        </is>
      </c>
      <c r="C5653" s="6" t="n">
        <v>9</v>
      </c>
      <c r="D5653" s="6" t="n">
        <v>1</v>
      </c>
      <c r="E5653" s="10">
        <f>IF(D5653=1, IF(OR(C5653&lt;10, C5653&gt;=15),1,0), IF(OR(C5653&lt;7, C5653&gt;=18),1,0))</f>
        <v/>
      </c>
      <c r="F5653" s="11" t="n">
        <v>0</v>
      </c>
      <c r="G5653" s="12">
        <f>0.45*8</f>
        <v/>
      </c>
      <c r="H5653" s="12">
        <f>F5653-G5653</f>
        <v/>
      </c>
      <c r="I5653" s="10">
        <f>IF(E5653=0,"Fora",IF(E5652=0,"Carg xar",IF(H5653&lt;0,IF(M5653&lt;0.9,"Carg FV","Stby"),IF(M5653&gt;P5653,"V2H",IF(M5653&lt;0.9,"Carg xar","Stby")))))</f>
        <v/>
      </c>
      <c r="J5653" s="12">
        <f>IF(OR(I5653="Carg FV",I5653="Carg xar"),MIN(IF(I5653="Carg FV",ABS(H5653),7.4),7.4,MAX(0,(0.9-M5653)*40)*0.95),0)</f>
        <v/>
      </c>
      <c r="K5653" s="12">
        <f>IF(I5653="V2H",MIN(MAX(0,H5653),7.4,MAX(0,(M5653-P5653)*40)*0.95),0)</f>
        <v/>
      </c>
      <c r="L5653" s="12">
        <f>IF(E5653=0,0,MAX(0,H5653-K5653))</f>
        <v/>
      </c>
      <c r="M5653" s="13">
        <f>M5652+J5652/40-IF(I5652="V2H",K5652/(0.95*40),0)-IF(E5653=0,IF(E5652=1,IF(D5653=1,30,40)*0.18/(2*40),0),0)-IF(E5653=1,IF(E5652=0,IF(D5653=1,30,40)*0.18/(2*40),0),0)</f>
        <v/>
      </c>
      <c r="N5653" s="14" t="n">
        <v>0.09</v>
      </c>
      <c r="O5653" s="15">
        <f>K5653*N5653</f>
        <v/>
      </c>
      <c r="P5653">
        <f>IF(E5653=0,0.3,IF(D5653=1,IF(C5653&gt;=Params!$B$13-3,IF(C5653&lt;Params!$B$13,Params!$B$20,0.3),0.3),IF(C5653&gt;=Params!$B$15-3,IF(C5653&lt;Params!$B$15,Params!$B$21,0.3),0.3)))</f>
        <v/>
      </c>
    </row>
    <row r="5654" ht="15" customHeight="1" s="1">
      <c r="A5654" s="9" t="n">
        <v>5651</v>
      </c>
      <c r="B5654" s="6" t="inlineStr">
        <is>
          <t>24/08</t>
        </is>
      </c>
      <c r="C5654" s="6" t="n">
        <v>10</v>
      </c>
      <c r="D5654" s="6" t="n">
        <v>1</v>
      </c>
      <c r="E5654" s="10">
        <f>IF(D5654=1, IF(OR(C5654&lt;10, C5654&gt;=15),1,0), IF(OR(C5654&lt;7, C5654&gt;=18),1,0))</f>
        <v/>
      </c>
      <c r="F5654" s="11" t="n">
        <v>0</v>
      </c>
      <c r="G5654" s="12">
        <f>0.65*8</f>
        <v/>
      </c>
      <c r="H5654" s="12">
        <f>F5654-G5654</f>
        <v/>
      </c>
      <c r="I5654" s="10">
        <f>IF(E5654=0,"Fora",IF(E5653=0,"Carg xar",IF(H5654&lt;0,IF(M5654&lt;0.9,"Carg FV","Stby"),IF(M5654&gt;P5654,"V2H",IF(M5654&lt;0.9,"Carg xar","Stby")))))</f>
        <v/>
      </c>
      <c r="J5654" s="12">
        <f>IF(OR(I5654="Carg FV",I5654="Carg xar"),MIN(IF(I5654="Carg FV",ABS(H5654),7.4),7.4,MAX(0,(0.9-M5654)*40)*0.95),0)</f>
        <v/>
      </c>
      <c r="K5654" s="12">
        <f>IF(I5654="V2H",MIN(MAX(0,H5654),7.4,MAX(0,(M5654-P5654)*40)*0.95),0)</f>
        <v/>
      </c>
      <c r="L5654" s="12">
        <f>IF(E5654=0,0,MAX(0,H5654-K5654))</f>
        <v/>
      </c>
      <c r="M5654" s="13">
        <f>M5653+J5653/40-IF(I5653="V2H",K5653/(0.95*40),0)-IF(E5654=0,IF(E5653=1,IF(D5654=1,30,40)*0.18/(2*40),0),0)-IF(E5654=1,IF(E5653=0,IF(D5654=1,30,40)*0.18/(2*40),0),0)</f>
        <v/>
      </c>
      <c r="N5654" s="14" t="n">
        <v>0.09</v>
      </c>
      <c r="O5654" s="15">
        <f>K5654*N5654</f>
        <v/>
      </c>
      <c r="P5654">
        <f>IF(E5654=0,0.3,IF(D5654=1,IF(C5654&gt;=Params!$B$13-3,IF(C5654&lt;Params!$B$13,Params!$B$20,0.3),0.3),IF(C5654&gt;=Params!$B$15-3,IF(C5654&lt;Params!$B$15,Params!$B$21,0.3),0.3)))</f>
        <v/>
      </c>
    </row>
    <row r="5655" ht="15" customHeight="1" s="1">
      <c r="A5655" s="9" t="n">
        <v>5652</v>
      </c>
      <c r="B5655" s="6" t="inlineStr">
        <is>
          <t>24/08</t>
        </is>
      </c>
      <c r="C5655" s="6" t="n">
        <v>11</v>
      </c>
      <c r="D5655" s="6" t="n">
        <v>1</v>
      </c>
      <c r="E5655" s="10">
        <f>IF(D5655=1, IF(OR(C5655&lt;10, C5655&gt;=15),1,0), IF(OR(C5655&lt;7, C5655&gt;=18),1,0))</f>
        <v/>
      </c>
      <c r="F5655" s="11" t="n">
        <v>0</v>
      </c>
      <c r="G5655" s="12">
        <f>0.8*8</f>
        <v/>
      </c>
      <c r="H5655" s="12">
        <f>F5655-G5655</f>
        <v/>
      </c>
      <c r="I5655" s="10">
        <f>IF(E5655=0,"Fora",IF(E5654=0,"Carg xar",IF(H5655&lt;0,IF(M5655&lt;0.9,"Carg FV","Stby"),IF(M5655&gt;P5655,"V2H",IF(M5655&lt;0.9,"Carg xar","Stby")))))</f>
        <v/>
      </c>
      <c r="J5655" s="12">
        <f>IF(OR(I5655="Carg FV",I5655="Carg xar"),MIN(IF(I5655="Carg FV",ABS(H5655),7.4),7.4,MAX(0,(0.9-M5655)*40)*0.95),0)</f>
        <v/>
      </c>
      <c r="K5655" s="12">
        <f>IF(I5655="V2H",MIN(MAX(0,H5655),7.4,MAX(0,(M5655-P5655)*40)*0.95),0)</f>
        <v/>
      </c>
      <c r="L5655" s="12">
        <f>IF(E5655=0,0,MAX(0,H5655-K5655))</f>
        <v/>
      </c>
      <c r="M5655" s="13">
        <f>M5654+J5654/40-IF(I5654="V2H",K5654/(0.95*40),0)-IF(E5655=0,IF(E5654=1,IF(D5655=1,30,40)*0.18/(2*40),0),0)-IF(E5655=1,IF(E5654=0,IF(D5655=1,30,40)*0.18/(2*40),0),0)</f>
        <v/>
      </c>
      <c r="N5655" s="14" t="n">
        <v>0.09</v>
      </c>
      <c r="O5655" s="15">
        <f>K5655*N5655</f>
        <v/>
      </c>
      <c r="P5655">
        <f>IF(E5655=0,0.3,IF(D5655=1,IF(C5655&gt;=Params!$B$13-3,IF(C5655&lt;Params!$B$13,Params!$B$20,0.3),0.3),IF(C5655&gt;=Params!$B$15-3,IF(C5655&lt;Params!$B$15,Params!$B$21,0.3),0.3)))</f>
        <v/>
      </c>
    </row>
    <row r="5656" ht="15" customHeight="1" s="1">
      <c r="A5656" s="9" t="n">
        <v>5653</v>
      </c>
      <c r="B5656" s="6" t="inlineStr">
        <is>
          <t>24/08</t>
        </is>
      </c>
      <c r="C5656" s="6" t="n">
        <v>12</v>
      </c>
      <c r="D5656" s="6" t="n">
        <v>1</v>
      </c>
      <c r="E5656" s="10">
        <f>IF(D5656=1, IF(OR(C5656&lt;10, C5656&gt;=15),1,0), IF(OR(C5656&lt;7, C5656&gt;=18),1,0))</f>
        <v/>
      </c>
      <c r="F5656" s="11" t="n">
        <v>0</v>
      </c>
      <c r="G5656" s="12">
        <f>0.88*8</f>
        <v/>
      </c>
      <c r="H5656" s="12">
        <f>F5656-G5656</f>
        <v/>
      </c>
      <c r="I5656" s="10">
        <f>IF(E5656=0,"Fora",IF(E5655=0,"Carg xar",IF(H5656&lt;0,IF(M5656&lt;0.9,"Carg FV","Stby"),IF(M5656&gt;P5656,"V2H",IF(M5656&lt;0.9,"Carg xar","Stby")))))</f>
        <v/>
      </c>
      <c r="J5656" s="12">
        <f>IF(OR(I5656="Carg FV",I5656="Carg xar"),MIN(IF(I5656="Carg FV",ABS(H5656),7.4),7.4,MAX(0,(0.9-M5656)*40)*0.95),0)</f>
        <v/>
      </c>
      <c r="K5656" s="12">
        <f>IF(I5656="V2H",MIN(MAX(0,H5656),7.4,MAX(0,(M5656-P5656)*40)*0.95),0)</f>
        <v/>
      </c>
      <c r="L5656" s="12">
        <f>IF(E5656=0,0,MAX(0,H5656-K5656))</f>
        <v/>
      </c>
      <c r="M5656" s="13">
        <f>M5655+J5655/40-IF(I5655="V2H",K5655/(0.95*40),0)-IF(E5656=0,IF(E5655=1,IF(D5656=1,30,40)*0.18/(2*40),0),0)-IF(E5656=1,IF(E5655=0,IF(D5656=1,30,40)*0.18/(2*40),0),0)</f>
        <v/>
      </c>
      <c r="N5656" s="14" t="n">
        <v>0.09</v>
      </c>
      <c r="O5656" s="15">
        <f>K5656*N5656</f>
        <v/>
      </c>
      <c r="P5656">
        <f>IF(E5656=0,0.3,IF(D5656=1,IF(C5656&gt;=Params!$B$13-3,IF(C5656&lt;Params!$B$13,Params!$B$20,0.3),0.3),IF(C5656&gt;=Params!$B$15-3,IF(C5656&lt;Params!$B$15,Params!$B$21,0.3),0.3)))</f>
        <v/>
      </c>
    </row>
    <row r="5657" ht="15" customHeight="1" s="1">
      <c r="A5657" s="9" t="n">
        <v>5654</v>
      </c>
      <c r="B5657" s="6" t="inlineStr">
        <is>
          <t>24/08</t>
        </is>
      </c>
      <c r="C5657" s="6" t="n">
        <v>13</v>
      </c>
      <c r="D5657" s="6" t="n">
        <v>1</v>
      </c>
      <c r="E5657" s="10">
        <f>IF(D5657=1, IF(OR(C5657&lt;10, C5657&gt;=15),1,0), IF(OR(C5657&lt;7, C5657&gt;=18),1,0))</f>
        <v/>
      </c>
      <c r="F5657" s="11" t="n">
        <v>0</v>
      </c>
      <c r="G5657" s="12">
        <f>0.85*8</f>
        <v/>
      </c>
      <c r="H5657" s="12">
        <f>F5657-G5657</f>
        <v/>
      </c>
      <c r="I5657" s="10">
        <f>IF(E5657=0,"Fora",IF(E5656=0,"Carg xar",IF(H5657&lt;0,IF(M5657&lt;0.9,"Carg FV","Stby"),IF(M5657&gt;P5657,"V2H",IF(M5657&lt;0.9,"Carg xar","Stby")))))</f>
        <v/>
      </c>
      <c r="J5657" s="12">
        <f>IF(OR(I5657="Carg FV",I5657="Carg xar"),MIN(IF(I5657="Carg FV",ABS(H5657),7.4),7.4,MAX(0,(0.9-M5657)*40)*0.95),0)</f>
        <v/>
      </c>
      <c r="K5657" s="12">
        <f>IF(I5657="V2H",MIN(MAX(0,H5657),7.4,MAX(0,(M5657-P5657)*40)*0.95),0)</f>
        <v/>
      </c>
      <c r="L5657" s="12">
        <f>IF(E5657=0,0,MAX(0,H5657-K5657))</f>
        <v/>
      </c>
      <c r="M5657" s="13">
        <f>M5656+J5656/40-IF(I5656="V2H",K5656/(0.95*40),0)-IF(E5657=0,IF(E5656=1,IF(D5657=1,30,40)*0.18/(2*40),0),0)-IF(E5657=1,IF(E5656=0,IF(D5657=1,30,40)*0.18/(2*40),0),0)</f>
        <v/>
      </c>
      <c r="N5657" s="14" t="n">
        <v>0.09</v>
      </c>
      <c r="O5657" s="15">
        <f>K5657*N5657</f>
        <v/>
      </c>
      <c r="P5657">
        <f>IF(E5657=0,0.3,IF(D5657=1,IF(C5657&gt;=Params!$B$13-3,IF(C5657&lt;Params!$B$13,Params!$B$20,0.3),0.3),IF(C5657&gt;=Params!$B$15-3,IF(C5657&lt;Params!$B$15,Params!$B$21,0.3),0.3)))</f>
        <v/>
      </c>
    </row>
    <row r="5658" ht="15" customHeight="1" s="1">
      <c r="A5658" s="9" t="n">
        <v>5655</v>
      </c>
      <c r="B5658" s="6" t="inlineStr">
        <is>
          <t>24/08</t>
        </is>
      </c>
      <c r="C5658" s="6" t="n">
        <v>14</v>
      </c>
      <c r="D5658" s="6" t="n">
        <v>1</v>
      </c>
      <c r="E5658" s="10">
        <f>IF(D5658=1, IF(OR(C5658&lt;10, C5658&gt;=15),1,0), IF(OR(C5658&lt;7, C5658&gt;=18),1,0))</f>
        <v/>
      </c>
      <c r="F5658" s="11" t="n">
        <v>1.305</v>
      </c>
      <c r="G5658" s="12">
        <f>0.75*8</f>
        <v/>
      </c>
      <c r="H5658" s="12">
        <f>F5658-G5658</f>
        <v/>
      </c>
      <c r="I5658" s="10">
        <f>IF(E5658=0,"Fora",IF(E5657=0,"Carg xar",IF(H5658&lt;0,IF(M5658&lt;0.9,"Carg FV","Stby"),IF(M5658&gt;P5658,"V2H",IF(M5658&lt;0.9,"Carg xar","Stby")))))</f>
        <v/>
      </c>
      <c r="J5658" s="12">
        <f>IF(OR(I5658="Carg FV",I5658="Carg xar"),MIN(IF(I5658="Carg FV",ABS(H5658),7.4),7.4,MAX(0,(0.9-M5658)*40)*0.95),0)</f>
        <v/>
      </c>
      <c r="K5658" s="12">
        <f>IF(I5658="V2H",MIN(MAX(0,H5658),7.4,MAX(0,(M5658-P5658)*40)*0.95),0)</f>
        <v/>
      </c>
      <c r="L5658" s="12">
        <f>IF(E5658=0,0,MAX(0,H5658-K5658))</f>
        <v/>
      </c>
      <c r="M5658" s="13">
        <f>M5657+J5657/40-IF(I5657="V2H",K5657/(0.95*40),0)-IF(E5658=0,IF(E5657=1,IF(D5658=1,30,40)*0.18/(2*40),0),0)-IF(E5658=1,IF(E5657=0,IF(D5658=1,30,40)*0.18/(2*40),0),0)</f>
        <v/>
      </c>
      <c r="N5658" s="14" t="n">
        <v>0.09</v>
      </c>
      <c r="O5658" s="15">
        <f>K5658*N5658</f>
        <v/>
      </c>
      <c r="P5658">
        <f>IF(E5658=0,0.3,IF(D5658=1,IF(C5658&gt;=Params!$B$13-3,IF(C5658&lt;Params!$B$13,Params!$B$20,0.3),0.3),IF(C5658&gt;=Params!$B$15-3,IF(C5658&lt;Params!$B$15,Params!$B$21,0.3),0.3)))</f>
        <v/>
      </c>
    </row>
    <row r="5659" ht="15" customHeight="1" s="1">
      <c r="A5659" s="9" t="n">
        <v>5656</v>
      </c>
      <c r="B5659" s="6" t="inlineStr">
        <is>
          <t>24/08</t>
        </is>
      </c>
      <c r="C5659" s="6" t="n">
        <v>15</v>
      </c>
      <c r="D5659" s="6" t="n">
        <v>1</v>
      </c>
      <c r="E5659" s="10">
        <f>IF(D5659=1, IF(OR(C5659&lt;10, C5659&gt;=15),1,0), IF(OR(C5659&lt;7, C5659&gt;=18),1,0))</f>
        <v/>
      </c>
      <c r="F5659" s="11" t="n">
        <v>0.342</v>
      </c>
      <c r="G5659" s="12">
        <f>0.58*8</f>
        <v/>
      </c>
      <c r="H5659" s="12">
        <f>F5659-G5659</f>
        <v/>
      </c>
      <c r="I5659" s="10">
        <f>IF(E5659=0,"Fora",IF(E5658=0,"Carg xar",IF(H5659&lt;0,IF(M5659&lt;0.9,"Carg FV","Stby"),IF(M5659&gt;P5659,"V2H",IF(M5659&lt;0.9,"Carg xar","Stby")))))</f>
        <v/>
      </c>
      <c r="J5659" s="12">
        <f>IF(OR(I5659="Carg FV",I5659="Carg xar"),MIN(IF(I5659="Carg FV",ABS(H5659),7.4),7.4,MAX(0,(0.9-M5659)*40)*0.95),0)</f>
        <v/>
      </c>
      <c r="K5659" s="12">
        <f>IF(I5659="V2H",MIN(MAX(0,H5659),7.4,MAX(0,(M5659-P5659)*40)*0.95),0)</f>
        <v/>
      </c>
      <c r="L5659" s="12">
        <f>IF(E5659=0,0,MAX(0,H5659-K5659))</f>
        <v/>
      </c>
      <c r="M5659" s="13">
        <f>M5658+J5658/40-IF(I5658="V2H",K5658/(0.95*40),0)-IF(E5659=0,IF(E5658=1,IF(D5659=1,30,40)*0.18/(2*40),0),0)-IF(E5659=1,IF(E5658=0,IF(D5659=1,30,40)*0.18/(2*40),0),0)</f>
        <v/>
      </c>
      <c r="N5659" s="14" t="n">
        <v>0.09</v>
      </c>
      <c r="O5659" s="15">
        <f>K5659*N5659</f>
        <v/>
      </c>
      <c r="P5659">
        <f>IF(E5659=0,0.3,IF(D5659=1,IF(C5659&gt;=Params!$B$13-3,IF(C5659&lt;Params!$B$13,Params!$B$20,0.3),0.3),IF(C5659&gt;=Params!$B$15-3,IF(C5659&lt;Params!$B$15,Params!$B$21,0.3),0.3)))</f>
        <v/>
      </c>
    </row>
    <row r="5660" ht="15" customHeight="1" s="1">
      <c r="A5660" s="9" t="n">
        <v>5657</v>
      </c>
      <c r="B5660" s="6" t="inlineStr">
        <is>
          <t>24/08</t>
        </is>
      </c>
      <c r="C5660" s="6" t="n">
        <v>16</v>
      </c>
      <c r="D5660" s="6" t="n">
        <v>1</v>
      </c>
      <c r="E5660" s="10">
        <f>IF(D5660=1, IF(OR(C5660&lt;10, C5660&gt;=15),1,0), IF(OR(C5660&lt;7, C5660&gt;=18),1,0))</f>
        <v/>
      </c>
      <c r="F5660" s="11" t="n">
        <v>0</v>
      </c>
      <c r="G5660" s="12">
        <f>0.38*8</f>
        <v/>
      </c>
      <c r="H5660" s="12">
        <f>F5660-G5660</f>
        <v/>
      </c>
      <c r="I5660" s="10">
        <f>IF(E5660=0,"Fora",IF(E5659=0,"Carg xar",IF(H5660&lt;0,IF(M5660&lt;0.9,"Carg FV","Stby"),IF(M5660&gt;P5660,"V2H",IF(M5660&lt;0.9,"Carg xar","Stby")))))</f>
        <v/>
      </c>
      <c r="J5660" s="12">
        <f>IF(OR(I5660="Carg FV",I5660="Carg xar"),MIN(IF(I5660="Carg FV",ABS(H5660),7.4),7.4,MAX(0,(0.9-M5660)*40)*0.95),0)</f>
        <v/>
      </c>
      <c r="K5660" s="12">
        <f>IF(I5660="V2H",MIN(MAX(0,H5660),7.4,MAX(0,(M5660-P5660)*40)*0.95),0)</f>
        <v/>
      </c>
      <c r="L5660" s="12">
        <f>IF(E5660=0,0,MAX(0,H5660-K5660))</f>
        <v/>
      </c>
      <c r="M5660" s="13">
        <f>M5659+J5659/40-IF(I5659="V2H",K5659/(0.95*40),0)-IF(E5660=0,IF(E5659=1,IF(D5660=1,30,40)*0.18/(2*40),0),0)-IF(E5660=1,IF(E5659=0,IF(D5660=1,30,40)*0.18/(2*40),0),0)</f>
        <v/>
      </c>
      <c r="N5660" s="14" t="n">
        <v>0.09</v>
      </c>
      <c r="O5660" s="15">
        <f>K5660*N5660</f>
        <v/>
      </c>
      <c r="P5660">
        <f>IF(E5660=0,0.3,IF(D5660=1,IF(C5660&gt;=Params!$B$13-3,IF(C5660&lt;Params!$B$13,Params!$B$20,0.3),0.3),IF(C5660&gt;=Params!$B$15-3,IF(C5660&lt;Params!$B$15,Params!$B$21,0.3),0.3)))</f>
        <v/>
      </c>
    </row>
    <row r="5661" ht="15" customHeight="1" s="1">
      <c r="A5661" s="9" t="n">
        <v>5658</v>
      </c>
      <c r="B5661" s="6" t="inlineStr">
        <is>
          <t>24/08</t>
        </is>
      </c>
      <c r="C5661" s="6" t="n">
        <v>17</v>
      </c>
      <c r="D5661" s="6" t="n">
        <v>1</v>
      </c>
      <c r="E5661" s="10">
        <f>IF(D5661=1, IF(OR(C5661&lt;10, C5661&gt;=15),1,0), IF(OR(C5661&lt;7, C5661&gt;=18),1,0))</f>
        <v/>
      </c>
      <c r="F5661" s="11" t="n">
        <v>0.48</v>
      </c>
      <c r="G5661" s="12">
        <f>0.18*8</f>
        <v/>
      </c>
      <c r="H5661" s="12">
        <f>F5661-G5661</f>
        <v/>
      </c>
      <c r="I5661" s="10">
        <f>IF(E5661=0,"Fora",IF(E5660=0,"Carg xar",IF(H5661&lt;0,IF(M5661&lt;0.9,"Carg FV","Stby"),IF(M5661&gt;P5661,"V2H",IF(M5661&lt;0.9,"Carg xar","Stby")))))</f>
        <v/>
      </c>
      <c r="J5661" s="12">
        <f>IF(OR(I5661="Carg FV",I5661="Carg xar"),MIN(IF(I5661="Carg FV",ABS(H5661),7.4),7.4,MAX(0,(0.9-M5661)*40)*0.95),0)</f>
        <v/>
      </c>
      <c r="K5661" s="12">
        <f>IF(I5661="V2H",MIN(MAX(0,H5661),7.4,MAX(0,(M5661-P5661)*40)*0.95),0)</f>
        <v/>
      </c>
      <c r="L5661" s="12">
        <f>IF(E5661=0,0,MAX(0,H5661-K5661))</f>
        <v/>
      </c>
      <c r="M5661" s="13">
        <f>M5660+J5660/40-IF(I5660="V2H",K5660/(0.95*40),0)-IF(E5661=0,IF(E5660=1,IF(D5661=1,30,40)*0.18/(2*40),0),0)-IF(E5661=1,IF(E5660=0,IF(D5661=1,30,40)*0.18/(2*40),0),0)</f>
        <v/>
      </c>
      <c r="N5661" s="14" t="n">
        <v>0.09</v>
      </c>
      <c r="O5661" s="15">
        <f>K5661*N5661</f>
        <v/>
      </c>
      <c r="P5661">
        <f>IF(E5661=0,0.3,IF(D5661=1,IF(C5661&gt;=Params!$B$13-3,IF(C5661&lt;Params!$B$13,Params!$B$20,0.3),0.3),IF(C5661&gt;=Params!$B$15-3,IF(C5661&lt;Params!$B$15,Params!$B$21,0.3),0.3)))</f>
        <v/>
      </c>
    </row>
    <row r="5662" ht="15" customHeight="1" s="1">
      <c r="A5662" s="9" t="n">
        <v>5659</v>
      </c>
      <c r="B5662" s="6" t="inlineStr">
        <is>
          <t>24/08</t>
        </is>
      </c>
      <c r="C5662" s="6" t="n">
        <v>18</v>
      </c>
      <c r="D5662" s="6" t="n">
        <v>1</v>
      </c>
      <c r="E5662" s="10">
        <f>IF(D5662=1, IF(OR(C5662&lt;10, C5662&gt;=15),1,0), IF(OR(C5662&lt;7, C5662&gt;=18),1,0))</f>
        <v/>
      </c>
      <c r="F5662" s="11" t="n">
        <v>0.31</v>
      </c>
      <c r="G5662" s="12">
        <f>0.04*8</f>
        <v/>
      </c>
      <c r="H5662" s="12">
        <f>F5662-G5662</f>
        <v/>
      </c>
      <c r="I5662" s="10">
        <f>IF(E5662=0,"Fora",IF(E5661=0,"Carg xar",IF(H5662&lt;0,IF(M5662&lt;0.9,"Carg FV","Stby"),IF(M5662&gt;P5662,"V2H",IF(M5662&lt;0.9,"Carg xar","Stby")))))</f>
        <v/>
      </c>
      <c r="J5662" s="12">
        <f>IF(OR(I5662="Carg FV",I5662="Carg xar"),MIN(IF(I5662="Carg FV",ABS(H5662),7.4),7.4,MAX(0,(0.9-M5662)*40)*0.95),0)</f>
        <v/>
      </c>
      <c r="K5662" s="12">
        <f>IF(I5662="V2H",MIN(MAX(0,H5662),7.4,MAX(0,(M5662-P5662)*40)*0.95),0)</f>
        <v/>
      </c>
      <c r="L5662" s="12">
        <f>IF(E5662=0,0,MAX(0,H5662-K5662))</f>
        <v/>
      </c>
      <c r="M5662" s="13">
        <f>M5661+J5661/40-IF(I5661="V2H",K5661/(0.95*40),0)-IF(E5662=0,IF(E5661=1,IF(D5662=1,30,40)*0.18/(2*40),0),0)-IF(E5662=1,IF(E5661=0,IF(D5662=1,30,40)*0.18/(2*40),0),0)</f>
        <v/>
      </c>
      <c r="N5662" s="14" t="n">
        <v>0.09</v>
      </c>
      <c r="O5662" s="15">
        <f>K5662*N5662</f>
        <v/>
      </c>
      <c r="P5662">
        <f>IF(E5662=0,0.3,IF(D5662=1,IF(C5662&gt;=Params!$B$13-3,IF(C5662&lt;Params!$B$13,Params!$B$20,0.3),0.3),IF(C5662&gt;=Params!$B$15-3,IF(C5662&lt;Params!$B$15,Params!$B$21,0.3),0.3)))</f>
        <v/>
      </c>
    </row>
    <row r="5663" ht="15" customHeight="1" s="1">
      <c r="A5663" s="9" t="n">
        <v>5660</v>
      </c>
      <c r="B5663" s="6" t="inlineStr">
        <is>
          <t>24/08</t>
        </is>
      </c>
      <c r="C5663" s="6" t="n">
        <v>19</v>
      </c>
      <c r="D5663" s="6" t="n">
        <v>1</v>
      </c>
      <c r="E5663" s="10">
        <f>IF(D5663=1, IF(OR(C5663&lt;10, C5663&gt;=15),1,0), IF(OR(C5663&lt;7, C5663&gt;=18),1,0))</f>
        <v/>
      </c>
      <c r="F5663" s="11" t="n">
        <v>0.228</v>
      </c>
      <c r="G5663" s="12">
        <f>0*8</f>
        <v/>
      </c>
      <c r="H5663" s="12">
        <f>F5663-G5663</f>
        <v/>
      </c>
      <c r="I5663" s="10">
        <f>IF(E5663=0,"Fora",IF(E5662=0,"Carg xar",IF(H5663&lt;0,IF(M5663&lt;0.9,"Carg FV","Stby"),IF(M5663&gt;P5663,"V2H",IF(M5663&lt;0.9,"Carg xar","Stby")))))</f>
        <v/>
      </c>
      <c r="J5663" s="12">
        <f>IF(OR(I5663="Carg FV",I5663="Carg xar"),MIN(IF(I5663="Carg FV",ABS(H5663),7.4),7.4,MAX(0,(0.9-M5663)*40)*0.95),0)</f>
        <v/>
      </c>
      <c r="K5663" s="12">
        <f>IF(I5663="V2H",MIN(MAX(0,H5663),7.4,MAX(0,(M5663-P5663)*40)*0.95),0)</f>
        <v/>
      </c>
      <c r="L5663" s="12">
        <f>IF(E5663=0,0,MAX(0,H5663-K5663))</f>
        <v/>
      </c>
      <c r="M5663" s="13">
        <f>M5662+J5662/40-IF(I5662="V2H",K5662/(0.95*40),0)-IF(E5663=0,IF(E5662=1,IF(D5663=1,30,40)*0.18/(2*40),0),0)-IF(E5663=1,IF(E5662=0,IF(D5663=1,30,40)*0.18/(2*40),0),0)</f>
        <v/>
      </c>
      <c r="N5663" s="14" t="n">
        <v>0.09</v>
      </c>
      <c r="O5663" s="15">
        <f>K5663*N5663</f>
        <v/>
      </c>
      <c r="P5663">
        <f>IF(E5663=0,0.3,IF(D5663=1,IF(C5663&gt;=Params!$B$13-3,IF(C5663&lt;Params!$B$13,Params!$B$20,0.3),0.3),IF(C5663&gt;=Params!$B$15-3,IF(C5663&lt;Params!$B$15,Params!$B$21,0.3),0.3)))</f>
        <v/>
      </c>
    </row>
    <row r="5664" ht="15" customHeight="1" s="1">
      <c r="A5664" s="9" t="n">
        <v>5661</v>
      </c>
      <c r="B5664" s="6" t="inlineStr">
        <is>
          <t>24/08</t>
        </is>
      </c>
      <c r="C5664" s="6" t="n">
        <v>20</v>
      </c>
      <c r="D5664" s="6" t="n">
        <v>1</v>
      </c>
      <c r="E5664" s="10">
        <f>IF(D5664=1, IF(OR(C5664&lt;10, C5664&gt;=15),1,0), IF(OR(C5664&lt;7, C5664&gt;=18),1,0))</f>
        <v/>
      </c>
      <c r="F5664" s="11" t="n">
        <v>0.445</v>
      </c>
      <c r="G5664" s="12">
        <f>0*8</f>
        <v/>
      </c>
      <c r="H5664" s="12">
        <f>F5664-G5664</f>
        <v/>
      </c>
      <c r="I5664" s="10">
        <f>IF(E5664=0,"Fora",IF(E5663=0,"Carg xar",IF(H5664&lt;0,IF(M5664&lt;0.9,"Carg FV","Stby"),IF(M5664&gt;P5664,"V2H",IF(M5664&lt;0.9,"Carg xar","Stby")))))</f>
        <v/>
      </c>
      <c r="J5664" s="12">
        <f>IF(OR(I5664="Carg FV",I5664="Carg xar"),MIN(IF(I5664="Carg FV",ABS(H5664),7.4),7.4,MAX(0,(0.9-M5664)*40)*0.95),0)</f>
        <v/>
      </c>
      <c r="K5664" s="12">
        <f>IF(I5664="V2H",MIN(MAX(0,H5664),7.4,MAX(0,(M5664-P5664)*40)*0.95),0)</f>
        <v/>
      </c>
      <c r="L5664" s="12">
        <f>IF(E5664=0,0,MAX(0,H5664-K5664))</f>
        <v/>
      </c>
      <c r="M5664" s="13">
        <f>M5663+J5663/40-IF(I5663="V2H",K5663/(0.95*40),0)-IF(E5664=0,IF(E5663=1,IF(D5664=1,30,40)*0.18/(2*40),0),0)-IF(E5664=1,IF(E5663=0,IF(D5664=1,30,40)*0.18/(2*40),0),0)</f>
        <v/>
      </c>
      <c r="N5664" s="14" t="n">
        <v>0.09</v>
      </c>
      <c r="O5664" s="15">
        <f>K5664*N5664</f>
        <v/>
      </c>
      <c r="P5664">
        <f>IF(E5664=0,0.3,IF(D5664=1,IF(C5664&gt;=Params!$B$13-3,IF(C5664&lt;Params!$B$13,Params!$B$20,0.3),0.3),IF(C5664&gt;=Params!$B$15-3,IF(C5664&lt;Params!$B$15,Params!$B$21,0.3),0.3)))</f>
        <v/>
      </c>
    </row>
    <row r="5665" ht="15" customHeight="1" s="1">
      <c r="A5665" s="9" t="n">
        <v>5662</v>
      </c>
      <c r="B5665" s="6" t="inlineStr">
        <is>
          <t>24/08</t>
        </is>
      </c>
      <c r="C5665" s="6" t="n">
        <v>21</v>
      </c>
      <c r="D5665" s="6" t="n">
        <v>1</v>
      </c>
      <c r="E5665" s="10">
        <f>IF(D5665=1, IF(OR(C5665&lt;10, C5665&gt;=15),1,0), IF(OR(C5665&lt;7, C5665&gt;=18),1,0))</f>
        <v/>
      </c>
      <c r="F5665" s="11" t="n">
        <v>0.623</v>
      </c>
      <c r="G5665" s="12">
        <f>0*8</f>
        <v/>
      </c>
      <c r="H5665" s="12">
        <f>F5665-G5665</f>
        <v/>
      </c>
      <c r="I5665" s="10">
        <f>IF(E5665=0,"Fora",IF(E5664=0,"Carg xar",IF(H5665&lt;0,IF(M5665&lt;0.9,"Carg FV","Stby"),IF(M5665&gt;P5665,"V2H",IF(M5665&lt;0.9,"Carg xar","Stby")))))</f>
        <v/>
      </c>
      <c r="J5665" s="12">
        <f>IF(OR(I5665="Carg FV",I5665="Carg xar"),MIN(IF(I5665="Carg FV",ABS(H5665),7.4),7.4,MAX(0,(0.9-M5665)*40)*0.95),0)</f>
        <v/>
      </c>
      <c r="K5665" s="12">
        <f>IF(I5665="V2H",MIN(MAX(0,H5665),7.4,MAX(0,(M5665-P5665)*40)*0.95),0)</f>
        <v/>
      </c>
      <c r="L5665" s="12">
        <f>IF(E5665=0,0,MAX(0,H5665-K5665))</f>
        <v/>
      </c>
      <c r="M5665" s="13">
        <f>M5664+J5664/40-IF(I5664="V2H",K5664/(0.95*40),0)-IF(E5665=0,IF(E5664=1,IF(D5665=1,30,40)*0.18/(2*40),0),0)-IF(E5665=1,IF(E5664=0,IF(D5665=1,30,40)*0.18/(2*40),0),0)</f>
        <v/>
      </c>
      <c r="N5665" s="14" t="n">
        <v>0.09</v>
      </c>
      <c r="O5665" s="15">
        <f>K5665*N5665</f>
        <v/>
      </c>
      <c r="P5665">
        <f>IF(E5665=0,0.3,IF(D5665=1,IF(C5665&gt;=Params!$B$13-3,IF(C5665&lt;Params!$B$13,Params!$B$20,0.3),0.3),IF(C5665&gt;=Params!$B$15-3,IF(C5665&lt;Params!$B$15,Params!$B$21,0.3),0.3)))</f>
        <v/>
      </c>
    </row>
    <row r="5666" ht="15" customHeight="1" s="1">
      <c r="A5666" s="9" t="n">
        <v>5663</v>
      </c>
      <c r="B5666" s="6" t="inlineStr">
        <is>
          <t>24/08</t>
        </is>
      </c>
      <c r="C5666" s="6" t="n">
        <v>22</v>
      </c>
      <c r="D5666" s="6" t="n">
        <v>1</v>
      </c>
      <c r="E5666" s="10">
        <f>IF(D5666=1, IF(OR(C5666&lt;10, C5666&gt;=15),1,0), IF(OR(C5666&lt;7, C5666&gt;=18),1,0))</f>
        <v/>
      </c>
      <c r="F5666" s="11" t="n">
        <v>0.796</v>
      </c>
      <c r="G5666" s="12">
        <f>0*8</f>
        <v/>
      </c>
      <c r="H5666" s="12">
        <f>F5666-G5666</f>
        <v/>
      </c>
      <c r="I5666" s="10">
        <f>IF(E5666=0,"Fora",IF(E5665=0,"Carg xar",IF(H5666&lt;0,IF(M5666&lt;0.9,"Carg FV","Stby"),IF(M5666&gt;P5666,"V2H",IF(M5666&lt;0.9,"Carg xar","Stby")))))</f>
        <v/>
      </c>
      <c r="J5666" s="12">
        <f>IF(OR(I5666="Carg FV",I5666="Carg xar"),MIN(IF(I5666="Carg FV",ABS(H5666),7.4),7.4,MAX(0,(0.9-M5666)*40)*0.95),0)</f>
        <v/>
      </c>
      <c r="K5666" s="12">
        <f>IF(I5666="V2H",MIN(MAX(0,H5666),7.4,MAX(0,(M5666-P5666)*40)*0.95),0)</f>
        <v/>
      </c>
      <c r="L5666" s="12">
        <f>IF(E5666=0,0,MAX(0,H5666-K5666))</f>
        <v/>
      </c>
      <c r="M5666" s="13">
        <f>M5665+J5665/40-IF(I5665="V2H",K5665/(0.95*40),0)-IF(E5666=0,IF(E5665=1,IF(D5666=1,30,40)*0.18/(2*40),0),0)-IF(E5666=1,IF(E5665=0,IF(D5666=1,30,40)*0.18/(2*40),0),0)</f>
        <v/>
      </c>
      <c r="N5666" s="14" t="n">
        <v>0.09</v>
      </c>
      <c r="O5666" s="15">
        <f>K5666*N5666</f>
        <v/>
      </c>
      <c r="P5666">
        <f>IF(E5666=0,0.3,IF(D5666=1,IF(C5666&gt;=Params!$B$13-3,IF(C5666&lt;Params!$B$13,Params!$B$20,0.3),0.3),IF(C5666&gt;=Params!$B$15-3,IF(C5666&lt;Params!$B$15,Params!$B$21,0.3),0.3)))</f>
        <v/>
      </c>
    </row>
    <row r="5667" ht="15" customHeight="1" s="1">
      <c r="A5667" s="9" t="n">
        <v>5664</v>
      </c>
      <c r="B5667" s="6" t="inlineStr">
        <is>
          <t>24/08</t>
        </is>
      </c>
      <c r="C5667" s="6" t="n">
        <v>23</v>
      </c>
      <c r="D5667" s="6" t="n">
        <v>1</v>
      </c>
      <c r="E5667" s="10">
        <f>IF(D5667=1, IF(OR(C5667&lt;10, C5667&gt;=15),1,0), IF(OR(C5667&lt;7, C5667&gt;=18),1,0))</f>
        <v/>
      </c>
      <c r="F5667" s="11" t="n">
        <v>1.402</v>
      </c>
      <c r="G5667" s="12">
        <f>0*8</f>
        <v/>
      </c>
      <c r="H5667" s="12">
        <f>F5667-G5667</f>
        <v/>
      </c>
      <c r="I5667" s="10">
        <f>IF(E5667=0,"Fora",IF(E5666=0,"Carg xar",IF(H5667&lt;0,IF(M5667&lt;0.9,"Carg FV","Stby"),IF(M5667&gt;P5667,"V2H",IF(M5667&lt;0.9,"Carg xar","Stby")))))</f>
        <v/>
      </c>
      <c r="J5667" s="12">
        <f>IF(OR(I5667="Carg FV",I5667="Carg xar"),MIN(IF(I5667="Carg FV",ABS(H5667),7.4),7.4,MAX(0,(0.9-M5667)*40)*0.95),0)</f>
        <v/>
      </c>
      <c r="K5667" s="12">
        <f>IF(I5667="V2H",MIN(MAX(0,H5667),7.4,MAX(0,(M5667-P5667)*40)*0.95),0)</f>
        <v/>
      </c>
      <c r="L5667" s="12">
        <f>IF(E5667=0,0,MAX(0,H5667-K5667))</f>
        <v/>
      </c>
      <c r="M5667" s="13">
        <f>M5666+J5666/40-IF(I5666="V2H",K5666/(0.95*40),0)-IF(E5667=0,IF(E5666=1,IF(D5667=1,30,40)*0.18/(2*40),0),0)-IF(E5667=1,IF(E5666=0,IF(D5667=1,30,40)*0.18/(2*40),0),0)</f>
        <v/>
      </c>
      <c r="N5667" s="14" t="n">
        <v>0.09</v>
      </c>
      <c r="O5667" s="15">
        <f>K5667*N5667</f>
        <v/>
      </c>
      <c r="P5667">
        <f>IF(E5667=0,0.3,IF(D5667=1,IF(C5667&gt;=Params!$B$13-3,IF(C5667&lt;Params!$B$13,Params!$B$20,0.3),0.3),IF(C5667&gt;=Params!$B$15-3,IF(C5667&lt;Params!$B$15,Params!$B$21,0.3),0.3)))</f>
        <v/>
      </c>
    </row>
    <row r="5668" ht="15" customHeight="1" s="1">
      <c r="A5668" s="9" t="n">
        <v>5665</v>
      </c>
      <c r="B5668" s="6" t="inlineStr">
        <is>
          <t>25/08</t>
        </is>
      </c>
      <c r="C5668" s="6" t="n">
        <v>0</v>
      </c>
      <c r="D5668" s="6" t="n">
        <v>0</v>
      </c>
      <c r="E5668" s="10">
        <f>IF(D5668=1, IF(OR(C5668&lt;10, C5668&gt;=15),1,0), IF(OR(C5668&lt;7, C5668&gt;=18),1,0))</f>
        <v/>
      </c>
      <c r="F5668" s="11" t="n">
        <v>0.481</v>
      </c>
      <c r="G5668" s="12">
        <f>0*8</f>
        <v/>
      </c>
      <c r="H5668" s="12">
        <f>F5668-G5668</f>
        <v/>
      </c>
      <c r="I5668" s="10">
        <f>IF(E5668=0,"Fora",IF(E5667=0,"Carg xar",IF(H5668&lt;0,IF(M5668&lt;0.9,"Carg FV","Stby"),IF(M5668&gt;P5668,"V2H",IF(M5668&lt;0.9,"Carg xar","Stby")))))</f>
        <v/>
      </c>
      <c r="J5668" s="12">
        <f>IF(OR(I5668="Carg FV",I5668="Carg xar"),MIN(IF(I5668="Carg FV",ABS(H5668),7.4),7.4,MAX(0,(0.9-M5668)*40)*0.95),0)</f>
        <v/>
      </c>
      <c r="K5668" s="12">
        <f>IF(I5668="V2H",MIN(MAX(0,H5668),7.4,MAX(0,(M5668-P5668)*40)*0.95),0)</f>
        <v/>
      </c>
      <c r="L5668" s="12">
        <f>IF(E5668=0,0,MAX(0,H5668-K5668))</f>
        <v/>
      </c>
      <c r="M5668" s="13">
        <f>M5667+J5667/40-IF(I5667="V2H",K5667/(0.95*40),0)-IF(E5668=0,IF(E5667=1,IF(D5668=1,30,40)*0.18/(2*40),0),0)-IF(E5668=1,IF(E5667=0,IF(D5668=1,30,40)*0.18/(2*40),0),0)</f>
        <v/>
      </c>
      <c r="N5668" s="14" t="n">
        <v>0.09</v>
      </c>
      <c r="O5668" s="15">
        <f>K5668*N5668</f>
        <v/>
      </c>
      <c r="P5668">
        <f>IF(E5668=0,0.3,IF(D5668=1,IF(C5668&gt;=Params!$B$13-3,IF(C5668&lt;Params!$B$13,Params!$B$20,0.3),0.3),IF(C5668&gt;=Params!$B$15-3,IF(C5668&lt;Params!$B$15,Params!$B$21,0.3),0.3)))</f>
        <v/>
      </c>
    </row>
    <row r="5669" ht="15" customHeight="1" s="1">
      <c r="A5669" s="9" t="n">
        <v>5666</v>
      </c>
      <c r="B5669" s="6" t="inlineStr">
        <is>
          <t>25/08</t>
        </is>
      </c>
      <c r="C5669" s="6" t="n">
        <v>1</v>
      </c>
      <c r="D5669" s="6" t="n">
        <v>0</v>
      </c>
      <c r="E5669" s="10">
        <f>IF(D5669=1, IF(OR(C5669&lt;10, C5669&gt;=15),1,0), IF(OR(C5669&lt;7, C5669&gt;=18),1,0))</f>
        <v/>
      </c>
      <c r="F5669" s="11" t="n">
        <v>0.432</v>
      </c>
      <c r="G5669" s="12">
        <f>0*8</f>
        <v/>
      </c>
      <c r="H5669" s="12">
        <f>F5669-G5669</f>
        <v/>
      </c>
      <c r="I5669" s="10">
        <f>IF(E5669=0,"Fora",IF(E5668=0,"Carg xar",IF(H5669&lt;0,IF(M5669&lt;0.9,"Carg FV","Stby"),IF(M5669&gt;P5669,"V2H",IF(M5669&lt;0.9,"Carg xar","Stby")))))</f>
        <v/>
      </c>
      <c r="J5669" s="12">
        <f>IF(OR(I5669="Carg FV",I5669="Carg xar"),MIN(IF(I5669="Carg FV",ABS(H5669),7.4),7.4,MAX(0,(0.9-M5669)*40)*0.95),0)</f>
        <v/>
      </c>
      <c r="K5669" s="12">
        <f>IF(I5669="V2H",MIN(MAX(0,H5669),7.4,MAX(0,(M5669-P5669)*40)*0.95),0)</f>
        <v/>
      </c>
      <c r="L5669" s="12">
        <f>IF(E5669=0,0,MAX(0,H5669-K5669))</f>
        <v/>
      </c>
      <c r="M5669" s="13">
        <f>M5668+J5668/40-IF(I5668="V2H",K5668/(0.95*40),0)-IF(E5669=0,IF(E5668=1,IF(D5669=1,30,40)*0.18/(2*40),0),0)-IF(E5669=1,IF(E5668=0,IF(D5669=1,30,40)*0.18/(2*40),0),0)</f>
        <v/>
      </c>
      <c r="N5669" s="14" t="n">
        <v>0.09</v>
      </c>
      <c r="O5669" s="15">
        <f>K5669*N5669</f>
        <v/>
      </c>
      <c r="P5669">
        <f>IF(E5669=0,0.3,IF(D5669=1,IF(C5669&gt;=Params!$B$13-3,IF(C5669&lt;Params!$B$13,Params!$B$20,0.3),0.3),IF(C5669&gt;=Params!$B$15-3,IF(C5669&lt;Params!$B$15,Params!$B$21,0.3),0.3)))</f>
        <v/>
      </c>
    </row>
    <row r="5670" ht="15" customHeight="1" s="1">
      <c r="A5670" s="9" t="n">
        <v>5667</v>
      </c>
      <c r="B5670" s="6" t="inlineStr">
        <is>
          <t>25/08</t>
        </is>
      </c>
      <c r="C5670" s="6" t="n">
        <v>2</v>
      </c>
      <c r="D5670" s="6" t="n">
        <v>0</v>
      </c>
      <c r="E5670" s="10">
        <f>IF(D5670=1, IF(OR(C5670&lt;10, C5670&gt;=15),1,0), IF(OR(C5670&lt;7, C5670&gt;=18),1,0))</f>
        <v/>
      </c>
      <c r="F5670" s="11" t="n">
        <v>0.507</v>
      </c>
      <c r="G5670" s="12">
        <f>0*8</f>
        <v/>
      </c>
      <c r="H5670" s="12">
        <f>F5670-G5670</f>
        <v/>
      </c>
      <c r="I5670" s="10">
        <f>IF(E5670=0,"Fora",IF(E5669=0,"Carg xar",IF(H5670&lt;0,IF(M5670&lt;0.9,"Carg FV","Stby"),IF(M5670&gt;P5670,"V2H",IF(M5670&lt;0.9,"Carg xar","Stby")))))</f>
        <v/>
      </c>
      <c r="J5670" s="12">
        <f>IF(OR(I5670="Carg FV",I5670="Carg xar"),MIN(IF(I5670="Carg FV",ABS(H5670),7.4),7.4,MAX(0,(0.9-M5670)*40)*0.95),0)</f>
        <v/>
      </c>
      <c r="K5670" s="12">
        <f>IF(I5670="V2H",MIN(MAX(0,H5670),7.4,MAX(0,(M5670-P5670)*40)*0.95),0)</f>
        <v/>
      </c>
      <c r="L5670" s="12">
        <f>IF(E5670=0,0,MAX(0,H5670-K5670))</f>
        <v/>
      </c>
      <c r="M5670" s="13">
        <f>M5669+J5669/40-IF(I5669="V2H",K5669/(0.95*40),0)-IF(E5670=0,IF(E5669=1,IF(D5670=1,30,40)*0.18/(2*40),0),0)-IF(E5670=1,IF(E5669=0,IF(D5670=1,30,40)*0.18/(2*40),0),0)</f>
        <v/>
      </c>
      <c r="N5670" s="14" t="n">
        <v>0.09</v>
      </c>
      <c r="O5670" s="15">
        <f>K5670*N5670</f>
        <v/>
      </c>
      <c r="P5670">
        <f>IF(E5670=0,0.3,IF(D5670=1,IF(C5670&gt;=Params!$B$13-3,IF(C5670&lt;Params!$B$13,Params!$B$20,0.3),0.3),IF(C5670&gt;=Params!$B$15-3,IF(C5670&lt;Params!$B$15,Params!$B$21,0.3),0.3)))</f>
        <v/>
      </c>
    </row>
    <row r="5671" ht="15" customHeight="1" s="1">
      <c r="A5671" s="9" t="n">
        <v>5668</v>
      </c>
      <c r="B5671" s="6" t="inlineStr">
        <is>
          <t>25/08</t>
        </is>
      </c>
      <c r="C5671" s="6" t="n">
        <v>3</v>
      </c>
      <c r="D5671" s="6" t="n">
        <v>0</v>
      </c>
      <c r="E5671" s="10">
        <f>IF(D5671=1, IF(OR(C5671&lt;10, C5671&gt;=15),1,0), IF(OR(C5671&lt;7, C5671&gt;=18),1,0))</f>
        <v/>
      </c>
      <c r="F5671" s="11" t="n">
        <v>0.456</v>
      </c>
      <c r="G5671" s="12">
        <f>0*8</f>
        <v/>
      </c>
      <c r="H5671" s="12">
        <f>F5671-G5671</f>
        <v/>
      </c>
      <c r="I5671" s="10">
        <f>IF(E5671=0,"Fora",IF(E5670=0,"Carg xar",IF(H5671&lt;0,IF(M5671&lt;0.9,"Carg FV","Stby"),IF(M5671&gt;P5671,"V2H",IF(M5671&lt;0.9,"Carg xar","Stby")))))</f>
        <v/>
      </c>
      <c r="J5671" s="12">
        <f>IF(OR(I5671="Carg FV",I5671="Carg xar"),MIN(IF(I5671="Carg FV",ABS(H5671),7.4),7.4,MAX(0,(0.9-M5671)*40)*0.95),0)</f>
        <v/>
      </c>
      <c r="K5671" s="12">
        <f>IF(I5671="V2H",MIN(MAX(0,H5671),7.4,MAX(0,(M5671-P5671)*40)*0.95),0)</f>
        <v/>
      </c>
      <c r="L5671" s="12">
        <f>IF(E5671=0,0,MAX(0,H5671-K5671))</f>
        <v/>
      </c>
      <c r="M5671" s="13">
        <f>M5670+J5670/40-IF(I5670="V2H",K5670/(0.95*40),0)-IF(E5671=0,IF(E5670=1,IF(D5671=1,30,40)*0.18/(2*40),0),0)-IF(E5671=1,IF(E5670=0,IF(D5671=1,30,40)*0.18/(2*40),0),0)</f>
        <v/>
      </c>
      <c r="N5671" s="14" t="n">
        <v>0.09</v>
      </c>
      <c r="O5671" s="15">
        <f>K5671*N5671</f>
        <v/>
      </c>
      <c r="P5671">
        <f>IF(E5671=0,0.3,IF(D5671=1,IF(C5671&gt;=Params!$B$13-3,IF(C5671&lt;Params!$B$13,Params!$B$20,0.3),0.3),IF(C5671&gt;=Params!$B$15-3,IF(C5671&lt;Params!$B$15,Params!$B$21,0.3),0.3)))</f>
        <v/>
      </c>
    </row>
    <row r="5672" ht="15" customHeight="1" s="1">
      <c r="A5672" s="9" t="n">
        <v>5669</v>
      </c>
      <c r="B5672" s="6" t="inlineStr">
        <is>
          <t>25/08</t>
        </is>
      </c>
      <c r="C5672" s="6" t="n">
        <v>4</v>
      </c>
      <c r="D5672" s="6" t="n">
        <v>0</v>
      </c>
      <c r="E5672" s="10">
        <f>IF(D5672=1, IF(OR(C5672&lt;10, C5672&gt;=15),1,0), IF(OR(C5672&lt;7, C5672&gt;=18),1,0))</f>
        <v/>
      </c>
      <c r="F5672" s="11" t="n">
        <v>0.502</v>
      </c>
      <c r="G5672" s="12">
        <f>0*8</f>
        <v/>
      </c>
      <c r="H5672" s="12">
        <f>F5672-G5672</f>
        <v/>
      </c>
      <c r="I5672" s="10">
        <f>IF(E5672=0,"Fora",IF(E5671=0,"Carg xar",IF(H5672&lt;0,IF(M5672&lt;0.9,"Carg FV","Stby"),IF(M5672&gt;P5672,"V2H",IF(M5672&lt;0.9,"Carg xar","Stby")))))</f>
        <v/>
      </c>
      <c r="J5672" s="12">
        <f>IF(OR(I5672="Carg FV",I5672="Carg xar"),MIN(IF(I5672="Carg FV",ABS(H5672),7.4),7.4,MAX(0,(0.9-M5672)*40)*0.95),0)</f>
        <v/>
      </c>
      <c r="K5672" s="12">
        <f>IF(I5672="V2H",MIN(MAX(0,H5672),7.4,MAX(0,(M5672-P5672)*40)*0.95),0)</f>
        <v/>
      </c>
      <c r="L5672" s="12">
        <f>IF(E5672=0,0,MAX(0,H5672-K5672))</f>
        <v/>
      </c>
      <c r="M5672" s="13">
        <f>M5671+J5671/40-IF(I5671="V2H",K5671/(0.95*40),0)-IF(E5672=0,IF(E5671=1,IF(D5672=1,30,40)*0.18/(2*40),0),0)-IF(E5672=1,IF(E5671=0,IF(D5672=1,30,40)*0.18/(2*40),0),0)</f>
        <v/>
      </c>
      <c r="N5672" s="14" t="n">
        <v>0.09</v>
      </c>
      <c r="O5672" s="15">
        <f>K5672*N5672</f>
        <v/>
      </c>
      <c r="P5672">
        <f>IF(E5672=0,0.3,IF(D5672=1,IF(C5672&gt;=Params!$B$13-3,IF(C5672&lt;Params!$B$13,Params!$B$20,0.3),0.3),IF(C5672&gt;=Params!$B$15-3,IF(C5672&lt;Params!$B$15,Params!$B$21,0.3),0.3)))</f>
        <v/>
      </c>
    </row>
    <row r="5673" ht="15" customHeight="1" s="1">
      <c r="A5673" s="9" t="n">
        <v>5670</v>
      </c>
      <c r="B5673" s="6" t="inlineStr">
        <is>
          <t>25/08</t>
        </is>
      </c>
      <c r="C5673" s="6" t="n">
        <v>5</v>
      </c>
      <c r="D5673" s="6" t="n">
        <v>0</v>
      </c>
      <c r="E5673" s="10">
        <f>IF(D5673=1, IF(OR(C5673&lt;10, C5673&gt;=15),1,0), IF(OR(C5673&lt;7, C5673&gt;=18),1,0))</f>
        <v/>
      </c>
      <c r="F5673" s="11" t="n">
        <v>0.394</v>
      </c>
      <c r="G5673" s="12">
        <f>0*8</f>
        <v/>
      </c>
      <c r="H5673" s="12">
        <f>F5673-G5673</f>
        <v/>
      </c>
      <c r="I5673" s="10">
        <f>IF(E5673=0,"Fora",IF(E5672=0,"Carg xar",IF(H5673&lt;0,IF(M5673&lt;0.9,"Carg FV","Stby"),IF(M5673&gt;P5673,"V2H",IF(M5673&lt;0.9,"Carg xar","Stby")))))</f>
        <v/>
      </c>
      <c r="J5673" s="12">
        <f>IF(OR(I5673="Carg FV",I5673="Carg xar"),MIN(IF(I5673="Carg FV",ABS(H5673),7.4),7.4,MAX(0,(0.9-M5673)*40)*0.95),0)</f>
        <v/>
      </c>
      <c r="K5673" s="12">
        <f>IF(I5673="V2H",MIN(MAX(0,H5673),7.4,MAX(0,(M5673-P5673)*40)*0.95),0)</f>
        <v/>
      </c>
      <c r="L5673" s="12">
        <f>IF(E5673=0,0,MAX(0,H5673-K5673))</f>
        <v/>
      </c>
      <c r="M5673" s="13">
        <f>M5672+J5672/40-IF(I5672="V2H",K5672/(0.95*40),0)-IF(E5673=0,IF(E5672=1,IF(D5673=1,30,40)*0.18/(2*40),0),0)-IF(E5673=1,IF(E5672=0,IF(D5673=1,30,40)*0.18/(2*40),0),0)</f>
        <v/>
      </c>
      <c r="N5673" s="14" t="n">
        <v>0.09</v>
      </c>
      <c r="O5673" s="15">
        <f>K5673*N5673</f>
        <v/>
      </c>
      <c r="P5673">
        <f>IF(E5673=0,0.3,IF(D5673=1,IF(C5673&gt;=Params!$B$13-3,IF(C5673&lt;Params!$B$13,Params!$B$20,0.3),0.3),IF(C5673&gt;=Params!$B$15-3,IF(C5673&lt;Params!$B$15,Params!$B$21,0.3),0.3)))</f>
        <v/>
      </c>
    </row>
    <row r="5674" ht="15" customHeight="1" s="1">
      <c r="A5674" s="9" t="n">
        <v>5671</v>
      </c>
      <c r="B5674" s="6" t="inlineStr">
        <is>
          <t>25/08</t>
        </is>
      </c>
      <c r="C5674" s="6" t="n">
        <v>6</v>
      </c>
      <c r="D5674" s="6" t="n">
        <v>0</v>
      </c>
      <c r="E5674" s="10">
        <f>IF(D5674=1, IF(OR(C5674&lt;10, C5674&gt;=15),1,0), IF(OR(C5674&lt;7, C5674&gt;=18),1,0))</f>
        <v/>
      </c>
      <c r="F5674" s="11" t="n">
        <v>0.424</v>
      </c>
      <c r="G5674" s="12">
        <f>0*8</f>
        <v/>
      </c>
      <c r="H5674" s="12">
        <f>F5674-G5674</f>
        <v/>
      </c>
      <c r="I5674" s="10">
        <f>IF(E5674=0,"Fora",IF(E5673=0,"Carg xar",IF(H5674&lt;0,IF(M5674&lt;0.9,"Carg FV","Stby"),IF(M5674&gt;P5674,"V2H",IF(M5674&lt;0.9,"Carg xar","Stby")))))</f>
        <v/>
      </c>
      <c r="J5674" s="12">
        <f>IF(OR(I5674="Carg FV",I5674="Carg xar"),MIN(IF(I5674="Carg FV",ABS(H5674),7.4),7.4,MAX(0,(0.9-M5674)*40)*0.95),0)</f>
        <v/>
      </c>
      <c r="K5674" s="12">
        <f>IF(I5674="V2H",MIN(MAX(0,H5674),7.4,MAX(0,(M5674-P5674)*40)*0.95),0)</f>
        <v/>
      </c>
      <c r="L5674" s="12">
        <f>IF(E5674=0,0,MAX(0,H5674-K5674))</f>
        <v/>
      </c>
      <c r="M5674" s="13">
        <f>M5673+J5673/40-IF(I5673="V2H",K5673/(0.95*40),0)-IF(E5674=0,IF(E5673=1,IF(D5674=1,30,40)*0.18/(2*40),0),0)-IF(E5674=1,IF(E5673=0,IF(D5674=1,30,40)*0.18/(2*40),0),0)</f>
        <v/>
      </c>
      <c r="N5674" s="14" t="n">
        <v>0.09</v>
      </c>
      <c r="O5674" s="15">
        <f>K5674*N5674</f>
        <v/>
      </c>
      <c r="P5674">
        <f>IF(E5674=0,0.3,IF(D5674=1,IF(C5674&gt;=Params!$B$13-3,IF(C5674&lt;Params!$B$13,Params!$B$20,0.3),0.3),IF(C5674&gt;=Params!$B$15-3,IF(C5674&lt;Params!$B$15,Params!$B$21,0.3),0.3)))</f>
        <v/>
      </c>
    </row>
    <row r="5675" ht="15" customHeight="1" s="1">
      <c r="A5675" s="9" t="n">
        <v>5672</v>
      </c>
      <c r="B5675" s="6" t="inlineStr">
        <is>
          <t>25/08</t>
        </is>
      </c>
      <c r="C5675" s="6" t="n">
        <v>7</v>
      </c>
      <c r="D5675" s="6" t="n">
        <v>0</v>
      </c>
      <c r="E5675" s="10">
        <f>IF(D5675=1, IF(OR(C5675&lt;10, C5675&gt;=15),1,0), IF(OR(C5675&lt;7, C5675&gt;=18),1,0))</f>
        <v/>
      </c>
      <c r="F5675" s="11" t="n">
        <v>0.38</v>
      </c>
      <c r="G5675" s="12">
        <f>0.1*8</f>
        <v/>
      </c>
      <c r="H5675" s="12">
        <f>F5675-G5675</f>
        <v/>
      </c>
      <c r="I5675" s="10">
        <f>IF(E5675=0,"Fora",IF(E5674=0,"Carg xar",IF(H5675&lt;0,IF(M5675&lt;0.9,"Carg FV","Stby"),IF(M5675&gt;P5675,"V2H",IF(M5675&lt;0.9,"Carg xar","Stby")))))</f>
        <v/>
      </c>
      <c r="J5675" s="12">
        <f>IF(OR(I5675="Carg FV",I5675="Carg xar"),MIN(IF(I5675="Carg FV",ABS(H5675),7.4),7.4,MAX(0,(0.9-M5675)*40)*0.95),0)</f>
        <v/>
      </c>
      <c r="K5675" s="12">
        <f>IF(I5675="V2H",MIN(MAX(0,H5675),7.4,MAX(0,(M5675-P5675)*40)*0.95),0)</f>
        <v/>
      </c>
      <c r="L5675" s="12">
        <f>IF(E5675=0,0,MAX(0,H5675-K5675))</f>
        <v/>
      </c>
      <c r="M5675" s="13">
        <f>M5674+J5674/40-IF(I5674="V2H",K5674/(0.95*40),0)-IF(E5675=0,IF(E5674=1,IF(D5675=1,30,40)*0.18/(2*40),0),0)-IF(E5675=1,IF(E5674=0,IF(D5675=1,30,40)*0.18/(2*40),0),0)</f>
        <v/>
      </c>
      <c r="N5675" s="14" t="n">
        <v>0.09</v>
      </c>
      <c r="O5675" s="15">
        <f>K5675*N5675</f>
        <v/>
      </c>
      <c r="P5675">
        <f>IF(E5675=0,0.3,IF(D5675=1,IF(C5675&gt;=Params!$B$13-3,IF(C5675&lt;Params!$B$13,Params!$B$20,0.3),0.3),IF(C5675&gt;=Params!$B$15-3,IF(C5675&lt;Params!$B$15,Params!$B$21,0.3),0.3)))</f>
        <v/>
      </c>
    </row>
    <row r="5676" ht="15" customHeight="1" s="1">
      <c r="A5676" s="9" t="n">
        <v>5673</v>
      </c>
      <c r="B5676" s="6" t="inlineStr">
        <is>
          <t>25/08</t>
        </is>
      </c>
      <c r="C5676" s="6" t="n">
        <v>8</v>
      </c>
      <c r="D5676" s="6" t="n">
        <v>0</v>
      </c>
      <c r="E5676" s="10">
        <f>IF(D5676=1, IF(OR(C5676&lt;10, C5676&gt;=15),1,0), IF(OR(C5676&lt;7, C5676&gt;=18),1,0))</f>
        <v/>
      </c>
      <c r="F5676" s="11" t="n">
        <v>0.42</v>
      </c>
      <c r="G5676" s="12">
        <f>0.25*8</f>
        <v/>
      </c>
      <c r="H5676" s="12">
        <f>F5676-G5676</f>
        <v/>
      </c>
      <c r="I5676" s="10">
        <f>IF(E5676=0,"Fora",IF(E5675=0,"Carg xar",IF(H5676&lt;0,IF(M5676&lt;0.9,"Carg FV","Stby"),IF(M5676&gt;P5676,"V2H",IF(M5676&lt;0.9,"Carg xar","Stby")))))</f>
        <v/>
      </c>
      <c r="J5676" s="12">
        <f>IF(OR(I5676="Carg FV",I5676="Carg xar"),MIN(IF(I5676="Carg FV",ABS(H5676),7.4),7.4,MAX(0,(0.9-M5676)*40)*0.95),0)</f>
        <v/>
      </c>
      <c r="K5676" s="12">
        <f>IF(I5676="V2H",MIN(MAX(0,H5676),7.4,MAX(0,(M5676-P5676)*40)*0.95),0)</f>
        <v/>
      </c>
      <c r="L5676" s="12">
        <f>IF(E5676=0,0,MAX(0,H5676-K5676))</f>
        <v/>
      </c>
      <c r="M5676" s="13">
        <f>M5675+J5675/40-IF(I5675="V2H",K5675/(0.95*40),0)-IF(E5676=0,IF(E5675=1,IF(D5676=1,30,40)*0.18/(2*40),0),0)-IF(E5676=1,IF(E5675=0,IF(D5676=1,30,40)*0.18/(2*40),0),0)</f>
        <v/>
      </c>
      <c r="N5676" s="14" t="n">
        <v>0.15</v>
      </c>
      <c r="O5676" s="15">
        <f>K5676*N5676</f>
        <v/>
      </c>
      <c r="P5676">
        <f>IF(E5676=0,0.3,IF(D5676=1,IF(C5676&gt;=Params!$B$13-3,IF(C5676&lt;Params!$B$13,Params!$B$20,0.3),0.3),IF(C5676&gt;=Params!$B$15-3,IF(C5676&lt;Params!$B$15,Params!$B$21,0.3),0.3)))</f>
        <v/>
      </c>
    </row>
    <row r="5677" ht="15" customHeight="1" s="1">
      <c r="A5677" s="9" t="n">
        <v>5674</v>
      </c>
      <c r="B5677" s="6" t="inlineStr">
        <is>
          <t>25/08</t>
        </is>
      </c>
      <c r="C5677" s="6" t="n">
        <v>9</v>
      </c>
      <c r="D5677" s="6" t="n">
        <v>0</v>
      </c>
      <c r="E5677" s="10">
        <f>IF(D5677=1, IF(OR(C5677&lt;10, C5677&gt;=15),1,0), IF(OR(C5677&lt;7, C5677&gt;=18),1,0))</f>
        <v/>
      </c>
      <c r="F5677" s="11" t="n">
        <v>0.077</v>
      </c>
      <c r="G5677" s="12">
        <f>0.45*8</f>
        <v/>
      </c>
      <c r="H5677" s="12">
        <f>F5677-G5677</f>
        <v/>
      </c>
      <c r="I5677" s="10">
        <f>IF(E5677=0,"Fora",IF(E5676=0,"Carg xar",IF(H5677&lt;0,IF(M5677&lt;0.9,"Carg FV","Stby"),IF(M5677&gt;P5677,"V2H",IF(M5677&lt;0.9,"Carg xar","Stby")))))</f>
        <v/>
      </c>
      <c r="J5677" s="12">
        <f>IF(OR(I5677="Carg FV",I5677="Carg xar"),MIN(IF(I5677="Carg FV",ABS(H5677),7.4),7.4,MAX(0,(0.9-M5677)*40)*0.95),0)</f>
        <v/>
      </c>
      <c r="K5677" s="12">
        <f>IF(I5677="V2H",MIN(MAX(0,H5677),7.4,MAX(0,(M5677-P5677)*40)*0.95),0)</f>
        <v/>
      </c>
      <c r="L5677" s="12">
        <f>IF(E5677=0,0,MAX(0,H5677-K5677))</f>
        <v/>
      </c>
      <c r="M5677" s="13">
        <f>M5676+J5676/40-IF(I5676="V2H",K5676/(0.95*40),0)-IF(E5677=0,IF(E5676=1,IF(D5677=1,30,40)*0.18/(2*40),0),0)-IF(E5677=1,IF(E5676=0,IF(D5677=1,30,40)*0.18/(2*40),0),0)</f>
        <v/>
      </c>
      <c r="N5677" s="14" t="n">
        <v>0.15</v>
      </c>
      <c r="O5677" s="15">
        <f>K5677*N5677</f>
        <v/>
      </c>
      <c r="P5677">
        <f>IF(E5677=0,0.3,IF(D5677=1,IF(C5677&gt;=Params!$B$13-3,IF(C5677&lt;Params!$B$13,Params!$B$20,0.3),0.3),IF(C5677&gt;=Params!$B$15-3,IF(C5677&lt;Params!$B$15,Params!$B$21,0.3),0.3)))</f>
        <v/>
      </c>
    </row>
    <row r="5678" ht="15" customHeight="1" s="1">
      <c r="A5678" s="9" t="n">
        <v>5675</v>
      </c>
      <c r="B5678" s="6" t="inlineStr">
        <is>
          <t>25/08</t>
        </is>
      </c>
      <c r="C5678" s="6" t="n">
        <v>10</v>
      </c>
      <c r="D5678" s="6" t="n">
        <v>0</v>
      </c>
      <c r="E5678" s="10">
        <f>IF(D5678=1, IF(OR(C5678&lt;10, C5678&gt;=15),1,0), IF(OR(C5678&lt;7, C5678&gt;=18),1,0))</f>
        <v/>
      </c>
      <c r="F5678" s="11" t="n">
        <v>0.309</v>
      </c>
      <c r="G5678" s="12">
        <f>0.65*8</f>
        <v/>
      </c>
      <c r="H5678" s="12">
        <f>F5678-G5678</f>
        <v/>
      </c>
      <c r="I5678" s="10">
        <f>IF(E5678=0,"Fora",IF(E5677=0,"Carg xar",IF(H5678&lt;0,IF(M5678&lt;0.9,"Carg FV","Stby"),IF(M5678&gt;P5678,"V2H",IF(M5678&lt;0.9,"Carg xar","Stby")))))</f>
        <v/>
      </c>
      <c r="J5678" s="12">
        <f>IF(OR(I5678="Carg FV",I5678="Carg xar"),MIN(IF(I5678="Carg FV",ABS(H5678),7.4),7.4,MAX(0,(0.9-M5678)*40)*0.95),0)</f>
        <v/>
      </c>
      <c r="K5678" s="12">
        <f>IF(I5678="V2H",MIN(MAX(0,H5678),7.4,MAX(0,(M5678-P5678)*40)*0.95),0)</f>
        <v/>
      </c>
      <c r="L5678" s="12">
        <f>IF(E5678=0,0,MAX(0,H5678-K5678))</f>
        <v/>
      </c>
      <c r="M5678" s="13">
        <f>M5677+J5677/40-IF(I5677="V2H",K5677/(0.95*40),0)-IF(E5678=0,IF(E5677=1,IF(D5678=1,30,40)*0.18/(2*40),0),0)-IF(E5678=1,IF(E5677=0,IF(D5678=1,30,40)*0.18/(2*40),0),0)</f>
        <v/>
      </c>
      <c r="N5678" s="14" t="n">
        <v>0.2</v>
      </c>
      <c r="O5678" s="15">
        <f>K5678*N5678</f>
        <v/>
      </c>
      <c r="P5678">
        <f>IF(E5678=0,0.3,IF(D5678=1,IF(C5678&gt;=Params!$B$13-3,IF(C5678&lt;Params!$B$13,Params!$B$20,0.3),0.3),IF(C5678&gt;=Params!$B$15-3,IF(C5678&lt;Params!$B$15,Params!$B$21,0.3),0.3)))</f>
        <v/>
      </c>
    </row>
    <row r="5679" ht="15" customHeight="1" s="1">
      <c r="A5679" s="9" t="n">
        <v>5676</v>
      </c>
      <c r="B5679" s="6" t="inlineStr">
        <is>
          <t>25/08</t>
        </is>
      </c>
      <c r="C5679" s="6" t="n">
        <v>11</v>
      </c>
      <c r="D5679" s="6" t="n">
        <v>0</v>
      </c>
      <c r="E5679" s="10">
        <f>IF(D5679=1, IF(OR(C5679&lt;10, C5679&gt;=15),1,0), IF(OR(C5679&lt;7, C5679&gt;=18),1,0))</f>
        <v/>
      </c>
      <c r="F5679" s="11" t="n">
        <v>0.176</v>
      </c>
      <c r="G5679" s="12">
        <f>0.8*8</f>
        <v/>
      </c>
      <c r="H5679" s="12">
        <f>F5679-G5679</f>
        <v/>
      </c>
      <c r="I5679" s="10">
        <f>IF(E5679=0,"Fora",IF(E5678=0,"Carg xar",IF(H5679&lt;0,IF(M5679&lt;0.9,"Carg FV","Stby"),IF(M5679&gt;P5679,"V2H",IF(M5679&lt;0.9,"Carg xar","Stby")))))</f>
        <v/>
      </c>
      <c r="J5679" s="12">
        <f>IF(OR(I5679="Carg FV",I5679="Carg xar"),MIN(IF(I5679="Carg FV",ABS(H5679),7.4),7.4,MAX(0,(0.9-M5679)*40)*0.95),0)</f>
        <v/>
      </c>
      <c r="K5679" s="12">
        <f>IF(I5679="V2H",MIN(MAX(0,H5679),7.4,MAX(0,(M5679-P5679)*40)*0.95),0)</f>
        <v/>
      </c>
      <c r="L5679" s="12">
        <f>IF(E5679=0,0,MAX(0,H5679-K5679))</f>
        <v/>
      </c>
      <c r="M5679" s="13">
        <f>M5678+J5678/40-IF(I5678="V2H",K5678/(0.95*40),0)-IF(E5679=0,IF(E5678=1,IF(D5679=1,30,40)*0.18/(2*40),0),0)-IF(E5679=1,IF(E5678=0,IF(D5679=1,30,40)*0.18/(2*40),0),0)</f>
        <v/>
      </c>
      <c r="N5679" s="14" t="n">
        <v>0.2</v>
      </c>
      <c r="O5679" s="15">
        <f>K5679*N5679</f>
        <v/>
      </c>
      <c r="P5679">
        <f>IF(E5679=0,0.3,IF(D5679=1,IF(C5679&gt;=Params!$B$13-3,IF(C5679&lt;Params!$B$13,Params!$B$20,0.3),0.3),IF(C5679&gt;=Params!$B$15-3,IF(C5679&lt;Params!$B$15,Params!$B$21,0.3),0.3)))</f>
        <v/>
      </c>
    </row>
    <row r="5680" ht="15" customHeight="1" s="1">
      <c r="A5680" s="9" t="n">
        <v>5677</v>
      </c>
      <c r="B5680" s="6" t="inlineStr">
        <is>
          <t>25/08</t>
        </is>
      </c>
      <c r="C5680" s="6" t="n">
        <v>12</v>
      </c>
      <c r="D5680" s="6" t="n">
        <v>0</v>
      </c>
      <c r="E5680" s="10">
        <f>IF(D5680=1, IF(OR(C5680&lt;10, C5680&gt;=15),1,0), IF(OR(C5680&lt;7, C5680&gt;=18),1,0))</f>
        <v/>
      </c>
      <c r="F5680" s="11" t="n">
        <v>3.201</v>
      </c>
      <c r="G5680" s="12">
        <f>0.88*8</f>
        <v/>
      </c>
      <c r="H5680" s="12">
        <f>F5680-G5680</f>
        <v/>
      </c>
      <c r="I5680" s="10">
        <f>IF(E5680=0,"Fora",IF(E5679=0,"Carg xar",IF(H5680&lt;0,IF(M5680&lt;0.9,"Carg FV","Stby"),IF(M5680&gt;P5680,"V2H",IF(M5680&lt;0.9,"Carg xar","Stby")))))</f>
        <v/>
      </c>
      <c r="J5680" s="12">
        <f>IF(OR(I5680="Carg FV",I5680="Carg xar"),MIN(IF(I5680="Carg FV",ABS(H5680),7.4),7.4,MAX(0,(0.9-M5680)*40)*0.95),0)</f>
        <v/>
      </c>
      <c r="K5680" s="12">
        <f>IF(I5680="V2H",MIN(MAX(0,H5680),7.4,MAX(0,(M5680-P5680)*40)*0.95),0)</f>
        <v/>
      </c>
      <c r="L5680" s="12">
        <f>IF(E5680=0,0,MAX(0,H5680-K5680))</f>
        <v/>
      </c>
      <c r="M5680" s="13">
        <f>M5679+J5679/40-IF(I5679="V2H",K5679/(0.95*40),0)-IF(E5680=0,IF(E5679=1,IF(D5680=1,30,40)*0.18/(2*40),0),0)-IF(E5680=1,IF(E5679=0,IF(D5680=1,30,40)*0.18/(2*40),0),0)</f>
        <v/>
      </c>
      <c r="N5680" s="14" t="n">
        <v>0.2</v>
      </c>
      <c r="O5680" s="15">
        <f>K5680*N5680</f>
        <v/>
      </c>
      <c r="P5680">
        <f>IF(E5680=0,0.3,IF(D5680=1,IF(C5680&gt;=Params!$B$13-3,IF(C5680&lt;Params!$B$13,Params!$B$20,0.3),0.3),IF(C5680&gt;=Params!$B$15-3,IF(C5680&lt;Params!$B$15,Params!$B$21,0.3),0.3)))</f>
        <v/>
      </c>
    </row>
    <row r="5681" ht="15" customHeight="1" s="1">
      <c r="A5681" s="9" t="n">
        <v>5678</v>
      </c>
      <c r="B5681" s="6" t="inlineStr">
        <is>
          <t>25/08</t>
        </is>
      </c>
      <c r="C5681" s="6" t="n">
        <v>13</v>
      </c>
      <c r="D5681" s="6" t="n">
        <v>0</v>
      </c>
      <c r="E5681" s="10">
        <f>IF(D5681=1, IF(OR(C5681&lt;10, C5681&gt;=15),1,0), IF(OR(C5681&lt;7, C5681&gt;=18),1,0))</f>
        <v/>
      </c>
      <c r="F5681" s="11" t="n">
        <v>3.431</v>
      </c>
      <c r="G5681" s="12">
        <f>0.85*8</f>
        <v/>
      </c>
      <c r="H5681" s="12">
        <f>F5681-G5681</f>
        <v/>
      </c>
      <c r="I5681" s="10">
        <f>IF(E5681=0,"Fora",IF(E5680=0,"Carg xar",IF(H5681&lt;0,IF(M5681&lt;0.9,"Carg FV","Stby"),IF(M5681&gt;P5681,"V2H",IF(M5681&lt;0.9,"Carg xar","Stby")))))</f>
        <v/>
      </c>
      <c r="J5681" s="12">
        <f>IF(OR(I5681="Carg FV",I5681="Carg xar"),MIN(IF(I5681="Carg FV",ABS(H5681),7.4),7.4,MAX(0,(0.9-M5681)*40)*0.95),0)</f>
        <v/>
      </c>
      <c r="K5681" s="12">
        <f>IF(I5681="V2H",MIN(MAX(0,H5681),7.4,MAX(0,(M5681-P5681)*40)*0.95),0)</f>
        <v/>
      </c>
      <c r="L5681" s="12">
        <f>IF(E5681=0,0,MAX(0,H5681-K5681))</f>
        <v/>
      </c>
      <c r="M5681" s="13">
        <f>M5680+J5680/40-IF(I5680="V2H",K5680/(0.95*40),0)-IF(E5681=0,IF(E5680=1,IF(D5681=1,30,40)*0.18/(2*40),0),0)-IF(E5681=1,IF(E5680=0,IF(D5681=1,30,40)*0.18/(2*40),0),0)</f>
        <v/>
      </c>
      <c r="N5681" s="14" t="n">
        <v>0.2</v>
      </c>
      <c r="O5681" s="15">
        <f>K5681*N5681</f>
        <v/>
      </c>
      <c r="P5681">
        <f>IF(E5681=0,0.3,IF(D5681=1,IF(C5681&gt;=Params!$B$13-3,IF(C5681&lt;Params!$B$13,Params!$B$20,0.3),0.3),IF(C5681&gt;=Params!$B$15-3,IF(C5681&lt;Params!$B$15,Params!$B$21,0.3),0.3)))</f>
        <v/>
      </c>
    </row>
    <row r="5682" ht="15" customHeight="1" s="1">
      <c r="A5682" s="9" t="n">
        <v>5679</v>
      </c>
      <c r="B5682" s="6" t="inlineStr">
        <is>
          <t>25/08</t>
        </is>
      </c>
      <c r="C5682" s="6" t="n">
        <v>14</v>
      </c>
      <c r="D5682" s="6" t="n">
        <v>0</v>
      </c>
      <c r="E5682" s="10">
        <f>IF(D5682=1, IF(OR(C5682&lt;10, C5682&gt;=15),1,0), IF(OR(C5682&lt;7, C5682&gt;=18),1,0))</f>
        <v/>
      </c>
      <c r="F5682" s="11" t="n">
        <v>2.771</v>
      </c>
      <c r="G5682" s="12">
        <f>0.75*8</f>
        <v/>
      </c>
      <c r="H5682" s="12">
        <f>F5682-G5682</f>
        <v/>
      </c>
      <c r="I5682" s="10">
        <f>IF(E5682=0,"Fora",IF(E5681=0,"Carg xar",IF(H5682&lt;0,IF(M5682&lt;0.9,"Carg FV","Stby"),IF(M5682&gt;P5682,"V2H",IF(M5682&lt;0.9,"Carg xar","Stby")))))</f>
        <v/>
      </c>
      <c r="J5682" s="12">
        <f>IF(OR(I5682="Carg FV",I5682="Carg xar"),MIN(IF(I5682="Carg FV",ABS(H5682),7.4),7.4,MAX(0,(0.9-M5682)*40)*0.95),0)</f>
        <v/>
      </c>
      <c r="K5682" s="12">
        <f>IF(I5682="V2H",MIN(MAX(0,H5682),7.4,MAX(0,(M5682-P5682)*40)*0.95),0)</f>
        <v/>
      </c>
      <c r="L5682" s="12">
        <f>IF(E5682=0,0,MAX(0,H5682-K5682))</f>
        <v/>
      </c>
      <c r="M5682" s="13">
        <f>M5681+J5681/40-IF(I5681="V2H",K5681/(0.95*40),0)-IF(E5682=0,IF(E5681=1,IF(D5682=1,30,40)*0.18/(2*40),0),0)-IF(E5682=1,IF(E5681=0,IF(D5682=1,30,40)*0.18/(2*40),0),0)</f>
        <v/>
      </c>
      <c r="N5682" s="14" t="n">
        <v>0.15</v>
      </c>
      <c r="O5682" s="15">
        <f>K5682*N5682</f>
        <v/>
      </c>
      <c r="P5682">
        <f>IF(E5682=0,0.3,IF(D5682=1,IF(C5682&gt;=Params!$B$13-3,IF(C5682&lt;Params!$B$13,Params!$B$20,0.3),0.3),IF(C5682&gt;=Params!$B$15-3,IF(C5682&lt;Params!$B$15,Params!$B$21,0.3),0.3)))</f>
        <v/>
      </c>
    </row>
    <row r="5683" ht="15" customHeight="1" s="1">
      <c r="A5683" s="9" t="n">
        <v>5680</v>
      </c>
      <c r="B5683" s="6" t="inlineStr">
        <is>
          <t>25/08</t>
        </is>
      </c>
      <c r="C5683" s="6" t="n">
        <v>15</v>
      </c>
      <c r="D5683" s="6" t="n">
        <v>0</v>
      </c>
      <c r="E5683" s="10">
        <f>IF(D5683=1, IF(OR(C5683&lt;10, C5683&gt;=15),1,0), IF(OR(C5683&lt;7, C5683&gt;=18),1,0))</f>
        <v/>
      </c>
      <c r="F5683" s="11" t="n">
        <v>1.319</v>
      </c>
      <c r="G5683" s="12">
        <f>0.58*8</f>
        <v/>
      </c>
      <c r="H5683" s="12">
        <f>F5683-G5683</f>
        <v/>
      </c>
      <c r="I5683" s="10">
        <f>IF(E5683=0,"Fora",IF(E5682=0,"Carg xar",IF(H5683&lt;0,IF(M5683&lt;0.9,"Carg FV","Stby"),IF(M5683&gt;P5683,"V2H",IF(M5683&lt;0.9,"Carg xar","Stby")))))</f>
        <v/>
      </c>
      <c r="J5683" s="12">
        <f>IF(OR(I5683="Carg FV",I5683="Carg xar"),MIN(IF(I5683="Carg FV",ABS(H5683),7.4),7.4,MAX(0,(0.9-M5683)*40)*0.95),0)</f>
        <v/>
      </c>
      <c r="K5683" s="12">
        <f>IF(I5683="V2H",MIN(MAX(0,H5683),7.4,MAX(0,(M5683-P5683)*40)*0.95),0)</f>
        <v/>
      </c>
      <c r="L5683" s="12">
        <f>IF(E5683=0,0,MAX(0,H5683-K5683))</f>
        <v/>
      </c>
      <c r="M5683" s="13">
        <f>M5682+J5682/40-IF(I5682="V2H",K5682/(0.95*40),0)-IF(E5683=0,IF(E5682=1,IF(D5683=1,30,40)*0.18/(2*40),0),0)-IF(E5683=1,IF(E5682=0,IF(D5683=1,30,40)*0.18/(2*40),0),0)</f>
        <v/>
      </c>
      <c r="N5683" s="14" t="n">
        <v>0.15</v>
      </c>
      <c r="O5683" s="15">
        <f>K5683*N5683</f>
        <v/>
      </c>
      <c r="P5683">
        <f>IF(E5683=0,0.3,IF(D5683=1,IF(C5683&gt;=Params!$B$13-3,IF(C5683&lt;Params!$B$13,Params!$B$20,0.3),0.3),IF(C5683&gt;=Params!$B$15-3,IF(C5683&lt;Params!$B$15,Params!$B$21,0.3),0.3)))</f>
        <v/>
      </c>
    </row>
    <row r="5684" ht="15" customHeight="1" s="1">
      <c r="A5684" s="9" t="n">
        <v>5681</v>
      </c>
      <c r="B5684" s="6" t="inlineStr">
        <is>
          <t>25/08</t>
        </is>
      </c>
      <c r="C5684" s="6" t="n">
        <v>16</v>
      </c>
      <c r="D5684" s="6" t="n">
        <v>0</v>
      </c>
      <c r="E5684" s="10">
        <f>IF(D5684=1, IF(OR(C5684&lt;10, C5684&gt;=15),1,0), IF(OR(C5684&lt;7, C5684&gt;=18),1,0))</f>
        <v/>
      </c>
      <c r="F5684" s="11" t="n">
        <v>1.573</v>
      </c>
      <c r="G5684" s="12">
        <f>0.38*8</f>
        <v/>
      </c>
      <c r="H5684" s="12">
        <f>F5684-G5684</f>
        <v/>
      </c>
      <c r="I5684" s="10">
        <f>IF(E5684=0,"Fora",IF(E5683=0,"Carg xar",IF(H5684&lt;0,IF(M5684&lt;0.9,"Carg FV","Stby"),IF(M5684&gt;P5684,"V2H",IF(M5684&lt;0.9,"Carg xar","Stby")))))</f>
        <v/>
      </c>
      <c r="J5684" s="12">
        <f>IF(OR(I5684="Carg FV",I5684="Carg xar"),MIN(IF(I5684="Carg FV",ABS(H5684),7.4),7.4,MAX(0,(0.9-M5684)*40)*0.95),0)</f>
        <v/>
      </c>
      <c r="K5684" s="12">
        <f>IF(I5684="V2H",MIN(MAX(0,H5684),7.4,MAX(0,(M5684-P5684)*40)*0.95),0)</f>
        <v/>
      </c>
      <c r="L5684" s="12">
        <f>IF(E5684=0,0,MAX(0,H5684-K5684))</f>
        <v/>
      </c>
      <c r="M5684" s="13">
        <f>M5683+J5683/40-IF(I5683="V2H",K5683/(0.95*40),0)-IF(E5684=0,IF(E5683=1,IF(D5684=1,30,40)*0.18/(2*40),0),0)-IF(E5684=1,IF(E5683=0,IF(D5684=1,30,40)*0.18/(2*40),0),0)</f>
        <v/>
      </c>
      <c r="N5684" s="14" t="n">
        <v>0.15</v>
      </c>
      <c r="O5684" s="15">
        <f>K5684*N5684</f>
        <v/>
      </c>
      <c r="P5684">
        <f>IF(E5684=0,0.3,IF(D5684=1,IF(C5684&gt;=Params!$B$13-3,IF(C5684&lt;Params!$B$13,Params!$B$20,0.3),0.3),IF(C5684&gt;=Params!$B$15-3,IF(C5684&lt;Params!$B$15,Params!$B$21,0.3),0.3)))</f>
        <v/>
      </c>
    </row>
    <row r="5685" ht="15" customHeight="1" s="1">
      <c r="A5685" s="9" t="n">
        <v>5682</v>
      </c>
      <c r="B5685" s="6" t="inlineStr">
        <is>
          <t>25/08</t>
        </is>
      </c>
      <c r="C5685" s="6" t="n">
        <v>17</v>
      </c>
      <c r="D5685" s="6" t="n">
        <v>0</v>
      </c>
      <c r="E5685" s="10">
        <f>IF(D5685=1, IF(OR(C5685&lt;10, C5685&gt;=15),1,0), IF(OR(C5685&lt;7, C5685&gt;=18),1,0))</f>
        <v/>
      </c>
      <c r="F5685" s="11" t="n">
        <v>0.734</v>
      </c>
      <c r="G5685" s="12">
        <f>0.18*8</f>
        <v/>
      </c>
      <c r="H5685" s="12">
        <f>F5685-G5685</f>
        <v/>
      </c>
      <c r="I5685" s="10">
        <f>IF(E5685=0,"Fora",IF(E5684=0,"Carg xar",IF(H5685&lt;0,IF(M5685&lt;0.9,"Carg FV","Stby"),IF(M5685&gt;P5685,"V2H",IF(M5685&lt;0.9,"Carg xar","Stby")))))</f>
        <v/>
      </c>
      <c r="J5685" s="12">
        <f>IF(OR(I5685="Carg FV",I5685="Carg xar"),MIN(IF(I5685="Carg FV",ABS(H5685),7.4),7.4,MAX(0,(0.9-M5685)*40)*0.95),0)</f>
        <v/>
      </c>
      <c r="K5685" s="12">
        <f>IF(I5685="V2H",MIN(MAX(0,H5685),7.4,MAX(0,(M5685-P5685)*40)*0.95),0)</f>
        <v/>
      </c>
      <c r="L5685" s="12">
        <f>IF(E5685=0,0,MAX(0,H5685-K5685))</f>
        <v/>
      </c>
      <c r="M5685" s="13">
        <f>M5684+J5684/40-IF(I5684="V2H",K5684/(0.95*40),0)-IF(E5685=0,IF(E5684=1,IF(D5685=1,30,40)*0.18/(2*40),0),0)-IF(E5685=1,IF(E5684=0,IF(D5685=1,30,40)*0.18/(2*40),0),0)</f>
        <v/>
      </c>
      <c r="N5685" s="14" t="n">
        <v>0.15</v>
      </c>
      <c r="O5685" s="15">
        <f>K5685*N5685</f>
        <v/>
      </c>
      <c r="P5685">
        <f>IF(E5685=0,0.3,IF(D5685=1,IF(C5685&gt;=Params!$B$13-3,IF(C5685&lt;Params!$B$13,Params!$B$20,0.3),0.3),IF(C5685&gt;=Params!$B$15-3,IF(C5685&lt;Params!$B$15,Params!$B$21,0.3),0.3)))</f>
        <v/>
      </c>
    </row>
    <row r="5686" ht="15" customHeight="1" s="1">
      <c r="A5686" s="9" t="n">
        <v>5683</v>
      </c>
      <c r="B5686" s="6" t="inlineStr">
        <is>
          <t>25/08</t>
        </is>
      </c>
      <c r="C5686" s="6" t="n">
        <v>18</v>
      </c>
      <c r="D5686" s="6" t="n">
        <v>0</v>
      </c>
      <c r="E5686" s="10">
        <f>IF(D5686=1, IF(OR(C5686&lt;10, C5686&gt;=15),1,0), IF(OR(C5686&lt;7, C5686&gt;=18),1,0))</f>
        <v/>
      </c>
      <c r="F5686" s="11" t="n">
        <v>0</v>
      </c>
      <c r="G5686" s="12">
        <f>0.04*8</f>
        <v/>
      </c>
      <c r="H5686" s="12">
        <f>F5686-G5686</f>
        <v/>
      </c>
      <c r="I5686" s="10">
        <f>IF(E5686=0,"Fora",IF(E5685=0,"Carg xar",IF(H5686&lt;0,IF(M5686&lt;0.9,"Carg FV","Stby"),IF(M5686&gt;P5686,"V2H",IF(M5686&lt;0.9,"Carg xar","Stby")))))</f>
        <v/>
      </c>
      <c r="J5686" s="12">
        <f>IF(OR(I5686="Carg FV",I5686="Carg xar"),MIN(IF(I5686="Carg FV",ABS(H5686),7.4),7.4,MAX(0,(0.9-M5686)*40)*0.95),0)</f>
        <v/>
      </c>
      <c r="K5686" s="12">
        <f>IF(I5686="V2H",MIN(MAX(0,H5686),7.4,MAX(0,(M5686-P5686)*40)*0.95),0)</f>
        <v/>
      </c>
      <c r="L5686" s="12">
        <f>IF(E5686=0,0,MAX(0,H5686-K5686))</f>
        <v/>
      </c>
      <c r="M5686" s="13">
        <f>M5685+J5685/40-IF(I5685="V2H",K5685/(0.95*40),0)-IF(E5686=0,IF(E5685=1,IF(D5686=1,30,40)*0.18/(2*40),0),0)-IF(E5686=1,IF(E5685=0,IF(D5686=1,30,40)*0.18/(2*40),0),0)</f>
        <v/>
      </c>
      <c r="N5686" s="14" t="n">
        <v>0.2</v>
      </c>
      <c r="O5686" s="15">
        <f>K5686*N5686</f>
        <v/>
      </c>
      <c r="P5686">
        <f>IF(E5686=0,0.3,IF(D5686=1,IF(C5686&gt;=Params!$B$13-3,IF(C5686&lt;Params!$B$13,Params!$B$20,0.3),0.3),IF(C5686&gt;=Params!$B$15-3,IF(C5686&lt;Params!$B$15,Params!$B$21,0.3),0.3)))</f>
        <v/>
      </c>
    </row>
    <row r="5687" ht="15" customHeight="1" s="1">
      <c r="A5687" s="9" t="n">
        <v>5684</v>
      </c>
      <c r="B5687" s="6" t="inlineStr">
        <is>
          <t>25/08</t>
        </is>
      </c>
      <c r="C5687" s="6" t="n">
        <v>19</v>
      </c>
      <c r="D5687" s="6" t="n">
        <v>0</v>
      </c>
      <c r="E5687" s="10">
        <f>IF(D5687=1, IF(OR(C5687&lt;10, C5687&gt;=15),1,0), IF(OR(C5687&lt;7, C5687&gt;=18),1,0))</f>
        <v/>
      </c>
      <c r="F5687" s="11" t="n">
        <v>0.23</v>
      </c>
      <c r="G5687" s="12">
        <f>0*8</f>
        <v/>
      </c>
      <c r="H5687" s="12">
        <f>F5687-G5687</f>
        <v/>
      </c>
      <c r="I5687" s="10">
        <f>IF(E5687=0,"Fora",IF(E5686=0,"Carg xar",IF(H5687&lt;0,IF(M5687&lt;0.9,"Carg FV","Stby"),IF(M5687&gt;P5687,"V2H",IF(M5687&lt;0.9,"Carg xar","Stby")))))</f>
        <v/>
      </c>
      <c r="J5687" s="12">
        <f>IF(OR(I5687="Carg FV",I5687="Carg xar"),MIN(IF(I5687="Carg FV",ABS(H5687),7.4),7.4,MAX(0,(0.9-M5687)*40)*0.95),0)</f>
        <v/>
      </c>
      <c r="K5687" s="12">
        <f>IF(I5687="V2H",MIN(MAX(0,H5687),7.4,MAX(0,(M5687-P5687)*40)*0.95),0)</f>
        <v/>
      </c>
      <c r="L5687" s="12">
        <f>IF(E5687=0,0,MAX(0,H5687-K5687))</f>
        <v/>
      </c>
      <c r="M5687" s="13">
        <f>M5686+J5686/40-IF(I5686="V2H",K5686/(0.95*40),0)-IF(E5687=0,IF(E5686=1,IF(D5687=1,30,40)*0.18/(2*40),0),0)-IF(E5687=1,IF(E5686=0,IF(D5687=1,30,40)*0.18/(2*40),0),0)</f>
        <v/>
      </c>
      <c r="N5687" s="14" t="n">
        <v>0.2</v>
      </c>
      <c r="O5687" s="15">
        <f>K5687*N5687</f>
        <v/>
      </c>
      <c r="P5687">
        <f>IF(E5687=0,0.3,IF(D5687=1,IF(C5687&gt;=Params!$B$13-3,IF(C5687&lt;Params!$B$13,Params!$B$20,0.3),0.3),IF(C5687&gt;=Params!$B$15-3,IF(C5687&lt;Params!$B$15,Params!$B$21,0.3),0.3)))</f>
        <v/>
      </c>
    </row>
    <row r="5688" ht="15" customHeight="1" s="1">
      <c r="A5688" s="9" t="n">
        <v>5685</v>
      </c>
      <c r="B5688" s="6" t="inlineStr">
        <is>
          <t>25/08</t>
        </is>
      </c>
      <c r="C5688" s="6" t="n">
        <v>20</v>
      </c>
      <c r="D5688" s="6" t="n">
        <v>0</v>
      </c>
      <c r="E5688" s="10">
        <f>IF(D5688=1, IF(OR(C5688&lt;10, C5688&gt;=15),1,0), IF(OR(C5688&lt;7, C5688&gt;=18),1,0))</f>
        <v/>
      </c>
      <c r="F5688" s="11" t="n">
        <v>0.453</v>
      </c>
      <c r="G5688" s="12">
        <f>0*8</f>
        <v/>
      </c>
      <c r="H5688" s="12">
        <f>F5688-G5688</f>
        <v/>
      </c>
      <c r="I5688" s="10">
        <f>IF(E5688=0,"Fora",IF(E5687=0,"Carg xar",IF(H5688&lt;0,IF(M5688&lt;0.9,"Carg FV","Stby"),IF(M5688&gt;P5688,"V2H",IF(M5688&lt;0.9,"Carg xar","Stby")))))</f>
        <v/>
      </c>
      <c r="J5688" s="12">
        <f>IF(OR(I5688="Carg FV",I5688="Carg xar"),MIN(IF(I5688="Carg FV",ABS(H5688),7.4),7.4,MAX(0,(0.9-M5688)*40)*0.95),0)</f>
        <v/>
      </c>
      <c r="K5688" s="12">
        <f>IF(I5688="V2H",MIN(MAX(0,H5688),7.4,MAX(0,(M5688-P5688)*40)*0.95),0)</f>
        <v/>
      </c>
      <c r="L5688" s="12">
        <f>IF(E5688=0,0,MAX(0,H5688-K5688))</f>
        <v/>
      </c>
      <c r="M5688" s="13">
        <f>M5687+J5687/40-IF(I5687="V2H",K5687/(0.95*40),0)-IF(E5688=0,IF(E5687=1,IF(D5688=1,30,40)*0.18/(2*40),0),0)-IF(E5688=1,IF(E5687=0,IF(D5688=1,30,40)*0.18/(2*40),0),0)</f>
        <v/>
      </c>
      <c r="N5688" s="14" t="n">
        <v>0.2</v>
      </c>
      <c r="O5688" s="15">
        <f>K5688*N5688</f>
        <v/>
      </c>
      <c r="P5688">
        <f>IF(E5688=0,0.3,IF(D5688=1,IF(C5688&gt;=Params!$B$13-3,IF(C5688&lt;Params!$B$13,Params!$B$20,0.3),0.3),IF(C5688&gt;=Params!$B$15-3,IF(C5688&lt;Params!$B$15,Params!$B$21,0.3),0.3)))</f>
        <v/>
      </c>
    </row>
    <row r="5689" ht="15" customHeight="1" s="1">
      <c r="A5689" s="9" t="n">
        <v>5686</v>
      </c>
      <c r="B5689" s="6" t="inlineStr">
        <is>
          <t>25/08</t>
        </is>
      </c>
      <c r="C5689" s="6" t="n">
        <v>21</v>
      </c>
      <c r="D5689" s="6" t="n">
        <v>0</v>
      </c>
      <c r="E5689" s="10">
        <f>IF(D5689=1, IF(OR(C5689&lt;10, C5689&gt;=15),1,0), IF(OR(C5689&lt;7, C5689&gt;=18),1,0))</f>
        <v/>
      </c>
      <c r="F5689" s="11" t="n">
        <v>0.467</v>
      </c>
      <c r="G5689" s="12">
        <f>0*8</f>
        <v/>
      </c>
      <c r="H5689" s="12">
        <f>F5689-G5689</f>
        <v/>
      </c>
      <c r="I5689" s="10">
        <f>IF(E5689=0,"Fora",IF(E5688=0,"Carg xar",IF(H5689&lt;0,IF(M5689&lt;0.9,"Carg FV","Stby"),IF(M5689&gt;P5689,"V2H",IF(M5689&lt;0.9,"Carg xar","Stby")))))</f>
        <v/>
      </c>
      <c r="J5689" s="12">
        <f>IF(OR(I5689="Carg FV",I5689="Carg xar"),MIN(IF(I5689="Carg FV",ABS(H5689),7.4),7.4,MAX(0,(0.9-M5689)*40)*0.95),0)</f>
        <v/>
      </c>
      <c r="K5689" s="12">
        <f>IF(I5689="V2H",MIN(MAX(0,H5689),7.4,MAX(0,(M5689-P5689)*40)*0.95),0)</f>
        <v/>
      </c>
      <c r="L5689" s="12">
        <f>IF(E5689=0,0,MAX(0,H5689-K5689))</f>
        <v/>
      </c>
      <c r="M5689" s="13">
        <f>M5688+J5688/40-IF(I5688="V2H",K5688/(0.95*40),0)-IF(E5689=0,IF(E5688=1,IF(D5689=1,30,40)*0.18/(2*40),0),0)-IF(E5689=1,IF(E5688=0,IF(D5689=1,30,40)*0.18/(2*40),0),0)</f>
        <v/>
      </c>
      <c r="N5689" s="14" t="n">
        <v>0.2</v>
      </c>
      <c r="O5689" s="15">
        <f>K5689*N5689</f>
        <v/>
      </c>
      <c r="P5689">
        <f>IF(E5689=0,0.3,IF(D5689=1,IF(C5689&gt;=Params!$B$13-3,IF(C5689&lt;Params!$B$13,Params!$B$20,0.3),0.3),IF(C5689&gt;=Params!$B$15-3,IF(C5689&lt;Params!$B$15,Params!$B$21,0.3),0.3)))</f>
        <v/>
      </c>
    </row>
    <row r="5690" ht="15" customHeight="1" s="1">
      <c r="A5690" s="9" t="n">
        <v>5687</v>
      </c>
      <c r="B5690" s="6" t="inlineStr">
        <is>
          <t>25/08</t>
        </is>
      </c>
      <c r="C5690" s="6" t="n">
        <v>22</v>
      </c>
      <c r="D5690" s="6" t="n">
        <v>0</v>
      </c>
      <c r="E5690" s="10">
        <f>IF(D5690=1, IF(OR(C5690&lt;10, C5690&gt;=15),1,0), IF(OR(C5690&lt;7, C5690&gt;=18),1,0))</f>
        <v/>
      </c>
      <c r="F5690" s="11" t="n">
        <v>0.442</v>
      </c>
      <c r="G5690" s="12">
        <f>0*8</f>
        <v/>
      </c>
      <c r="H5690" s="12">
        <f>F5690-G5690</f>
        <v/>
      </c>
      <c r="I5690" s="10">
        <f>IF(E5690=0,"Fora",IF(E5689=0,"Carg xar",IF(H5690&lt;0,IF(M5690&lt;0.9,"Carg FV","Stby"),IF(M5690&gt;P5690,"V2H",IF(M5690&lt;0.9,"Carg xar","Stby")))))</f>
        <v/>
      </c>
      <c r="J5690" s="12">
        <f>IF(OR(I5690="Carg FV",I5690="Carg xar"),MIN(IF(I5690="Carg FV",ABS(H5690),7.4),7.4,MAX(0,(0.9-M5690)*40)*0.95),0)</f>
        <v/>
      </c>
      <c r="K5690" s="12">
        <f>IF(I5690="V2H",MIN(MAX(0,H5690),7.4,MAX(0,(M5690-P5690)*40)*0.95),0)</f>
        <v/>
      </c>
      <c r="L5690" s="12">
        <f>IF(E5690=0,0,MAX(0,H5690-K5690))</f>
        <v/>
      </c>
      <c r="M5690" s="13">
        <f>M5689+J5689/40-IF(I5689="V2H",K5689/(0.95*40),0)-IF(E5690=0,IF(E5689=1,IF(D5690=1,30,40)*0.18/(2*40),0),0)-IF(E5690=1,IF(E5689=0,IF(D5690=1,30,40)*0.18/(2*40),0),0)</f>
        <v/>
      </c>
      <c r="N5690" s="14" t="n">
        <v>0.15</v>
      </c>
      <c r="O5690" s="15">
        <f>K5690*N5690</f>
        <v/>
      </c>
      <c r="P5690">
        <f>IF(E5690=0,0.3,IF(D5690=1,IF(C5690&gt;=Params!$B$13-3,IF(C5690&lt;Params!$B$13,Params!$B$20,0.3),0.3),IF(C5690&gt;=Params!$B$15-3,IF(C5690&lt;Params!$B$15,Params!$B$21,0.3),0.3)))</f>
        <v/>
      </c>
    </row>
    <row r="5691" ht="15" customHeight="1" s="1">
      <c r="A5691" s="9" t="n">
        <v>5688</v>
      </c>
      <c r="B5691" s="6" t="inlineStr">
        <is>
          <t>25/08</t>
        </is>
      </c>
      <c r="C5691" s="6" t="n">
        <v>23</v>
      </c>
      <c r="D5691" s="6" t="n">
        <v>0</v>
      </c>
      <c r="E5691" s="10">
        <f>IF(D5691=1, IF(OR(C5691&lt;10, C5691&gt;=15),1,0), IF(OR(C5691&lt;7, C5691&gt;=18),1,0))</f>
        <v/>
      </c>
      <c r="F5691" s="11" t="n">
        <v>0.659</v>
      </c>
      <c r="G5691" s="12">
        <f>0*8</f>
        <v/>
      </c>
      <c r="H5691" s="12">
        <f>F5691-G5691</f>
        <v/>
      </c>
      <c r="I5691" s="10">
        <f>IF(E5691=0,"Fora",IF(E5690=0,"Carg xar",IF(H5691&lt;0,IF(M5691&lt;0.9,"Carg FV","Stby"),IF(M5691&gt;P5691,"V2H",IF(M5691&lt;0.9,"Carg xar","Stby")))))</f>
        <v/>
      </c>
      <c r="J5691" s="12">
        <f>IF(OR(I5691="Carg FV",I5691="Carg xar"),MIN(IF(I5691="Carg FV",ABS(H5691),7.4),7.4,MAX(0,(0.9-M5691)*40)*0.95),0)</f>
        <v/>
      </c>
      <c r="K5691" s="12">
        <f>IF(I5691="V2H",MIN(MAX(0,H5691),7.4,MAX(0,(M5691-P5691)*40)*0.95),0)</f>
        <v/>
      </c>
      <c r="L5691" s="12">
        <f>IF(E5691=0,0,MAX(0,H5691-K5691))</f>
        <v/>
      </c>
      <c r="M5691" s="13">
        <f>M5690+J5690/40-IF(I5690="V2H",K5690/(0.95*40),0)-IF(E5691=0,IF(E5690=1,IF(D5691=1,30,40)*0.18/(2*40),0),0)-IF(E5691=1,IF(E5690=0,IF(D5691=1,30,40)*0.18/(2*40),0),0)</f>
        <v/>
      </c>
      <c r="N5691" s="14" t="n">
        <v>0.15</v>
      </c>
      <c r="O5691" s="15">
        <f>K5691*N5691</f>
        <v/>
      </c>
      <c r="P5691">
        <f>IF(E5691=0,0.3,IF(D5691=1,IF(C5691&gt;=Params!$B$13-3,IF(C5691&lt;Params!$B$13,Params!$B$20,0.3),0.3),IF(C5691&gt;=Params!$B$15-3,IF(C5691&lt;Params!$B$15,Params!$B$21,0.3),0.3)))</f>
        <v/>
      </c>
    </row>
    <row r="5692" ht="15" customHeight="1" s="1">
      <c r="A5692" s="9" t="n">
        <v>5689</v>
      </c>
      <c r="B5692" s="6" t="inlineStr">
        <is>
          <t>26/08</t>
        </is>
      </c>
      <c r="C5692" s="6" t="n">
        <v>0</v>
      </c>
      <c r="D5692" s="6" t="n">
        <v>0</v>
      </c>
      <c r="E5692" s="10">
        <f>IF(D5692=1, IF(OR(C5692&lt;10, C5692&gt;=15),1,0), IF(OR(C5692&lt;7, C5692&gt;=18),1,0))</f>
        <v/>
      </c>
      <c r="F5692" s="11" t="n">
        <v>1.282</v>
      </c>
      <c r="G5692" s="12">
        <f>0*8</f>
        <v/>
      </c>
      <c r="H5692" s="12">
        <f>F5692-G5692</f>
        <v/>
      </c>
      <c r="I5692" s="10">
        <f>IF(E5692=0,"Fora",IF(E5691=0,"Carg xar",IF(H5692&lt;0,IF(M5692&lt;0.9,"Carg FV","Stby"),IF(M5692&gt;P5692,"V2H",IF(M5692&lt;0.9,"Carg xar","Stby")))))</f>
        <v/>
      </c>
      <c r="J5692" s="12">
        <f>IF(OR(I5692="Carg FV",I5692="Carg xar"),MIN(IF(I5692="Carg FV",ABS(H5692),7.4),7.4,MAX(0,(0.9-M5692)*40)*0.95),0)</f>
        <v/>
      </c>
      <c r="K5692" s="12">
        <f>IF(I5692="V2H",MIN(MAX(0,H5692),7.4,MAX(0,(M5692-P5692)*40)*0.95),0)</f>
        <v/>
      </c>
      <c r="L5692" s="12">
        <f>IF(E5692=0,0,MAX(0,H5692-K5692))</f>
        <v/>
      </c>
      <c r="M5692" s="13">
        <f>M5691+J5691/40-IF(I5691="V2H",K5691/(0.95*40),0)-IF(E5692=0,IF(E5691=1,IF(D5692=1,30,40)*0.18/(2*40),0),0)-IF(E5692=1,IF(E5691=0,IF(D5692=1,30,40)*0.18/(2*40),0),0)</f>
        <v/>
      </c>
      <c r="N5692" s="14" t="n">
        <v>0.09</v>
      </c>
      <c r="O5692" s="15">
        <f>K5692*N5692</f>
        <v/>
      </c>
      <c r="P5692">
        <f>IF(E5692=0,0.3,IF(D5692=1,IF(C5692&gt;=Params!$B$13-3,IF(C5692&lt;Params!$B$13,Params!$B$20,0.3),0.3),IF(C5692&gt;=Params!$B$15-3,IF(C5692&lt;Params!$B$15,Params!$B$21,0.3),0.3)))</f>
        <v/>
      </c>
    </row>
    <row r="5693" ht="15" customHeight="1" s="1">
      <c r="A5693" s="9" t="n">
        <v>5690</v>
      </c>
      <c r="B5693" s="6" t="inlineStr">
        <is>
          <t>26/08</t>
        </is>
      </c>
      <c r="C5693" s="6" t="n">
        <v>1</v>
      </c>
      <c r="D5693" s="6" t="n">
        <v>0</v>
      </c>
      <c r="E5693" s="10">
        <f>IF(D5693=1, IF(OR(C5693&lt;10, C5693&gt;=15),1,0), IF(OR(C5693&lt;7, C5693&gt;=18),1,0))</f>
        <v/>
      </c>
      <c r="F5693" s="11" t="n">
        <v>0.552</v>
      </c>
      <c r="G5693" s="12">
        <f>0*8</f>
        <v/>
      </c>
      <c r="H5693" s="12">
        <f>F5693-G5693</f>
        <v/>
      </c>
      <c r="I5693" s="10">
        <f>IF(E5693=0,"Fora",IF(E5692=0,"Carg xar",IF(H5693&lt;0,IF(M5693&lt;0.9,"Carg FV","Stby"),IF(M5693&gt;P5693,"V2H",IF(M5693&lt;0.9,"Carg xar","Stby")))))</f>
        <v/>
      </c>
      <c r="J5693" s="12">
        <f>IF(OR(I5693="Carg FV",I5693="Carg xar"),MIN(IF(I5693="Carg FV",ABS(H5693),7.4),7.4,MAX(0,(0.9-M5693)*40)*0.95),0)</f>
        <v/>
      </c>
      <c r="K5693" s="12">
        <f>IF(I5693="V2H",MIN(MAX(0,H5693),7.4,MAX(0,(M5693-P5693)*40)*0.95),0)</f>
        <v/>
      </c>
      <c r="L5693" s="12">
        <f>IF(E5693=0,0,MAX(0,H5693-K5693))</f>
        <v/>
      </c>
      <c r="M5693" s="13">
        <f>M5692+J5692/40-IF(I5692="V2H",K5692/(0.95*40),0)-IF(E5693=0,IF(E5692=1,IF(D5693=1,30,40)*0.18/(2*40),0),0)-IF(E5693=1,IF(E5692=0,IF(D5693=1,30,40)*0.18/(2*40),0),0)</f>
        <v/>
      </c>
      <c r="N5693" s="14" t="n">
        <v>0.09</v>
      </c>
      <c r="O5693" s="15">
        <f>K5693*N5693</f>
        <v/>
      </c>
      <c r="P5693">
        <f>IF(E5693=0,0.3,IF(D5693=1,IF(C5693&gt;=Params!$B$13-3,IF(C5693&lt;Params!$B$13,Params!$B$20,0.3),0.3),IF(C5693&gt;=Params!$B$15-3,IF(C5693&lt;Params!$B$15,Params!$B$21,0.3),0.3)))</f>
        <v/>
      </c>
    </row>
    <row r="5694" ht="15" customHeight="1" s="1">
      <c r="A5694" s="9" t="n">
        <v>5691</v>
      </c>
      <c r="B5694" s="6" t="inlineStr">
        <is>
          <t>26/08</t>
        </is>
      </c>
      <c r="C5694" s="6" t="n">
        <v>2</v>
      </c>
      <c r="D5694" s="6" t="n">
        <v>0</v>
      </c>
      <c r="E5694" s="10">
        <f>IF(D5694=1, IF(OR(C5694&lt;10, C5694&gt;=15),1,0), IF(OR(C5694&lt;7, C5694&gt;=18),1,0))</f>
        <v/>
      </c>
      <c r="F5694" s="11" t="n">
        <v>0.476</v>
      </c>
      <c r="G5694" s="12">
        <f>0*8</f>
        <v/>
      </c>
      <c r="H5694" s="12">
        <f>F5694-G5694</f>
        <v/>
      </c>
      <c r="I5694" s="10">
        <f>IF(E5694=0,"Fora",IF(E5693=0,"Carg xar",IF(H5694&lt;0,IF(M5694&lt;0.9,"Carg FV","Stby"),IF(M5694&gt;P5694,"V2H",IF(M5694&lt;0.9,"Carg xar","Stby")))))</f>
        <v/>
      </c>
      <c r="J5694" s="12">
        <f>IF(OR(I5694="Carg FV",I5694="Carg xar"),MIN(IF(I5694="Carg FV",ABS(H5694),7.4),7.4,MAX(0,(0.9-M5694)*40)*0.95),0)</f>
        <v/>
      </c>
      <c r="K5694" s="12">
        <f>IF(I5694="V2H",MIN(MAX(0,H5694),7.4,MAX(0,(M5694-P5694)*40)*0.95),0)</f>
        <v/>
      </c>
      <c r="L5694" s="12">
        <f>IF(E5694=0,0,MAX(0,H5694-K5694))</f>
        <v/>
      </c>
      <c r="M5694" s="13">
        <f>M5693+J5693/40-IF(I5693="V2H",K5693/(0.95*40),0)-IF(E5694=0,IF(E5693=1,IF(D5694=1,30,40)*0.18/(2*40),0),0)-IF(E5694=1,IF(E5693=0,IF(D5694=1,30,40)*0.18/(2*40),0),0)</f>
        <v/>
      </c>
      <c r="N5694" s="14" t="n">
        <v>0.09</v>
      </c>
      <c r="O5694" s="15">
        <f>K5694*N5694</f>
        <v/>
      </c>
      <c r="P5694">
        <f>IF(E5694=0,0.3,IF(D5694=1,IF(C5694&gt;=Params!$B$13-3,IF(C5694&lt;Params!$B$13,Params!$B$20,0.3),0.3),IF(C5694&gt;=Params!$B$15-3,IF(C5694&lt;Params!$B$15,Params!$B$21,0.3),0.3)))</f>
        <v/>
      </c>
    </row>
    <row r="5695" ht="15" customHeight="1" s="1">
      <c r="A5695" s="9" t="n">
        <v>5692</v>
      </c>
      <c r="B5695" s="6" t="inlineStr">
        <is>
          <t>26/08</t>
        </is>
      </c>
      <c r="C5695" s="6" t="n">
        <v>3</v>
      </c>
      <c r="D5695" s="6" t="n">
        <v>0</v>
      </c>
      <c r="E5695" s="10">
        <f>IF(D5695=1, IF(OR(C5695&lt;10, C5695&gt;=15),1,0), IF(OR(C5695&lt;7, C5695&gt;=18),1,0))</f>
        <v/>
      </c>
      <c r="F5695" s="11" t="n">
        <v>0.478</v>
      </c>
      <c r="G5695" s="12">
        <f>0*8</f>
        <v/>
      </c>
      <c r="H5695" s="12">
        <f>F5695-G5695</f>
        <v/>
      </c>
      <c r="I5695" s="10">
        <f>IF(E5695=0,"Fora",IF(E5694=0,"Carg xar",IF(H5695&lt;0,IF(M5695&lt;0.9,"Carg FV","Stby"),IF(M5695&gt;P5695,"V2H",IF(M5695&lt;0.9,"Carg xar","Stby")))))</f>
        <v/>
      </c>
      <c r="J5695" s="12">
        <f>IF(OR(I5695="Carg FV",I5695="Carg xar"),MIN(IF(I5695="Carg FV",ABS(H5695),7.4),7.4,MAX(0,(0.9-M5695)*40)*0.95),0)</f>
        <v/>
      </c>
      <c r="K5695" s="12">
        <f>IF(I5695="V2H",MIN(MAX(0,H5695),7.4,MAX(0,(M5695-P5695)*40)*0.95),0)</f>
        <v/>
      </c>
      <c r="L5695" s="12">
        <f>IF(E5695=0,0,MAX(0,H5695-K5695))</f>
        <v/>
      </c>
      <c r="M5695" s="13">
        <f>M5694+J5694/40-IF(I5694="V2H",K5694/(0.95*40),0)-IF(E5695=0,IF(E5694=1,IF(D5695=1,30,40)*0.18/(2*40),0),0)-IF(E5695=1,IF(E5694=0,IF(D5695=1,30,40)*0.18/(2*40),0),0)</f>
        <v/>
      </c>
      <c r="N5695" s="14" t="n">
        <v>0.09</v>
      </c>
      <c r="O5695" s="15">
        <f>K5695*N5695</f>
        <v/>
      </c>
      <c r="P5695">
        <f>IF(E5695=0,0.3,IF(D5695=1,IF(C5695&gt;=Params!$B$13-3,IF(C5695&lt;Params!$B$13,Params!$B$20,0.3),0.3),IF(C5695&gt;=Params!$B$15-3,IF(C5695&lt;Params!$B$15,Params!$B$21,0.3),0.3)))</f>
        <v/>
      </c>
    </row>
    <row r="5696" ht="15" customHeight="1" s="1">
      <c r="A5696" s="9" t="n">
        <v>5693</v>
      </c>
      <c r="B5696" s="6" t="inlineStr">
        <is>
          <t>26/08</t>
        </is>
      </c>
      <c r="C5696" s="6" t="n">
        <v>4</v>
      </c>
      <c r="D5696" s="6" t="n">
        <v>0</v>
      </c>
      <c r="E5696" s="10">
        <f>IF(D5696=1, IF(OR(C5696&lt;10, C5696&gt;=15),1,0), IF(OR(C5696&lt;7, C5696&gt;=18),1,0))</f>
        <v/>
      </c>
      <c r="F5696" s="11" t="n">
        <v>0.495</v>
      </c>
      <c r="G5696" s="12">
        <f>0*8</f>
        <v/>
      </c>
      <c r="H5696" s="12">
        <f>F5696-G5696</f>
        <v/>
      </c>
      <c r="I5696" s="10">
        <f>IF(E5696=0,"Fora",IF(E5695=0,"Carg xar",IF(H5696&lt;0,IF(M5696&lt;0.9,"Carg FV","Stby"),IF(M5696&gt;P5696,"V2H",IF(M5696&lt;0.9,"Carg xar","Stby")))))</f>
        <v/>
      </c>
      <c r="J5696" s="12">
        <f>IF(OR(I5696="Carg FV",I5696="Carg xar"),MIN(IF(I5696="Carg FV",ABS(H5696),7.4),7.4,MAX(0,(0.9-M5696)*40)*0.95),0)</f>
        <v/>
      </c>
      <c r="K5696" s="12">
        <f>IF(I5696="V2H",MIN(MAX(0,H5696),7.4,MAX(0,(M5696-P5696)*40)*0.95),0)</f>
        <v/>
      </c>
      <c r="L5696" s="12">
        <f>IF(E5696=0,0,MAX(0,H5696-K5696))</f>
        <v/>
      </c>
      <c r="M5696" s="13">
        <f>M5695+J5695/40-IF(I5695="V2H",K5695/(0.95*40),0)-IF(E5696=0,IF(E5695=1,IF(D5696=1,30,40)*0.18/(2*40),0),0)-IF(E5696=1,IF(E5695=0,IF(D5696=1,30,40)*0.18/(2*40),0),0)</f>
        <v/>
      </c>
      <c r="N5696" s="14" t="n">
        <v>0.09</v>
      </c>
      <c r="O5696" s="15">
        <f>K5696*N5696</f>
        <v/>
      </c>
      <c r="P5696">
        <f>IF(E5696=0,0.3,IF(D5696=1,IF(C5696&gt;=Params!$B$13-3,IF(C5696&lt;Params!$B$13,Params!$B$20,0.3),0.3),IF(C5696&gt;=Params!$B$15-3,IF(C5696&lt;Params!$B$15,Params!$B$21,0.3),0.3)))</f>
        <v/>
      </c>
    </row>
    <row r="5697" ht="15" customHeight="1" s="1">
      <c r="A5697" s="9" t="n">
        <v>5694</v>
      </c>
      <c r="B5697" s="6" t="inlineStr">
        <is>
          <t>26/08</t>
        </is>
      </c>
      <c r="C5697" s="6" t="n">
        <v>5</v>
      </c>
      <c r="D5697" s="6" t="n">
        <v>0</v>
      </c>
      <c r="E5697" s="10">
        <f>IF(D5697=1, IF(OR(C5697&lt;10, C5697&gt;=15),1,0), IF(OR(C5697&lt;7, C5697&gt;=18),1,0))</f>
        <v/>
      </c>
      <c r="F5697" s="11" t="n">
        <v>0.358</v>
      </c>
      <c r="G5697" s="12">
        <f>0*8</f>
        <v/>
      </c>
      <c r="H5697" s="12">
        <f>F5697-G5697</f>
        <v/>
      </c>
      <c r="I5697" s="10">
        <f>IF(E5697=0,"Fora",IF(E5696=0,"Carg xar",IF(H5697&lt;0,IF(M5697&lt;0.9,"Carg FV","Stby"),IF(M5697&gt;P5697,"V2H",IF(M5697&lt;0.9,"Carg xar","Stby")))))</f>
        <v/>
      </c>
      <c r="J5697" s="12">
        <f>IF(OR(I5697="Carg FV",I5697="Carg xar"),MIN(IF(I5697="Carg FV",ABS(H5697),7.4),7.4,MAX(0,(0.9-M5697)*40)*0.95),0)</f>
        <v/>
      </c>
      <c r="K5697" s="12">
        <f>IF(I5697="V2H",MIN(MAX(0,H5697),7.4,MAX(0,(M5697-P5697)*40)*0.95),0)</f>
        <v/>
      </c>
      <c r="L5697" s="12">
        <f>IF(E5697=0,0,MAX(0,H5697-K5697))</f>
        <v/>
      </c>
      <c r="M5697" s="13">
        <f>M5696+J5696/40-IF(I5696="V2H",K5696/(0.95*40),0)-IF(E5697=0,IF(E5696=1,IF(D5697=1,30,40)*0.18/(2*40),0),0)-IF(E5697=1,IF(E5696=0,IF(D5697=1,30,40)*0.18/(2*40),0),0)</f>
        <v/>
      </c>
      <c r="N5697" s="14" t="n">
        <v>0.09</v>
      </c>
      <c r="O5697" s="15">
        <f>K5697*N5697</f>
        <v/>
      </c>
      <c r="P5697">
        <f>IF(E5697=0,0.3,IF(D5697=1,IF(C5697&gt;=Params!$B$13-3,IF(C5697&lt;Params!$B$13,Params!$B$20,0.3),0.3),IF(C5697&gt;=Params!$B$15-3,IF(C5697&lt;Params!$B$15,Params!$B$21,0.3),0.3)))</f>
        <v/>
      </c>
    </row>
    <row r="5698" ht="15" customHeight="1" s="1">
      <c r="A5698" s="9" t="n">
        <v>5695</v>
      </c>
      <c r="B5698" s="6" t="inlineStr">
        <is>
          <t>26/08</t>
        </is>
      </c>
      <c r="C5698" s="6" t="n">
        <v>6</v>
      </c>
      <c r="D5698" s="6" t="n">
        <v>0</v>
      </c>
      <c r="E5698" s="10">
        <f>IF(D5698=1, IF(OR(C5698&lt;10, C5698&gt;=15),1,0), IF(OR(C5698&lt;7, C5698&gt;=18),1,0))</f>
        <v/>
      </c>
      <c r="F5698" s="11" t="n">
        <v>0.507</v>
      </c>
      <c r="G5698" s="12">
        <f>0*8</f>
        <v/>
      </c>
      <c r="H5698" s="12">
        <f>F5698-G5698</f>
        <v/>
      </c>
      <c r="I5698" s="10">
        <f>IF(E5698=0,"Fora",IF(E5697=0,"Carg xar",IF(H5698&lt;0,IF(M5698&lt;0.9,"Carg FV","Stby"),IF(M5698&gt;P5698,"V2H",IF(M5698&lt;0.9,"Carg xar","Stby")))))</f>
        <v/>
      </c>
      <c r="J5698" s="12">
        <f>IF(OR(I5698="Carg FV",I5698="Carg xar"),MIN(IF(I5698="Carg FV",ABS(H5698),7.4),7.4,MAX(0,(0.9-M5698)*40)*0.95),0)</f>
        <v/>
      </c>
      <c r="K5698" s="12">
        <f>IF(I5698="V2H",MIN(MAX(0,H5698),7.4,MAX(0,(M5698-P5698)*40)*0.95),0)</f>
        <v/>
      </c>
      <c r="L5698" s="12">
        <f>IF(E5698=0,0,MAX(0,H5698-K5698))</f>
        <v/>
      </c>
      <c r="M5698" s="13">
        <f>M5697+J5697/40-IF(I5697="V2H",K5697/(0.95*40),0)-IF(E5698=0,IF(E5697=1,IF(D5698=1,30,40)*0.18/(2*40),0),0)-IF(E5698=1,IF(E5697=0,IF(D5698=1,30,40)*0.18/(2*40),0),0)</f>
        <v/>
      </c>
      <c r="N5698" s="14" t="n">
        <v>0.09</v>
      </c>
      <c r="O5698" s="15">
        <f>K5698*N5698</f>
        <v/>
      </c>
      <c r="P5698">
        <f>IF(E5698=0,0.3,IF(D5698=1,IF(C5698&gt;=Params!$B$13-3,IF(C5698&lt;Params!$B$13,Params!$B$20,0.3),0.3),IF(C5698&gt;=Params!$B$15-3,IF(C5698&lt;Params!$B$15,Params!$B$21,0.3),0.3)))</f>
        <v/>
      </c>
    </row>
    <row r="5699" ht="15" customHeight="1" s="1">
      <c r="A5699" s="9" t="n">
        <v>5696</v>
      </c>
      <c r="B5699" s="6" t="inlineStr">
        <is>
          <t>26/08</t>
        </is>
      </c>
      <c r="C5699" s="6" t="n">
        <v>7</v>
      </c>
      <c r="D5699" s="6" t="n">
        <v>0</v>
      </c>
      <c r="E5699" s="10">
        <f>IF(D5699=1, IF(OR(C5699&lt;10, C5699&gt;=15),1,0), IF(OR(C5699&lt;7, C5699&gt;=18),1,0))</f>
        <v/>
      </c>
      <c r="F5699" s="11" t="n">
        <v>0.375</v>
      </c>
      <c r="G5699" s="12">
        <f>0.1*8</f>
        <v/>
      </c>
      <c r="H5699" s="12">
        <f>F5699-G5699</f>
        <v/>
      </c>
      <c r="I5699" s="10">
        <f>IF(E5699=0,"Fora",IF(E5698=0,"Carg xar",IF(H5699&lt;0,IF(M5699&lt;0.9,"Carg FV","Stby"),IF(M5699&gt;P5699,"V2H",IF(M5699&lt;0.9,"Carg xar","Stby")))))</f>
        <v/>
      </c>
      <c r="J5699" s="12">
        <f>IF(OR(I5699="Carg FV",I5699="Carg xar"),MIN(IF(I5699="Carg FV",ABS(H5699),7.4),7.4,MAX(0,(0.9-M5699)*40)*0.95),0)</f>
        <v/>
      </c>
      <c r="K5699" s="12">
        <f>IF(I5699="V2H",MIN(MAX(0,H5699),7.4,MAX(0,(M5699-P5699)*40)*0.95),0)</f>
        <v/>
      </c>
      <c r="L5699" s="12">
        <f>IF(E5699=0,0,MAX(0,H5699-K5699))</f>
        <v/>
      </c>
      <c r="M5699" s="13">
        <f>M5698+J5698/40-IF(I5698="V2H",K5698/(0.95*40),0)-IF(E5699=0,IF(E5698=1,IF(D5699=1,30,40)*0.18/(2*40),0),0)-IF(E5699=1,IF(E5698=0,IF(D5699=1,30,40)*0.18/(2*40),0),0)</f>
        <v/>
      </c>
      <c r="N5699" s="14" t="n">
        <v>0.09</v>
      </c>
      <c r="O5699" s="15">
        <f>K5699*N5699</f>
        <v/>
      </c>
      <c r="P5699">
        <f>IF(E5699=0,0.3,IF(D5699=1,IF(C5699&gt;=Params!$B$13-3,IF(C5699&lt;Params!$B$13,Params!$B$20,0.3),0.3),IF(C5699&gt;=Params!$B$15-3,IF(C5699&lt;Params!$B$15,Params!$B$21,0.3),0.3)))</f>
        <v/>
      </c>
    </row>
    <row r="5700" ht="15" customHeight="1" s="1">
      <c r="A5700" s="9" t="n">
        <v>5697</v>
      </c>
      <c r="B5700" s="6" t="inlineStr">
        <is>
          <t>26/08</t>
        </is>
      </c>
      <c r="C5700" s="6" t="n">
        <v>8</v>
      </c>
      <c r="D5700" s="6" t="n">
        <v>0</v>
      </c>
      <c r="E5700" s="10">
        <f>IF(D5700=1, IF(OR(C5700&lt;10, C5700&gt;=15),1,0), IF(OR(C5700&lt;7, C5700&gt;=18),1,0))</f>
        <v/>
      </c>
      <c r="F5700" s="11" t="n">
        <v>0.152</v>
      </c>
      <c r="G5700" s="12">
        <f>0.25*8</f>
        <v/>
      </c>
      <c r="H5700" s="12">
        <f>F5700-G5700</f>
        <v/>
      </c>
      <c r="I5700" s="10">
        <f>IF(E5700=0,"Fora",IF(E5699=0,"Carg xar",IF(H5700&lt;0,IF(M5700&lt;0.9,"Carg FV","Stby"),IF(M5700&gt;P5700,"V2H",IF(M5700&lt;0.9,"Carg xar","Stby")))))</f>
        <v/>
      </c>
      <c r="J5700" s="12">
        <f>IF(OR(I5700="Carg FV",I5700="Carg xar"),MIN(IF(I5700="Carg FV",ABS(H5700),7.4),7.4,MAX(0,(0.9-M5700)*40)*0.95),0)</f>
        <v/>
      </c>
      <c r="K5700" s="12">
        <f>IF(I5700="V2H",MIN(MAX(0,H5700),7.4,MAX(0,(M5700-P5700)*40)*0.95),0)</f>
        <v/>
      </c>
      <c r="L5700" s="12">
        <f>IF(E5700=0,0,MAX(0,H5700-K5700))</f>
        <v/>
      </c>
      <c r="M5700" s="13">
        <f>M5699+J5699/40-IF(I5699="V2H",K5699/(0.95*40),0)-IF(E5700=0,IF(E5699=1,IF(D5700=1,30,40)*0.18/(2*40),0),0)-IF(E5700=1,IF(E5699=0,IF(D5700=1,30,40)*0.18/(2*40),0),0)</f>
        <v/>
      </c>
      <c r="N5700" s="14" t="n">
        <v>0.15</v>
      </c>
      <c r="O5700" s="15">
        <f>K5700*N5700</f>
        <v/>
      </c>
      <c r="P5700">
        <f>IF(E5700=0,0.3,IF(D5700=1,IF(C5700&gt;=Params!$B$13-3,IF(C5700&lt;Params!$B$13,Params!$B$20,0.3),0.3),IF(C5700&gt;=Params!$B$15-3,IF(C5700&lt;Params!$B$15,Params!$B$21,0.3),0.3)))</f>
        <v/>
      </c>
    </row>
    <row r="5701" ht="15" customHeight="1" s="1">
      <c r="A5701" s="9" t="n">
        <v>5698</v>
      </c>
      <c r="B5701" s="6" t="inlineStr">
        <is>
          <t>26/08</t>
        </is>
      </c>
      <c r="C5701" s="6" t="n">
        <v>9</v>
      </c>
      <c r="D5701" s="6" t="n">
        <v>0</v>
      </c>
      <c r="E5701" s="10">
        <f>IF(D5701=1, IF(OR(C5701&lt;10, C5701&gt;=15),1,0), IF(OR(C5701&lt;7, C5701&gt;=18),1,0))</f>
        <v/>
      </c>
      <c r="F5701" s="11" t="n">
        <v>0</v>
      </c>
      <c r="G5701" s="12">
        <f>0.45*8</f>
        <v/>
      </c>
      <c r="H5701" s="12">
        <f>F5701-G5701</f>
        <v/>
      </c>
      <c r="I5701" s="10">
        <f>IF(E5701=0,"Fora",IF(E5700=0,"Carg xar",IF(H5701&lt;0,IF(M5701&lt;0.9,"Carg FV","Stby"),IF(M5701&gt;P5701,"V2H",IF(M5701&lt;0.9,"Carg xar","Stby")))))</f>
        <v/>
      </c>
      <c r="J5701" s="12">
        <f>IF(OR(I5701="Carg FV",I5701="Carg xar"),MIN(IF(I5701="Carg FV",ABS(H5701),7.4),7.4,MAX(0,(0.9-M5701)*40)*0.95),0)</f>
        <v/>
      </c>
      <c r="K5701" s="12">
        <f>IF(I5701="V2H",MIN(MAX(0,H5701),7.4,MAX(0,(M5701-P5701)*40)*0.95),0)</f>
        <v/>
      </c>
      <c r="L5701" s="12">
        <f>IF(E5701=0,0,MAX(0,H5701-K5701))</f>
        <v/>
      </c>
      <c r="M5701" s="13">
        <f>M5700+J5700/40-IF(I5700="V2H",K5700/(0.95*40),0)-IF(E5701=0,IF(E5700=1,IF(D5701=1,30,40)*0.18/(2*40),0),0)-IF(E5701=1,IF(E5700=0,IF(D5701=1,30,40)*0.18/(2*40),0),0)</f>
        <v/>
      </c>
      <c r="N5701" s="14" t="n">
        <v>0.15</v>
      </c>
      <c r="O5701" s="15">
        <f>K5701*N5701</f>
        <v/>
      </c>
      <c r="P5701">
        <f>IF(E5701=0,0.3,IF(D5701=1,IF(C5701&gt;=Params!$B$13-3,IF(C5701&lt;Params!$B$13,Params!$B$20,0.3),0.3),IF(C5701&gt;=Params!$B$15-3,IF(C5701&lt;Params!$B$15,Params!$B$21,0.3),0.3)))</f>
        <v/>
      </c>
    </row>
    <row r="5702" ht="15" customHeight="1" s="1">
      <c r="A5702" s="9" t="n">
        <v>5699</v>
      </c>
      <c r="B5702" s="6" t="inlineStr">
        <is>
          <t>26/08</t>
        </is>
      </c>
      <c r="C5702" s="6" t="n">
        <v>10</v>
      </c>
      <c r="D5702" s="6" t="n">
        <v>0</v>
      </c>
      <c r="E5702" s="10">
        <f>IF(D5702=1, IF(OR(C5702&lt;10, C5702&gt;=15),1,0), IF(OR(C5702&lt;7, C5702&gt;=18),1,0))</f>
        <v/>
      </c>
      <c r="F5702" s="11" t="n">
        <v>0</v>
      </c>
      <c r="G5702" s="12">
        <f>0.65*8</f>
        <v/>
      </c>
      <c r="H5702" s="12">
        <f>F5702-G5702</f>
        <v/>
      </c>
      <c r="I5702" s="10">
        <f>IF(E5702=0,"Fora",IF(E5701=0,"Carg xar",IF(H5702&lt;0,IF(M5702&lt;0.9,"Carg FV","Stby"),IF(M5702&gt;P5702,"V2H",IF(M5702&lt;0.9,"Carg xar","Stby")))))</f>
        <v/>
      </c>
      <c r="J5702" s="12">
        <f>IF(OR(I5702="Carg FV",I5702="Carg xar"),MIN(IF(I5702="Carg FV",ABS(H5702),7.4),7.4,MAX(0,(0.9-M5702)*40)*0.95),0)</f>
        <v/>
      </c>
      <c r="K5702" s="12">
        <f>IF(I5702="V2H",MIN(MAX(0,H5702),7.4,MAX(0,(M5702-P5702)*40)*0.95),0)</f>
        <v/>
      </c>
      <c r="L5702" s="12">
        <f>IF(E5702=0,0,MAX(0,H5702-K5702))</f>
        <v/>
      </c>
      <c r="M5702" s="13">
        <f>M5701+J5701/40-IF(I5701="V2H",K5701/(0.95*40),0)-IF(E5702=0,IF(E5701=1,IF(D5702=1,30,40)*0.18/(2*40),0),0)-IF(E5702=1,IF(E5701=0,IF(D5702=1,30,40)*0.18/(2*40),0),0)</f>
        <v/>
      </c>
      <c r="N5702" s="14" t="n">
        <v>0.2</v>
      </c>
      <c r="O5702" s="15">
        <f>K5702*N5702</f>
        <v/>
      </c>
      <c r="P5702">
        <f>IF(E5702=0,0.3,IF(D5702=1,IF(C5702&gt;=Params!$B$13-3,IF(C5702&lt;Params!$B$13,Params!$B$20,0.3),0.3),IF(C5702&gt;=Params!$B$15-3,IF(C5702&lt;Params!$B$15,Params!$B$21,0.3),0.3)))</f>
        <v/>
      </c>
    </row>
    <row r="5703" ht="15" customHeight="1" s="1">
      <c r="A5703" s="9" t="n">
        <v>5700</v>
      </c>
      <c r="B5703" s="6" t="inlineStr">
        <is>
          <t>26/08</t>
        </is>
      </c>
      <c r="C5703" s="6" t="n">
        <v>11</v>
      </c>
      <c r="D5703" s="6" t="n">
        <v>0</v>
      </c>
      <c r="E5703" s="10">
        <f>IF(D5703=1, IF(OR(C5703&lt;10, C5703&gt;=15),1,0), IF(OR(C5703&lt;7, C5703&gt;=18),1,0))</f>
        <v/>
      </c>
      <c r="F5703" s="11" t="n">
        <v>1.074</v>
      </c>
      <c r="G5703" s="12">
        <f>0.8*8</f>
        <v/>
      </c>
      <c r="H5703" s="12">
        <f>F5703-G5703</f>
        <v/>
      </c>
      <c r="I5703" s="10">
        <f>IF(E5703=0,"Fora",IF(E5702=0,"Carg xar",IF(H5703&lt;0,IF(M5703&lt;0.9,"Carg FV","Stby"),IF(M5703&gt;P5703,"V2H",IF(M5703&lt;0.9,"Carg xar","Stby")))))</f>
        <v/>
      </c>
      <c r="J5703" s="12">
        <f>IF(OR(I5703="Carg FV",I5703="Carg xar"),MIN(IF(I5703="Carg FV",ABS(H5703),7.4),7.4,MAX(0,(0.9-M5703)*40)*0.95),0)</f>
        <v/>
      </c>
      <c r="K5703" s="12">
        <f>IF(I5703="V2H",MIN(MAX(0,H5703),7.4,MAX(0,(M5703-P5703)*40)*0.95),0)</f>
        <v/>
      </c>
      <c r="L5703" s="12">
        <f>IF(E5703=0,0,MAX(0,H5703-K5703))</f>
        <v/>
      </c>
      <c r="M5703" s="13">
        <f>M5702+J5702/40-IF(I5702="V2H",K5702/(0.95*40),0)-IF(E5703=0,IF(E5702=1,IF(D5703=1,30,40)*0.18/(2*40),0),0)-IF(E5703=1,IF(E5702=0,IF(D5703=1,30,40)*0.18/(2*40),0),0)</f>
        <v/>
      </c>
      <c r="N5703" s="14" t="n">
        <v>0.2</v>
      </c>
      <c r="O5703" s="15">
        <f>K5703*N5703</f>
        <v/>
      </c>
      <c r="P5703">
        <f>IF(E5703=0,0.3,IF(D5703=1,IF(C5703&gt;=Params!$B$13-3,IF(C5703&lt;Params!$B$13,Params!$B$20,0.3),0.3),IF(C5703&gt;=Params!$B$15-3,IF(C5703&lt;Params!$B$15,Params!$B$21,0.3),0.3)))</f>
        <v/>
      </c>
    </row>
    <row r="5704" ht="15" customHeight="1" s="1">
      <c r="A5704" s="9" t="n">
        <v>5701</v>
      </c>
      <c r="B5704" s="6" t="inlineStr">
        <is>
          <t>26/08</t>
        </is>
      </c>
      <c r="C5704" s="6" t="n">
        <v>12</v>
      </c>
      <c r="D5704" s="6" t="n">
        <v>0</v>
      </c>
      <c r="E5704" s="10">
        <f>IF(D5704=1, IF(OR(C5704&lt;10, C5704&gt;=15),1,0), IF(OR(C5704&lt;7, C5704&gt;=18),1,0))</f>
        <v/>
      </c>
      <c r="F5704" s="11" t="n">
        <v>1.314</v>
      </c>
      <c r="G5704" s="12">
        <f>0.88*8</f>
        <v/>
      </c>
      <c r="H5704" s="12">
        <f>F5704-G5704</f>
        <v/>
      </c>
      <c r="I5704" s="10">
        <f>IF(E5704=0,"Fora",IF(E5703=0,"Carg xar",IF(H5704&lt;0,IF(M5704&lt;0.9,"Carg FV","Stby"),IF(M5704&gt;P5704,"V2H",IF(M5704&lt;0.9,"Carg xar","Stby")))))</f>
        <v/>
      </c>
      <c r="J5704" s="12">
        <f>IF(OR(I5704="Carg FV",I5704="Carg xar"),MIN(IF(I5704="Carg FV",ABS(H5704),7.4),7.4,MAX(0,(0.9-M5704)*40)*0.95),0)</f>
        <v/>
      </c>
      <c r="K5704" s="12">
        <f>IF(I5704="V2H",MIN(MAX(0,H5704),7.4,MAX(0,(M5704-P5704)*40)*0.95),0)</f>
        <v/>
      </c>
      <c r="L5704" s="12">
        <f>IF(E5704=0,0,MAX(0,H5704-K5704))</f>
        <v/>
      </c>
      <c r="M5704" s="13">
        <f>M5703+J5703/40-IF(I5703="V2H",K5703/(0.95*40),0)-IF(E5704=0,IF(E5703=1,IF(D5704=1,30,40)*0.18/(2*40),0),0)-IF(E5704=1,IF(E5703=0,IF(D5704=1,30,40)*0.18/(2*40),0),0)</f>
        <v/>
      </c>
      <c r="N5704" s="14" t="n">
        <v>0.2</v>
      </c>
      <c r="O5704" s="15">
        <f>K5704*N5704</f>
        <v/>
      </c>
      <c r="P5704">
        <f>IF(E5704=0,0.3,IF(D5704=1,IF(C5704&gt;=Params!$B$13-3,IF(C5704&lt;Params!$B$13,Params!$B$20,0.3),0.3),IF(C5704&gt;=Params!$B$15-3,IF(C5704&lt;Params!$B$15,Params!$B$21,0.3),0.3)))</f>
        <v/>
      </c>
    </row>
    <row r="5705" ht="15" customHeight="1" s="1">
      <c r="A5705" s="9" t="n">
        <v>5702</v>
      </c>
      <c r="B5705" s="6" t="inlineStr">
        <is>
          <t>26/08</t>
        </is>
      </c>
      <c r="C5705" s="6" t="n">
        <v>13</v>
      </c>
      <c r="D5705" s="6" t="n">
        <v>0</v>
      </c>
      <c r="E5705" s="10">
        <f>IF(D5705=1, IF(OR(C5705&lt;10, C5705&gt;=15),1,0), IF(OR(C5705&lt;7, C5705&gt;=18),1,0))</f>
        <v/>
      </c>
      <c r="F5705" s="11" t="n">
        <v>1.194</v>
      </c>
      <c r="G5705" s="12">
        <f>0.85*8</f>
        <v/>
      </c>
      <c r="H5705" s="12">
        <f>F5705-G5705</f>
        <v/>
      </c>
      <c r="I5705" s="10">
        <f>IF(E5705=0,"Fora",IF(E5704=0,"Carg xar",IF(H5705&lt;0,IF(M5705&lt;0.9,"Carg FV","Stby"),IF(M5705&gt;P5705,"V2H",IF(M5705&lt;0.9,"Carg xar","Stby")))))</f>
        <v/>
      </c>
      <c r="J5705" s="12">
        <f>IF(OR(I5705="Carg FV",I5705="Carg xar"),MIN(IF(I5705="Carg FV",ABS(H5705),7.4),7.4,MAX(0,(0.9-M5705)*40)*0.95),0)</f>
        <v/>
      </c>
      <c r="K5705" s="12">
        <f>IF(I5705="V2H",MIN(MAX(0,H5705),7.4,MAX(0,(M5705-P5705)*40)*0.95),0)</f>
        <v/>
      </c>
      <c r="L5705" s="12">
        <f>IF(E5705=0,0,MAX(0,H5705-K5705))</f>
        <v/>
      </c>
      <c r="M5705" s="13">
        <f>M5704+J5704/40-IF(I5704="V2H",K5704/(0.95*40),0)-IF(E5705=0,IF(E5704=1,IF(D5705=1,30,40)*0.18/(2*40),0),0)-IF(E5705=1,IF(E5704=0,IF(D5705=1,30,40)*0.18/(2*40),0),0)</f>
        <v/>
      </c>
      <c r="N5705" s="14" t="n">
        <v>0.2</v>
      </c>
      <c r="O5705" s="15">
        <f>K5705*N5705</f>
        <v/>
      </c>
      <c r="P5705">
        <f>IF(E5705=0,0.3,IF(D5705=1,IF(C5705&gt;=Params!$B$13-3,IF(C5705&lt;Params!$B$13,Params!$B$20,0.3),0.3),IF(C5705&gt;=Params!$B$15-3,IF(C5705&lt;Params!$B$15,Params!$B$21,0.3),0.3)))</f>
        <v/>
      </c>
    </row>
    <row r="5706" ht="15" customHeight="1" s="1">
      <c r="A5706" s="9" t="n">
        <v>5703</v>
      </c>
      <c r="B5706" s="6" t="inlineStr">
        <is>
          <t>26/08</t>
        </is>
      </c>
      <c r="C5706" s="6" t="n">
        <v>14</v>
      </c>
      <c r="D5706" s="6" t="n">
        <v>0</v>
      </c>
      <c r="E5706" s="10">
        <f>IF(D5706=1, IF(OR(C5706&lt;10, C5706&gt;=15),1,0), IF(OR(C5706&lt;7, C5706&gt;=18),1,0))</f>
        <v/>
      </c>
      <c r="F5706" s="11" t="n">
        <v>0</v>
      </c>
      <c r="G5706" s="12">
        <f>0.75*8</f>
        <v/>
      </c>
      <c r="H5706" s="12">
        <f>F5706-G5706</f>
        <v/>
      </c>
      <c r="I5706" s="10">
        <f>IF(E5706=0,"Fora",IF(E5705=0,"Carg xar",IF(H5706&lt;0,IF(M5706&lt;0.9,"Carg FV","Stby"),IF(M5706&gt;P5706,"V2H",IF(M5706&lt;0.9,"Carg xar","Stby")))))</f>
        <v/>
      </c>
      <c r="J5706" s="12">
        <f>IF(OR(I5706="Carg FV",I5706="Carg xar"),MIN(IF(I5706="Carg FV",ABS(H5706),7.4),7.4,MAX(0,(0.9-M5706)*40)*0.95),0)</f>
        <v/>
      </c>
      <c r="K5706" s="12">
        <f>IF(I5706="V2H",MIN(MAX(0,H5706),7.4,MAX(0,(M5706-P5706)*40)*0.95),0)</f>
        <v/>
      </c>
      <c r="L5706" s="12">
        <f>IF(E5706=0,0,MAX(0,H5706-K5706))</f>
        <v/>
      </c>
      <c r="M5706" s="13">
        <f>M5705+J5705/40-IF(I5705="V2H",K5705/(0.95*40),0)-IF(E5706=0,IF(E5705=1,IF(D5706=1,30,40)*0.18/(2*40),0),0)-IF(E5706=1,IF(E5705=0,IF(D5706=1,30,40)*0.18/(2*40),0),0)</f>
        <v/>
      </c>
      <c r="N5706" s="14" t="n">
        <v>0.15</v>
      </c>
      <c r="O5706" s="15">
        <f>K5706*N5706</f>
        <v/>
      </c>
      <c r="P5706">
        <f>IF(E5706=0,0.3,IF(D5706=1,IF(C5706&gt;=Params!$B$13-3,IF(C5706&lt;Params!$B$13,Params!$B$20,0.3),0.3),IF(C5706&gt;=Params!$B$15-3,IF(C5706&lt;Params!$B$15,Params!$B$21,0.3),0.3)))</f>
        <v/>
      </c>
    </row>
    <row r="5707" ht="15" customHeight="1" s="1">
      <c r="A5707" s="9" t="n">
        <v>5704</v>
      </c>
      <c r="B5707" s="6" t="inlineStr">
        <is>
          <t>26/08</t>
        </is>
      </c>
      <c r="C5707" s="6" t="n">
        <v>15</v>
      </c>
      <c r="D5707" s="6" t="n">
        <v>0</v>
      </c>
      <c r="E5707" s="10">
        <f>IF(D5707=1, IF(OR(C5707&lt;10, C5707&gt;=15),1,0), IF(OR(C5707&lt;7, C5707&gt;=18),1,0))</f>
        <v/>
      </c>
      <c r="F5707" s="11" t="n">
        <v>0</v>
      </c>
      <c r="G5707" s="12">
        <f>0.58*8</f>
        <v/>
      </c>
      <c r="H5707" s="12">
        <f>F5707-G5707</f>
        <v/>
      </c>
      <c r="I5707" s="10">
        <f>IF(E5707=0,"Fora",IF(E5706=0,"Carg xar",IF(H5707&lt;0,IF(M5707&lt;0.9,"Carg FV","Stby"),IF(M5707&gt;P5707,"V2H",IF(M5707&lt;0.9,"Carg xar","Stby")))))</f>
        <v/>
      </c>
      <c r="J5707" s="12">
        <f>IF(OR(I5707="Carg FV",I5707="Carg xar"),MIN(IF(I5707="Carg FV",ABS(H5707),7.4),7.4,MAX(0,(0.9-M5707)*40)*0.95),0)</f>
        <v/>
      </c>
      <c r="K5707" s="12">
        <f>IF(I5707="V2H",MIN(MAX(0,H5707),7.4,MAX(0,(M5707-P5707)*40)*0.95),0)</f>
        <v/>
      </c>
      <c r="L5707" s="12">
        <f>IF(E5707=0,0,MAX(0,H5707-K5707))</f>
        <v/>
      </c>
      <c r="M5707" s="13">
        <f>M5706+J5706/40-IF(I5706="V2H",K5706/(0.95*40),0)-IF(E5707=0,IF(E5706=1,IF(D5707=1,30,40)*0.18/(2*40),0),0)-IF(E5707=1,IF(E5706=0,IF(D5707=1,30,40)*0.18/(2*40),0),0)</f>
        <v/>
      </c>
      <c r="N5707" s="14" t="n">
        <v>0.15</v>
      </c>
      <c r="O5707" s="15">
        <f>K5707*N5707</f>
        <v/>
      </c>
      <c r="P5707">
        <f>IF(E5707=0,0.3,IF(D5707=1,IF(C5707&gt;=Params!$B$13-3,IF(C5707&lt;Params!$B$13,Params!$B$20,0.3),0.3),IF(C5707&gt;=Params!$B$15-3,IF(C5707&lt;Params!$B$15,Params!$B$21,0.3),0.3)))</f>
        <v/>
      </c>
    </row>
    <row r="5708" ht="15" customHeight="1" s="1">
      <c r="A5708" s="9" t="n">
        <v>5705</v>
      </c>
      <c r="B5708" s="6" t="inlineStr">
        <is>
          <t>26/08</t>
        </is>
      </c>
      <c r="C5708" s="6" t="n">
        <v>16</v>
      </c>
      <c r="D5708" s="6" t="n">
        <v>0</v>
      </c>
      <c r="E5708" s="10">
        <f>IF(D5708=1, IF(OR(C5708&lt;10, C5708&gt;=15),1,0), IF(OR(C5708&lt;7, C5708&gt;=18),1,0))</f>
        <v/>
      </c>
      <c r="F5708" s="11" t="n">
        <v>0</v>
      </c>
      <c r="G5708" s="12">
        <f>0.38*8</f>
        <v/>
      </c>
      <c r="H5708" s="12">
        <f>F5708-G5708</f>
        <v/>
      </c>
      <c r="I5708" s="10">
        <f>IF(E5708=0,"Fora",IF(E5707=0,"Carg xar",IF(H5708&lt;0,IF(M5708&lt;0.9,"Carg FV","Stby"),IF(M5708&gt;P5708,"V2H",IF(M5708&lt;0.9,"Carg xar","Stby")))))</f>
        <v/>
      </c>
      <c r="J5708" s="12">
        <f>IF(OR(I5708="Carg FV",I5708="Carg xar"),MIN(IF(I5708="Carg FV",ABS(H5708),7.4),7.4,MAX(0,(0.9-M5708)*40)*0.95),0)</f>
        <v/>
      </c>
      <c r="K5708" s="12">
        <f>IF(I5708="V2H",MIN(MAX(0,H5708),7.4,MAX(0,(M5708-P5708)*40)*0.95),0)</f>
        <v/>
      </c>
      <c r="L5708" s="12">
        <f>IF(E5708=0,0,MAX(0,H5708-K5708))</f>
        <v/>
      </c>
      <c r="M5708" s="13">
        <f>M5707+J5707/40-IF(I5707="V2H",K5707/(0.95*40),0)-IF(E5708=0,IF(E5707=1,IF(D5708=1,30,40)*0.18/(2*40),0),0)-IF(E5708=1,IF(E5707=0,IF(D5708=1,30,40)*0.18/(2*40),0),0)</f>
        <v/>
      </c>
      <c r="N5708" s="14" t="n">
        <v>0.15</v>
      </c>
      <c r="O5708" s="15">
        <f>K5708*N5708</f>
        <v/>
      </c>
      <c r="P5708">
        <f>IF(E5708=0,0.3,IF(D5708=1,IF(C5708&gt;=Params!$B$13-3,IF(C5708&lt;Params!$B$13,Params!$B$20,0.3),0.3),IF(C5708&gt;=Params!$B$15-3,IF(C5708&lt;Params!$B$15,Params!$B$21,0.3),0.3)))</f>
        <v/>
      </c>
    </row>
    <row r="5709" ht="15" customHeight="1" s="1">
      <c r="A5709" s="9" t="n">
        <v>5706</v>
      </c>
      <c r="B5709" s="6" t="inlineStr">
        <is>
          <t>26/08</t>
        </is>
      </c>
      <c r="C5709" s="6" t="n">
        <v>17</v>
      </c>
      <c r="D5709" s="6" t="n">
        <v>0</v>
      </c>
      <c r="E5709" s="10">
        <f>IF(D5709=1, IF(OR(C5709&lt;10, C5709&gt;=15),1,0), IF(OR(C5709&lt;7, C5709&gt;=18),1,0))</f>
        <v/>
      </c>
      <c r="F5709" s="11" t="n">
        <v>0</v>
      </c>
      <c r="G5709" s="12">
        <f>0.18*8</f>
        <v/>
      </c>
      <c r="H5709" s="12">
        <f>F5709-G5709</f>
        <v/>
      </c>
      <c r="I5709" s="10">
        <f>IF(E5709=0,"Fora",IF(E5708=0,"Carg xar",IF(H5709&lt;0,IF(M5709&lt;0.9,"Carg FV","Stby"),IF(M5709&gt;P5709,"V2H",IF(M5709&lt;0.9,"Carg xar","Stby")))))</f>
        <v/>
      </c>
      <c r="J5709" s="12">
        <f>IF(OR(I5709="Carg FV",I5709="Carg xar"),MIN(IF(I5709="Carg FV",ABS(H5709),7.4),7.4,MAX(0,(0.9-M5709)*40)*0.95),0)</f>
        <v/>
      </c>
      <c r="K5709" s="12">
        <f>IF(I5709="V2H",MIN(MAX(0,H5709),7.4,MAX(0,(M5709-P5709)*40)*0.95),0)</f>
        <v/>
      </c>
      <c r="L5709" s="12">
        <f>IF(E5709=0,0,MAX(0,H5709-K5709))</f>
        <v/>
      </c>
      <c r="M5709" s="13">
        <f>M5708+J5708/40-IF(I5708="V2H",K5708/(0.95*40),0)-IF(E5709=0,IF(E5708=1,IF(D5709=1,30,40)*0.18/(2*40),0),0)-IF(E5709=1,IF(E5708=0,IF(D5709=1,30,40)*0.18/(2*40),0),0)</f>
        <v/>
      </c>
      <c r="N5709" s="14" t="n">
        <v>0.15</v>
      </c>
      <c r="O5709" s="15">
        <f>K5709*N5709</f>
        <v/>
      </c>
      <c r="P5709">
        <f>IF(E5709=0,0.3,IF(D5709=1,IF(C5709&gt;=Params!$B$13-3,IF(C5709&lt;Params!$B$13,Params!$B$20,0.3),0.3),IF(C5709&gt;=Params!$B$15-3,IF(C5709&lt;Params!$B$15,Params!$B$21,0.3),0.3)))</f>
        <v/>
      </c>
    </row>
    <row r="5710" ht="15" customHeight="1" s="1">
      <c r="A5710" s="9" t="n">
        <v>5707</v>
      </c>
      <c r="B5710" s="6" t="inlineStr">
        <is>
          <t>26/08</t>
        </is>
      </c>
      <c r="C5710" s="6" t="n">
        <v>18</v>
      </c>
      <c r="D5710" s="6" t="n">
        <v>0</v>
      </c>
      <c r="E5710" s="10">
        <f>IF(D5710=1, IF(OR(C5710&lt;10, C5710&gt;=15),1,0), IF(OR(C5710&lt;7, C5710&gt;=18),1,0))</f>
        <v/>
      </c>
      <c r="F5710" s="11" t="n">
        <v>0</v>
      </c>
      <c r="G5710" s="12">
        <f>0.04*8</f>
        <v/>
      </c>
      <c r="H5710" s="12">
        <f>F5710-G5710</f>
        <v/>
      </c>
      <c r="I5710" s="10">
        <f>IF(E5710=0,"Fora",IF(E5709=0,"Carg xar",IF(H5710&lt;0,IF(M5710&lt;0.9,"Carg FV","Stby"),IF(M5710&gt;P5710,"V2H",IF(M5710&lt;0.9,"Carg xar","Stby")))))</f>
        <v/>
      </c>
      <c r="J5710" s="12">
        <f>IF(OR(I5710="Carg FV",I5710="Carg xar"),MIN(IF(I5710="Carg FV",ABS(H5710),7.4),7.4,MAX(0,(0.9-M5710)*40)*0.95),0)</f>
        <v/>
      </c>
      <c r="K5710" s="12">
        <f>IF(I5710="V2H",MIN(MAX(0,H5710),7.4,MAX(0,(M5710-P5710)*40)*0.95),0)</f>
        <v/>
      </c>
      <c r="L5710" s="12">
        <f>IF(E5710=0,0,MAX(0,H5710-K5710))</f>
        <v/>
      </c>
      <c r="M5710" s="13">
        <f>M5709+J5709/40-IF(I5709="V2H",K5709/(0.95*40),0)-IF(E5710=0,IF(E5709=1,IF(D5710=1,30,40)*0.18/(2*40),0),0)-IF(E5710=1,IF(E5709=0,IF(D5710=1,30,40)*0.18/(2*40),0),0)</f>
        <v/>
      </c>
      <c r="N5710" s="14" t="n">
        <v>0.2</v>
      </c>
      <c r="O5710" s="15">
        <f>K5710*N5710</f>
        <v/>
      </c>
      <c r="P5710">
        <f>IF(E5710=0,0.3,IF(D5710=1,IF(C5710&gt;=Params!$B$13-3,IF(C5710&lt;Params!$B$13,Params!$B$20,0.3),0.3),IF(C5710&gt;=Params!$B$15-3,IF(C5710&lt;Params!$B$15,Params!$B$21,0.3),0.3)))</f>
        <v/>
      </c>
    </row>
    <row r="5711" ht="15" customHeight="1" s="1">
      <c r="A5711" s="9" t="n">
        <v>5708</v>
      </c>
      <c r="B5711" s="6" t="inlineStr">
        <is>
          <t>26/08</t>
        </is>
      </c>
      <c r="C5711" s="6" t="n">
        <v>19</v>
      </c>
      <c r="D5711" s="6" t="n">
        <v>0</v>
      </c>
      <c r="E5711" s="10">
        <f>IF(D5711=1, IF(OR(C5711&lt;10, C5711&gt;=15),1,0), IF(OR(C5711&lt;7, C5711&gt;=18),1,0))</f>
        <v/>
      </c>
      <c r="F5711" s="11" t="n">
        <v>1.618</v>
      </c>
      <c r="G5711" s="12">
        <f>0*8</f>
        <v/>
      </c>
      <c r="H5711" s="12">
        <f>F5711-G5711</f>
        <v/>
      </c>
      <c r="I5711" s="10">
        <f>IF(E5711=0,"Fora",IF(E5710=0,"Carg xar",IF(H5711&lt;0,IF(M5711&lt;0.9,"Carg FV","Stby"),IF(M5711&gt;P5711,"V2H",IF(M5711&lt;0.9,"Carg xar","Stby")))))</f>
        <v/>
      </c>
      <c r="J5711" s="12">
        <f>IF(OR(I5711="Carg FV",I5711="Carg xar"),MIN(IF(I5711="Carg FV",ABS(H5711),7.4),7.4,MAX(0,(0.9-M5711)*40)*0.95),0)</f>
        <v/>
      </c>
      <c r="K5711" s="12">
        <f>IF(I5711="V2H",MIN(MAX(0,H5711),7.4,MAX(0,(M5711-P5711)*40)*0.95),0)</f>
        <v/>
      </c>
      <c r="L5711" s="12">
        <f>IF(E5711=0,0,MAX(0,H5711-K5711))</f>
        <v/>
      </c>
      <c r="M5711" s="13">
        <f>M5710+J5710/40-IF(I5710="V2H",K5710/(0.95*40),0)-IF(E5711=0,IF(E5710=1,IF(D5711=1,30,40)*0.18/(2*40),0),0)-IF(E5711=1,IF(E5710=0,IF(D5711=1,30,40)*0.18/(2*40),0),0)</f>
        <v/>
      </c>
      <c r="N5711" s="14" t="n">
        <v>0.2</v>
      </c>
      <c r="O5711" s="15">
        <f>K5711*N5711</f>
        <v/>
      </c>
      <c r="P5711">
        <f>IF(E5711=0,0.3,IF(D5711=1,IF(C5711&gt;=Params!$B$13-3,IF(C5711&lt;Params!$B$13,Params!$B$20,0.3),0.3),IF(C5711&gt;=Params!$B$15-3,IF(C5711&lt;Params!$B$15,Params!$B$21,0.3),0.3)))</f>
        <v/>
      </c>
    </row>
    <row r="5712" ht="15" customHeight="1" s="1">
      <c r="A5712" s="9" t="n">
        <v>5709</v>
      </c>
      <c r="B5712" s="6" t="inlineStr">
        <is>
          <t>26/08</t>
        </is>
      </c>
      <c r="C5712" s="6" t="n">
        <v>20</v>
      </c>
      <c r="D5712" s="6" t="n">
        <v>0</v>
      </c>
      <c r="E5712" s="10">
        <f>IF(D5712=1, IF(OR(C5712&lt;10, C5712&gt;=15),1,0), IF(OR(C5712&lt;7, C5712&gt;=18),1,0))</f>
        <v/>
      </c>
      <c r="F5712" s="11" t="n">
        <v>0.621</v>
      </c>
      <c r="G5712" s="12">
        <f>0*8</f>
        <v/>
      </c>
      <c r="H5712" s="12">
        <f>F5712-G5712</f>
        <v/>
      </c>
      <c r="I5712" s="10">
        <f>IF(E5712=0,"Fora",IF(E5711=0,"Carg xar",IF(H5712&lt;0,IF(M5712&lt;0.9,"Carg FV","Stby"),IF(M5712&gt;P5712,"V2H",IF(M5712&lt;0.9,"Carg xar","Stby")))))</f>
        <v/>
      </c>
      <c r="J5712" s="12">
        <f>IF(OR(I5712="Carg FV",I5712="Carg xar"),MIN(IF(I5712="Carg FV",ABS(H5712),7.4),7.4,MAX(0,(0.9-M5712)*40)*0.95),0)</f>
        <v/>
      </c>
      <c r="K5712" s="12">
        <f>IF(I5712="V2H",MIN(MAX(0,H5712),7.4,MAX(0,(M5712-P5712)*40)*0.95),0)</f>
        <v/>
      </c>
      <c r="L5712" s="12">
        <f>IF(E5712=0,0,MAX(0,H5712-K5712))</f>
        <v/>
      </c>
      <c r="M5712" s="13">
        <f>M5711+J5711/40-IF(I5711="V2H",K5711/(0.95*40),0)-IF(E5712=0,IF(E5711=1,IF(D5712=1,30,40)*0.18/(2*40),0),0)-IF(E5712=1,IF(E5711=0,IF(D5712=1,30,40)*0.18/(2*40),0),0)</f>
        <v/>
      </c>
      <c r="N5712" s="14" t="n">
        <v>0.2</v>
      </c>
      <c r="O5712" s="15">
        <f>K5712*N5712</f>
        <v/>
      </c>
      <c r="P5712">
        <f>IF(E5712=0,0.3,IF(D5712=1,IF(C5712&gt;=Params!$B$13-3,IF(C5712&lt;Params!$B$13,Params!$B$20,0.3),0.3),IF(C5712&gt;=Params!$B$15-3,IF(C5712&lt;Params!$B$15,Params!$B$21,0.3),0.3)))</f>
        <v/>
      </c>
    </row>
    <row r="5713" ht="15" customHeight="1" s="1">
      <c r="A5713" s="9" t="n">
        <v>5710</v>
      </c>
      <c r="B5713" s="6" t="inlineStr">
        <is>
          <t>26/08</t>
        </is>
      </c>
      <c r="C5713" s="6" t="n">
        <v>21</v>
      </c>
      <c r="D5713" s="6" t="n">
        <v>0</v>
      </c>
      <c r="E5713" s="10">
        <f>IF(D5713=1, IF(OR(C5713&lt;10, C5713&gt;=15),1,0), IF(OR(C5713&lt;7, C5713&gt;=18),1,0))</f>
        <v/>
      </c>
      <c r="F5713" s="11" t="n">
        <v>0.478</v>
      </c>
      <c r="G5713" s="12">
        <f>0*8</f>
        <v/>
      </c>
      <c r="H5713" s="12">
        <f>F5713-G5713</f>
        <v/>
      </c>
      <c r="I5713" s="10">
        <f>IF(E5713=0,"Fora",IF(E5712=0,"Carg xar",IF(H5713&lt;0,IF(M5713&lt;0.9,"Carg FV","Stby"),IF(M5713&gt;P5713,"V2H",IF(M5713&lt;0.9,"Carg xar","Stby")))))</f>
        <v/>
      </c>
      <c r="J5713" s="12">
        <f>IF(OR(I5713="Carg FV",I5713="Carg xar"),MIN(IF(I5713="Carg FV",ABS(H5713),7.4),7.4,MAX(0,(0.9-M5713)*40)*0.95),0)</f>
        <v/>
      </c>
      <c r="K5713" s="12">
        <f>IF(I5713="V2H",MIN(MAX(0,H5713),7.4,MAX(0,(M5713-P5713)*40)*0.95),0)</f>
        <v/>
      </c>
      <c r="L5713" s="12">
        <f>IF(E5713=0,0,MAX(0,H5713-K5713))</f>
        <v/>
      </c>
      <c r="M5713" s="13">
        <f>M5712+J5712/40-IF(I5712="V2H",K5712/(0.95*40),0)-IF(E5713=0,IF(E5712=1,IF(D5713=1,30,40)*0.18/(2*40),0),0)-IF(E5713=1,IF(E5712=0,IF(D5713=1,30,40)*0.18/(2*40),0),0)</f>
        <v/>
      </c>
      <c r="N5713" s="14" t="n">
        <v>0.2</v>
      </c>
      <c r="O5713" s="15">
        <f>K5713*N5713</f>
        <v/>
      </c>
      <c r="P5713">
        <f>IF(E5713=0,0.3,IF(D5713=1,IF(C5713&gt;=Params!$B$13-3,IF(C5713&lt;Params!$B$13,Params!$B$20,0.3),0.3),IF(C5713&gt;=Params!$B$15-3,IF(C5713&lt;Params!$B$15,Params!$B$21,0.3),0.3)))</f>
        <v/>
      </c>
    </row>
    <row r="5714" ht="15" customHeight="1" s="1">
      <c r="A5714" s="9" t="n">
        <v>5711</v>
      </c>
      <c r="B5714" s="6" t="inlineStr">
        <is>
          <t>26/08</t>
        </is>
      </c>
      <c r="C5714" s="6" t="n">
        <v>22</v>
      </c>
      <c r="D5714" s="6" t="n">
        <v>0</v>
      </c>
      <c r="E5714" s="10">
        <f>IF(D5714=1, IF(OR(C5714&lt;10, C5714&gt;=15),1,0), IF(OR(C5714&lt;7, C5714&gt;=18),1,0))</f>
        <v/>
      </c>
      <c r="F5714" s="11" t="n">
        <v>0.706</v>
      </c>
      <c r="G5714" s="12">
        <f>0*8</f>
        <v/>
      </c>
      <c r="H5714" s="12">
        <f>F5714-G5714</f>
        <v/>
      </c>
      <c r="I5714" s="10">
        <f>IF(E5714=0,"Fora",IF(E5713=0,"Carg xar",IF(H5714&lt;0,IF(M5714&lt;0.9,"Carg FV","Stby"),IF(M5714&gt;P5714,"V2H",IF(M5714&lt;0.9,"Carg xar","Stby")))))</f>
        <v/>
      </c>
      <c r="J5714" s="12">
        <f>IF(OR(I5714="Carg FV",I5714="Carg xar"),MIN(IF(I5714="Carg FV",ABS(H5714),7.4),7.4,MAX(0,(0.9-M5714)*40)*0.95),0)</f>
        <v/>
      </c>
      <c r="K5714" s="12">
        <f>IF(I5714="V2H",MIN(MAX(0,H5714),7.4,MAX(0,(M5714-P5714)*40)*0.95),0)</f>
        <v/>
      </c>
      <c r="L5714" s="12">
        <f>IF(E5714=0,0,MAX(0,H5714-K5714))</f>
        <v/>
      </c>
      <c r="M5714" s="13">
        <f>M5713+J5713/40-IF(I5713="V2H",K5713/(0.95*40),0)-IF(E5714=0,IF(E5713=1,IF(D5714=1,30,40)*0.18/(2*40),0),0)-IF(E5714=1,IF(E5713=0,IF(D5714=1,30,40)*0.18/(2*40),0),0)</f>
        <v/>
      </c>
      <c r="N5714" s="14" t="n">
        <v>0.15</v>
      </c>
      <c r="O5714" s="15">
        <f>K5714*N5714</f>
        <v/>
      </c>
      <c r="P5714">
        <f>IF(E5714=0,0.3,IF(D5714=1,IF(C5714&gt;=Params!$B$13-3,IF(C5714&lt;Params!$B$13,Params!$B$20,0.3),0.3),IF(C5714&gt;=Params!$B$15-3,IF(C5714&lt;Params!$B$15,Params!$B$21,0.3),0.3)))</f>
        <v/>
      </c>
    </row>
    <row r="5715" ht="15" customHeight="1" s="1">
      <c r="A5715" s="9" t="n">
        <v>5712</v>
      </c>
      <c r="B5715" s="6" t="inlineStr">
        <is>
          <t>26/08</t>
        </is>
      </c>
      <c r="C5715" s="6" t="n">
        <v>23</v>
      </c>
      <c r="D5715" s="6" t="n">
        <v>0</v>
      </c>
      <c r="E5715" s="10">
        <f>IF(D5715=1, IF(OR(C5715&lt;10, C5715&gt;=15),1,0), IF(OR(C5715&lt;7, C5715&gt;=18),1,0))</f>
        <v/>
      </c>
      <c r="F5715" s="11" t="n">
        <v>0.548</v>
      </c>
      <c r="G5715" s="12">
        <f>0*8</f>
        <v/>
      </c>
      <c r="H5715" s="12">
        <f>F5715-G5715</f>
        <v/>
      </c>
      <c r="I5715" s="10">
        <f>IF(E5715=0,"Fora",IF(E5714=0,"Carg xar",IF(H5715&lt;0,IF(M5715&lt;0.9,"Carg FV","Stby"),IF(M5715&gt;P5715,"V2H",IF(M5715&lt;0.9,"Carg xar","Stby")))))</f>
        <v/>
      </c>
      <c r="J5715" s="12">
        <f>IF(OR(I5715="Carg FV",I5715="Carg xar"),MIN(IF(I5715="Carg FV",ABS(H5715),7.4),7.4,MAX(0,(0.9-M5715)*40)*0.95),0)</f>
        <v/>
      </c>
      <c r="K5715" s="12">
        <f>IF(I5715="V2H",MIN(MAX(0,H5715),7.4,MAX(0,(M5715-P5715)*40)*0.95),0)</f>
        <v/>
      </c>
      <c r="L5715" s="12">
        <f>IF(E5715=0,0,MAX(0,H5715-K5715))</f>
        <v/>
      </c>
      <c r="M5715" s="13">
        <f>M5714+J5714/40-IF(I5714="V2H",K5714/(0.95*40),0)-IF(E5715=0,IF(E5714=1,IF(D5715=1,30,40)*0.18/(2*40),0),0)-IF(E5715=1,IF(E5714=0,IF(D5715=1,30,40)*0.18/(2*40),0),0)</f>
        <v/>
      </c>
      <c r="N5715" s="14" t="n">
        <v>0.15</v>
      </c>
      <c r="O5715" s="15">
        <f>K5715*N5715</f>
        <v/>
      </c>
      <c r="P5715">
        <f>IF(E5715=0,0.3,IF(D5715=1,IF(C5715&gt;=Params!$B$13-3,IF(C5715&lt;Params!$B$13,Params!$B$20,0.3),0.3),IF(C5715&gt;=Params!$B$15-3,IF(C5715&lt;Params!$B$15,Params!$B$21,0.3),0.3)))</f>
        <v/>
      </c>
    </row>
    <row r="5716" ht="15" customHeight="1" s="1">
      <c r="A5716" s="9" t="n">
        <v>5713</v>
      </c>
      <c r="B5716" s="6" t="inlineStr">
        <is>
          <t>27/08</t>
        </is>
      </c>
      <c r="C5716" s="6" t="n">
        <v>0</v>
      </c>
      <c r="D5716" s="6" t="n">
        <v>0</v>
      </c>
      <c r="E5716" s="10">
        <f>IF(D5716=1, IF(OR(C5716&lt;10, C5716&gt;=15),1,0), IF(OR(C5716&lt;7, C5716&gt;=18),1,0))</f>
        <v/>
      </c>
      <c r="F5716" s="11" t="n">
        <v>0.53</v>
      </c>
      <c r="G5716" s="12">
        <f>0*8</f>
        <v/>
      </c>
      <c r="H5716" s="12">
        <f>F5716-G5716</f>
        <v/>
      </c>
      <c r="I5716" s="10">
        <f>IF(E5716=0,"Fora",IF(E5715=0,"Carg xar",IF(H5716&lt;0,IF(M5716&lt;0.9,"Carg FV","Stby"),IF(M5716&gt;P5716,"V2H",IF(M5716&lt;0.9,"Carg xar","Stby")))))</f>
        <v/>
      </c>
      <c r="J5716" s="12">
        <f>IF(OR(I5716="Carg FV",I5716="Carg xar"),MIN(IF(I5716="Carg FV",ABS(H5716),7.4),7.4,MAX(0,(0.9-M5716)*40)*0.95),0)</f>
        <v/>
      </c>
      <c r="K5716" s="12">
        <f>IF(I5716="V2H",MIN(MAX(0,H5716),7.4,MAX(0,(M5716-P5716)*40)*0.95),0)</f>
        <v/>
      </c>
      <c r="L5716" s="12">
        <f>IF(E5716=0,0,MAX(0,H5716-K5716))</f>
        <v/>
      </c>
      <c r="M5716" s="13">
        <f>M5715+J5715/40-IF(I5715="V2H",K5715/(0.95*40),0)-IF(E5716=0,IF(E5715=1,IF(D5716=1,30,40)*0.18/(2*40),0),0)-IF(E5716=1,IF(E5715=0,IF(D5716=1,30,40)*0.18/(2*40),0),0)</f>
        <v/>
      </c>
      <c r="N5716" s="14" t="n">
        <v>0.09</v>
      </c>
      <c r="O5716" s="15">
        <f>K5716*N5716</f>
        <v/>
      </c>
      <c r="P5716">
        <f>IF(E5716=0,0.3,IF(D5716=1,IF(C5716&gt;=Params!$B$13-3,IF(C5716&lt;Params!$B$13,Params!$B$20,0.3),0.3),IF(C5716&gt;=Params!$B$15-3,IF(C5716&lt;Params!$B$15,Params!$B$21,0.3),0.3)))</f>
        <v/>
      </c>
    </row>
    <row r="5717" ht="15" customHeight="1" s="1">
      <c r="A5717" s="9" t="n">
        <v>5714</v>
      </c>
      <c r="B5717" s="6" t="inlineStr">
        <is>
          <t>27/08</t>
        </is>
      </c>
      <c r="C5717" s="6" t="n">
        <v>1</v>
      </c>
      <c r="D5717" s="6" t="n">
        <v>0</v>
      </c>
      <c r="E5717" s="10">
        <f>IF(D5717=1, IF(OR(C5717&lt;10, C5717&gt;=15),1,0), IF(OR(C5717&lt;7, C5717&gt;=18),1,0))</f>
        <v/>
      </c>
      <c r="F5717" s="11" t="n">
        <v>0.546</v>
      </c>
      <c r="G5717" s="12">
        <f>0*8</f>
        <v/>
      </c>
      <c r="H5717" s="12">
        <f>F5717-G5717</f>
        <v/>
      </c>
      <c r="I5717" s="10">
        <f>IF(E5717=0,"Fora",IF(E5716=0,"Carg xar",IF(H5717&lt;0,IF(M5717&lt;0.9,"Carg FV","Stby"),IF(M5717&gt;P5717,"V2H",IF(M5717&lt;0.9,"Carg xar","Stby")))))</f>
        <v/>
      </c>
      <c r="J5717" s="12">
        <f>IF(OR(I5717="Carg FV",I5717="Carg xar"),MIN(IF(I5717="Carg FV",ABS(H5717),7.4),7.4,MAX(0,(0.9-M5717)*40)*0.95),0)</f>
        <v/>
      </c>
      <c r="K5717" s="12">
        <f>IF(I5717="V2H",MIN(MAX(0,H5717),7.4,MAX(0,(M5717-P5717)*40)*0.95),0)</f>
        <v/>
      </c>
      <c r="L5717" s="12">
        <f>IF(E5717=0,0,MAX(0,H5717-K5717))</f>
        <v/>
      </c>
      <c r="M5717" s="13">
        <f>M5716+J5716/40-IF(I5716="V2H",K5716/(0.95*40),0)-IF(E5717=0,IF(E5716=1,IF(D5717=1,30,40)*0.18/(2*40),0),0)-IF(E5717=1,IF(E5716=0,IF(D5717=1,30,40)*0.18/(2*40),0),0)</f>
        <v/>
      </c>
      <c r="N5717" s="14" t="n">
        <v>0.09</v>
      </c>
      <c r="O5717" s="15">
        <f>K5717*N5717</f>
        <v/>
      </c>
      <c r="P5717">
        <f>IF(E5717=0,0.3,IF(D5717=1,IF(C5717&gt;=Params!$B$13-3,IF(C5717&lt;Params!$B$13,Params!$B$20,0.3),0.3),IF(C5717&gt;=Params!$B$15-3,IF(C5717&lt;Params!$B$15,Params!$B$21,0.3),0.3)))</f>
        <v/>
      </c>
    </row>
    <row r="5718" ht="15" customHeight="1" s="1">
      <c r="A5718" s="9" t="n">
        <v>5715</v>
      </c>
      <c r="B5718" s="6" t="inlineStr">
        <is>
          <t>27/08</t>
        </is>
      </c>
      <c r="C5718" s="6" t="n">
        <v>2</v>
      </c>
      <c r="D5718" s="6" t="n">
        <v>0</v>
      </c>
      <c r="E5718" s="10">
        <f>IF(D5718=1, IF(OR(C5718&lt;10, C5718&gt;=15),1,0), IF(OR(C5718&lt;7, C5718&gt;=18),1,0))</f>
        <v/>
      </c>
      <c r="F5718" s="11" t="n">
        <v>0.48</v>
      </c>
      <c r="G5718" s="12">
        <f>0*8</f>
        <v/>
      </c>
      <c r="H5718" s="12">
        <f>F5718-G5718</f>
        <v/>
      </c>
      <c r="I5718" s="10">
        <f>IF(E5718=0,"Fora",IF(E5717=0,"Carg xar",IF(H5718&lt;0,IF(M5718&lt;0.9,"Carg FV","Stby"),IF(M5718&gt;P5718,"V2H",IF(M5718&lt;0.9,"Carg xar","Stby")))))</f>
        <v/>
      </c>
      <c r="J5718" s="12">
        <f>IF(OR(I5718="Carg FV",I5718="Carg xar"),MIN(IF(I5718="Carg FV",ABS(H5718),7.4),7.4,MAX(0,(0.9-M5718)*40)*0.95),0)</f>
        <v/>
      </c>
      <c r="K5718" s="12">
        <f>IF(I5718="V2H",MIN(MAX(0,H5718),7.4,MAX(0,(M5718-P5718)*40)*0.95),0)</f>
        <v/>
      </c>
      <c r="L5718" s="12">
        <f>IF(E5718=0,0,MAX(0,H5718-K5718))</f>
        <v/>
      </c>
      <c r="M5718" s="13">
        <f>M5717+J5717/40-IF(I5717="V2H",K5717/(0.95*40),0)-IF(E5718=0,IF(E5717=1,IF(D5718=1,30,40)*0.18/(2*40),0),0)-IF(E5718=1,IF(E5717=0,IF(D5718=1,30,40)*0.18/(2*40),0),0)</f>
        <v/>
      </c>
      <c r="N5718" s="14" t="n">
        <v>0.09</v>
      </c>
      <c r="O5718" s="15">
        <f>K5718*N5718</f>
        <v/>
      </c>
      <c r="P5718">
        <f>IF(E5718=0,0.3,IF(D5718=1,IF(C5718&gt;=Params!$B$13-3,IF(C5718&lt;Params!$B$13,Params!$B$20,0.3),0.3),IF(C5718&gt;=Params!$B$15-3,IF(C5718&lt;Params!$B$15,Params!$B$21,0.3),0.3)))</f>
        <v/>
      </c>
    </row>
    <row r="5719" ht="15" customHeight="1" s="1">
      <c r="A5719" s="9" t="n">
        <v>5716</v>
      </c>
      <c r="B5719" s="6" t="inlineStr">
        <is>
          <t>27/08</t>
        </is>
      </c>
      <c r="C5719" s="6" t="n">
        <v>3</v>
      </c>
      <c r="D5719" s="6" t="n">
        <v>0</v>
      </c>
      <c r="E5719" s="10">
        <f>IF(D5719=1, IF(OR(C5719&lt;10, C5719&gt;=15),1,0), IF(OR(C5719&lt;7, C5719&gt;=18),1,0))</f>
        <v/>
      </c>
      <c r="F5719" s="11" t="n">
        <v>0.519</v>
      </c>
      <c r="G5719" s="12">
        <f>0*8</f>
        <v/>
      </c>
      <c r="H5719" s="12">
        <f>F5719-G5719</f>
        <v/>
      </c>
      <c r="I5719" s="10">
        <f>IF(E5719=0,"Fora",IF(E5718=0,"Carg xar",IF(H5719&lt;0,IF(M5719&lt;0.9,"Carg FV","Stby"),IF(M5719&gt;P5719,"V2H",IF(M5719&lt;0.9,"Carg xar","Stby")))))</f>
        <v/>
      </c>
      <c r="J5719" s="12">
        <f>IF(OR(I5719="Carg FV",I5719="Carg xar"),MIN(IF(I5719="Carg FV",ABS(H5719),7.4),7.4,MAX(0,(0.9-M5719)*40)*0.95),0)</f>
        <v/>
      </c>
      <c r="K5719" s="12">
        <f>IF(I5719="V2H",MIN(MAX(0,H5719),7.4,MAX(0,(M5719-P5719)*40)*0.95),0)</f>
        <v/>
      </c>
      <c r="L5719" s="12">
        <f>IF(E5719=0,0,MAX(0,H5719-K5719))</f>
        <v/>
      </c>
      <c r="M5719" s="13">
        <f>M5718+J5718/40-IF(I5718="V2H",K5718/(0.95*40),0)-IF(E5719=0,IF(E5718=1,IF(D5719=1,30,40)*0.18/(2*40),0),0)-IF(E5719=1,IF(E5718=0,IF(D5719=1,30,40)*0.18/(2*40),0),0)</f>
        <v/>
      </c>
      <c r="N5719" s="14" t="n">
        <v>0.09</v>
      </c>
      <c r="O5719" s="15">
        <f>K5719*N5719</f>
        <v/>
      </c>
      <c r="P5719">
        <f>IF(E5719=0,0.3,IF(D5719=1,IF(C5719&gt;=Params!$B$13-3,IF(C5719&lt;Params!$B$13,Params!$B$20,0.3),0.3),IF(C5719&gt;=Params!$B$15-3,IF(C5719&lt;Params!$B$15,Params!$B$21,0.3),0.3)))</f>
        <v/>
      </c>
    </row>
    <row r="5720" ht="15" customHeight="1" s="1">
      <c r="A5720" s="9" t="n">
        <v>5717</v>
      </c>
      <c r="B5720" s="6" t="inlineStr">
        <is>
          <t>27/08</t>
        </is>
      </c>
      <c r="C5720" s="6" t="n">
        <v>4</v>
      </c>
      <c r="D5720" s="6" t="n">
        <v>0</v>
      </c>
      <c r="E5720" s="10">
        <f>IF(D5720=1, IF(OR(C5720&lt;10, C5720&gt;=15),1,0), IF(OR(C5720&lt;7, C5720&gt;=18),1,0))</f>
        <v/>
      </c>
      <c r="F5720" s="11" t="n">
        <v>0.469</v>
      </c>
      <c r="G5720" s="12">
        <f>0*8</f>
        <v/>
      </c>
      <c r="H5720" s="12">
        <f>F5720-G5720</f>
        <v/>
      </c>
      <c r="I5720" s="10">
        <f>IF(E5720=0,"Fora",IF(E5719=0,"Carg xar",IF(H5720&lt;0,IF(M5720&lt;0.9,"Carg FV","Stby"),IF(M5720&gt;P5720,"V2H",IF(M5720&lt;0.9,"Carg xar","Stby")))))</f>
        <v/>
      </c>
      <c r="J5720" s="12">
        <f>IF(OR(I5720="Carg FV",I5720="Carg xar"),MIN(IF(I5720="Carg FV",ABS(H5720),7.4),7.4,MAX(0,(0.9-M5720)*40)*0.95),0)</f>
        <v/>
      </c>
      <c r="K5720" s="12">
        <f>IF(I5720="V2H",MIN(MAX(0,H5720),7.4,MAX(0,(M5720-P5720)*40)*0.95),0)</f>
        <v/>
      </c>
      <c r="L5720" s="12">
        <f>IF(E5720=0,0,MAX(0,H5720-K5720))</f>
        <v/>
      </c>
      <c r="M5720" s="13">
        <f>M5719+J5719/40-IF(I5719="V2H",K5719/(0.95*40),0)-IF(E5720=0,IF(E5719=1,IF(D5720=1,30,40)*0.18/(2*40),0),0)-IF(E5720=1,IF(E5719=0,IF(D5720=1,30,40)*0.18/(2*40),0),0)</f>
        <v/>
      </c>
      <c r="N5720" s="14" t="n">
        <v>0.09</v>
      </c>
      <c r="O5720" s="15">
        <f>K5720*N5720</f>
        <v/>
      </c>
      <c r="P5720">
        <f>IF(E5720=0,0.3,IF(D5720=1,IF(C5720&gt;=Params!$B$13-3,IF(C5720&lt;Params!$B$13,Params!$B$20,0.3),0.3),IF(C5720&gt;=Params!$B$15-3,IF(C5720&lt;Params!$B$15,Params!$B$21,0.3),0.3)))</f>
        <v/>
      </c>
    </row>
    <row r="5721" ht="15" customHeight="1" s="1">
      <c r="A5721" s="9" t="n">
        <v>5718</v>
      </c>
      <c r="B5721" s="6" t="inlineStr">
        <is>
          <t>27/08</t>
        </is>
      </c>
      <c r="C5721" s="6" t="n">
        <v>5</v>
      </c>
      <c r="D5721" s="6" t="n">
        <v>0</v>
      </c>
      <c r="E5721" s="10">
        <f>IF(D5721=1, IF(OR(C5721&lt;10, C5721&gt;=15),1,0), IF(OR(C5721&lt;7, C5721&gt;=18),1,0))</f>
        <v/>
      </c>
      <c r="F5721" s="11" t="n">
        <v>1.068</v>
      </c>
      <c r="G5721" s="12">
        <f>0*8</f>
        <v/>
      </c>
      <c r="H5721" s="12">
        <f>F5721-G5721</f>
        <v/>
      </c>
      <c r="I5721" s="10">
        <f>IF(E5721=0,"Fora",IF(E5720=0,"Carg xar",IF(H5721&lt;0,IF(M5721&lt;0.9,"Carg FV","Stby"),IF(M5721&gt;P5721,"V2H",IF(M5721&lt;0.9,"Carg xar","Stby")))))</f>
        <v/>
      </c>
      <c r="J5721" s="12">
        <f>IF(OR(I5721="Carg FV",I5721="Carg xar"),MIN(IF(I5721="Carg FV",ABS(H5721),7.4),7.4,MAX(0,(0.9-M5721)*40)*0.95),0)</f>
        <v/>
      </c>
      <c r="K5721" s="12">
        <f>IF(I5721="V2H",MIN(MAX(0,H5721),7.4,MAX(0,(M5721-P5721)*40)*0.95),0)</f>
        <v/>
      </c>
      <c r="L5721" s="12">
        <f>IF(E5721=0,0,MAX(0,H5721-K5721))</f>
        <v/>
      </c>
      <c r="M5721" s="13">
        <f>M5720+J5720/40-IF(I5720="V2H",K5720/(0.95*40),0)-IF(E5721=0,IF(E5720=1,IF(D5721=1,30,40)*0.18/(2*40),0),0)-IF(E5721=1,IF(E5720=0,IF(D5721=1,30,40)*0.18/(2*40),0),0)</f>
        <v/>
      </c>
      <c r="N5721" s="14" t="n">
        <v>0.09</v>
      </c>
      <c r="O5721" s="15">
        <f>K5721*N5721</f>
        <v/>
      </c>
      <c r="P5721">
        <f>IF(E5721=0,0.3,IF(D5721=1,IF(C5721&gt;=Params!$B$13-3,IF(C5721&lt;Params!$B$13,Params!$B$20,0.3),0.3),IF(C5721&gt;=Params!$B$15-3,IF(C5721&lt;Params!$B$15,Params!$B$21,0.3),0.3)))</f>
        <v/>
      </c>
    </row>
    <row r="5722" ht="15" customHeight="1" s="1">
      <c r="A5722" s="9" t="n">
        <v>5719</v>
      </c>
      <c r="B5722" s="6" t="inlineStr">
        <is>
          <t>27/08</t>
        </is>
      </c>
      <c r="C5722" s="6" t="n">
        <v>6</v>
      </c>
      <c r="D5722" s="6" t="n">
        <v>0</v>
      </c>
      <c r="E5722" s="10">
        <f>IF(D5722=1, IF(OR(C5722&lt;10, C5722&gt;=15),1,0), IF(OR(C5722&lt;7, C5722&gt;=18),1,0))</f>
        <v/>
      </c>
      <c r="F5722" s="11" t="n">
        <v>0.474</v>
      </c>
      <c r="G5722" s="12">
        <f>0*8</f>
        <v/>
      </c>
      <c r="H5722" s="12">
        <f>F5722-G5722</f>
        <v/>
      </c>
      <c r="I5722" s="10">
        <f>IF(E5722=0,"Fora",IF(E5721=0,"Carg xar",IF(H5722&lt;0,IF(M5722&lt;0.9,"Carg FV","Stby"),IF(M5722&gt;P5722,"V2H",IF(M5722&lt;0.9,"Carg xar","Stby")))))</f>
        <v/>
      </c>
      <c r="J5722" s="12">
        <f>IF(OR(I5722="Carg FV",I5722="Carg xar"),MIN(IF(I5722="Carg FV",ABS(H5722),7.4),7.4,MAX(0,(0.9-M5722)*40)*0.95),0)</f>
        <v/>
      </c>
      <c r="K5722" s="12">
        <f>IF(I5722="V2H",MIN(MAX(0,H5722),7.4,MAX(0,(M5722-P5722)*40)*0.95),0)</f>
        <v/>
      </c>
      <c r="L5722" s="12">
        <f>IF(E5722=0,0,MAX(0,H5722-K5722))</f>
        <v/>
      </c>
      <c r="M5722" s="13">
        <f>M5721+J5721/40-IF(I5721="V2H",K5721/(0.95*40),0)-IF(E5722=0,IF(E5721=1,IF(D5722=1,30,40)*0.18/(2*40),0),0)-IF(E5722=1,IF(E5721=0,IF(D5722=1,30,40)*0.18/(2*40),0),0)</f>
        <v/>
      </c>
      <c r="N5722" s="14" t="n">
        <v>0.09</v>
      </c>
      <c r="O5722" s="15">
        <f>K5722*N5722</f>
        <v/>
      </c>
      <c r="P5722">
        <f>IF(E5722=0,0.3,IF(D5722=1,IF(C5722&gt;=Params!$B$13-3,IF(C5722&lt;Params!$B$13,Params!$B$20,0.3),0.3),IF(C5722&gt;=Params!$B$15-3,IF(C5722&lt;Params!$B$15,Params!$B$21,0.3),0.3)))</f>
        <v/>
      </c>
    </row>
    <row r="5723" ht="15" customHeight="1" s="1">
      <c r="A5723" s="9" t="n">
        <v>5720</v>
      </c>
      <c r="B5723" s="6" t="inlineStr">
        <is>
          <t>27/08</t>
        </is>
      </c>
      <c r="C5723" s="6" t="n">
        <v>7</v>
      </c>
      <c r="D5723" s="6" t="n">
        <v>0</v>
      </c>
      <c r="E5723" s="10">
        <f>IF(D5723=1, IF(OR(C5723&lt;10, C5723&gt;=15),1,0), IF(OR(C5723&lt;7, C5723&gt;=18),1,0))</f>
        <v/>
      </c>
      <c r="F5723" s="11" t="n">
        <v>0.402</v>
      </c>
      <c r="G5723" s="12">
        <f>0.1*8</f>
        <v/>
      </c>
      <c r="H5723" s="12">
        <f>F5723-G5723</f>
        <v/>
      </c>
      <c r="I5723" s="10">
        <f>IF(E5723=0,"Fora",IF(E5722=0,"Carg xar",IF(H5723&lt;0,IF(M5723&lt;0.9,"Carg FV","Stby"),IF(M5723&gt;P5723,"V2H",IF(M5723&lt;0.9,"Carg xar","Stby")))))</f>
        <v/>
      </c>
      <c r="J5723" s="12">
        <f>IF(OR(I5723="Carg FV",I5723="Carg xar"),MIN(IF(I5723="Carg FV",ABS(H5723),7.4),7.4,MAX(0,(0.9-M5723)*40)*0.95),0)</f>
        <v/>
      </c>
      <c r="K5723" s="12">
        <f>IF(I5723="V2H",MIN(MAX(0,H5723),7.4,MAX(0,(M5723-P5723)*40)*0.95),0)</f>
        <v/>
      </c>
      <c r="L5723" s="12">
        <f>IF(E5723=0,0,MAX(0,H5723-K5723))</f>
        <v/>
      </c>
      <c r="M5723" s="13">
        <f>M5722+J5722/40-IF(I5722="V2H",K5722/(0.95*40),0)-IF(E5723=0,IF(E5722=1,IF(D5723=1,30,40)*0.18/(2*40),0),0)-IF(E5723=1,IF(E5722=0,IF(D5723=1,30,40)*0.18/(2*40),0),0)</f>
        <v/>
      </c>
      <c r="N5723" s="14" t="n">
        <v>0.09</v>
      </c>
      <c r="O5723" s="15">
        <f>K5723*N5723</f>
        <v/>
      </c>
      <c r="P5723">
        <f>IF(E5723=0,0.3,IF(D5723=1,IF(C5723&gt;=Params!$B$13-3,IF(C5723&lt;Params!$B$13,Params!$B$20,0.3),0.3),IF(C5723&gt;=Params!$B$15-3,IF(C5723&lt;Params!$B$15,Params!$B$21,0.3),0.3)))</f>
        <v/>
      </c>
    </row>
    <row r="5724" ht="15" customHeight="1" s="1">
      <c r="A5724" s="9" t="n">
        <v>5721</v>
      </c>
      <c r="B5724" s="6" t="inlineStr">
        <is>
          <t>27/08</t>
        </is>
      </c>
      <c r="C5724" s="6" t="n">
        <v>8</v>
      </c>
      <c r="D5724" s="6" t="n">
        <v>0</v>
      </c>
      <c r="E5724" s="10">
        <f>IF(D5724=1, IF(OR(C5724&lt;10, C5724&gt;=15),1,0), IF(OR(C5724&lt;7, C5724&gt;=18),1,0))</f>
        <v/>
      </c>
      <c r="F5724" s="11" t="n">
        <v>0.472</v>
      </c>
      <c r="G5724" s="12">
        <f>0.25*8</f>
        <v/>
      </c>
      <c r="H5724" s="12">
        <f>F5724-G5724</f>
        <v/>
      </c>
      <c r="I5724" s="10">
        <f>IF(E5724=0,"Fora",IF(E5723=0,"Carg xar",IF(H5724&lt;0,IF(M5724&lt;0.9,"Carg FV","Stby"),IF(M5724&gt;P5724,"V2H",IF(M5724&lt;0.9,"Carg xar","Stby")))))</f>
        <v/>
      </c>
      <c r="J5724" s="12">
        <f>IF(OR(I5724="Carg FV",I5724="Carg xar"),MIN(IF(I5724="Carg FV",ABS(H5724),7.4),7.4,MAX(0,(0.9-M5724)*40)*0.95),0)</f>
        <v/>
      </c>
      <c r="K5724" s="12">
        <f>IF(I5724="V2H",MIN(MAX(0,H5724),7.4,MAX(0,(M5724-P5724)*40)*0.95),0)</f>
        <v/>
      </c>
      <c r="L5724" s="12">
        <f>IF(E5724=0,0,MAX(0,H5724-K5724))</f>
        <v/>
      </c>
      <c r="M5724" s="13">
        <f>M5723+J5723/40-IF(I5723="V2H",K5723/(0.95*40),0)-IF(E5724=0,IF(E5723=1,IF(D5724=1,30,40)*0.18/(2*40),0),0)-IF(E5724=1,IF(E5723=0,IF(D5724=1,30,40)*0.18/(2*40),0),0)</f>
        <v/>
      </c>
      <c r="N5724" s="14" t="n">
        <v>0.15</v>
      </c>
      <c r="O5724" s="15">
        <f>K5724*N5724</f>
        <v/>
      </c>
      <c r="P5724">
        <f>IF(E5724=0,0.3,IF(D5724=1,IF(C5724&gt;=Params!$B$13-3,IF(C5724&lt;Params!$B$13,Params!$B$20,0.3),0.3),IF(C5724&gt;=Params!$B$15-3,IF(C5724&lt;Params!$B$15,Params!$B$21,0.3),0.3)))</f>
        <v/>
      </c>
    </row>
    <row r="5725" ht="15" customHeight="1" s="1">
      <c r="A5725" s="9" t="n">
        <v>5722</v>
      </c>
      <c r="B5725" s="6" t="inlineStr">
        <is>
          <t>27/08</t>
        </is>
      </c>
      <c r="C5725" s="6" t="n">
        <v>9</v>
      </c>
      <c r="D5725" s="6" t="n">
        <v>0</v>
      </c>
      <c r="E5725" s="10">
        <f>IF(D5725=1, IF(OR(C5725&lt;10, C5725&gt;=15),1,0), IF(OR(C5725&lt;7, C5725&gt;=18),1,0))</f>
        <v/>
      </c>
      <c r="F5725" s="11" t="n">
        <v>1.535</v>
      </c>
      <c r="G5725" s="12">
        <f>0.45*8</f>
        <v/>
      </c>
      <c r="H5725" s="12">
        <f>F5725-G5725</f>
        <v/>
      </c>
      <c r="I5725" s="10">
        <f>IF(E5725=0,"Fora",IF(E5724=0,"Carg xar",IF(H5725&lt;0,IF(M5725&lt;0.9,"Carg FV","Stby"),IF(M5725&gt;P5725,"V2H",IF(M5725&lt;0.9,"Carg xar","Stby")))))</f>
        <v/>
      </c>
      <c r="J5725" s="12">
        <f>IF(OR(I5725="Carg FV",I5725="Carg xar"),MIN(IF(I5725="Carg FV",ABS(H5725),7.4),7.4,MAX(0,(0.9-M5725)*40)*0.95),0)</f>
        <v/>
      </c>
      <c r="K5725" s="12">
        <f>IF(I5725="V2H",MIN(MAX(0,H5725),7.4,MAX(0,(M5725-P5725)*40)*0.95),0)</f>
        <v/>
      </c>
      <c r="L5725" s="12">
        <f>IF(E5725=0,0,MAX(0,H5725-K5725))</f>
        <v/>
      </c>
      <c r="M5725" s="13">
        <f>M5724+J5724/40-IF(I5724="V2H",K5724/(0.95*40),0)-IF(E5725=0,IF(E5724=1,IF(D5725=1,30,40)*0.18/(2*40),0),0)-IF(E5725=1,IF(E5724=0,IF(D5725=1,30,40)*0.18/(2*40),0),0)</f>
        <v/>
      </c>
      <c r="N5725" s="14" t="n">
        <v>0.15</v>
      </c>
      <c r="O5725" s="15">
        <f>K5725*N5725</f>
        <v/>
      </c>
      <c r="P5725">
        <f>IF(E5725=0,0.3,IF(D5725=1,IF(C5725&gt;=Params!$B$13-3,IF(C5725&lt;Params!$B$13,Params!$B$20,0.3),0.3),IF(C5725&gt;=Params!$B$15-3,IF(C5725&lt;Params!$B$15,Params!$B$21,0.3),0.3)))</f>
        <v/>
      </c>
    </row>
    <row r="5726" ht="15" customHeight="1" s="1">
      <c r="A5726" s="9" t="n">
        <v>5723</v>
      </c>
      <c r="B5726" s="6" t="inlineStr">
        <is>
          <t>27/08</t>
        </is>
      </c>
      <c r="C5726" s="6" t="n">
        <v>10</v>
      </c>
      <c r="D5726" s="6" t="n">
        <v>0</v>
      </c>
      <c r="E5726" s="10">
        <f>IF(D5726=1, IF(OR(C5726&lt;10, C5726&gt;=15),1,0), IF(OR(C5726&lt;7, C5726&gt;=18),1,0))</f>
        <v/>
      </c>
      <c r="F5726" s="11" t="n">
        <v>1.701</v>
      </c>
      <c r="G5726" s="12">
        <f>0.65*8</f>
        <v/>
      </c>
      <c r="H5726" s="12">
        <f>F5726-G5726</f>
        <v/>
      </c>
      <c r="I5726" s="10">
        <f>IF(E5726=0,"Fora",IF(E5725=0,"Carg xar",IF(H5726&lt;0,IF(M5726&lt;0.9,"Carg FV","Stby"),IF(M5726&gt;P5726,"V2H",IF(M5726&lt;0.9,"Carg xar","Stby")))))</f>
        <v/>
      </c>
      <c r="J5726" s="12">
        <f>IF(OR(I5726="Carg FV",I5726="Carg xar"),MIN(IF(I5726="Carg FV",ABS(H5726),7.4),7.4,MAX(0,(0.9-M5726)*40)*0.95),0)</f>
        <v/>
      </c>
      <c r="K5726" s="12">
        <f>IF(I5726="V2H",MIN(MAX(0,H5726),7.4,MAX(0,(M5726-P5726)*40)*0.95),0)</f>
        <v/>
      </c>
      <c r="L5726" s="12">
        <f>IF(E5726=0,0,MAX(0,H5726-K5726))</f>
        <v/>
      </c>
      <c r="M5726" s="13">
        <f>M5725+J5725/40-IF(I5725="V2H",K5725/(0.95*40),0)-IF(E5726=0,IF(E5725=1,IF(D5726=1,30,40)*0.18/(2*40),0),0)-IF(E5726=1,IF(E5725=0,IF(D5726=1,30,40)*0.18/(2*40),0),0)</f>
        <v/>
      </c>
      <c r="N5726" s="14" t="n">
        <v>0.2</v>
      </c>
      <c r="O5726" s="15">
        <f>K5726*N5726</f>
        <v/>
      </c>
      <c r="P5726">
        <f>IF(E5726=0,0.3,IF(D5726=1,IF(C5726&gt;=Params!$B$13-3,IF(C5726&lt;Params!$B$13,Params!$B$20,0.3),0.3),IF(C5726&gt;=Params!$B$15-3,IF(C5726&lt;Params!$B$15,Params!$B$21,0.3),0.3)))</f>
        <v/>
      </c>
    </row>
    <row r="5727" ht="15" customHeight="1" s="1">
      <c r="A5727" s="9" t="n">
        <v>5724</v>
      </c>
      <c r="B5727" s="6" t="inlineStr">
        <is>
          <t>27/08</t>
        </is>
      </c>
      <c r="C5727" s="6" t="n">
        <v>11</v>
      </c>
      <c r="D5727" s="6" t="n">
        <v>0</v>
      </c>
      <c r="E5727" s="10">
        <f>IF(D5727=1, IF(OR(C5727&lt;10, C5727&gt;=15),1,0), IF(OR(C5727&lt;7, C5727&gt;=18),1,0))</f>
        <v/>
      </c>
      <c r="F5727" s="11" t="n">
        <v>1.722</v>
      </c>
      <c r="G5727" s="12">
        <f>0.8*8</f>
        <v/>
      </c>
      <c r="H5727" s="12">
        <f>F5727-G5727</f>
        <v/>
      </c>
      <c r="I5727" s="10">
        <f>IF(E5727=0,"Fora",IF(E5726=0,"Carg xar",IF(H5727&lt;0,IF(M5727&lt;0.9,"Carg FV","Stby"),IF(M5727&gt;P5727,"V2H",IF(M5727&lt;0.9,"Carg xar","Stby")))))</f>
        <v/>
      </c>
      <c r="J5727" s="12">
        <f>IF(OR(I5727="Carg FV",I5727="Carg xar"),MIN(IF(I5727="Carg FV",ABS(H5727),7.4),7.4,MAX(0,(0.9-M5727)*40)*0.95),0)</f>
        <v/>
      </c>
      <c r="K5727" s="12">
        <f>IF(I5727="V2H",MIN(MAX(0,H5727),7.4,MAX(0,(M5727-P5727)*40)*0.95),0)</f>
        <v/>
      </c>
      <c r="L5727" s="12">
        <f>IF(E5727=0,0,MAX(0,H5727-K5727))</f>
        <v/>
      </c>
      <c r="M5727" s="13">
        <f>M5726+J5726/40-IF(I5726="V2H",K5726/(0.95*40),0)-IF(E5727=0,IF(E5726=1,IF(D5727=1,30,40)*0.18/(2*40),0),0)-IF(E5727=1,IF(E5726=0,IF(D5727=1,30,40)*0.18/(2*40),0),0)</f>
        <v/>
      </c>
      <c r="N5727" s="14" t="n">
        <v>0.2</v>
      </c>
      <c r="O5727" s="15">
        <f>K5727*N5727</f>
        <v/>
      </c>
      <c r="P5727">
        <f>IF(E5727=0,0.3,IF(D5727=1,IF(C5727&gt;=Params!$B$13-3,IF(C5727&lt;Params!$B$13,Params!$B$20,0.3),0.3),IF(C5727&gt;=Params!$B$15-3,IF(C5727&lt;Params!$B$15,Params!$B$21,0.3),0.3)))</f>
        <v/>
      </c>
    </row>
    <row r="5728" ht="15" customHeight="1" s="1">
      <c r="A5728" s="9" t="n">
        <v>5725</v>
      </c>
      <c r="B5728" s="6" t="inlineStr">
        <is>
          <t>27/08</t>
        </is>
      </c>
      <c r="C5728" s="6" t="n">
        <v>12</v>
      </c>
      <c r="D5728" s="6" t="n">
        <v>0</v>
      </c>
      <c r="E5728" s="10">
        <f>IF(D5728=1, IF(OR(C5728&lt;10, C5728&gt;=15),1,0), IF(OR(C5728&lt;7, C5728&gt;=18),1,0))</f>
        <v/>
      </c>
      <c r="F5728" s="11" t="n">
        <v>2.189</v>
      </c>
      <c r="G5728" s="12">
        <f>0.88*8</f>
        <v/>
      </c>
      <c r="H5728" s="12">
        <f>F5728-G5728</f>
        <v/>
      </c>
      <c r="I5728" s="10">
        <f>IF(E5728=0,"Fora",IF(E5727=0,"Carg xar",IF(H5728&lt;0,IF(M5728&lt;0.9,"Carg FV","Stby"),IF(M5728&gt;P5728,"V2H",IF(M5728&lt;0.9,"Carg xar","Stby")))))</f>
        <v/>
      </c>
      <c r="J5728" s="12">
        <f>IF(OR(I5728="Carg FV",I5728="Carg xar"),MIN(IF(I5728="Carg FV",ABS(H5728),7.4),7.4,MAX(0,(0.9-M5728)*40)*0.95),0)</f>
        <v/>
      </c>
      <c r="K5728" s="12">
        <f>IF(I5728="V2H",MIN(MAX(0,H5728),7.4,MAX(0,(M5728-P5728)*40)*0.95),0)</f>
        <v/>
      </c>
      <c r="L5728" s="12">
        <f>IF(E5728=0,0,MAX(0,H5728-K5728))</f>
        <v/>
      </c>
      <c r="M5728" s="13">
        <f>M5727+J5727/40-IF(I5727="V2H",K5727/(0.95*40),0)-IF(E5728=0,IF(E5727=1,IF(D5728=1,30,40)*0.18/(2*40),0),0)-IF(E5728=1,IF(E5727=0,IF(D5728=1,30,40)*0.18/(2*40),0),0)</f>
        <v/>
      </c>
      <c r="N5728" s="14" t="n">
        <v>0.2</v>
      </c>
      <c r="O5728" s="15">
        <f>K5728*N5728</f>
        <v/>
      </c>
      <c r="P5728">
        <f>IF(E5728=0,0.3,IF(D5728=1,IF(C5728&gt;=Params!$B$13-3,IF(C5728&lt;Params!$B$13,Params!$B$20,0.3),0.3),IF(C5728&gt;=Params!$B$15-3,IF(C5728&lt;Params!$B$15,Params!$B$21,0.3),0.3)))</f>
        <v/>
      </c>
    </row>
    <row r="5729" ht="15" customHeight="1" s="1">
      <c r="A5729" s="9" t="n">
        <v>5726</v>
      </c>
      <c r="B5729" s="6" t="inlineStr">
        <is>
          <t>27/08</t>
        </is>
      </c>
      <c r="C5729" s="6" t="n">
        <v>13</v>
      </c>
      <c r="D5729" s="6" t="n">
        <v>0</v>
      </c>
      <c r="E5729" s="10">
        <f>IF(D5729=1, IF(OR(C5729&lt;10, C5729&gt;=15),1,0), IF(OR(C5729&lt;7, C5729&gt;=18),1,0))</f>
        <v/>
      </c>
      <c r="F5729" s="11" t="n">
        <v>5.285</v>
      </c>
      <c r="G5729" s="12">
        <f>0.85*8</f>
        <v/>
      </c>
      <c r="H5729" s="12">
        <f>F5729-G5729</f>
        <v/>
      </c>
      <c r="I5729" s="10">
        <f>IF(E5729=0,"Fora",IF(E5728=0,"Carg xar",IF(H5729&lt;0,IF(M5729&lt;0.9,"Carg FV","Stby"),IF(M5729&gt;P5729,"V2H",IF(M5729&lt;0.9,"Carg xar","Stby")))))</f>
        <v/>
      </c>
      <c r="J5729" s="12">
        <f>IF(OR(I5729="Carg FV",I5729="Carg xar"),MIN(IF(I5729="Carg FV",ABS(H5729),7.4),7.4,MAX(0,(0.9-M5729)*40)*0.95),0)</f>
        <v/>
      </c>
      <c r="K5729" s="12">
        <f>IF(I5729="V2H",MIN(MAX(0,H5729),7.4,MAX(0,(M5729-P5729)*40)*0.95),0)</f>
        <v/>
      </c>
      <c r="L5729" s="12">
        <f>IF(E5729=0,0,MAX(0,H5729-K5729))</f>
        <v/>
      </c>
      <c r="M5729" s="13">
        <f>M5728+J5728/40-IF(I5728="V2H",K5728/(0.95*40),0)-IF(E5729=0,IF(E5728=1,IF(D5729=1,30,40)*0.18/(2*40),0),0)-IF(E5729=1,IF(E5728=0,IF(D5729=1,30,40)*0.18/(2*40),0),0)</f>
        <v/>
      </c>
      <c r="N5729" s="14" t="n">
        <v>0.2</v>
      </c>
      <c r="O5729" s="15">
        <f>K5729*N5729</f>
        <v/>
      </c>
      <c r="P5729">
        <f>IF(E5729=0,0.3,IF(D5729=1,IF(C5729&gt;=Params!$B$13-3,IF(C5729&lt;Params!$B$13,Params!$B$20,0.3),0.3),IF(C5729&gt;=Params!$B$15-3,IF(C5729&lt;Params!$B$15,Params!$B$21,0.3),0.3)))</f>
        <v/>
      </c>
    </row>
    <row r="5730" ht="15" customHeight="1" s="1">
      <c r="A5730" s="9" t="n">
        <v>5727</v>
      </c>
      <c r="B5730" s="6" t="inlineStr">
        <is>
          <t>27/08</t>
        </is>
      </c>
      <c r="C5730" s="6" t="n">
        <v>14</v>
      </c>
      <c r="D5730" s="6" t="n">
        <v>0</v>
      </c>
      <c r="E5730" s="10">
        <f>IF(D5730=1, IF(OR(C5730&lt;10, C5730&gt;=15),1,0), IF(OR(C5730&lt;7, C5730&gt;=18),1,0))</f>
        <v/>
      </c>
      <c r="F5730" s="11" t="n">
        <v>6.089</v>
      </c>
      <c r="G5730" s="12">
        <f>0.75*8</f>
        <v/>
      </c>
      <c r="H5730" s="12">
        <f>F5730-G5730</f>
        <v/>
      </c>
      <c r="I5730" s="10">
        <f>IF(E5730=0,"Fora",IF(E5729=0,"Carg xar",IF(H5730&lt;0,IF(M5730&lt;0.9,"Carg FV","Stby"),IF(M5730&gt;P5730,"V2H",IF(M5730&lt;0.9,"Carg xar","Stby")))))</f>
        <v/>
      </c>
      <c r="J5730" s="12">
        <f>IF(OR(I5730="Carg FV",I5730="Carg xar"),MIN(IF(I5730="Carg FV",ABS(H5730),7.4),7.4,MAX(0,(0.9-M5730)*40)*0.95),0)</f>
        <v/>
      </c>
      <c r="K5730" s="12">
        <f>IF(I5730="V2H",MIN(MAX(0,H5730),7.4,MAX(0,(M5730-P5730)*40)*0.95),0)</f>
        <v/>
      </c>
      <c r="L5730" s="12">
        <f>IF(E5730=0,0,MAX(0,H5730-K5730))</f>
        <v/>
      </c>
      <c r="M5730" s="13">
        <f>M5729+J5729/40-IF(I5729="V2H",K5729/(0.95*40),0)-IF(E5730=0,IF(E5729=1,IF(D5730=1,30,40)*0.18/(2*40),0),0)-IF(E5730=1,IF(E5729=0,IF(D5730=1,30,40)*0.18/(2*40),0),0)</f>
        <v/>
      </c>
      <c r="N5730" s="14" t="n">
        <v>0.15</v>
      </c>
      <c r="O5730" s="15">
        <f>K5730*N5730</f>
        <v/>
      </c>
      <c r="P5730">
        <f>IF(E5730=0,0.3,IF(D5730=1,IF(C5730&gt;=Params!$B$13-3,IF(C5730&lt;Params!$B$13,Params!$B$20,0.3),0.3),IF(C5730&gt;=Params!$B$15-3,IF(C5730&lt;Params!$B$15,Params!$B$21,0.3),0.3)))</f>
        <v/>
      </c>
    </row>
    <row r="5731" ht="15" customHeight="1" s="1">
      <c r="A5731" s="9" t="n">
        <v>5728</v>
      </c>
      <c r="B5731" s="6" t="inlineStr">
        <is>
          <t>27/08</t>
        </is>
      </c>
      <c r="C5731" s="6" t="n">
        <v>15</v>
      </c>
      <c r="D5731" s="6" t="n">
        <v>0</v>
      </c>
      <c r="E5731" s="10">
        <f>IF(D5731=1, IF(OR(C5731&lt;10, C5731&gt;=15),1,0), IF(OR(C5731&lt;7, C5731&gt;=18),1,0))</f>
        <v/>
      </c>
      <c r="F5731" s="11" t="n">
        <v>3.814</v>
      </c>
      <c r="G5731" s="12">
        <f>0.58*8</f>
        <v/>
      </c>
      <c r="H5731" s="12">
        <f>F5731-G5731</f>
        <v/>
      </c>
      <c r="I5731" s="10">
        <f>IF(E5731=0,"Fora",IF(E5730=0,"Carg xar",IF(H5731&lt;0,IF(M5731&lt;0.9,"Carg FV","Stby"),IF(M5731&gt;P5731,"V2H",IF(M5731&lt;0.9,"Carg xar","Stby")))))</f>
        <v/>
      </c>
      <c r="J5731" s="12">
        <f>IF(OR(I5731="Carg FV",I5731="Carg xar"),MIN(IF(I5731="Carg FV",ABS(H5731),7.4),7.4,MAX(0,(0.9-M5731)*40)*0.95),0)</f>
        <v/>
      </c>
      <c r="K5731" s="12">
        <f>IF(I5731="V2H",MIN(MAX(0,H5731),7.4,MAX(0,(M5731-P5731)*40)*0.95),0)</f>
        <v/>
      </c>
      <c r="L5731" s="12">
        <f>IF(E5731=0,0,MAX(0,H5731-K5731))</f>
        <v/>
      </c>
      <c r="M5731" s="13">
        <f>M5730+J5730/40-IF(I5730="V2H",K5730/(0.95*40),0)-IF(E5731=0,IF(E5730=1,IF(D5731=1,30,40)*0.18/(2*40),0),0)-IF(E5731=1,IF(E5730=0,IF(D5731=1,30,40)*0.18/(2*40),0),0)</f>
        <v/>
      </c>
      <c r="N5731" s="14" t="n">
        <v>0.15</v>
      </c>
      <c r="O5731" s="15">
        <f>K5731*N5731</f>
        <v/>
      </c>
      <c r="P5731">
        <f>IF(E5731=0,0.3,IF(D5731=1,IF(C5731&gt;=Params!$B$13-3,IF(C5731&lt;Params!$B$13,Params!$B$20,0.3),0.3),IF(C5731&gt;=Params!$B$15-3,IF(C5731&lt;Params!$B$15,Params!$B$21,0.3),0.3)))</f>
        <v/>
      </c>
    </row>
    <row r="5732" ht="15" customHeight="1" s="1">
      <c r="A5732" s="9" t="n">
        <v>5729</v>
      </c>
      <c r="B5732" s="6" t="inlineStr">
        <is>
          <t>27/08</t>
        </is>
      </c>
      <c r="C5732" s="6" t="n">
        <v>16</v>
      </c>
      <c r="D5732" s="6" t="n">
        <v>0</v>
      </c>
      <c r="E5732" s="10">
        <f>IF(D5732=1, IF(OR(C5732&lt;10, C5732&gt;=15),1,0), IF(OR(C5732&lt;7, C5732&gt;=18),1,0))</f>
        <v/>
      </c>
      <c r="F5732" s="11" t="n">
        <v>0.855</v>
      </c>
      <c r="G5732" s="12">
        <f>0.38*8</f>
        <v/>
      </c>
      <c r="H5732" s="12">
        <f>F5732-G5732</f>
        <v/>
      </c>
      <c r="I5732" s="10">
        <f>IF(E5732=0,"Fora",IF(E5731=0,"Carg xar",IF(H5732&lt;0,IF(M5732&lt;0.9,"Carg FV","Stby"),IF(M5732&gt;P5732,"V2H",IF(M5732&lt;0.9,"Carg xar","Stby")))))</f>
        <v/>
      </c>
      <c r="J5732" s="12">
        <f>IF(OR(I5732="Carg FV",I5732="Carg xar"),MIN(IF(I5732="Carg FV",ABS(H5732),7.4),7.4,MAX(0,(0.9-M5732)*40)*0.95),0)</f>
        <v/>
      </c>
      <c r="K5732" s="12">
        <f>IF(I5732="V2H",MIN(MAX(0,H5732),7.4,MAX(0,(M5732-P5732)*40)*0.95),0)</f>
        <v/>
      </c>
      <c r="L5732" s="12">
        <f>IF(E5732=0,0,MAX(0,H5732-K5732))</f>
        <v/>
      </c>
      <c r="M5732" s="13">
        <f>M5731+J5731/40-IF(I5731="V2H",K5731/(0.95*40),0)-IF(E5732=0,IF(E5731=1,IF(D5732=1,30,40)*0.18/(2*40),0),0)-IF(E5732=1,IF(E5731=0,IF(D5732=1,30,40)*0.18/(2*40),0),0)</f>
        <v/>
      </c>
      <c r="N5732" s="14" t="n">
        <v>0.15</v>
      </c>
      <c r="O5732" s="15">
        <f>K5732*N5732</f>
        <v/>
      </c>
      <c r="P5732">
        <f>IF(E5732=0,0.3,IF(D5732=1,IF(C5732&gt;=Params!$B$13-3,IF(C5732&lt;Params!$B$13,Params!$B$20,0.3),0.3),IF(C5732&gt;=Params!$B$15-3,IF(C5732&lt;Params!$B$15,Params!$B$21,0.3),0.3)))</f>
        <v/>
      </c>
    </row>
    <row r="5733" ht="15" customHeight="1" s="1">
      <c r="A5733" s="9" t="n">
        <v>5730</v>
      </c>
      <c r="B5733" s="6" t="inlineStr">
        <is>
          <t>27/08</t>
        </is>
      </c>
      <c r="C5733" s="6" t="n">
        <v>17</v>
      </c>
      <c r="D5733" s="6" t="n">
        <v>0</v>
      </c>
      <c r="E5733" s="10">
        <f>IF(D5733=1, IF(OR(C5733&lt;10, C5733&gt;=15),1,0), IF(OR(C5733&lt;7, C5733&gt;=18),1,0))</f>
        <v/>
      </c>
      <c r="F5733" s="11" t="n">
        <v>0.663</v>
      </c>
      <c r="G5733" s="12">
        <f>0.18*8</f>
        <v/>
      </c>
      <c r="H5733" s="12">
        <f>F5733-G5733</f>
        <v/>
      </c>
      <c r="I5733" s="10">
        <f>IF(E5733=0,"Fora",IF(E5732=0,"Carg xar",IF(H5733&lt;0,IF(M5733&lt;0.9,"Carg FV","Stby"),IF(M5733&gt;P5733,"V2H",IF(M5733&lt;0.9,"Carg xar","Stby")))))</f>
        <v/>
      </c>
      <c r="J5733" s="12">
        <f>IF(OR(I5733="Carg FV",I5733="Carg xar"),MIN(IF(I5733="Carg FV",ABS(H5733),7.4),7.4,MAX(0,(0.9-M5733)*40)*0.95),0)</f>
        <v/>
      </c>
      <c r="K5733" s="12">
        <f>IF(I5733="V2H",MIN(MAX(0,H5733),7.4,MAX(0,(M5733-P5733)*40)*0.95),0)</f>
        <v/>
      </c>
      <c r="L5733" s="12">
        <f>IF(E5733=0,0,MAX(0,H5733-K5733))</f>
        <v/>
      </c>
      <c r="M5733" s="13">
        <f>M5732+J5732/40-IF(I5732="V2H",K5732/(0.95*40),0)-IF(E5733=0,IF(E5732=1,IF(D5733=1,30,40)*0.18/(2*40),0),0)-IF(E5733=1,IF(E5732=0,IF(D5733=1,30,40)*0.18/(2*40),0),0)</f>
        <v/>
      </c>
      <c r="N5733" s="14" t="n">
        <v>0.15</v>
      </c>
      <c r="O5733" s="15">
        <f>K5733*N5733</f>
        <v/>
      </c>
      <c r="P5733">
        <f>IF(E5733=0,0.3,IF(D5733=1,IF(C5733&gt;=Params!$B$13-3,IF(C5733&lt;Params!$B$13,Params!$B$20,0.3),0.3),IF(C5733&gt;=Params!$B$15-3,IF(C5733&lt;Params!$B$15,Params!$B$21,0.3),0.3)))</f>
        <v/>
      </c>
    </row>
    <row r="5734" ht="15" customHeight="1" s="1">
      <c r="A5734" s="9" t="n">
        <v>5731</v>
      </c>
      <c r="B5734" s="6" t="inlineStr">
        <is>
          <t>27/08</t>
        </is>
      </c>
      <c r="C5734" s="6" t="n">
        <v>18</v>
      </c>
      <c r="D5734" s="6" t="n">
        <v>0</v>
      </c>
      <c r="E5734" s="10">
        <f>IF(D5734=1, IF(OR(C5734&lt;10, C5734&gt;=15),1,0), IF(OR(C5734&lt;7, C5734&gt;=18),1,0))</f>
        <v/>
      </c>
      <c r="F5734" s="11" t="n">
        <v>0.594</v>
      </c>
      <c r="G5734" s="12">
        <f>0.04*8</f>
        <v/>
      </c>
      <c r="H5734" s="12">
        <f>F5734-G5734</f>
        <v/>
      </c>
      <c r="I5734" s="10">
        <f>IF(E5734=0,"Fora",IF(E5733=0,"Carg xar",IF(H5734&lt;0,IF(M5734&lt;0.9,"Carg FV","Stby"),IF(M5734&gt;P5734,"V2H",IF(M5734&lt;0.9,"Carg xar","Stby")))))</f>
        <v/>
      </c>
      <c r="J5734" s="12">
        <f>IF(OR(I5734="Carg FV",I5734="Carg xar"),MIN(IF(I5734="Carg FV",ABS(H5734),7.4),7.4,MAX(0,(0.9-M5734)*40)*0.95),0)</f>
        <v/>
      </c>
      <c r="K5734" s="12">
        <f>IF(I5734="V2H",MIN(MAX(0,H5734),7.4,MAX(0,(M5734-P5734)*40)*0.95),0)</f>
        <v/>
      </c>
      <c r="L5734" s="12">
        <f>IF(E5734=0,0,MAX(0,H5734-K5734))</f>
        <v/>
      </c>
      <c r="M5734" s="13">
        <f>M5733+J5733/40-IF(I5733="V2H",K5733/(0.95*40),0)-IF(E5734=0,IF(E5733=1,IF(D5734=1,30,40)*0.18/(2*40),0),0)-IF(E5734=1,IF(E5733=0,IF(D5734=1,30,40)*0.18/(2*40),0),0)</f>
        <v/>
      </c>
      <c r="N5734" s="14" t="n">
        <v>0.2</v>
      </c>
      <c r="O5734" s="15">
        <f>K5734*N5734</f>
        <v/>
      </c>
      <c r="P5734">
        <f>IF(E5734=0,0.3,IF(D5734=1,IF(C5734&gt;=Params!$B$13-3,IF(C5734&lt;Params!$B$13,Params!$B$20,0.3),0.3),IF(C5734&gt;=Params!$B$15-3,IF(C5734&lt;Params!$B$15,Params!$B$21,0.3),0.3)))</f>
        <v/>
      </c>
    </row>
    <row r="5735" ht="15" customHeight="1" s="1">
      <c r="A5735" s="9" t="n">
        <v>5732</v>
      </c>
      <c r="B5735" s="6" t="inlineStr">
        <is>
          <t>27/08</t>
        </is>
      </c>
      <c r="C5735" s="6" t="n">
        <v>19</v>
      </c>
      <c r="D5735" s="6" t="n">
        <v>0</v>
      </c>
      <c r="E5735" s="10">
        <f>IF(D5735=1, IF(OR(C5735&lt;10, C5735&gt;=15),1,0), IF(OR(C5735&lt;7, C5735&gt;=18),1,0))</f>
        <v/>
      </c>
      <c r="F5735" s="11" t="n">
        <v>0.529</v>
      </c>
      <c r="G5735" s="12">
        <f>0*8</f>
        <v/>
      </c>
      <c r="H5735" s="12">
        <f>F5735-G5735</f>
        <v/>
      </c>
      <c r="I5735" s="10">
        <f>IF(E5735=0,"Fora",IF(E5734=0,"Carg xar",IF(H5735&lt;0,IF(M5735&lt;0.9,"Carg FV","Stby"),IF(M5735&gt;P5735,"V2H",IF(M5735&lt;0.9,"Carg xar","Stby")))))</f>
        <v/>
      </c>
      <c r="J5735" s="12">
        <f>IF(OR(I5735="Carg FV",I5735="Carg xar"),MIN(IF(I5735="Carg FV",ABS(H5735),7.4),7.4,MAX(0,(0.9-M5735)*40)*0.95),0)</f>
        <v/>
      </c>
      <c r="K5735" s="12">
        <f>IF(I5735="V2H",MIN(MAX(0,H5735),7.4,MAX(0,(M5735-P5735)*40)*0.95),0)</f>
        <v/>
      </c>
      <c r="L5735" s="12">
        <f>IF(E5735=0,0,MAX(0,H5735-K5735))</f>
        <v/>
      </c>
      <c r="M5735" s="13">
        <f>M5734+J5734/40-IF(I5734="V2H",K5734/(0.95*40),0)-IF(E5735=0,IF(E5734=1,IF(D5735=1,30,40)*0.18/(2*40),0),0)-IF(E5735=1,IF(E5734=0,IF(D5735=1,30,40)*0.18/(2*40),0),0)</f>
        <v/>
      </c>
      <c r="N5735" s="14" t="n">
        <v>0.2</v>
      </c>
      <c r="O5735" s="15">
        <f>K5735*N5735</f>
        <v/>
      </c>
      <c r="P5735">
        <f>IF(E5735=0,0.3,IF(D5735=1,IF(C5735&gt;=Params!$B$13-3,IF(C5735&lt;Params!$B$13,Params!$B$20,0.3),0.3),IF(C5735&gt;=Params!$B$15-3,IF(C5735&lt;Params!$B$15,Params!$B$21,0.3),0.3)))</f>
        <v/>
      </c>
    </row>
    <row r="5736" ht="15" customHeight="1" s="1">
      <c r="A5736" s="9" t="n">
        <v>5733</v>
      </c>
      <c r="B5736" s="6" t="inlineStr">
        <is>
          <t>27/08</t>
        </is>
      </c>
      <c r="C5736" s="6" t="n">
        <v>20</v>
      </c>
      <c r="D5736" s="6" t="n">
        <v>0</v>
      </c>
      <c r="E5736" s="10">
        <f>IF(D5736=1, IF(OR(C5736&lt;10, C5736&gt;=15),1,0), IF(OR(C5736&lt;7, C5736&gt;=18),1,0))</f>
        <v/>
      </c>
      <c r="F5736" s="11" t="n">
        <v>0.5629999999999999</v>
      </c>
      <c r="G5736" s="12">
        <f>0*8</f>
        <v/>
      </c>
      <c r="H5736" s="12">
        <f>F5736-G5736</f>
        <v/>
      </c>
      <c r="I5736" s="10">
        <f>IF(E5736=0,"Fora",IF(E5735=0,"Carg xar",IF(H5736&lt;0,IF(M5736&lt;0.9,"Carg FV","Stby"),IF(M5736&gt;P5736,"V2H",IF(M5736&lt;0.9,"Carg xar","Stby")))))</f>
        <v/>
      </c>
      <c r="J5736" s="12">
        <f>IF(OR(I5736="Carg FV",I5736="Carg xar"),MIN(IF(I5736="Carg FV",ABS(H5736),7.4),7.4,MAX(0,(0.9-M5736)*40)*0.95),0)</f>
        <v/>
      </c>
      <c r="K5736" s="12">
        <f>IF(I5736="V2H",MIN(MAX(0,H5736),7.4,MAX(0,(M5736-P5736)*40)*0.95),0)</f>
        <v/>
      </c>
      <c r="L5736" s="12">
        <f>IF(E5736=0,0,MAX(0,H5736-K5736))</f>
        <v/>
      </c>
      <c r="M5736" s="13">
        <f>M5735+J5735/40-IF(I5735="V2H",K5735/(0.95*40),0)-IF(E5736=0,IF(E5735=1,IF(D5736=1,30,40)*0.18/(2*40),0),0)-IF(E5736=1,IF(E5735=0,IF(D5736=1,30,40)*0.18/(2*40),0),0)</f>
        <v/>
      </c>
      <c r="N5736" s="14" t="n">
        <v>0.2</v>
      </c>
      <c r="O5736" s="15">
        <f>K5736*N5736</f>
        <v/>
      </c>
      <c r="P5736">
        <f>IF(E5736=0,0.3,IF(D5736=1,IF(C5736&gt;=Params!$B$13-3,IF(C5736&lt;Params!$B$13,Params!$B$20,0.3),0.3),IF(C5736&gt;=Params!$B$15-3,IF(C5736&lt;Params!$B$15,Params!$B$21,0.3),0.3)))</f>
        <v/>
      </c>
    </row>
    <row r="5737" ht="15" customHeight="1" s="1">
      <c r="A5737" s="9" t="n">
        <v>5734</v>
      </c>
      <c r="B5737" s="6" t="inlineStr">
        <is>
          <t>27/08</t>
        </is>
      </c>
      <c r="C5737" s="6" t="n">
        <v>21</v>
      </c>
      <c r="D5737" s="6" t="n">
        <v>0</v>
      </c>
      <c r="E5737" s="10">
        <f>IF(D5737=1, IF(OR(C5737&lt;10, C5737&gt;=15),1,0), IF(OR(C5737&lt;7, C5737&gt;=18),1,0))</f>
        <v/>
      </c>
      <c r="F5737" s="11" t="n">
        <v>0.9399999999999999</v>
      </c>
      <c r="G5737" s="12">
        <f>0*8</f>
        <v/>
      </c>
      <c r="H5737" s="12">
        <f>F5737-G5737</f>
        <v/>
      </c>
      <c r="I5737" s="10">
        <f>IF(E5737=0,"Fora",IF(E5736=0,"Carg xar",IF(H5737&lt;0,IF(M5737&lt;0.9,"Carg FV","Stby"),IF(M5737&gt;P5737,"V2H",IF(M5737&lt;0.9,"Carg xar","Stby")))))</f>
        <v/>
      </c>
      <c r="J5737" s="12">
        <f>IF(OR(I5737="Carg FV",I5737="Carg xar"),MIN(IF(I5737="Carg FV",ABS(H5737),7.4),7.4,MAX(0,(0.9-M5737)*40)*0.95),0)</f>
        <v/>
      </c>
      <c r="K5737" s="12">
        <f>IF(I5737="V2H",MIN(MAX(0,H5737),7.4,MAX(0,(M5737-P5737)*40)*0.95),0)</f>
        <v/>
      </c>
      <c r="L5737" s="12">
        <f>IF(E5737=0,0,MAX(0,H5737-K5737))</f>
        <v/>
      </c>
      <c r="M5737" s="13">
        <f>M5736+J5736/40-IF(I5736="V2H",K5736/(0.95*40),0)-IF(E5737=0,IF(E5736=1,IF(D5737=1,30,40)*0.18/(2*40),0),0)-IF(E5737=1,IF(E5736=0,IF(D5737=1,30,40)*0.18/(2*40),0),0)</f>
        <v/>
      </c>
      <c r="N5737" s="14" t="n">
        <v>0.2</v>
      </c>
      <c r="O5737" s="15">
        <f>K5737*N5737</f>
        <v/>
      </c>
      <c r="P5737">
        <f>IF(E5737=0,0.3,IF(D5737=1,IF(C5737&gt;=Params!$B$13-3,IF(C5737&lt;Params!$B$13,Params!$B$20,0.3),0.3),IF(C5737&gt;=Params!$B$15-3,IF(C5737&lt;Params!$B$15,Params!$B$21,0.3),0.3)))</f>
        <v/>
      </c>
    </row>
    <row r="5738" ht="15" customHeight="1" s="1">
      <c r="A5738" s="9" t="n">
        <v>5735</v>
      </c>
      <c r="B5738" s="6" t="inlineStr">
        <is>
          <t>27/08</t>
        </is>
      </c>
      <c r="C5738" s="6" t="n">
        <v>22</v>
      </c>
      <c r="D5738" s="6" t="n">
        <v>0</v>
      </c>
      <c r="E5738" s="10">
        <f>IF(D5738=1, IF(OR(C5738&lt;10, C5738&gt;=15),1,0), IF(OR(C5738&lt;7, C5738&gt;=18),1,0))</f>
        <v/>
      </c>
      <c r="F5738" s="11" t="n">
        <v>0.787</v>
      </c>
      <c r="G5738" s="12">
        <f>0*8</f>
        <v/>
      </c>
      <c r="H5738" s="12">
        <f>F5738-G5738</f>
        <v/>
      </c>
      <c r="I5738" s="10">
        <f>IF(E5738=0,"Fora",IF(E5737=0,"Carg xar",IF(H5738&lt;0,IF(M5738&lt;0.9,"Carg FV","Stby"),IF(M5738&gt;P5738,"V2H",IF(M5738&lt;0.9,"Carg xar","Stby")))))</f>
        <v/>
      </c>
      <c r="J5738" s="12">
        <f>IF(OR(I5738="Carg FV",I5738="Carg xar"),MIN(IF(I5738="Carg FV",ABS(H5738),7.4),7.4,MAX(0,(0.9-M5738)*40)*0.95),0)</f>
        <v/>
      </c>
      <c r="K5738" s="12">
        <f>IF(I5738="V2H",MIN(MAX(0,H5738),7.4,MAX(0,(M5738-P5738)*40)*0.95),0)</f>
        <v/>
      </c>
      <c r="L5738" s="12">
        <f>IF(E5738=0,0,MAX(0,H5738-K5738))</f>
        <v/>
      </c>
      <c r="M5738" s="13">
        <f>M5737+J5737/40-IF(I5737="V2H",K5737/(0.95*40),0)-IF(E5738=0,IF(E5737=1,IF(D5738=1,30,40)*0.18/(2*40),0),0)-IF(E5738=1,IF(E5737=0,IF(D5738=1,30,40)*0.18/(2*40),0),0)</f>
        <v/>
      </c>
      <c r="N5738" s="14" t="n">
        <v>0.15</v>
      </c>
      <c r="O5738" s="15">
        <f>K5738*N5738</f>
        <v/>
      </c>
      <c r="P5738">
        <f>IF(E5738=0,0.3,IF(D5738=1,IF(C5738&gt;=Params!$B$13-3,IF(C5738&lt;Params!$B$13,Params!$B$20,0.3),0.3),IF(C5738&gt;=Params!$B$15-3,IF(C5738&lt;Params!$B$15,Params!$B$21,0.3),0.3)))</f>
        <v/>
      </c>
    </row>
    <row r="5739" ht="15" customHeight="1" s="1">
      <c r="A5739" s="9" t="n">
        <v>5736</v>
      </c>
      <c r="B5739" s="6" t="inlineStr">
        <is>
          <t>27/08</t>
        </is>
      </c>
      <c r="C5739" s="6" t="n">
        <v>23</v>
      </c>
      <c r="D5739" s="6" t="n">
        <v>0</v>
      </c>
      <c r="E5739" s="10">
        <f>IF(D5739=1, IF(OR(C5739&lt;10, C5739&gt;=15),1,0), IF(OR(C5739&lt;7, C5739&gt;=18),1,0))</f>
        <v/>
      </c>
      <c r="F5739" s="11" t="n">
        <v>1.486</v>
      </c>
      <c r="G5739" s="12">
        <f>0*8</f>
        <v/>
      </c>
      <c r="H5739" s="12">
        <f>F5739-G5739</f>
        <v/>
      </c>
      <c r="I5739" s="10">
        <f>IF(E5739=0,"Fora",IF(E5738=0,"Carg xar",IF(H5739&lt;0,IF(M5739&lt;0.9,"Carg FV","Stby"),IF(M5739&gt;P5739,"V2H",IF(M5739&lt;0.9,"Carg xar","Stby")))))</f>
        <v/>
      </c>
      <c r="J5739" s="12">
        <f>IF(OR(I5739="Carg FV",I5739="Carg xar"),MIN(IF(I5739="Carg FV",ABS(H5739),7.4),7.4,MAX(0,(0.9-M5739)*40)*0.95),0)</f>
        <v/>
      </c>
      <c r="K5739" s="12">
        <f>IF(I5739="V2H",MIN(MAX(0,H5739),7.4,MAX(0,(M5739-P5739)*40)*0.95),0)</f>
        <v/>
      </c>
      <c r="L5739" s="12">
        <f>IF(E5739=0,0,MAX(0,H5739-K5739))</f>
        <v/>
      </c>
      <c r="M5739" s="13">
        <f>M5738+J5738/40-IF(I5738="V2H",K5738/(0.95*40),0)-IF(E5739=0,IF(E5738=1,IF(D5739=1,30,40)*0.18/(2*40),0),0)-IF(E5739=1,IF(E5738=0,IF(D5739=1,30,40)*0.18/(2*40),0),0)</f>
        <v/>
      </c>
      <c r="N5739" s="14" t="n">
        <v>0.15</v>
      </c>
      <c r="O5739" s="15">
        <f>K5739*N5739</f>
        <v/>
      </c>
      <c r="P5739">
        <f>IF(E5739=0,0.3,IF(D5739=1,IF(C5739&gt;=Params!$B$13-3,IF(C5739&lt;Params!$B$13,Params!$B$20,0.3),0.3),IF(C5739&gt;=Params!$B$15-3,IF(C5739&lt;Params!$B$15,Params!$B$21,0.3),0.3)))</f>
        <v/>
      </c>
    </row>
    <row r="5740" ht="15" customHeight="1" s="1">
      <c r="A5740" s="9" t="n">
        <v>5737</v>
      </c>
      <c r="B5740" s="6" t="inlineStr">
        <is>
          <t>28/08</t>
        </is>
      </c>
      <c r="C5740" s="6" t="n">
        <v>0</v>
      </c>
      <c r="D5740" s="6" t="n">
        <v>0</v>
      </c>
      <c r="E5740" s="10">
        <f>IF(D5740=1, IF(OR(C5740&lt;10, C5740&gt;=15),1,0), IF(OR(C5740&lt;7, C5740&gt;=18),1,0))</f>
        <v/>
      </c>
      <c r="F5740" s="11" t="n">
        <v>1.376</v>
      </c>
      <c r="G5740" s="12">
        <f>0*8</f>
        <v/>
      </c>
      <c r="H5740" s="12">
        <f>F5740-G5740</f>
        <v/>
      </c>
      <c r="I5740" s="10">
        <f>IF(E5740=0,"Fora",IF(E5739=0,"Carg xar",IF(H5740&lt;0,IF(M5740&lt;0.9,"Carg FV","Stby"),IF(M5740&gt;P5740,"V2H",IF(M5740&lt;0.9,"Carg xar","Stby")))))</f>
        <v/>
      </c>
      <c r="J5740" s="12">
        <f>IF(OR(I5740="Carg FV",I5740="Carg xar"),MIN(IF(I5740="Carg FV",ABS(H5740),7.4),7.4,MAX(0,(0.9-M5740)*40)*0.95),0)</f>
        <v/>
      </c>
      <c r="K5740" s="12">
        <f>IF(I5740="V2H",MIN(MAX(0,H5740),7.4,MAX(0,(M5740-P5740)*40)*0.95),0)</f>
        <v/>
      </c>
      <c r="L5740" s="12">
        <f>IF(E5740=0,0,MAX(0,H5740-K5740))</f>
        <v/>
      </c>
      <c r="M5740" s="13">
        <f>M5739+J5739/40-IF(I5739="V2H",K5739/(0.95*40),0)-IF(E5740=0,IF(E5739=1,IF(D5740=1,30,40)*0.18/(2*40),0),0)-IF(E5740=1,IF(E5739=0,IF(D5740=1,30,40)*0.18/(2*40),0),0)</f>
        <v/>
      </c>
      <c r="N5740" s="14" t="n">
        <v>0.09</v>
      </c>
      <c r="O5740" s="15">
        <f>K5740*N5740</f>
        <v/>
      </c>
      <c r="P5740">
        <f>IF(E5740=0,0.3,IF(D5740=1,IF(C5740&gt;=Params!$B$13-3,IF(C5740&lt;Params!$B$13,Params!$B$20,0.3),0.3),IF(C5740&gt;=Params!$B$15-3,IF(C5740&lt;Params!$B$15,Params!$B$21,0.3),0.3)))</f>
        <v/>
      </c>
    </row>
    <row r="5741" ht="15" customHeight="1" s="1">
      <c r="A5741" s="9" t="n">
        <v>5738</v>
      </c>
      <c r="B5741" s="6" t="inlineStr">
        <is>
          <t>28/08</t>
        </is>
      </c>
      <c r="C5741" s="6" t="n">
        <v>1</v>
      </c>
      <c r="D5741" s="6" t="n">
        <v>0</v>
      </c>
      <c r="E5741" s="10">
        <f>IF(D5741=1, IF(OR(C5741&lt;10, C5741&gt;=15),1,0), IF(OR(C5741&lt;7, C5741&gt;=18),1,0))</f>
        <v/>
      </c>
      <c r="F5741" s="11" t="n">
        <v>0.526</v>
      </c>
      <c r="G5741" s="12">
        <f>0*8</f>
        <v/>
      </c>
      <c r="H5741" s="12">
        <f>F5741-G5741</f>
        <v/>
      </c>
      <c r="I5741" s="10">
        <f>IF(E5741=0,"Fora",IF(E5740=0,"Carg xar",IF(H5741&lt;0,IF(M5741&lt;0.9,"Carg FV","Stby"),IF(M5741&gt;P5741,"V2H",IF(M5741&lt;0.9,"Carg xar","Stby")))))</f>
        <v/>
      </c>
      <c r="J5741" s="12">
        <f>IF(OR(I5741="Carg FV",I5741="Carg xar"),MIN(IF(I5741="Carg FV",ABS(H5741),7.4),7.4,MAX(0,(0.9-M5741)*40)*0.95),0)</f>
        <v/>
      </c>
      <c r="K5741" s="12">
        <f>IF(I5741="V2H",MIN(MAX(0,H5741),7.4,MAX(0,(M5741-P5741)*40)*0.95),0)</f>
        <v/>
      </c>
      <c r="L5741" s="12">
        <f>IF(E5741=0,0,MAX(0,H5741-K5741))</f>
        <v/>
      </c>
      <c r="M5741" s="13">
        <f>M5740+J5740/40-IF(I5740="V2H",K5740/(0.95*40),0)-IF(E5741=0,IF(E5740=1,IF(D5741=1,30,40)*0.18/(2*40),0),0)-IF(E5741=1,IF(E5740=0,IF(D5741=1,30,40)*0.18/(2*40),0),0)</f>
        <v/>
      </c>
      <c r="N5741" s="14" t="n">
        <v>0.09</v>
      </c>
      <c r="O5741" s="15">
        <f>K5741*N5741</f>
        <v/>
      </c>
      <c r="P5741">
        <f>IF(E5741=0,0.3,IF(D5741=1,IF(C5741&gt;=Params!$B$13-3,IF(C5741&lt;Params!$B$13,Params!$B$20,0.3),0.3),IF(C5741&gt;=Params!$B$15-3,IF(C5741&lt;Params!$B$15,Params!$B$21,0.3),0.3)))</f>
        <v/>
      </c>
    </row>
    <row r="5742" ht="15" customHeight="1" s="1">
      <c r="A5742" s="9" t="n">
        <v>5739</v>
      </c>
      <c r="B5742" s="6" t="inlineStr">
        <is>
          <t>28/08</t>
        </is>
      </c>
      <c r="C5742" s="6" t="n">
        <v>2</v>
      </c>
      <c r="D5742" s="6" t="n">
        <v>0</v>
      </c>
      <c r="E5742" s="10">
        <f>IF(D5742=1, IF(OR(C5742&lt;10, C5742&gt;=15),1,0), IF(OR(C5742&lt;7, C5742&gt;=18),1,0))</f>
        <v/>
      </c>
      <c r="F5742" s="11" t="n">
        <v>0.5</v>
      </c>
      <c r="G5742" s="12">
        <f>0*8</f>
        <v/>
      </c>
      <c r="H5742" s="12">
        <f>F5742-G5742</f>
        <v/>
      </c>
      <c r="I5742" s="10">
        <f>IF(E5742=0,"Fora",IF(E5741=0,"Carg xar",IF(H5742&lt;0,IF(M5742&lt;0.9,"Carg FV","Stby"),IF(M5742&gt;P5742,"V2H",IF(M5742&lt;0.9,"Carg xar","Stby")))))</f>
        <v/>
      </c>
      <c r="J5742" s="12">
        <f>IF(OR(I5742="Carg FV",I5742="Carg xar"),MIN(IF(I5742="Carg FV",ABS(H5742),7.4),7.4,MAX(0,(0.9-M5742)*40)*0.95),0)</f>
        <v/>
      </c>
      <c r="K5742" s="12">
        <f>IF(I5742="V2H",MIN(MAX(0,H5742),7.4,MAX(0,(M5742-P5742)*40)*0.95),0)</f>
        <v/>
      </c>
      <c r="L5742" s="12">
        <f>IF(E5742=0,0,MAX(0,H5742-K5742))</f>
        <v/>
      </c>
      <c r="M5742" s="13">
        <f>M5741+J5741/40-IF(I5741="V2H",K5741/(0.95*40),0)-IF(E5742=0,IF(E5741=1,IF(D5742=1,30,40)*0.18/(2*40),0),0)-IF(E5742=1,IF(E5741=0,IF(D5742=1,30,40)*0.18/(2*40),0),0)</f>
        <v/>
      </c>
      <c r="N5742" s="14" t="n">
        <v>0.09</v>
      </c>
      <c r="O5742" s="15">
        <f>K5742*N5742</f>
        <v/>
      </c>
      <c r="P5742">
        <f>IF(E5742=0,0.3,IF(D5742=1,IF(C5742&gt;=Params!$B$13-3,IF(C5742&lt;Params!$B$13,Params!$B$20,0.3),0.3),IF(C5742&gt;=Params!$B$15-3,IF(C5742&lt;Params!$B$15,Params!$B$21,0.3),0.3)))</f>
        <v/>
      </c>
    </row>
    <row r="5743" ht="15" customHeight="1" s="1">
      <c r="A5743" s="9" t="n">
        <v>5740</v>
      </c>
      <c r="B5743" s="6" t="inlineStr">
        <is>
          <t>28/08</t>
        </is>
      </c>
      <c r="C5743" s="6" t="n">
        <v>3</v>
      </c>
      <c r="D5743" s="6" t="n">
        <v>0</v>
      </c>
      <c r="E5743" s="10">
        <f>IF(D5743=1, IF(OR(C5743&lt;10, C5743&gt;=15),1,0), IF(OR(C5743&lt;7, C5743&gt;=18),1,0))</f>
        <v/>
      </c>
      <c r="F5743" s="11" t="n">
        <v>0.52</v>
      </c>
      <c r="G5743" s="12">
        <f>0*8</f>
        <v/>
      </c>
      <c r="H5743" s="12">
        <f>F5743-G5743</f>
        <v/>
      </c>
      <c r="I5743" s="10">
        <f>IF(E5743=0,"Fora",IF(E5742=0,"Carg xar",IF(H5743&lt;0,IF(M5743&lt;0.9,"Carg FV","Stby"),IF(M5743&gt;P5743,"V2H",IF(M5743&lt;0.9,"Carg xar","Stby")))))</f>
        <v/>
      </c>
      <c r="J5743" s="12">
        <f>IF(OR(I5743="Carg FV",I5743="Carg xar"),MIN(IF(I5743="Carg FV",ABS(H5743),7.4),7.4,MAX(0,(0.9-M5743)*40)*0.95),0)</f>
        <v/>
      </c>
      <c r="K5743" s="12">
        <f>IF(I5743="V2H",MIN(MAX(0,H5743),7.4,MAX(0,(M5743-P5743)*40)*0.95),0)</f>
        <v/>
      </c>
      <c r="L5743" s="12">
        <f>IF(E5743=0,0,MAX(0,H5743-K5743))</f>
        <v/>
      </c>
      <c r="M5743" s="13">
        <f>M5742+J5742/40-IF(I5742="V2H",K5742/(0.95*40),0)-IF(E5743=0,IF(E5742=1,IF(D5743=1,30,40)*0.18/(2*40),0),0)-IF(E5743=1,IF(E5742=0,IF(D5743=1,30,40)*0.18/(2*40),0),0)</f>
        <v/>
      </c>
      <c r="N5743" s="14" t="n">
        <v>0.09</v>
      </c>
      <c r="O5743" s="15">
        <f>K5743*N5743</f>
        <v/>
      </c>
      <c r="P5743">
        <f>IF(E5743=0,0.3,IF(D5743=1,IF(C5743&gt;=Params!$B$13-3,IF(C5743&lt;Params!$B$13,Params!$B$20,0.3),0.3),IF(C5743&gt;=Params!$B$15-3,IF(C5743&lt;Params!$B$15,Params!$B$21,0.3),0.3)))</f>
        <v/>
      </c>
    </row>
    <row r="5744" ht="15" customHeight="1" s="1">
      <c r="A5744" s="9" t="n">
        <v>5741</v>
      </c>
      <c r="B5744" s="6" t="inlineStr">
        <is>
          <t>28/08</t>
        </is>
      </c>
      <c r="C5744" s="6" t="n">
        <v>4</v>
      </c>
      <c r="D5744" s="6" t="n">
        <v>0</v>
      </c>
      <c r="E5744" s="10">
        <f>IF(D5744=1, IF(OR(C5744&lt;10, C5744&gt;=15),1,0), IF(OR(C5744&lt;7, C5744&gt;=18),1,0))</f>
        <v/>
      </c>
      <c r="F5744" s="11" t="n">
        <v>0.467</v>
      </c>
      <c r="G5744" s="12">
        <f>0*8</f>
        <v/>
      </c>
      <c r="H5744" s="12">
        <f>F5744-G5744</f>
        <v/>
      </c>
      <c r="I5744" s="10">
        <f>IF(E5744=0,"Fora",IF(E5743=0,"Carg xar",IF(H5744&lt;0,IF(M5744&lt;0.9,"Carg FV","Stby"),IF(M5744&gt;P5744,"V2H",IF(M5744&lt;0.9,"Carg xar","Stby")))))</f>
        <v/>
      </c>
      <c r="J5744" s="12">
        <f>IF(OR(I5744="Carg FV",I5744="Carg xar"),MIN(IF(I5744="Carg FV",ABS(H5744),7.4),7.4,MAX(0,(0.9-M5744)*40)*0.95),0)</f>
        <v/>
      </c>
      <c r="K5744" s="12">
        <f>IF(I5744="V2H",MIN(MAX(0,H5744),7.4,MAX(0,(M5744-P5744)*40)*0.95),0)</f>
        <v/>
      </c>
      <c r="L5744" s="12">
        <f>IF(E5744=0,0,MAX(0,H5744-K5744))</f>
        <v/>
      </c>
      <c r="M5744" s="13">
        <f>M5743+J5743/40-IF(I5743="V2H",K5743/(0.95*40),0)-IF(E5744=0,IF(E5743=1,IF(D5744=1,30,40)*0.18/(2*40),0),0)-IF(E5744=1,IF(E5743=0,IF(D5744=1,30,40)*0.18/(2*40),0),0)</f>
        <v/>
      </c>
      <c r="N5744" s="14" t="n">
        <v>0.09</v>
      </c>
      <c r="O5744" s="15">
        <f>K5744*N5744</f>
        <v/>
      </c>
      <c r="P5744">
        <f>IF(E5744=0,0.3,IF(D5744=1,IF(C5744&gt;=Params!$B$13-3,IF(C5744&lt;Params!$B$13,Params!$B$20,0.3),0.3),IF(C5744&gt;=Params!$B$15-3,IF(C5744&lt;Params!$B$15,Params!$B$21,0.3),0.3)))</f>
        <v/>
      </c>
    </row>
    <row r="5745" ht="15" customHeight="1" s="1">
      <c r="A5745" s="9" t="n">
        <v>5742</v>
      </c>
      <c r="B5745" s="6" t="inlineStr">
        <is>
          <t>28/08</t>
        </is>
      </c>
      <c r="C5745" s="6" t="n">
        <v>5</v>
      </c>
      <c r="D5745" s="6" t="n">
        <v>0</v>
      </c>
      <c r="E5745" s="10">
        <f>IF(D5745=1, IF(OR(C5745&lt;10, C5745&gt;=15),1,0), IF(OR(C5745&lt;7, C5745&gt;=18),1,0))</f>
        <v/>
      </c>
      <c r="F5745" s="11" t="n">
        <v>0.495</v>
      </c>
      <c r="G5745" s="12">
        <f>0*8</f>
        <v/>
      </c>
      <c r="H5745" s="12">
        <f>F5745-G5745</f>
        <v/>
      </c>
      <c r="I5745" s="10">
        <f>IF(E5745=0,"Fora",IF(E5744=0,"Carg xar",IF(H5745&lt;0,IF(M5745&lt;0.9,"Carg FV","Stby"),IF(M5745&gt;P5745,"V2H",IF(M5745&lt;0.9,"Carg xar","Stby")))))</f>
        <v/>
      </c>
      <c r="J5745" s="12">
        <f>IF(OR(I5745="Carg FV",I5745="Carg xar"),MIN(IF(I5745="Carg FV",ABS(H5745),7.4),7.4,MAX(0,(0.9-M5745)*40)*0.95),0)</f>
        <v/>
      </c>
      <c r="K5745" s="12">
        <f>IF(I5745="V2H",MIN(MAX(0,H5745),7.4,MAX(0,(M5745-P5745)*40)*0.95),0)</f>
        <v/>
      </c>
      <c r="L5745" s="12">
        <f>IF(E5745=0,0,MAX(0,H5745-K5745))</f>
        <v/>
      </c>
      <c r="M5745" s="13">
        <f>M5744+J5744/40-IF(I5744="V2H",K5744/(0.95*40),0)-IF(E5745=0,IF(E5744=1,IF(D5745=1,30,40)*0.18/(2*40),0),0)-IF(E5745=1,IF(E5744=0,IF(D5745=1,30,40)*0.18/(2*40),0),0)</f>
        <v/>
      </c>
      <c r="N5745" s="14" t="n">
        <v>0.09</v>
      </c>
      <c r="O5745" s="15">
        <f>K5745*N5745</f>
        <v/>
      </c>
      <c r="P5745">
        <f>IF(E5745=0,0.3,IF(D5745=1,IF(C5745&gt;=Params!$B$13-3,IF(C5745&lt;Params!$B$13,Params!$B$20,0.3),0.3),IF(C5745&gt;=Params!$B$15-3,IF(C5745&lt;Params!$B$15,Params!$B$21,0.3),0.3)))</f>
        <v/>
      </c>
    </row>
    <row r="5746" ht="15" customHeight="1" s="1">
      <c r="A5746" s="9" t="n">
        <v>5743</v>
      </c>
      <c r="B5746" s="6" t="inlineStr">
        <is>
          <t>28/08</t>
        </is>
      </c>
      <c r="C5746" s="6" t="n">
        <v>6</v>
      </c>
      <c r="D5746" s="6" t="n">
        <v>0</v>
      </c>
      <c r="E5746" s="10">
        <f>IF(D5746=1, IF(OR(C5746&lt;10, C5746&gt;=15),1,0), IF(OR(C5746&lt;7, C5746&gt;=18),1,0))</f>
        <v/>
      </c>
      <c r="F5746" s="11" t="n">
        <v>0.45</v>
      </c>
      <c r="G5746" s="12">
        <f>0*8</f>
        <v/>
      </c>
      <c r="H5746" s="12">
        <f>F5746-G5746</f>
        <v/>
      </c>
      <c r="I5746" s="10">
        <f>IF(E5746=0,"Fora",IF(E5745=0,"Carg xar",IF(H5746&lt;0,IF(M5746&lt;0.9,"Carg FV","Stby"),IF(M5746&gt;P5746,"V2H",IF(M5746&lt;0.9,"Carg xar","Stby")))))</f>
        <v/>
      </c>
      <c r="J5746" s="12">
        <f>IF(OR(I5746="Carg FV",I5746="Carg xar"),MIN(IF(I5746="Carg FV",ABS(H5746),7.4),7.4,MAX(0,(0.9-M5746)*40)*0.95),0)</f>
        <v/>
      </c>
      <c r="K5746" s="12">
        <f>IF(I5746="V2H",MIN(MAX(0,H5746),7.4,MAX(0,(M5746-P5746)*40)*0.95),0)</f>
        <v/>
      </c>
      <c r="L5746" s="12">
        <f>IF(E5746=0,0,MAX(0,H5746-K5746))</f>
        <v/>
      </c>
      <c r="M5746" s="13">
        <f>M5745+J5745/40-IF(I5745="V2H",K5745/(0.95*40),0)-IF(E5746=0,IF(E5745=1,IF(D5746=1,30,40)*0.18/(2*40),0),0)-IF(E5746=1,IF(E5745=0,IF(D5746=1,30,40)*0.18/(2*40),0),0)</f>
        <v/>
      </c>
      <c r="N5746" s="14" t="n">
        <v>0.09</v>
      </c>
      <c r="O5746" s="15">
        <f>K5746*N5746</f>
        <v/>
      </c>
      <c r="P5746">
        <f>IF(E5746=0,0.3,IF(D5746=1,IF(C5746&gt;=Params!$B$13-3,IF(C5746&lt;Params!$B$13,Params!$B$20,0.3),0.3),IF(C5746&gt;=Params!$B$15-3,IF(C5746&lt;Params!$B$15,Params!$B$21,0.3),0.3)))</f>
        <v/>
      </c>
    </row>
    <row r="5747" ht="15" customHeight="1" s="1">
      <c r="A5747" s="9" t="n">
        <v>5744</v>
      </c>
      <c r="B5747" s="6" t="inlineStr">
        <is>
          <t>28/08</t>
        </is>
      </c>
      <c r="C5747" s="6" t="n">
        <v>7</v>
      </c>
      <c r="D5747" s="6" t="n">
        <v>0</v>
      </c>
      <c r="E5747" s="10">
        <f>IF(D5747=1, IF(OR(C5747&lt;10, C5747&gt;=15),1,0), IF(OR(C5747&lt;7, C5747&gt;=18),1,0))</f>
        <v/>
      </c>
      <c r="F5747" s="11" t="n">
        <v>0.481</v>
      </c>
      <c r="G5747" s="12">
        <f>0.1*8</f>
        <v/>
      </c>
      <c r="H5747" s="12">
        <f>F5747-G5747</f>
        <v/>
      </c>
      <c r="I5747" s="10">
        <f>IF(E5747=0,"Fora",IF(E5746=0,"Carg xar",IF(H5747&lt;0,IF(M5747&lt;0.9,"Carg FV","Stby"),IF(M5747&gt;P5747,"V2H",IF(M5747&lt;0.9,"Carg xar","Stby")))))</f>
        <v/>
      </c>
      <c r="J5747" s="12">
        <f>IF(OR(I5747="Carg FV",I5747="Carg xar"),MIN(IF(I5747="Carg FV",ABS(H5747),7.4),7.4,MAX(0,(0.9-M5747)*40)*0.95),0)</f>
        <v/>
      </c>
      <c r="K5747" s="12">
        <f>IF(I5747="V2H",MIN(MAX(0,H5747),7.4,MAX(0,(M5747-P5747)*40)*0.95),0)</f>
        <v/>
      </c>
      <c r="L5747" s="12">
        <f>IF(E5747=0,0,MAX(0,H5747-K5747))</f>
        <v/>
      </c>
      <c r="M5747" s="13">
        <f>M5746+J5746/40-IF(I5746="V2H",K5746/(0.95*40),0)-IF(E5747=0,IF(E5746=1,IF(D5747=1,30,40)*0.18/(2*40),0),0)-IF(E5747=1,IF(E5746=0,IF(D5747=1,30,40)*0.18/(2*40),0),0)</f>
        <v/>
      </c>
      <c r="N5747" s="14" t="n">
        <v>0.09</v>
      </c>
      <c r="O5747" s="15">
        <f>K5747*N5747</f>
        <v/>
      </c>
      <c r="P5747">
        <f>IF(E5747=0,0.3,IF(D5747=1,IF(C5747&gt;=Params!$B$13-3,IF(C5747&lt;Params!$B$13,Params!$B$20,0.3),0.3),IF(C5747&gt;=Params!$B$15-3,IF(C5747&lt;Params!$B$15,Params!$B$21,0.3),0.3)))</f>
        <v/>
      </c>
    </row>
    <row r="5748" ht="15" customHeight="1" s="1">
      <c r="A5748" s="9" t="n">
        <v>5745</v>
      </c>
      <c r="B5748" s="6" t="inlineStr">
        <is>
          <t>28/08</t>
        </is>
      </c>
      <c r="C5748" s="6" t="n">
        <v>8</v>
      </c>
      <c r="D5748" s="6" t="n">
        <v>0</v>
      </c>
      <c r="E5748" s="10">
        <f>IF(D5748=1, IF(OR(C5748&lt;10, C5748&gt;=15),1,0), IF(OR(C5748&lt;7, C5748&gt;=18),1,0))</f>
        <v/>
      </c>
      <c r="F5748" s="11" t="n">
        <v>0.702</v>
      </c>
      <c r="G5748" s="12">
        <f>0.25*8</f>
        <v/>
      </c>
      <c r="H5748" s="12">
        <f>F5748-G5748</f>
        <v/>
      </c>
      <c r="I5748" s="10">
        <f>IF(E5748=0,"Fora",IF(E5747=0,"Carg xar",IF(H5748&lt;0,IF(M5748&lt;0.9,"Carg FV","Stby"),IF(M5748&gt;P5748,"V2H",IF(M5748&lt;0.9,"Carg xar","Stby")))))</f>
        <v/>
      </c>
      <c r="J5748" s="12">
        <f>IF(OR(I5748="Carg FV",I5748="Carg xar"),MIN(IF(I5748="Carg FV",ABS(H5748),7.4),7.4,MAX(0,(0.9-M5748)*40)*0.95),0)</f>
        <v/>
      </c>
      <c r="K5748" s="12">
        <f>IF(I5748="V2H",MIN(MAX(0,H5748),7.4,MAX(0,(M5748-P5748)*40)*0.95),0)</f>
        <v/>
      </c>
      <c r="L5748" s="12">
        <f>IF(E5748=0,0,MAX(0,H5748-K5748))</f>
        <v/>
      </c>
      <c r="M5748" s="13">
        <f>M5747+J5747/40-IF(I5747="V2H",K5747/(0.95*40),0)-IF(E5748=0,IF(E5747=1,IF(D5748=1,30,40)*0.18/(2*40),0),0)-IF(E5748=1,IF(E5747=0,IF(D5748=1,30,40)*0.18/(2*40),0),0)</f>
        <v/>
      </c>
      <c r="N5748" s="14" t="n">
        <v>0.15</v>
      </c>
      <c r="O5748" s="15">
        <f>K5748*N5748</f>
        <v/>
      </c>
      <c r="P5748">
        <f>IF(E5748=0,0.3,IF(D5748=1,IF(C5748&gt;=Params!$B$13-3,IF(C5748&lt;Params!$B$13,Params!$B$20,0.3),0.3),IF(C5748&gt;=Params!$B$15-3,IF(C5748&lt;Params!$B$15,Params!$B$21,0.3),0.3)))</f>
        <v/>
      </c>
    </row>
    <row r="5749" ht="15" customHeight="1" s="1">
      <c r="A5749" s="9" t="n">
        <v>5746</v>
      </c>
      <c r="B5749" s="6" t="inlineStr">
        <is>
          <t>28/08</t>
        </is>
      </c>
      <c r="C5749" s="6" t="n">
        <v>9</v>
      </c>
      <c r="D5749" s="6" t="n">
        <v>0</v>
      </c>
      <c r="E5749" s="10">
        <f>IF(D5749=1, IF(OR(C5749&lt;10, C5749&gt;=15),1,0), IF(OR(C5749&lt;7, C5749&gt;=18),1,0))</f>
        <v/>
      </c>
      <c r="F5749" s="11" t="n">
        <v>1.559</v>
      </c>
      <c r="G5749" s="12">
        <f>0.45*8</f>
        <v/>
      </c>
      <c r="H5749" s="12">
        <f>F5749-G5749</f>
        <v/>
      </c>
      <c r="I5749" s="10">
        <f>IF(E5749=0,"Fora",IF(E5748=0,"Carg xar",IF(H5749&lt;0,IF(M5749&lt;0.9,"Carg FV","Stby"),IF(M5749&gt;P5749,"V2H",IF(M5749&lt;0.9,"Carg xar","Stby")))))</f>
        <v/>
      </c>
      <c r="J5749" s="12">
        <f>IF(OR(I5749="Carg FV",I5749="Carg xar"),MIN(IF(I5749="Carg FV",ABS(H5749),7.4),7.4,MAX(0,(0.9-M5749)*40)*0.95),0)</f>
        <v/>
      </c>
      <c r="K5749" s="12">
        <f>IF(I5749="V2H",MIN(MAX(0,H5749),7.4,MAX(0,(M5749-P5749)*40)*0.95),0)</f>
        <v/>
      </c>
      <c r="L5749" s="12">
        <f>IF(E5749=0,0,MAX(0,H5749-K5749))</f>
        <v/>
      </c>
      <c r="M5749" s="13">
        <f>M5748+J5748/40-IF(I5748="V2H",K5748/(0.95*40),0)-IF(E5749=0,IF(E5748=1,IF(D5749=1,30,40)*0.18/(2*40),0),0)-IF(E5749=1,IF(E5748=0,IF(D5749=1,30,40)*0.18/(2*40),0),0)</f>
        <v/>
      </c>
      <c r="N5749" s="14" t="n">
        <v>0.15</v>
      </c>
      <c r="O5749" s="15">
        <f>K5749*N5749</f>
        <v/>
      </c>
      <c r="P5749">
        <f>IF(E5749=0,0.3,IF(D5749=1,IF(C5749&gt;=Params!$B$13-3,IF(C5749&lt;Params!$B$13,Params!$B$20,0.3),0.3),IF(C5749&gt;=Params!$B$15-3,IF(C5749&lt;Params!$B$15,Params!$B$21,0.3),0.3)))</f>
        <v/>
      </c>
    </row>
    <row r="5750" ht="15" customHeight="1" s="1">
      <c r="A5750" s="9" t="n">
        <v>5747</v>
      </c>
      <c r="B5750" s="6" t="inlineStr">
        <is>
          <t>28/08</t>
        </is>
      </c>
      <c r="C5750" s="6" t="n">
        <v>10</v>
      </c>
      <c r="D5750" s="6" t="n">
        <v>0</v>
      </c>
      <c r="E5750" s="10">
        <f>IF(D5750=1, IF(OR(C5750&lt;10, C5750&gt;=15),1,0), IF(OR(C5750&lt;7, C5750&gt;=18),1,0))</f>
        <v/>
      </c>
      <c r="F5750" s="11" t="n">
        <v>2.23</v>
      </c>
      <c r="G5750" s="12">
        <f>0.65*8</f>
        <v/>
      </c>
      <c r="H5750" s="12">
        <f>F5750-G5750</f>
        <v/>
      </c>
      <c r="I5750" s="10">
        <f>IF(E5750=0,"Fora",IF(E5749=0,"Carg xar",IF(H5750&lt;0,IF(M5750&lt;0.9,"Carg FV","Stby"),IF(M5750&gt;P5750,"V2H",IF(M5750&lt;0.9,"Carg xar","Stby")))))</f>
        <v/>
      </c>
      <c r="J5750" s="12">
        <f>IF(OR(I5750="Carg FV",I5750="Carg xar"),MIN(IF(I5750="Carg FV",ABS(H5750),7.4),7.4,MAX(0,(0.9-M5750)*40)*0.95),0)</f>
        <v/>
      </c>
      <c r="K5750" s="12">
        <f>IF(I5750="V2H",MIN(MAX(0,H5750),7.4,MAX(0,(M5750-P5750)*40)*0.95),0)</f>
        <v/>
      </c>
      <c r="L5750" s="12">
        <f>IF(E5750=0,0,MAX(0,H5750-K5750))</f>
        <v/>
      </c>
      <c r="M5750" s="13">
        <f>M5749+J5749/40-IF(I5749="V2H",K5749/(0.95*40),0)-IF(E5750=0,IF(E5749=1,IF(D5750=1,30,40)*0.18/(2*40),0),0)-IF(E5750=1,IF(E5749=0,IF(D5750=1,30,40)*0.18/(2*40),0),0)</f>
        <v/>
      </c>
      <c r="N5750" s="14" t="n">
        <v>0.2</v>
      </c>
      <c r="O5750" s="15">
        <f>K5750*N5750</f>
        <v/>
      </c>
      <c r="P5750">
        <f>IF(E5750=0,0.3,IF(D5750=1,IF(C5750&gt;=Params!$B$13-3,IF(C5750&lt;Params!$B$13,Params!$B$20,0.3),0.3),IF(C5750&gt;=Params!$B$15-3,IF(C5750&lt;Params!$B$15,Params!$B$21,0.3),0.3)))</f>
        <v/>
      </c>
    </row>
    <row r="5751" ht="15" customHeight="1" s="1">
      <c r="A5751" s="9" t="n">
        <v>5748</v>
      </c>
      <c r="B5751" s="6" t="inlineStr">
        <is>
          <t>28/08</t>
        </is>
      </c>
      <c r="C5751" s="6" t="n">
        <v>11</v>
      </c>
      <c r="D5751" s="6" t="n">
        <v>0</v>
      </c>
      <c r="E5751" s="10">
        <f>IF(D5751=1, IF(OR(C5751&lt;10, C5751&gt;=15),1,0), IF(OR(C5751&lt;7, C5751&gt;=18),1,0))</f>
        <v/>
      </c>
      <c r="F5751" s="11" t="n">
        <v>2.871</v>
      </c>
      <c r="G5751" s="12">
        <f>0.8*8</f>
        <v/>
      </c>
      <c r="H5751" s="12">
        <f>F5751-G5751</f>
        <v/>
      </c>
      <c r="I5751" s="10">
        <f>IF(E5751=0,"Fora",IF(E5750=0,"Carg xar",IF(H5751&lt;0,IF(M5751&lt;0.9,"Carg FV","Stby"),IF(M5751&gt;P5751,"V2H",IF(M5751&lt;0.9,"Carg xar","Stby")))))</f>
        <v/>
      </c>
      <c r="J5751" s="12">
        <f>IF(OR(I5751="Carg FV",I5751="Carg xar"),MIN(IF(I5751="Carg FV",ABS(H5751),7.4),7.4,MAX(0,(0.9-M5751)*40)*0.95),0)</f>
        <v/>
      </c>
      <c r="K5751" s="12">
        <f>IF(I5751="V2H",MIN(MAX(0,H5751),7.4,MAX(0,(M5751-P5751)*40)*0.95),0)</f>
        <v/>
      </c>
      <c r="L5751" s="12">
        <f>IF(E5751=0,0,MAX(0,H5751-K5751))</f>
        <v/>
      </c>
      <c r="M5751" s="13">
        <f>M5750+J5750/40-IF(I5750="V2H",K5750/(0.95*40),0)-IF(E5751=0,IF(E5750=1,IF(D5751=1,30,40)*0.18/(2*40),0),0)-IF(E5751=1,IF(E5750=0,IF(D5751=1,30,40)*0.18/(2*40),0),0)</f>
        <v/>
      </c>
      <c r="N5751" s="14" t="n">
        <v>0.2</v>
      </c>
      <c r="O5751" s="15">
        <f>K5751*N5751</f>
        <v/>
      </c>
      <c r="P5751">
        <f>IF(E5751=0,0.3,IF(D5751=1,IF(C5751&gt;=Params!$B$13-3,IF(C5751&lt;Params!$B$13,Params!$B$20,0.3),0.3),IF(C5751&gt;=Params!$B$15-3,IF(C5751&lt;Params!$B$15,Params!$B$21,0.3),0.3)))</f>
        <v/>
      </c>
    </row>
    <row r="5752" ht="15" customHeight="1" s="1">
      <c r="A5752" s="9" t="n">
        <v>5749</v>
      </c>
      <c r="B5752" s="6" t="inlineStr">
        <is>
          <t>28/08</t>
        </is>
      </c>
      <c r="C5752" s="6" t="n">
        <v>12</v>
      </c>
      <c r="D5752" s="6" t="n">
        <v>0</v>
      </c>
      <c r="E5752" s="10">
        <f>IF(D5752=1, IF(OR(C5752&lt;10, C5752&gt;=15),1,0), IF(OR(C5752&lt;7, C5752&gt;=18),1,0))</f>
        <v/>
      </c>
      <c r="F5752" s="11" t="n">
        <v>2.096</v>
      </c>
      <c r="G5752" s="12">
        <f>0.88*8</f>
        <v/>
      </c>
      <c r="H5752" s="12">
        <f>F5752-G5752</f>
        <v/>
      </c>
      <c r="I5752" s="10">
        <f>IF(E5752=0,"Fora",IF(E5751=0,"Carg xar",IF(H5752&lt;0,IF(M5752&lt;0.9,"Carg FV","Stby"),IF(M5752&gt;P5752,"V2H",IF(M5752&lt;0.9,"Carg xar","Stby")))))</f>
        <v/>
      </c>
      <c r="J5752" s="12">
        <f>IF(OR(I5752="Carg FV",I5752="Carg xar"),MIN(IF(I5752="Carg FV",ABS(H5752),7.4),7.4,MAX(0,(0.9-M5752)*40)*0.95),0)</f>
        <v/>
      </c>
      <c r="K5752" s="12">
        <f>IF(I5752="V2H",MIN(MAX(0,H5752),7.4,MAX(0,(M5752-P5752)*40)*0.95),0)</f>
        <v/>
      </c>
      <c r="L5752" s="12">
        <f>IF(E5752=0,0,MAX(0,H5752-K5752))</f>
        <v/>
      </c>
      <c r="M5752" s="13">
        <f>M5751+J5751/40-IF(I5751="V2H",K5751/(0.95*40),0)-IF(E5752=0,IF(E5751=1,IF(D5752=1,30,40)*0.18/(2*40),0),0)-IF(E5752=1,IF(E5751=0,IF(D5752=1,30,40)*0.18/(2*40),0),0)</f>
        <v/>
      </c>
      <c r="N5752" s="14" t="n">
        <v>0.2</v>
      </c>
      <c r="O5752" s="15">
        <f>K5752*N5752</f>
        <v/>
      </c>
      <c r="P5752">
        <f>IF(E5752=0,0.3,IF(D5752=1,IF(C5752&gt;=Params!$B$13-3,IF(C5752&lt;Params!$B$13,Params!$B$20,0.3),0.3),IF(C5752&gt;=Params!$B$15-3,IF(C5752&lt;Params!$B$15,Params!$B$21,0.3),0.3)))</f>
        <v/>
      </c>
    </row>
    <row r="5753" ht="15" customHeight="1" s="1">
      <c r="A5753" s="9" t="n">
        <v>5750</v>
      </c>
      <c r="B5753" s="6" t="inlineStr">
        <is>
          <t>28/08</t>
        </is>
      </c>
      <c r="C5753" s="6" t="n">
        <v>13</v>
      </c>
      <c r="D5753" s="6" t="n">
        <v>0</v>
      </c>
      <c r="E5753" s="10">
        <f>IF(D5753=1, IF(OR(C5753&lt;10, C5753&gt;=15),1,0), IF(OR(C5753&lt;7, C5753&gt;=18),1,0))</f>
        <v/>
      </c>
      <c r="F5753" s="11" t="n">
        <v>1.509</v>
      </c>
      <c r="G5753" s="12">
        <f>0.85*8</f>
        <v/>
      </c>
      <c r="H5753" s="12">
        <f>F5753-G5753</f>
        <v/>
      </c>
      <c r="I5753" s="10">
        <f>IF(E5753=0,"Fora",IF(E5752=0,"Carg xar",IF(H5753&lt;0,IF(M5753&lt;0.9,"Carg FV","Stby"),IF(M5753&gt;P5753,"V2H",IF(M5753&lt;0.9,"Carg xar","Stby")))))</f>
        <v/>
      </c>
      <c r="J5753" s="12">
        <f>IF(OR(I5753="Carg FV",I5753="Carg xar"),MIN(IF(I5753="Carg FV",ABS(H5753),7.4),7.4,MAX(0,(0.9-M5753)*40)*0.95),0)</f>
        <v/>
      </c>
      <c r="K5753" s="12">
        <f>IF(I5753="V2H",MIN(MAX(0,H5753),7.4,MAX(0,(M5753-P5753)*40)*0.95),0)</f>
        <v/>
      </c>
      <c r="L5753" s="12">
        <f>IF(E5753=0,0,MAX(0,H5753-K5753))</f>
        <v/>
      </c>
      <c r="M5753" s="13">
        <f>M5752+J5752/40-IF(I5752="V2H",K5752/(0.95*40),0)-IF(E5753=0,IF(E5752=1,IF(D5753=1,30,40)*0.18/(2*40),0),0)-IF(E5753=1,IF(E5752=0,IF(D5753=1,30,40)*0.18/(2*40),0),0)</f>
        <v/>
      </c>
      <c r="N5753" s="14" t="n">
        <v>0.2</v>
      </c>
      <c r="O5753" s="15">
        <f>K5753*N5753</f>
        <v/>
      </c>
      <c r="P5753">
        <f>IF(E5753=0,0.3,IF(D5753=1,IF(C5753&gt;=Params!$B$13-3,IF(C5753&lt;Params!$B$13,Params!$B$20,0.3),0.3),IF(C5753&gt;=Params!$B$15-3,IF(C5753&lt;Params!$B$15,Params!$B$21,0.3),0.3)))</f>
        <v/>
      </c>
    </row>
    <row r="5754" ht="15" customHeight="1" s="1">
      <c r="A5754" s="9" t="n">
        <v>5751</v>
      </c>
      <c r="B5754" s="6" t="inlineStr">
        <is>
          <t>28/08</t>
        </is>
      </c>
      <c r="C5754" s="6" t="n">
        <v>14</v>
      </c>
      <c r="D5754" s="6" t="n">
        <v>0</v>
      </c>
      <c r="E5754" s="10">
        <f>IF(D5754=1, IF(OR(C5754&lt;10, C5754&gt;=15),1,0), IF(OR(C5754&lt;7, C5754&gt;=18),1,0))</f>
        <v/>
      </c>
      <c r="F5754" s="11" t="n">
        <v>1.556</v>
      </c>
      <c r="G5754" s="12">
        <f>0.75*8</f>
        <v/>
      </c>
      <c r="H5754" s="12">
        <f>F5754-G5754</f>
        <v/>
      </c>
      <c r="I5754" s="10">
        <f>IF(E5754=0,"Fora",IF(E5753=0,"Carg xar",IF(H5754&lt;0,IF(M5754&lt;0.9,"Carg FV","Stby"),IF(M5754&gt;P5754,"V2H",IF(M5754&lt;0.9,"Carg xar","Stby")))))</f>
        <v/>
      </c>
      <c r="J5754" s="12">
        <f>IF(OR(I5754="Carg FV",I5754="Carg xar"),MIN(IF(I5754="Carg FV",ABS(H5754),7.4),7.4,MAX(0,(0.9-M5754)*40)*0.95),0)</f>
        <v/>
      </c>
      <c r="K5754" s="12">
        <f>IF(I5754="V2H",MIN(MAX(0,H5754),7.4,MAX(0,(M5754-P5754)*40)*0.95),0)</f>
        <v/>
      </c>
      <c r="L5754" s="12">
        <f>IF(E5754=0,0,MAX(0,H5754-K5754))</f>
        <v/>
      </c>
      <c r="M5754" s="13">
        <f>M5753+J5753/40-IF(I5753="V2H",K5753/(0.95*40),0)-IF(E5754=0,IF(E5753=1,IF(D5754=1,30,40)*0.18/(2*40),0),0)-IF(E5754=1,IF(E5753=0,IF(D5754=1,30,40)*0.18/(2*40),0),0)</f>
        <v/>
      </c>
      <c r="N5754" s="14" t="n">
        <v>0.15</v>
      </c>
      <c r="O5754" s="15">
        <f>K5754*N5754</f>
        <v/>
      </c>
      <c r="P5754">
        <f>IF(E5754=0,0.3,IF(D5754=1,IF(C5754&gt;=Params!$B$13-3,IF(C5754&lt;Params!$B$13,Params!$B$20,0.3),0.3),IF(C5754&gt;=Params!$B$15-3,IF(C5754&lt;Params!$B$15,Params!$B$21,0.3),0.3)))</f>
        <v/>
      </c>
    </row>
    <row r="5755" ht="15" customHeight="1" s="1">
      <c r="A5755" s="9" t="n">
        <v>5752</v>
      </c>
      <c r="B5755" s="6" t="inlineStr">
        <is>
          <t>28/08</t>
        </is>
      </c>
      <c r="C5755" s="6" t="n">
        <v>15</v>
      </c>
      <c r="D5755" s="6" t="n">
        <v>0</v>
      </c>
      <c r="E5755" s="10">
        <f>IF(D5755=1, IF(OR(C5755&lt;10, C5755&gt;=15),1,0), IF(OR(C5755&lt;7, C5755&gt;=18),1,0))</f>
        <v/>
      </c>
      <c r="F5755" s="11" t="n">
        <v>1.699</v>
      </c>
      <c r="G5755" s="12">
        <f>0.58*8</f>
        <v/>
      </c>
      <c r="H5755" s="12">
        <f>F5755-G5755</f>
        <v/>
      </c>
      <c r="I5755" s="10">
        <f>IF(E5755=0,"Fora",IF(E5754=0,"Carg xar",IF(H5755&lt;0,IF(M5755&lt;0.9,"Carg FV","Stby"),IF(M5755&gt;P5755,"V2H",IF(M5755&lt;0.9,"Carg xar","Stby")))))</f>
        <v/>
      </c>
      <c r="J5755" s="12">
        <f>IF(OR(I5755="Carg FV",I5755="Carg xar"),MIN(IF(I5755="Carg FV",ABS(H5755),7.4),7.4,MAX(0,(0.9-M5755)*40)*0.95),0)</f>
        <v/>
      </c>
      <c r="K5755" s="12">
        <f>IF(I5755="V2H",MIN(MAX(0,H5755),7.4,MAX(0,(M5755-P5755)*40)*0.95),0)</f>
        <v/>
      </c>
      <c r="L5755" s="12">
        <f>IF(E5755=0,0,MAX(0,H5755-K5755))</f>
        <v/>
      </c>
      <c r="M5755" s="13">
        <f>M5754+J5754/40-IF(I5754="V2H",K5754/(0.95*40),0)-IF(E5755=0,IF(E5754=1,IF(D5755=1,30,40)*0.18/(2*40),0),0)-IF(E5755=1,IF(E5754=0,IF(D5755=1,30,40)*0.18/(2*40),0),0)</f>
        <v/>
      </c>
      <c r="N5755" s="14" t="n">
        <v>0.15</v>
      </c>
      <c r="O5755" s="15">
        <f>K5755*N5755</f>
        <v/>
      </c>
      <c r="P5755">
        <f>IF(E5755=0,0.3,IF(D5755=1,IF(C5755&gt;=Params!$B$13-3,IF(C5755&lt;Params!$B$13,Params!$B$20,0.3),0.3),IF(C5755&gt;=Params!$B$15-3,IF(C5755&lt;Params!$B$15,Params!$B$21,0.3),0.3)))</f>
        <v/>
      </c>
    </row>
    <row r="5756" ht="15" customHeight="1" s="1">
      <c r="A5756" s="9" t="n">
        <v>5753</v>
      </c>
      <c r="B5756" s="6" t="inlineStr">
        <is>
          <t>28/08</t>
        </is>
      </c>
      <c r="C5756" s="6" t="n">
        <v>16</v>
      </c>
      <c r="D5756" s="6" t="n">
        <v>0</v>
      </c>
      <c r="E5756" s="10">
        <f>IF(D5756=1, IF(OR(C5756&lt;10, C5756&gt;=15),1,0), IF(OR(C5756&lt;7, C5756&gt;=18),1,0))</f>
        <v/>
      </c>
      <c r="F5756" s="11" t="n">
        <v>1.876</v>
      </c>
      <c r="G5756" s="12">
        <f>0.38*8</f>
        <v/>
      </c>
      <c r="H5756" s="12">
        <f>F5756-G5756</f>
        <v/>
      </c>
      <c r="I5756" s="10">
        <f>IF(E5756=0,"Fora",IF(E5755=0,"Carg xar",IF(H5756&lt;0,IF(M5756&lt;0.9,"Carg FV","Stby"),IF(M5756&gt;P5756,"V2H",IF(M5756&lt;0.9,"Carg xar","Stby")))))</f>
        <v/>
      </c>
      <c r="J5756" s="12">
        <f>IF(OR(I5756="Carg FV",I5756="Carg xar"),MIN(IF(I5756="Carg FV",ABS(H5756),7.4),7.4,MAX(0,(0.9-M5756)*40)*0.95),0)</f>
        <v/>
      </c>
      <c r="K5756" s="12">
        <f>IF(I5756="V2H",MIN(MAX(0,H5756),7.4,MAX(0,(M5756-P5756)*40)*0.95),0)</f>
        <v/>
      </c>
      <c r="L5756" s="12">
        <f>IF(E5756=0,0,MAX(0,H5756-K5756))</f>
        <v/>
      </c>
      <c r="M5756" s="13">
        <f>M5755+J5755/40-IF(I5755="V2H",K5755/(0.95*40),0)-IF(E5756=0,IF(E5755=1,IF(D5756=1,30,40)*0.18/(2*40),0),0)-IF(E5756=1,IF(E5755=0,IF(D5756=1,30,40)*0.18/(2*40),0),0)</f>
        <v/>
      </c>
      <c r="N5756" s="14" t="n">
        <v>0.15</v>
      </c>
      <c r="O5756" s="15">
        <f>K5756*N5756</f>
        <v/>
      </c>
      <c r="P5756">
        <f>IF(E5756=0,0.3,IF(D5756=1,IF(C5756&gt;=Params!$B$13-3,IF(C5756&lt;Params!$B$13,Params!$B$20,0.3),0.3),IF(C5756&gt;=Params!$B$15-3,IF(C5756&lt;Params!$B$15,Params!$B$21,0.3),0.3)))</f>
        <v/>
      </c>
    </row>
    <row r="5757" ht="15" customHeight="1" s="1">
      <c r="A5757" s="9" t="n">
        <v>5754</v>
      </c>
      <c r="B5757" s="6" t="inlineStr">
        <is>
          <t>28/08</t>
        </is>
      </c>
      <c r="C5757" s="6" t="n">
        <v>17</v>
      </c>
      <c r="D5757" s="6" t="n">
        <v>0</v>
      </c>
      <c r="E5757" s="10">
        <f>IF(D5757=1, IF(OR(C5757&lt;10, C5757&gt;=15),1,0), IF(OR(C5757&lt;7, C5757&gt;=18),1,0))</f>
        <v/>
      </c>
      <c r="F5757" s="11" t="n">
        <v>2.236</v>
      </c>
      <c r="G5757" s="12">
        <f>0.18*8</f>
        <v/>
      </c>
      <c r="H5757" s="12">
        <f>F5757-G5757</f>
        <v/>
      </c>
      <c r="I5757" s="10">
        <f>IF(E5757=0,"Fora",IF(E5756=0,"Carg xar",IF(H5757&lt;0,IF(M5757&lt;0.9,"Carg FV","Stby"),IF(M5757&gt;P5757,"V2H",IF(M5757&lt;0.9,"Carg xar","Stby")))))</f>
        <v/>
      </c>
      <c r="J5757" s="12">
        <f>IF(OR(I5757="Carg FV",I5757="Carg xar"),MIN(IF(I5757="Carg FV",ABS(H5757),7.4),7.4,MAX(0,(0.9-M5757)*40)*0.95),0)</f>
        <v/>
      </c>
      <c r="K5757" s="12">
        <f>IF(I5757="V2H",MIN(MAX(0,H5757),7.4,MAX(0,(M5757-P5757)*40)*0.95),0)</f>
        <v/>
      </c>
      <c r="L5757" s="12">
        <f>IF(E5757=0,0,MAX(0,H5757-K5757))</f>
        <v/>
      </c>
      <c r="M5757" s="13">
        <f>M5756+J5756/40-IF(I5756="V2H",K5756/(0.95*40),0)-IF(E5757=0,IF(E5756=1,IF(D5757=1,30,40)*0.18/(2*40),0),0)-IF(E5757=1,IF(E5756=0,IF(D5757=1,30,40)*0.18/(2*40),0),0)</f>
        <v/>
      </c>
      <c r="N5757" s="14" t="n">
        <v>0.15</v>
      </c>
      <c r="O5757" s="15">
        <f>K5757*N5757</f>
        <v/>
      </c>
      <c r="P5757">
        <f>IF(E5757=0,0.3,IF(D5757=1,IF(C5757&gt;=Params!$B$13-3,IF(C5757&lt;Params!$B$13,Params!$B$20,0.3),0.3),IF(C5757&gt;=Params!$B$15-3,IF(C5757&lt;Params!$B$15,Params!$B$21,0.3),0.3)))</f>
        <v/>
      </c>
    </row>
    <row r="5758" ht="15" customHeight="1" s="1">
      <c r="A5758" s="9" t="n">
        <v>5755</v>
      </c>
      <c r="B5758" s="6" t="inlineStr">
        <is>
          <t>28/08</t>
        </is>
      </c>
      <c r="C5758" s="6" t="n">
        <v>18</v>
      </c>
      <c r="D5758" s="6" t="n">
        <v>0</v>
      </c>
      <c r="E5758" s="10">
        <f>IF(D5758=1, IF(OR(C5758&lt;10, C5758&gt;=15),1,0), IF(OR(C5758&lt;7, C5758&gt;=18),1,0))</f>
        <v/>
      </c>
      <c r="F5758" s="11" t="n">
        <v>5.512</v>
      </c>
      <c r="G5758" s="12">
        <f>0.04*8</f>
        <v/>
      </c>
      <c r="H5758" s="12">
        <f>F5758-G5758</f>
        <v/>
      </c>
      <c r="I5758" s="10">
        <f>IF(E5758=0,"Fora",IF(E5757=0,"Carg xar",IF(H5758&lt;0,IF(M5758&lt;0.9,"Carg FV","Stby"),IF(M5758&gt;P5758,"V2H",IF(M5758&lt;0.9,"Carg xar","Stby")))))</f>
        <v/>
      </c>
      <c r="J5758" s="12">
        <f>IF(OR(I5758="Carg FV",I5758="Carg xar"),MIN(IF(I5758="Carg FV",ABS(H5758),7.4),7.4,MAX(0,(0.9-M5758)*40)*0.95),0)</f>
        <v/>
      </c>
      <c r="K5758" s="12">
        <f>IF(I5758="V2H",MIN(MAX(0,H5758),7.4,MAX(0,(M5758-P5758)*40)*0.95),0)</f>
        <v/>
      </c>
      <c r="L5758" s="12">
        <f>IF(E5758=0,0,MAX(0,H5758-K5758))</f>
        <v/>
      </c>
      <c r="M5758" s="13">
        <f>M5757+J5757/40-IF(I5757="V2H",K5757/(0.95*40),0)-IF(E5758=0,IF(E5757=1,IF(D5758=1,30,40)*0.18/(2*40),0),0)-IF(E5758=1,IF(E5757=0,IF(D5758=1,30,40)*0.18/(2*40),0),0)</f>
        <v/>
      </c>
      <c r="N5758" s="14" t="n">
        <v>0.2</v>
      </c>
      <c r="O5758" s="15">
        <f>K5758*N5758</f>
        <v/>
      </c>
      <c r="P5758">
        <f>IF(E5758=0,0.3,IF(D5758=1,IF(C5758&gt;=Params!$B$13-3,IF(C5758&lt;Params!$B$13,Params!$B$20,0.3),0.3),IF(C5758&gt;=Params!$B$15-3,IF(C5758&lt;Params!$B$15,Params!$B$21,0.3),0.3)))</f>
        <v/>
      </c>
    </row>
    <row r="5759" ht="15" customHeight="1" s="1">
      <c r="A5759" s="9" t="n">
        <v>5756</v>
      </c>
      <c r="B5759" s="6" t="inlineStr">
        <is>
          <t>28/08</t>
        </is>
      </c>
      <c r="C5759" s="6" t="n">
        <v>19</v>
      </c>
      <c r="D5759" s="6" t="n">
        <v>0</v>
      </c>
      <c r="E5759" s="10">
        <f>IF(D5759=1, IF(OR(C5759&lt;10, C5759&gt;=15),1,0), IF(OR(C5759&lt;7, C5759&gt;=18),1,0))</f>
        <v/>
      </c>
      <c r="F5759" s="11" t="n">
        <v>3.381</v>
      </c>
      <c r="G5759" s="12">
        <f>0*8</f>
        <v/>
      </c>
      <c r="H5759" s="12">
        <f>F5759-G5759</f>
        <v/>
      </c>
      <c r="I5759" s="10">
        <f>IF(E5759=0,"Fora",IF(E5758=0,"Carg xar",IF(H5759&lt;0,IF(M5759&lt;0.9,"Carg FV","Stby"),IF(M5759&gt;P5759,"V2H",IF(M5759&lt;0.9,"Carg xar","Stby")))))</f>
        <v/>
      </c>
      <c r="J5759" s="12">
        <f>IF(OR(I5759="Carg FV",I5759="Carg xar"),MIN(IF(I5759="Carg FV",ABS(H5759),7.4),7.4,MAX(0,(0.9-M5759)*40)*0.95),0)</f>
        <v/>
      </c>
      <c r="K5759" s="12">
        <f>IF(I5759="V2H",MIN(MAX(0,H5759),7.4,MAX(0,(M5759-P5759)*40)*0.95),0)</f>
        <v/>
      </c>
      <c r="L5759" s="12">
        <f>IF(E5759=0,0,MAX(0,H5759-K5759))</f>
        <v/>
      </c>
      <c r="M5759" s="13">
        <f>M5758+J5758/40-IF(I5758="V2H",K5758/(0.95*40),0)-IF(E5759=0,IF(E5758=1,IF(D5759=1,30,40)*0.18/(2*40),0),0)-IF(E5759=1,IF(E5758=0,IF(D5759=1,30,40)*0.18/(2*40),0),0)</f>
        <v/>
      </c>
      <c r="N5759" s="14" t="n">
        <v>0.2</v>
      </c>
      <c r="O5759" s="15">
        <f>K5759*N5759</f>
        <v/>
      </c>
      <c r="P5759">
        <f>IF(E5759=0,0.3,IF(D5759=1,IF(C5759&gt;=Params!$B$13-3,IF(C5759&lt;Params!$B$13,Params!$B$20,0.3),0.3),IF(C5759&gt;=Params!$B$15-3,IF(C5759&lt;Params!$B$15,Params!$B$21,0.3),0.3)))</f>
        <v/>
      </c>
    </row>
    <row r="5760" ht="15" customHeight="1" s="1">
      <c r="A5760" s="9" t="n">
        <v>5757</v>
      </c>
      <c r="B5760" s="6" t="inlineStr">
        <is>
          <t>28/08</t>
        </is>
      </c>
      <c r="C5760" s="6" t="n">
        <v>20</v>
      </c>
      <c r="D5760" s="6" t="n">
        <v>0</v>
      </c>
      <c r="E5760" s="10">
        <f>IF(D5760=1, IF(OR(C5760&lt;10, C5760&gt;=15),1,0), IF(OR(C5760&lt;7, C5760&gt;=18),1,0))</f>
        <v/>
      </c>
      <c r="F5760" s="11" t="n">
        <v>0.706</v>
      </c>
      <c r="G5760" s="12">
        <f>0*8</f>
        <v/>
      </c>
      <c r="H5760" s="12">
        <f>F5760-G5760</f>
        <v/>
      </c>
      <c r="I5760" s="10">
        <f>IF(E5760=0,"Fora",IF(E5759=0,"Carg xar",IF(H5760&lt;0,IF(M5760&lt;0.9,"Carg FV","Stby"),IF(M5760&gt;P5760,"V2H",IF(M5760&lt;0.9,"Carg xar","Stby")))))</f>
        <v/>
      </c>
      <c r="J5760" s="12">
        <f>IF(OR(I5760="Carg FV",I5760="Carg xar"),MIN(IF(I5760="Carg FV",ABS(H5760),7.4),7.4,MAX(0,(0.9-M5760)*40)*0.95),0)</f>
        <v/>
      </c>
      <c r="K5760" s="12">
        <f>IF(I5760="V2H",MIN(MAX(0,H5760),7.4,MAX(0,(M5760-P5760)*40)*0.95),0)</f>
        <v/>
      </c>
      <c r="L5760" s="12">
        <f>IF(E5760=0,0,MAX(0,H5760-K5760))</f>
        <v/>
      </c>
      <c r="M5760" s="13">
        <f>M5759+J5759/40-IF(I5759="V2H",K5759/(0.95*40),0)-IF(E5760=0,IF(E5759=1,IF(D5760=1,30,40)*0.18/(2*40),0),0)-IF(E5760=1,IF(E5759=0,IF(D5760=1,30,40)*0.18/(2*40),0),0)</f>
        <v/>
      </c>
      <c r="N5760" s="14" t="n">
        <v>0.2</v>
      </c>
      <c r="O5760" s="15">
        <f>K5760*N5760</f>
        <v/>
      </c>
      <c r="P5760">
        <f>IF(E5760=0,0.3,IF(D5760=1,IF(C5760&gt;=Params!$B$13-3,IF(C5760&lt;Params!$B$13,Params!$B$20,0.3),0.3),IF(C5760&gt;=Params!$B$15-3,IF(C5760&lt;Params!$B$15,Params!$B$21,0.3),0.3)))</f>
        <v/>
      </c>
    </row>
    <row r="5761" ht="15" customHeight="1" s="1">
      <c r="A5761" s="9" t="n">
        <v>5758</v>
      </c>
      <c r="B5761" s="6" t="inlineStr">
        <is>
          <t>28/08</t>
        </is>
      </c>
      <c r="C5761" s="6" t="n">
        <v>21</v>
      </c>
      <c r="D5761" s="6" t="n">
        <v>0</v>
      </c>
      <c r="E5761" s="10">
        <f>IF(D5761=1, IF(OR(C5761&lt;10, C5761&gt;=15),1,0), IF(OR(C5761&lt;7, C5761&gt;=18),1,0))</f>
        <v/>
      </c>
      <c r="F5761" s="11" t="n">
        <v>1.501</v>
      </c>
      <c r="G5761" s="12">
        <f>0*8</f>
        <v/>
      </c>
      <c r="H5761" s="12">
        <f>F5761-G5761</f>
        <v/>
      </c>
      <c r="I5761" s="10">
        <f>IF(E5761=0,"Fora",IF(E5760=0,"Carg xar",IF(H5761&lt;0,IF(M5761&lt;0.9,"Carg FV","Stby"),IF(M5761&gt;P5761,"V2H",IF(M5761&lt;0.9,"Carg xar","Stby")))))</f>
        <v/>
      </c>
      <c r="J5761" s="12">
        <f>IF(OR(I5761="Carg FV",I5761="Carg xar"),MIN(IF(I5761="Carg FV",ABS(H5761),7.4),7.4,MAX(0,(0.9-M5761)*40)*0.95),0)</f>
        <v/>
      </c>
      <c r="K5761" s="12">
        <f>IF(I5761="V2H",MIN(MAX(0,H5761),7.4,MAX(0,(M5761-P5761)*40)*0.95),0)</f>
        <v/>
      </c>
      <c r="L5761" s="12">
        <f>IF(E5761=0,0,MAX(0,H5761-K5761))</f>
        <v/>
      </c>
      <c r="M5761" s="13">
        <f>M5760+J5760/40-IF(I5760="V2H",K5760/(0.95*40),0)-IF(E5761=0,IF(E5760=1,IF(D5761=1,30,40)*0.18/(2*40),0),0)-IF(E5761=1,IF(E5760=0,IF(D5761=1,30,40)*0.18/(2*40),0),0)</f>
        <v/>
      </c>
      <c r="N5761" s="14" t="n">
        <v>0.2</v>
      </c>
      <c r="O5761" s="15">
        <f>K5761*N5761</f>
        <v/>
      </c>
      <c r="P5761">
        <f>IF(E5761=0,0.3,IF(D5761=1,IF(C5761&gt;=Params!$B$13-3,IF(C5761&lt;Params!$B$13,Params!$B$20,0.3),0.3),IF(C5761&gt;=Params!$B$15-3,IF(C5761&lt;Params!$B$15,Params!$B$21,0.3),0.3)))</f>
        <v/>
      </c>
    </row>
    <row r="5762" ht="15" customHeight="1" s="1">
      <c r="A5762" s="9" t="n">
        <v>5759</v>
      </c>
      <c r="B5762" s="6" t="inlineStr">
        <is>
          <t>28/08</t>
        </is>
      </c>
      <c r="C5762" s="6" t="n">
        <v>22</v>
      </c>
      <c r="D5762" s="6" t="n">
        <v>0</v>
      </c>
      <c r="E5762" s="10">
        <f>IF(D5762=1, IF(OR(C5762&lt;10, C5762&gt;=15),1,0), IF(OR(C5762&lt;7, C5762&gt;=18),1,0))</f>
        <v/>
      </c>
      <c r="F5762" s="11" t="n">
        <v>0.651</v>
      </c>
      <c r="G5762" s="12">
        <f>0*8</f>
        <v/>
      </c>
      <c r="H5762" s="12">
        <f>F5762-G5762</f>
        <v/>
      </c>
      <c r="I5762" s="10">
        <f>IF(E5762=0,"Fora",IF(E5761=0,"Carg xar",IF(H5762&lt;0,IF(M5762&lt;0.9,"Carg FV","Stby"),IF(M5762&gt;P5762,"V2H",IF(M5762&lt;0.9,"Carg xar","Stby")))))</f>
        <v/>
      </c>
      <c r="J5762" s="12">
        <f>IF(OR(I5762="Carg FV",I5762="Carg xar"),MIN(IF(I5762="Carg FV",ABS(H5762),7.4),7.4,MAX(0,(0.9-M5762)*40)*0.95),0)</f>
        <v/>
      </c>
      <c r="K5762" s="12">
        <f>IF(I5762="V2H",MIN(MAX(0,H5762),7.4,MAX(0,(M5762-P5762)*40)*0.95),0)</f>
        <v/>
      </c>
      <c r="L5762" s="12">
        <f>IF(E5762=0,0,MAX(0,H5762-K5762))</f>
        <v/>
      </c>
      <c r="M5762" s="13">
        <f>M5761+J5761/40-IF(I5761="V2H",K5761/(0.95*40),0)-IF(E5762=0,IF(E5761=1,IF(D5762=1,30,40)*0.18/(2*40),0),0)-IF(E5762=1,IF(E5761=0,IF(D5762=1,30,40)*0.18/(2*40),0),0)</f>
        <v/>
      </c>
      <c r="N5762" s="14" t="n">
        <v>0.15</v>
      </c>
      <c r="O5762" s="15">
        <f>K5762*N5762</f>
        <v/>
      </c>
      <c r="P5762">
        <f>IF(E5762=0,0.3,IF(D5762=1,IF(C5762&gt;=Params!$B$13-3,IF(C5762&lt;Params!$B$13,Params!$B$20,0.3),0.3),IF(C5762&gt;=Params!$B$15-3,IF(C5762&lt;Params!$B$15,Params!$B$21,0.3),0.3)))</f>
        <v/>
      </c>
    </row>
    <row r="5763" ht="15" customHeight="1" s="1">
      <c r="A5763" s="9" t="n">
        <v>5760</v>
      </c>
      <c r="B5763" s="6" t="inlineStr">
        <is>
          <t>28/08</t>
        </is>
      </c>
      <c r="C5763" s="6" t="n">
        <v>23</v>
      </c>
      <c r="D5763" s="6" t="n">
        <v>0</v>
      </c>
      <c r="E5763" s="10">
        <f>IF(D5763=1, IF(OR(C5763&lt;10, C5763&gt;=15),1,0), IF(OR(C5763&lt;7, C5763&gt;=18),1,0))</f>
        <v/>
      </c>
      <c r="F5763" s="11" t="n">
        <v>0.529</v>
      </c>
      <c r="G5763" s="12">
        <f>0*8</f>
        <v/>
      </c>
      <c r="H5763" s="12">
        <f>F5763-G5763</f>
        <v/>
      </c>
      <c r="I5763" s="10">
        <f>IF(E5763=0,"Fora",IF(E5762=0,"Carg xar",IF(H5763&lt;0,IF(M5763&lt;0.9,"Carg FV","Stby"),IF(M5763&gt;P5763,"V2H",IF(M5763&lt;0.9,"Carg xar","Stby")))))</f>
        <v/>
      </c>
      <c r="J5763" s="12">
        <f>IF(OR(I5763="Carg FV",I5763="Carg xar"),MIN(IF(I5763="Carg FV",ABS(H5763),7.4),7.4,MAX(0,(0.9-M5763)*40)*0.95),0)</f>
        <v/>
      </c>
      <c r="K5763" s="12">
        <f>IF(I5763="V2H",MIN(MAX(0,H5763),7.4,MAX(0,(M5763-P5763)*40)*0.95),0)</f>
        <v/>
      </c>
      <c r="L5763" s="12">
        <f>IF(E5763=0,0,MAX(0,H5763-K5763))</f>
        <v/>
      </c>
      <c r="M5763" s="13">
        <f>M5762+J5762/40-IF(I5762="V2H",K5762/(0.95*40),0)-IF(E5763=0,IF(E5762=1,IF(D5763=1,30,40)*0.18/(2*40),0),0)-IF(E5763=1,IF(E5762=0,IF(D5763=1,30,40)*0.18/(2*40),0),0)</f>
        <v/>
      </c>
      <c r="N5763" s="14" t="n">
        <v>0.15</v>
      </c>
      <c r="O5763" s="15">
        <f>K5763*N5763</f>
        <v/>
      </c>
      <c r="P5763">
        <f>IF(E5763=0,0.3,IF(D5763=1,IF(C5763&gt;=Params!$B$13-3,IF(C5763&lt;Params!$B$13,Params!$B$20,0.3),0.3),IF(C5763&gt;=Params!$B$15-3,IF(C5763&lt;Params!$B$15,Params!$B$21,0.3),0.3)))</f>
        <v/>
      </c>
    </row>
    <row r="5764" ht="15" customHeight="1" s="1">
      <c r="A5764" s="9" t="n">
        <v>5761</v>
      </c>
      <c r="B5764" s="6" t="inlineStr">
        <is>
          <t>29/08</t>
        </is>
      </c>
      <c r="C5764" s="6" t="n">
        <v>0</v>
      </c>
      <c r="D5764" s="6" t="n">
        <v>0</v>
      </c>
      <c r="E5764" s="10">
        <f>IF(D5764=1, IF(OR(C5764&lt;10, C5764&gt;=15),1,0), IF(OR(C5764&lt;7, C5764&gt;=18),1,0))</f>
        <v/>
      </c>
      <c r="F5764" s="11" t="n">
        <v>0.585</v>
      </c>
      <c r="G5764" s="12">
        <f>0*8</f>
        <v/>
      </c>
      <c r="H5764" s="12">
        <f>F5764-G5764</f>
        <v/>
      </c>
      <c r="I5764" s="10">
        <f>IF(E5764=0,"Fora",IF(E5763=0,"Carg xar",IF(H5764&lt;0,IF(M5764&lt;0.9,"Carg FV","Stby"),IF(M5764&gt;P5764,"V2H",IF(M5764&lt;0.9,"Carg xar","Stby")))))</f>
        <v/>
      </c>
      <c r="J5764" s="12">
        <f>IF(OR(I5764="Carg FV",I5764="Carg xar"),MIN(IF(I5764="Carg FV",ABS(H5764),7.4),7.4,MAX(0,(0.9-M5764)*40)*0.95),0)</f>
        <v/>
      </c>
      <c r="K5764" s="12">
        <f>IF(I5764="V2H",MIN(MAX(0,H5764),7.4,MAX(0,(M5764-P5764)*40)*0.95),0)</f>
        <v/>
      </c>
      <c r="L5764" s="12">
        <f>IF(E5764=0,0,MAX(0,H5764-K5764))</f>
        <v/>
      </c>
      <c r="M5764" s="13">
        <f>M5763+J5763/40-IF(I5763="V2H",K5763/(0.95*40),0)-IF(E5764=0,IF(E5763=1,IF(D5764=1,30,40)*0.18/(2*40),0),0)-IF(E5764=1,IF(E5763=0,IF(D5764=1,30,40)*0.18/(2*40),0),0)</f>
        <v/>
      </c>
      <c r="N5764" s="14" t="n">
        <v>0.09</v>
      </c>
      <c r="O5764" s="15">
        <f>K5764*N5764</f>
        <v/>
      </c>
      <c r="P5764">
        <f>IF(E5764=0,0.3,IF(D5764=1,IF(C5764&gt;=Params!$B$13-3,IF(C5764&lt;Params!$B$13,Params!$B$20,0.3),0.3),IF(C5764&gt;=Params!$B$15-3,IF(C5764&lt;Params!$B$15,Params!$B$21,0.3),0.3)))</f>
        <v/>
      </c>
    </row>
    <row r="5765" ht="15" customHeight="1" s="1">
      <c r="A5765" s="9" t="n">
        <v>5762</v>
      </c>
      <c r="B5765" s="6" t="inlineStr">
        <is>
          <t>29/08</t>
        </is>
      </c>
      <c r="C5765" s="6" t="n">
        <v>1</v>
      </c>
      <c r="D5765" s="6" t="n">
        <v>0</v>
      </c>
      <c r="E5765" s="10">
        <f>IF(D5765=1, IF(OR(C5765&lt;10, C5765&gt;=15),1,0), IF(OR(C5765&lt;7, C5765&gt;=18),1,0))</f>
        <v/>
      </c>
      <c r="F5765" s="11" t="n">
        <v>1.304</v>
      </c>
      <c r="G5765" s="12">
        <f>0*8</f>
        <v/>
      </c>
      <c r="H5765" s="12">
        <f>F5765-G5765</f>
        <v/>
      </c>
      <c r="I5765" s="10">
        <f>IF(E5765=0,"Fora",IF(E5764=0,"Carg xar",IF(H5765&lt;0,IF(M5765&lt;0.9,"Carg FV","Stby"),IF(M5765&gt;P5765,"V2H",IF(M5765&lt;0.9,"Carg xar","Stby")))))</f>
        <v/>
      </c>
      <c r="J5765" s="12">
        <f>IF(OR(I5765="Carg FV",I5765="Carg xar"),MIN(IF(I5765="Carg FV",ABS(H5765),7.4),7.4,MAX(0,(0.9-M5765)*40)*0.95),0)</f>
        <v/>
      </c>
      <c r="K5765" s="12">
        <f>IF(I5765="V2H",MIN(MAX(0,H5765),7.4,MAX(0,(M5765-P5765)*40)*0.95),0)</f>
        <v/>
      </c>
      <c r="L5765" s="12">
        <f>IF(E5765=0,0,MAX(0,H5765-K5765))</f>
        <v/>
      </c>
      <c r="M5765" s="13">
        <f>M5764+J5764/40-IF(I5764="V2H",K5764/(0.95*40),0)-IF(E5765=0,IF(E5764=1,IF(D5765=1,30,40)*0.18/(2*40),0),0)-IF(E5765=1,IF(E5764=0,IF(D5765=1,30,40)*0.18/(2*40),0),0)</f>
        <v/>
      </c>
      <c r="N5765" s="14" t="n">
        <v>0.09</v>
      </c>
      <c r="O5765" s="15">
        <f>K5765*N5765</f>
        <v/>
      </c>
      <c r="P5765">
        <f>IF(E5765=0,0.3,IF(D5765=1,IF(C5765&gt;=Params!$B$13-3,IF(C5765&lt;Params!$B$13,Params!$B$20,0.3),0.3),IF(C5765&gt;=Params!$B$15-3,IF(C5765&lt;Params!$B$15,Params!$B$21,0.3),0.3)))</f>
        <v/>
      </c>
    </row>
    <row r="5766" ht="15" customHeight="1" s="1">
      <c r="A5766" s="9" t="n">
        <v>5763</v>
      </c>
      <c r="B5766" s="6" t="inlineStr">
        <is>
          <t>29/08</t>
        </is>
      </c>
      <c r="C5766" s="6" t="n">
        <v>2</v>
      </c>
      <c r="D5766" s="6" t="n">
        <v>0</v>
      </c>
      <c r="E5766" s="10">
        <f>IF(D5766=1, IF(OR(C5766&lt;10, C5766&gt;=15),1,0), IF(OR(C5766&lt;7, C5766&gt;=18),1,0))</f>
        <v/>
      </c>
      <c r="F5766" s="11" t="n">
        <v>0.36</v>
      </c>
      <c r="G5766" s="12">
        <f>0*8</f>
        <v/>
      </c>
      <c r="H5766" s="12">
        <f>F5766-G5766</f>
        <v/>
      </c>
      <c r="I5766" s="10">
        <f>IF(E5766=0,"Fora",IF(E5765=0,"Carg xar",IF(H5766&lt;0,IF(M5766&lt;0.9,"Carg FV","Stby"),IF(M5766&gt;P5766,"V2H",IF(M5766&lt;0.9,"Carg xar","Stby")))))</f>
        <v/>
      </c>
      <c r="J5766" s="12">
        <f>IF(OR(I5766="Carg FV",I5766="Carg xar"),MIN(IF(I5766="Carg FV",ABS(H5766),7.4),7.4,MAX(0,(0.9-M5766)*40)*0.95),0)</f>
        <v/>
      </c>
      <c r="K5766" s="12">
        <f>IF(I5766="V2H",MIN(MAX(0,H5766),7.4,MAX(0,(M5766-P5766)*40)*0.95),0)</f>
        <v/>
      </c>
      <c r="L5766" s="12">
        <f>IF(E5766=0,0,MAX(0,H5766-K5766))</f>
        <v/>
      </c>
      <c r="M5766" s="13">
        <f>M5765+J5765/40-IF(I5765="V2H",K5765/(0.95*40),0)-IF(E5766=0,IF(E5765=1,IF(D5766=1,30,40)*0.18/(2*40),0),0)-IF(E5766=1,IF(E5765=0,IF(D5766=1,30,40)*0.18/(2*40),0),0)</f>
        <v/>
      </c>
      <c r="N5766" s="14" t="n">
        <v>0.09</v>
      </c>
      <c r="O5766" s="15">
        <f>K5766*N5766</f>
        <v/>
      </c>
      <c r="P5766">
        <f>IF(E5766=0,0.3,IF(D5766=1,IF(C5766&gt;=Params!$B$13-3,IF(C5766&lt;Params!$B$13,Params!$B$20,0.3),0.3),IF(C5766&gt;=Params!$B$15-3,IF(C5766&lt;Params!$B$15,Params!$B$21,0.3),0.3)))</f>
        <v/>
      </c>
    </row>
    <row r="5767" ht="15" customHeight="1" s="1">
      <c r="A5767" s="9" t="n">
        <v>5764</v>
      </c>
      <c r="B5767" s="6" t="inlineStr">
        <is>
          <t>29/08</t>
        </is>
      </c>
      <c r="C5767" s="6" t="n">
        <v>3</v>
      </c>
      <c r="D5767" s="6" t="n">
        <v>0</v>
      </c>
      <c r="E5767" s="10">
        <f>IF(D5767=1, IF(OR(C5767&lt;10, C5767&gt;=15),1,0), IF(OR(C5767&lt;7, C5767&gt;=18),1,0))</f>
        <v/>
      </c>
      <c r="F5767" s="11" t="n">
        <v>0.335</v>
      </c>
      <c r="G5767" s="12">
        <f>0*8</f>
        <v/>
      </c>
      <c r="H5767" s="12">
        <f>F5767-G5767</f>
        <v/>
      </c>
      <c r="I5767" s="10">
        <f>IF(E5767=0,"Fora",IF(E5766=0,"Carg xar",IF(H5767&lt;0,IF(M5767&lt;0.9,"Carg FV","Stby"),IF(M5767&gt;P5767,"V2H",IF(M5767&lt;0.9,"Carg xar","Stby")))))</f>
        <v/>
      </c>
      <c r="J5767" s="12">
        <f>IF(OR(I5767="Carg FV",I5767="Carg xar"),MIN(IF(I5767="Carg FV",ABS(H5767),7.4),7.4,MAX(0,(0.9-M5767)*40)*0.95),0)</f>
        <v/>
      </c>
      <c r="K5767" s="12">
        <f>IF(I5767="V2H",MIN(MAX(0,H5767),7.4,MAX(0,(M5767-P5767)*40)*0.95),0)</f>
        <v/>
      </c>
      <c r="L5767" s="12">
        <f>IF(E5767=0,0,MAX(0,H5767-K5767))</f>
        <v/>
      </c>
      <c r="M5767" s="13">
        <f>M5766+J5766/40-IF(I5766="V2H",K5766/(0.95*40),0)-IF(E5767=0,IF(E5766=1,IF(D5767=1,30,40)*0.18/(2*40),0),0)-IF(E5767=1,IF(E5766=0,IF(D5767=1,30,40)*0.18/(2*40),0),0)</f>
        <v/>
      </c>
      <c r="N5767" s="14" t="n">
        <v>0.09</v>
      </c>
      <c r="O5767" s="15">
        <f>K5767*N5767</f>
        <v/>
      </c>
      <c r="P5767">
        <f>IF(E5767=0,0.3,IF(D5767=1,IF(C5767&gt;=Params!$B$13-3,IF(C5767&lt;Params!$B$13,Params!$B$20,0.3),0.3),IF(C5767&gt;=Params!$B$15-3,IF(C5767&lt;Params!$B$15,Params!$B$21,0.3),0.3)))</f>
        <v/>
      </c>
    </row>
    <row r="5768" ht="15" customHeight="1" s="1">
      <c r="A5768" s="9" t="n">
        <v>5765</v>
      </c>
      <c r="B5768" s="6" t="inlineStr">
        <is>
          <t>29/08</t>
        </is>
      </c>
      <c r="C5768" s="6" t="n">
        <v>4</v>
      </c>
      <c r="D5768" s="6" t="n">
        <v>0</v>
      </c>
      <c r="E5768" s="10">
        <f>IF(D5768=1, IF(OR(C5768&lt;10, C5768&gt;=15),1,0), IF(OR(C5768&lt;7, C5768&gt;=18),1,0))</f>
        <v/>
      </c>
      <c r="F5768" s="11" t="n">
        <v>0.358</v>
      </c>
      <c r="G5768" s="12">
        <f>0*8</f>
        <v/>
      </c>
      <c r="H5768" s="12">
        <f>F5768-G5768</f>
        <v/>
      </c>
      <c r="I5768" s="10">
        <f>IF(E5768=0,"Fora",IF(E5767=0,"Carg xar",IF(H5768&lt;0,IF(M5768&lt;0.9,"Carg FV","Stby"),IF(M5768&gt;P5768,"V2H",IF(M5768&lt;0.9,"Carg xar","Stby")))))</f>
        <v/>
      </c>
      <c r="J5768" s="12">
        <f>IF(OR(I5768="Carg FV",I5768="Carg xar"),MIN(IF(I5768="Carg FV",ABS(H5768),7.4),7.4,MAX(0,(0.9-M5768)*40)*0.95),0)</f>
        <v/>
      </c>
      <c r="K5768" s="12">
        <f>IF(I5768="V2H",MIN(MAX(0,H5768),7.4,MAX(0,(M5768-P5768)*40)*0.95),0)</f>
        <v/>
      </c>
      <c r="L5768" s="12">
        <f>IF(E5768=0,0,MAX(0,H5768-K5768))</f>
        <v/>
      </c>
      <c r="M5768" s="13">
        <f>M5767+J5767/40-IF(I5767="V2H",K5767/(0.95*40),0)-IF(E5768=0,IF(E5767=1,IF(D5768=1,30,40)*0.18/(2*40),0),0)-IF(E5768=1,IF(E5767=0,IF(D5768=1,30,40)*0.18/(2*40),0),0)</f>
        <v/>
      </c>
      <c r="N5768" s="14" t="n">
        <v>0.09</v>
      </c>
      <c r="O5768" s="15">
        <f>K5768*N5768</f>
        <v/>
      </c>
      <c r="P5768">
        <f>IF(E5768=0,0.3,IF(D5768=1,IF(C5768&gt;=Params!$B$13-3,IF(C5768&lt;Params!$B$13,Params!$B$20,0.3),0.3),IF(C5768&gt;=Params!$B$15-3,IF(C5768&lt;Params!$B$15,Params!$B$21,0.3),0.3)))</f>
        <v/>
      </c>
    </row>
    <row r="5769" ht="15" customHeight="1" s="1">
      <c r="A5769" s="9" t="n">
        <v>5766</v>
      </c>
      <c r="B5769" s="6" t="inlineStr">
        <is>
          <t>29/08</t>
        </is>
      </c>
      <c r="C5769" s="6" t="n">
        <v>5</v>
      </c>
      <c r="D5769" s="6" t="n">
        <v>0</v>
      </c>
      <c r="E5769" s="10">
        <f>IF(D5769=1, IF(OR(C5769&lt;10, C5769&gt;=15),1,0), IF(OR(C5769&lt;7, C5769&gt;=18),1,0))</f>
        <v/>
      </c>
      <c r="F5769" s="11" t="n">
        <v>0.342</v>
      </c>
      <c r="G5769" s="12">
        <f>0*8</f>
        <v/>
      </c>
      <c r="H5769" s="12">
        <f>F5769-G5769</f>
        <v/>
      </c>
      <c r="I5769" s="10">
        <f>IF(E5769=0,"Fora",IF(E5768=0,"Carg xar",IF(H5769&lt;0,IF(M5769&lt;0.9,"Carg FV","Stby"),IF(M5769&gt;P5769,"V2H",IF(M5769&lt;0.9,"Carg xar","Stby")))))</f>
        <v/>
      </c>
      <c r="J5769" s="12">
        <f>IF(OR(I5769="Carg FV",I5769="Carg xar"),MIN(IF(I5769="Carg FV",ABS(H5769),7.4),7.4,MAX(0,(0.9-M5769)*40)*0.95),0)</f>
        <v/>
      </c>
      <c r="K5769" s="12">
        <f>IF(I5769="V2H",MIN(MAX(0,H5769),7.4,MAX(0,(M5769-P5769)*40)*0.95),0)</f>
        <v/>
      </c>
      <c r="L5769" s="12">
        <f>IF(E5769=0,0,MAX(0,H5769-K5769))</f>
        <v/>
      </c>
      <c r="M5769" s="13">
        <f>M5768+J5768/40-IF(I5768="V2H",K5768/(0.95*40),0)-IF(E5769=0,IF(E5768=1,IF(D5769=1,30,40)*0.18/(2*40),0),0)-IF(E5769=1,IF(E5768=0,IF(D5769=1,30,40)*0.18/(2*40),0),0)</f>
        <v/>
      </c>
      <c r="N5769" s="14" t="n">
        <v>0.09</v>
      </c>
      <c r="O5769" s="15">
        <f>K5769*N5769</f>
        <v/>
      </c>
      <c r="P5769">
        <f>IF(E5769=0,0.3,IF(D5769=1,IF(C5769&gt;=Params!$B$13-3,IF(C5769&lt;Params!$B$13,Params!$B$20,0.3),0.3),IF(C5769&gt;=Params!$B$15-3,IF(C5769&lt;Params!$B$15,Params!$B$21,0.3),0.3)))</f>
        <v/>
      </c>
    </row>
    <row r="5770" ht="15" customHeight="1" s="1">
      <c r="A5770" s="9" t="n">
        <v>5767</v>
      </c>
      <c r="B5770" s="6" t="inlineStr">
        <is>
          <t>29/08</t>
        </is>
      </c>
      <c r="C5770" s="6" t="n">
        <v>6</v>
      </c>
      <c r="D5770" s="6" t="n">
        <v>0</v>
      </c>
      <c r="E5770" s="10">
        <f>IF(D5770=1, IF(OR(C5770&lt;10, C5770&gt;=15),1,0), IF(OR(C5770&lt;7, C5770&gt;=18),1,0))</f>
        <v/>
      </c>
      <c r="F5770" s="11" t="n">
        <v>0.315</v>
      </c>
      <c r="G5770" s="12">
        <f>0*8</f>
        <v/>
      </c>
      <c r="H5770" s="12">
        <f>F5770-G5770</f>
        <v/>
      </c>
      <c r="I5770" s="10">
        <f>IF(E5770=0,"Fora",IF(E5769=0,"Carg xar",IF(H5770&lt;0,IF(M5770&lt;0.9,"Carg FV","Stby"),IF(M5770&gt;P5770,"V2H",IF(M5770&lt;0.9,"Carg xar","Stby")))))</f>
        <v/>
      </c>
      <c r="J5770" s="12">
        <f>IF(OR(I5770="Carg FV",I5770="Carg xar"),MIN(IF(I5770="Carg FV",ABS(H5770),7.4),7.4,MAX(0,(0.9-M5770)*40)*0.95),0)</f>
        <v/>
      </c>
      <c r="K5770" s="12">
        <f>IF(I5770="V2H",MIN(MAX(0,H5770),7.4,MAX(0,(M5770-P5770)*40)*0.95),0)</f>
        <v/>
      </c>
      <c r="L5770" s="12">
        <f>IF(E5770=0,0,MAX(0,H5770-K5770))</f>
        <v/>
      </c>
      <c r="M5770" s="13">
        <f>M5769+J5769/40-IF(I5769="V2H",K5769/(0.95*40),0)-IF(E5770=0,IF(E5769=1,IF(D5770=1,30,40)*0.18/(2*40),0),0)-IF(E5770=1,IF(E5769=0,IF(D5770=1,30,40)*0.18/(2*40),0),0)</f>
        <v/>
      </c>
      <c r="N5770" s="14" t="n">
        <v>0.09</v>
      </c>
      <c r="O5770" s="15">
        <f>K5770*N5770</f>
        <v/>
      </c>
      <c r="P5770">
        <f>IF(E5770=0,0.3,IF(D5770=1,IF(C5770&gt;=Params!$B$13-3,IF(C5770&lt;Params!$B$13,Params!$B$20,0.3),0.3),IF(C5770&gt;=Params!$B$15-3,IF(C5770&lt;Params!$B$15,Params!$B$21,0.3),0.3)))</f>
        <v/>
      </c>
    </row>
    <row r="5771" ht="15" customHeight="1" s="1">
      <c r="A5771" s="9" t="n">
        <v>5768</v>
      </c>
      <c r="B5771" s="6" t="inlineStr">
        <is>
          <t>29/08</t>
        </is>
      </c>
      <c r="C5771" s="6" t="n">
        <v>7</v>
      </c>
      <c r="D5771" s="6" t="n">
        <v>0</v>
      </c>
      <c r="E5771" s="10">
        <f>IF(D5771=1, IF(OR(C5771&lt;10, C5771&gt;=15),1,0), IF(OR(C5771&lt;7, C5771&gt;=18),1,0))</f>
        <v/>
      </c>
      <c r="F5771" s="11" t="n">
        <v>0.36</v>
      </c>
      <c r="G5771" s="12">
        <f>0.1*8</f>
        <v/>
      </c>
      <c r="H5771" s="12">
        <f>F5771-G5771</f>
        <v/>
      </c>
      <c r="I5771" s="10">
        <f>IF(E5771=0,"Fora",IF(E5770=0,"Carg xar",IF(H5771&lt;0,IF(M5771&lt;0.9,"Carg FV","Stby"),IF(M5771&gt;P5771,"V2H",IF(M5771&lt;0.9,"Carg xar","Stby")))))</f>
        <v/>
      </c>
      <c r="J5771" s="12">
        <f>IF(OR(I5771="Carg FV",I5771="Carg xar"),MIN(IF(I5771="Carg FV",ABS(H5771),7.4),7.4,MAX(0,(0.9-M5771)*40)*0.95),0)</f>
        <v/>
      </c>
      <c r="K5771" s="12">
        <f>IF(I5771="V2H",MIN(MAX(0,H5771),7.4,MAX(0,(M5771-P5771)*40)*0.95),0)</f>
        <v/>
      </c>
      <c r="L5771" s="12">
        <f>IF(E5771=0,0,MAX(0,H5771-K5771))</f>
        <v/>
      </c>
      <c r="M5771" s="13">
        <f>M5770+J5770/40-IF(I5770="V2H",K5770/(0.95*40),0)-IF(E5771=0,IF(E5770=1,IF(D5771=1,30,40)*0.18/(2*40),0),0)-IF(E5771=1,IF(E5770=0,IF(D5771=1,30,40)*0.18/(2*40),0),0)</f>
        <v/>
      </c>
      <c r="N5771" s="14" t="n">
        <v>0.09</v>
      </c>
      <c r="O5771" s="15">
        <f>K5771*N5771</f>
        <v/>
      </c>
      <c r="P5771">
        <f>IF(E5771=0,0.3,IF(D5771=1,IF(C5771&gt;=Params!$B$13-3,IF(C5771&lt;Params!$B$13,Params!$B$20,0.3),0.3),IF(C5771&gt;=Params!$B$15-3,IF(C5771&lt;Params!$B$15,Params!$B$21,0.3),0.3)))</f>
        <v/>
      </c>
    </row>
    <row r="5772" ht="15" customHeight="1" s="1">
      <c r="A5772" s="9" t="n">
        <v>5769</v>
      </c>
      <c r="B5772" s="6" t="inlineStr">
        <is>
          <t>29/08</t>
        </is>
      </c>
      <c r="C5772" s="6" t="n">
        <v>8</v>
      </c>
      <c r="D5772" s="6" t="n">
        <v>0</v>
      </c>
      <c r="E5772" s="10">
        <f>IF(D5772=1, IF(OR(C5772&lt;10, C5772&gt;=15),1,0), IF(OR(C5772&lt;7, C5772&gt;=18),1,0))</f>
        <v/>
      </c>
      <c r="F5772" s="11" t="n">
        <v>0.798</v>
      </c>
      <c r="G5772" s="12">
        <f>0.25*8</f>
        <v/>
      </c>
      <c r="H5772" s="12">
        <f>F5772-G5772</f>
        <v/>
      </c>
      <c r="I5772" s="10">
        <f>IF(E5772=0,"Fora",IF(E5771=0,"Carg xar",IF(H5772&lt;0,IF(M5772&lt;0.9,"Carg FV","Stby"),IF(M5772&gt;P5772,"V2H",IF(M5772&lt;0.9,"Carg xar","Stby")))))</f>
        <v/>
      </c>
      <c r="J5772" s="12">
        <f>IF(OR(I5772="Carg FV",I5772="Carg xar"),MIN(IF(I5772="Carg FV",ABS(H5772),7.4),7.4,MAX(0,(0.9-M5772)*40)*0.95),0)</f>
        <v/>
      </c>
      <c r="K5772" s="12">
        <f>IF(I5772="V2H",MIN(MAX(0,H5772),7.4,MAX(0,(M5772-P5772)*40)*0.95),0)</f>
        <v/>
      </c>
      <c r="L5772" s="12">
        <f>IF(E5772=0,0,MAX(0,H5772-K5772))</f>
        <v/>
      </c>
      <c r="M5772" s="13">
        <f>M5771+J5771/40-IF(I5771="V2H",K5771/(0.95*40),0)-IF(E5772=0,IF(E5771=1,IF(D5772=1,30,40)*0.18/(2*40),0),0)-IF(E5772=1,IF(E5771=0,IF(D5772=1,30,40)*0.18/(2*40),0),0)</f>
        <v/>
      </c>
      <c r="N5772" s="14" t="n">
        <v>0.15</v>
      </c>
      <c r="O5772" s="15">
        <f>K5772*N5772</f>
        <v/>
      </c>
      <c r="P5772">
        <f>IF(E5772=0,0.3,IF(D5772=1,IF(C5772&gt;=Params!$B$13-3,IF(C5772&lt;Params!$B$13,Params!$B$20,0.3),0.3),IF(C5772&gt;=Params!$B$15-3,IF(C5772&lt;Params!$B$15,Params!$B$21,0.3),0.3)))</f>
        <v/>
      </c>
    </row>
    <row r="5773" ht="15" customHeight="1" s="1">
      <c r="A5773" s="9" t="n">
        <v>5770</v>
      </c>
      <c r="B5773" s="6" t="inlineStr">
        <is>
          <t>29/08</t>
        </is>
      </c>
      <c r="C5773" s="6" t="n">
        <v>9</v>
      </c>
      <c r="D5773" s="6" t="n">
        <v>0</v>
      </c>
      <c r="E5773" s="10">
        <f>IF(D5773=1, IF(OR(C5773&lt;10, C5773&gt;=15),1,0), IF(OR(C5773&lt;7, C5773&gt;=18),1,0))</f>
        <v/>
      </c>
      <c r="F5773" s="11" t="n">
        <v>2.247</v>
      </c>
      <c r="G5773" s="12">
        <f>0.45*8</f>
        <v/>
      </c>
      <c r="H5773" s="12">
        <f>F5773-G5773</f>
        <v/>
      </c>
      <c r="I5773" s="10">
        <f>IF(E5773=0,"Fora",IF(E5772=0,"Carg xar",IF(H5773&lt;0,IF(M5773&lt;0.9,"Carg FV","Stby"),IF(M5773&gt;P5773,"V2H",IF(M5773&lt;0.9,"Carg xar","Stby")))))</f>
        <v/>
      </c>
      <c r="J5773" s="12">
        <f>IF(OR(I5773="Carg FV",I5773="Carg xar"),MIN(IF(I5773="Carg FV",ABS(H5773),7.4),7.4,MAX(0,(0.9-M5773)*40)*0.95),0)</f>
        <v/>
      </c>
      <c r="K5773" s="12">
        <f>IF(I5773="V2H",MIN(MAX(0,H5773),7.4,MAX(0,(M5773-P5773)*40)*0.95),0)</f>
        <v/>
      </c>
      <c r="L5773" s="12">
        <f>IF(E5773=0,0,MAX(0,H5773-K5773))</f>
        <v/>
      </c>
      <c r="M5773" s="13">
        <f>M5772+J5772/40-IF(I5772="V2H",K5772/(0.95*40),0)-IF(E5773=0,IF(E5772=1,IF(D5773=1,30,40)*0.18/(2*40),0),0)-IF(E5773=1,IF(E5772=0,IF(D5773=1,30,40)*0.18/(2*40),0),0)</f>
        <v/>
      </c>
      <c r="N5773" s="14" t="n">
        <v>0.15</v>
      </c>
      <c r="O5773" s="15">
        <f>K5773*N5773</f>
        <v/>
      </c>
      <c r="P5773">
        <f>IF(E5773=0,0.3,IF(D5773=1,IF(C5773&gt;=Params!$B$13-3,IF(C5773&lt;Params!$B$13,Params!$B$20,0.3),0.3),IF(C5773&gt;=Params!$B$15-3,IF(C5773&lt;Params!$B$15,Params!$B$21,0.3),0.3)))</f>
        <v/>
      </c>
    </row>
    <row r="5774" ht="15" customHeight="1" s="1">
      <c r="A5774" s="9" t="n">
        <v>5771</v>
      </c>
      <c r="B5774" s="6" t="inlineStr">
        <is>
          <t>29/08</t>
        </is>
      </c>
      <c r="C5774" s="6" t="n">
        <v>10</v>
      </c>
      <c r="D5774" s="6" t="n">
        <v>0</v>
      </c>
      <c r="E5774" s="10">
        <f>IF(D5774=1, IF(OR(C5774&lt;10, C5774&gt;=15),1,0), IF(OR(C5774&lt;7, C5774&gt;=18),1,0))</f>
        <v/>
      </c>
      <c r="F5774" s="11" t="n">
        <v>1.939</v>
      </c>
      <c r="G5774" s="12">
        <f>0.65*8</f>
        <v/>
      </c>
      <c r="H5774" s="12">
        <f>F5774-G5774</f>
        <v/>
      </c>
      <c r="I5774" s="10">
        <f>IF(E5774=0,"Fora",IF(E5773=0,"Carg xar",IF(H5774&lt;0,IF(M5774&lt;0.9,"Carg FV","Stby"),IF(M5774&gt;P5774,"V2H",IF(M5774&lt;0.9,"Carg xar","Stby")))))</f>
        <v/>
      </c>
      <c r="J5774" s="12">
        <f>IF(OR(I5774="Carg FV",I5774="Carg xar"),MIN(IF(I5774="Carg FV",ABS(H5774),7.4),7.4,MAX(0,(0.9-M5774)*40)*0.95),0)</f>
        <v/>
      </c>
      <c r="K5774" s="12">
        <f>IF(I5774="V2H",MIN(MAX(0,H5774),7.4,MAX(0,(M5774-P5774)*40)*0.95),0)</f>
        <v/>
      </c>
      <c r="L5774" s="12">
        <f>IF(E5774=0,0,MAX(0,H5774-K5774))</f>
        <v/>
      </c>
      <c r="M5774" s="13">
        <f>M5773+J5773/40-IF(I5773="V2H",K5773/(0.95*40),0)-IF(E5774=0,IF(E5773=1,IF(D5774=1,30,40)*0.18/(2*40),0),0)-IF(E5774=1,IF(E5773=0,IF(D5774=1,30,40)*0.18/(2*40),0),0)</f>
        <v/>
      </c>
      <c r="N5774" s="14" t="n">
        <v>0.2</v>
      </c>
      <c r="O5774" s="15">
        <f>K5774*N5774</f>
        <v/>
      </c>
      <c r="P5774">
        <f>IF(E5774=0,0.3,IF(D5774=1,IF(C5774&gt;=Params!$B$13-3,IF(C5774&lt;Params!$B$13,Params!$B$20,0.3),0.3),IF(C5774&gt;=Params!$B$15-3,IF(C5774&lt;Params!$B$15,Params!$B$21,0.3),0.3)))</f>
        <v/>
      </c>
    </row>
    <row r="5775" ht="15" customHeight="1" s="1">
      <c r="A5775" s="9" t="n">
        <v>5772</v>
      </c>
      <c r="B5775" s="6" t="inlineStr">
        <is>
          <t>29/08</t>
        </is>
      </c>
      <c r="C5775" s="6" t="n">
        <v>11</v>
      </c>
      <c r="D5775" s="6" t="n">
        <v>0</v>
      </c>
      <c r="E5775" s="10">
        <f>IF(D5775=1, IF(OR(C5775&lt;10, C5775&gt;=15),1,0), IF(OR(C5775&lt;7, C5775&gt;=18),1,0))</f>
        <v/>
      </c>
      <c r="F5775" s="11" t="n">
        <v>1.875</v>
      </c>
      <c r="G5775" s="12">
        <f>0.8*8</f>
        <v/>
      </c>
      <c r="H5775" s="12">
        <f>F5775-G5775</f>
        <v/>
      </c>
      <c r="I5775" s="10">
        <f>IF(E5775=0,"Fora",IF(E5774=0,"Carg xar",IF(H5775&lt;0,IF(M5775&lt;0.9,"Carg FV","Stby"),IF(M5775&gt;P5775,"V2H",IF(M5775&lt;0.9,"Carg xar","Stby")))))</f>
        <v/>
      </c>
      <c r="J5775" s="12">
        <f>IF(OR(I5775="Carg FV",I5775="Carg xar"),MIN(IF(I5775="Carg FV",ABS(H5775),7.4),7.4,MAX(0,(0.9-M5775)*40)*0.95),0)</f>
        <v/>
      </c>
      <c r="K5775" s="12">
        <f>IF(I5775="V2H",MIN(MAX(0,H5775),7.4,MAX(0,(M5775-P5775)*40)*0.95),0)</f>
        <v/>
      </c>
      <c r="L5775" s="12">
        <f>IF(E5775=0,0,MAX(0,H5775-K5775))</f>
        <v/>
      </c>
      <c r="M5775" s="13">
        <f>M5774+J5774/40-IF(I5774="V2H",K5774/(0.95*40),0)-IF(E5775=0,IF(E5774=1,IF(D5775=1,30,40)*0.18/(2*40),0),0)-IF(E5775=1,IF(E5774=0,IF(D5775=1,30,40)*0.18/(2*40),0),0)</f>
        <v/>
      </c>
      <c r="N5775" s="14" t="n">
        <v>0.2</v>
      </c>
      <c r="O5775" s="15">
        <f>K5775*N5775</f>
        <v/>
      </c>
      <c r="P5775">
        <f>IF(E5775=0,0.3,IF(D5775=1,IF(C5775&gt;=Params!$B$13-3,IF(C5775&lt;Params!$B$13,Params!$B$20,0.3),0.3),IF(C5775&gt;=Params!$B$15-3,IF(C5775&lt;Params!$B$15,Params!$B$21,0.3),0.3)))</f>
        <v/>
      </c>
    </row>
    <row r="5776" ht="15" customHeight="1" s="1">
      <c r="A5776" s="9" t="n">
        <v>5773</v>
      </c>
      <c r="B5776" s="6" t="inlineStr">
        <is>
          <t>29/08</t>
        </is>
      </c>
      <c r="C5776" s="6" t="n">
        <v>12</v>
      </c>
      <c r="D5776" s="6" t="n">
        <v>0</v>
      </c>
      <c r="E5776" s="10">
        <f>IF(D5776=1, IF(OR(C5776&lt;10, C5776&gt;=15),1,0), IF(OR(C5776&lt;7, C5776&gt;=18),1,0))</f>
        <v/>
      </c>
      <c r="F5776" s="11" t="n">
        <v>1.627</v>
      </c>
      <c r="G5776" s="12">
        <f>0.88*8</f>
        <v/>
      </c>
      <c r="H5776" s="12">
        <f>F5776-G5776</f>
        <v/>
      </c>
      <c r="I5776" s="10">
        <f>IF(E5776=0,"Fora",IF(E5775=0,"Carg xar",IF(H5776&lt;0,IF(M5776&lt;0.9,"Carg FV","Stby"),IF(M5776&gt;P5776,"V2H",IF(M5776&lt;0.9,"Carg xar","Stby")))))</f>
        <v/>
      </c>
      <c r="J5776" s="12">
        <f>IF(OR(I5776="Carg FV",I5776="Carg xar"),MIN(IF(I5776="Carg FV",ABS(H5776),7.4),7.4,MAX(0,(0.9-M5776)*40)*0.95),0)</f>
        <v/>
      </c>
      <c r="K5776" s="12">
        <f>IF(I5776="V2H",MIN(MAX(0,H5776),7.4,MAX(0,(M5776-P5776)*40)*0.95),0)</f>
        <v/>
      </c>
      <c r="L5776" s="12">
        <f>IF(E5776=0,0,MAX(0,H5776-K5776))</f>
        <v/>
      </c>
      <c r="M5776" s="13">
        <f>M5775+J5775/40-IF(I5775="V2H",K5775/(0.95*40),0)-IF(E5776=0,IF(E5775=1,IF(D5776=1,30,40)*0.18/(2*40),0),0)-IF(E5776=1,IF(E5775=0,IF(D5776=1,30,40)*0.18/(2*40),0),0)</f>
        <v/>
      </c>
      <c r="N5776" s="14" t="n">
        <v>0.2</v>
      </c>
      <c r="O5776" s="15">
        <f>K5776*N5776</f>
        <v/>
      </c>
      <c r="P5776">
        <f>IF(E5776=0,0.3,IF(D5776=1,IF(C5776&gt;=Params!$B$13-3,IF(C5776&lt;Params!$B$13,Params!$B$20,0.3),0.3),IF(C5776&gt;=Params!$B$15-3,IF(C5776&lt;Params!$B$15,Params!$B$21,0.3),0.3)))</f>
        <v/>
      </c>
    </row>
    <row r="5777" ht="15" customHeight="1" s="1">
      <c r="A5777" s="9" t="n">
        <v>5774</v>
      </c>
      <c r="B5777" s="6" t="inlineStr">
        <is>
          <t>29/08</t>
        </is>
      </c>
      <c r="C5777" s="6" t="n">
        <v>13</v>
      </c>
      <c r="D5777" s="6" t="n">
        <v>0</v>
      </c>
      <c r="E5777" s="10">
        <f>IF(D5777=1, IF(OR(C5777&lt;10, C5777&gt;=15),1,0), IF(OR(C5777&lt;7, C5777&gt;=18),1,0))</f>
        <v/>
      </c>
      <c r="F5777" s="11" t="n">
        <v>3.393</v>
      </c>
      <c r="G5777" s="12">
        <f>0.85*8</f>
        <v/>
      </c>
      <c r="H5777" s="12">
        <f>F5777-G5777</f>
        <v/>
      </c>
      <c r="I5777" s="10">
        <f>IF(E5777=0,"Fora",IF(E5776=0,"Carg xar",IF(H5777&lt;0,IF(M5777&lt;0.9,"Carg FV","Stby"),IF(M5777&gt;P5777,"V2H",IF(M5777&lt;0.9,"Carg xar","Stby")))))</f>
        <v/>
      </c>
      <c r="J5777" s="12">
        <f>IF(OR(I5777="Carg FV",I5777="Carg xar"),MIN(IF(I5777="Carg FV",ABS(H5777),7.4),7.4,MAX(0,(0.9-M5777)*40)*0.95),0)</f>
        <v/>
      </c>
      <c r="K5777" s="12">
        <f>IF(I5777="V2H",MIN(MAX(0,H5777),7.4,MAX(0,(M5777-P5777)*40)*0.95),0)</f>
        <v/>
      </c>
      <c r="L5777" s="12">
        <f>IF(E5777=0,0,MAX(0,H5777-K5777))</f>
        <v/>
      </c>
      <c r="M5777" s="13">
        <f>M5776+J5776/40-IF(I5776="V2H",K5776/(0.95*40),0)-IF(E5777=0,IF(E5776=1,IF(D5777=1,30,40)*0.18/(2*40),0),0)-IF(E5777=1,IF(E5776=0,IF(D5777=1,30,40)*0.18/(2*40),0),0)</f>
        <v/>
      </c>
      <c r="N5777" s="14" t="n">
        <v>0.2</v>
      </c>
      <c r="O5777" s="15">
        <f>K5777*N5777</f>
        <v/>
      </c>
      <c r="P5777">
        <f>IF(E5777=0,0.3,IF(D5777=1,IF(C5777&gt;=Params!$B$13-3,IF(C5777&lt;Params!$B$13,Params!$B$20,0.3),0.3),IF(C5777&gt;=Params!$B$15-3,IF(C5777&lt;Params!$B$15,Params!$B$21,0.3),0.3)))</f>
        <v/>
      </c>
    </row>
    <row r="5778" ht="15" customHeight="1" s="1">
      <c r="A5778" s="9" t="n">
        <v>5775</v>
      </c>
      <c r="B5778" s="6" t="inlineStr">
        <is>
          <t>29/08</t>
        </is>
      </c>
      <c r="C5778" s="6" t="n">
        <v>14</v>
      </c>
      <c r="D5778" s="6" t="n">
        <v>0</v>
      </c>
      <c r="E5778" s="10">
        <f>IF(D5778=1, IF(OR(C5778&lt;10, C5778&gt;=15),1,0), IF(OR(C5778&lt;7, C5778&gt;=18),1,0))</f>
        <v/>
      </c>
      <c r="F5778" s="11" t="n">
        <v>5.567</v>
      </c>
      <c r="G5778" s="12">
        <f>0.75*8</f>
        <v/>
      </c>
      <c r="H5778" s="12">
        <f>F5778-G5778</f>
        <v/>
      </c>
      <c r="I5778" s="10">
        <f>IF(E5778=0,"Fora",IF(E5777=0,"Carg xar",IF(H5778&lt;0,IF(M5778&lt;0.9,"Carg FV","Stby"),IF(M5778&gt;P5778,"V2H",IF(M5778&lt;0.9,"Carg xar","Stby")))))</f>
        <v/>
      </c>
      <c r="J5778" s="12">
        <f>IF(OR(I5778="Carg FV",I5778="Carg xar"),MIN(IF(I5778="Carg FV",ABS(H5778),7.4),7.4,MAX(0,(0.9-M5778)*40)*0.95),0)</f>
        <v/>
      </c>
      <c r="K5778" s="12">
        <f>IF(I5778="V2H",MIN(MAX(0,H5778),7.4,MAX(0,(M5778-P5778)*40)*0.95),0)</f>
        <v/>
      </c>
      <c r="L5778" s="12">
        <f>IF(E5778=0,0,MAX(0,H5778-K5778))</f>
        <v/>
      </c>
      <c r="M5778" s="13">
        <f>M5777+J5777/40-IF(I5777="V2H",K5777/(0.95*40),0)-IF(E5778=0,IF(E5777=1,IF(D5778=1,30,40)*0.18/(2*40),0),0)-IF(E5778=1,IF(E5777=0,IF(D5778=1,30,40)*0.18/(2*40),0),0)</f>
        <v/>
      </c>
      <c r="N5778" s="14" t="n">
        <v>0.15</v>
      </c>
      <c r="O5778" s="15">
        <f>K5778*N5778</f>
        <v/>
      </c>
      <c r="P5778">
        <f>IF(E5778=0,0.3,IF(D5778=1,IF(C5778&gt;=Params!$B$13-3,IF(C5778&lt;Params!$B$13,Params!$B$20,0.3),0.3),IF(C5778&gt;=Params!$B$15-3,IF(C5778&lt;Params!$B$15,Params!$B$21,0.3),0.3)))</f>
        <v/>
      </c>
    </row>
    <row r="5779" ht="15" customHeight="1" s="1">
      <c r="A5779" s="9" t="n">
        <v>5776</v>
      </c>
      <c r="B5779" s="6" t="inlineStr">
        <is>
          <t>29/08</t>
        </is>
      </c>
      <c r="C5779" s="6" t="n">
        <v>15</v>
      </c>
      <c r="D5779" s="6" t="n">
        <v>0</v>
      </c>
      <c r="E5779" s="10">
        <f>IF(D5779=1, IF(OR(C5779&lt;10, C5779&gt;=15),1,0), IF(OR(C5779&lt;7, C5779&gt;=18),1,0))</f>
        <v/>
      </c>
      <c r="F5779" s="11" t="n">
        <v>5.733</v>
      </c>
      <c r="G5779" s="12">
        <f>0.58*8</f>
        <v/>
      </c>
      <c r="H5779" s="12">
        <f>F5779-G5779</f>
        <v/>
      </c>
      <c r="I5779" s="10">
        <f>IF(E5779=0,"Fora",IF(E5778=0,"Carg xar",IF(H5779&lt;0,IF(M5779&lt;0.9,"Carg FV","Stby"),IF(M5779&gt;P5779,"V2H",IF(M5779&lt;0.9,"Carg xar","Stby")))))</f>
        <v/>
      </c>
      <c r="J5779" s="12">
        <f>IF(OR(I5779="Carg FV",I5779="Carg xar"),MIN(IF(I5779="Carg FV",ABS(H5779),7.4),7.4,MAX(0,(0.9-M5779)*40)*0.95),0)</f>
        <v/>
      </c>
      <c r="K5779" s="12">
        <f>IF(I5779="V2H",MIN(MAX(0,H5779),7.4,MAX(0,(M5779-P5779)*40)*0.95),0)</f>
        <v/>
      </c>
      <c r="L5779" s="12">
        <f>IF(E5779=0,0,MAX(0,H5779-K5779))</f>
        <v/>
      </c>
      <c r="M5779" s="13">
        <f>M5778+J5778/40-IF(I5778="V2H",K5778/(0.95*40),0)-IF(E5779=0,IF(E5778=1,IF(D5779=1,30,40)*0.18/(2*40),0),0)-IF(E5779=1,IF(E5778=0,IF(D5779=1,30,40)*0.18/(2*40),0),0)</f>
        <v/>
      </c>
      <c r="N5779" s="14" t="n">
        <v>0.15</v>
      </c>
      <c r="O5779" s="15">
        <f>K5779*N5779</f>
        <v/>
      </c>
      <c r="P5779">
        <f>IF(E5779=0,0.3,IF(D5779=1,IF(C5779&gt;=Params!$B$13-3,IF(C5779&lt;Params!$B$13,Params!$B$20,0.3),0.3),IF(C5779&gt;=Params!$B$15-3,IF(C5779&lt;Params!$B$15,Params!$B$21,0.3),0.3)))</f>
        <v/>
      </c>
    </row>
    <row r="5780" ht="15" customHeight="1" s="1">
      <c r="A5780" s="9" t="n">
        <v>5777</v>
      </c>
      <c r="B5780" s="6" t="inlineStr">
        <is>
          <t>29/08</t>
        </is>
      </c>
      <c r="C5780" s="6" t="n">
        <v>16</v>
      </c>
      <c r="D5780" s="6" t="n">
        <v>0</v>
      </c>
      <c r="E5780" s="10">
        <f>IF(D5780=1, IF(OR(C5780&lt;10, C5780&gt;=15),1,0), IF(OR(C5780&lt;7, C5780&gt;=18),1,0))</f>
        <v/>
      </c>
      <c r="F5780" s="11" t="n">
        <v>6.007</v>
      </c>
      <c r="G5780" s="12">
        <f>0.38*8</f>
        <v/>
      </c>
      <c r="H5780" s="12">
        <f>F5780-G5780</f>
        <v/>
      </c>
      <c r="I5780" s="10">
        <f>IF(E5780=0,"Fora",IF(E5779=0,"Carg xar",IF(H5780&lt;0,IF(M5780&lt;0.9,"Carg FV","Stby"),IF(M5780&gt;P5780,"V2H",IF(M5780&lt;0.9,"Carg xar","Stby")))))</f>
        <v/>
      </c>
      <c r="J5780" s="12">
        <f>IF(OR(I5780="Carg FV",I5780="Carg xar"),MIN(IF(I5780="Carg FV",ABS(H5780),7.4),7.4,MAX(0,(0.9-M5780)*40)*0.95),0)</f>
        <v/>
      </c>
      <c r="K5780" s="12">
        <f>IF(I5780="V2H",MIN(MAX(0,H5780),7.4,MAX(0,(M5780-P5780)*40)*0.95),0)</f>
        <v/>
      </c>
      <c r="L5780" s="12">
        <f>IF(E5780=0,0,MAX(0,H5780-K5780))</f>
        <v/>
      </c>
      <c r="M5780" s="13">
        <f>M5779+J5779/40-IF(I5779="V2H",K5779/(0.95*40),0)-IF(E5780=0,IF(E5779=1,IF(D5780=1,30,40)*0.18/(2*40),0),0)-IF(E5780=1,IF(E5779=0,IF(D5780=1,30,40)*0.18/(2*40),0),0)</f>
        <v/>
      </c>
      <c r="N5780" s="14" t="n">
        <v>0.15</v>
      </c>
      <c r="O5780" s="15">
        <f>K5780*N5780</f>
        <v/>
      </c>
      <c r="P5780">
        <f>IF(E5780=0,0.3,IF(D5780=1,IF(C5780&gt;=Params!$B$13-3,IF(C5780&lt;Params!$B$13,Params!$B$20,0.3),0.3),IF(C5780&gt;=Params!$B$15-3,IF(C5780&lt;Params!$B$15,Params!$B$21,0.3),0.3)))</f>
        <v/>
      </c>
    </row>
    <row r="5781" ht="15" customHeight="1" s="1">
      <c r="A5781" s="9" t="n">
        <v>5778</v>
      </c>
      <c r="B5781" s="6" t="inlineStr">
        <is>
          <t>29/08</t>
        </is>
      </c>
      <c r="C5781" s="6" t="n">
        <v>17</v>
      </c>
      <c r="D5781" s="6" t="n">
        <v>0</v>
      </c>
      <c r="E5781" s="10">
        <f>IF(D5781=1, IF(OR(C5781&lt;10, C5781&gt;=15),1,0), IF(OR(C5781&lt;7, C5781&gt;=18),1,0))</f>
        <v/>
      </c>
      <c r="F5781" s="11" t="n">
        <v>0.622</v>
      </c>
      <c r="G5781" s="12">
        <f>0.18*8</f>
        <v/>
      </c>
      <c r="H5781" s="12">
        <f>F5781-G5781</f>
        <v/>
      </c>
      <c r="I5781" s="10">
        <f>IF(E5781=0,"Fora",IF(E5780=0,"Carg xar",IF(H5781&lt;0,IF(M5781&lt;0.9,"Carg FV","Stby"),IF(M5781&gt;P5781,"V2H",IF(M5781&lt;0.9,"Carg xar","Stby")))))</f>
        <v/>
      </c>
      <c r="J5781" s="12">
        <f>IF(OR(I5781="Carg FV",I5781="Carg xar"),MIN(IF(I5781="Carg FV",ABS(H5781),7.4),7.4,MAX(0,(0.9-M5781)*40)*0.95),0)</f>
        <v/>
      </c>
      <c r="K5781" s="12">
        <f>IF(I5781="V2H",MIN(MAX(0,H5781),7.4,MAX(0,(M5781-P5781)*40)*0.95),0)</f>
        <v/>
      </c>
      <c r="L5781" s="12">
        <f>IF(E5781=0,0,MAX(0,H5781-K5781))</f>
        <v/>
      </c>
      <c r="M5781" s="13">
        <f>M5780+J5780/40-IF(I5780="V2H",K5780/(0.95*40),0)-IF(E5781=0,IF(E5780=1,IF(D5781=1,30,40)*0.18/(2*40),0),0)-IF(E5781=1,IF(E5780=0,IF(D5781=1,30,40)*0.18/(2*40),0),0)</f>
        <v/>
      </c>
      <c r="N5781" s="14" t="n">
        <v>0.15</v>
      </c>
      <c r="O5781" s="15">
        <f>K5781*N5781</f>
        <v/>
      </c>
      <c r="P5781">
        <f>IF(E5781=0,0.3,IF(D5781=1,IF(C5781&gt;=Params!$B$13-3,IF(C5781&lt;Params!$B$13,Params!$B$20,0.3),0.3),IF(C5781&gt;=Params!$B$15-3,IF(C5781&lt;Params!$B$15,Params!$B$21,0.3),0.3)))</f>
        <v/>
      </c>
    </row>
    <row r="5782" ht="15" customHeight="1" s="1">
      <c r="A5782" s="9" t="n">
        <v>5779</v>
      </c>
      <c r="B5782" s="6" t="inlineStr">
        <is>
          <t>29/08</t>
        </is>
      </c>
      <c r="C5782" s="6" t="n">
        <v>18</v>
      </c>
      <c r="D5782" s="6" t="n">
        <v>0</v>
      </c>
      <c r="E5782" s="10">
        <f>IF(D5782=1, IF(OR(C5782&lt;10, C5782&gt;=15),1,0), IF(OR(C5782&lt;7, C5782&gt;=18),1,0))</f>
        <v/>
      </c>
      <c r="F5782" s="11" t="n">
        <v>0.495</v>
      </c>
      <c r="G5782" s="12">
        <f>0.04*8</f>
        <v/>
      </c>
      <c r="H5782" s="12">
        <f>F5782-G5782</f>
        <v/>
      </c>
      <c r="I5782" s="10">
        <f>IF(E5782=0,"Fora",IF(E5781=0,"Carg xar",IF(H5782&lt;0,IF(M5782&lt;0.9,"Carg FV","Stby"),IF(M5782&gt;P5782,"V2H",IF(M5782&lt;0.9,"Carg xar","Stby")))))</f>
        <v/>
      </c>
      <c r="J5782" s="12">
        <f>IF(OR(I5782="Carg FV",I5782="Carg xar"),MIN(IF(I5782="Carg FV",ABS(H5782),7.4),7.4,MAX(0,(0.9-M5782)*40)*0.95),0)</f>
        <v/>
      </c>
      <c r="K5782" s="12">
        <f>IF(I5782="V2H",MIN(MAX(0,H5782),7.4,MAX(0,(M5782-P5782)*40)*0.95),0)</f>
        <v/>
      </c>
      <c r="L5782" s="12">
        <f>IF(E5782=0,0,MAX(0,H5782-K5782))</f>
        <v/>
      </c>
      <c r="M5782" s="13">
        <f>M5781+J5781/40-IF(I5781="V2H",K5781/(0.95*40),0)-IF(E5782=0,IF(E5781=1,IF(D5782=1,30,40)*0.18/(2*40),0),0)-IF(E5782=1,IF(E5781=0,IF(D5782=1,30,40)*0.18/(2*40),0),0)</f>
        <v/>
      </c>
      <c r="N5782" s="14" t="n">
        <v>0.2</v>
      </c>
      <c r="O5782" s="15">
        <f>K5782*N5782</f>
        <v/>
      </c>
      <c r="P5782">
        <f>IF(E5782=0,0.3,IF(D5782=1,IF(C5782&gt;=Params!$B$13-3,IF(C5782&lt;Params!$B$13,Params!$B$20,0.3),0.3),IF(C5782&gt;=Params!$B$15-3,IF(C5782&lt;Params!$B$15,Params!$B$21,0.3),0.3)))</f>
        <v/>
      </c>
    </row>
    <row r="5783" ht="15" customHeight="1" s="1">
      <c r="A5783" s="9" t="n">
        <v>5780</v>
      </c>
      <c r="B5783" s="6" t="inlineStr">
        <is>
          <t>29/08</t>
        </is>
      </c>
      <c r="C5783" s="6" t="n">
        <v>19</v>
      </c>
      <c r="D5783" s="6" t="n">
        <v>0</v>
      </c>
      <c r="E5783" s="10">
        <f>IF(D5783=1, IF(OR(C5783&lt;10, C5783&gt;=15),1,0), IF(OR(C5783&lt;7, C5783&gt;=18),1,0))</f>
        <v/>
      </c>
      <c r="F5783" s="11" t="n">
        <v>0.457</v>
      </c>
      <c r="G5783" s="12">
        <f>0*8</f>
        <v/>
      </c>
      <c r="H5783" s="12">
        <f>F5783-G5783</f>
        <v/>
      </c>
      <c r="I5783" s="10">
        <f>IF(E5783=0,"Fora",IF(E5782=0,"Carg xar",IF(H5783&lt;0,IF(M5783&lt;0.9,"Carg FV","Stby"),IF(M5783&gt;P5783,"V2H",IF(M5783&lt;0.9,"Carg xar","Stby")))))</f>
        <v/>
      </c>
      <c r="J5783" s="12">
        <f>IF(OR(I5783="Carg FV",I5783="Carg xar"),MIN(IF(I5783="Carg FV",ABS(H5783),7.4),7.4,MAX(0,(0.9-M5783)*40)*0.95),0)</f>
        <v/>
      </c>
      <c r="K5783" s="12">
        <f>IF(I5783="V2H",MIN(MAX(0,H5783),7.4,MAX(0,(M5783-P5783)*40)*0.95),0)</f>
        <v/>
      </c>
      <c r="L5783" s="12">
        <f>IF(E5783=0,0,MAX(0,H5783-K5783))</f>
        <v/>
      </c>
      <c r="M5783" s="13">
        <f>M5782+J5782/40-IF(I5782="V2H",K5782/(0.95*40),0)-IF(E5783=0,IF(E5782=1,IF(D5783=1,30,40)*0.18/(2*40),0),0)-IF(E5783=1,IF(E5782=0,IF(D5783=1,30,40)*0.18/(2*40),0),0)</f>
        <v/>
      </c>
      <c r="N5783" s="14" t="n">
        <v>0.2</v>
      </c>
      <c r="O5783" s="15">
        <f>K5783*N5783</f>
        <v/>
      </c>
      <c r="P5783">
        <f>IF(E5783=0,0.3,IF(D5783=1,IF(C5783&gt;=Params!$B$13-3,IF(C5783&lt;Params!$B$13,Params!$B$20,0.3),0.3),IF(C5783&gt;=Params!$B$15-3,IF(C5783&lt;Params!$B$15,Params!$B$21,0.3),0.3)))</f>
        <v/>
      </c>
    </row>
    <row r="5784" ht="15" customHeight="1" s="1">
      <c r="A5784" s="9" t="n">
        <v>5781</v>
      </c>
      <c r="B5784" s="6" t="inlineStr">
        <is>
          <t>29/08</t>
        </is>
      </c>
      <c r="C5784" s="6" t="n">
        <v>20</v>
      </c>
      <c r="D5784" s="6" t="n">
        <v>0</v>
      </c>
      <c r="E5784" s="10">
        <f>IF(D5784=1, IF(OR(C5784&lt;10, C5784&gt;=15),1,0), IF(OR(C5784&lt;7, C5784&gt;=18),1,0))</f>
        <v/>
      </c>
      <c r="F5784" s="11" t="n">
        <v>0.39</v>
      </c>
      <c r="G5784" s="12">
        <f>0*8</f>
        <v/>
      </c>
      <c r="H5784" s="12">
        <f>F5784-G5784</f>
        <v/>
      </c>
      <c r="I5784" s="10">
        <f>IF(E5784=0,"Fora",IF(E5783=0,"Carg xar",IF(H5784&lt;0,IF(M5784&lt;0.9,"Carg FV","Stby"),IF(M5784&gt;P5784,"V2H",IF(M5784&lt;0.9,"Carg xar","Stby")))))</f>
        <v/>
      </c>
      <c r="J5784" s="12">
        <f>IF(OR(I5784="Carg FV",I5784="Carg xar"),MIN(IF(I5784="Carg FV",ABS(H5784),7.4),7.4,MAX(0,(0.9-M5784)*40)*0.95),0)</f>
        <v/>
      </c>
      <c r="K5784" s="12">
        <f>IF(I5784="V2H",MIN(MAX(0,H5784),7.4,MAX(0,(M5784-P5784)*40)*0.95),0)</f>
        <v/>
      </c>
      <c r="L5784" s="12">
        <f>IF(E5784=0,0,MAX(0,H5784-K5784))</f>
        <v/>
      </c>
      <c r="M5784" s="13">
        <f>M5783+J5783/40-IF(I5783="V2H",K5783/(0.95*40),0)-IF(E5784=0,IF(E5783=1,IF(D5784=1,30,40)*0.18/(2*40),0),0)-IF(E5784=1,IF(E5783=0,IF(D5784=1,30,40)*0.18/(2*40),0),0)</f>
        <v/>
      </c>
      <c r="N5784" s="14" t="n">
        <v>0.2</v>
      </c>
      <c r="O5784" s="15">
        <f>K5784*N5784</f>
        <v/>
      </c>
      <c r="P5784">
        <f>IF(E5784=0,0.3,IF(D5784=1,IF(C5784&gt;=Params!$B$13-3,IF(C5784&lt;Params!$B$13,Params!$B$20,0.3),0.3),IF(C5784&gt;=Params!$B$15-3,IF(C5784&lt;Params!$B$15,Params!$B$21,0.3),0.3)))</f>
        <v/>
      </c>
    </row>
    <row r="5785" ht="15" customHeight="1" s="1">
      <c r="A5785" s="9" t="n">
        <v>5782</v>
      </c>
      <c r="B5785" s="6" t="inlineStr">
        <is>
          <t>29/08</t>
        </is>
      </c>
      <c r="C5785" s="6" t="n">
        <v>21</v>
      </c>
      <c r="D5785" s="6" t="n">
        <v>0</v>
      </c>
      <c r="E5785" s="10">
        <f>IF(D5785=1, IF(OR(C5785&lt;10, C5785&gt;=15),1,0), IF(OR(C5785&lt;7, C5785&gt;=18),1,0))</f>
        <v/>
      </c>
      <c r="F5785" s="11" t="n">
        <v>0.531</v>
      </c>
      <c r="G5785" s="12">
        <f>0*8</f>
        <v/>
      </c>
      <c r="H5785" s="12">
        <f>F5785-G5785</f>
        <v/>
      </c>
      <c r="I5785" s="10">
        <f>IF(E5785=0,"Fora",IF(E5784=0,"Carg xar",IF(H5785&lt;0,IF(M5785&lt;0.9,"Carg FV","Stby"),IF(M5785&gt;P5785,"V2H",IF(M5785&lt;0.9,"Carg xar","Stby")))))</f>
        <v/>
      </c>
      <c r="J5785" s="12">
        <f>IF(OR(I5785="Carg FV",I5785="Carg xar"),MIN(IF(I5785="Carg FV",ABS(H5785),7.4),7.4,MAX(0,(0.9-M5785)*40)*0.95),0)</f>
        <v/>
      </c>
      <c r="K5785" s="12">
        <f>IF(I5785="V2H",MIN(MAX(0,H5785),7.4,MAX(0,(M5785-P5785)*40)*0.95),0)</f>
        <v/>
      </c>
      <c r="L5785" s="12">
        <f>IF(E5785=0,0,MAX(0,H5785-K5785))</f>
        <v/>
      </c>
      <c r="M5785" s="13">
        <f>M5784+J5784/40-IF(I5784="V2H",K5784/(0.95*40),0)-IF(E5785=0,IF(E5784=1,IF(D5785=1,30,40)*0.18/(2*40),0),0)-IF(E5785=1,IF(E5784=0,IF(D5785=1,30,40)*0.18/(2*40),0),0)</f>
        <v/>
      </c>
      <c r="N5785" s="14" t="n">
        <v>0.2</v>
      </c>
      <c r="O5785" s="15">
        <f>K5785*N5785</f>
        <v/>
      </c>
      <c r="P5785">
        <f>IF(E5785=0,0.3,IF(D5785=1,IF(C5785&gt;=Params!$B$13-3,IF(C5785&lt;Params!$B$13,Params!$B$20,0.3),0.3),IF(C5785&gt;=Params!$B$15-3,IF(C5785&lt;Params!$B$15,Params!$B$21,0.3),0.3)))</f>
        <v/>
      </c>
    </row>
    <row r="5786" ht="15" customHeight="1" s="1">
      <c r="A5786" s="9" t="n">
        <v>5783</v>
      </c>
      <c r="B5786" s="6" t="inlineStr">
        <is>
          <t>29/08</t>
        </is>
      </c>
      <c r="C5786" s="6" t="n">
        <v>22</v>
      </c>
      <c r="D5786" s="6" t="n">
        <v>0</v>
      </c>
      <c r="E5786" s="10">
        <f>IF(D5786=1, IF(OR(C5786&lt;10, C5786&gt;=15),1,0), IF(OR(C5786&lt;7, C5786&gt;=18),1,0))</f>
        <v/>
      </c>
      <c r="F5786" s="11" t="n">
        <v>0.542</v>
      </c>
      <c r="G5786" s="12">
        <f>0*8</f>
        <v/>
      </c>
      <c r="H5786" s="12">
        <f>F5786-G5786</f>
        <v/>
      </c>
      <c r="I5786" s="10">
        <f>IF(E5786=0,"Fora",IF(E5785=0,"Carg xar",IF(H5786&lt;0,IF(M5786&lt;0.9,"Carg FV","Stby"),IF(M5786&gt;P5786,"V2H",IF(M5786&lt;0.9,"Carg xar","Stby")))))</f>
        <v/>
      </c>
      <c r="J5786" s="12">
        <f>IF(OR(I5786="Carg FV",I5786="Carg xar"),MIN(IF(I5786="Carg FV",ABS(H5786),7.4),7.4,MAX(0,(0.9-M5786)*40)*0.95),0)</f>
        <v/>
      </c>
      <c r="K5786" s="12">
        <f>IF(I5786="V2H",MIN(MAX(0,H5786),7.4,MAX(0,(M5786-P5786)*40)*0.95),0)</f>
        <v/>
      </c>
      <c r="L5786" s="12">
        <f>IF(E5786=0,0,MAX(0,H5786-K5786))</f>
        <v/>
      </c>
      <c r="M5786" s="13">
        <f>M5785+J5785/40-IF(I5785="V2H",K5785/(0.95*40),0)-IF(E5786=0,IF(E5785=1,IF(D5786=1,30,40)*0.18/(2*40),0),0)-IF(E5786=1,IF(E5785=0,IF(D5786=1,30,40)*0.18/(2*40),0),0)</f>
        <v/>
      </c>
      <c r="N5786" s="14" t="n">
        <v>0.15</v>
      </c>
      <c r="O5786" s="15">
        <f>K5786*N5786</f>
        <v/>
      </c>
      <c r="P5786">
        <f>IF(E5786=0,0.3,IF(D5786=1,IF(C5786&gt;=Params!$B$13-3,IF(C5786&lt;Params!$B$13,Params!$B$20,0.3),0.3),IF(C5786&gt;=Params!$B$15-3,IF(C5786&lt;Params!$B$15,Params!$B$21,0.3),0.3)))</f>
        <v/>
      </c>
    </row>
    <row r="5787" ht="15" customHeight="1" s="1">
      <c r="A5787" s="9" t="n">
        <v>5784</v>
      </c>
      <c r="B5787" s="6" t="inlineStr">
        <is>
          <t>29/08</t>
        </is>
      </c>
      <c r="C5787" s="6" t="n">
        <v>23</v>
      </c>
      <c r="D5787" s="6" t="n">
        <v>0</v>
      </c>
      <c r="E5787" s="10">
        <f>IF(D5787=1, IF(OR(C5787&lt;10, C5787&gt;=15),1,0), IF(OR(C5787&lt;7, C5787&gt;=18),1,0))</f>
        <v/>
      </c>
      <c r="F5787" s="11" t="n">
        <v>1.244</v>
      </c>
      <c r="G5787" s="12">
        <f>0*8</f>
        <v/>
      </c>
      <c r="H5787" s="12">
        <f>F5787-G5787</f>
        <v/>
      </c>
      <c r="I5787" s="10">
        <f>IF(E5787=0,"Fora",IF(E5786=0,"Carg xar",IF(H5787&lt;0,IF(M5787&lt;0.9,"Carg FV","Stby"),IF(M5787&gt;P5787,"V2H",IF(M5787&lt;0.9,"Carg xar","Stby")))))</f>
        <v/>
      </c>
      <c r="J5787" s="12">
        <f>IF(OR(I5787="Carg FV",I5787="Carg xar"),MIN(IF(I5787="Carg FV",ABS(H5787),7.4),7.4,MAX(0,(0.9-M5787)*40)*0.95),0)</f>
        <v/>
      </c>
      <c r="K5787" s="12">
        <f>IF(I5787="V2H",MIN(MAX(0,H5787),7.4,MAX(0,(M5787-P5787)*40)*0.95),0)</f>
        <v/>
      </c>
      <c r="L5787" s="12">
        <f>IF(E5787=0,0,MAX(0,H5787-K5787))</f>
        <v/>
      </c>
      <c r="M5787" s="13">
        <f>M5786+J5786/40-IF(I5786="V2H",K5786/(0.95*40),0)-IF(E5787=0,IF(E5786=1,IF(D5787=1,30,40)*0.18/(2*40),0),0)-IF(E5787=1,IF(E5786=0,IF(D5787=1,30,40)*0.18/(2*40),0),0)</f>
        <v/>
      </c>
      <c r="N5787" s="14" t="n">
        <v>0.15</v>
      </c>
      <c r="O5787" s="15">
        <f>K5787*N5787</f>
        <v/>
      </c>
      <c r="P5787">
        <f>IF(E5787=0,0.3,IF(D5787=1,IF(C5787&gt;=Params!$B$13-3,IF(C5787&lt;Params!$B$13,Params!$B$20,0.3),0.3),IF(C5787&gt;=Params!$B$15-3,IF(C5787&lt;Params!$B$15,Params!$B$21,0.3),0.3)))</f>
        <v/>
      </c>
    </row>
    <row r="5788" ht="15" customHeight="1" s="1">
      <c r="A5788" s="9" t="n">
        <v>5785</v>
      </c>
      <c r="B5788" s="6" t="inlineStr">
        <is>
          <t>30/08</t>
        </is>
      </c>
      <c r="C5788" s="6" t="n">
        <v>0</v>
      </c>
      <c r="D5788" s="6" t="n">
        <v>1</v>
      </c>
      <c r="E5788" s="10">
        <f>IF(D5788=1, IF(OR(C5788&lt;10, C5788&gt;=15),1,0), IF(OR(C5788&lt;7, C5788&gt;=18),1,0))</f>
        <v/>
      </c>
      <c r="F5788" s="11" t="n">
        <v>0.763</v>
      </c>
      <c r="G5788" s="12">
        <f>0*8</f>
        <v/>
      </c>
      <c r="H5788" s="12">
        <f>F5788-G5788</f>
        <v/>
      </c>
      <c r="I5788" s="10">
        <f>IF(E5788=0,"Fora",IF(E5787=0,"Carg xar",IF(H5788&lt;0,IF(M5788&lt;0.9,"Carg FV","Stby"),IF(M5788&gt;P5788,"V2H",IF(M5788&lt;0.9,"Carg xar","Stby")))))</f>
        <v/>
      </c>
      <c r="J5788" s="12">
        <f>IF(OR(I5788="Carg FV",I5788="Carg xar"),MIN(IF(I5788="Carg FV",ABS(H5788),7.4),7.4,MAX(0,(0.9-M5788)*40)*0.95),0)</f>
        <v/>
      </c>
      <c r="K5788" s="12">
        <f>IF(I5788="V2H",MIN(MAX(0,H5788),7.4,MAX(0,(M5788-P5788)*40)*0.95),0)</f>
        <v/>
      </c>
      <c r="L5788" s="12">
        <f>IF(E5788=0,0,MAX(0,H5788-K5788))</f>
        <v/>
      </c>
      <c r="M5788" s="13">
        <f>M5787+J5787/40-IF(I5787="V2H",K5787/(0.95*40),0)-IF(E5788=0,IF(E5787=1,IF(D5788=1,30,40)*0.18/(2*40),0),0)-IF(E5788=1,IF(E5787=0,IF(D5788=1,30,40)*0.18/(2*40),0),0)</f>
        <v/>
      </c>
      <c r="N5788" s="14" t="n">
        <v>0.09</v>
      </c>
      <c r="O5788" s="15">
        <f>K5788*N5788</f>
        <v/>
      </c>
      <c r="P5788">
        <f>IF(E5788=0,0.3,IF(D5788=1,IF(C5788&gt;=Params!$B$13-3,IF(C5788&lt;Params!$B$13,Params!$B$20,0.3),0.3),IF(C5788&gt;=Params!$B$15-3,IF(C5788&lt;Params!$B$15,Params!$B$21,0.3),0.3)))</f>
        <v/>
      </c>
    </row>
    <row r="5789" ht="15" customHeight="1" s="1">
      <c r="A5789" s="9" t="n">
        <v>5786</v>
      </c>
      <c r="B5789" s="6" t="inlineStr">
        <is>
          <t>30/08</t>
        </is>
      </c>
      <c r="C5789" s="6" t="n">
        <v>1</v>
      </c>
      <c r="D5789" s="6" t="n">
        <v>1</v>
      </c>
      <c r="E5789" s="10">
        <f>IF(D5789=1, IF(OR(C5789&lt;10, C5789&gt;=15),1,0), IF(OR(C5789&lt;7, C5789&gt;=18),1,0))</f>
        <v/>
      </c>
      <c r="F5789" s="11" t="n">
        <v>1.167</v>
      </c>
      <c r="G5789" s="12">
        <f>0*8</f>
        <v/>
      </c>
      <c r="H5789" s="12">
        <f>F5789-G5789</f>
        <v/>
      </c>
      <c r="I5789" s="10">
        <f>IF(E5789=0,"Fora",IF(E5788=0,"Carg xar",IF(H5789&lt;0,IF(M5789&lt;0.9,"Carg FV","Stby"),IF(M5789&gt;P5789,"V2H",IF(M5789&lt;0.9,"Carg xar","Stby")))))</f>
        <v/>
      </c>
      <c r="J5789" s="12">
        <f>IF(OR(I5789="Carg FV",I5789="Carg xar"),MIN(IF(I5789="Carg FV",ABS(H5789),7.4),7.4,MAX(0,(0.9-M5789)*40)*0.95),0)</f>
        <v/>
      </c>
      <c r="K5789" s="12">
        <f>IF(I5789="V2H",MIN(MAX(0,H5789),7.4,MAX(0,(M5789-P5789)*40)*0.95),0)</f>
        <v/>
      </c>
      <c r="L5789" s="12">
        <f>IF(E5789=0,0,MAX(0,H5789-K5789))</f>
        <v/>
      </c>
      <c r="M5789" s="13">
        <f>M5788+J5788/40-IF(I5788="V2H",K5788/(0.95*40),0)-IF(E5789=0,IF(E5788=1,IF(D5789=1,30,40)*0.18/(2*40),0),0)-IF(E5789=1,IF(E5788=0,IF(D5789=1,30,40)*0.18/(2*40),0),0)</f>
        <v/>
      </c>
      <c r="N5789" s="14" t="n">
        <v>0.09</v>
      </c>
      <c r="O5789" s="15">
        <f>K5789*N5789</f>
        <v/>
      </c>
      <c r="P5789">
        <f>IF(E5789=0,0.3,IF(D5789=1,IF(C5789&gt;=Params!$B$13-3,IF(C5789&lt;Params!$B$13,Params!$B$20,0.3),0.3),IF(C5789&gt;=Params!$B$15-3,IF(C5789&lt;Params!$B$15,Params!$B$21,0.3),0.3)))</f>
        <v/>
      </c>
    </row>
    <row r="5790" ht="15" customHeight="1" s="1">
      <c r="A5790" s="9" t="n">
        <v>5787</v>
      </c>
      <c r="B5790" s="6" t="inlineStr">
        <is>
          <t>30/08</t>
        </is>
      </c>
      <c r="C5790" s="6" t="n">
        <v>2</v>
      </c>
      <c r="D5790" s="6" t="n">
        <v>1</v>
      </c>
      <c r="E5790" s="10">
        <f>IF(D5790=1, IF(OR(C5790&lt;10, C5790&gt;=15),1,0), IF(OR(C5790&lt;7, C5790&gt;=18),1,0))</f>
        <v/>
      </c>
      <c r="F5790" s="11" t="n">
        <v>0.663</v>
      </c>
      <c r="G5790" s="12">
        <f>0*8</f>
        <v/>
      </c>
      <c r="H5790" s="12">
        <f>F5790-G5790</f>
        <v/>
      </c>
      <c r="I5790" s="10">
        <f>IF(E5790=0,"Fora",IF(E5789=0,"Carg xar",IF(H5790&lt;0,IF(M5790&lt;0.9,"Carg FV","Stby"),IF(M5790&gt;P5790,"V2H",IF(M5790&lt;0.9,"Carg xar","Stby")))))</f>
        <v/>
      </c>
      <c r="J5790" s="12">
        <f>IF(OR(I5790="Carg FV",I5790="Carg xar"),MIN(IF(I5790="Carg FV",ABS(H5790),7.4),7.4,MAX(0,(0.9-M5790)*40)*0.95),0)</f>
        <v/>
      </c>
      <c r="K5790" s="12">
        <f>IF(I5790="V2H",MIN(MAX(0,H5790),7.4,MAX(0,(M5790-P5790)*40)*0.95),0)</f>
        <v/>
      </c>
      <c r="L5790" s="12">
        <f>IF(E5790=0,0,MAX(0,H5790-K5790))</f>
        <v/>
      </c>
      <c r="M5790" s="13">
        <f>M5789+J5789/40-IF(I5789="V2H",K5789/(0.95*40),0)-IF(E5790=0,IF(E5789=1,IF(D5790=1,30,40)*0.18/(2*40),0),0)-IF(E5790=1,IF(E5789=0,IF(D5790=1,30,40)*0.18/(2*40),0),0)</f>
        <v/>
      </c>
      <c r="N5790" s="14" t="n">
        <v>0.09</v>
      </c>
      <c r="O5790" s="15">
        <f>K5790*N5790</f>
        <v/>
      </c>
      <c r="P5790">
        <f>IF(E5790=0,0.3,IF(D5790=1,IF(C5790&gt;=Params!$B$13-3,IF(C5790&lt;Params!$B$13,Params!$B$20,0.3),0.3),IF(C5790&gt;=Params!$B$15-3,IF(C5790&lt;Params!$B$15,Params!$B$21,0.3),0.3)))</f>
        <v/>
      </c>
    </row>
    <row r="5791" ht="15" customHeight="1" s="1">
      <c r="A5791" s="9" t="n">
        <v>5788</v>
      </c>
      <c r="B5791" s="6" t="inlineStr">
        <is>
          <t>30/08</t>
        </is>
      </c>
      <c r="C5791" s="6" t="n">
        <v>3</v>
      </c>
      <c r="D5791" s="6" t="n">
        <v>1</v>
      </c>
      <c r="E5791" s="10">
        <f>IF(D5791=1, IF(OR(C5791&lt;10, C5791&gt;=15),1,0), IF(OR(C5791&lt;7, C5791&gt;=18),1,0))</f>
        <v/>
      </c>
      <c r="F5791" s="11" t="n">
        <v>0.393</v>
      </c>
      <c r="G5791" s="12">
        <f>0*8</f>
        <v/>
      </c>
      <c r="H5791" s="12">
        <f>F5791-G5791</f>
        <v/>
      </c>
      <c r="I5791" s="10">
        <f>IF(E5791=0,"Fora",IF(E5790=0,"Carg xar",IF(H5791&lt;0,IF(M5791&lt;0.9,"Carg FV","Stby"),IF(M5791&gt;P5791,"V2H",IF(M5791&lt;0.9,"Carg xar","Stby")))))</f>
        <v/>
      </c>
      <c r="J5791" s="12">
        <f>IF(OR(I5791="Carg FV",I5791="Carg xar"),MIN(IF(I5791="Carg FV",ABS(H5791),7.4),7.4,MAX(0,(0.9-M5791)*40)*0.95),0)</f>
        <v/>
      </c>
      <c r="K5791" s="12">
        <f>IF(I5791="V2H",MIN(MAX(0,H5791),7.4,MAX(0,(M5791-P5791)*40)*0.95),0)</f>
        <v/>
      </c>
      <c r="L5791" s="12">
        <f>IF(E5791=0,0,MAX(0,H5791-K5791))</f>
        <v/>
      </c>
      <c r="M5791" s="13">
        <f>M5790+J5790/40-IF(I5790="V2H",K5790/(0.95*40),0)-IF(E5791=0,IF(E5790=1,IF(D5791=1,30,40)*0.18/(2*40),0),0)-IF(E5791=1,IF(E5790=0,IF(D5791=1,30,40)*0.18/(2*40),0),0)</f>
        <v/>
      </c>
      <c r="N5791" s="14" t="n">
        <v>0.09</v>
      </c>
      <c r="O5791" s="15">
        <f>K5791*N5791</f>
        <v/>
      </c>
      <c r="P5791">
        <f>IF(E5791=0,0.3,IF(D5791=1,IF(C5791&gt;=Params!$B$13-3,IF(C5791&lt;Params!$B$13,Params!$B$20,0.3),0.3),IF(C5791&gt;=Params!$B$15-3,IF(C5791&lt;Params!$B$15,Params!$B$21,0.3),0.3)))</f>
        <v/>
      </c>
    </row>
    <row r="5792" ht="15" customHeight="1" s="1">
      <c r="A5792" s="9" t="n">
        <v>5789</v>
      </c>
      <c r="B5792" s="6" t="inlineStr">
        <is>
          <t>30/08</t>
        </is>
      </c>
      <c r="C5792" s="6" t="n">
        <v>4</v>
      </c>
      <c r="D5792" s="6" t="n">
        <v>1</v>
      </c>
      <c r="E5792" s="10">
        <f>IF(D5792=1, IF(OR(C5792&lt;10, C5792&gt;=15),1,0), IF(OR(C5792&lt;7, C5792&gt;=18),1,0))</f>
        <v/>
      </c>
      <c r="F5792" s="11" t="n">
        <v>0.347</v>
      </c>
      <c r="G5792" s="12">
        <f>0*8</f>
        <v/>
      </c>
      <c r="H5792" s="12">
        <f>F5792-G5792</f>
        <v/>
      </c>
      <c r="I5792" s="10">
        <f>IF(E5792=0,"Fora",IF(E5791=0,"Carg xar",IF(H5792&lt;0,IF(M5792&lt;0.9,"Carg FV","Stby"),IF(M5792&gt;P5792,"V2H",IF(M5792&lt;0.9,"Carg xar","Stby")))))</f>
        <v/>
      </c>
      <c r="J5792" s="12">
        <f>IF(OR(I5792="Carg FV",I5792="Carg xar"),MIN(IF(I5792="Carg FV",ABS(H5792),7.4),7.4,MAX(0,(0.9-M5792)*40)*0.95),0)</f>
        <v/>
      </c>
      <c r="K5792" s="12">
        <f>IF(I5792="V2H",MIN(MAX(0,H5792),7.4,MAX(0,(M5792-P5792)*40)*0.95),0)</f>
        <v/>
      </c>
      <c r="L5792" s="12">
        <f>IF(E5792=0,0,MAX(0,H5792-K5792))</f>
        <v/>
      </c>
      <c r="M5792" s="13">
        <f>M5791+J5791/40-IF(I5791="V2H",K5791/(0.95*40),0)-IF(E5792=0,IF(E5791=1,IF(D5792=1,30,40)*0.18/(2*40),0),0)-IF(E5792=1,IF(E5791=0,IF(D5792=1,30,40)*0.18/(2*40),0),0)</f>
        <v/>
      </c>
      <c r="N5792" s="14" t="n">
        <v>0.09</v>
      </c>
      <c r="O5792" s="15">
        <f>K5792*N5792</f>
        <v/>
      </c>
      <c r="P5792">
        <f>IF(E5792=0,0.3,IF(D5792=1,IF(C5792&gt;=Params!$B$13-3,IF(C5792&lt;Params!$B$13,Params!$B$20,0.3),0.3),IF(C5792&gt;=Params!$B$15-3,IF(C5792&lt;Params!$B$15,Params!$B$21,0.3),0.3)))</f>
        <v/>
      </c>
    </row>
    <row r="5793" ht="15" customHeight="1" s="1">
      <c r="A5793" s="9" t="n">
        <v>5790</v>
      </c>
      <c r="B5793" s="6" t="inlineStr">
        <is>
          <t>30/08</t>
        </is>
      </c>
      <c r="C5793" s="6" t="n">
        <v>5</v>
      </c>
      <c r="D5793" s="6" t="n">
        <v>1</v>
      </c>
      <c r="E5793" s="10">
        <f>IF(D5793=1, IF(OR(C5793&lt;10, C5793&gt;=15),1,0), IF(OR(C5793&lt;7, C5793&gt;=18),1,0))</f>
        <v/>
      </c>
      <c r="F5793" s="11" t="n">
        <v>0.334</v>
      </c>
      <c r="G5793" s="12">
        <f>0*8</f>
        <v/>
      </c>
      <c r="H5793" s="12">
        <f>F5793-G5793</f>
        <v/>
      </c>
      <c r="I5793" s="10">
        <f>IF(E5793=0,"Fora",IF(E5792=0,"Carg xar",IF(H5793&lt;0,IF(M5793&lt;0.9,"Carg FV","Stby"),IF(M5793&gt;P5793,"V2H",IF(M5793&lt;0.9,"Carg xar","Stby")))))</f>
        <v/>
      </c>
      <c r="J5793" s="12">
        <f>IF(OR(I5793="Carg FV",I5793="Carg xar"),MIN(IF(I5793="Carg FV",ABS(H5793),7.4),7.4,MAX(0,(0.9-M5793)*40)*0.95),0)</f>
        <v/>
      </c>
      <c r="K5793" s="12">
        <f>IF(I5793="V2H",MIN(MAX(0,H5793),7.4,MAX(0,(M5793-P5793)*40)*0.95),0)</f>
        <v/>
      </c>
      <c r="L5793" s="12">
        <f>IF(E5793=0,0,MAX(0,H5793-K5793))</f>
        <v/>
      </c>
      <c r="M5793" s="13">
        <f>M5792+J5792/40-IF(I5792="V2H",K5792/(0.95*40),0)-IF(E5793=0,IF(E5792=1,IF(D5793=1,30,40)*0.18/(2*40),0),0)-IF(E5793=1,IF(E5792=0,IF(D5793=1,30,40)*0.18/(2*40),0),0)</f>
        <v/>
      </c>
      <c r="N5793" s="14" t="n">
        <v>0.09</v>
      </c>
      <c r="O5793" s="15">
        <f>K5793*N5793</f>
        <v/>
      </c>
      <c r="P5793">
        <f>IF(E5793=0,0.3,IF(D5793=1,IF(C5793&gt;=Params!$B$13-3,IF(C5793&lt;Params!$B$13,Params!$B$20,0.3),0.3),IF(C5793&gt;=Params!$B$15-3,IF(C5793&lt;Params!$B$15,Params!$B$21,0.3),0.3)))</f>
        <v/>
      </c>
    </row>
    <row r="5794" ht="15" customHeight="1" s="1">
      <c r="A5794" s="9" t="n">
        <v>5791</v>
      </c>
      <c r="B5794" s="6" t="inlineStr">
        <is>
          <t>30/08</t>
        </is>
      </c>
      <c r="C5794" s="6" t="n">
        <v>6</v>
      </c>
      <c r="D5794" s="6" t="n">
        <v>1</v>
      </c>
      <c r="E5794" s="10">
        <f>IF(D5794=1, IF(OR(C5794&lt;10, C5794&gt;=15),1,0), IF(OR(C5794&lt;7, C5794&gt;=18),1,0))</f>
        <v/>
      </c>
      <c r="F5794" s="11" t="n">
        <v>0.308</v>
      </c>
      <c r="G5794" s="12">
        <f>0*8</f>
        <v/>
      </c>
      <c r="H5794" s="12">
        <f>F5794-G5794</f>
        <v/>
      </c>
      <c r="I5794" s="10">
        <f>IF(E5794=0,"Fora",IF(E5793=0,"Carg xar",IF(H5794&lt;0,IF(M5794&lt;0.9,"Carg FV","Stby"),IF(M5794&gt;P5794,"V2H",IF(M5794&lt;0.9,"Carg xar","Stby")))))</f>
        <v/>
      </c>
      <c r="J5794" s="12">
        <f>IF(OR(I5794="Carg FV",I5794="Carg xar"),MIN(IF(I5794="Carg FV",ABS(H5794),7.4),7.4,MAX(0,(0.9-M5794)*40)*0.95),0)</f>
        <v/>
      </c>
      <c r="K5794" s="12">
        <f>IF(I5794="V2H",MIN(MAX(0,H5794),7.4,MAX(0,(M5794-P5794)*40)*0.95),0)</f>
        <v/>
      </c>
      <c r="L5794" s="12">
        <f>IF(E5794=0,0,MAX(0,H5794-K5794))</f>
        <v/>
      </c>
      <c r="M5794" s="13">
        <f>M5793+J5793/40-IF(I5793="V2H",K5793/(0.95*40),0)-IF(E5794=0,IF(E5793=1,IF(D5794=1,30,40)*0.18/(2*40),0),0)-IF(E5794=1,IF(E5793=0,IF(D5794=1,30,40)*0.18/(2*40),0),0)</f>
        <v/>
      </c>
      <c r="N5794" s="14" t="n">
        <v>0.09</v>
      </c>
      <c r="O5794" s="15">
        <f>K5794*N5794</f>
        <v/>
      </c>
      <c r="P5794">
        <f>IF(E5794=0,0.3,IF(D5794=1,IF(C5794&gt;=Params!$B$13-3,IF(C5794&lt;Params!$B$13,Params!$B$20,0.3),0.3),IF(C5794&gt;=Params!$B$15-3,IF(C5794&lt;Params!$B$15,Params!$B$21,0.3),0.3)))</f>
        <v/>
      </c>
    </row>
    <row r="5795" ht="15" customHeight="1" s="1">
      <c r="A5795" s="9" t="n">
        <v>5792</v>
      </c>
      <c r="B5795" s="6" t="inlineStr">
        <is>
          <t>30/08</t>
        </is>
      </c>
      <c r="C5795" s="6" t="n">
        <v>7</v>
      </c>
      <c r="D5795" s="6" t="n">
        <v>1</v>
      </c>
      <c r="E5795" s="10">
        <f>IF(D5795=1, IF(OR(C5795&lt;10, C5795&gt;=15),1,0), IF(OR(C5795&lt;7, C5795&gt;=18),1,0))</f>
        <v/>
      </c>
      <c r="F5795" s="11" t="n">
        <v>0.353</v>
      </c>
      <c r="G5795" s="12">
        <f>0.1*8</f>
        <v/>
      </c>
      <c r="H5795" s="12">
        <f>F5795-G5795</f>
        <v/>
      </c>
      <c r="I5795" s="10">
        <f>IF(E5795=0,"Fora",IF(E5794=0,"Carg xar",IF(H5795&lt;0,IF(M5795&lt;0.9,"Carg FV","Stby"),IF(M5795&gt;P5795,"V2H",IF(M5795&lt;0.9,"Carg xar","Stby")))))</f>
        <v/>
      </c>
      <c r="J5795" s="12">
        <f>IF(OR(I5795="Carg FV",I5795="Carg xar"),MIN(IF(I5795="Carg FV",ABS(H5795),7.4),7.4,MAX(0,(0.9-M5795)*40)*0.95),0)</f>
        <v/>
      </c>
      <c r="K5795" s="12">
        <f>IF(I5795="V2H",MIN(MAX(0,H5795),7.4,MAX(0,(M5795-P5795)*40)*0.95),0)</f>
        <v/>
      </c>
      <c r="L5795" s="12">
        <f>IF(E5795=0,0,MAX(0,H5795-K5795))</f>
        <v/>
      </c>
      <c r="M5795" s="13">
        <f>M5794+J5794/40-IF(I5794="V2H",K5794/(0.95*40),0)-IF(E5795=0,IF(E5794=1,IF(D5795=1,30,40)*0.18/(2*40),0),0)-IF(E5795=1,IF(E5794=0,IF(D5795=1,30,40)*0.18/(2*40),0),0)</f>
        <v/>
      </c>
      <c r="N5795" s="14" t="n">
        <v>0.09</v>
      </c>
      <c r="O5795" s="15">
        <f>K5795*N5795</f>
        <v/>
      </c>
      <c r="P5795">
        <f>IF(E5795=0,0.3,IF(D5795=1,IF(C5795&gt;=Params!$B$13-3,IF(C5795&lt;Params!$B$13,Params!$B$20,0.3),0.3),IF(C5795&gt;=Params!$B$15-3,IF(C5795&lt;Params!$B$15,Params!$B$21,0.3),0.3)))</f>
        <v/>
      </c>
    </row>
    <row r="5796" ht="15" customHeight="1" s="1">
      <c r="A5796" s="9" t="n">
        <v>5793</v>
      </c>
      <c r="B5796" s="6" t="inlineStr">
        <is>
          <t>30/08</t>
        </is>
      </c>
      <c r="C5796" s="6" t="n">
        <v>8</v>
      </c>
      <c r="D5796" s="6" t="n">
        <v>1</v>
      </c>
      <c r="E5796" s="10">
        <f>IF(D5796=1, IF(OR(C5796&lt;10, C5796&gt;=15),1,0), IF(OR(C5796&lt;7, C5796&gt;=18),1,0))</f>
        <v/>
      </c>
      <c r="F5796" s="11" t="n">
        <v>0.398</v>
      </c>
      <c r="G5796" s="12">
        <f>0.25*8</f>
        <v/>
      </c>
      <c r="H5796" s="12">
        <f>F5796-G5796</f>
        <v/>
      </c>
      <c r="I5796" s="10">
        <f>IF(E5796=0,"Fora",IF(E5795=0,"Carg xar",IF(H5796&lt;0,IF(M5796&lt;0.9,"Carg FV","Stby"),IF(M5796&gt;P5796,"V2H",IF(M5796&lt;0.9,"Carg xar","Stby")))))</f>
        <v/>
      </c>
      <c r="J5796" s="12">
        <f>IF(OR(I5796="Carg FV",I5796="Carg xar"),MIN(IF(I5796="Carg FV",ABS(H5796),7.4),7.4,MAX(0,(0.9-M5796)*40)*0.95),0)</f>
        <v/>
      </c>
      <c r="K5796" s="12">
        <f>IF(I5796="V2H",MIN(MAX(0,H5796),7.4,MAX(0,(M5796-P5796)*40)*0.95),0)</f>
        <v/>
      </c>
      <c r="L5796" s="12">
        <f>IF(E5796=0,0,MAX(0,H5796-K5796))</f>
        <v/>
      </c>
      <c r="M5796" s="13">
        <f>M5795+J5795/40-IF(I5795="V2H",K5795/(0.95*40),0)-IF(E5796=0,IF(E5795=1,IF(D5796=1,30,40)*0.18/(2*40),0),0)-IF(E5796=1,IF(E5795=0,IF(D5796=1,30,40)*0.18/(2*40),0),0)</f>
        <v/>
      </c>
      <c r="N5796" s="14" t="n">
        <v>0.09</v>
      </c>
      <c r="O5796" s="15">
        <f>K5796*N5796</f>
        <v/>
      </c>
      <c r="P5796">
        <f>IF(E5796=0,0.3,IF(D5796=1,IF(C5796&gt;=Params!$B$13-3,IF(C5796&lt;Params!$B$13,Params!$B$20,0.3),0.3),IF(C5796&gt;=Params!$B$15-3,IF(C5796&lt;Params!$B$15,Params!$B$21,0.3),0.3)))</f>
        <v/>
      </c>
    </row>
    <row r="5797" ht="15" customHeight="1" s="1">
      <c r="A5797" s="9" t="n">
        <v>5794</v>
      </c>
      <c r="B5797" s="6" t="inlineStr">
        <is>
          <t>30/08</t>
        </is>
      </c>
      <c r="C5797" s="6" t="n">
        <v>9</v>
      </c>
      <c r="D5797" s="6" t="n">
        <v>1</v>
      </c>
      <c r="E5797" s="10">
        <f>IF(D5797=1, IF(OR(C5797&lt;10, C5797&gt;=15),1,0), IF(OR(C5797&lt;7, C5797&gt;=18),1,0))</f>
        <v/>
      </c>
      <c r="F5797" s="11" t="n">
        <v>1.073</v>
      </c>
      <c r="G5797" s="12">
        <f>0.45*8</f>
        <v/>
      </c>
      <c r="H5797" s="12">
        <f>F5797-G5797</f>
        <v/>
      </c>
      <c r="I5797" s="10">
        <f>IF(E5797=0,"Fora",IF(E5796=0,"Carg xar",IF(H5797&lt;0,IF(M5797&lt;0.9,"Carg FV","Stby"),IF(M5797&gt;P5797,"V2H",IF(M5797&lt;0.9,"Carg xar","Stby")))))</f>
        <v/>
      </c>
      <c r="J5797" s="12">
        <f>IF(OR(I5797="Carg FV",I5797="Carg xar"),MIN(IF(I5797="Carg FV",ABS(H5797),7.4),7.4,MAX(0,(0.9-M5797)*40)*0.95),0)</f>
        <v/>
      </c>
      <c r="K5797" s="12">
        <f>IF(I5797="V2H",MIN(MAX(0,H5797),7.4,MAX(0,(M5797-P5797)*40)*0.95),0)</f>
        <v/>
      </c>
      <c r="L5797" s="12">
        <f>IF(E5797=0,0,MAX(0,H5797-K5797))</f>
        <v/>
      </c>
      <c r="M5797" s="13">
        <f>M5796+J5796/40-IF(I5796="V2H",K5796/(0.95*40),0)-IF(E5797=0,IF(E5796=1,IF(D5797=1,30,40)*0.18/(2*40),0),0)-IF(E5797=1,IF(E5796=0,IF(D5797=1,30,40)*0.18/(2*40),0),0)</f>
        <v/>
      </c>
      <c r="N5797" s="14" t="n">
        <v>0.09</v>
      </c>
      <c r="O5797" s="15">
        <f>K5797*N5797</f>
        <v/>
      </c>
      <c r="P5797">
        <f>IF(E5797=0,0.3,IF(D5797=1,IF(C5797&gt;=Params!$B$13-3,IF(C5797&lt;Params!$B$13,Params!$B$20,0.3),0.3),IF(C5797&gt;=Params!$B$15-3,IF(C5797&lt;Params!$B$15,Params!$B$21,0.3),0.3)))</f>
        <v/>
      </c>
    </row>
    <row r="5798" ht="15" customHeight="1" s="1">
      <c r="A5798" s="9" t="n">
        <v>5795</v>
      </c>
      <c r="B5798" s="6" t="inlineStr">
        <is>
          <t>30/08</t>
        </is>
      </c>
      <c r="C5798" s="6" t="n">
        <v>10</v>
      </c>
      <c r="D5798" s="6" t="n">
        <v>1</v>
      </c>
      <c r="E5798" s="10">
        <f>IF(D5798=1, IF(OR(C5798&lt;10, C5798&gt;=15),1,0), IF(OR(C5798&lt;7, C5798&gt;=18),1,0))</f>
        <v/>
      </c>
      <c r="F5798" s="11" t="n">
        <v>2.36</v>
      </c>
      <c r="G5798" s="12">
        <f>0.65*8</f>
        <v/>
      </c>
      <c r="H5798" s="12">
        <f>F5798-G5798</f>
        <v/>
      </c>
      <c r="I5798" s="10">
        <f>IF(E5798=0,"Fora",IF(E5797=0,"Carg xar",IF(H5798&lt;0,IF(M5798&lt;0.9,"Carg FV","Stby"),IF(M5798&gt;P5798,"V2H",IF(M5798&lt;0.9,"Carg xar","Stby")))))</f>
        <v/>
      </c>
      <c r="J5798" s="12">
        <f>IF(OR(I5798="Carg FV",I5798="Carg xar"),MIN(IF(I5798="Carg FV",ABS(H5798),7.4),7.4,MAX(0,(0.9-M5798)*40)*0.95),0)</f>
        <v/>
      </c>
      <c r="K5798" s="12">
        <f>IF(I5798="V2H",MIN(MAX(0,H5798),7.4,MAX(0,(M5798-P5798)*40)*0.95),0)</f>
        <v/>
      </c>
      <c r="L5798" s="12">
        <f>IF(E5798=0,0,MAX(0,H5798-K5798))</f>
        <v/>
      </c>
      <c r="M5798" s="13">
        <f>M5797+J5797/40-IF(I5797="V2H",K5797/(0.95*40),0)-IF(E5798=0,IF(E5797=1,IF(D5798=1,30,40)*0.18/(2*40),0),0)-IF(E5798=1,IF(E5797=0,IF(D5798=1,30,40)*0.18/(2*40),0),0)</f>
        <v/>
      </c>
      <c r="N5798" s="14" t="n">
        <v>0.09</v>
      </c>
      <c r="O5798" s="15">
        <f>K5798*N5798</f>
        <v/>
      </c>
      <c r="P5798">
        <f>IF(E5798=0,0.3,IF(D5798=1,IF(C5798&gt;=Params!$B$13-3,IF(C5798&lt;Params!$B$13,Params!$B$20,0.3),0.3),IF(C5798&gt;=Params!$B$15-3,IF(C5798&lt;Params!$B$15,Params!$B$21,0.3),0.3)))</f>
        <v/>
      </c>
    </row>
    <row r="5799" ht="15" customHeight="1" s="1">
      <c r="A5799" s="9" t="n">
        <v>5796</v>
      </c>
      <c r="B5799" s="6" t="inlineStr">
        <is>
          <t>30/08</t>
        </is>
      </c>
      <c r="C5799" s="6" t="n">
        <v>11</v>
      </c>
      <c r="D5799" s="6" t="n">
        <v>1</v>
      </c>
      <c r="E5799" s="10">
        <f>IF(D5799=1, IF(OR(C5799&lt;10, C5799&gt;=15),1,0), IF(OR(C5799&lt;7, C5799&gt;=18),1,0))</f>
        <v/>
      </c>
      <c r="F5799" s="11" t="n">
        <v>1.439</v>
      </c>
      <c r="G5799" s="12">
        <f>0.8*8</f>
        <v/>
      </c>
      <c r="H5799" s="12">
        <f>F5799-G5799</f>
        <v/>
      </c>
      <c r="I5799" s="10">
        <f>IF(E5799=0,"Fora",IF(E5798=0,"Carg xar",IF(H5799&lt;0,IF(M5799&lt;0.9,"Carg FV","Stby"),IF(M5799&gt;P5799,"V2H",IF(M5799&lt;0.9,"Carg xar","Stby")))))</f>
        <v/>
      </c>
      <c r="J5799" s="12">
        <f>IF(OR(I5799="Carg FV",I5799="Carg xar"),MIN(IF(I5799="Carg FV",ABS(H5799),7.4),7.4,MAX(0,(0.9-M5799)*40)*0.95),0)</f>
        <v/>
      </c>
      <c r="K5799" s="12">
        <f>IF(I5799="V2H",MIN(MAX(0,H5799),7.4,MAX(0,(M5799-P5799)*40)*0.95),0)</f>
        <v/>
      </c>
      <c r="L5799" s="12">
        <f>IF(E5799=0,0,MAX(0,H5799-K5799))</f>
        <v/>
      </c>
      <c r="M5799" s="13">
        <f>M5798+J5798/40-IF(I5798="V2H",K5798/(0.95*40),0)-IF(E5799=0,IF(E5798=1,IF(D5799=1,30,40)*0.18/(2*40),0),0)-IF(E5799=1,IF(E5798=0,IF(D5799=1,30,40)*0.18/(2*40),0),0)</f>
        <v/>
      </c>
      <c r="N5799" s="14" t="n">
        <v>0.09</v>
      </c>
      <c r="O5799" s="15">
        <f>K5799*N5799</f>
        <v/>
      </c>
      <c r="P5799">
        <f>IF(E5799=0,0.3,IF(D5799=1,IF(C5799&gt;=Params!$B$13-3,IF(C5799&lt;Params!$B$13,Params!$B$20,0.3),0.3),IF(C5799&gt;=Params!$B$15-3,IF(C5799&lt;Params!$B$15,Params!$B$21,0.3),0.3)))</f>
        <v/>
      </c>
    </row>
    <row r="5800" ht="15" customHeight="1" s="1">
      <c r="A5800" s="9" t="n">
        <v>5797</v>
      </c>
      <c r="B5800" s="6" t="inlineStr">
        <is>
          <t>30/08</t>
        </is>
      </c>
      <c r="C5800" s="6" t="n">
        <v>12</v>
      </c>
      <c r="D5800" s="6" t="n">
        <v>1</v>
      </c>
      <c r="E5800" s="10">
        <f>IF(D5800=1, IF(OR(C5800&lt;10, C5800&gt;=15),1,0), IF(OR(C5800&lt;7, C5800&gt;=18),1,0))</f>
        <v/>
      </c>
      <c r="F5800" s="11" t="n">
        <v>1.651</v>
      </c>
      <c r="G5800" s="12">
        <f>0.88*8</f>
        <v/>
      </c>
      <c r="H5800" s="12">
        <f>F5800-G5800</f>
        <v/>
      </c>
      <c r="I5800" s="10">
        <f>IF(E5800=0,"Fora",IF(E5799=0,"Carg xar",IF(H5800&lt;0,IF(M5800&lt;0.9,"Carg FV","Stby"),IF(M5800&gt;P5800,"V2H",IF(M5800&lt;0.9,"Carg xar","Stby")))))</f>
        <v/>
      </c>
      <c r="J5800" s="12">
        <f>IF(OR(I5800="Carg FV",I5800="Carg xar"),MIN(IF(I5800="Carg FV",ABS(H5800),7.4),7.4,MAX(0,(0.9-M5800)*40)*0.95),0)</f>
        <v/>
      </c>
      <c r="K5800" s="12">
        <f>IF(I5800="V2H",MIN(MAX(0,H5800),7.4,MAX(0,(M5800-P5800)*40)*0.95),0)</f>
        <v/>
      </c>
      <c r="L5800" s="12">
        <f>IF(E5800=0,0,MAX(0,H5800-K5800))</f>
        <v/>
      </c>
      <c r="M5800" s="13">
        <f>M5799+J5799/40-IF(I5799="V2H",K5799/(0.95*40),0)-IF(E5800=0,IF(E5799=1,IF(D5800=1,30,40)*0.18/(2*40),0),0)-IF(E5800=1,IF(E5799=0,IF(D5800=1,30,40)*0.18/(2*40),0),0)</f>
        <v/>
      </c>
      <c r="N5800" s="14" t="n">
        <v>0.09</v>
      </c>
      <c r="O5800" s="15">
        <f>K5800*N5800</f>
        <v/>
      </c>
      <c r="P5800">
        <f>IF(E5800=0,0.3,IF(D5800=1,IF(C5800&gt;=Params!$B$13-3,IF(C5800&lt;Params!$B$13,Params!$B$20,0.3),0.3),IF(C5800&gt;=Params!$B$15-3,IF(C5800&lt;Params!$B$15,Params!$B$21,0.3),0.3)))</f>
        <v/>
      </c>
    </row>
    <row r="5801" ht="15" customHeight="1" s="1">
      <c r="A5801" s="9" t="n">
        <v>5798</v>
      </c>
      <c r="B5801" s="6" t="inlineStr">
        <is>
          <t>30/08</t>
        </is>
      </c>
      <c r="C5801" s="6" t="n">
        <v>13</v>
      </c>
      <c r="D5801" s="6" t="n">
        <v>1</v>
      </c>
      <c r="E5801" s="10">
        <f>IF(D5801=1, IF(OR(C5801&lt;10, C5801&gt;=15),1,0), IF(OR(C5801&lt;7, C5801&gt;=18),1,0))</f>
        <v/>
      </c>
      <c r="F5801" s="11" t="n">
        <v>1.52</v>
      </c>
      <c r="G5801" s="12">
        <f>0.85*8</f>
        <v/>
      </c>
      <c r="H5801" s="12">
        <f>F5801-G5801</f>
        <v/>
      </c>
      <c r="I5801" s="10">
        <f>IF(E5801=0,"Fora",IF(E5800=0,"Carg xar",IF(H5801&lt;0,IF(M5801&lt;0.9,"Carg FV","Stby"),IF(M5801&gt;P5801,"V2H",IF(M5801&lt;0.9,"Carg xar","Stby")))))</f>
        <v/>
      </c>
      <c r="J5801" s="12">
        <f>IF(OR(I5801="Carg FV",I5801="Carg xar"),MIN(IF(I5801="Carg FV",ABS(H5801),7.4),7.4,MAX(0,(0.9-M5801)*40)*0.95),0)</f>
        <v/>
      </c>
      <c r="K5801" s="12">
        <f>IF(I5801="V2H",MIN(MAX(0,H5801),7.4,MAX(0,(M5801-P5801)*40)*0.95),0)</f>
        <v/>
      </c>
      <c r="L5801" s="12">
        <f>IF(E5801=0,0,MAX(0,H5801-K5801))</f>
        <v/>
      </c>
      <c r="M5801" s="13">
        <f>M5800+J5800/40-IF(I5800="V2H",K5800/(0.95*40),0)-IF(E5801=0,IF(E5800=1,IF(D5801=1,30,40)*0.18/(2*40),0),0)-IF(E5801=1,IF(E5800=0,IF(D5801=1,30,40)*0.18/(2*40),0),0)</f>
        <v/>
      </c>
      <c r="N5801" s="14" t="n">
        <v>0.09</v>
      </c>
      <c r="O5801" s="15">
        <f>K5801*N5801</f>
        <v/>
      </c>
      <c r="P5801">
        <f>IF(E5801=0,0.3,IF(D5801=1,IF(C5801&gt;=Params!$B$13-3,IF(C5801&lt;Params!$B$13,Params!$B$20,0.3),0.3),IF(C5801&gt;=Params!$B$15-3,IF(C5801&lt;Params!$B$15,Params!$B$21,0.3),0.3)))</f>
        <v/>
      </c>
    </row>
    <row r="5802" ht="15" customHeight="1" s="1">
      <c r="A5802" s="9" t="n">
        <v>5799</v>
      </c>
      <c r="B5802" s="6" t="inlineStr">
        <is>
          <t>30/08</t>
        </is>
      </c>
      <c r="C5802" s="6" t="n">
        <v>14</v>
      </c>
      <c r="D5802" s="6" t="n">
        <v>1</v>
      </c>
      <c r="E5802" s="10">
        <f>IF(D5802=1, IF(OR(C5802&lt;10, C5802&gt;=15),1,0), IF(OR(C5802&lt;7, C5802&gt;=18),1,0))</f>
        <v/>
      </c>
      <c r="F5802" s="11" t="n">
        <v>1.548</v>
      </c>
      <c r="G5802" s="12">
        <f>0.75*8</f>
        <v/>
      </c>
      <c r="H5802" s="12">
        <f>F5802-G5802</f>
        <v/>
      </c>
      <c r="I5802" s="10">
        <f>IF(E5802=0,"Fora",IF(E5801=0,"Carg xar",IF(H5802&lt;0,IF(M5802&lt;0.9,"Carg FV","Stby"),IF(M5802&gt;P5802,"V2H",IF(M5802&lt;0.9,"Carg xar","Stby")))))</f>
        <v/>
      </c>
      <c r="J5802" s="12">
        <f>IF(OR(I5802="Carg FV",I5802="Carg xar"),MIN(IF(I5802="Carg FV",ABS(H5802),7.4),7.4,MAX(0,(0.9-M5802)*40)*0.95),0)</f>
        <v/>
      </c>
      <c r="K5802" s="12">
        <f>IF(I5802="V2H",MIN(MAX(0,H5802),7.4,MAX(0,(M5802-P5802)*40)*0.95),0)</f>
        <v/>
      </c>
      <c r="L5802" s="12">
        <f>IF(E5802=0,0,MAX(0,H5802-K5802))</f>
        <v/>
      </c>
      <c r="M5802" s="13">
        <f>M5801+J5801/40-IF(I5801="V2H",K5801/(0.95*40),0)-IF(E5802=0,IF(E5801=1,IF(D5802=1,30,40)*0.18/(2*40),0),0)-IF(E5802=1,IF(E5801=0,IF(D5802=1,30,40)*0.18/(2*40),0),0)</f>
        <v/>
      </c>
      <c r="N5802" s="14" t="n">
        <v>0.09</v>
      </c>
      <c r="O5802" s="15">
        <f>K5802*N5802</f>
        <v/>
      </c>
      <c r="P5802">
        <f>IF(E5802=0,0.3,IF(D5802=1,IF(C5802&gt;=Params!$B$13-3,IF(C5802&lt;Params!$B$13,Params!$B$20,0.3),0.3),IF(C5802&gt;=Params!$B$15-3,IF(C5802&lt;Params!$B$15,Params!$B$21,0.3),0.3)))</f>
        <v/>
      </c>
    </row>
    <row r="5803" ht="15" customHeight="1" s="1">
      <c r="A5803" s="9" t="n">
        <v>5800</v>
      </c>
      <c r="B5803" s="6" t="inlineStr">
        <is>
          <t>30/08</t>
        </is>
      </c>
      <c r="C5803" s="6" t="n">
        <v>15</v>
      </c>
      <c r="D5803" s="6" t="n">
        <v>1</v>
      </c>
      <c r="E5803" s="10">
        <f>IF(D5803=1, IF(OR(C5803&lt;10, C5803&gt;=15),1,0), IF(OR(C5803&lt;7, C5803&gt;=18),1,0))</f>
        <v/>
      </c>
      <c r="F5803" s="11" t="n">
        <v>1.437</v>
      </c>
      <c r="G5803" s="12">
        <f>0.58*8</f>
        <v/>
      </c>
      <c r="H5803" s="12">
        <f>F5803-G5803</f>
        <v/>
      </c>
      <c r="I5803" s="10">
        <f>IF(E5803=0,"Fora",IF(E5802=0,"Carg xar",IF(H5803&lt;0,IF(M5803&lt;0.9,"Carg FV","Stby"),IF(M5803&gt;P5803,"V2H",IF(M5803&lt;0.9,"Carg xar","Stby")))))</f>
        <v/>
      </c>
      <c r="J5803" s="12">
        <f>IF(OR(I5803="Carg FV",I5803="Carg xar"),MIN(IF(I5803="Carg FV",ABS(H5803),7.4),7.4,MAX(0,(0.9-M5803)*40)*0.95),0)</f>
        <v/>
      </c>
      <c r="K5803" s="12">
        <f>IF(I5803="V2H",MIN(MAX(0,H5803),7.4,MAX(0,(M5803-P5803)*40)*0.95),0)</f>
        <v/>
      </c>
      <c r="L5803" s="12">
        <f>IF(E5803=0,0,MAX(0,H5803-K5803))</f>
        <v/>
      </c>
      <c r="M5803" s="13">
        <f>M5802+J5802/40-IF(I5802="V2H",K5802/(0.95*40),0)-IF(E5803=0,IF(E5802=1,IF(D5803=1,30,40)*0.18/(2*40),0),0)-IF(E5803=1,IF(E5802=0,IF(D5803=1,30,40)*0.18/(2*40),0),0)</f>
        <v/>
      </c>
      <c r="N5803" s="14" t="n">
        <v>0.09</v>
      </c>
      <c r="O5803" s="15">
        <f>K5803*N5803</f>
        <v/>
      </c>
      <c r="P5803">
        <f>IF(E5803=0,0.3,IF(D5803=1,IF(C5803&gt;=Params!$B$13-3,IF(C5803&lt;Params!$B$13,Params!$B$20,0.3),0.3),IF(C5803&gt;=Params!$B$15-3,IF(C5803&lt;Params!$B$15,Params!$B$21,0.3),0.3)))</f>
        <v/>
      </c>
    </row>
    <row r="5804" ht="15" customHeight="1" s="1">
      <c r="A5804" s="9" t="n">
        <v>5801</v>
      </c>
      <c r="B5804" s="6" t="inlineStr">
        <is>
          <t>30/08</t>
        </is>
      </c>
      <c r="C5804" s="6" t="n">
        <v>16</v>
      </c>
      <c r="D5804" s="6" t="n">
        <v>1</v>
      </c>
      <c r="E5804" s="10">
        <f>IF(D5804=1, IF(OR(C5804&lt;10, C5804&gt;=15),1,0), IF(OR(C5804&lt;7, C5804&gt;=18),1,0))</f>
        <v/>
      </c>
      <c r="F5804" s="11" t="n">
        <v>0.772</v>
      </c>
      <c r="G5804" s="12">
        <f>0.38*8</f>
        <v/>
      </c>
      <c r="H5804" s="12">
        <f>F5804-G5804</f>
        <v/>
      </c>
      <c r="I5804" s="10">
        <f>IF(E5804=0,"Fora",IF(E5803=0,"Carg xar",IF(H5804&lt;0,IF(M5804&lt;0.9,"Carg FV","Stby"),IF(M5804&gt;P5804,"V2H",IF(M5804&lt;0.9,"Carg xar","Stby")))))</f>
        <v/>
      </c>
      <c r="J5804" s="12">
        <f>IF(OR(I5804="Carg FV",I5804="Carg xar"),MIN(IF(I5804="Carg FV",ABS(H5804),7.4),7.4,MAX(0,(0.9-M5804)*40)*0.95),0)</f>
        <v/>
      </c>
      <c r="K5804" s="12">
        <f>IF(I5804="V2H",MIN(MAX(0,H5804),7.4,MAX(0,(M5804-P5804)*40)*0.95),0)</f>
        <v/>
      </c>
      <c r="L5804" s="12">
        <f>IF(E5804=0,0,MAX(0,H5804-K5804))</f>
        <v/>
      </c>
      <c r="M5804" s="13">
        <f>M5803+J5803/40-IF(I5803="V2H",K5803/(0.95*40),0)-IF(E5804=0,IF(E5803=1,IF(D5804=1,30,40)*0.18/(2*40),0),0)-IF(E5804=1,IF(E5803=0,IF(D5804=1,30,40)*0.18/(2*40),0),0)</f>
        <v/>
      </c>
      <c r="N5804" s="14" t="n">
        <v>0.09</v>
      </c>
      <c r="O5804" s="15">
        <f>K5804*N5804</f>
        <v/>
      </c>
      <c r="P5804">
        <f>IF(E5804=0,0.3,IF(D5804=1,IF(C5804&gt;=Params!$B$13-3,IF(C5804&lt;Params!$B$13,Params!$B$20,0.3),0.3),IF(C5804&gt;=Params!$B$15-3,IF(C5804&lt;Params!$B$15,Params!$B$21,0.3),0.3)))</f>
        <v/>
      </c>
    </row>
    <row r="5805" ht="15" customHeight="1" s="1">
      <c r="A5805" s="9" t="n">
        <v>5802</v>
      </c>
      <c r="B5805" s="6" t="inlineStr">
        <is>
          <t>30/08</t>
        </is>
      </c>
      <c r="C5805" s="6" t="n">
        <v>17</v>
      </c>
      <c r="D5805" s="6" t="n">
        <v>1</v>
      </c>
      <c r="E5805" s="10">
        <f>IF(D5805=1, IF(OR(C5805&lt;10, C5805&gt;=15),1,0), IF(OR(C5805&lt;7, C5805&gt;=18),1,0))</f>
        <v/>
      </c>
      <c r="F5805" s="11" t="n">
        <v>0.411</v>
      </c>
      <c r="G5805" s="12">
        <f>0.18*8</f>
        <v/>
      </c>
      <c r="H5805" s="12">
        <f>F5805-G5805</f>
        <v/>
      </c>
      <c r="I5805" s="10">
        <f>IF(E5805=0,"Fora",IF(E5804=0,"Carg xar",IF(H5805&lt;0,IF(M5805&lt;0.9,"Carg FV","Stby"),IF(M5805&gt;P5805,"V2H",IF(M5805&lt;0.9,"Carg xar","Stby")))))</f>
        <v/>
      </c>
      <c r="J5805" s="12">
        <f>IF(OR(I5805="Carg FV",I5805="Carg xar"),MIN(IF(I5805="Carg FV",ABS(H5805),7.4),7.4,MAX(0,(0.9-M5805)*40)*0.95),0)</f>
        <v/>
      </c>
      <c r="K5805" s="12">
        <f>IF(I5805="V2H",MIN(MAX(0,H5805),7.4,MAX(0,(M5805-P5805)*40)*0.95),0)</f>
        <v/>
      </c>
      <c r="L5805" s="12">
        <f>IF(E5805=0,0,MAX(0,H5805-K5805))</f>
        <v/>
      </c>
      <c r="M5805" s="13">
        <f>M5804+J5804/40-IF(I5804="V2H",K5804/(0.95*40),0)-IF(E5805=0,IF(E5804=1,IF(D5805=1,30,40)*0.18/(2*40),0),0)-IF(E5805=1,IF(E5804=0,IF(D5805=1,30,40)*0.18/(2*40),0),0)</f>
        <v/>
      </c>
      <c r="N5805" s="14" t="n">
        <v>0.09</v>
      </c>
      <c r="O5805" s="15">
        <f>K5805*N5805</f>
        <v/>
      </c>
      <c r="P5805">
        <f>IF(E5805=0,0.3,IF(D5805=1,IF(C5805&gt;=Params!$B$13-3,IF(C5805&lt;Params!$B$13,Params!$B$20,0.3),0.3),IF(C5805&gt;=Params!$B$15-3,IF(C5805&lt;Params!$B$15,Params!$B$21,0.3),0.3)))</f>
        <v/>
      </c>
    </row>
    <row r="5806" ht="15" customHeight="1" s="1">
      <c r="A5806" s="9" t="n">
        <v>5803</v>
      </c>
      <c r="B5806" s="6" t="inlineStr">
        <is>
          <t>30/08</t>
        </is>
      </c>
      <c r="C5806" s="6" t="n">
        <v>18</v>
      </c>
      <c r="D5806" s="6" t="n">
        <v>1</v>
      </c>
      <c r="E5806" s="10">
        <f>IF(D5806=1, IF(OR(C5806&lt;10, C5806&gt;=15),1,0), IF(OR(C5806&lt;7, C5806&gt;=18),1,0))</f>
        <v/>
      </c>
      <c r="F5806" s="11" t="n">
        <v>0.573</v>
      </c>
      <c r="G5806" s="12">
        <f>0.04*8</f>
        <v/>
      </c>
      <c r="H5806" s="12">
        <f>F5806-G5806</f>
        <v/>
      </c>
      <c r="I5806" s="10">
        <f>IF(E5806=0,"Fora",IF(E5805=0,"Carg xar",IF(H5806&lt;0,IF(M5806&lt;0.9,"Carg FV","Stby"),IF(M5806&gt;P5806,"V2H",IF(M5806&lt;0.9,"Carg xar","Stby")))))</f>
        <v/>
      </c>
      <c r="J5806" s="12">
        <f>IF(OR(I5806="Carg FV",I5806="Carg xar"),MIN(IF(I5806="Carg FV",ABS(H5806),7.4),7.4,MAX(0,(0.9-M5806)*40)*0.95),0)</f>
        <v/>
      </c>
      <c r="K5806" s="12">
        <f>IF(I5806="V2H",MIN(MAX(0,H5806),7.4,MAX(0,(M5806-P5806)*40)*0.95),0)</f>
        <v/>
      </c>
      <c r="L5806" s="12">
        <f>IF(E5806=0,0,MAX(0,H5806-K5806))</f>
        <v/>
      </c>
      <c r="M5806" s="13">
        <f>M5805+J5805/40-IF(I5805="V2H",K5805/(0.95*40),0)-IF(E5806=0,IF(E5805=1,IF(D5806=1,30,40)*0.18/(2*40),0),0)-IF(E5806=1,IF(E5805=0,IF(D5806=1,30,40)*0.18/(2*40),0),0)</f>
        <v/>
      </c>
      <c r="N5806" s="14" t="n">
        <v>0.09</v>
      </c>
      <c r="O5806" s="15">
        <f>K5806*N5806</f>
        <v/>
      </c>
      <c r="P5806">
        <f>IF(E5806=0,0.3,IF(D5806=1,IF(C5806&gt;=Params!$B$13-3,IF(C5806&lt;Params!$B$13,Params!$B$20,0.3),0.3),IF(C5806&gt;=Params!$B$15-3,IF(C5806&lt;Params!$B$15,Params!$B$21,0.3),0.3)))</f>
        <v/>
      </c>
    </row>
    <row r="5807" ht="15" customHeight="1" s="1">
      <c r="A5807" s="9" t="n">
        <v>5804</v>
      </c>
      <c r="B5807" s="6" t="inlineStr">
        <is>
          <t>30/08</t>
        </is>
      </c>
      <c r="C5807" s="6" t="n">
        <v>19</v>
      </c>
      <c r="D5807" s="6" t="n">
        <v>1</v>
      </c>
      <c r="E5807" s="10">
        <f>IF(D5807=1, IF(OR(C5807&lt;10, C5807&gt;=15),1,0), IF(OR(C5807&lt;7, C5807&gt;=18),1,0))</f>
        <v/>
      </c>
      <c r="F5807" s="11" t="n">
        <v>0.791</v>
      </c>
      <c r="G5807" s="12">
        <f>0*8</f>
        <v/>
      </c>
      <c r="H5807" s="12">
        <f>F5807-G5807</f>
        <v/>
      </c>
      <c r="I5807" s="10">
        <f>IF(E5807=0,"Fora",IF(E5806=0,"Carg xar",IF(H5807&lt;0,IF(M5807&lt;0.9,"Carg FV","Stby"),IF(M5807&gt;P5807,"V2H",IF(M5807&lt;0.9,"Carg xar","Stby")))))</f>
        <v/>
      </c>
      <c r="J5807" s="12">
        <f>IF(OR(I5807="Carg FV",I5807="Carg xar"),MIN(IF(I5807="Carg FV",ABS(H5807),7.4),7.4,MAX(0,(0.9-M5807)*40)*0.95),0)</f>
        <v/>
      </c>
      <c r="K5807" s="12">
        <f>IF(I5807="V2H",MIN(MAX(0,H5807),7.4,MAX(0,(M5807-P5807)*40)*0.95),0)</f>
        <v/>
      </c>
      <c r="L5807" s="12">
        <f>IF(E5807=0,0,MAX(0,H5807-K5807))</f>
        <v/>
      </c>
      <c r="M5807" s="13">
        <f>M5806+J5806/40-IF(I5806="V2H",K5806/(0.95*40),0)-IF(E5807=0,IF(E5806=1,IF(D5807=1,30,40)*0.18/(2*40),0),0)-IF(E5807=1,IF(E5806=0,IF(D5807=1,30,40)*0.18/(2*40),0),0)</f>
        <v/>
      </c>
      <c r="N5807" s="14" t="n">
        <v>0.09</v>
      </c>
      <c r="O5807" s="15">
        <f>K5807*N5807</f>
        <v/>
      </c>
      <c r="P5807">
        <f>IF(E5807=0,0.3,IF(D5807=1,IF(C5807&gt;=Params!$B$13-3,IF(C5807&lt;Params!$B$13,Params!$B$20,0.3),0.3),IF(C5807&gt;=Params!$B$15-3,IF(C5807&lt;Params!$B$15,Params!$B$21,0.3),0.3)))</f>
        <v/>
      </c>
    </row>
    <row r="5808" ht="15" customHeight="1" s="1">
      <c r="A5808" s="9" t="n">
        <v>5805</v>
      </c>
      <c r="B5808" s="6" t="inlineStr">
        <is>
          <t>30/08</t>
        </is>
      </c>
      <c r="C5808" s="6" t="n">
        <v>20</v>
      </c>
      <c r="D5808" s="6" t="n">
        <v>1</v>
      </c>
      <c r="E5808" s="10">
        <f>IF(D5808=1, IF(OR(C5808&lt;10, C5808&gt;=15),1,0), IF(OR(C5808&lt;7, C5808&gt;=18),1,0))</f>
        <v/>
      </c>
      <c r="F5808" s="11" t="n">
        <v>1.326</v>
      </c>
      <c r="G5808" s="12">
        <f>0*8</f>
        <v/>
      </c>
      <c r="H5808" s="12">
        <f>F5808-G5808</f>
        <v/>
      </c>
      <c r="I5808" s="10">
        <f>IF(E5808=0,"Fora",IF(E5807=0,"Carg xar",IF(H5808&lt;0,IF(M5808&lt;0.9,"Carg FV","Stby"),IF(M5808&gt;P5808,"V2H",IF(M5808&lt;0.9,"Carg xar","Stby")))))</f>
        <v/>
      </c>
      <c r="J5808" s="12">
        <f>IF(OR(I5808="Carg FV",I5808="Carg xar"),MIN(IF(I5808="Carg FV",ABS(H5808),7.4),7.4,MAX(0,(0.9-M5808)*40)*0.95),0)</f>
        <v/>
      </c>
      <c r="K5808" s="12">
        <f>IF(I5808="V2H",MIN(MAX(0,H5808),7.4,MAX(0,(M5808-P5808)*40)*0.95),0)</f>
        <v/>
      </c>
      <c r="L5808" s="12">
        <f>IF(E5808=0,0,MAX(0,H5808-K5808))</f>
        <v/>
      </c>
      <c r="M5808" s="13">
        <f>M5807+J5807/40-IF(I5807="V2H",K5807/(0.95*40),0)-IF(E5808=0,IF(E5807=1,IF(D5808=1,30,40)*0.18/(2*40),0),0)-IF(E5808=1,IF(E5807=0,IF(D5808=1,30,40)*0.18/(2*40),0),0)</f>
        <v/>
      </c>
      <c r="N5808" s="14" t="n">
        <v>0.09</v>
      </c>
      <c r="O5808" s="15">
        <f>K5808*N5808</f>
        <v/>
      </c>
      <c r="P5808">
        <f>IF(E5808=0,0.3,IF(D5808=1,IF(C5808&gt;=Params!$B$13-3,IF(C5808&lt;Params!$B$13,Params!$B$20,0.3),0.3),IF(C5808&gt;=Params!$B$15-3,IF(C5808&lt;Params!$B$15,Params!$B$21,0.3),0.3)))</f>
        <v/>
      </c>
    </row>
    <row r="5809" ht="15" customHeight="1" s="1">
      <c r="A5809" s="9" t="n">
        <v>5806</v>
      </c>
      <c r="B5809" s="6" t="inlineStr">
        <is>
          <t>30/08</t>
        </is>
      </c>
      <c r="C5809" s="6" t="n">
        <v>21</v>
      </c>
      <c r="D5809" s="6" t="n">
        <v>1</v>
      </c>
      <c r="E5809" s="10">
        <f>IF(D5809=1, IF(OR(C5809&lt;10, C5809&gt;=15),1,0), IF(OR(C5809&lt;7, C5809&gt;=18),1,0))</f>
        <v/>
      </c>
      <c r="F5809" s="11" t="n">
        <v>0.867</v>
      </c>
      <c r="G5809" s="12">
        <f>0*8</f>
        <v/>
      </c>
      <c r="H5809" s="12">
        <f>F5809-G5809</f>
        <v/>
      </c>
      <c r="I5809" s="10">
        <f>IF(E5809=0,"Fora",IF(E5808=0,"Carg xar",IF(H5809&lt;0,IF(M5809&lt;0.9,"Carg FV","Stby"),IF(M5809&gt;P5809,"V2H",IF(M5809&lt;0.9,"Carg xar","Stby")))))</f>
        <v/>
      </c>
      <c r="J5809" s="12">
        <f>IF(OR(I5809="Carg FV",I5809="Carg xar"),MIN(IF(I5809="Carg FV",ABS(H5809),7.4),7.4,MAX(0,(0.9-M5809)*40)*0.95),0)</f>
        <v/>
      </c>
      <c r="K5809" s="12">
        <f>IF(I5809="V2H",MIN(MAX(0,H5809),7.4,MAX(0,(M5809-P5809)*40)*0.95),0)</f>
        <v/>
      </c>
      <c r="L5809" s="12">
        <f>IF(E5809=0,0,MAX(0,H5809-K5809))</f>
        <v/>
      </c>
      <c r="M5809" s="13">
        <f>M5808+J5808/40-IF(I5808="V2H",K5808/(0.95*40),0)-IF(E5809=0,IF(E5808=1,IF(D5809=1,30,40)*0.18/(2*40),0),0)-IF(E5809=1,IF(E5808=0,IF(D5809=1,30,40)*0.18/(2*40),0),0)</f>
        <v/>
      </c>
      <c r="N5809" s="14" t="n">
        <v>0.09</v>
      </c>
      <c r="O5809" s="15">
        <f>K5809*N5809</f>
        <v/>
      </c>
      <c r="P5809">
        <f>IF(E5809=0,0.3,IF(D5809=1,IF(C5809&gt;=Params!$B$13-3,IF(C5809&lt;Params!$B$13,Params!$B$20,0.3),0.3),IF(C5809&gt;=Params!$B$15-3,IF(C5809&lt;Params!$B$15,Params!$B$21,0.3),0.3)))</f>
        <v/>
      </c>
    </row>
    <row r="5810" ht="15" customHeight="1" s="1">
      <c r="A5810" s="9" t="n">
        <v>5807</v>
      </c>
      <c r="B5810" s="6" t="inlineStr">
        <is>
          <t>30/08</t>
        </is>
      </c>
      <c r="C5810" s="6" t="n">
        <v>22</v>
      </c>
      <c r="D5810" s="6" t="n">
        <v>1</v>
      </c>
      <c r="E5810" s="10">
        <f>IF(D5810=1, IF(OR(C5810&lt;10, C5810&gt;=15),1,0), IF(OR(C5810&lt;7, C5810&gt;=18),1,0))</f>
        <v/>
      </c>
      <c r="F5810" s="11" t="n">
        <v>1.267</v>
      </c>
      <c r="G5810" s="12">
        <f>0*8</f>
        <v/>
      </c>
      <c r="H5810" s="12">
        <f>F5810-G5810</f>
        <v/>
      </c>
      <c r="I5810" s="10">
        <f>IF(E5810=0,"Fora",IF(E5809=0,"Carg xar",IF(H5810&lt;0,IF(M5810&lt;0.9,"Carg FV","Stby"),IF(M5810&gt;P5810,"V2H",IF(M5810&lt;0.9,"Carg xar","Stby")))))</f>
        <v/>
      </c>
      <c r="J5810" s="12">
        <f>IF(OR(I5810="Carg FV",I5810="Carg xar"),MIN(IF(I5810="Carg FV",ABS(H5810),7.4),7.4,MAX(0,(0.9-M5810)*40)*0.95),0)</f>
        <v/>
      </c>
      <c r="K5810" s="12">
        <f>IF(I5810="V2H",MIN(MAX(0,H5810),7.4,MAX(0,(M5810-P5810)*40)*0.95),0)</f>
        <v/>
      </c>
      <c r="L5810" s="12">
        <f>IF(E5810=0,0,MAX(0,H5810-K5810))</f>
        <v/>
      </c>
      <c r="M5810" s="13">
        <f>M5809+J5809/40-IF(I5809="V2H",K5809/(0.95*40),0)-IF(E5810=0,IF(E5809=1,IF(D5810=1,30,40)*0.18/(2*40),0),0)-IF(E5810=1,IF(E5809=0,IF(D5810=1,30,40)*0.18/(2*40),0),0)</f>
        <v/>
      </c>
      <c r="N5810" s="14" t="n">
        <v>0.09</v>
      </c>
      <c r="O5810" s="15">
        <f>K5810*N5810</f>
        <v/>
      </c>
      <c r="P5810">
        <f>IF(E5810=0,0.3,IF(D5810=1,IF(C5810&gt;=Params!$B$13-3,IF(C5810&lt;Params!$B$13,Params!$B$20,0.3),0.3),IF(C5810&gt;=Params!$B$15-3,IF(C5810&lt;Params!$B$15,Params!$B$21,0.3),0.3)))</f>
        <v/>
      </c>
    </row>
    <row r="5811" ht="15" customHeight="1" s="1">
      <c r="A5811" s="9" t="n">
        <v>5808</v>
      </c>
      <c r="B5811" s="6" t="inlineStr">
        <is>
          <t>30/08</t>
        </is>
      </c>
      <c r="C5811" s="6" t="n">
        <v>23</v>
      </c>
      <c r="D5811" s="6" t="n">
        <v>1</v>
      </c>
      <c r="E5811" s="10">
        <f>IF(D5811=1, IF(OR(C5811&lt;10, C5811&gt;=15),1,0), IF(OR(C5811&lt;7, C5811&gt;=18),1,0))</f>
        <v/>
      </c>
      <c r="F5811" s="11" t="n">
        <v>0.8110000000000001</v>
      </c>
      <c r="G5811" s="12">
        <f>0*8</f>
        <v/>
      </c>
      <c r="H5811" s="12">
        <f>F5811-G5811</f>
        <v/>
      </c>
      <c r="I5811" s="10">
        <f>IF(E5811=0,"Fora",IF(E5810=0,"Carg xar",IF(H5811&lt;0,IF(M5811&lt;0.9,"Carg FV","Stby"),IF(M5811&gt;P5811,"V2H",IF(M5811&lt;0.9,"Carg xar","Stby")))))</f>
        <v/>
      </c>
      <c r="J5811" s="12">
        <f>IF(OR(I5811="Carg FV",I5811="Carg xar"),MIN(IF(I5811="Carg FV",ABS(H5811),7.4),7.4,MAX(0,(0.9-M5811)*40)*0.95),0)</f>
        <v/>
      </c>
      <c r="K5811" s="12">
        <f>IF(I5811="V2H",MIN(MAX(0,H5811),7.4,MAX(0,(M5811-P5811)*40)*0.95),0)</f>
        <v/>
      </c>
      <c r="L5811" s="12">
        <f>IF(E5811=0,0,MAX(0,H5811-K5811))</f>
        <v/>
      </c>
      <c r="M5811" s="13">
        <f>M5810+J5810/40-IF(I5810="V2H",K5810/(0.95*40),0)-IF(E5811=0,IF(E5810=1,IF(D5811=1,30,40)*0.18/(2*40),0),0)-IF(E5811=1,IF(E5810=0,IF(D5811=1,30,40)*0.18/(2*40),0),0)</f>
        <v/>
      </c>
      <c r="N5811" s="14" t="n">
        <v>0.09</v>
      </c>
      <c r="O5811" s="15">
        <f>K5811*N5811</f>
        <v/>
      </c>
      <c r="P5811">
        <f>IF(E5811=0,0.3,IF(D5811=1,IF(C5811&gt;=Params!$B$13-3,IF(C5811&lt;Params!$B$13,Params!$B$20,0.3),0.3),IF(C5811&gt;=Params!$B$15-3,IF(C5811&lt;Params!$B$15,Params!$B$21,0.3),0.3)))</f>
        <v/>
      </c>
    </row>
    <row r="5812" ht="15" customHeight="1" s="1">
      <c r="A5812" s="9" t="n">
        <v>5809</v>
      </c>
      <c r="B5812" s="6" t="inlineStr">
        <is>
          <t>31/08</t>
        </is>
      </c>
      <c r="C5812" s="6" t="n">
        <v>0</v>
      </c>
      <c r="D5812" s="6" t="n">
        <v>1</v>
      </c>
      <c r="E5812" s="10">
        <f>IF(D5812=1, IF(OR(C5812&lt;10, C5812&gt;=15),1,0), IF(OR(C5812&lt;7, C5812&gt;=18),1,0))</f>
        <v/>
      </c>
      <c r="F5812" s="11" t="n">
        <v>0.455</v>
      </c>
      <c r="G5812" s="12">
        <f>0*8</f>
        <v/>
      </c>
      <c r="H5812" s="12">
        <f>F5812-G5812</f>
        <v/>
      </c>
      <c r="I5812" s="10">
        <f>IF(E5812=0,"Fora",IF(E5811=0,"Carg xar",IF(H5812&lt;0,IF(M5812&lt;0.9,"Carg FV","Stby"),IF(M5812&gt;P5812,"V2H",IF(M5812&lt;0.9,"Carg xar","Stby")))))</f>
        <v/>
      </c>
      <c r="J5812" s="12">
        <f>IF(OR(I5812="Carg FV",I5812="Carg xar"),MIN(IF(I5812="Carg FV",ABS(H5812),7.4),7.4,MAX(0,(0.9-M5812)*40)*0.95),0)</f>
        <v/>
      </c>
      <c r="K5812" s="12">
        <f>IF(I5812="V2H",MIN(MAX(0,H5812),7.4,MAX(0,(M5812-P5812)*40)*0.95),0)</f>
        <v/>
      </c>
      <c r="L5812" s="12">
        <f>IF(E5812=0,0,MAX(0,H5812-K5812))</f>
        <v/>
      </c>
      <c r="M5812" s="13">
        <f>M5811+J5811/40-IF(I5811="V2H",K5811/(0.95*40),0)-IF(E5812=0,IF(E5811=1,IF(D5812=1,30,40)*0.18/(2*40),0),0)-IF(E5812=1,IF(E5811=0,IF(D5812=1,30,40)*0.18/(2*40),0),0)</f>
        <v/>
      </c>
      <c r="N5812" s="14" t="n">
        <v>0.09</v>
      </c>
      <c r="O5812" s="15">
        <f>K5812*N5812</f>
        <v/>
      </c>
      <c r="P5812">
        <f>IF(E5812=0,0.3,IF(D5812=1,IF(C5812&gt;=Params!$B$13-3,IF(C5812&lt;Params!$B$13,Params!$B$20,0.3),0.3),IF(C5812&gt;=Params!$B$15-3,IF(C5812&lt;Params!$B$15,Params!$B$21,0.3),0.3)))</f>
        <v/>
      </c>
    </row>
    <row r="5813" ht="15" customHeight="1" s="1">
      <c r="A5813" s="9" t="n">
        <v>5810</v>
      </c>
      <c r="B5813" s="6" t="inlineStr">
        <is>
          <t>31/08</t>
        </is>
      </c>
      <c r="C5813" s="6" t="n">
        <v>1</v>
      </c>
      <c r="D5813" s="6" t="n">
        <v>1</v>
      </c>
      <c r="E5813" s="10">
        <f>IF(D5813=1, IF(OR(C5813&lt;10, C5813&gt;=15),1,0), IF(OR(C5813&lt;7, C5813&gt;=18),1,0))</f>
        <v/>
      </c>
      <c r="F5813" s="11" t="n">
        <v>0.329</v>
      </c>
      <c r="G5813" s="12">
        <f>0*8</f>
        <v/>
      </c>
      <c r="H5813" s="12">
        <f>F5813-G5813</f>
        <v/>
      </c>
      <c r="I5813" s="10">
        <f>IF(E5813=0,"Fora",IF(E5812=0,"Carg xar",IF(H5813&lt;0,IF(M5813&lt;0.9,"Carg FV","Stby"),IF(M5813&gt;P5813,"V2H",IF(M5813&lt;0.9,"Carg xar","Stby")))))</f>
        <v/>
      </c>
      <c r="J5813" s="12">
        <f>IF(OR(I5813="Carg FV",I5813="Carg xar"),MIN(IF(I5813="Carg FV",ABS(H5813),7.4),7.4,MAX(0,(0.9-M5813)*40)*0.95),0)</f>
        <v/>
      </c>
      <c r="K5813" s="12">
        <f>IF(I5813="V2H",MIN(MAX(0,H5813),7.4,MAX(0,(M5813-P5813)*40)*0.95),0)</f>
        <v/>
      </c>
      <c r="L5813" s="12">
        <f>IF(E5813=0,0,MAX(0,H5813-K5813))</f>
        <v/>
      </c>
      <c r="M5813" s="13">
        <f>M5812+J5812/40-IF(I5812="V2H",K5812/(0.95*40),0)-IF(E5813=0,IF(E5812=1,IF(D5813=1,30,40)*0.18/(2*40),0),0)-IF(E5813=1,IF(E5812=0,IF(D5813=1,30,40)*0.18/(2*40),0),0)</f>
        <v/>
      </c>
      <c r="N5813" s="14" t="n">
        <v>0.09</v>
      </c>
      <c r="O5813" s="15">
        <f>K5813*N5813</f>
        <v/>
      </c>
      <c r="P5813">
        <f>IF(E5813=0,0.3,IF(D5813=1,IF(C5813&gt;=Params!$B$13-3,IF(C5813&lt;Params!$B$13,Params!$B$20,0.3),0.3),IF(C5813&gt;=Params!$B$15-3,IF(C5813&lt;Params!$B$15,Params!$B$21,0.3),0.3)))</f>
        <v/>
      </c>
    </row>
    <row r="5814" ht="15" customHeight="1" s="1">
      <c r="A5814" s="9" t="n">
        <v>5811</v>
      </c>
      <c r="B5814" s="6" t="inlineStr">
        <is>
          <t>31/08</t>
        </is>
      </c>
      <c r="C5814" s="6" t="n">
        <v>2</v>
      </c>
      <c r="D5814" s="6" t="n">
        <v>1</v>
      </c>
      <c r="E5814" s="10">
        <f>IF(D5814=1, IF(OR(C5814&lt;10, C5814&gt;=15),1,0), IF(OR(C5814&lt;7, C5814&gt;=18),1,0))</f>
        <v/>
      </c>
      <c r="F5814" s="11" t="n">
        <v>0.4</v>
      </c>
      <c r="G5814" s="12">
        <f>0*8</f>
        <v/>
      </c>
      <c r="H5814" s="12">
        <f>F5814-G5814</f>
        <v/>
      </c>
      <c r="I5814" s="10">
        <f>IF(E5814=0,"Fora",IF(E5813=0,"Carg xar",IF(H5814&lt;0,IF(M5814&lt;0.9,"Carg FV","Stby"),IF(M5814&gt;P5814,"V2H",IF(M5814&lt;0.9,"Carg xar","Stby")))))</f>
        <v/>
      </c>
      <c r="J5814" s="12">
        <f>IF(OR(I5814="Carg FV",I5814="Carg xar"),MIN(IF(I5814="Carg FV",ABS(H5814),7.4),7.4,MAX(0,(0.9-M5814)*40)*0.95),0)</f>
        <v/>
      </c>
      <c r="K5814" s="12">
        <f>IF(I5814="V2H",MIN(MAX(0,H5814),7.4,MAX(0,(M5814-P5814)*40)*0.95),0)</f>
        <v/>
      </c>
      <c r="L5814" s="12">
        <f>IF(E5814=0,0,MAX(0,H5814-K5814))</f>
        <v/>
      </c>
      <c r="M5814" s="13">
        <f>M5813+J5813/40-IF(I5813="V2H",K5813/(0.95*40),0)-IF(E5814=0,IF(E5813=1,IF(D5814=1,30,40)*0.18/(2*40),0),0)-IF(E5814=1,IF(E5813=0,IF(D5814=1,30,40)*0.18/(2*40),0),0)</f>
        <v/>
      </c>
      <c r="N5814" s="14" t="n">
        <v>0.09</v>
      </c>
      <c r="O5814" s="15">
        <f>K5814*N5814</f>
        <v/>
      </c>
      <c r="P5814">
        <f>IF(E5814=0,0.3,IF(D5814=1,IF(C5814&gt;=Params!$B$13-3,IF(C5814&lt;Params!$B$13,Params!$B$20,0.3),0.3),IF(C5814&gt;=Params!$B$15-3,IF(C5814&lt;Params!$B$15,Params!$B$21,0.3),0.3)))</f>
        <v/>
      </c>
    </row>
    <row r="5815" ht="15" customHeight="1" s="1">
      <c r="A5815" s="9" t="n">
        <v>5812</v>
      </c>
      <c r="B5815" s="6" t="inlineStr">
        <is>
          <t>31/08</t>
        </is>
      </c>
      <c r="C5815" s="6" t="n">
        <v>3</v>
      </c>
      <c r="D5815" s="6" t="n">
        <v>1</v>
      </c>
      <c r="E5815" s="10">
        <f>IF(D5815=1, IF(OR(C5815&lt;10, C5815&gt;=15),1,0), IF(OR(C5815&lt;7, C5815&gt;=18),1,0))</f>
        <v/>
      </c>
      <c r="F5815" s="11" t="n">
        <v>0.395</v>
      </c>
      <c r="G5815" s="12">
        <f>0*8</f>
        <v/>
      </c>
      <c r="H5815" s="12">
        <f>F5815-G5815</f>
        <v/>
      </c>
      <c r="I5815" s="10">
        <f>IF(E5815=0,"Fora",IF(E5814=0,"Carg xar",IF(H5815&lt;0,IF(M5815&lt;0.9,"Carg FV","Stby"),IF(M5815&gt;P5815,"V2H",IF(M5815&lt;0.9,"Carg xar","Stby")))))</f>
        <v/>
      </c>
      <c r="J5815" s="12">
        <f>IF(OR(I5815="Carg FV",I5815="Carg xar"),MIN(IF(I5815="Carg FV",ABS(H5815),7.4),7.4,MAX(0,(0.9-M5815)*40)*0.95),0)</f>
        <v/>
      </c>
      <c r="K5815" s="12">
        <f>IF(I5815="V2H",MIN(MAX(0,H5815),7.4,MAX(0,(M5815-P5815)*40)*0.95),0)</f>
        <v/>
      </c>
      <c r="L5815" s="12">
        <f>IF(E5815=0,0,MAX(0,H5815-K5815))</f>
        <v/>
      </c>
      <c r="M5815" s="13">
        <f>M5814+J5814/40-IF(I5814="V2H",K5814/(0.95*40),0)-IF(E5815=0,IF(E5814=1,IF(D5815=1,30,40)*0.18/(2*40),0),0)-IF(E5815=1,IF(E5814=0,IF(D5815=1,30,40)*0.18/(2*40),0),0)</f>
        <v/>
      </c>
      <c r="N5815" s="14" t="n">
        <v>0.09</v>
      </c>
      <c r="O5815" s="15">
        <f>K5815*N5815</f>
        <v/>
      </c>
      <c r="P5815">
        <f>IF(E5815=0,0.3,IF(D5815=1,IF(C5815&gt;=Params!$B$13-3,IF(C5815&lt;Params!$B$13,Params!$B$20,0.3),0.3),IF(C5815&gt;=Params!$B$15-3,IF(C5815&lt;Params!$B$15,Params!$B$21,0.3),0.3)))</f>
        <v/>
      </c>
    </row>
    <row r="5816" ht="15" customHeight="1" s="1">
      <c r="A5816" s="9" t="n">
        <v>5813</v>
      </c>
      <c r="B5816" s="6" t="inlineStr">
        <is>
          <t>31/08</t>
        </is>
      </c>
      <c r="C5816" s="6" t="n">
        <v>4</v>
      </c>
      <c r="D5816" s="6" t="n">
        <v>1</v>
      </c>
      <c r="E5816" s="10">
        <f>IF(D5816=1, IF(OR(C5816&lt;10, C5816&gt;=15),1,0), IF(OR(C5816&lt;7, C5816&gt;=18),1,0))</f>
        <v/>
      </c>
      <c r="F5816" s="11" t="n">
        <v>0.762</v>
      </c>
      <c r="G5816" s="12">
        <f>0*8</f>
        <v/>
      </c>
      <c r="H5816" s="12">
        <f>F5816-G5816</f>
        <v/>
      </c>
      <c r="I5816" s="10">
        <f>IF(E5816=0,"Fora",IF(E5815=0,"Carg xar",IF(H5816&lt;0,IF(M5816&lt;0.9,"Carg FV","Stby"),IF(M5816&gt;P5816,"V2H",IF(M5816&lt;0.9,"Carg xar","Stby")))))</f>
        <v/>
      </c>
      <c r="J5816" s="12">
        <f>IF(OR(I5816="Carg FV",I5816="Carg xar"),MIN(IF(I5816="Carg FV",ABS(H5816),7.4),7.4,MAX(0,(0.9-M5816)*40)*0.95),0)</f>
        <v/>
      </c>
      <c r="K5816" s="12">
        <f>IF(I5816="V2H",MIN(MAX(0,H5816),7.4,MAX(0,(M5816-P5816)*40)*0.95),0)</f>
        <v/>
      </c>
      <c r="L5816" s="12">
        <f>IF(E5816=0,0,MAX(0,H5816-K5816))</f>
        <v/>
      </c>
      <c r="M5816" s="13">
        <f>M5815+J5815/40-IF(I5815="V2H",K5815/(0.95*40),0)-IF(E5816=0,IF(E5815=1,IF(D5816=1,30,40)*0.18/(2*40),0),0)-IF(E5816=1,IF(E5815=0,IF(D5816=1,30,40)*0.18/(2*40),0),0)</f>
        <v/>
      </c>
      <c r="N5816" s="14" t="n">
        <v>0.09</v>
      </c>
      <c r="O5816" s="15">
        <f>K5816*N5816</f>
        <v/>
      </c>
      <c r="P5816">
        <f>IF(E5816=0,0.3,IF(D5816=1,IF(C5816&gt;=Params!$B$13-3,IF(C5816&lt;Params!$B$13,Params!$B$20,0.3),0.3),IF(C5816&gt;=Params!$B$15-3,IF(C5816&lt;Params!$B$15,Params!$B$21,0.3),0.3)))</f>
        <v/>
      </c>
    </row>
    <row r="5817" ht="15" customHeight="1" s="1">
      <c r="A5817" s="9" t="n">
        <v>5814</v>
      </c>
      <c r="B5817" s="6" t="inlineStr">
        <is>
          <t>31/08</t>
        </is>
      </c>
      <c r="C5817" s="6" t="n">
        <v>5</v>
      </c>
      <c r="D5817" s="6" t="n">
        <v>1</v>
      </c>
      <c r="E5817" s="10">
        <f>IF(D5817=1, IF(OR(C5817&lt;10, C5817&gt;=15),1,0), IF(OR(C5817&lt;7, C5817&gt;=18),1,0))</f>
        <v/>
      </c>
      <c r="F5817" s="11" t="n">
        <v>0.9429999999999999</v>
      </c>
      <c r="G5817" s="12">
        <f>0*8</f>
        <v/>
      </c>
      <c r="H5817" s="12">
        <f>F5817-G5817</f>
        <v/>
      </c>
      <c r="I5817" s="10">
        <f>IF(E5817=0,"Fora",IF(E5816=0,"Carg xar",IF(H5817&lt;0,IF(M5817&lt;0.9,"Carg FV","Stby"),IF(M5817&gt;P5817,"V2H",IF(M5817&lt;0.9,"Carg xar","Stby")))))</f>
        <v/>
      </c>
      <c r="J5817" s="12">
        <f>IF(OR(I5817="Carg FV",I5817="Carg xar"),MIN(IF(I5817="Carg FV",ABS(H5817),7.4),7.4,MAX(0,(0.9-M5817)*40)*0.95),0)</f>
        <v/>
      </c>
      <c r="K5817" s="12">
        <f>IF(I5817="V2H",MIN(MAX(0,H5817),7.4,MAX(0,(M5817-P5817)*40)*0.95),0)</f>
        <v/>
      </c>
      <c r="L5817" s="12">
        <f>IF(E5817=0,0,MAX(0,H5817-K5817))</f>
        <v/>
      </c>
      <c r="M5817" s="13">
        <f>M5816+J5816/40-IF(I5816="V2H",K5816/(0.95*40),0)-IF(E5817=0,IF(E5816=1,IF(D5817=1,30,40)*0.18/(2*40),0),0)-IF(E5817=1,IF(E5816=0,IF(D5817=1,30,40)*0.18/(2*40),0),0)</f>
        <v/>
      </c>
      <c r="N5817" s="14" t="n">
        <v>0.09</v>
      </c>
      <c r="O5817" s="15">
        <f>K5817*N5817</f>
        <v/>
      </c>
      <c r="P5817">
        <f>IF(E5817=0,0.3,IF(D5817=1,IF(C5817&gt;=Params!$B$13-3,IF(C5817&lt;Params!$B$13,Params!$B$20,0.3),0.3),IF(C5817&gt;=Params!$B$15-3,IF(C5817&lt;Params!$B$15,Params!$B$21,0.3),0.3)))</f>
        <v/>
      </c>
    </row>
    <row r="5818" ht="15" customHeight="1" s="1">
      <c r="A5818" s="9" t="n">
        <v>5815</v>
      </c>
      <c r="B5818" s="6" t="inlineStr">
        <is>
          <t>31/08</t>
        </is>
      </c>
      <c r="C5818" s="6" t="n">
        <v>6</v>
      </c>
      <c r="D5818" s="6" t="n">
        <v>1</v>
      </c>
      <c r="E5818" s="10">
        <f>IF(D5818=1, IF(OR(C5818&lt;10, C5818&gt;=15),1,0), IF(OR(C5818&lt;7, C5818&gt;=18),1,0))</f>
        <v/>
      </c>
      <c r="F5818" s="11" t="n">
        <v>0.343</v>
      </c>
      <c r="G5818" s="12">
        <f>0*8</f>
        <v/>
      </c>
      <c r="H5818" s="12">
        <f>F5818-G5818</f>
        <v/>
      </c>
      <c r="I5818" s="10">
        <f>IF(E5818=0,"Fora",IF(E5817=0,"Carg xar",IF(H5818&lt;0,IF(M5818&lt;0.9,"Carg FV","Stby"),IF(M5818&gt;P5818,"V2H",IF(M5818&lt;0.9,"Carg xar","Stby")))))</f>
        <v/>
      </c>
      <c r="J5818" s="12">
        <f>IF(OR(I5818="Carg FV",I5818="Carg xar"),MIN(IF(I5818="Carg FV",ABS(H5818),7.4),7.4,MAX(0,(0.9-M5818)*40)*0.95),0)</f>
        <v/>
      </c>
      <c r="K5818" s="12">
        <f>IF(I5818="V2H",MIN(MAX(0,H5818),7.4,MAX(0,(M5818-P5818)*40)*0.95),0)</f>
        <v/>
      </c>
      <c r="L5818" s="12">
        <f>IF(E5818=0,0,MAX(0,H5818-K5818))</f>
        <v/>
      </c>
      <c r="M5818" s="13">
        <f>M5817+J5817/40-IF(I5817="V2H",K5817/(0.95*40),0)-IF(E5818=0,IF(E5817=1,IF(D5818=1,30,40)*0.18/(2*40),0),0)-IF(E5818=1,IF(E5817=0,IF(D5818=1,30,40)*0.18/(2*40),0),0)</f>
        <v/>
      </c>
      <c r="N5818" s="14" t="n">
        <v>0.09</v>
      </c>
      <c r="O5818" s="15">
        <f>K5818*N5818</f>
        <v/>
      </c>
      <c r="P5818">
        <f>IF(E5818=0,0.3,IF(D5818=1,IF(C5818&gt;=Params!$B$13-3,IF(C5818&lt;Params!$B$13,Params!$B$20,0.3),0.3),IF(C5818&gt;=Params!$B$15-3,IF(C5818&lt;Params!$B$15,Params!$B$21,0.3),0.3)))</f>
        <v/>
      </c>
    </row>
    <row r="5819" ht="15" customHeight="1" s="1">
      <c r="A5819" s="9" t="n">
        <v>5816</v>
      </c>
      <c r="B5819" s="6" t="inlineStr">
        <is>
          <t>31/08</t>
        </is>
      </c>
      <c r="C5819" s="6" t="n">
        <v>7</v>
      </c>
      <c r="D5819" s="6" t="n">
        <v>1</v>
      </c>
      <c r="E5819" s="10">
        <f>IF(D5819=1, IF(OR(C5819&lt;10, C5819&gt;=15),1,0), IF(OR(C5819&lt;7, C5819&gt;=18),1,0))</f>
        <v/>
      </c>
      <c r="F5819" s="11" t="n">
        <v>0.384</v>
      </c>
      <c r="G5819" s="12">
        <f>0.1*8</f>
        <v/>
      </c>
      <c r="H5819" s="12">
        <f>F5819-G5819</f>
        <v/>
      </c>
      <c r="I5819" s="10">
        <f>IF(E5819=0,"Fora",IF(E5818=0,"Carg xar",IF(H5819&lt;0,IF(M5819&lt;0.9,"Carg FV","Stby"),IF(M5819&gt;P5819,"V2H",IF(M5819&lt;0.9,"Carg xar","Stby")))))</f>
        <v/>
      </c>
      <c r="J5819" s="12">
        <f>IF(OR(I5819="Carg FV",I5819="Carg xar"),MIN(IF(I5819="Carg FV",ABS(H5819),7.4),7.4,MAX(0,(0.9-M5819)*40)*0.95),0)</f>
        <v/>
      </c>
      <c r="K5819" s="12">
        <f>IF(I5819="V2H",MIN(MAX(0,H5819),7.4,MAX(0,(M5819-P5819)*40)*0.95),0)</f>
        <v/>
      </c>
      <c r="L5819" s="12">
        <f>IF(E5819=0,0,MAX(0,H5819-K5819))</f>
        <v/>
      </c>
      <c r="M5819" s="13">
        <f>M5818+J5818/40-IF(I5818="V2H",K5818/(0.95*40),0)-IF(E5819=0,IF(E5818=1,IF(D5819=1,30,40)*0.18/(2*40),0),0)-IF(E5819=1,IF(E5818=0,IF(D5819=1,30,40)*0.18/(2*40),0),0)</f>
        <v/>
      </c>
      <c r="N5819" s="14" t="n">
        <v>0.09</v>
      </c>
      <c r="O5819" s="15">
        <f>K5819*N5819</f>
        <v/>
      </c>
      <c r="P5819">
        <f>IF(E5819=0,0.3,IF(D5819=1,IF(C5819&gt;=Params!$B$13-3,IF(C5819&lt;Params!$B$13,Params!$B$20,0.3),0.3),IF(C5819&gt;=Params!$B$15-3,IF(C5819&lt;Params!$B$15,Params!$B$21,0.3),0.3)))</f>
        <v/>
      </c>
    </row>
    <row r="5820" ht="15" customHeight="1" s="1">
      <c r="A5820" s="9" t="n">
        <v>5817</v>
      </c>
      <c r="B5820" s="6" t="inlineStr">
        <is>
          <t>31/08</t>
        </is>
      </c>
      <c r="C5820" s="6" t="n">
        <v>8</v>
      </c>
      <c r="D5820" s="6" t="n">
        <v>1</v>
      </c>
      <c r="E5820" s="10">
        <f>IF(D5820=1, IF(OR(C5820&lt;10, C5820&gt;=15),1,0), IF(OR(C5820&lt;7, C5820&gt;=18),1,0))</f>
        <v/>
      </c>
      <c r="F5820" s="11" t="n">
        <v>0.524</v>
      </c>
      <c r="G5820" s="12">
        <f>0.25*8</f>
        <v/>
      </c>
      <c r="H5820" s="12">
        <f>F5820-G5820</f>
        <v/>
      </c>
      <c r="I5820" s="10">
        <f>IF(E5820=0,"Fora",IF(E5819=0,"Carg xar",IF(H5820&lt;0,IF(M5820&lt;0.9,"Carg FV","Stby"),IF(M5820&gt;P5820,"V2H",IF(M5820&lt;0.9,"Carg xar","Stby")))))</f>
        <v/>
      </c>
      <c r="J5820" s="12">
        <f>IF(OR(I5820="Carg FV",I5820="Carg xar"),MIN(IF(I5820="Carg FV",ABS(H5820),7.4),7.4,MAX(0,(0.9-M5820)*40)*0.95),0)</f>
        <v/>
      </c>
      <c r="K5820" s="12">
        <f>IF(I5820="V2H",MIN(MAX(0,H5820),7.4,MAX(0,(M5820-P5820)*40)*0.95),0)</f>
        <v/>
      </c>
      <c r="L5820" s="12">
        <f>IF(E5820=0,0,MAX(0,H5820-K5820))</f>
        <v/>
      </c>
      <c r="M5820" s="13">
        <f>M5819+J5819/40-IF(I5819="V2H",K5819/(0.95*40),0)-IF(E5820=0,IF(E5819=1,IF(D5820=1,30,40)*0.18/(2*40),0),0)-IF(E5820=1,IF(E5819=0,IF(D5820=1,30,40)*0.18/(2*40),0),0)</f>
        <v/>
      </c>
      <c r="N5820" s="14" t="n">
        <v>0.09</v>
      </c>
      <c r="O5820" s="15">
        <f>K5820*N5820</f>
        <v/>
      </c>
      <c r="P5820">
        <f>IF(E5820=0,0.3,IF(D5820=1,IF(C5820&gt;=Params!$B$13-3,IF(C5820&lt;Params!$B$13,Params!$B$20,0.3),0.3),IF(C5820&gt;=Params!$B$15-3,IF(C5820&lt;Params!$B$15,Params!$B$21,0.3),0.3)))</f>
        <v/>
      </c>
    </row>
    <row r="5821" ht="15" customHeight="1" s="1">
      <c r="A5821" s="9" t="n">
        <v>5818</v>
      </c>
      <c r="B5821" s="6" t="inlineStr">
        <is>
          <t>31/08</t>
        </is>
      </c>
      <c r="C5821" s="6" t="n">
        <v>9</v>
      </c>
      <c r="D5821" s="6" t="n">
        <v>1</v>
      </c>
      <c r="E5821" s="10">
        <f>IF(D5821=1, IF(OR(C5821&lt;10, C5821&gt;=15),1,0), IF(OR(C5821&lt;7, C5821&gt;=18),1,0))</f>
        <v/>
      </c>
      <c r="F5821" s="11" t="n">
        <v>1.127</v>
      </c>
      <c r="G5821" s="12">
        <f>0.45*8</f>
        <v/>
      </c>
      <c r="H5821" s="12">
        <f>F5821-G5821</f>
        <v/>
      </c>
      <c r="I5821" s="10">
        <f>IF(E5821=0,"Fora",IF(E5820=0,"Carg xar",IF(H5821&lt;0,IF(M5821&lt;0.9,"Carg FV","Stby"),IF(M5821&gt;P5821,"V2H",IF(M5821&lt;0.9,"Carg xar","Stby")))))</f>
        <v/>
      </c>
      <c r="J5821" s="12">
        <f>IF(OR(I5821="Carg FV",I5821="Carg xar"),MIN(IF(I5821="Carg FV",ABS(H5821),7.4),7.4,MAX(0,(0.9-M5821)*40)*0.95),0)</f>
        <v/>
      </c>
      <c r="K5821" s="12">
        <f>IF(I5821="V2H",MIN(MAX(0,H5821),7.4,MAX(0,(M5821-P5821)*40)*0.95),0)</f>
        <v/>
      </c>
      <c r="L5821" s="12">
        <f>IF(E5821=0,0,MAX(0,H5821-K5821))</f>
        <v/>
      </c>
      <c r="M5821" s="13">
        <f>M5820+J5820/40-IF(I5820="V2H",K5820/(0.95*40),0)-IF(E5821=0,IF(E5820=1,IF(D5821=1,30,40)*0.18/(2*40),0),0)-IF(E5821=1,IF(E5820=0,IF(D5821=1,30,40)*0.18/(2*40),0),0)</f>
        <v/>
      </c>
      <c r="N5821" s="14" t="n">
        <v>0.09</v>
      </c>
      <c r="O5821" s="15">
        <f>K5821*N5821</f>
        <v/>
      </c>
      <c r="P5821">
        <f>IF(E5821=0,0.3,IF(D5821=1,IF(C5821&gt;=Params!$B$13-3,IF(C5821&lt;Params!$B$13,Params!$B$20,0.3),0.3),IF(C5821&gt;=Params!$B$15-3,IF(C5821&lt;Params!$B$15,Params!$B$21,0.3),0.3)))</f>
        <v/>
      </c>
    </row>
    <row r="5822" ht="15" customHeight="1" s="1">
      <c r="A5822" s="9" t="n">
        <v>5819</v>
      </c>
      <c r="B5822" s="6" t="inlineStr">
        <is>
          <t>31/08</t>
        </is>
      </c>
      <c r="C5822" s="6" t="n">
        <v>10</v>
      </c>
      <c r="D5822" s="6" t="n">
        <v>1</v>
      </c>
      <c r="E5822" s="10">
        <f>IF(D5822=1, IF(OR(C5822&lt;10, C5822&gt;=15),1,0), IF(OR(C5822&lt;7, C5822&gt;=18),1,0))</f>
        <v/>
      </c>
      <c r="F5822" s="11" t="n">
        <v>1.237</v>
      </c>
      <c r="G5822" s="12">
        <f>0.65*8</f>
        <v/>
      </c>
      <c r="H5822" s="12">
        <f>F5822-G5822</f>
        <v/>
      </c>
      <c r="I5822" s="10">
        <f>IF(E5822=0,"Fora",IF(E5821=0,"Carg xar",IF(H5822&lt;0,IF(M5822&lt;0.9,"Carg FV","Stby"),IF(M5822&gt;P5822,"V2H",IF(M5822&lt;0.9,"Carg xar","Stby")))))</f>
        <v/>
      </c>
      <c r="J5822" s="12">
        <f>IF(OR(I5822="Carg FV",I5822="Carg xar"),MIN(IF(I5822="Carg FV",ABS(H5822),7.4),7.4,MAX(0,(0.9-M5822)*40)*0.95),0)</f>
        <v/>
      </c>
      <c r="K5822" s="12">
        <f>IF(I5822="V2H",MIN(MAX(0,H5822),7.4,MAX(0,(M5822-P5822)*40)*0.95),0)</f>
        <v/>
      </c>
      <c r="L5822" s="12">
        <f>IF(E5822=0,0,MAX(0,H5822-K5822))</f>
        <v/>
      </c>
      <c r="M5822" s="13">
        <f>M5821+J5821/40-IF(I5821="V2H",K5821/(0.95*40),0)-IF(E5822=0,IF(E5821=1,IF(D5822=1,30,40)*0.18/(2*40),0),0)-IF(E5822=1,IF(E5821=0,IF(D5822=1,30,40)*0.18/(2*40),0),0)</f>
        <v/>
      </c>
      <c r="N5822" s="14" t="n">
        <v>0.09</v>
      </c>
      <c r="O5822" s="15">
        <f>K5822*N5822</f>
        <v/>
      </c>
      <c r="P5822">
        <f>IF(E5822=0,0.3,IF(D5822=1,IF(C5822&gt;=Params!$B$13-3,IF(C5822&lt;Params!$B$13,Params!$B$20,0.3),0.3),IF(C5822&gt;=Params!$B$15-3,IF(C5822&lt;Params!$B$15,Params!$B$21,0.3),0.3)))</f>
        <v/>
      </c>
    </row>
    <row r="5823" ht="15" customHeight="1" s="1">
      <c r="A5823" s="9" t="n">
        <v>5820</v>
      </c>
      <c r="B5823" s="6" t="inlineStr">
        <is>
          <t>31/08</t>
        </is>
      </c>
      <c r="C5823" s="6" t="n">
        <v>11</v>
      </c>
      <c r="D5823" s="6" t="n">
        <v>1</v>
      </c>
      <c r="E5823" s="10">
        <f>IF(D5823=1, IF(OR(C5823&lt;10, C5823&gt;=15),1,0), IF(OR(C5823&lt;7, C5823&gt;=18),1,0))</f>
        <v/>
      </c>
      <c r="F5823" s="11" t="n">
        <v>1.231</v>
      </c>
      <c r="G5823" s="12">
        <f>0.8*8</f>
        <v/>
      </c>
      <c r="H5823" s="12">
        <f>F5823-G5823</f>
        <v/>
      </c>
      <c r="I5823" s="10">
        <f>IF(E5823=0,"Fora",IF(E5822=0,"Carg xar",IF(H5823&lt;0,IF(M5823&lt;0.9,"Carg FV","Stby"),IF(M5823&gt;P5823,"V2H",IF(M5823&lt;0.9,"Carg xar","Stby")))))</f>
        <v/>
      </c>
      <c r="J5823" s="12">
        <f>IF(OR(I5823="Carg FV",I5823="Carg xar"),MIN(IF(I5823="Carg FV",ABS(H5823),7.4),7.4,MAX(0,(0.9-M5823)*40)*0.95),0)</f>
        <v/>
      </c>
      <c r="K5823" s="12">
        <f>IF(I5823="V2H",MIN(MAX(0,H5823),7.4,MAX(0,(M5823-P5823)*40)*0.95),0)</f>
        <v/>
      </c>
      <c r="L5823" s="12">
        <f>IF(E5823=0,0,MAX(0,H5823-K5823))</f>
        <v/>
      </c>
      <c r="M5823" s="13">
        <f>M5822+J5822/40-IF(I5822="V2H",K5822/(0.95*40),0)-IF(E5823=0,IF(E5822=1,IF(D5823=1,30,40)*0.18/(2*40),0),0)-IF(E5823=1,IF(E5822=0,IF(D5823=1,30,40)*0.18/(2*40),0),0)</f>
        <v/>
      </c>
      <c r="N5823" s="14" t="n">
        <v>0.09</v>
      </c>
      <c r="O5823" s="15">
        <f>K5823*N5823</f>
        <v/>
      </c>
      <c r="P5823">
        <f>IF(E5823=0,0.3,IF(D5823=1,IF(C5823&gt;=Params!$B$13-3,IF(C5823&lt;Params!$B$13,Params!$B$20,0.3),0.3),IF(C5823&gt;=Params!$B$15-3,IF(C5823&lt;Params!$B$15,Params!$B$21,0.3),0.3)))</f>
        <v/>
      </c>
    </row>
    <row r="5824" ht="15" customHeight="1" s="1">
      <c r="A5824" s="9" t="n">
        <v>5821</v>
      </c>
      <c r="B5824" s="6" t="inlineStr">
        <is>
          <t>31/08</t>
        </is>
      </c>
      <c r="C5824" s="6" t="n">
        <v>12</v>
      </c>
      <c r="D5824" s="6" t="n">
        <v>1</v>
      </c>
      <c r="E5824" s="10">
        <f>IF(D5824=1, IF(OR(C5824&lt;10, C5824&gt;=15),1,0), IF(OR(C5824&lt;7, C5824&gt;=18),1,0))</f>
        <v/>
      </c>
      <c r="F5824" s="11" t="n">
        <v>1.22</v>
      </c>
      <c r="G5824" s="12">
        <f>0.88*8</f>
        <v/>
      </c>
      <c r="H5824" s="12">
        <f>F5824-G5824</f>
        <v/>
      </c>
      <c r="I5824" s="10">
        <f>IF(E5824=0,"Fora",IF(E5823=0,"Carg xar",IF(H5824&lt;0,IF(M5824&lt;0.9,"Carg FV","Stby"),IF(M5824&gt;P5824,"V2H",IF(M5824&lt;0.9,"Carg xar","Stby")))))</f>
        <v/>
      </c>
      <c r="J5824" s="12">
        <f>IF(OR(I5824="Carg FV",I5824="Carg xar"),MIN(IF(I5824="Carg FV",ABS(H5824),7.4),7.4,MAX(0,(0.9-M5824)*40)*0.95),0)</f>
        <v/>
      </c>
      <c r="K5824" s="12">
        <f>IF(I5824="V2H",MIN(MAX(0,H5824),7.4,MAX(0,(M5824-P5824)*40)*0.95),0)</f>
        <v/>
      </c>
      <c r="L5824" s="12">
        <f>IF(E5824=0,0,MAX(0,H5824-K5824))</f>
        <v/>
      </c>
      <c r="M5824" s="13">
        <f>M5823+J5823/40-IF(I5823="V2H",K5823/(0.95*40),0)-IF(E5824=0,IF(E5823=1,IF(D5824=1,30,40)*0.18/(2*40),0),0)-IF(E5824=1,IF(E5823=0,IF(D5824=1,30,40)*0.18/(2*40),0),0)</f>
        <v/>
      </c>
      <c r="N5824" s="14" t="n">
        <v>0.09</v>
      </c>
      <c r="O5824" s="15">
        <f>K5824*N5824</f>
        <v/>
      </c>
      <c r="P5824">
        <f>IF(E5824=0,0.3,IF(D5824=1,IF(C5824&gt;=Params!$B$13-3,IF(C5824&lt;Params!$B$13,Params!$B$20,0.3),0.3),IF(C5824&gt;=Params!$B$15-3,IF(C5824&lt;Params!$B$15,Params!$B$21,0.3),0.3)))</f>
        <v/>
      </c>
    </row>
    <row r="5825" ht="15" customHeight="1" s="1">
      <c r="A5825" s="9" t="n">
        <v>5822</v>
      </c>
      <c r="B5825" s="6" t="inlineStr">
        <is>
          <t>31/08</t>
        </is>
      </c>
      <c r="C5825" s="6" t="n">
        <v>13</v>
      </c>
      <c r="D5825" s="6" t="n">
        <v>1</v>
      </c>
      <c r="E5825" s="10">
        <f>IF(D5825=1, IF(OR(C5825&lt;10, C5825&gt;=15),1,0), IF(OR(C5825&lt;7, C5825&gt;=18),1,0))</f>
        <v/>
      </c>
      <c r="F5825" s="11" t="n">
        <v>1.88</v>
      </c>
      <c r="G5825" s="12">
        <f>0.85*8</f>
        <v/>
      </c>
      <c r="H5825" s="12">
        <f>F5825-G5825</f>
        <v/>
      </c>
      <c r="I5825" s="10">
        <f>IF(E5825=0,"Fora",IF(E5824=0,"Carg xar",IF(H5825&lt;0,IF(M5825&lt;0.9,"Carg FV","Stby"),IF(M5825&gt;P5825,"V2H",IF(M5825&lt;0.9,"Carg xar","Stby")))))</f>
        <v/>
      </c>
      <c r="J5825" s="12">
        <f>IF(OR(I5825="Carg FV",I5825="Carg xar"),MIN(IF(I5825="Carg FV",ABS(H5825),7.4),7.4,MAX(0,(0.9-M5825)*40)*0.95),0)</f>
        <v/>
      </c>
      <c r="K5825" s="12">
        <f>IF(I5825="V2H",MIN(MAX(0,H5825),7.4,MAX(0,(M5825-P5825)*40)*0.95),0)</f>
        <v/>
      </c>
      <c r="L5825" s="12">
        <f>IF(E5825=0,0,MAX(0,H5825-K5825))</f>
        <v/>
      </c>
      <c r="M5825" s="13">
        <f>M5824+J5824/40-IF(I5824="V2H",K5824/(0.95*40),0)-IF(E5825=0,IF(E5824=1,IF(D5825=1,30,40)*0.18/(2*40),0),0)-IF(E5825=1,IF(E5824=0,IF(D5825=1,30,40)*0.18/(2*40),0),0)</f>
        <v/>
      </c>
      <c r="N5825" s="14" t="n">
        <v>0.09</v>
      </c>
      <c r="O5825" s="15">
        <f>K5825*N5825</f>
        <v/>
      </c>
      <c r="P5825">
        <f>IF(E5825=0,0.3,IF(D5825=1,IF(C5825&gt;=Params!$B$13-3,IF(C5825&lt;Params!$B$13,Params!$B$20,0.3),0.3),IF(C5825&gt;=Params!$B$15-3,IF(C5825&lt;Params!$B$15,Params!$B$21,0.3),0.3)))</f>
        <v/>
      </c>
    </row>
    <row r="5826" ht="15" customHeight="1" s="1">
      <c r="A5826" s="9" t="n">
        <v>5823</v>
      </c>
      <c r="B5826" s="6" t="inlineStr">
        <is>
          <t>31/08</t>
        </is>
      </c>
      <c r="C5826" s="6" t="n">
        <v>14</v>
      </c>
      <c r="D5826" s="6" t="n">
        <v>1</v>
      </c>
      <c r="E5826" s="10">
        <f>IF(D5826=1, IF(OR(C5826&lt;10, C5826&gt;=15),1,0), IF(OR(C5826&lt;7, C5826&gt;=18),1,0))</f>
        <v/>
      </c>
      <c r="F5826" s="11" t="n">
        <v>1.321</v>
      </c>
      <c r="G5826" s="12">
        <f>0.75*8</f>
        <v/>
      </c>
      <c r="H5826" s="12">
        <f>F5826-G5826</f>
        <v/>
      </c>
      <c r="I5826" s="10">
        <f>IF(E5826=0,"Fora",IF(E5825=0,"Carg xar",IF(H5826&lt;0,IF(M5826&lt;0.9,"Carg FV","Stby"),IF(M5826&gt;P5826,"V2H",IF(M5826&lt;0.9,"Carg xar","Stby")))))</f>
        <v/>
      </c>
      <c r="J5826" s="12">
        <f>IF(OR(I5826="Carg FV",I5826="Carg xar"),MIN(IF(I5826="Carg FV",ABS(H5826),7.4),7.4,MAX(0,(0.9-M5826)*40)*0.95),0)</f>
        <v/>
      </c>
      <c r="K5826" s="12">
        <f>IF(I5826="V2H",MIN(MAX(0,H5826),7.4,MAX(0,(M5826-P5826)*40)*0.95),0)</f>
        <v/>
      </c>
      <c r="L5826" s="12">
        <f>IF(E5826=0,0,MAX(0,H5826-K5826))</f>
        <v/>
      </c>
      <c r="M5826" s="13">
        <f>M5825+J5825/40-IF(I5825="V2H",K5825/(0.95*40),0)-IF(E5826=0,IF(E5825=1,IF(D5826=1,30,40)*0.18/(2*40),0),0)-IF(E5826=1,IF(E5825=0,IF(D5826=1,30,40)*0.18/(2*40),0),0)</f>
        <v/>
      </c>
      <c r="N5826" s="14" t="n">
        <v>0.09</v>
      </c>
      <c r="O5826" s="15">
        <f>K5826*N5826</f>
        <v/>
      </c>
      <c r="P5826">
        <f>IF(E5826=0,0.3,IF(D5826=1,IF(C5826&gt;=Params!$B$13-3,IF(C5826&lt;Params!$B$13,Params!$B$20,0.3),0.3),IF(C5826&gt;=Params!$B$15-3,IF(C5826&lt;Params!$B$15,Params!$B$21,0.3),0.3)))</f>
        <v/>
      </c>
    </row>
    <row r="5827" ht="15" customHeight="1" s="1">
      <c r="A5827" s="9" t="n">
        <v>5824</v>
      </c>
      <c r="B5827" s="6" t="inlineStr">
        <is>
          <t>31/08</t>
        </is>
      </c>
      <c r="C5827" s="6" t="n">
        <v>15</v>
      </c>
      <c r="D5827" s="6" t="n">
        <v>1</v>
      </c>
      <c r="E5827" s="10">
        <f>IF(D5827=1, IF(OR(C5827&lt;10, C5827&gt;=15),1,0), IF(OR(C5827&lt;7, C5827&gt;=18),1,0))</f>
        <v/>
      </c>
      <c r="F5827" s="11" t="n">
        <v>1.363</v>
      </c>
      <c r="G5827" s="12">
        <f>0.58*8</f>
        <v/>
      </c>
      <c r="H5827" s="12">
        <f>F5827-G5827</f>
        <v/>
      </c>
      <c r="I5827" s="10">
        <f>IF(E5827=0,"Fora",IF(E5826=0,"Carg xar",IF(H5827&lt;0,IF(M5827&lt;0.9,"Carg FV","Stby"),IF(M5827&gt;P5827,"V2H",IF(M5827&lt;0.9,"Carg xar","Stby")))))</f>
        <v/>
      </c>
      <c r="J5827" s="12">
        <f>IF(OR(I5827="Carg FV",I5827="Carg xar"),MIN(IF(I5827="Carg FV",ABS(H5827),7.4),7.4,MAX(0,(0.9-M5827)*40)*0.95),0)</f>
        <v/>
      </c>
      <c r="K5827" s="12">
        <f>IF(I5827="V2H",MIN(MAX(0,H5827),7.4,MAX(0,(M5827-P5827)*40)*0.95),0)</f>
        <v/>
      </c>
      <c r="L5827" s="12">
        <f>IF(E5827=0,0,MAX(0,H5827-K5827))</f>
        <v/>
      </c>
      <c r="M5827" s="13">
        <f>M5826+J5826/40-IF(I5826="V2H",K5826/(0.95*40),0)-IF(E5827=0,IF(E5826=1,IF(D5827=1,30,40)*0.18/(2*40),0),0)-IF(E5827=1,IF(E5826=0,IF(D5827=1,30,40)*0.18/(2*40),0),0)</f>
        <v/>
      </c>
      <c r="N5827" s="14" t="n">
        <v>0.09</v>
      </c>
      <c r="O5827" s="15">
        <f>K5827*N5827</f>
        <v/>
      </c>
      <c r="P5827">
        <f>IF(E5827=0,0.3,IF(D5827=1,IF(C5827&gt;=Params!$B$13-3,IF(C5827&lt;Params!$B$13,Params!$B$20,0.3),0.3),IF(C5827&gt;=Params!$B$15-3,IF(C5827&lt;Params!$B$15,Params!$B$21,0.3),0.3)))</f>
        <v/>
      </c>
    </row>
    <row r="5828" ht="15" customHeight="1" s="1">
      <c r="A5828" s="9" t="n">
        <v>5825</v>
      </c>
      <c r="B5828" s="6" t="inlineStr">
        <is>
          <t>31/08</t>
        </is>
      </c>
      <c r="C5828" s="6" t="n">
        <v>16</v>
      </c>
      <c r="D5828" s="6" t="n">
        <v>1</v>
      </c>
      <c r="E5828" s="10">
        <f>IF(D5828=1, IF(OR(C5828&lt;10, C5828&gt;=15),1,0), IF(OR(C5828&lt;7, C5828&gt;=18),1,0))</f>
        <v/>
      </c>
      <c r="F5828" s="11" t="n">
        <v>0.612</v>
      </c>
      <c r="G5828" s="12">
        <f>0.38*8</f>
        <v/>
      </c>
      <c r="H5828" s="12">
        <f>F5828-G5828</f>
        <v/>
      </c>
      <c r="I5828" s="10">
        <f>IF(E5828=0,"Fora",IF(E5827=0,"Carg xar",IF(H5828&lt;0,IF(M5828&lt;0.9,"Carg FV","Stby"),IF(M5828&gt;P5828,"V2H",IF(M5828&lt;0.9,"Carg xar","Stby")))))</f>
        <v/>
      </c>
      <c r="J5828" s="12">
        <f>IF(OR(I5828="Carg FV",I5828="Carg xar"),MIN(IF(I5828="Carg FV",ABS(H5828),7.4),7.4,MAX(0,(0.9-M5828)*40)*0.95),0)</f>
        <v/>
      </c>
      <c r="K5828" s="12">
        <f>IF(I5828="V2H",MIN(MAX(0,H5828),7.4,MAX(0,(M5828-P5828)*40)*0.95),0)</f>
        <v/>
      </c>
      <c r="L5828" s="12">
        <f>IF(E5828=0,0,MAX(0,H5828-K5828))</f>
        <v/>
      </c>
      <c r="M5828" s="13">
        <f>M5827+J5827/40-IF(I5827="V2H",K5827/(0.95*40),0)-IF(E5828=0,IF(E5827=1,IF(D5828=1,30,40)*0.18/(2*40),0),0)-IF(E5828=1,IF(E5827=0,IF(D5828=1,30,40)*0.18/(2*40),0),0)</f>
        <v/>
      </c>
      <c r="N5828" s="14" t="n">
        <v>0.09</v>
      </c>
      <c r="O5828" s="15">
        <f>K5828*N5828</f>
        <v/>
      </c>
      <c r="P5828">
        <f>IF(E5828=0,0.3,IF(D5828=1,IF(C5828&gt;=Params!$B$13-3,IF(C5828&lt;Params!$B$13,Params!$B$20,0.3),0.3),IF(C5828&gt;=Params!$B$15-3,IF(C5828&lt;Params!$B$15,Params!$B$21,0.3),0.3)))</f>
        <v/>
      </c>
    </row>
    <row r="5829" ht="15" customHeight="1" s="1">
      <c r="A5829" s="9" t="n">
        <v>5826</v>
      </c>
      <c r="B5829" s="6" t="inlineStr">
        <is>
          <t>31/08</t>
        </is>
      </c>
      <c r="C5829" s="6" t="n">
        <v>17</v>
      </c>
      <c r="D5829" s="6" t="n">
        <v>1</v>
      </c>
      <c r="E5829" s="10">
        <f>IF(D5829=1, IF(OR(C5829&lt;10, C5829&gt;=15),1,0), IF(OR(C5829&lt;7, C5829&gt;=18),1,0))</f>
        <v/>
      </c>
      <c r="F5829" s="11" t="n">
        <v>1.018</v>
      </c>
      <c r="G5829" s="12">
        <f>0.18*8</f>
        <v/>
      </c>
      <c r="H5829" s="12">
        <f>F5829-G5829</f>
        <v/>
      </c>
      <c r="I5829" s="10">
        <f>IF(E5829=0,"Fora",IF(E5828=0,"Carg xar",IF(H5829&lt;0,IF(M5829&lt;0.9,"Carg FV","Stby"),IF(M5829&gt;P5829,"V2H",IF(M5829&lt;0.9,"Carg xar","Stby")))))</f>
        <v/>
      </c>
      <c r="J5829" s="12">
        <f>IF(OR(I5829="Carg FV",I5829="Carg xar"),MIN(IF(I5829="Carg FV",ABS(H5829),7.4),7.4,MAX(0,(0.9-M5829)*40)*0.95),0)</f>
        <v/>
      </c>
      <c r="K5829" s="12">
        <f>IF(I5829="V2H",MIN(MAX(0,H5829),7.4,MAX(0,(M5829-P5829)*40)*0.95),0)</f>
        <v/>
      </c>
      <c r="L5829" s="12">
        <f>IF(E5829=0,0,MAX(0,H5829-K5829))</f>
        <v/>
      </c>
      <c r="M5829" s="13">
        <f>M5828+J5828/40-IF(I5828="V2H",K5828/(0.95*40),0)-IF(E5829=0,IF(E5828=1,IF(D5829=1,30,40)*0.18/(2*40),0),0)-IF(E5829=1,IF(E5828=0,IF(D5829=1,30,40)*0.18/(2*40),0),0)</f>
        <v/>
      </c>
      <c r="N5829" s="14" t="n">
        <v>0.09</v>
      </c>
      <c r="O5829" s="15">
        <f>K5829*N5829</f>
        <v/>
      </c>
      <c r="P5829">
        <f>IF(E5829=0,0.3,IF(D5829=1,IF(C5829&gt;=Params!$B$13-3,IF(C5829&lt;Params!$B$13,Params!$B$20,0.3),0.3),IF(C5829&gt;=Params!$B$15-3,IF(C5829&lt;Params!$B$15,Params!$B$21,0.3),0.3)))</f>
        <v/>
      </c>
    </row>
    <row r="5830" ht="15" customHeight="1" s="1">
      <c r="A5830" s="9" t="n">
        <v>5827</v>
      </c>
      <c r="B5830" s="6" t="inlineStr">
        <is>
          <t>31/08</t>
        </is>
      </c>
      <c r="C5830" s="6" t="n">
        <v>18</v>
      </c>
      <c r="D5830" s="6" t="n">
        <v>1</v>
      </c>
      <c r="E5830" s="10">
        <f>IF(D5830=1, IF(OR(C5830&lt;10, C5830&gt;=15),1,0), IF(OR(C5830&lt;7, C5830&gt;=18),1,0))</f>
        <v/>
      </c>
      <c r="F5830" s="11" t="n">
        <v>0.826</v>
      </c>
      <c r="G5830" s="12">
        <f>0.04*8</f>
        <v/>
      </c>
      <c r="H5830" s="12">
        <f>F5830-G5830</f>
        <v/>
      </c>
      <c r="I5830" s="10">
        <f>IF(E5830=0,"Fora",IF(E5829=0,"Carg xar",IF(H5830&lt;0,IF(M5830&lt;0.9,"Carg FV","Stby"),IF(M5830&gt;P5830,"V2H",IF(M5830&lt;0.9,"Carg xar","Stby")))))</f>
        <v/>
      </c>
      <c r="J5830" s="12">
        <f>IF(OR(I5830="Carg FV",I5830="Carg xar"),MIN(IF(I5830="Carg FV",ABS(H5830),7.4),7.4,MAX(0,(0.9-M5830)*40)*0.95),0)</f>
        <v/>
      </c>
      <c r="K5830" s="12">
        <f>IF(I5830="V2H",MIN(MAX(0,H5830),7.4,MAX(0,(M5830-P5830)*40)*0.95),0)</f>
        <v/>
      </c>
      <c r="L5830" s="12">
        <f>IF(E5830=0,0,MAX(0,H5830-K5830))</f>
        <v/>
      </c>
      <c r="M5830" s="13">
        <f>M5829+J5829/40-IF(I5829="V2H",K5829/(0.95*40),0)-IF(E5830=0,IF(E5829=1,IF(D5830=1,30,40)*0.18/(2*40),0),0)-IF(E5830=1,IF(E5829=0,IF(D5830=1,30,40)*0.18/(2*40),0),0)</f>
        <v/>
      </c>
      <c r="N5830" s="14" t="n">
        <v>0.09</v>
      </c>
      <c r="O5830" s="15">
        <f>K5830*N5830</f>
        <v/>
      </c>
      <c r="P5830">
        <f>IF(E5830=0,0.3,IF(D5830=1,IF(C5830&gt;=Params!$B$13-3,IF(C5830&lt;Params!$B$13,Params!$B$20,0.3),0.3),IF(C5830&gt;=Params!$B$15-3,IF(C5830&lt;Params!$B$15,Params!$B$21,0.3),0.3)))</f>
        <v/>
      </c>
    </row>
    <row r="5831" ht="15" customHeight="1" s="1">
      <c r="A5831" s="9" t="n">
        <v>5828</v>
      </c>
      <c r="B5831" s="6" t="inlineStr">
        <is>
          <t>31/08</t>
        </is>
      </c>
      <c r="C5831" s="6" t="n">
        <v>19</v>
      </c>
      <c r="D5831" s="6" t="n">
        <v>1</v>
      </c>
      <c r="E5831" s="10">
        <f>IF(D5831=1, IF(OR(C5831&lt;10, C5831&gt;=15),1,0), IF(OR(C5831&lt;7, C5831&gt;=18),1,0))</f>
        <v/>
      </c>
      <c r="F5831" s="11" t="n">
        <v>1.797</v>
      </c>
      <c r="G5831" s="12">
        <f>0*8</f>
        <v/>
      </c>
      <c r="H5831" s="12">
        <f>F5831-G5831</f>
        <v/>
      </c>
      <c r="I5831" s="10">
        <f>IF(E5831=0,"Fora",IF(E5830=0,"Carg xar",IF(H5831&lt;0,IF(M5831&lt;0.9,"Carg FV","Stby"),IF(M5831&gt;P5831,"V2H",IF(M5831&lt;0.9,"Carg xar","Stby")))))</f>
        <v/>
      </c>
      <c r="J5831" s="12">
        <f>IF(OR(I5831="Carg FV",I5831="Carg xar"),MIN(IF(I5831="Carg FV",ABS(H5831),7.4),7.4,MAX(0,(0.9-M5831)*40)*0.95),0)</f>
        <v/>
      </c>
      <c r="K5831" s="12">
        <f>IF(I5831="V2H",MIN(MAX(0,H5831),7.4,MAX(0,(M5831-P5831)*40)*0.95),0)</f>
        <v/>
      </c>
      <c r="L5831" s="12">
        <f>IF(E5831=0,0,MAX(0,H5831-K5831))</f>
        <v/>
      </c>
      <c r="M5831" s="13">
        <f>M5830+J5830/40-IF(I5830="V2H",K5830/(0.95*40),0)-IF(E5831=0,IF(E5830=1,IF(D5831=1,30,40)*0.18/(2*40),0),0)-IF(E5831=1,IF(E5830=0,IF(D5831=1,30,40)*0.18/(2*40),0),0)</f>
        <v/>
      </c>
      <c r="N5831" s="14" t="n">
        <v>0.09</v>
      </c>
      <c r="O5831" s="15">
        <f>K5831*N5831</f>
        <v/>
      </c>
      <c r="P5831">
        <f>IF(E5831=0,0.3,IF(D5831=1,IF(C5831&gt;=Params!$B$13-3,IF(C5831&lt;Params!$B$13,Params!$B$20,0.3),0.3),IF(C5831&gt;=Params!$B$15-3,IF(C5831&lt;Params!$B$15,Params!$B$21,0.3),0.3)))</f>
        <v/>
      </c>
    </row>
    <row r="5832" ht="15" customHeight="1" s="1">
      <c r="A5832" s="9" t="n">
        <v>5829</v>
      </c>
      <c r="B5832" s="6" t="inlineStr">
        <is>
          <t>31/08</t>
        </is>
      </c>
      <c r="C5832" s="6" t="n">
        <v>20</v>
      </c>
      <c r="D5832" s="6" t="n">
        <v>1</v>
      </c>
      <c r="E5832" s="10">
        <f>IF(D5832=1, IF(OR(C5832&lt;10, C5832&gt;=15),1,0), IF(OR(C5832&lt;7, C5832&gt;=18),1,0))</f>
        <v/>
      </c>
      <c r="F5832" s="11" t="n">
        <v>1.088</v>
      </c>
      <c r="G5832" s="12">
        <f>0*8</f>
        <v/>
      </c>
      <c r="H5832" s="12">
        <f>F5832-G5832</f>
        <v/>
      </c>
      <c r="I5832" s="10">
        <f>IF(E5832=0,"Fora",IF(E5831=0,"Carg xar",IF(H5832&lt;0,IF(M5832&lt;0.9,"Carg FV","Stby"),IF(M5832&gt;P5832,"V2H",IF(M5832&lt;0.9,"Carg xar","Stby")))))</f>
        <v/>
      </c>
      <c r="J5832" s="12">
        <f>IF(OR(I5832="Carg FV",I5832="Carg xar"),MIN(IF(I5832="Carg FV",ABS(H5832),7.4),7.4,MAX(0,(0.9-M5832)*40)*0.95),0)</f>
        <v/>
      </c>
      <c r="K5832" s="12">
        <f>IF(I5832="V2H",MIN(MAX(0,H5832),7.4,MAX(0,(M5832-P5832)*40)*0.95),0)</f>
        <v/>
      </c>
      <c r="L5832" s="12">
        <f>IF(E5832=0,0,MAX(0,H5832-K5832))</f>
        <v/>
      </c>
      <c r="M5832" s="13">
        <f>M5831+J5831/40-IF(I5831="V2H",K5831/(0.95*40),0)-IF(E5832=0,IF(E5831=1,IF(D5832=1,30,40)*0.18/(2*40),0),0)-IF(E5832=1,IF(E5831=0,IF(D5832=1,30,40)*0.18/(2*40),0),0)</f>
        <v/>
      </c>
      <c r="N5832" s="14" t="n">
        <v>0.09</v>
      </c>
      <c r="O5832" s="15">
        <f>K5832*N5832</f>
        <v/>
      </c>
      <c r="P5832">
        <f>IF(E5832=0,0.3,IF(D5832=1,IF(C5832&gt;=Params!$B$13-3,IF(C5832&lt;Params!$B$13,Params!$B$20,0.3),0.3),IF(C5832&gt;=Params!$B$15-3,IF(C5832&lt;Params!$B$15,Params!$B$21,0.3),0.3)))</f>
        <v/>
      </c>
    </row>
    <row r="5833" ht="15" customHeight="1" s="1">
      <c r="A5833" s="9" t="n">
        <v>5830</v>
      </c>
      <c r="B5833" s="6" t="inlineStr">
        <is>
          <t>31/08</t>
        </is>
      </c>
      <c r="C5833" s="6" t="n">
        <v>21</v>
      </c>
      <c r="D5833" s="6" t="n">
        <v>1</v>
      </c>
      <c r="E5833" s="10">
        <f>IF(D5833=1, IF(OR(C5833&lt;10, C5833&gt;=15),1,0), IF(OR(C5833&lt;7, C5833&gt;=18),1,0))</f>
        <v/>
      </c>
      <c r="F5833" s="11" t="n">
        <v>2.603</v>
      </c>
      <c r="G5833" s="12">
        <f>0*8</f>
        <v/>
      </c>
      <c r="H5833" s="12">
        <f>F5833-G5833</f>
        <v/>
      </c>
      <c r="I5833" s="10">
        <f>IF(E5833=0,"Fora",IF(E5832=0,"Carg xar",IF(H5833&lt;0,IF(M5833&lt;0.9,"Carg FV","Stby"),IF(M5833&gt;P5833,"V2H",IF(M5833&lt;0.9,"Carg xar","Stby")))))</f>
        <v/>
      </c>
      <c r="J5833" s="12">
        <f>IF(OR(I5833="Carg FV",I5833="Carg xar"),MIN(IF(I5833="Carg FV",ABS(H5833),7.4),7.4,MAX(0,(0.9-M5833)*40)*0.95),0)</f>
        <v/>
      </c>
      <c r="K5833" s="12">
        <f>IF(I5833="V2H",MIN(MAX(0,H5833),7.4,MAX(0,(M5833-P5833)*40)*0.95),0)</f>
        <v/>
      </c>
      <c r="L5833" s="12">
        <f>IF(E5833=0,0,MAX(0,H5833-K5833))</f>
        <v/>
      </c>
      <c r="M5833" s="13">
        <f>M5832+J5832/40-IF(I5832="V2H",K5832/(0.95*40),0)-IF(E5833=0,IF(E5832=1,IF(D5833=1,30,40)*0.18/(2*40),0),0)-IF(E5833=1,IF(E5832=0,IF(D5833=1,30,40)*0.18/(2*40),0),0)</f>
        <v/>
      </c>
      <c r="N5833" s="14" t="n">
        <v>0.09</v>
      </c>
      <c r="O5833" s="15">
        <f>K5833*N5833</f>
        <v/>
      </c>
      <c r="P5833">
        <f>IF(E5833=0,0.3,IF(D5833=1,IF(C5833&gt;=Params!$B$13-3,IF(C5833&lt;Params!$B$13,Params!$B$20,0.3),0.3),IF(C5833&gt;=Params!$B$15-3,IF(C5833&lt;Params!$B$15,Params!$B$21,0.3),0.3)))</f>
        <v/>
      </c>
    </row>
    <row r="5834" ht="15" customHeight="1" s="1">
      <c r="A5834" s="9" t="n">
        <v>5831</v>
      </c>
      <c r="B5834" s="6" t="inlineStr">
        <is>
          <t>31/08</t>
        </is>
      </c>
      <c r="C5834" s="6" t="n">
        <v>22</v>
      </c>
      <c r="D5834" s="6" t="n">
        <v>1</v>
      </c>
      <c r="E5834" s="10">
        <f>IF(D5834=1, IF(OR(C5834&lt;10, C5834&gt;=15),1,0), IF(OR(C5834&lt;7, C5834&gt;=18),1,0))</f>
        <v/>
      </c>
      <c r="F5834" s="11" t="n">
        <v>0.765</v>
      </c>
      <c r="G5834" s="12">
        <f>0*8</f>
        <v/>
      </c>
      <c r="H5834" s="12">
        <f>F5834-G5834</f>
        <v/>
      </c>
      <c r="I5834" s="10">
        <f>IF(E5834=0,"Fora",IF(E5833=0,"Carg xar",IF(H5834&lt;0,IF(M5834&lt;0.9,"Carg FV","Stby"),IF(M5834&gt;P5834,"V2H",IF(M5834&lt;0.9,"Carg xar","Stby")))))</f>
        <v/>
      </c>
      <c r="J5834" s="12">
        <f>IF(OR(I5834="Carg FV",I5834="Carg xar"),MIN(IF(I5834="Carg FV",ABS(H5834),7.4),7.4,MAX(0,(0.9-M5834)*40)*0.95),0)</f>
        <v/>
      </c>
      <c r="K5834" s="12">
        <f>IF(I5834="V2H",MIN(MAX(0,H5834),7.4,MAX(0,(M5834-P5834)*40)*0.95),0)</f>
        <v/>
      </c>
      <c r="L5834" s="12">
        <f>IF(E5834=0,0,MAX(0,H5834-K5834))</f>
        <v/>
      </c>
      <c r="M5834" s="13">
        <f>M5833+J5833/40-IF(I5833="V2H",K5833/(0.95*40),0)-IF(E5834=0,IF(E5833=1,IF(D5834=1,30,40)*0.18/(2*40),0),0)-IF(E5834=1,IF(E5833=0,IF(D5834=1,30,40)*0.18/(2*40),0),0)</f>
        <v/>
      </c>
      <c r="N5834" s="14" t="n">
        <v>0.09</v>
      </c>
      <c r="O5834" s="15">
        <f>K5834*N5834</f>
        <v/>
      </c>
      <c r="P5834">
        <f>IF(E5834=0,0.3,IF(D5834=1,IF(C5834&gt;=Params!$B$13-3,IF(C5834&lt;Params!$B$13,Params!$B$20,0.3),0.3),IF(C5834&gt;=Params!$B$15-3,IF(C5834&lt;Params!$B$15,Params!$B$21,0.3),0.3)))</f>
        <v/>
      </c>
    </row>
    <row r="5835" ht="15" customHeight="1" s="1">
      <c r="A5835" s="9" t="n">
        <v>5832</v>
      </c>
      <c r="B5835" s="6" t="inlineStr">
        <is>
          <t>31/08</t>
        </is>
      </c>
      <c r="C5835" s="6" t="n">
        <v>23</v>
      </c>
      <c r="D5835" s="6" t="n">
        <v>1</v>
      </c>
      <c r="E5835" s="10">
        <f>IF(D5835=1, IF(OR(C5835&lt;10, C5835&gt;=15),1,0), IF(OR(C5835&lt;7, C5835&gt;=18),1,0))</f>
        <v/>
      </c>
      <c r="F5835" s="11" t="n">
        <v>0.715</v>
      </c>
      <c r="G5835" s="12">
        <f>0*8</f>
        <v/>
      </c>
      <c r="H5835" s="12">
        <f>F5835-G5835</f>
        <v/>
      </c>
      <c r="I5835" s="10">
        <f>IF(E5835=0,"Fora",IF(E5834=0,"Carg xar",IF(H5835&lt;0,IF(M5835&lt;0.9,"Carg FV","Stby"),IF(M5835&gt;P5835,"V2H",IF(M5835&lt;0.9,"Carg xar","Stby")))))</f>
        <v/>
      </c>
      <c r="J5835" s="12">
        <f>IF(OR(I5835="Carg FV",I5835="Carg xar"),MIN(IF(I5835="Carg FV",ABS(H5835),7.4),7.4,MAX(0,(0.9-M5835)*40)*0.95),0)</f>
        <v/>
      </c>
      <c r="K5835" s="12">
        <f>IF(I5835="V2H",MIN(MAX(0,H5835),7.4,MAX(0,(M5835-P5835)*40)*0.95),0)</f>
        <v/>
      </c>
      <c r="L5835" s="12">
        <f>IF(E5835=0,0,MAX(0,H5835-K5835))</f>
        <v/>
      </c>
      <c r="M5835" s="13">
        <f>M5834+J5834/40-IF(I5834="V2H",K5834/(0.95*40),0)-IF(E5835=0,IF(E5834=1,IF(D5835=1,30,40)*0.18/(2*40),0),0)-IF(E5835=1,IF(E5834=0,IF(D5835=1,30,40)*0.18/(2*40),0),0)</f>
        <v/>
      </c>
      <c r="N5835" s="14" t="n">
        <v>0.09</v>
      </c>
      <c r="O5835" s="15">
        <f>K5835*N5835</f>
        <v/>
      </c>
      <c r="P5835">
        <f>IF(E5835=0,0.3,IF(D5835=1,IF(C5835&gt;=Params!$B$13-3,IF(C5835&lt;Params!$B$13,Params!$B$20,0.3),0.3),IF(C5835&gt;=Params!$B$15-3,IF(C5835&lt;Params!$B$15,Params!$B$21,0.3),0.3)))</f>
        <v/>
      </c>
    </row>
    <row r="5836" ht="15" customHeight="1" s="1">
      <c r="A5836" s="9" t="n">
        <v>5833</v>
      </c>
      <c r="B5836" s="6" t="inlineStr">
        <is>
          <t>01/09</t>
        </is>
      </c>
      <c r="C5836" s="6" t="n">
        <v>0</v>
      </c>
      <c r="D5836" s="6" t="n">
        <v>0</v>
      </c>
      <c r="E5836" s="10">
        <f>IF(D5836=1, IF(OR(C5836&lt;10, C5836&gt;=15),1,0), IF(OR(C5836&lt;7, C5836&gt;=18),1,0))</f>
        <v/>
      </c>
      <c r="F5836" s="11" t="n">
        <v>0.495</v>
      </c>
      <c r="G5836" s="12">
        <f>0*8</f>
        <v/>
      </c>
      <c r="H5836" s="12">
        <f>F5836-G5836</f>
        <v/>
      </c>
      <c r="I5836" s="10">
        <f>IF(E5836=0,"Fora",IF(E5835=0,"Carg xar",IF(H5836&lt;0,IF(M5836&lt;0.9,"Carg FV","Stby"),IF(M5836&gt;P5836,"V2H",IF(M5836&lt;0.9,"Carg xar","Stby")))))</f>
        <v/>
      </c>
      <c r="J5836" s="12">
        <f>IF(OR(I5836="Carg FV",I5836="Carg xar"),MIN(IF(I5836="Carg FV",ABS(H5836),7.4),7.4,MAX(0,(0.9-M5836)*40)*0.95),0)</f>
        <v/>
      </c>
      <c r="K5836" s="12">
        <f>IF(I5836="V2H",MIN(MAX(0,H5836),7.4,MAX(0,(M5836-P5836)*40)*0.95),0)</f>
        <v/>
      </c>
      <c r="L5836" s="12">
        <f>IF(E5836=0,0,MAX(0,H5836-K5836))</f>
        <v/>
      </c>
      <c r="M5836" s="13">
        <f>M5835+J5835/40-IF(I5835="V2H",K5835/(0.95*40),0)-IF(E5836=0,IF(E5835=1,IF(D5836=1,30,40)*0.18/(2*40),0),0)-IF(E5836=1,IF(E5835=0,IF(D5836=1,30,40)*0.18/(2*40),0),0)</f>
        <v/>
      </c>
      <c r="N5836" s="14" t="n">
        <v>0.09</v>
      </c>
      <c r="O5836" s="15">
        <f>K5836*N5836</f>
        <v/>
      </c>
      <c r="P5836">
        <f>IF(E5836=0,0.3,IF(D5836=1,IF(C5836&gt;=Params!$B$13-3,IF(C5836&lt;Params!$B$13,Params!$B$20,0.3),0.3),IF(C5836&gt;=Params!$B$15-3,IF(C5836&lt;Params!$B$15,Params!$B$21,0.3),0.3)))</f>
        <v/>
      </c>
    </row>
    <row r="5837" ht="15" customHeight="1" s="1">
      <c r="A5837" s="9" t="n">
        <v>5834</v>
      </c>
      <c r="B5837" s="6" t="inlineStr">
        <is>
          <t>01/09</t>
        </is>
      </c>
      <c r="C5837" s="6" t="n">
        <v>1</v>
      </c>
      <c r="D5837" s="6" t="n">
        <v>0</v>
      </c>
      <c r="E5837" s="10">
        <f>IF(D5837=1, IF(OR(C5837&lt;10, C5837&gt;=15),1,0), IF(OR(C5837&lt;7, C5837&gt;=18),1,0))</f>
        <v/>
      </c>
      <c r="F5837" s="11" t="n">
        <v>0.383</v>
      </c>
      <c r="G5837" s="12">
        <f>0*8</f>
        <v/>
      </c>
      <c r="H5837" s="12">
        <f>F5837-G5837</f>
        <v/>
      </c>
      <c r="I5837" s="10">
        <f>IF(E5837=0,"Fora",IF(E5836=0,"Carg xar",IF(H5837&lt;0,IF(M5837&lt;0.9,"Carg FV","Stby"),IF(M5837&gt;P5837,"V2H",IF(M5837&lt;0.9,"Carg xar","Stby")))))</f>
        <v/>
      </c>
      <c r="J5837" s="12">
        <f>IF(OR(I5837="Carg FV",I5837="Carg xar"),MIN(IF(I5837="Carg FV",ABS(H5837),7.4),7.4,MAX(0,(0.9-M5837)*40)*0.95),0)</f>
        <v/>
      </c>
      <c r="K5837" s="12">
        <f>IF(I5837="V2H",MIN(MAX(0,H5837),7.4,MAX(0,(M5837-P5837)*40)*0.95),0)</f>
        <v/>
      </c>
      <c r="L5837" s="12">
        <f>IF(E5837=0,0,MAX(0,H5837-K5837))</f>
        <v/>
      </c>
      <c r="M5837" s="13">
        <f>M5836+J5836/40-IF(I5836="V2H",K5836/(0.95*40),0)-IF(E5837=0,IF(E5836=1,IF(D5837=1,30,40)*0.18/(2*40),0),0)-IF(E5837=1,IF(E5836=0,IF(D5837=1,30,40)*0.18/(2*40),0),0)</f>
        <v/>
      </c>
      <c r="N5837" s="14" t="n">
        <v>0.09</v>
      </c>
      <c r="O5837" s="15">
        <f>K5837*N5837</f>
        <v/>
      </c>
      <c r="P5837">
        <f>IF(E5837=0,0.3,IF(D5837=1,IF(C5837&gt;=Params!$B$13-3,IF(C5837&lt;Params!$B$13,Params!$B$20,0.3),0.3),IF(C5837&gt;=Params!$B$15-3,IF(C5837&lt;Params!$B$15,Params!$B$21,0.3),0.3)))</f>
        <v/>
      </c>
    </row>
    <row r="5838" ht="15" customHeight="1" s="1">
      <c r="A5838" s="9" t="n">
        <v>5835</v>
      </c>
      <c r="B5838" s="6" t="inlineStr">
        <is>
          <t>01/09</t>
        </is>
      </c>
      <c r="C5838" s="6" t="n">
        <v>2</v>
      </c>
      <c r="D5838" s="6" t="n">
        <v>0</v>
      </c>
      <c r="E5838" s="10">
        <f>IF(D5838=1, IF(OR(C5838&lt;10, C5838&gt;=15),1,0), IF(OR(C5838&lt;7, C5838&gt;=18),1,0))</f>
        <v/>
      </c>
      <c r="F5838" s="11" t="n">
        <v>0.371</v>
      </c>
      <c r="G5838" s="12">
        <f>0*8</f>
        <v/>
      </c>
      <c r="H5838" s="12">
        <f>F5838-G5838</f>
        <v/>
      </c>
      <c r="I5838" s="10">
        <f>IF(E5838=0,"Fora",IF(E5837=0,"Carg xar",IF(H5838&lt;0,IF(M5838&lt;0.9,"Carg FV","Stby"),IF(M5838&gt;P5838,"V2H",IF(M5838&lt;0.9,"Carg xar","Stby")))))</f>
        <v/>
      </c>
      <c r="J5838" s="12">
        <f>IF(OR(I5838="Carg FV",I5838="Carg xar"),MIN(IF(I5838="Carg FV",ABS(H5838),7.4),7.4,MAX(0,(0.9-M5838)*40)*0.95),0)</f>
        <v/>
      </c>
      <c r="K5838" s="12">
        <f>IF(I5838="V2H",MIN(MAX(0,H5838),7.4,MAX(0,(M5838-P5838)*40)*0.95),0)</f>
        <v/>
      </c>
      <c r="L5838" s="12">
        <f>IF(E5838=0,0,MAX(0,H5838-K5838))</f>
        <v/>
      </c>
      <c r="M5838" s="13">
        <f>M5837+J5837/40-IF(I5837="V2H",K5837/(0.95*40),0)-IF(E5838=0,IF(E5837=1,IF(D5838=1,30,40)*0.18/(2*40),0),0)-IF(E5838=1,IF(E5837=0,IF(D5838=1,30,40)*0.18/(2*40),0),0)</f>
        <v/>
      </c>
      <c r="N5838" s="14" t="n">
        <v>0.09</v>
      </c>
      <c r="O5838" s="15">
        <f>K5838*N5838</f>
        <v/>
      </c>
      <c r="P5838">
        <f>IF(E5838=0,0.3,IF(D5838=1,IF(C5838&gt;=Params!$B$13-3,IF(C5838&lt;Params!$B$13,Params!$B$20,0.3),0.3),IF(C5838&gt;=Params!$B$15-3,IF(C5838&lt;Params!$B$15,Params!$B$21,0.3),0.3)))</f>
        <v/>
      </c>
    </row>
    <row r="5839" ht="15" customHeight="1" s="1">
      <c r="A5839" s="9" t="n">
        <v>5836</v>
      </c>
      <c r="B5839" s="6" t="inlineStr">
        <is>
          <t>01/09</t>
        </is>
      </c>
      <c r="C5839" s="6" t="n">
        <v>3</v>
      </c>
      <c r="D5839" s="6" t="n">
        <v>0</v>
      </c>
      <c r="E5839" s="10">
        <f>IF(D5839=1, IF(OR(C5839&lt;10, C5839&gt;=15),1,0), IF(OR(C5839&lt;7, C5839&gt;=18),1,0))</f>
        <v/>
      </c>
      <c r="F5839" s="11" t="n">
        <v>0.407</v>
      </c>
      <c r="G5839" s="12">
        <f>0*8</f>
        <v/>
      </c>
      <c r="H5839" s="12">
        <f>F5839-G5839</f>
        <v/>
      </c>
      <c r="I5839" s="10">
        <f>IF(E5839=0,"Fora",IF(E5838=0,"Carg xar",IF(H5839&lt;0,IF(M5839&lt;0.9,"Carg FV","Stby"),IF(M5839&gt;P5839,"V2H",IF(M5839&lt;0.9,"Carg xar","Stby")))))</f>
        <v/>
      </c>
      <c r="J5839" s="12">
        <f>IF(OR(I5839="Carg FV",I5839="Carg xar"),MIN(IF(I5839="Carg FV",ABS(H5839),7.4),7.4,MAX(0,(0.9-M5839)*40)*0.95),0)</f>
        <v/>
      </c>
      <c r="K5839" s="12">
        <f>IF(I5839="V2H",MIN(MAX(0,H5839),7.4,MAX(0,(M5839-P5839)*40)*0.95),0)</f>
        <v/>
      </c>
      <c r="L5839" s="12">
        <f>IF(E5839=0,0,MAX(0,H5839-K5839))</f>
        <v/>
      </c>
      <c r="M5839" s="13">
        <f>M5838+J5838/40-IF(I5838="V2H",K5838/(0.95*40),0)-IF(E5839=0,IF(E5838=1,IF(D5839=1,30,40)*0.18/(2*40),0),0)-IF(E5839=1,IF(E5838=0,IF(D5839=1,30,40)*0.18/(2*40),0),0)</f>
        <v/>
      </c>
      <c r="N5839" s="14" t="n">
        <v>0.09</v>
      </c>
      <c r="O5839" s="15">
        <f>K5839*N5839</f>
        <v/>
      </c>
      <c r="P5839">
        <f>IF(E5839=0,0.3,IF(D5839=1,IF(C5839&gt;=Params!$B$13-3,IF(C5839&lt;Params!$B$13,Params!$B$20,0.3),0.3),IF(C5839&gt;=Params!$B$15-3,IF(C5839&lt;Params!$B$15,Params!$B$21,0.3),0.3)))</f>
        <v/>
      </c>
    </row>
    <row r="5840" ht="15" customHeight="1" s="1">
      <c r="A5840" s="9" t="n">
        <v>5837</v>
      </c>
      <c r="B5840" s="6" t="inlineStr">
        <is>
          <t>01/09</t>
        </is>
      </c>
      <c r="C5840" s="6" t="n">
        <v>4</v>
      </c>
      <c r="D5840" s="6" t="n">
        <v>0</v>
      </c>
      <c r="E5840" s="10">
        <f>IF(D5840=1, IF(OR(C5840&lt;10, C5840&gt;=15),1,0), IF(OR(C5840&lt;7, C5840&gt;=18),1,0))</f>
        <v/>
      </c>
      <c r="F5840" s="11" t="n">
        <v>0.358</v>
      </c>
      <c r="G5840" s="12">
        <f>0*8</f>
        <v/>
      </c>
      <c r="H5840" s="12">
        <f>F5840-G5840</f>
        <v/>
      </c>
      <c r="I5840" s="10">
        <f>IF(E5840=0,"Fora",IF(E5839=0,"Carg xar",IF(H5840&lt;0,IF(M5840&lt;0.9,"Carg FV","Stby"),IF(M5840&gt;P5840,"V2H",IF(M5840&lt;0.9,"Carg xar","Stby")))))</f>
        <v/>
      </c>
      <c r="J5840" s="12">
        <f>IF(OR(I5840="Carg FV",I5840="Carg xar"),MIN(IF(I5840="Carg FV",ABS(H5840),7.4),7.4,MAX(0,(0.9-M5840)*40)*0.95),0)</f>
        <v/>
      </c>
      <c r="K5840" s="12">
        <f>IF(I5840="V2H",MIN(MAX(0,H5840),7.4,MAX(0,(M5840-P5840)*40)*0.95),0)</f>
        <v/>
      </c>
      <c r="L5840" s="12">
        <f>IF(E5840=0,0,MAX(0,H5840-K5840))</f>
        <v/>
      </c>
      <c r="M5840" s="13">
        <f>M5839+J5839/40-IF(I5839="V2H",K5839/(0.95*40),0)-IF(E5840=0,IF(E5839=1,IF(D5840=1,30,40)*0.18/(2*40),0),0)-IF(E5840=1,IF(E5839=0,IF(D5840=1,30,40)*0.18/(2*40),0),0)</f>
        <v/>
      </c>
      <c r="N5840" s="14" t="n">
        <v>0.09</v>
      </c>
      <c r="O5840" s="15">
        <f>K5840*N5840</f>
        <v/>
      </c>
      <c r="P5840">
        <f>IF(E5840=0,0.3,IF(D5840=1,IF(C5840&gt;=Params!$B$13-3,IF(C5840&lt;Params!$B$13,Params!$B$20,0.3),0.3),IF(C5840&gt;=Params!$B$15-3,IF(C5840&lt;Params!$B$15,Params!$B$21,0.3),0.3)))</f>
        <v/>
      </c>
    </row>
    <row r="5841" ht="15" customHeight="1" s="1">
      <c r="A5841" s="9" t="n">
        <v>5838</v>
      </c>
      <c r="B5841" s="6" t="inlineStr">
        <is>
          <t>01/09</t>
        </is>
      </c>
      <c r="C5841" s="6" t="n">
        <v>5</v>
      </c>
      <c r="D5841" s="6" t="n">
        <v>0</v>
      </c>
      <c r="E5841" s="10">
        <f>IF(D5841=1, IF(OR(C5841&lt;10, C5841&gt;=15),1,0), IF(OR(C5841&lt;7, C5841&gt;=18),1,0))</f>
        <v/>
      </c>
      <c r="F5841" s="11" t="n">
        <v>0.357</v>
      </c>
      <c r="G5841" s="12">
        <f>0*8</f>
        <v/>
      </c>
      <c r="H5841" s="12">
        <f>F5841-G5841</f>
        <v/>
      </c>
      <c r="I5841" s="10">
        <f>IF(E5841=0,"Fora",IF(E5840=0,"Carg xar",IF(H5841&lt;0,IF(M5841&lt;0.9,"Carg FV","Stby"),IF(M5841&gt;P5841,"V2H",IF(M5841&lt;0.9,"Carg xar","Stby")))))</f>
        <v/>
      </c>
      <c r="J5841" s="12">
        <f>IF(OR(I5841="Carg FV",I5841="Carg xar"),MIN(IF(I5841="Carg FV",ABS(H5841),7.4),7.4,MAX(0,(0.9-M5841)*40)*0.95),0)</f>
        <v/>
      </c>
      <c r="K5841" s="12">
        <f>IF(I5841="V2H",MIN(MAX(0,H5841),7.4,MAX(0,(M5841-P5841)*40)*0.95),0)</f>
        <v/>
      </c>
      <c r="L5841" s="12">
        <f>IF(E5841=0,0,MAX(0,H5841-K5841))</f>
        <v/>
      </c>
      <c r="M5841" s="13">
        <f>M5840+J5840/40-IF(I5840="V2H",K5840/(0.95*40),0)-IF(E5841=0,IF(E5840=1,IF(D5841=1,30,40)*0.18/(2*40),0),0)-IF(E5841=1,IF(E5840=0,IF(D5841=1,30,40)*0.18/(2*40),0),0)</f>
        <v/>
      </c>
      <c r="N5841" s="14" t="n">
        <v>0.09</v>
      </c>
      <c r="O5841" s="15">
        <f>K5841*N5841</f>
        <v/>
      </c>
      <c r="P5841">
        <f>IF(E5841=0,0.3,IF(D5841=1,IF(C5841&gt;=Params!$B$13-3,IF(C5841&lt;Params!$B$13,Params!$B$20,0.3),0.3),IF(C5841&gt;=Params!$B$15-3,IF(C5841&lt;Params!$B$15,Params!$B$21,0.3),0.3)))</f>
        <v/>
      </c>
    </row>
    <row r="5842" ht="15" customHeight="1" s="1">
      <c r="A5842" s="9" t="n">
        <v>5839</v>
      </c>
      <c r="B5842" s="6" t="inlineStr">
        <is>
          <t>01/09</t>
        </is>
      </c>
      <c r="C5842" s="6" t="n">
        <v>6</v>
      </c>
      <c r="D5842" s="6" t="n">
        <v>0</v>
      </c>
      <c r="E5842" s="10">
        <f>IF(D5842=1, IF(OR(C5842&lt;10, C5842&gt;=15),1,0), IF(OR(C5842&lt;7, C5842&gt;=18),1,0))</f>
        <v/>
      </c>
      <c r="F5842" s="11" t="n">
        <v>0.382</v>
      </c>
      <c r="G5842" s="12">
        <f>0*8</f>
        <v/>
      </c>
      <c r="H5842" s="12">
        <f>F5842-G5842</f>
        <v/>
      </c>
      <c r="I5842" s="10">
        <f>IF(E5842=0,"Fora",IF(E5841=0,"Carg xar",IF(H5842&lt;0,IF(M5842&lt;0.9,"Carg FV","Stby"),IF(M5842&gt;P5842,"V2H",IF(M5842&lt;0.9,"Carg xar","Stby")))))</f>
        <v/>
      </c>
      <c r="J5842" s="12">
        <f>IF(OR(I5842="Carg FV",I5842="Carg xar"),MIN(IF(I5842="Carg FV",ABS(H5842),7.4),7.4,MAX(0,(0.9-M5842)*40)*0.95),0)</f>
        <v/>
      </c>
      <c r="K5842" s="12">
        <f>IF(I5842="V2H",MIN(MAX(0,H5842),7.4,MAX(0,(M5842-P5842)*40)*0.95),0)</f>
        <v/>
      </c>
      <c r="L5842" s="12">
        <f>IF(E5842=0,0,MAX(0,H5842-K5842))</f>
        <v/>
      </c>
      <c r="M5842" s="13">
        <f>M5841+J5841/40-IF(I5841="V2H",K5841/(0.95*40),0)-IF(E5842=0,IF(E5841=1,IF(D5842=1,30,40)*0.18/(2*40),0),0)-IF(E5842=1,IF(E5841=0,IF(D5842=1,30,40)*0.18/(2*40),0),0)</f>
        <v/>
      </c>
      <c r="N5842" s="14" t="n">
        <v>0.09</v>
      </c>
      <c r="O5842" s="15">
        <f>K5842*N5842</f>
        <v/>
      </c>
      <c r="P5842">
        <f>IF(E5842=0,0.3,IF(D5842=1,IF(C5842&gt;=Params!$B$13-3,IF(C5842&lt;Params!$B$13,Params!$B$20,0.3),0.3),IF(C5842&gt;=Params!$B$15-3,IF(C5842&lt;Params!$B$15,Params!$B$21,0.3),0.3)))</f>
        <v/>
      </c>
    </row>
    <row r="5843" ht="15" customHeight="1" s="1">
      <c r="A5843" s="9" t="n">
        <v>5840</v>
      </c>
      <c r="B5843" s="6" t="inlineStr">
        <is>
          <t>01/09</t>
        </is>
      </c>
      <c r="C5843" s="6" t="n">
        <v>7</v>
      </c>
      <c r="D5843" s="6" t="n">
        <v>0</v>
      </c>
      <c r="E5843" s="10">
        <f>IF(D5843=1, IF(OR(C5843&lt;10, C5843&gt;=15),1,0), IF(OR(C5843&lt;7, C5843&gt;=18),1,0))</f>
        <v/>
      </c>
      <c r="F5843" s="11" t="n">
        <v>0.444</v>
      </c>
      <c r="G5843" s="12">
        <f>0.06*8</f>
        <v/>
      </c>
      <c r="H5843" s="12">
        <f>F5843-G5843</f>
        <v/>
      </c>
      <c r="I5843" s="10">
        <f>IF(E5843=0,"Fora",IF(E5842=0,"Carg xar",IF(H5843&lt;0,IF(M5843&lt;0.9,"Carg FV","Stby"),IF(M5843&gt;P5843,"V2H",IF(M5843&lt;0.9,"Carg xar","Stby")))))</f>
        <v/>
      </c>
      <c r="J5843" s="12">
        <f>IF(OR(I5843="Carg FV",I5843="Carg xar"),MIN(IF(I5843="Carg FV",ABS(H5843),7.4),7.4,MAX(0,(0.9-M5843)*40)*0.95),0)</f>
        <v/>
      </c>
      <c r="K5843" s="12">
        <f>IF(I5843="V2H",MIN(MAX(0,H5843),7.4,MAX(0,(M5843-P5843)*40)*0.95),0)</f>
        <v/>
      </c>
      <c r="L5843" s="12">
        <f>IF(E5843=0,0,MAX(0,H5843-K5843))</f>
        <v/>
      </c>
      <c r="M5843" s="13">
        <f>M5842+J5842/40-IF(I5842="V2H",K5842/(0.95*40),0)-IF(E5843=0,IF(E5842=1,IF(D5843=1,30,40)*0.18/(2*40),0),0)-IF(E5843=1,IF(E5842=0,IF(D5843=1,30,40)*0.18/(2*40),0),0)</f>
        <v/>
      </c>
      <c r="N5843" s="14" t="n">
        <v>0.09</v>
      </c>
      <c r="O5843" s="15">
        <f>K5843*N5843</f>
        <v/>
      </c>
      <c r="P5843">
        <f>IF(E5843=0,0.3,IF(D5843=1,IF(C5843&gt;=Params!$B$13-3,IF(C5843&lt;Params!$B$13,Params!$B$20,0.3),0.3),IF(C5843&gt;=Params!$B$15-3,IF(C5843&lt;Params!$B$15,Params!$B$21,0.3),0.3)))</f>
        <v/>
      </c>
    </row>
    <row r="5844" ht="15" customHeight="1" s="1">
      <c r="A5844" s="9" t="n">
        <v>5841</v>
      </c>
      <c r="B5844" s="6" t="inlineStr">
        <is>
          <t>01/09</t>
        </is>
      </c>
      <c r="C5844" s="6" t="n">
        <v>8</v>
      </c>
      <c r="D5844" s="6" t="n">
        <v>0</v>
      </c>
      <c r="E5844" s="10">
        <f>IF(D5844=1, IF(OR(C5844&lt;10, C5844&gt;=15),1,0), IF(OR(C5844&lt;7, C5844&gt;=18),1,0))</f>
        <v/>
      </c>
      <c r="F5844" s="11" t="n">
        <v>0.367</v>
      </c>
      <c r="G5844" s="12">
        <f>0.2*8</f>
        <v/>
      </c>
      <c r="H5844" s="12">
        <f>F5844-G5844</f>
        <v/>
      </c>
      <c r="I5844" s="10">
        <f>IF(E5844=0,"Fora",IF(E5843=0,"Carg xar",IF(H5844&lt;0,IF(M5844&lt;0.9,"Carg FV","Stby"),IF(M5844&gt;P5844,"V2H",IF(M5844&lt;0.9,"Carg xar","Stby")))))</f>
        <v/>
      </c>
      <c r="J5844" s="12">
        <f>IF(OR(I5844="Carg FV",I5844="Carg xar"),MIN(IF(I5844="Carg FV",ABS(H5844),7.4),7.4,MAX(0,(0.9-M5844)*40)*0.95),0)</f>
        <v/>
      </c>
      <c r="K5844" s="12">
        <f>IF(I5844="V2H",MIN(MAX(0,H5844),7.4,MAX(0,(M5844-P5844)*40)*0.95),0)</f>
        <v/>
      </c>
      <c r="L5844" s="12">
        <f>IF(E5844=0,0,MAX(0,H5844-K5844))</f>
        <v/>
      </c>
      <c r="M5844" s="13">
        <f>M5843+J5843/40-IF(I5843="V2H",K5843/(0.95*40),0)-IF(E5844=0,IF(E5843=1,IF(D5844=1,30,40)*0.18/(2*40),0),0)-IF(E5844=1,IF(E5843=0,IF(D5844=1,30,40)*0.18/(2*40),0),0)</f>
        <v/>
      </c>
      <c r="N5844" s="14" t="n">
        <v>0.15</v>
      </c>
      <c r="O5844" s="15">
        <f>K5844*N5844</f>
        <v/>
      </c>
      <c r="P5844">
        <f>IF(E5844=0,0.3,IF(D5844=1,IF(C5844&gt;=Params!$B$13-3,IF(C5844&lt;Params!$B$13,Params!$B$20,0.3),0.3),IF(C5844&gt;=Params!$B$15-3,IF(C5844&lt;Params!$B$15,Params!$B$21,0.3),0.3)))</f>
        <v/>
      </c>
    </row>
    <row r="5845" ht="15" customHeight="1" s="1">
      <c r="A5845" s="9" t="n">
        <v>5842</v>
      </c>
      <c r="B5845" s="6" t="inlineStr">
        <is>
          <t>01/09</t>
        </is>
      </c>
      <c r="C5845" s="6" t="n">
        <v>9</v>
      </c>
      <c r="D5845" s="6" t="n">
        <v>0</v>
      </c>
      <c r="E5845" s="10">
        <f>IF(D5845=1, IF(OR(C5845&lt;10, C5845&gt;=15),1,0), IF(OR(C5845&lt;7, C5845&gt;=18),1,0))</f>
        <v/>
      </c>
      <c r="F5845" s="11" t="n">
        <v>2.302</v>
      </c>
      <c r="G5845" s="12">
        <f>0.4*8</f>
        <v/>
      </c>
      <c r="H5845" s="12">
        <f>F5845-G5845</f>
        <v/>
      </c>
      <c r="I5845" s="10">
        <f>IF(E5845=0,"Fora",IF(E5844=0,"Carg xar",IF(H5845&lt;0,IF(M5845&lt;0.9,"Carg FV","Stby"),IF(M5845&gt;P5845,"V2H",IF(M5845&lt;0.9,"Carg xar","Stby")))))</f>
        <v/>
      </c>
      <c r="J5845" s="12">
        <f>IF(OR(I5845="Carg FV",I5845="Carg xar"),MIN(IF(I5845="Carg FV",ABS(H5845),7.4),7.4,MAX(0,(0.9-M5845)*40)*0.95),0)</f>
        <v/>
      </c>
      <c r="K5845" s="12">
        <f>IF(I5845="V2H",MIN(MAX(0,H5845),7.4,MAX(0,(M5845-P5845)*40)*0.95),0)</f>
        <v/>
      </c>
      <c r="L5845" s="12">
        <f>IF(E5845=0,0,MAX(0,H5845-K5845))</f>
        <v/>
      </c>
      <c r="M5845" s="13">
        <f>M5844+J5844/40-IF(I5844="V2H",K5844/(0.95*40),0)-IF(E5845=0,IF(E5844=1,IF(D5845=1,30,40)*0.18/(2*40),0),0)-IF(E5845=1,IF(E5844=0,IF(D5845=1,30,40)*0.18/(2*40),0),0)</f>
        <v/>
      </c>
      <c r="N5845" s="14" t="n">
        <v>0.15</v>
      </c>
      <c r="O5845" s="15">
        <f>K5845*N5845</f>
        <v/>
      </c>
      <c r="P5845">
        <f>IF(E5845=0,0.3,IF(D5845=1,IF(C5845&gt;=Params!$B$13-3,IF(C5845&lt;Params!$B$13,Params!$B$20,0.3),0.3),IF(C5845&gt;=Params!$B$15-3,IF(C5845&lt;Params!$B$15,Params!$B$21,0.3),0.3)))</f>
        <v/>
      </c>
    </row>
    <row r="5846" ht="15" customHeight="1" s="1">
      <c r="A5846" s="9" t="n">
        <v>5843</v>
      </c>
      <c r="B5846" s="6" t="inlineStr">
        <is>
          <t>01/09</t>
        </is>
      </c>
      <c r="C5846" s="6" t="n">
        <v>10</v>
      </c>
      <c r="D5846" s="6" t="n">
        <v>0</v>
      </c>
      <c r="E5846" s="10">
        <f>IF(D5846=1, IF(OR(C5846&lt;10, C5846&gt;=15),1,0), IF(OR(C5846&lt;7, C5846&gt;=18),1,0))</f>
        <v/>
      </c>
      <c r="F5846" s="11" t="n">
        <v>1.794</v>
      </c>
      <c r="G5846" s="12">
        <f>0.6*8</f>
        <v/>
      </c>
      <c r="H5846" s="12">
        <f>F5846-G5846</f>
        <v/>
      </c>
      <c r="I5846" s="10">
        <f>IF(E5846=0,"Fora",IF(E5845=0,"Carg xar",IF(H5846&lt;0,IF(M5846&lt;0.9,"Carg FV","Stby"),IF(M5846&gt;P5846,"V2H",IF(M5846&lt;0.9,"Carg xar","Stby")))))</f>
        <v/>
      </c>
      <c r="J5846" s="12">
        <f>IF(OR(I5846="Carg FV",I5846="Carg xar"),MIN(IF(I5846="Carg FV",ABS(H5846),7.4),7.4,MAX(0,(0.9-M5846)*40)*0.95),0)</f>
        <v/>
      </c>
      <c r="K5846" s="12">
        <f>IF(I5846="V2H",MIN(MAX(0,H5846),7.4,MAX(0,(M5846-P5846)*40)*0.95),0)</f>
        <v/>
      </c>
      <c r="L5846" s="12">
        <f>IF(E5846=0,0,MAX(0,H5846-K5846))</f>
        <v/>
      </c>
      <c r="M5846" s="13">
        <f>M5845+J5845/40-IF(I5845="V2H",K5845/(0.95*40),0)-IF(E5846=0,IF(E5845=1,IF(D5846=1,30,40)*0.18/(2*40),0),0)-IF(E5846=1,IF(E5845=0,IF(D5846=1,30,40)*0.18/(2*40),0),0)</f>
        <v/>
      </c>
      <c r="N5846" s="14" t="n">
        <v>0.2</v>
      </c>
      <c r="O5846" s="15">
        <f>K5846*N5846</f>
        <v/>
      </c>
      <c r="P5846">
        <f>IF(E5846=0,0.3,IF(D5846=1,IF(C5846&gt;=Params!$B$13-3,IF(C5846&lt;Params!$B$13,Params!$B$20,0.3),0.3),IF(C5846&gt;=Params!$B$15-3,IF(C5846&lt;Params!$B$15,Params!$B$21,0.3),0.3)))</f>
        <v/>
      </c>
    </row>
    <row r="5847" ht="15" customHeight="1" s="1">
      <c r="A5847" s="9" t="n">
        <v>5844</v>
      </c>
      <c r="B5847" s="6" t="inlineStr">
        <is>
          <t>01/09</t>
        </is>
      </c>
      <c r="C5847" s="6" t="n">
        <v>11</v>
      </c>
      <c r="D5847" s="6" t="n">
        <v>0</v>
      </c>
      <c r="E5847" s="10">
        <f>IF(D5847=1, IF(OR(C5847&lt;10, C5847&gt;=15),1,0), IF(OR(C5847&lt;7, C5847&gt;=18),1,0))</f>
        <v/>
      </c>
      <c r="F5847" s="11" t="n">
        <v>1.942</v>
      </c>
      <c r="G5847" s="12">
        <f>0.75*8</f>
        <v/>
      </c>
      <c r="H5847" s="12">
        <f>F5847-G5847</f>
        <v/>
      </c>
      <c r="I5847" s="10">
        <f>IF(E5847=0,"Fora",IF(E5846=0,"Carg xar",IF(H5847&lt;0,IF(M5847&lt;0.9,"Carg FV","Stby"),IF(M5847&gt;P5847,"V2H",IF(M5847&lt;0.9,"Carg xar","Stby")))))</f>
        <v/>
      </c>
      <c r="J5847" s="12">
        <f>IF(OR(I5847="Carg FV",I5847="Carg xar"),MIN(IF(I5847="Carg FV",ABS(H5847),7.4),7.4,MAX(0,(0.9-M5847)*40)*0.95),0)</f>
        <v/>
      </c>
      <c r="K5847" s="12">
        <f>IF(I5847="V2H",MIN(MAX(0,H5847),7.4,MAX(0,(M5847-P5847)*40)*0.95),0)</f>
        <v/>
      </c>
      <c r="L5847" s="12">
        <f>IF(E5847=0,0,MAX(0,H5847-K5847))</f>
        <v/>
      </c>
      <c r="M5847" s="13">
        <f>M5846+J5846/40-IF(I5846="V2H",K5846/(0.95*40),0)-IF(E5847=0,IF(E5846=1,IF(D5847=1,30,40)*0.18/(2*40),0),0)-IF(E5847=1,IF(E5846=0,IF(D5847=1,30,40)*0.18/(2*40),0),0)</f>
        <v/>
      </c>
      <c r="N5847" s="14" t="n">
        <v>0.2</v>
      </c>
      <c r="O5847" s="15">
        <f>K5847*N5847</f>
        <v/>
      </c>
      <c r="P5847">
        <f>IF(E5847=0,0.3,IF(D5847=1,IF(C5847&gt;=Params!$B$13-3,IF(C5847&lt;Params!$B$13,Params!$B$20,0.3),0.3),IF(C5847&gt;=Params!$B$15-3,IF(C5847&lt;Params!$B$15,Params!$B$21,0.3),0.3)))</f>
        <v/>
      </c>
    </row>
    <row r="5848" ht="15" customHeight="1" s="1">
      <c r="A5848" s="9" t="n">
        <v>5845</v>
      </c>
      <c r="B5848" s="6" t="inlineStr">
        <is>
          <t>01/09</t>
        </is>
      </c>
      <c r="C5848" s="6" t="n">
        <v>12</v>
      </c>
      <c r="D5848" s="6" t="n">
        <v>0</v>
      </c>
      <c r="E5848" s="10">
        <f>IF(D5848=1, IF(OR(C5848&lt;10, C5848&gt;=15),1,0), IF(OR(C5848&lt;7, C5848&gt;=18),1,0))</f>
        <v/>
      </c>
      <c r="F5848" s="11" t="n">
        <v>1.872</v>
      </c>
      <c r="G5848" s="12">
        <f>0.82*8</f>
        <v/>
      </c>
      <c r="H5848" s="12">
        <f>F5848-G5848</f>
        <v/>
      </c>
      <c r="I5848" s="10">
        <f>IF(E5848=0,"Fora",IF(E5847=0,"Carg xar",IF(H5848&lt;0,IF(M5848&lt;0.9,"Carg FV","Stby"),IF(M5848&gt;P5848,"V2H",IF(M5848&lt;0.9,"Carg xar","Stby")))))</f>
        <v/>
      </c>
      <c r="J5848" s="12">
        <f>IF(OR(I5848="Carg FV",I5848="Carg xar"),MIN(IF(I5848="Carg FV",ABS(H5848),7.4),7.4,MAX(0,(0.9-M5848)*40)*0.95),0)</f>
        <v/>
      </c>
      <c r="K5848" s="12">
        <f>IF(I5848="V2H",MIN(MAX(0,H5848),7.4,MAX(0,(M5848-P5848)*40)*0.95),0)</f>
        <v/>
      </c>
      <c r="L5848" s="12">
        <f>IF(E5848=0,0,MAX(0,H5848-K5848))</f>
        <v/>
      </c>
      <c r="M5848" s="13">
        <f>M5847+J5847/40-IF(I5847="V2H",K5847/(0.95*40),0)-IF(E5848=0,IF(E5847=1,IF(D5848=1,30,40)*0.18/(2*40),0),0)-IF(E5848=1,IF(E5847=0,IF(D5848=1,30,40)*0.18/(2*40),0),0)</f>
        <v/>
      </c>
      <c r="N5848" s="14" t="n">
        <v>0.2</v>
      </c>
      <c r="O5848" s="15">
        <f>K5848*N5848</f>
        <v/>
      </c>
      <c r="P5848">
        <f>IF(E5848=0,0.3,IF(D5848=1,IF(C5848&gt;=Params!$B$13-3,IF(C5848&lt;Params!$B$13,Params!$B$20,0.3),0.3),IF(C5848&gt;=Params!$B$15-3,IF(C5848&lt;Params!$B$15,Params!$B$21,0.3),0.3)))</f>
        <v/>
      </c>
    </row>
    <row r="5849" ht="15" customHeight="1" s="1">
      <c r="A5849" s="9" t="n">
        <v>5846</v>
      </c>
      <c r="B5849" s="6" t="inlineStr">
        <is>
          <t>01/09</t>
        </is>
      </c>
      <c r="C5849" s="6" t="n">
        <v>13</v>
      </c>
      <c r="D5849" s="6" t="n">
        <v>0</v>
      </c>
      <c r="E5849" s="10">
        <f>IF(D5849=1, IF(OR(C5849&lt;10, C5849&gt;=15),1,0), IF(OR(C5849&lt;7, C5849&gt;=18),1,0))</f>
        <v/>
      </c>
      <c r="F5849" s="11" t="n">
        <v>1.839</v>
      </c>
      <c r="G5849" s="12">
        <f>0.8*8</f>
        <v/>
      </c>
      <c r="H5849" s="12">
        <f>F5849-G5849</f>
        <v/>
      </c>
      <c r="I5849" s="10">
        <f>IF(E5849=0,"Fora",IF(E5848=0,"Carg xar",IF(H5849&lt;0,IF(M5849&lt;0.9,"Carg FV","Stby"),IF(M5849&gt;P5849,"V2H",IF(M5849&lt;0.9,"Carg xar","Stby")))))</f>
        <v/>
      </c>
      <c r="J5849" s="12">
        <f>IF(OR(I5849="Carg FV",I5849="Carg xar"),MIN(IF(I5849="Carg FV",ABS(H5849),7.4),7.4,MAX(0,(0.9-M5849)*40)*0.95),0)</f>
        <v/>
      </c>
      <c r="K5849" s="12">
        <f>IF(I5849="V2H",MIN(MAX(0,H5849),7.4,MAX(0,(M5849-P5849)*40)*0.95),0)</f>
        <v/>
      </c>
      <c r="L5849" s="12">
        <f>IF(E5849=0,0,MAX(0,H5849-K5849))</f>
        <v/>
      </c>
      <c r="M5849" s="13">
        <f>M5848+J5848/40-IF(I5848="V2H",K5848/(0.95*40),0)-IF(E5849=0,IF(E5848=1,IF(D5849=1,30,40)*0.18/(2*40),0),0)-IF(E5849=1,IF(E5848=0,IF(D5849=1,30,40)*0.18/(2*40),0),0)</f>
        <v/>
      </c>
      <c r="N5849" s="14" t="n">
        <v>0.2</v>
      </c>
      <c r="O5849" s="15">
        <f>K5849*N5849</f>
        <v/>
      </c>
      <c r="P5849">
        <f>IF(E5849=0,0.3,IF(D5849=1,IF(C5849&gt;=Params!$B$13-3,IF(C5849&lt;Params!$B$13,Params!$B$20,0.3),0.3),IF(C5849&gt;=Params!$B$15-3,IF(C5849&lt;Params!$B$15,Params!$B$21,0.3),0.3)))</f>
        <v/>
      </c>
    </row>
    <row r="5850" ht="15" customHeight="1" s="1">
      <c r="A5850" s="9" t="n">
        <v>5847</v>
      </c>
      <c r="B5850" s="6" t="inlineStr">
        <is>
          <t>01/09</t>
        </is>
      </c>
      <c r="C5850" s="6" t="n">
        <v>14</v>
      </c>
      <c r="D5850" s="6" t="n">
        <v>0</v>
      </c>
      <c r="E5850" s="10">
        <f>IF(D5850=1, IF(OR(C5850&lt;10, C5850&gt;=15),1,0), IF(OR(C5850&lt;7, C5850&gt;=18),1,0))</f>
        <v/>
      </c>
      <c r="F5850" s="11" t="n">
        <v>2.096</v>
      </c>
      <c r="G5850" s="12">
        <f>0.68*8</f>
        <v/>
      </c>
      <c r="H5850" s="12">
        <f>F5850-G5850</f>
        <v/>
      </c>
      <c r="I5850" s="10">
        <f>IF(E5850=0,"Fora",IF(E5849=0,"Carg xar",IF(H5850&lt;0,IF(M5850&lt;0.9,"Carg FV","Stby"),IF(M5850&gt;P5850,"V2H",IF(M5850&lt;0.9,"Carg xar","Stby")))))</f>
        <v/>
      </c>
      <c r="J5850" s="12">
        <f>IF(OR(I5850="Carg FV",I5850="Carg xar"),MIN(IF(I5850="Carg FV",ABS(H5850),7.4),7.4,MAX(0,(0.9-M5850)*40)*0.95),0)</f>
        <v/>
      </c>
      <c r="K5850" s="12">
        <f>IF(I5850="V2H",MIN(MAX(0,H5850),7.4,MAX(0,(M5850-P5850)*40)*0.95),0)</f>
        <v/>
      </c>
      <c r="L5850" s="12">
        <f>IF(E5850=0,0,MAX(0,H5850-K5850))</f>
        <v/>
      </c>
      <c r="M5850" s="13">
        <f>M5849+J5849/40-IF(I5849="V2H",K5849/(0.95*40),0)-IF(E5850=0,IF(E5849=1,IF(D5850=1,30,40)*0.18/(2*40),0),0)-IF(E5850=1,IF(E5849=0,IF(D5850=1,30,40)*0.18/(2*40),0),0)</f>
        <v/>
      </c>
      <c r="N5850" s="14" t="n">
        <v>0.15</v>
      </c>
      <c r="O5850" s="15">
        <f>K5850*N5850</f>
        <v/>
      </c>
      <c r="P5850">
        <f>IF(E5850=0,0.3,IF(D5850=1,IF(C5850&gt;=Params!$B$13-3,IF(C5850&lt;Params!$B$13,Params!$B$20,0.3),0.3),IF(C5850&gt;=Params!$B$15-3,IF(C5850&lt;Params!$B$15,Params!$B$21,0.3),0.3)))</f>
        <v/>
      </c>
    </row>
    <row r="5851" ht="15" customHeight="1" s="1">
      <c r="A5851" s="9" t="n">
        <v>5848</v>
      </c>
      <c r="B5851" s="6" t="inlineStr">
        <is>
          <t>01/09</t>
        </is>
      </c>
      <c r="C5851" s="6" t="n">
        <v>15</v>
      </c>
      <c r="D5851" s="6" t="n">
        <v>0</v>
      </c>
      <c r="E5851" s="10">
        <f>IF(D5851=1, IF(OR(C5851&lt;10, C5851&gt;=15),1,0), IF(OR(C5851&lt;7, C5851&gt;=18),1,0))</f>
        <v/>
      </c>
      <c r="F5851" s="11" t="n">
        <v>1.706</v>
      </c>
      <c r="G5851" s="12">
        <f>0.5*8</f>
        <v/>
      </c>
      <c r="H5851" s="12">
        <f>F5851-G5851</f>
        <v/>
      </c>
      <c r="I5851" s="10">
        <f>IF(E5851=0,"Fora",IF(E5850=0,"Carg xar",IF(H5851&lt;0,IF(M5851&lt;0.9,"Carg FV","Stby"),IF(M5851&gt;P5851,"V2H",IF(M5851&lt;0.9,"Carg xar","Stby")))))</f>
        <v/>
      </c>
      <c r="J5851" s="12">
        <f>IF(OR(I5851="Carg FV",I5851="Carg xar"),MIN(IF(I5851="Carg FV",ABS(H5851),7.4),7.4,MAX(0,(0.9-M5851)*40)*0.95),0)</f>
        <v/>
      </c>
      <c r="K5851" s="12">
        <f>IF(I5851="V2H",MIN(MAX(0,H5851),7.4,MAX(0,(M5851-P5851)*40)*0.95),0)</f>
        <v/>
      </c>
      <c r="L5851" s="12">
        <f>IF(E5851=0,0,MAX(0,H5851-K5851))</f>
        <v/>
      </c>
      <c r="M5851" s="13">
        <f>M5850+J5850/40-IF(I5850="V2H",K5850/(0.95*40),0)-IF(E5851=0,IF(E5850=1,IF(D5851=1,30,40)*0.18/(2*40),0),0)-IF(E5851=1,IF(E5850=0,IF(D5851=1,30,40)*0.18/(2*40),0),0)</f>
        <v/>
      </c>
      <c r="N5851" s="14" t="n">
        <v>0.15</v>
      </c>
      <c r="O5851" s="15">
        <f>K5851*N5851</f>
        <v/>
      </c>
      <c r="P5851">
        <f>IF(E5851=0,0.3,IF(D5851=1,IF(C5851&gt;=Params!$B$13-3,IF(C5851&lt;Params!$B$13,Params!$B$20,0.3),0.3),IF(C5851&gt;=Params!$B$15-3,IF(C5851&lt;Params!$B$15,Params!$B$21,0.3),0.3)))</f>
        <v/>
      </c>
    </row>
    <row r="5852" ht="15" customHeight="1" s="1">
      <c r="A5852" s="9" t="n">
        <v>5849</v>
      </c>
      <c r="B5852" s="6" t="inlineStr">
        <is>
          <t>01/09</t>
        </is>
      </c>
      <c r="C5852" s="6" t="n">
        <v>16</v>
      </c>
      <c r="D5852" s="6" t="n">
        <v>0</v>
      </c>
      <c r="E5852" s="10">
        <f>IF(D5852=1, IF(OR(C5852&lt;10, C5852&gt;=15),1,0), IF(OR(C5852&lt;7, C5852&gt;=18),1,0))</f>
        <v/>
      </c>
      <c r="F5852" s="11" t="n">
        <v>0.723</v>
      </c>
      <c r="G5852" s="12">
        <f>0.3*8</f>
        <v/>
      </c>
      <c r="H5852" s="12">
        <f>F5852-G5852</f>
        <v/>
      </c>
      <c r="I5852" s="10">
        <f>IF(E5852=0,"Fora",IF(E5851=0,"Carg xar",IF(H5852&lt;0,IF(M5852&lt;0.9,"Carg FV","Stby"),IF(M5852&gt;P5852,"V2H",IF(M5852&lt;0.9,"Carg xar","Stby")))))</f>
        <v/>
      </c>
      <c r="J5852" s="12">
        <f>IF(OR(I5852="Carg FV",I5852="Carg xar"),MIN(IF(I5852="Carg FV",ABS(H5852),7.4),7.4,MAX(0,(0.9-M5852)*40)*0.95),0)</f>
        <v/>
      </c>
      <c r="K5852" s="12">
        <f>IF(I5852="V2H",MIN(MAX(0,H5852),7.4,MAX(0,(M5852-P5852)*40)*0.95),0)</f>
        <v/>
      </c>
      <c r="L5852" s="12">
        <f>IF(E5852=0,0,MAX(0,H5852-K5852))</f>
        <v/>
      </c>
      <c r="M5852" s="13">
        <f>M5851+J5851/40-IF(I5851="V2H",K5851/(0.95*40),0)-IF(E5852=0,IF(E5851=1,IF(D5852=1,30,40)*0.18/(2*40),0),0)-IF(E5852=1,IF(E5851=0,IF(D5852=1,30,40)*0.18/(2*40),0),0)</f>
        <v/>
      </c>
      <c r="N5852" s="14" t="n">
        <v>0.15</v>
      </c>
      <c r="O5852" s="15">
        <f>K5852*N5852</f>
        <v/>
      </c>
      <c r="P5852">
        <f>IF(E5852=0,0.3,IF(D5852=1,IF(C5852&gt;=Params!$B$13-3,IF(C5852&lt;Params!$B$13,Params!$B$20,0.3),0.3),IF(C5852&gt;=Params!$B$15-3,IF(C5852&lt;Params!$B$15,Params!$B$21,0.3),0.3)))</f>
        <v/>
      </c>
    </row>
    <row r="5853" ht="15" customHeight="1" s="1">
      <c r="A5853" s="9" t="n">
        <v>5850</v>
      </c>
      <c r="B5853" s="6" t="inlineStr">
        <is>
          <t>01/09</t>
        </is>
      </c>
      <c r="C5853" s="6" t="n">
        <v>17</v>
      </c>
      <c r="D5853" s="6" t="n">
        <v>0</v>
      </c>
      <c r="E5853" s="10">
        <f>IF(D5853=1, IF(OR(C5853&lt;10, C5853&gt;=15),1,0), IF(OR(C5853&lt;7, C5853&gt;=18),1,0))</f>
        <v/>
      </c>
      <c r="F5853" s="11" t="n">
        <v>2.604</v>
      </c>
      <c r="G5853" s="12">
        <f>0.12*8</f>
        <v/>
      </c>
      <c r="H5853" s="12">
        <f>F5853-G5853</f>
        <v/>
      </c>
      <c r="I5853" s="10">
        <f>IF(E5853=0,"Fora",IF(E5852=0,"Carg xar",IF(H5853&lt;0,IF(M5853&lt;0.9,"Carg FV","Stby"),IF(M5853&gt;P5853,"V2H",IF(M5853&lt;0.9,"Carg xar","Stby")))))</f>
        <v/>
      </c>
      <c r="J5853" s="12">
        <f>IF(OR(I5853="Carg FV",I5853="Carg xar"),MIN(IF(I5853="Carg FV",ABS(H5853),7.4),7.4,MAX(0,(0.9-M5853)*40)*0.95),0)</f>
        <v/>
      </c>
      <c r="K5853" s="12">
        <f>IF(I5853="V2H",MIN(MAX(0,H5853),7.4,MAX(0,(M5853-P5853)*40)*0.95),0)</f>
        <v/>
      </c>
      <c r="L5853" s="12">
        <f>IF(E5853=0,0,MAX(0,H5853-K5853))</f>
        <v/>
      </c>
      <c r="M5853" s="13">
        <f>M5852+J5852/40-IF(I5852="V2H",K5852/(0.95*40),0)-IF(E5853=0,IF(E5852=1,IF(D5853=1,30,40)*0.18/(2*40),0),0)-IF(E5853=1,IF(E5852=0,IF(D5853=1,30,40)*0.18/(2*40),0),0)</f>
        <v/>
      </c>
      <c r="N5853" s="14" t="n">
        <v>0.15</v>
      </c>
      <c r="O5853" s="15">
        <f>K5853*N5853</f>
        <v/>
      </c>
      <c r="P5853">
        <f>IF(E5853=0,0.3,IF(D5853=1,IF(C5853&gt;=Params!$B$13-3,IF(C5853&lt;Params!$B$13,Params!$B$20,0.3),0.3),IF(C5853&gt;=Params!$B$15-3,IF(C5853&lt;Params!$B$15,Params!$B$21,0.3),0.3)))</f>
        <v/>
      </c>
    </row>
    <row r="5854" ht="15" customHeight="1" s="1">
      <c r="A5854" s="9" t="n">
        <v>5851</v>
      </c>
      <c r="B5854" s="6" t="inlineStr">
        <is>
          <t>01/09</t>
        </is>
      </c>
      <c r="C5854" s="6" t="n">
        <v>18</v>
      </c>
      <c r="D5854" s="6" t="n">
        <v>0</v>
      </c>
      <c r="E5854" s="10">
        <f>IF(D5854=1, IF(OR(C5854&lt;10, C5854&gt;=15),1,0), IF(OR(C5854&lt;7, C5854&gt;=18),1,0))</f>
        <v/>
      </c>
      <c r="F5854" s="11" t="n">
        <v>4.921</v>
      </c>
      <c r="G5854" s="12">
        <f>0*8</f>
        <v/>
      </c>
      <c r="H5854" s="12">
        <f>F5854-G5854</f>
        <v/>
      </c>
      <c r="I5854" s="10">
        <f>IF(E5854=0,"Fora",IF(E5853=0,"Carg xar",IF(H5854&lt;0,IF(M5854&lt;0.9,"Carg FV","Stby"),IF(M5854&gt;P5854,"V2H",IF(M5854&lt;0.9,"Carg xar","Stby")))))</f>
        <v/>
      </c>
      <c r="J5854" s="12">
        <f>IF(OR(I5854="Carg FV",I5854="Carg xar"),MIN(IF(I5854="Carg FV",ABS(H5854),7.4),7.4,MAX(0,(0.9-M5854)*40)*0.95),0)</f>
        <v/>
      </c>
      <c r="K5854" s="12">
        <f>IF(I5854="V2H",MIN(MAX(0,H5854),7.4,MAX(0,(M5854-P5854)*40)*0.95),0)</f>
        <v/>
      </c>
      <c r="L5854" s="12">
        <f>IF(E5854=0,0,MAX(0,H5854-K5854))</f>
        <v/>
      </c>
      <c r="M5854" s="13">
        <f>M5853+J5853/40-IF(I5853="V2H",K5853/(0.95*40),0)-IF(E5854=0,IF(E5853=1,IF(D5854=1,30,40)*0.18/(2*40),0),0)-IF(E5854=1,IF(E5853=0,IF(D5854=1,30,40)*0.18/(2*40),0),0)</f>
        <v/>
      </c>
      <c r="N5854" s="14" t="n">
        <v>0.2</v>
      </c>
      <c r="O5854" s="15">
        <f>K5854*N5854</f>
        <v/>
      </c>
      <c r="P5854">
        <f>IF(E5854=0,0.3,IF(D5854=1,IF(C5854&gt;=Params!$B$13-3,IF(C5854&lt;Params!$B$13,Params!$B$20,0.3),0.3),IF(C5854&gt;=Params!$B$15-3,IF(C5854&lt;Params!$B$15,Params!$B$21,0.3),0.3)))</f>
        <v/>
      </c>
    </row>
    <row r="5855" ht="15" customHeight="1" s="1">
      <c r="A5855" s="9" t="n">
        <v>5852</v>
      </c>
      <c r="B5855" s="6" t="inlineStr">
        <is>
          <t>01/09</t>
        </is>
      </c>
      <c r="C5855" s="6" t="n">
        <v>19</v>
      </c>
      <c r="D5855" s="6" t="n">
        <v>0</v>
      </c>
      <c r="E5855" s="10">
        <f>IF(D5855=1, IF(OR(C5855&lt;10, C5855&gt;=15),1,0), IF(OR(C5855&lt;7, C5855&gt;=18),1,0))</f>
        <v/>
      </c>
      <c r="F5855" s="11" t="n">
        <v>4.581</v>
      </c>
      <c r="G5855" s="12">
        <f>0*8</f>
        <v/>
      </c>
      <c r="H5855" s="12">
        <f>F5855-G5855</f>
        <v/>
      </c>
      <c r="I5855" s="10">
        <f>IF(E5855=0,"Fora",IF(E5854=0,"Carg xar",IF(H5855&lt;0,IF(M5855&lt;0.9,"Carg FV","Stby"),IF(M5855&gt;P5855,"V2H",IF(M5855&lt;0.9,"Carg xar","Stby")))))</f>
        <v/>
      </c>
      <c r="J5855" s="12">
        <f>IF(OR(I5855="Carg FV",I5855="Carg xar"),MIN(IF(I5855="Carg FV",ABS(H5855),7.4),7.4,MAX(0,(0.9-M5855)*40)*0.95),0)</f>
        <v/>
      </c>
      <c r="K5855" s="12">
        <f>IF(I5855="V2H",MIN(MAX(0,H5855),7.4,MAX(0,(M5855-P5855)*40)*0.95),0)</f>
        <v/>
      </c>
      <c r="L5855" s="12">
        <f>IF(E5855=0,0,MAX(0,H5855-K5855))</f>
        <v/>
      </c>
      <c r="M5855" s="13">
        <f>M5854+J5854/40-IF(I5854="V2H",K5854/(0.95*40),0)-IF(E5855=0,IF(E5854=1,IF(D5855=1,30,40)*0.18/(2*40),0),0)-IF(E5855=1,IF(E5854=0,IF(D5855=1,30,40)*0.18/(2*40),0),0)</f>
        <v/>
      </c>
      <c r="N5855" s="14" t="n">
        <v>0.2</v>
      </c>
      <c r="O5855" s="15">
        <f>K5855*N5855</f>
        <v/>
      </c>
      <c r="P5855">
        <f>IF(E5855=0,0.3,IF(D5855=1,IF(C5855&gt;=Params!$B$13-3,IF(C5855&lt;Params!$B$13,Params!$B$20,0.3),0.3),IF(C5855&gt;=Params!$B$15-3,IF(C5855&lt;Params!$B$15,Params!$B$21,0.3),0.3)))</f>
        <v/>
      </c>
    </row>
    <row r="5856" ht="15" customHeight="1" s="1">
      <c r="A5856" s="9" t="n">
        <v>5853</v>
      </c>
      <c r="B5856" s="6" t="inlineStr">
        <is>
          <t>01/09</t>
        </is>
      </c>
      <c r="C5856" s="6" t="n">
        <v>20</v>
      </c>
      <c r="D5856" s="6" t="n">
        <v>0</v>
      </c>
      <c r="E5856" s="10">
        <f>IF(D5856=1, IF(OR(C5856&lt;10, C5856&gt;=15),1,0), IF(OR(C5856&lt;7, C5856&gt;=18),1,0))</f>
        <v/>
      </c>
      <c r="F5856" s="11" t="n">
        <v>2.226</v>
      </c>
      <c r="G5856" s="12">
        <f>0*8</f>
        <v/>
      </c>
      <c r="H5856" s="12">
        <f>F5856-G5856</f>
        <v/>
      </c>
      <c r="I5856" s="10">
        <f>IF(E5856=0,"Fora",IF(E5855=0,"Carg xar",IF(H5856&lt;0,IF(M5856&lt;0.9,"Carg FV","Stby"),IF(M5856&gt;P5856,"V2H",IF(M5856&lt;0.9,"Carg xar","Stby")))))</f>
        <v/>
      </c>
      <c r="J5856" s="12">
        <f>IF(OR(I5856="Carg FV",I5856="Carg xar"),MIN(IF(I5856="Carg FV",ABS(H5856),7.4),7.4,MAX(0,(0.9-M5856)*40)*0.95),0)</f>
        <v/>
      </c>
      <c r="K5856" s="12">
        <f>IF(I5856="V2H",MIN(MAX(0,H5856),7.4,MAX(0,(M5856-P5856)*40)*0.95),0)</f>
        <v/>
      </c>
      <c r="L5856" s="12">
        <f>IF(E5856=0,0,MAX(0,H5856-K5856))</f>
        <v/>
      </c>
      <c r="M5856" s="13">
        <f>M5855+J5855/40-IF(I5855="V2H",K5855/(0.95*40),0)-IF(E5856=0,IF(E5855=1,IF(D5856=1,30,40)*0.18/(2*40),0),0)-IF(E5856=1,IF(E5855=0,IF(D5856=1,30,40)*0.18/(2*40),0),0)</f>
        <v/>
      </c>
      <c r="N5856" s="14" t="n">
        <v>0.2</v>
      </c>
      <c r="O5856" s="15">
        <f>K5856*N5856</f>
        <v/>
      </c>
      <c r="P5856">
        <f>IF(E5856=0,0.3,IF(D5856=1,IF(C5856&gt;=Params!$B$13-3,IF(C5856&lt;Params!$B$13,Params!$B$20,0.3),0.3),IF(C5856&gt;=Params!$B$15-3,IF(C5856&lt;Params!$B$15,Params!$B$21,0.3),0.3)))</f>
        <v/>
      </c>
    </row>
    <row r="5857" ht="15" customHeight="1" s="1">
      <c r="A5857" s="9" t="n">
        <v>5854</v>
      </c>
      <c r="B5857" s="6" t="inlineStr">
        <is>
          <t>01/09</t>
        </is>
      </c>
      <c r="C5857" s="6" t="n">
        <v>21</v>
      </c>
      <c r="D5857" s="6" t="n">
        <v>0</v>
      </c>
      <c r="E5857" s="10">
        <f>IF(D5857=1, IF(OR(C5857&lt;10, C5857&gt;=15),1,0), IF(OR(C5857&lt;7, C5857&gt;=18),1,0))</f>
        <v/>
      </c>
      <c r="F5857" s="11" t="n">
        <v>1.044</v>
      </c>
      <c r="G5857" s="12">
        <f>0*8</f>
        <v/>
      </c>
      <c r="H5857" s="12">
        <f>F5857-G5857</f>
        <v/>
      </c>
      <c r="I5857" s="10">
        <f>IF(E5857=0,"Fora",IF(E5856=0,"Carg xar",IF(H5857&lt;0,IF(M5857&lt;0.9,"Carg FV","Stby"),IF(M5857&gt;P5857,"V2H",IF(M5857&lt;0.9,"Carg xar","Stby")))))</f>
        <v/>
      </c>
      <c r="J5857" s="12">
        <f>IF(OR(I5857="Carg FV",I5857="Carg xar"),MIN(IF(I5857="Carg FV",ABS(H5857),7.4),7.4,MAX(0,(0.9-M5857)*40)*0.95),0)</f>
        <v/>
      </c>
      <c r="K5857" s="12">
        <f>IF(I5857="V2H",MIN(MAX(0,H5857),7.4,MAX(0,(M5857-P5857)*40)*0.95),0)</f>
        <v/>
      </c>
      <c r="L5857" s="12">
        <f>IF(E5857=0,0,MAX(0,H5857-K5857))</f>
        <v/>
      </c>
      <c r="M5857" s="13">
        <f>M5856+J5856/40-IF(I5856="V2H",K5856/(0.95*40),0)-IF(E5857=0,IF(E5856=1,IF(D5857=1,30,40)*0.18/(2*40),0),0)-IF(E5857=1,IF(E5856=0,IF(D5857=1,30,40)*0.18/(2*40),0),0)</f>
        <v/>
      </c>
      <c r="N5857" s="14" t="n">
        <v>0.2</v>
      </c>
      <c r="O5857" s="15">
        <f>K5857*N5857</f>
        <v/>
      </c>
      <c r="P5857">
        <f>IF(E5857=0,0.3,IF(D5857=1,IF(C5857&gt;=Params!$B$13-3,IF(C5857&lt;Params!$B$13,Params!$B$20,0.3),0.3),IF(C5857&gt;=Params!$B$15-3,IF(C5857&lt;Params!$B$15,Params!$B$21,0.3),0.3)))</f>
        <v/>
      </c>
    </row>
    <row r="5858" ht="15" customHeight="1" s="1">
      <c r="A5858" s="9" t="n">
        <v>5855</v>
      </c>
      <c r="B5858" s="6" t="inlineStr">
        <is>
          <t>01/09</t>
        </is>
      </c>
      <c r="C5858" s="6" t="n">
        <v>22</v>
      </c>
      <c r="D5858" s="6" t="n">
        <v>0</v>
      </c>
      <c r="E5858" s="10">
        <f>IF(D5858=1, IF(OR(C5858&lt;10, C5858&gt;=15),1,0), IF(OR(C5858&lt;7, C5858&gt;=18),1,0))</f>
        <v/>
      </c>
      <c r="F5858" s="11" t="n">
        <v>0.71</v>
      </c>
      <c r="G5858" s="12">
        <f>0*8</f>
        <v/>
      </c>
      <c r="H5858" s="12">
        <f>F5858-G5858</f>
        <v/>
      </c>
      <c r="I5858" s="10">
        <f>IF(E5858=0,"Fora",IF(E5857=0,"Carg xar",IF(H5858&lt;0,IF(M5858&lt;0.9,"Carg FV","Stby"),IF(M5858&gt;P5858,"V2H",IF(M5858&lt;0.9,"Carg xar","Stby")))))</f>
        <v/>
      </c>
      <c r="J5858" s="12">
        <f>IF(OR(I5858="Carg FV",I5858="Carg xar"),MIN(IF(I5858="Carg FV",ABS(H5858),7.4),7.4,MAX(0,(0.9-M5858)*40)*0.95),0)</f>
        <v/>
      </c>
      <c r="K5858" s="12">
        <f>IF(I5858="V2H",MIN(MAX(0,H5858),7.4,MAX(0,(M5858-P5858)*40)*0.95),0)</f>
        <v/>
      </c>
      <c r="L5858" s="12">
        <f>IF(E5858=0,0,MAX(0,H5858-K5858))</f>
        <v/>
      </c>
      <c r="M5858" s="13">
        <f>M5857+J5857/40-IF(I5857="V2H",K5857/(0.95*40),0)-IF(E5858=0,IF(E5857=1,IF(D5858=1,30,40)*0.18/(2*40),0),0)-IF(E5858=1,IF(E5857=0,IF(D5858=1,30,40)*0.18/(2*40),0),0)</f>
        <v/>
      </c>
      <c r="N5858" s="14" t="n">
        <v>0.15</v>
      </c>
      <c r="O5858" s="15">
        <f>K5858*N5858</f>
        <v/>
      </c>
      <c r="P5858">
        <f>IF(E5858=0,0.3,IF(D5858=1,IF(C5858&gt;=Params!$B$13-3,IF(C5858&lt;Params!$B$13,Params!$B$20,0.3),0.3),IF(C5858&gt;=Params!$B$15-3,IF(C5858&lt;Params!$B$15,Params!$B$21,0.3),0.3)))</f>
        <v/>
      </c>
    </row>
    <row r="5859" ht="15" customHeight="1" s="1">
      <c r="A5859" s="9" t="n">
        <v>5856</v>
      </c>
      <c r="B5859" s="6" t="inlineStr">
        <is>
          <t>01/09</t>
        </is>
      </c>
      <c r="C5859" s="6" t="n">
        <v>23</v>
      </c>
      <c r="D5859" s="6" t="n">
        <v>0</v>
      </c>
      <c r="E5859" s="10">
        <f>IF(D5859=1, IF(OR(C5859&lt;10, C5859&gt;=15),1,0), IF(OR(C5859&lt;7, C5859&gt;=18),1,0))</f>
        <v/>
      </c>
      <c r="F5859" s="11" t="n">
        <v>0.548</v>
      </c>
      <c r="G5859" s="12">
        <f>0*8</f>
        <v/>
      </c>
      <c r="H5859" s="12">
        <f>F5859-G5859</f>
        <v/>
      </c>
      <c r="I5859" s="10">
        <f>IF(E5859=0,"Fora",IF(E5858=0,"Carg xar",IF(H5859&lt;0,IF(M5859&lt;0.9,"Carg FV","Stby"),IF(M5859&gt;P5859,"V2H",IF(M5859&lt;0.9,"Carg xar","Stby")))))</f>
        <v/>
      </c>
      <c r="J5859" s="12">
        <f>IF(OR(I5859="Carg FV",I5859="Carg xar"),MIN(IF(I5859="Carg FV",ABS(H5859),7.4),7.4,MAX(0,(0.9-M5859)*40)*0.95),0)</f>
        <v/>
      </c>
      <c r="K5859" s="12">
        <f>IF(I5859="V2H",MIN(MAX(0,H5859),7.4,MAX(0,(M5859-P5859)*40)*0.95),0)</f>
        <v/>
      </c>
      <c r="L5859" s="12">
        <f>IF(E5859=0,0,MAX(0,H5859-K5859))</f>
        <v/>
      </c>
      <c r="M5859" s="13">
        <f>M5858+J5858/40-IF(I5858="V2H",K5858/(0.95*40),0)-IF(E5859=0,IF(E5858=1,IF(D5859=1,30,40)*0.18/(2*40),0),0)-IF(E5859=1,IF(E5858=0,IF(D5859=1,30,40)*0.18/(2*40),0),0)</f>
        <v/>
      </c>
      <c r="N5859" s="14" t="n">
        <v>0.15</v>
      </c>
      <c r="O5859" s="15">
        <f>K5859*N5859</f>
        <v/>
      </c>
      <c r="P5859">
        <f>IF(E5859=0,0.3,IF(D5859=1,IF(C5859&gt;=Params!$B$13-3,IF(C5859&lt;Params!$B$13,Params!$B$20,0.3),0.3),IF(C5859&gt;=Params!$B$15-3,IF(C5859&lt;Params!$B$15,Params!$B$21,0.3),0.3)))</f>
        <v/>
      </c>
    </row>
    <row r="5860" ht="15" customHeight="1" s="1">
      <c r="A5860" s="9" t="n">
        <v>5857</v>
      </c>
      <c r="B5860" s="6" t="inlineStr">
        <is>
          <t>02/09</t>
        </is>
      </c>
      <c r="C5860" s="6" t="n">
        <v>0</v>
      </c>
      <c r="D5860" s="6" t="n">
        <v>0</v>
      </c>
      <c r="E5860" s="10">
        <f>IF(D5860=1, IF(OR(C5860&lt;10, C5860&gt;=15),1,0), IF(OR(C5860&lt;7, C5860&gt;=18),1,0))</f>
        <v/>
      </c>
      <c r="F5860" s="11" t="n">
        <v>0.415</v>
      </c>
      <c r="G5860" s="12">
        <f>0*8</f>
        <v/>
      </c>
      <c r="H5860" s="12">
        <f>F5860-G5860</f>
        <v/>
      </c>
      <c r="I5860" s="10">
        <f>IF(E5860=0,"Fora",IF(E5859=0,"Carg xar",IF(H5860&lt;0,IF(M5860&lt;0.9,"Carg FV","Stby"),IF(M5860&gt;P5860,"V2H",IF(M5860&lt;0.9,"Carg xar","Stby")))))</f>
        <v/>
      </c>
      <c r="J5860" s="12">
        <f>IF(OR(I5860="Carg FV",I5860="Carg xar"),MIN(IF(I5860="Carg FV",ABS(H5860),7.4),7.4,MAX(0,(0.9-M5860)*40)*0.95),0)</f>
        <v/>
      </c>
      <c r="K5860" s="12">
        <f>IF(I5860="V2H",MIN(MAX(0,H5860),7.4,MAX(0,(M5860-P5860)*40)*0.95),0)</f>
        <v/>
      </c>
      <c r="L5860" s="12">
        <f>IF(E5860=0,0,MAX(0,H5860-K5860))</f>
        <v/>
      </c>
      <c r="M5860" s="13">
        <f>M5859+J5859/40-IF(I5859="V2H",K5859/(0.95*40),0)-IF(E5860=0,IF(E5859=1,IF(D5860=1,30,40)*0.18/(2*40),0),0)-IF(E5860=1,IF(E5859=0,IF(D5860=1,30,40)*0.18/(2*40),0),0)</f>
        <v/>
      </c>
      <c r="N5860" s="14" t="n">
        <v>0.09</v>
      </c>
      <c r="O5860" s="15">
        <f>K5860*N5860</f>
        <v/>
      </c>
      <c r="P5860">
        <f>IF(E5860=0,0.3,IF(D5860=1,IF(C5860&gt;=Params!$B$13-3,IF(C5860&lt;Params!$B$13,Params!$B$20,0.3),0.3),IF(C5860&gt;=Params!$B$15-3,IF(C5860&lt;Params!$B$15,Params!$B$21,0.3),0.3)))</f>
        <v/>
      </c>
    </row>
    <row r="5861" ht="15" customHeight="1" s="1">
      <c r="A5861" s="9" t="n">
        <v>5858</v>
      </c>
      <c r="B5861" s="6" t="inlineStr">
        <is>
          <t>02/09</t>
        </is>
      </c>
      <c r="C5861" s="6" t="n">
        <v>1</v>
      </c>
      <c r="D5861" s="6" t="n">
        <v>0</v>
      </c>
      <c r="E5861" s="10">
        <f>IF(D5861=1, IF(OR(C5861&lt;10, C5861&gt;=15),1,0), IF(OR(C5861&lt;7, C5861&gt;=18),1,0))</f>
        <v/>
      </c>
      <c r="F5861" s="11" t="n">
        <v>0.311</v>
      </c>
      <c r="G5861" s="12">
        <f>0*8</f>
        <v/>
      </c>
      <c r="H5861" s="12">
        <f>F5861-G5861</f>
        <v/>
      </c>
      <c r="I5861" s="10">
        <f>IF(E5861=0,"Fora",IF(E5860=0,"Carg xar",IF(H5861&lt;0,IF(M5861&lt;0.9,"Carg FV","Stby"),IF(M5861&gt;P5861,"V2H",IF(M5861&lt;0.9,"Carg xar","Stby")))))</f>
        <v/>
      </c>
      <c r="J5861" s="12">
        <f>IF(OR(I5861="Carg FV",I5861="Carg xar"),MIN(IF(I5861="Carg FV",ABS(H5861),7.4),7.4,MAX(0,(0.9-M5861)*40)*0.95),0)</f>
        <v/>
      </c>
      <c r="K5861" s="12">
        <f>IF(I5861="V2H",MIN(MAX(0,H5861),7.4,MAX(0,(M5861-P5861)*40)*0.95),0)</f>
        <v/>
      </c>
      <c r="L5861" s="12">
        <f>IF(E5861=0,0,MAX(0,H5861-K5861))</f>
        <v/>
      </c>
      <c r="M5861" s="13">
        <f>M5860+J5860/40-IF(I5860="V2H",K5860/(0.95*40),0)-IF(E5861=0,IF(E5860=1,IF(D5861=1,30,40)*0.18/(2*40),0),0)-IF(E5861=1,IF(E5860=0,IF(D5861=1,30,40)*0.18/(2*40),0),0)</f>
        <v/>
      </c>
      <c r="N5861" s="14" t="n">
        <v>0.09</v>
      </c>
      <c r="O5861" s="15">
        <f>K5861*N5861</f>
        <v/>
      </c>
      <c r="P5861">
        <f>IF(E5861=0,0.3,IF(D5861=1,IF(C5861&gt;=Params!$B$13-3,IF(C5861&lt;Params!$B$13,Params!$B$20,0.3),0.3),IF(C5861&gt;=Params!$B$15-3,IF(C5861&lt;Params!$B$15,Params!$B$21,0.3),0.3)))</f>
        <v/>
      </c>
    </row>
    <row r="5862" ht="15" customHeight="1" s="1">
      <c r="A5862" s="9" t="n">
        <v>5859</v>
      </c>
      <c r="B5862" s="6" t="inlineStr">
        <is>
          <t>02/09</t>
        </is>
      </c>
      <c r="C5862" s="6" t="n">
        <v>2</v>
      </c>
      <c r="D5862" s="6" t="n">
        <v>0</v>
      </c>
      <c r="E5862" s="10">
        <f>IF(D5862=1, IF(OR(C5862&lt;10, C5862&gt;=15),1,0), IF(OR(C5862&lt;7, C5862&gt;=18),1,0))</f>
        <v/>
      </c>
      <c r="F5862" s="11" t="n">
        <v>0.359</v>
      </c>
      <c r="G5862" s="12">
        <f>0*8</f>
        <v/>
      </c>
      <c r="H5862" s="12">
        <f>F5862-G5862</f>
        <v/>
      </c>
      <c r="I5862" s="10">
        <f>IF(E5862=0,"Fora",IF(E5861=0,"Carg xar",IF(H5862&lt;0,IF(M5862&lt;0.9,"Carg FV","Stby"),IF(M5862&gt;P5862,"V2H",IF(M5862&lt;0.9,"Carg xar","Stby")))))</f>
        <v/>
      </c>
      <c r="J5862" s="12">
        <f>IF(OR(I5862="Carg FV",I5862="Carg xar"),MIN(IF(I5862="Carg FV",ABS(H5862),7.4),7.4,MAX(0,(0.9-M5862)*40)*0.95),0)</f>
        <v/>
      </c>
      <c r="K5862" s="12">
        <f>IF(I5862="V2H",MIN(MAX(0,H5862),7.4,MAX(0,(M5862-P5862)*40)*0.95),0)</f>
        <v/>
      </c>
      <c r="L5862" s="12">
        <f>IF(E5862=0,0,MAX(0,H5862-K5862))</f>
        <v/>
      </c>
      <c r="M5862" s="13">
        <f>M5861+J5861/40-IF(I5861="V2H",K5861/(0.95*40),0)-IF(E5862=0,IF(E5861=1,IF(D5862=1,30,40)*0.18/(2*40),0),0)-IF(E5862=1,IF(E5861=0,IF(D5862=1,30,40)*0.18/(2*40),0),0)</f>
        <v/>
      </c>
      <c r="N5862" s="14" t="n">
        <v>0.09</v>
      </c>
      <c r="O5862" s="15">
        <f>K5862*N5862</f>
        <v/>
      </c>
      <c r="P5862">
        <f>IF(E5862=0,0.3,IF(D5862=1,IF(C5862&gt;=Params!$B$13-3,IF(C5862&lt;Params!$B$13,Params!$B$20,0.3),0.3),IF(C5862&gt;=Params!$B$15-3,IF(C5862&lt;Params!$B$15,Params!$B$21,0.3),0.3)))</f>
        <v/>
      </c>
    </row>
    <row r="5863" ht="15" customHeight="1" s="1">
      <c r="A5863" s="9" t="n">
        <v>5860</v>
      </c>
      <c r="B5863" s="6" t="inlineStr">
        <is>
          <t>02/09</t>
        </is>
      </c>
      <c r="C5863" s="6" t="n">
        <v>3</v>
      </c>
      <c r="D5863" s="6" t="n">
        <v>0</v>
      </c>
      <c r="E5863" s="10">
        <f>IF(D5863=1, IF(OR(C5863&lt;10, C5863&gt;=15),1,0), IF(OR(C5863&lt;7, C5863&gt;=18),1,0))</f>
        <v/>
      </c>
      <c r="F5863" s="11" t="n">
        <v>0.333</v>
      </c>
      <c r="G5863" s="12">
        <f>0*8</f>
        <v/>
      </c>
      <c r="H5863" s="12">
        <f>F5863-G5863</f>
        <v/>
      </c>
      <c r="I5863" s="10">
        <f>IF(E5863=0,"Fora",IF(E5862=0,"Carg xar",IF(H5863&lt;0,IF(M5863&lt;0.9,"Carg FV","Stby"),IF(M5863&gt;P5863,"V2H",IF(M5863&lt;0.9,"Carg xar","Stby")))))</f>
        <v/>
      </c>
      <c r="J5863" s="12">
        <f>IF(OR(I5863="Carg FV",I5863="Carg xar"),MIN(IF(I5863="Carg FV",ABS(H5863),7.4),7.4,MAX(0,(0.9-M5863)*40)*0.95),0)</f>
        <v/>
      </c>
      <c r="K5863" s="12">
        <f>IF(I5863="V2H",MIN(MAX(0,H5863),7.4,MAX(0,(M5863-P5863)*40)*0.95),0)</f>
        <v/>
      </c>
      <c r="L5863" s="12">
        <f>IF(E5863=0,0,MAX(0,H5863-K5863))</f>
        <v/>
      </c>
      <c r="M5863" s="13">
        <f>M5862+J5862/40-IF(I5862="V2H",K5862/(0.95*40),0)-IF(E5863=0,IF(E5862=1,IF(D5863=1,30,40)*0.18/(2*40),0),0)-IF(E5863=1,IF(E5862=0,IF(D5863=1,30,40)*0.18/(2*40),0),0)</f>
        <v/>
      </c>
      <c r="N5863" s="14" t="n">
        <v>0.09</v>
      </c>
      <c r="O5863" s="15">
        <f>K5863*N5863</f>
        <v/>
      </c>
      <c r="P5863">
        <f>IF(E5863=0,0.3,IF(D5863=1,IF(C5863&gt;=Params!$B$13-3,IF(C5863&lt;Params!$B$13,Params!$B$20,0.3),0.3),IF(C5863&gt;=Params!$B$15-3,IF(C5863&lt;Params!$B$15,Params!$B$21,0.3),0.3)))</f>
        <v/>
      </c>
    </row>
    <row r="5864" ht="15" customHeight="1" s="1">
      <c r="A5864" s="9" t="n">
        <v>5861</v>
      </c>
      <c r="B5864" s="6" t="inlineStr">
        <is>
          <t>02/09</t>
        </is>
      </c>
      <c r="C5864" s="6" t="n">
        <v>4</v>
      </c>
      <c r="D5864" s="6" t="n">
        <v>0</v>
      </c>
      <c r="E5864" s="10">
        <f>IF(D5864=1, IF(OR(C5864&lt;10, C5864&gt;=15),1,0), IF(OR(C5864&lt;7, C5864&gt;=18),1,0))</f>
        <v/>
      </c>
      <c r="F5864" s="11" t="n">
        <v>0.835</v>
      </c>
      <c r="G5864" s="12">
        <f>0*8</f>
        <v/>
      </c>
      <c r="H5864" s="12">
        <f>F5864-G5864</f>
        <v/>
      </c>
      <c r="I5864" s="10">
        <f>IF(E5864=0,"Fora",IF(E5863=0,"Carg xar",IF(H5864&lt;0,IF(M5864&lt;0.9,"Carg FV","Stby"),IF(M5864&gt;P5864,"V2H",IF(M5864&lt;0.9,"Carg xar","Stby")))))</f>
        <v/>
      </c>
      <c r="J5864" s="12">
        <f>IF(OR(I5864="Carg FV",I5864="Carg xar"),MIN(IF(I5864="Carg FV",ABS(H5864),7.4),7.4,MAX(0,(0.9-M5864)*40)*0.95),0)</f>
        <v/>
      </c>
      <c r="K5864" s="12">
        <f>IF(I5864="V2H",MIN(MAX(0,H5864),7.4,MAX(0,(M5864-P5864)*40)*0.95),0)</f>
        <v/>
      </c>
      <c r="L5864" s="12">
        <f>IF(E5864=0,0,MAX(0,H5864-K5864))</f>
        <v/>
      </c>
      <c r="M5864" s="13">
        <f>M5863+J5863/40-IF(I5863="V2H",K5863/(0.95*40),0)-IF(E5864=0,IF(E5863=1,IF(D5864=1,30,40)*0.18/(2*40),0),0)-IF(E5864=1,IF(E5863=0,IF(D5864=1,30,40)*0.18/(2*40),0),0)</f>
        <v/>
      </c>
      <c r="N5864" s="14" t="n">
        <v>0.09</v>
      </c>
      <c r="O5864" s="15">
        <f>K5864*N5864</f>
        <v/>
      </c>
      <c r="P5864">
        <f>IF(E5864=0,0.3,IF(D5864=1,IF(C5864&gt;=Params!$B$13-3,IF(C5864&lt;Params!$B$13,Params!$B$20,0.3),0.3),IF(C5864&gt;=Params!$B$15-3,IF(C5864&lt;Params!$B$15,Params!$B$21,0.3),0.3)))</f>
        <v/>
      </c>
    </row>
    <row r="5865" ht="15" customHeight="1" s="1">
      <c r="A5865" s="9" t="n">
        <v>5862</v>
      </c>
      <c r="B5865" s="6" t="inlineStr">
        <is>
          <t>02/09</t>
        </is>
      </c>
      <c r="C5865" s="6" t="n">
        <v>5</v>
      </c>
      <c r="D5865" s="6" t="n">
        <v>0</v>
      </c>
      <c r="E5865" s="10">
        <f>IF(D5865=1, IF(OR(C5865&lt;10, C5865&gt;=15),1,0), IF(OR(C5865&lt;7, C5865&gt;=18),1,0))</f>
        <v/>
      </c>
      <c r="F5865" s="11" t="n">
        <v>0.524</v>
      </c>
      <c r="G5865" s="12">
        <f>0*8</f>
        <v/>
      </c>
      <c r="H5865" s="12">
        <f>F5865-G5865</f>
        <v/>
      </c>
      <c r="I5865" s="10">
        <f>IF(E5865=0,"Fora",IF(E5864=0,"Carg xar",IF(H5865&lt;0,IF(M5865&lt;0.9,"Carg FV","Stby"),IF(M5865&gt;P5865,"V2H",IF(M5865&lt;0.9,"Carg xar","Stby")))))</f>
        <v/>
      </c>
      <c r="J5865" s="12">
        <f>IF(OR(I5865="Carg FV",I5865="Carg xar"),MIN(IF(I5865="Carg FV",ABS(H5865),7.4),7.4,MAX(0,(0.9-M5865)*40)*0.95),0)</f>
        <v/>
      </c>
      <c r="K5865" s="12">
        <f>IF(I5865="V2H",MIN(MAX(0,H5865),7.4,MAX(0,(M5865-P5865)*40)*0.95),0)</f>
        <v/>
      </c>
      <c r="L5865" s="12">
        <f>IF(E5865=0,0,MAX(0,H5865-K5865))</f>
        <v/>
      </c>
      <c r="M5865" s="13">
        <f>M5864+J5864/40-IF(I5864="V2H",K5864/(0.95*40),0)-IF(E5865=0,IF(E5864=1,IF(D5865=1,30,40)*0.18/(2*40),0),0)-IF(E5865=1,IF(E5864=0,IF(D5865=1,30,40)*0.18/(2*40),0),0)</f>
        <v/>
      </c>
      <c r="N5865" s="14" t="n">
        <v>0.09</v>
      </c>
      <c r="O5865" s="15">
        <f>K5865*N5865</f>
        <v/>
      </c>
      <c r="P5865">
        <f>IF(E5865=0,0.3,IF(D5865=1,IF(C5865&gt;=Params!$B$13-3,IF(C5865&lt;Params!$B$13,Params!$B$20,0.3),0.3),IF(C5865&gt;=Params!$B$15-3,IF(C5865&lt;Params!$B$15,Params!$B$21,0.3),0.3)))</f>
        <v/>
      </c>
    </row>
    <row r="5866" ht="15" customHeight="1" s="1">
      <c r="A5866" s="9" t="n">
        <v>5863</v>
      </c>
      <c r="B5866" s="6" t="inlineStr">
        <is>
          <t>02/09</t>
        </is>
      </c>
      <c r="C5866" s="6" t="n">
        <v>6</v>
      </c>
      <c r="D5866" s="6" t="n">
        <v>0</v>
      </c>
      <c r="E5866" s="10">
        <f>IF(D5866=1, IF(OR(C5866&lt;10, C5866&gt;=15),1,0), IF(OR(C5866&lt;7, C5866&gt;=18),1,0))</f>
        <v/>
      </c>
      <c r="F5866" s="11" t="n">
        <v>0.179</v>
      </c>
      <c r="G5866" s="12">
        <f>0*8</f>
        <v/>
      </c>
      <c r="H5866" s="12">
        <f>F5866-G5866</f>
        <v/>
      </c>
      <c r="I5866" s="10">
        <f>IF(E5866=0,"Fora",IF(E5865=0,"Carg xar",IF(H5866&lt;0,IF(M5866&lt;0.9,"Carg FV","Stby"),IF(M5866&gt;P5866,"V2H",IF(M5866&lt;0.9,"Carg xar","Stby")))))</f>
        <v/>
      </c>
      <c r="J5866" s="12">
        <f>IF(OR(I5866="Carg FV",I5866="Carg xar"),MIN(IF(I5866="Carg FV",ABS(H5866),7.4),7.4,MAX(0,(0.9-M5866)*40)*0.95),0)</f>
        <v/>
      </c>
      <c r="K5866" s="12">
        <f>IF(I5866="V2H",MIN(MAX(0,H5866),7.4,MAX(0,(M5866-P5866)*40)*0.95),0)</f>
        <v/>
      </c>
      <c r="L5866" s="12">
        <f>IF(E5866=0,0,MAX(0,H5866-K5866))</f>
        <v/>
      </c>
      <c r="M5866" s="13">
        <f>M5865+J5865/40-IF(I5865="V2H",K5865/(0.95*40),0)-IF(E5866=0,IF(E5865=1,IF(D5866=1,30,40)*0.18/(2*40),0),0)-IF(E5866=1,IF(E5865=0,IF(D5866=1,30,40)*0.18/(2*40),0),0)</f>
        <v/>
      </c>
      <c r="N5866" s="14" t="n">
        <v>0.09</v>
      </c>
      <c r="O5866" s="15">
        <f>K5866*N5866</f>
        <v/>
      </c>
      <c r="P5866">
        <f>IF(E5866=0,0.3,IF(D5866=1,IF(C5866&gt;=Params!$B$13-3,IF(C5866&lt;Params!$B$13,Params!$B$20,0.3),0.3),IF(C5866&gt;=Params!$B$15-3,IF(C5866&lt;Params!$B$15,Params!$B$21,0.3),0.3)))</f>
        <v/>
      </c>
    </row>
    <row r="5867" ht="15" customHeight="1" s="1">
      <c r="A5867" s="9" t="n">
        <v>5864</v>
      </c>
      <c r="B5867" s="6" t="inlineStr">
        <is>
          <t>02/09</t>
        </is>
      </c>
      <c r="C5867" s="6" t="n">
        <v>7</v>
      </c>
      <c r="D5867" s="6" t="n">
        <v>0</v>
      </c>
      <c r="E5867" s="10">
        <f>IF(D5867=1, IF(OR(C5867&lt;10, C5867&gt;=15),1,0), IF(OR(C5867&lt;7, C5867&gt;=18),1,0))</f>
        <v/>
      </c>
      <c r="F5867" s="11" t="n">
        <v>0.321</v>
      </c>
      <c r="G5867" s="12">
        <f>0.06*8</f>
        <v/>
      </c>
      <c r="H5867" s="12">
        <f>F5867-G5867</f>
        <v/>
      </c>
      <c r="I5867" s="10">
        <f>IF(E5867=0,"Fora",IF(E5866=0,"Carg xar",IF(H5867&lt;0,IF(M5867&lt;0.9,"Carg FV","Stby"),IF(M5867&gt;P5867,"V2H",IF(M5867&lt;0.9,"Carg xar","Stby")))))</f>
        <v/>
      </c>
      <c r="J5867" s="12">
        <f>IF(OR(I5867="Carg FV",I5867="Carg xar"),MIN(IF(I5867="Carg FV",ABS(H5867),7.4),7.4,MAX(0,(0.9-M5867)*40)*0.95),0)</f>
        <v/>
      </c>
      <c r="K5867" s="12">
        <f>IF(I5867="V2H",MIN(MAX(0,H5867),7.4,MAX(0,(M5867-P5867)*40)*0.95),0)</f>
        <v/>
      </c>
      <c r="L5867" s="12">
        <f>IF(E5867=0,0,MAX(0,H5867-K5867))</f>
        <v/>
      </c>
      <c r="M5867" s="13">
        <f>M5866+J5866/40-IF(I5866="V2H",K5866/(0.95*40),0)-IF(E5867=0,IF(E5866=1,IF(D5867=1,30,40)*0.18/(2*40),0),0)-IF(E5867=1,IF(E5866=0,IF(D5867=1,30,40)*0.18/(2*40),0),0)</f>
        <v/>
      </c>
      <c r="N5867" s="14" t="n">
        <v>0.09</v>
      </c>
      <c r="O5867" s="15">
        <f>K5867*N5867</f>
        <v/>
      </c>
      <c r="P5867">
        <f>IF(E5867=0,0.3,IF(D5867=1,IF(C5867&gt;=Params!$B$13-3,IF(C5867&lt;Params!$B$13,Params!$B$20,0.3),0.3),IF(C5867&gt;=Params!$B$15-3,IF(C5867&lt;Params!$B$15,Params!$B$21,0.3),0.3)))</f>
        <v/>
      </c>
    </row>
    <row r="5868" ht="15" customHeight="1" s="1">
      <c r="A5868" s="9" t="n">
        <v>5865</v>
      </c>
      <c r="B5868" s="6" t="inlineStr">
        <is>
          <t>02/09</t>
        </is>
      </c>
      <c r="C5868" s="6" t="n">
        <v>8</v>
      </c>
      <c r="D5868" s="6" t="n">
        <v>0</v>
      </c>
      <c r="E5868" s="10">
        <f>IF(D5868=1, IF(OR(C5868&lt;10, C5868&gt;=15),1,0), IF(OR(C5868&lt;7, C5868&gt;=18),1,0))</f>
        <v/>
      </c>
      <c r="F5868" s="11" t="n">
        <v>0.338</v>
      </c>
      <c r="G5868" s="12">
        <f>0.2*8</f>
        <v/>
      </c>
      <c r="H5868" s="12">
        <f>F5868-G5868</f>
        <v/>
      </c>
      <c r="I5868" s="10">
        <f>IF(E5868=0,"Fora",IF(E5867=0,"Carg xar",IF(H5868&lt;0,IF(M5868&lt;0.9,"Carg FV","Stby"),IF(M5868&gt;P5868,"V2H",IF(M5868&lt;0.9,"Carg xar","Stby")))))</f>
        <v/>
      </c>
      <c r="J5868" s="12">
        <f>IF(OR(I5868="Carg FV",I5868="Carg xar"),MIN(IF(I5868="Carg FV",ABS(H5868),7.4),7.4,MAX(0,(0.9-M5868)*40)*0.95),0)</f>
        <v/>
      </c>
      <c r="K5868" s="12">
        <f>IF(I5868="V2H",MIN(MAX(0,H5868),7.4,MAX(0,(M5868-P5868)*40)*0.95),0)</f>
        <v/>
      </c>
      <c r="L5868" s="12">
        <f>IF(E5868=0,0,MAX(0,H5868-K5868))</f>
        <v/>
      </c>
      <c r="M5868" s="13">
        <f>M5867+J5867/40-IF(I5867="V2H",K5867/(0.95*40),0)-IF(E5868=0,IF(E5867=1,IF(D5868=1,30,40)*0.18/(2*40),0),0)-IF(E5868=1,IF(E5867=0,IF(D5868=1,30,40)*0.18/(2*40),0),0)</f>
        <v/>
      </c>
      <c r="N5868" s="14" t="n">
        <v>0.15</v>
      </c>
      <c r="O5868" s="15">
        <f>K5868*N5868</f>
        <v/>
      </c>
      <c r="P5868">
        <f>IF(E5868=0,0.3,IF(D5868=1,IF(C5868&gt;=Params!$B$13-3,IF(C5868&lt;Params!$B$13,Params!$B$20,0.3),0.3),IF(C5868&gt;=Params!$B$15-3,IF(C5868&lt;Params!$B$15,Params!$B$21,0.3),0.3)))</f>
        <v/>
      </c>
    </row>
    <row r="5869" ht="15" customHeight="1" s="1">
      <c r="A5869" s="9" t="n">
        <v>5866</v>
      </c>
      <c r="B5869" s="6" t="inlineStr">
        <is>
          <t>02/09</t>
        </is>
      </c>
      <c r="C5869" s="6" t="n">
        <v>9</v>
      </c>
      <c r="D5869" s="6" t="n">
        <v>0</v>
      </c>
      <c r="E5869" s="10">
        <f>IF(D5869=1, IF(OR(C5869&lt;10, C5869&gt;=15),1,0), IF(OR(C5869&lt;7, C5869&gt;=18),1,0))</f>
        <v/>
      </c>
      <c r="F5869" s="11" t="n">
        <v>2.886</v>
      </c>
      <c r="G5869" s="12">
        <f>0.4*8</f>
        <v/>
      </c>
      <c r="H5869" s="12">
        <f>F5869-G5869</f>
        <v/>
      </c>
      <c r="I5869" s="10">
        <f>IF(E5869=0,"Fora",IF(E5868=0,"Carg xar",IF(H5869&lt;0,IF(M5869&lt;0.9,"Carg FV","Stby"),IF(M5869&gt;P5869,"V2H",IF(M5869&lt;0.9,"Carg xar","Stby")))))</f>
        <v/>
      </c>
      <c r="J5869" s="12">
        <f>IF(OR(I5869="Carg FV",I5869="Carg xar"),MIN(IF(I5869="Carg FV",ABS(H5869),7.4),7.4,MAX(0,(0.9-M5869)*40)*0.95),0)</f>
        <v/>
      </c>
      <c r="K5869" s="12">
        <f>IF(I5869="V2H",MIN(MAX(0,H5869),7.4,MAX(0,(M5869-P5869)*40)*0.95),0)</f>
        <v/>
      </c>
      <c r="L5869" s="12">
        <f>IF(E5869=0,0,MAX(0,H5869-K5869))</f>
        <v/>
      </c>
      <c r="M5869" s="13">
        <f>M5868+J5868/40-IF(I5868="V2H",K5868/(0.95*40),0)-IF(E5869=0,IF(E5868=1,IF(D5869=1,30,40)*0.18/(2*40),0),0)-IF(E5869=1,IF(E5868=0,IF(D5869=1,30,40)*0.18/(2*40),0),0)</f>
        <v/>
      </c>
      <c r="N5869" s="14" t="n">
        <v>0.15</v>
      </c>
      <c r="O5869" s="15">
        <f>K5869*N5869</f>
        <v/>
      </c>
      <c r="P5869">
        <f>IF(E5869=0,0.3,IF(D5869=1,IF(C5869&gt;=Params!$B$13-3,IF(C5869&lt;Params!$B$13,Params!$B$20,0.3),0.3),IF(C5869&gt;=Params!$B$15-3,IF(C5869&lt;Params!$B$15,Params!$B$21,0.3),0.3)))</f>
        <v/>
      </c>
    </row>
    <row r="5870" ht="15" customHeight="1" s="1">
      <c r="A5870" s="9" t="n">
        <v>5867</v>
      </c>
      <c r="B5870" s="6" t="inlineStr">
        <is>
          <t>02/09</t>
        </is>
      </c>
      <c r="C5870" s="6" t="n">
        <v>10</v>
      </c>
      <c r="D5870" s="6" t="n">
        <v>0</v>
      </c>
      <c r="E5870" s="10">
        <f>IF(D5870=1, IF(OR(C5870&lt;10, C5870&gt;=15),1,0), IF(OR(C5870&lt;7, C5870&gt;=18),1,0))</f>
        <v/>
      </c>
      <c r="F5870" s="11" t="n">
        <v>5.049</v>
      </c>
      <c r="G5870" s="12">
        <f>0.6*8</f>
        <v/>
      </c>
      <c r="H5870" s="12">
        <f>F5870-G5870</f>
        <v/>
      </c>
      <c r="I5870" s="10">
        <f>IF(E5870=0,"Fora",IF(E5869=0,"Carg xar",IF(H5870&lt;0,IF(M5870&lt;0.9,"Carg FV","Stby"),IF(M5870&gt;P5870,"V2H",IF(M5870&lt;0.9,"Carg xar","Stby")))))</f>
        <v/>
      </c>
      <c r="J5870" s="12">
        <f>IF(OR(I5870="Carg FV",I5870="Carg xar"),MIN(IF(I5870="Carg FV",ABS(H5870),7.4),7.4,MAX(0,(0.9-M5870)*40)*0.95),0)</f>
        <v/>
      </c>
      <c r="K5870" s="12">
        <f>IF(I5870="V2H",MIN(MAX(0,H5870),7.4,MAX(0,(M5870-P5870)*40)*0.95),0)</f>
        <v/>
      </c>
      <c r="L5870" s="12">
        <f>IF(E5870=0,0,MAX(0,H5870-K5870))</f>
        <v/>
      </c>
      <c r="M5870" s="13">
        <f>M5869+J5869/40-IF(I5869="V2H",K5869/(0.95*40),0)-IF(E5870=0,IF(E5869=1,IF(D5870=1,30,40)*0.18/(2*40),0),0)-IF(E5870=1,IF(E5869=0,IF(D5870=1,30,40)*0.18/(2*40),0),0)</f>
        <v/>
      </c>
      <c r="N5870" s="14" t="n">
        <v>0.2</v>
      </c>
      <c r="O5870" s="15">
        <f>K5870*N5870</f>
        <v/>
      </c>
      <c r="P5870">
        <f>IF(E5870=0,0.3,IF(D5870=1,IF(C5870&gt;=Params!$B$13-3,IF(C5870&lt;Params!$B$13,Params!$B$20,0.3),0.3),IF(C5870&gt;=Params!$B$15-3,IF(C5870&lt;Params!$B$15,Params!$B$21,0.3),0.3)))</f>
        <v/>
      </c>
    </row>
    <row r="5871" ht="15" customHeight="1" s="1">
      <c r="A5871" s="9" t="n">
        <v>5868</v>
      </c>
      <c r="B5871" s="6" t="inlineStr">
        <is>
          <t>02/09</t>
        </is>
      </c>
      <c r="C5871" s="6" t="n">
        <v>11</v>
      </c>
      <c r="D5871" s="6" t="n">
        <v>0</v>
      </c>
      <c r="E5871" s="10">
        <f>IF(D5871=1, IF(OR(C5871&lt;10, C5871&gt;=15),1,0), IF(OR(C5871&lt;7, C5871&gt;=18),1,0))</f>
        <v/>
      </c>
      <c r="F5871" s="11" t="n">
        <v>3.177</v>
      </c>
      <c r="G5871" s="12">
        <f>0.75*8</f>
        <v/>
      </c>
      <c r="H5871" s="12">
        <f>F5871-G5871</f>
        <v/>
      </c>
      <c r="I5871" s="10">
        <f>IF(E5871=0,"Fora",IF(E5870=0,"Carg xar",IF(H5871&lt;0,IF(M5871&lt;0.9,"Carg FV","Stby"),IF(M5871&gt;P5871,"V2H",IF(M5871&lt;0.9,"Carg xar","Stby")))))</f>
        <v/>
      </c>
      <c r="J5871" s="12">
        <f>IF(OR(I5871="Carg FV",I5871="Carg xar"),MIN(IF(I5871="Carg FV",ABS(H5871),7.4),7.4,MAX(0,(0.9-M5871)*40)*0.95),0)</f>
        <v/>
      </c>
      <c r="K5871" s="12">
        <f>IF(I5871="V2H",MIN(MAX(0,H5871),7.4,MAX(0,(M5871-P5871)*40)*0.95),0)</f>
        <v/>
      </c>
      <c r="L5871" s="12">
        <f>IF(E5871=0,0,MAX(0,H5871-K5871))</f>
        <v/>
      </c>
      <c r="M5871" s="13">
        <f>M5870+J5870/40-IF(I5870="V2H",K5870/(0.95*40),0)-IF(E5871=0,IF(E5870=1,IF(D5871=1,30,40)*0.18/(2*40),0),0)-IF(E5871=1,IF(E5870=0,IF(D5871=1,30,40)*0.18/(2*40),0),0)</f>
        <v/>
      </c>
      <c r="N5871" s="14" t="n">
        <v>0.2</v>
      </c>
      <c r="O5871" s="15">
        <f>K5871*N5871</f>
        <v/>
      </c>
      <c r="P5871">
        <f>IF(E5871=0,0.3,IF(D5871=1,IF(C5871&gt;=Params!$B$13-3,IF(C5871&lt;Params!$B$13,Params!$B$20,0.3),0.3),IF(C5871&gt;=Params!$B$15-3,IF(C5871&lt;Params!$B$15,Params!$B$21,0.3),0.3)))</f>
        <v/>
      </c>
    </row>
    <row r="5872" ht="15" customHeight="1" s="1">
      <c r="A5872" s="9" t="n">
        <v>5869</v>
      </c>
      <c r="B5872" s="6" t="inlineStr">
        <is>
          <t>02/09</t>
        </is>
      </c>
      <c r="C5872" s="6" t="n">
        <v>12</v>
      </c>
      <c r="D5872" s="6" t="n">
        <v>0</v>
      </c>
      <c r="E5872" s="10">
        <f>IF(D5872=1, IF(OR(C5872&lt;10, C5872&gt;=15),1,0), IF(OR(C5872&lt;7, C5872&gt;=18),1,0))</f>
        <v/>
      </c>
      <c r="F5872" s="11" t="n">
        <v>1.753</v>
      </c>
      <c r="G5872" s="12">
        <f>0.82*8</f>
        <v/>
      </c>
      <c r="H5872" s="12">
        <f>F5872-G5872</f>
        <v/>
      </c>
      <c r="I5872" s="10">
        <f>IF(E5872=0,"Fora",IF(E5871=0,"Carg xar",IF(H5872&lt;0,IF(M5872&lt;0.9,"Carg FV","Stby"),IF(M5872&gt;P5872,"V2H",IF(M5872&lt;0.9,"Carg xar","Stby")))))</f>
        <v/>
      </c>
      <c r="J5872" s="12">
        <f>IF(OR(I5872="Carg FV",I5872="Carg xar"),MIN(IF(I5872="Carg FV",ABS(H5872),7.4),7.4,MAX(0,(0.9-M5872)*40)*0.95),0)</f>
        <v/>
      </c>
      <c r="K5872" s="12">
        <f>IF(I5872="V2H",MIN(MAX(0,H5872),7.4,MAX(0,(M5872-P5872)*40)*0.95),0)</f>
        <v/>
      </c>
      <c r="L5872" s="12">
        <f>IF(E5872=0,0,MAX(0,H5872-K5872))</f>
        <v/>
      </c>
      <c r="M5872" s="13">
        <f>M5871+J5871/40-IF(I5871="V2H",K5871/(0.95*40),0)-IF(E5872=0,IF(E5871=1,IF(D5872=1,30,40)*0.18/(2*40),0),0)-IF(E5872=1,IF(E5871=0,IF(D5872=1,30,40)*0.18/(2*40),0),0)</f>
        <v/>
      </c>
      <c r="N5872" s="14" t="n">
        <v>0.2</v>
      </c>
      <c r="O5872" s="15">
        <f>K5872*N5872</f>
        <v/>
      </c>
      <c r="P5872">
        <f>IF(E5872=0,0.3,IF(D5872=1,IF(C5872&gt;=Params!$B$13-3,IF(C5872&lt;Params!$B$13,Params!$B$20,0.3),0.3),IF(C5872&gt;=Params!$B$15-3,IF(C5872&lt;Params!$B$15,Params!$B$21,0.3),0.3)))</f>
        <v/>
      </c>
    </row>
    <row r="5873" ht="15" customHeight="1" s="1">
      <c r="A5873" s="9" t="n">
        <v>5870</v>
      </c>
      <c r="B5873" s="6" t="inlineStr">
        <is>
          <t>02/09</t>
        </is>
      </c>
      <c r="C5873" s="6" t="n">
        <v>13</v>
      </c>
      <c r="D5873" s="6" t="n">
        <v>0</v>
      </c>
      <c r="E5873" s="10">
        <f>IF(D5873=1, IF(OR(C5873&lt;10, C5873&gt;=15),1,0), IF(OR(C5873&lt;7, C5873&gt;=18),1,0))</f>
        <v/>
      </c>
      <c r="F5873" s="11" t="n">
        <v>1.731</v>
      </c>
      <c r="G5873" s="12">
        <f>0.8*8</f>
        <v/>
      </c>
      <c r="H5873" s="12">
        <f>F5873-G5873</f>
        <v/>
      </c>
      <c r="I5873" s="10">
        <f>IF(E5873=0,"Fora",IF(E5872=0,"Carg xar",IF(H5873&lt;0,IF(M5873&lt;0.9,"Carg FV","Stby"),IF(M5873&gt;P5873,"V2H",IF(M5873&lt;0.9,"Carg xar","Stby")))))</f>
        <v/>
      </c>
      <c r="J5873" s="12">
        <f>IF(OR(I5873="Carg FV",I5873="Carg xar"),MIN(IF(I5873="Carg FV",ABS(H5873),7.4),7.4,MAX(0,(0.9-M5873)*40)*0.95),0)</f>
        <v/>
      </c>
      <c r="K5873" s="12">
        <f>IF(I5873="V2H",MIN(MAX(0,H5873),7.4,MAX(0,(M5873-P5873)*40)*0.95),0)</f>
        <v/>
      </c>
      <c r="L5873" s="12">
        <f>IF(E5873=0,0,MAX(0,H5873-K5873))</f>
        <v/>
      </c>
      <c r="M5873" s="13">
        <f>M5872+J5872/40-IF(I5872="V2H",K5872/(0.95*40),0)-IF(E5873=0,IF(E5872=1,IF(D5873=1,30,40)*0.18/(2*40),0),0)-IF(E5873=1,IF(E5872=0,IF(D5873=1,30,40)*0.18/(2*40),0),0)</f>
        <v/>
      </c>
      <c r="N5873" s="14" t="n">
        <v>0.2</v>
      </c>
      <c r="O5873" s="15">
        <f>K5873*N5873</f>
        <v/>
      </c>
      <c r="P5873">
        <f>IF(E5873=0,0.3,IF(D5873=1,IF(C5873&gt;=Params!$B$13-3,IF(C5873&lt;Params!$B$13,Params!$B$20,0.3),0.3),IF(C5873&gt;=Params!$B$15-3,IF(C5873&lt;Params!$B$15,Params!$B$21,0.3),0.3)))</f>
        <v/>
      </c>
    </row>
    <row r="5874" ht="15" customHeight="1" s="1">
      <c r="A5874" s="9" t="n">
        <v>5871</v>
      </c>
      <c r="B5874" s="6" t="inlineStr">
        <is>
          <t>02/09</t>
        </is>
      </c>
      <c r="C5874" s="6" t="n">
        <v>14</v>
      </c>
      <c r="D5874" s="6" t="n">
        <v>0</v>
      </c>
      <c r="E5874" s="10">
        <f>IF(D5874=1, IF(OR(C5874&lt;10, C5874&gt;=15),1,0), IF(OR(C5874&lt;7, C5874&gt;=18),1,0))</f>
        <v/>
      </c>
      <c r="F5874" s="11" t="n">
        <v>1.726</v>
      </c>
      <c r="G5874" s="12">
        <f>0.68*8</f>
        <v/>
      </c>
      <c r="H5874" s="12">
        <f>F5874-G5874</f>
        <v/>
      </c>
      <c r="I5874" s="10">
        <f>IF(E5874=0,"Fora",IF(E5873=0,"Carg xar",IF(H5874&lt;0,IF(M5874&lt;0.9,"Carg FV","Stby"),IF(M5874&gt;P5874,"V2H",IF(M5874&lt;0.9,"Carg xar","Stby")))))</f>
        <v/>
      </c>
      <c r="J5874" s="12">
        <f>IF(OR(I5874="Carg FV",I5874="Carg xar"),MIN(IF(I5874="Carg FV",ABS(H5874),7.4),7.4,MAX(0,(0.9-M5874)*40)*0.95),0)</f>
        <v/>
      </c>
      <c r="K5874" s="12">
        <f>IF(I5874="V2H",MIN(MAX(0,H5874),7.4,MAX(0,(M5874-P5874)*40)*0.95),0)</f>
        <v/>
      </c>
      <c r="L5874" s="12">
        <f>IF(E5874=0,0,MAX(0,H5874-K5874))</f>
        <v/>
      </c>
      <c r="M5874" s="13">
        <f>M5873+J5873/40-IF(I5873="V2H",K5873/(0.95*40),0)-IF(E5874=0,IF(E5873=1,IF(D5874=1,30,40)*0.18/(2*40),0),0)-IF(E5874=1,IF(E5873=0,IF(D5874=1,30,40)*0.18/(2*40),0),0)</f>
        <v/>
      </c>
      <c r="N5874" s="14" t="n">
        <v>0.15</v>
      </c>
      <c r="O5874" s="15">
        <f>K5874*N5874</f>
        <v/>
      </c>
      <c r="P5874">
        <f>IF(E5874=0,0.3,IF(D5874=1,IF(C5874&gt;=Params!$B$13-3,IF(C5874&lt;Params!$B$13,Params!$B$20,0.3),0.3),IF(C5874&gt;=Params!$B$15-3,IF(C5874&lt;Params!$B$15,Params!$B$21,0.3),0.3)))</f>
        <v/>
      </c>
    </row>
    <row r="5875" ht="15" customHeight="1" s="1">
      <c r="A5875" s="9" t="n">
        <v>5872</v>
      </c>
      <c r="B5875" s="6" t="inlineStr">
        <is>
          <t>02/09</t>
        </is>
      </c>
      <c r="C5875" s="6" t="n">
        <v>15</v>
      </c>
      <c r="D5875" s="6" t="n">
        <v>0</v>
      </c>
      <c r="E5875" s="10">
        <f>IF(D5875=1, IF(OR(C5875&lt;10, C5875&gt;=15),1,0), IF(OR(C5875&lt;7, C5875&gt;=18),1,0))</f>
        <v/>
      </c>
      <c r="F5875" s="11" t="n">
        <v>1.782</v>
      </c>
      <c r="G5875" s="12">
        <f>0.5*8</f>
        <v/>
      </c>
      <c r="H5875" s="12">
        <f>F5875-G5875</f>
        <v/>
      </c>
      <c r="I5875" s="10">
        <f>IF(E5875=0,"Fora",IF(E5874=0,"Carg xar",IF(H5875&lt;0,IF(M5875&lt;0.9,"Carg FV","Stby"),IF(M5875&gt;P5875,"V2H",IF(M5875&lt;0.9,"Carg xar","Stby")))))</f>
        <v/>
      </c>
      <c r="J5875" s="12">
        <f>IF(OR(I5875="Carg FV",I5875="Carg xar"),MIN(IF(I5875="Carg FV",ABS(H5875),7.4),7.4,MAX(0,(0.9-M5875)*40)*0.95),0)</f>
        <v/>
      </c>
      <c r="K5875" s="12">
        <f>IF(I5875="V2H",MIN(MAX(0,H5875),7.4,MAX(0,(M5875-P5875)*40)*0.95),0)</f>
        <v/>
      </c>
      <c r="L5875" s="12">
        <f>IF(E5875=0,0,MAX(0,H5875-K5875))</f>
        <v/>
      </c>
      <c r="M5875" s="13">
        <f>M5874+J5874/40-IF(I5874="V2H",K5874/(0.95*40),0)-IF(E5875=0,IF(E5874=1,IF(D5875=1,30,40)*0.18/(2*40),0),0)-IF(E5875=1,IF(E5874=0,IF(D5875=1,30,40)*0.18/(2*40),0),0)</f>
        <v/>
      </c>
      <c r="N5875" s="14" t="n">
        <v>0.15</v>
      </c>
      <c r="O5875" s="15">
        <f>K5875*N5875</f>
        <v/>
      </c>
      <c r="P5875">
        <f>IF(E5875=0,0.3,IF(D5875=1,IF(C5875&gt;=Params!$B$13-3,IF(C5875&lt;Params!$B$13,Params!$B$20,0.3),0.3),IF(C5875&gt;=Params!$B$15-3,IF(C5875&lt;Params!$B$15,Params!$B$21,0.3),0.3)))</f>
        <v/>
      </c>
    </row>
    <row r="5876" ht="15" customHeight="1" s="1">
      <c r="A5876" s="9" t="n">
        <v>5873</v>
      </c>
      <c r="B5876" s="6" t="inlineStr">
        <is>
          <t>02/09</t>
        </is>
      </c>
      <c r="C5876" s="6" t="n">
        <v>16</v>
      </c>
      <c r="D5876" s="6" t="n">
        <v>0</v>
      </c>
      <c r="E5876" s="10">
        <f>IF(D5876=1, IF(OR(C5876&lt;10, C5876&gt;=15),1,0), IF(OR(C5876&lt;7, C5876&gt;=18),1,0))</f>
        <v/>
      </c>
      <c r="F5876" s="11" t="n">
        <v>0.679</v>
      </c>
      <c r="G5876" s="12">
        <f>0.3*8</f>
        <v/>
      </c>
      <c r="H5876" s="12">
        <f>F5876-G5876</f>
        <v/>
      </c>
      <c r="I5876" s="10">
        <f>IF(E5876=0,"Fora",IF(E5875=0,"Carg xar",IF(H5876&lt;0,IF(M5876&lt;0.9,"Carg FV","Stby"),IF(M5876&gt;P5876,"V2H",IF(M5876&lt;0.9,"Carg xar","Stby")))))</f>
        <v/>
      </c>
      <c r="J5876" s="12">
        <f>IF(OR(I5876="Carg FV",I5876="Carg xar"),MIN(IF(I5876="Carg FV",ABS(H5876),7.4),7.4,MAX(0,(0.9-M5876)*40)*0.95),0)</f>
        <v/>
      </c>
      <c r="K5876" s="12">
        <f>IF(I5876="V2H",MIN(MAX(0,H5876),7.4,MAX(0,(M5876-P5876)*40)*0.95),0)</f>
        <v/>
      </c>
      <c r="L5876" s="12">
        <f>IF(E5876=0,0,MAX(0,H5876-K5876))</f>
        <v/>
      </c>
      <c r="M5876" s="13">
        <f>M5875+J5875/40-IF(I5875="V2H",K5875/(0.95*40),0)-IF(E5876=0,IF(E5875=1,IF(D5876=1,30,40)*0.18/(2*40),0),0)-IF(E5876=1,IF(E5875=0,IF(D5876=1,30,40)*0.18/(2*40),0),0)</f>
        <v/>
      </c>
      <c r="N5876" s="14" t="n">
        <v>0.15</v>
      </c>
      <c r="O5876" s="15">
        <f>K5876*N5876</f>
        <v/>
      </c>
      <c r="P5876">
        <f>IF(E5876=0,0.3,IF(D5876=1,IF(C5876&gt;=Params!$B$13-3,IF(C5876&lt;Params!$B$13,Params!$B$20,0.3),0.3),IF(C5876&gt;=Params!$B$15-3,IF(C5876&lt;Params!$B$15,Params!$B$21,0.3),0.3)))</f>
        <v/>
      </c>
    </row>
    <row r="5877" ht="15" customHeight="1" s="1">
      <c r="A5877" s="9" t="n">
        <v>5874</v>
      </c>
      <c r="B5877" s="6" t="inlineStr">
        <is>
          <t>02/09</t>
        </is>
      </c>
      <c r="C5877" s="6" t="n">
        <v>17</v>
      </c>
      <c r="D5877" s="6" t="n">
        <v>0</v>
      </c>
      <c r="E5877" s="10">
        <f>IF(D5877=1, IF(OR(C5877&lt;10, C5877&gt;=15),1,0), IF(OR(C5877&lt;7, C5877&gt;=18),1,0))</f>
        <v/>
      </c>
      <c r="F5877" s="11" t="n">
        <v>0.644</v>
      </c>
      <c r="G5877" s="12">
        <f>0.12*8</f>
        <v/>
      </c>
      <c r="H5877" s="12">
        <f>F5877-G5877</f>
        <v/>
      </c>
      <c r="I5877" s="10">
        <f>IF(E5877=0,"Fora",IF(E5876=0,"Carg xar",IF(H5877&lt;0,IF(M5877&lt;0.9,"Carg FV","Stby"),IF(M5877&gt;P5877,"V2H",IF(M5877&lt;0.9,"Carg xar","Stby")))))</f>
        <v/>
      </c>
      <c r="J5877" s="12">
        <f>IF(OR(I5877="Carg FV",I5877="Carg xar"),MIN(IF(I5877="Carg FV",ABS(H5877),7.4),7.4,MAX(0,(0.9-M5877)*40)*0.95),0)</f>
        <v/>
      </c>
      <c r="K5877" s="12">
        <f>IF(I5877="V2H",MIN(MAX(0,H5877),7.4,MAX(0,(M5877-P5877)*40)*0.95),0)</f>
        <v/>
      </c>
      <c r="L5877" s="12">
        <f>IF(E5877=0,0,MAX(0,H5877-K5877))</f>
        <v/>
      </c>
      <c r="M5877" s="13">
        <f>M5876+J5876/40-IF(I5876="V2H",K5876/(0.95*40),0)-IF(E5877=0,IF(E5876=1,IF(D5877=1,30,40)*0.18/(2*40),0),0)-IF(E5877=1,IF(E5876=0,IF(D5877=1,30,40)*0.18/(2*40),0),0)</f>
        <v/>
      </c>
      <c r="N5877" s="14" t="n">
        <v>0.15</v>
      </c>
      <c r="O5877" s="15">
        <f>K5877*N5877</f>
        <v/>
      </c>
      <c r="P5877">
        <f>IF(E5877=0,0.3,IF(D5877=1,IF(C5877&gt;=Params!$B$13-3,IF(C5877&lt;Params!$B$13,Params!$B$20,0.3),0.3),IF(C5877&gt;=Params!$B$15-3,IF(C5877&lt;Params!$B$15,Params!$B$21,0.3),0.3)))</f>
        <v/>
      </c>
    </row>
    <row r="5878" ht="15" customHeight="1" s="1">
      <c r="A5878" s="9" t="n">
        <v>5875</v>
      </c>
      <c r="B5878" s="6" t="inlineStr">
        <is>
          <t>02/09</t>
        </is>
      </c>
      <c r="C5878" s="6" t="n">
        <v>18</v>
      </c>
      <c r="D5878" s="6" t="n">
        <v>0</v>
      </c>
      <c r="E5878" s="10">
        <f>IF(D5878=1, IF(OR(C5878&lt;10, C5878&gt;=15),1,0), IF(OR(C5878&lt;7, C5878&gt;=18),1,0))</f>
        <v/>
      </c>
      <c r="F5878" s="11" t="n">
        <v>0.362</v>
      </c>
      <c r="G5878" s="12">
        <f>0*8</f>
        <v/>
      </c>
      <c r="H5878" s="12">
        <f>F5878-G5878</f>
        <v/>
      </c>
      <c r="I5878" s="10">
        <f>IF(E5878=0,"Fora",IF(E5877=0,"Carg xar",IF(H5878&lt;0,IF(M5878&lt;0.9,"Carg FV","Stby"),IF(M5878&gt;P5878,"V2H",IF(M5878&lt;0.9,"Carg xar","Stby")))))</f>
        <v/>
      </c>
      <c r="J5878" s="12">
        <f>IF(OR(I5878="Carg FV",I5878="Carg xar"),MIN(IF(I5878="Carg FV",ABS(H5878),7.4),7.4,MAX(0,(0.9-M5878)*40)*0.95),0)</f>
        <v/>
      </c>
      <c r="K5878" s="12">
        <f>IF(I5878="V2H",MIN(MAX(0,H5878),7.4,MAX(0,(M5878-P5878)*40)*0.95),0)</f>
        <v/>
      </c>
      <c r="L5878" s="12">
        <f>IF(E5878=0,0,MAX(0,H5878-K5878))</f>
        <v/>
      </c>
      <c r="M5878" s="13">
        <f>M5877+J5877/40-IF(I5877="V2H",K5877/(0.95*40),0)-IF(E5878=0,IF(E5877=1,IF(D5878=1,30,40)*0.18/(2*40),0),0)-IF(E5878=1,IF(E5877=0,IF(D5878=1,30,40)*0.18/(2*40),0),0)</f>
        <v/>
      </c>
      <c r="N5878" s="14" t="n">
        <v>0.2</v>
      </c>
      <c r="O5878" s="15">
        <f>K5878*N5878</f>
        <v/>
      </c>
      <c r="P5878">
        <f>IF(E5878=0,0.3,IF(D5878=1,IF(C5878&gt;=Params!$B$13-3,IF(C5878&lt;Params!$B$13,Params!$B$20,0.3),0.3),IF(C5878&gt;=Params!$B$15-3,IF(C5878&lt;Params!$B$15,Params!$B$21,0.3),0.3)))</f>
        <v/>
      </c>
    </row>
    <row r="5879" ht="15" customHeight="1" s="1">
      <c r="A5879" s="9" t="n">
        <v>5876</v>
      </c>
      <c r="B5879" s="6" t="inlineStr">
        <is>
          <t>02/09</t>
        </is>
      </c>
      <c r="C5879" s="6" t="n">
        <v>19</v>
      </c>
      <c r="D5879" s="6" t="n">
        <v>0</v>
      </c>
      <c r="E5879" s="10">
        <f>IF(D5879=1, IF(OR(C5879&lt;10, C5879&gt;=15),1,0), IF(OR(C5879&lt;7, C5879&gt;=18),1,0))</f>
        <v/>
      </c>
      <c r="F5879" s="11" t="n">
        <v>0.237</v>
      </c>
      <c r="G5879" s="12">
        <f>0*8</f>
        <v/>
      </c>
      <c r="H5879" s="12">
        <f>F5879-G5879</f>
        <v/>
      </c>
      <c r="I5879" s="10">
        <f>IF(E5879=0,"Fora",IF(E5878=0,"Carg xar",IF(H5879&lt;0,IF(M5879&lt;0.9,"Carg FV","Stby"),IF(M5879&gt;P5879,"V2H",IF(M5879&lt;0.9,"Carg xar","Stby")))))</f>
        <v/>
      </c>
      <c r="J5879" s="12">
        <f>IF(OR(I5879="Carg FV",I5879="Carg xar"),MIN(IF(I5879="Carg FV",ABS(H5879),7.4),7.4,MAX(0,(0.9-M5879)*40)*0.95),0)</f>
        <v/>
      </c>
      <c r="K5879" s="12">
        <f>IF(I5879="V2H",MIN(MAX(0,H5879),7.4,MAX(0,(M5879-P5879)*40)*0.95),0)</f>
        <v/>
      </c>
      <c r="L5879" s="12">
        <f>IF(E5879=0,0,MAX(0,H5879-K5879))</f>
        <v/>
      </c>
      <c r="M5879" s="13">
        <f>M5878+J5878/40-IF(I5878="V2H",K5878/(0.95*40),0)-IF(E5879=0,IF(E5878=1,IF(D5879=1,30,40)*0.18/(2*40),0),0)-IF(E5879=1,IF(E5878=0,IF(D5879=1,30,40)*0.18/(2*40),0),0)</f>
        <v/>
      </c>
      <c r="N5879" s="14" t="n">
        <v>0.2</v>
      </c>
      <c r="O5879" s="15">
        <f>K5879*N5879</f>
        <v/>
      </c>
      <c r="P5879">
        <f>IF(E5879=0,0.3,IF(D5879=1,IF(C5879&gt;=Params!$B$13-3,IF(C5879&lt;Params!$B$13,Params!$B$20,0.3),0.3),IF(C5879&gt;=Params!$B$15-3,IF(C5879&lt;Params!$B$15,Params!$B$21,0.3),0.3)))</f>
        <v/>
      </c>
    </row>
    <row r="5880" ht="15" customHeight="1" s="1">
      <c r="A5880" s="9" t="n">
        <v>5877</v>
      </c>
      <c r="B5880" s="6" t="inlineStr">
        <is>
          <t>02/09</t>
        </is>
      </c>
      <c r="C5880" s="6" t="n">
        <v>20</v>
      </c>
      <c r="D5880" s="6" t="n">
        <v>0</v>
      </c>
      <c r="E5880" s="10">
        <f>IF(D5880=1, IF(OR(C5880&lt;10, C5880&gt;=15),1,0), IF(OR(C5880&lt;7, C5880&gt;=18),1,0))</f>
        <v/>
      </c>
      <c r="F5880" s="11" t="n">
        <v>0.5659999999999999</v>
      </c>
      <c r="G5880" s="12">
        <f>0*8</f>
        <v/>
      </c>
      <c r="H5880" s="12">
        <f>F5880-G5880</f>
        <v/>
      </c>
      <c r="I5880" s="10">
        <f>IF(E5880=0,"Fora",IF(E5879=0,"Carg xar",IF(H5880&lt;0,IF(M5880&lt;0.9,"Carg FV","Stby"),IF(M5880&gt;P5880,"V2H",IF(M5880&lt;0.9,"Carg xar","Stby")))))</f>
        <v/>
      </c>
      <c r="J5880" s="12">
        <f>IF(OR(I5880="Carg FV",I5880="Carg xar"),MIN(IF(I5880="Carg FV",ABS(H5880),7.4),7.4,MAX(0,(0.9-M5880)*40)*0.95),0)</f>
        <v/>
      </c>
      <c r="K5880" s="12">
        <f>IF(I5880="V2H",MIN(MAX(0,H5880),7.4,MAX(0,(M5880-P5880)*40)*0.95),0)</f>
        <v/>
      </c>
      <c r="L5880" s="12">
        <f>IF(E5880=0,0,MAX(0,H5880-K5880))</f>
        <v/>
      </c>
      <c r="M5880" s="13">
        <f>M5879+J5879/40-IF(I5879="V2H",K5879/(0.95*40),0)-IF(E5880=0,IF(E5879=1,IF(D5880=1,30,40)*0.18/(2*40),0),0)-IF(E5880=1,IF(E5879=0,IF(D5880=1,30,40)*0.18/(2*40),0),0)</f>
        <v/>
      </c>
      <c r="N5880" s="14" t="n">
        <v>0.2</v>
      </c>
      <c r="O5880" s="15">
        <f>K5880*N5880</f>
        <v/>
      </c>
      <c r="P5880">
        <f>IF(E5880=0,0.3,IF(D5880=1,IF(C5880&gt;=Params!$B$13-3,IF(C5880&lt;Params!$B$13,Params!$B$20,0.3),0.3),IF(C5880&gt;=Params!$B$15-3,IF(C5880&lt;Params!$B$15,Params!$B$21,0.3),0.3)))</f>
        <v/>
      </c>
    </row>
    <row r="5881" ht="15" customHeight="1" s="1">
      <c r="A5881" s="9" t="n">
        <v>5878</v>
      </c>
      <c r="B5881" s="6" t="inlineStr">
        <is>
          <t>02/09</t>
        </is>
      </c>
      <c r="C5881" s="6" t="n">
        <v>21</v>
      </c>
      <c r="D5881" s="6" t="n">
        <v>0</v>
      </c>
      <c r="E5881" s="10">
        <f>IF(D5881=1, IF(OR(C5881&lt;10, C5881&gt;=15),1,0), IF(OR(C5881&lt;7, C5881&gt;=18),1,0))</f>
        <v/>
      </c>
      <c r="F5881" s="11" t="n">
        <v>0.6</v>
      </c>
      <c r="G5881" s="12">
        <f>0*8</f>
        <v/>
      </c>
      <c r="H5881" s="12">
        <f>F5881-G5881</f>
        <v/>
      </c>
      <c r="I5881" s="10">
        <f>IF(E5881=0,"Fora",IF(E5880=0,"Carg xar",IF(H5881&lt;0,IF(M5881&lt;0.9,"Carg FV","Stby"),IF(M5881&gt;P5881,"V2H",IF(M5881&lt;0.9,"Carg xar","Stby")))))</f>
        <v/>
      </c>
      <c r="J5881" s="12">
        <f>IF(OR(I5881="Carg FV",I5881="Carg xar"),MIN(IF(I5881="Carg FV",ABS(H5881),7.4),7.4,MAX(0,(0.9-M5881)*40)*0.95),0)</f>
        <v/>
      </c>
      <c r="K5881" s="12">
        <f>IF(I5881="V2H",MIN(MAX(0,H5881),7.4,MAX(0,(M5881-P5881)*40)*0.95),0)</f>
        <v/>
      </c>
      <c r="L5881" s="12">
        <f>IF(E5881=0,0,MAX(0,H5881-K5881))</f>
        <v/>
      </c>
      <c r="M5881" s="13">
        <f>M5880+J5880/40-IF(I5880="V2H",K5880/(0.95*40),0)-IF(E5881=0,IF(E5880=1,IF(D5881=1,30,40)*0.18/(2*40),0),0)-IF(E5881=1,IF(E5880=0,IF(D5881=1,30,40)*0.18/(2*40),0),0)</f>
        <v/>
      </c>
      <c r="N5881" s="14" t="n">
        <v>0.2</v>
      </c>
      <c r="O5881" s="15">
        <f>K5881*N5881</f>
        <v/>
      </c>
      <c r="P5881">
        <f>IF(E5881=0,0.3,IF(D5881=1,IF(C5881&gt;=Params!$B$13-3,IF(C5881&lt;Params!$B$13,Params!$B$20,0.3),0.3),IF(C5881&gt;=Params!$B$15-3,IF(C5881&lt;Params!$B$15,Params!$B$21,0.3),0.3)))</f>
        <v/>
      </c>
    </row>
    <row r="5882" ht="15" customHeight="1" s="1">
      <c r="A5882" s="9" t="n">
        <v>5879</v>
      </c>
      <c r="B5882" s="6" t="inlineStr">
        <is>
          <t>02/09</t>
        </is>
      </c>
      <c r="C5882" s="6" t="n">
        <v>22</v>
      </c>
      <c r="D5882" s="6" t="n">
        <v>0</v>
      </c>
      <c r="E5882" s="10">
        <f>IF(D5882=1, IF(OR(C5882&lt;10, C5882&gt;=15),1,0), IF(OR(C5882&lt;7, C5882&gt;=18),1,0))</f>
        <v/>
      </c>
      <c r="F5882" s="11" t="n">
        <v>0.346</v>
      </c>
      <c r="G5882" s="12">
        <f>0*8</f>
        <v/>
      </c>
      <c r="H5882" s="12">
        <f>F5882-G5882</f>
        <v/>
      </c>
      <c r="I5882" s="10">
        <f>IF(E5882=0,"Fora",IF(E5881=0,"Carg xar",IF(H5882&lt;0,IF(M5882&lt;0.9,"Carg FV","Stby"),IF(M5882&gt;P5882,"V2H",IF(M5882&lt;0.9,"Carg xar","Stby")))))</f>
        <v/>
      </c>
      <c r="J5882" s="12">
        <f>IF(OR(I5882="Carg FV",I5882="Carg xar"),MIN(IF(I5882="Carg FV",ABS(H5882),7.4),7.4,MAX(0,(0.9-M5882)*40)*0.95),0)</f>
        <v/>
      </c>
      <c r="K5882" s="12">
        <f>IF(I5882="V2H",MIN(MAX(0,H5882),7.4,MAX(0,(M5882-P5882)*40)*0.95),0)</f>
        <v/>
      </c>
      <c r="L5882" s="12">
        <f>IF(E5882=0,0,MAX(0,H5882-K5882))</f>
        <v/>
      </c>
      <c r="M5882" s="13">
        <f>M5881+J5881/40-IF(I5881="V2H",K5881/(0.95*40),0)-IF(E5882=0,IF(E5881=1,IF(D5882=1,30,40)*0.18/(2*40),0),0)-IF(E5882=1,IF(E5881=0,IF(D5882=1,30,40)*0.18/(2*40),0),0)</f>
        <v/>
      </c>
      <c r="N5882" s="14" t="n">
        <v>0.15</v>
      </c>
      <c r="O5882" s="15">
        <f>K5882*N5882</f>
        <v/>
      </c>
      <c r="P5882">
        <f>IF(E5882=0,0.3,IF(D5882=1,IF(C5882&gt;=Params!$B$13-3,IF(C5882&lt;Params!$B$13,Params!$B$20,0.3),0.3),IF(C5882&gt;=Params!$B$15-3,IF(C5882&lt;Params!$B$15,Params!$B$21,0.3),0.3)))</f>
        <v/>
      </c>
    </row>
    <row r="5883" ht="15" customHeight="1" s="1">
      <c r="A5883" s="9" t="n">
        <v>5880</v>
      </c>
      <c r="B5883" s="6" t="inlineStr">
        <is>
          <t>02/09</t>
        </is>
      </c>
      <c r="C5883" s="6" t="n">
        <v>23</v>
      </c>
      <c r="D5883" s="6" t="n">
        <v>0</v>
      </c>
      <c r="E5883" s="10">
        <f>IF(D5883=1, IF(OR(C5883&lt;10, C5883&gt;=15),1,0), IF(OR(C5883&lt;7, C5883&gt;=18),1,0))</f>
        <v/>
      </c>
      <c r="F5883" s="11" t="n">
        <v>0.232</v>
      </c>
      <c r="G5883" s="12">
        <f>0*8</f>
        <v/>
      </c>
      <c r="H5883" s="12">
        <f>F5883-G5883</f>
        <v/>
      </c>
      <c r="I5883" s="10">
        <f>IF(E5883=0,"Fora",IF(E5882=0,"Carg xar",IF(H5883&lt;0,IF(M5883&lt;0.9,"Carg FV","Stby"),IF(M5883&gt;P5883,"V2H",IF(M5883&lt;0.9,"Carg xar","Stby")))))</f>
        <v/>
      </c>
      <c r="J5883" s="12">
        <f>IF(OR(I5883="Carg FV",I5883="Carg xar"),MIN(IF(I5883="Carg FV",ABS(H5883),7.4),7.4,MAX(0,(0.9-M5883)*40)*0.95),0)</f>
        <v/>
      </c>
      <c r="K5883" s="12">
        <f>IF(I5883="V2H",MIN(MAX(0,H5883),7.4,MAX(0,(M5883-P5883)*40)*0.95),0)</f>
        <v/>
      </c>
      <c r="L5883" s="12">
        <f>IF(E5883=0,0,MAX(0,H5883-K5883))</f>
        <v/>
      </c>
      <c r="M5883" s="13">
        <f>M5882+J5882/40-IF(I5882="V2H",K5882/(0.95*40),0)-IF(E5883=0,IF(E5882=1,IF(D5883=1,30,40)*0.18/(2*40),0),0)-IF(E5883=1,IF(E5882=0,IF(D5883=1,30,40)*0.18/(2*40),0),0)</f>
        <v/>
      </c>
      <c r="N5883" s="14" t="n">
        <v>0.15</v>
      </c>
      <c r="O5883" s="15">
        <f>K5883*N5883</f>
        <v/>
      </c>
      <c r="P5883">
        <f>IF(E5883=0,0.3,IF(D5883=1,IF(C5883&gt;=Params!$B$13-3,IF(C5883&lt;Params!$B$13,Params!$B$20,0.3),0.3),IF(C5883&gt;=Params!$B$15-3,IF(C5883&lt;Params!$B$15,Params!$B$21,0.3),0.3)))</f>
        <v/>
      </c>
    </row>
    <row r="5884" ht="15" customHeight="1" s="1">
      <c r="A5884" s="9" t="n">
        <v>5881</v>
      </c>
      <c r="B5884" s="6" t="inlineStr">
        <is>
          <t>03/09</t>
        </is>
      </c>
      <c r="C5884" s="6" t="n">
        <v>0</v>
      </c>
      <c r="D5884" s="6" t="n">
        <v>0</v>
      </c>
      <c r="E5884" s="10">
        <f>IF(D5884=1, IF(OR(C5884&lt;10, C5884&gt;=15),1,0), IF(OR(C5884&lt;7, C5884&gt;=18),1,0))</f>
        <v/>
      </c>
      <c r="F5884" s="11" t="n">
        <v>0.218</v>
      </c>
      <c r="G5884" s="12">
        <f>0*8</f>
        <v/>
      </c>
      <c r="H5884" s="12">
        <f>F5884-G5884</f>
        <v/>
      </c>
      <c r="I5884" s="10">
        <f>IF(E5884=0,"Fora",IF(E5883=0,"Carg xar",IF(H5884&lt;0,IF(M5884&lt;0.9,"Carg FV","Stby"),IF(M5884&gt;P5884,"V2H",IF(M5884&lt;0.9,"Carg xar","Stby")))))</f>
        <v/>
      </c>
      <c r="J5884" s="12">
        <f>IF(OR(I5884="Carg FV",I5884="Carg xar"),MIN(IF(I5884="Carg FV",ABS(H5884),7.4),7.4,MAX(0,(0.9-M5884)*40)*0.95),0)</f>
        <v/>
      </c>
      <c r="K5884" s="12">
        <f>IF(I5884="V2H",MIN(MAX(0,H5884),7.4,MAX(0,(M5884-P5884)*40)*0.95),0)</f>
        <v/>
      </c>
      <c r="L5884" s="12">
        <f>IF(E5884=0,0,MAX(0,H5884-K5884))</f>
        <v/>
      </c>
      <c r="M5884" s="13">
        <f>M5883+J5883/40-IF(I5883="V2H",K5883/(0.95*40),0)-IF(E5884=0,IF(E5883=1,IF(D5884=1,30,40)*0.18/(2*40),0),0)-IF(E5884=1,IF(E5883=0,IF(D5884=1,30,40)*0.18/(2*40),0),0)</f>
        <v/>
      </c>
      <c r="N5884" s="14" t="n">
        <v>0.09</v>
      </c>
      <c r="O5884" s="15">
        <f>K5884*N5884</f>
        <v/>
      </c>
      <c r="P5884">
        <f>IF(E5884=0,0.3,IF(D5884=1,IF(C5884&gt;=Params!$B$13-3,IF(C5884&lt;Params!$B$13,Params!$B$20,0.3),0.3),IF(C5884&gt;=Params!$B$15-3,IF(C5884&lt;Params!$B$15,Params!$B$21,0.3),0.3)))</f>
        <v/>
      </c>
    </row>
    <row r="5885" ht="15" customHeight="1" s="1">
      <c r="A5885" s="9" t="n">
        <v>5882</v>
      </c>
      <c r="B5885" s="6" t="inlineStr">
        <is>
          <t>03/09</t>
        </is>
      </c>
      <c r="C5885" s="6" t="n">
        <v>1</v>
      </c>
      <c r="D5885" s="6" t="n">
        <v>0</v>
      </c>
      <c r="E5885" s="10">
        <f>IF(D5885=1, IF(OR(C5885&lt;10, C5885&gt;=15),1,0), IF(OR(C5885&lt;7, C5885&gt;=18),1,0))</f>
        <v/>
      </c>
      <c r="F5885" s="11" t="n">
        <v>0.147</v>
      </c>
      <c r="G5885" s="12">
        <f>0*8</f>
        <v/>
      </c>
      <c r="H5885" s="12">
        <f>F5885-G5885</f>
        <v/>
      </c>
      <c r="I5885" s="10">
        <f>IF(E5885=0,"Fora",IF(E5884=0,"Carg xar",IF(H5885&lt;0,IF(M5885&lt;0.9,"Carg FV","Stby"),IF(M5885&gt;P5885,"V2H",IF(M5885&lt;0.9,"Carg xar","Stby")))))</f>
        <v/>
      </c>
      <c r="J5885" s="12">
        <f>IF(OR(I5885="Carg FV",I5885="Carg xar"),MIN(IF(I5885="Carg FV",ABS(H5885),7.4),7.4,MAX(0,(0.9-M5885)*40)*0.95),0)</f>
        <v/>
      </c>
      <c r="K5885" s="12">
        <f>IF(I5885="V2H",MIN(MAX(0,H5885),7.4,MAX(0,(M5885-P5885)*40)*0.95),0)</f>
        <v/>
      </c>
      <c r="L5885" s="12">
        <f>IF(E5885=0,0,MAX(0,H5885-K5885))</f>
        <v/>
      </c>
      <c r="M5885" s="13">
        <f>M5884+J5884/40-IF(I5884="V2H",K5884/(0.95*40),0)-IF(E5885=0,IF(E5884=1,IF(D5885=1,30,40)*0.18/(2*40),0),0)-IF(E5885=1,IF(E5884=0,IF(D5885=1,30,40)*0.18/(2*40),0),0)</f>
        <v/>
      </c>
      <c r="N5885" s="14" t="n">
        <v>0.09</v>
      </c>
      <c r="O5885" s="15">
        <f>K5885*N5885</f>
        <v/>
      </c>
      <c r="P5885">
        <f>IF(E5885=0,0.3,IF(D5885=1,IF(C5885&gt;=Params!$B$13-3,IF(C5885&lt;Params!$B$13,Params!$B$20,0.3),0.3),IF(C5885&gt;=Params!$B$15-3,IF(C5885&lt;Params!$B$15,Params!$B$21,0.3),0.3)))</f>
        <v/>
      </c>
    </row>
    <row r="5886" ht="15" customHeight="1" s="1">
      <c r="A5886" s="9" t="n">
        <v>5883</v>
      </c>
      <c r="B5886" s="6" t="inlineStr">
        <is>
          <t>03/09</t>
        </is>
      </c>
      <c r="C5886" s="6" t="n">
        <v>2</v>
      </c>
      <c r="D5886" s="6" t="n">
        <v>0</v>
      </c>
      <c r="E5886" s="10">
        <f>IF(D5886=1, IF(OR(C5886&lt;10, C5886&gt;=15),1,0), IF(OR(C5886&lt;7, C5886&gt;=18),1,0))</f>
        <v/>
      </c>
      <c r="F5886" s="11" t="n">
        <v>0.182</v>
      </c>
      <c r="G5886" s="12">
        <f>0*8</f>
        <v/>
      </c>
      <c r="H5886" s="12">
        <f>F5886-G5886</f>
        <v/>
      </c>
      <c r="I5886" s="10">
        <f>IF(E5886=0,"Fora",IF(E5885=0,"Carg xar",IF(H5886&lt;0,IF(M5886&lt;0.9,"Carg FV","Stby"),IF(M5886&gt;P5886,"V2H",IF(M5886&lt;0.9,"Carg xar","Stby")))))</f>
        <v/>
      </c>
      <c r="J5886" s="12">
        <f>IF(OR(I5886="Carg FV",I5886="Carg xar"),MIN(IF(I5886="Carg FV",ABS(H5886),7.4),7.4,MAX(0,(0.9-M5886)*40)*0.95),0)</f>
        <v/>
      </c>
      <c r="K5886" s="12">
        <f>IF(I5886="V2H",MIN(MAX(0,H5886),7.4,MAX(0,(M5886-P5886)*40)*0.95),0)</f>
        <v/>
      </c>
      <c r="L5886" s="12">
        <f>IF(E5886=0,0,MAX(0,H5886-K5886))</f>
        <v/>
      </c>
      <c r="M5886" s="13">
        <f>M5885+J5885/40-IF(I5885="V2H",K5885/(0.95*40),0)-IF(E5886=0,IF(E5885=1,IF(D5886=1,30,40)*0.18/(2*40),0),0)-IF(E5886=1,IF(E5885=0,IF(D5886=1,30,40)*0.18/(2*40),0),0)</f>
        <v/>
      </c>
      <c r="N5886" s="14" t="n">
        <v>0.09</v>
      </c>
      <c r="O5886" s="15">
        <f>K5886*N5886</f>
        <v/>
      </c>
      <c r="P5886">
        <f>IF(E5886=0,0.3,IF(D5886=1,IF(C5886&gt;=Params!$B$13-3,IF(C5886&lt;Params!$B$13,Params!$B$20,0.3),0.3),IF(C5886&gt;=Params!$B$15-3,IF(C5886&lt;Params!$B$15,Params!$B$21,0.3),0.3)))</f>
        <v/>
      </c>
    </row>
    <row r="5887" ht="15" customHeight="1" s="1">
      <c r="A5887" s="9" t="n">
        <v>5884</v>
      </c>
      <c r="B5887" s="6" t="inlineStr">
        <is>
          <t>03/09</t>
        </is>
      </c>
      <c r="C5887" s="6" t="n">
        <v>3</v>
      </c>
      <c r="D5887" s="6" t="n">
        <v>0</v>
      </c>
      <c r="E5887" s="10">
        <f>IF(D5887=1, IF(OR(C5887&lt;10, C5887&gt;=15),1,0), IF(OR(C5887&lt;7, C5887&gt;=18),1,0))</f>
        <v/>
      </c>
      <c r="F5887" s="11" t="n">
        <v>0.944</v>
      </c>
      <c r="G5887" s="12">
        <f>0*8</f>
        <v/>
      </c>
      <c r="H5887" s="12">
        <f>F5887-G5887</f>
        <v/>
      </c>
      <c r="I5887" s="10">
        <f>IF(E5887=0,"Fora",IF(E5886=0,"Carg xar",IF(H5887&lt;0,IF(M5887&lt;0.9,"Carg FV","Stby"),IF(M5887&gt;P5887,"V2H",IF(M5887&lt;0.9,"Carg xar","Stby")))))</f>
        <v/>
      </c>
      <c r="J5887" s="12">
        <f>IF(OR(I5887="Carg FV",I5887="Carg xar"),MIN(IF(I5887="Carg FV",ABS(H5887),7.4),7.4,MAX(0,(0.9-M5887)*40)*0.95),0)</f>
        <v/>
      </c>
      <c r="K5887" s="12">
        <f>IF(I5887="V2H",MIN(MAX(0,H5887),7.4,MAX(0,(M5887-P5887)*40)*0.95),0)</f>
        <v/>
      </c>
      <c r="L5887" s="12">
        <f>IF(E5887=0,0,MAX(0,H5887-K5887))</f>
        <v/>
      </c>
      <c r="M5887" s="13">
        <f>M5886+J5886/40-IF(I5886="V2H",K5886/(0.95*40),0)-IF(E5887=0,IF(E5886=1,IF(D5887=1,30,40)*0.18/(2*40),0),0)-IF(E5887=1,IF(E5886=0,IF(D5887=1,30,40)*0.18/(2*40),0),0)</f>
        <v/>
      </c>
      <c r="N5887" s="14" t="n">
        <v>0.09</v>
      </c>
      <c r="O5887" s="15">
        <f>K5887*N5887</f>
        <v/>
      </c>
      <c r="P5887">
        <f>IF(E5887=0,0.3,IF(D5887=1,IF(C5887&gt;=Params!$B$13-3,IF(C5887&lt;Params!$B$13,Params!$B$20,0.3),0.3),IF(C5887&gt;=Params!$B$15-3,IF(C5887&lt;Params!$B$15,Params!$B$21,0.3),0.3)))</f>
        <v/>
      </c>
    </row>
    <row r="5888" ht="15" customHeight="1" s="1">
      <c r="A5888" s="9" t="n">
        <v>5885</v>
      </c>
      <c r="B5888" s="6" t="inlineStr">
        <is>
          <t>03/09</t>
        </is>
      </c>
      <c r="C5888" s="6" t="n">
        <v>4</v>
      </c>
      <c r="D5888" s="6" t="n">
        <v>0</v>
      </c>
      <c r="E5888" s="10">
        <f>IF(D5888=1, IF(OR(C5888&lt;10, C5888&gt;=15),1,0), IF(OR(C5888&lt;7, C5888&gt;=18),1,0))</f>
        <v/>
      </c>
      <c r="F5888" s="11" t="n">
        <v>0.699</v>
      </c>
      <c r="G5888" s="12">
        <f>0*8</f>
        <v/>
      </c>
      <c r="H5888" s="12">
        <f>F5888-G5888</f>
        <v/>
      </c>
      <c r="I5888" s="10">
        <f>IF(E5888=0,"Fora",IF(E5887=0,"Carg xar",IF(H5888&lt;0,IF(M5888&lt;0.9,"Carg FV","Stby"),IF(M5888&gt;P5888,"V2H",IF(M5888&lt;0.9,"Carg xar","Stby")))))</f>
        <v/>
      </c>
      <c r="J5888" s="12">
        <f>IF(OR(I5888="Carg FV",I5888="Carg xar"),MIN(IF(I5888="Carg FV",ABS(H5888),7.4),7.4,MAX(0,(0.9-M5888)*40)*0.95),0)</f>
        <v/>
      </c>
      <c r="K5888" s="12">
        <f>IF(I5888="V2H",MIN(MAX(0,H5888),7.4,MAX(0,(M5888-P5888)*40)*0.95),0)</f>
        <v/>
      </c>
      <c r="L5888" s="12">
        <f>IF(E5888=0,0,MAX(0,H5888-K5888))</f>
        <v/>
      </c>
      <c r="M5888" s="13">
        <f>M5887+J5887/40-IF(I5887="V2H",K5887/(0.95*40),0)-IF(E5888=0,IF(E5887=1,IF(D5888=1,30,40)*0.18/(2*40),0),0)-IF(E5888=1,IF(E5887=0,IF(D5888=1,30,40)*0.18/(2*40),0),0)</f>
        <v/>
      </c>
      <c r="N5888" s="14" t="n">
        <v>0.09</v>
      </c>
      <c r="O5888" s="15">
        <f>K5888*N5888</f>
        <v/>
      </c>
      <c r="P5888">
        <f>IF(E5888=0,0.3,IF(D5888=1,IF(C5888&gt;=Params!$B$13-3,IF(C5888&lt;Params!$B$13,Params!$B$20,0.3),0.3),IF(C5888&gt;=Params!$B$15-3,IF(C5888&lt;Params!$B$15,Params!$B$21,0.3),0.3)))</f>
        <v/>
      </c>
    </row>
    <row r="5889" ht="15" customHeight="1" s="1">
      <c r="A5889" s="9" t="n">
        <v>5886</v>
      </c>
      <c r="B5889" s="6" t="inlineStr">
        <is>
          <t>03/09</t>
        </is>
      </c>
      <c r="C5889" s="6" t="n">
        <v>5</v>
      </c>
      <c r="D5889" s="6" t="n">
        <v>0</v>
      </c>
      <c r="E5889" s="10">
        <f>IF(D5889=1, IF(OR(C5889&lt;10, C5889&gt;=15),1,0), IF(OR(C5889&lt;7, C5889&gt;=18),1,0))</f>
        <v/>
      </c>
      <c r="F5889" s="11" t="n">
        <v>0.163</v>
      </c>
      <c r="G5889" s="12">
        <f>0*8</f>
        <v/>
      </c>
      <c r="H5889" s="12">
        <f>F5889-G5889</f>
        <v/>
      </c>
      <c r="I5889" s="10">
        <f>IF(E5889=0,"Fora",IF(E5888=0,"Carg xar",IF(H5889&lt;0,IF(M5889&lt;0.9,"Carg FV","Stby"),IF(M5889&gt;P5889,"V2H",IF(M5889&lt;0.9,"Carg xar","Stby")))))</f>
        <v/>
      </c>
      <c r="J5889" s="12">
        <f>IF(OR(I5889="Carg FV",I5889="Carg xar"),MIN(IF(I5889="Carg FV",ABS(H5889),7.4),7.4,MAX(0,(0.9-M5889)*40)*0.95),0)</f>
        <v/>
      </c>
      <c r="K5889" s="12">
        <f>IF(I5889="V2H",MIN(MAX(0,H5889),7.4,MAX(0,(M5889-P5889)*40)*0.95),0)</f>
        <v/>
      </c>
      <c r="L5889" s="12">
        <f>IF(E5889=0,0,MAX(0,H5889-K5889))</f>
        <v/>
      </c>
      <c r="M5889" s="13">
        <f>M5888+J5888/40-IF(I5888="V2H",K5888/(0.95*40),0)-IF(E5889=0,IF(E5888=1,IF(D5889=1,30,40)*0.18/(2*40),0),0)-IF(E5889=1,IF(E5888=0,IF(D5889=1,30,40)*0.18/(2*40),0),0)</f>
        <v/>
      </c>
      <c r="N5889" s="14" t="n">
        <v>0.09</v>
      </c>
      <c r="O5889" s="15">
        <f>K5889*N5889</f>
        <v/>
      </c>
      <c r="P5889">
        <f>IF(E5889=0,0.3,IF(D5889=1,IF(C5889&gt;=Params!$B$13-3,IF(C5889&lt;Params!$B$13,Params!$B$20,0.3),0.3),IF(C5889&gt;=Params!$B$15-3,IF(C5889&lt;Params!$B$15,Params!$B$21,0.3),0.3)))</f>
        <v/>
      </c>
    </row>
    <row r="5890" ht="15" customHeight="1" s="1">
      <c r="A5890" s="9" t="n">
        <v>5887</v>
      </c>
      <c r="B5890" s="6" t="inlineStr">
        <is>
          <t>03/09</t>
        </is>
      </c>
      <c r="C5890" s="6" t="n">
        <v>6</v>
      </c>
      <c r="D5890" s="6" t="n">
        <v>0</v>
      </c>
      <c r="E5890" s="10">
        <f>IF(D5890=1, IF(OR(C5890&lt;10, C5890&gt;=15),1,0), IF(OR(C5890&lt;7, C5890&gt;=18),1,0))</f>
        <v/>
      </c>
      <c r="F5890" s="11" t="n">
        <v>0.182</v>
      </c>
      <c r="G5890" s="12">
        <f>0*8</f>
        <v/>
      </c>
      <c r="H5890" s="12">
        <f>F5890-G5890</f>
        <v/>
      </c>
      <c r="I5890" s="10">
        <f>IF(E5890=0,"Fora",IF(E5889=0,"Carg xar",IF(H5890&lt;0,IF(M5890&lt;0.9,"Carg FV","Stby"),IF(M5890&gt;P5890,"V2H",IF(M5890&lt;0.9,"Carg xar","Stby")))))</f>
        <v/>
      </c>
      <c r="J5890" s="12">
        <f>IF(OR(I5890="Carg FV",I5890="Carg xar"),MIN(IF(I5890="Carg FV",ABS(H5890),7.4),7.4,MAX(0,(0.9-M5890)*40)*0.95),0)</f>
        <v/>
      </c>
      <c r="K5890" s="12">
        <f>IF(I5890="V2H",MIN(MAX(0,H5890),7.4,MAX(0,(M5890-P5890)*40)*0.95),0)</f>
        <v/>
      </c>
      <c r="L5890" s="12">
        <f>IF(E5890=0,0,MAX(0,H5890-K5890))</f>
        <v/>
      </c>
      <c r="M5890" s="13">
        <f>M5889+J5889/40-IF(I5889="V2H",K5889/(0.95*40),0)-IF(E5890=0,IF(E5889=1,IF(D5890=1,30,40)*0.18/(2*40),0),0)-IF(E5890=1,IF(E5889=0,IF(D5890=1,30,40)*0.18/(2*40),0),0)</f>
        <v/>
      </c>
      <c r="N5890" s="14" t="n">
        <v>0.09</v>
      </c>
      <c r="O5890" s="15">
        <f>K5890*N5890</f>
        <v/>
      </c>
      <c r="P5890">
        <f>IF(E5890=0,0.3,IF(D5890=1,IF(C5890&gt;=Params!$B$13-3,IF(C5890&lt;Params!$B$13,Params!$B$20,0.3),0.3),IF(C5890&gt;=Params!$B$15-3,IF(C5890&lt;Params!$B$15,Params!$B$21,0.3),0.3)))</f>
        <v/>
      </c>
    </row>
    <row r="5891" ht="15" customHeight="1" s="1">
      <c r="A5891" s="9" t="n">
        <v>5888</v>
      </c>
      <c r="B5891" s="6" t="inlineStr">
        <is>
          <t>03/09</t>
        </is>
      </c>
      <c r="C5891" s="6" t="n">
        <v>7</v>
      </c>
      <c r="D5891" s="6" t="n">
        <v>0</v>
      </c>
      <c r="E5891" s="10">
        <f>IF(D5891=1, IF(OR(C5891&lt;10, C5891&gt;=15),1,0), IF(OR(C5891&lt;7, C5891&gt;=18),1,0))</f>
        <v/>
      </c>
      <c r="F5891" s="11" t="n">
        <v>0.178</v>
      </c>
      <c r="G5891" s="12">
        <f>0.06*8</f>
        <v/>
      </c>
      <c r="H5891" s="12">
        <f>F5891-G5891</f>
        <v/>
      </c>
      <c r="I5891" s="10">
        <f>IF(E5891=0,"Fora",IF(E5890=0,"Carg xar",IF(H5891&lt;0,IF(M5891&lt;0.9,"Carg FV","Stby"),IF(M5891&gt;P5891,"V2H",IF(M5891&lt;0.9,"Carg xar","Stby")))))</f>
        <v/>
      </c>
      <c r="J5891" s="12">
        <f>IF(OR(I5891="Carg FV",I5891="Carg xar"),MIN(IF(I5891="Carg FV",ABS(H5891),7.4),7.4,MAX(0,(0.9-M5891)*40)*0.95),0)</f>
        <v/>
      </c>
      <c r="K5891" s="12">
        <f>IF(I5891="V2H",MIN(MAX(0,H5891),7.4,MAX(0,(M5891-P5891)*40)*0.95),0)</f>
        <v/>
      </c>
      <c r="L5891" s="12">
        <f>IF(E5891=0,0,MAX(0,H5891-K5891))</f>
        <v/>
      </c>
      <c r="M5891" s="13">
        <f>M5890+J5890/40-IF(I5890="V2H",K5890/(0.95*40),0)-IF(E5891=0,IF(E5890=1,IF(D5891=1,30,40)*0.18/(2*40),0),0)-IF(E5891=1,IF(E5890=0,IF(D5891=1,30,40)*0.18/(2*40),0),0)</f>
        <v/>
      </c>
      <c r="N5891" s="14" t="n">
        <v>0.09</v>
      </c>
      <c r="O5891" s="15">
        <f>K5891*N5891</f>
        <v/>
      </c>
      <c r="P5891">
        <f>IF(E5891=0,0.3,IF(D5891=1,IF(C5891&gt;=Params!$B$13-3,IF(C5891&lt;Params!$B$13,Params!$B$20,0.3),0.3),IF(C5891&gt;=Params!$B$15-3,IF(C5891&lt;Params!$B$15,Params!$B$21,0.3),0.3)))</f>
        <v/>
      </c>
    </row>
    <row r="5892" ht="15" customHeight="1" s="1">
      <c r="A5892" s="9" t="n">
        <v>5889</v>
      </c>
      <c r="B5892" s="6" t="inlineStr">
        <is>
          <t>03/09</t>
        </is>
      </c>
      <c r="C5892" s="6" t="n">
        <v>8</v>
      </c>
      <c r="D5892" s="6" t="n">
        <v>0</v>
      </c>
      <c r="E5892" s="10">
        <f>IF(D5892=1, IF(OR(C5892&lt;10, C5892&gt;=15),1,0), IF(OR(C5892&lt;7, C5892&gt;=18),1,0))</f>
        <v/>
      </c>
      <c r="F5892" s="11" t="n">
        <v>0.185</v>
      </c>
      <c r="G5892" s="12">
        <f>0.2*8</f>
        <v/>
      </c>
      <c r="H5892" s="12">
        <f>F5892-G5892</f>
        <v/>
      </c>
      <c r="I5892" s="10">
        <f>IF(E5892=0,"Fora",IF(E5891=0,"Carg xar",IF(H5892&lt;0,IF(M5892&lt;0.9,"Carg FV","Stby"),IF(M5892&gt;P5892,"V2H",IF(M5892&lt;0.9,"Carg xar","Stby")))))</f>
        <v/>
      </c>
      <c r="J5892" s="12">
        <f>IF(OR(I5892="Carg FV",I5892="Carg xar"),MIN(IF(I5892="Carg FV",ABS(H5892),7.4),7.4,MAX(0,(0.9-M5892)*40)*0.95),0)</f>
        <v/>
      </c>
      <c r="K5892" s="12">
        <f>IF(I5892="V2H",MIN(MAX(0,H5892),7.4,MAX(0,(M5892-P5892)*40)*0.95),0)</f>
        <v/>
      </c>
      <c r="L5892" s="12">
        <f>IF(E5892=0,0,MAX(0,H5892-K5892))</f>
        <v/>
      </c>
      <c r="M5892" s="13">
        <f>M5891+J5891/40-IF(I5891="V2H",K5891/(0.95*40),0)-IF(E5892=0,IF(E5891=1,IF(D5892=1,30,40)*0.18/(2*40),0),0)-IF(E5892=1,IF(E5891=0,IF(D5892=1,30,40)*0.18/(2*40),0),0)</f>
        <v/>
      </c>
      <c r="N5892" s="14" t="n">
        <v>0.15</v>
      </c>
      <c r="O5892" s="15">
        <f>K5892*N5892</f>
        <v/>
      </c>
      <c r="P5892">
        <f>IF(E5892=0,0.3,IF(D5892=1,IF(C5892&gt;=Params!$B$13-3,IF(C5892&lt;Params!$B$13,Params!$B$20,0.3),0.3),IF(C5892&gt;=Params!$B$15-3,IF(C5892&lt;Params!$B$15,Params!$B$21,0.3),0.3)))</f>
        <v/>
      </c>
    </row>
    <row r="5893" ht="15" customHeight="1" s="1">
      <c r="A5893" s="9" t="n">
        <v>5890</v>
      </c>
      <c r="B5893" s="6" t="inlineStr">
        <is>
          <t>03/09</t>
        </is>
      </c>
      <c r="C5893" s="6" t="n">
        <v>9</v>
      </c>
      <c r="D5893" s="6" t="n">
        <v>0</v>
      </c>
      <c r="E5893" s="10">
        <f>IF(D5893=1, IF(OR(C5893&lt;10, C5893&gt;=15),1,0), IF(OR(C5893&lt;7, C5893&gt;=18),1,0))</f>
        <v/>
      </c>
      <c r="F5893" s="11" t="n">
        <v>0.895</v>
      </c>
      <c r="G5893" s="12">
        <f>0.4*8</f>
        <v/>
      </c>
      <c r="H5893" s="12">
        <f>F5893-G5893</f>
        <v/>
      </c>
      <c r="I5893" s="10">
        <f>IF(E5893=0,"Fora",IF(E5892=0,"Carg xar",IF(H5893&lt;0,IF(M5893&lt;0.9,"Carg FV","Stby"),IF(M5893&gt;P5893,"V2H",IF(M5893&lt;0.9,"Carg xar","Stby")))))</f>
        <v/>
      </c>
      <c r="J5893" s="12">
        <f>IF(OR(I5893="Carg FV",I5893="Carg xar"),MIN(IF(I5893="Carg FV",ABS(H5893),7.4),7.4,MAX(0,(0.9-M5893)*40)*0.95),0)</f>
        <v/>
      </c>
      <c r="K5893" s="12">
        <f>IF(I5893="V2H",MIN(MAX(0,H5893),7.4,MAX(0,(M5893-P5893)*40)*0.95),0)</f>
        <v/>
      </c>
      <c r="L5893" s="12">
        <f>IF(E5893=0,0,MAX(0,H5893-K5893))</f>
        <v/>
      </c>
      <c r="M5893" s="13">
        <f>M5892+J5892/40-IF(I5892="V2H",K5892/(0.95*40),0)-IF(E5893=0,IF(E5892=1,IF(D5893=1,30,40)*0.18/(2*40),0),0)-IF(E5893=1,IF(E5892=0,IF(D5893=1,30,40)*0.18/(2*40),0),0)</f>
        <v/>
      </c>
      <c r="N5893" s="14" t="n">
        <v>0.15</v>
      </c>
      <c r="O5893" s="15">
        <f>K5893*N5893</f>
        <v/>
      </c>
      <c r="P5893">
        <f>IF(E5893=0,0.3,IF(D5893=1,IF(C5893&gt;=Params!$B$13-3,IF(C5893&lt;Params!$B$13,Params!$B$20,0.3),0.3),IF(C5893&gt;=Params!$B$15-3,IF(C5893&lt;Params!$B$15,Params!$B$21,0.3),0.3)))</f>
        <v/>
      </c>
    </row>
    <row r="5894" ht="15" customHeight="1" s="1">
      <c r="A5894" s="9" t="n">
        <v>5891</v>
      </c>
      <c r="B5894" s="6" t="inlineStr">
        <is>
          <t>03/09</t>
        </is>
      </c>
      <c r="C5894" s="6" t="n">
        <v>10</v>
      </c>
      <c r="D5894" s="6" t="n">
        <v>0</v>
      </c>
      <c r="E5894" s="10">
        <f>IF(D5894=1, IF(OR(C5894&lt;10, C5894&gt;=15),1,0), IF(OR(C5894&lt;7, C5894&gt;=18),1,0))</f>
        <v/>
      </c>
      <c r="F5894" s="11" t="n">
        <v>1.408</v>
      </c>
      <c r="G5894" s="12">
        <f>0.6*8</f>
        <v/>
      </c>
      <c r="H5894" s="12">
        <f>F5894-G5894</f>
        <v/>
      </c>
      <c r="I5894" s="10">
        <f>IF(E5894=0,"Fora",IF(E5893=0,"Carg xar",IF(H5894&lt;0,IF(M5894&lt;0.9,"Carg FV","Stby"),IF(M5894&gt;P5894,"V2H",IF(M5894&lt;0.9,"Carg xar","Stby")))))</f>
        <v/>
      </c>
      <c r="J5894" s="12">
        <f>IF(OR(I5894="Carg FV",I5894="Carg xar"),MIN(IF(I5894="Carg FV",ABS(H5894),7.4),7.4,MAX(0,(0.9-M5894)*40)*0.95),0)</f>
        <v/>
      </c>
      <c r="K5894" s="12">
        <f>IF(I5894="V2H",MIN(MAX(0,H5894),7.4,MAX(0,(M5894-P5894)*40)*0.95),0)</f>
        <v/>
      </c>
      <c r="L5894" s="12">
        <f>IF(E5894=0,0,MAX(0,H5894-K5894))</f>
        <v/>
      </c>
      <c r="M5894" s="13">
        <f>M5893+J5893/40-IF(I5893="V2H",K5893/(0.95*40),0)-IF(E5894=0,IF(E5893=1,IF(D5894=1,30,40)*0.18/(2*40),0),0)-IF(E5894=1,IF(E5893=0,IF(D5894=1,30,40)*0.18/(2*40),0),0)</f>
        <v/>
      </c>
      <c r="N5894" s="14" t="n">
        <v>0.2</v>
      </c>
      <c r="O5894" s="15">
        <f>K5894*N5894</f>
        <v/>
      </c>
      <c r="P5894">
        <f>IF(E5894=0,0.3,IF(D5894=1,IF(C5894&gt;=Params!$B$13-3,IF(C5894&lt;Params!$B$13,Params!$B$20,0.3),0.3),IF(C5894&gt;=Params!$B$15-3,IF(C5894&lt;Params!$B$15,Params!$B$21,0.3),0.3)))</f>
        <v/>
      </c>
    </row>
    <row r="5895" ht="15" customHeight="1" s="1">
      <c r="A5895" s="9" t="n">
        <v>5892</v>
      </c>
      <c r="B5895" s="6" t="inlineStr">
        <is>
          <t>03/09</t>
        </is>
      </c>
      <c r="C5895" s="6" t="n">
        <v>11</v>
      </c>
      <c r="D5895" s="6" t="n">
        <v>0</v>
      </c>
      <c r="E5895" s="10">
        <f>IF(D5895=1, IF(OR(C5895&lt;10, C5895&gt;=15),1,0), IF(OR(C5895&lt;7, C5895&gt;=18),1,0))</f>
        <v/>
      </c>
      <c r="F5895" s="11" t="n">
        <v>1.27</v>
      </c>
      <c r="G5895" s="12">
        <f>0.75*8</f>
        <v/>
      </c>
      <c r="H5895" s="12">
        <f>F5895-G5895</f>
        <v/>
      </c>
      <c r="I5895" s="10">
        <f>IF(E5895=0,"Fora",IF(E5894=0,"Carg xar",IF(H5895&lt;0,IF(M5895&lt;0.9,"Carg FV","Stby"),IF(M5895&gt;P5895,"V2H",IF(M5895&lt;0.9,"Carg xar","Stby")))))</f>
        <v/>
      </c>
      <c r="J5895" s="12">
        <f>IF(OR(I5895="Carg FV",I5895="Carg xar"),MIN(IF(I5895="Carg FV",ABS(H5895),7.4),7.4,MAX(0,(0.9-M5895)*40)*0.95),0)</f>
        <v/>
      </c>
      <c r="K5895" s="12">
        <f>IF(I5895="V2H",MIN(MAX(0,H5895),7.4,MAX(0,(M5895-P5895)*40)*0.95),0)</f>
        <v/>
      </c>
      <c r="L5895" s="12">
        <f>IF(E5895=0,0,MAX(0,H5895-K5895))</f>
        <v/>
      </c>
      <c r="M5895" s="13">
        <f>M5894+J5894/40-IF(I5894="V2H",K5894/(0.95*40),0)-IF(E5895=0,IF(E5894=1,IF(D5895=1,30,40)*0.18/(2*40),0),0)-IF(E5895=1,IF(E5894=0,IF(D5895=1,30,40)*0.18/(2*40),0),0)</f>
        <v/>
      </c>
      <c r="N5895" s="14" t="n">
        <v>0.2</v>
      </c>
      <c r="O5895" s="15">
        <f>K5895*N5895</f>
        <v/>
      </c>
      <c r="P5895">
        <f>IF(E5895=0,0.3,IF(D5895=1,IF(C5895&gt;=Params!$B$13-3,IF(C5895&lt;Params!$B$13,Params!$B$20,0.3),0.3),IF(C5895&gt;=Params!$B$15-3,IF(C5895&lt;Params!$B$15,Params!$B$21,0.3),0.3)))</f>
        <v/>
      </c>
    </row>
    <row r="5896" ht="15" customHeight="1" s="1">
      <c r="A5896" s="9" t="n">
        <v>5893</v>
      </c>
      <c r="B5896" s="6" t="inlineStr">
        <is>
          <t>03/09</t>
        </is>
      </c>
      <c r="C5896" s="6" t="n">
        <v>12</v>
      </c>
      <c r="D5896" s="6" t="n">
        <v>0</v>
      </c>
      <c r="E5896" s="10">
        <f>IF(D5896=1, IF(OR(C5896&lt;10, C5896&gt;=15),1,0), IF(OR(C5896&lt;7, C5896&gt;=18),1,0))</f>
        <v/>
      </c>
      <c r="F5896" s="11" t="n">
        <v>1.242</v>
      </c>
      <c r="G5896" s="12">
        <f>0.82*8</f>
        <v/>
      </c>
      <c r="H5896" s="12">
        <f>F5896-G5896</f>
        <v/>
      </c>
      <c r="I5896" s="10">
        <f>IF(E5896=0,"Fora",IF(E5895=0,"Carg xar",IF(H5896&lt;0,IF(M5896&lt;0.9,"Carg FV","Stby"),IF(M5896&gt;P5896,"V2H",IF(M5896&lt;0.9,"Carg xar","Stby")))))</f>
        <v/>
      </c>
      <c r="J5896" s="12">
        <f>IF(OR(I5896="Carg FV",I5896="Carg xar"),MIN(IF(I5896="Carg FV",ABS(H5896),7.4),7.4,MAX(0,(0.9-M5896)*40)*0.95),0)</f>
        <v/>
      </c>
      <c r="K5896" s="12">
        <f>IF(I5896="V2H",MIN(MAX(0,H5896),7.4,MAX(0,(M5896-P5896)*40)*0.95),0)</f>
        <v/>
      </c>
      <c r="L5896" s="12">
        <f>IF(E5896=0,0,MAX(0,H5896-K5896))</f>
        <v/>
      </c>
      <c r="M5896" s="13">
        <f>M5895+J5895/40-IF(I5895="V2H",K5895/(0.95*40),0)-IF(E5896=0,IF(E5895=1,IF(D5896=1,30,40)*0.18/(2*40),0),0)-IF(E5896=1,IF(E5895=0,IF(D5896=1,30,40)*0.18/(2*40),0),0)</f>
        <v/>
      </c>
      <c r="N5896" s="14" t="n">
        <v>0.2</v>
      </c>
      <c r="O5896" s="15">
        <f>K5896*N5896</f>
        <v/>
      </c>
      <c r="P5896">
        <f>IF(E5896=0,0.3,IF(D5896=1,IF(C5896&gt;=Params!$B$13-3,IF(C5896&lt;Params!$B$13,Params!$B$20,0.3),0.3),IF(C5896&gt;=Params!$B$15-3,IF(C5896&lt;Params!$B$15,Params!$B$21,0.3),0.3)))</f>
        <v/>
      </c>
    </row>
    <row r="5897" ht="15" customHeight="1" s="1">
      <c r="A5897" s="9" t="n">
        <v>5894</v>
      </c>
      <c r="B5897" s="6" t="inlineStr">
        <is>
          <t>03/09</t>
        </is>
      </c>
      <c r="C5897" s="6" t="n">
        <v>13</v>
      </c>
      <c r="D5897" s="6" t="n">
        <v>0</v>
      </c>
      <c r="E5897" s="10">
        <f>IF(D5897=1, IF(OR(C5897&lt;10, C5897&gt;=15),1,0), IF(OR(C5897&lt;7, C5897&gt;=18),1,0))</f>
        <v/>
      </c>
      <c r="F5897" s="11" t="n">
        <v>1.8</v>
      </c>
      <c r="G5897" s="12">
        <f>0.8*8</f>
        <v/>
      </c>
      <c r="H5897" s="12">
        <f>F5897-G5897</f>
        <v/>
      </c>
      <c r="I5897" s="10">
        <f>IF(E5897=0,"Fora",IF(E5896=0,"Carg xar",IF(H5897&lt;0,IF(M5897&lt;0.9,"Carg FV","Stby"),IF(M5897&gt;P5897,"V2H",IF(M5897&lt;0.9,"Carg xar","Stby")))))</f>
        <v/>
      </c>
      <c r="J5897" s="12">
        <f>IF(OR(I5897="Carg FV",I5897="Carg xar"),MIN(IF(I5897="Carg FV",ABS(H5897),7.4),7.4,MAX(0,(0.9-M5897)*40)*0.95),0)</f>
        <v/>
      </c>
      <c r="K5897" s="12">
        <f>IF(I5897="V2H",MIN(MAX(0,H5897),7.4,MAX(0,(M5897-P5897)*40)*0.95),0)</f>
        <v/>
      </c>
      <c r="L5897" s="12">
        <f>IF(E5897=0,0,MAX(0,H5897-K5897))</f>
        <v/>
      </c>
      <c r="M5897" s="13">
        <f>M5896+J5896/40-IF(I5896="V2H",K5896/(0.95*40),0)-IF(E5897=0,IF(E5896=1,IF(D5897=1,30,40)*0.18/(2*40),0),0)-IF(E5897=1,IF(E5896=0,IF(D5897=1,30,40)*0.18/(2*40),0),0)</f>
        <v/>
      </c>
      <c r="N5897" s="14" t="n">
        <v>0.2</v>
      </c>
      <c r="O5897" s="15">
        <f>K5897*N5897</f>
        <v/>
      </c>
      <c r="P5897">
        <f>IF(E5897=0,0.3,IF(D5897=1,IF(C5897&gt;=Params!$B$13-3,IF(C5897&lt;Params!$B$13,Params!$B$20,0.3),0.3),IF(C5897&gt;=Params!$B$15-3,IF(C5897&lt;Params!$B$15,Params!$B$21,0.3),0.3)))</f>
        <v/>
      </c>
    </row>
    <row r="5898" ht="15" customHeight="1" s="1">
      <c r="A5898" s="9" t="n">
        <v>5895</v>
      </c>
      <c r="B5898" s="6" t="inlineStr">
        <is>
          <t>03/09</t>
        </is>
      </c>
      <c r="C5898" s="6" t="n">
        <v>14</v>
      </c>
      <c r="D5898" s="6" t="n">
        <v>0</v>
      </c>
      <c r="E5898" s="10">
        <f>IF(D5898=1, IF(OR(C5898&lt;10, C5898&gt;=15),1,0), IF(OR(C5898&lt;7, C5898&gt;=18),1,0))</f>
        <v/>
      </c>
      <c r="F5898" s="11" t="n">
        <v>1.347</v>
      </c>
      <c r="G5898" s="12">
        <f>0.68*8</f>
        <v/>
      </c>
      <c r="H5898" s="12">
        <f>F5898-G5898</f>
        <v/>
      </c>
      <c r="I5898" s="10">
        <f>IF(E5898=0,"Fora",IF(E5897=0,"Carg xar",IF(H5898&lt;0,IF(M5898&lt;0.9,"Carg FV","Stby"),IF(M5898&gt;P5898,"V2H",IF(M5898&lt;0.9,"Carg xar","Stby")))))</f>
        <v/>
      </c>
      <c r="J5898" s="12">
        <f>IF(OR(I5898="Carg FV",I5898="Carg xar"),MIN(IF(I5898="Carg FV",ABS(H5898),7.4),7.4,MAX(0,(0.9-M5898)*40)*0.95),0)</f>
        <v/>
      </c>
      <c r="K5898" s="12">
        <f>IF(I5898="V2H",MIN(MAX(0,H5898),7.4,MAX(0,(M5898-P5898)*40)*0.95),0)</f>
        <v/>
      </c>
      <c r="L5898" s="12">
        <f>IF(E5898=0,0,MAX(0,H5898-K5898))</f>
        <v/>
      </c>
      <c r="M5898" s="13">
        <f>M5897+J5897/40-IF(I5897="V2H",K5897/(0.95*40),0)-IF(E5898=0,IF(E5897=1,IF(D5898=1,30,40)*0.18/(2*40),0),0)-IF(E5898=1,IF(E5897=0,IF(D5898=1,30,40)*0.18/(2*40),0),0)</f>
        <v/>
      </c>
      <c r="N5898" s="14" t="n">
        <v>0.15</v>
      </c>
      <c r="O5898" s="15">
        <f>K5898*N5898</f>
        <v/>
      </c>
      <c r="P5898">
        <f>IF(E5898=0,0.3,IF(D5898=1,IF(C5898&gt;=Params!$B$13-3,IF(C5898&lt;Params!$B$13,Params!$B$20,0.3),0.3),IF(C5898&gt;=Params!$B$15-3,IF(C5898&lt;Params!$B$15,Params!$B$21,0.3),0.3)))</f>
        <v/>
      </c>
    </row>
    <row r="5899" ht="15" customHeight="1" s="1">
      <c r="A5899" s="9" t="n">
        <v>5896</v>
      </c>
      <c r="B5899" s="6" t="inlineStr">
        <is>
          <t>03/09</t>
        </is>
      </c>
      <c r="C5899" s="6" t="n">
        <v>15</v>
      </c>
      <c r="D5899" s="6" t="n">
        <v>0</v>
      </c>
      <c r="E5899" s="10">
        <f>IF(D5899=1, IF(OR(C5899&lt;10, C5899&gt;=15),1,0), IF(OR(C5899&lt;7, C5899&gt;=18),1,0))</f>
        <v/>
      </c>
      <c r="F5899" s="11" t="n">
        <v>1.232</v>
      </c>
      <c r="G5899" s="12">
        <f>0.5*8</f>
        <v/>
      </c>
      <c r="H5899" s="12">
        <f>F5899-G5899</f>
        <v/>
      </c>
      <c r="I5899" s="10">
        <f>IF(E5899=0,"Fora",IF(E5898=0,"Carg xar",IF(H5899&lt;0,IF(M5899&lt;0.9,"Carg FV","Stby"),IF(M5899&gt;P5899,"V2H",IF(M5899&lt;0.9,"Carg xar","Stby")))))</f>
        <v/>
      </c>
      <c r="J5899" s="12">
        <f>IF(OR(I5899="Carg FV",I5899="Carg xar"),MIN(IF(I5899="Carg FV",ABS(H5899),7.4),7.4,MAX(0,(0.9-M5899)*40)*0.95),0)</f>
        <v/>
      </c>
      <c r="K5899" s="12">
        <f>IF(I5899="V2H",MIN(MAX(0,H5899),7.4,MAX(0,(M5899-P5899)*40)*0.95),0)</f>
        <v/>
      </c>
      <c r="L5899" s="12">
        <f>IF(E5899=0,0,MAX(0,H5899-K5899))</f>
        <v/>
      </c>
      <c r="M5899" s="13">
        <f>M5898+J5898/40-IF(I5898="V2H",K5898/(0.95*40),0)-IF(E5899=0,IF(E5898=1,IF(D5899=1,30,40)*0.18/(2*40),0),0)-IF(E5899=1,IF(E5898=0,IF(D5899=1,30,40)*0.18/(2*40),0),0)</f>
        <v/>
      </c>
      <c r="N5899" s="14" t="n">
        <v>0.15</v>
      </c>
      <c r="O5899" s="15">
        <f>K5899*N5899</f>
        <v/>
      </c>
      <c r="P5899">
        <f>IF(E5899=0,0.3,IF(D5899=1,IF(C5899&gt;=Params!$B$13-3,IF(C5899&lt;Params!$B$13,Params!$B$20,0.3),0.3),IF(C5899&gt;=Params!$B$15-3,IF(C5899&lt;Params!$B$15,Params!$B$21,0.3),0.3)))</f>
        <v/>
      </c>
    </row>
    <row r="5900" ht="15" customHeight="1" s="1">
      <c r="A5900" s="9" t="n">
        <v>5897</v>
      </c>
      <c r="B5900" s="6" t="inlineStr">
        <is>
          <t>03/09</t>
        </is>
      </c>
      <c r="C5900" s="6" t="n">
        <v>16</v>
      </c>
      <c r="D5900" s="6" t="n">
        <v>0</v>
      </c>
      <c r="E5900" s="10">
        <f>IF(D5900=1, IF(OR(C5900&lt;10, C5900&gt;=15),1,0), IF(OR(C5900&lt;7, C5900&gt;=18),1,0))</f>
        <v/>
      </c>
      <c r="F5900" s="11" t="n">
        <v>1.593</v>
      </c>
      <c r="G5900" s="12">
        <f>0.3*8</f>
        <v/>
      </c>
      <c r="H5900" s="12">
        <f>F5900-G5900</f>
        <v/>
      </c>
      <c r="I5900" s="10">
        <f>IF(E5900=0,"Fora",IF(E5899=0,"Carg xar",IF(H5900&lt;0,IF(M5900&lt;0.9,"Carg FV","Stby"),IF(M5900&gt;P5900,"V2H",IF(M5900&lt;0.9,"Carg xar","Stby")))))</f>
        <v/>
      </c>
      <c r="J5900" s="12">
        <f>IF(OR(I5900="Carg FV",I5900="Carg xar"),MIN(IF(I5900="Carg FV",ABS(H5900),7.4),7.4,MAX(0,(0.9-M5900)*40)*0.95),0)</f>
        <v/>
      </c>
      <c r="K5900" s="12">
        <f>IF(I5900="V2H",MIN(MAX(0,H5900),7.4,MAX(0,(M5900-P5900)*40)*0.95),0)</f>
        <v/>
      </c>
      <c r="L5900" s="12">
        <f>IF(E5900=0,0,MAX(0,H5900-K5900))</f>
        <v/>
      </c>
      <c r="M5900" s="13">
        <f>M5899+J5899/40-IF(I5899="V2H",K5899/(0.95*40),0)-IF(E5900=0,IF(E5899=1,IF(D5900=1,30,40)*0.18/(2*40),0),0)-IF(E5900=1,IF(E5899=0,IF(D5900=1,30,40)*0.18/(2*40),0),0)</f>
        <v/>
      </c>
      <c r="N5900" s="14" t="n">
        <v>0.15</v>
      </c>
      <c r="O5900" s="15">
        <f>K5900*N5900</f>
        <v/>
      </c>
      <c r="P5900">
        <f>IF(E5900=0,0.3,IF(D5900=1,IF(C5900&gt;=Params!$B$13-3,IF(C5900&lt;Params!$B$13,Params!$B$20,0.3),0.3),IF(C5900&gt;=Params!$B$15-3,IF(C5900&lt;Params!$B$15,Params!$B$21,0.3),0.3)))</f>
        <v/>
      </c>
    </row>
    <row r="5901" ht="15" customHeight="1" s="1">
      <c r="A5901" s="9" t="n">
        <v>5898</v>
      </c>
      <c r="B5901" s="6" t="inlineStr">
        <is>
          <t>03/09</t>
        </is>
      </c>
      <c r="C5901" s="6" t="n">
        <v>17</v>
      </c>
      <c r="D5901" s="6" t="n">
        <v>0</v>
      </c>
      <c r="E5901" s="10">
        <f>IF(D5901=1, IF(OR(C5901&lt;10, C5901&gt;=15),1,0), IF(OR(C5901&lt;7, C5901&gt;=18),1,0))</f>
        <v/>
      </c>
      <c r="F5901" s="11" t="n">
        <v>4.545</v>
      </c>
      <c r="G5901" s="12">
        <f>0.12*8</f>
        <v/>
      </c>
      <c r="H5901" s="12">
        <f>F5901-G5901</f>
        <v/>
      </c>
      <c r="I5901" s="10">
        <f>IF(E5901=0,"Fora",IF(E5900=0,"Carg xar",IF(H5901&lt;0,IF(M5901&lt;0.9,"Carg FV","Stby"),IF(M5901&gt;P5901,"V2H",IF(M5901&lt;0.9,"Carg xar","Stby")))))</f>
        <v/>
      </c>
      <c r="J5901" s="12">
        <f>IF(OR(I5901="Carg FV",I5901="Carg xar"),MIN(IF(I5901="Carg FV",ABS(H5901),7.4),7.4,MAX(0,(0.9-M5901)*40)*0.95),0)</f>
        <v/>
      </c>
      <c r="K5901" s="12">
        <f>IF(I5901="V2H",MIN(MAX(0,H5901),7.4,MAX(0,(M5901-P5901)*40)*0.95),0)</f>
        <v/>
      </c>
      <c r="L5901" s="12">
        <f>IF(E5901=0,0,MAX(0,H5901-K5901))</f>
        <v/>
      </c>
      <c r="M5901" s="13">
        <f>M5900+J5900/40-IF(I5900="V2H",K5900/(0.95*40),0)-IF(E5901=0,IF(E5900=1,IF(D5901=1,30,40)*0.18/(2*40),0),0)-IF(E5901=1,IF(E5900=0,IF(D5901=1,30,40)*0.18/(2*40),0),0)</f>
        <v/>
      </c>
      <c r="N5901" s="14" t="n">
        <v>0.15</v>
      </c>
      <c r="O5901" s="15">
        <f>K5901*N5901</f>
        <v/>
      </c>
      <c r="P5901">
        <f>IF(E5901=0,0.3,IF(D5901=1,IF(C5901&gt;=Params!$B$13-3,IF(C5901&lt;Params!$B$13,Params!$B$20,0.3),0.3),IF(C5901&gt;=Params!$B$15-3,IF(C5901&lt;Params!$B$15,Params!$B$21,0.3),0.3)))</f>
        <v/>
      </c>
    </row>
    <row r="5902" ht="15" customHeight="1" s="1">
      <c r="A5902" s="9" t="n">
        <v>5899</v>
      </c>
      <c r="B5902" s="6" t="inlineStr">
        <is>
          <t>03/09</t>
        </is>
      </c>
      <c r="C5902" s="6" t="n">
        <v>18</v>
      </c>
      <c r="D5902" s="6" t="n">
        <v>0</v>
      </c>
      <c r="E5902" s="10">
        <f>IF(D5902=1, IF(OR(C5902&lt;10, C5902&gt;=15),1,0), IF(OR(C5902&lt;7, C5902&gt;=18),1,0))</f>
        <v/>
      </c>
      <c r="F5902" s="11" t="n">
        <v>3.326</v>
      </c>
      <c r="G5902" s="12">
        <f>0*8</f>
        <v/>
      </c>
      <c r="H5902" s="12">
        <f>F5902-G5902</f>
        <v/>
      </c>
      <c r="I5902" s="10">
        <f>IF(E5902=0,"Fora",IF(E5901=0,"Carg xar",IF(H5902&lt;0,IF(M5902&lt;0.9,"Carg FV","Stby"),IF(M5902&gt;P5902,"V2H",IF(M5902&lt;0.9,"Carg xar","Stby")))))</f>
        <v/>
      </c>
      <c r="J5902" s="12">
        <f>IF(OR(I5902="Carg FV",I5902="Carg xar"),MIN(IF(I5902="Carg FV",ABS(H5902),7.4),7.4,MAX(0,(0.9-M5902)*40)*0.95),0)</f>
        <v/>
      </c>
      <c r="K5902" s="12">
        <f>IF(I5902="V2H",MIN(MAX(0,H5902),7.4,MAX(0,(M5902-P5902)*40)*0.95),0)</f>
        <v/>
      </c>
      <c r="L5902" s="12">
        <f>IF(E5902=0,0,MAX(0,H5902-K5902))</f>
        <v/>
      </c>
      <c r="M5902" s="13">
        <f>M5901+J5901/40-IF(I5901="V2H",K5901/(0.95*40),0)-IF(E5902=0,IF(E5901=1,IF(D5902=1,30,40)*0.18/(2*40),0),0)-IF(E5902=1,IF(E5901=0,IF(D5902=1,30,40)*0.18/(2*40),0),0)</f>
        <v/>
      </c>
      <c r="N5902" s="14" t="n">
        <v>0.2</v>
      </c>
      <c r="O5902" s="15">
        <f>K5902*N5902</f>
        <v/>
      </c>
      <c r="P5902">
        <f>IF(E5902=0,0.3,IF(D5902=1,IF(C5902&gt;=Params!$B$13-3,IF(C5902&lt;Params!$B$13,Params!$B$20,0.3),0.3),IF(C5902&gt;=Params!$B$15-3,IF(C5902&lt;Params!$B$15,Params!$B$21,0.3),0.3)))</f>
        <v/>
      </c>
    </row>
    <row r="5903" ht="15" customHeight="1" s="1">
      <c r="A5903" s="9" t="n">
        <v>5900</v>
      </c>
      <c r="B5903" s="6" t="inlineStr">
        <is>
          <t>03/09</t>
        </is>
      </c>
      <c r="C5903" s="6" t="n">
        <v>19</v>
      </c>
      <c r="D5903" s="6" t="n">
        <v>0</v>
      </c>
      <c r="E5903" s="10">
        <f>IF(D5903=1, IF(OR(C5903&lt;10, C5903&gt;=15),1,0), IF(OR(C5903&lt;7, C5903&gt;=18),1,0))</f>
        <v/>
      </c>
      <c r="F5903" s="11" t="n">
        <v>0.25</v>
      </c>
      <c r="G5903" s="12">
        <f>0*8</f>
        <v/>
      </c>
      <c r="H5903" s="12">
        <f>F5903-G5903</f>
        <v/>
      </c>
      <c r="I5903" s="10">
        <f>IF(E5903=0,"Fora",IF(E5902=0,"Carg xar",IF(H5903&lt;0,IF(M5903&lt;0.9,"Carg FV","Stby"),IF(M5903&gt;P5903,"V2H",IF(M5903&lt;0.9,"Carg xar","Stby")))))</f>
        <v/>
      </c>
      <c r="J5903" s="12">
        <f>IF(OR(I5903="Carg FV",I5903="Carg xar"),MIN(IF(I5903="Carg FV",ABS(H5903),7.4),7.4,MAX(0,(0.9-M5903)*40)*0.95),0)</f>
        <v/>
      </c>
      <c r="K5903" s="12">
        <f>IF(I5903="V2H",MIN(MAX(0,H5903),7.4,MAX(0,(M5903-P5903)*40)*0.95),0)</f>
        <v/>
      </c>
      <c r="L5903" s="12">
        <f>IF(E5903=0,0,MAX(0,H5903-K5903))</f>
        <v/>
      </c>
      <c r="M5903" s="13">
        <f>M5902+J5902/40-IF(I5902="V2H",K5902/(0.95*40),0)-IF(E5903=0,IF(E5902=1,IF(D5903=1,30,40)*0.18/(2*40),0),0)-IF(E5903=1,IF(E5902=0,IF(D5903=1,30,40)*0.18/(2*40),0),0)</f>
        <v/>
      </c>
      <c r="N5903" s="14" t="n">
        <v>0.2</v>
      </c>
      <c r="O5903" s="15">
        <f>K5903*N5903</f>
        <v/>
      </c>
      <c r="P5903">
        <f>IF(E5903=0,0.3,IF(D5903=1,IF(C5903&gt;=Params!$B$13-3,IF(C5903&lt;Params!$B$13,Params!$B$20,0.3),0.3),IF(C5903&gt;=Params!$B$15-3,IF(C5903&lt;Params!$B$15,Params!$B$21,0.3),0.3)))</f>
        <v/>
      </c>
    </row>
    <row r="5904" ht="15" customHeight="1" s="1">
      <c r="A5904" s="9" t="n">
        <v>5901</v>
      </c>
      <c r="B5904" s="6" t="inlineStr">
        <is>
          <t>03/09</t>
        </is>
      </c>
      <c r="C5904" s="6" t="n">
        <v>20</v>
      </c>
      <c r="D5904" s="6" t="n">
        <v>0</v>
      </c>
      <c r="E5904" s="10">
        <f>IF(D5904=1, IF(OR(C5904&lt;10, C5904&gt;=15),1,0), IF(OR(C5904&lt;7, C5904&gt;=18),1,0))</f>
        <v/>
      </c>
      <c r="F5904" s="11" t="n">
        <v>0.487</v>
      </c>
      <c r="G5904" s="12">
        <f>0*8</f>
        <v/>
      </c>
      <c r="H5904" s="12">
        <f>F5904-G5904</f>
        <v/>
      </c>
      <c r="I5904" s="10">
        <f>IF(E5904=0,"Fora",IF(E5903=0,"Carg xar",IF(H5904&lt;0,IF(M5904&lt;0.9,"Carg FV","Stby"),IF(M5904&gt;P5904,"V2H",IF(M5904&lt;0.9,"Carg xar","Stby")))))</f>
        <v/>
      </c>
      <c r="J5904" s="12">
        <f>IF(OR(I5904="Carg FV",I5904="Carg xar"),MIN(IF(I5904="Carg FV",ABS(H5904),7.4),7.4,MAX(0,(0.9-M5904)*40)*0.95),0)</f>
        <v/>
      </c>
      <c r="K5904" s="12">
        <f>IF(I5904="V2H",MIN(MAX(0,H5904),7.4,MAX(0,(M5904-P5904)*40)*0.95),0)</f>
        <v/>
      </c>
      <c r="L5904" s="12">
        <f>IF(E5904=0,0,MAX(0,H5904-K5904))</f>
        <v/>
      </c>
      <c r="M5904" s="13">
        <f>M5903+J5903/40-IF(I5903="V2H",K5903/(0.95*40),0)-IF(E5904=0,IF(E5903=1,IF(D5904=1,30,40)*0.18/(2*40),0),0)-IF(E5904=1,IF(E5903=0,IF(D5904=1,30,40)*0.18/(2*40),0),0)</f>
        <v/>
      </c>
      <c r="N5904" s="14" t="n">
        <v>0.2</v>
      </c>
      <c r="O5904" s="15">
        <f>K5904*N5904</f>
        <v/>
      </c>
      <c r="P5904">
        <f>IF(E5904=0,0.3,IF(D5904=1,IF(C5904&gt;=Params!$B$13-3,IF(C5904&lt;Params!$B$13,Params!$B$20,0.3),0.3),IF(C5904&gt;=Params!$B$15-3,IF(C5904&lt;Params!$B$15,Params!$B$21,0.3),0.3)))</f>
        <v/>
      </c>
    </row>
    <row r="5905" ht="15" customHeight="1" s="1">
      <c r="A5905" s="9" t="n">
        <v>5902</v>
      </c>
      <c r="B5905" s="6" t="inlineStr">
        <is>
          <t>03/09</t>
        </is>
      </c>
      <c r="C5905" s="6" t="n">
        <v>21</v>
      </c>
      <c r="D5905" s="6" t="n">
        <v>0</v>
      </c>
      <c r="E5905" s="10">
        <f>IF(D5905=1, IF(OR(C5905&lt;10, C5905&gt;=15),1,0), IF(OR(C5905&lt;7, C5905&gt;=18),1,0))</f>
        <v/>
      </c>
      <c r="F5905" s="11" t="n">
        <v>1.897</v>
      </c>
      <c r="G5905" s="12">
        <f>0*8</f>
        <v/>
      </c>
      <c r="H5905" s="12">
        <f>F5905-G5905</f>
        <v/>
      </c>
      <c r="I5905" s="10">
        <f>IF(E5905=0,"Fora",IF(E5904=0,"Carg xar",IF(H5905&lt;0,IF(M5905&lt;0.9,"Carg FV","Stby"),IF(M5905&gt;P5905,"V2H",IF(M5905&lt;0.9,"Carg xar","Stby")))))</f>
        <v/>
      </c>
      <c r="J5905" s="12">
        <f>IF(OR(I5905="Carg FV",I5905="Carg xar"),MIN(IF(I5905="Carg FV",ABS(H5905),7.4),7.4,MAX(0,(0.9-M5905)*40)*0.95),0)</f>
        <v/>
      </c>
      <c r="K5905" s="12">
        <f>IF(I5905="V2H",MIN(MAX(0,H5905),7.4,MAX(0,(M5905-P5905)*40)*0.95),0)</f>
        <v/>
      </c>
      <c r="L5905" s="12">
        <f>IF(E5905=0,0,MAX(0,H5905-K5905))</f>
        <v/>
      </c>
      <c r="M5905" s="13">
        <f>M5904+J5904/40-IF(I5904="V2H",K5904/(0.95*40),0)-IF(E5905=0,IF(E5904=1,IF(D5905=1,30,40)*0.18/(2*40),0),0)-IF(E5905=1,IF(E5904=0,IF(D5905=1,30,40)*0.18/(2*40),0),0)</f>
        <v/>
      </c>
      <c r="N5905" s="14" t="n">
        <v>0.2</v>
      </c>
      <c r="O5905" s="15">
        <f>K5905*N5905</f>
        <v/>
      </c>
      <c r="P5905">
        <f>IF(E5905=0,0.3,IF(D5905=1,IF(C5905&gt;=Params!$B$13-3,IF(C5905&lt;Params!$B$13,Params!$B$20,0.3),0.3),IF(C5905&gt;=Params!$B$15-3,IF(C5905&lt;Params!$B$15,Params!$B$21,0.3),0.3)))</f>
        <v/>
      </c>
    </row>
    <row r="5906" ht="15" customHeight="1" s="1">
      <c r="A5906" s="9" t="n">
        <v>5903</v>
      </c>
      <c r="B5906" s="6" t="inlineStr">
        <is>
          <t>03/09</t>
        </is>
      </c>
      <c r="C5906" s="6" t="n">
        <v>22</v>
      </c>
      <c r="D5906" s="6" t="n">
        <v>0</v>
      </c>
      <c r="E5906" s="10">
        <f>IF(D5906=1, IF(OR(C5906&lt;10, C5906&gt;=15),1,0), IF(OR(C5906&lt;7, C5906&gt;=18),1,0))</f>
        <v/>
      </c>
      <c r="F5906" s="11" t="n">
        <v>0.46</v>
      </c>
      <c r="G5906" s="12">
        <f>0*8</f>
        <v/>
      </c>
      <c r="H5906" s="12">
        <f>F5906-G5906</f>
        <v/>
      </c>
      <c r="I5906" s="10">
        <f>IF(E5906=0,"Fora",IF(E5905=0,"Carg xar",IF(H5906&lt;0,IF(M5906&lt;0.9,"Carg FV","Stby"),IF(M5906&gt;P5906,"V2H",IF(M5906&lt;0.9,"Carg xar","Stby")))))</f>
        <v/>
      </c>
      <c r="J5906" s="12">
        <f>IF(OR(I5906="Carg FV",I5906="Carg xar"),MIN(IF(I5906="Carg FV",ABS(H5906),7.4),7.4,MAX(0,(0.9-M5906)*40)*0.95),0)</f>
        <v/>
      </c>
      <c r="K5906" s="12">
        <f>IF(I5906="V2H",MIN(MAX(0,H5906),7.4,MAX(0,(M5906-P5906)*40)*0.95),0)</f>
        <v/>
      </c>
      <c r="L5906" s="12">
        <f>IF(E5906=0,0,MAX(0,H5906-K5906))</f>
        <v/>
      </c>
      <c r="M5906" s="13">
        <f>M5905+J5905/40-IF(I5905="V2H",K5905/(0.95*40),0)-IF(E5906=0,IF(E5905=1,IF(D5906=1,30,40)*0.18/(2*40),0),0)-IF(E5906=1,IF(E5905=0,IF(D5906=1,30,40)*0.18/(2*40),0),0)</f>
        <v/>
      </c>
      <c r="N5906" s="14" t="n">
        <v>0.15</v>
      </c>
      <c r="O5906" s="15">
        <f>K5906*N5906</f>
        <v/>
      </c>
      <c r="P5906">
        <f>IF(E5906=0,0.3,IF(D5906=1,IF(C5906&gt;=Params!$B$13-3,IF(C5906&lt;Params!$B$13,Params!$B$20,0.3),0.3),IF(C5906&gt;=Params!$B$15-3,IF(C5906&lt;Params!$B$15,Params!$B$21,0.3),0.3)))</f>
        <v/>
      </c>
    </row>
    <row r="5907" ht="15" customHeight="1" s="1">
      <c r="A5907" s="9" t="n">
        <v>5904</v>
      </c>
      <c r="B5907" s="6" t="inlineStr">
        <is>
          <t>03/09</t>
        </is>
      </c>
      <c r="C5907" s="6" t="n">
        <v>23</v>
      </c>
      <c r="D5907" s="6" t="n">
        <v>0</v>
      </c>
      <c r="E5907" s="10">
        <f>IF(D5907=1, IF(OR(C5907&lt;10, C5907&gt;=15),1,0), IF(OR(C5907&lt;7, C5907&gt;=18),1,0))</f>
        <v/>
      </c>
      <c r="F5907" s="11" t="n">
        <v>0.345</v>
      </c>
      <c r="G5907" s="12">
        <f>0*8</f>
        <v/>
      </c>
      <c r="H5907" s="12">
        <f>F5907-G5907</f>
        <v/>
      </c>
      <c r="I5907" s="10">
        <f>IF(E5907=0,"Fora",IF(E5906=0,"Carg xar",IF(H5907&lt;0,IF(M5907&lt;0.9,"Carg FV","Stby"),IF(M5907&gt;P5907,"V2H",IF(M5907&lt;0.9,"Carg xar","Stby")))))</f>
        <v/>
      </c>
      <c r="J5907" s="12">
        <f>IF(OR(I5907="Carg FV",I5907="Carg xar"),MIN(IF(I5907="Carg FV",ABS(H5907),7.4),7.4,MAX(0,(0.9-M5907)*40)*0.95),0)</f>
        <v/>
      </c>
      <c r="K5907" s="12">
        <f>IF(I5907="V2H",MIN(MAX(0,H5907),7.4,MAX(0,(M5907-P5907)*40)*0.95),0)</f>
        <v/>
      </c>
      <c r="L5907" s="12">
        <f>IF(E5907=0,0,MAX(0,H5907-K5907))</f>
        <v/>
      </c>
      <c r="M5907" s="13">
        <f>M5906+J5906/40-IF(I5906="V2H",K5906/(0.95*40),0)-IF(E5907=0,IF(E5906=1,IF(D5907=1,30,40)*0.18/(2*40),0),0)-IF(E5907=1,IF(E5906=0,IF(D5907=1,30,40)*0.18/(2*40),0),0)</f>
        <v/>
      </c>
      <c r="N5907" s="14" t="n">
        <v>0.15</v>
      </c>
      <c r="O5907" s="15">
        <f>K5907*N5907</f>
        <v/>
      </c>
      <c r="P5907">
        <f>IF(E5907=0,0.3,IF(D5907=1,IF(C5907&gt;=Params!$B$13-3,IF(C5907&lt;Params!$B$13,Params!$B$20,0.3),0.3),IF(C5907&gt;=Params!$B$15-3,IF(C5907&lt;Params!$B$15,Params!$B$21,0.3),0.3)))</f>
        <v/>
      </c>
    </row>
    <row r="5908" ht="15" customHeight="1" s="1">
      <c r="A5908" s="9" t="n">
        <v>5905</v>
      </c>
      <c r="B5908" s="6" t="inlineStr">
        <is>
          <t>04/09</t>
        </is>
      </c>
      <c r="C5908" s="6" t="n">
        <v>0</v>
      </c>
      <c r="D5908" s="6" t="n">
        <v>0</v>
      </c>
      <c r="E5908" s="10">
        <f>IF(D5908=1, IF(OR(C5908&lt;10, C5908&gt;=15),1,0), IF(OR(C5908&lt;7, C5908&gt;=18),1,0))</f>
        <v/>
      </c>
      <c r="F5908" s="11" t="n">
        <v>0.23</v>
      </c>
      <c r="G5908" s="12">
        <f>0*8</f>
        <v/>
      </c>
      <c r="H5908" s="12">
        <f>F5908-G5908</f>
        <v/>
      </c>
      <c r="I5908" s="10">
        <f>IF(E5908=0,"Fora",IF(E5907=0,"Carg xar",IF(H5908&lt;0,IF(M5908&lt;0.9,"Carg FV","Stby"),IF(M5908&gt;P5908,"V2H",IF(M5908&lt;0.9,"Carg xar","Stby")))))</f>
        <v/>
      </c>
      <c r="J5908" s="12">
        <f>IF(OR(I5908="Carg FV",I5908="Carg xar"),MIN(IF(I5908="Carg FV",ABS(H5908),7.4),7.4,MAX(0,(0.9-M5908)*40)*0.95),0)</f>
        <v/>
      </c>
      <c r="K5908" s="12">
        <f>IF(I5908="V2H",MIN(MAX(0,H5908),7.4,MAX(0,(M5908-P5908)*40)*0.95),0)</f>
        <v/>
      </c>
      <c r="L5908" s="12">
        <f>IF(E5908=0,0,MAX(0,H5908-K5908))</f>
        <v/>
      </c>
      <c r="M5908" s="13">
        <f>M5907+J5907/40-IF(I5907="V2H",K5907/(0.95*40),0)-IF(E5908=0,IF(E5907=1,IF(D5908=1,30,40)*0.18/(2*40),0),0)-IF(E5908=1,IF(E5907=0,IF(D5908=1,30,40)*0.18/(2*40),0),0)</f>
        <v/>
      </c>
      <c r="N5908" s="14" t="n">
        <v>0.09</v>
      </c>
      <c r="O5908" s="15">
        <f>K5908*N5908</f>
        <v/>
      </c>
      <c r="P5908">
        <f>IF(E5908=0,0.3,IF(D5908=1,IF(C5908&gt;=Params!$B$13-3,IF(C5908&lt;Params!$B$13,Params!$B$20,0.3),0.3),IF(C5908&gt;=Params!$B$15-3,IF(C5908&lt;Params!$B$15,Params!$B$21,0.3),0.3)))</f>
        <v/>
      </c>
    </row>
    <row r="5909" ht="15" customHeight="1" s="1">
      <c r="A5909" s="9" t="n">
        <v>5906</v>
      </c>
      <c r="B5909" s="6" t="inlineStr">
        <is>
          <t>04/09</t>
        </is>
      </c>
      <c r="C5909" s="6" t="n">
        <v>1</v>
      </c>
      <c r="D5909" s="6" t="n">
        <v>0</v>
      </c>
      <c r="E5909" s="10">
        <f>IF(D5909=1, IF(OR(C5909&lt;10, C5909&gt;=15),1,0), IF(OR(C5909&lt;7, C5909&gt;=18),1,0))</f>
        <v/>
      </c>
      <c r="F5909" s="11" t="n">
        <v>0.165</v>
      </c>
      <c r="G5909" s="12">
        <f>0*8</f>
        <v/>
      </c>
      <c r="H5909" s="12">
        <f>F5909-G5909</f>
        <v/>
      </c>
      <c r="I5909" s="10">
        <f>IF(E5909=0,"Fora",IF(E5908=0,"Carg xar",IF(H5909&lt;0,IF(M5909&lt;0.9,"Carg FV","Stby"),IF(M5909&gt;P5909,"V2H",IF(M5909&lt;0.9,"Carg xar","Stby")))))</f>
        <v/>
      </c>
      <c r="J5909" s="12">
        <f>IF(OR(I5909="Carg FV",I5909="Carg xar"),MIN(IF(I5909="Carg FV",ABS(H5909),7.4),7.4,MAX(0,(0.9-M5909)*40)*0.95),0)</f>
        <v/>
      </c>
      <c r="K5909" s="12">
        <f>IF(I5909="V2H",MIN(MAX(0,H5909),7.4,MAX(0,(M5909-P5909)*40)*0.95),0)</f>
        <v/>
      </c>
      <c r="L5909" s="12">
        <f>IF(E5909=0,0,MAX(0,H5909-K5909))</f>
        <v/>
      </c>
      <c r="M5909" s="13">
        <f>M5908+J5908/40-IF(I5908="V2H",K5908/(0.95*40),0)-IF(E5909=0,IF(E5908=1,IF(D5909=1,30,40)*0.18/(2*40),0),0)-IF(E5909=1,IF(E5908=0,IF(D5909=1,30,40)*0.18/(2*40),0),0)</f>
        <v/>
      </c>
      <c r="N5909" s="14" t="n">
        <v>0.09</v>
      </c>
      <c r="O5909" s="15">
        <f>K5909*N5909</f>
        <v/>
      </c>
      <c r="P5909">
        <f>IF(E5909=0,0.3,IF(D5909=1,IF(C5909&gt;=Params!$B$13-3,IF(C5909&lt;Params!$B$13,Params!$B$20,0.3),0.3),IF(C5909&gt;=Params!$B$15-3,IF(C5909&lt;Params!$B$15,Params!$B$21,0.3),0.3)))</f>
        <v/>
      </c>
    </row>
    <row r="5910" ht="15" customHeight="1" s="1">
      <c r="A5910" s="9" t="n">
        <v>5907</v>
      </c>
      <c r="B5910" s="6" t="inlineStr">
        <is>
          <t>04/09</t>
        </is>
      </c>
      <c r="C5910" s="6" t="n">
        <v>2</v>
      </c>
      <c r="D5910" s="6" t="n">
        <v>0</v>
      </c>
      <c r="E5910" s="10">
        <f>IF(D5910=1, IF(OR(C5910&lt;10, C5910&gt;=15),1,0), IF(OR(C5910&lt;7, C5910&gt;=18),1,0))</f>
        <v/>
      </c>
      <c r="F5910" s="11" t="n">
        <v>0.144</v>
      </c>
      <c r="G5910" s="12">
        <f>0*8</f>
        <v/>
      </c>
      <c r="H5910" s="12">
        <f>F5910-G5910</f>
        <v/>
      </c>
      <c r="I5910" s="10">
        <f>IF(E5910=0,"Fora",IF(E5909=0,"Carg xar",IF(H5910&lt;0,IF(M5910&lt;0.9,"Carg FV","Stby"),IF(M5910&gt;P5910,"V2H",IF(M5910&lt;0.9,"Carg xar","Stby")))))</f>
        <v/>
      </c>
      <c r="J5910" s="12">
        <f>IF(OR(I5910="Carg FV",I5910="Carg xar"),MIN(IF(I5910="Carg FV",ABS(H5910),7.4),7.4,MAX(0,(0.9-M5910)*40)*0.95),0)</f>
        <v/>
      </c>
      <c r="K5910" s="12">
        <f>IF(I5910="V2H",MIN(MAX(0,H5910),7.4,MAX(0,(M5910-P5910)*40)*0.95),0)</f>
        <v/>
      </c>
      <c r="L5910" s="12">
        <f>IF(E5910=0,0,MAX(0,H5910-K5910))</f>
        <v/>
      </c>
      <c r="M5910" s="13">
        <f>M5909+J5909/40-IF(I5909="V2H",K5909/(0.95*40),0)-IF(E5910=0,IF(E5909=1,IF(D5910=1,30,40)*0.18/(2*40),0),0)-IF(E5910=1,IF(E5909=0,IF(D5910=1,30,40)*0.18/(2*40),0),0)</f>
        <v/>
      </c>
      <c r="N5910" s="14" t="n">
        <v>0.09</v>
      </c>
      <c r="O5910" s="15">
        <f>K5910*N5910</f>
        <v/>
      </c>
      <c r="P5910">
        <f>IF(E5910=0,0.3,IF(D5910=1,IF(C5910&gt;=Params!$B$13-3,IF(C5910&lt;Params!$B$13,Params!$B$20,0.3),0.3),IF(C5910&gt;=Params!$B$15-3,IF(C5910&lt;Params!$B$15,Params!$B$21,0.3),0.3)))</f>
        <v/>
      </c>
    </row>
    <row r="5911" ht="15" customHeight="1" s="1">
      <c r="A5911" s="9" t="n">
        <v>5908</v>
      </c>
      <c r="B5911" s="6" t="inlineStr">
        <is>
          <t>04/09</t>
        </is>
      </c>
      <c r="C5911" s="6" t="n">
        <v>3</v>
      </c>
      <c r="D5911" s="6" t="n">
        <v>0</v>
      </c>
      <c r="E5911" s="10">
        <f>IF(D5911=1, IF(OR(C5911&lt;10, C5911&gt;=15),1,0), IF(OR(C5911&lt;7, C5911&gt;=18),1,0))</f>
        <v/>
      </c>
      <c r="F5911" s="11" t="n">
        <v>0.146</v>
      </c>
      <c r="G5911" s="12">
        <f>0*8</f>
        <v/>
      </c>
      <c r="H5911" s="12">
        <f>F5911-G5911</f>
        <v/>
      </c>
      <c r="I5911" s="10">
        <f>IF(E5911=0,"Fora",IF(E5910=0,"Carg xar",IF(H5911&lt;0,IF(M5911&lt;0.9,"Carg FV","Stby"),IF(M5911&gt;P5911,"V2H",IF(M5911&lt;0.9,"Carg xar","Stby")))))</f>
        <v/>
      </c>
      <c r="J5911" s="12">
        <f>IF(OR(I5911="Carg FV",I5911="Carg xar"),MIN(IF(I5911="Carg FV",ABS(H5911),7.4),7.4,MAX(0,(0.9-M5911)*40)*0.95),0)</f>
        <v/>
      </c>
      <c r="K5911" s="12">
        <f>IF(I5911="V2H",MIN(MAX(0,H5911),7.4,MAX(0,(M5911-P5911)*40)*0.95),0)</f>
        <v/>
      </c>
      <c r="L5911" s="12">
        <f>IF(E5911=0,0,MAX(0,H5911-K5911))</f>
        <v/>
      </c>
      <c r="M5911" s="13">
        <f>M5910+J5910/40-IF(I5910="V2H",K5910/(0.95*40),0)-IF(E5911=0,IF(E5910=1,IF(D5911=1,30,40)*0.18/(2*40),0),0)-IF(E5911=1,IF(E5910=0,IF(D5911=1,30,40)*0.18/(2*40),0),0)</f>
        <v/>
      </c>
      <c r="N5911" s="14" t="n">
        <v>0.09</v>
      </c>
      <c r="O5911" s="15">
        <f>K5911*N5911</f>
        <v/>
      </c>
      <c r="P5911">
        <f>IF(E5911=0,0.3,IF(D5911=1,IF(C5911&gt;=Params!$B$13-3,IF(C5911&lt;Params!$B$13,Params!$B$20,0.3),0.3),IF(C5911&gt;=Params!$B$15-3,IF(C5911&lt;Params!$B$15,Params!$B$21,0.3),0.3)))</f>
        <v/>
      </c>
    </row>
    <row r="5912" ht="15" customHeight="1" s="1">
      <c r="A5912" s="9" t="n">
        <v>5909</v>
      </c>
      <c r="B5912" s="6" t="inlineStr">
        <is>
          <t>04/09</t>
        </is>
      </c>
      <c r="C5912" s="6" t="n">
        <v>4</v>
      </c>
      <c r="D5912" s="6" t="n">
        <v>0</v>
      </c>
      <c r="E5912" s="10">
        <f>IF(D5912=1, IF(OR(C5912&lt;10, C5912&gt;=15),1,0), IF(OR(C5912&lt;7, C5912&gt;=18),1,0))</f>
        <v/>
      </c>
      <c r="F5912" s="11" t="n">
        <v>0.153</v>
      </c>
      <c r="G5912" s="12">
        <f>0*8</f>
        <v/>
      </c>
      <c r="H5912" s="12">
        <f>F5912-G5912</f>
        <v/>
      </c>
      <c r="I5912" s="10">
        <f>IF(E5912=0,"Fora",IF(E5911=0,"Carg xar",IF(H5912&lt;0,IF(M5912&lt;0.9,"Carg FV","Stby"),IF(M5912&gt;P5912,"V2H",IF(M5912&lt;0.9,"Carg xar","Stby")))))</f>
        <v/>
      </c>
      <c r="J5912" s="12">
        <f>IF(OR(I5912="Carg FV",I5912="Carg xar"),MIN(IF(I5912="Carg FV",ABS(H5912),7.4),7.4,MAX(0,(0.9-M5912)*40)*0.95),0)</f>
        <v/>
      </c>
      <c r="K5912" s="12">
        <f>IF(I5912="V2H",MIN(MAX(0,H5912),7.4,MAX(0,(M5912-P5912)*40)*0.95),0)</f>
        <v/>
      </c>
      <c r="L5912" s="12">
        <f>IF(E5912=0,0,MAX(0,H5912-K5912))</f>
        <v/>
      </c>
      <c r="M5912" s="13">
        <f>M5911+J5911/40-IF(I5911="V2H",K5911/(0.95*40),0)-IF(E5912=0,IF(E5911=1,IF(D5912=1,30,40)*0.18/(2*40),0),0)-IF(E5912=1,IF(E5911=0,IF(D5912=1,30,40)*0.18/(2*40),0),0)</f>
        <v/>
      </c>
      <c r="N5912" s="14" t="n">
        <v>0.09</v>
      </c>
      <c r="O5912" s="15">
        <f>K5912*N5912</f>
        <v/>
      </c>
      <c r="P5912">
        <f>IF(E5912=0,0.3,IF(D5912=1,IF(C5912&gt;=Params!$B$13-3,IF(C5912&lt;Params!$B$13,Params!$B$20,0.3),0.3),IF(C5912&gt;=Params!$B$15-3,IF(C5912&lt;Params!$B$15,Params!$B$21,0.3),0.3)))</f>
        <v/>
      </c>
    </row>
    <row r="5913" ht="15" customHeight="1" s="1">
      <c r="A5913" s="9" t="n">
        <v>5910</v>
      </c>
      <c r="B5913" s="6" t="inlineStr">
        <is>
          <t>04/09</t>
        </is>
      </c>
      <c r="C5913" s="6" t="n">
        <v>5</v>
      </c>
      <c r="D5913" s="6" t="n">
        <v>0</v>
      </c>
      <c r="E5913" s="10">
        <f>IF(D5913=1, IF(OR(C5913&lt;10, C5913&gt;=15),1,0), IF(OR(C5913&lt;7, C5913&gt;=18),1,0))</f>
        <v/>
      </c>
      <c r="F5913" s="11" t="n">
        <v>0.178</v>
      </c>
      <c r="G5913" s="12">
        <f>0*8</f>
        <v/>
      </c>
      <c r="H5913" s="12">
        <f>F5913-G5913</f>
        <v/>
      </c>
      <c r="I5913" s="10">
        <f>IF(E5913=0,"Fora",IF(E5912=0,"Carg xar",IF(H5913&lt;0,IF(M5913&lt;0.9,"Carg FV","Stby"),IF(M5913&gt;P5913,"V2H",IF(M5913&lt;0.9,"Carg xar","Stby")))))</f>
        <v/>
      </c>
      <c r="J5913" s="12">
        <f>IF(OR(I5913="Carg FV",I5913="Carg xar"),MIN(IF(I5913="Carg FV",ABS(H5913),7.4),7.4,MAX(0,(0.9-M5913)*40)*0.95),0)</f>
        <v/>
      </c>
      <c r="K5913" s="12">
        <f>IF(I5913="V2H",MIN(MAX(0,H5913),7.4,MAX(0,(M5913-P5913)*40)*0.95),0)</f>
        <v/>
      </c>
      <c r="L5913" s="12">
        <f>IF(E5913=0,0,MAX(0,H5913-K5913))</f>
        <v/>
      </c>
      <c r="M5913" s="13">
        <f>M5912+J5912/40-IF(I5912="V2H",K5912/(0.95*40),0)-IF(E5913=0,IF(E5912=1,IF(D5913=1,30,40)*0.18/(2*40),0),0)-IF(E5913=1,IF(E5912=0,IF(D5913=1,30,40)*0.18/(2*40),0),0)</f>
        <v/>
      </c>
      <c r="N5913" s="14" t="n">
        <v>0.09</v>
      </c>
      <c r="O5913" s="15">
        <f>K5913*N5913</f>
        <v/>
      </c>
      <c r="P5913">
        <f>IF(E5913=0,0.3,IF(D5913=1,IF(C5913&gt;=Params!$B$13-3,IF(C5913&lt;Params!$B$13,Params!$B$20,0.3),0.3),IF(C5913&gt;=Params!$B$15-3,IF(C5913&lt;Params!$B$15,Params!$B$21,0.3),0.3)))</f>
        <v/>
      </c>
    </row>
    <row r="5914" ht="15" customHeight="1" s="1">
      <c r="A5914" s="9" t="n">
        <v>5911</v>
      </c>
      <c r="B5914" s="6" t="inlineStr">
        <is>
          <t>04/09</t>
        </is>
      </c>
      <c r="C5914" s="6" t="n">
        <v>6</v>
      </c>
      <c r="D5914" s="6" t="n">
        <v>0</v>
      </c>
      <c r="E5914" s="10">
        <f>IF(D5914=1, IF(OR(C5914&lt;10, C5914&gt;=15),1,0), IF(OR(C5914&lt;7, C5914&gt;=18),1,0))</f>
        <v/>
      </c>
      <c r="F5914" s="11" t="n">
        <v>0.163</v>
      </c>
      <c r="G5914" s="12">
        <f>0*8</f>
        <v/>
      </c>
      <c r="H5914" s="12">
        <f>F5914-G5914</f>
        <v/>
      </c>
      <c r="I5914" s="10">
        <f>IF(E5914=0,"Fora",IF(E5913=0,"Carg xar",IF(H5914&lt;0,IF(M5914&lt;0.9,"Carg FV","Stby"),IF(M5914&gt;P5914,"V2H",IF(M5914&lt;0.9,"Carg xar","Stby")))))</f>
        <v/>
      </c>
      <c r="J5914" s="12">
        <f>IF(OR(I5914="Carg FV",I5914="Carg xar"),MIN(IF(I5914="Carg FV",ABS(H5914),7.4),7.4,MAX(0,(0.9-M5914)*40)*0.95),0)</f>
        <v/>
      </c>
      <c r="K5914" s="12">
        <f>IF(I5914="V2H",MIN(MAX(0,H5914),7.4,MAX(0,(M5914-P5914)*40)*0.95),0)</f>
        <v/>
      </c>
      <c r="L5914" s="12">
        <f>IF(E5914=0,0,MAX(0,H5914-K5914))</f>
        <v/>
      </c>
      <c r="M5914" s="13">
        <f>M5913+J5913/40-IF(I5913="V2H",K5913/(0.95*40),0)-IF(E5914=0,IF(E5913=1,IF(D5914=1,30,40)*0.18/(2*40),0),0)-IF(E5914=1,IF(E5913=0,IF(D5914=1,30,40)*0.18/(2*40),0),0)</f>
        <v/>
      </c>
      <c r="N5914" s="14" t="n">
        <v>0.09</v>
      </c>
      <c r="O5914" s="15">
        <f>K5914*N5914</f>
        <v/>
      </c>
      <c r="P5914">
        <f>IF(E5914=0,0.3,IF(D5914=1,IF(C5914&gt;=Params!$B$13-3,IF(C5914&lt;Params!$B$13,Params!$B$20,0.3),0.3),IF(C5914&gt;=Params!$B$15-3,IF(C5914&lt;Params!$B$15,Params!$B$21,0.3),0.3)))</f>
        <v/>
      </c>
    </row>
    <row r="5915" ht="15" customHeight="1" s="1">
      <c r="A5915" s="9" t="n">
        <v>5912</v>
      </c>
      <c r="B5915" s="6" t="inlineStr">
        <is>
          <t>04/09</t>
        </is>
      </c>
      <c r="C5915" s="6" t="n">
        <v>7</v>
      </c>
      <c r="D5915" s="6" t="n">
        <v>0</v>
      </c>
      <c r="E5915" s="10">
        <f>IF(D5915=1, IF(OR(C5915&lt;10, C5915&gt;=15),1,0), IF(OR(C5915&lt;7, C5915&gt;=18),1,0))</f>
        <v/>
      </c>
      <c r="F5915" s="11" t="n">
        <v>0.174</v>
      </c>
      <c r="G5915" s="12">
        <f>0.06*8</f>
        <v/>
      </c>
      <c r="H5915" s="12">
        <f>F5915-G5915</f>
        <v/>
      </c>
      <c r="I5915" s="10">
        <f>IF(E5915=0,"Fora",IF(E5914=0,"Carg xar",IF(H5915&lt;0,IF(M5915&lt;0.9,"Carg FV","Stby"),IF(M5915&gt;P5915,"V2H",IF(M5915&lt;0.9,"Carg xar","Stby")))))</f>
        <v/>
      </c>
      <c r="J5915" s="12">
        <f>IF(OR(I5915="Carg FV",I5915="Carg xar"),MIN(IF(I5915="Carg FV",ABS(H5915),7.4),7.4,MAX(0,(0.9-M5915)*40)*0.95),0)</f>
        <v/>
      </c>
      <c r="K5915" s="12">
        <f>IF(I5915="V2H",MIN(MAX(0,H5915),7.4,MAX(0,(M5915-P5915)*40)*0.95),0)</f>
        <v/>
      </c>
      <c r="L5915" s="12">
        <f>IF(E5915=0,0,MAX(0,H5915-K5915))</f>
        <v/>
      </c>
      <c r="M5915" s="13">
        <f>M5914+J5914/40-IF(I5914="V2H",K5914/(0.95*40),0)-IF(E5915=0,IF(E5914=1,IF(D5915=1,30,40)*0.18/(2*40),0),0)-IF(E5915=1,IF(E5914=0,IF(D5915=1,30,40)*0.18/(2*40),0),0)</f>
        <v/>
      </c>
      <c r="N5915" s="14" t="n">
        <v>0.09</v>
      </c>
      <c r="O5915" s="15">
        <f>K5915*N5915</f>
        <v/>
      </c>
      <c r="P5915">
        <f>IF(E5915=0,0.3,IF(D5915=1,IF(C5915&gt;=Params!$B$13-3,IF(C5915&lt;Params!$B$13,Params!$B$20,0.3),0.3),IF(C5915&gt;=Params!$B$15-3,IF(C5915&lt;Params!$B$15,Params!$B$21,0.3),0.3)))</f>
        <v/>
      </c>
    </row>
    <row r="5916" ht="15" customHeight="1" s="1">
      <c r="A5916" s="9" t="n">
        <v>5913</v>
      </c>
      <c r="B5916" s="6" t="inlineStr">
        <is>
          <t>04/09</t>
        </is>
      </c>
      <c r="C5916" s="6" t="n">
        <v>8</v>
      </c>
      <c r="D5916" s="6" t="n">
        <v>0</v>
      </c>
      <c r="E5916" s="10">
        <f>IF(D5916=1, IF(OR(C5916&lt;10, C5916&gt;=15),1,0), IF(OR(C5916&lt;7, C5916&gt;=18),1,0))</f>
        <v/>
      </c>
      <c r="F5916" s="11" t="n">
        <v>0.326</v>
      </c>
      <c r="G5916" s="12">
        <f>0.2*8</f>
        <v/>
      </c>
      <c r="H5916" s="12">
        <f>F5916-G5916</f>
        <v/>
      </c>
      <c r="I5916" s="10">
        <f>IF(E5916=0,"Fora",IF(E5915=0,"Carg xar",IF(H5916&lt;0,IF(M5916&lt;0.9,"Carg FV","Stby"),IF(M5916&gt;P5916,"V2H",IF(M5916&lt;0.9,"Carg xar","Stby")))))</f>
        <v/>
      </c>
      <c r="J5916" s="12">
        <f>IF(OR(I5916="Carg FV",I5916="Carg xar"),MIN(IF(I5916="Carg FV",ABS(H5916),7.4),7.4,MAX(0,(0.9-M5916)*40)*0.95),0)</f>
        <v/>
      </c>
      <c r="K5916" s="12">
        <f>IF(I5916="V2H",MIN(MAX(0,H5916),7.4,MAX(0,(M5916-P5916)*40)*0.95),0)</f>
        <v/>
      </c>
      <c r="L5916" s="12">
        <f>IF(E5916=0,0,MAX(0,H5916-K5916))</f>
        <v/>
      </c>
      <c r="M5916" s="13">
        <f>M5915+J5915/40-IF(I5915="V2H",K5915/(0.95*40),0)-IF(E5916=0,IF(E5915=1,IF(D5916=1,30,40)*0.18/(2*40),0),0)-IF(E5916=1,IF(E5915=0,IF(D5916=1,30,40)*0.18/(2*40),0),0)</f>
        <v/>
      </c>
      <c r="N5916" s="14" t="n">
        <v>0.15</v>
      </c>
      <c r="O5916" s="15">
        <f>K5916*N5916</f>
        <v/>
      </c>
      <c r="P5916">
        <f>IF(E5916=0,0.3,IF(D5916=1,IF(C5916&gt;=Params!$B$13-3,IF(C5916&lt;Params!$B$13,Params!$B$20,0.3),0.3),IF(C5916&gt;=Params!$B$15-3,IF(C5916&lt;Params!$B$15,Params!$B$21,0.3),0.3)))</f>
        <v/>
      </c>
    </row>
    <row r="5917" ht="15" customHeight="1" s="1">
      <c r="A5917" s="9" t="n">
        <v>5914</v>
      </c>
      <c r="B5917" s="6" t="inlineStr">
        <is>
          <t>04/09</t>
        </is>
      </c>
      <c r="C5917" s="6" t="n">
        <v>9</v>
      </c>
      <c r="D5917" s="6" t="n">
        <v>0</v>
      </c>
      <c r="E5917" s="10">
        <f>IF(D5917=1, IF(OR(C5917&lt;10, C5917&gt;=15),1,0), IF(OR(C5917&lt;7, C5917&gt;=18),1,0))</f>
        <v/>
      </c>
      <c r="F5917" s="11" t="n">
        <v>1.781</v>
      </c>
      <c r="G5917" s="12">
        <f>0.4*8</f>
        <v/>
      </c>
      <c r="H5917" s="12">
        <f>F5917-G5917</f>
        <v/>
      </c>
      <c r="I5917" s="10">
        <f>IF(E5917=0,"Fora",IF(E5916=0,"Carg xar",IF(H5917&lt;0,IF(M5917&lt;0.9,"Carg FV","Stby"),IF(M5917&gt;P5917,"V2H",IF(M5917&lt;0.9,"Carg xar","Stby")))))</f>
        <v/>
      </c>
      <c r="J5917" s="12">
        <f>IF(OR(I5917="Carg FV",I5917="Carg xar"),MIN(IF(I5917="Carg FV",ABS(H5917),7.4),7.4,MAX(0,(0.9-M5917)*40)*0.95),0)</f>
        <v/>
      </c>
      <c r="K5917" s="12">
        <f>IF(I5917="V2H",MIN(MAX(0,H5917),7.4,MAX(0,(M5917-P5917)*40)*0.95),0)</f>
        <v/>
      </c>
      <c r="L5917" s="12">
        <f>IF(E5917=0,0,MAX(0,H5917-K5917))</f>
        <v/>
      </c>
      <c r="M5917" s="13">
        <f>M5916+J5916/40-IF(I5916="V2H",K5916/(0.95*40),0)-IF(E5917=0,IF(E5916=1,IF(D5917=1,30,40)*0.18/(2*40),0),0)-IF(E5917=1,IF(E5916=0,IF(D5917=1,30,40)*0.18/(2*40),0),0)</f>
        <v/>
      </c>
      <c r="N5917" s="14" t="n">
        <v>0.15</v>
      </c>
      <c r="O5917" s="15">
        <f>K5917*N5917</f>
        <v/>
      </c>
      <c r="P5917">
        <f>IF(E5917=0,0.3,IF(D5917=1,IF(C5917&gt;=Params!$B$13-3,IF(C5917&lt;Params!$B$13,Params!$B$20,0.3),0.3),IF(C5917&gt;=Params!$B$15-3,IF(C5917&lt;Params!$B$15,Params!$B$21,0.3),0.3)))</f>
        <v/>
      </c>
    </row>
    <row r="5918" ht="15" customHeight="1" s="1">
      <c r="A5918" s="9" t="n">
        <v>5915</v>
      </c>
      <c r="B5918" s="6" t="inlineStr">
        <is>
          <t>04/09</t>
        </is>
      </c>
      <c r="C5918" s="6" t="n">
        <v>10</v>
      </c>
      <c r="D5918" s="6" t="n">
        <v>0</v>
      </c>
      <c r="E5918" s="10">
        <f>IF(D5918=1, IF(OR(C5918&lt;10, C5918&gt;=15),1,0), IF(OR(C5918&lt;7, C5918&gt;=18),1,0))</f>
        <v/>
      </c>
      <c r="F5918" s="11" t="n">
        <v>1.223</v>
      </c>
      <c r="G5918" s="12">
        <f>0.6*8</f>
        <v/>
      </c>
      <c r="H5918" s="12">
        <f>F5918-G5918</f>
        <v/>
      </c>
      <c r="I5918" s="10">
        <f>IF(E5918=0,"Fora",IF(E5917=0,"Carg xar",IF(H5918&lt;0,IF(M5918&lt;0.9,"Carg FV","Stby"),IF(M5918&gt;P5918,"V2H",IF(M5918&lt;0.9,"Carg xar","Stby")))))</f>
        <v/>
      </c>
      <c r="J5918" s="12">
        <f>IF(OR(I5918="Carg FV",I5918="Carg xar"),MIN(IF(I5918="Carg FV",ABS(H5918),7.4),7.4,MAX(0,(0.9-M5918)*40)*0.95),0)</f>
        <v/>
      </c>
      <c r="K5918" s="12">
        <f>IF(I5918="V2H",MIN(MAX(0,H5918),7.4,MAX(0,(M5918-P5918)*40)*0.95),0)</f>
        <v/>
      </c>
      <c r="L5918" s="12">
        <f>IF(E5918=0,0,MAX(0,H5918-K5918))</f>
        <v/>
      </c>
      <c r="M5918" s="13">
        <f>M5917+J5917/40-IF(I5917="V2H",K5917/(0.95*40),0)-IF(E5918=0,IF(E5917=1,IF(D5918=1,30,40)*0.18/(2*40),0),0)-IF(E5918=1,IF(E5917=0,IF(D5918=1,30,40)*0.18/(2*40),0),0)</f>
        <v/>
      </c>
      <c r="N5918" s="14" t="n">
        <v>0.2</v>
      </c>
      <c r="O5918" s="15">
        <f>K5918*N5918</f>
        <v/>
      </c>
      <c r="P5918">
        <f>IF(E5918=0,0.3,IF(D5918=1,IF(C5918&gt;=Params!$B$13-3,IF(C5918&lt;Params!$B$13,Params!$B$20,0.3),0.3),IF(C5918&gt;=Params!$B$15-3,IF(C5918&lt;Params!$B$15,Params!$B$21,0.3),0.3)))</f>
        <v/>
      </c>
    </row>
    <row r="5919" ht="15" customHeight="1" s="1">
      <c r="A5919" s="9" t="n">
        <v>5916</v>
      </c>
      <c r="B5919" s="6" t="inlineStr">
        <is>
          <t>04/09</t>
        </is>
      </c>
      <c r="C5919" s="6" t="n">
        <v>11</v>
      </c>
      <c r="D5919" s="6" t="n">
        <v>0</v>
      </c>
      <c r="E5919" s="10">
        <f>IF(D5919=1, IF(OR(C5919&lt;10, C5919&gt;=15),1,0), IF(OR(C5919&lt;7, C5919&gt;=18),1,0))</f>
        <v/>
      </c>
      <c r="F5919" s="11" t="n">
        <v>1.645</v>
      </c>
      <c r="G5919" s="12">
        <f>0.75*8</f>
        <v/>
      </c>
      <c r="H5919" s="12">
        <f>F5919-G5919</f>
        <v/>
      </c>
      <c r="I5919" s="10">
        <f>IF(E5919=0,"Fora",IF(E5918=0,"Carg xar",IF(H5919&lt;0,IF(M5919&lt;0.9,"Carg FV","Stby"),IF(M5919&gt;P5919,"V2H",IF(M5919&lt;0.9,"Carg xar","Stby")))))</f>
        <v/>
      </c>
      <c r="J5919" s="12">
        <f>IF(OR(I5919="Carg FV",I5919="Carg xar"),MIN(IF(I5919="Carg FV",ABS(H5919),7.4),7.4,MAX(0,(0.9-M5919)*40)*0.95),0)</f>
        <v/>
      </c>
      <c r="K5919" s="12">
        <f>IF(I5919="V2H",MIN(MAX(0,H5919),7.4,MAX(0,(M5919-P5919)*40)*0.95),0)</f>
        <v/>
      </c>
      <c r="L5919" s="12">
        <f>IF(E5919=0,0,MAX(0,H5919-K5919))</f>
        <v/>
      </c>
      <c r="M5919" s="13">
        <f>M5918+J5918/40-IF(I5918="V2H",K5918/(0.95*40),0)-IF(E5919=0,IF(E5918=1,IF(D5919=1,30,40)*0.18/(2*40),0),0)-IF(E5919=1,IF(E5918=0,IF(D5919=1,30,40)*0.18/(2*40),0),0)</f>
        <v/>
      </c>
      <c r="N5919" s="14" t="n">
        <v>0.2</v>
      </c>
      <c r="O5919" s="15">
        <f>K5919*N5919</f>
        <v/>
      </c>
      <c r="P5919">
        <f>IF(E5919=0,0.3,IF(D5919=1,IF(C5919&gt;=Params!$B$13-3,IF(C5919&lt;Params!$B$13,Params!$B$20,0.3),0.3),IF(C5919&gt;=Params!$B$15-3,IF(C5919&lt;Params!$B$15,Params!$B$21,0.3),0.3)))</f>
        <v/>
      </c>
    </row>
    <row r="5920" ht="15" customHeight="1" s="1">
      <c r="A5920" s="9" t="n">
        <v>5917</v>
      </c>
      <c r="B5920" s="6" t="inlineStr">
        <is>
          <t>04/09</t>
        </is>
      </c>
      <c r="C5920" s="6" t="n">
        <v>12</v>
      </c>
      <c r="D5920" s="6" t="n">
        <v>0</v>
      </c>
      <c r="E5920" s="10">
        <f>IF(D5920=1, IF(OR(C5920&lt;10, C5920&gt;=15),1,0), IF(OR(C5920&lt;7, C5920&gt;=18),1,0))</f>
        <v/>
      </c>
      <c r="F5920" s="11" t="n">
        <v>1.696</v>
      </c>
      <c r="G5920" s="12">
        <f>0.82*8</f>
        <v/>
      </c>
      <c r="H5920" s="12">
        <f>F5920-G5920</f>
        <v/>
      </c>
      <c r="I5920" s="10">
        <f>IF(E5920=0,"Fora",IF(E5919=0,"Carg xar",IF(H5920&lt;0,IF(M5920&lt;0.9,"Carg FV","Stby"),IF(M5920&gt;P5920,"V2H",IF(M5920&lt;0.9,"Carg xar","Stby")))))</f>
        <v/>
      </c>
      <c r="J5920" s="12">
        <f>IF(OR(I5920="Carg FV",I5920="Carg xar"),MIN(IF(I5920="Carg FV",ABS(H5920),7.4),7.4,MAX(0,(0.9-M5920)*40)*0.95),0)</f>
        <v/>
      </c>
      <c r="K5920" s="12">
        <f>IF(I5920="V2H",MIN(MAX(0,H5920),7.4,MAX(0,(M5920-P5920)*40)*0.95),0)</f>
        <v/>
      </c>
      <c r="L5920" s="12">
        <f>IF(E5920=0,0,MAX(0,H5920-K5920))</f>
        <v/>
      </c>
      <c r="M5920" s="13">
        <f>M5919+J5919/40-IF(I5919="V2H",K5919/(0.95*40),0)-IF(E5920=0,IF(E5919=1,IF(D5920=1,30,40)*0.18/(2*40),0),0)-IF(E5920=1,IF(E5919=0,IF(D5920=1,30,40)*0.18/(2*40),0),0)</f>
        <v/>
      </c>
      <c r="N5920" s="14" t="n">
        <v>0.2</v>
      </c>
      <c r="O5920" s="15">
        <f>K5920*N5920</f>
        <v/>
      </c>
      <c r="P5920">
        <f>IF(E5920=0,0.3,IF(D5920=1,IF(C5920&gt;=Params!$B$13-3,IF(C5920&lt;Params!$B$13,Params!$B$20,0.3),0.3),IF(C5920&gt;=Params!$B$15-3,IF(C5920&lt;Params!$B$15,Params!$B$21,0.3),0.3)))</f>
        <v/>
      </c>
    </row>
    <row r="5921" ht="15" customHeight="1" s="1">
      <c r="A5921" s="9" t="n">
        <v>5918</v>
      </c>
      <c r="B5921" s="6" t="inlineStr">
        <is>
          <t>04/09</t>
        </is>
      </c>
      <c r="C5921" s="6" t="n">
        <v>13</v>
      </c>
      <c r="D5921" s="6" t="n">
        <v>0</v>
      </c>
      <c r="E5921" s="10">
        <f>IF(D5921=1, IF(OR(C5921&lt;10, C5921&gt;=15),1,0), IF(OR(C5921&lt;7, C5921&gt;=18),1,0))</f>
        <v/>
      </c>
      <c r="F5921" s="11" t="n">
        <v>1.131</v>
      </c>
      <c r="G5921" s="12">
        <f>0.8*8</f>
        <v/>
      </c>
      <c r="H5921" s="12">
        <f>F5921-G5921</f>
        <v/>
      </c>
      <c r="I5921" s="10">
        <f>IF(E5921=0,"Fora",IF(E5920=0,"Carg xar",IF(H5921&lt;0,IF(M5921&lt;0.9,"Carg FV","Stby"),IF(M5921&gt;P5921,"V2H",IF(M5921&lt;0.9,"Carg xar","Stby")))))</f>
        <v/>
      </c>
      <c r="J5921" s="12">
        <f>IF(OR(I5921="Carg FV",I5921="Carg xar"),MIN(IF(I5921="Carg FV",ABS(H5921),7.4),7.4,MAX(0,(0.9-M5921)*40)*0.95),0)</f>
        <v/>
      </c>
      <c r="K5921" s="12">
        <f>IF(I5921="V2H",MIN(MAX(0,H5921),7.4,MAX(0,(M5921-P5921)*40)*0.95),0)</f>
        <v/>
      </c>
      <c r="L5921" s="12">
        <f>IF(E5921=0,0,MAX(0,H5921-K5921))</f>
        <v/>
      </c>
      <c r="M5921" s="13">
        <f>M5920+J5920/40-IF(I5920="V2H",K5920/(0.95*40),0)-IF(E5921=0,IF(E5920=1,IF(D5921=1,30,40)*0.18/(2*40),0),0)-IF(E5921=1,IF(E5920=0,IF(D5921=1,30,40)*0.18/(2*40),0),0)</f>
        <v/>
      </c>
      <c r="N5921" s="14" t="n">
        <v>0.2</v>
      </c>
      <c r="O5921" s="15">
        <f>K5921*N5921</f>
        <v/>
      </c>
      <c r="P5921">
        <f>IF(E5921=0,0.3,IF(D5921=1,IF(C5921&gt;=Params!$B$13-3,IF(C5921&lt;Params!$B$13,Params!$B$20,0.3),0.3),IF(C5921&gt;=Params!$B$15-3,IF(C5921&lt;Params!$B$15,Params!$B$21,0.3),0.3)))</f>
        <v/>
      </c>
    </row>
    <row r="5922" ht="15" customHeight="1" s="1">
      <c r="A5922" s="9" t="n">
        <v>5919</v>
      </c>
      <c r="B5922" s="6" t="inlineStr">
        <is>
          <t>04/09</t>
        </is>
      </c>
      <c r="C5922" s="6" t="n">
        <v>14</v>
      </c>
      <c r="D5922" s="6" t="n">
        <v>0</v>
      </c>
      <c r="E5922" s="10">
        <f>IF(D5922=1, IF(OR(C5922&lt;10, C5922&gt;=15),1,0), IF(OR(C5922&lt;7, C5922&gt;=18),1,0))</f>
        <v/>
      </c>
      <c r="F5922" s="11" t="n">
        <v>3.243</v>
      </c>
      <c r="G5922" s="12">
        <f>0.68*8</f>
        <v/>
      </c>
      <c r="H5922" s="12">
        <f>F5922-G5922</f>
        <v/>
      </c>
      <c r="I5922" s="10">
        <f>IF(E5922=0,"Fora",IF(E5921=0,"Carg xar",IF(H5922&lt;0,IF(M5922&lt;0.9,"Carg FV","Stby"),IF(M5922&gt;P5922,"V2H",IF(M5922&lt;0.9,"Carg xar","Stby")))))</f>
        <v/>
      </c>
      <c r="J5922" s="12">
        <f>IF(OR(I5922="Carg FV",I5922="Carg xar"),MIN(IF(I5922="Carg FV",ABS(H5922),7.4),7.4,MAX(0,(0.9-M5922)*40)*0.95),0)</f>
        <v/>
      </c>
      <c r="K5922" s="12">
        <f>IF(I5922="V2H",MIN(MAX(0,H5922),7.4,MAX(0,(M5922-P5922)*40)*0.95),0)</f>
        <v/>
      </c>
      <c r="L5922" s="12">
        <f>IF(E5922=0,0,MAX(0,H5922-K5922))</f>
        <v/>
      </c>
      <c r="M5922" s="13">
        <f>M5921+J5921/40-IF(I5921="V2H",K5921/(0.95*40),0)-IF(E5922=0,IF(E5921=1,IF(D5922=1,30,40)*0.18/(2*40),0),0)-IF(E5922=1,IF(E5921=0,IF(D5922=1,30,40)*0.18/(2*40),0),0)</f>
        <v/>
      </c>
      <c r="N5922" s="14" t="n">
        <v>0.15</v>
      </c>
      <c r="O5922" s="15">
        <f>K5922*N5922</f>
        <v/>
      </c>
      <c r="P5922">
        <f>IF(E5922=0,0.3,IF(D5922=1,IF(C5922&gt;=Params!$B$13-3,IF(C5922&lt;Params!$B$13,Params!$B$20,0.3),0.3),IF(C5922&gt;=Params!$B$15-3,IF(C5922&lt;Params!$B$15,Params!$B$21,0.3),0.3)))</f>
        <v/>
      </c>
    </row>
    <row r="5923" ht="15" customHeight="1" s="1">
      <c r="A5923" s="9" t="n">
        <v>5920</v>
      </c>
      <c r="B5923" s="6" t="inlineStr">
        <is>
          <t>04/09</t>
        </is>
      </c>
      <c r="C5923" s="6" t="n">
        <v>15</v>
      </c>
      <c r="D5923" s="6" t="n">
        <v>0</v>
      </c>
      <c r="E5923" s="10">
        <f>IF(D5923=1, IF(OR(C5923&lt;10, C5923&gt;=15),1,0), IF(OR(C5923&lt;7, C5923&gt;=18),1,0))</f>
        <v/>
      </c>
      <c r="F5923" s="11" t="n">
        <v>5.108</v>
      </c>
      <c r="G5923" s="12">
        <f>0.5*8</f>
        <v/>
      </c>
      <c r="H5923" s="12">
        <f>F5923-G5923</f>
        <v/>
      </c>
      <c r="I5923" s="10">
        <f>IF(E5923=0,"Fora",IF(E5922=0,"Carg xar",IF(H5923&lt;0,IF(M5923&lt;0.9,"Carg FV","Stby"),IF(M5923&gt;P5923,"V2H",IF(M5923&lt;0.9,"Carg xar","Stby")))))</f>
        <v/>
      </c>
      <c r="J5923" s="12">
        <f>IF(OR(I5923="Carg FV",I5923="Carg xar"),MIN(IF(I5923="Carg FV",ABS(H5923),7.4),7.4,MAX(0,(0.9-M5923)*40)*0.95),0)</f>
        <v/>
      </c>
      <c r="K5923" s="12">
        <f>IF(I5923="V2H",MIN(MAX(0,H5923),7.4,MAX(0,(M5923-P5923)*40)*0.95),0)</f>
        <v/>
      </c>
      <c r="L5923" s="12">
        <f>IF(E5923=0,0,MAX(0,H5923-K5923))</f>
        <v/>
      </c>
      <c r="M5923" s="13">
        <f>M5922+J5922/40-IF(I5922="V2H",K5922/(0.95*40),0)-IF(E5923=0,IF(E5922=1,IF(D5923=1,30,40)*0.18/(2*40),0),0)-IF(E5923=1,IF(E5922=0,IF(D5923=1,30,40)*0.18/(2*40),0),0)</f>
        <v/>
      </c>
      <c r="N5923" s="14" t="n">
        <v>0.15</v>
      </c>
      <c r="O5923" s="15">
        <f>K5923*N5923</f>
        <v/>
      </c>
      <c r="P5923">
        <f>IF(E5923=0,0.3,IF(D5923=1,IF(C5923&gt;=Params!$B$13-3,IF(C5923&lt;Params!$B$13,Params!$B$20,0.3),0.3),IF(C5923&gt;=Params!$B$15-3,IF(C5923&lt;Params!$B$15,Params!$B$21,0.3),0.3)))</f>
        <v/>
      </c>
    </row>
    <row r="5924" ht="15" customHeight="1" s="1">
      <c r="A5924" s="9" t="n">
        <v>5921</v>
      </c>
      <c r="B5924" s="6" t="inlineStr">
        <is>
          <t>04/09</t>
        </is>
      </c>
      <c r="C5924" s="6" t="n">
        <v>16</v>
      </c>
      <c r="D5924" s="6" t="n">
        <v>0</v>
      </c>
      <c r="E5924" s="10">
        <f>IF(D5924=1, IF(OR(C5924&lt;10, C5924&gt;=15),1,0), IF(OR(C5924&lt;7, C5924&gt;=18),1,0))</f>
        <v/>
      </c>
      <c r="F5924" s="11" t="n">
        <v>0.542</v>
      </c>
      <c r="G5924" s="12">
        <f>0.3*8</f>
        <v/>
      </c>
      <c r="H5924" s="12">
        <f>F5924-G5924</f>
        <v/>
      </c>
      <c r="I5924" s="10">
        <f>IF(E5924=0,"Fora",IF(E5923=0,"Carg xar",IF(H5924&lt;0,IF(M5924&lt;0.9,"Carg FV","Stby"),IF(M5924&gt;P5924,"V2H",IF(M5924&lt;0.9,"Carg xar","Stby")))))</f>
        <v/>
      </c>
      <c r="J5924" s="12">
        <f>IF(OR(I5924="Carg FV",I5924="Carg xar"),MIN(IF(I5924="Carg FV",ABS(H5924),7.4),7.4,MAX(0,(0.9-M5924)*40)*0.95),0)</f>
        <v/>
      </c>
      <c r="K5924" s="12">
        <f>IF(I5924="V2H",MIN(MAX(0,H5924),7.4,MAX(0,(M5924-P5924)*40)*0.95),0)</f>
        <v/>
      </c>
      <c r="L5924" s="12">
        <f>IF(E5924=0,0,MAX(0,H5924-K5924))</f>
        <v/>
      </c>
      <c r="M5924" s="13">
        <f>M5923+J5923/40-IF(I5923="V2H",K5923/(0.95*40),0)-IF(E5924=0,IF(E5923=1,IF(D5924=1,30,40)*0.18/(2*40),0),0)-IF(E5924=1,IF(E5923=0,IF(D5924=1,30,40)*0.18/(2*40),0),0)</f>
        <v/>
      </c>
      <c r="N5924" s="14" t="n">
        <v>0.15</v>
      </c>
      <c r="O5924" s="15">
        <f>K5924*N5924</f>
        <v/>
      </c>
      <c r="P5924">
        <f>IF(E5924=0,0.3,IF(D5924=1,IF(C5924&gt;=Params!$B$13-3,IF(C5924&lt;Params!$B$13,Params!$B$20,0.3),0.3),IF(C5924&gt;=Params!$B$15-3,IF(C5924&lt;Params!$B$15,Params!$B$21,0.3),0.3)))</f>
        <v/>
      </c>
    </row>
    <row r="5925" ht="15" customHeight="1" s="1">
      <c r="A5925" s="9" t="n">
        <v>5922</v>
      </c>
      <c r="B5925" s="6" t="inlineStr">
        <is>
          <t>04/09</t>
        </is>
      </c>
      <c r="C5925" s="6" t="n">
        <v>17</v>
      </c>
      <c r="D5925" s="6" t="n">
        <v>0</v>
      </c>
      <c r="E5925" s="10">
        <f>IF(D5925=1, IF(OR(C5925&lt;10, C5925&gt;=15),1,0), IF(OR(C5925&lt;7, C5925&gt;=18),1,0))</f>
        <v/>
      </c>
      <c r="F5925" s="11" t="n">
        <v>2.245</v>
      </c>
      <c r="G5925" s="12">
        <f>0.12*8</f>
        <v/>
      </c>
      <c r="H5925" s="12">
        <f>F5925-G5925</f>
        <v/>
      </c>
      <c r="I5925" s="10">
        <f>IF(E5925=0,"Fora",IF(E5924=0,"Carg xar",IF(H5925&lt;0,IF(M5925&lt;0.9,"Carg FV","Stby"),IF(M5925&gt;P5925,"V2H",IF(M5925&lt;0.9,"Carg xar","Stby")))))</f>
        <v/>
      </c>
      <c r="J5925" s="12">
        <f>IF(OR(I5925="Carg FV",I5925="Carg xar"),MIN(IF(I5925="Carg FV",ABS(H5925),7.4),7.4,MAX(0,(0.9-M5925)*40)*0.95),0)</f>
        <v/>
      </c>
      <c r="K5925" s="12">
        <f>IF(I5925="V2H",MIN(MAX(0,H5925),7.4,MAX(0,(M5925-P5925)*40)*0.95),0)</f>
        <v/>
      </c>
      <c r="L5925" s="12">
        <f>IF(E5925=0,0,MAX(0,H5925-K5925))</f>
        <v/>
      </c>
      <c r="M5925" s="13">
        <f>M5924+J5924/40-IF(I5924="V2H",K5924/(0.95*40),0)-IF(E5925=0,IF(E5924=1,IF(D5925=1,30,40)*0.18/(2*40),0),0)-IF(E5925=1,IF(E5924=0,IF(D5925=1,30,40)*0.18/(2*40),0),0)</f>
        <v/>
      </c>
      <c r="N5925" s="14" t="n">
        <v>0.15</v>
      </c>
      <c r="O5925" s="15">
        <f>K5925*N5925</f>
        <v/>
      </c>
      <c r="P5925">
        <f>IF(E5925=0,0.3,IF(D5925=1,IF(C5925&gt;=Params!$B$13-3,IF(C5925&lt;Params!$B$13,Params!$B$20,0.3),0.3),IF(C5925&gt;=Params!$B$15-3,IF(C5925&lt;Params!$B$15,Params!$B$21,0.3),0.3)))</f>
        <v/>
      </c>
    </row>
    <row r="5926" ht="15" customHeight="1" s="1">
      <c r="A5926" s="9" t="n">
        <v>5923</v>
      </c>
      <c r="B5926" s="6" t="inlineStr">
        <is>
          <t>04/09</t>
        </is>
      </c>
      <c r="C5926" s="6" t="n">
        <v>18</v>
      </c>
      <c r="D5926" s="6" t="n">
        <v>0</v>
      </c>
      <c r="E5926" s="10">
        <f>IF(D5926=1, IF(OR(C5926&lt;10, C5926&gt;=15),1,0), IF(OR(C5926&lt;7, C5926&gt;=18),1,0))</f>
        <v/>
      </c>
      <c r="F5926" s="11" t="n">
        <v>0.719</v>
      </c>
      <c r="G5926" s="12">
        <f>0*8</f>
        <v/>
      </c>
      <c r="H5926" s="12">
        <f>F5926-G5926</f>
        <v/>
      </c>
      <c r="I5926" s="10">
        <f>IF(E5926=0,"Fora",IF(E5925=0,"Carg xar",IF(H5926&lt;0,IF(M5926&lt;0.9,"Carg FV","Stby"),IF(M5926&gt;P5926,"V2H",IF(M5926&lt;0.9,"Carg xar","Stby")))))</f>
        <v/>
      </c>
      <c r="J5926" s="12">
        <f>IF(OR(I5926="Carg FV",I5926="Carg xar"),MIN(IF(I5926="Carg FV",ABS(H5926),7.4),7.4,MAX(0,(0.9-M5926)*40)*0.95),0)</f>
        <v/>
      </c>
      <c r="K5926" s="12">
        <f>IF(I5926="V2H",MIN(MAX(0,H5926),7.4,MAX(0,(M5926-P5926)*40)*0.95),0)</f>
        <v/>
      </c>
      <c r="L5926" s="12">
        <f>IF(E5926=0,0,MAX(0,H5926-K5926))</f>
        <v/>
      </c>
      <c r="M5926" s="13">
        <f>M5925+J5925/40-IF(I5925="V2H",K5925/(0.95*40),0)-IF(E5926=0,IF(E5925=1,IF(D5926=1,30,40)*0.18/(2*40),0),0)-IF(E5926=1,IF(E5925=0,IF(D5926=1,30,40)*0.18/(2*40),0),0)</f>
        <v/>
      </c>
      <c r="N5926" s="14" t="n">
        <v>0.2</v>
      </c>
      <c r="O5926" s="15">
        <f>K5926*N5926</f>
        <v/>
      </c>
      <c r="P5926">
        <f>IF(E5926=0,0.3,IF(D5926=1,IF(C5926&gt;=Params!$B$13-3,IF(C5926&lt;Params!$B$13,Params!$B$20,0.3),0.3),IF(C5926&gt;=Params!$B$15-3,IF(C5926&lt;Params!$B$15,Params!$B$21,0.3),0.3)))</f>
        <v/>
      </c>
    </row>
    <row r="5927" ht="15" customHeight="1" s="1">
      <c r="A5927" s="9" t="n">
        <v>5924</v>
      </c>
      <c r="B5927" s="6" t="inlineStr">
        <is>
          <t>04/09</t>
        </is>
      </c>
      <c r="C5927" s="6" t="n">
        <v>19</v>
      </c>
      <c r="D5927" s="6" t="n">
        <v>0</v>
      </c>
      <c r="E5927" s="10">
        <f>IF(D5927=1, IF(OR(C5927&lt;10, C5927&gt;=15),1,0), IF(OR(C5927&lt;7, C5927&gt;=18),1,0))</f>
        <v/>
      </c>
      <c r="F5927" s="11" t="n">
        <v>1.028</v>
      </c>
      <c r="G5927" s="12">
        <f>0*8</f>
        <v/>
      </c>
      <c r="H5927" s="12">
        <f>F5927-G5927</f>
        <v/>
      </c>
      <c r="I5927" s="10">
        <f>IF(E5927=0,"Fora",IF(E5926=0,"Carg xar",IF(H5927&lt;0,IF(M5927&lt;0.9,"Carg FV","Stby"),IF(M5927&gt;P5927,"V2H",IF(M5927&lt;0.9,"Carg xar","Stby")))))</f>
        <v/>
      </c>
      <c r="J5927" s="12">
        <f>IF(OR(I5927="Carg FV",I5927="Carg xar"),MIN(IF(I5927="Carg FV",ABS(H5927),7.4),7.4,MAX(0,(0.9-M5927)*40)*0.95),0)</f>
        <v/>
      </c>
      <c r="K5927" s="12">
        <f>IF(I5927="V2H",MIN(MAX(0,H5927),7.4,MAX(0,(M5927-P5927)*40)*0.95),0)</f>
        <v/>
      </c>
      <c r="L5927" s="12">
        <f>IF(E5927=0,0,MAX(0,H5927-K5927))</f>
        <v/>
      </c>
      <c r="M5927" s="13">
        <f>M5926+J5926/40-IF(I5926="V2H",K5926/(0.95*40),0)-IF(E5927=0,IF(E5926=1,IF(D5927=1,30,40)*0.18/(2*40),0),0)-IF(E5927=1,IF(E5926=0,IF(D5927=1,30,40)*0.18/(2*40),0),0)</f>
        <v/>
      </c>
      <c r="N5927" s="14" t="n">
        <v>0.2</v>
      </c>
      <c r="O5927" s="15">
        <f>K5927*N5927</f>
        <v/>
      </c>
      <c r="P5927">
        <f>IF(E5927=0,0.3,IF(D5927=1,IF(C5927&gt;=Params!$B$13-3,IF(C5927&lt;Params!$B$13,Params!$B$20,0.3),0.3),IF(C5927&gt;=Params!$B$15-3,IF(C5927&lt;Params!$B$15,Params!$B$21,0.3),0.3)))</f>
        <v/>
      </c>
    </row>
    <row r="5928" ht="15" customHeight="1" s="1">
      <c r="A5928" s="9" t="n">
        <v>5925</v>
      </c>
      <c r="B5928" s="6" t="inlineStr">
        <is>
          <t>04/09</t>
        </is>
      </c>
      <c r="C5928" s="6" t="n">
        <v>20</v>
      </c>
      <c r="D5928" s="6" t="n">
        <v>0</v>
      </c>
      <c r="E5928" s="10">
        <f>IF(D5928=1, IF(OR(C5928&lt;10, C5928&gt;=15),1,0), IF(OR(C5928&lt;7, C5928&gt;=18),1,0))</f>
        <v/>
      </c>
      <c r="F5928" s="11" t="n">
        <v>1.058</v>
      </c>
      <c r="G5928" s="12">
        <f>0*8</f>
        <v/>
      </c>
      <c r="H5928" s="12">
        <f>F5928-G5928</f>
        <v/>
      </c>
      <c r="I5928" s="10">
        <f>IF(E5928=0,"Fora",IF(E5927=0,"Carg xar",IF(H5928&lt;0,IF(M5928&lt;0.9,"Carg FV","Stby"),IF(M5928&gt;P5928,"V2H",IF(M5928&lt;0.9,"Carg xar","Stby")))))</f>
        <v/>
      </c>
      <c r="J5928" s="12">
        <f>IF(OR(I5928="Carg FV",I5928="Carg xar"),MIN(IF(I5928="Carg FV",ABS(H5928),7.4),7.4,MAX(0,(0.9-M5928)*40)*0.95),0)</f>
        <v/>
      </c>
      <c r="K5928" s="12">
        <f>IF(I5928="V2H",MIN(MAX(0,H5928),7.4,MAX(0,(M5928-P5928)*40)*0.95),0)</f>
        <v/>
      </c>
      <c r="L5928" s="12">
        <f>IF(E5928=0,0,MAX(0,H5928-K5928))</f>
        <v/>
      </c>
      <c r="M5928" s="13">
        <f>M5927+J5927/40-IF(I5927="V2H",K5927/(0.95*40),0)-IF(E5928=0,IF(E5927=1,IF(D5928=1,30,40)*0.18/(2*40),0),0)-IF(E5928=1,IF(E5927=0,IF(D5928=1,30,40)*0.18/(2*40),0),0)</f>
        <v/>
      </c>
      <c r="N5928" s="14" t="n">
        <v>0.2</v>
      </c>
      <c r="O5928" s="15">
        <f>K5928*N5928</f>
        <v/>
      </c>
      <c r="P5928">
        <f>IF(E5928=0,0.3,IF(D5928=1,IF(C5928&gt;=Params!$B$13-3,IF(C5928&lt;Params!$B$13,Params!$B$20,0.3),0.3),IF(C5928&gt;=Params!$B$15-3,IF(C5928&lt;Params!$B$15,Params!$B$21,0.3),0.3)))</f>
        <v/>
      </c>
    </row>
    <row r="5929" ht="15" customHeight="1" s="1">
      <c r="A5929" s="9" t="n">
        <v>5926</v>
      </c>
      <c r="B5929" s="6" t="inlineStr">
        <is>
          <t>04/09</t>
        </is>
      </c>
      <c r="C5929" s="6" t="n">
        <v>21</v>
      </c>
      <c r="D5929" s="6" t="n">
        <v>0</v>
      </c>
      <c r="E5929" s="10">
        <f>IF(D5929=1, IF(OR(C5929&lt;10, C5929&gt;=15),1,0), IF(OR(C5929&lt;7, C5929&gt;=18),1,0))</f>
        <v/>
      </c>
      <c r="F5929" s="11" t="n">
        <v>1.131</v>
      </c>
      <c r="G5929" s="12">
        <f>0*8</f>
        <v/>
      </c>
      <c r="H5929" s="12">
        <f>F5929-G5929</f>
        <v/>
      </c>
      <c r="I5929" s="10">
        <f>IF(E5929=0,"Fora",IF(E5928=0,"Carg xar",IF(H5929&lt;0,IF(M5929&lt;0.9,"Carg FV","Stby"),IF(M5929&gt;P5929,"V2H",IF(M5929&lt;0.9,"Carg xar","Stby")))))</f>
        <v/>
      </c>
      <c r="J5929" s="12">
        <f>IF(OR(I5929="Carg FV",I5929="Carg xar"),MIN(IF(I5929="Carg FV",ABS(H5929),7.4),7.4,MAX(0,(0.9-M5929)*40)*0.95),0)</f>
        <v/>
      </c>
      <c r="K5929" s="12">
        <f>IF(I5929="V2H",MIN(MAX(0,H5929),7.4,MAX(0,(M5929-P5929)*40)*0.95),0)</f>
        <v/>
      </c>
      <c r="L5929" s="12">
        <f>IF(E5929=0,0,MAX(0,H5929-K5929))</f>
        <v/>
      </c>
      <c r="M5929" s="13">
        <f>M5928+J5928/40-IF(I5928="V2H",K5928/(0.95*40),0)-IF(E5929=0,IF(E5928=1,IF(D5929=1,30,40)*0.18/(2*40),0),0)-IF(E5929=1,IF(E5928=0,IF(D5929=1,30,40)*0.18/(2*40),0),0)</f>
        <v/>
      </c>
      <c r="N5929" s="14" t="n">
        <v>0.2</v>
      </c>
      <c r="O5929" s="15">
        <f>K5929*N5929</f>
        <v/>
      </c>
      <c r="P5929">
        <f>IF(E5929=0,0.3,IF(D5929=1,IF(C5929&gt;=Params!$B$13-3,IF(C5929&lt;Params!$B$13,Params!$B$20,0.3),0.3),IF(C5929&gt;=Params!$B$15-3,IF(C5929&lt;Params!$B$15,Params!$B$21,0.3),0.3)))</f>
        <v/>
      </c>
    </row>
    <row r="5930" ht="15" customHeight="1" s="1">
      <c r="A5930" s="9" t="n">
        <v>5927</v>
      </c>
      <c r="B5930" s="6" t="inlineStr">
        <is>
          <t>04/09</t>
        </is>
      </c>
      <c r="C5930" s="6" t="n">
        <v>22</v>
      </c>
      <c r="D5930" s="6" t="n">
        <v>0</v>
      </c>
      <c r="E5930" s="10">
        <f>IF(D5930=1, IF(OR(C5930&lt;10, C5930&gt;=15),1,0), IF(OR(C5930&lt;7, C5930&gt;=18),1,0))</f>
        <v/>
      </c>
      <c r="F5930" s="11" t="n">
        <v>0.745</v>
      </c>
      <c r="G5930" s="12">
        <f>0*8</f>
        <v/>
      </c>
      <c r="H5930" s="12">
        <f>F5930-G5930</f>
        <v/>
      </c>
      <c r="I5930" s="10">
        <f>IF(E5930=0,"Fora",IF(E5929=0,"Carg xar",IF(H5930&lt;0,IF(M5930&lt;0.9,"Carg FV","Stby"),IF(M5930&gt;P5930,"V2H",IF(M5930&lt;0.9,"Carg xar","Stby")))))</f>
        <v/>
      </c>
      <c r="J5930" s="12">
        <f>IF(OR(I5930="Carg FV",I5930="Carg xar"),MIN(IF(I5930="Carg FV",ABS(H5930),7.4),7.4,MAX(0,(0.9-M5930)*40)*0.95),0)</f>
        <v/>
      </c>
      <c r="K5930" s="12">
        <f>IF(I5930="V2H",MIN(MAX(0,H5930),7.4,MAX(0,(M5930-P5930)*40)*0.95),0)</f>
        <v/>
      </c>
      <c r="L5930" s="12">
        <f>IF(E5930=0,0,MAX(0,H5930-K5930))</f>
        <v/>
      </c>
      <c r="M5930" s="13">
        <f>M5929+J5929/40-IF(I5929="V2H",K5929/(0.95*40),0)-IF(E5930=0,IF(E5929=1,IF(D5930=1,30,40)*0.18/(2*40),0),0)-IF(E5930=1,IF(E5929=0,IF(D5930=1,30,40)*0.18/(2*40),0),0)</f>
        <v/>
      </c>
      <c r="N5930" s="14" t="n">
        <v>0.15</v>
      </c>
      <c r="O5930" s="15">
        <f>K5930*N5930</f>
        <v/>
      </c>
      <c r="P5930">
        <f>IF(E5930=0,0.3,IF(D5930=1,IF(C5930&gt;=Params!$B$13-3,IF(C5930&lt;Params!$B$13,Params!$B$20,0.3),0.3),IF(C5930&gt;=Params!$B$15-3,IF(C5930&lt;Params!$B$15,Params!$B$21,0.3),0.3)))</f>
        <v/>
      </c>
    </row>
    <row r="5931" ht="15" customHeight="1" s="1">
      <c r="A5931" s="9" t="n">
        <v>5928</v>
      </c>
      <c r="B5931" s="6" t="inlineStr">
        <is>
          <t>04/09</t>
        </is>
      </c>
      <c r="C5931" s="6" t="n">
        <v>23</v>
      </c>
      <c r="D5931" s="6" t="n">
        <v>0</v>
      </c>
      <c r="E5931" s="10">
        <f>IF(D5931=1, IF(OR(C5931&lt;10, C5931&gt;=15),1,0), IF(OR(C5931&lt;7, C5931&gt;=18),1,0))</f>
        <v/>
      </c>
      <c r="F5931" s="11" t="n">
        <v>0.547</v>
      </c>
      <c r="G5931" s="12">
        <f>0*8</f>
        <v/>
      </c>
      <c r="H5931" s="12">
        <f>F5931-G5931</f>
        <v/>
      </c>
      <c r="I5931" s="10">
        <f>IF(E5931=0,"Fora",IF(E5930=0,"Carg xar",IF(H5931&lt;0,IF(M5931&lt;0.9,"Carg FV","Stby"),IF(M5931&gt;P5931,"V2H",IF(M5931&lt;0.9,"Carg xar","Stby")))))</f>
        <v/>
      </c>
      <c r="J5931" s="12">
        <f>IF(OR(I5931="Carg FV",I5931="Carg xar"),MIN(IF(I5931="Carg FV",ABS(H5931),7.4),7.4,MAX(0,(0.9-M5931)*40)*0.95),0)</f>
        <v/>
      </c>
      <c r="K5931" s="12">
        <f>IF(I5931="V2H",MIN(MAX(0,H5931),7.4,MAX(0,(M5931-P5931)*40)*0.95),0)</f>
        <v/>
      </c>
      <c r="L5931" s="12">
        <f>IF(E5931=0,0,MAX(0,H5931-K5931))</f>
        <v/>
      </c>
      <c r="M5931" s="13">
        <f>M5930+J5930/40-IF(I5930="V2H",K5930/(0.95*40),0)-IF(E5931=0,IF(E5930=1,IF(D5931=1,30,40)*0.18/(2*40),0),0)-IF(E5931=1,IF(E5930=0,IF(D5931=1,30,40)*0.18/(2*40),0),0)</f>
        <v/>
      </c>
      <c r="N5931" s="14" t="n">
        <v>0.15</v>
      </c>
      <c r="O5931" s="15">
        <f>K5931*N5931</f>
        <v/>
      </c>
      <c r="P5931">
        <f>IF(E5931=0,0.3,IF(D5931=1,IF(C5931&gt;=Params!$B$13-3,IF(C5931&lt;Params!$B$13,Params!$B$20,0.3),0.3),IF(C5931&gt;=Params!$B$15-3,IF(C5931&lt;Params!$B$15,Params!$B$21,0.3),0.3)))</f>
        <v/>
      </c>
    </row>
    <row r="5932" ht="15" customHeight="1" s="1">
      <c r="A5932" s="9" t="n">
        <v>5929</v>
      </c>
      <c r="B5932" s="6" t="inlineStr">
        <is>
          <t>05/09</t>
        </is>
      </c>
      <c r="C5932" s="6" t="n">
        <v>0</v>
      </c>
      <c r="D5932" s="6" t="n">
        <v>0</v>
      </c>
      <c r="E5932" s="10">
        <f>IF(D5932=1, IF(OR(C5932&lt;10, C5932&gt;=15),1,0), IF(OR(C5932&lt;7, C5932&gt;=18),1,0))</f>
        <v/>
      </c>
      <c r="F5932" s="11" t="n">
        <v>0.372</v>
      </c>
      <c r="G5932" s="12">
        <f>0*8</f>
        <v/>
      </c>
      <c r="H5932" s="12">
        <f>F5932-G5932</f>
        <v/>
      </c>
      <c r="I5932" s="10">
        <f>IF(E5932=0,"Fora",IF(E5931=0,"Carg xar",IF(H5932&lt;0,IF(M5932&lt;0.9,"Carg FV","Stby"),IF(M5932&gt;P5932,"V2H",IF(M5932&lt;0.9,"Carg xar","Stby")))))</f>
        <v/>
      </c>
      <c r="J5932" s="12">
        <f>IF(OR(I5932="Carg FV",I5932="Carg xar"),MIN(IF(I5932="Carg FV",ABS(H5932),7.4),7.4,MAX(0,(0.9-M5932)*40)*0.95),0)</f>
        <v/>
      </c>
      <c r="K5932" s="12">
        <f>IF(I5932="V2H",MIN(MAX(0,H5932),7.4,MAX(0,(M5932-P5932)*40)*0.95),0)</f>
        <v/>
      </c>
      <c r="L5932" s="12">
        <f>IF(E5932=0,0,MAX(0,H5932-K5932))</f>
        <v/>
      </c>
      <c r="M5932" s="13">
        <f>M5931+J5931/40-IF(I5931="V2H",K5931/(0.95*40),0)-IF(E5932=0,IF(E5931=1,IF(D5932=1,30,40)*0.18/(2*40),0),0)-IF(E5932=1,IF(E5931=0,IF(D5932=1,30,40)*0.18/(2*40),0),0)</f>
        <v/>
      </c>
      <c r="N5932" s="14" t="n">
        <v>0.09</v>
      </c>
      <c r="O5932" s="15">
        <f>K5932*N5932</f>
        <v/>
      </c>
      <c r="P5932">
        <f>IF(E5932=0,0.3,IF(D5932=1,IF(C5932&gt;=Params!$B$13-3,IF(C5932&lt;Params!$B$13,Params!$B$20,0.3),0.3),IF(C5932&gt;=Params!$B$15-3,IF(C5932&lt;Params!$B$15,Params!$B$21,0.3),0.3)))</f>
        <v/>
      </c>
    </row>
    <row r="5933" ht="15" customHeight="1" s="1">
      <c r="A5933" s="9" t="n">
        <v>5930</v>
      </c>
      <c r="B5933" s="6" t="inlineStr">
        <is>
          <t>05/09</t>
        </is>
      </c>
      <c r="C5933" s="6" t="n">
        <v>1</v>
      </c>
      <c r="D5933" s="6" t="n">
        <v>0</v>
      </c>
      <c r="E5933" s="10">
        <f>IF(D5933=1, IF(OR(C5933&lt;10, C5933&gt;=15),1,0), IF(OR(C5933&lt;7, C5933&gt;=18),1,0))</f>
        <v/>
      </c>
      <c r="F5933" s="11" t="n">
        <v>0.377</v>
      </c>
      <c r="G5933" s="12">
        <f>0*8</f>
        <v/>
      </c>
      <c r="H5933" s="12">
        <f>F5933-G5933</f>
        <v/>
      </c>
      <c r="I5933" s="10">
        <f>IF(E5933=0,"Fora",IF(E5932=0,"Carg xar",IF(H5933&lt;0,IF(M5933&lt;0.9,"Carg FV","Stby"),IF(M5933&gt;P5933,"V2H",IF(M5933&lt;0.9,"Carg xar","Stby")))))</f>
        <v/>
      </c>
      <c r="J5933" s="12">
        <f>IF(OR(I5933="Carg FV",I5933="Carg xar"),MIN(IF(I5933="Carg FV",ABS(H5933),7.4),7.4,MAX(0,(0.9-M5933)*40)*0.95),0)</f>
        <v/>
      </c>
      <c r="K5933" s="12">
        <f>IF(I5933="V2H",MIN(MAX(0,H5933),7.4,MAX(0,(M5933-P5933)*40)*0.95),0)</f>
        <v/>
      </c>
      <c r="L5933" s="12">
        <f>IF(E5933=0,0,MAX(0,H5933-K5933))</f>
        <v/>
      </c>
      <c r="M5933" s="13">
        <f>M5932+J5932/40-IF(I5932="V2H",K5932/(0.95*40),0)-IF(E5933=0,IF(E5932=1,IF(D5933=1,30,40)*0.18/(2*40),0),0)-IF(E5933=1,IF(E5932=0,IF(D5933=1,30,40)*0.18/(2*40),0),0)</f>
        <v/>
      </c>
      <c r="N5933" s="14" t="n">
        <v>0.09</v>
      </c>
      <c r="O5933" s="15">
        <f>K5933*N5933</f>
        <v/>
      </c>
      <c r="P5933">
        <f>IF(E5933=0,0.3,IF(D5933=1,IF(C5933&gt;=Params!$B$13-3,IF(C5933&lt;Params!$B$13,Params!$B$20,0.3),0.3),IF(C5933&gt;=Params!$B$15-3,IF(C5933&lt;Params!$B$15,Params!$B$21,0.3),0.3)))</f>
        <v/>
      </c>
    </row>
    <row r="5934" ht="15" customHeight="1" s="1">
      <c r="A5934" s="9" t="n">
        <v>5931</v>
      </c>
      <c r="B5934" s="6" t="inlineStr">
        <is>
          <t>05/09</t>
        </is>
      </c>
      <c r="C5934" s="6" t="n">
        <v>2</v>
      </c>
      <c r="D5934" s="6" t="n">
        <v>0</v>
      </c>
      <c r="E5934" s="10">
        <f>IF(D5934=1, IF(OR(C5934&lt;10, C5934&gt;=15),1,0), IF(OR(C5934&lt;7, C5934&gt;=18),1,0))</f>
        <v/>
      </c>
      <c r="F5934" s="11" t="n">
        <v>0.409</v>
      </c>
      <c r="G5934" s="12">
        <f>0*8</f>
        <v/>
      </c>
      <c r="H5934" s="12">
        <f>F5934-G5934</f>
        <v/>
      </c>
      <c r="I5934" s="10">
        <f>IF(E5934=0,"Fora",IF(E5933=0,"Carg xar",IF(H5934&lt;0,IF(M5934&lt;0.9,"Carg FV","Stby"),IF(M5934&gt;P5934,"V2H",IF(M5934&lt;0.9,"Carg xar","Stby")))))</f>
        <v/>
      </c>
      <c r="J5934" s="12">
        <f>IF(OR(I5934="Carg FV",I5934="Carg xar"),MIN(IF(I5934="Carg FV",ABS(H5934),7.4),7.4,MAX(0,(0.9-M5934)*40)*0.95),0)</f>
        <v/>
      </c>
      <c r="K5934" s="12">
        <f>IF(I5934="V2H",MIN(MAX(0,H5934),7.4,MAX(0,(M5934-P5934)*40)*0.95),0)</f>
        <v/>
      </c>
      <c r="L5934" s="12">
        <f>IF(E5934=0,0,MAX(0,H5934-K5934))</f>
        <v/>
      </c>
      <c r="M5934" s="13">
        <f>M5933+J5933/40-IF(I5933="V2H",K5933/(0.95*40),0)-IF(E5934=0,IF(E5933=1,IF(D5934=1,30,40)*0.18/(2*40),0),0)-IF(E5934=1,IF(E5933=0,IF(D5934=1,30,40)*0.18/(2*40),0),0)</f>
        <v/>
      </c>
      <c r="N5934" s="14" t="n">
        <v>0.09</v>
      </c>
      <c r="O5934" s="15">
        <f>K5934*N5934</f>
        <v/>
      </c>
      <c r="P5934">
        <f>IF(E5934=0,0.3,IF(D5934=1,IF(C5934&gt;=Params!$B$13-3,IF(C5934&lt;Params!$B$13,Params!$B$20,0.3),0.3),IF(C5934&gt;=Params!$B$15-3,IF(C5934&lt;Params!$B$15,Params!$B$21,0.3),0.3)))</f>
        <v/>
      </c>
    </row>
    <row r="5935" ht="15" customHeight="1" s="1">
      <c r="A5935" s="9" t="n">
        <v>5932</v>
      </c>
      <c r="B5935" s="6" t="inlineStr">
        <is>
          <t>05/09</t>
        </is>
      </c>
      <c r="C5935" s="6" t="n">
        <v>3</v>
      </c>
      <c r="D5935" s="6" t="n">
        <v>0</v>
      </c>
      <c r="E5935" s="10">
        <f>IF(D5935=1, IF(OR(C5935&lt;10, C5935&gt;=15),1,0), IF(OR(C5935&lt;7, C5935&gt;=18),1,0))</f>
        <v/>
      </c>
      <c r="F5935" s="11" t="n">
        <v>0.373</v>
      </c>
      <c r="G5935" s="12">
        <f>0*8</f>
        <v/>
      </c>
      <c r="H5935" s="12">
        <f>F5935-G5935</f>
        <v/>
      </c>
      <c r="I5935" s="10">
        <f>IF(E5935=0,"Fora",IF(E5934=0,"Carg xar",IF(H5935&lt;0,IF(M5935&lt;0.9,"Carg FV","Stby"),IF(M5935&gt;P5935,"V2H",IF(M5935&lt;0.9,"Carg xar","Stby")))))</f>
        <v/>
      </c>
      <c r="J5935" s="12">
        <f>IF(OR(I5935="Carg FV",I5935="Carg xar"),MIN(IF(I5935="Carg FV",ABS(H5935),7.4),7.4,MAX(0,(0.9-M5935)*40)*0.95),0)</f>
        <v/>
      </c>
      <c r="K5935" s="12">
        <f>IF(I5935="V2H",MIN(MAX(0,H5935),7.4,MAX(0,(M5935-P5935)*40)*0.95),0)</f>
        <v/>
      </c>
      <c r="L5935" s="12">
        <f>IF(E5935=0,0,MAX(0,H5935-K5935))</f>
        <v/>
      </c>
      <c r="M5935" s="13">
        <f>M5934+J5934/40-IF(I5934="V2H",K5934/(0.95*40),0)-IF(E5935=0,IF(E5934=1,IF(D5935=1,30,40)*0.18/(2*40),0),0)-IF(E5935=1,IF(E5934=0,IF(D5935=1,30,40)*0.18/(2*40),0),0)</f>
        <v/>
      </c>
      <c r="N5935" s="14" t="n">
        <v>0.09</v>
      </c>
      <c r="O5935" s="15">
        <f>K5935*N5935</f>
        <v/>
      </c>
      <c r="P5935">
        <f>IF(E5935=0,0.3,IF(D5935=1,IF(C5935&gt;=Params!$B$13-3,IF(C5935&lt;Params!$B$13,Params!$B$20,0.3),0.3),IF(C5935&gt;=Params!$B$15-3,IF(C5935&lt;Params!$B$15,Params!$B$21,0.3),0.3)))</f>
        <v/>
      </c>
    </row>
    <row r="5936" ht="15" customHeight="1" s="1">
      <c r="A5936" s="9" t="n">
        <v>5933</v>
      </c>
      <c r="B5936" s="6" t="inlineStr">
        <is>
          <t>05/09</t>
        </is>
      </c>
      <c r="C5936" s="6" t="n">
        <v>4</v>
      </c>
      <c r="D5936" s="6" t="n">
        <v>0</v>
      </c>
      <c r="E5936" s="10">
        <f>IF(D5936=1, IF(OR(C5936&lt;10, C5936&gt;=15),1,0), IF(OR(C5936&lt;7, C5936&gt;=18),1,0))</f>
        <v/>
      </c>
      <c r="F5936" s="11" t="n">
        <v>0.372</v>
      </c>
      <c r="G5936" s="12">
        <f>0*8</f>
        <v/>
      </c>
      <c r="H5936" s="12">
        <f>F5936-G5936</f>
        <v/>
      </c>
      <c r="I5936" s="10">
        <f>IF(E5936=0,"Fora",IF(E5935=0,"Carg xar",IF(H5936&lt;0,IF(M5936&lt;0.9,"Carg FV","Stby"),IF(M5936&gt;P5936,"V2H",IF(M5936&lt;0.9,"Carg xar","Stby")))))</f>
        <v/>
      </c>
      <c r="J5936" s="12">
        <f>IF(OR(I5936="Carg FV",I5936="Carg xar"),MIN(IF(I5936="Carg FV",ABS(H5936),7.4),7.4,MAX(0,(0.9-M5936)*40)*0.95),0)</f>
        <v/>
      </c>
      <c r="K5936" s="12">
        <f>IF(I5936="V2H",MIN(MAX(0,H5936),7.4,MAX(0,(M5936-P5936)*40)*0.95),0)</f>
        <v/>
      </c>
      <c r="L5936" s="12">
        <f>IF(E5936=0,0,MAX(0,H5936-K5936))</f>
        <v/>
      </c>
      <c r="M5936" s="13">
        <f>M5935+J5935/40-IF(I5935="V2H",K5935/(0.95*40),0)-IF(E5936=0,IF(E5935=1,IF(D5936=1,30,40)*0.18/(2*40),0),0)-IF(E5936=1,IF(E5935=0,IF(D5936=1,30,40)*0.18/(2*40),0),0)</f>
        <v/>
      </c>
      <c r="N5936" s="14" t="n">
        <v>0.09</v>
      </c>
      <c r="O5936" s="15">
        <f>K5936*N5936</f>
        <v/>
      </c>
      <c r="P5936">
        <f>IF(E5936=0,0.3,IF(D5936=1,IF(C5936&gt;=Params!$B$13-3,IF(C5936&lt;Params!$B$13,Params!$B$20,0.3),0.3),IF(C5936&gt;=Params!$B$15-3,IF(C5936&lt;Params!$B$15,Params!$B$21,0.3),0.3)))</f>
        <v/>
      </c>
    </row>
    <row r="5937" ht="15" customHeight="1" s="1">
      <c r="A5937" s="9" t="n">
        <v>5934</v>
      </c>
      <c r="B5937" s="6" t="inlineStr">
        <is>
          <t>05/09</t>
        </is>
      </c>
      <c r="C5937" s="6" t="n">
        <v>5</v>
      </c>
      <c r="D5937" s="6" t="n">
        <v>0</v>
      </c>
      <c r="E5937" s="10">
        <f>IF(D5937=1, IF(OR(C5937&lt;10, C5937&gt;=15),1,0), IF(OR(C5937&lt;7, C5937&gt;=18),1,0))</f>
        <v/>
      </c>
      <c r="F5937" s="11" t="n">
        <v>0.546</v>
      </c>
      <c r="G5937" s="12">
        <f>0*8</f>
        <v/>
      </c>
      <c r="H5937" s="12">
        <f>F5937-G5937</f>
        <v/>
      </c>
      <c r="I5937" s="10">
        <f>IF(E5937=0,"Fora",IF(E5936=0,"Carg xar",IF(H5937&lt;0,IF(M5937&lt;0.9,"Carg FV","Stby"),IF(M5937&gt;P5937,"V2H",IF(M5937&lt;0.9,"Carg xar","Stby")))))</f>
        <v/>
      </c>
      <c r="J5937" s="12">
        <f>IF(OR(I5937="Carg FV",I5937="Carg xar"),MIN(IF(I5937="Carg FV",ABS(H5937),7.4),7.4,MAX(0,(0.9-M5937)*40)*0.95),0)</f>
        <v/>
      </c>
      <c r="K5937" s="12">
        <f>IF(I5937="V2H",MIN(MAX(0,H5937),7.4,MAX(0,(M5937-P5937)*40)*0.95),0)</f>
        <v/>
      </c>
      <c r="L5937" s="12">
        <f>IF(E5937=0,0,MAX(0,H5937-K5937))</f>
        <v/>
      </c>
      <c r="M5937" s="13">
        <f>M5936+J5936/40-IF(I5936="V2H",K5936/(0.95*40),0)-IF(E5937=0,IF(E5936=1,IF(D5937=1,30,40)*0.18/(2*40),0),0)-IF(E5937=1,IF(E5936=0,IF(D5937=1,30,40)*0.18/(2*40),0),0)</f>
        <v/>
      </c>
      <c r="N5937" s="14" t="n">
        <v>0.09</v>
      </c>
      <c r="O5937" s="15">
        <f>K5937*N5937</f>
        <v/>
      </c>
      <c r="P5937">
        <f>IF(E5937=0,0.3,IF(D5937=1,IF(C5937&gt;=Params!$B$13-3,IF(C5937&lt;Params!$B$13,Params!$B$20,0.3),0.3),IF(C5937&gt;=Params!$B$15-3,IF(C5937&lt;Params!$B$15,Params!$B$21,0.3),0.3)))</f>
        <v/>
      </c>
    </row>
    <row r="5938" ht="15" customHeight="1" s="1">
      <c r="A5938" s="9" t="n">
        <v>5935</v>
      </c>
      <c r="B5938" s="6" t="inlineStr">
        <is>
          <t>05/09</t>
        </is>
      </c>
      <c r="C5938" s="6" t="n">
        <v>6</v>
      </c>
      <c r="D5938" s="6" t="n">
        <v>0</v>
      </c>
      <c r="E5938" s="10">
        <f>IF(D5938=1, IF(OR(C5938&lt;10, C5938&gt;=15),1,0), IF(OR(C5938&lt;7, C5938&gt;=18),1,0))</f>
        <v/>
      </c>
      <c r="F5938" s="11" t="n">
        <v>0.982</v>
      </c>
      <c r="G5938" s="12">
        <f>0*8</f>
        <v/>
      </c>
      <c r="H5938" s="12">
        <f>F5938-G5938</f>
        <v/>
      </c>
      <c r="I5938" s="10">
        <f>IF(E5938=0,"Fora",IF(E5937=0,"Carg xar",IF(H5938&lt;0,IF(M5938&lt;0.9,"Carg FV","Stby"),IF(M5938&gt;P5938,"V2H",IF(M5938&lt;0.9,"Carg xar","Stby")))))</f>
        <v/>
      </c>
      <c r="J5938" s="12">
        <f>IF(OR(I5938="Carg FV",I5938="Carg xar"),MIN(IF(I5938="Carg FV",ABS(H5938),7.4),7.4,MAX(0,(0.9-M5938)*40)*0.95),0)</f>
        <v/>
      </c>
      <c r="K5938" s="12">
        <f>IF(I5938="V2H",MIN(MAX(0,H5938),7.4,MAX(0,(M5938-P5938)*40)*0.95),0)</f>
        <v/>
      </c>
      <c r="L5938" s="12">
        <f>IF(E5938=0,0,MAX(0,H5938-K5938))</f>
        <v/>
      </c>
      <c r="M5938" s="13">
        <f>M5937+J5937/40-IF(I5937="V2H",K5937/(0.95*40),0)-IF(E5938=0,IF(E5937=1,IF(D5938=1,30,40)*0.18/(2*40),0),0)-IF(E5938=1,IF(E5937=0,IF(D5938=1,30,40)*0.18/(2*40),0),0)</f>
        <v/>
      </c>
      <c r="N5938" s="14" t="n">
        <v>0.09</v>
      </c>
      <c r="O5938" s="15">
        <f>K5938*N5938</f>
        <v/>
      </c>
      <c r="P5938">
        <f>IF(E5938=0,0.3,IF(D5938=1,IF(C5938&gt;=Params!$B$13-3,IF(C5938&lt;Params!$B$13,Params!$B$20,0.3),0.3),IF(C5938&gt;=Params!$B$15-3,IF(C5938&lt;Params!$B$15,Params!$B$21,0.3),0.3)))</f>
        <v/>
      </c>
    </row>
    <row r="5939" ht="15" customHeight="1" s="1">
      <c r="A5939" s="9" t="n">
        <v>5936</v>
      </c>
      <c r="B5939" s="6" t="inlineStr">
        <is>
          <t>05/09</t>
        </is>
      </c>
      <c r="C5939" s="6" t="n">
        <v>7</v>
      </c>
      <c r="D5939" s="6" t="n">
        <v>0</v>
      </c>
      <c r="E5939" s="10">
        <f>IF(D5939=1, IF(OR(C5939&lt;10, C5939&gt;=15),1,0), IF(OR(C5939&lt;7, C5939&gt;=18),1,0))</f>
        <v/>
      </c>
      <c r="F5939" s="11" t="n">
        <v>0.401</v>
      </c>
      <c r="G5939" s="12">
        <f>0.06*8</f>
        <v/>
      </c>
      <c r="H5939" s="12">
        <f>F5939-G5939</f>
        <v/>
      </c>
      <c r="I5939" s="10">
        <f>IF(E5939=0,"Fora",IF(E5938=0,"Carg xar",IF(H5939&lt;0,IF(M5939&lt;0.9,"Carg FV","Stby"),IF(M5939&gt;P5939,"V2H",IF(M5939&lt;0.9,"Carg xar","Stby")))))</f>
        <v/>
      </c>
      <c r="J5939" s="12">
        <f>IF(OR(I5939="Carg FV",I5939="Carg xar"),MIN(IF(I5939="Carg FV",ABS(H5939),7.4),7.4,MAX(0,(0.9-M5939)*40)*0.95),0)</f>
        <v/>
      </c>
      <c r="K5939" s="12">
        <f>IF(I5939="V2H",MIN(MAX(0,H5939),7.4,MAX(0,(M5939-P5939)*40)*0.95),0)</f>
        <v/>
      </c>
      <c r="L5939" s="12">
        <f>IF(E5939=0,0,MAX(0,H5939-K5939))</f>
        <v/>
      </c>
      <c r="M5939" s="13">
        <f>M5938+J5938/40-IF(I5938="V2H",K5938/(0.95*40),0)-IF(E5939=0,IF(E5938=1,IF(D5939=1,30,40)*0.18/(2*40),0),0)-IF(E5939=1,IF(E5938=0,IF(D5939=1,30,40)*0.18/(2*40),0),0)</f>
        <v/>
      </c>
      <c r="N5939" s="14" t="n">
        <v>0.09</v>
      </c>
      <c r="O5939" s="15">
        <f>K5939*N5939</f>
        <v/>
      </c>
      <c r="P5939">
        <f>IF(E5939=0,0.3,IF(D5939=1,IF(C5939&gt;=Params!$B$13-3,IF(C5939&lt;Params!$B$13,Params!$B$20,0.3),0.3),IF(C5939&gt;=Params!$B$15-3,IF(C5939&lt;Params!$B$15,Params!$B$21,0.3),0.3)))</f>
        <v/>
      </c>
    </row>
    <row r="5940" ht="15" customHeight="1" s="1">
      <c r="A5940" s="9" t="n">
        <v>5937</v>
      </c>
      <c r="B5940" s="6" t="inlineStr">
        <is>
          <t>05/09</t>
        </is>
      </c>
      <c r="C5940" s="6" t="n">
        <v>8</v>
      </c>
      <c r="D5940" s="6" t="n">
        <v>0</v>
      </c>
      <c r="E5940" s="10">
        <f>IF(D5940=1, IF(OR(C5940&lt;10, C5940&gt;=15),1,0), IF(OR(C5940&lt;7, C5940&gt;=18),1,0))</f>
        <v/>
      </c>
      <c r="F5940" s="11" t="n">
        <v>0.416</v>
      </c>
      <c r="G5940" s="12">
        <f>0.2*8</f>
        <v/>
      </c>
      <c r="H5940" s="12">
        <f>F5940-G5940</f>
        <v/>
      </c>
      <c r="I5940" s="10">
        <f>IF(E5940=0,"Fora",IF(E5939=0,"Carg xar",IF(H5940&lt;0,IF(M5940&lt;0.9,"Carg FV","Stby"),IF(M5940&gt;P5940,"V2H",IF(M5940&lt;0.9,"Carg xar","Stby")))))</f>
        <v/>
      </c>
      <c r="J5940" s="12">
        <f>IF(OR(I5940="Carg FV",I5940="Carg xar"),MIN(IF(I5940="Carg FV",ABS(H5940),7.4),7.4,MAX(0,(0.9-M5940)*40)*0.95),0)</f>
        <v/>
      </c>
      <c r="K5940" s="12">
        <f>IF(I5940="V2H",MIN(MAX(0,H5940),7.4,MAX(0,(M5940-P5940)*40)*0.95),0)</f>
        <v/>
      </c>
      <c r="L5940" s="12">
        <f>IF(E5940=0,0,MAX(0,H5940-K5940))</f>
        <v/>
      </c>
      <c r="M5940" s="13">
        <f>M5939+J5939/40-IF(I5939="V2H",K5939/(0.95*40),0)-IF(E5940=0,IF(E5939=1,IF(D5940=1,30,40)*0.18/(2*40),0),0)-IF(E5940=1,IF(E5939=0,IF(D5940=1,30,40)*0.18/(2*40),0),0)</f>
        <v/>
      </c>
      <c r="N5940" s="14" t="n">
        <v>0.15</v>
      </c>
      <c r="O5940" s="15">
        <f>K5940*N5940</f>
        <v/>
      </c>
      <c r="P5940">
        <f>IF(E5940=0,0.3,IF(D5940=1,IF(C5940&gt;=Params!$B$13-3,IF(C5940&lt;Params!$B$13,Params!$B$20,0.3),0.3),IF(C5940&gt;=Params!$B$15-3,IF(C5940&lt;Params!$B$15,Params!$B$21,0.3),0.3)))</f>
        <v/>
      </c>
    </row>
    <row r="5941" ht="15" customHeight="1" s="1">
      <c r="A5941" s="9" t="n">
        <v>5938</v>
      </c>
      <c r="B5941" s="6" t="inlineStr">
        <is>
          <t>05/09</t>
        </is>
      </c>
      <c r="C5941" s="6" t="n">
        <v>9</v>
      </c>
      <c r="D5941" s="6" t="n">
        <v>0</v>
      </c>
      <c r="E5941" s="10">
        <f>IF(D5941=1, IF(OR(C5941&lt;10, C5941&gt;=15),1,0), IF(OR(C5941&lt;7, C5941&gt;=18),1,0))</f>
        <v/>
      </c>
      <c r="F5941" s="11" t="n">
        <v>1.222</v>
      </c>
      <c r="G5941" s="12">
        <f>0.4*8</f>
        <v/>
      </c>
      <c r="H5941" s="12">
        <f>F5941-G5941</f>
        <v/>
      </c>
      <c r="I5941" s="10">
        <f>IF(E5941=0,"Fora",IF(E5940=0,"Carg xar",IF(H5941&lt;0,IF(M5941&lt;0.9,"Carg FV","Stby"),IF(M5941&gt;P5941,"V2H",IF(M5941&lt;0.9,"Carg xar","Stby")))))</f>
        <v/>
      </c>
      <c r="J5941" s="12">
        <f>IF(OR(I5941="Carg FV",I5941="Carg xar"),MIN(IF(I5941="Carg FV",ABS(H5941),7.4),7.4,MAX(0,(0.9-M5941)*40)*0.95),0)</f>
        <v/>
      </c>
      <c r="K5941" s="12">
        <f>IF(I5941="V2H",MIN(MAX(0,H5941),7.4,MAX(0,(M5941-P5941)*40)*0.95),0)</f>
        <v/>
      </c>
      <c r="L5941" s="12">
        <f>IF(E5941=0,0,MAX(0,H5941-K5941))</f>
        <v/>
      </c>
      <c r="M5941" s="13">
        <f>M5940+J5940/40-IF(I5940="V2H",K5940/(0.95*40),0)-IF(E5941=0,IF(E5940=1,IF(D5941=1,30,40)*0.18/(2*40),0),0)-IF(E5941=1,IF(E5940=0,IF(D5941=1,30,40)*0.18/(2*40),0),0)</f>
        <v/>
      </c>
      <c r="N5941" s="14" t="n">
        <v>0.15</v>
      </c>
      <c r="O5941" s="15">
        <f>K5941*N5941</f>
        <v/>
      </c>
      <c r="P5941">
        <f>IF(E5941=0,0.3,IF(D5941=1,IF(C5941&gt;=Params!$B$13-3,IF(C5941&lt;Params!$B$13,Params!$B$20,0.3),0.3),IF(C5941&gt;=Params!$B$15-3,IF(C5941&lt;Params!$B$15,Params!$B$21,0.3),0.3)))</f>
        <v/>
      </c>
    </row>
    <row r="5942" ht="15" customHeight="1" s="1">
      <c r="A5942" s="9" t="n">
        <v>5939</v>
      </c>
      <c r="B5942" s="6" t="inlineStr">
        <is>
          <t>05/09</t>
        </is>
      </c>
      <c r="C5942" s="6" t="n">
        <v>10</v>
      </c>
      <c r="D5942" s="6" t="n">
        <v>0</v>
      </c>
      <c r="E5942" s="10">
        <f>IF(D5942=1, IF(OR(C5942&lt;10, C5942&gt;=15),1,0), IF(OR(C5942&lt;7, C5942&gt;=18),1,0))</f>
        <v/>
      </c>
      <c r="F5942" s="11" t="n">
        <v>1.406</v>
      </c>
      <c r="G5942" s="12">
        <f>0.6*8</f>
        <v/>
      </c>
      <c r="H5942" s="12">
        <f>F5942-G5942</f>
        <v/>
      </c>
      <c r="I5942" s="10">
        <f>IF(E5942=0,"Fora",IF(E5941=0,"Carg xar",IF(H5942&lt;0,IF(M5942&lt;0.9,"Carg FV","Stby"),IF(M5942&gt;P5942,"V2H",IF(M5942&lt;0.9,"Carg xar","Stby")))))</f>
        <v/>
      </c>
      <c r="J5942" s="12">
        <f>IF(OR(I5942="Carg FV",I5942="Carg xar"),MIN(IF(I5942="Carg FV",ABS(H5942),7.4),7.4,MAX(0,(0.9-M5942)*40)*0.95),0)</f>
        <v/>
      </c>
      <c r="K5942" s="12">
        <f>IF(I5942="V2H",MIN(MAX(0,H5942),7.4,MAX(0,(M5942-P5942)*40)*0.95),0)</f>
        <v/>
      </c>
      <c r="L5942" s="12">
        <f>IF(E5942=0,0,MAX(0,H5942-K5942))</f>
        <v/>
      </c>
      <c r="M5942" s="13">
        <f>M5941+J5941/40-IF(I5941="V2H",K5941/(0.95*40),0)-IF(E5942=0,IF(E5941=1,IF(D5942=1,30,40)*0.18/(2*40),0),0)-IF(E5942=1,IF(E5941=0,IF(D5942=1,30,40)*0.18/(2*40),0),0)</f>
        <v/>
      </c>
      <c r="N5942" s="14" t="n">
        <v>0.2</v>
      </c>
      <c r="O5942" s="15">
        <f>K5942*N5942</f>
        <v/>
      </c>
      <c r="P5942">
        <f>IF(E5942=0,0.3,IF(D5942=1,IF(C5942&gt;=Params!$B$13-3,IF(C5942&lt;Params!$B$13,Params!$B$20,0.3),0.3),IF(C5942&gt;=Params!$B$15-3,IF(C5942&lt;Params!$B$15,Params!$B$21,0.3),0.3)))</f>
        <v/>
      </c>
    </row>
    <row r="5943" ht="15" customHeight="1" s="1">
      <c r="A5943" s="9" t="n">
        <v>5940</v>
      </c>
      <c r="B5943" s="6" t="inlineStr">
        <is>
          <t>05/09</t>
        </is>
      </c>
      <c r="C5943" s="6" t="n">
        <v>11</v>
      </c>
      <c r="D5943" s="6" t="n">
        <v>0</v>
      </c>
      <c r="E5943" s="10">
        <f>IF(D5943=1, IF(OR(C5943&lt;10, C5943&gt;=15),1,0), IF(OR(C5943&lt;7, C5943&gt;=18),1,0))</f>
        <v/>
      </c>
      <c r="F5943" s="11" t="n">
        <v>1.385</v>
      </c>
      <c r="G5943" s="12">
        <f>0.75*8</f>
        <v/>
      </c>
      <c r="H5943" s="12">
        <f>F5943-G5943</f>
        <v/>
      </c>
      <c r="I5943" s="10">
        <f>IF(E5943=0,"Fora",IF(E5942=0,"Carg xar",IF(H5943&lt;0,IF(M5943&lt;0.9,"Carg FV","Stby"),IF(M5943&gt;P5943,"V2H",IF(M5943&lt;0.9,"Carg xar","Stby")))))</f>
        <v/>
      </c>
      <c r="J5943" s="12">
        <f>IF(OR(I5943="Carg FV",I5943="Carg xar"),MIN(IF(I5943="Carg FV",ABS(H5943),7.4),7.4,MAX(0,(0.9-M5943)*40)*0.95),0)</f>
        <v/>
      </c>
      <c r="K5943" s="12">
        <f>IF(I5943="V2H",MIN(MAX(0,H5943),7.4,MAX(0,(M5943-P5943)*40)*0.95),0)</f>
        <v/>
      </c>
      <c r="L5943" s="12">
        <f>IF(E5943=0,0,MAX(0,H5943-K5943))</f>
        <v/>
      </c>
      <c r="M5943" s="13">
        <f>M5942+J5942/40-IF(I5942="V2H",K5942/(0.95*40),0)-IF(E5943=0,IF(E5942=1,IF(D5943=1,30,40)*0.18/(2*40),0),0)-IF(E5943=1,IF(E5942=0,IF(D5943=1,30,40)*0.18/(2*40),0),0)</f>
        <v/>
      </c>
      <c r="N5943" s="14" t="n">
        <v>0.2</v>
      </c>
      <c r="O5943" s="15">
        <f>K5943*N5943</f>
        <v/>
      </c>
      <c r="P5943">
        <f>IF(E5943=0,0.3,IF(D5943=1,IF(C5943&gt;=Params!$B$13-3,IF(C5943&lt;Params!$B$13,Params!$B$20,0.3),0.3),IF(C5943&gt;=Params!$B$15-3,IF(C5943&lt;Params!$B$15,Params!$B$21,0.3),0.3)))</f>
        <v/>
      </c>
    </row>
    <row r="5944" ht="15" customHeight="1" s="1">
      <c r="A5944" s="9" t="n">
        <v>5941</v>
      </c>
      <c r="B5944" s="6" t="inlineStr">
        <is>
          <t>05/09</t>
        </is>
      </c>
      <c r="C5944" s="6" t="n">
        <v>12</v>
      </c>
      <c r="D5944" s="6" t="n">
        <v>0</v>
      </c>
      <c r="E5944" s="10">
        <f>IF(D5944=1, IF(OR(C5944&lt;10, C5944&gt;=15),1,0), IF(OR(C5944&lt;7, C5944&gt;=18),1,0))</f>
        <v/>
      </c>
      <c r="F5944" s="11" t="n">
        <v>2.927</v>
      </c>
      <c r="G5944" s="12">
        <f>0.82*8</f>
        <v/>
      </c>
      <c r="H5944" s="12">
        <f>F5944-G5944</f>
        <v/>
      </c>
      <c r="I5944" s="10">
        <f>IF(E5944=0,"Fora",IF(E5943=0,"Carg xar",IF(H5944&lt;0,IF(M5944&lt;0.9,"Carg FV","Stby"),IF(M5944&gt;P5944,"V2H",IF(M5944&lt;0.9,"Carg xar","Stby")))))</f>
        <v/>
      </c>
      <c r="J5944" s="12">
        <f>IF(OR(I5944="Carg FV",I5944="Carg xar"),MIN(IF(I5944="Carg FV",ABS(H5944),7.4),7.4,MAX(0,(0.9-M5944)*40)*0.95),0)</f>
        <v/>
      </c>
      <c r="K5944" s="12">
        <f>IF(I5944="V2H",MIN(MAX(0,H5944),7.4,MAX(0,(M5944-P5944)*40)*0.95),0)</f>
        <v/>
      </c>
      <c r="L5944" s="12">
        <f>IF(E5944=0,0,MAX(0,H5944-K5944))</f>
        <v/>
      </c>
      <c r="M5944" s="13">
        <f>M5943+J5943/40-IF(I5943="V2H",K5943/(0.95*40),0)-IF(E5944=0,IF(E5943=1,IF(D5944=1,30,40)*0.18/(2*40),0),0)-IF(E5944=1,IF(E5943=0,IF(D5944=1,30,40)*0.18/(2*40),0),0)</f>
        <v/>
      </c>
      <c r="N5944" s="14" t="n">
        <v>0.2</v>
      </c>
      <c r="O5944" s="15">
        <f>K5944*N5944</f>
        <v/>
      </c>
      <c r="P5944">
        <f>IF(E5944=0,0.3,IF(D5944=1,IF(C5944&gt;=Params!$B$13-3,IF(C5944&lt;Params!$B$13,Params!$B$20,0.3),0.3),IF(C5944&gt;=Params!$B$15-3,IF(C5944&lt;Params!$B$15,Params!$B$21,0.3),0.3)))</f>
        <v/>
      </c>
    </row>
    <row r="5945" ht="15" customHeight="1" s="1">
      <c r="A5945" s="9" t="n">
        <v>5942</v>
      </c>
      <c r="B5945" s="6" t="inlineStr">
        <is>
          <t>05/09</t>
        </is>
      </c>
      <c r="C5945" s="6" t="n">
        <v>13</v>
      </c>
      <c r="D5945" s="6" t="n">
        <v>0</v>
      </c>
      <c r="E5945" s="10">
        <f>IF(D5945=1, IF(OR(C5945&lt;10, C5945&gt;=15),1,0), IF(OR(C5945&lt;7, C5945&gt;=18),1,0))</f>
        <v/>
      </c>
      <c r="F5945" s="11" t="n">
        <v>5.029</v>
      </c>
      <c r="G5945" s="12">
        <f>0.8*8</f>
        <v/>
      </c>
      <c r="H5945" s="12">
        <f>F5945-G5945</f>
        <v/>
      </c>
      <c r="I5945" s="10">
        <f>IF(E5945=0,"Fora",IF(E5944=0,"Carg xar",IF(H5945&lt;0,IF(M5945&lt;0.9,"Carg FV","Stby"),IF(M5945&gt;P5945,"V2H",IF(M5945&lt;0.9,"Carg xar","Stby")))))</f>
        <v/>
      </c>
      <c r="J5945" s="12">
        <f>IF(OR(I5945="Carg FV",I5945="Carg xar"),MIN(IF(I5945="Carg FV",ABS(H5945),7.4),7.4,MAX(0,(0.9-M5945)*40)*0.95),0)</f>
        <v/>
      </c>
      <c r="K5945" s="12">
        <f>IF(I5945="V2H",MIN(MAX(0,H5945),7.4,MAX(0,(M5945-P5945)*40)*0.95),0)</f>
        <v/>
      </c>
      <c r="L5945" s="12">
        <f>IF(E5945=0,0,MAX(0,H5945-K5945))</f>
        <v/>
      </c>
      <c r="M5945" s="13">
        <f>M5944+J5944/40-IF(I5944="V2H",K5944/(0.95*40),0)-IF(E5945=0,IF(E5944=1,IF(D5945=1,30,40)*0.18/(2*40),0),0)-IF(E5945=1,IF(E5944=0,IF(D5945=1,30,40)*0.18/(2*40),0),0)</f>
        <v/>
      </c>
      <c r="N5945" s="14" t="n">
        <v>0.2</v>
      </c>
      <c r="O5945" s="15">
        <f>K5945*N5945</f>
        <v/>
      </c>
      <c r="P5945">
        <f>IF(E5945=0,0.3,IF(D5945=1,IF(C5945&gt;=Params!$B$13-3,IF(C5945&lt;Params!$B$13,Params!$B$20,0.3),0.3),IF(C5945&gt;=Params!$B$15-3,IF(C5945&lt;Params!$B$15,Params!$B$21,0.3),0.3)))</f>
        <v/>
      </c>
    </row>
    <row r="5946" ht="15" customHeight="1" s="1">
      <c r="A5946" s="9" t="n">
        <v>5943</v>
      </c>
      <c r="B5946" s="6" t="inlineStr">
        <is>
          <t>05/09</t>
        </is>
      </c>
      <c r="C5946" s="6" t="n">
        <v>14</v>
      </c>
      <c r="D5946" s="6" t="n">
        <v>0</v>
      </c>
      <c r="E5946" s="10">
        <f>IF(D5946=1, IF(OR(C5946&lt;10, C5946&gt;=15),1,0), IF(OR(C5946&lt;7, C5946&gt;=18),1,0))</f>
        <v/>
      </c>
      <c r="F5946" s="11" t="n">
        <v>2.337</v>
      </c>
      <c r="G5946" s="12">
        <f>0.68*8</f>
        <v/>
      </c>
      <c r="H5946" s="12">
        <f>F5946-G5946</f>
        <v/>
      </c>
      <c r="I5946" s="10">
        <f>IF(E5946=0,"Fora",IF(E5945=0,"Carg xar",IF(H5946&lt;0,IF(M5946&lt;0.9,"Carg FV","Stby"),IF(M5946&gt;P5946,"V2H",IF(M5946&lt;0.9,"Carg xar","Stby")))))</f>
        <v/>
      </c>
      <c r="J5946" s="12">
        <f>IF(OR(I5946="Carg FV",I5946="Carg xar"),MIN(IF(I5946="Carg FV",ABS(H5946),7.4),7.4,MAX(0,(0.9-M5946)*40)*0.95),0)</f>
        <v/>
      </c>
      <c r="K5946" s="12">
        <f>IF(I5946="V2H",MIN(MAX(0,H5946),7.4,MAX(0,(M5946-P5946)*40)*0.95),0)</f>
        <v/>
      </c>
      <c r="L5946" s="12">
        <f>IF(E5946=0,0,MAX(0,H5946-K5946))</f>
        <v/>
      </c>
      <c r="M5946" s="13">
        <f>M5945+J5945/40-IF(I5945="V2H",K5945/(0.95*40),0)-IF(E5946=0,IF(E5945=1,IF(D5946=1,30,40)*0.18/(2*40),0),0)-IF(E5946=1,IF(E5945=0,IF(D5946=1,30,40)*0.18/(2*40),0),0)</f>
        <v/>
      </c>
      <c r="N5946" s="14" t="n">
        <v>0.15</v>
      </c>
      <c r="O5946" s="15">
        <f>K5946*N5946</f>
        <v/>
      </c>
      <c r="P5946">
        <f>IF(E5946=0,0.3,IF(D5946=1,IF(C5946&gt;=Params!$B$13-3,IF(C5946&lt;Params!$B$13,Params!$B$20,0.3),0.3),IF(C5946&gt;=Params!$B$15-3,IF(C5946&lt;Params!$B$15,Params!$B$21,0.3),0.3)))</f>
        <v/>
      </c>
    </row>
    <row r="5947" ht="15" customHeight="1" s="1">
      <c r="A5947" s="9" t="n">
        <v>5944</v>
      </c>
      <c r="B5947" s="6" t="inlineStr">
        <is>
          <t>05/09</t>
        </is>
      </c>
      <c r="C5947" s="6" t="n">
        <v>15</v>
      </c>
      <c r="D5947" s="6" t="n">
        <v>0</v>
      </c>
      <c r="E5947" s="10">
        <f>IF(D5947=1, IF(OR(C5947&lt;10, C5947&gt;=15),1,0), IF(OR(C5947&lt;7, C5947&gt;=18),1,0))</f>
        <v/>
      </c>
      <c r="F5947" s="11" t="n">
        <v>2.801</v>
      </c>
      <c r="G5947" s="12">
        <f>0.5*8</f>
        <v/>
      </c>
      <c r="H5947" s="12">
        <f>F5947-G5947</f>
        <v/>
      </c>
      <c r="I5947" s="10">
        <f>IF(E5947=0,"Fora",IF(E5946=0,"Carg xar",IF(H5947&lt;0,IF(M5947&lt;0.9,"Carg FV","Stby"),IF(M5947&gt;P5947,"V2H",IF(M5947&lt;0.9,"Carg xar","Stby")))))</f>
        <v/>
      </c>
      <c r="J5947" s="12">
        <f>IF(OR(I5947="Carg FV",I5947="Carg xar"),MIN(IF(I5947="Carg FV",ABS(H5947),7.4),7.4,MAX(0,(0.9-M5947)*40)*0.95),0)</f>
        <v/>
      </c>
      <c r="K5947" s="12">
        <f>IF(I5947="V2H",MIN(MAX(0,H5947),7.4,MAX(0,(M5947-P5947)*40)*0.95),0)</f>
        <v/>
      </c>
      <c r="L5947" s="12">
        <f>IF(E5947=0,0,MAX(0,H5947-K5947))</f>
        <v/>
      </c>
      <c r="M5947" s="13">
        <f>M5946+J5946/40-IF(I5946="V2H",K5946/(0.95*40),0)-IF(E5947=0,IF(E5946=1,IF(D5947=1,30,40)*0.18/(2*40),0),0)-IF(E5947=1,IF(E5946=0,IF(D5947=1,30,40)*0.18/(2*40),0),0)</f>
        <v/>
      </c>
      <c r="N5947" s="14" t="n">
        <v>0.15</v>
      </c>
      <c r="O5947" s="15">
        <f>K5947*N5947</f>
        <v/>
      </c>
      <c r="P5947">
        <f>IF(E5947=0,0.3,IF(D5947=1,IF(C5947&gt;=Params!$B$13-3,IF(C5947&lt;Params!$B$13,Params!$B$20,0.3),0.3),IF(C5947&gt;=Params!$B$15-3,IF(C5947&lt;Params!$B$15,Params!$B$21,0.3),0.3)))</f>
        <v/>
      </c>
    </row>
    <row r="5948" ht="15" customHeight="1" s="1">
      <c r="A5948" s="9" t="n">
        <v>5945</v>
      </c>
      <c r="B5948" s="6" t="inlineStr">
        <is>
          <t>05/09</t>
        </is>
      </c>
      <c r="C5948" s="6" t="n">
        <v>16</v>
      </c>
      <c r="D5948" s="6" t="n">
        <v>0</v>
      </c>
      <c r="E5948" s="10">
        <f>IF(D5948=1, IF(OR(C5948&lt;10, C5948&gt;=15),1,0), IF(OR(C5948&lt;7, C5948&gt;=18),1,0))</f>
        <v/>
      </c>
      <c r="F5948" s="11" t="n">
        <v>0.859</v>
      </c>
      <c r="G5948" s="12">
        <f>0.3*8</f>
        <v/>
      </c>
      <c r="H5948" s="12">
        <f>F5948-G5948</f>
        <v/>
      </c>
      <c r="I5948" s="10">
        <f>IF(E5948=0,"Fora",IF(E5947=0,"Carg xar",IF(H5948&lt;0,IF(M5948&lt;0.9,"Carg FV","Stby"),IF(M5948&gt;P5948,"V2H",IF(M5948&lt;0.9,"Carg xar","Stby")))))</f>
        <v/>
      </c>
      <c r="J5948" s="12">
        <f>IF(OR(I5948="Carg FV",I5948="Carg xar"),MIN(IF(I5948="Carg FV",ABS(H5948),7.4),7.4,MAX(0,(0.9-M5948)*40)*0.95),0)</f>
        <v/>
      </c>
      <c r="K5948" s="12">
        <f>IF(I5948="V2H",MIN(MAX(0,H5948),7.4,MAX(0,(M5948-P5948)*40)*0.95),0)</f>
        <v/>
      </c>
      <c r="L5948" s="12">
        <f>IF(E5948=0,0,MAX(0,H5948-K5948))</f>
        <v/>
      </c>
      <c r="M5948" s="13">
        <f>M5947+J5947/40-IF(I5947="V2H",K5947/(0.95*40),0)-IF(E5948=0,IF(E5947=1,IF(D5948=1,30,40)*0.18/(2*40),0),0)-IF(E5948=1,IF(E5947=0,IF(D5948=1,30,40)*0.18/(2*40),0),0)</f>
        <v/>
      </c>
      <c r="N5948" s="14" t="n">
        <v>0.15</v>
      </c>
      <c r="O5948" s="15">
        <f>K5948*N5948</f>
        <v/>
      </c>
      <c r="P5948">
        <f>IF(E5948=0,0.3,IF(D5948=1,IF(C5948&gt;=Params!$B$13-3,IF(C5948&lt;Params!$B$13,Params!$B$20,0.3),0.3),IF(C5948&gt;=Params!$B$15-3,IF(C5948&lt;Params!$B$15,Params!$B$21,0.3),0.3)))</f>
        <v/>
      </c>
    </row>
    <row r="5949" ht="15" customHeight="1" s="1">
      <c r="A5949" s="9" t="n">
        <v>5946</v>
      </c>
      <c r="B5949" s="6" t="inlineStr">
        <is>
          <t>05/09</t>
        </is>
      </c>
      <c r="C5949" s="6" t="n">
        <v>17</v>
      </c>
      <c r="D5949" s="6" t="n">
        <v>0</v>
      </c>
      <c r="E5949" s="10">
        <f>IF(D5949=1, IF(OR(C5949&lt;10, C5949&gt;=15),1,0), IF(OR(C5949&lt;7, C5949&gt;=18),1,0))</f>
        <v/>
      </c>
      <c r="F5949" s="11" t="n">
        <v>0.534</v>
      </c>
      <c r="G5949" s="12">
        <f>0.12*8</f>
        <v/>
      </c>
      <c r="H5949" s="12">
        <f>F5949-G5949</f>
        <v/>
      </c>
      <c r="I5949" s="10">
        <f>IF(E5949=0,"Fora",IF(E5948=0,"Carg xar",IF(H5949&lt;0,IF(M5949&lt;0.9,"Carg FV","Stby"),IF(M5949&gt;P5949,"V2H",IF(M5949&lt;0.9,"Carg xar","Stby")))))</f>
        <v/>
      </c>
      <c r="J5949" s="12">
        <f>IF(OR(I5949="Carg FV",I5949="Carg xar"),MIN(IF(I5949="Carg FV",ABS(H5949),7.4),7.4,MAX(0,(0.9-M5949)*40)*0.95),0)</f>
        <v/>
      </c>
      <c r="K5949" s="12">
        <f>IF(I5949="V2H",MIN(MAX(0,H5949),7.4,MAX(0,(M5949-P5949)*40)*0.95),0)</f>
        <v/>
      </c>
      <c r="L5949" s="12">
        <f>IF(E5949=0,0,MAX(0,H5949-K5949))</f>
        <v/>
      </c>
      <c r="M5949" s="13">
        <f>M5948+J5948/40-IF(I5948="V2H",K5948/(0.95*40),0)-IF(E5949=0,IF(E5948=1,IF(D5949=1,30,40)*0.18/(2*40),0),0)-IF(E5949=1,IF(E5948=0,IF(D5949=1,30,40)*0.18/(2*40),0),0)</f>
        <v/>
      </c>
      <c r="N5949" s="14" t="n">
        <v>0.15</v>
      </c>
      <c r="O5949" s="15">
        <f>K5949*N5949</f>
        <v/>
      </c>
      <c r="P5949">
        <f>IF(E5949=0,0.3,IF(D5949=1,IF(C5949&gt;=Params!$B$13-3,IF(C5949&lt;Params!$B$13,Params!$B$20,0.3),0.3),IF(C5949&gt;=Params!$B$15-3,IF(C5949&lt;Params!$B$15,Params!$B$21,0.3),0.3)))</f>
        <v/>
      </c>
    </row>
    <row r="5950" ht="15" customHeight="1" s="1">
      <c r="A5950" s="9" t="n">
        <v>5947</v>
      </c>
      <c r="B5950" s="6" t="inlineStr">
        <is>
          <t>05/09</t>
        </is>
      </c>
      <c r="C5950" s="6" t="n">
        <v>18</v>
      </c>
      <c r="D5950" s="6" t="n">
        <v>0</v>
      </c>
      <c r="E5950" s="10">
        <f>IF(D5950=1, IF(OR(C5950&lt;10, C5950&gt;=15),1,0), IF(OR(C5950&lt;7, C5950&gt;=18),1,0))</f>
        <v/>
      </c>
      <c r="F5950" s="11" t="n">
        <v>0</v>
      </c>
      <c r="G5950" s="12">
        <f>0*8</f>
        <v/>
      </c>
      <c r="H5950" s="12">
        <f>F5950-G5950</f>
        <v/>
      </c>
      <c r="I5950" s="10">
        <f>IF(E5950=0,"Fora",IF(E5949=0,"Carg xar",IF(H5950&lt;0,IF(M5950&lt;0.9,"Carg FV","Stby"),IF(M5950&gt;P5950,"V2H",IF(M5950&lt;0.9,"Carg xar","Stby")))))</f>
        <v/>
      </c>
      <c r="J5950" s="12">
        <f>IF(OR(I5950="Carg FV",I5950="Carg xar"),MIN(IF(I5950="Carg FV",ABS(H5950),7.4),7.4,MAX(0,(0.9-M5950)*40)*0.95),0)</f>
        <v/>
      </c>
      <c r="K5950" s="12">
        <f>IF(I5950="V2H",MIN(MAX(0,H5950),7.4,MAX(0,(M5950-P5950)*40)*0.95),0)</f>
        <v/>
      </c>
      <c r="L5950" s="12">
        <f>IF(E5950=0,0,MAX(0,H5950-K5950))</f>
        <v/>
      </c>
      <c r="M5950" s="13">
        <f>M5949+J5949/40-IF(I5949="V2H",K5949/(0.95*40),0)-IF(E5950=0,IF(E5949=1,IF(D5950=1,30,40)*0.18/(2*40),0),0)-IF(E5950=1,IF(E5949=0,IF(D5950=1,30,40)*0.18/(2*40),0),0)</f>
        <v/>
      </c>
      <c r="N5950" s="14" t="n">
        <v>0.2</v>
      </c>
      <c r="O5950" s="15">
        <f>K5950*N5950</f>
        <v/>
      </c>
      <c r="P5950">
        <f>IF(E5950=0,0.3,IF(D5950=1,IF(C5950&gt;=Params!$B$13-3,IF(C5950&lt;Params!$B$13,Params!$B$20,0.3),0.3),IF(C5950&gt;=Params!$B$15-3,IF(C5950&lt;Params!$B$15,Params!$B$21,0.3),0.3)))</f>
        <v/>
      </c>
    </row>
    <row r="5951" ht="15" customHeight="1" s="1">
      <c r="A5951" s="9" t="n">
        <v>5948</v>
      </c>
      <c r="B5951" s="6" t="inlineStr">
        <is>
          <t>05/09</t>
        </is>
      </c>
      <c r="C5951" s="6" t="n">
        <v>19</v>
      </c>
      <c r="D5951" s="6" t="n">
        <v>0</v>
      </c>
      <c r="E5951" s="10">
        <f>IF(D5951=1, IF(OR(C5951&lt;10, C5951&gt;=15),1,0), IF(OR(C5951&lt;7, C5951&gt;=18),1,0))</f>
        <v/>
      </c>
      <c r="F5951" s="11" t="n">
        <v>0.503</v>
      </c>
      <c r="G5951" s="12">
        <f>0*8</f>
        <v/>
      </c>
      <c r="H5951" s="12">
        <f>F5951-G5951</f>
        <v/>
      </c>
      <c r="I5951" s="10">
        <f>IF(E5951=0,"Fora",IF(E5950=0,"Carg xar",IF(H5951&lt;0,IF(M5951&lt;0.9,"Carg FV","Stby"),IF(M5951&gt;P5951,"V2H",IF(M5951&lt;0.9,"Carg xar","Stby")))))</f>
        <v/>
      </c>
      <c r="J5951" s="12">
        <f>IF(OR(I5951="Carg FV",I5951="Carg xar"),MIN(IF(I5951="Carg FV",ABS(H5951),7.4),7.4,MAX(0,(0.9-M5951)*40)*0.95),0)</f>
        <v/>
      </c>
      <c r="K5951" s="12">
        <f>IF(I5951="V2H",MIN(MAX(0,H5951),7.4,MAX(0,(M5951-P5951)*40)*0.95),0)</f>
        <v/>
      </c>
      <c r="L5951" s="12">
        <f>IF(E5951=0,0,MAX(0,H5951-K5951))</f>
        <v/>
      </c>
      <c r="M5951" s="13">
        <f>M5950+J5950/40-IF(I5950="V2H",K5950/(0.95*40),0)-IF(E5951=0,IF(E5950=1,IF(D5951=1,30,40)*0.18/(2*40),0),0)-IF(E5951=1,IF(E5950=0,IF(D5951=1,30,40)*0.18/(2*40),0),0)</f>
        <v/>
      </c>
      <c r="N5951" s="14" t="n">
        <v>0.2</v>
      </c>
      <c r="O5951" s="15">
        <f>K5951*N5951</f>
        <v/>
      </c>
      <c r="P5951">
        <f>IF(E5951=0,0.3,IF(D5951=1,IF(C5951&gt;=Params!$B$13-3,IF(C5951&lt;Params!$B$13,Params!$B$20,0.3),0.3),IF(C5951&gt;=Params!$B$15-3,IF(C5951&lt;Params!$B$15,Params!$B$21,0.3),0.3)))</f>
        <v/>
      </c>
    </row>
    <row r="5952" ht="15" customHeight="1" s="1">
      <c r="A5952" s="9" t="n">
        <v>5949</v>
      </c>
      <c r="B5952" s="6" t="inlineStr">
        <is>
          <t>05/09</t>
        </is>
      </c>
      <c r="C5952" s="6" t="n">
        <v>20</v>
      </c>
      <c r="D5952" s="6" t="n">
        <v>0</v>
      </c>
      <c r="E5952" s="10">
        <f>IF(D5952=1, IF(OR(C5952&lt;10, C5952&gt;=15),1,0), IF(OR(C5952&lt;7, C5952&gt;=18),1,0))</f>
        <v/>
      </c>
      <c r="F5952" s="11" t="n">
        <v>0.846</v>
      </c>
      <c r="G5952" s="12">
        <f>0*8</f>
        <v/>
      </c>
      <c r="H5952" s="12">
        <f>F5952-G5952</f>
        <v/>
      </c>
      <c r="I5952" s="10">
        <f>IF(E5952=0,"Fora",IF(E5951=0,"Carg xar",IF(H5952&lt;0,IF(M5952&lt;0.9,"Carg FV","Stby"),IF(M5952&gt;P5952,"V2H",IF(M5952&lt;0.9,"Carg xar","Stby")))))</f>
        <v/>
      </c>
      <c r="J5952" s="12">
        <f>IF(OR(I5952="Carg FV",I5952="Carg xar"),MIN(IF(I5952="Carg FV",ABS(H5952),7.4),7.4,MAX(0,(0.9-M5952)*40)*0.95),0)</f>
        <v/>
      </c>
      <c r="K5952" s="12">
        <f>IF(I5952="V2H",MIN(MAX(0,H5952),7.4,MAX(0,(M5952-P5952)*40)*0.95),0)</f>
        <v/>
      </c>
      <c r="L5952" s="12">
        <f>IF(E5952=0,0,MAX(0,H5952-K5952))</f>
        <v/>
      </c>
      <c r="M5952" s="13">
        <f>M5951+J5951/40-IF(I5951="V2H",K5951/(0.95*40),0)-IF(E5952=0,IF(E5951=1,IF(D5952=1,30,40)*0.18/(2*40),0),0)-IF(E5952=1,IF(E5951=0,IF(D5952=1,30,40)*0.18/(2*40),0),0)</f>
        <v/>
      </c>
      <c r="N5952" s="14" t="n">
        <v>0.2</v>
      </c>
      <c r="O5952" s="15">
        <f>K5952*N5952</f>
        <v/>
      </c>
      <c r="P5952">
        <f>IF(E5952=0,0.3,IF(D5952=1,IF(C5952&gt;=Params!$B$13-3,IF(C5952&lt;Params!$B$13,Params!$B$20,0.3),0.3),IF(C5952&gt;=Params!$B$15-3,IF(C5952&lt;Params!$B$15,Params!$B$21,0.3),0.3)))</f>
        <v/>
      </c>
    </row>
    <row r="5953" ht="15" customHeight="1" s="1">
      <c r="A5953" s="9" t="n">
        <v>5950</v>
      </c>
      <c r="B5953" s="6" t="inlineStr">
        <is>
          <t>05/09</t>
        </is>
      </c>
      <c r="C5953" s="6" t="n">
        <v>21</v>
      </c>
      <c r="D5953" s="6" t="n">
        <v>0</v>
      </c>
      <c r="E5953" s="10">
        <f>IF(D5953=1, IF(OR(C5953&lt;10, C5953&gt;=15),1,0), IF(OR(C5953&lt;7, C5953&gt;=18),1,0))</f>
        <v/>
      </c>
      <c r="F5953" s="11" t="n">
        <v>0.829</v>
      </c>
      <c r="G5953" s="12">
        <f>0*8</f>
        <v/>
      </c>
      <c r="H5953" s="12">
        <f>F5953-G5953</f>
        <v/>
      </c>
      <c r="I5953" s="10">
        <f>IF(E5953=0,"Fora",IF(E5952=0,"Carg xar",IF(H5953&lt;0,IF(M5953&lt;0.9,"Carg FV","Stby"),IF(M5953&gt;P5953,"V2H",IF(M5953&lt;0.9,"Carg xar","Stby")))))</f>
        <v/>
      </c>
      <c r="J5953" s="12">
        <f>IF(OR(I5953="Carg FV",I5953="Carg xar"),MIN(IF(I5953="Carg FV",ABS(H5953),7.4),7.4,MAX(0,(0.9-M5953)*40)*0.95),0)</f>
        <v/>
      </c>
      <c r="K5953" s="12">
        <f>IF(I5953="V2H",MIN(MAX(0,H5953),7.4,MAX(0,(M5953-P5953)*40)*0.95),0)</f>
        <v/>
      </c>
      <c r="L5953" s="12">
        <f>IF(E5953=0,0,MAX(0,H5953-K5953))</f>
        <v/>
      </c>
      <c r="M5953" s="13">
        <f>M5952+J5952/40-IF(I5952="V2H",K5952/(0.95*40),0)-IF(E5953=0,IF(E5952=1,IF(D5953=1,30,40)*0.18/(2*40),0),0)-IF(E5953=1,IF(E5952=0,IF(D5953=1,30,40)*0.18/(2*40),0),0)</f>
        <v/>
      </c>
      <c r="N5953" s="14" t="n">
        <v>0.2</v>
      </c>
      <c r="O5953" s="15">
        <f>K5953*N5953</f>
        <v/>
      </c>
      <c r="P5953">
        <f>IF(E5953=0,0.3,IF(D5953=1,IF(C5953&gt;=Params!$B$13-3,IF(C5953&lt;Params!$B$13,Params!$B$20,0.3),0.3),IF(C5953&gt;=Params!$B$15-3,IF(C5953&lt;Params!$B$15,Params!$B$21,0.3),0.3)))</f>
        <v/>
      </c>
    </row>
    <row r="5954" ht="15" customHeight="1" s="1">
      <c r="A5954" s="9" t="n">
        <v>5951</v>
      </c>
      <c r="B5954" s="6" t="inlineStr">
        <is>
          <t>05/09</t>
        </is>
      </c>
      <c r="C5954" s="6" t="n">
        <v>22</v>
      </c>
      <c r="D5954" s="6" t="n">
        <v>0</v>
      </c>
      <c r="E5954" s="10">
        <f>IF(D5954=1, IF(OR(C5954&lt;10, C5954&gt;=15),1,0), IF(OR(C5954&lt;7, C5954&gt;=18),1,0))</f>
        <v/>
      </c>
      <c r="F5954" s="11" t="n">
        <v>0.633</v>
      </c>
      <c r="G5954" s="12">
        <f>0*8</f>
        <v/>
      </c>
      <c r="H5954" s="12">
        <f>F5954-G5954</f>
        <v/>
      </c>
      <c r="I5954" s="10">
        <f>IF(E5954=0,"Fora",IF(E5953=0,"Carg xar",IF(H5954&lt;0,IF(M5954&lt;0.9,"Carg FV","Stby"),IF(M5954&gt;P5954,"V2H",IF(M5954&lt;0.9,"Carg xar","Stby")))))</f>
        <v/>
      </c>
      <c r="J5954" s="12">
        <f>IF(OR(I5954="Carg FV",I5954="Carg xar"),MIN(IF(I5954="Carg FV",ABS(H5954),7.4),7.4,MAX(0,(0.9-M5954)*40)*0.95),0)</f>
        <v/>
      </c>
      <c r="K5954" s="12">
        <f>IF(I5954="V2H",MIN(MAX(0,H5954),7.4,MAX(0,(M5954-P5954)*40)*0.95),0)</f>
        <v/>
      </c>
      <c r="L5954" s="12">
        <f>IF(E5954=0,0,MAX(0,H5954-K5954))</f>
        <v/>
      </c>
      <c r="M5954" s="13">
        <f>M5953+J5953/40-IF(I5953="V2H",K5953/(0.95*40),0)-IF(E5954=0,IF(E5953=1,IF(D5954=1,30,40)*0.18/(2*40),0),0)-IF(E5954=1,IF(E5953=0,IF(D5954=1,30,40)*0.18/(2*40),0),0)</f>
        <v/>
      </c>
      <c r="N5954" s="14" t="n">
        <v>0.15</v>
      </c>
      <c r="O5954" s="15">
        <f>K5954*N5954</f>
        <v/>
      </c>
      <c r="P5954">
        <f>IF(E5954=0,0.3,IF(D5954=1,IF(C5954&gt;=Params!$B$13-3,IF(C5954&lt;Params!$B$13,Params!$B$20,0.3),0.3),IF(C5954&gt;=Params!$B$15-3,IF(C5954&lt;Params!$B$15,Params!$B$21,0.3),0.3)))</f>
        <v/>
      </c>
    </row>
    <row r="5955" ht="15" customHeight="1" s="1">
      <c r="A5955" s="9" t="n">
        <v>5952</v>
      </c>
      <c r="B5955" s="6" t="inlineStr">
        <is>
          <t>05/09</t>
        </is>
      </c>
      <c r="C5955" s="6" t="n">
        <v>23</v>
      </c>
      <c r="D5955" s="6" t="n">
        <v>0</v>
      </c>
      <c r="E5955" s="10">
        <f>IF(D5955=1, IF(OR(C5955&lt;10, C5955&gt;=15),1,0), IF(OR(C5955&lt;7, C5955&gt;=18),1,0))</f>
        <v/>
      </c>
      <c r="F5955" s="11" t="n">
        <v>0.359</v>
      </c>
      <c r="G5955" s="12">
        <f>0*8</f>
        <v/>
      </c>
      <c r="H5955" s="12">
        <f>F5955-G5955</f>
        <v/>
      </c>
      <c r="I5955" s="10">
        <f>IF(E5955=0,"Fora",IF(E5954=0,"Carg xar",IF(H5955&lt;0,IF(M5955&lt;0.9,"Carg FV","Stby"),IF(M5955&gt;P5955,"V2H",IF(M5955&lt;0.9,"Carg xar","Stby")))))</f>
        <v/>
      </c>
      <c r="J5955" s="12">
        <f>IF(OR(I5955="Carg FV",I5955="Carg xar"),MIN(IF(I5955="Carg FV",ABS(H5955),7.4),7.4,MAX(0,(0.9-M5955)*40)*0.95),0)</f>
        <v/>
      </c>
      <c r="K5955" s="12">
        <f>IF(I5955="V2H",MIN(MAX(0,H5955),7.4,MAX(0,(M5955-P5955)*40)*0.95),0)</f>
        <v/>
      </c>
      <c r="L5955" s="12">
        <f>IF(E5955=0,0,MAX(0,H5955-K5955))</f>
        <v/>
      </c>
      <c r="M5955" s="13">
        <f>M5954+J5954/40-IF(I5954="V2H",K5954/(0.95*40),0)-IF(E5955=0,IF(E5954=1,IF(D5955=1,30,40)*0.18/(2*40),0),0)-IF(E5955=1,IF(E5954=0,IF(D5955=1,30,40)*0.18/(2*40),0),0)</f>
        <v/>
      </c>
      <c r="N5955" s="14" t="n">
        <v>0.15</v>
      </c>
      <c r="O5955" s="15">
        <f>K5955*N5955</f>
        <v/>
      </c>
      <c r="P5955">
        <f>IF(E5955=0,0.3,IF(D5955=1,IF(C5955&gt;=Params!$B$13-3,IF(C5955&lt;Params!$B$13,Params!$B$20,0.3),0.3),IF(C5955&gt;=Params!$B$15-3,IF(C5955&lt;Params!$B$15,Params!$B$21,0.3),0.3)))</f>
        <v/>
      </c>
    </row>
    <row r="5956" ht="15" customHeight="1" s="1">
      <c r="A5956" s="9" t="n">
        <v>5953</v>
      </c>
      <c r="B5956" s="6" t="inlineStr">
        <is>
          <t>06/09</t>
        </is>
      </c>
      <c r="C5956" s="6" t="n">
        <v>0</v>
      </c>
      <c r="D5956" s="6" t="n">
        <v>1</v>
      </c>
      <c r="E5956" s="10">
        <f>IF(D5956=1, IF(OR(C5956&lt;10, C5956&gt;=15),1,0), IF(OR(C5956&lt;7, C5956&gt;=18),1,0))</f>
        <v/>
      </c>
      <c r="F5956" s="11" t="n">
        <v>1.519</v>
      </c>
      <c r="G5956" s="12">
        <f>0*8</f>
        <v/>
      </c>
      <c r="H5956" s="12">
        <f>F5956-G5956</f>
        <v/>
      </c>
      <c r="I5956" s="10">
        <f>IF(E5956=0,"Fora",IF(E5955=0,"Carg xar",IF(H5956&lt;0,IF(M5956&lt;0.9,"Carg FV","Stby"),IF(M5956&gt;P5956,"V2H",IF(M5956&lt;0.9,"Carg xar","Stby")))))</f>
        <v/>
      </c>
      <c r="J5956" s="12">
        <f>IF(OR(I5956="Carg FV",I5956="Carg xar"),MIN(IF(I5956="Carg FV",ABS(H5956),7.4),7.4,MAX(0,(0.9-M5956)*40)*0.95),0)</f>
        <v/>
      </c>
      <c r="K5956" s="12">
        <f>IF(I5956="V2H",MIN(MAX(0,H5956),7.4,MAX(0,(M5956-P5956)*40)*0.95),0)</f>
        <v/>
      </c>
      <c r="L5956" s="12">
        <f>IF(E5956=0,0,MAX(0,H5956-K5956))</f>
        <v/>
      </c>
      <c r="M5956" s="13">
        <f>M5955+J5955/40-IF(I5955="V2H",K5955/(0.95*40),0)-IF(E5956=0,IF(E5955=1,IF(D5956=1,30,40)*0.18/(2*40),0),0)-IF(E5956=1,IF(E5955=0,IF(D5956=1,30,40)*0.18/(2*40),0),0)</f>
        <v/>
      </c>
      <c r="N5956" s="14" t="n">
        <v>0.09</v>
      </c>
      <c r="O5956" s="15">
        <f>K5956*N5956</f>
        <v/>
      </c>
      <c r="P5956">
        <f>IF(E5956=0,0.3,IF(D5956=1,IF(C5956&gt;=Params!$B$13-3,IF(C5956&lt;Params!$B$13,Params!$B$20,0.3),0.3),IF(C5956&gt;=Params!$B$15-3,IF(C5956&lt;Params!$B$15,Params!$B$21,0.3),0.3)))</f>
        <v/>
      </c>
    </row>
    <row r="5957" ht="15" customHeight="1" s="1">
      <c r="A5957" s="9" t="n">
        <v>5954</v>
      </c>
      <c r="B5957" s="6" t="inlineStr">
        <is>
          <t>06/09</t>
        </is>
      </c>
      <c r="C5957" s="6" t="n">
        <v>1</v>
      </c>
      <c r="D5957" s="6" t="n">
        <v>1</v>
      </c>
      <c r="E5957" s="10">
        <f>IF(D5957=1, IF(OR(C5957&lt;10, C5957&gt;=15),1,0), IF(OR(C5957&lt;7, C5957&gt;=18),1,0))</f>
        <v/>
      </c>
      <c r="F5957" s="11" t="n">
        <v>0.329</v>
      </c>
      <c r="G5957" s="12">
        <f>0*8</f>
        <v/>
      </c>
      <c r="H5957" s="12">
        <f>F5957-G5957</f>
        <v/>
      </c>
      <c r="I5957" s="10">
        <f>IF(E5957=0,"Fora",IF(E5956=0,"Carg xar",IF(H5957&lt;0,IF(M5957&lt;0.9,"Carg FV","Stby"),IF(M5957&gt;P5957,"V2H",IF(M5957&lt;0.9,"Carg xar","Stby")))))</f>
        <v/>
      </c>
      <c r="J5957" s="12">
        <f>IF(OR(I5957="Carg FV",I5957="Carg xar"),MIN(IF(I5957="Carg FV",ABS(H5957),7.4),7.4,MAX(0,(0.9-M5957)*40)*0.95),0)</f>
        <v/>
      </c>
      <c r="K5957" s="12">
        <f>IF(I5957="V2H",MIN(MAX(0,H5957),7.4,MAX(0,(M5957-P5957)*40)*0.95),0)</f>
        <v/>
      </c>
      <c r="L5957" s="12">
        <f>IF(E5957=0,0,MAX(0,H5957-K5957))</f>
        <v/>
      </c>
      <c r="M5957" s="13">
        <f>M5956+J5956/40-IF(I5956="V2H",K5956/(0.95*40),0)-IF(E5957=0,IF(E5956=1,IF(D5957=1,30,40)*0.18/(2*40),0),0)-IF(E5957=1,IF(E5956=0,IF(D5957=1,30,40)*0.18/(2*40),0),0)</f>
        <v/>
      </c>
      <c r="N5957" s="14" t="n">
        <v>0.09</v>
      </c>
      <c r="O5957" s="15">
        <f>K5957*N5957</f>
        <v/>
      </c>
      <c r="P5957">
        <f>IF(E5957=0,0.3,IF(D5957=1,IF(C5957&gt;=Params!$B$13-3,IF(C5957&lt;Params!$B$13,Params!$B$20,0.3),0.3),IF(C5957&gt;=Params!$B$15-3,IF(C5957&lt;Params!$B$15,Params!$B$21,0.3),0.3)))</f>
        <v/>
      </c>
    </row>
    <row r="5958" ht="15" customHeight="1" s="1">
      <c r="A5958" s="9" t="n">
        <v>5955</v>
      </c>
      <c r="B5958" s="6" t="inlineStr">
        <is>
          <t>06/09</t>
        </is>
      </c>
      <c r="C5958" s="6" t="n">
        <v>2</v>
      </c>
      <c r="D5958" s="6" t="n">
        <v>1</v>
      </c>
      <c r="E5958" s="10">
        <f>IF(D5958=1, IF(OR(C5958&lt;10, C5958&gt;=15),1,0), IF(OR(C5958&lt;7, C5958&gt;=18),1,0))</f>
        <v/>
      </c>
      <c r="F5958" s="11" t="n">
        <v>0.406</v>
      </c>
      <c r="G5958" s="12">
        <f>0*8</f>
        <v/>
      </c>
      <c r="H5958" s="12">
        <f>F5958-G5958</f>
        <v/>
      </c>
      <c r="I5958" s="10">
        <f>IF(E5958=0,"Fora",IF(E5957=0,"Carg xar",IF(H5958&lt;0,IF(M5958&lt;0.9,"Carg FV","Stby"),IF(M5958&gt;P5958,"V2H",IF(M5958&lt;0.9,"Carg xar","Stby")))))</f>
        <v/>
      </c>
      <c r="J5958" s="12">
        <f>IF(OR(I5958="Carg FV",I5958="Carg xar"),MIN(IF(I5958="Carg FV",ABS(H5958),7.4),7.4,MAX(0,(0.9-M5958)*40)*0.95),0)</f>
        <v/>
      </c>
      <c r="K5958" s="12">
        <f>IF(I5958="V2H",MIN(MAX(0,H5958),7.4,MAX(0,(M5958-P5958)*40)*0.95),0)</f>
        <v/>
      </c>
      <c r="L5958" s="12">
        <f>IF(E5958=0,0,MAX(0,H5958-K5958))</f>
        <v/>
      </c>
      <c r="M5958" s="13">
        <f>M5957+J5957/40-IF(I5957="V2H",K5957/(0.95*40),0)-IF(E5958=0,IF(E5957=1,IF(D5958=1,30,40)*0.18/(2*40),0),0)-IF(E5958=1,IF(E5957=0,IF(D5958=1,30,40)*0.18/(2*40),0),0)</f>
        <v/>
      </c>
      <c r="N5958" s="14" t="n">
        <v>0.09</v>
      </c>
      <c r="O5958" s="15">
        <f>K5958*N5958</f>
        <v/>
      </c>
      <c r="P5958">
        <f>IF(E5958=0,0.3,IF(D5958=1,IF(C5958&gt;=Params!$B$13-3,IF(C5958&lt;Params!$B$13,Params!$B$20,0.3),0.3),IF(C5958&gt;=Params!$B$15-3,IF(C5958&lt;Params!$B$15,Params!$B$21,0.3),0.3)))</f>
        <v/>
      </c>
    </row>
    <row r="5959" ht="15" customHeight="1" s="1">
      <c r="A5959" s="9" t="n">
        <v>5956</v>
      </c>
      <c r="B5959" s="6" t="inlineStr">
        <is>
          <t>06/09</t>
        </is>
      </c>
      <c r="C5959" s="6" t="n">
        <v>3</v>
      </c>
      <c r="D5959" s="6" t="n">
        <v>1</v>
      </c>
      <c r="E5959" s="10">
        <f>IF(D5959=1, IF(OR(C5959&lt;10, C5959&gt;=15),1,0), IF(OR(C5959&lt;7, C5959&gt;=18),1,0))</f>
        <v/>
      </c>
      <c r="F5959" s="11" t="n">
        <v>0.327</v>
      </c>
      <c r="G5959" s="12">
        <f>0*8</f>
        <v/>
      </c>
      <c r="H5959" s="12">
        <f>F5959-G5959</f>
        <v/>
      </c>
      <c r="I5959" s="10">
        <f>IF(E5959=0,"Fora",IF(E5958=0,"Carg xar",IF(H5959&lt;0,IF(M5959&lt;0.9,"Carg FV","Stby"),IF(M5959&gt;P5959,"V2H",IF(M5959&lt;0.9,"Carg xar","Stby")))))</f>
        <v/>
      </c>
      <c r="J5959" s="12">
        <f>IF(OR(I5959="Carg FV",I5959="Carg xar"),MIN(IF(I5959="Carg FV",ABS(H5959),7.4),7.4,MAX(0,(0.9-M5959)*40)*0.95),0)</f>
        <v/>
      </c>
      <c r="K5959" s="12">
        <f>IF(I5959="V2H",MIN(MAX(0,H5959),7.4,MAX(0,(M5959-P5959)*40)*0.95),0)</f>
        <v/>
      </c>
      <c r="L5959" s="12">
        <f>IF(E5959=0,0,MAX(0,H5959-K5959))</f>
        <v/>
      </c>
      <c r="M5959" s="13">
        <f>M5958+J5958/40-IF(I5958="V2H",K5958/(0.95*40),0)-IF(E5959=0,IF(E5958=1,IF(D5959=1,30,40)*0.18/(2*40),0),0)-IF(E5959=1,IF(E5958=0,IF(D5959=1,30,40)*0.18/(2*40),0),0)</f>
        <v/>
      </c>
      <c r="N5959" s="14" t="n">
        <v>0.09</v>
      </c>
      <c r="O5959" s="15">
        <f>K5959*N5959</f>
        <v/>
      </c>
      <c r="P5959">
        <f>IF(E5959=0,0.3,IF(D5959=1,IF(C5959&gt;=Params!$B$13-3,IF(C5959&lt;Params!$B$13,Params!$B$20,0.3),0.3),IF(C5959&gt;=Params!$B$15-3,IF(C5959&lt;Params!$B$15,Params!$B$21,0.3),0.3)))</f>
        <v/>
      </c>
    </row>
    <row r="5960" ht="15" customHeight="1" s="1">
      <c r="A5960" s="9" t="n">
        <v>5957</v>
      </c>
      <c r="B5960" s="6" t="inlineStr">
        <is>
          <t>06/09</t>
        </is>
      </c>
      <c r="C5960" s="6" t="n">
        <v>4</v>
      </c>
      <c r="D5960" s="6" t="n">
        <v>1</v>
      </c>
      <c r="E5960" s="10">
        <f>IF(D5960=1, IF(OR(C5960&lt;10, C5960&gt;=15),1,0), IF(OR(C5960&lt;7, C5960&gt;=18),1,0))</f>
        <v/>
      </c>
      <c r="F5960" s="11" t="n">
        <v>0.36</v>
      </c>
      <c r="G5960" s="12">
        <f>0*8</f>
        <v/>
      </c>
      <c r="H5960" s="12">
        <f>F5960-G5960</f>
        <v/>
      </c>
      <c r="I5960" s="10">
        <f>IF(E5960=0,"Fora",IF(E5959=0,"Carg xar",IF(H5960&lt;0,IF(M5960&lt;0.9,"Carg FV","Stby"),IF(M5960&gt;P5960,"V2H",IF(M5960&lt;0.9,"Carg xar","Stby")))))</f>
        <v/>
      </c>
      <c r="J5960" s="12">
        <f>IF(OR(I5960="Carg FV",I5960="Carg xar"),MIN(IF(I5960="Carg FV",ABS(H5960),7.4),7.4,MAX(0,(0.9-M5960)*40)*0.95),0)</f>
        <v/>
      </c>
      <c r="K5960" s="12">
        <f>IF(I5960="V2H",MIN(MAX(0,H5960),7.4,MAX(0,(M5960-P5960)*40)*0.95),0)</f>
        <v/>
      </c>
      <c r="L5960" s="12">
        <f>IF(E5960=0,0,MAX(0,H5960-K5960))</f>
        <v/>
      </c>
      <c r="M5960" s="13">
        <f>M5959+J5959/40-IF(I5959="V2H",K5959/(0.95*40),0)-IF(E5960=0,IF(E5959=1,IF(D5960=1,30,40)*0.18/(2*40),0),0)-IF(E5960=1,IF(E5959=0,IF(D5960=1,30,40)*0.18/(2*40),0),0)</f>
        <v/>
      </c>
      <c r="N5960" s="14" t="n">
        <v>0.09</v>
      </c>
      <c r="O5960" s="15">
        <f>K5960*N5960</f>
        <v/>
      </c>
      <c r="P5960">
        <f>IF(E5960=0,0.3,IF(D5960=1,IF(C5960&gt;=Params!$B$13-3,IF(C5960&lt;Params!$B$13,Params!$B$20,0.3),0.3),IF(C5960&gt;=Params!$B$15-3,IF(C5960&lt;Params!$B$15,Params!$B$21,0.3),0.3)))</f>
        <v/>
      </c>
    </row>
    <row r="5961" ht="15" customHeight="1" s="1">
      <c r="A5961" s="9" t="n">
        <v>5958</v>
      </c>
      <c r="B5961" s="6" t="inlineStr">
        <is>
          <t>06/09</t>
        </is>
      </c>
      <c r="C5961" s="6" t="n">
        <v>5</v>
      </c>
      <c r="D5961" s="6" t="n">
        <v>1</v>
      </c>
      <c r="E5961" s="10">
        <f>IF(D5961=1, IF(OR(C5961&lt;10, C5961&gt;=15),1,0), IF(OR(C5961&lt;7, C5961&gt;=18),1,0))</f>
        <v/>
      </c>
      <c r="F5961" s="11" t="n">
        <v>0.327</v>
      </c>
      <c r="G5961" s="12">
        <f>0*8</f>
        <v/>
      </c>
      <c r="H5961" s="12">
        <f>F5961-G5961</f>
        <v/>
      </c>
      <c r="I5961" s="10">
        <f>IF(E5961=0,"Fora",IF(E5960=0,"Carg xar",IF(H5961&lt;0,IF(M5961&lt;0.9,"Carg FV","Stby"),IF(M5961&gt;P5961,"V2H",IF(M5961&lt;0.9,"Carg xar","Stby")))))</f>
        <v/>
      </c>
      <c r="J5961" s="12">
        <f>IF(OR(I5961="Carg FV",I5961="Carg xar"),MIN(IF(I5961="Carg FV",ABS(H5961),7.4),7.4,MAX(0,(0.9-M5961)*40)*0.95),0)</f>
        <v/>
      </c>
      <c r="K5961" s="12">
        <f>IF(I5961="V2H",MIN(MAX(0,H5961),7.4,MAX(0,(M5961-P5961)*40)*0.95),0)</f>
        <v/>
      </c>
      <c r="L5961" s="12">
        <f>IF(E5961=0,0,MAX(0,H5961-K5961))</f>
        <v/>
      </c>
      <c r="M5961" s="13">
        <f>M5960+J5960/40-IF(I5960="V2H",K5960/(0.95*40),0)-IF(E5961=0,IF(E5960=1,IF(D5961=1,30,40)*0.18/(2*40),0),0)-IF(E5961=1,IF(E5960=0,IF(D5961=1,30,40)*0.18/(2*40),0),0)</f>
        <v/>
      </c>
      <c r="N5961" s="14" t="n">
        <v>0.09</v>
      </c>
      <c r="O5961" s="15">
        <f>K5961*N5961</f>
        <v/>
      </c>
      <c r="P5961">
        <f>IF(E5961=0,0.3,IF(D5961=1,IF(C5961&gt;=Params!$B$13-3,IF(C5961&lt;Params!$B$13,Params!$B$20,0.3),0.3),IF(C5961&gt;=Params!$B$15-3,IF(C5961&lt;Params!$B$15,Params!$B$21,0.3),0.3)))</f>
        <v/>
      </c>
    </row>
    <row r="5962" ht="15" customHeight="1" s="1">
      <c r="A5962" s="9" t="n">
        <v>5959</v>
      </c>
      <c r="B5962" s="6" t="inlineStr">
        <is>
          <t>06/09</t>
        </is>
      </c>
      <c r="C5962" s="6" t="n">
        <v>6</v>
      </c>
      <c r="D5962" s="6" t="n">
        <v>1</v>
      </c>
      <c r="E5962" s="10">
        <f>IF(D5962=1, IF(OR(C5962&lt;10, C5962&gt;=15),1,0), IF(OR(C5962&lt;7, C5962&gt;=18),1,0))</f>
        <v/>
      </c>
      <c r="F5962" s="11" t="n">
        <v>0.304</v>
      </c>
      <c r="G5962" s="12">
        <f>0*8</f>
        <v/>
      </c>
      <c r="H5962" s="12">
        <f>F5962-G5962</f>
        <v/>
      </c>
      <c r="I5962" s="10">
        <f>IF(E5962=0,"Fora",IF(E5961=0,"Carg xar",IF(H5962&lt;0,IF(M5962&lt;0.9,"Carg FV","Stby"),IF(M5962&gt;P5962,"V2H",IF(M5962&lt;0.9,"Carg xar","Stby")))))</f>
        <v/>
      </c>
      <c r="J5962" s="12">
        <f>IF(OR(I5962="Carg FV",I5962="Carg xar"),MIN(IF(I5962="Carg FV",ABS(H5962),7.4),7.4,MAX(0,(0.9-M5962)*40)*0.95),0)</f>
        <v/>
      </c>
      <c r="K5962" s="12">
        <f>IF(I5962="V2H",MIN(MAX(0,H5962),7.4,MAX(0,(M5962-P5962)*40)*0.95),0)</f>
        <v/>
      </c>
      <c r="L5962" s="12">
        <f>IF(E5962=0,0,MAX(0,H5962-K5962))</f>
        <v/>
      </c>
      <c r="M5962" s="13">
        <f>M5961+J5961/40-IF(I5961="V2H",K5961/(0.95*40),0)-IF(E5962=0,IF(E5961=1,IF(D5962=1,30,40)*0.18/(2*40),0),0)-IF(E5962=1,IF(E5961=0,IF(D5962=1,30,40)*0.18/(2*40),0),0)</f>
        <v/>
      </c>
      <c r="N5962" s="14" t="n">
        <v>0.09</v>
      </c>
      <c r="O5962" s="15">
        <f>K5962*N5962</f>
        <v/>
      </c>
      <c r="P5962">
        <f>IF(E5962=0,0.3,IF(D5962=1,IF(C5962&gt;=Params!$B$13-3,IF(C5962&lt;Params!$B$13,Params!$B$20,0.3),0.3),IF(C5962&gt;=Params!$B$15-3,IF(C5962&lt;Params!$B$15,Params!$B$21,0.3),0.3)))</f>
        <v/>
      </c>
    </row>
    <row r="5963" ht="15" customHeight="1" s="1">
      <c r="A5963" s="9" t="n">
        <v>5960</v>
      </c>
      <c r="B5963" s="6" t="inlineStr">
        <is>
          <t>06/09</t>
        </is>
      </c>
      <c r="C5963" s="6" t="n">
        <v>7</v>
      </c>
      <c r="D5963" s="6" t="n">
        <v>1</v>
      </c>
      <c r="E5963" s="10">
        <f>IF(D5963=1, IF(OR(C5963&lt;10, C5963&gt;=15),1,0), IF(OR(C5963&lt;7, C5963&gt;=18),1,0))</f>
        <v/>
      </c>
      <c r="F5963" s="11" t="n">
        <v>0.348</v>
      </c>
      <c r="G5963" s="12">
        <f>0.06*8</f>
        <v/>
      </c>
      <c r="H5963" s="12">
        <f>F5963-G5963</f>
        <v/>
      </c>
      <c r="I5963" s="10">
        <f>IF(E5963=0,"Fora",IF(E5962=0,"Carg xar",IF(H5963&lt;0,IF(M5963&lt;0.9,"Carg FV","Stby"),IF(M5963&gt;P5963,"V2H",IF(M5963&lt;0.9,"Carg xar","Stby")))))</f>
        <v/>
      </c>
      <c r="J5963" s="12">
        <f>IF(OR(I5963="Carg FV",I5963="Carg xar"),MIN(IF(I5963="Carg FV",ABS(H5963),7.4),7.4,MAX(0,(0.9-M5963)*40)*0.95),0)</f>
        <v/>
      </c>
      <c r="K5963" s="12">
        <f>IF(I5963="V2H",MIN(MAX(0,H5963),7.4,MAX(0,(M5963-P5963)*40)*0.95),0)</f>
        <v/>
      </c>
      <c r="L5963" s="12">
        <f>IF(E5963=0,0,MAX(0,H5963-K5963))</f>
        <v/>
      </c>
      <c r="M5963" s="13">
        <f>M5962+J5962/40-IF(I5962="V2H",K5962/(0.95*40),0)-IF(E5963=0,IF(E5962=1,IF(D5963=1,30,40)*0.18/(2*40),0),0)-IF(E5963=1,IF(E5962=0,IF(D5963=1,30,40)*0.18/(2*40),0),0)</f>
        <v/>
      </c>
      <c r="N5963" s="14" t="n">
        <v>0.09</v>
      </c>
      <c r="O5963" s="15">
        <f>K5963*N5963</f>
        <v/>
      </c>
      <c r="P5963">
        <f>IF(E5963=0,0.3,IF(D5963=1,IF(C5963&gt;=Params!$B$13-3,IF(C5963&lt;Params!$B$13,Params!$B$20,0.3),0.3),IF(C5963&gt;=Params!$B$15-3,IF(C5963&lt;Params!$B$15,Params!$B$21,0.3),0.3)))</f>
        <v/>
      </c>
    </row>
    <row r="5964" ht="15" customHeight="1" s="1">
      <c r="A5964" s="9" t="n">
        <v>5961</v>
      </c>
      <c r="B5964" s="6" t="inlineStr">
        <is>
          <t>06/09</t>
        </is>
      </c>
      <c r="C5964" s="6" t="n">
        <v>8</v>
      </c>
      <c r="D5964" s="6" t="n">
        <v>1</v>
      </c>
      <c r="E5964" s="10">
        <f>IF(D5964=1, IF(OR(C5964&lt;10, C5964&gt;=15),1,0), IF(OR(C5964&lt;7, C5964&gt;=18),1,0))</f>
        <v/>
      </c>
      <c r="F5964" s="11" t="n">
        <v>0</v>
      </c>
      <c r="G5964" s="12">
        <f>0.2*8</f>
        <v/>
      </c>
      <c r="H5964" s="12">
        <f>F5964-G5964</f>
        <v/>
      </c>
      <c r="I5964" s="10">
        <f>IF(E5964=0,"Fora",IF(E5963=0,"Carg xar",IF(H5964&lt;0,IF(M5964&lt;0.9,"Carg FV","Stby"),IF(M5964&gt;P5964,"V2H",IF(M5964&lt;0.9,"Carg xar","Stby")))))</f>
        <v/>
      </c>
      <c r="J5964" s="12">
        <f>IF(OR(I5964="Carg FV",I5964="Carg xar"),MIN(IF(I5964="Carg FV",ABS(H5964),7.4),7.4,MAX(0,(0.9-M5964)*40)*0.95),0)</f>
        <v/>
      </c>
      <c r="K5964" s="12">
        <f>IF(I5964="V2H",MIN(MAX(0,H5964),7.4,MAX(0,(M5964-P5964)*40)*0.95),0)</f>
        <v/>
      </c>
      <c r="L5964" s="12">
        <f>IF(E5964=0,0,MAX(0,H5964-K5964))</f>
        <v/>
      </c>
      <c r="M5964" s="13">
        <f>M5963+J5963/40-IF(I5963="V2H",K5963/(0.95*40),0)-IF(E5964=0,IF(E5963=1,IF(D5964=1,30,40)*0.18/(2*40),0),0)-IF(E5964=1,IF(E5963=0,IF(D5964=1,30,40)*0.18/(2*40),0),0)</f>
        <v/>
      </c>
      <c r="N5964" s="14" t="n">
        <v>0.09</v>
      </c>
      <c r="O5964" s="15">
        <f>K5964*N5964</f>
        <v/>
      </c>
      <c r="P5964">
        <f>IF(E5964=0,0.3,IF(D5964=1,IF(C5964&gt;=Params!$B$13-3,IF(C5964&lt;Params!$B$13,Params!$B$20,0.3),0.3),IF(C5964&gt;=Params!$B$15-3,IF(C5964&lt;Params!$B$15,Params!$B$21,0.3),0.3)))</f>
        <v/>
      </c>
    </row>
    <row r="5965" ht="15" customHeight="1" s="1">
      <c r="A5965" s="9" t="n">
        <v>5962</v>
      </c>
      <c r="B5965" s="6" t="inlineStr">
        <is>
          <t>06/09</t>
        </is>
      </c>
      <c r="C5965" s="6" t="n">
        <v>9</v>
      </c>
      <c r="D5965" s="6" t="n">
        <v>1</v>
      </c>
      <c r="E5965" s="10">
        <f>IF(D5965=1, IF(OR(C5965&lt;10, C5965&gt;=15),1,0), IF(OR(C5965&lt;7, C5965&gt;=18),1,0))</f>
        <v/>
      </c>
      <c r="F5965" s="11" t="n">
        <v>2.834</v>
      </c>
      <c r="G5965" s="12">
        <f>0.4*8</f>
        <v/>
      </c>
      <c r="H5965" s="12">
        <f>F5965-G5965</f>
        <v/>
      </c>
      <c r="I5965" s="10">
        <f>IF(E5965=0,"Fora",IF(E5964=0,"Carg xar",IF(H5965&lt;0,IF(M5965&lt;0.9,"Carg FV","Stby"),IF(M5965&gt;P5965,"V2H",IF(M5965&lt;0.9,"Carg xar","Stby")))))</f>
        <v/>
      </c>
      <c r="J5965" s="12">
        <f>IF(OR(I5965="Carg FV",I5965="Carg xar"),MIN(IF(I5965="Carg FV",ABS(H5965),7.4),7.4,MAX(0,(0.9-M5965)*40)*0.95),0)</f>
        <v/>
      </c>
      <c r="K5965" s="12">
        <f>IF(I5965="V2H",MIN(MAX(0,H5965),7.4,MAX(0,(M5965-P5965)*40)*0.95),0)</f>
        <v/>
      </c>
      <c r="L5965" s="12">
        <f>IF(E5965=0,0,MAX(0,H5965-K5965))</f>
        <v/>
      </c>
      <c r="M5965" s="13">
        <f>M5964+J5964/40-IF(I5964="V2H",K5964/(0.95*40),0)-IF(E5965=0,IF(E5964=1,IF(D5965=1,30,40)*0.18/(2*40),0),0)-IF(E5965=1,IF(E5964=0,IF(D5965=1,30,40)*0.18/(2*40),0),0)</f>
        <v/>
      </c>
      <c r="N5965" s="14" t="n">
        <v>0.09</v>
      </c>
      <c r="O5965" s="15">
        <f>K5965*N5965</f>
        <v/>
      </c>
      <c r="P5965">
        <f>IF(E5965=0,0.3,IF(D5965=1,IF(C5965&gt;=Params!$B$13-3,IF(C5965&lt;Params!$B$13,Params!$B$20,0.3),0.3),IF(C5965&gt;=Params!$B$15-3,IF(C5965&lt;Params!$B$15,Params!$B$21,0.3),0.3)))</f>
        <v/>
      </c>
    </row>
    <row r="5966" ht="15" customHeight="1" s="1">
      <c r="A5966" s="9" t="n">
        <v>5963</v>
      </c>
      <c r="B5966" s="6" t="inlineStr">
        <is>
          <t>06/09</t>
        </is>
      </c>
      <c r="C5966" s="6" t="n">
        <v>10</v>
      </c>
      <c r="D5966" s="6" t="n">
        <v>1</v>
      </c>
      <c r="E5966" s="10">
        <f>IF(D5966=1, IF(OR(C5966&lt;10, C5966&gt;=15),1,0), IF(OR(C5966&lt;7, C5966&gt;=18),1,0))</f>
        <v/>
      </c>
      <c r="F5966" s="11" t="n">
        <v>3.215</v>
      </c>
      <c r="G5966" s="12">
        <f>0.6*8</f>
        <v/>
      </c>
      <c r="H5966" s="12">
        <f>F5966-G5966</f>
        <v/>
      </c>
      <c r="I5966" s="10">
        <f>IF(E5966=0,"Fora",IF(E5965=0,"Carg xar",IF(H5966&lt;0,IF(M5966&lt;0.9,"Carg FV","Stby"),IF(M5966&gt;P5966,"V2H",IF(M5966&lt;0.9,"Carg xar","Stby")))))</f>
        <v/>
      </c>
      <c r="J5966" s="12">
        <f>IF(OR(I5966="Carg FV",I5966="Carg xar"),MIN(IF(I5966="Carg FV",ABS(H5966),7.4),7.4,MAX(0,(0.9-M5966)*40)*0.95),0)</f>
        <v/>
      </c>
      <c r="K5966" s="12">
        <f>IF(I5966="V2H",MIN(MAX(0,H5966),7.4,MAX(0,(M5966-P5966)*40)*0.95),0)</f>
        <v/>
      </c>
      <c r="L5966" s="12">
        <f>IF(E5966=0,0,MAX(0,H5966-K5966))</f>
        <v/>
      </c>
      <c r="M5966" s="13">
        <f>M5965+J5965/40-IF(I5965="V2H",K5965/(0.95*40),0)-IF(E5966=0,IF(E5965=1,IF(D5966=1,30,40)*0.18/(2*40),0),0)-IF(E5966=1,IF(E5965=0,IF(D5966=1,30,40)*0.18/(2*40),0),0)</f>
        <v/>
      </c>
      <c r="N5966" s="14" t="n">
        <v>0.09</v>
      </c>
      <c r="O5966" s="15">
        <f>K5966*N5966</f>
        <v/>
      </c>
      <c r="P5966">
        <f>IF(E5966=0,0.3,IF(D5966=1,IF(C5966&gt;=Params!$B$13-3,IF(C5966&lt;Params!$B$13,Params!$B$20,0.3),0.3),IF(C5966&gt;=Params!$B$15-3,IF(C5966&lt;Params!$B$15,Params!$B$21,0.3),0.3)))</f>
        <v/>
      </c>
    </row>
    <row r="5967" ht="15" customHeight="1" s="1">
      <c r="A5967" s="9" t="n">
        <v>5964</v>
      </c>
      <c r="B5967" s="6" t="inlineStr">
        <is>
          <t>06/09</t>
        </is>
      </c>
      <c r="C5967" s="6" t="n">
        <v>11</v>
      </c>
      <c r="D5967" s="6" t="n">
        <v>1</v>
      </c>
      <c r="E5967" s="10">
        <f>IF(D5967=1, IF(OR(C5967&lt;10, C5967&gt;=15),1,0), IF(OR(C5967&lt;7, C5967&gt;=18),1,0))</f>
        <v/>
      </c>
      <c r="F5967" s="11" t="n">
        <v>1.452</v>
      </c>
      <c r="G5967" s="12">
        <f>0.75*8</f>
        <v/>
      </c>
      <c r="H5967" s="12">
        <f>F5967-G5967</f>
        <v/>
      </c>
      <c r="I5967" s="10">
        <f>IF(E5967=0,"Fora",IF(E5966=0,"Carg xar",IF(H5967&lt;0,IF(M5967&lt;0.9,"Carg FV","Stby"),IF(M5967&gt;P5967,"V2H",IF(M5967&lt;0.9,"Carg xar","Stby")))))</f>
        <v/>
      </c>
      <c r="J5967" s="12">
        <f>IF(OR(I5967="Carg FV",I5967="Carg xar"),MIN(IF(I5967="Carg FV",ABS(H5967),7.4),7.4,MAX(0,(0.9-M5967)*40)*0.95),0)</f>
        <v/>
      </c>
      <c r="K5967" s="12">
        <f>IF(I5967="V2H",MIN(MAX(0,H5967),7.4,MAX(0,(M5967-P5967)*40)*0.95),0)</f>
        <v/>
      </c>
      <c r="L5967" s="12">
        <f>IF(E5967=0,0,MAX(0,H5967-K5967))</f>
        <v/>
      </c>
      <c r="M5967" s="13">
        <f>M5966+J5966/40-IF(I5966="V2H",K5966/(0.95*40),0)-IF(E5967=0,IF(E5966=1,IF(D5967=1,30,40)*0.18/(2*40),0),0)-IF(E5967=1,IF(E5966=0,IF(D5967=1,30,40)*0.18/(2*40),0),0)</f>
        <v/>
      </c>
      <c r="N5967" s="14" t="n">
        <v>0.09</v>
      </c>
      <c r="O5967" s="15">
        <f>K5967*N5967</f>
        <v/>
      </c>
      <c r="P5967">
        <f>IF(E5967=0,0.3,IF(D5967=1,IF(C5967&gt;=Params!$B$13-3,IF(C5967&lt;Params!$B$13,Params!$B$20,0.3),0.3),IF(C5967&gt;=Params!$B$15-3,IF(C5967&lt;Params!$B$15,Params!$B$21,0.3),0.3)))</f>
        <v/>
      </c>
    </row>
    <row r="5968" ht="15" customHeight="1" s="1">
      <c r="A5968" s="9" t="n">
        <v>5965</v>
      </c>
      <c r="B5968" s="6" t="inlineStr">
        <is>
          <t>06/09</t>
        </is>
      </c>
      <c r="C5968" s="6" t="n">
        <v>12</v>
      </c>
      <c r="D5968" s="6" t="n">
        <v>1</v>
      </c>
      <c r="E5968" s="10">
        <f>IF(D5968=1, IF(OR(C5968&lt;10, C5968&gt;=15),1,0), IF(OR(C5968&lt;7, C5968&gt;=18),1,0))</f>
        <v/>
      </c>
      <c r="F5968" s="11" t="n">
        <v>0</v>
      </c>
      <c r="G5968" s="12">
        <f>0.82*8</f>
        <v/>
      </c>
      <c r="H5968" s="12">
        <f>F5968-G5968</f>
        <v/>
      </c>
      <c r="I5968" s="10">
        <f>IF(E5968=0,"Fora",IF(E5967=0,"Carg xar",IF(H5968&lt;0,IF(M5968&lt;0.9,"Carg FV","Stby"),IF(M5968&gt;P5968,"V2H",IF(M5968&lt;0.9,"Carg xar","Stby")))))</f>
        <v/>
      </c>
      <c r="J5968" s="12">
        <f>IF(OR(I5968="Carg FV",I5968="Carg xar"),MIN(IF(I5968="Carg FV",ABS(H5968),7.4),7.4,MAX(0,(0.9-M5968)*40)*0.95),0)</f>
        <v/>
      </c>
      <c r="K5968" s="12">
        <f>IF(I5968="V2H",MIN(MAX(0,H5968),7.4,MAX(0,(M5968-P5968)*40)*0.95),0)</f>
        <v/>
      </c>
      <c r="L5968" s="12">
        <f>IF(E5968=0,0,MAX(0,H5968-K5968))</f>
        <v/>
      </c>
      <c r="M5968" s="13">
        <f>M5967+J5967/40-IF(I5967="V2H",K5967/(0.95*40),0)-IF(E5968=0,IF(E5967=1,IF(D5968=1,30,40)*0.18/(2*40),0),0)-IF(E5968=1,IF(E5967=0,IF(D5968=1,30,40)*0.18/(2*40),0),0)</f>
        <v/>
      </c>
      <c r="N5968" s="14" t="n">
        <v>0.09</v>
      </c>
      <c r="O5968" s="15">
        <f>K5968*N5968</f>
        <v/>
      </c>
      <c r="P5968">
        <f>IF(E5968=0,0.3,IF(D5968=1,IF(C5968&gt;=Params!$B$13-3,IF(C5968&lt;Params!$B$13,Params!$B$20,0.3),0.3),IF(C5968&gt;=Params!$B$15-3,IF(C5968&lt;Params!$B$15,Params!$B$21,0.3),0.3)))</f>
        <v/>
      </c>
    </row>
    <row r="5969" ht="15" customHeight="1" s="1">
      <c r="A5969" s="9" t="n">
        <v>5966</v>
      </c>
      <c r="B5969" s="6" t="inlineStr">
        <is>
          <t>06/09</t>
        </is>
      </c>
      <c r="C5969" s="6" t="n">
        <v>13</v>
      </c>
      <c r="D5969" s="6" t="n">
        <v>1</v>
      </c>
      <c r="E5969" s="10">
        <f>IF(D5969=1, IF(OR(C5969&lt;10, C5969&gt;=15),1,0), IF(OR(C5969&lt;7, C5969&gt;=18),1,0))</f>
        <v/>
      </c>
      <c r="F5969" s="11" t="n">
        <v>0</v>
      </c>
      <c r="G5969" s="12">
        <f>0.8*8</f>
        <v/>
      </c>
      <c r="H5969" s="12">
        <f>F5969-G5969</f>
        <v/>
      </c>
      <c r="I5969" s="10">
        <f>IF(E5969=0,"Fora",IF(E5968=0,"Carg xar",IF(H5969&lt;0,IF(M5969&lt;0.9,"Carg FV","Stby"),IF(M5969&gt;P5969,"V2H",IF(M5969&lt;0.9,"Carg xar","Stby")))))</f>
        <v/>
      </c>
      <c r="J5969" s="12">
        <f>IF(OR(I5969="Carg FV",I5969="Carg xar"),MIN(IF(I5969="Carg FV",ABS(H5969),7.4),7.4,MAX(0,(0.9-M5969)*40)*0.95),0)</f>
        <v/>
      </c>
      <c r="K5969" s="12">
        <f>IF(I5969="V2H",MIN(MAX(0,H5969),7.4,MAX(0,(M5969-P5969)*40)*0.95),0)</f>
        <v/>
      </c>
      <c r="L5969" s="12">
        <f>IF(E5969=0,0,MAX(0,H5969-K5969))</f>
        <v/>
      </c>
      <c r="M5969" s="13">
        <f>M5968+J5968/40-IF(I5968="V2H",K5968/(0.95*40),0)-IF(E5969=0,IF(E5968=1,IF(D5969=1,30,40)*0.18/(2*40),0),0)-IF(E5969=1,IF(E5968=0,IF(D5969=1,30,40)*0.18/(2*40),0),0)</f>
        <v/>
      </c>
      <c r="N5969" s="14" t="n">
        <v>0.09</v>
      </c>
      <c r="O5969" s="15">
        <f>K5969*N5969</f>
        <v/>
      </c>
      <c r="P5969">
        <f>IF(E5969=0,0.3,IF(D5969=1,IF(C5969&gt;=Params!$B$13-3,IF(C5969&lt;Params!$B$13,Params!$B$20,0.3),0.3),IF(C5969&gt;=Params!$B$15-3,IF(C5969&lt;Params!$B$15,Params!$B$21,0.3),0.3)))</f>
        <v/>
      </c>
    </row>
    <row r="5970" ht="15" customHeight="1" s="1">
      <c r="A5970" s="9" t="n">
        <v>5967</v>
      </c>
      <c r="B5970" s="6" t="inlineStr">
        <is>
          <t>06/09</t>
        </is>
      </c>
      <c r="C5970" s="6" t="n">
        <v>14</v>
      </c>
      <c r="D5970" s="6" t="n">
        <v>1</v>
      </c>
      <c r="E5970" s="10">
        <f>IF(D5970=1, IF(OR(C5970&lt;10, C5970&gt;=15),1,0), IF(OR(C5970&lt;7, C5970&gt;=18),1,0))</f>
        <v/>
      </c>
      <c r="F5970" s="11" t="n">
        <v>0</v>
      </c>
      <c r="G5970" s="12">
        <f>0.68*8</f>
        <v/>
      </c>
      <c r="H5970" s="12">
        <f>F5970-G5970</f>
        <v/>
      </c>
      <c r="I5970" s="10">
        <f>IF(E5970=0,"Fora",IF(E5969=0,"Carg xar",IF(H5970&lt;0,IF(M5970&lt;0.9,"Carg FV","Stby"),IF(M5970&gt;P5970,"V2H",IF(M5970&lt;0.9,"Carg xar","Stby")))))</f>
        <v/>
      </c>
      <c r="J5970" s="12">
        <f>IF(OR(I5970="Carg FV",I5970="Carg xar"),MIN(IF(I5970="Carg FV",ABS(H5970),7.4),7.4,MAX(0,(0.9-M5970)*40)*0.95),0)</f>
        <v/>
      </c>
      <c r="K5970" s="12">
        <f>IF(I5970="V2H",MIN(MAX(0,H5970),7.4,MAX(0,(M5970-P5970)*40)*0.95),0)</f>
        <v/>
      </c>
      <c r="L5970" s="12">
        <f>IF(E5970=0,0,MAX(0,H5970-K5970))</f>
        <v/>
      </c>
      <c r="M5970" s="13">
        <f>M5969+J5969/40-IF(I5969="V2H",K5969/(0.95*40),0)-IF(E5970=0,IF(E5969=1,IF(D5970=1,30,40)*0.18/(2*40),0),0)-IF(E5970=1,IF(E5969=0,IF(D5970=1,30,40)*0.18/(2*40),0),0)</f>
        <v/>
      </c>
      <c r="N5970" s="14" t="n">
        <v>0.09</v>
      </c>
      <c r="O5970" s="15">
        <f>K5970*N5970</f>
        <v/>
      </c>
      <c r="P5970">
        <f>IF(E5970=0,0.3,IF(D5970=1,IF(C5970&gt;=Params!$B$13-3,IF(C5970&lt;Params!$B$13,Params!$B$20,0.3),0.3),IF(C5970&gt;=Params!$B$15-3,IF(C5970&lt;Params!$B$15,Params!$B$21,0.3),0.3)))</f>
        <v/>
      </c>
    </row>
    <row r="5971" ht="15" customHeight="1" s="1">
      <c r="A5971" s="9" t="n">
        <v>5968</v>
      </c>
      <c r="B5971" s="6" t="inlineStr">
        <is>
          <t>06/09</t>
        </is>
      </c>
      <c r="C5971" s="6" t="n">
        <v>15</v>
      </c>
      <c r="D5971" s="6" t="n">
        <v>1</v>
      </c>
      <c r="E5971" s="10">
        <f>IF(D5971=1, IF(OR(C5971&lt;10, C5971&gt;=15),1,0), IF(OR(C5971&lt;7, C5971&gt;=18),1,0))</f>
        <v/>
      </c>
      <c r="F5971" s="11" t="n">
        <v>0</v>
      </c>
      <c r="G5971" s="12">
        <f>0.5*8</f>
        <v/>
      </c>
      <c r="H5971" s="12">
        <f>F5971-G5971</f>
        <v/>
      </c>
      <c r="I5971" s="10">
        <f>IF(E5971=0,"Fora",IF(E5970=0,"Carg xar",IF(H5971&lt;0,IF(M5971&lt;0.9,"Carg FV","Stby"),IF(M5971&gt;P5971,"V2H",IF(M5971&lt;0.9,"Carg xar","Stby")))))</f>
        <v/>
      </c>
      <c r="J5971" s="12">
        <f>IF(OR(I5971="Carg FV",I5971="Carg xar"),MIN(IF(I5971="Carg FV",ABS(H5971),7.4),7.4,MAX(0,(0.9-M5971)*40)*0.95),0)</f>
        <v/>
      </c>
      <c r="K5971" s="12">
        <f>IF(I5971="V2H",MIN(MAX(0,H5971),7.4,MAX(0,(M5971-P5971)*40)*0.95),0)</f>
        <v/>
      </c>
      <c r="L5971" s="12">
        <f>IF(E5971=0,0,MAX(0,H5971-K5971))</f>
        <v/>
      </c>
      <c r="M5971" s="13">
        <f>M5970+J5970/40-IF(I5970="V2H",K5970/(0.95*40),0)-IF(E5971=0,IF(E5970=1,IF(D5971=1,30,40)*0.18/(2*40),0),0)-IF(E5971=1,IF(E5970=0,IF(D5971=1,30,40)*0.18/(2*40),0),0)</f>
        <v/>
      </c>
      <c r="N5971" s="14" t="n">
        <v>0.09</v>
      </c>
      <c r="O5971" s="15">
        <f>K5971*N5971</f>
        <v/>
      </c>
      <c r="P5971">
        <f>IF(E5971=0,0.3,IF(D5971=1,IF(C5971&gt;=Params!$B$13-3,IF(C5971&lt;Params!$B$13,Params!$B$20,0.3),0.3),IF(C5971&gt;=Params!$B$15-3,IF(C5971&lt;Params!$B$15,Params!$B$21,0.3),0.3)))</f>
        <v/>
      </c>
    </row>
    <row r="5972" ht="15" customHeight="1" s="1">
      <c r="A5972" s="9" t="n">
        <v>5969</v>
      </c>
      <c r="B5972" s="6" t="inlineStr">
        <is>
          <t>06/09</t>
        </is>
      </c>
      <c r="C5972" s="6" t="n">
        <v>16</v>
      </c>
      <c r="D5972" s="6" t="n">
        <v>1</v>
      </c>
      <c r="E5972" s="10">
        <f>IF(D5972=1, IF(OR(C5972&lt;10, C5972&gt;=15),1,0), IF(OR(C5972&lt;7, C5972&gt;=18),1,0))</f>
        <v/>
      </c>
      <c r="F5972" s="11" t="n">
        <v>0</v>
      </c>
      <c r="G5972" s="12">
        <f>0.3*8</f>
        <v/>
      </c>
      <c r="H5972" s="12">
        <f>F5972-G5972</f>
        <v/>
      </c>
      <c r="I5972" s="10">
        <f>IF(E5972=0,"Fora",IF(E5971=0,"Carg xar",IF(H5972&lt;0,IF(M5972&lt;0.9,"Carg FV","Stby"),IF(M5972&gt;P5972,"V2H",IF(M5972&lt;0.9,"Carg xar","Stby")))))</f>
        <v/>
      </c>
      <c r="J5972" s="12">
        <f>IF(OR(I5972="Carg FV",I5972="Carg xar"),MIN(IF(I5972="Carg FV",ABS(H5972),7.4),7.4,MAX(0,(0.9-M5972)*40)*0.95),0)</f>
        <v/>
      </c>
      <c r="K5972" s="12">
        <f>IF(I5972="V2H",MIN(MAX(0,H5972),7.4,MAX(0,(M5972-P5972)*40)*0.95),0)</f>
        <v/>
      </c>
      <c r="L5972" s="12">
        <f>IF(E5972=0,0,MAX(0,H5972-K5972))</f>
        <v/>
      </c>
      <c r="M5972" s="13">
        <f>M5971+J5971/40-IF(I5971="V2H",K5971/(0.95*40),0)-IF(E5972=0,IF(E5971=1,IF(D5972=1,30,40)*0.18/(2*40),0),0)-IF(E5972=1,IF(E5971=0,IF(D5972=1,30,40)*0.18/(2*40),0),0)</f>
        <v/>
      </c>
      <c r="N5972" s="14" t="n">
        <v>0.09</v>
      </c>
      <c r="O5972" s="15">
        <f>K5972*N5972</f>
        <v/>
      </c>
      <c r="P5972">
        <f>IF(E5972=0,0.3,IF(D5972=1,IF(C5972&gt;=Params!$B$13-3,IF(C5972&lt;Params!$B$13,Params!$B$20,0.3),0.3),IF(C5972&gt;=Params!$B$15-3,IF(C5972&lt;Params!$B$15,Params!$B$21,0.3),0.3)))</f>
        <v/>
      </c>
    </row>
    <row r="5973" ht="15" customHeight="1" s="1">
      <c r="A5973" s="9" t="n">
        <v>5970</v>
      </c>
      <c r="B5973" s="6" t="inlineStr">
        <is>
          <t>06/09</t>
        </is>
      </c>
      <c r="C5973" s="6" t="n">
        <v>17</v>
      </c>
      <c r="D5973" s="6" t="n">
        <v>1</v>
      </c>
      <c r="E5973" s="10">
        <f>IF(D5973=1, IF(OR(C5973&lt;10, C5973&gt;=15),1,0), IF(OR(C5973&lt;7, C5973&gt;=18),1,0))</f>
        <v/>
      </c>
      <c r="F5973" s="11" t="n">
        <v>0</v>
      </c>
      <c r="G5973" s="12">
        <f>0.12*8</f>
        <v/>
      </c>
      <c r="H5973" s="12">
        <f>F5973-G5973</f>
        <v/>
      </c>
      <c r="I5973" s="10">
        <f>IF(E5973=0,"Fora",IF(E5972=0,"Carg xar",IF(H5973&lt;0,IF(M5973&lt;0.9,"Carg FV","Stby"),IF(M5973&gt;P5973,"V2H",IF(M5973&lt;0.9,"Carg xar","Stby")))))</f>
        <v/>
      </c>
      <c r="J5973" s="12">
        <f>IF(OR(I5973="Carg FV",I5973="Carg xar"),MIN(IF(I5973="Carg FV",ABS(H5973),7.4),7.4,MAX(0,(0.9-M5973)*40)*0.95),0)</f>
        <v/>
      </c>
      <c r="K5973" s="12">
        <f>IF(I5973="V2H",MIN(MAX(0,H5973),7.4,MAX(0,(M5973-P5973)*40)*0.95),0)</f>
        <v/>
      </c>
      <c r="L5973" s="12">
        <f>IF(E5973=0,0,MAX(0,H5973-K5973))</f>
        <v/>
      </c>
      <c r="M5973" s="13">
        <f>M5972+J5972/40-IF(I5972="V2H",K5972/(0.95*40),0)-IF(E5973=0,IF(E5972=1,IF(D5973=1,30,40)*0.18/(2*40),0),0)-IF(E5973=1,IF(E5972=0,IF(D5973=1,30,40)*0.18/(2*40),0),0)</f>
        <v/>
      </c>
      <c r="N5973" s="14" t="n">
        <v>0.09</v>
      </c>
      <c r="O5973" s="15">
        <f>K5973*N5973</f>
        <v/>
      </c>
      <c r="P5973">
        <f>IF(E5973=0,0.3,IF(D5973=1,IF(C5973&gt;=Params!$B$13-3,IF(C5973&lt;Params!$B$13,Params!$B$20,0.3),0.3),IF(C5973&gt;=Params!$B$15-3,IF(C5973&lt;Params!$B$15,Params!$B$21,0.3),0.3)))</f>
        <v/>
      </c>
    </row>
    <row r="5974" ht="15" customHeight="1" s="1">
      <c r="A5974" s="9" t="n">
        <v>5971</v>
      </c>
      <c r="B5974" s="6" t="inlineStr">
        <is>
          <t>06/09</t>
        </is>
      </c>
      <c r="C5974" s="6" t="n">
        <v>18</v>
      </c>
      <c r="D5974" s="6" t="n">
        <v>1</v>
      </c>
      <c r="E5974" s="10">
        <f>IF(D5974=1, IF(OR(C5974&lt;10, C5974&gt;=15),1,0), IF(OR(C5974&lt;7, C5974&gt;=18),1,0))</f>
        <v/>
      </c>
      <c r="F5974" s="11" t="n">
        <v>0.04</v>
      </c>
      <c r="G5974" s="12">
        <f>0*8</f>
        <v/>
      </c>
      <c r="H5974" s="12">
        <f>F5974-G5974</f>
        <v/>
      </c>
      <c r="I5974" s="10">
        <f>IF(E5974=0,"Fora",IF(E5973=0,"Carg xar",IF(H5974&lt;0,IF(M5974&lt;0.9,"Carg FV","Stby"),IF(M5974&gt;P5974,"V2H",IF(M5974&lt;0.9,"Carg xar","Stby")))))</f>
        <v/>
      </c>
      <c r="J5974" s="12">
        <f>IF(OR(I5974="Carg FV",I5974="Carg xar"),MIN(IF(I5974="Carg FV",ABS(H5974),7.4),7.4,MAX(0,(0.9-M5974)*40)*0.95),0)</f>
        <v/>
      </c>
      <c r="K5974" s="12">
        <f>IF(I5974="V2H",MIN(MAX(0,H5974),7.4,MAX(0,(M5974-P5974)*40)*0.95),0)</f>
        <v/>
      </c>
      <c r="L5974" s="12">
        <f>IF(E5974=0,0,MAX(0,H5974-K5974))</f>
        <v/>
      </c>
      <c r="M5974" s="13">
        <f>M5973+J5973/40-IF(I5973="V2H",K5973/(0.95*40),0)-IF(E5974=0,IF(E5973=1,IF(D5974=1,30,40)*0.18/(2*40),0),0)-IF(E5974=1,IF(E5973=0,IF(D5974=1,30,40)*0.18/(2*40),0),0)</f>
        <v/>
      </c>
      <c r="N5974" s="14" t="n">
        <v>0.09</v>
      </c>
      <c r="O5974" s="15">
        <f>K5974*N5974</f>
        <v/>
      </c>
      <c r="P5974">
        <f>IF(E5974=0,0.3,IF(D5974=1,IF(C5974&gt;=Params!$B$13-3,IF(C5974&lt;Params!$B$13,Params!$B$20,0.3),0.3),IF(C5974&gt;=Params!$B$15-3,IF(C5974&lt;Params!$B$15,Params!$B$21,0.3),0.3)))</f>
        <v/>
      </c>
    </row>
    <row r="5975" ht="15" customHeight="1" s="1">
      <c r="A5975" s="9" t="n">
        <v>5972</v>
      </c>
      <c r="B5975" s="6" t="inlineStr">
        <is>
          <t>06/09</t>
        </is>
      </c>
      <c r="C5975" s="6" t="n">
        <v>19</v>
      </c>
      <c r="D5975" s="6" t="n">
        <v>1</v>
      </c>
      <c r="E5975" s="10">
        <f>IF(D5975=1, IF(OR(C5975&lt;10, C5975&gt;=15),1,0), IF(OR(C5975&lt;7, C5975&gt;=18),1,0))</f>
        <v/>
      </c>
      <c r="F5975" s="11" t="n">
        <v>1.003</v>
      </c>
      <c r="G5975" s="12">
        <f>0*8</f>
        <v/>
      </c>
      <c r="H5975" s="12">
        <f>F5975-G5975</f>
        <v/>
      </c>
      <c r="I5975" s="10">
        <f>IF(E5975=0,"Fora",IF(E5974=0,"Carg xar",IF(H5975&lt;0,IF(M5975&lt;0.9,"Carg FV","Stby"),IF(M5975&gt;P5975,"V2H",IF(M5975&lt;0.9,"Carg xar","Stby")))))</f>
        <v/>
      </c>
      <c r="J5975" s="12">
        <f>IF(OR(I5975="Carg FV",I5975="Carg xar"),MIN(IF(I5975="Carg FV",ABS(H5975),7.4),7.4,MAX(0,(0.9-M5975)*40)*0.95),0)</f>
        <v/>
      </c>
      <c r="K5975" s="12">
        <f>IF(I5975="V2H",MIN(MAX(0,H5975),7.4,MAX(0,(M5975-P5975)*40)*0.95),0)</f>
        <v/>
      </c>
      <c r="L5975" s="12">
        <f>IF(E5975=0,0,MAX(0,H5975-K5975))</f>
        <v/>
      </c>
      <c r="M5975" s="13">
        <f>M5974+J5974/40-IF(I5974="V2H",K5974/(0.95*40),0)-IF(E5975=0,IF(E5974=1,IF(D5975=1,30,40)*0.18/(2*40),0),0)-IF(E5975=1,IF(E5974=0,IF(D5975=1,30,40)*0.18/(2*40),0),0)</f>
        <v/>
      </c>
      <c r="N5975" s="14" t="n">
        <v>0.09</v>
      </c>
      <c r="O5975" s="15">
        <f>K5975*N5975</f>
        <v/>
      </c>
      <c r="P5975">
        <f>IF(E5975=0,0.3,IF(D5975=1,IF(C5975&gt;=Params!$B$13-3,IF(C5975&lt;Params!$B$13,Params!$B$20,0.3),0.3),IF(C5975&gt;=Params!$B$15-3,IF(C5975&lt;Params!$B$15,Params!$B$21,0.3),0.3)))</f>
        <v/>
      </c>
    </row>
    <row r="5976" ht="15" customHeight="1" s="1">
      <c r="A5976" s="9" t="n">
        <v>5973</v>
      </c>
      <c r="B5976" s="6" t="inlineStr">
        <is>
          <t>06/09</t>
        </is>
      </c>
      <c r="C5976" s="6" t="n">
        <v>20</v>
      </c>
      <c r="D5976" s="6" t="n">
        <v>1</v>
      </c>
      <c r="E5976" s="10">
        <f>IF(D5976=1, IF(OR(C5976&lt;10, C5976&gt;=15),1,0), IF(OR(C5976&lt;7, C5976&gt;=18),1,0))</f>
        <v/>
      </c>
      <c r="F5976" s="11" t="n">
        <v>0.909</v>
      </c>
      <c r="G5976" s="12">
        <f>0*8</f>
        <v/>
      </c>
      <c r="H5976" s="12">
        <f>F5976-G5976</f>
        <v/>
      </c>
      <c r="I5976" s="10">
        <f>IF(E5976=0,"Fora",IF(E5975=0,"Carg xar",IF(H5976&lt;0,IF(M5976&lt;0.9,"Carg FV","Stby"),IF(M5976&gt;P5976,"V2H",IF(M5976&lt;0.9,"Carg xar","Stby")))))</f>
        <v/>
      </c>
      <c r="J5976" s="12">
        <f>IF(OR(I5976="Carg FV",I5976="Carg xar"),MIN(IF(I5976="Carg FV",ABS(H5976),7.4),7.4,MAX(0,(0.9-M5976)*40)*0.95),0)</f>
        <v/>
      </c>
      <c r="K5976" s="12">
        <f>IF(I5976="V2H",MIN(MAX(0,H5976),7.4,MAX(0,(M5976-P5976)*40)*0.95),0)</f>
        <v/>
      </c>
      <c r="L5976" s="12">
        <f>IF(E5976=0,0,MAX(0,H5976-K5976))</f>
        <v/>
      </c>
      <c r="M5976" s="13">
        <f>M5975+J5975/40-IF(I5975="V2H",K5975/(0.95*40),0)-IF(E5976=0,IF(E5975=1,IF(D5976=1,30,40)*0.18/(2*40),0),0)-IF(E5976=1,IF(E5975=0,IF(D5976=1,30,40)*0.18/(2*40),0),0)</f>
        <v/>
      </c>
      <c r="N5976" s="14" t="n">
        <v>0.09</v>
      </c>
      <c r="O5976" s="15">
        <f>K5976*N5976</f>
        <v/>
      </c>
      <c r="P5976">
        <f>IF(E5976=0,0.3,IF(D5976=1,IF(C5976&gt;=Params!$B$13-3,IF(C5976&lt;Params!$B$13,Params!$B$20,0.3),0.3),IF(C5976&gt;=Params!$B$15-3,IF(C5976&lt;Params!$B$15,Params!$B$21,0.3),0.3)))</f>
        <v/>
      </c>
    </row>
    <row r="5977" ht="15" customHeight="1" s="1">
      <c r="A5977" s="9" t="n">
        <v>5974</v>
      </c>
      <c r="B5977" s="6" t="inlineStr">
        <is>
          <t>06/09</t>
        </is>
      </c>
      <c r="C5977" s="6" t="n">
        <v>21</v>
      </c>
      <c r="D5977" s="6" t="n">
        <v>1</v>
      </c>
      <c r="E5977" s="10">
        <f>IF(D5977=1, IF(OR(C5977&lt;10, C5977&gt;=15),1,0), IF(OR(C5977&lt;7, C5977&gt;=18),1,0))</f>
        <v/>
      </c>
      <c r="F5977" s="11" t="n">
        <v>1.164</v>
      </c>
      <c r="G5977" s="12">
        <f>0*8</f>
        <v/>
      </c>
      <c r="H5977" s="12">
        <f>F5977-G5977</f>
        <v/>
      </c>
      <c r="I5977" s="10">
        <f>IF(E5977=0,"Fora",IF(E5976=0,"Carg xar",IF(H5977&lt;0,IF(M5977&lt;0.9,"Carg FV","Stby"),IF(M5977&gt;P5977,"V2H",IF(M5977&lt;0.9,"Carg xar","Stby")))))</f>
        <v/>
      </c>
      <c r="J5977" s="12">
        <f>IF(OR(I5977="Carg FV",I5977="Carg xar"),MIN(IF(I5977="Carg FV",ABS(H5977),7.4),7.4,MAX(0,(0.9-M5977)*40)*0.95),0)</f>
        <v/>
      </c>
      <c r="K5977" s="12">
        <f>IF(I5977="V2H",MIN(MAX(0,H5977),7.4,MAX(0,(M5977-P5977)*40)*0.95),0)</f>
        <v/>
      </c>
      <c r="L5977" s="12">
        <f>IF(E5977=0,0,MAX(0,H5977-K5977))</f>
        <v/>
      </c>
      <c r="M5977" s="13">
        <f>M5976+J5976/40-IF(I5976="V2H",K5976/(0.95*40),0)-IF(E5977=0,IF(E5976=1,IF(D5977=1,30,40)*0.18/(2*40),0),0)-IF(E5977=1,IF(E5976=0,IF(D5977=1,30,40)*0.18/(2*40),0),0)</f>
        <v/>
      </c>
      <c r="N5977" s="14" t="n">
        <v>0.09</v>
      </c>
      <c r="O5977" s="15">
        <f>K5977*N5977</f>
        <v/>
      </c>
      <c r="P5977">
        <f>IF(E5977=0,0.3,IF(D5977=1,IF(C5977&gt;=Params!$B$13-3,IF(C5977&lt;Params!$B$13,Params!$B$20,0.3),0.3),IF(C5977&gt;=Params!$B$15-3,IF(C5977&lt;Params!$B$15,Params!$B$21,0.3),0.3)))</f>
        <v/>
      </c>
    </row>
    <row r="5978" ht="15" customHeight="1" s="1">
      <c r="A5978" s="9" t="n">
        <v>5975</v>
      </c>
      <c r="B5978" s="6" t="inlineStr">
        <is>
          <t>06/09</t>
        </is>
      </c>
      <c r="C5978" s="6" t="n">
        <v>22</v>
      </c>
      <c r="D5978" s="6" t="n">
        <v>1</v>
      </c>
      <c r="E5978" s="10">
        <f>IF(D5978=1, IF(OR(C5978&lt;10, C5978&gt;=15),1,0), IF(OR(C5978&lt;7, C5978&gt;=18),1,0))</f>
        <v/>
      </c>
      <c r="F5978" s="11" t="n">
        <v>0.67</v>
      </c>
      <c r="G5978" s="12">
        <f>0*8</f>
        <v/>
      </c>
      <c r="H5978" s="12">
        <f>F5978-G5978</f>
        <v/>
      </c>
      <c r="I5978" s="10">
        <f>IF(E5978=0,"Fora",IF(E5977=0,"Carg xar",IF(H5978&lt;0,IF(M5978&lt;0.9,"Carg FV","Stby"),IF(M5978&gt;P5978,"V2H",IF(M5978&lt;0.9,"Carg xar","Stby")))))</f>
        <v/>
      </c>
      <c r="J5978" s="12">
        <f>IF(OR(I5978="Carg FV",I5978="Carg xar"),MIN(IF(I5978="Carg FV",ABS(H5978),7.4),7.4,MAX(0,(0.9-M5978)*40)*0.95),0)</f>
        <v/>
      </c>
      <c r="K5978" s="12">
        <f>IF(I5978="V2H",MIN(MAX(0,H5978),7.4,MAX(0,(M5978-P5978)*40)*0.95),0)</f>
        <v/>
      </c>
      <c r="L5978" s="12">
        <f>IF(E5978=0,0,MAX(0,H5978-K5978))</f>
        <v/>
      </c>
      <c r="M5978" s="13">
        <f>M5977+J5977/40-IF(I5977="V2H",K5977/(0.95*40),0)-IF(E5978=0,IF(E5977=1,IF(D5978=1,30,40)*0.18/(2*40),0),0)-IF(E5978=1,IF(E5977=0,IF(D5978=1,30,40)*0.18/(2*40),0),0)</f>
        <v/>
      </c>
      <c r="N5978" s="14" t="n">
        <v>0.09</v>
      </c>
      <c r="O5978" s="15">
        <f>K5978*N5978</f>
        <v/>
      </c>
      <c r="P5978">
        <f>IF(E5978=0,0.3,IF(D5978=1,IF(C5978&gt;=Params!$B$13-3,IF(C5978&lt;Params!$B$13,Params!$B$20,0.3),0.3),IF(C5978&gt;=Params!$B$15-3,IF(C5978&lt;Params!$B$15,Params!$B$21,0.3),0.3)))</f>
        <v/>
      </c>
    </row>
    <row r="5979" ht="15" customHeight="1" s="1">
      <c r="A5979" s="9" t="n">
        <v>5976</v>
      </c>
      <c r="B5979" s="6" t="inlineStr">
        <is>
          <t>06/09</t>
        </is>
      </c>
      <c r="C5979" s="6" t="n">
        <v>23</v>
      </c>
      <c r="D5979" s="6" t="n">
        <v>1</v>
      </c>
      <c r="E5979" s="10">
        <f>IF(D5979=1, IF(OR(C5979&lt;10, C5979&gt;=15),1,0), IF(OR(C5979&lt;7, C5979&gt;=18),1,0))</f>
        <v/>
      </c>
      <c r="F5979" s="11" t="n">
        <v>0.418</v>
      </c>
      <c r="G5979" s="12">
        <f>0*8</f>
        <v/>
      </c>
      <c r="H5979" s="12">
        <f>F5979-G5979</f>
        <v/>
      </c>
      <c r="I5979" s="10">
        <f>IF(E5979=0,"Fora",IF(E5978=0,"Carg xar",IF(H5979&lt;0,IF(M5979&lt;0.9,"Carg FV","Stby"),IF(M5979&gt;P5979,"V2H",IF(M5979&lt;0.9,"Carg xar","Stby")))))</f>
        <v/>
      </c>
      <c r="J5979" s="12">
        <f>IF(OR(I5979="Carg FV",I5979="Carg xar"),MIN(IF(I5979="Carg FV",ABS(H5979),7.4),7.4,MAX(0,(0.9-M5979)*40)*0.95),0)</f>
        <v/>
      </c>
      <c r="K5979" s="12">
        <f>IF(I5979="V2H",MIN(MAX(0,H5979),7.4,MAX(0,(M5979-P5979)*40)*0.95),0)</f>
        <v/>
      </c>
      <c r="L5979" s="12">
        <f>IF(E5979=0,0,MAX(0,H5979-K5979))</f>
        <v/>
      </c>
      <c r="M5979" s="13">
        <f>M5978+J5978/40-IF(I5978="V2H",K5978/(0.95*40),0)-IF(E5979=0,IF(E5978=1,IF(D5979=1,30,40)*0.18/(2*40),0),0)-IF(E5979=1,IF(E5978=0,IF(D5979=1,30,40)*0.18/(2*40),0),0)</f>
        <v/>
      </c>
      <c r="N5979" s="14" t="n">
        <v>0.09</v>
      </c>
      <c r="O5979" s="15">
        <f>K5979*N5979</f>
        <v/>
      </c>
      <c r="P5979">
        <f>IF(E5979=0,0.3,IF(D5979=1,IF(C5979&gt;=Params!$B$13-3,IF(C5979&lt;Params!$B$13,Params!$B$20,0.3),0.3),IF(C5979&gt;=Params!$B$15-3,IF(C5979&lt;Params!$B$15,Params!$B$21,0.3),0.3)))</f>
        <v/>
      </c>
    </row>
    <row r="5980" ht="15" customHeight="1" s="1">
      <c r="A5980" s="9" t="n">
        <v>5977</v>
      </c>
      <c r="B5980" s="6" t="inlineStr">
        <is>
          <t>07/09</t>
        </is>
      </c>
      <c r="C5980" s="6" t="n">
        <v>0</v>
      </c>
      <c r="D5980" s="6" t="n">
        <v>1</v>
      </c>
      <c r="E5980" s="10">
        <f>IF(D5980=1, IF(OR(C5980&lt;10, C5980&gt;=15),1,0), IF(OR(C5980&lt;7, C5980&gt;=18),1,0))</f>
        <v/>
      </c>
      <c r="F5980" s="11" t="n">
        <v>0.42</v>
      </c>
      <c r="G5980" s="12">
        <f>0*8</f>
        <v/>
      </c>
      <c r="H5980" s="12">
        <f>F5980-G5980</f>
        <v/>
      </c>
      <c r="I5980" s="10">
        <f>IF(E5980=0,"Fora",IF(E5979=0,"Carg xar",IF(H5980&lt;0,IF(M5980&lt;0.9,"Carg FV","Stby"),IF(M5980&gt;P5980,"V2H",IF(M5980&lt;0.9,"Carg xar","Stby")))))</f>
        <v/>
      </c>
      <c r="J5980" s="12">
        <f>IF(OR(I5980="Carg FV",I5980="Carg xar"),MIN(IF(I5980="Carg FV",ABS(H5980),7.4),7.4,MAX(0,(0.9-M5980)*40)*0.95),0)</f>
        <v/>
      </c>
      <c r="K5980" s="12">
        <f>IF(I5980="V2H",MIN(MAX(0,H5980),7.4,MAX(0,(M5980-P5980)*40)*0.95),0)</f>
        <v/>
      </c>
      <c r="L5980" s="12">
        <f>IF(E5980=0,0,MAX(0,H5980-K5980))</f>
        <v/>
      </c>
      <c r="M5980" s="13">
        <f>M5979+J5979/40-IF(I5979="V2H",K5979/(0.95*40),0)-IF(E5980=0,IF(E5979=1,IF(D5980=1,30,40)*0.18/(2*40),0),0)-IF(E5980=1,IF(E5979=0,IF(D5980=1,30,40)*0.18/(2*40),0),0)</f>
        <v/>
      </c>
      <c r="N5980" s="14" t="n">
        <v>0.09</v>
      </c>
      <c r="O5980" s="15">
        <f>K5980*N5980</f>
        <v/>
      </c>
      <c r="P5980">
        <f>IF(E5980=0,0.3,IF(D5980=1,IF(C5980&gt;=Params!$B$13-3,IF(C5980&lt;Params!$B$13,Params!$B$20,0.3),0.3),IF(C5980&gt;=Params!$B$15-3,IF(C5980&lt;Params!$B$15,Params!$B$21,0.3),0.3)))</f>
        <v/>
      </c>
    </row>
    <row r="5981" ht="15" customHeight="1" s="1">
      <c r="A5981" s="9" t="n">
        <v>5978</v>
      </c>
      <c r="B5981" s="6" t="inlineStr">
        <is>
          <t>07/09</t>
        </is>
      </c>
      <c r="C5981" s="6" t="n">
        <v>1</v>
      </c>
      <c r="D5981" s="6" t="n">
        <v>1</v>
      </c>
      <c r="E5981" s="10">
        <f>IF(D5981=1, IF(OR(C5981&lt;10, C5981&gt;=15),1,0), IF(OR(C5981&lt;7, C5981&gt;=18),1,0))</f>
        <v/>
      </c>
      <c r="F5981" s="11" t="n">
        <v>0.471</v>
      </c>
      <c r="G5981" s="12">
        <f>0*8</f>
        <v/>
      </c>
      <c r="H5981" s="12">
        <f>F5981-G5981</f>
        <v/>
      </c>
      <c r="I5981" s="10">
        <f>IF(E5981=0,"Fora",IF(E5980=0,"Carg xar",IF(H5981&lt;0,IF(M5981&lt;0.9,"Carg FV","Stby"),IF(M5981&gt;P5981,"V2H",IF(M5981&lt;0.9,"Carg xar","Stby")))))</f>
        <v/>
      </c>
      <c r="J5981" s="12">
        <f>IF(OR(I5981="Carg FV",I5981="Carg xar"),MIN(IF(I5981="Carg FV",ABS(H5981),7.4),7.4,MAX(0,(0.9-M5981)*40)*0.95),0)</f>
        <v/>
      </c>
      <c r="K5981" s="12">
        <f>IF(I5981="V2H",MIN(MAX(0,H5981),7.4,MAX(0,(M5981-P5981)*40)*0.95),0)</f>
        <v/>
      </c>
      <c r="L5981" s="12">
        <f>IF(E5981=0,0,MAX(0,H5981-K5981))</f>
        <v/>
      </c>
      <c r="M5981" s="13">
        <f>M5980+J5980/40-IF(I5980="V2H",K5980/(0.95*40),0)-IF(E5981=0,IF(E5980=1,IF(D5981=1,30,40)*0.18/(2*40),0),0)-IF(E5981=1,IF(E5980=0,IF(D5981=1,30,40)*0.18/(2*40),0),0)</f>
        <v/>
      </c>
      <c r="N5981" s="14" t="n">
        <v>0.09</v>
      </c>
      <c r="O5981" s="15">
        <f>K5981*N5981</f>
        <v/>
      </c>
      <c r="P5981">
        <f>IF(E5981=0,0.3,IF(D5981=1,IF(C5981&gt;=Params!$B$13-3,IF(C5981&lt;Params!$B$13,Params!$B$20,0.3),0.3),IF(C5981&gt;=Params!$B$15-3,IF(C5981&lt;Params!$B$15,Params!$B$21,0.3),0.3)))</f>
        <v/>
      </c>
    </row>
    <row r="5982" ht="15" customHeight="1" s="1">
      <c r="A5982" s="9" t="n">
        <v>5979</v>
      </c>
      <c r="B5982" s="6" t="inlineStr">
        <is>
          <t>07/09</t>
        </is>
      </c>
      <c r="C5982" s="6" t="n">
        <v>2</v>
      </c>
      <c r="D5982" s="6" t="n">
        <v>1</v>
      </c>
      <c r="E5982" s="10">
        <f>IF(D5982=1, IF(OR(C5982&lt;10, C5982&gt;=15),1,0), IF(OR(C5982&lt;7, C5982&gt;=18),1,0))</f>
        <v/>
      </c>
      <c r="F5982" s="11" t="n">
        <v>0.384</v>
      </c>
      <c r="G5982" s="12">
        <f>0*8</f>
        <v/>
      </c>
      <c r="H5982" s="12">
        <f>F5982-G5982</f>
        <v/>
      </c>
      <c r="I5982" s="10">
        <f>IF(E5982=0,"Fora",IF(E5981=0,"Carg xar",IF(H5982&lt;0,IF(M5982&lt;0.9,"Carg FV","Stby"),IF(M5982&gt;P5982,"V2H",IF(M5982&lt;0.9,"Carg xar","Stby")))))</f>
        <v/>
      </c>
      <c r="J5982" s="12">
        <f>IF(OR(I5982="Carg FV",I5982="Carg xar"),MIN(IF(I5982="Carg FV",ABS(H5982),7.4),7.4,MAX(0,(0.9-M5982)*40)*0.95),0)</f>
        <v/>
      </c>
      <c r="K5982" s="12">
        <f>IF(I5982="V2H",MIN(MAX(0,H5982),7.4,MAX(0,(M5982-P5982)*40)*0.95),0)</f>
        <v/>
      </c>
      <c r="L5982" s="12">
        <f>IF(E5982=0,0,MAX(0,H5982-K5982))</f>
        <v/>
      </c>
      <c r="M5982" s="13">
        <f>M5981+J5981/40-IF(I5981="V2H",K5981/(0.95*40),0)-IF(E5982=0,IF(E5981=1,IF(D5982=1,30,40)*0.18/(2*40),0),0)-IF(E5982=1,IF(E5981=0,IF(D5982=1,30,40)*0.18/(2*40),0),0)</f>
        <v/>
      </c>
      <c r="N5982" s="14" t="n">
        <v>0.09</v>
      </c>
      <c r="O5982" s="15">
        <f>K5982*N5982</f>
        <v/>
      </c>
      <c r="P5982">
        <f>IF(E5982=0,0.3,IF(D5982=1,IF(C5982&gt;=Params!$B$13-3,IF(C5982&lt;Params!$B$13,Params!$B$20,0.3),0.3),IF(C5982&gt;=Params!$B$15-3,IF(C5982&lt;Params!$B$15,Params!$B$21,0.3),0.3)))</f>
        <v/>
      </c>
    </row>
    <row r="5983" ht="15" customHeight="1" s="1">
      <c r="A5983" s="9" t="n">
        <v>5980</v>
      </c>
      <c r="B5983" s="6" t="inlineStr">
        <is>
          <t>07/09</t>
        </is>
      </c>
      <c r="C5983" s="6" t="n">
        <v>3</v>
      </c>
      <c r="D5983" s="6" t="n">
        <v>1</v>
      </c>
      <c r="E5983" s="10">
        <f>IF(D5983=1, IF(OR(C5983&lt;10, C5983&gt;=15),1,0), IF(OR(C5983&lt;7, C5983&gt;=18),1,0))</f>
        <v/>
      </c>
      <c r="F5983" s="11" t="n">
        <v>0.418</v>
      </c>
      <c r="G5983" s="12">
        <f>0*8</f>
        <v/>
      </c>
      <c r="H5983" s="12">
        <f>F5983-G5983</f>
        <v/>
      </c>
      <c r="I5983" s="10">
        <f>IF(E5983=0,"Fora",IF(E5982=0,"Carg xar",IF(H5983&lt;0,IF(M5983&lt;0.9,"Carg FV","Stby"),IF(M5983&gt;P5983,"V2H",IF(M5983&lt;0.9,"Carg xar","Stby")))))</f>
        <v/>
      </c>
      <c r="J5983" s="12">
        <f>IF(OR(I5983="Carg FV",I5983="Carg xar"),MIN(IF(I5983="Carg FV",ABS(H5983),7.4),7.4,MAX(0,(0.9-M5983)*40)*0.95),0)</f>
        <v/>
      </c>
      <c r="K5983" s="12">
        <f>IF(I5983="V2H",MIN(MAX(0,H5983),7.4,MAX(0,(M5983-P5983)*40)*0.95),0)</f>
        <v/>
      </c>
      <c r="L5983" s="12">
        <f>IF(E5983=0,0,MAX(0,H5983-K5983))</f>
        <v/>
      </c>
      <c r="M5983" s="13">
        <f>M5982+J5982/40-IF(I5982="V2H",K5982/(0.95*40),0)-IF(E5983=0,IF(E5982=1,IF(D5983=1,30,40)*0.18/(2*40),0),0)-IF(E5983=1,IF(E5982=0,IF(D5983=1,30,40)*0.18/(2*40),0),0)</f>
        <v/>
      </c>
      <c r="N5983" s="14" t="n">
        <v>0.09</v>
      </c>
      <c r="O5983" s="15">
        <f>K5983*N5983</f>
        <v/>
      </c>
      <c r="P5983">
        <f>IF(E5983=0,0.3,IF(D5983=1,IF(C5983&gt;=Params!$B$13-3,IF(C5983&lt;Params!$B$13,Params!$B$20,0.3),0.3),IF(C5983&gt;=Params!$B$15-3,IF(C5983&lt;Params!$B$15,Params!$B$21,0.3),0.3)))</f>
        <v/>
      </c>
    </row>
    <row r="5984" ht="15" customHeight="1" s="1">
      <c r="A5984" s="9" t="n">
        <v>5981</v>
      </c>
      <c r="B5984" s="6" t="inlineStr">
        <is>
          <t>07/09</t>
        </is>
      </c>
      <c r="C5984" s="6" t="n">
        <v>4</v>
      </c>
      <c r="D5984" s="6" t="n">
        <v>1</v>
      </c>
      <c r="E5984" s="10">
        <f>IF(D5984=1, IF(OR(C5984&lt;10, C5984&gt;=15),1,0), IF(OR(C5984&lt;7, C5984&gt;=18),1,0))</f>
        <v/>
      </c>
      <c r="F5984" s="11" t="n">
        <v>0.424</v>
      </c>
      <c r="G5984" s="12">
        <f>0*8</f>
        <v/>
      </c>
      <c r="H5984" s="12">
        <f>F5984-G5984</f>
        <v/>
      </c>
      <c r="I5984" s="10">
        <f>IF(E5984=0,"Fora",IF(E5983=0,"Carg xar",IF(H5984&lt;0,IF(M5984&lt;0.9,"Carg FV","Stby"),IF(M5984&gt;P5984,"V2H",IF(M5984&lt;0.9,"Carg xar","Stby")))))</f>
        <v/>
      </c>
      <c r="J5984" s="12">
        <f>IF(OR(I5984="Carg FV",I5984="Carg xar"),MIN(IF(I5984="Carg FV",ABS(H5984),7.4),7.4,MAX(0,(0.9-M5984)*40)*0.95),0)</f>
        <v/>
      </c>
      <c r="K5984" s="12">
        <f>IF(I5984="V2H",MIN(MAX(0,H5984),7.4,MAX(0,(M5984-P5984)*40)*0.95),0)</f>
        <v/>
      </c>
      <c r="L5984" s="12">
        <f>IF(E5984=0,0,MAX(0,H5984-K5984))</f>
        <v/>
      </c>
      <c r="M5984" s="13">
        <f>M5983+J5983/40-IF(I5983="V2H",K5983/(0.95*40),0)-IF(E5984=0,IF(E5983=1,IF(D5984=1,30,40)*0.18/(2*40),0),0)-IF(E5984=1,IF(E5983=0,IF(D5984=1,30,40)*0.18/(2*40),0),0)</f>
        <v/>
      </c>
      <c r="N5984" s="14" t="n">
        <v>0.09</v>
      </c>
      <c r="O5984" s="15">
        <f>K5984*N5984</f>
        <v/>
      </c>
      <c r="P5984">
        <f>IF(E5984=0,0.3,IF(D5984=1,IF(C5984&gt;=Params!$B$13-3,IF(C5984&lt;Params!$B$13,Params!$B$20,0.3),0.3),IF(C5984&gt;=Params!$B$15-3,IF(C5984&lt;Params!$B$15,Params!$B$21,0.3),0.3)))</f>
        <v/>
      </c>
    </row>
    <row r="5985" ht="15" customHeight="1" s="1">
      <c r="A5985" s="9" t="n">
        <v>5982</v>
      </c>
      <c r="B5985" s="6" t="inlineStr">
        <is>
          <t>07/09</t>
        </is>
      </c>
      <c r="C5985" s="6" t="n">
        <v>5</v>
      </c>
      <c r="D5985" s="6" t="n">
        <v>1</v>
      </c>
      <c r="E5985" s="10">
        <f>IF(D5985=1, IF(OR(C5985&lt;10, C5985&gt;=15),1,0), IF(OR(C5985&lt;7, C5985&gt;=18),1,0))</f>
        <v/>
      </c>
      <c r="F5985" s="11" t="n">
        <v>1.331</v>
      </c>
      <c r="G5985" s="12">
        <f>0*8</f>
        <v/>
      </c>
      <c r="H5985" s="12">
        <f>F5985-G5985</f>
        <v/>
      </c>
      <c r="I5985" s="10">
        <f>IF(E5985=0,"Fora",IF(E5984=0,"Carg xar",IF(H5985&lt;0,IF(M5985&lt;0.9,"Carg FV","Stby"),IF(M5985&gt;P5985,"V2H",IF(M5985&lt;0.9,"Carg xar","Stby")))))</f>
        <v/>
      </c>
      <c r="J5985" s="12">
        <f>IF(OR(I5985="Carg FV",I5985="Carg xar"),MIN(IF(I5985="Carg FV",ABS(H5985),7.4),7.4,MAX(0,(0.9-M5985)*40)*0.95),0)</f>
        <v/>
      </c>
      <c r="K5985" s="12">
        <f>IF(I5985="V2H",MIN(MAX(0,H5985),7.4,MAX(0,(M5985-P5985)*40)*0.95),0)</f>
        <v/>
      </c>
      <c r="L5985" s="12">
        <f>IF(E5985=0,0,MAX(0,H5985-K5985))</f>
        <v/>
      </c>
      <c r="M5985" s="13">
        <f>M5984+J5984/40-IF(I5984="V2H",K5984/(0.95*40),0)-IF(E5985=0,IF(E5984=1,IF(D5985=1,30,40)*0.18/(2*40),0),0)-IF(E5985=1,IF(E5984=0,IF(D5985=1,30,40)*0.18/(2*40),0),0)</f>
        <v/>
      </c>
      <c r="N5985" s="14" t="n">
        <v>0.09</v>
      </c>
      <c r="O5985" s="15">
        <f>K5985*N5985</f>
        <v/>
      </c>
      <c r="P5985">
        <f>IF(E5985=0,0.3,IF(D5985=1,IF(C5985&gt;=Params!$B$13-3,IF(C5985&lt;Params!$B$13,Params!$B$20,0.3),0.3),IF(C5985&gt;=Params!$B$15-3,IF(C5985&lt;Params!$B$15,Params!$B$21,0.3),0.3)))</f>
        <v/>
      </c>
    </row>
    <row r="5986" ht="15" customHeight="1" s="1">
      <c r="A5986" s="9" t="n">
        <v>5983</v>
      </c>
      <c r="B5986" s="6" t="inlineStr">
        <is>
          <t>07/09</t>
        </is>
      </c>
      <c r="C5986" s="6" t="n">
        <v>6</v>
      </c>
      <c r="D5986" s="6" t="n">
        <v>1</v>
      </c>
      <c r="E5986" s="10">
        <f>IF(D5986=1, IF(OR(C5986&lt;10, C5986&gt;=15),1,0), IF(OR(C5986&lt;7, C5986&gt;=18),1,0))</f>
        <v/>
      </c>
      <c r="F5986" s="11" t="n">
        <v>0.306</v>
      </c>
      <c r="G5986" s="12">
        <f>0*8</f>
        <v/>
      </c>
      <c r="H5986" s="12">
        <f>F5986-G5986</f>
        <v/>
      </c>
      <c r="I5986" s="10">
        <f>IF(E5986=0,"Fora",IF(E5985=0,"Carg xar",IF(H5986&lt;0,IF(M5986&lt;0.9,"Carg FV","Stby"),IF(M5986&gt;P5986,"V2H",IF(M5986&lt;0.9,"Carg xar","Stby")))))</f>
        <v/>
      </c>
      <c r="J5986" s="12">
        <f>IF(OR(I5986="Carg FV",I5986="Carg xar"),MIN(IF(I5986="Carg FV",ABS(H5986),7.4),7.4,MAX(0,(0.9-M5986)*40)*0.95),0)</f>
        <v/>
      </c>
      <c r="K5986" s="12">
        <f>IF(I5986="V2H",MIN(MAX(0,H5986),7.4,MAX(0,(M5986-P5986)*40)*0.95),0)</f>
        <v/>
      </c>
      <c r="L5986" s="12">
        <f>IF(E5986=0,0,MAX(0,H5986-K5986))</f>
        <v/>
      </c>
      <c r="M5986" s="13">
        <f>M5985+J5985/40-IF(I5985="V2H",K5985/(0.95*40),0)-IF(E5986=0,IF(E5985=1,IF(D5986=1,30,40)*0.18/(2*40),0),0)-IF(E5986=1,IF(E5985=0,IF(D5986=1,30,40)*0.18/(2*40),0),0)</f>
        <v/>
      </c>
      <c r="N5986" s="14" t="n">
        <v>0.09</v>
      </c>
      <c r="O5986" s="15">
        <f>K5986*N5986</f>
        <v/>
      </c>
      <c r="P5986">
        <f>IF(E5986=0,0.3,IF(D5986=1,IF(C5986&gt;=Params!$B$13-3,IF(C5986&lt;Params!$B$13,Params!$B$20,0.3),0.3),IF(C5986&gt;=Params!$B$15-3,IF(C5986&lt;Params!$B$15,Params!$B$21,0.3),0.3)))</f>
        <v/>
      </c>
    </row>
    <row r="5987" ht="15" customHeight="1" s="1">
      <c r="A5987" s="9" t="n">
        <v>5984</v>
      </c>
      <c r="B5987" s="6" t="inlineStr">
        <is>
          <t>07/09</t>
        </is>
      </c>
      <c r="C5987" s="6" t="n">
        <v>7</v>
      </c>
      <c r="D5987" s="6" t="n">
        <v>1</v>
      </c>
      <c r="E5987" s="10">
        <f>IF(D5987=1, IF(OR(C5987&lt;10, C5987&gt;=15),1,0), IF(OR(C5987&lt;7, C5987&gt;=18),1,0))</f>
        <v/>
      </c>
      <c r="F5987" s="11" t="n">
        <v>0.343</v>
      </c>
      <c r="G5987" s="12">
        <f>0.06*8</f>
        <v/>
      </c>
      <c r="H5987" s="12">
        <f>F5987-G5987</f>
        <v/>
      </c>
      <c r="I5987" s="10">
        <f>IF(E5987=0,"Fora",IF(E5986=0,"Carg xar",IF(H5987&lt;0,IF(M5987&lt;0.9,"Carg FV","Stby"),IF(M5987&gt;P5987,"V2H",IF(M5987&lt;0.9,"Carg xar","Stby")))))</f>
        <v/>
      </c>
      <c r="J5987" s="12">
        <f>IF(OR(I5987="Carg FV",I5987="Carg xar"),MIN(IF(I5987="Carg FV",ABS(H5987),7.4),7.4,MAX(0,(0.9-M5987)*40)*0.95),0)</f>
        <v/>
      </c>
      <c r="K5987" s="12">
        <f>IF(I5987="V2H",MIN(MAX(0,H5987),7.4,MAX(0,(M5987-P5987)*40)*0.95),0)</f>
        <v/>
      </c>
      <c r="L5987" s="12">
        <f>IF(E5987=0,0,MAX(0,H5987-K5987))</f>
        <v/>
      </c>
      <c r="M5987" s="13">
        <f>M5986+J5986/40-IF(I5986="V2H",K5986/(0.95*40),0)-IF(E5987=0,IF(E5986=1,IF(D5987=1,30,40)*0.18/(2*40),0),0)-IF(E5987=1,IF(E5986=0,IF(D5987=1,30,40)*0.18/(2*40),0),0)</f>
        <v/>
      </c>
      <c r="N5987" s="14" t="n">
        <v>0.09</v>
      </c>
      <c r="O5987" s="15">
        <f>K5987*N5987</f>
        <v/>
      </c>
      <c r="P5987">
        <f>IF(E5987=0,0.3,IF(D5987=1,IF(C5987&gt;=Params!$B$13-3,IF(C5987&lt;Params!$B$13,Params!$B$20,0.3),0.3),IF(C5987&gt;=Params!$B$15-3,IF(C5987&lt;Params!$B$15,Params!$B$21,0.3),0.3)))</f>
        <v/>
      </c>
    </row>
    <row r="5988" ht="15" customHeight="1" s="1">
      <c r="A5988" s="9" t="n">
        <v>5985</v>
      </c>
      <c r="B5988" s="6" t="inlineStr">
        <is>
          <t>07/09</t>
        </is>
      </c>
      <c r="C5988" s="6" t="n">
        <v>8</v>
      </c>
      <c r="D5988" s="6" t="n">
        <v>1</v>
      </c>
      <c r="E5988" s="10">
        <f>IF(D5988=1, IF(OR(C5988&lt;10, C5988&gt;=15),1,0), IF(OR(C5988&lt;7, C5988&gt;=18),1,0))</f>
        <v/>
      </c>
      <c r="F5988" s="11" t="n">
        <v>0</v>
      </c>
      <c r="G5988" s="12">
        <f>0.2*8</f>
        <v/>
      </c>
      <c r="H5988" s="12">
        <f>F5988-G5988</f>
        <v/>
      </c>
      <c r="I5988" s="10">
        <f>IF(E5988=0,"Fora",IF(E5987=0,"Carg xar",IF(H5988&lt;0,IF(M5988&lt;0.9,"Carg FV","Stby"),IF(M5988&gt;P5988,"V2H",IF(M5988&lt;0.9,"Carg xar","Stby")))))</f>
        <v/>
      </c>
      <c r="J5988" s="12">
        <f>IF(OR(I5988="Carg FV",I5988="Carg xar"),MIN(IF(I5988="Carg FV",ABS(H5988),7.4),7.4,MAX(0,(0.9-M5988)*40)*0.95),0)</f>
        <v/>
      </c>
      <c r="K5988" s="12">
        <f>IF(I5988="V2H",MIN(MAX(0,H5988),7.4,MAX(0,(M5988-P5988)*40)*0.95),0)</f>
        <v/>
      </c>
      <c r="L5988" s="12">
        <f>IF(E5988=0,0,MAX(0,H5988-K5988))</f>
        <v/>
      </c>
      <c r="M5988" s="13">
        <f>M5987+J5987/40-IF(I5987="V2H",K5987/(0.95*40),0)-IF(E5988=0,IF(E5987=1,IF(D5988=1,30,40)*0.18/(2*40),0),0)-IF(E5988=1,IF(E5987=0,IF(D5988=1,30,40)*0.18/(2*40),0),0)</f>
        <v/>
      </c>
      <c r="N5988" s="14" t="n">
        <v>0.09</v>
      </c>
      <c r="O5988" s="15">
        <f>K5988*N5988</f>
        <v/>
      </c>
      <c r="P5988">
        <f>IF(E5988=0,0.3,IF(D5988=1,IF(C5988&gt;=Params!$B$13-3,IF(C5988&lt;Params!$B$13,Params!$B$20,0.3),0.3),IF(C5988&gt;=Params!$B$15-3,IF(C5988&lt;Params!$B$15,Params!$B$21,0.3),0.3)))</f>
        <v/>
      </c>
    </row>
    <row r="5989" ht="15" customHeight="1" s="1">
      <c r="A5989" s="9" t="n">
        <v>5986</v>
      </c>
      <c r="B5989" s="6" t="inlineStr">
        <is>
          <t>07/09</t>
        </is>
      </c>
      <c r="C5989" s="6" t="n">
        <v>9</v>
      </c>
      <c r="D5989" s="6" t="n">
        <v>1</v>
      </c>
      <c r="E5989" s="10">
        <f>IF(D5989=1, IF(OR(C5989&lt;10, C5989&gt;=15),1,0), IF(OR(C5989&lt;7, C5989&gt;=18),1,0))</f>
        <v/>
      </c>
      <c r="F5989" s="11" t="n">
        <v>0</v>
      </c>
      <c r="G5989" s="12">
        <f>0.4*8</f>
        <v/>
      </c>
      <c r="H5989" s="12">
        <f>F5989-G5989</f>
        <v/>
      </c>
      <c r="I5989" s="10">
        <f>IF(E5989=0,"Fora",IF(E5988=0,"Carg xar",IF(H5989&lt;0,IF(M5989&lt;0.9,"Carg FV","Stby"),IF(M5989&gt;P5989,"V2H",IF(M5989&lt;0.9,"Carg xar","Stby")))))</f>
        <v/>
      </c>
      <c r="J5989" s="12">
        <f>IF(OR(I5989="Carg FV",I5989="Carg xar"),MIN(IF(I5989="Carg FV",ABS(H5989),7.4),7.4,MAX(0,(0.9-M5989)*40)*0.95),0)</f>
        <v/>
      </c>
      <c r="K5989" s="12">
        <f>IF(I5989="V2H",MIN(MAX(0,H5989),7.4,MAX(0,(M5989-P5989)*40)*0.95),0)</f>
        <v/>
      </c>
      <c r="L5989" s="12">
        <f>IF(E5989=0,0,MAX(0,H5989-K5989))</f>
        <v/>
      </c>
      <c r="M5989" s="13">
        <f>M5988+J5988/40-IF(I5988="V2H",K5988/(0.95*40),0)-IF(E5989=0,IF(E5988=1,IF(D5989=1,30,40)*0.18/(2*40),0),0)-IF(E5989=1,IF(E5988=0,IF(D5989=1,30,40)*0.18/(2*40),0),0)</f>
        <v/>
      </c>
      <c r="N5989" s="14" t="n">
        <v>0.09</v>
      </c>
      <c r="O5989" s="15">
        <f>K5989*N5989</f>
        <v/>
      </c>
      <c r="P5989">
        <f>IF(E5989=0,0.3,IF(D5989=1,IF(C5989&gt;=Params!$B$13-3,IF(C5989&lt;Params!$B$13,Params!$B$20,0.3),0.3),IF(C5989&gt;=Params!$B$15-3,IF(C5989&lt;Params!$B$15,Params!$B$21,0.3),0.3)))</f>
        <v/>
      </c>
    </row>
    <row r="5990" ht="15" customHeight="1" s="1">
      <c r="A5990" s="9" t="n">
        <v>5987</v>
      </c>
      <c r="B5990" s="6" t="inlineStr">
        <is>
          <t>07/09</t>
        </is>
      </c>
      <c r="C5990" s="6" t="n">
        <v>10</v>
      </c>
      <c r="D5990" s="6" t="n">
        <v>1</v>
      </c>
      <c r="E5990" s="10">
        <f>IF(D5990=1, IF(OR(C5990&lt;10, C5990&gt;=15),1,0), IF(OR(C5990&lt;7, C5990&gt;=18),1,0))</f>
        <v/>
      </c>
      <c r="F5990" s="11" t="n">
        <v>0</v>
      </c>
      <c r="G5990" s="12">
        <f>0.6*8</f>
        <v/>
      </c>
      <c r="H5990" s="12">
        <f>F5990-G5990</f>
        <v/>
      </c>
      <c r="I5990" s="10">
        <f>IF(E5990=0,"Fora",IF(E5989=0,"Carg xar",IF(H5990&lt;0,IF(M5990&lt;0.9,"Carg FV","Stby"),IF(M5990&gt;P5990,"V2H",IF(M5990&lt;0.9,"Carg xar","Stby")))))</f>
        <v/>
      </c>
      <c r="J5990" s="12">
        <f>IF(OR(I5990="Carg FV",I5990="Carg xar"),MIN(IF(I5990="Carg FV",ABS(H5990),7.4),7.4,MAX(0,(0.9-M5990)*40)*0.95),0)</f>
        <v/>
      </c>
      <c r="K5990" s="12">
        <f>IF(I5990="V2H",MIN(MAX(0,H5990),7.4,MAX(0,(M5990-P5990)*40)*0.95),0)</f>
        <v/>
      </c>
      <c r="L5990" s="12">
        <f>IF(E5990=0,0,MAX(0,H5990-K5990))</f>
        <v/>
      </c>
      <c r="M5990" s="13">
        <f>M5989+J5989/40-IF(I5989="V2H",K5989/(0.95*40),0)-IF(E5990=0,IF(E5989=1,IF(D5990=1,30,40)*0.18/(2*40),0),0)-IF(E5990=1,IF(E5989=0,IF(D5990=1,30,40)*0.18/(2*40),0),0)</f>
        <v/>
      </c>
      <c r="N5990" s="14" t="n">
        <v>0.09</v>
      </c>
      <c r="O5990" s="15">
        <f>K5990*N5990</f>
        <v/>
      </c>
      <c r="P5990">
        <f>IF(E5990=0,0.3,IF(D5990=1,IF(C5990&gt;=Params!$B$13-3,IF(C5990&lt;Params!$B$13,Params!$B$20,0.3),0.3),IF(C5990&gt;=Params!$B$15-3,IF(C5990&lt;Params!$B$15,Params!$B$21,0.3),0.3)))</f>
        <v/>
      </c>
    </row>
    <row r="5991" ht="15" customHeight="1" s="1">
      <c r="A5991" s="9" t="n">
        <v>5988</v>
      </c>
      <c r="B5991" s="6" t="inlineStr">
        <is>
          <t>07/09</t>
        </is>
      </c>
      <c r="C5991" s="6" t="n">
        <v>11</v>
      </c>
      <c r="D5991" s="6" t="n">
        <v>1</v>
      </c>
      <c r="E5991" s="10">
        <f>IF(D5991=1, IF(OR(C5991&lt;10, C5991&gt;=15),1,0), IF(OR(C5991&lt;7, C5991&gt;=18),1,0))</f>
        <v/>
      </c>
      <c r="F5991" s="11" t="n">
        <v>0</v>
      </c>
      <c r="G5991" s="12">
        <f>0.75*8</f>
        <v/>
      </c>
      <c r="H5991" s="12">
        <f>F5991-G5991</f>
        <v/>
      </c>
      <c r="I5991" s="10">
        <f>IF(E5991=0,"Fora",IF(E5990=0,"Carg xar",IF(H5991&lt;0,IF(M5991&lt;0.9,"Carg FV","Stby"),IF(M5991&gt;P5991,"V2H",IF(M5991&lt;0.9,"Carg xar","Stby")))))</f>
        <v/>
      </c>
      <c r="J5991" s="12">
        <f>IF(OR(I5991="Carg FV",I5991="Carg xar"),MIN(IF(I5991="Carg FV",ABS(H5991),7.4),7.4,MAX(0,(0.9-M5991)*40)*0.95),0)</f>
        <v/>
      </c>
      <c r="K5991" s="12">
        <f>IF(I5991="V2H",MIN(MAX(0,H5991),7.4,MAX(0,(M5991-P5991)*40)*0.95),0)</f>
        <v/>
      </c>
      <c r="L5991" s="12">
        <f>IF(E5991=0,0,MAX(0,H5991-K5991))</f>
        <v/>
      </c>
      <c r="M5991" s="13">
        <f>M5990+J5990/40-IF(I5990="V2H",K5990/(0.95*40),0)-IF(E5991=0,IF(E5990=1,IF(D5991=1,30,40)*0.18/(2*40),0),0)-IF(E5991=1,IF(E5990=0,IF(D5991=1,30,40)*0.18/(2*40),0),0)</f>
        <v/>
      </c>
      <c r="N5991" s="14" t="n">
        <v>0.09</v>
      </c>
      <c r="O5991" s="15">
        <f>K5991*N5991</f>
        <v/>
      </c>
      <c r="P5991">
        <f>IF(E5991=0,0.3,IF(D5991=1,IF(C5991&gt;=Params!$B$13-3,IF(C5991&lt;Params!$B$13,Params!$B$20,0.3),0.3),IF(C5991&gt;=Params!$B$15-3,IF(C5991&lt;Params!$B$15,Params!$B$21,0.3),0.3)))</f>
        <v/>
      </c>
    </row>
    <row r="5992" ht="15" customHeight="1" s="1">
      <c r="A5992" s="9" t="n">
        <v>5989</v>
      </c>
      <c r="B5992" s="6" t="inlineStr">
        <is>
          <t>07/09</t>
        </is>
      </c>
      <c r="C5992" s="6" t="n">
        <v>12</v>
      </c>
      <c r="D5992" s="6" t="n">
        <v>1</v>
      </c>
      <c r="E5992" s="10">
        <f>IF(D5992=1, IF(OR(C5992&lt;10, C5992&gt;=15),1,0), IF(OR(C5992&lt;7, C5992&gt;=18),1,0))</f>
        <v/>
      </c>
      <c r="F5992" s="11" t="n">
        <v>0</v>
      </c>
      <c r="G5992" s="12">
        <f>0.82*8</f>
        <v/>
      </c>
      <c r="H5992" s="12">
        <f>F5992-G5992</f>
        <v/>
      </c>
      <c r="I5992" s="10">
        <f>IF(E5992=0,"Fora",IF(E5991=0,"Carg xar",IF(H5992&lt;0,IF(M5992&lt;0.9,"Carg FV","Stby"),IF(M5992&gt;P5992,"V2H",IF(M5992&lt;0.9,"Carg xar","Stby")))))</f>
        <v/>
      </c>
      <c r="J5992" s="12">
        <f>IF(OR(I5992="Carg FV",I5992="Carg xar"),MIN(IF(I5992="Carg FV",ABS(H5992),7.4),7.4,MAX(0,(0.9-M5992)*40)*0.95),0)</f>
        <v/>
      </c>
      <c r="K5992" s="12">
        <f>IF(I5992="V2H",MIN(MAX(0,H5992),7.4,MAX(0,(M5992-P5992)*40)*0.95),0)</f>
        <v/>
      </c>
      <c r="L5992" s="12">
        <f>IF(E5992=0,0,MAX(0,H5992-K5992))</f>
        <v/>
      </c>
      <c r="M5992" s="13">
        <f>M5991+J5991/40-IF(I5991="V2H",K5991/(0.95*40),0)-IF(E5992=0,IF(E5991=1,IF(D5992=1,30,40)*0.18/(2*40),0),0)-IF(E5992=1,IF(E5991=0,IF(D5992=1,30,40)*0.18/(2*40),0),0)</f>
        <v/>
      </c>
      <c r="N5992" s="14" t="n">
        <v>0.09</v>
      </c>
      <c r="O5992" s="15">
        <f>K5992*N5992</f>
        <v/>
      </c>
      <c r="P5992">
        <f>IF(E5992=0,0.3,IF(D5992=1,IF(C5992&gt;=Params!$B$13-3,IF(C5992&lt;Params!$B$13,Params!$B$20,0.3),0.3),IF(C5992&gt;=Params!$B$15-3,IF(C5992&lt;Params!$B$15,Params!$B$21,0.3),0.3)))</f>
        <v/>
      </c>
    </row>
    <row r="5993" ht="15" customHeight="1" s="1">
      <c r="A5993" s="9" t="n">
        <v>5990</v>
      </c>
      <c r="B5993" s="6" t="inlineStr">
        <is>
          <t>07/09</t>
        </is>
      </c>
      <c r="C5993" s="6" t="n">
        <v>13</v>
      </c>
      <c r="D5993" s="6" t="n">
        <v>1</v>
      </c>
      <c r="E5993" s="10">
        <f>IF(D5993=1, IF(OR(C5993&lt;10, C5993&gt;=15),1,0), IF(OR(C5993&lt;7, C5993&gt;=18),1,0))</f>
        <v/>
      </c>
      <c r="F5993" s="11" t="n">
        <v>0</v>
      </c>
      <c r="G5993" s="12">
        <f>0.8*8</f>
        <v/>
      </c>
      <c r="H5993" s="12">
        <f>F5993-G5993</f>
        <v/>
      </c>
      <c r="I5993" s="10">
        <f>IF(E5993=0,"Fora",IF(E5992=0,"Carg xar",IF(H5993&lt;0,IF(M5993&lt;0.9,"Carg FV","Stby"),IF(M5993&gt;P5993,"V2H",IF(M5993&lt;0.9,"Carg xar","Stby")))))</f>
        <v/>
      </c>
      <c r="J5993" s="12">
        <f>IF(OR(I5993="Carg FV",I5993="Carg xar"),MIN(IF(I5993="Carg FV",ABS(H5993),7.4),7.4,MAX(0,(0.9-M5993)*40)*0.95),0)</f>
        <v/>
      </c>
      <c r="K5993" s="12">
        <f>IF(I5993="V2H",MIN(MAX(0,H5993),7.4,MAX(0,(M5993-P5993)*40)*0.95),0)</f>
        <v/>
      </c>
      <c r="L5993" s="12">
        <f>IF(E5993=0,0,MAX(0,H5993-K5993))</f>
        <v/>
      </c>
      <c r="M5993" s="13">
        <f>M5992+J5992/40-IF(I5992="V2H",K5992/(0.95*40),0)-IF(E5993=0,IF(E5992=1,IF(D5993=1,30,40)*0.18/(2*40),0),0)-IF(E5993=1,IF(E5992=0,IF(D5993=1,30,40)*0.18/(2*40),0),0)</f>
        <v/>
      </c>
      <c r="N5993" s="14" t="n">
        <v>0.09</v>
      </c>
      <c r="O5993" s="15">
        <f>K5993*N5993</f>
        <v/>
      </c>
      <c r="P5993">
        <f>IF(E5993=0,0.3,IF(D5993=1,IF(C5993&gt;=Params!$B$13-3,IF(C5993&lt;Params!$B$13,Params!$B$20,0.3),0.3),IF(C5993&gt;=Params!$B$15-3,IF(C5993&lt;Params!$B$15,Params!$B$21,0.3),0.3)))</f>
        <v/>
      </c>
    </row>
    <row r="5994" ht="15" customHeight="1" s="1">
      <c r="A5994" s="9" t="n">
        <v>5991</v>
      </c>
      <c r="B5994" s="6" t="inlineStr">
        <is>
          <t>07/09</t>
        </is>
      </c>
      <c r="C5994" s="6" t="n">
        <v>14</v>
      </c>
      <c r="D5994" s="6" t="n">
        <v>1</v>
      </c>
      <c r="E5994" s="10">
        <f>IF(D5994=1, IF(OR(C5994&lt;10, C5994&gt;=15),1,0), IF(OR(C5994&lt;7, C5994&gt;=18),1,0))</f>
        <v/>
      </c>
      <c r="F5994" s="11" t="n">
        <v>0</v>
      </c>
      <c r="G5994" s="12">
        <f>0.68*8</f>
        <v/>
      </c>
      <c r="H5994" s="12">
        <f>F5994-G5994</f>
        <v/>
      </c>
      <c r="I5994" s="10">
        <f>IF(E5994=0,"Fora",IF(E5993=0,"Carg xar",IF(H5994&lt;0,IF(M5994&lt;0.9,"Carg FV","Stby"),IF(M5994&gt;P5994,"V2H",IF(M5994&lt;0.9,"Carg xar","Stby")))))</f>
        <v/>
      </c>
      <c r="J5994" s="12">
        <f>IF(OR(I5994="Carg FV",I5994="Carg xar"),MIN(IF(I5994="Carg FV",ABS(H5994),7.4),7.4,MAX(0,(0.9-M5994)*40)*0.95),0)</f>
        <v/>
      </c>
      <c r="K5994" s="12">
        <f>IF(I5994="V2H",MIN(MAX(0,H5994),7.4,MAX(0,(M5994-P5994)*40)*0.95),0)</f>
        <v/>
      </c>
      <c r="L5994" s="12">
        <f>IF(E5994=0,0,MAX(0,H5994-K5994))</f>
        <v/>
      </c>
      <c r="M5994" s="13">
        <f>M5993+J5993/40-IF(I5993="V2H",K5993/(0.95*40),0)-IF(E5994=0,IF(E5993=1,IF(D5994=1,30,40)*0.18/(2*40),0),0)-IF(E5994=1,IF(E5993=0,IF(D5994=1,30,40)*0.18/(2*40),0),0)</f>
        <v/>
      </c>
      <c r="N5994" s="14" t="n">
        <v>0.09</v>
      </c>
      <c r="O5994" s="15">
        <f>K5994*N5994</f>
        <v/>
      </c>
      <c r="P5994">
        <f>IF(E5994=0,0.3,IF(D5994=1,IF(C5994&gt;=Params!$B$13-3,IF(C5994&lt;Params!$B$13,Params!$B$20,0.3),0.3),IF(C5994&gt;=Params!$B$15-3,IF(C5994&lt;Params!$B$15,Params!$B$21,0.3),0.3)))</f>
        <v/>
      </c>
    </row>
    <row r="5995" ht="15" customHeight="1" s="1">
      <c r="A5995" s="9" t="n">
        <v>5992</v>
      </c>
      <c r="B5995" s="6" t="inlineStr">
        <is>
          <t>07/09</t>
        </is>
      </c>
      <c r="C5995" s="6" t="n">
        <v>15</v>
      </c>
      <c r="D5995" s="6" t="n">
        <v>1</v>
      </c>
      <c r="E5995" s="10">
        <f>IF(D5995=1, IF(OR(C5995&lt;10, C5995&gt;=15),1,0), IF(OR(C5995&lt;7, C5995&gt;=18),1,0))</f>
        <v/>
      </c>
      <c r="F5995" s="11" t="n">
        <v>0</v>
      </c>
      <c r="G5995" s="12">
        <f>0.5*8</f>
        <v/>
      </c>
      <c r="H5995" s="12">
        <f>F5995-G5995</f>
        <v/>
      </c>
      <c r="I5995" s="10">
        <f>IF(E5995=0,"Fora",IF(E5994=0,"Carg xar",IF(H5995&lt;0,IF(M5995&lt;0.9,"Carg FV","Stby"),IF(M5995&gt;P5995,"V2H",IF(M5995&lt;0.9,"Carg xar","Stby")))))</f>
        <v/>
      </c>
      <c r="J5995" s="12">
        <f>IF(OR(I5995="Carg FV",I5995="Carg xar"),MIN(IF(I5995="Carg FV",ABS(H5995),7.4),7.4,MAX(0,(0.9-M5995)*40)*0.95),0)</f>
        <v/>
      </c>
      <c r="K5995" s="12">
        <f>IF(I5995="V2H",MIN(MAX(0,H5995),7.4,MAX(0,(M5995-P5995)*40)*0.95),0)</f>
        <v/>
      </c>
      <c r="L5995" s="12">
        <f>IF(E5995=0,0,MAX(0,H5995-K5995))</f>
        <v/>
      </c>
      <c r="M5995" s="13">
        <f>M5994+J5994/40-IF(I5994="V2H",K5994/(0.95*40),0)-IF(E5995=0,IF(E5994=1,IF(D5995=1,30,40)*0.18/(2*40),0),0)-IF(E5995=1,IF(E5994=0,IF(D5995=1,30,40)*0.18/(2*40),0),0)</f>
        <v/>
      </c>
      <c r="N5995" s="14" t="n">
        <v>0.09</v>
      </c>
      <c r="O5995" s="15">
        <f>K5995*N5995</f>
        <v/>
      </c>
      <c r="P5995">
        <f>IF(E5995=0,0.3,IF(D5995=1,IF(C5995&gt;=Params!$B$13-3,IF(C5995&lt;Params!$B$13,Params!$B$20,0.3),0.3),IF(C5995&gt;=Params!$B$15-3,IF(C5995&lt;Params!$B$15,Params!$B$21,0.3),0.3)))</f>
        <v/>
      </c>
    </row>
    <row r="5996" ht="15" customHeight="1" s="1">
      <c r="A5996" s="9" t="n">
        <v>5993</v>
      </c>
      <c r="B5996" s="6" t="inlineStr">
        <is>
          <t>07/09</t>
        </is>
      </c>
      <c r="C5996" s="6" t="n">
        <v>16</v>
      </c>
      <c r="D5996" s="6" t="n">
        <v>1</v>
      </c>
      <c r="E5996" s="10">
        <f>IF(D5996=1, IF(OR(C5996&lt;10, C5996&gt;=15),1,0), IF(OR(C5996&lt;7, C5996&gt;=18),1,0))</f>
        <v/>
      </c>
      <c r="F5996" s="11" t="n">
        <v>0</v>
      </c>
      <c r="G5996" s="12">
        <f>0.3*8</f>
        <v/>
      </c>
      <c r="H5996" s="12">
        <f>F5996-G5996</f>
        <v/>
      </c>
      <c r="I5996" s="10">
        <f>IF(E5996=0,"Fora",IF(E5995=0,"Carg xar",IF(H5996&lt;0,IF(M5996&lt;0.9,"Carg FV","Stby"),IF(M5996&gt;P5996,"V2H",IF(M5996&lt;0.9,"Carg xar","Stby")))))</f>
        <v/>
      </c>
      <c r="J5996" s="12">
        <f>IF(OR(I5996="Carg FV",I5996="Carg xar"),MIN(IF(I5996="Carg FV",ABS(H5996),7.4),7.4,MAX(0,(0.9-M5996)*40)*0.95),0)</f>
        <v/>
      </c>
      <c r="K5996" s="12">
        <f>IF(I5996="V2H",MIN(MAX(0,H5996),7.4,MAX(0,(M5996-P5996)*40)*0.95),0)</f>
        <v/>
      </c>
      <c r="L5996" s="12">
        <f>IF(E5996=0,0,MAX(0,H5996-K5996))</f>
        <v/>
      </c>
      <c r="M5996" s="13">
        <f>M5995+J5995/40-IF(I5995="V2H",K5995/(0.95*40),0)-IF(E5996=0,IF(E5995=1,IF(D5996=1,30,40)*0.18/(2*40),0),0)-IF(E5996=1,IF(E5995=0,IF(D5996=1,30,40)*0.18/(2*40),0),0)</f>
        <v/>
      </c>
      <c r="N5996" s="14" t="n">
        <v>0.09</v>
      </c>
      <c r="O5996" s="15">
        <f>K5996*N5996</f>
        <v/>
      </c>
      <c r="P5996">
        <f>IF(E5996=0,0.3,IF(D5996=1,IF(C5996&gt;=Params!$B$13-3,IF(C5996&lt;Params!$B$13,Params!$B$20,0.3),0.3),IF(C5996&gt;=Params!$B$15-3,IF(C5996&lt;Params!$B$15,Params!$B$21,0.3),0.3)))</f>
        <v/>
      </c>
    </row>
    <row r="5997" ht="15" customHeight="1" s="1">
      <c r="A5997" s="9" t="n">
        <v>5994</v>
      </c>
      <c r="B5997" s="6" t="inlineStr">
        <is>
          <t>07/09</t>
        </is>
      </c>
      <c r="C5997" s="6" t="n">
        <v>17</v>
      </c>
      <c r="D5997" s="6" t="n">
        <v>1</v>
      </c>
      <c r="E5997" s="10">
        <f>IF(D5997=1, IF(OR(C5997&lt;10, C5997&gt;=15),1,0), IF(OR(C5997&lt;7, C5997&gt;=18),1,0))</f>
        <v/>
      </c>
      <c r="F5997" s="11" t="n">
        <v>0</v>
      </c>
      <c r="G5997" s="12">
        <f>0.12*8</f>
        <v/>
      </c>
      <c r="H5997" s="12">
        <f>F5997-G5997</f>
        <v/>
      </c>
      <c r="I5997" s="10">
        <f>IF(E5997=0,"Fora",IF(E5996=0,"Carg xar",IF(H5997&lt;0,IF(M5997&lt;0.9,"Carg FV","Stby"),IF(M5997&gt;P5997,"V2H",IF(M5997&lt;0.9,"Carg xar","Stby")))))</f>
        <v/>
      </c>
      <c r="J5997" s="12">
        <f>IF(OR(I5997="Carg FV",I5997="Carg xar"),MIN(IF(I5997="Carg FV",ABS(H5997),7.4),7.4,MAX(0,(0.9-M5997)*40)*0.95),0)</f>
        <v/>
      </c>
      <c r="K5997" s="12">
        <f>IF(I5997="V2H",MIN(MAX(0,H5997),7.4,MAX(0,(M5997-P5997)*40)*0.95),0)</f>
        <v/>
      </c>
      <c r="L5997" s="12">
        <f>IF(E5997=0,0,MAX(0,H5997-K5997))</f>
        <v/>
      </c>
      <c r="M5997" s="13">
        <f>M5996+J5996/40-IF(I5996="V2H",K5996/(0.95*40),0)-IF(E5997=0,IF(E5996=1,IF(D5997=1,30,40)*0.18/(2*40),0),0)-IF(E5997=1,IF(E5996=0,IF(D5997=1,30,40)*0.18/(2*40),0),0)</f>
        <v/>
      </c>
      <c r="N5997" s="14" t="n">
        <v>0.09</v>
      </c>
      <c r="O5997" s="15">
        <f>K5997*N5997</f>
        <v/>
      </c>
      <c r="P5997">
        <f>IF(E5997=0,0.3,IF(D5997=1,IF(C5997&gt;=Params!$B$13-3,IF(C5997&lt;Params!$B$13,Params!$B$20,0.3),0.3),IF(C5997&gt;=Params!$B$15-3,IF(C5997&lt;Params!$B$15,Params!$B$21,0.3),0.3)))</f>
        <v/>
      </c>
    </row>
    <row r="5998" ht="15" customHeight="1" s="1">
      <c r="A5998" s="9" t="n">
        <v>5995</v>
      </c>
      <c r="B5998" s="6" t="inlineStr">
        <is>
          <t>07/09</t>
        </is>
      </c>
      <c r="C5998" s="6" t="n">
        <v>18</v>
      </c>
      <c r="D5998" s="6" t="n">
        <v>1</v>
      </c>
      <c r="E5998" s="10">
        <f>IF(D5998=1, IF(OR(C5998&lt;10, C5998&gt;=15),1,0), IF(OR(C5998&lt;7, C5998&gt;=18),1,0))</f>
        <v/>
      </c>
      <c r="F5998" s="11" t="n">
        <v>0.628</v>
      </c>
      <c r="G5998" s="12">
        <f>0*8</f>
        <v/>
      </c>
      <c r="H5998" s="12">
        <f>F5998-G5998</f>
        <v/>
      </c>
      <c r="I5998" s="10">
        <f>IF(E5998=0,"Fora",IF(E5997=0,"Carg xar",IF(H5998&lt;0,IF(M5998&lt;0.9,"Carg FV","Stby"),IF(M5998&gt;P5998,"V2H",IF(M5998&lt;0.9,"Carg xar","Stby")))))</f>
        <v/>
      </c>
      <c r="J5998" s="12">
        <f>IF(OR(I5998="Carg FV",I5998="Carg xar"),MIN(IF(I5998="Carg FV",ABS(H5998),7.4),7.4,MAX(0,(0.9-M5998)*40)*0.95),0)</f>
        <v/>
      </c>
      <c r="K5998" s="12">
        <f>IF(I5998="V2H",MIN(MAX(0,H5998),7.4,MAX(0,(M5998-P5998)*40)*0.95),0)</f>
        <v/>
      </c>
      <c r="L5998" s="12">
        <f>IF(E5998=0,0,MAX(0,H5998-K5998))</f>
        <v/>
      </c>
      <c r="M5998" s="13">
        <f>M5997+J5997/40-IF(I5997="V2H",K5997/(0.95*40),0)-IF(E5998=0,IF(E5997=1,IF(D5998=1,30,40)*0.18/(2*40),0),0)-IF(E5998=1,IF(E5997=0,IF(D5998=1,30,40)*0.18/(2*40),0),0)</f>
        <v/>
      </c>
      <c r="N5998" s="14" t="n">
        <v>0.09</v>
      </c>
      <c r="O5998" s="15">
        <f>K5998*N5998</f>
        <v/>
      </c>
      <c r="P5998">
        <f>IF(E5998=0,0.3,IF(D5998=1,IF(C5998&gt;=Params!$B$13-3,IF(C5998&lt;Params!$B$13,Params!$B$20,0.3),0.3),IF(C5998&gt;=Params!$B$15-3,IF(C5998&lt;Params!$B$15,Params!$B$21,0.3),0.3)))</f>
        <v/>
      </c>
    </row>
    <row r="5999" ht="15" customHeight="1" s="1">
      <c r="A5999" s="9" t="n">
        <v>5996</v>
      </c>
      <c r="B5999" s="6" t="inlineStr">
        <is>
          <t>07/09</t>
        </is>
      </c>
      <c r="C5999" s="6" t="n">
        <v>19</v>
      </c>
      <c r="D5999" s="6" t="n">
        <v>1</v>
      </c>
      <c r="E5999" s="10">
        <f>IF(D5999=1, IF(OR(C5999&lt;10, C5999&gt;=15),1,0), IF(OR(C5999&lt;7, C5999&gt;=18),1,0))</f>
        <v/>
      </c>
      <c r="F5999" s="11" t="n">
        <v>0.523</v>
      </c>
      <c r="G5999" s="12">
        <f>0*8</f>
        <v/>
      </c>
      <c r="H5999" s="12">
        <f>F5999-G5999</f>
        <v/>
      </c>
      <c r="I5999" s="10">
        <f>IF(E5999=0,"Fora",IF(E5998=0,"Carg xar",IF(H5999&lt;0,IF(M5999&lt;0.9,"Carg FV","Stby"),IF(M5999&gt;P5999,"V2H",IF(M5999&lt;0.9,"Carg xar","Stby")))))</f>
        <v/>
      </c>
      <c r="J5999" s="12">
        <f>IF(OR(I5999="Carg FV",I5999="Carg xar"),MIN(IF(I5999="Carg FV",ABS(H5999),7.4),7.4,MAX(0,(0.9-M5999)*40)*0.95),0)</f>
        <v/>
      </c>
      <c r="K5999" s="12">
        <f>IF(I5999="V2H",MIN(MAX(0,H5999),7.4,MAX(0,(M5999-P5999)*40)*0.95),0)</f>
        <v/>
      </c>
      <c r="L5999" s="12">
        <f>IF(E5999=0,0,MAX(0,H5999-K5999))</f>
        <v/>
      </c>
      <c r="M5999" s="13">
        <f>M5998+J5998/40-IF(I5998="V2H",K5998/(0.95*40),0)-IF(E5999=0,IF(E5998=1,IF(D5999=1,30,40)*0.18/(2*40),0),0)-IF(E5999=1,IF(E5998=0,IF(D5999=1,30,40)*0.18/(2*40),0),0)</f>
        <v/>
      </c>
      <c r="N5999" s="14" t="n">
        <v>0.09</v>
      </c>
      <c r="O5999" s="15">
        <f>K5999*N5999</f>
        <v/>
      </c>
      <c r="P5999">
        <f>IF(E5999=0,0.3,IF(D5999=1,IF(C5999&gt;=Params!$B$13-3,IF(C5999&lt;Params!$B$13,Params!$B$20,0.3),0.3),IF(C5999&gt;=Params!$B$15-3,IF(C5999&lt;Params!$B$15,Params!$B$21,0.3),0.3)))</f>
        <v/>
      </c>
    </row>
    <row r="6000" ht="15" customHeight="1" s="1">
      <c r="A6000" s="9" t="n">
        <v>5997</v>
      </c>
      <c r="B6000" s="6" t="inlineStr">
        <is>
          <t>07/09</t>
        </is>
      </c>
      <c r="C6000" s="6" t="n">
        <v>20</v>
      </c>
      <c r="D6000" s="6" t="n">
        <v>1</v>
      </c>
      <c r="E6000" s="10">
        <f>IF(D6000=1, IF(OR(C6000&lt;10, C6000&gt;=15),1,0), IF(OR(C6000&lt;7, C6000&gt;=18),1,0))</f>
        <v/>
      </c>
      <c r="F6000" s="11" t="n">
        <v>0.929</v>
      </c>
      <c r="G6000" s="12">
        <f>0*8</f>
        <v/>
      </c>
      <c r="H6000" s="12">
        <f>F6000-G6000</f>
        <v/>
      </c>
      <c r="I6000" s="10">
        <f>IF(E6000=0,"Fora",IF(E5999=0,"Carg xar",IF(H6000&lt;0,IF(M6000&lt;0.9,"Carg FV","Stby"),IF(M6000&gt;P6000,"V2H",IF(M6000&lt;0.9,"Carg xar","Stby")))))</f>
        <v/>
      </c>
      <c r="J6000" s="12">
        <f>IF(OR(I6000="Carg FV",I6000="Carg xar"),MIN(IF(I6000="Carg FV",ABS(H6000),7.4),7.4,MAX(0,(0.9-M6000)*40)*0.95),0)</f>
        <v/>
      </c>
      <c r="K6000" s="12">
        <f>IF(I6000="V2H",MIN(MAX(0,H6000),7.4,MAX(0,(M6000-P6000)*40)*0.95),0)</f>
        <v/>
      </c>
      <c r="L6000" s="12">
        <f>IF(E6000=0,0,MAX(0,H6000-K6000))</f>
        <v/>
      </c>
      <c r="M6000" s="13">
        <f>M5999+J5999/40-IF(I5999="V2H",K5999/(0.95*40),0)-IF(E6000=0,IF(E5999=1,IF(D6000=1,30,40)*0.18/(2*40),0),0)-IF(E6000=1,IF(E5999=0,IF(D6000=1,30,40)*0.18/(2*40),0),0)</f>
        <v/>
      </c>
      <c r="N6000" s="14" t="n">
        <v>0.09</v>
      </c>
      <c r="O6000" s="15">
        <f>K6000*N6000</f>
        <v/>
      </c>
      <c r="P6000">
        <f>IF(E6000=0,0.3,IF(D6000=1,IF(C6000&gt;=Params!$B$13-3,IF(C6000&lt;Params!$B$13,Params!$B$20,0.3),0.3),IF(C6000&gt;=Params!$B$15-3,IF(C6000&lt;Params!$B$15,Params!$B$21,0.3),0.3)))</f>
        <v/>
      </c>
    </row>
    <row r="6001" ht="15" customHeight="1" s="1">
      <c r="A6001" s="9" t="n">
        <v>5998</v>
      </c>
      <c r="B6001" s="6" t="inlineStr">
        <is>
          <t>07/09</t>
        </is>
      </c>
      <c r="C6001" s="6" t="n">
        <v>21</v>
      </c>
      <c r="D6001" s="6" t="n">
        <v>1</v>
      </c>
      <c r="E6001" s="10">
        <f>IF(D6001=1, IF(OR(C6001&lt;10, C6001&gt;=15),1,0), IF(OR(C6001&lt;7, C6001&gt;=18),1,0))</f>
        <v/>
      </c>
      <c r="F6001" s="11" t="n">
        <v>0.929</v>
      </c>
      <c r="G6001" s="12">
        <f>0*8</f>
        <v/>
      </c>
      <c r="H6001" s="12">
        <f>F6001-G6001</f>
        <v/>
      </c>
      <c r="I6001" s="10">
        <f>IF(E6001=0,"Fora",IF(E6000=0,"Carg xar",IF(H6001&lt;0,IF(M6001&lt;0.9,"Carg FV","Stby"),IF(M6001&gt;P6001,"V2H",IF(M6001&lt;0.9,"Carg xar","Stby")))))</f>
        <v/>
      </c>
      <c r="J6001" s="12">
        <f>IF(OR(I6001="Carg FV",I6001="Carg xar"),MIN(IF(I6001="Carg FV",ABS(H6001),7.4),7.4,MAX(0,(0.9-M6001)*40)*0.95),0)</f>
        <v/>
      </c>
      <c r="K6001" s="12">
        <f>IF(I6001="V2H",MIN(MAX(0,H6001),7.4,MAX(0,(M6001-P6001)*40)*0.95),0)</f>
        <v/>
      </c>
      <c r="L6001" s="12">
        <f>IF(E6001=0,0,MAX(0,H6001-K6001))</f>
        <v/>
      </c>
      <c r="M6001" s="13">
        <f>M6000+J6000/40-IF(I6000="V2H",K6000/(0.95*40),0)-IF(E6001=0,IF(E6000=1,IF(D6001=1,30,40)*0.18/(2*40),0),0)-IF(E6001=1,IF(E6000=0,IF(D6001=1,30,40)*0.18/(2*40),0),0)</f>
        <v/>
      </c>
      <c r="N6001" s="14" t="n">
        <v>0.09</v>
      </c>
      <c r="O6001" s="15">
        <f>K6001*N6001</f>
        <v/>
      </c>
      <c r="P6001">
        <f>IF(E6001=0,0.3,IF(D6001=1,IF(C6001&gt;=Params!$B$13-3,IF(C6001&lt;Params!$B$13,Params!$B$20,0.3),0.3),IF(C6001&gt;=Params!$B$15-3,IF(C6001&lt;Params!$B$15,Params!$B$21,0.3),0.3)))</f>
        <v/>
      </c>
    </row>
    <row r="6002" ht="15" customHeight="1" s="1">
      <c r="A6002" s="9" t="n">
        <v>5999</v>
      </c>
      <c r="B6002" s="6" t="inlineStr">
        <is>
          <t>07/09</t>
        </is>
      </c>
      <c r="C6002" s="6" t="n">
        <v>22</v>
      </c>
      <c r="D6002" s="6" t="n">
        <v>1</v>
      </c>
      <c r="E6002" s="10">
        <f>IF(D6002=1, IF(OR(C6002&lt;10, C6002&gt;=15),1,0), IF(OR(C6002&lt;7, C6002&gt;=18),1,0))</f>
        <v/>
      </c>
      <c r="F6002" s="11" t="n">
        <v>0.721</v>
      </c>
      <c r="G6002" s="12">
        <f>0*8</f>
        <v/>
      </c>
      <c r="H6002" s="12">
        <f>F6002-G6002</f>
        <v/>
      </c>
      <c r="I6002" s="10">
        <f>IF(E6002=0,"Fora",IF(E6001=0,"Carg xar",IF(H6002&lt;0,IF(M6002&lt;0.9,"Carg FV","Stby"),IF(M6002&gt;P6002,"V2H",IF(M6002&lt;0.9,"Carg xar","Stby")))))</f>
        <v/>
      </c>
      <c r="J6002" s="12">
        <f>IF(OR(I6002="Carg FV",I6002="Carg xar"),MIN(IF(I6002="Carg FV",ABS(H6002),7.4),7.4,MAX(0,(0.9-M6002)*40)*0.95),0)</f>
        <v/>
      </c>
      <c r="K6002" s="12">
        <f>IF(I6002="V2H",MIN(MAX(0,H6002),7.4,MAX(0,(M6002-P6002)*40)*0.95),0)</f>
        <v/>
      </c>
      <c r="L6002" s="12">
        <f>IF(E6002=0,0,MAX(0,H6002-K6002))</f>
        <v/>
      </c>
      <c r="M6002" s="13">
        <f>M6001+J6001/40-IF(I6001="V2H",K6001/(0.95*40),0)-IF(E6002=0,IF(E6001=1,IF(D6002=1,30,40)*0.18/(2*40),0),0)-IF(E6002=1,IF(E6001=0,IF(D6002=1,30,40)*0.18/(2*40),0),0)</f>
        <v/>
      </c>
      <c r="N6002" s="14" t="n">
        <v>0.09</v>
      </c>
      <c r="O6002" s="15">
        <f>K6002*N6002</f>
        <v/>
      </c>
      <c r="P6002">
        <f>IF(E6002=0,0.3,IF(D6002=1,IF(C6002&gt;=Params!$B$13-3,IF(C6002&lt;Params!$B$13,Params!$B$20,0.3),0.3),IF(C6002&gt;=Params!$B$15-3,IF(C6002&lt;Params!$B$15,Params!$B$21,0.3),0.3)))</f>
        <v/>
      </c>
    </row>
    <row r="6003" ht="15" customHeight="1" s="1">
      <c r="A6003" s="9" t="n">
        <v>6000</v>
      </c>
      <c r="B6003" s="6" t="inlineStr">
        <is>
          <t>07/09</t>
        </is>
      </c>
      <c r="C6003" s="6" t="n">
        <v>23</v>
      </c>
      <c r="D6003" s="6" t="n">
        <v>1</v>
      </c>
      <c r="E6003" s="10">
        <f>IF(D6003=1, IF(OR(C6003&lt;10, C6003&gt;=15),1,0), IF(OR(C6003&lt;7, C6003&gt;=18),1,0))</f>
        <v/>
      </c>
      <c r="F6003" s="11" t="n">
        <v>0.517</v>
      </c>
      <c r="G6003" s="12">
        <f>0*8</f>
        <v/>
      </c>
      <c r="H6003" s="12">
        <f>F6003-G6003</f>
        <v/>
      </c>
      <c r="I6003" s="10">
        <f>IF(E6003=0,"Fora",IF(E6002=0,"Carg xar",IF(H6003&lt;0,IF(M6003&lt;0.9,"Carg FV","Stby"),IF(M6003&gt;P6003,"V2H",IF(M6003&lt;0.9,"Carg xar","Stby")))))</f>
        <v/>
      </c>
      <c r="J6003" s="12">
        <f>IF(OR(I6003="Carg FV",I6003="Carg xar"),MIN(IF(I6003="Carg FV",ABS(H6003),7.4),7.4,MAX(0,(0.9-M6003)*40)*0.95),0)</f>
        <v/>
      </c>
      <c r="K6003" s="12">
        <f>IF(I6003="V2H",MIN(MAX(0,H6003),7.4,MAX(0,(M6003-P6003)*40)*0.95),0)</f>
        <v/>
      </c>
      <c r="L6003" s="12">
        <f>IF(E6003=0,0,MAX(0,H6003-K6003))</f>
        <v/>
      </c>
      <c r="M6003" s="13">
        <f>M6002+J6002/40-IF(I6002="V2H",K6002/(0.95*40),0)-IF(E6003=0,IF(E6002=1,IF(D6003=1,30,40)*0.18/(2*40),0),0)-IF(E6003=1,IF(E6002=0,IF(D6003=1,30,40)*0.18/(2*40),0),0)</f>
        <v/>
      </c>
      <c r="N6003" s="14" t="n">
        <v>0.09</v>
      </c>
      <c r="O6003" s="15">
        <f>K6003*N6003</f>
        <v/>
      </c>
      <c r="P6003">
        <f>IF(E6003=0,0.3,IF(D6003=1,IF(C6003&gt;=Params!$B$13-3,IF(C6003&lt;Params!$B$13,Params!$B$20,0.3),0.3),IF(C6003&gt;=Params!$B$15-3,IF(C6003&lt;Params!$B$15,Params!$B$21,0.3),0.3)))</f>
        <v/>
      </c>
    </row>
    <row r="6004" ht="15" customHeight="1" s="1">
      <c r="A6004" s="9" t="n">
        <v>6001</v>
      </c>
      <c r="B6004" s="6" t="inlineStr">
        <is>
          <t>08/09</t>
        </is>
      </c>
      <c r="C6004" s="6" t="n">
        <v>0</v>
      </c>
      <c r="D6004" s="6" t="n">
        <v>0</v>
      </c>
      <c r="E6004" s="10">
        <f>IF(D6004=1, IF(OR(C6004&lt;10, C6004&gt;=15),1,0), IF(OR(C6004&lt;7, C6004&gt;=18),1,0))</f>
        <v/>
      </c>
      <c r="F6004" s="11" t="n">
        <v>0.446</v>
      </c>
      <c r="G6004" s="12">
        <f>0*8</f>
        <v/>
      </c>
      <c r="H6004" s="12">
        <f>F6004-G6004</f>
        <v/>
      </c>
      <c r="I6004" s="10">
        <f>IF(E6004=0,"Fora",IF(E6003=0,"Carg xar",IF(H6004&lt;0,IF(M6004&lt;0.9,"Carg FV","Stby"),IF(M6004&gt;P6004,"V2H",IF(M6004&lt;0.9,"Carg xar","Stby")))))</f>
        <v/>
      </c>
      <c r="J6004" s="12">
        <f>IF(OR(I6004="Carg FV",I6004="Carg xar"),MIN(IF(I6004="Carg FV",ABS(H6004),7.4),7.4,MAX(0,(0.9-M6004)*40)*0.95),0)</f>
        <v/>
      </c>
      <c r="K6004" s="12">
        <f>IF(I6004="V2H",MIN(MAX(0,H6004),7.4,MAX(0,(M6004-P6004)*40)*0.95),0)</f>
        <v/>
      </c>
      <c r="L6004" s="12">
        <f>IF(E6004=0,0,MAX(0,H6004-K6004))</f>
        <v/>
      </c>
      <c r="M6004" s="13">
        <f>M6003+J6003/40-IF(I6003="V2H",K6003/(0.95*40),0)-IF(E6004=0,IF(E6003=1,IF(D6004=1,30,40)*0.18/(2*40),0),0)-IF(E6004=1,IF(E6003=0,IF(D6004=1,30,40)*0.18/(2*40),0),0)</f>
        <v/>
      </c>
      <c r="N6004" s="14" t="n">
        <v>0.09</v>
      </c>
      <c r="O6004" s="15">
        <f>K6004*N6004</f>
        <v/>
      </c>
      <c r="P6004">
        <f>IF(E6004=0,0.3,IF(D6004=1,IF(C6004&gt;=Params!$B$13-3,IF(C6004&lt;Params!$B$13,Params!$B$20,0.3),0.3),IF(C6004&gt;=Params!$B$15-3,IF(C6004&lt;Params!$B$15,Params!$B$21,0.3),0.3)))</f>
        <v/>
      </c>
    </row>
    <row r="6005" ht="15" customHeight="1" s="1">
      <c r="A6005" s="9" t="n">
        <v>6002</v>
      </c>
      <c r="B6005" s="6" t="inlineStr">
        <is>
          <t>08/09</t>
        </is>
      </c>
      <c r="C6005" s="6" t="n">
        <v>1</v>
      </c>
      <c r="D6005" s="6" t="n">
        <v>0</v>
      </c>
      <c r="E6005" s="10">
        <f>IF(D6005=1, IF(OR(C6005&lt;10, C6005&gt;=15),1,0), IF(OR(C6005&lt;7, C6005&gt;=18),1,0))</f>
        <v/>
      </c>
      <c r="F6005" s="11" t="n">
        <v>1.33</v>
      </c>
      <c r="G6005" s="12">
        <f>0*8</f>
        <v/>
      </c>
      <c r="H6005" s="12">
        <f>F6005-G6005</f>
        <v/>
      </c>
      <c r="I6005" s="10">
        <f>IF(E6005=0,"Fora",IF(E6004=0,"Carg xar",IF(H6005&lt;0,IF(M6005&lt;0.9,"Carg FV","Stby"),IF(M6005&gt;P6005,"V2H",IF(M6005&lt;0.9,"Carg xar","Stby")))))</f>
        <v/>
      </c>
      <c r="J6005" s="12">
        <f>IF(OR(I6005="Carg FV",I6005="Carg xar"),MIN(IF(I6005="Carg FV",ABS(H6005),7.4),7.4,MAX(0,(0.9-M6005)*40)*0.95),0)</f>
        <v/>
      </c>
      <c r="K6005" s="12">
        <f>IF(I6005="V2H",MIN(MAX(0,H6005),7.4,MAX(0,(M6005-P6005)*40)*0.95),0)</f>
        <v/>
      </c>
      <c r="L6005" s="12">
        <f>IF(E6005=0,0,MAX(0,H6005-K6005))</f>
        <v/>
      </c>
      <c r="M6005" s="13">
        <f>M6004+J6004/40-IF(I6004="V2H",K6004/(0.95*40),0)-IF(E6005=0,IF(E6004=1,IF(D6005=1,30,40)*0.18/(2*40),0),0)-IF(E6005=1,IF(E6004=0,IF(D6005=1,30,40)*0.18/(2*40),0),0)</f>
        <v/>
      </c>
      <c r="N6005" s="14" t="n">
        <v>0.09</v>
      </c>
      <c r="O6005" s="15">
        <f>K6005*N6005</f>
        <v/>
      </c>
      <c r="P6005">
        <f>IF(E6005=0,0.3,IF(D6005=1,IF(C6005&gt;=Params!$B$13-3,IF(C6005&lt;Params!$B$13,Params!$B$20,0.3),0.3),IF(C6005&gt;=Params!$B$15-3,IF(C6005&lt;Params!$B$15,Params!$B$21,0.3),0.3)))</f>
        <v/>
      </c>
    </row>
    <row r="6006" ht="15" customHeight="1" s="1">
      <c r="A6006" s="9" t="n">
        <v>6003</v>
      </c>
      <c r="B6006" s="6" t="inlineStr">
        <is>
          <t>08/09</t>
        </is>
      </c>
      <c r="C6006" s="6" t="n">
        <v>2</v>
      </c>
      <c r="D6006" s="6" t="n">
        <v>0</v>
      </c>
      <c r="E6006" s="10">
        <f>IF(D6006=1, IF(OR(C6006&lt;10, C6006&gt;=15),1,0), IF(OR(C6006&lt;7, C6006&gt;=18),1,0))</f>
        <v/>
      </c>
      <c r="F6006" s="11" t="n">
        <v>0.504</v>
      </c>
      <c r="G6006" s="12">
        <f>0*8</f>
        <v/>
      </c>
      <c r="H6006" s="12">
        <f>F6006-G6006</f>
        <v/>
      </c>
      <c r="I6006" s="10">
        <f>IF(E6006=0,"Fora",IF(E6005=0,"Carg xar",IF(H6006&lt;0,IF(M6006&lt;0.9,"Carg FV","Stby"),IF(M6006&gt;P6006,"V2H",IF(M6006&lt;0.9,"Carg xar","Stby")))))</f>
        <v/>
      </c>
      <c r="J6006" s="12">
        <f>IF(OR(I6006="Carg FV",I6006="Carg xar"),MIN(IF(I6006="Carg FV",ABS(H6006),7.4),7.4,MAX(0,(0.9-M6006)*40)*0.95),0)</f>
        <v/>
      </c>
      <c r="K6006" s="12">
        <f>IF(I6006="V2H",MIN(MAX(0,H6006),7.4,MAX(0,(M6006-P6006)*40)*0.95),0)</f>
        <v/>
      </c>
      <c r="L6006" s="12">
        <f>IF(E6006=0,0,MAX(0,H6006-K6006))</f>
        <v/>
      </c>
      <c r="M6006" s="13">
        <f>M6005+J6005/40-IF(I6005="V2H",K6005/(0.95*40),0)-IF(E6006=0,IF(E6005=1,IF(D6006=1,30,40)*0.18/(2*40),0),0)-IF(E6006=1,IF(E6005=0,IF(D6006=1,30,40)*0.18/(2*40),0),0)</f>
        <v/>
      </c>
      <c r="N6006" s="14" t="n">
        <v>0.09</v>
      </c>
      <c r="O6006" s="15">
        <f>K6006*N6006</f>
        <v/>
      </c>
      <c r="P6006">
        <f>IF(E6006=0,0.3,IF(D6006=1,IF(C6006&gt;=Params!$B$13-3,IF(C6006&lt;Params!$B$13,Params!$B$20,0.3),0.3),IF(C6006&gt;=Params!$B$15-3,IF(C6006&lt;Params!$B$15,Params!$B$21,0.3),0.3)))</f>
        <v/>
      </c>
    </row>
    <row r="6007" ht="15" customHeight="1" s="1">
      <c r="A6007" s="9" t="n">
        <v>6004</v>
      </c>
      <c r="B6007" s="6" t="inlineStr">
        <is>
          <t>08/09</t>
        </is>
      </c>
      <c r="C6007" s="6" t="n">
        <v>3</v>
      </c>
      <c r="D6007" s="6" t="n">
        <v>0</v>
      </c>
      <c r="E6007" s="10">
        <f>IF(D6007=1, IF(OR(C6007&lt;10, C6007&gt;=15),1,0), IF(OR(C6007&lt;7, C6007&gt;=18),1,0))</f>
        <v/>
      </c>
      <c r="F6007" s="11" t="n">
        <v>0.474</v>
      </c>
      <c r="G6007" s="12">
        <f>0*8</f>
        <v/>
      </c>
      <c r="H6007" s="12">
        <f>F6007-G6007</f>
        <v/>
      </c>
      <c r="I6007" s="10">
        <f>IF(E6007=0,"Fora",IF(E6006=0,"Carg xar",IF(H6007&lt;0,IF(M6007&lt;0.9,"Carg FV","Stby"),IF(M6007&gt;P6007,"V2H",IF(M6007&lt;0.9,"Carg xar","Stby")))))</f>
        <v/>
      </c>
      <c r="J6007" s="12">
        <f>IF(OR(I6007="Carg FV",I6007="Carg xar"),MIN(IF(I6007="Carg FV",ABS(H6007),7.4),7.4,MAX(0,(0.9-M6007)*40)*0.95),0)</f>
        <v/>
      </c>
      <c r="K6007" s="12">
        <f>IF(I6007="V2H",MIN(MAX(0,H6007),7.4,MAX(0,(M6007-P6007)*40)*0.95),0)</f>
        <v/>
      </c>
      <c r="L6007" s="12">
        <f>IF(E6007=0,0,MAX(0,H6007-K6007))</f>
        <v/>
      </c>
      <c r="M6007" s="13">
        <f>M6006+J6006/40-IF(I6006="V2H",K6006/(0.95*40),0)-IF(E6007=0,IF(E6006=1,IF(D6007=1,30,40)*0.18/(2*40),0),0)-IF(E6007=1,IF(E6006=0,IF(D6007=1,30,40)*0.18/(2*40),0),0)</f>
        <v/>
      </c>
      <c r="N6007" s="14" t="n">
        <v>0.09</v>
      </c>
      <c r="O6007" s="15">
        <f>K6007*N6007</f>
        <v/>
      </c>
      <c r="P6007">
        <f>IF(E6007=0,0.3,IF(D6007=1,IF(C6007&gt;=Params!$B$13-3,IF(C6007&lt;Params!$B$13,Params!$B$20,0.3),0.3),IF(C6007&gt;=Params!$B$15-3,IF(C6007&lt;Params!$B$15,Params!$B$21,0.3),0.3)))</f>
        <v/>
      </c>
    </row>
    <row r="6008" ht="15" customHeight="1" s="1">
      <c r="A6008" s="9" t="n">
        <v>6005</v>
      </c>
      <c r="B6008" s="6" t="inlineStr">
        <is>
          <t>08/09</t>
        </is>
      </c>
      <c r="C6008" s="6" t="n">
        <v>4</v>
      </c>
      <c r="D6008" s="6" t="n">
        <v>0</v>
      </c>
      <c r="E6008" s="10">
        <f>IF(D6008=1, IF(OR(C6008&lt;10, C6008&gt;=15),1,0), IF(OR(C6008&lt;7, C6008&gt;=18),1,0))</f>
        <v/>
      </c>
      <c r="F6008" s="11" t="n">
        <v>0.4</v>
      </c>
      <c r="G6008" s="12">
        <f>0*8</f>
        <v/>
      </c>
      <c r="H6008" s="12">
        <f>F6008-G6008</f>
        <v/>
      </c>
      <c r="I6008" s="10">
        <f>IF(E6008=0,"Fora",IF(E6007=0,"Carg xar",IF(H6008&lt;0,IF(M6008&lt;0.9,"Carg FV","Stby"),IF(M6008&gt;P6008,"V2H",IF(M6008&lt;0.9,"Carg xar","Stby")))))</f>
        <v/>
      </c>
      <c r="J6008" s="12">
        <f>IF(OR(I6008="Carg FV",I6008="Carg xar"),MIN(IF(I6008="Carg FV",ABS(H6008),7.4),7.4,MAX(0,(0.9-M6008)*40)*0.95),0)</f>
        <v/>
      </c>
      <c r="K6008" s="12">
        <f>IF(I6008="V2H",MIN(MAX(0,H6008),7.4,MAX(0,(M6008-P6008)*40)*0.95),0)</f>
        <v/>
      </c>
      <c r="L6008" s="12">
        <f>IF(E6008=0,0,MAX(0,H6008-K6008))</f>
        <v/>
      </c>
      <c r="M6008" s="13">
        <f>M6007+J6007/40-IF(I6007="V2H",K6007/(0.95*40),0)-IF(E6008=0,IF(E6007=1,IF(D6008=1,30,40)*0.18/(2*40),0),0)-IF(E6008=1,IF(E6007=0,IF(D6008=1,30,40)*0.18/(2*40),0),0)</f>
        <v/>
      </c>
      <c r="N6008" s="14" t="n">
        <v>0.09</v>
      </c>
      <c r="O6008" s="15">
        <f>K6008*N6008</f>
        <v/>
      </c>
      <c r="P6008">
        <f>IF(E6008=0,0.3,IF(D6008=1,IF(C6008&gt;=Params!$B$13-3,IF(C6008&lt;Params!$B$13,Params!$B$20,0.3),0.3),IF(C6008&gt;=Params!$B$15-3,IF(C6008&lt;Params!$B$15,Params!$B$21,0.3),0.3)))</f>
        <v/>
      </c>
    </row>
    <row r="6009" ht="15" customHeight="1" s="1">
      <c r="A6009" s="9" t="n">
        <v>6006</v>
      </c>
      <c r="B6009" s="6" t="inlineStr">
        <is>
          <t>08/09</t>
        </is>
      </c>
      <c r="C6009" s="6" t="n">
        <v>5</v>
      </c>
      <c r="D6009" s="6" t="n">
        <v>0</v>
      </c>
      <c r="E6009" s="10">
        <f>IF(D6009=1, IF(OR(C6009&lt;10, C6009&gt;=15),1,0), IF(OR(C6009&lt;7, C6009&gt;=18),1,0))</f>
        <v/>
      </c>
      <c r="F6009" s="11" t="n">
        <v>0.49</v>
      </c>
      <c r="G6009" s="12">
        <f>0*8</f>
        <v/>
      </c>
      <c r="H6009" s="12">
        <f>F6009-G6009</f>
        <v/>
      </c>
      <c r="I6009" s="10">
        <f>IF(E6009=0,"Fora",IF(E6008=0,"Carg xar",IF(H6009&lt;0,IF(M6009&lt;0.9,"Carg FV","Stby"),IF(M6009&gt;P6009,"V2H",IF(M6009&lt;0.9,"Carg xar","Stby")))))</f>
        <v/>
      </c>
      <c r="J6009" s="12">
        <f>IF(OR(I6009="Carg FV",I6009="Carg xar"),MIN(IF(I6009="Carg FV",ABS(H6009),7.4),7.4,MAX(0,(0.9-M6009)*40)*0.95),0)</f>
        <v/>
      </c>
      <c r="K6009" s="12">
        <f>IF(I6009="V2H",MIN(MAX(0,H6009),7.4,MAX(0,(M6009-P6009)*40)*0.95),0)</f>
        <v/>
      </c>
      <c r="L6009" s="12">
        <f>IF(E6009=0,0,MAX(0,H6009-K6009))</f>
        <v/>
      </c>
      <c r="M6009" s="13">
        <f>M6008+J6008/40-IF(I6008="V2H",K6008/(0.95*40),0)-IF(E6009=0,IF(E6008=1,IF(D6009=1,30,40)*0.18/(2*40),0),0)-IF(E6009=1,IF(E6008=0,IF(D6009=1,30,40)*0.18/(2*40),0),0)</f>
        <v/>
      </c>
      <c r="N6009" s="14" t="n">
        <v>0.09</v>
      </c>
      <c r="O6009" s="15">
        <f>K6009*N6009</f>
        <v/>
      </c>
      <c r="P6009">
        <f>IF(E6009=0,0.3,IF(D6009=1,IF(C6009&gt;=Params!$B$13-3,IF(C6009&lt;Params!$B$13,Params!$B$20,0.3),0.3),IF(C6009&gt;=Params!$B$15-3,IF(C6009&lt;Params!$B$15,Params!$B$21,0.3),0.3)))</f>
        <v/>
      </c>
    </row>
    <row r="6010" ht="15" customHeight="1" s="1">
      <c r="A6010" s="9" t="n">
        <v>6007</v>
      </c>
      <c r="B6010" s="6" t="inlineStr">
        <is>
          <t>08/09</t>
        </is>
      </c>
      <c r="C6010" s="6" t="n">
        <v>6</v>
      </c>
      <c r="D6010" s="6" t="n">
        <v>0</v>
      </c>
      <c r="E6010" s="10">
        <f>IF(D6010=1, IF(OR(C6010&lt;10, C6010&gt;=15),1,0), IF(OR(C6010&lt;7, C6010&gt;=18),1,0))</f>
        <v/>
      </c>
      <c r="F6010" s="11" t="n">
        <v>0.449</v>
      </c>
      <c r="G6010" s="12">
        <f>0*8</f>
        <v/>
      </c>
      <c r="H6010" s="12">
        <f>F6010-G6010</f>
        <v/>
      </c>
      <c r="I6010" s="10">
        <f>IF(E6010=0,"Fora",IF(E6009=0,"Carg xar",IF(H6010&lt;0,IF(M6010&lt;0.9,"Carg FV","Stby"),IF(M6010&gt;P6010,"V2H",IF(M6010&lt;0.9,"Carg xar","Stby")))))</f>
        <v/>
      </c>
      <c r="J6010" s="12">
        <f>IF(OR(I6010="Carg FV",I6010="Carg xar"),MIN(IF(I6010="Carg FV",ABS(H6010),7.4),7.4,MAX(0,(0.9-M6010)*40)*0.95),0)</f>
        <v/>
      </c>
      <c r="K6010" s="12">
        <f>IF(I6010="V2H",MIN(MAX(0,H6010),7.4,MAX(0,(M6010-P6010)*40)*0.95),0)</f>
        <v/>
      </c>
      <c r="L6010" s="12">
        <f>IF(E6010=0,0,MAX(0,H6010-K6010))</f>
        <v/>
      </c>
      <c r="M6010" s="13">
        <f>M6009+J6009/40-IF(I6009="V2H",K6009/(0.95*40),0)-IF(E6010=0,IF(E6009=1,IF(D6010=1,30,40)*0.18/(2*40),0),0)-IF(E6010=1,IF(E6009=0,IF(D6010=1,30,40)*0.18/(2*40),0),0)</f>
        <v/>
      </c>
      <c r="N6010" s="14" t="n">
        <v>0.09</v>
      </c>
      <c r="O6010" s="15">
        <f>K6010*N6010</f>
        <v/>
      </c>
      <c r="P6010">
        <f>IF(E6010=0,0.3,IF(D6010=1,IF(C6010&gt;=Params!$B$13-3,IF(C6010&lt;Params!$B$13,Params!$B$20,0.3),0.3),IF(C6010&gt;=Params!$B$15-3,IF(C6010&lt;Params!$B$15,Params!$B$21,0.3),0.3)))</f>
        <v/>
      </c>
    </row>
    <row r="6011" ht="15" customHeight="1" s="1">
      <c r="A6011" s="9" t="n">
        <v>6008</v>
      </c>
      <c r="B6011" s="6" t="inlineStr">
        <is>
          <t>08/09</t>
        </is>
      </c>
      <c r="C6011" s="6" t="n">
        <v>7</v>
      </c>
      <c r="D6011" s="6" t="n">
        <v>0</v>
      </c>
      <c r="E6011" s="10">
        <f>IF(D6011=1, IF(OR(C6011&lt;10, C6011&gt;=15),1,0), IF(OR(C6011&lt;7, C6011&gt;=18),1,0))</f>
        <v/>
      </c>
      <c r="F6011" s="11" t="n">
        <v>0.528</v>
      </c>
      <c r="G6011" s="12">
        <f>0.06*8</f>
        <v/>
      </c>
      <c r="H6011" s="12">
        <f>F6011-G6011</f>
        <v/>
      </c>
      <c r="I6011" s="10">
        <f>IF(E6011=0,"Fora",IF(E6010=0,"Carg xar",IF(H6011&lt;0,IF(M6011&lt;0.9,"Carg FV","Stby"),IF(M6011&gt;P6011,"V2H",IF(M6011&lt;0.9,"Carg xar","Stby")))))</f>
        <v/>
      </c>
      <c r="J6011" s="12">
        <f>IF(OR(I6011="Carg FV",I6011="Carg xar"),MIN(IF(I6011="Carg FV",ABS(H6011),7.4),7.4,MAX(0,(0.9-M6011)*40)*0.95),0)</f>
        <v/>
      </c>
      <c r="K6011" s="12">
        <f>IF(I6011="V2H",MIN(MAX(0,H6011),7.4,MAX(0,(M6011-P6011)*40)*0.95),0)</f>
        <v/>
      </c>
      <c r="L6011" s="12">
        <f>IF(E6011=0,0,MAX(0,H6011-K6011))</f>
        <v/>
      </c>
      <c r="M6011" s="13">
        <f>M6010+J6010/40-IF(I6010="V2H",K6010/(0.95*40),0)-IF(E6011=0,IF(E6010=1,IF(D6011=1,30,40)*0.18/(2*40),0),0)-IF(E6011=1,IF(E6010=0,IF(D6011=1,30,40)*0.18/(2*40),0),0)</f>
        <v/>
      </c>
      <c r="N6011" s="14" t="n">
        <v>0.09</v>
      </c>
      <c r="O6011" s="15">
        <f>K6011*N6011</f>
        <v/>
      </c>
      <c r="P6011">
        <f>IF(E6011=0,0.3,IF(D6011=1,IF(C6011&gt;=Params!$B$13-3,IF(C6011&lt;Params!$B$13,Params!$B$20,0.3),0.3),IF(C6011&gt;=Params!$B$15-3,IF(C6011&lt;Params!$B$15,Params!$B$21,0.3),0.3)))</f>
        <v/>
      </c>
    </row>
    <row r="6012" ht="15" customHeight="1" s="1">
      <c r="A6012" s="9" t="n">
        <v>6009</v>
      </c>
      <c r="B6012" s="6" t="inlineStr">
        <is>
          <t>08/09</t>
        </is>
      </c>
      <c r="C6012" s="6" t="n">
        <v>8</v>
      </c>
      <c r="D6012" s="6" t="n">
        <v>0</v>
      </c>
      <c r="E6012" s="10">
        <f>IF(D6012=1, IF(OR(C6012&lt;10, C6012&gt;=15),1,0), IF(OR(C6012&lt;7, C6012&gt;=18),1,0))</f>
        <v/>
      </c>
      <c r="F6012" s="11" t="n">
        <v>0.478</v>
      </c>
      <c r="G6012" s="12">
        <f>0.2*8</f>
        <v/>
      </c>
      <c r="H6012" s="12">
        <f>F6012-G6012</f>
        <v/>
      </c>
      <c r="I6012" s="10">
        <f>IF(E6012=0,"Fora",IF(E6011=0,"Carg xar",IF(H6012&lt;0,IF(M6012&lt;0.9,"Carg FV","Stby"),IF(M6012&gt;P6012,"V2H",IF(M6012&lt;0.9,"Carg xar","Stby")))))</f>
        <v/>
      </c>
      <c r="J6012" s="12">
        <f>IF(OR(I6012="Carg FV",I6012="Carg xar"),MIN(IF(I6012="Carg FV",ABS(H6012),7.4),7.4,MAX(0,(0.9-M6012)*40)*0.95),0)</f>
        <v/>
      </c>
      <c r="K6012" s="12">
        <f>IF(I6012="V2H",MIN(MAX(0,H6012),7.4,MAX(0,(M6012-P6012)*40)*0.95),0)</f>
        <v/>
      </c>
      <c r="L6012" s="12">
        <f>IF(E6012=0,0,MAX(0,H6012-K6012))</f>
        <v/>
      </c>
      <c r="M6012" s="13">
        <f>M6011+J6011/40-IF(I6011="V2H",K6011/(0.95*40),0)-IF(E6012=0,IF(E6011=1,IF(D6012=1,30,40)*0.18/(2*40),0),0)-IF(E6012=1,IF(E6011=0,IF(D6012=1,30,40)*0.18/(2*40),0),0)</f>
        <v/>
      </c>
      <c r="N6012" s="14" t="n">
        <v>0.15</v>
      </c>
      <c r="O6012" s="15">
        <f>K6012*N6012</f>
        <v/>
      </c>
      <c r="P6012">
        <f>IF(E6012=0,0.3,IF(D6012=1,IF(C6012&gt;=Params!$B$13-3,IF(C6012&lt;Params!$B$13,Params!$B$20,0.3),0.3),IF(C6012&gt;=Params!$B$15-3,IF(C6012&lt;Params!$B$15,Params!$B$21,0.3),0.3)))</f>
        <v/>
      </c>
    </row>
    <row r="6013" ht="15" customHeight="1" s="1">
      <c r="A6013" s="9" t="n">
        <v>6010</v>
      </c>
      <c r="B6013" s="6" t="inlineStr">
        <is>
          <t>08/09</t>
        </is>
      </c>
      <c r="C6013" s="6" t="n">
        <v>9</v>
      </c>
      <c r="D6013" s="6" t="n">
        <v>0</v>
      </c>
      <c r="E6013" s="10">
        <f>IF(D6013=1, IF(OR(C6013&lt;10, C6013&gt;=15),1,0), IF(OR(C6013&lt;7, C6013&gt;=18),1,0))</f>
        <v/>
      </c>
      <c r="F6013" s="11" t="n">
        <v>1.257</v>
      </c>
      <c r="G6013" s="12">
        <f>0.4*8</f>
        <v/>
      </c>
      <c r="H6013" s="12">
        <f>F6013-G6013</f>
        <v/>
      </c>
      <c r="I6013" s="10">
        <f>IF(E6013=0,"Fora",IF(E6012=0,"Carg xar",IF(H6013&lt;0,IF(M6013&lt;0.9,"Carg FV","Stby"),IF(M6013&gt;P6013,"V2H",IF(M6013&lt;0.9,"Carg xar","Stby")))))</f>
        <v/>
      </c>
      <c r="J6013" s="12">
        <f>IF(OR(I6013="Carg FV",I6013="Carg xar"),MIN(IF(I6013="Carg FV",ABS(H6013),7.4),7.4,MAX(0,(0.9-M6013)*40)*0.95),0)</f>
        <v/>
      </c>
      <c r="K6013" s="12">
        <f>IF(I6013="V2H",MIN(MAX(0,H6013),7.4,MAX(0,(M6013-P6013)*40)*0.95),0)</f>
        <v/>
      </c>
      <c r="L6013" s="12">
        <f>IF(E6013=0,0,MAX(0,H6013-K6013))</f>
        <v/>
      </c>
      <c r="M6013" s="13">
        <f>M6012+J6012/40-IF(I6012="V2H",K6012/(0.95*40),0)-IF(E6013=0,IF(E6012=1,IF(D6013=1,30,40)*0.18/(2*40),0),0)-IF(E6013=1,IF(E6012=0,IF(D6013=1,30,40)*0.18/(2*40),0),0)</f>
        <v/>
      </c>
      <c r="N6013" s="14" t="n">
        <v>0.15</v>
      </c>
      <c r="O6013" s="15">
        <f>K6013*N6013</f>
        <v/>
      </c>
      <c r="P6013">
        <f>IF(E6013=0,0.3,IF(D6013=1,IF(C6013&gt;=Params!$B$13-3,IF(C6013&lt;Params!$B$13,Params!$B$20,0.3),0.3),IF(C6013&gt;=Params!$B$15-3,IF(C6013&lt;Params!$B$15,Params!$B$21,0.3),0.3)))</f>
        <v/>
      </c>
    </row>
    <row r="6014" ht="15" customHeight="1" s="1">
      <c r="A6014" s="9" t="n">
        <v>6011</v>
      </c>
      <c r="B6014" s="6" t="inlineStr">
        <is>
          <t>08/09</t>
        </is>
      </c>
      <c r="C6014" s="6" t="n">
        <v>10</v>
      </c>
      <c r="D6014" s="6" t="n">
        <v>0</v>
      </c>
      <c r="E6014" s="10">
        <f>IF(D6014=1, IF(OR(C6014&lt;10, C6014&gt;=15),1,0), IF(OR(C6014&lt;7, C6014&gt;=18),1,0))</f>
        <v/>
      </c>
      <c r="F6014" s="11" t="n">
        <v>1.555</v>
      </c>
      <c r="G6014" s="12">
        <f>0.6*8</f>
        <v/>
      </c>
      <c r="H6014" s="12">
        <f>F6014-G6014</f>
        <v/>
      </c>
      <c r="I6014" s="10">
        <f>IF(E6014=0,"Fora",IF(E6013=0,"Carg xar",IF(H6014&lt;0,IF(M6014&lt;0.9,"Carg FV","Stby"),IF(M6014&gt;P6014,"V2H",IF(M6014&lt;0.9,"Carg xar","Stby")))))</f>
        <v/>
      </c>
      <c r="J6014" s="12">
        <f>IF(OR(I6014="Carg FV",I6014="Carg xar"),MIN(IF(I6014="Carg FV",ABS(H6014),7.4),7.4,MAX(0,(0.9-M6014)*40)*0.95),0)</f>
        <v/>
      </c>
      <c r="K6014" s="12">
        <f>IF(I6014="V2H",MIN(MAX(0,H6014),7.4,MAX(0,(M6014-P6014)*40)*0.95),0)</f>
        <v/>
      </c>
      <c r="L6014" s="12">
        <f>IF(E6014=0,0,MAX(0,H6014-K6014))</f>
        <v/>
      </c>
      <c r="M6014" s="13">
        <f>M6013+J6013/40-IF(I6013="V2H",K6013/(0.95*40),0)-IF(E6014=0,IF(E6013=1,IF(D6014=1,30,40)*0.18/(2*40),0),0)-IF(E6014=1,IF(E6013=0,IF(D6014=1,30,40)*0.18/(2*40),0),0)</f>
        <v/>
      </c>
      <c r="N6014" s="14" t="n">
        <v>0.2</v>
      </c>
      <c r="O6014" s="15">
        <f>K6014*N6014</f>
        <v/>
      </c>
      <c r="P6014">
        <f>IF(E6014=0,0.3,IF(D6014=1,IF(C6014&gt;=Params!$B$13-3,IF(C6014&lt;Params!$B$13,Params!$B$20,0.3),0.3),IF(C6014&gt;=Params!$B$15-3,IF(C6014&lt;Params!$B$15,Params!$B$21,0.3),0.3)))</f>
        <v/>
      </c>
    </row>
    <row r="6015" ht="15" customHeight="1" s="1">
      <c r="A6015" s="9" t="n">
        <v>6012</v>
      </c>
      <c r="B6015" s="6" t="inlineStr">
        <is>
          <t>08/09</t>
        </is>
      </c>
      <c r="C6015" s="6" t="n">
        <v>11</v>
      </c>
      <c r="D6015" s="6" t="n">
        <v>0</v>
      </c>
      <c r="E6015" s="10">
        <f>IF(D6015=1, IF(OR(C6015&lt;10, C6015&gt;=15),1,0), IF(OR(C6015&lt;7, C6015&gt;=18),1,0))</f>
        <v/>
      </c>
      <c r="F6015" s="11" t="n">
        <v>1.485</v>
      </c>
      <c r="G6015" s="12">
        <f>0.75*8</f>
        <v/>
      </c>
      <c r="H6015" s="12">
        <f>F6015-G6015</f>
        <v/>
      </c>
      <c r="I6015" s="10">
        <f>IF(E6015=0,"Fora",IF(E6014=0,"Carg xar",IF(H6015&lt;0,IF(M6015&lt;0.9,"Carg FV","Stby"),IF(M6015&gt;P6015,"V2H",IF(M6015&lt;0.9,"Carg xar","Stby")))))</f>
        <v/>
      </c>
      <c r="J6015" s="12">
        <f>IF(OR(I6015="Carg FV",I6015="Carg xar"),MIN(IF(I6015="Carg FV",ABS(H6015),7.4),7.4,MAX(0,(0.9-M6015)*40)*0.95),0)</f>
        <v/>
      </c>
      <c r="K6015" s="12">
        <f>IF(I6015="V2H",MIN(MAX(0,H6015),7.4,MAX(0,(M6015-P6015)*40)*0.95),0)</f>
        <v/>
      </c>
      <c r="L6015" s="12">
        <f>IF(E6015=0,0,MAX(0,H6015-K6015))</f>
        <v/>
      </c>
      <c r="M6015" s="13">
        <f>M6014+J6014/40-IF(I6014="V2H",K6014/(0.95*40),0)-IF(E6015=0,IF(E6014=1,IF(D6015=1,30,40)*0.18/(2*40),0),0)-IF(E6015=1,IF(E6014=0,IF(D6015=1,30,40)*0.18/(2*40),0),0)</f>
        <v/>
      </c>
      <c r="N6015" s="14" t="n">
        <v>0.2</v>
      </c>
      <c r="O6015" s="15">
        <f>K6015*N6015</f>
        <v/>
      </c>
      <c r="P6015">
        <f>IF(E6015=0,0.3,IF(D6015=1,IF(C6015&gt;=Params!$B$13-3,IF(C6015&lt;Params!$B$13,Params!$B$20,0.3),0.3),IF(C6015&gt;=Params!$B$15-3,IF(C6015&lt;Params!$B$15,Params!$B$21,0.3),0.3)))</f>
        <v/>
      </c>
    </row>
    <row r="6016" ht="15" customHeight="1" s="1">
      <c r="A6016" s="9" t="n">
        <v>6013</v>
      </c>
      <c r="B6016" s="6" t="inlineStr">
        <is>
          <t>08/09</t>
        </is>
      </c>
      <c r="C6016" s="6" t="n">
        <v>12</v>
      </c>
      <c r="D6016" s="6" t="n">
        <v>0</v>
      </c>
      <c r="E6016" s="10">
        <f>IF(D6016=1, IF(OR(C6016&lt;10, C6016&gt;=15),1,0), IF(OR(C6016&lt;7, C6016&gt;=18),1,0))</f>
        <v/>
      </c>
      <c r="F6016" s="11" t="n">
        <v>3.846</v>
      </c>
      <c r="G6016" s="12">
        <f>0.82*8</f>
        <v/>
      </c>
      <c r="H6016" s="12">
        <f>F6016-G6016</f>
        <v/>
      </c>
      <c r="I6016" s="10">
        <f>IF(E6016=0,"Fora",IF(E6015=0,"Carg xar",IF(H6016&lt;0,IF(M6016&lt;0.9,"Carg FV","Stby"),IF(M6016&gt;P6016,"V2H",IF(M6016&lt;0.9,"Carg xar","Stby")))))</f>
        <v/>
      </c>
      <c r="J6016" s="12">
        <f>IF(OR(I6016="Carg FV",I6016="Carg xar"),MIN(IF(I6016="Carg FV",ABS(H6016),7.4),7.4,MAX(0,(0.9-M6016)*40)*0.95),0)</f>
        <v/>
      </c>
      <c r="K6016" s="12">
        <f>IF(I6016="V2H",MIN(MAX(0,H6016),7.4,MAX(0,(M6016-P6016)*40)*0.95),0)</f>
        <v/>
      </c>
      <c r="L6016" s="12">
        <f>IF(E6016=0,0,MAX(0,H6016-K6016))</f>
        <v/>
      </c>
      <c r="M6016" s="13">
        <f>M6015+J6015/40-IF(I6015="V2H",K6015/(0.95*40),0)-IF(E6016=0,IF(E6015=1,IF(D6016=1,30,40)*0.18/(2*40),0),0)-IF(E6016=1,IF(E6015=0,IF(D6016=1,30,40)*0.18/(2*40),0),0)</f>
        <v/>
      </c>
      <c r="N6016" s="14" t="n">
        <v>0.2</v>
      </c>
      <c r="O6016" s="15">
        <f>K6016*N6016</f>
        <v/>
      </c>
      <c r="P6016">
        <f>IF(E6016=0,0.3,IF(D6016=1,IF(C6016&gt;=Params!$B$13-3,IF(C6016&lt;Params!$B$13,Params!$B$20,0.3),0.3),IF(C6016&gt;=Params!$B$15-3,IF(C6016&lt;Params!$B$15,Params!$B$21,0.3),0.3)))</f>
        <v/>
      </c>
    </row>
    <row r="6017" ht="15" customHeight="1" s="1">
      <c r="A6017" s="9" t="n">
        <v>6014</v>
      </c>
      <c r="B6017" s="6" t="inlineStr">
        <is>
          <t>08/09</t>
        </is>
      </c>
      <c r="C6017" s="6" t="n">
        <v>13</v>
      </c>
      <c r="D6017" s="6" t="n">
        <v>0</v>
      </c>
      <c r="E6017" s="10">
        <f>IF(D6017=1, IF(OR(C6017&lt;10, C6017&gt;=15),1,0), IF(OR(C6017&lt;7, C6017&gt;=18),1,0))</f>
        <v/>
      </c>
      <c r="F6017" s="11" t="n">
        <v>5.764</v>
      </c>
      <c r="G6017" s="12">
        <f>0.8*8</f>
        <v/>
      </c>
      <c r="H6017" s="12">
        <f>F6017-G6017</f>
        <v/>
      </c>
      <c r="I6017" s="10">
        <f>IF(E6017=0,"Fora",IF(E6016=0,"Carg xar",IF(H6017&lt;0,IF(M6017&lt;0.9,"Carg FV","Stby"),IF(M6017&gt;P6017,"V2H",IF(M6017&lt;0.9,"Carg xar","Stby")))))</f>
        <v/>
      </c>
      <c r="J6017" s="12">
        <f>IF(OR(I6017="Carg FV",I6017="Carg xar"),MIN(IF(I6017="Carg FV",ABS(H6017),7.4),7.4,MAX(0,(0.9-M6017)*40)*0.95),0)</f>
        <v/>
      </c>
      <c r="K6017" s="12">
        <f>IF(I6017="V2H",MIN(MAX(0,H6017),7.4,MAX(0,(M6017-P6017)*40)*0.95),0)</f>
        <v/>
      </c>
      <c r="L6017" s="12">
        <f>IF(E6017=0,0,MAX(0,H6017-K6017))</f>
        <v/>
      </c>
      <c r="M6017" s="13">
        <f>M6016+J6016/40-IF(I6016="V2H",K6016/(0.95*40),0)-IF(E6017=0,IF(E6016=1,IF(D6017=1,30,40)*0.18/(2*40),0),0)-IF(E6017=1,IF(E6016=0,IF(D6017=1,30,40)*0.18/(2*40),0),0)</f>
        <v/>
      </c>
      <c r="N6017" s="14" t="n">
        <v>0.2</v>
      </c>
      <c r="O6017" s="15">
        <f>K6017*N6017</f>
        <v/>
      </c>
      <c r="P6017">
        <f>IF(E6017=0,0.3,IF(D6017=1,IF(C6017&gt;=Params!$B$13-3,IF(C6017&lt;Params!$B$13,Params!$B$20,0.3),0.3),IF(C6017&gt;=Params!$B$15-3,IF(C6017&lt;Params!$B$15,Params!$B$21,0.3),0.3)))</f>
        <v/>
      </c>
    </row>
    <row r="6018" ht="15" customHeight="1" s="1">
      <c r="A6018" s="9" t="n">
        <v>6015</v>
      </c>
      <c r="B6018" s="6" t="inlineStr">
        <is>
          <t>08/09</t>
        </is>
      </c>
      <c r="C6018" s="6" t="n">
        <v>14</v>
      </c>
      <c r="D6018" s="6" t="n">
        <v>0</v>
      </c>
      <c r="E6018" s="10">
        <f>IF(D6018=1, IF(OR(C6018&lt;10, C6018&gt;=15),1,0), IF(OR(C6018&lt;7, C6018&gt;=18),1,0))</f>
        <v/>
      </c>
      <c r="F6018" s="11" t="n">
        <v>5.252</v>
      </c>
      <c r="G6018" s="12">
        <f>0.68*8</f>
        <v/>
      </c>
      <c r="H6018" s="12">
        <f>F6018-G6018</f>
        <v/>
      </c>
      <c r="I6018" s="10">
        <f>IF(E6018=0,"Fora",IF(E6017=0,"Carg xar",IF(H6018&lt;0,IF(M6018&lt;0.9,"Carg FV","Stby"),IF(M6018&gt;P6018,"V2H",IF(M6018&lt;0.9,"Carg xar","Stby")))))</f>
        <v/>
      </c>
      <c r="J6018" s="12">
        <f>IF(OR(I6018="Carg FV",I6018="Carg xar"),MIN(IF(I6018="Carg FV",ABS(H6018),7.4),7.4,MAX(0,(0.9-M6018)*40)*0.95),0)</f>
        <v/>
      </c>
      <c r="K6018" s="12">
        <f>IF(I6018="V2H",MIN(MAX(0,H6018),7.4,MAX(0,(M6018-P6018)*40)*0.95),0)</f>
        <v/>
      </c>
      <c r="L6018" s="12">
        <f>IF(E6018=0,0,MAX(0,H6018-K6018))</f>
        <v/>
      </c>
      <c r="M6018" s="13">
        <f>M6017+J6017/40-IF(I6017="V2H",K6017/(0.95*40),0)-IF(E6018=0,IF(E6017=1,IF(D6018=1,30,40)*0.18/(2*40),0),0)-IF(E6018=1,IF(E6017=0,IF(D6018=1,30,40)*0.18/(2*40),0),0)</f>
        <v/>
      </c>
      <c r="N6018" s="14" t="n">
        <v>0.15</v>
      </c>
      <c r="O6018" s="15">
        <f>K6018*N6018</f>
        <v/>
      </c>
      <c r="P6018">
        <f>IF(E6018=0,0.3,IF(D6018=1,IF(C6018&gt;=Params!$B$13-3,IF(C6018&lt;Params!$B$13,Params!$B$20,0.3),0.3),IF(C6018&gt;=Params!$B$15-3,IF(C6018&lt;Params!$B$15,Params!$B$21,0.3),0.3)))</f>
        <v/>
      </c>
    </row>
    <row r="6019" ht="15" customHeight="1" s="1">
      <c r="A6019" s="9" t="n">
        <v>6016</v>
      </c>
      <c r="B6019" s="6" t="inlineStr">
        <is>
          <t>08/09</t>
        </is>
      </c>
      <c r="C6019" s="6" t="n">
        <v>15</v>
      </c>
      <c r="D6019" s="6" t="n">
        <v>0</v>
      </c>
      <c r="E6019" s="10">
        <f>IF(D6019=1, IF(OR(C6019&lt;10, C6019&gt;=15),1,0), IF(OR(C6019&lt;7, C6019&gt;=18),1,0))</f>
        <v/>
      </c>
      <c r="F6019" s="11" t="n">
        <v>1.148</v>
      </c>
      <c r="G6019" s="12">
        <f>0.5*8</f>
        <v/>
      </c>
      <c r="H6019" s="12">
        <f>F6019-G6019</f>
        <v/>
      </c>
      <c r="I6019" s="10">
        <f>IF(E6019=0,"Fora",IF(E6018=0,"Carg xar",IF(H6019&lt;0,IF(M6019&lt;0.9,"Carg FV","Stby"),IF(M6019&gt;P6019,"V2H",IF(M6019&lt;0.9,"Carg xar","Stby")))))</f>
        <v/>
      </c>
      <c r="J6019" s="12">
        <f>IF(OR(I6019="Carg FV",I6019="Carg xar"),MIN(IF(I6019="Carg FV",ABS(H6019),7.4),7.4,MAX(0,(0.9-M6019)*40)*0.95),0)</f>
        <v/>
      </c>
      <c r="K6019" s="12">
        <f>IF(I6019="V2H",MIN(MAX(0,H6019),7.4,MAX(0,(M6019-P6019)*40)*0.95),0)</f>
        <v/>
      </c>
      <c r="L6019" s="12">
        <f>IF(E6019=0,0,MAX(0,H6019-K6019))</f>
        <v/>
      </c>
      <c r="M6019" s="13">
        <f>M6018+J6018/40-IF(I6018="V2H",K6018/(0.95*40),0)-IF(E6019=0,IF(E6018=1,IF(D6019=1,30,40)*0.18/(2*40),0),0)-IF(E6019=1,IF(E6018=0,IF(D6019=1,30,40)*0.18/(2*40),0),0)</f>
        <v/>
      </c>
      <c r="N6019" s="14" t="n">
        <v>0.15</v>
      </c>
      <c r="O6019" s="15">
        <f>K6019*N6019</f>
        <v/>
      </c>
      <c r="P6019">
        <f>IF(E6019=0,0.3,IF(D6019=1,IF(C6019&gt;=Params!$B$13-3,IF(C6019&lt;Params!$B$13,Params!$B$20,0.3),0.3),IF(C6019&gt;=Params!$B$15-3,IF(C6019&lt;Params!$B$15,Params!$B$21,0.3),0.3)))</f>
        <v/>
      </c>
    </row>
    <row r="6020" ht="15" customHeight="1" s="1">
      <c r="A6020" s="9" t="n">
        <v>6017</v>
      </c>
      <c r="B6020" s="6" t="inlineStr">
        <is>
          <t>08/09</t>
        </is>
      </c>
      <c r="C6020" s="6" t="n">
        <v>16</v>
      </c>
      <c r="D6020" s="6" t="n">
        <v>0</v>
      </c>
      <c r="E6020" s="10">
        <f>IF(D6020=1, IF(OR(C6020&lt;10, C6020&gt;=15),1,0), IF(OR(C6020&lt;7, C6020&gt;=18),1,0))</f>
        <v/>
      </c>
      <c r="F6020" s="11" t="n">
        <v>0</v>
      </c>
      <c r="G6020" s="12">
        <f>0.3*8</f>
        <v/>
      </c>
      <c r="H6020" s="12">
        <f>F6020-G6020</f>
        <v/>
      </c>
      <c r="I6020" s="10">
        <f>IF(E6020=0,"Fora",IF(E6019=0,"Carg xar",IF(H6020&lt;0,IF(M6020&lt;0.9,"Carg FV","Stby"),IF(M6020&gt;P6020,"V2H",IF(M6020&lt;0.9,"Carg xar","Stby")))))</f>
        <v/>
      </c>
      <c r="J6020" s="12">
        <f>IF(OR(I6020="Carg FV",I6020="Carg xar"),MIN(IF(I6020="Carg FV",ABS(H6020),7.4),7.4,MAX(0,(0.9-M6020)*40)*0.95),0)</f>
        <v/>
      </c>
      <c r="K6020" s="12">
        <f>IF(I6020="V2H",MIN(MAX(0,H6020),7.4,MAX(0,(M6020-P6020)*40)*0.95),0)</f>
        <v/>
      </c>
      <c r="L6020" s="12">
        <f>IF(E6020=0,0,MAX(0,H6020-K6020))</f>
        <v/>
      </c>
      <c r="M6020" s="13">
        <f>M6019+J6019/40-IF(I6019="V2H",K6019/(0.95*40),0)-IF(E6020=0,IF(E6019=1,IF(D6020=1,30,40)*0.18/(2*40),0),0)-IF(E6020=1,IF(E6019=0,IF(D6020=1,30,40)*0.18/(2*40),0),0)</f>
        <v/>
      </c>
      <c r="N6020" s="14" t="n">
        <v>0.15</v>
      </c>
      <c r="O6020" s="15">
        <f>K6020*N6020</f>
        <v/>
      </c>
      <c r="P6020">
        <f>IF(E6020=0,0.3,IF(D6020=1,IF(C6020&gt;=Params!$B$13-3,IF(C6020&lt;Params!$B$13,Params!$B$20,0.3),0.3),IF(C6020&gt;=Params!$B$15-3,IF(C6020&lt;Params!$B$15,Params!$B$21,0.3),0.3)))</f>
        <v/>
      </c>
    </row>
    <row r="6021" ht="15" customHeight="1" s="1">
      <c r="A6021" s="9" t="n">
        <v>6018</v>
      </c>
      <c r="B6021" s="6" t="inlineStr">
        <is>
          <t>08/09</t>
        </is>
      </c>
      <c r="C6021" s="6" t="n">
        <v>17</v>
      </c>
      <c r="D6021" s="6" t="n">
        <v>0</v>
      </c>
      <c r="E6021" s="10">
        <f>IF(D6021=1, IF(OR(C6021&lt;10, C6021&gt;=15),1,0), IF(OR(C6021&lt;7, C6021&gt;=18),1,0))</f>
        <v/>
      </c>
      <c r="F6021" s="11" t="n">
        <v>0</v>
      </c>
      <c r="G6021" s="12">
        <f>0.12*8</f>
        <v/>
      </c>
      <c r="H6021" s="12">
        <f>F6021-G6021</f>
        <v/>
      </c>
      <c r="I6021" s="10">
        <f>IF(E6021=0,"Fora",IF(E6020=0,"Carg xar",IF(H6021&lt;0,IF(M6021&lt;0.9,"Carg FV","Stby"),IF(M6021&gt;P6021,"V2H",IF(M6021&lt;0.9,"Carg xar","Stby")))))</f>
        <v/>
      </c>
      <c r="J6021" s="12">
        <f>IF(OR(I6021="Carg FV",I6021="Carg xar"),MIN(IF(I6021="Carg FV",ABS(H6021),7.4),7.4,MAX(0,(0.9-M6021)*40)*0.95),0)</f>
        <v/>
      </c>
      <c r="K6021" s="12">
        <f>IF(I6021="V2H",MIN(MAX(0,H6021),7.4,MAX(0,(M6021-P6021)*40)*0.95),0)</f>
        <v/>
      </c>
      <c r="L6021" s="12">
        <f>IF(E6021=0,0,MAX(0,H6021-K6021))</f>
        <v/>
      </c>
      <c r="M6021" s="13">
        <f>M6020+J6020/40-IF(I6020="V2H",K6020/(0.95*40),0)-IF(E6021=0,IF(E6020=1,IF(D6021=1,30,40)*0.18/(2*40),0),0)-IF(E6021=1,IF(E6020=0,IF(D6021=1,30,40)*0.18/(2*40),0),0)</f>
        <v/>
      </c>
      <c r="N6021" s="14" t="n">
        <v>0.15</v>
      </c>
      <c r="O6021" s="15">
        <f>K6021*N6021</f>
        <v/>
      </c>
      <c r="P6021">
        <f>IF(E6021=0,0.3,IF(D6021=1,IF(C6021&gt;=Params!$B$13-3,IF(C6021&lt;Params!$B$13,Params!$B$20,0.3),0.3),IF(C6021&gt;=Params!$B$15-3,IF(C6021&lt;Params!$B$15,Params!$B$21,0.3),0.3)))</f>
        <v/>
      </c>
    </row>
    <row r="6022" ht="15" customHeight="1" s="1">
      <c r="A6022" s="9" t="n">
        <v>6019</v>
      </c>
      <c r="B6022" s="6" t="inlineStr">
        <is>
          <t>08/09</t>
        </is>
      </c>
      <c r="C6022" s="6" t="n">
        <v>18</v>
      </c>
      <c r="D6022" s="6" t="n">
        <v>0</v>
      </c>
      <c r="E6022" s="10">
        <f>IF(D6022=1, IF(OR(C6022&lt;10, C6022&gt;=15),1,0), IF(OR(C6022&lt;7, C6022&gt;=18),1,0))</f>
        <v/>
      </c>
      <c r="F6022" s="11" t="n">
        <v>0</v>
      </c>
      <c r="G6022" s="12">
        <f>0*8</f>
        <v/>
      </c>
      <c r="H6022" s="12">
        <f>F6022-G6022</f>
        <v/>
      </c>
      <c r="I6022" s="10">
        <f>IF(E6022=0,"Fora",IF(E6021=0,"Carg xar",IF(H6022&lt;0,IF(M6022&lt;0.9,"Carg FV","Stby"),IF(M6022&gt;P6022,"V2H",IF(M6022&lt;0.9,"Carg xar","Stby")))))</f>
        <v/>
      </c>
      <c r="J6022" s="12">
        <f>IF(OR(I6022="Carg FV",I6022="Carg xar"),MIN(IF(I6022="Carg FV",ABS(H6022),7.4),7.4,MAX(0,(0.9-M6022)*40)*0.95),0)</f>
        <v/>
      </c>
      <c r="K6022" s="12">
        <f>IF(I6022="V2H",MIN(MAX(0,H6022),7.4,MAX(0,(M6022-P6022)*40)*0.95),0)</f>
        <v/>
      </c>
      <c r="L6022" s="12">
        <f>IF(E6022=0,0,MAX(0,H6022-K6022))</f>
        <v/>
      </c>
      <c r="M6022" s="13">
        <f>M6021+J6021/40-IF(I6021="V2H",K6021/(0.95*40),0)-IF(E6022=0,IF(E6021=1,IF(D6022=1,30,40)*0.18/(2*40),0),0)-IF(E6022=1,IF(E6021=0,IF(D6022=1,30,40)*0.18/(2*40),0),0)</f>
        <v/>
      </c>
      <c r="N6022" s="14" t="n">
        <v>0.2</v>
      </c>
      <c r="O6022" s="15">
        <f>K6022*N6022</f>
        <v/>
      </c>
      <c r="P6022">
        <f>IF(E6022=0,0.3,IF(D6022=1,IF(C6022&gt;=Params!$B$13-3,IF(C6022&lt;Params!$B$13,Params!$B$20,0.3),0.3),IF(C6022&gt;=Params!$B$15-3,IF(C6022&lt;Params!$B$15,Params!$B$21,0.3),0.3)))</f>
        <v/>
      </c>
    </row>
    <row r="6023" ht="15" customHeight="1" s="1">
      <c r="A6023" s="9" t="n">
        <v>6020</v>
      </c>
      <c r="B6023" s="6" t="inlineStr">
        <is>
          <t>08/09</t>
        </is>
      </c>
      <c r="C6023" s="6" t="n">
        <v>19</v>
      </c>
      <c r="D6023" s="6" t="n">
        <v>0</v>
      </c>
      <c r="E6023" s="10">
        <f>IF(D6023=1, IF(OR(C6023&lt;10, C6023&gt;=15),1,0), IF(OR(C6023&lt;7, C6023&gt;=18),1,0))</f>
        <v/>
      </c>
      <c r="F6023" s="11" t="n">
        <v>0.648</v>
      </c>
      <c r="G6023" s="12">
        <f>0*8</f>
        <v/>
      </c>
      <c r="H6023" s="12">
        <f>F6023-G6023</f>
        <v/>
      </c>
      <c r="I6023" s="10">
        <f>IF(E6023=0,"Fora",IF(E6022=0,"Carg xar",IF(H6023&lt;0,IF(M6023&lt;0.9,"Carg FV","Stby"),IF(M6023&gt;P6023,"V2H",IF(M6023&lt;0.9,"Carg xar","Stby")))))</f>
        <v/>
      </c>
      <c r="J6023" s="12">
        <f>IF(OR(I6023="Carg FV",I6023="Carg xar"),MIN(IF(I6023="Carg FV",ABS(H6023),7.4),7.4,MAX(0,(0.9-M6023)*40)*0.95),0)</f>
        <v/>
      </c>
      <c r="K6023" s="12">
        <f>IF(I6023="V2H",MIN(MAX(0,H6023),7.4,MAX(0,(M6023-P6023)*40)*0.95),0)</f>
        <v/>
      </c>
      <c r="L6023" s="12">
        <f>IF(E6023=0,0,MAX(0,H6023-K6023))</f>
        <v/>
      </c>
      <c r="M6023" s="13">
        <f>M6022+J6022/40-IF(I6022="V2H",K6022/(0.95*40),0)-IF(E6023=0,IF(E6022=1,IF(D6023=1,30,40)*0.18/(2*40),0),0)-IF(E6023=1,IF(E6022=0,IF(D6023=1,30,40)*0.18/(2*40),0),0)</f>
        <v/>
      </c>
      <c r="N6023" s="14" t="n">
        <v>0.2</v>
      </c>
      <c r="O6023" s="15">
        <f>K6023*N6023</f>
        <v/>
      </c>
      <c r="P6023">
        <f>IF(E6023=0,0.3,IF(D6023=1,IF(C6023&gt;=Params!$B$13-3,IF(C6023&lt;Params!$B$13,Params!$B$20,0.3),0.3),IF(C6023&gt;=Params!$B$15-3,IF(C6023&lt;Params!$B$15,Params!$B$21,0.3),0.3)))</f>
        <v/>
      </c>
    </row>
    <row r="6024" ht="15" customHeight="1" s="1">
      <c r="A6024" s="9" t="n">
        <v>6021</v>
      </c>
      <c r="B6024" s="6" t="inlineStr">
        <is>
          <t>08/09</t>
        </is>
      </c>
      <c r="C6024" s="6" t="n">
        <v>20</v>
      </c>
      <c r="D6024" s="6" t="n">
        <v>0</v>
      </c>
      <c r="E6024" s="10">
        <f>IF(D6024=1, IF(OR(C6024&lt;10, C6024&gt;=15),1,0), IF(OR(C6024&lt;7, C6024&gt;=18),1,0))</f>
        <v/>
      </c>
      <c r="F6024" s="11" t="n">
        <v>1.034</v>
      </c>
      <c r="G6024" s="12">
        <f>0*8</f>
        <v/>
      </c>
      <c r="H6024" s="12">
        <f>F6024-G6024</f>
        <v/>
      </c>
      <c r="I6024" s="10">
        <f>IF(E6024=0,"Fora",IF(E6023=0,"Carg xar",IF(H6024&lt;0,IF(M6024&lt;0.9,"Carg FV","Stby"),IF(M6024&gt;P6024,"V2H",IF(M6024&lt;0.9,"Carg xar","Stby")))))</f>
        <v/>
      </c>
      <c r="J6024" s="12">
        <f>IF(OR(I6024="Carg FV",I6024="Carg xar"),MIN(IF(I6024="Carg FV",ABS(H6024),7.4),7.4,MAX(0,(0.9-M6024)*40)*0.95),0)</f>
        <v/>
      </c>
      <c r="K6024" s="12">
        <f>IF(I6024="V2H",MIN(MAX(0,H6024),7.4,MAX(0,(M6024-P6024)*40)*0.95),0)</f>
        <v/>
      </c>
      <c r="L6024" s="12">
        <f>IF(E6024=0,0,MAX(0,H6024-K6024))</f>
        <v/>
      </c>
      <c r="M6024" s="13">
        <f>M6023+J6023/40-IF(I6023="V2H",K6023/(0.95*40),0)-IF(E6024=0,IF(E6023=1,IF(D6024=1,30,40)*0.18/(2*40),0),0)-IF(E6024=1,IF(E6023=0,IF(D6024=1,30,40)*0.18/(2*40),0),0)</f>
        <v/>
      </c>
      <c r="N6024" s="14" t="n">
        <v>0.2</v>
      </c>
      <c r="O6024" s="15">
        <f>K6024*N6024</f>
        <v/>
      </c>
      <c r="P6024">
        <f>IF(E6024=0,0.3,IF(D6024=1,IF(C6024&gt;=Params!$B$13-3,IF(C6024&lt;Params!$B$13,Params!$B$20,0.3),0.3),IF(C6024&gt;=Params!$B$15-3,IF(C6024&lt;Params!$B$15,Params!$B$21,0.3),0.3)))</f>
        <v/>
      </c>
    </row>
    <row r="6025" ht="15" customHeight="1" s="1">
      <c r="A6025" s="9" t="n">
        <v>6022</v>
      </c>
      <c r="B6025" s="6" t="inlineStr">
        <is>
          <t>08/09</t>
        </is>
      </c>
      <c r="C6025" s="6" t="n">
        <v>21</v>
      </c>
      <c r="D6025" s="6" t="n">
        <v>0</v>
      </c>
      <c r="E6025" s="10">
        <f>IF(D6025=1, IF(OR(C6025&lt;10, C6025&gt;=15),1,0), IF(OR(C6025&lt;7, C6025&gt;=18),1,0))</f>
        <v/>
      </c>
      <c r="F6025" s="11" t="n">
        <v>0.825</v>
      </c>
      <c r="G6025" s="12">
        <f>0*8</f>
        <v/>
      </c>
      <c r="H6025" s="12">
        <f>F6025-G6025</f>
        <v/>
      </c>
      <c r="I6025" s="10">
        <f>IF(E6025=0,"Fora",IF(E6024=0,"Carg xar",IF(H6025&lt;0,IF(M6025&lt;0.9,"Carg FV","Stby"),IF(M6025&gt;P6025,"V2H",IF(M6025&lt;0.9,"Carg xar","Stby")))))</f>
        <v/>
      </c>
      <c r="J6025" s="12">
        <f>IF(OR(I6025="Carg FV",I6025="Carg xar"),MIN(IF(I6025="Carg FV",ABS(H6025),7.4),7.4,MAX(0,(0.9-M6025)*40)*0.95),0)</f>
        <v/>
      </c>
      <c r="K6025" s="12">
        <f>IF(I6025="V2H",MIN(MAX(0,H6025),7.4,MAX(0,(M6025-P6025)*40)*0.95),0)</f>
        <v/>
      </c>
      <c r="L6025" s="12">
        <f>IF(E6025=0,0,MAX(0,H6025-K6025))</f>
        <v/>
      </c>
      <c r="M6025" s="13">
        <f>M6024+J6024/40-IF(I6024="V2H",K6024/(0.95*40),0)-IF(E6025=0,IF(E6024=1,IF(D6025=1,30,40)*0.18/(2*40),0),0)-IF(E6025=1,IF(E6024=0,IF(D6025=1,30,40)*0.18/(2*40),0),0)</f>
        <v/>
      </c>
      <c r="N6025" s="14" t="n">
        <v>0.2</v>
      </c>
      <c r="O6025" s="15">
        <f>K6025*N6025</f>
        <v/>
      </c>
      <c r="P6025">
        <f>IF(E6025=0,0.3,IF(D6025=1,IF(C6025&gt;=Params!$B$13-3,IF(C6025&lt;Params!$B$13,Params!$B$20,0.3),0.3),IF(C6025&gt;=Params!$B$15-3,IF(C6025&lt;Params!$B$15,Params!$B$21,0.3),0.3)))</f>
        <v/>
      </c>
    </row>
    <row r="6026" ht="15" customHeight="1" s="1">
      <c r="A6026" s="9" t="n">
        <v>6023</v>
      </c>
      <c r="B6026" s="6" t="inlineStr">
        <is>
          <t>08/09</t>
        </is>
      </c>
      <c r="C6026" s="6" t="n">
        <v>22</v>
      </c>
      <c r="D6026" s="6" t="n">
        <v>0</v>
      </c>
      <c r="E6026" s="10">
        <f>IF(D6026=1, IF(OR(C6026&lt;10, C6026&gt;=15),1,0), IF(OR(C6026&lt;7, C6026&gt;=18),1,0))</f>
        <v/>
      </c>
      <c r="F6026" s="11" t="n">
        <v>0.772</v>
      </c>
      <c r="G6026" s="12">
        <f>0*8</f>
        <v/>
      </c>
      <c r="H6026" s="12">
        <f>F6026-G6026</f>
        <v/>
      </c>
      <c r="I6026" s="10">
        <f>IF(E6026=0,"Fora",IF(E6025=0,"Carg xar",IF(H6026&lt;0,IF(M6026&lt;0.9,"Carg FV","Stby"),IF(M6026&gt;P6026,"V2H",IF(M6026&lt;0.9,"Carg xar","Stby")))))</f>
        <v/>
      </c>
      <c r="J6026" s="12">
        <f>IF(OR(I6026="Carg FV",I6026="Carg xar"),MIN(IF(I6026="Carg FV",ABS(H6026),7.4),7.4,MAX(0,(0.9-M6026)*40)*0.95),0)</f>
        <v/>
      </c>
      <c r="K6026" s="12">
        <f>IF(I6026="V2H",MIN(MAX(0,H6026),7.4,MAX(0,(M6026-P6026)*40)*0.95),0)</f>
        <v/>
      </c>
      <c r="L6026" s="12">
        <f>IF(E6026=0,0,MAX(0,H6026-K6026))</f>
        <v/>
      </c>
      <c r="M6026" s="13">
        <f>M6025+J6025/40-IF(I6025="V2H",K6025/(0.95*40),0)-IF(E6026=0,IF(E6025=1,IF(D6026=1,30,40)*0.18/(2*40),0),0)-IF(E6026=1,IF(E6025=0,IF(D6026=1,30,40)*0.18/(2*40),0),0)</f>
        <v/>
      </c>
      <c r="N6026" s="14" t="n">
        <v>0.15</v>
      </c>
      <c r="O6026" s="15">
        <f>K6026*N6026</f>
        <v/>
      </c>
      <c r="P6026">
        <f>IF(E6026=0,0.3,IF(D6026=1,IF(C6026&gt;=Params!$B$13-3,IF(C6026&lt;Params!$B$13,Params!$B$20,0.3),0.3),IF(C6026&gt;=Params!$B$15-3,IF(C6026&lt;Params!$B$15,Params!$B$21,0.3),0.3)))</f>
        <v/>
      </c>
    </row>
    <row r="6027" ht="15" customHeight="1" s="1">
      <c r="A6027" s="9" t="n">
        <v>6024</v>
      </c>
      <c r="B6027" s="6" t="inlineStr">
        <is>
          <t>08/09</t>
        </is>
      </c>
      <c r="C6027" s="6" t="n">
        <v>23</v>
      </c>
      <c r="D6027" s="6" t="n">
        <v>0</v>
      </c>
      <c r="E6027" s="10">
        <f>IF(D6027=1, IF(OR(C6027&lt;10, C6027&gt;=15),1,0), IF(OR(C6027&lt;7, C6027&gt;=18),1,0))</f>
        <v/>
      </c>
      <c r="F6027" s="11" t="n">
        <v>0.59</v>
      </c>
      <c r="G6027" s="12">
        <f>0*8</f>
        <v/>
      </c>
      <c r="H6027" s="12">
        <f>F6027-G6027</f>
        <v/>
      </c>
      <c r="I6027" s="10">
        <f>IF(E6027=0,"Fora",IF(E6026=0,"Carg xar",IF(H6027&lt;0,IF(M6027&lt;0.9,"Carg FV","Stby"),IF(M6027&gt;P6027,"V2H",IF(M6027&lt;0.9,"Carg xar","Stby")))))</f>
        <v/>
      </c>
      <c r="J6027" s="12">
        <f>IF(OR(I6027="Carg FV",I6027="Carg xar"),MIN(IF(I6027="Carg FV",ABS(H6027),7.4),7.4,MAX(0,(0.9-M6027)*40)*0.95),0)</f>
        <v/>
      </c>
      <c r="K6027" s="12">
        <f>IF(I6027="V2H",MIN(MAX(0,H6027),7.4,MAX(0,(M6027-P6027)*40)*0.95),0)</f>
        <v/>
      </c>
      <c r="L6027" s="12">
        <f>IF(E6027=0,0,MAX(0,H6027-K6027))</f>
        <v/>
      </c>
      <c r="M6027" s="13">
        <f>M6026+J6026/40-IF(I6026="V2H",K6026/(0.95*40),0)-IF(E6027=0,IF(E6026=1,IF(D6027=1,30,40)*0.18/(2*40),0),0)-IF(E6027=1,IF(E6026=0,IF(D6027=1,30,40)*0.18/(2*40),0),0)</f>
        <v/>
      </c>
      <c r="N6027" s="14" t="n">
        <v>0.15</v>
      </c>
      <c r="O6027" s="15">
        <f>K6027*N6027</f>
        <v/>
      </c>
      <c r="P6027">
        <f>IF(E6027=0,0.3,IF(D6027=1,IF(C6027&gt;=Params!$B$13-3,IF(C6027&lt;Params!$B$13,Params!$B$20,0.3),0.3),IF(C6027&gt;=Params!$B$15-3,IF(C6027&lt;Params!$B$15,Params!$B$21,0.3),0.3)))</f>
        <v/>
      </c>
    </row>
    <row r="6028" ht="15" customHeight="1" s="1">
      <c r="A6028" s="9" t="n">
        <v>6025</v>
      </c>
      <c r="B6028" s="6" t="inlineStr">
        <is>
          <t>09/09</t>
        </is>
      </c>
      <c r="C6028" s="6" t="n">
        <v>0</v>
      </c>
      <c r="D6028" s="6" t="n">
        <v>0</v>
      </c>
      <c r="E6028" s="10">
        <f>IF(D6028=1, IF(OR(C6028&lt;10, C6028&gt;=15),1,0), IF(OR(C6028&lt;7, C6028&gt;=18),1,0))</f>
        <v/>
      </c>
      <c r="F6028" s="11" t="n">
        <v>0.573</v>
      </c>
      <c r="G6028" s="12">
        <f>0*8</f>
        <v/>
      </c>
      <c r="H6028" s="12">
        <f>F6028-G6028</f>
        <v/>
      </c>
      <c r="I6028" s="10">
        <f>IF(E6028=0,"Fora",IF(E6027=0,"Carg xar",IF(H6028&lt;0,IF(M6028&lt;0.9,"Carg FV","Stby"),IF(M6028&gt;P6028,"V2H",IF(M6028&lt;0.9,"Carg xar","Stby")))))</f>
        <v/>
      </c>
      <c r="J6028" s="12">
        <f>IF(OR(I6028="Carg FV",I6028="Carg xar"),MIN(IF(I6028="Carg FV",ABS(H6028),7.4),7.4,MAX(0,(0.9-M6028)*40)*0.95),0)</f>
        <v/>
      </c>
      <c r="K6028" s="12">
        <f>IF(I6028="V2H",MIN(MAX(0,H6028),7.4,MAX(0,(M6028-P6028)*40)*0.95),0)</f>
        <v/>
      </c>
      <c r="L6028" s="12">
        <f>IF(E6028=0,0,MAX(0,H6028-K6028))</f>
        <v/>
      </c>
      <c r="M6028" s="13">
        <f>M6027+J6027/40-IF(I6027="V2H",K6027/(0.95*40),0)-IF(E6028=0,IF(E6027=1,IF(D6028=1,30,40)*0.18/(2*40),0),0)-IF(E6028=1,IF(E6027=0,IF(D6028=1,30,40)*0.18/(2*40),0),0)</f>
        <v/>
      </c>
      <c r="N6028" s="14" t="n">
        <v>0.09</v>
      </c>
      <c r="O6028" s="15">
        <f>K6028*N6028</f>
        <v/>
      </c>
      <c r="P6028">
        <f>IF(E6028=0,0.3,IF(D6028=1,IF(C6028&gt;=Params!$B$13-3,IF(C6028&lt;Params!$B$13,Params!$B$20,0.3),0.3),IF(C6028&gt;=Params!$B$15-3,IF(C6028&lt;Params!$B$15,Params!$B$21,0.3),0.3)))</f>
        <v/>
      </c>
    </row>
    <row r="6029" ht="15" customHeight="1" s="1">
      <c r="A6029" s="9" t="n">
        <v>6026</v>
      </c>
      <c r="B6029" s="6" t="inlineStr">
        <is>
          <t>09/09</t>
        </is>
      </c>
      <c r="C6029" s="6" t="n">
        <v>1</v>
      </c>
      <c r="D6029" s="6" t="n">
        <v>0</v>
      </c>
      <c r="E6029" s="10">
        <f>IF(D6029=1, IF(OR(C6029&lt;10, C6029&gt;=15),1,0), IF(OR(C6029&lt;7, C6029&gt;=18),1,0))</f>
        <v/>
      </c>
      <c r="F6029" s="11" t="n">
        <v>0.389</v>
      </c>
      <c r="G6029" s="12">
        <f>0*8</f>
        <v/>
      </c>
      <c r="H6029" s="12">
        <f>F6029-G6029</f>
        <v/>
      </c>
      <c r="I6029" s="10">
        <f>IF(E6029=0,"Fora",IF(E6028=0,"Carg xar",IF(H6029&lt;0,IF(M6029&lt;0.9,"Carg FV","Stby"),IF(M6029&gt;P6029,"V2H",IF(M6029&lt;0.9,"Carg xar","Stby")))))</f>
        <v/>
      </c>
      <c r="J6029" s="12">
        <f>IF(OR(I6029="Carg FV",I6029="Carg xar"),MIN(IF(I6029="Carg FV",ABS(H6029),7.4),7.4,MAX(0,(0.9-M6029)*40)*0.95),0)</f>
        <v/>
      </c>
      <c r="K6029" s="12">
        <f>IF(I6029="V2H",MIN(MAX(0,H6029),7.4,MAX(0,(M6029-P6029)*40)*0.95),0)</f>
        <v/>
      </c>
      <c r="L6029" s="12">
        <f>IF(E6029=0,0,MAX(0,H6029-K6029))</f>
        <v/>
      </c>
      <c r="M6029" s="13">
        <f>M6028+J6028/40-IF(I6028="V2H",K6028/(0.95*40),0)-IF(E6029=0,IF(E6028=1,IF(D6029=1,30,40)*0.18/(2*40),0),0)-IF(E6029=1,IF(E6028=0,IF(D6029=1,30,40)*0.18/(2*40),0),0)</f>
        <v/>
      </c>
      <c r="N6029" s="14" t="n">
        <v>0.09</v>
      </c>
      <c r="O6029" s="15">
        <f>K6029*N6029</f>
        <v/>
      </c>
      <c r="P6029">
        <f>IF(E6029=0,0.3,IF(D6029=1,IF(C6029&gt;=Params!$B$13-3,IF(C6029&lt;Params!$B$13,Params!$B$20,0.3),0.3),IF(C6029&gt;=Params!$B$15-3,IF(C6029&lt;Params!$B$15,Params!$B$21,0.3),0.3)))</f>
        <v/>
      </c>
    </row>
    <row r="6030" ht="15" customHeight="1" s="1">
      <c r="A6030" s="9" t="n">
        <v>6027</v>
      </c>
      <c r="B6030" s="6" t="inlineStr">
        <is>
          <t>09/09</t>
        </is>
      </c>
      <c r="C6030" s="6" t="n">
        <v>2</v>
      </c>
      <c r="D6030" s="6" t="n">
        <v>0</v>
      </c>
      <c r="E6030" s="10">
        <f>IF(D6030=1, IF(OR(C6030&lt;10, C6030&gt;=15),1,0), IF(OR(C6030&lt;7, C6030&gt;=18),1,0))</f>
        <v/>
      </c>
      <c r="F6030" s="11" t="n">
        <v>0.526</v>
      </c>
      <c r="G6030" s="12">
        <f>0*8</f>
        <v/>
      </c>
      <c r="H6030" s="12">
        <f>F6030-G6030</f>
        <v/>
      </c>
      <c r="I6030" s="10">
        <f>IF(E6030=0,"Fora",IF(E6029=0,"Carg xar",IF(H6030&lt;0,IF(M6030&lt;0.9,"Carg FV","Stby"),IF(M6030&gt;P6030,"V2H",IF(M6030&lt;0.9,"Carg xar","Stby")))))</f>
        <v/>
      </c>
      <c r="J6030" s="12">
        <f>IF(OR(I6030="Carg FV",I6030="Carg xar"),MIN(IF(I6030="Carg FV",ABS(H6030),7.4),7.4,MAX(0,(0.9-M6030)*40)*0.95),0)</f>
        <v/>
      </c>
      <c r="K6030" s="12">
        <f>IF(I6030="V2H",MIN(MAX(0,H6030),7.4,MAX(0,(M6030-P6030)*40)*0.95),0)</f>
        <v/>
      </c>
      <c r="L6030" s="12">
        <f>IF(E6030=0,0,MAX(0,H6030-K6030))</f>
        <v/>
      </c>
      <c r="M6030" s="13">
        <f>M6029+J6029/40-IF(I6029="V2H",K6029/(0.95*40),0)-IF(E6030=0,IF(E6029=1,IF(D6030=1,30,40)*0.18/(2*40),0),0)-IF(E6030=1,IF(E6029=0,IF(D6030=1,30,40)*0.18/(2*40),0),0)</f>
        <v/>
      </c>
      <c r="N6030" s="14" t="n">
        <v>0.09</v>
      </c>
      <c r="O6030" s="15">
        <f>K6030*N6030</f>
        <v/>
      </c>
      <c r="P6030">
        <f>IF(E6030=0,0.3,IF(D6030=1,IF(C6030&gt;=Params!$B$13-3,IF(C6030&lt;Params!$B$13,Params!$B$20,0.3),0.3),IF(C6030&gt;=Params!$B$15-3,IF(C6030&lt;Params!$B$15,Params!$B$21,0.3),0.3)))</f>
        <v/>
      </c>
    </row>
    <row r="6031" ht="15" customHeight="1" s="1">
      <c r="A6031" s="9" t="n">
        <v>6028</v>
      </c>
      <c r="B6031" s="6" t="inlineStr">
        <is>
          <t>09/09</t>
        </is>
      </c>
      <c r="C6031" s="6" t="n">
        <v>3</v>
      </c>
      <c r="D6031" s="6" t="n">
        <v>0</v>
      </c>
      <c r="E6031" s="10">
        <f>IF(D6031=1, IF(OR(C6031&lt;10, C6031&gt;=15),1,0), IF(OR(C6031&lt;7, C6031&gt;=18),1,0))</f>
        <v/>
      </c>
      <c r="F6031" s="11" t="n">
        <v>0.453</v>
      </c>
      <c r="G6031" s="12">
        <f>0*8</f>
        <v/>
      </c>
      <c r="H6031" s="12">
        <f>F6031-G6031</f>
        <v/>
      </c>
      <c r="I6031" s="10">
        <f>IF(E6031=0,"Fora",IF(E6030=0,"Carg xar",IF(H6031&lt;0,IF(M6031&lt;0.9,"Carg FV","Stby"),IF(M6031&gt;P6031,"V2H",IF(M6031&lt;0.9,"Carg xar","Stby")))))</f>
        <v/>
      </c>
      <c r="J6031" s="12">
        <f>IF(OR(I6031="Carg FV",I6031="Carg xar"),MIN(IF(I6031="Carg FV",ABS(H6031),7.4),7.4,MAX(0,(0.9-M6031)*40)*0.95),0)</f>
        <v/>
      </c>
      <c r="K6031" s="12">
        <f>IF(I6031="V2H",MIN(MAX(0,H6031),7.4,MAX(0,(M6031-P6031)*40)*0.95),0)</f>
        <v/>
      </c>
      <c r="L6031" s="12">
        <f>IF(E6031=0,0,MAX(0,H6031-K6031))</f>
        <v/>
      </c>
      <c r="M6031" s="13">
        <f>M6030+J6030/40-IF(I6030="V2H",K6030/(0.95*40),0)-IF(E6031=0,IF(E6030=1,IF(D6031=1,30,40)*0.18/(2*40),0),0)-IF(E6031=1,IF(E6030=0,IF(D6031=1,30,40)*0.18/(2*40),0),0)</f>
        <v/>
      </c>
      <c r="N6031" s="14" t="n">
        <v>0.09</v>
      </c>
      <c r="O6031" s="15">
        <f>K6031*N6031</f>
        <v/>
      </c>
      <c r="P6031">
        <f>IF(E6031=0,0.3,IF(D6031=1,IF(C6031&gt;=Params!$B$13-3,IF(C6031&lt;Params!$B$13,Params!$B$20,0.3),0.3),IF(C6031&gt;=Params!$B$15-3,IF(C6031&lt;Params!$B$15,Params!$B$21,0.3),0.3)))</f>
        <v/>
      </c>
    </row>
    <row r="6032" ht="15" customHeight="1" s="1">
      <c r="A6032" s="9" t="n">
        <v>6029</v>
      </c>
      <c r="B6032" s="6" t="inlineStr">
        <is>
          <t>09/09</t>
        </is>
      </c>
      <c r="C6032" s="6" t="n">
        <v>4</v>
      </c>
      <c r="D6032" s="6" t="n">
        <v>0</v>
      </c>
      <c r="E6032" s="10">
        <f>IF(D6032=1, IF(OR(C6032&lt;10, C6032&gt;=15),1,0), IF(OR(C6032&lt;7, C6032&gt;=18),1,0))</f>
        <v/>
      </c>
      <c r="F6032" s="11" t="n">
        <v>0.423</v>
      </c>
      <c r="G6032" s="12">
        <f>0*8</f>
        <v/>
      </c>
      <c r="H6032" s="12">
        <f>F6032-G6032</f>
        <v/>
      </c>
      <c r="I6032" s="10">
        <f>IF(E6032=0,"Fora",IF(E6031=0,"Carg xar",IF(H6032&lt;0,IF(M6032&lt;0.9,"Carg FV","Stby"),IF(M6032&gt;P6032,"V2H",IF(M6032&lt;0.9,"Carg xar","Stby")))))</f>
        <v/>
      </c>
      <c r="J6032" s="12">
        <f>IF(OR(I6032="Carg FV",I6032="Carg xar"),MIN(IF(I6032="Carg FV",ABS(H6032),7.4),7.4,MAX(0,(0.9-M6032)*40)*0.95),0)</f>
        <v/>
      </c>
      <c r="K6032" s="12">
        <f>IF(I6032="V2H",MIN(MAX(0,H6032),7.4,MAX(0,(M6032-P6032)*40)*0.95),0)</f>
        <v/>
      </c>
      <c r="L6032" s="12">
        <f>IF(E6032=0,0,MAX(0,H6032-K6032))</f>
        <v/>
      </c>
      <c r="M6032" s="13">
        <f>M6031+J6031/40-IF(I6031="V2H",K6031/(0.95*40),0)-IF(E6032=0,IF(E6031=1,IF(D6032=1,30,40)*0.18/(2*40),0),0)-IF(E6032=1,IF(E6031=0,IF(D6032=1,30,40)*0.18/(2*40),0),0)</f>
        <v/>
      </c>
      <c r="N6032" s="14" t="n">
        <v>0.09</v>
      </c>
      <c r="O6032" s="15">
        <f>K6032*N6032</f>
        <v/>
      </c>
      <c r="P6032">
        <f>IF(E6032=0,0.3,IF(D6032=1,IF(C6032&gt;=Params!$B$13-3,IF(C6032&lt;Params!$B$13,Params!$B$20,0.3),0.3),IF(C6032&gt;=Params!$B$15-3,IF(C6032&lt;Params!$B$15,Params!$B$21,0.3),0.3)))</f>
        <v/>
      </c>
    </row>
    <row r="6033" ht="15" customHeight="1" s="1">
      <c r="A6033" s="9" t="n">
        <v>6030</v>
      </c>
      <c r="B6033" s="6" t="inlineStr">
        <is>
          <t>09/09</t>
        </is>
      </c>
      <c r="C6033" s="6" t="n">
        <v>5</v>
      </c>
      <c r="D6033" s="6" t="n">
        <v>0</v>
      </c>
      <c r="E6033" s="10">
        <f>IF(D6033=1, IF(OR(C6033&lt;10, C6033&gt;=15),1,0), IF(OR(C6033&lt;7, C6033&gt;=18),1,0))</f>
        <v/>
      </c>
      <c r="F6033" s="11" t="n">
        <v>0.342</v>
      </c>
      <c r="G6033" s="12">
        <f>0*8</f>
        <v/>
      </c>
      <c r="H6033" s="12">
        <f>F6033-G6033</f>
        <v/>
      </c>
      <c r="I6033" s="10">
        <f>IF(E6033=0,"Fora",IF(E6032=0,"Carg xar",IF(H6033&lt;0,IF(M6033&lt;0.9,"Carg FV","Stby"),IF(M6033&gt;P6033,"V2H",IF(M6033&lt;0.9,"Carg xar","Stby")))))</f>
        <v/>
      </c>
      <c r="J6033" s="12">
        <f>IF(OR(I6033="Carg FV",I6033="Carg xar"),MIN(IF(I6033="Carg FV",ABS(H6033),7.4),7.4,MAX(0,(0.9-M6033)*40)*0.95),0)</f>
        <v/>
      </c>
      <c r="K6033" s="12">
        <f>IF(I6033="V2H",MIN(MAX(0,H6033),7.4,MAX(0,(M6033-P6033)*40)*0.95),0)</f>
        <v/>
      </c>
      <c r="L6033" s="12">
        <f>IF(E6033=0,0,MAX(0,H6033-K6033))</f>
        <v/>
      </c>
      <c r="M6033" s="13">
        <f>M6032+J6032/40-IF(I6032="V2H",K6032/(0.95*40),0)-IF(E6033=0,IF(E6032=1,IF(D6033=1,30,40)*0.18/(2*40),0),0)-IF(E6033=1,IF(E6032=0,IF(D6033=1,30,40)*0.18/(2*40),0),0)</f>
        <v/>
      </c>
      <c r="N6033" s="14" t="n">
        <v>0.09</v>
      </c>
      <c r="O6033" s="15">
        <f>K6033*N6033</f>
        <v/>
      </c>
      <c r="P6033">
        <f>IF(E6033=0,0.3,IF(D6033=1,IF(C6033&gt;=Params!$B$13-3,IF(C6033&lt;Params!$B$13,Params!$B$20,0.3),0.3),IF(C6033&gt;=Params!$B$15-3,IF(C6033&lt;Params!$B$15,Params!$B$21,0.3),0.3)))</f>
        <v/>
      </c>
    </row>
    <row r="6034" ht="15" customHeight="1" s="1">
      <c r="A6034" s="9" t="n">
        <v>6031</v>
      </c>
      <c r="B6034" s="6" t="inlineStr">
        <is>
          <t>09/09</t>
        </is>
      </c>
      <c r="C6034" s="6" t="n">
        <v>6</v>
      </c>
      <c r="D6034" s="6" t="n">
        <v>0</v>
      </c>
      <c r="E6034" s="10">
        <f>IF(D6034=1, IF(OR(C6034&lt;10, C6034&gt;=15),1,0), IF(OR(C6034&lt;7, C6034&gt;=18),1,0))</f>
        <v/>
      </c>
      <c r="F6034" s="11" t="n">
        <v>1.193</v>
      </c>
      <c r="G6034" s="12">
        <f>0*8</f>
        <v/>
      </c>
      <c r="H6034" s="12">
        <f>F6034-G6034</f>
        <v/>
      </c>
      <c r="I6034" s="10">
        <f>IF(E6034=0,"Fora",IF(E6033=0,"Carg xar",IF(H6034&lt;0,IF(M6034&lt;0.9,"Carg FV","Stby"),IF(M6034&gt;P6034,"V2H",IF(M6034&lt;0.9,"Carg xar","Stby")))))</f>
        <v/>
      </c>
      <c r="J6034" s="12">
        <f>IF(OR(I6034="Carg FV",I6034="Carg xar"),MIN(IF(I6034="Carg FV",ABS(H6034),7.4),7.4,MAX(0,(0.9-M6034)*40)*0.95),0)</f>
        <v/>
      </c>
      <c r="K6034" s="12">
        <f>IF(I6034="V2H",MIN(MAX(0,H6034),7.4,MAX(0,(M6034-P6034)*40)*0.95),0)</f>
        <v/>
      </c>
      <c r="L6034" s="12">
        <f>IF(E6034=0,0,MAX(0,H6034-K6034))</f>
        <v/>
      </c>
      <c r="M6034" s="13">
        <f>M6033+J6033/40-IF(I6033="V2H",K6033/(0.95*40),0)-IF(E6034=0,IF(E6033=1,IF(D6034=1,30,40)*0.18/(2*40),0),0)-IF(E6034=1,IF(E6033=0,IF(D6034=1,30,40)*0.18/(2*40),0),0)</f>
        <v/>
      </c>
      <c r="N6034" s="14" t="n">
        <v>0.09</v>
      </c>
      <c r="O6034" s="15">
        <f>K6034*N6034</f>
        <v/>
      </c>
      <c r="P6034">
        <f>IF(E6034=0,0.3,IF(D6034=1,IF(C6034&gt;=Params!$B$13-3,IF(C6034&lt;Params!$B$13,Params!$B$20,0.3),0.3),IF(C6034&gt;=Params!$B$15-3,IF(C6034&lt;Params!$B$15,Params!$B$21,0.3),0.3)))</f>
        <v/>
      </c>
    </row>
    <row r="6035" ht="15" customHeight="1" s="1">
      <c r="A6035" s="9" t="n">
        <v>6032</v>
      </c>
      <c r="B6035" s="6" t="inlineStr">
        <is>
          <t>09/09</t>
        </is>
      </c>
      <c r="C6035" s="6" t="n">
        <v>7</v>
      </c>
      <c r="D6035" s="6" t="n">
        <v>0</v>
      </c>
      <c r="E6035" s="10">
        <f>IF(D6035=1, IF(OR(C6035&lt;10, C6035&gt;=15),1,0), IF(OR(C6035&lt;7, C6035&gt;=18),1,0))</f>
        <v/>
      </c>
      <c r="F6035" s="11" t="n">
        <v>0.604</v>
      </c>
      <c r="G6035" s="12">
        <f>0.06*8</f>
        <v/>
      </c>
      <c r="H6035" s="12">
        <f>F6035-G6035</f>
        <v/>
      </c>
      <c r="I6035" s="10">
        <f>IF(E6035=0,"Fora",IF(E6034=0,"Carg xar",IF(H6035&lt;0,IF(M6035&lt;0.9,"Carg FV","Stby"),IF(M6035&gt;P6035,"V2H",IF(M6035&lt;0.9,"Carg xar","Stby")))))</f>
        <v/>
      </c>
      <c r="J6035" s="12">
        <f>IF(OR(I6035="Carg FV",I6035="Carg xar"),MIN(IF(I6035="Carg FV",ABS(H6035),7.4),7.4,MAX(0,(0.9-M6035)*40)*0.95),0)</f>
        <v/>
      </c>
      <c r="K6035" s="12">
        <f>IF(I6035="V2H",MIN(MAX(0,H6035),7.4,MAX(0,(M6035-P6035)*40)*0.95),0)</f>
        <v/>
      </c>
      <c r="L6035" s="12">
        <f>IF(E6035=0,0,MAX(0,H6035-K6035))</f>
        <v/>
      </c>
      <c r="M6035" s="13">
        <f>M6034+J6034/40-IF(I6034="V2H",K6034/(0.95*40),0)-IF(E6035=0,IF(E6034=1,IF(D6035=1,30,40)*0.18/(2*40),0),0)-IF(E6035=1,IF(E6034=0,IF(D6035=1,30,40)*0.18/(2*40),0),0)</f>
        <v/>
      </c>
      <c r="N6035" s="14" t="n">
        <v>0.09</v>
      </c>
      <c r="O6035" s="15">
        <f>K6035*N6035</f>
        <v/>
      </c>
      <c r="P6035">
        <f>IF(E6035=0,0.3,IF(D6035=1,IF(C6035&gt;=Params!$B$13-3,IF(C6035&lt;Params!$B$13,Params!$B$20,0.3),0.3),IF(C6035&gt;=Params!$B$15-3,IF(C6035&lt;Params!$B$15,Params!$B$21,0.3),0.3)))</f>
        <v/>
      </c>
    </row>
    <row r="6036" ht="15" customHeight="1" s="1">
      <c r="A6036" s="9" t="n">
        <v>6033</v>
      </c>
      <c r="B6036" s="6" t="inlineStr">
        <is>
          <t>09/09</t>
        </is>
      </c>
      <c r="C6036" s="6" t="n">
        <v>8</v>
      </c>
      <c r="D6036" s="6" t="n">
        <v>0</v>
      </c>
      <c r="E6036" s="10">
        <f>IF(D6036=1, IF(OR(C6036&lt;10, C6036&gt;=15),1,0), IF(OR(C6036&lt;7, C6036&gt;=18),1,0))</f>
        <v/>
      </c>
      <c r="F6036" s="11" t="n">
        <v>0.354</v>
      </c>
      <c r="G6036" s="12">
        <f>0.2*8</f>
        <v/>
      </c>
      <c r="H6036" s="12">
        <f>F6036-G6036</f>
        <v/>
      </c>
      <c r="I6036" s="10">
        <f>IF(E6036=0,"Fora",IF(E6035=0,"Carg xar",IF(H6036&lt;0,IF(M6036&lt;0.9,"Carg FV","Stby"),IF(M6036&gt;P6036,"V2H",IF(M6036&lt;0.9,"Carg xar","Stby")))))</f>
        <v/>
      </c>
      <c r="J6036" s="12">
        <f>IF(OR(I6036="Carg FV",I6036="Carg xar"),MIN(IF(I6036="Carg FV",ABS(H6036),7.4),7.4,MAX(0,(0.9-M6036)*40)*0.95),0)</f>
        <v/>
      </c>
      <c r="K6036" s="12">
        <f>IF(I6036="V2H",MIN(MAX(0,H6036),7.4,MAX(0,(M6036-P6036)*40)*0.95),0)</f>
        <v/>
      </c>
      <c r="L6036" s="12">
        <f>IF(E6036=0,0,MAX(0,H6036-K6036))</f>
        <v/>
      </c>
      <c r="M6036" s="13">
        <f>M6035+J6035/40-IF(I6035="V2H",K6035/(0.95*40),0)-IF(E6036=0,IF(E6035=1,IF(D6036=1,30,40)*0.18/(2*40),0),0)-IF(E6036=1,IF(E6035=0,IF(D6036=1,30,40)*0.18/(2*40),0),0)</f>
        <v/>
      </c>
      <c r="N6036" s="14" t="n">
        <v>0.15</v>
      </c>
      <c r="O6036" s="15">
        <f>K6036*N6036</f>
        <v/>
      </c>
      <c r="P6036">
        <f>IF(E6036=0,0.3,IF(D6036=1,IF(C6036&gt;=Params!$B$13-3,IF(C6036&lt;Params!$B$13,Params!$B$20,0.3),0.3),IF(C6036&gt;=Params!$B$15-3,IF(C6036&lt;Params!$B$15,Params!$B$21,0.3),0.3)))</f>
        <v/>
      </c>
    </row>
    <row r="6037" ht="15" customHeight="1" s="1">
      <c r="A6037" s="9" t="n">
        <v>6034</v>
      </c>
      <c r="B6037" s="6" t="inlineStr">
        <is>
          <t>09/09</t>
        </is>
      </c>
      <c r="C6037" s="6" t="n">
        <v>9</v>
      </c>
      <c r="D6037" s="6" t="n">
        <v>0</v>
      </c>
      <c r="E6037" s="10">
        <f>IF(D6037=1, IF(OR(C6037&lt;10, C6037&gt;=15),1,0), IF(OR(C6037&lt;7, C6037&gt;=18),1,0))</f>
        <v/>
      </c>
      <c r="F6037" s="11" t="n">
        <v>1.777</v>
      </c>
      <c r="G6037" s="12">
        <f>0.4*8</f>
        <v/>
      </c>
      <c r="H6037" s="12">
        <f>F6037-G6037</f>
        <v/>
      </c>
      <c r="I6037" s="10">
        <f>IF(E6037=0,"Fora",IF(E6036=0,"Carg xar",IF(H6037&lt;0,IF(M6037&lt;0.9,"Carg FV","Stby"),IF(M6037&gt;P6037,"V2H",IF(M6037&lt;0.9,"Carg xar","Stby")))))</f>
        <v/>
      </c>
      <c r="J6037" s="12">
        <f>IF(OR(I6037="Carg FV",I6037="Carg xar"),MIN(IF(I6037="Carg FV",ABS(H6037),7.4),7.4,MAX(0,(0.9-M6037)*40)*0.95),0)</f>
        <v/>
      </c>
      <c r="K6037" s="12">
        <f>IF(I6037="V2H",MIN(MAX(0,H6037),7.4,MAX(0,(M6037-P6037)*40)*0.95),0)</f>
        <v/>
      </c>
      <c r="L6037" s="12">
        <f>IF(E6037=0,0,MAX(0,H6037-K6037))</f>
        <v/>
      </c>
      <c r="M6037" s="13">
        <f>M6036+J6036/40-IF(I6036="V2H",K6036/(0.95*40),0)-IF(E6037=0,IF(E6036=1,IF(D6037=1,30,40)*0.18/(2*40),0),0)-IF(E6037=1,IF(E6036=0,IF(D6037=1,30,40)*0.18/(2*40),0),0)</f>
        <v/>
      </c>
      <c r="N6037" s="14" t="n">
        <v>0.15</v>
      </c>
      <c r="O6037" s="15">
        <f>K6037*N6037</f>
        <v/>
      </c>
      <c r="P6037">
        <f>IF(E6037=0,0.3,IF(D6037=1,IF(C6037&gt;=Params!$B$13-3,IF(C6037&lt;Params!$B$13,Params!$B$20,0.3),0.3),IF(C6037&gt;=Params!$B$15-3,IF(C6037&lt;Params!$B$15,Params!$B$21,0.3),0.3)))</f>
        <v/>
      </c>
    </row>
    <row r="6038" ht="15" customHeight="1" s="1">
      <c r="A6038" s="9" t="n">
        <v>6035</v>
      </c>
      <c r="B6038" s="6" t="inlineStr">
        <is>
          <t>09/09</t>
        </is>
      </c>
      <c r="C6038" s="6" t="n">
        <v>10</v>
      </c>
      <c r="D6038" s="6" t="n">
        <v>0</v>
      </c>
      <c r="E6038" s="10">
        <f>IF(D6038=1, IF(OR(C6038&lt;10, C6038&gt;=15),1,0), IF(OR(C6038&lt;7, C6038&gt;=18),1,0))</f>
        <v/>
      </c>
      <c r="F6038" s="11" t="n">
        <v>1.925</v>
      </c>
      <c r="G6038" s="12">
        <f>0.6*8</f>
        <v/>
      </c>
      <c r="H6038" s="12">
        <f>F6038-G6038</f>
        <v/>
      </c>
      <c r="I6038" s="10">
        <f>IF(E6038=0,"Fora",IF(E6037=0,"Carg xar",IF(H6038&lt;0,IF(M6038&lt;0.9,"Carg FV","Stby"),IF(M6038&gt;P6038,"V2H",IF(M6038&lt;0.9,"Carg xar","Stby")))))</f>
        <v/>
      </c>
      <c r="J6038" s="12">
        <f>IF(OR(I6038="Carg FV",I6038="Carg xar"),MIN(IF(I6038="Carg FV",ABS(H6038),7.4),7.4,MAX(0,(0.9-M6038)*40)*0.95),0)</f>
        <v/>
      </c>
      <c r="K6038" s="12">
        <f>IF(I6038="V2H",MIN(MAX(0,H6038),7.4,MAX(0,(M6038-P6038)*40)*0.95),0)</f>
        <v/>
      </c>
      <c r="L6038" s="12">
        <f>IF(E6038=0,0,MAX(0,H6038-K6038))</f>
        <v/>
      </c>
      <c r="M6038" s="13">
        <f>M6037+J6037/40-IF(I6037="V2H",K6037/(0.95*40),0)-IF(E6038=0,IF(E6037=1,IF(D6038=1,30,40)*0.18/(2*40),0),0)-IF(E6038=1,IF(E6037=0,IF(D6038=1,30,40)*0.18/(2*40),0),0)</f>
        <v/>
      </c>
      <c r="N6038" s="14" t="n">
        <v>0.2</v>
      </c>
      <c r="O6038" s="15">
        <f>K6038*N6038</f>
        <v/>
      </c>
      <c r="P6038">
        <f>IF(E6038=0,0.3,IF(D6038=1,IF(C6038&gt;=Params!$B$13-3,IF(C6038&lt;Params!$B$13,Params!$B$20,0.3),0.3),IF(C6038&gt;=Params!$B$15-3,IF(C6038&lt;Params!$B$15,Params!$B$21,0.3),0.3)))</f>
        <v/>
      </c>
    </row>
    <row r="6039" ht="15" customHeight="1" s="1">
      <c r="A6039" s="9" t="n">
        <v>6036</v>
      </c>
      <c r="B6039" s="6" t="inlineStr">
        <is>
          <t>09/09</t>
        </is>
      </c>
      <c r="C6039" s="6" t="n">
        <v>11</v>
      </c>
      <c r="D6039" s="6" t="n">
        <v>0</v>
      </c>
      <c r="E6039" s="10">
        <f>IF(D6039=1, IF(OR(C6039&lt;10, C6039&gt;=15),1,0), IF(OR(C6039&lt;7, C6039&gt;=18),1,0))</f>
        <v/>
      </c>
      <c r="F6039" s="11" t="n">
        <v>0.904</v>
      </c>
      <c r="G6039" s="12">
        <f>0.75*8</f>
        <v/>
      </c>
      <c r="H6039" s="12">
        <f>F6039-G6039</f>
        <v/>
      </c>
      <c r="I6039" s="10">
        <f>IF(E6039=0,"Fora",IF(E6038=0,"Carg xar",IF(H6039&lt;0,IF(M6039&lt;0.9,"Carg FV","Stby"),IF(M6039&gt;P6039,"V2H",IF(M6039&lt;0.9,"Carg xar","Stby")))))</f>
        <v/>
      </c>
      <c r="J6039" s="12">
        <f>IF(OR(I6039="Carg FV",I6039="Carg xar"),MIN(IF(I6039="Carg FV",ABS(H6039),7.4),7.4,MAX(0,(0.9-M6039)*40)*0.95),0)</f>
        <v/>
      </c>
      <c r="K6039" s="12">
        <f>IF(I6039="V2H",MIN(MAX(0,H6039),7.4,MAX(0,(M6039-P6039)*40)*0.95),0)</f>
        <v/>
      </c>
      <c r="L6039" s="12">
        <f>IF(E6039=0,0,MAX(0,H6039-K6039))</f>
        <v/>
      </c>
      <c r="M6039" s="13">
        <f>M6038+J6038/40-IF(I6038="V2H",K6038/(0.95*40),0)-IF(E6039=0,IF(E6038=1,IF(D6039=1,30,40)*0.18/(2*40),0),0)-IF(E6039=1,IF(E6038=0,IF(D6039=1,30,40)*0.18/(2*40),0),0)</f>
        <v/>
      </c>
      <c r="N6039" s="14" t="n">
        <v>0.2</v>
      </c>
      <c r="O6039" s="15">
        <f>K6039*N6039</f>
        <v/>
      </c>
      <c r="P6039">
        <f>IF(E6039=0,0.3,IF(D6039=1,IF(C6039&gt;=Params!$B$13-3,IF(C6039&lt;Params!$B$13,Params!$B$20,0.3),0.3),IF(C6039&gt;=Params!$B$15-3,IF(C6039&lt;Params!$B$15,Params!$B$21,0.3),0.3)))</f>
        <v/>
      </c>
    </row>
    <row r="6040" ht="15" customHeight="1" s="1">
      <c r="A6040" s="9" t="n">
        <v>6037</v>
      </c>
      <c r="B6040" s="6" t="inlineStr">
        <is>
          <t>09/09</t>
        </is>
      </c>
      <c r="C6040" s="6" t="n">
        <v>12</v>
      </c>
      <c r="D6040" s="6" t="n">
        <v>0</v>
      </c>
      <c r="E6040" s="10">
        <f>IF(D6040=1, IF(OR(C6040&lt;10, C6040&gt;=15),1,0), IF(OR(C6040&lt;7, C6040&gt;=18),1,0))</f>
        <v/>
      </c>
      <c r="F6040" s="11" t="n">
        <v>0</v>
      </c>
      <c r="G6040" s="12">
        <f>0.82*8</f>
        <v/>
      </c>
      <c r="H6040" s="12">
        <f>F6040-G6040</f>
        <v/>
      </c>
      <c r="I6040" s="10">
        <f>IF(E6040=0,"Fora",IF(E6039=0,"Carg xar",IF(H6040&lt;0,IF(M6040&lt;0.9,"Carg FV","Stby"),IF(M6040&gt;P6040,"V2H",IF(M6040&lt;0.9,"Carg xar","Stby")))))</f>
        <v/>
      </c>
      <c r="J6040" s="12">
        <f>IF(OR(I6040="Carg FV",I6040="Carg xar"),MIN(IF(I6040="Carg FV",ABS(H6040),7.4),7.4,MAX(0,(0.9-M6040)*40)*0.95),0)</f>
        <v/>
      </c>
      <c r="K6040" s="12">
        <f>IF(I6040="V2H",MIN(MAX(0,H6040),7.4,MAX(0,(M6040-P6040)*40)*0.95),0)</f>
        <v/>
      </c>
      <c r="L6040" s="12">
        <f>IF(E6040=0,0,MAX(0,H6040-K6040))</f>
        <v/>
      </c>
      <c r="M6040" s="13">
        <f>M6039+J6039/40-IF(I6039="V2H",K6039/(0.95*40),0)-IF(E6040=0,IF(E6039=1,IF(D6040=1,30,40)*0.18/(2*40),0),0)-IF(E6040=1,IF(E6039=0,IF(D6040=1,30,40)*0.18/(2*40),0),0)</f>
        <v/>
      </c>
      <c r="N6040" s="14" t="n">
        <v>0.2</v>
      </c>
      <c r="O6040" s="15">
        <f>K6040*N6040</f>
        <v/>
      </c>
      <c r="P6040">
        <f>IF(E6040=0,0.3,IF(D6040=1,IF(C6040&gt;=Params!$B$13-3,IF(C6040&lt;Params!$B$13,Params!$B$20,0.3),0.3),IF(C6040&gt;=Params!$B$15-3,IF(C6040&lt;Params!$B$15,Params!$B$21,0.3),0.3)))</f>
        <v/>
      </c>
    </row>
    <row r="6041" ht="15" customHeight="1" s="1">
      <c r="A6041" s="9" t="n">
        <v>6038</v>
      </c>
      <c r="B6041" s="6" t="inlineStr">
        <is>
          <t>09/09</t>
        </is>
      </c>
      <c r="C6041" s="6" t="n">
        <v>13</v>
      </c>
      <c r="D6041" s="6" t="n">
        <v>0</v>
      </c>
      <c r="E6041" s="10">
        <f>IF(D6041=1, IF(OR(C6041&lt;10, C6041&gt;=15),1,0), IF(OR(C6041&lt;7, C6041&gt;=18),1,0))</f>
        <v/>
      </c>
      <c r="F6041" s="11" t="n">
        <v>4.371</v>
      </c>
      <c r="G6041" s="12">
        <f>0.8*8</f>
        <v/>
      </c>
      <c r="H6041" s="12">
        <f>F6041-G6041</f>
        <v/>
      </c>
      <c r="I6041" s="10">
        <f>IF(E6041=0,"Fora",IF(E6040=0,"Carg xar",IF(H6041&lt;0,IF(M6041&lt;0.9,"Carg FV","Stby"),IF(M6041&gt;P6041,"V2H",IF(M6041&lt;0.9,"Carg xar","Stby")))))</f>
        <v/>
      </c>
      <c r="J6041" s="12">
        <f>IF(OR(I6041="Carg FV",I6041="Carg xar"),MIN(IF(I6041="Carg FV",ABS(H6041),7.4),7.4,MAX(0,(0.9-M6041)*40)*0.95),0)</f>
        <v/>
      </c>
      <c r="K6041" s="12">
        <f>IF(I6041="V2H",MIN(MAX(0,H6041),7.4,MAX(0,(M6041-P6041)*40)*0.95),0)</f>
        <v/>
      </c>
      <c r="L6041" s="12">
        <f>IF(E6041=0,0,MAX(0,H6041-K6041))</f>
        <v/>
      </c>
      <c r="M6041" s="13">
        <f>M6040+J6040/40-IF(I6040="V2H",K6040/(0.95*40),0)-IF(E6041=0,IF(E6040=1,IF(D6041=1,30,40)*0.18/(2*40),0),0)-IF(E6041=1,IF(E6040=0,IF(D6041=1,30,40)*0.18/(2*40),0),0)</f>
        <v/>
      </c>
      <c r="N6041" s="14" t="n">
        <v>0.2</v>
      </c>
      <c r="O6041" s="15">
        <f>K6041*N6041</f>
        <v/>
      </c>
      <c r="P6041">
        <f>IF(E6041=0,0.3,IF(D6041=1,IF(C6041&gt;=Params!$B$13-3,IF(C6041&lt;Params!$B$13,Params!$B$20,0.3),0.3),IF(C6041&gt;=Params!$B$15-3,IF(C6041&lt;Params!$B$15,Params!$B$21,0.3),0.3)))</f>
        <v/>
      </c>
    </row>
    <row r="6042" ht="15" customHeight="1" s="1">
      <c r="A6042" s="9" t="n">
        <v>6039</v>
      </c>
      <c r="B6042" s="6" t="inlineStr">
        <is>
          <t>09/09</t>
        </is>
      </c>
      <c r="C6042" s="6" t="n">
        <v>14</v>
      </c>
      <c r="D6042" s="6" t="n">
        <v>0</v>
      </c>
      <c r="E6042" s="10">
        <f>IF(D6042=1, IF(OR(C6042&lt;10, C6042&gt;=15),1,0), IF(OR(C6042&lt;7, C6042&gt;=18),1,0))</f>
        <v/>
      </c>
      <c r="F6042" s="11" t="n">
        <v>3.6</v>
      </c>
      <c r="G6042" s="12">
        <f>0.68*8</f>
        <v/>
      </c>
      <c r="H6042" s="12">
        <f>F6042-G6042</f>
        <v/>
      </c>
      <c r="I6042" s="10">
        <f>IF(E6042=0,"Fora",IF(E6041=0,"Carg xar",IF(H6042&lt;0,IF(M6042&lt;0.9,"Carg FV","Stby"),IF(M6042&gt;P6042,"V2H",IF(M6042&lt;0.9,"Carg xar","Stby")))))</f>
        <v/>
      </c>
      <c r="J6042" s="12">
        <f>IF(OR(I6042="Carg FV",I6042="Carg xar"),MIN(IF(I6042="Carg FV",ABS(H6042),7.4),7.4,MAX(0,(0.9-M6042)*40)*0.95),0)</f>
        <v/>
      </c>
      <c r="K6042" s="12">
        <f>IF(I6042="V2H",MIN(MAX(0,H6042),7.4,MAX(0,(M6042-P6042)*40)*0.95),0)</f>
        <v/>
      </c>
      <c r="L6042" s="12">
        <f>IF(E6042=0,0,MAX(0,H6042-K6042))</f>
        <v/>
      </c>
      <c r="M6042" s="13">
        <f>M6041+J6041/40-IF(I6041="V2H",K6041/(0.95*40),0)-IF(E6042=0,IF(E6041=1,IF(D6042=1,30,40)*0.18/(2*40),0),0)-IF(E6042=1,IF(E6041=0,IF(D6042=1,30,40)*0.18/(2*40),0),0)</f>
        <v/>
      </c>
      <c r="N6042" s="14" t="n">
        <v>0.15</v>
      </c>
      <c r="O6042" s="15">
        <f>K6042*N6042</f>
        <v/>
      </c>
      <c r="P6042">
        <f>IF(E6042=0,0.3,IF(D6042=1,IF(C6042&gt;=Params!$B$13-3,IF(C6042&lt;Params!$B$13,Params!$B$20,0.3),0.3),IF(C6042&gt;=Params!$B$15-3,IF(C6042&lt;Params!$B$15,Params!$B$21,0.3),0.3)))</f>
        <v/>
      </c>
    </row>
    <row r="6043" ht="15" customHeight="1" s="1">
      <c r="A6043" s="9" t="n">
        <v>6040</v>
      </c>
      <c r="B6043" s="6" t="inlineStr">
        <is>
          <t>09/09</t>
        </is>
      </c>
      <c r="C6043" s="6" t="n">
        <v>15</v>
      </c>
      <c r="D6043" s="6" t="n">
        <v>0</v>
      </c>
      <c r="E6043" s="10">
        <f>IF(D6043=1, IF(OR(C6043&lt;10, C6043&gt;=15),1,0), IF(OR(C6043&lt;7, C6043&gt;=18),1,0))</f>
        <v/>
      </c>
      <c r="F6043" s="11" t="n">
        <v>3.661</v>
      </c>
      <c r="G6043" s="12">
        <f>0.5*8</f>
        <v/>
      </c>
      <c r="H6043" s="12">
        <f>F6043-G6043</f>
        <v/>
      </c>
      <c r="I6043" s="10">
        <f>IF(E6043=0,"Fora",IF(E6042=0,"Carg xar",IF(H6043&lt;0,IF(M6043&lt;0.9,"Carg FV","Stby"),IF(M6043&gt;P6043,"V2H",IF(M6043&lt;0.9,"Carg xar","Stby")))))</f>
        <v/>
      </c>
      <c r="J6043" s="12">
        <f>IF(OR(I6043="Carg FV",I6043="Carg xar"),MIN(IF(I6043="Carg FV",ABS(H6043),7.4),7.4,MAX(0,(0.9-M6043)*40)*0.95),0)</f>
        <v/>
      </c>
      <c r="K6043" s="12">
        <f>IF(I6043="V2H",MIN(MAX(0,H6043),7.4,MAX(0,(M6043-P6043)*40)*0.95),0)</f>
        <v/>
      </c>
      <c r="L6043" s="12">
        <f>IF(E6043=0,0,MAX(0,H6043-K6043))</f>
        <v/>
      </c>
      <c r="M6043" s="13">
        <f>M6042+J6042/40-IF(I6042="V2H",K6042/(0.95*40),0)-IF(E6043=0,IF(E6042=1,IF(D6043=1,30,40)*0.18/(2*40),0),0)-IF(E6043=1,IF(E6042=0,IF(D6043=1,30,40)*0.18/(2*40),0),0)</f>
        <v/>
      </c>
      <c r="N6043" s="14" t="n">
        <v>0.15</v>
      </c>
      <c r="O6043" s="15">
        <f>K6043*N6043</f>
        <v/>
      </c>
      <c r="P6043">
        <f>IF(E6043=0,0.3,IF(D6043=1,IF(C6043&gt;=Params!$B$13-3,IF(C6043&lt;Params!$B$13,Params!$B$20,0.3),0.3),IF(C6043&gt;=Params!$B$15-3,IF(C6043&lt;Params!$B$15,Params!$B$21,0.3),0.3)))</f>
        <v/>
      </c>
    </row>
    <row r="6044" ht="15" customHeight="1" s="1">
      <c r="A6044" s="9" t="n">
        <v>6041</v>
      </c>
      <c r="B6044" s="6" t="inlineStr">
        <is>
          <t>09/09</t>
        </is>
      </c>
      <c r="C6044" s="6" t="n">
        <v>16</v>
      </c>
      <c r="D6044" s="6" t="n">
        <v>0</v>
      </c>
      <c r="E6044" s="10">
        <f>IF(D6044=1, IF(OR(C6044&lt;10, C6044&gt;=15),1,0), IF(OR(C6044&lt;7, C6044&gt;=18),1,0))</f>
        <v/>
      </c>
      <c r="F6044" s="11" t="n">
        <v>0.378</v>
      </c>
      <c r="G6044" s="12">
        <f>0.3*8</f>
        <v/>
      </c>
      <c r="H6044" s="12">
        <f>F6044-G6044</f>
        <v/>
      </c>
      <c r="I6044" s="10">
        <f>IF(E6044=0,"Fora",IF(E6043=0,"Carg xar",IF(H6044&lt;0,IF(M6044&lt;0.9,"Carg FV","Stby"),IF(M6044&gt;P6044,"V2H",IF(M6044&lt;0.9,"Carg xar","Stby")))))</f>
        <v/>
      </c>
      <c r="J6044" s="12">
        <f>IF(OR(I6044="Carg FV",I6044="Carg xar"),MIN(IF(I6044="Carg FV",ABS(H6044),7.4),7.4,MAX(0,(0.9-M6044)*40)*0.95),0)</f>
        <v/>
      </c>
      <c r="K6044" s="12">
        <f>IF(I6044="V2H",MIN(MAX(0,H6044),7.4,MAX(0,(M6044-P6044)*40)*0.95),0)</f>
        <v/>
      </c>
      <c r="L6044" s="12">
        <f>IF(E6044=0,0,MAX(0,H6044-K6044))</f>
        <v/>
      </c>
      <c r="M6044" s="13">
        <f>M6043+J6043/40-IF(I6043="V2H",K6043/(0.95*40),0)-IF(E6044=0,IF(E6043=1,IF(D6044=1,30,40)*0.18/(2*40),0),0)-IF(E6044=1,IF(E6043=0,IF(D6044=1,30,40)*0.18/(2*40),0),0)</f>
        <v/>
      </c>
      <c r="N6044" s="14" t="n">
        <v>0.15</v>
      </c>
      <c r="O6044" s="15">
        <f>K6044*N6044</f>
        <v/>
      </c>
      <c r="P6044">
        <f>IF(E6044=0,0.3,IF(D6044=1,IF(C6044&gt;=Params!$B$13-3,IF(C6044&lt;Params!$B$13,Params!$B$20,0.3),0.3),IF(C6044&gt;=Params!$B$15-3,IF(C6044&lt;Params!$B$15,Params!$B$21,0.3),0.3)))</f>
        <v/>
      </c>
    </row>
    <row r="6045" ht="15" customHeight="1" s="1">
      <c r="A6045" s="9" t="n">
        <v>6042</v>
      </c>
      <c r="B6045" s="6" t="inlineStr">
        <is>
          <t>09/09</t>
        </is>
      </c>
      <c r="C6045" s="6" t="n">
        <v>17</v>
      </c>
      <c r="D6045" s="6" t="n">
        <v>0</v>
      </c>
      <c r="E6045" s="10">
        <f>IF(D6045=1, IF(OR(C6045&lt;10, C6045&gt;=15),1,0), IF(OR(C6045&lt;7, C6045&gt;=18),1,0))</f>
        <v/>
      </c>
      <c r="F6045" s="11" t="n">
        <v>0.224</v>
      </c>
      <c r="G6045" s="12">
        <f>0.12*8</f>
        <v/>
      </c>
      <c r="H6045" s="12">
        <f>F6045-G6045</f>
        <v/>
      </c>
      <c r="I6045" s="10">
        <f>IF(E6045=0,"Fora",IF(E6044=0,"Carg xar",IF(H6045&lt;0,IF(M6045&lt;0.9,"Carg FV","Stby"),IF(M6045&gt;P6045,"V2H",IF(M6045&lt;0.9,"Carg xar","Stby")))))</f>
        <v/>
      </c>
      <c r="J6045" s="12">
        <f>IF(OR(I6045="Carg FV",I6045="Carg xar"),MIN(IF(I6045="Carg FV",ABS(H6045),7.4),7.4,MAX(0,(0.9-M6045)*40)*0.95),0)</f>
        <v/>
      </c>
      <c r="K6045" s="12">
        <f>IF(I6045="V2H",MIN(MAX(0,H6045),7.4,MAX(0,(M6045-P6045)*40)*0.95),0)</f>
        <v/>
      </c>
      <c r="L6045" s="12">
        <f>IF(E6045=0,0,MAX(0,H6045-K6045))</f>
        <v/>
      </c>
      <c r="M6045" s="13">
        <f>M6044+J6044/40-IF(I6044="V2H",K6044/(0.95*40),0)-IF(E6045=0,IF(E6044=1,IF(D6045=1,30,40)*0.18/(2*40),0),0)-IF(E6045=1,IF(E6044=0,IF(D6045=1,30,40)*0.18/(2*40),0),0)</f>
        <v/>
      </c>
      <c r="N6045" s="14" t="n">
        <v>0.15</v>
      </c>
      <c r="O6045" s="15">
        <f>K6045*N6045</f>
        <v/>
      </c>
      <c r="P6045">
        <f>IF(E6045=0,0.3,IF(D6045=1,IF(C6045&gt;=Params!$B$13-3,IF(C6045&lt;Params!$B$13,Params!$B$20,0.3),0.3),IF(C6045&gt;=Params!$B$15-3,IF(C6045&lt;Params!$B$15,Params!$B$21,0.3),0.3)))</f>
        <v/>
      </c>
    </row>
    <row r="6046" ht="15" customHeight="1" s="1">
      <c r="A6046" s="9" t="n">
        <v>6043</v>
      </c>
      <c r="B6046" s="6" t="inlineStr">
        <is>
          <t>09/09</t>
        </is>
      </c>
      <c r="C6046" s="6" t="n">
        <v>18</v>
      </c>
      <c r="D6046" s="6" t="n">
        <v>0</v>
      </c>
      <c r="E6046" s="10">
        <f>IF(D6046=1, IF(OR(C6046&lt;10, C6046&gt;=15),1,0), IF(OR(C6046&lt;7, C6046&gt;=18),1,0))</f>
        <v/>
      </c>
      <c r="F6046" s="11" t="n">
        <v>0.953</v>
      </c>
      <c r="G6046" s="12">
        <f>0*8</f>
        <v/>
      </c>
      <c r="H6046" s="12">
        <f>F6046-G6046</f>
        <v/>
      </c>
      <c r="I6046" s="10">
        <f>IF(E6046=0,"Fora",IF(E6045=0,"Carg xar",IF(H6046&lt;0,IF(M6046&lt;0.9,"Carg FV","Stby"),IF(M6046&gt;P6046,"V2H",IF(M6046&lt;0.9,"Carg xar","Stby")))))</f>
        <v/>
      </c>
      <c r="J6046" s="12">
        <f>IF(OR(I6046="Carg FV",I6046="Carg xar"),MIN(IF(I6046="Carg FV",ABS(H6046),7.4),7.4,MAX(0,(0.9-M6046)*40)*0.95),0)</f>
        <v/>
      </c>
      <c r="K6046" s="12">
        <f>IF(I6046="V2H",MIN(MAX(0,H6046),7.4,MAX(0,(M6046-P6046)*40)*0.95),0)</f>
        <v/>
      </c>
      <c r="L6046" s="12">
        <f>IF(E6046=0,0,MAX(0,H6046-K6046))</f>
        <v/>
      </c>
      <c r="M6046" s="13">
        <f>M6045+J6045/40-IF(I6045="V2H",K6045/(0.95*40),0)-IF(E6046=0,IF(E6045=1,IF(D6046=1,30,40)*0.18/(2*40),0),0)-IF(E6046=1,IF(E6045=0,IF(D6046=1,30,40)*0.18/(2*40),0),0)</f>
        <v/>
      </c>
      <c r="N6046" s="14" t="n">
        <v>0.2</v>
      </c>
      <c r="O6046" s="15">
        <f>K6046*N6046</f>
        <v/>
      </c>
      <c r="P6046">
        <f>IF(E6046=0,0.3,IF(D6046=1,IF(C6046&gt;=Params!$B$13-3,IF(C6046&lt;Params!$B$13,Params!$B$20,0.3),0.3),IF(C6046&gt;=Params!$B$15-3,IF(C6046&lt;Params!$B$15,Params!$B$21,0.3),0.3)))</f>
        <v/>
      </c>
    </row>
    <row r="6047" ht="15" customHeight="1" s="1">
      <c r="A6047" s="9" t="n">
        <v>6044</v>
      </c>
      <c r="B6047" s="6" t="inlineStr">
        <is>
          <t>09/09</t>
        </is>
      </c>
      <c r="C6047" s="6" t="n">
        <v>19</v>
      </c>
      <c r="D6047" s="6" t="n">
        <v>0</v>
      </c>
      <c r="E6047" s="10">
        <f>IF(D6047=1, IF(OR(C6047&lt;10, C6047&gt;=15),1,0), IF(OR(C6047&lt;7, C6047&gt;=18),1,0))</f>
        <v/>
      </c>
      <c r="F6047" s="11" t="n">
        <v>0.665</v>
      </c>
      <c r="G6047" s="12">
        <f>0*8</f>
        <v/>
      </c>
      <c r="H6047" s="12">
        <f>F6047-G6047</f>
        <v/>
      </c>
      <c r="I6047" s="10">
        <f>IF(E6047=0,"Fora",IF(E6046=0,"Carg xar",IF(H6047&lt;0,IF(M6047&lt;0.9,"Carg FV","Stby"),IF(M6047&gt;P6047,"V2H",IF(M6047&lt;0.9,"Carg xar","Stby")))))</f>
        <v/>
      </c>
      <c r="J6047" s="12">
        <f>IF(OR(I6047="Carg FV",I6047="Carg xar"),MIN(IF(I6047="Carg FV",ABS(H6047),7.4),7.4,MAX(0,(0.9-M6047)*40)*0.95),0)</f>
        <v/>
      </c>
      <c r="K6047" s="12">
        <f>IF(I6047="V2H",MIN(MAX(0,H6047),7.4,MAX(0,(M6047-P6047)*40)*0.95),0)</f>
        <v/>
      </c>
      <c r="L6047" s="12">
        <f>IF(E6047=0,0,MAX(0,H6047-K6047))</f>
        <v/>
      </c>
      <c r="M6047" s="13">
        <f>M6046+J6046/40-IF(I6046="V2H",K6046/(0.95*40),0)-IF(E6047=0,IF(E6046=1,IF(D6047=1,30,40)*0.18/(2*40),0),0)-IF(E6047=1,IF(E6046=0,IF(D6047=1,30,40)*0.18/(2*40),0),0)</f>
        <v/>
      </c>
      <c r="N6047" s="14" t="n">
        <v>0.2</v>
      </c>
      <c r="O6047" s="15">
        <f>K6047*N6047</f>
        <v/>
      </c>
      <c r="P6047">
        <f>IF(E6047=0,0.3,IF(D6047=1,IF(C6047&gt;=Params!$B$13-3,IF(C6047&lt;Params!$B$13,Params!$B$20,0.3),0.3),IF(C6047&gt;=Params!$B$15-3,IF(C6047&lt;Params!$B$15,Params!$B$21,0.3),0.3)))</f>
        <v/>
      </c>
    </row>
    <row r="6048" ht="15" customHeight="1" s="1">
      <c r="A6048" s="9" t="n">
        <v>6045</v>
      </c>
      <c r="B6048" s="6" t="inlineStr">
        <is>
          <t>09/09</t>
        </is>
      </c>
      <c r="C6048" s="6" t="n">
        <v>20</v>
      </c>
      <c r="D6048" s="6" t="n">
        <v>0</v>
      </c>
      <c r="E6048" s="10">
        <f>IF(D6048=1, IF(OR(C6048&lt;10, C6048&gt;=15),1,0), IF(OR(C6048&lt;7, C6048&gt;=18),1,0))</f>
        <v/>
      </c>
      <c r="F6048" s="11" t="n">
        <v>1.258</v>
      </c>
      <c r="G6048" s="12">
        <f>0*8</f>
        <v/>
      </c>
      <c r="H6048" s="12">
        <f>F6048-G6048</f>
        <v/>
      </c>
      <c r="I6048" s="10">
        <f>IF(E6048=0,"Fora",IF(E6047=0,"Carg xar",IF(H6048&lt;0,IF(M6048&lt;0.9,"Carg FV","Stby"),IF(M6048&gt;P6048,"V2H",IF(M6048&lt;0.9,"Carg xar","Stby")))))</f>
        <v/>
      </c>
      <c r="J6048" s="12">
        <f>IF(OR(I6048="Carg FV",I6048="Carg xar"),MIN(IF(I6048="Carg FV",ABS(H6048),7.4),7.4,MAX(0,(0.9-M6048)*40)*0.95),0)</f>
        <v/>
      </c>
      <c r="K6048" s="12">
        <f>IF(I6048="V2H",MIN(MAX(0,H6048),7.4,MAX(0,(M6048-P6048)*40)*0.95),0)</f>
        <v/>
      </c>
      <c r="L6048" s="12">
        <f>IF(E6048=0,0,MAX(0,H6048-K6048))</f>
        <v/>
      </c>
      <c r="M6048" s="13">
        <f>M6047+J6047/40-IF(I6047="V2H",K6047/(0.95*40),0)-IF(E6048=0,IF(E6047=1,IF(D6048=1,30,40)*0.18/(2*40),0),0)-IF(E6048=1,IF(E6047=0,IF(D6048=1,30,40)*0.18/(2*40),0),0)</f>
        <v/>
      </c>
      <c r="N6048" s="14" t="n">
        <v>0.2</v>
      </c>
      <c r="O6048" s="15">
        <f>K6048*N6048</f>
        <v/>
      </c>
      <c r="P6048">
        <f>IF(E6048=0,0.3,IF(D6048=1,IF(C6048&gt;=Params!$B$13-3,IF(C6048&lt;Params!$B$13,Params!$B$20,0.3),0.3),IF(C6048&gt;=Params!$B$15-3,IF(C6048&lt;Params!$B$15,Params!$B$21,0.3),0.3)))</f>
        <v/>
      </c>
    </row>
    <row r="6049" ht="15" customHeight="1" s="1">
      <c r="A6049" s="9" t="n">
        <v>6046</v>
      </c>
      <c r="B6049" s="6" t="inlineStr">
        <is>
          <t>09/09</t>
        </is>
      </c>
      <c r="C6049" s="6" t="n">
        <v>21</v>
      </c>
      <c r="D6049" s="6" t="n">
        <v>0</v>
      </c>
      <c r="E6049" s="10">
        <f>IF(D6049=1, IF(OR(C6049&lt;10, C6049&gt;=15),1,0), IF(OR(C6049&lt;7, C6049&gt;=18),1,0))</f>
        <v/>
      </c>
      <c r="F6049" s="11" t="n">
        <v>1.714</v>
      </c>
      <c r="G6049" s="12">
        <f>0*8</f>
        <v/>
      </c>
      <c r="H6049" s="12">
        <f>F6049-G6049</f>
        <v/>
      </c>
      <c r="I6049" s="10">
        <f>IF(E6049=0,"Fora",IF(E6048=0,"Carg xar",IF(H6049&lt;0,IF(M6049&lt;0.9,"Carg FV","Stby"),IF(M6049&gt;P6049,"V2H",IF(M6049&lt;0.9,"Carg xar","Stby")))))</f>
        <v/>
      </c>
      <c r="J6049" s="12">
        <f>IF(OR(I6049="Carg FV",I6049="Carg xar"),MIN(IF(I6049="Carg FV",ABS(H6049),7.4),7.4,MAX(0,(0.9-M6049)*40)*0.95),0)</f>
        <v/>
      </c>
      <c r="K6049" s="12">
        <f>IF(I6049="V2H",MIN(MAX(0,H6049),7.4,MAX(0,(M6049-P6049)*40)*0.95),0)</f>
        <v/>
      </c>
      <c r="L6049" s="12">
        <f>IF(E6049=0,0,MAX(0,H6049-K6049))</f>
        <v/>
      </c>
      <c r="M6049" s="13">
        <f>M6048+J6048/40-IF(I6048="V2H",K6048/(0.95*40),0)-IF(E6049=0,IF(E6048=1,IF(D6049=1,30,40)*0.18/(2*40),0),0)-IF(E6049=1,IF(E6048=0,IF(D6049=1,30,40)*0.18/(2*40),0),0)</f>
        <v/>
      </c>
      <c r="N6049" s="14" t="n">
        <v>0.2</v>
      </c>
      <c r="O6049" s="15">
        <f>K6049*N6049</f>
        <v/>
      </c>
      <c r="P6049">
        <f>IF(E6049=0,0.3,IF(D6049=1,IF(C6049&gt;=Params!$B$13-3,IF(C6049&lt;Params!$B$13,Params!$B$20,0.3),0.3),IF(C6049&gt;=Params!$B$15-3,IF(C6049&lt;Params!$B$15,Params!$B$21,0.3),0.3)))</f>
        <v/>
      </c>
    </row>
    <row r="6050" ht="15" customHeight="1" s="1">
      <c r="A6050" s="9" t="n">
        <v>6047</v>
      </c>
      <c r="B6050" s="6" t="inlineStr">
        <is>
          <t>09/09</t>
        </is>
      </c>
      <c r="C6050" s="6" t="n">
        <v>22</v>
      </c>
      <c r="D6050" s="6" t="n">
        <v>0</v>
      </c>
      <c r="E6050" s="10">
        <f>IF(D6050=1, IF(OR(C6050&lt;10, C6050&gt;=15),1,0), IF(OR(C6050&lt;7, C6050&gt;=18),1,0))</f>
        <v/>
      </c>
      <c r="F6050" s="11" t="n">
        <v>1.824</v>
      </c>
      <c r="G6050" s="12">
        <f>0*8</f>
        <v/>
      </c>
      <c r="H6050" s="12">
        <f>F6050-G6050</f>
        <v/>
      </c>
      <c r="I6050" s="10">
        <f>IF(E6050=0,"Fora",IF(E6049=0,"Carg xar",IF(H6050&lt;0,IF(M6050&lt;0.9,"Carg FV","Stby"),IF(M6050&gt;P6050,"V2H",IF(M6050&lt;0.9,"Carg xar","Stby")))))</f>
        <v/>
      </c>
      <c r="J6050" s="12">
        <f>IF(OR(I6050="Carg FV",I6050="Carg xar"),MIN(IF(I6050="Carg FV",ABS(H6050),7.4),7.4,MAX(0,(0.9-M6050)*40)*0.95),0)</f>
        <v/>
      </c>
      <c r="K6050" s="12">
        <f>IF(I6050="V2H",MIN(MAX(0,H6050),7.4,MAX(0,(M6050-P6050)*40)*0.95),0)</f>
        <v/>
      </c>
      <c r="L6050" s="12">
        <f>IF(E6050=0,0,MAX(0,H6050-K6050))</f>
        <v/>
      </c>
      <c r="M6050" s="13">
        <f>M6049+J6049/40-IF(I6049="V2H",K6049/(0.95*40),0)-IF(E6050=0,IF(E6049=1,IF(D6050=1,30,40)*0.18/(2*40),0),0)-IF(E6050=1,IF(E6049=0,IF(D6050=1,30,40)*0.18/(2*40),0),0)</f>
        <v/>
      </c>
      <c r="N6050" s="14" t="n">
        <v>0.15</v>
      </c>
      <c r="O6050" s="15">
        <f>K6050*N6050</f>
        <v/>
      </c>
      <c r="P6050">
        <f>IF(E6050=0,0.3,IF(D6050=1,IF(C6050&gt;=Params!$B$13-3,IF(C6050&lt;Params!$B$13,Params!$B$20,0.3),0.3),IF(C6050&gt;=Params!$B$15-3,IF(C6050&lt;Params!$B$15,Params!$B$21,0.3),0.3)))</f>
        <v/>
      </c>
    </row>
    <row r="6051" ht="15" customHeight="1" s="1">
      <c r="A6051" s="9" t="n">
        <v>6048</v>
      </c>
      <c r="B6051" s="6" t="inlineStr">
        <is>
          <t>09/09</t>
        </is>
      </c>
      <c r="C6051" s="6" t="n">
        <v>23</v>
      </c>
      <c r="D6051" s="6" t="n">
        <v>0</v>
      </c>
      <c r="E6051" s="10">
        <f>IF(D6051=1, IF(OR(C6051&lt;10, C6051&gt;=15),1,0), IF(OR(C6051&lt;7, C6051&gt;=18),1,0))</f>
        <v/>
      </c>
      <c r="F6051" s="11" t="n">
        <v>0.528</v>
      </c>
      <c r="G6051" s="12">
        <f>0*8</f>
        <v/>
      </c>
      <c r="H6051" s="12">
        <f>F6051-G6051</f>
        <v/>
      </c>
      <c r="I6051" s="10">
        <f>IF(E6051=0,"Fora",IF(E6050=0,"Carg xar",IF(H6051&lt;0,IF(M6051&lt;0.9,"Carg FV","Stby"),IF(M6051&gt;P6051,"V2H",IF(M6051&lt;0.9,"Carg xar","Stby")))))</f>
        <v/>
      </c>
      <c r="J6051" s="12">
        <f>IF(OR(I6051="Carg FV",I6051="Carg xar"),MIN(IF(I6051="Carg FV",ABS(H6051),7.4),7.4,MAX(0,(0.9-M6051)*40)*0.95),0)</f>
        <v/>
      </c>
      <c r="K6051" s="12">
        <f>IF(I6051="V2H",MIN(MAX(0,H6051),7.4,MAX(0,(M6051-P6051)*40)*0.95),0)</f>
        <v/>
      </c>
      <c r="L6051" s="12">
        <f>IF(E6051=0,0,MAX(0,H6051-K6051))</f>
        <v/>
      </c>
      <c r="M6051" s="13">
        <f>M6050+J6050/40-IF(I6050="V2H",K6050/(0.95*40),0)-IF(E6051=0,IF(E6050=1,IF(D6051=1,30,40)*0.18/(2*40),0),0)-IF(E6051=1,IF(E6050=0,IF(D6051=1,30,40)*0.18/(2*40),0),0)</f>
        <v/>
      </c>
      <c r="N6051" s="14" t="n">
        <v>0.15</v>
      </c>
      <c r="O6051" s="15">
        <f>K6051*N6051</f>
        <v/>
      </c>
      <c r="P6051">
        <f>IF(E6051=0,0.3,IF(D6051=1,IF(C6051&gt;=Params!$B$13-3,IF(C6051&lt;Params!$B$13,Params!$B$20,0.3),0.3),IF(C6051&gt;=Params!$B$15-3,IF(C6051&lt;Params!$B$15,Params!$B$21,0.3),0.3)))</f>
        <v/>
      </c>
    </row>
    <row r="6052" ht="15" customHeight="1" s="1">
      <c r="A6052" s="9" t="n">
        <v>6049</v>
      </c>
      <c r="B6052" s="6" t="inlineStr">
        <is>
          <t>10/09</t>
        </is>
      </c>
      <c r="C6052" s="6" t="n">
        <v>0</v>
      </c>
      <c r="D6052" s="6" t="n">
        <v>0</v>
      </c>
      <c r="E6052" s="10">
        <f>IF(D6052=1, IF(OR(C6052&lt;10, C6052&gt;=15),1,0), IF(OR(C6052&lt;7, C6052&gt;=18),1,0))</f>
        <v/>
      </c>
      <c r="F6052" s="11" t="n">
        <v>0.548</v>
      </c>
      <c r="G6052" s="12">
        <f>0*8</f>
        <v/>
      </c>
      <c r="H6052" s="12">
        <f>F6052-G6052</f>
        <v/>
      </c>
      <c r="I6052" s="10">
        <f>IF(E6052=0,"Fora",IF(E6051=0,"Carg xar",IF(H6052&lt;0,IF(M6052&lt;0.9,"Carg FV","Stby"),IF(M6052&gt;P6052,"V2H",IF(M6052&lt;0.9,"Carg xar","Stby")))))</f>
        <v/>
      </c>
      <c r="J6052" s="12">
        <f>IF(OR(I6052="Carg FV",I6052="Carg xar"),MIN(IF(I6052="Carg FV",ABS(H6052),7.4),7.4,MAX(0,(0.9-M6052)*40)*0.95),0)</f>
        <v/>
      </c>
      <c r="K6052" s="12">
        <f>IF(I6052="V2H",MIN(MAX(0,H6052),7.4,MAX(0,(M6052-P6052)*40)*0.95),0)</f>
        <v/>
      </c>
      <c r="L6052" s="12">
        <f>IF(E6052=0,0,MAX(0,H6052-K6052))</f>
        <v/>
      </c>
      <c r="M6052" s="13">
        <f>M6051+J6051/40-IF(I6051="V2H",K6051/(0.95*40),0)-IF(E6052=0,IF(E6051=1,IF(D6052=1,30,40)*0.18/(2*40),0),0)-IF(E6052=1,IF(E6051=0,IF(D6052=1,30,40)*0.18/(2*40),0),0)</f>
        <v/>
      </c>
      <c r="N6052" s="14" t="n">
        <v>0.09</v>
      </c>
      <c r="O6052" s="15">
        <f>K6052*N6052</f>
        <v/>
      </c>
      <c r="P6052">
        <f>IF(E6052=0,0.3,IF(D6052=1,IF(C6052&gt;=Params!$B$13-3,IF(C6052&lt;Params!$B$13,Params!$B$20,0.3),0.3),IF(C6052&gt;=Params!$B$15-3,IF(C6052&lt;Params!$B$15,Params!$B$21,0.3),0.3)))</f>
        <v/>
      </c>
    </row>
    <row r="6053" ht="15" customHeight="1" s="1">
      <c r="A6053" s="9" t="n">
        <v>6050</v>
      </c>
      <c r="B6053" s="6" t="inlineStr">
        <is>
          <t>10/09</t>
        </is>
      </c>
      <c r="C6053" s="6" t="n">
        <v>1</v>
      </c>
      <c r="D6053" s="6" t="n">
        <v>0</v>
      </c>
      <c r="E6053" s="10">
        <f>IF(D6053=1, IF(OR(C6053&lt;10, C6053&gt;=15),1,0), IF(OR(C6053&lt;7, C6053&gt;=18),1,0))</f>
        <v/>
      </c>
      <c r="F6053" s="11" t="n">
        <v>0.432</v>
      </c>
      <c r="G6053" s="12">
        <f>0*8</f>
        <v/>
      </c>
      <c r="H6053" s="12">
        <f>F6053-G6053</f>
        <v/>
      </c>
      <c r="I6053" s="10">
        <f>IF(E6053=0,"Fora",IF(E6052=0,"Carg xar",IF(H6053&lt;0,IF(M6053&lt;0.9,"Carg FV","Stby"),IF(M6053&gt;P6053,"V2H",IF(M6053&lt;0.9,"Carg xar","Stby")))))</f>
        <v/>
      </c>
      <c r="J6053" s="12">
        <f>IF(OR(I6053="Carg FV",I6053="Carg xar"),MIN(IF(I6053="Carg FV",ABS(H6053),7.4),7.4,MAX(0,(0.9-M6053)*40)*0.95),0)</f>
        <v/>
      </c>
      <c r="K6053" s="12">
        <f>IF(I6053="V2H",MIN(MAX(0,H6053),7.4,MAX(0,(M6053-P6053)*40)*0.95),0)</f>
        <v/>
      </c>
      <c r="L6053" s="12">
        <f>IF(E6053=0,0,MAX(0,H6053-K6053))</f>
        <v/>
      </c>
      <c r="M6053" s="13">
        <f>M6052+J6052/40-IF(I6052="V2H",K6052/(0.95*40),0)-IF(E6053=0,IF(E6052=1,IF(D6053=1,30,40)*0.18/(2*40),0),0)-IF(E6053=1,IF(E6052=0,IF(D6053=1,30,40)*0.18/(2*40),0),0)</f>
        <v/>
      </c>
      <c r="N6053" s="14" t="n">
        <v>0.09</v>
      </c>
      <c r="O6053" s="15">
        <f>K6053*N6053</f>
        <v/>
      </c>
      <c r="P6053">
        <f>IF(E6053=0,0.3,IF(D6053=1,IF(C6053&gt;=Params!$B$13-3,IF(C6053&lt;Params!$B$13,Params!$B$20,0.3),0.3),IF(C6053&gt;=Params!$B$15-3,IF(C6053&lt;Params!$B$15,Params!$B$21,0.3),0.3)))</f>
        <v/>
      </c>
    </row>
    <row r="6054" ht="15" customHeight="1" s="1">
      <c r="A6054" s="9" t="n">
        <v>6051</v>
      </c>
      <c r="B6054" s="6" t="inlineStr">
        <is>
          <t>10/09</t>
        </is>
      </c>
      <c r="C6054" s="6" t="n">
        <v>2</v>
      </c>
      <c r="D6054" s="6" t="n">
        <v>0</v>
      </c>
      <c r="E6054" s="10">
        <f>IF(D6054=1, IF(OR(C6054&lt;10, C6054&gt;=15),1,0), IF(OR(C6054&lt;7, C6054&gt;=18),1,0))</f>
        <v/>
      </c>
      <c r="F6054" s="11" t="n">
        <v>0.48</v>
      </c>
      <c r="G6054" s="12">
        <f>0*8</f>
        <v/>
      </c>
      <c r="H6054" s="12">
        <f>F6054-G6054</f>
        <v/>
      </c>
      <c r="I6054" s="10">
        <f>IF(E6054=0,"Fora",IF(E6053=0,"Carg xar",IF(H6054&lt;0,IF(M6054&lt;0.9,"Carg FV","Stby"),IF(M6054&gt;P6054,"V2H",IF(M6054&lt;0.9,"Carg xar","Stby")))))</f>
        <v/>
      </c>
      <c r="J6054" s="12">
        <f>IF(OR(I6054="Carg FV",I6054="Carg xar"),MIN(IF(I6054="Carg FV",ABS(H6054),7.4),7.4,MAX(0,(0.9-M6054)*40)*0.95),0)</f>
        <v/>
      </c>
      <c r="K6054" s="12">
        <f>IF(I6054="V2H",MIN(MAX(0,H6054),7.4,MAX(0,(M6054-P6054)*40)*0.95),0)</f>
        <v/>
      </c>
      <c r="L6054" s="12">
        <f>IF(E6054=0,0,MAX(0,H6054-K6054))</f>
        <v/>
      </c>
      <c r="M6054" s="13">
        <f>M6053+J6053/40-IF(I6053="V2H",K6053/(0.95*40),0)-IF(E6054=0,IF(E6053=1,IF(D6054=1,30,40)*0.18/(2*40),0),0)-IF(E6054=1,IF(E6053=0,IF(D6054=1,30,40)*0.18/(2*40),0),0)</f>
        <v/>
      </c>
      <c r="N6054" s="14" t="n">
        <v>0.09</v>
      </c>
      <c r="O6054" s="15">
        <f>K6054*N6054</f>
        <v/>
      </c>
      <c r="P6054">
        <f>IF(E6054=0,0.3,IF(D6054=1,IF(C6054&gt;=Params!$B$13-3,IF(C6054&lt;Params!$B$13,Params!$B$20,0.3),0.3),IF(C6054&gt;=Params!$B$15-3,IF(C6054&lt;Params!$B$15,Params!$B$21,0.3),0.3)))</f>
        <v/>
      </c>
    </row>
    <row r="6055" ht="15" customHeight="1" s="1">
      <c r="A6055" s="9" t="n">
        <v>6052</v>
      </c>
      <c r="B6055" s="6" t="inlineStr">
        <is>
          <t>10/09</t>
        </is>
      </c>
      <c r="C6055" s="6" t="n">
        <v>3</v>
      </c>
      <c r="D6055" s="6" t="n">
        <v>0</v>
      </c>
      <c r="E6055" s="10">
        <f>IF(D6055=1, IF(OR(C6055&lt;10, C6055&gt;=15),1,0), IF(OR(C6055&lt;7, C6055&gt;=18),1,0))</f>
        <v/>
      </c>
      <c r="F6055" s="11" t="n">
        <v>0.439</v>
      </c>
      <c r="G6055" s="12">
        <f>0*8</f>
        <v/>
      </c>
      <c r="H6055" s="12">
        <f>F6055-G6055</f>
        <v/>
      </c>
      <c r="I6055" s="10">
        <f>IF(E6055=0,"Fora",IF(E6054=0,"Carg xar",IF(H6055&lt;0,IF(M6055&lt;0.9,"Carg FV","Stby"),IF(M6055&gt;P6055,"V2H",IF(M6055&lt;0.9,"Carg xar","Stby")))))</f>
        <v/>
      </c>
      <c r="J6055" s="12">
        <f>IF(OR(I6055="Carg FV",I6055="Carg xar"),MIN(IF(I6055="Carg FV",ABS(H6055),7.4),7.4,MAX(0,(0.9-M6055)*40)*0.95),0)</f>
        <v/>
      </c>
      <c r="K6055" s="12">
        <f>IF(I6055="V2H",MIN(MAX(0,H6055),7.4,MAX(0,(M6055-P6055)*40)*0.95),0)</f>
        <v/>
      </c>
      <c r="L6055" s="12">
        <f>IF(E6055=0,0,MAX(0,H6055-K6055))</f>
        <v/>
      </c>
      <c r="M6055" s="13">
        <f>M6054+J6054/40-IF(I6054="V2H",K6054/(0.95*40),0)-IF(E6055=0,IF(E6054=1,IF(D6055=1,30,40)*0.18/(2*40),0),0)-IF(E6055=1,IF(E6054=0,IF(D6055=1,30,40)*0.18/(2*40),0),0)</f>
        <v/>
      </c>
      <c r="N6055" s="14" t="n">
        <v>0.09</v>
      </c>
      <c r="O6055" s="15">
        <f>K6055*N6055</f>
        <v/>
      </c>
      <c r="P6055">
        <f>IF(E6055=0,0.3,IF(D6055=1,IF(C6055&gt;=Params!$B$13-3,IF(C6055&lt;Params!$B$13,Params!$B$20,0.3),0.3),IF(C6055&gt;=Params!$B$15-3,IF(C6055&lt;Params!$B$15,Params!$B$21,0.3),0.3)))</f>
        <v/>
      </c>
    </row>
    <row r="6056" ht="15" customHeight="1" s="1">
      <c r="A6056" s="9" t="n">
        <v>6053</v>
      </c>
      <c r="B6056" s="6" t="inlineStr">
        <is>
          <t>10/09</t>
        </is>
      </c>
      <c r="C6056" s="6" t="n">
        <v>4</v>
      </c>
      <c r="D6056" s="6" t="n">
        <v>0</v>
      </c>
      <c r="E6056" s="10">
        <f>IF(D6056=1, IF(OR(C6056&lt;10, C6056&gt;=15),1,0), IF(OR(C6056&lt;7, C6056&gt;=18),1,0))</f>
        <v/>
      </c>
      <c r="F6056" s="11" t="n">
        <v>0.448</v>
      </c>
      <c r="G6056" s="12">
        <f>0*8</f>
        <v/>
      </c>
      <c r="H6056" s="12">
        <f>F6056-G6056</f>
        <v/>
      </c>
      <c r="I6056" s="10">
        <f>IF(E6056=0,"Fora",IF(E6055=0,"Carg xar",IF(H6056&lt;0,IF(M6056&lt;0.9,"Carg FV","Stby"),IF(M6056&gt;P6056,"V2H",IF(M6056&lt;0.9,"Carg xar","Stby")))))</f>
        <v/>
      </c>
      <c r="J6056" s="12">
        <f>IF(OR(I6056="Carg FV",I6056="Carg xar"),MIN(IF(I6056="Carg FV",ABS(H6056),7.4),7.4,MAX(0,(0.9-M6056)*40)*0.95),0)</f>
        <v/>
      </c>
      <c r="K6056" s="12">
        <f>IF(I6056="V2H",MIN(MAX(0,H6056),7.4,MAX(0,(M6056-P6056)*40)*0.95),0)</f>
        <v/>
      </c>
      <c r="L6056" s="12">
        <f>IF(E6056=0,0,MAX(0,H6056-K6056))</f>
        <v/>
      </c>
      <c r="M6056" s="13">
        <f>M6055+J6055/40-IF(I6055="V2H",K6055/(0.95*40),0)-IF(E6056=0,IF(E6055=1,IF(D6056=1,30,40)*0.18/(2*40),0),0)-IF(E6056=1,IF(E6055=0,IF(D6056=1,30,40)*0.18/(2*40),0),0)</f>
        <v/>
      </c>
      <c r="N6056" s="14" t="n">
        <v>0.09</v>
      </c>
      <c r="O6056" s="15">
        <f>K6056*N6056</f>
        <v/>
      </c>
      <c r="P6056">
        <f>IF(E6056=0,0.3,IF(D6056=1,IF(C6056&gt;=Params!$B$13-3,IF(C6056&lt;Params!$B$13,Params!$B$20,0.3),0.3),IF(C6056&gt;=Params!$B$15-3,IF(C6056&lt;Params!$B$15,Params!$B$21,0.3),0.3)))</f>
        <v/>
      </c>
    </row>
    <row r="6057" ht="15" customHeight="1" s="1">
      <c r="A6057" s="9" t="n">
        <v>6054</v>
      </c>
      <c r="B6057" s="6" t="inlineStr">
        <is>
          <t>10/09</t>
        </is>
      </c>
      <c r="C6057" s="6" t="n">
        <v>5</v>
      </c>
      <c r="D6057" s="6" t="n">
        <v>0</v>
      </c>
      <c r="E6057" s="10">
        <f>IF(D6057=1, IF(OR(C6057&lt;10, C6057&gt;=15),1,0), IF(OR(C6057&lt;7, C6057&gt;=18),1,0))</f>
        <v/>
      </c>
      <c r="F6057" s="11" t="n">
        <v>0.422</v>
      </c>
      <c r="G6057" s="12">
        <f>0*8</f>
        <v/>
      </c>
      <c r="H6057" s="12">
        <f>F6057-G6057</f>
        <v/>
      </c>
      <c r="I6057" s="10">
        <f>IF(E6057=0,"Fora",IF(E6056=0,"Carg xar",IF(H6057&lt;0,IF(M6057&lt;0.9,"Carg FV","Stby"),IF(M6057&gt;P6057,"V2H",IF(M6057&lt;0.9,"Carg xar","Stby")))))</f>
        <v/>
      </c>
      <c r="J6057" s="12">
        <f>IF(OR(I6057="Carg FV",I6057="Carg xar"),MIN(IF(I6057="Carg FV",ABS(H6057),7.4),7.4,MAX(0,(0.9-M6057)*40)*0.95),0)</f>
        <v/>
      </c>
      <c r="K6057" s="12">
        <f>IF(I6057="V2H",MIN(MAX(0,H6057),7.4,MAX(0,(M6057-P6057)*40)*0.95),0)</f>
        <v/>
      </c>
      <c r="L6057" s="12">
        <f>IF(E6057=0,0,MAX(0,H6057-K6057))</f>
        <v/>
      </c>
      <c r="M6057" s="13">
        <f>M6056+J6056/40-IF(I6056="V2H",K6056/(0.95*40),0)-IF(E6057=0,IF(E6056=1,IF(D6057=1,30,40)*0.18/(2*40),0),0)-IF(E6057=1,IF(E6056=0,IF(D6057=1,30,40)*0.18/(2*40),0),0)</f>
        <v/>
      </c>
      <c r="N6057" s="14" t="n">
        <v>0.09</v>
      </c>
      <c r="O6057" s="15">
        <f>K6057*N6057</f>
        <v/>
      </c>
      <c r="P6057">
        <f>IF(E6057=0,0.3,IF(D6057=1,IF(C6057&gt;=Params!$B$13-3,IF(C6057&lt;Params!$B$13,Params!$B$20,0.3),0.3),IF(C6057&gt;=Params!$B$15-3,IF(C6057&lt;Params!$B$15,Params!$B$21,0.3),0.3)))</f>
        <v/>
      </c>
    </row>
    <row r="6058" ht="15" customHeight="1" s="1">
      <c r="A6058" s="9" t="n">
        <v>6055</v>
      </c>
      <c r="B6058" s="6" t="inlineStr">
        <is>
          <t>10/09</t>
        </is>
      </c>
      <c r="C6058" s="6" t="n">
        <v>6</v>
      </c>
      <c r="D6058" s="6" t="n">
        <v>0</v>
      </c>
      <c r="E6058" s="10">
        <f>IF(D6058=1, IF(OR(C6058&lt;10, C6058&gt;=15),1,0), IF(OR(C6058&lt;7, C6058&gt;=18),1,0))</f>
        <v/>
      </c>
      <c r="F6058" s="11" t="n">
        <v>0.507</v>
      </c>
      <c r="G6058" s="12">
        <f>0*8</f>
        <v/>
      </c>
      <c r="H6058" s="12">
        <f>F6058-G6058</f>
        <v/>
      </c>
      <c r="I6058" s="10">
        <f>IF(E6058=0,"Fora",IF(E6057=0,"Carg xar",IF(H6058&lt;0,IF(M6058&lt;0.9,"Carg FV","Stby"),IF(M6058&gt;P6058,"V2H",IF(M6058&lt;0.9,"Carg xar","Stby")))))</f>
        <v/>
      </c>
      <c r="J6058" s="12">
        <f>IF(OR(I6058="Carg FV",I6058="Carg xar"),MIN(IF(I6058="Carg FV",ABS(H6058),7.4),7.4,MAX(0,(0.9-M6058)*40)*0.95),0)</f>
        <v/>
      </c>
      <c r="K6058" s="12">
        <f>IF(I6058="V2H",MIN(MAX(0,H6058),7.4,MAX(0,(M6058-P6058)*40)*0.95),0)</f>
        <v/>
      </c>
      <c r="L6058" s="12">
        <f>IF(E6058=0,0,MAX(0,H6058-K6058))</f>
        <v/>
      </c>
      <c r="M6058" s="13">
        <f>M6057+J6057/40-IF(I6057="V2H",K6057/(0.95*40),0)-IF(E6058=0,IF(E6057=1,IF(D6058=1,30,40)*0.18/(2*40),0),0)-IF(E6058=1,IF(E6057=0,IF(D6058=1,30,40)*0.18/(2*40),0),0)</f>
        <v/>
      </c>
      <c r="N6058" s="14" t="n">
        <v>0.09</v>
      </c>
      <c r="O6058" s="15">
        <f>K6058*N6058</f>
        <v/>
      </c>
      <c r="P6058">
        <f>IF(E6058=0,0.3,IF(D6058=1,IF(C6058&gt;=Params!$B$13-3,IF(C6058&lt;Params!$B$13,Params!$B$20,0.3),0.3),IF(C6058&gt;=Params!$B$15-3,IF(C6058&lt;Params!$B$15,Params!$B$21,0.3),0.3)))</f>
        <v/>
      </c>
    </row>
    <row r="6059" ht="15" customHeight="1" s="1">
      <c r="A6059" s="9" t="n">
        <v>6056</v>
      </c>
      <c r="B6059" s="6" t="inlineStr">
        <is>
          <t>10/09</t>
        </is>
      </c>
      <c r="C6059" s="6" t="n">
        <v>7</v>
      </c>
      <c r="D6059" s="6" t="n">
        <v>0</v>
      </c>
      <c r="E6059" s="10">
        <f>IF(D6059=1, IF(OR(C6059&lt;10, C6059&gt;=15),1,0), IF(OR(C6059&lt;7, C6059&gt;=18),1,0))</f>
        <v/>
      </c>
      <c r="F6059" s="11" t="n">
        <v>0.743</v>
      </c>
      <c r="G6059" s="12">
        <f>0.06*8</f>
        <v/>
      </c>
      <c r="H6059" s="12">
        <f>F6059-G6059</f>
        <v/>
      </c>
      <c r="I6059" s="10">
        <f>IF(E6059=0,"Fora",IF(E6058=0,"Carg xar",IF(H6059&lt;0,IF(M6059&lt;0.9,"Carg FV","Stby"),IF(M6059&gt;P6059,"V2H",IF(M6059&lt;0.9,"Carg xar","Stby")))))</f>
        <v/>
      </c>
      <c r="J6059" s="12">
        <f>IF(OR(I6059="Carg FV",I6059="Carg xar"),MIN(IF(I6059="Carg FV",ABS(H6059),7.4),7.4,MAX(0,(0.9-M6059)*40)*0.95),0)</f>
        <v/>
      </c>
      <c r="K6059" s="12">
        <f>IF(I6059="V2H",MIN(MAX(0,H6059),7.4,MAX(0,(M6059-P6059)*40)*0.95),0)</f>
        <v/>
      </c>
      <c r="L6059" s="12">
        <f>IF(E6059=0,0,MAX(0,H6059-K6059))</f>
        <v/>
      </c>
      <c r="M6059" s="13">
        <f>M6058+J6058/40-IF(I6058="V2H",K6058/(0.95*40),0)-IF(E6059=0,IF(E6058=1,IF(D6059=1,30,40)*0.18/(2*40),0),0)-IF(E6059=1,IF(E6058=0,IF(D6059=1,30,40)*0.18/(2*40),0),0)</f>
        <v/>
      </c>
      <c r="N6059" s="14" t="n">
        <v>0.09</v>
      </c>
      <c r="O6059" s="15">
        <f>K6059*N6059</f>
        <v/>
      </c>
      <c r="P6059">
        <f>IF(E6059=0,0.3,IF(D6059=1,IF(C6059&gt;=Params!$B$13-3,IF(C6059&lt;Params!$B$13,Params!$B$20,0.3),0.3),IF(C6059&gt;=Params!$B$15-3,IF(C6059&lt;Params!$B$15,Params!$B$21,0.3),0.3)))</f>
        <v/>
      </c>
    </row>
    <row r="6060" ht="15" customHeight="1" s="1">
      <c r="A6060" s="9" t="n">
        <v>6057</v>
      </c>
      <c r="B6060" s="6" t="inlineStr">
        <is>
          <t>10/09</t>
        </is>
      </c>
      <c r="C6060" s="6" t="n">
        <v>8</v>
      </c>
      <c r="D6060" s="6" t="n">
        <v>0</v>
      </c>
      <c r="E6060" s="10">
        <f>IF(D6060=1, IF(OR(C6060&lt;10, C6060&gt;=15),1,0), IF(OR(C6060&lt;7, C6060&gt;=18),1,0))</f>
        <v/>
      </c>
      <c r="F6060" s="11" t="n">
        <v>0.545</v>
      </c>
      <c r="G6060" s="12">
        <f>0.2*8</f>
        <v/>
      </c>
      <c r="H6060" s="12">
        <f>F6060-G6060</f>
        <v/>
      </c>
      <c r="I6060" s="10">
        <f>IF(E6060=0,"Fora",IF(E6059=0,"Carg xar",IF(H6060&lt;0,IF(M6060&lt;0.9,"Carg FV","Stby"),IF(M6060&gt;P6060,"V2H",IF(M6060&lt;0.9,"Carg xar","Stby")))))</f>
        <v/>
      </c>
      <c r="J6060" s="12">
        <f>IF(OR(I6060="Carg FV",I6060="Carg xar"),MIN(IF(I6060="Carg FV",ABS(H6060),7.4),7.4,MAX(0,(0.9-M6060)*40)*0.95),0)</f>
        <v/>
      </c>
      <c r="K6060" s="12">
        <f>IF(I6060="V2H",MIN(MAX(0,H6060),7.4,MAX(0,(M6060-P6060)*40)*0.95),0)</f>
        <v/>
      </c>
      <c r="L6060" s="12">
        <f>IF(E6060=0,0,MAX(0,H6060-K6060))</f>
        <v/>
      </c>
      <c r="M6060" s="13">
        <f>M6059+J6059/40-IF(I6059="V2H",K6059/(0.95*40),0)-IF(E6060=0,IF(E6059=1,IF(D6060=1,30,40)*0.18/(2*40),0),0)-IF(E6060=1,IF(E6059=0,IF(D6060=1,30,40)*0.18/(2*40),0),0)</f>
        <v/>
      </c>
      <c r="N6060" s="14" t="n">
        <v>0.15</v>
      </c>
      <c r="O6060" s="15">
        <f>K6060*N6060</f>
        <v/>
      </c>
      <c r="P6060">
        <f>IF(E6060=0,0.3,IF(D6060=1,IF(C6060&gt;=Params!$B$13-3,IF(C6060&lt;Params!$B$13,Params!$B$20,0.3),0.3),IF(C6060&gt;=Params!$B$15-3,IF(C6060&lt;Params!$B$15,Params!$B$21,0.3),0.3)))</f>
        <v/>
      </c>
    </row>
    <row r="6061" ht="15" customHeight="1" s="1">
      <c r="A6061" s="9" t="n">
        <v>6058</v>
      </c>
      <c r="B6061" s="6" t="inlineStr">
        <is>
          <t>10/09</t>
        </is>
      </c>
      <c r="C6061" s="6" t="n">
        <v>9</v>
      </c>
      <c r="D6061" s="6" t="n">
        <v>0</v>
      </c>
      <c r="E6061" s="10">
        <f>IF(D6061=1, IF(OR(C6061&lt;10, C6061&gt;=15),1,0), IF(OR(C6061&lt;7, C6061&gt;=18),1,0))</f>
        <v/>
      </c>
      <c r="F6061" s="11" t="n">
        <v>0</v>
      </c>
      <c r="G6061" s="12">
        <f>0.4*8</f>
        <v/>
      </c>
      <c r="H6061" s="12">
        <f>F6061-G6061</f>
        <v/>
      </c>
      <c r="I6061" s="10">
        <f>IF(E6061=0,"Fora",IF(E6060=0,"Carg xar",IF(H6061&lt;0,IF(M6061&lt;0.9,"Carg FV","Stby"),IF(M6061&gt;P6061,"V2H",IF(M6061&lt;0.9,"Carg xar","Stby")))))</f>
        <v/>
      </c>
      <c r="J6061" s="12">
        <f>IF(OR(I6061="Carg FV",I6061="Carg xar"),MIN(IF(I6061="Carg FV",ABS(H6061),7.4),7.4,MAX(0,(0.9-M6061)*40)*0.95),0)</f>
        <v/>
      </c>
      <c r="K6061" s="12">
        <f>IF(I6061="V2H",MIN(MAX(0,H6061),7.4,MAX(0,(M6061-P6061)*40)*0.95),0)</f>
        <v/>
      </c>
      <c r="L6061" s="12">
        <f>IF(E6061=0,0,MAX(0,H6061-K6061))</f>
        <v/>
      </c>
      <c r="M6061" s="13">
        <f>M6060+J6060/40-IF(I6060="V2H",K6060/(0.95*40),0)-IF(E6061=0,IF(E6060=1,IF(D6061=1,30,40)*0.18/(2*40),0),0)-IF(E6061=1,IF(E6060=0,IF(D6061=1,30,40)*0.18/(2*40),0),0)</f>
        <v/>
      </c>
      <c r="N6061" s="14" t="n">
        <v>0.15</v>
      </c>
      <c r="O6061" s="15">
        <f>K6061*N6061</f>
        <v/>
      </c>
      <c r="P6061">
        <f>IF(E6061=0,0.3,IF(D6061=1,IF(C6061&gt;=Params!$B$13-3,IF(C6061&lt;Params!$B$13,Params!$B$20,0.3),0.3),IF(C6061&gt;=Params!$B$15-3,IF(C6061&lt;Params!$B$15,Params!$B$21,0.3),0.3)))</f>
        <v/>
      </c>
    </row>
    <row r="6062" ht="15" customHeight="1" s="1">
      <c r="A6062" s="9" t="n">
        <v>6059</v>
      </c>
      <c r="B6062" s="6" t="inlineStr">
        <is>
          <t>10/09</t>
        </is>
      </c>
      <c r="C6062" s="6" t="n">
        <v>10</v>
      </c>
      <c r="D6062" s="6" t="n">
        <v>0</v>
      </c>
      <c r="E6062" s="10">
        <f>IF(D6062=1, IF(OR(C6062&lt;10, C6062&gt;=15),1,0), IF(OR(C6062&lt;7, C6062&gt;=18),1,0))</f>
        <v/>
      </c>
      <c r="F6062" s="11" t="n">
        <v>0</v>
      </c>
      <c r="G6062" s="12">
        <f>0.6*8</f>
        <v/>
      </c>
      <c r="H6062" s="12">
        <f>F6062-G6062</f>
        <v/>
      </c>
      <c r="I6062" s="10">
        <f>IF(E6062=0,"Fora",IF(E6061=0,"Carg xar",IF(H6062&lt;0,IF(M6062&lt;0.9,"Carg FV","Stby"),IF(M6062&gt;P6062,"V2H",IF(M6062&lt;0.9,"Carg xar","Stby")))))</f>
        <v/>
      </c>
      <c r="J6062" s="12">
        <f>IF(OR(I6062="Carg FV",I6062="Carg xar"),MIN(IF(I6062="Carg FV",ABS(H6062),7.4),7.4,MAX(0,(0.9-M6062)*40)*0.95),0)</f>
        <v/>
      </c>
      <c r="K6062" s="12">
        <f>IF(I6062="V2H",MIN(MAX(0,H6062),7.4,MAX(0,(M6062-P6062)*40)*0.95),0)</f>
        <v/>
      </c>
      <c r="L6062" s="12">
        <f>IF(E6062=0,0,MAX(0,H6062-K6062))</f>
        <v/>
      </c>
      <c r="M6062" s="13">
        <f>M6061+J6061/40-IF(I6061="V2H",K6061/(0.95*40),0)-IF(E6062=0,IF(E6061=1,IF(D6062=1,30,40)*0.18/(2*40),0),0)-IF(E6062=1,IF(E6061=0,IF(D6062=1,30,40)*0.18/(2*40),0),0)</f>
        <v/>
      </c>
      <c r="N6062" s="14" t="n">
        <v>0.2</v>
      </c>
      <c r="O6062" s="15">
        <f>K6062*N6062</f>
        <v/>
      </c>
      <c r="P6062">
        <f>IF(E6062=0,0.3,IF(D6062=1,IF(C6062&gt;=Params!$B$13-3,IF(C6062&lt;Params!$B$13,Params!$B$20,0.3),0.3),IF(C6062&gt;=Params!$B$15-3,IF(C6062&lt;Params!$B$15,Params!$B$21,0.3),0.3)))</f>
        <v/>
      </c>
    </row>
    <row r="6063" ht="15" customHeight="1" s="1">
      <c r="A6063" s="9" t="n">
        <v>6060</v>
      </c>
      <c r="B6063" s="6" t="inlineStr">
        <is>
          <t>10/09</t>
        </is>
      </c>
      <c r="C6063" s="6" t="n">
        <v>11</v>
      </c>
      <c r="D6063" s="6" t="n">
        <v>0</v>
      </c>
      <c r="E6063" s="10">
        <f>IF(D6063=1, IF(OR(C6063&lt;10, C6063&gt;=15),1,0), IF(OR(C6063&lt;7, C6063&gt;=18),1,0))</f>
        <v/>
      </c>
      <c r="F6063" s="11" t="n">
        <v>0</v>
      </c>
      <c r="G6063" s="12">
        <f>0.75*8</f>
        <v/>
      </c>
      <c r="H6063" s="12">
        <f>F6063-G6063</f>
        <v/>
      </c>
      <c r="I6063" s="10">
        <f>IF(E6063=0,"Fora",IF(E6062=0,"Carg xar",IF(H6063&lt;0,IF(M6063&lt;0.9,"Carg FV","Stby"),IF(M6063&gt;P6063,"V2H",IF(M6063&lt;0.9,"Carg xar","Stby")))))</f>
        <v/>
      </c>
      <c r="J6063" s="12">
        <f>IF(OR(I6063="Carg FV",I6063="Carg xar"),MIN(IF(I6063="Carg FV",ABS(H6063),7.4),7.4,MAX(0,(0.9-M6063)*40)*0.95),0)</f>
        <v/>
      </c>
      <c r="K6063" s="12">
        <f>IF(I6063="V2H",MIN(MAX(0,H6063),7.4,MAX(0,(M6063-P6063)*40)*0.95),0)</f>
        <v/>
      </c>
      <c r="L6063" s="12">
        <f>IF(E6063=0,0,MAX(0,H6063-K6063))</f>
        <v/>
      </c>
      <c r="M6063" s="13">
        <f>M6062+J6062/40-IF(I6062="V2H",K6062/(0.95*40),0)-IF(E6063=0,IF(E6062=1,IF(D6063=1,30,40)*0.18/(2*40),0),0)-IF(E6063=1,IF(E6062=0,IF(D6063=1,30,40)*0.18/(2*40),0),0)</f>
        <v/>
      </c>
      <c r="N6063" s="14" t="n">
        <v>0.2</v>
      </c>
      <c r="O6063" s="15">
        <f>K6063*N6063</f>
        <v/>
      </c>
      <c r="P6063">
        <f>IF(E6063=0,0.3,IF(D6063=1,IF(C6063&gt;=Params!$B$13-3,IF(C6063&lt;Params!$B$13,Params!$B$20,0.3),0.3),IF(C6063&gt;=Params!$B$15-3,IF(C6063&lt;Params!$B$15,Params!$B$21,0.3),0.3)))</f>
        <v/>
      </c>
    </row>
    <row r="6064" ht="15" customHeight="1" s="1">
      <c r="A6064" s="9" t="n">
        <v>6061</v>
      </c>
      <c r="B6064" s="6" t="inlineStr">
        <is>
          <t>10/09</t>
        </is>
      </c>
      <c r="C6064" s="6" t="n">
        <v>12</v>
      </c>
      <c r="D6064" s="6" t="n">
        <v>0</v>
      </c>
      <c r="E6064" s="10">
        <f>IF(D6064=1, IF(OR(C6064&lt;10, C6064&gt;=15),1,0), IF(OR(C6064&lt;7, C6064&gt;=18),1,0))</f>
        <v/>
      </c>
      <c r="F6064" s="11" t="n">
        <v>0</v>
      </c>
      <c r="G6064" s="12">
        <f>0.82*8</f>
        <v/>
      </c>
      <c r="H6064" s="12">
        <f>F6064-G6064</f>
        <v/>
      </c>
      <c r="I6064" s="10">
        <f>IF(E6064=0,"Fora",IF(E6063=0,"Carg xar",IF(H6064&lt;0,IF(M6064&lt;0.9,"Carg FV","Stby"),IF(M6064&gt;P6064,"V2H",IF(M6064&lt;0.9,"Carg xar","Stby")))))</f>
        <v/>
      </c>
      <c r="J6064" s="12">
        <f>IF(OR(I6064="Carg FV",I6064="Carg xar"),MIN(IF(I6064="Carg FV",ABS(H6064),7.4),7.4,MAX(0,(0.9-M6064)*40)*0.95),0)</f>
        <v/>
      </c>
      <c r="K6064" s="12">
        <f>IF(I6064="V2H",MIN(MAX(0,H6064),7.4,MAX(0,(M6064-P6064)*40)*0.95),0)</f>
        <v/>
      </c>
      <c r="L6064" s="12">
        <f>IF(E6064=0,0,MAX(0,H6064-K6064))</f>
        <v/>
      </c>
      <c r="M6064" s="13">
        <f>M6063+J6063/40-IF(I6063="V2H",K6063/(0.95*40),0)-IF(E6064=0,IF(E6063=1,IF(D6064=1,30,40)*0.18/(2*40),0),0)-IF(E6064=1,IF(E6063=0,IF(D6064=1,30,40)*0.18/(2*40),0),0)</f>
        <v/>
      </c>
      <c r="N6064" s="14" t="n">
        <v>0.2</v>
      </c>
      <c r="O6064" s="15">
        <f>K6064*N6064</f>
        <v/>
      </c>
      <c r="P6064">
        <f>IF(E6064=0,0.3,IF(D6064=1,IF(C6064&gt;=Params!$B$13-3,IF(C6064&lt;Params!$B$13,Params!$B$20,0.3),0.3),IF(C6064&gt;=Params!$B$15-3,IF(C6064&lt;Params!$B$15,Params!$B$21,0.3),0.3)))</f>
        <v/>
      </c>
    </row>
    <row r="6065" ht="15" customHeight="1" s="1">
      <c r="A6065" s="9" t="n">
        <v>6062</v>
      </c>
      <c r="B6065" s="6" t="inlineStr">
        <is>
          <t>10/09</t>
        </is>
      </c>
      <c r="C6065" s="6" t="n">
        <v>13</v>
      </c>
      <c r="D6065" s="6" t="n">
        <v>0</v>
      </c>
      <c r="E6065" s="10">
        <f>IF(D6065=1, IF(OR(C6065&lt;10, C6065&gt;=15),1,0), IF(OR(C6065&lt;7, C6065&gt;=18),1,0))</f>
        <v/>
      </c>
      <c r="F6065" s="11" t="n">
        <v>0</v>
      </c>
      <c r="G6065" s="12">
        <f>0.8*8</f>
        <v/>
      </c>
      <c r="H6065" s="12">
        <f>F6065-G6065</f>
        <v/>
      </c>
      <c r="I6065" s="10">
        <f>IF(E6065=0,"Fora",IF(E6064=0,"Carg xar",IF(H6065&lt;0,IF(M6065&lt;0.9,"Carg FV","Stby"),IF(M6065&gt;P6065,"V2H",IF(M6065&lt;0.9,"Carg xar","Stby")))))</f>
        <v/>
      </c>
      <c r="J6065" s="12">
        <f>IF(OR(I6065="Carg FV",I6065="Carg xar"),MIN(IF(I6065="Carg FV",ABS(H6065),7.4),7.4,MAX(0,(0.9-M6065)*40)*0.95),0)</f>
        <v/>
      </c>
      <c r="K6065" s="12">
        <f>IF(I6065="V2H",MIN(MAX(0,H6065),7.4,MAX(0,(M6065-P6065)*40)*0.95),0)</f>
        <v/>
      </c>
      <c r="L6065" s="12">
        <f>IF(E6065=0,0,MAX(0,H6065-K6065))</f>
        <v/>
      </c>
      <c r="M6065" s="13">
        <f>M6064+J6064/40-IF(I6064="V2H",K6064/(0.95*40),0)-IF(E6065=0,IF(E6064=1,IF(D6065=1,30,40)*0.18/(2*40),0),0)-IF(E6065=1,IF(E6064=0,IF(D6065=1,30,40)*0.18/(2*40),0),0)</f>
        <v/>
      </c>
      <c r="N6065" s="14" t="n">
        <v>0.2</v>
      </c>
      <c r="O6065" s="15">
        <f>K6065*N6065</f>
        <v/>
      </c>
      <c r="P6065">
        <f>IF(E6065=0,0.3,IF(D6065=1,IF(C6065&gt;=Params!$B$13-3,IF(C6065&lt;Params!$B$13,Params!$B$20,0.3),0.3),IF(C6065&gt;=Params!$B$15-3,IF(C6065&lt;Params!$B$15,Params!$B$21,0.3),0.3)))</f>
        <v/>
      </c>
    </row>
    <row r="6066" ht="15" customHeight="1" s="1">
      <c r="A6066" s="9" t="n">
        <v>6063</v>
      </c>
      <c r="B6066" s="6" t="inlineStr">
        <is>
          <t>10/09</t>
        </is>
      </c>
      <c r="C6066" s="6" t="n">
        <v>14</v>
      </c>
      <c r="D6066" s="6" t="n">
        <v>0</v>
      </c>
      <c r="E6066" s="10">
        <f>IF(D6066=1, IF(OR(C6066&lt;10, C6066&gt;=15),1,0), IF(OR(C6066&lt;7, C6066&gt;=18),1,0))</f>
        <v/>
      </c>
      <c r="F6066" s="11" t="n">
        <v>0</v>
      </c>
      <c r="G6066" s="12">
        <f>0.68*8</f>
        <v/>
      </c>
      <c r="H6066" s="12">
        <f>F6066-G6066</f>
        <v/>
      </c>
      <c r="I6066" s="10">
        <f>IF(E6066=0,"Fora",IF(E6065=0,"Carg xar",IF(H6066&lt;0,IF(M6066&lt;0.9,"Carg FV","Stby"),IF(M6066&gt;P6066,"V2H",IF(M6066&lt;0.9,"Carg xar","Stby")))))</f>
        <v/>
      </c>
      <c r="J6066" s="12">
        <f>IF(OR(I6066="Carg FV",I6066="Carg xar"),MIN(IF(I6066="Carg FV",ABS(H6066),7.4),7.4,MAX(0,(0.9-M6066)*40)*0.95),0)</f>
        <v/>
      </c>
      <c r="K6066" s="12">
        <f>IF(I6066="V2H",MIN(MAX(0,H6066),7.4,MAX(0,(M6066-P6066)*40)*0.95),0)</f>
        <v/>
      </c>
      <c r="L6066" s="12">
        <f>IF(E6066=0,0,MAX(0,H6066-K6066))</f>
        <v/>
      </c>
      <c r="M6066" s="13">
        <f>M6065+J6065/40-IF(I6065="V2H",K6065/(0.95*40),0)-IF(E6066=0,IF(E6065=1,IF(D6066=1,30,40)*0.18/(2*40),0),0)-IF(E6066=1,IF(E6065=0,IF(D6066=1,30,40)*0.18/(2*40),0),0)</f>
        <v/>
      </c>
      <c r="N6066" s="14" t="n">
        <v>0.15</v>
      </c>
      <c r="O6066" s="15">
        <f>K6066*N6066</f>
        <v/>
      </c>
      <c r="P6066">
        <f>IF(E6066=0,0.3,IF(D6066=1,IF(C6066&gt;=Params!$B$13-3,IF(C6066&lt;Params!$B$13,Params!$B$20,0.3),0.3),IF(C6066&gt;=Params!$B$15-3,IF(C6066&lt;Params!$B$15,Params!$B$21,0.3),0.3)))</f>
        <v/>
      </c>
    </row>
    <row r="6067" ht="15" customHeight="1" s="1">
      <c r="A6067" s="9" t="n">
        <v>6064</v>
      </c>
      <c r="B6067" s="6" t="inlineStr">
        <is>
          <t>10/09</t>
        </is>
      </c>
      <c r="C6067" s="6" t="n">
        <v>15</v>
      </c>
      <c r="D6067" s="6" t="n">
        <v>0</v>
      </c>
      <c r="E6067" s="10">
        <f>IF(D6067=1, IF(OR(C6067&lt;10, C6067&gt;=15),1,0), IF(OR(C6067&lt;7, C6067&gt;=18),1,0))</f>
        <v/>
      </c>
      <c r="F6067" s="11" t="n">
        <v>0</v>
      </c>
      <c r="G6067" s="12">
        <f>0.5*8</f>
        <v/>
      </c>
      <c r="H6067" s="12">
        <f>F6067-G6067</f>
        <v/>
      </c>
      <c r="I6067" s="10">
        <f>IF(E6067=0,"Fora",IF(E6066=0,"Carg xar",IF(H6067&lt;0,IF(M6067&lt;0.9,"Carg FV","Stby"),IF(M6067&gt;P6067,"V2H",IF(M6067&lt;0.9,"Carg xar","Stby")))))</f>
        <v/>
      </c>
      <c r="J6067" s="12">
        <f>IF(OR(I6067="Carg FV",I6067="Carg xar"),MIN(IF(I6067="Carg FV",ABS(H6067),7.4),7.4,MAX(0,(0.9-M6067)*40)*0.95),0)</f>
        <v/>
      </c>
      <c r="K6067" s="12">
        <f>IF(I6067="V2H",MIN(MAX(0,H6067),7.4,MAX(0,(M6067-P6067)*40)*0.95),0)</f>
        <v/>
      </c>
      <c r="L6067" s="12">
        <f>IF(E6067=0,0,MAX(0,H6067-K6067))</f>
        <v/>
      </c>
      <c r="M6067" s="13">
        <f>M6066+J6066/40-IF(I6066="V2H",K6066/(0.95*40),0)-IF(E6067=0,IF(E6066=1,IF(D6067=1,30,40)*0.18/(2*40),0),0)-IF(E6067=1,IF(E6066=0,IF(D6067=1,30,40)*0.18/(2*40),0),0)</f>
        <v/>
      </c>
      <c r="N6067" s="14" t="n">
        <v>0.15</v>
      </c>
      <c r="O6067" s="15">
        <f>K6067*N6067</f>
        <v/>
      </c>
      <c r="P6067">
        <f>IF(E6067=0,0.3,IF(D6067=1,IF(C6067&gt;=Params!$B$13-3,IF(C6067&lt;Params!$B$13,Params!$B$20,0.3),0.3),IF(C6067&gt;=Params!$B$15-3,IF(C6067&lt;Params!$B$15,Params!$B$21,0.3),0.3)))</f>
        <v/>
      </c>
    </row>
    <row r="6068" ht="15" customHeight="1" s="1">
      <c r="A6068" s="9" t="n">
        <v>6065</v>
      </c>
      <c r="B6068" s="6" t="inlineStr">
        <is>
          <t>10/09</t>
        </is>
      </c>
      <c r="C6068" s="6" t="n">
        <v>16</v>
      </c>
      <c r="D6068" s="6" t="n">
        <v>0</v>
      </c>
      <c r="E6068" s="10">
        <f>IF(D6068=1, IF(OR(C6068&lt;10, C6068&gt;=15),1,0), IF(OR(C6068&lt;7, C6068&gt;=18),1,0))</f>
        <v/>
      </c>
      <c r="F6068" s="11" t="n">
        <v>0</v>
      </c>
      <c r="G6068" s="12">
        <f>0.3*8</f>
        <v/>
      </c>
      <c r="H6068" s="12">
        <f>F6068-G6068</f>
        <v/>
      </c>
      <c r="I6068" s="10">
        <f>IF(E6068=0,"Fora",IF(E6067=0,"Carg xar",IF(H6068&lt;0,IF(M6068&lt;0.9,"Carg FV","Stby"),IF(M6068&gt;P6068,"V2H",IF(M6068&lt;0.9,"Carg xar","Stby")))))</f>
        <v/>
      </c>
      <c r="J6068" s="12">
        <f>IF(OR(I6068="Carg FV",I6068="Carg xar"),MIN(IF(I6068="Carg FV",ABS(H6068),7.4),7.4,MAX(0,(0.9-M6068)*40)*0.95),0)</f>
        <v/>
      </c>
      <c r="K6068" s="12">
        <f>IF(I6068="V2H",MIN(MAX(0,H6068),7.4,MAX(0,(M6068-P6068)*40)*0.95),0)</f>
        <v/>
      </c>
      <c r="L6068" s="12">
        <f>IF(E6068=0,0,MAX(0,H6068-K6068))</f>
        <v/>
      </c>
      <c r="M6068" s="13">
        <f>M6067+J6067/40-IF(I6067="V2H",K6067/(0.95*40),0)-IF(E6068=0,IF(E6067=1,IF(D6068=1,30,40)*0.18/(2*40),0),0)-IF(E6068=1,IF(E6067=0,IF(D6068=1,30,40)*0.18/(2*40),0),0)</f>
        <v/>
      </c>
      <c r="N6068" s="14" t="n">
        <v>0.15</v>
      </c>
      <c r="O6068" s="15">
        <f>K6068*N6068</f>
        <v/>
      </c>
      <c r="P6068">
        <f>IF(E6068=0,0.3,IF(D6068=1,IF(C6068&gt;=Params!$B$13-3,IF(C6068&lt;Params!$B$13,Params!$B$20,0.3),0.3),IF(C6068&gt;=Params!$B$15-3,IF(C6068&lt;Params!$B$15,Params!$B$21,0.3),0.3)))</f>
        <v/>
      </c>
    </row>
    <row r="6069" ht="15" customHeight="1" s="1">
      <c r="A6069" s="9" t="n">
        <v>6066</v>
      </c>
      <c r="B6069" s="6" t="inlineStr">
        <is>
          <t>10/09</t>
        </is>
      </c>
      <c r="C6069" s="6" t="n">
        <v>17</v>
      </c>
      <c r="D6069" s="6" t="n">
        <v>0</v>
      </c>
      <c r="E6069" s="10">
        <f>IF(D6069=1, IF(OR(C6069&lt;10, C6069&gt;=15),1,0), IF(OR(C6069&lt;7, C6069&gt;=18),1,0))</f>
        <v/>
      </c>
      <c r="F6069" s="11" t="n">
        <v>3.17</v>
      </c>
      <c r="G6069" s="12">
        <f>0.12*8</f>
        <v/>
      </c>
      <c r="H6069" s="12">
        <f>F6069-G6069</f>
        <v/>
      </c>
      <c r="I6069" s="10">
        <f>IF(E6069=0,"Fora",IF(E6068=0,"Carg xar",IF(H6069&lt;0,IF(M6069&lt;0.9,"Carg FV","Stby"),IF(M6069&gt;P6069,"V2H",IF(M6069&lt;0.9,"Carg xar","Stby")))))</f>
        <v/>
      </c>
      <c r="J6069" s="12">
        <f>IF(OR(I6069="Carg FV",I6069="Carg xar"),MIN(IF(I6069="Carg FV",ABS(H6069),7.4),7.4,MAX(0,(0.9-M6069)*40)*0.95),0)</f>
        <v/>
      </c>
      <c r="K6069" s="12">
        <f>IF(I6069="V2H",MIN(MAX(0,H6069),7.4,MAX(0,(M6069-P6069)*40)*0.95),0)</f>
        <v/>
      </c>
      <c r="L6069" s="12">
        <f>IF(E6069=0,0,MAX(0,H6069-K6069))</f>
        <v/>
      </c>
      <c r="M6069" s="13">
        <f>M6068+J6068/40-IF(I6068="V2H",K6068/(0.95*40),0)-IF(E6069=0,IF(E6068=1,IF(D6069=1,30,40)*0.18/(2*40),0),0)-IF(E6069=1,IF(E6068=0,IF(D6069=1,30,40)*0.18/(2*40),0),0)</f>
        <v/>
      </c>
      <c r="N6069" s="14" t="n">
        <v>0.15</v>
      </c>
      <c r="O6069" s="15">
        <f>K6069*N6069</f>
        <v/>
      </c>
      <c r="P6069">
        <f>IF(E6069=0,0.3,IF(D6069=1,IF(C6069&gt;=Params!$B$13-3,IF(C6069&lt;Params!$B$13,Params!$B$20,0.3),0.3),IF(C6069&gt;=Params!$B$15-3,IF(C6069&lt;Params!$B$15,Params!$B$21,0.3),0.3)))</f>
        <v/>
      </c>
    </row>
    <row r="6070" ht="15" customHeight="1" s="1">
      <c r="A6070" s="9" t="n">
        <v>6067</v>
      </c>
      <c r="B6070" s="6" t="inlineStr">
        <is>
          <t>10/09</t>
        </is>
      </c>
      <c r="C6070" s="6" t="n">
        <v>18</v>
      </c>
      <c r="D6070" s="6" t="n">
        <v>0</v>
      </c>
      <c r="E6070" s="10">
        <f>IF(D6070=1, IF(OR(C6070&lt;10, C6070&gt;=15),1,0), IF(OR(C6070&lt;7, C6070&gt;=18),1,0))</f>
        <v/>
      </c>
      <c r="F6070" s="11" t="n">
        <v>3.141</v>
      </c>
      <c r="G6070" s="12">
        <f>0*8</f>
        <v/>
      </c>
      <c r="H6070" s="12">
        <f>F6070-G6070</f>
        <v/>
      </c>
      <c r="I6070" s="10">
        <f>IF(E6070=0,"Fora",IF(E6069=0,"Carg xar",IF(H6070&lt;0,IF(M6070&lt;0.9,"Carg FV","Stby"),IF(M6070&gt;P6070,"V2H",IF(M6070&lt;0.9,"Carg xar","Stby")))))</f>
        <v/>
      </c>
      <c r="J6070" s="12">
        <f>IF(OR(I6070="Carg FV",I6070="Carg xar"),MIN(IF(I6070="Carg FV",ABS(H6070),7.4),7.4,MAX(0,(0.9-M6070)*40)*0.95),0)</f>
        <v/>
      </c>
      <c r="K6070" s="12">
        <f>IF(I6070="V2H",MIN(MAX(0,H6070),7.4,MAX(0,(M6070-P6070)*40)*0.95),0)</f>
        <v/>
      </c>
      <c r="L6070" s="12">
        <f>IF(E6070=0,0,MAX(0,H6070-K6070))</f>
        <v/>
      </c>
      <c r="M6070" s="13">
        <f>M6069+J6069/40-IF(I6069="V2H",K6069/(0.95*40),0)-IF(E6070=0,IF(E6069=1,IF(D6070=1,30,40)*0.18/(2*40),0),0)-IF(E6070=1,IF(E6069=0,IF(D6070=1,30,40)*0.18/(2*40),0),0)</f>
        <v/>
      </c>
      <c r="N6070" s="14" t="n">
        <v>0.2</v>
      </c>
      <c r="O6070" s="15">
        <f>K6070*N6070</f>
        <v/>
      </c>
      <c r="P6070">
        <f>IF(E6070=0,0.3,IF(D6070=1,IF(C6070&gt;=Params!$B$13-3,IF(C6070&lt;Params!$B$13,Params!$B$20,0.3),0.3),IF(C6070&gt;=Params!$B$15-3,IF(C6070&lt;Params!$B$15,Params!$B$21,0.3),0.3)))</f>
        <v/>
      </c>
    </row>
    <row r="6071" ht="15" customHeight="1" s="1">
      <c r="A6071" s="9" t="n">
        <v>6068</v>
      </c>
      <c r="B6071" s="6" t="inlineStr">
        <is>
          <t>10/09</t>
        </is>
      </c>
      <c r="C6071" s="6" t="n">
        <v>19</v>
      </c>
      <c r="D6071" s="6" t="n">
        <v>0</v>
      </c>
      <c r="E6071" s="10">
        <f>IF(D6071=1, IF(OR(C6071&lt;10, C6071&gt;=15),1,0), IF(OR(C6071&lt;7, C6071&gt;=18),1,0))</f>
        <v/>
      </c>
      <c r="F6071" s="11" t="n">
        <v>1.433</v>
      </c>
      <c r="G6071" s="12">
        <f>0*8</f>
        <v/>
      </c>
      <c r="H6071" s="12">
        <f>F6071-G6071</f>
        <v/>
      </c>
      <c r="I6071" s="10">
        <f>IF(E6071=0,"Fora",IF(E6070=0,"Carg xar",IF(H6071&lt;0,IF(M6071&lt;0.9,"Carg FV","Stby"),IF(M6071&gt;P6071,"V2H",IF(M6071&lt;0.9,"Carg xar","Stby")))))</f>
        <v/>
      </c>
      <c r="J6071" s="12">
        <f>IF(OR(I6071="Carg FV",I6071="Carg xar"),MIN(IF(I6071="Carg FV",ABS(H6071),7.4),7.4,MAX(0,(0.9-M6071)*40)*0.95),0)</f>
        <v/>
      </c>
      <c r="K6071" s="12">
        <f>IF(I6071="V2H",MIN(MAX(0,H6071),7.4,MAX(0,(M6071-P6071)*40)*0.95),0)</f>
        <v/>
      </c>
      <c r="L6071" s="12">
        <f>IF(E6071=0,0,MAX(0,H6071-K6071))</f>
        <v/>
      </c>
      <c r="M6071" s="13">
        <f>M6070+J6070/40-IF(I6070="V2H",K6070/(0.95*40),0)-IF(E6071=0,IF(E6070=1,IF(D6071=1,30,40)*0.18/(2*40),0),0)-IF(E6071=1,IF(E6070=0,IF(D6071=1,30,40)*0.18/(2*40),0),0)</f>
        <v/>
      </c>
      <c r="N6071" s="14" t="n">
        <v>0.2</v>
      </c>
      <c r="O6071" s="15">
        <f>K6071*N6071</f>
        <v/>
      </c>
      <c r="P6071">
        <f>IF(E6071=0,0.3,IF(D6071=1,IF(C6071&gt;=Params!$B$13-3,IF(C6071&lt;Params!$B$13,Params!$B$20,0.3),0.3),IF(C6071&gt;=Params!$B$15-3,IF(C6071&lt;Params!$B$15,Params!$B$21,0.3),0.3)))</f>
        <v/>
      </c>
    </row>
    <row r="6072" ht="15" customHeight="1" s="1">
      <c r="A6072" s="9" t="n">
        <v>6069</v>
      </c>
      <c r="B6072" s="6" t="inlineStr">
        <is>
          <t>10/09</t>
        </is>
      </c>
      <c r="C6072" s="6" t="n">
        <v>20</v>
      </c>
      <c r="D6072" s="6" t="n">
        <v>0</v>
      </c>
      <c r="E6072" s="10">
        <f>IF(D6072=1, IF(OR(C6072&lt;10, C6072&gt;=15),1,0), IF(OR(C6072&lt;7, C6072&gt;=18),1,0))</f>
        <v/>
      </c>
      <c r="F6072" s="11" t="n">
        <v>0.277</v>
      </c>
      <c r="G6072" s="12">
        <f>0*8</f>
        <v/>
      </c>
      <c r="H6072" s="12">
        <f>F6072-G6072</f>
        <v/>
      </c>
      <c r="I6072" s="10">
        <f>IF(E6072=0,"Fora",IF(E6071=0,"Carg xar",IF(H6072&lt;0,IF(M6072&lt;0.9,"Carg FV","Stby"),IF(M6072&gt;P6072,"V2H",IF(M6072&lt;0.9,"Carg xar","Stby")))))</f>
        <v/>
      </c>
      <c r="J6072" s="12">
        <f>IF(OR(I6072="Carg FV",I6072="Carg xar"),MIN(IF(I6072="Carg FV",ABS(H6072),7.4),7.4,MAX(0,(0.9-M6072)*40)*0.95),0)</f>
        <v/>
      </c>
      <c r="K6072" s="12">
        <f>IF(I6072="V2H",MIN(MAX(0,H6072),7.4,MAX(0,(M6072-P6072)*40)*0.95),0)</f>
        <v/>
      </c>
      <c r="L6072" s="12">
        <f>IF(E6072=0,0,MAX(0,H6072-K6072))</f>
        <v/>
      </c>
      <c r="M6072" s="13">
        <f>M6071+J6071/40-IF(I6071="V2H",K6071/(0.95*40),0)-IF(E6072=0,IF(E6071=1,IF(D6072=1,30,40)*0.18/(2*40),0),0)-IF(E6072=1,IF(E6071=0,IF(D6072=1,30,40)*0.18/(2*40),0),0)</f>
        <v/>
      </c>
      <c r="N6072" s="14" t="n">
        <v>0.2</v>
      </c>
      <c r="O6072" s="15">
        <f>K6072*N6072</f>
        <v/>
      </c>
      <c r="P6072">
        <f>IF(E6072=0,0.3,IF(D6072=1,IF(C6072&gt;=Params!$B$13-3,IF(C6072&lt;Params!$B$13,Params!$B$20,0.3),0.3),IF(C6072&gt;=Params!$B$15-3,IF(C6072&lt;Params!$B$15,Params!$B$21,0.3),0.3)))</f>
        <v/>
      </c>
    </row>
    <row r="6073" ht="15" customHeight="1" s="1">
      <c r="A6073" s="9" t="n">
        <v>6070</v>
      </c>
      <c r="B6073" s="6" t="inlineStr">
        <is>
          <t>10/09</t>
        </is>
      </c>
      <c r="C6073" s="6" t="n">
        <v>21</v>
      </c>
      <c r="D6073" s="6" t="n">
        <v>0</v>
      </c>
      <c r="E6073" s="10">
        <f>IF(D6073=1, IF(OR(C6073&lt;10, C6073&gt;=15),1,0), IF(OR(C6073&lt;7, C6073&gt;=18),1,0))</f>
        <v/>
      </c>
      <c r="F6073" s="11" t="n">
        <v>0.184</v>
      </c>
      <c r="G6073" s="12">
        <f>0*8</f>
        <v/>
      </c>
      <c r="H6073" s="12">
        <f>F6073-G6073</f>
        <v/>
      </c>
      <c r="I6073" s="10">
        <f>IF(E6073=0,"Fora",IF(E6072=0,"Carg xar",IF(H6073&lt;0,IF(M6073&lt;0.9,"Carg FV","Stby"),IF(M6073&gt;P6073,"V2H",IF(M6073&lt;0.9,"Carg xar","Stby")))))</f>
        <v/>
      </c>
      <c r="J6073" s="12">
        <f>IF(OR(I6073="Carg FV",I6073="Carg xar"),MIN(IF(I6073="Carg FV",ABS(H6073),7.4),7.4,MAX(0,(0.9-M6073)*40)*0.95),0)</f>
        <v/>
      </c>
      <c r="K6073" s="12">
        <f>IF(I6073="V2H",MIN(MAX(0,H6073),7.4,MAX(0,(M6073-P6073)*40)*0.95),0)</f>
        <v/>
      </c>
      <c r="L6073" s="12">
        <f>IF(E6073=0,0,MAX(0,H6073-K6073))</f>
        <v/>
      </c>
      <c r="M6073" s="13">
        <f>M6072+J6072/40-IF(I6072="V2H",K6072/(0.95*40),0)-IF(E6073=0,IF(E6072=1,IF(D6073=1,30,40)*0.18/(2*40),0),0)-IF(E6073=1,IF(E6072=0,IF(D6073=1,30,40)*0.18/(2*40),0),0)</f>
        <v/>
      </c>
      <c r="N6073" s="14" t="n">
        <v>0.2</v>
      </c>
      <c r="O6073" s="15">
        <f>K6073*N6073</f>
        <v/>
      </c>
      <c r="P6073">
        <f>IF(E6073=0,0.3,IF(D6073=1,IF(C6073&gt;=Params!$B$13-3,IF(C6073&lt;Params!$B$13,Params!$B$20,0.3),0.3),IF(C6073&gt;=Params!$B$15-3,IF(C6073&lt;Params!$B$15,Params!$B$21,0.3),0.3)))</f>
        <v/>
      </c>
    </row>
    <row r="6074" ht="15" customHeight="1" s="1">
      <c r="A6074" s="9" t="n">
        <v>6071</v>
      </c>
      <c r="B6074" s="6" t="inlineStr">
        <is>
          <t>10/09</t>
        </is>
      </c>
      <c r="C6074" s="6" t="n">
        <v>22</v>
      </c>
      <c r="D6074" s="6" t="n">
        <v>0</v>
      </c>
      <c r="E6074" s="10">
        <f>IF(D6074=1, IF(OR(C6074&lt;10, C6074&gt;=15),1,0), IF(OR(C6074&lt;7, C6074&gt;=18),1,0))</f>
        <v/>
      </c>
      <c r="F6074" s="11" t="n">
        <v>0.291</v>
      </c>
      <c r="G6074" s="12">
        <f>0*8</f>
        <v/>
      </c>
      <c r="H6074" s="12">
        <f>F6074-G6074</f>
        <v/>
      </c>
      <c r="I6074" s="10">
        <f>IF(E6074=0,"Fora",IF(E6073=0,"Carg xar",IF(H6074&lt;0,IF(M6074&lt;0.9,"Carg FV","Stby"),IF(M6074&gt;P6074,"V2H",IF(M6074&lt;0.9,"Carg xar","Stby")))))</f>
        <v/>
      </c>
      <c r="J6074" s="12">
        <f>IF(OR(I6074="Carg FV",I6074="Carg xar"),MIN(IF(I6074="Carg FV",ABS(H6074),7.4),7.4,MAX(0,(0.9-M6074)*40)*0.95),0)</f>
        <v/>
      </c>
      <c r="K6074" s="12">
        <f>IF(I6074="V2H",MIN(MAX(0,H6074),7.4,MAX(0,(M6074-P6074)*40)*0.95),0)</f>
        <v/>
      </c>
      <c r="L6074" s="12">
        <f>IF(E6074=0,0,MAX(0,H6074-K6074))</f>
        <v/>
      </c>
      <c r="M6074" s="13">
        <f>M6073+J6073/40-IF(I6073="V2H",K6073/(0.95*40),0)-IF(E6074=0,IF(E6073=1,IF(D6074=1,30,40)*0.18/(2*40),0),0)-IF(E6074=1,IF(E6073=0,IF(D6074=1,30,40)*0.18/(2*40),0),0)</f>
        <v/>
      </c>
      <c r="N6074" s="14" t="n">
        <v>0.15</v>
      </c>
      <c r="O6074" s="15">
        <f>K6074*N6074</f>
        <v/>
      </c>
      <c r="P6074">
        <f>IF(E6074=0,0.3,IF(D6074=1,IF(C6074&gt;=Params!$B$13-3,IF(C6074&lt;Params!$B$13,Params!$B$20,0.3),0.3),IF(C6074&gt;=Params!$B$15-3,IF(C6074&lt;Params!$B$15,Params!$B$21,0.3),0.3)))</f>
        <v/>
      </c>
    </row>
    <row r="6075" ht="15" customHeight="1" s="1">
      <c r="A6075" s="9" t="n">
        <v>6072</v>
      </c>
      <c r="B6075" s="6" t="inlineStr">
        <is>
          <t>10/09</t>
        </is>
      </c>
      <c r="C6075" s="6" t="n">
        <v>23</v>
      </c>
      <c r="D6075" s="6" t="n">
        <v>0</v>
      </c>
      <c r="E6075" s="10">
        <f>IF(D6075=1, IF(OR(C6075&lt;10, C6075&gt;=15),1,0), IF(OR(C6075&lt;7, C6075&gt;=18),1,0))</f>
        <v/>
      </c>
      <c r="F6075" s="11" t="n">
        <v>0.184</v>
      </c>
      <c r="G6075" s="12">
        <f>0*8</f>
        <v/>
      </c>
      <c r="H6075" s="12">
        <f>F6075-G6075</f>
        <v/>
      </c>
      <c r="I6075" s="10">
        <f>IF(E6075=0,"Fora",IF(E6074=0,"Carg xar",IF(H6075&lt;0,IF(M6075&lt;0.9,"Carg FV","Stby"),IF(M6075&gt;P6075,"V2H",IF(M6075&lt;0.9,"Carg xar","Stby")))))</f>
        <v/>
      </c>
      <c r="J6075" s="12">
        <f>IF(OR(I6075="Carg FV",I6075="Carg xar"),MIN(IF(I6075="Carg FV",ABS(H6075),7.4),7.4,MAX(0,(0.9-M6075)*40)*0.95),0)</f>
        <v/>
      </c>
      <c r="K6075" s="12">
        <f>IF(I6075="V2H",MIN(MAX(0,H6075),7.4,MAX(0,(M6075-P6075)*40)*0.95),0)</f>
        <v/>
      </c>
      <c r="L6075" s="12">
        <f>IF(E6075=0,0,MAX(0,H6075-K6075))</f>
        <v/>
      </c>
      <c r="M6075" s="13">
        <f>M6074+J6074/40-IF(I6074="V2H",K6074/(0.95*40),0)-IF(E6075=0,IF(E6074=1,IF(D6075=1,30,40)*0.18/(2*40),0),0)-IF(E6075=1,IF(E6074=0,IF(D6075=1,30,40)*0.18/(2*40),0),0)</f>
        <v/>
      </c>
      <c r="N6075" s="14" t="n">
        <v>0.15</v>
      </c>
      <c r="O6075" s="15">
        <f>K6075*N6075</f>
        <v/>
      </c>
      <c r="P6075">
        <f>IF(E6075=0,0.3,IF(D6075=1,IF(C6075&gt;=Params!$B$13-3,IF(C6075&lt;Params!$B$13,Params!$B$20,0.3),0.3),IF(C6075&gt;=Params!$B$15-3,IF(C6075&lt;Params!$B$15,Params!$B$21,0.3),0.3)))</f>
        <v/>
      </c>
    </row>
    <row r="6076" ht="15" customHeight="1" s="1">
      <c r="A6076" s="9" t="n">
        <v>6073</v>
      </c>
      <c r="B6076" s="6" t="inlineStr">
        <is>
          <t>11/09</t>
        </is>
      </c>
      <c r="C6076" s="6" t="n">
        <v>0</v>
      </c>
      <c r="D6076" s="6" t="n">
        <v>0</v>
      </c>
      <c r="E6076" s="10">
        <f>IF(D6076=1, IF(OR(C6076&lt;10, C6076&gt;=15),1,0), IF(OR(C6076&lt;7, C6076&gt;=18),1,0))</f>
        <v/>
      </c>
      <c r="F6076" s="11" t="n">
        <v>0.214</v>
      </c>
      <c r="G6076" s="12">
        <f>0*8</f>
        <v/>
      </c>
      <c r="H6076" s="12">
        <f>F6076-G6076</f>
        <v/>
      </c>
      <c r="I6076" s="10">
        <f>IF(E6076=0,"Fora",IF(E6075=0,"Carg xar",IF(H6076&lt;0,IF(M6076&lt;0.9,"Carg FV","Stby"),IF(M6076&gt;P6076,"V2H",IF(M6076&lt;0.9,"Carg xar","Stby")))))</f>
        <v/>
      </c>
      <c r="J6076" s="12">
        <f>IF(OR(I6076="Carg FV",I6076="Carg xar"),MIN(IF(I6076="Carg FV",ABS(H6076),7.4),7.4,MAX(0,(0.9-M6076)*40)*0.95),0)</f>
        <v/>
      </c>
      <c r="K6076" s="12">
        <f>IF(I6076="V2H",MIN(MAX(0,H6076),7.4,MAX(0,(M6076-P6076)*40)*0.95),0)</f>
        <v/>
      </c>
      <c r="L6076" s="12">
        <f>IF(E6076=0,0,MAX(0,H6076-K6076))</f>
        <v/>
      </c>
      <c r="M6076" s="13">
        <f>M6075+J6075/40-IF(I6075="V2H",K6075/(0.95*40),0)-IF(E6076=0,IF(E6075=1,IF(D6076=1,30,40)*0.18/(2*40),0),0)-IF(E6076=1,IF(E6075=0,IF(D6076=1,30,40)*0.18/(2*40),0),0)</f>
        <v/>
      </c>
      <c r="N6076" s="14" t="n">
        <v>0.09</v>
      </c>
      <c r="O6076" s="15">
        <f>K6076*N6076</f>
        <v/>
      </c>
      <c r="P6076">
        <f>IF(E6076=0,0.3,IF(D6076=1,IF(C6076&gt;=Params!$B$13-3,IF(C6076&lt;Params!$B$13,Params!$B$20,0.3),0.3),IF(C6076&gt;=Params!$B$15-3,IF(C6076&lt;Params!$B$15,Params!$B$21,0.3),0.3)))</f>
        <v/>
      </c>
    </row>
    <row r="6077" ht="15" customHeight="1" s="1">
      <c r="A6077" s="9" t="n">
        <v>6074</v>
      </c>
      <c r="B6077" s="6" t="inlineStr">
        <is>
          <t>11/09</t>
        </is>
      </c>
      <c r="C6077" s="6" t="n">
        <v>1</v>
      </c>
      <c r="D6077" s="6" t="n">
        <v>0</v>
      </c>
      <c r="E6077" s="10">
        <f>IF(D6077=1, IF(OR(C6077&lt;10, C6077&gt;=15),1,0), IF(OR(C6077&lt;7, C6077&gt;=18),1,0))</f>
        <v/>
      </c>
      <c r="F6077" s="11" t="n">
        <v>0.124</v>
      </c>
      <c r="G6077" s="12">
        <f>0*8</f>
        <v/>
      </c>
      <c r="H6077" s="12">
        <f>F6077-G6077</f>
        <v/>
      </c>
      <c r="I6077" s="10">
        <f>IF(E6077=0,"Fora",IF(E6076=0,"Carg xar",IF(H6077&lt;0,IF(M6077&lt;0.9,"Carg FV","Stby"),IF(M6077&gt;P6077,"V2H",IF(M6077&lt;0.9,"Carg xar","Stby")))))</f>
        <v/>
      </c>
      <c r="J6077" s="12">
        <f>IF(OR(I6077="Carg FV",I6077="Carg xar"),MIN(IF(I6077="Carg FV",ABS(H6077),7.4),7.4,MAX(0,(0.9-M6077)*40)*0.95),0)</f>
        <v/>
      </c>
      <c r="K6077" s="12">
        <f>IF(I6077="V2H",MIN(MAX(0,H6077),7.4,MAX(0,(M6077-P6077)*40)*0.95),0)</f>
        <v/>
      </c>
      <c r="L6077" s="12">
        <f>IF(E6077=0,0,MAX(0,H6077-K6077))</f>
        <v/>
      </c>
      <c r="M6077" s="13">
        <f>M6076+J6076/40-IF(I6076="V2H",K6076/(0.95*40),0)-IF(E6077=0,IF(E6076=1,IF(D6077=1,30,40)*0.18/(2*40),0),0)-IF(E6077=1,IF(E6076=0,IF(D6077=1,30,40)*0.18/(2*40),0),0)</f>
        <v/>
      </c>
      <c r="N6077" s="14" t="n">
        <v>0.09</v>
      </c>
      <c r="O6077" s="15">
        <f>K6077*N6077</f>
        <v/>
      </c>
      <c r="P6077">
        <f>IF(E6077=0,0.3,IF(D6077=1,IF(C6077&gt;=Params!$B$13-3,IF(C6077&lt;Params!$B$13,Params!$B$20,0.3),0.3),IF(C6077&gt;=Params!$B$15-3,IF(C6077&lt;Params!$B$15,Params!$B$21,0.3),0.3)))</f>
        <v/>
      </c>
    </row>
    <row r="6078" ht="15" customHeight="1" s="1">
      <c r="A6078" s="9" t="n">
        <v>6075</v>
      </c>
      <c r="B6078" s="6" t="inlineStr">
        <is>
          <t>11/09</t>
        </is>
      </c>
      <c r="C6078" s="6" t="n">
        <v>2</v>
      </c>
      <c r="D6078" s="6" t="n">
        <v>0</v>
      </c>
      <c r="E6078" s="10">
        <f>IF(D6078=1, IF(OR(C6078&lt;10, C6078&gt;=15),1,0), IF(OR(C6078&lt;7, C6078&gt;=18),1,0))</f>
        <v/>
      </c>
      <c r="F6078" s="11" t="n">
        <v>0.149</v>
      </c>
      <c r="G6078" s="12">
        <f>0*8</f>
        <v/>
      </c>
      <c r="H6078" s="12">
        <f>F6078-G6078</f>
        <v/>
      </c>
      <c r="I6078" s="10">
        <f>IF(E6078=0,"Fora",IF(E6077=0,"Carg xar",IF(H6078&lt;0,IF(M6078&lt;0.9,"Carg FV","Stby"),IF(M6078&gt;P6078,"V2H",IF(M6078&lt;0.9,"Carg xar","Stby")))))</f>
        <v/>
      </c>
      <c r="J6078" s="12">
        <f>IF(OR(I6078="Carg FV",I6078="Carg xar"),MIN(IF(I6078="Carg FV",ABS(H6078),7.4),7.4,MAX(0,(0.9-M6078)*40)*0.95),0)</f>
        <v/>
      </c>
      <c r="K6078" s="12">
        <f>IF(I6078="V2H",MIN(MAX(0,H6078),7.4,MAX(0,(M6078-P6078)*40)*0.95),0)</f>
        <v/>
      </c>
      <c r="L6078" s="12">
        <f>IF(E6078=0,0,MAX(0,H6078-K6078))</f>
        <v/>
      </c>
      <c r="M6078" s="13">
        <f>M6077+J6077/40-IF(I6077="V2H",K6077/(0.95*40),0)-IF(E6078=0,IF(E6077=1,IF(D6078=1,30,40)*0.18/(2*40),0),0)-IF(E6078=1,IF(E6077=0,IF(D6078=1,30,40)*0.18/(2*40),0),0)</f>
        <v/>
      </c>
      <c r="N6078" s="14" t="n">
        <v>0.09</v>
      </c>
      <c r="O6078" s="15">
        <f>K6078*N6078</f>
        <v/>
      </c>
      <c r="P6078">
        <f>IF(E6078=0,0.3,IF(D6078=1,IF(C6078&gt;=Params!$B$13-3,IF(C6078&lt;Params!$B$13,Params!$B$20,0.3),0.3),IF(C6078&gt;=Params!$B$15-3,IF(C6078&lt;Params!$B$15,Params!$B$21,0.3),0.3)))</f>
        <v/>
      </c>
    </row>
    <row r="6079" ht="15" customHeight="1" s="1">
      <c r="A6079" s="9" t="n">
        <v>6076</v>
      </c>
      <c r="B6079" s="6" t="inlineStr">
        <is>
          <t>11/09</t>
        </is>
      </c>
      <c r="C6079" s="6" t="n">
        <v>3</v>
      </c>
      <c r="D6079" s="6" t="n">
        <v>0</v>
      </c>
      <c r="E6079" s="10">
        <f>IF(D6079=1, IF(OR(C6079&lt;10, C6079&gt;=15),1,0), IF(OR(C6079&lt;7, C6079&gt;=18),1,0))</f>
        <v/>
      </c>
      <c r="F6079" s="11" t="n">
        <v>0.152</v>
      </c>
      <c r="G6079" s="12">
        <f>0*8</f>
        <v/>
      </c>
      <c r="H6079" s="12">
        <f>F6079-G6079</f>
        <v/>
      </c>
      <c r="I6079" s="10">
        <f>IF(E6079=0,"Fora",IF(E6078=0,"Carg xar",IF(H6079&lt;0,IF(M6079&lt;0.9,"Carg FV","Stby"),IF(M6079&gt;P6079,"V2H",IF(M6079&lt;0.9,"Carg xar","Stby")))))</f>
        <v/>
      </c>
      <c r="J6079" s="12">
        <f>IF(OR(I6079="Carg FV",I6079="Carg xar"),MIN(IF(I6079="Carg FV",ABS(H6079),7.4),7.4,MAX(0,(0.9-M6079)*40)*0.95),0)</f>
        <v/>
      </c>
      <c r="K6079" s="12">
        <f>IF(I6079="V2H",MIN(MAX(0,H6079),7.4,MAX(0,(M6079-P6079)*40)*0.95),0)</f>
        <v/>
      </c>
      <c r="L6079" s="12">
        <f>IF(E6079=0,0,MAX(0,H6079-K6079))</f>
        <v/>
      </c>
      <c r="M6079" s="13">
        <f>M6078+J6078/40-IF(I6078="V2H",K6078/(0.95*40),0)-IF(E6079=0,IF(E6078=1,IF(D6079=1,30,40)*0.18/(2*40),0),0)-IF(E6079=1,IF(E6078=0,IF(D6079=1,30,40)*0.18/(2*40),0),0)</f>
        <v/>
      </c>
      <c r="N6079" s="14" t="n">
        <v>0.09</v>
      </c>
      <c r="O6079" s="15">
        <f>K6079*N6079</f>
        <v/>
      </c>
      <c r="P6079">
        <f>IF(E6079=0,0.3,IF(D6079=1,IF(C6079&gt;=Params!$B$13-3,IF(C6079&lt;Params!$B$13,Params!$B$20,0.3),0.3),IF(C6079&gt;=Params!$B$15-3,IF(C6079&lt;Params!$B$15,Params!$B$21,0.3),0.3)))</f>
        <v/>
      </c>
    </row>
    <row r="6080" ht="15" customHeight="1" s="1">
      <c r="A6080" s="9" t="n">
        <v>6077</v>
      </c>
      <c r="B6080" s="6" t="inlineStr">
        <is>
          <t>11/09</t>
        </is>
      </c>
      <c r="C6080" s="6" t="n">
        <v>4</v>
      </c>
      <c r="D6080" s="6" t="n">
        <v>0</v>
      </c>
      <c r="E6080" s="10">
        <f>IF(D6080=1, IF(OR(C6080&lt;10, C6080&gt;=15),1,0), IF(OR(C6080&lt;7, C6080&gt;=18),1,0))</f>
        <v/>
      </c>
      <c r="F6080" s="11" t="n">
        <v>0.126</v>
      </c>
      <c r="G6080" s="12">
        <f>0*8</f>
        <v/>
      </c>
      <c r="H6080" s="12">
        <f>F6080-G6080</f>
        <v/>
      </c>
      <c r="I6080" s="10">
        <f>IF(E6080=0,"Fora",IF(E6079=0,"Carg xar",IF(H6080&lt;0,IF(M6080&lt;0.9,"Carg FV","Stby"),IF(M6080&gt;P6080,"V2H",IF(M6080&lt;0.9,"Carg xar","Stby")))))</f>
        <v/>
      </c>
      <c r="J6080" s="12">
        <f>IF(OR(I6080="Carg FV",I6080="Carg xar"),MIN(IF(I6080="Carg FV",ABS(H6080),7.4),7.4,MAX(0,(0.9-M6080)*40)*0.95),0)</f>
        <v/>
      </c>
      <c r="K6080" s="12">
        <f>IF(I6080="V2H",MIN(MAX(0,H6080),7.4,MAX(0,(M6080-P6080)*40)*0.95),0)</f>
        <v/>
      </c>
      <c r="L6080" s="12">
        <f>IF(E6080=0,0,MAX(0,H6080-K6080))</f>
        <v/>
      </c>
      <c r="M6080" s="13">
        <f>M6079+J6079/40-IF(I6079="V2H",K6079/(0.95*40),0)-IF(E6080=0,IF(E6079=1,IF(D6080=1,30,40)*0.18/(2*40),0),0)-IF(E6080=1,IF(E6079=0,IF(D6080=1,30,40)*0.18/(2*40),0),0)</f>
        <v/>
      </c>
      <c r="N6080" s="14" t="n">
        <v>0.09</v>
      </c>
      <c r="O6080" s="15">
        <f>K6080*N6080</f>
        <v/>
      </c>
      <c r="P6080">
        <f>IF(E6080=0,0.3,IF(D6080=1,IF(C6080&gt;=Params!$B$13-3,IF(C6080&lt;Params!$B$13,Params!$B$20,0.3),0.3),IF(C6080&gt;=Params!$B$15-3,IF(C6080&lt;Params!$B$15,Params!$B$21,0.3),0.3)))</f>
        <v/>
      </c>
    </row>
    <row r="6081" ht="15" customHeight="1" s="1">
      <c r="A6081" s="9" t="n">
        <v>6078</v>
      </c>
      <c r="B6081" s="6" t="inlineStr">
        <is>
          <t>11/09</t>
        </is>
      </c>
      <c r="C6081" s="6" t="n">
        <v>5</v>
      </c>
      <c r="D6081" s="6" t="n">
        <v>0</v>
      </c>
      <c r="E6081" s="10">
        <f>IF(D6081=1, IF(OR(C6081&lt;10, C6081&gt;=15),1,0), IF(OR(C6081&lt;7, C6081&gt;=18),1,0))</f>
        <v/>
      </c>
      <c r="F6081" s="11" t="n">
        <v>0.175</v>
      </c>
      <c r="G6081" s="12">
        <f>0*8</f>
        <v/>
      </c>
      <c r="H6081" s="12">
        <f>F6081-G6081</f>
        <v/>
      </c>
      <c r="I6081" s="10">
        <f>IF(E6081=0,"Fora",IF(E6080=0,"Carg xar",IF(H6081&lt;0,IF(M6081&lt;0.9,"Carg FV","Stby"),IF(M6081&gt;P6081,"V2H",IF(M6081&lt;0.9,"Carg xar","Stby")))))</f>
        <v/>
      </c>
      <c r="J6081" s="12">
        <f>IF(OR(I6081="Carg FV",I6081="Carg xar"),MIN(IF(I6081="Carg FV",ABS(H6081),7.4),7.4,MAX(0,(0.9-M6081)*40)*0.95),0)</f>
        <v/>
      </c>
      <c r="K6081" s="12">
        <f>IF(I6081="V2H",MIN(MAX(0,H6081),7.4,MAX(0,(M6081-P6081)*40)*0.95),0)</f>
        <v/>
      </c>
      <c r="L6081" s="12">
        <f>IF(E6081=0,0,MAX(0,H6081-K6081))</f>
        <v/>
      </c>
      <c r="M6081" s="13">
        <f>M6080+J6080/40-IF(I6080="V2H",K6080/(0.95*40),0)-IF(E6081=0,IF(E6080=1,IF(D6081=1,30,40)*0.18/(2*40),0),0)-IF(E6081=1,IF(E6080=0,IF(D6081=1,30,40)*0.18/(2*40),0),0)</f>
        <v/>
      </c>
      <c r="N6081" s="14" t="n">
        <v>0.09</v>
      </c>
      <c r="O6081" s="15">
        <f>K6081*N6081</f>
        <v/>
      </c>
      <c r="P6081">
        <f>IF(E6081=0,0.3,IF(D6081=1,IF(C6081&gt;=Params!$B$13-3,IF(C6081&lt;Params!$B$13,Params!$B$20,0.3),0.3),IF(C6081&gt;=Params!$B$15-3,IF(C6081&lt;Params!$B$15,Params!$B$21,0.3),0.3)))</f>
        <v/>
      </c>
    </row>
    <row r="6082" ht="15" customHeight="1" s="1">
      <c r="A6082" s="9" t="n">
        <v>6079</v>
      </c>
      <c r="B6082" s="6" t="inlineStr">
        <is>
          <t>11/09</t>
        </is>
      </c>
      <c r="C6082" s="6" t="n">
        <v>6</v>
      </c>
      <c r="D6082" s="6" t="n">
        <v>0</v>
      </c>
      <c r="E6082" s="10">
        <f>IF(D6082=1, IF(OR(C6082&lt;10, C6082&gt;=15),1,0), IF(OR(C6082&lt;7, C6082&gt;=18),1,0))</f>
        <v/>
      </c>
      <c r="F6082" s="11" t="n">
        <v>0.11</v>
      </c>
      <c r="G6082" s="12">
        <f>0*8</f>
        <v/>
      </c>
      <c r="H6082" s="12">
        <f>F6082-G6082</f>
        <v/>
      </c>
      <c r="I6082" s="10">
        <f>IF(E6082=0,"Fora",IF(E6081=0,"Carg xar",IF(H6082&lt;0,IF(M6082&lt;0.9,"Carg FV","Stby"),IF(M6082&gt;P6082,"V2H",IF(M6082&lt;0.9,"Carg xar","Stby")))))</f>
        <v/>
      </c>
      <c r="J6082" s="12">
        <f>IF(OR(I6082="Carg FV",I6082="Carg xar"),MIN(IF(I6082="Carg FV",ABS(H6082),7.4),7.4,MAX(0,(0.9-M6082)*40)*0.95),0)</f>
        <v/>
      </c>
      <c r="K6082" s="12">
        <f>IF(I6082="V2H",MIN(MAX(0,H6082),7.4,MAX(0,(M6082-P6082)*40)*0.95),0)</f>
        <v/>
      </c>
      <c r="L6082" s="12">
        <f>IF(E6082=0,0,MAX(0,H6082-K6082))</f>
        <v/>
      </c>
      <c r="M6082" s="13">
        <f>M6081+J6081/40-IF(I6081="V2H",K6081/(0.95*40),0)-IF(E6082=0,IF(E6081=1,IF(D6082=1,30,40)*0.18/(2*40),0),0)-IF(E6082=1,IF(E6081=0,IF(D6082=1,30,40)*0.18/(2*40),0),0)</f>
        <v/>
      </c>
      <c r="N6082" s="14" t="n">
        <v>0.09</v>
      </c>
      <c r="O6082" s="15">
        <f>K6082*N6082</f>
        <v/>
      </c>
      <c r="P6082">
        <f>IF(E6082=0,0.3,IF(D6082=1,IF(C6082&gt;=Params!$B$13-3,IF(C6082&lt;Params!$B$13,Params!$B$20,0.3),0.3),IF(C6082&gt;=Params!$B$15-3,IF(C6082&lt;Params!$B$15,Params!$B$21,0.3),0.3)))</f>
        <v/>
      </c>
    </row>
    <row r="6083" ht="15" customHeight="1" s="1">
      <c r="A6083" s="9" t="n">
        <v>6080</v>
      </c>
      <c r="B6083" s="6" t="inlineStr">
        <is>
          <t>11/09</t>
        </is>
      </c>
      <c r="C6083" s="6" t="n">
        <v>7</v>
      </c>
      <c r="D6083" s="6" t="n">
        <v>0</v>
      </c>
      <c r="E6083" s="10">
        <f>IF(D6083=1, IF(OR(C6083&lt;10, C6083&gt;=15),1,0), IF(OR(C6083&lt;7, C6083&gt;=18),1,0))</f>
        <v/>
      </c>
      <c r="F6083" s="11" t="n">
        <v>0.178</v>
      </c>
      <c r="G6083" s="12">
        <f>0.06*8</f>
        <v/>
      </c>
      <c r="H6083" s="12">
        <f>F6083-G6083</f>
        <v/>
      </c>
      <c r="I6083" s="10">
        <f>IF(E6083=0,"Fora",IF(E6082=0,"Carg xar",IF(H6083&lt;0,IF(M6083&lt;0.9,"Carg FV","Stby"),IF(M6083&gt;P6083,"V2H",IF(M6083&lt;0.9,"Carg xar","Stby")))))</f>
        <v/>
      </c>
      <c r="J6083" s="12">
        <f>IF(OR(I6083="Carg FV",I6083="Carg xar"),MIN(IF(I6083="Carg FV",ABS(H6083),7.4),7.4,MAX(0,(0.9-M6083)*40)*0.95),0)</f>
        <v/>
      </c>
      <c r="K6083" s="12">
        <f>IF(I6083="V2H",MIN(MAX(0,H6083),7.4,MAX(0,(M6083-P6083)*40)*0.95),0)</f>
        <v/>
      </c>
      <c r="L6083" s="12">
        <f>IF(E6083=0,0,MAX(0,H6083-K6083))</f>
        <v/>
      </c>
      <c r="M6083" s="13">
        <f>M6082+J6082/40-IF(I6082="V2H",K6082/(0.95*40),0)-IF(E6083=0,IF(E6082=1,IF(D6083=1,30,40)*0.18/(2*40),0),0)-IF(E6083=1,IF(E6082=0,IF(D6083=1,30,40)*0.18/(2*40),0),0)</f>
        <v/>
      </c>
      <c r="N6083" s="14" t="n">
        <v>0.09</v>
      </c>
      <c r="O6083" s="15">
        <f>K6083*N6083</f>
        <v/>
      </c>
      <c r="P6083">
        <f>IF(E6083=0,0.3,IF(D6083=1,IF(C6083&gt;=Params!$B$13-3,IF(C6083&lt;Params!$B$13,Params!$B$20,0.3),0.3),IF(C6083&gt;=Params!$B$15-3,IF(C6083&lt;Params!$B$15,Params!$B$21,0.3),0.3)))</f>
        <v/>
      </c>
    </row>
    <row r="6084" ht="15" customHeight="1" s="1">
      <c r="A6084" s="9" t="n">
        <v>6081</v>
      </c>
      <c r="B6084" s="6" t="inlineStr">
        <is>
          <t>11/09</t>
        </is>
      </c>
      <c r="C6084" s="6" t="n">
        <v>8</v>
      </c>
      <c r="D6084" s="6" t="n">
        <v>0</v>
      </c>
      <c r="E6084" s="10">
        <f>IF(D6084=1, IF(OR(C6084&lt;10, C6084&gt;=15),1,0), IF(OR(C6084&lt;7, C6084&gt;=18),1,0))</f>
        <v/>
      </c>
      <c r="F6084" s="11" t="n">
        <v>0</v>
      </c>
      <c r="G6084" s="12">
        <f>0.2*8</f>
        <v/>
      </c>
      <c r="H6084" s="12">
        <f>F6084-G6084</f>
        <v/>
      </c>
      <c r="I6084" s="10">
        <f>IF(E6084=0,"Fora",IF(E6083=0,"Carg xar",IF(H6084&lt;0,IF(M6084&lt;0.9,"Carg FV","Stby"),IF(M6084&gt;P6084,"V2H",IF(M6084&lt;0.9,"Carg xar","Stby")))))</f>
        <v/>
      </c>
      <c r="J6084" s="12">
        <f>IF(OR(I6084="Carg FV",I6084="Carg xar"),MIN(IF(I6084="Carg FV",ABS(H6084),7.4),7.4,MAX(0,(0.9-M6084)*40)*0.95),0)</f>
        <v/>
      </c>
      <c r="K6084" s="12">
        <f>IF(I6084="V2H",MIN(MAX(0,H6084),7.4,MAX(0,(M6084-P6084)*40)*0.95),0)</f>
        <v/>
      </c>
      <c r="L6084" s="12">
        <f>IF(E6084=0,0,MAX(0,H6084-K6084))</f>
        <v/>
      </c>
      <c r="M6084" s="13">
        <f>M6083+J6083/40-IF(I6083="V2H",K6083/(0.95*40),0)-IF(E6084=0,IF(E6083=1,IF(D6084=1,30,40)*0.18/(2*40),0),0)-IF(E6084=1,IF(E6083=0,IF(D6084=1,30,40)*0.18/(2*40),0),0)</f>
        <v/>
      </c>
      <c r="N6084" s="14" t="n">
        <v>0.15</v>
      </c>
      <c r="O6084" s="15">
        <f>K6084*N6084</f>
        <v/>
      </c>
      <c r="P6084">
        <f>IF(E6084=0,0.3,IF(D6084=1,IF(C6084&gt;=Params!$B$13-3,IF(C6084&lt;Params!$B$13,Params!$B$20,0.3),0.3),IF(C6084&gt;=Params!$B$15-3,IF(C6084&lt;Params!$B$15,Params!$B$21,0.3),0.3)))</f>
        <v/>
      </c>
    </row>
    <row r="6085" ht="15" customHeight="1" s="1">
      <c r="A6085" s="9" t="n">
        <v>6082</v>
      </c>
      <c r="B6085" s="6" t="inlineStr">
        <is>
          <t>11/09</t>
        </is>
      </c>
      <c r="C6085" s="6" t="n">
        <v>9</v>
      </c>
      <c r="D6085" s="6" t="n">
        <v>0</v>
      </c>
      <c r="E6085" s="10">
        <f>IF(D6085=1, IF(OR(C6085&lt;10, C6085&gt;=15),1,0), IF(OR(C6085&lt;7, C6085&gt;=18),1,0))</f>
        <v/>
      </c>
      <c r="F6085" s="11" t="n">
        <v>1.11</v>
      </c>
      <c r="G6085" s="12">
        <f>0.4*8</f>
        <v/>
      </c>
      <c r="H6085" s="12">
        <f>F6085-G6085</f>
        <v/>
      </c>
      <c r="I6085" s="10">
        <f>IF(E6085=0,"Fora",IF(E6084=0,"Carg xar",IF(H6085&lt;0,IF(M6085&lt;0.9,"Carg FV","Stby"),IF(M6085&gt;P6085,"V2H",IF(M6085&lt;0.9,"Carg xar","Stby")))))</f>
        <v/>
      </c>
      <c r="J6085" s="12">
        <f>IF(OR(I6085="Carg FV",I6085="Carg xar"),MIN(IF(I6085="Carg FV",ABS(H6085),7.4),7.4,MAX(0,(0.9-M6085)*40)*0.95),0)</f>
        <v/>
      </c>
      <c r="K6085" s="12">
        <f>IF(I6085="V2H",MIN(MAX(0,H6085),7.4,MAX(0,(M6085-P6085)*40)*0.95),0)</f>
        <v/>
      </c>
      <c r="L6085" s="12">
        <f>IF(E6085=0,0,MAX(0,H6085-K6085))</f>
        <v/>
      </c>
      <c r="M6085" s="13">
        <f>M6084+J6084/40-IF(I6084="V2H",K6084/(0.95*40),0)-IF(E6085=0,IF(E6084=1,IF(D6085=1,30,40)*0.18/(2*40),0),0)-IF(E6085=1,IF(E6084=0,IF(D6085=1,30,40)*0.18/(2*40),0),0)</f>
        <v/>
      </c>
      <c r="N6085" s="14" t="n">
        <v>0.15</v>
      </c>
      <c r="O6085" s="15">
        <f>K6085*N6085</f>
        <v/>
      </c>
      <c r="P6085">
        <f>IF(E6085=0,0.3,IF(D6085=1,IF(C6085&gt;=Params!$B$13-3,IF(C6085&lt;Params!$B$13,Params!$B$20,0.3),0.3),IF(C6085&gt;=Params!$B$15-3,IF(C6085&lt;Params!$B$15,Params!$B$21,0.3),0.3)))</f>
        <v/>
      </c>
    </row>
    <row r="6086" ht="15" customHeight="1" s="1">
      <c r="A6086" s="9" t="n">
        <v>6083</v>
      </c>
      <c r="B6086" s="6" t="inlineStr">
        <is>
          <t>11/09</t>
        </is>
      </c>
      <c r="C6086" s="6" t="n">
        <v>10</v>
      </c>
      <c r="D6086" s="6" t="n">
        <v>0</v>
      </c>
      <c r="E6086" s="10">
        <f>IF(D6086=1, IF(OR(C6086&lt;10, C6086&gt;=15),1,0), IF(OR(C6086&lt;7, C6086&gt;=18),1,0))</f>
        <v/>
      </c>
      <c r="F6086" s="11" t="n">
        <v>0.948</v>
      </c>
      <c r="G6086" s="12">
        <f>0.6*8</f>
        <v/>
      </c>
      <c r="H6086" s="12">
        <f>F6086-G6086</f>
        <v/>
      </c>
      <c r="I6086" s="10">
        <f>IF(E6086=0,"Fora",IF(E6085=0,"Carg xar",IF(H6086&lt;0,IF(M6086&lt;0.9,"Carg FV","Stby"),IF(M6086&gt;P6086,"V2H",IF(M6086&lt;0.9,"Carg xar","Stby")))))</f>
        <v/>
      </c>
      <c r="J6086" s="12">
        <f>IF(OR(I6086="Carg FV",I6086="Carg xar"),MIN(IF(I6086="Carg FV",ABS(H6086),7.4),7.4,MAX(0,(0.9-M6086)*40)*0.95),0)</f>
        <v/>
      </c>
      <c r="K6086" s="12">
        <f>IF(I6086="V2H",MIN(MAX(0,H6086),7.4,MAX(0,(M6086-P6086)*40)*0.95),0)</f>
        <v/>
      </c>
      <c r="L6086" s="12">
        <f>IF(E6086=0,0,MAX(0,H6086-K6086))</f>
        <v/>
      </c>
      <c r="M6086" s="13">
        <f>M6085+J6085/40-IF(I6085="V2H",K6085/(0.95*40),0)-IF(E6086=0,IF(E6085=1,IF(D6086=1,30,40)*0.18/(2*40),0),0)-IF(E6086=1,IF(E6085=0,IF(D6086=1,30,40)*0.18/(2*40),0),0)</f>
        <v/>
      </c>
      <c r="N6086" s="14" t="n">
        <v>0.2</v>
      </c>
      <c r="O6086" s="15">
        <f>K6086*N6086</f>
        <v/>
      </c>
      <c r="P6086">
        <f>IF(E6086=0,0.3,IF(D6086=1,IF(C6086&gt;=Params!$B$13-3,IF(C6086&lt;Params!$B$13,Params!$B$20,0.3),0.3),IF(C6086&gt;=Params!$B$15-3,IF(C6086&lt;Params!$B$15,Params!$B$21,0.3),0.3)))</f>
        <v/>
      </c>
    </row>
    <row r="6087" ht="15" customHeight="1" s="1">
      <c r="A6087" s="9" t="n">
        <v>6084</v>
      </c>
      <c r="B6087" s="6" t="inlineStr">
        <is>
          <t>11/09</t>
        </is>
      </c>
      <c r="C6087" s="6" t="n">
        <v>11</v>
      </c>
      <c r="D6087" s="6" t="n">
        <v>0</v>
      </c>
      <c r="E6087" s="10">
        <f>IF(D6087=1, IF(OR(C6087&lt;10, C6087&gt;=15),1,0), IF(OR(C6087&lt;7, C6087&gt;=18),1,0))</f>
        <v/>
      </c>
      <c r="F6087" s="11" t="n">
        <v>0</v>
      </c>
      <c r="G6087" s="12">
        <f>0.75*8</f>
        <v/>
      </c>
      <c r="H6087" s="12">
        <f>F6087-G6087</f>
        <v/>
      </c>
      <c r="I6087" s="10">
        <f>IF(E6087=0,"Fora",IF(E6086=0,"Carg xar",IF(H6087&lt;0,IF(M6087&lt;0.9,"Carg FV","Stby"),IF(M6087&gt;P6087,"V2H",IF(M6087&lt;0.9,"Carg xar","Stby")))))</f>
        <v/>
      </c>
      <c r="J6087" s="12">
        <f>IF(OR(I6087="Carg FV",I6087="Carg xar"),MIN(IF(I6087="Carg FV",ABS(H6087),7.4),7.4,MAX(0,(0.9-M6087)*40)*0.95),0)</f>
        <v/>
      </c>
      <c r="K6087" s="12">
        <f>IF(I6087="V2H",MIN(MAX(0,H6087),7.4,MAX(0,(M6087-P6087)*40)*0.95),0)</f>
        <v/>
      </c>
      <c r="L6087" s="12">
        <f>IF(E6087=0,0,MAX(0,H6087-K6087))</f>
        <v/>
      </c>
      <c r="M6087" s="13">
        <f>M6086+J6086/40-IF(I6086="V2H",K6086/(0.95*40),0)-IF(E6087=0,IF(E6086=1,IF(D6087=1,30,40)*0.18/(2*40),0),0)-IF(E6087=1,IF(E6086=0,IF(D6087=1,30,40)*0.18/(2*40),0),0)</f>
        <v/>
      </c>
      <c r="N6087" s="14" t="n">
        <v>0.2</v>
      </c>
      <c r="O6087" s="15">
        <f>K6087*N6087</f>
        <v/>
      </c>
      <c r="P6087">
        <f>IF(E6087=0,0.3,IF(D6087=1,IF(C6087&gt;=Params!$B$13-3,IF(C6087&lt;Params!$B$13,Params!$B$20,0.3),0.3),IF(C6087&gt;=Params!$B$15-3,IF(C6087&lt;Params!$B$15,Params!$B$21,0.3),0.3)))</f>
        <v/>
      </c>
    </row>
    <row r="6088" ht="15" customHeight="1" s="1">
      <c r="A6088" s="9" t="n">
        <v>6085</v>
      </c>
      <c r="B6088" s="6" t="inlineStr">
        <is>
          <t>11/09</t>
        </is>
      </c>
      <c r="C6088" s="6" t="n">
        <v>12</v>
      </c>
      <c r="D6088" s="6" t="n">
        <v>0</v>
      </c>
      <c r="E6088" s="10">
        <f>IF(D6088=1, IF(OR(C6088&lt;10, C6088&gt;=15),1,0), IF(OR(C6088&lt;7, C6088&gt;=18),1,0))</f>
        <v/>
      </c>
      <c r="F6088" s="11" t="n">
        <v>0.12</v>
      </c>
      <c r="G6088" s="12">
        <f>0.82*8</f>
        <v/>
      </c>
      <c r="H6088" s="12">
        <f>F6088-G6088</f>
        <v/>
      </c>
      <c r="I6088" s="10">
        <f>IF(E6088=0,"Fora",IF(E6087=0,"Carg xar",IF(H6088&lt;0,IF(M6088&lt;0.9,"Carg FV","Stby"),IF(M6088&gt;P6088,"V2H",IF(M6088&lt;0.9,"Carg xar","Stby")))))</f>
        <v/>
      </c>
      <c r="J6088" s="12">
        <f>IF(OR(I6088="Carg FV",I6088="Carg xar"),MIN(IF(I6088="Carg FV",ABS(H6088),7.4),7.4,MAX(0,(0.9-M6088)*40)*0.95),0)</f>
        <v/>
      </c>
      <c r="K6088" s="12">
        <f>IF(I6088="V2H",MIN(MAX(0,H6088),7.4,MAX(0,(M6088-P6088)*40)*0.95),0)</f>
        <v/>
      </c>
      <c r="L6088" s="12">
        <f>IF(E6088=0,0,MAX(0,H6088-K6088))</f>
        <v/>
      </c>
      <c r="M6088" s="13">
        <f>M6087+J6087/40-IF(I6087="V2H",K6087/(0.95*40),0)-IF(E6088=0,IF(E6087=1,IF(D6088=1,30,40)*0.18/(2*40),0),0)-IF(E6088=1,IF(E6087=0,IF(D6088=1,30,40)*0.18/(2*40),0),0)</f>
        <v/>
      </c>
      <c r="N6088" s="14" t="n">
        <v>0.2</v>
      </c>
      <c r="O6088" s="15">
        <f>K6088*N6088</f>
        <v/>
      </c>
      <c r="P6088">
        <f>IF(E6088=0,0.3,IF(D6088=1,IF(C6088&gt;=Params!$B$13-3,IF(C6088&lt;Params!$B$13,Params!$B$20,0.3),0.3),IF(C6088&gt;=Params!$B$15-3,IF(C6088&lt;Params!$B$15,Params!$B$21,0.3),0.3)))</f>
        <v/>
      </c>
    </row>
    <row r="6089" ht="15" customHeight="1" s="1">
      <c r="A6089" s="9" t="n">
        <v>6086</v>
      </c>
      <c r="B6089" s="6" t="inlineStr">
        <is>
          <t>11/09</t>
        </is>
      </c>
      <c r="C6089" s="6" t="n">
        <v>13</v>
      </c>
      <c r="D6089" s="6" t="n">
        <v>0</v>
      </c>
      <c r="E6089" s="10">
        <f>IF(D6089=1, IF(OR(C6089&lt;10, C6089&gt;=15),1,0), IF(OR(C6089&lt;7, C6089&gt;=18),1,0))</f>
        <v/>
      </c>
      <c r="F6089" s="11" t="n">
        <v>0</v>
      </c>
      <c r="G6089" s="12">
        <f>0.8*8</f>
        <v/>
      </c>
      <c r="H6089" s="12">
        <f>F6089-G6089</f>
        <v/>
      </c>
      <c r="I6089" s="10">
        <f>IF(E6089=0,"Fora",IF(E6088=0,"Carg xar",IF(H6089&lt;0,IF(M6089&lt;0.9,"Carg FV","Stby"),IF(M6089&gt;P6089,"V2H",IF(M6089&lt;0.9,"Carg xar","Stby")))))</f>
        <v/>
      </c>
      <c r="J6089" s="12">
        <f>IF(OR(I6089="Carg FV",I6089="Carg xar"),MIN(IF(I6089="Carg FV",ABS(H6089),7.4),7.4,MAX(0,(0.9-M6089)*40)*0.95),0)</f>
        <v/>
      </c>
      <c r="K6089" s="12">
        <f>IF(I6089="V2H",MIN(MAX(0,H6089),7.4,MAX(0,(M6089-P6089)*40)*0.95),0)</f>
        <v/>
      </c>
      <c r="L6089" s="12">
        <f>IF(E6089=0,0,MAX(0,H6089-K6089))</f>
        <v/>
      </c>
      <c r="M6089" s="13">
        <f>M6088+J6088/40-IF(I6088="V2H",K6088/(0.95*40),0)-IF(E6089=0,IF(E6088=1,IF(D6089=1,30,40)*0.18/(2*40),0),0)-IF(E6089=1,IF(E6088=0,IF(D6089=1,30,40)*0.18/(2*40),0),0)</f>
        <v/>
      </c>
      <c r="N6089" s="14" t="n">
        <v>0.2</v>
      </c>
      <c r="O6089" s="15">
        <f>K6089*N6089</f>
        <v/>
      </c>
      <c r="P6089">
        <f>IF(E6089=0,0.3,IF(D6089=1,IF(C6089&gt;=Params!$B$13-3,IF(C6089&lt;Params!$B$13,Params!$B$20,0.3),0.3),IF(C6089&gt;=Params!$B$15-3,IF(C6089&lt;Params!$B$15,Params!$B$21,0.3),0.3)))</f>
        <v/>
      </c>
    </row>
    <row r="6090" ht="15" customHeight="1" s="1">
      <c r="A6090" s="9" t="n">
        <v>6087</v>
      </c>
      <c r="B6090" s="6" t="inlineStr">
        <is>
          <t>11/09</t>
        </is>
      </c>
      <c r="C6090" s="6" t="n">
        <v>14</v>
      </c>
      <c r="D6090" s="6" t="n">
        <v>0</v>
      </c>
      <c r="E6090" s="10">
        <f>IF(D6090=1, IF(OR(C6090&lt;10, C6090&gt;=15),1,0), IF(OR(C6090&lt;7, C6090&gt;=18),1,0))</f>
        <v/>
      </c>
      <c r="F6090" s="11" t="n">
        <v>0</v>
      </c>
      <c r="G6090" s="12">
        <f>0.68*8</f>
        <v/>
      </c>
      <c r="H6090" s="12">
        <f>F6090-G6090</f>
        <v/>
      </c>
      <c r="I6090" s="10">
        <f>IF(E6090=0,"Fora",IF(E6089=0,"Carg xar",IF(H6090&lt;0,IF(M6090&lt;0.9,"Carg FV","Stby"),IF(M6090&gt;P6090,"V2H",IF(M6090&lt;0.9,"Carg xar","Stby")))))</f>
        <v/>
      </c>
      <c r="J6090" s="12">
        <f>IF(OR(I6090="Carg FV",I6090="Carg xar"),MIN(IF(I6090="Carg FV",ABS(H6090),7.4),7.4,MAX(0,(0.9-M6090)*40)*0.95),0)</f>
        <v/>
      </c>
      <c r="K6090" s="12">
        <f>IF(I6090="V2H",MIN(MAX(0,H6090),7.4,MAX(0,(M6090-P6090)*40)*0.95),0)</f>
        <v/>
      </c>
      <c r="L6090" s="12">
        <f>IF(E6090=0,0,MAX(0,H6090-K6090))</f>
        <v/>
      </c>
      <c r="M6090" s="13">
        <f>M6089+J6089/40-IF(I6089="V2H",K6089/(0.95*40),0)-IF(E6090=0,IF(E6089=1,IF(D6090=1,30,40)*0.18/(2*40),0),0)-IF(E6090=1,IF(E6089=0,IF(D6090=1,30,40)*0.18/(2*40),0),0)</f>
        <v/>
      </c>
      <c r="N6090" s="14" t="n">
        <v>0.15</v>
      </c>
      <c r="O6090" s="15">
        <f>K6090*N6090</f>
        <v/>
      </c>
      <c r="P6090">
        <f>IF(E6090=0,0.3,IF(D6090=1,IF(C6090&gt;=Params!$B$13-3,IF(C6090&lt;Params!$B$13,Params!$B$20,0.3),0.3),IF(C6090&gt;=Params!$B$15-3,IF(C6090&lt;Params!$B$15,Params!$B$21,0.3),0.3)))</f>
        <v/>
      </c>
    </row>
    <row r="6091" ht="15" customHeight="1" s="1">
      <c r="A6091" s="9" t="n">
        <v>6088</v>
      </c>
      <c r="B6091" s="6" t="inlineStr">
        <is>
          <t>11/09</t>
        </is>
      </c>
      <c r="C6091" s="6" t="n">
        <v>15</v>
      </c>
      <c r="D6091" s="6" t="n">
        <v>0</v>
      </c>
      <c r="E6091" s="10">
        <f>IF(D6091=1, IF(OR(C6091&lt;10, C6091&gt;=15),1,0), IF(OR(C6091&lt;7, C6091&gt;=18),1,0))</f>
        <v/>
      </c>
      <c r="F6091" s="11" t="n">
        <v>0</v>
      </c>
      <c r="G6091" s="12">
        <f>0.5*8</f>
        <v/>
      </c>
      <c r="H6091" s="12">
        <f>F6091-G6091</f>
        <v/>
      </c>
      <c r="I6091" s="10">
        <f>IF(E6091=0,"Fora",IF(E6090=0,"Carg xar",IF(H6091&lt;0,IF(M6091&lt;0.9,"Carg FV","Stby"),IF(M6091&gt;P6091,"V2H",IF(M6091&lt;0.9,"Carg xar","Stby")))))</f>
        <v/>
      </c>
      <c r="J6091" s="12">
        <f>IF(OR(I6091="Carg FV",I6091="Carg xar"),MIN(IF(I6091="Carg FV",ABS(H6091),7.4),7.4,MAX(0,(0.9-M6091)*40)*0.95),0)</f>
        <v/>
      </c>
      <c r="K6091" s="12">
        <f>IF(I6091="V2H",MIN(MAX(0,H6091),7.4,MAX(0,(M6091-P6091)*40)*0.95),0)</f>
        <v/>
      </c>
      <c r="L6091" s="12">
        <f>IF(E6091=0,0,MAX(0,H6091-K6091))</f>
        <v/>
      </c>
      <c r="M6091" s="13">
        <f>M6090+J6090/40-IF(I6090="V2H",K6090/(0.95*40),0)-IF(E6091=0,IF(E6090=1,IF(D6091=1,30,40)*0.18/(2*40),0),0)-IF(E6091=1,IF(E6090=0,IF(D6091=1,30,40)*0.18/(2*40),0),0)</f>
        <v/>
      </c>
      <c r="N6091" s="14" t="n">
        <v>0.15</v>
      </c>
      <c r="O6091" s="15">
        <f>K6091*N6091</f>
        <v/>
      </c>
      <c r="P6091">
        <f>IF(E6091=0,0.3,IF(D6091=1,IF(C6091&gt;=Params!$B$13-3,IF(C6091&lt;Params!$B$13,Params!$B$20,0.3),0.3),IF(C6091&gt;=Params!$B$15-3,IF(C6091&lt;Params!$B$15,Params!$B$21,0.3),0.3)))</f>
        <v/>
      </c>
    </row>
    <row r="6092" ht="15" customHeight="1" s="1">
      <c r="A6092" s="9" t="n">
        <v>6089</v>
      </c>
      <c r="B6092" s="6" t="inlineStr">
        <is>
          <t>11/09</t>
        </is>
      </c>
      <c r="C6092" s="6" t="n">
        <v>16</v>
      </c>
      <c r="D6092" s="6" t="n">
        <v>0</v>
      </c>
      <c r="E6092" s="10">
        <f>IF(D6092=1, IF(OR(C6092&lt;10, C6092&gt;=15),1,0), IF(OR(C6092&lt;7, C6092&gt;=18),1,0))</f>
        <v/>
      </c>
      <c r="F6092" s="11" t="n">
        <v>0</v>
      </c>
      <c r="G6092" s="12">
        <f>0.3*8</f>
        <v/>
      </c>
      <c r="H6092" s="12">
        <f>F6092-G6092</f>
        <v/>
      </c>
      <c r="I6092" s="10">
        <f>IF(E6092=0,"Fora",IF(E6091=0,"Carg xar",IF(H6092&lt;0,IF(M6092&lt;0.9,"Carg FV","Stby"),IF(M6092&gt;P6092,"V2H",IF(M6092&lt;0.9,"Carg xar","Stby")))))</f>
        <v/>
      </c>
      <c r="J6092" s="12">
        <f>IF(OR(I6092="Carg FV",I6092="Carg xar"),MIN(IF(I6092="Carg FV",ABS(H6092),7.4),7.4,MAX(0,(0.9-M6092)*40)*0.95),0)</f>
        <v/>
      </c>
      <c r="K6092" s="12">
        <f>IF(I6092="V2H",MIN(MAX(0,H6092),7.4,MAX(0,(M6092-P6092)*40)*0.95),0)</f>
        <v/>
      </c>
      <c r="L6092" s="12">
        <f>IF(E6092=0,0,MAX(0,H6092-K6092))</f>
        <v/>
      </c>
      <c r="M6092" s="13">
        <f>M6091+J6091/40-IF(I6091="V2H",K6091/(0.95*40),0)-IF(E6092=0,IF(E6091=1,IF(D6092=1,30,40)*0.18/(2*40),0),0)-IF(E6092=1,IF(E6091=0,IF(D6092=1,30,40)*0.18/(2*40),0),0)</f>
        <v/>
      </c>
      <c r="N6092" s="14" t="n">
        <v>0.15</v>
      </c>
      <c r="O6092" s="15">
        <f>K6092*N6092</f>
        <v/>
      </c>
      <c r="P6092">
        <f>IF(E6092=0,0.3,IF(D6092=1,IF(C6092&gt;=Params!$B$13-3,IF(C6092&lt;Params!$B$13,Params!$B$20,0.3),0.3),IF(C6092&gt;=Params!$B$15-3,IF(C6092&lt;Params!$B$15,Params!$B$21,0.3),0.3)))</f>
        <v/>
      </c>
    </row>
    <row r="6093" ht="15" customHeight="1" s="1">
      <c r="A6093" s="9" t="n">
        <v>6090</v>
      </c>
      <c r="B6093" s="6" t="inlineStr">
        <is>
          <t>11/09</t>
        </is>
      </c>
      <c r="C6093" s="6" t="n">
        <v>17</v>
      </c>
      <c r="D6093" s="6" t="n">
        <v>0</v>
      </c>
      <c r="E6093" s="10">
        <f>IF(D6093=1, IF(OR(C6093&lt;10, C6093&gt;=15),1,0), IF(OR(C6093&lt;7, C6093&gt;=18),1,0))</f>
        <v/>
      </c>
      <c r="F6093" s="11" t="n">
        <v>0</v>
      </c>
      <c r="G6093" s="12">
        <f>0.12*8</f>
        <v/>
      </c>
      <c r="H6093" s="12">
        <f>F6093-G6093</f>
        <v/>
      </c>
      <c r="I6093" s="10">
        <f>IF(E6093=0,"Fora",IF(E6092=0,"Carg xar",IF(H6093&lt;0,IF(M6093&lt;0.9,"Carg FV","Stby"),IF(M6093&gt;P6093,"V2H",IF(M6093&lt;0.9,"Carg xar","Stby")))))</f>
        <v/>
      </c>
      <c r="J6093" s="12">
        <f>IF(OR(I6093="Carg FV",I6093="Carg xar"),MIN(IF(I6093="Carg FV",ABS(H6093),7.4),7.4,MAX(0,(0.9-M6093)*40)*0.95),0)</f>
        <v/>
      </c>
      <c r="K6093" s="12">
        <f>IF(I6093="V2H",MIN(MAX(0,H6093),7.4,MAX(0,(M6093-P6093)*40)*0.95),0)</f>
        <v/>
      </c>
      <c r="L6093" s="12">
        <f>IF(E6093=0,0,MAX(0,H6093-K6093))</f>
        <v/>
      </c>
      <c r="M6093" s="13">
        <f>M6092+J6092/40-IF(I6092="V2H",K6092/(0.95*40),0)-IF(E6093=0,IF(E6092=1,IF(D6093=1,30,40)*0.18/(2*40),0),0)-IF(E6093=1,IF(E6092=0,IF(D6093=1,30,40)*0.18/(2*40),0),0)</f>
        <v/>
      </c>
      <c r="N6093" s="14" t="n">
        <v>0.15</v>
      </c>
      <c r="O6093" s="15">
        <f>K6093*N6093</f>
        <v/>
      </c>
      <c r="P6093">
        <f>IF(E6093=0,0.3,IF(D6093=1,IF(C6093&gt;=Params!$B$13-3,IF(C6093&lt;Params!$B$13,Params!$B$20,0.3),0.3),IF(C6093&gt;=Params!$B$15-3,IF(C6093&lt;Params!$B$15,Params!$B$21,0.3),0.3)))</f>
        <v/>
      </c>
    </row>
    <row r="6094" ht="15" customHeight="1" s="1">
      <c r="A6094" s="9" t="n">
        <v>6091</v>
      </c>
      <c r="B6094" s="6" t="inlineStr">
        <is>
          <t>11/09</t>
        </is>
      </c>
      <c r="C6094" s="6" t="n">
        <v>18</v>
      </c>
      <c r="D6094" s="6" t="n">
        <v>0</v>
      </c>
      <c r="E6094" s="10">
        <f>IF(D6094=1, IF(OR(C6094&lt;10, C6094&gt;=15),1,0), IF(OR(C6094&lt;7, C6094&gt;=18),1,0))</f>
        <v/>
      </c>
      <c r="F6094" s="11" t="n">
        <v>0</v>
      </c>
      <c r="G6094" s="12">
        <f>0*8</f>
        <v/>
      </c>
      <c r="H6094" s="12">
        <f>F6094-G6094</f>
        <v/>
      </c>
      <c r="I6094" s="10">
        <f>IF(E6094=0,"Fora",IF(E6093=0,"Carg xar",IF(H6094&lt;0,IF(M6094&lt;0.9,"Carg FV","Stby"),IF(M6094&gt;P6094,"V2H",IF(M6094&lt;0.9,"Carg xar","Stby")))))</f>
        <v/>
      </c>
      <c r="J6094" s="12">
        <f>IF(OR(I6094="Carg FV",I6094="Carg xar"),MIN(IF(I6094="Carg FV",ABS(H6094),7.4),7.4,MAX(0,(0.9-M6094)*40)*0.95),0)</f>
        <v/>
      </c>
      <c r="K6094" s="12">
        <f>IF(I6094="V2H",MIN(MAX(0,H6094),7.4,MAX(0,(M6094-P6094)*40)*0.95),0)</f>
        <v/>
      </c>
      <c r="L6094" s="12">
        <f>IF(E6094=0,0,MAX(0,H6094-K6094))</f>
        <v/>
      </c>
      <c r="M6094" s="13">
        <f>M6093+J6093/40-IF(I6093="V2H",K6093/(0.95*40),0)-IF(E6094=0,IF(E6093=1,IF(D6094=1,30,40)*0.18/(2*40),0),0)-IF(E6094=1,IF(E6093=0,IF(D6094=1,30,40)*0.18/(2*40),0),0)</f>
        <v/>
      </c>
      <c r="N6094" s="14" t="n">
        <v>0.2</v>
      </c>
      <c r="O6094" s="15">
        <f>K6094*N6094</f>
        <v/>
      </c>
      <c r="P6094">
        <f>IF(E6094=0,0.3,IF(D6094=1,IF(C6094&gt;=Params!$B$13-3,IF(C6094&lt;Params!$B$13,Params!$B$20,0.3),0.3),IF(C6094&gt;=Params!$B$15-3,IF(C6094&lt;Params!$B$15,Params!$B$21,0.3),0.3)))</f>
        <v/>
      </c>
    </row>
    <row r="6095" ht="15" customHeight="1" s="1">
      <c r="A6095" s="9" t="n">
        <v>6092</v>
      </c>
      <c r="B6095" s="6" t="inlineStr">
        <is>
          <t>11/09</t>
        </is>
      </c>
      <c r="C6095" s="6" t="n">
        <v>19</v>
      </c>
      <c r="D6095" s="6" t="n">
        <v>0</v>
      </c>
      <c r="E6095" s="10">
        <f>IF(D6095=1, IF(OR(C6095&lt;10, C6095&gt;=15),1,0), IF(OR(C6095&lt;7, C6095&gt;=18),1,0))</f>
        <v/>
      </c>
      <c r="F6095" s="11" t="n">
        <v>0.394</v>
      </c>
      <c r="G6095" s="12">
        <f>0*8</f>
        <v/>
      </c>
      <c r="H6095" s="12">
        <f>F6095-G6095</f>
        <v/>
      </c>
      <c r="I6095" s="10">
        <f>IF(E6095=0,"Fora",IF(E6094=0,"Carg xar",IF(H6095&lt;0,IF(M6095&lt;0.9,"Carg FV","Stby"),IF(M6095&gt;P6095,"V2H",IF(M6095&lt;0.9,"Carg xar","Stby")))))</f>
        <v/>
      </c>
      <c r="J6095" s="12">
        <f>IF(OR(I6095="Carg FV",I6095="Carg xar"),MIN(IF(I6095="Carg FV",ABS(H6095),7.4),7.4,MAX(0,(0.9-M6095)*40)*0.95),0)</f>
        <v/>
      </c>
      <c r="K6095" s="12">
        <f>IF(I6095="V2H",MIN(MAX(0,H6095),7.4,MAX(0,(M6095-P6095)*40)*0.95),0)</f>
        <v/>
      </c>
      <c r="L6095" s="12">
        <f>IF(E6095=0,0,MAX(0,H6095-K6095))</f>
        <v/>
      </c>
      <c r="M6095" s="13">
        <f>M6094+J6094/40-IF(I6094="V2H",K6094/(0.95*40),0)-IF(E6095=0,IF(E6094=1,IF(D6095=1,30,40)*0.18/(2*40),0),0)-IF(E6095=1,IF(E6094=0,IF(D6095=1,30,40)*0.18/(2*40),0),0)</f>
        <v/>
      </c>
      <c r="N6095" s="14" t="n">
        <v>0.2</v>
      </c>
      <c r="O6095" s="15">
        <f>K6095*N6095</f>
        <v/>
      </c>
      <c r="P6095">
        <f>IF(E6095=0,0.3,IF(D6095=1,IF(C6095&gt;=Params!$B$13-3,IF(C6095&lt;Params!$B$13,Params!$B$20,0.3),0.3),IF(C6095&gt;=Params!$B$15-3,IF(C6095&lt;Params!$B$15,Params!$B$21,0.3),0.3)))</f>
        <v/>
      </c>
    </row>
    <row r="6096" ht="15" customHeight="1" s="1">
      <c r="A6096" s="9" t="n">
        <v>6093</v>
      </c>
      <c r="B6096" s="6" t="inlineStr">
        <is>
          <t>11/09</t>
        </is>
      </c>
      <c r="C6096" s="6" t="n">
        <v>20</v>
      </c>
      <c r="D6096" s="6" t="n">
        <v>0</v>
      </c>
      <c r="E6096" s="10">
        <f>IF(D6096=1, IF(OR(C6096&lt;10, C6096&gt;=15),1,0), IF(OR(C6096&lt;7, C6096&gt;=18),1,0))</f>
        <v/>
      </c>
      <c r="F6096" s="11" t="n">
        <v>0.499</v>
      </c>
      <c r="G6096" s="12">
        <f>0*8</f>
        <v/>
      </c>
      <c r="H6096" s="12">
        <f>F6096-G6096</f>
        <v/>
      </c>
      <c r="I6096" s="10">
        <f>IF(E6096=0,"Fora",IF(E6095=0,"Carg xar",IF(H6096&lt;0,IF(M6096&lt;0.9,"Carg FV","Stby"),IF(M6096&gt;P6096,"V2H",IF(M6096&lt;0.9,"Carg xar","Stby")))))</f>
        <v/>
      </c>
      <c r="J6096" s="12">
        <f>IF(OR(I6096="Carg FV",I6096="Carg xar"),MIN(IF(I6096="Carg FV",ABS(H6096),7.4),7.4,MAX(0,(0.9-M6096)*40)*0.95),0)</f>
        <v/>
      </c>
      <c r="K6096" s="12">
        <f>IF(I6096="V2H",MIN(MAX(0,H6096),7.4,MAX(0,(M6096-P6096)*40)*0.95),0)</f>
        <v/>
      </c>
      <c r="L6096" s="12">
        <f>IF(E6096=0,0,MAX(0,H6096-K6096))</f>
        <v/>
      </c>
      <c r="M6096" s="13">
        <f>M6095+J6095/40-IF(I6095="V2H",K6095/(0.95*40),0)-IF(E6096=0,IF(E6095=1,IF(D6096=1,30,40)*0.18/(2*40),0),0)-IF(E6096=1,IF(E6095=0,IF(D6096=1,30,40)*0.18/(2*40),0),0)</f>
        <v/>
      </c>
      <c r="N6096" s="14" t="n">
        <v>0.2</v>
      </c>
      <c r="O6096" s="15">
        <f>K6096*N6096</f>
        <v/>
      </c>
      <c r="P6096">
        <f>IF(E6096=0,0.3,IF(D6096=1,IF(C6096&gt;=Params!$B$13-3,IF(C6096&lt;Params!$B$13,Params!$B$20,0.3),0.3),IF(C6096&gt;=Params!$B$15-3,IF(C6096&lt;Params!$B$15,Params!$B$21,0.3),0.3)))</f>
        <v/>
      </c>
    </row>
    <row r="6097" ht="15" customHeight="1" s="1">
      <c r="A6097" s="9" t="n">
        <v>6094</v>
      </c>
      <c r="B6097" s="6" t="inlineStr">
        <is>
          <t>11/09</t>
        </is>
      </c>
      <c r="C6097" s="6" t="n">
        <v>21</v>
      </c>
      <c r="D6097" s="6" t="n">
        <v>0</v>
      </c>
      <c r="E6097" s="10">
        <f>IF(D6097=1, IF(OR(C6097&lt;10, C6097&gt;=15),1,0), IF(OR(C6097&lt;7, C6097&gt;=18),1,0))</f>
        <v/>
      </c>
      <c r="F6097" s="11" t="n">
        <v>0.68</v>
      </c>
      <c r="G6097" s="12">
        <f>0*8</f>
        <v/>
      </c>
      <c r="H6097" s="12">
        <f>F6097-G6097</f>
        <v/>
      </c>
      <c r="I6097" s="10">
        <f>IF(E6097=0,"Fora",IF(E6096=0,"Carg xar",IF(H6097&lt;0,IF(M6097&lt;0.9,"Carg FV","Stby"),IF(M6097&gt;P6097,"V2H",IF(M6097&lt;0.9,"Carg xar","Stby")))))</f>
        <v/>
      </c>
      <c r="J6097" s="12">
        <f>IF(OR(I6097="Carg FV",I6097="Carg xar"),MIN(IF(I6097="Carg FV",ABS(H6097),7.4),7.4,MAX(0,(0.9-M6097)*40)*0.95),0)</f>
        <v/>
      </c>
      <c r="K6097" s="12">
        <f>IF(I6097="V2H",MIN(MAX(0,H6097),7.4,MAX(0,(M6097-P6097)*40)*0.95),0)</f>
        <v/>
      </c>
      <c r="L6097" s="12">
        <f>IF(E6097=0,0,MAX(0,H6097-K6097))</f>
        <v/>
      </c>
      <c r="M6097" s="13">
        <f>M6096+J6096/40-IF(I6096="V2H",K6096/(0.95*40),0)-IF(E6097=0,IF(E6096=1,IF(D6097=1,30,40)*0.18/(2*40),0),0)-IF(E6097=1,IF(E6096=0,IF(D6097=1,30,40)*0.18/(2*40),0),0)</f>
        <v/>
      </c>
      <c r="N6097" s="14" t="n">
        <v>0.2</v>
      </c>
      <c r="O6097" s="15">
        <f>K6097*N6097</f>
        <v/>
      </c>
      <c r="P6097">
        <f>IF(E6097=0,0.3,IF(D6097=1,IF(C6097&gt;=Params!$B$13-3,IF(C6097&lt;Params!$B$13,Params!$B$20,0.3),0.3),IF(C6097&gt;=Params!$B$15-3,IF(C6097&lt;Params!$B$15,Params!$B$21,0.3),0.3)))</f>
        <v/>
      </c>
    </row>
    <row r="6098" ht="15" customHeight="1" s="1">
      <c r="A6098" s="9" t="n">
        <v>6095</v>
      </c>
      <c r="B6098" s="6" t="inlineStr">
        <is>
          <t>11/09</t>
        </is>
      </c>
      <c r="C6098" s="6" t="n">
        <v>22</v>
      </c>
      <c r="D6098" s="6" t="n">
        <v>0</v>
      </c>
      <c r="E6098" s="10">
        <f>IF(D6098=1, IF(OR(C6098&lt;10, C6098&gt;=15),1,0), IF(OR(C6098&lt;7, C6098&gt;=18),1,0))</f>
        <v/>
      </c>
      <c r="F6098" s="11" t="n">
        <v>0.401</v>
      </c>
      <c r="G6098" s="12">
        <f>0*8</f>
        <v/>
      </c>
      <c r="H6098" s="12">
        <f>F6098-G6098</f>
        <v/>
      </c>
      <c r="I6098" s="10">
        <f>IF(E6098=0,"Fora",IF(E6097=0,"Carg xar",IF(H6098&lt;0,IF(M6098&lt;0.9,"Carg FV","Stby"),IF(M6098&gt;P6098,"V2H",IF(M6098&lt;0.9,"Carg xar","Stby")))))</f>
        <v/>
      </c>
      <c r="J6098" s="12">
        <f>IF(OR(I6098="Carg FV",I6098="Carg xar"),MIN(IF(I6098="Carg FV",ABS(H6098),7.4),7.4,MAX(0,(0.9-M6098)*40)*0.95),0)</f>
        <v/>
      </c>
      <c r="K6098" s="12">
        <f>IF(I6098="V2H",MIN(MAX(0,H6098),7.4,MAX(0,(M6098-P6098)*40)*0.95),0)</f>
        <v/>
      </c>
      <c r="L6098" s="12">
        <f>IF(E6098=0,0,MAX(0,H6098-K6098))</f>
        <v/>
      </c>
      <c r="M6098" s="13">
        <f>M6097+J6097/40-IF(I6097="V2H",K6097/(0.95*40),0)-IF(E6098=0,IF(E6097=1,IF(D6098=1,30,40)*0.18/(2*40),0),0)-IF(E6098=1,IF(E6097=0,IF(D6098=1,30,40)*0.18/(2*40),0),0)</f>
        <v/>
      </c>
      <c r="N6098" s="14" t="n">
        <v>0.15</v>
      </c>
      <c r="O6098" s="15">
        <f>K6098*N6098</f>
        <v/>
      </c>
      <c r="P6098">
        <f>IF(E6098=0,0.3,IF(D6098=1,IF(C6098&gt;=Params!$B$13-3,IF(C6098&lt;Params!$B$13,Params!$B$20,0.3),0.3),IF(C6098&gt;=Params!$B$15-3,IF(C6098&lt;Params!$B$15,Params!$B$21,0.3),0.3)))</f>
        <v/>
      </c>
    </row>
    <row r="6099" ht="15" customHeight="1" s="1">
      <c r="A6099" s="9" t="n">
        <v>6096</v>
      </c>
      <c r="B6099" s="6" t="inlineStr">
        <is>
          <t>11/09</t>
        </is>
      </c>
      <c r="C6099" s="6" t="n">
        <v>23</v>
      </c>
      <c r="D6099" s="6" t="n">
        <v>0</v>
      </c>
      <c r="E6099" s="10">
        <f>IF(D6099=1, IF(OR(C6099&lt;10, C6099&gt;=15),1,0), IF(OR(C6099&lt;7, C6099&gt;=18),1,0))</f>
        <v/>
      </c>
      <c r="F6099" s="11" t="n">
        <v>0.307</v>
      </c>
      <c r="G6099" s="12">
        <f>0*8</f>
        <v/>
      </c>
      <c r="H6099" s="12">
        <f>F6099-G6099</f>
        <v/>
      </c>
      <c r="I6099" s="10">
        <f>IF(E6099=0,"Fora",IF(E6098=0,"Carg xar",IF(H6099&lt;0,IF(M6099&lt;0.9,"Carg FV","Stby"),IF(M6099&gt;P6099,"V2H",IF(M6099&lt;0.9,"Carg xar","Stby")))))</f>
        <v/>
      </c>
      <c r="J6099" s="12">
        <f>IF(OR(I6099="Carg FV",I6099="Carg xar"),MIN(IF(I6099="Carg FV",ABS(H6099),7.4),7.4,MAX(0,(0.9-M6099)*40)*0.95),0)</f>
        <v/>
      </c>
      <c r="K6099" s="12">
        <f>IF(I6099="V2H",MIN(MAX(0,H6099),7.4,MAX(0,(M6099-P6099)*40)*0.95),0)</f>
        <v/>
      </c>
      <c r="L6099" s="12">
        <f>IF(E6099=0,0,MAX(0,H6099-K6099))</f>
        <v/>
      </c>
      <c r="M6099" s="13">
        <f>M6098+J6098/40-IF(I6098="V2H",K6098/(0.95*40),0)-IF(E6099=0,IF(E6098=1,IF(D6099=1,30,40)*0.18/(2*40),0),0)-IF(E6099=1,IF(E6098=0,IF(D6099=1,30,40)*0.18/(2*40),0),0)</f>
        <v/>
      </c>
      <c r="N6099" s="14" t="n">
        <v>0.15</v>
      </c>
      <c r="O6099" s="15">
        <f>K6099*N6099</f>
        <v/>
      </c>
      <c r="P6099">
        <f>IF(E6099=0,0.3,IF(D6099=1,IF(C6099&gt;=Params!$B$13-3,IF(C6099&lt;Params!$B$13,Params!$B$20,0.3),0.3),IF(C6099&gt;=Params!$B$15-3,IF(C6099&lt;Params!$B$15,Params!$B$21,0.3),0.3)))</f>
        <v/>
      </c>
    </row>
    <row r="6100" ht="15" customHeight="1" s="1">
      <c r="A6100" s="9" t="n">
        <v>6097</v>
      </c>
      <c r="B6100" s="6" t="inlineStr">
        <is>
          <t>12/09</t>
        </is>
      </c>
      <c r="C6100" s="6" t="n">
        <v>0</v>
      </c>
      <c r="D6100" s="6" t="n">
        <v>0</v>
      </c>
      <c r="E6100" s="10">
        <f>IF(D6100=1, IF(OR(C6100&lt;10, C6100&gt;=15),1,0), IF(OR(C6100&lt;7, C6100&gt;=18),1,0))</f>
        <v/>
      </c>
      <c r="F6100" s="11" t="n">
        <v>0.266</v>
      </c>
      <c r="G6100" s="12">
        <f>0*8</f>
        <v/>
      </c>
      <c r="H6100" s="12">
        <f>F6100-G6100</f>
        <v/>
      </c>
      <c r="I6100" s="10">
        <f>IF(E6100=0,"Fora",IF(E6099=0,"Carg xar",IF(H6100&lt;0,IF(M6100&lt;0.9,"Carg FV","Stby"),IF(M6100&gt;P6100,"V2H",IF(M6100&lt;0.9,"Carg xar","Stby")))))</f>
        <v/>
      </c>
      <c r="J6100" s="12">
        <f>IF(OR(I6100="Carg FV",I6100="Carg xar"),MIN(IF(I6100="Carg FV",ABS(H6100),7.4),7.4,MAX(0,(0.9-M6100)*40)*0.95),0)</f>
        <v/>
      </c>
      <c r="K6100" s="12">
        <f>IF(I6100="V2H",MIN(MAX(0,H6100),7.4,MAX(0,(M6100-P6100)*40)*0.95),0)</f>
        <v/>
      </c>
      <c r="L6100" s="12">
        <f>IF(E6100=0,0,MAX(0,H6100-K6100))</f>
        <v/>
      </c>
      <c r="M6100" s="13">
        <f>M6099+J6099/40-IF(I6099="V2H",K6099/(0.95*40),0)-IF(E6100=0,IF(E6099=1,IF(D6100=1,30,40)*0.18/(2*40),0),0)-IF(E6100=1,IF(E6099=0,IF(D6100=1,30,40)*0.18/(2*40),0),0)</f>
        <v/>
      </c>
      <c r="N6100" s="14" t="n">
        <v>0.09</v>
      </c>
      <c r="O6100" s="15">
        <f>K6100*N6100</f>
        <v/>
      </c>
      <c r="P6100">
        <f>IF(E6100=0,0.3,IF(D6100=1,IF(C6100&gt;=Params!$B$13-3,IF(C6100&lt;Params!$B$13,Params!$B$20,0.3),0.3),IF(C6100&gt;=Params!$B$15-3,IF(C6100&lt;Params!$B$15,Params!$B$21,0.3),0.3)))</f>
        <v/>
      </c>
    </row>
    <row r="6101" ht="15" customHeight="1" s="1">
      <c r="A6101" s="9" t="n">
        <v>6098</v>
      </c>
      <c r="B6101" s="6" t="inlineStr">
        <is>
          <t>12/09</t>
        </is>
      </c>
      <c r="C6101" s="6" t="n">
        <v>1</v>
      </c>
      <c r="D6101" s="6" t="n">
        <v>0</v>
      </c>
      <c r="E6101" s="10">
        <f>IF(D6101=1, IF(OR(C6101&lt;10, C6101&gt;=15),1,0), IF(OR(C6101&lt;7, C6101&gt;=18),1,0))</f>
        <v/>
      </c>
      <c r="F6101" s="11" t="n">
        <v>0.186</v>
      </c>
      <c r="G6101" s="12">
        <f>0*8</f>
        <v/>
      </c>
      <c r="H6101" s="12">
        <f>F6101-G6101</f>
        <v/>
      </c>
      <c r="I6101" s="10">
        <f>IF(E6101=0,"Fora",IF(E6100=0,"Carg xar",IF(H6101&lt;0,IF(M6101&lt;0.9,"Carg FV","Stby"),IF(M6101&gt;P6101,"V2H",IF(M6101&lt;0.9,"Carg xar","Stby")))))</f>
        <v/>
      </c>
      <c r="J6101" s="12">
        <f>IF(OR(I6101="Carg FV",I6101="Carg xar"),MIN(IF(I6101="Carg FV",ABS(H6101),7.4),7.4,MAX(0,(0.9-M6101)*40)*0.95),0)</f>
        <v/>
      </c>
      <c r="K6101" s="12">
        <f>IF(I6101="V2H",MIN(MAX(0,H6101),7.4,MAX(0,(M6101-P6101)*40)*0.95),0)</f>
        <v/>
      </c>
      <c r="L6101" s="12">
        <f>IF(E6101=0,0,MAX(0,H6101-K6101))</f>
        <v/>
      </c>
      <c r="M6101" s="13">
        <f>M6100+J6100/40-IF(I6100="V2H",K6100/(0.95*40),0)-IF(E6101=0,IF(E6100=1,IF(D6101=1,30,40)*0.18/(2*40),0),0)-IF(E6101=1,IF(E6100=0,IF(D6101=1,30,40)*0.18/(2*40),0),0)</f>
        <v/>
      </c>
      <c r="N6101" s="14" t="n">
        <v>0.09</v>
      </c>
      <c r="O6101" s="15">
        <f>K6101*N6101</f>
        <v/>
      </c>
      <c r="P6101">
        <f>IF(E6101=0,0.3,IF(D6101=1,IF(C6101&gt;=Params!$B$13-3,IF(C6101&lt;Params!$B$13,Params!$B$20,0.3),0.3),IF(C6101&gt;=Params!$B$15-3,IF(C6101&lt;Params!$B$15,Params!$B$21,0.3),0.3)))</f>
        <v/>
      </c>
    </row>
    <row r="6102" ht="15" customHeight="1" s="1">
      <c r="A6102" s="9" t="n">
        <v>6099</v>
      </c>
      <c r="B6102" s="6" t="inlineStr">
        <is>
          <t>12/09</t>
        </is>
      </c>
      <c r="C6102" s="6" t="n">
        <v>2</v>
      </c>
      <c r="D6102" s="6" t="n">
        <v>0</v>
      </c>
      <c r="E6102" s="10">
        <f>IF(D6102=1, IF(OR(C6102&lt;10, C6102&gt;=15),1,0), IF(OR(C6102&lt;7, C6102&gt;=18),1,0))</f>
        <v/>
      </c>
      <c r="F6102" s="11" t="n">
        <v>0.157</v>
      </c>
      <c r="G6102" s="12">
        <f>0*8</f>
        <v/>
      </c>
      <c r="H6102" s="12">
        <f>F6102-G6102</f>
        <v/>
      </c>
      <c r="I6102" s="10">
        <f>IF(E6102=0,"Fora",IF(E6101=0,"Carg xar",IF(H6102&lt;0,IF(M6102&lt;0.9,"Carg FV","Stby"),IF(M6102&gt;P6102,"V2H",IF(M6102&lt;0.9,"Carg xar","Stby")))))</f>
        <v/>
      </c>
      <c r="J6102" s="12">
        <f>IF(OR(I6102="Carg FV",I6102="Carg xar"),MIN(IF(I6102="Carg FV",ABS(H6102),7.4),7.4,MAX(0,(0.9-M6102)*40)*0.95),0)</f>
        <v/>
      </c>
      <c r="K6102" s="12">
        <f>IF(I6102="V2H",MIN(MAX(0,H6102),7.4,MAX(0,(M6102-P6102)*40)*0.95),0)</f>
        <v/>
      </c>
      <c r="L6102" s="12">
        <f>IF(E6102=0,0,MAX(0,H6102-K6102))</f>
        <v/>
      </c>
      <c r="M6102" s="13">
        <f>M6101+J6101/40-IF(I6101="V2H",K6101/(0.95*40),0)-IF(E6102=0,IF(E6101=1,IF(D6102=1,30,40)*0.18/(2*40),0),0)-IF(E6102=1,IF(E6101=0,IF(D6102=1,30,40)*0.18/(2*40),0),0)</f>
        <v/>
      </c>
      <c r="N6102" s="14" t="n">
        <v>0.09</v>
      </c>
      <c r="O6102" s="15">
        <f>K6102*N6102</f>
        <v/>
      </c>
      <c r="P6102">
        <f>IF(E6102=0,0.3,IF(D6102=1,IF(C6102&gt;=Params!$B$13-3,IF(C6102&lt;Params!$B$13,Params!$B$20,0.3),0.3),IF(C6102&gt;=Params!$B$15-3,IF(C6102&lt;Params!$B$15,Params!$B$21,0.3),0.3)))</f>
        <v/>
      </c>
    </row>
    <row r="6103" ht="15" customHeight="1" s="1">
      <c r="A6103" s="9" t="n">
        <v>6100</v>
      </c>
      <c r="B6103" s="6" t="inlineStr">
        <is>
          <t>12/09</t>
        </is>
      </c>
      <c r="C6103" s="6" t="n">
        <v>3</v>
      </c>
      <c r="D6103" s="6" t="n">
        <v>0</v>
      </c>
      <c r="E6103" s="10">
        <f>IF(D6103=1, IF(OR(C6103&lt;10, C6103&gt;=15),1,0), IF(OR(C6103&lt;7, C6103&gt;=18),1,0))</f>
        <v/>
      </c>
      <c r="F6103" s="11" t="n">
        <v>0.211</v>
      </c>
      <c r="G6103" s="12">
        <f>0*8</f>
        <v/>
      </c>
      <c r="H6103" s="12">
        <f>F6103-G6103</f>
        <v/>
      </c>
      <c r="I6103" s="10">
        <f>IF(E6103=0,"Fora",IF(E6102=0,"Carg xar",IF(H6103&lt;0,IF(M6103&lt;0.9,"Carg FV","Stby"),IF(M6103&gt;P6103,"V2H",IF(M6103&lt;0.9,"Carg xar","Stby")))))</f>
        <v/>
      </c>
      <c r="J6103" s="12">
        <f>IF(OR(I6103="Carg FV",I6103="Carg xar"),MIN(IF(I6103="Carg FV",ABS(H6103),7.4),7.4,MAX(0,(0.9-M6103)*40)*0.95),0)</f>
        <v/>
      </c>
      <c r="K6103" s="12">
        <f>IF(I6103="V2H",MIN(MAX(0,H6103),7.4,MAX(0,(M6103-P6103)*40)*0.95),0)</f>
        <v/>
      </c>
      <c r="L6103" s="12">
        <f>IF(E6103=0,0,MAX(0,H6103-K6103))</f>
        <v/>
      </c>
      <c r="M6103" s="13">
        <f>M6102+J6102/40-IF(I6102="V2H",K6102/(0.95*40),0)-IF(E6103=0,IF(E6102=1,IF(D6103=1,30,40)*0.18/(2*40),0),0)-IF(E6103=1,IF(E6102=0,IF(D6103=1,30,40)*0.18/(2*40),0),0)</f>
        <v/>
      </c>
      <c r="N6103" s="14" t="n">
        <v>0.09</v>
      </c>
      <c r="O6103" s="15">
        <f>K6103*N6103</f>
        <v/>
      </c>
      <c r="P6103">
        <f>IF(E6103=0,0.3,IF(D6103=1,IF(C6103&gt;=Params!$B$13-3,IF(C6103&lt;Params!$B$13,Params!$B$20,0.3),0.3),IF(C6103&gt;=Params!$B$15-3,IF(C6103&lt;Params!$B$15,Params!$B$21,0.3),0.3)))</f>
        <v/>
      </c>
    </row>
    <row r="6104" ht="15" customHeight="1" s="1">
      <c r="A6104" s="9" t="n">
        <v>6101</v>
      </c>
      <c r="B6104" s="6" t="inlineStr">
        <is>
          <t>12/09</t>
        </is>
      </c>
      <c r="C6104" s="6" t="n">
        <v>4</v>
      </c>
      <c r="D6104" s="6" t="n">
        <v>0</v>
      </c>
      <c r="E6104" s="10">
        <f>IF(D6104=1, IF(OR(C6104&lt;10, C6104&gt;=15),1,0), IF(OR(C6104&lt;7, C6104&gt;=18),1,0))</f>
        <v/>
      </c>
      <c r="F6104" s="11" t="n">
        <v>0.147</v>
      </c>
      <c r="G6104" s="12">
        <f>0*8</f>
        <v/>
      </c>
      <c r="H6104" s="12">
        <f>F6104-G6104</f>
        <v/>
      </c>
      <c r="I6104" s="10">
        <f>IF(E6104=0,"Fora",IF(E6103=0,"Carg xar",IF(H6104&lt;0,IF(M6104&lt;0.9,"Carg FV","Stby"),IF(M6104&gt;P6104,"V2H",IF(M6104&lt;0.9,"Carg xar","Stby")))))</f>
        <v/>
      </c>
      <c r="J6104" s="12">
        <f>IF(OR(I6104="Carg FV",I6104="Carg xar"),MIN(IF(I6104="Carg FV",ABS(H6104),7.4),7.4,MAX(0,(0.9-M6104)*40)*0.95),0)</f>
        <v/>
      </c>
      <c r="K6104" s="12">
        <f>IF(I6104="V2H",MIN(MAX(0,H6104),7.4,MAX(0,(M6104-P6104)*40)*0.95),0)</f>
        <v/>
      </c>
      <c r="L6104" s="12">
        <f>IF(E6104=0,0,MAX(0,H6104-K6104))</f>
        <v/>
      </c>
      <c r="M6104" s="13">
        <f>M6103+J6103/40-IF(I6103="V2H",K6103/(0.95*40),0)-IF(E6104=0,IF(E6103=1,IF(D6104=1,30,40)*0.18/(2*40),0),0)-IF(E6104=1,IF(E6103=0,IF(D6104=1,30,40)*0.18/(2*40),0),0)</f>
        <v/>
      </c>
      <c r="N6104" s="14" t="n">
        <v>0.09</v>
      </c>
      <c r="O6104" s="15">
        <f>K6104*N6104</f>
        <v/>
      </c>
      <c r="P6104">
        <f>IF(E6104=0,0.3,IF(D6104=1,IF(C6104&gt;=Params!$B$13-3,IF(C6104&lt;Params!$B$13,Params!$B$20,0.3),0.3),IF(C6104&gt;=Params!$B$15-3,IF(C6104&lt;Params!$B$15,Params!$B$21,0.3),0.3)))</f>
        <v/>
      </c>
    </row>
    <row r="6105" ht="15" customHeight="1" s="1">
      <c r="A6105" s="9" t="n">
        <v>6102</v>
      </c>
      <c r="B6105" s="6" t="inlineStr">
        <is>
          <t>12/09</t>
        </is>
      </c>
      <c r="C6105" s="6" t="n">
        <v>5</v>
      </c>
      <c r="D6105" s="6" t="n">
        <v>0</v>
      </c>
      <c r="E6105" s="10">
        <f>IF(D6105=1, IF(OR(C6105&lt;10, C6105&gt;=15),1,0), IF(OR(C6105&lt;7, C6105&gt;=18),1,0))</f>
        <v/>
      </c>
      <c r="F6105" s="11" t="n">
        <v>0.172</v>
      </c>
      <c r="G6105" s="12">
        <f>0*8</f>
        <v/>
      </c>
      <c r="H6105" s="12">
        <f>F6105-G6105</f>
        <v/>
      </c>
      <c r="I6105" s="10">
        <f>IF(E6105=0,"Fora",IF(E6104=0,"Carg xar",IF(H6105&lt;0,IF(M6105&lt;0.9,"Carg FV","Stby"),IF(M6105&gt;P6105,"V2H",IF(M6105&lt;0.9,"Carg xar","Stby")))))</f>
        <v/>
      </c>
      <c r="J6105" s="12">
        <f>IF(OR(I6105="Carg FV",I6105="Carg xar"),MIN(IF(I6105="Carg FV",ABS(H6105),7.4),7.4,MAX(0,(0.9-M6105)*40)*0.95),0)</f>
        <v/>
      </c>
      <c r="K6105" s="12">
        <f>IF(I6105="V2H",MIN(MAX(0,H6105),7.4,MAX(0,(M6105-P6105)*40)*0.95),0)</f>
        <v/>
      </c>
      <c r="L6105" s="12">
        <f>IF(E6105=0,0,MAX(0,H6105-K6105))</f>
        <v/>
      </c>
      <c r="M6105" s="13">
        <f>M6104+J6104/40-IF(I6104="V2H",K6104/(0.95*40),0)-IF(E6105=0,IF(E6104=1,IF(D6105=1,30,40)*0.18/(2*40),0),0)-IF(E6105=1,IF(E6104=0,IF(D6105=1,30,40)*0.18/(2*40),0),0)</f>
        <v/>
      </c>
      <c r="N6105" s="14" t="n">
        <v>0.09</v>
      </c>
      <c r="O6105" s="15">
        <f>K6105*N6105</f>
        <v/>
      </c>
      <c r="P6105">
        <f>IF(E6105=0,0.3,IF(D6105=1,IF(C6105&gt;=Params!$B$13-3,IF(C6105&lt;Params!$B$13,Params!$B$20,0.3),0.3),IF(C6105&gt;=Params!$B$15-3,IF(C6105&lt;Params!$B$15,Params!$B$21,0.3),0.3)))</f>
        <v/>
      </c>
    </row>
    <row r="6106" ht="15" customHeight="1" s="1">
      <c r="A6106" s="9" t="n">
        <v>6103</v>
      </c>
      <c r="B6106" s="6" t="inlineStr">
        <is>
          <t>12/09</t>
        </is>
      </c>
      <c r="C6106" s="6" t="n">
        <v>6</v>
      </c>
      <c r="D6106" s="6" t="n">
        <v>0</v>
      </c>
      <c r="E6106" s="10">
        <f>IF(D6106=1, IF(OR(C6106&lt;10, C6106&gt;=15),1,0), IF(OR(C6106&lt;7, C6106&gt;=18),1,0))</f>
        <v/>
      </c>
      <c r="F6106" s="11" t="n">
        <v>0.264</v>
      </c>
      <c r="G6106" s="12">
        <f>0*8</f>
        <v/>
      </c>
      <c r="H6106" s="12">
        <f>F6106-G6106</f>
        <v/>
      </c>
      <c r="I6106" s="10">
        <f>IF(E6106=0,"Fora",IF(E6105=0,"Carg xar",IF(H6106&lt;0,IF(M6106&lt;0.9,"Carg FV","Stby"),IF(M6106&gt;P6106,"V2H",IF(M6106&lt;0.9,"Carg xar","Stby")))))</f>
        <v/>
      </c>
      <c r="J6106" s="12">
        <f>IF(OR(I6106="Carg FV",I6106="Carg xar"),MIN(IF(I6106="Carg FV",ABS(H6106),7.4),7.4,MAX(0,(0.9-M6106)*40)*0.95),0)</f>
        <v/>
      </c>
      <c r="K6106" s="12">
        <f>IF(I6106="V2H",MIN(MAX(0,H6106),7.4,MAX(0,(M6106-P6106)*40)*0.95),0)</f>
        <v/>
      </c>
      <c r="L6106" s="12">
        <f>IF(E6106=0,0,MAX(0,H6106-K6106))</f>
        <v/>
      </c>
      <c r="M6106" s="13">
        <f>M6105+J6105/40-IF(I6105="V2H",K6105/(0.95*40),0)-IF(E6106=0,IF(E6105=1,IF(D6106=1,30,40)*0.18/(2*40),0),0)-IF(E6106=1,IF(E6105=0,IF(D6106=1,30,40)*0.18/(2*40),0),0)</f>
        <v/>
      </c>
      <c r="N6106" s="14" t="n">
        <v>0.09</v>
      </c>
      <c r="O6106" s="15">
        <f>K6106*N6106</f>
        <v/>
      </c>
      <c r="P6106">
        <f>IF(E6106=0,0.3,IF(D6106=1,IF(C6106&gt;=Params!$B$13-3,IF(C6106&lt;Params!$B$13,Params!$B$20,0.3),0.3),IF(C6106&gt;=Params!$B$15-3,IF(C6106&lt;Params!$B$15,Params!$B$21,0.3),0.3)))</f>
        <v/>
      </c>
    </row>
    <row r="6107" ht="15" customHeight="1" s="1">
      <c r="A6107" s="9" t="n">
        <v>6104</v>
      </c>
      <c r="B6107" s="6" t="inlineStr">
        <is>
          <t>12/09</t>
        </is>
      </c>
      <c r="C6107" s="6" t="n">
        <v>7</v>
      </c>
      <c r="D6107" s="6" t="n">
        <v>0</v>
      </c>
      <c r="E6107" s="10">
        <f>IF(D6107=1, IF(OR(C6107&lt;10, C6107&gt;=15),1,0), IF(OR(C6107&lt;7, C6107&gt;=18),1,0))</f>
        <v/>
      </c>
      <c r="F6107" s="11" t="n">
        <v>1.086</v>
      </c>
      <c r="G6107" s="12">
        <f>0.06*8</f>
        <v/>
      </c>
      <c r="H6107" s="12">
        <f>F6107-G6107</f>
        <v/>
      </c>
      <c r="I6107" s="10">
        <f>IF(E6107=0,"Fora",IF(E6106=0,"Carg xar",IF(H6107&lt;0,IF(M6107&lt;0.9,"Carg FV","Stby"),IF(M6107&gt;P6107,"V2H",IF(M6107&lt;0.9,"Carg xar","Stby")))))</f>
        <v/>
      </c>
      <c r="J6107" s="12">
        <f>IF(OR(I6107="Carg FV",I6107="Carg xar"),MIN(IF(I6107="Carg FV",ABS(H6107),7.4),7.4,MAX(0,(0.9-M6107)*40)*0.95),0)</f>
        <v/>
      </c>
      <c r="K6107" s="12">
        <f>IF(I6107="V2H",MIN(MAX(0,H6107),7.4,MAX(0,(M6107-P6107)*40)*0.95),0)</f>
        <v/>
      </c>
      <c r="L6107" s="12">
        <f>IF(E6107=0,0,MAX(0,H6107-K6107))</f>
        <v/>
      </c>
      <c r="M6107" s="13">
        <f>M6106+J6106/40-IF(I6106="V2H",K6106/(0.95*40),0)-IF(E6107=0,IF(E6106=1,IF(D6107=1,30,40)*0.18/(2*40),0),0)-IF(E6107=1,IF(E6106=0,IF(D6107=1,30,40)*0.18/(2*40),0),0)</f>
        <v/>
      </c>
      <c r="N6107" s="14" t="n">
        <v>0.09</v>
      </c>
      <c r="O6107" s="15">
        <f>K6107*N6107</f>
        <v/>
      </c>
      <c r="P6107">
        <f>IF(E6107=0,0.3,IF(D6107=1,IF(C6107&gt;=Params!$B$13-3,IF(C6107&lt;Params!$B$13,Params!$B$20,0.3),0.3),IF(C6107&gt;=Params!$B$15-3,IF(C6107&lt;Params!$B$15,Params!$B$21,0.3),0.3)))</f>
        <v/>
      </c>
    </row>
    <row r="6108" ht="15" customHeight="1" s="1">
      <c r="A6108" s="9" t="n">
        <v>6105</v>
      </c>
      <c r="B6108" s="6" t="inlineStr">
        <is>
          <t>12/09</t>
        </is>
      </c>
      <c r="C6108" s="6" t="n">
        <v>8</v>
      </c>
      <c r="D6108" s="6" t="n">
        <v>0</v>
      </c>
      <c r="E6108" s="10">
        <f>IF(D6108=1, IF(OR(C6108&lt;10, C6108&gt;=15),1,0), IF(OR(C6108&lt;7, C6108&gt;=18),1,0))</f>
        <v/>
      </c>
      <c r="F6108" s="11" t="n">
        <v>0.438</v>
      </c>
      <c r="G6108" s="12">
        <f>0.2*8</f>
        <v/>
      </c>
      <c r="H6108" s="12">
        <f>F6108-G6108</f>
        <v/>
      </c>
      <c r="I6108" s="10">
        <f>IF(E6108=0,"Fora",IF(E6107=0,"Carg xar",IF(H6108&lt;0,IF(M6108&lt;0.9,"Carg FV","Stby"),IF(M6108&gt;P6108,"V2H",IF(M6108&lt;0.9,"Carg xar","Stby")))))</f>
        <v/>
      </c>
      <c r="J6108" s="12">
        <f>IF(OR(I6108="Carg FV",I6108="Carg xar"),MIN(IF(I6108="Carg FV",ABS(H6108),7.4),7.4,MAX(0,(0.9-M6108)*40)*0.95),0)</f>
        <v/>
      </c>
      <c r="K6108" s="12">
        <f>IF(I6108="V2H",MIN(MAX(0,H6108),7.4,MAX(0,(M6108-P6108)*40)*0.95),0)</f>
        <v/>
      </c>
      <c r="L6108" s="12">
        <f>IF(E6108=0,0,MAX(0,H6108-K6108))</f>
        <v/>
      </c>
      <c r="M6108" s="13">
        <f>M6107+J6107/40-IF(I6107="V2H",K6107/(0.95*40),0)-IF(E6108=0,IF(E6107=1,IF(D6108=1,30,40)*0.18/(2*40),0),0)-IF(E6108=1,IF(E6107=0,IF(D6108=1,30,40)*0.18/(2*40),0),0)</f>
        <v/>
      </c>
      <c r="N6108" s="14" t="n">
        <v>0.15</v>
      </c>
      <c r="O6108" s="15">
        <f>K6108*N6108</f>
        <v/>
      </c>
      <c r="P6108">
        <f>IF(E6108=0,0.3,IF(D6108=1,IF(C6108&gt;=Params!$B$13-3,IF(C6108&lt;Params!$B$13,Params!$B$20,0.3),0.3),IF(C6108&gt;=Params!$B$15-3,IF(C6108&lt;Params!$B$15,Params!$B$21,0.3),0.3)))</f>
        <v/>
      </c>
    </row>
    <row r="6109" ht="15" customHeight="1" s="1">
      <c r="A6109" s="9" t="n">
        <v>6106</v>
      </c>
      <c r="B6109" s="6" t="inlineStr">
        <is>
          <t>12/09</t>
        </is>
      </c>
      <c r="C6109" s="6" t="n">
        <v>9</v>
      </c>
      <c r="D6109" s="6" t="n">
        <v>0</v>
      </c>
      <c r="E6109" s="10">
        <f>IF(D6109=1, IF(OR(C6109&lt;10, C6109&gt;=15),1,0), IF(OR(C6109&lt;7, C6109&gt;=18),1,0))</f>
        <v/>
      </c>
      <c r="F6109" s="11" t="n">
        <v>0.795</v>
      </c>
      <c r="G6109" s="12">
        <f>0.4*8</f>
        <v/>
      </c>
      <c r="H6109" s="12">
        <f>F6109-G6109</f>
        <v/>
      </c>
      <c r="I6109" s="10">
        <f>IF(E6109=0,"Fora",IF(E6108=0,"Carg xar",IF(H6109&lt;0,IF(M6109&lt;0.9,"Carg FV","Stby"),IF(M6109&gt;P6109,"V2H",IF(M6109&lt;0.9,"Carg xar","Stby")))))</f>
        <v/>
      </c>
      <c r="J6109" s="12">
        <f>IF(OR(I6109="Carg FV",I6109="Carg xar"),MIN(IF(I6109="Carg FV",ABS(H6109),7.4),7.4,MAX(0,(0.9-M6109)*40)*0.95),0)</f>
        <v/>
      </c>
      <c r="K6109" s="12">
        <f>IF(I6109="V2H",MIN(MAX(0,H6109),7.4,MAX(0,(M6109-P6109)*40)*0.95),0)</f>
        <v/>
      </c>
      <c r="L6109" s="12">
        <f>IF(E6109=0,0,MAX(0,H6109-K6109))</f>
        <v/>
      </c>
      <c r="M6109" s="13">
        <f>M6108+J6108/40-IF(I6108="V2H",K6108/(0.95*40),0)-IF(E6109=0,IF(E6108=1,IF(D6109=1,30,40)*0.18/(2*40),0),0)-IF(E6109=1,IF(E6108=0,IF(D6109=1,30,40)*0.18/(2*40),0),0)</f>
        <v/>
      </c>
      <c r="N6109" s="14" t="n">
        <v>0.15</v>
      </c>
      <c r="O6109" s="15">
        <f>K6109*N6109</f>
        <v/>
      </c>
      <c r="P6109">
        <f>IF(E6109=0,0.3,IF(D6109=1,IF(C6109&gt;=Params!$B$13-3,IF(C6109&lt;Params!$B$13,Params!$B$20,0.3),0.3),IF(C6109&gt;=Params!$B$15-3,IF(C6109&lt;Params!$B$15,Params!$B$21,0.3),0.3)))</f>
        <v/>
      </c>
    </row>
    <row r="6110" ht="15" customHeight="1" s="1">
      <c r="A6110" s="9" t="n">
        <v>6107</v>
      </c>
      <c r="B6110" s="6" t="inlineStr">
        <is>
          <t>12/09</t>
        </is>
      </c>
      <c r="C6110" s="6" t="n">
        <v>10</v>
      </c>
      <c r="D6110" s="6" t="n">
        <v>0</v>
      </c>
      <c r="E6110" s="10">
        <f>IF(D6110=1, IF(OR(C6110&lt;10, C6110&gt;=15),1,0), IF(OR(C6110&lt;7, C6110&gt;=18),1,0))</f>
        <v/>
      </c>
      <c r="F6110" s="11" t="n">
        <v>0</v>
      </c>
      <c r="G6110" s="12">
        <f>0.6*8</f>
        <v/>
      </c>
      <c r="H6110" s="12">
        <f>F6110-G6110</f>
        <v/>
      </c>
      <c r="I6110" s="10">
        <f>IF(E6110=0,"Fora",IF(E6109=0,"Carg xar",IF(H6110&lt;0,IF(M6110&lt;0.9,"Carg FV","Stby"),IF(M6110&gt;P6110,"V2H",IF(M6110&lt;0.9,"Carg xar","Stby")))))</f>
        <v/>
      </c>
      <c r="J6110" s="12">
        <f>IF(OR(I6110="Carg FV",I6110="Carg xar"),MIN(IF(I6110="Carg FV",ABS(H6110),7.4),7.4,MAX(0,(0.9-M6110)*40)*0.95),0)</f>
        <v/>
      </c>
      <c r="K6110" s="12">
        <f>IF(I6110="V2H",MIN(MAX(0,H6110),7.4,MAX(0,(M6110-P6110)*40)*0.95),0)</f>
        <v/>
      </c>
      <c r="L6110" s="12">
        <f>IF(E6110=0,0,MAX(0,H6110-K6110))</f>
        <v/>
      </c>
      <c r="M6110" s="13">
        <f>M6109+J6109/40-IF(I6109="V2H",K6109/(0.95*40),0)-IF(E6110=0,IF(E6109=1,IF(D6110=1,30,40)*0.18/(2*40),0),0)-IF(E6110=1,IF(E6109=0,IF(D6110=1,30,40)*0.18/(2*40),0),0)</f>
        <v/>
      </c>
      <c r="N6110" s="14" t="n">
        <v>0.2</v>
      </c>
      <c r="O6110" s="15">
        <f>K6110*N6110</f>
        <v/>
      </c>
      <c r="P6110">
        <f>IF(E6110=0,0.3,IF(D6110=1,IF(C6110&gt;=Params!$B$13-3,IF(C6110&lt;Params!$B$13,Params!$B$20,0.3),0.3),IF(C6110&gt;=Params!$B$15-3,IF(C6110&lt;Params!$B$15,Params!$B$21,0.3),0.3)))</f>
        <v/>
      </c>
    </row>
    <row r="6111" ht="15" customHeight="1" s="1">
      <c r="A6111" s="9" t="n">
        <v>6108</v>
      </c>
      <c r="B6111" s="6" t="inlineStr">
        <is>
          <t>12/09</t>
        </is>
      </c>
      <c r="C6111" s="6" t="n">
        <v>11</v>
      </c>
      <c r="D6111" s="6" t="n">
        <v>0</v>
      </c>
      <c r="E6111" s="10">
        <f>IF(D6111=1, IF(OR(C6111&lt;10, C6111&gt;=15),1,0), IF(OR(C6111&lt;7, C6111&gt;=18),1,0))</f>
        <v/>
      </c>
      <c r="F6111" s="11" t="n">
        <v>0</v>
      </c>
      <c r="G6111" s="12">
        <f>0.75*8</f>
        <v/>
      </c>
      <c r="H6111" s="12">
        <f>F6111-G6111</f>
        <v/>
      </c>
      <c r="I6111" s="10">
        <f>IF(E6111=0,"Fora",IF(E6110=0,"Carg xar",IF(H6111&lt;0,IF(M6111&lt;0.9,"Carg FV","Stby"),IF(M6111&gt;P6111,"V2H",IF(M6111&lt;0.9,"Carg xar","Stby")))))</f>
        <v/>
      </c>
      <c r="J6111" s="12">
        <f>IF(OR(I6111="Carg FV",I6111="Carg xar"),MIN(IF(I6111="Carg FV",ABS(H6111),7.4),7.4,MAX(0,(0.9-M6111)*40)*0.95),0)</f>
        <v/>
      </c>
      <c r="K6111" s="12">
        <f>IF(I6111="V2H",MIN(MAX(0,H6111),7.4,MAX(0,(M6111-P6111)*40)*0.95),0)</f>
        <v/>
      </c>
      <c r="L6111" s="12">
        <f>IF(E6111=0,0,MAX(0,H6111-K6111))</f>
        <v/>
      </c>
      <c r="M6111" s="13">
        <f>M6110+J6110/40-IF(I6110="V2H",K6110/(0.95*40),0)-IF(E6111=0,IF(E6110=1,IF(D6111=1,30,40)*0.18/(2*40),0),0)-IF(E6111=1,IF(E6110=0,IF(D6111=1,30,40)*0.18/(2*40),0),0)</f>
        <v/>
      </c>
      <c r="N6111" s="14" t="n">
        <v>0.2</v>
      </c>
      <c r="O6111" s="15">
        <f>K6111*N6111</f>
        <v/>
      </c>
      <c r="P6111">
        <f>IF(E6111=0,0.3,IF(D6111=1,IF(C6111&gt;=Params!$B$13-3,IF(C6111&lt;Params!$B$13,Params!$B$20,0.3),0.3),IF(C6111&gt;=Params!$B$15-3,IF(C6111&lt;Params!$B$15,Params!$B$21,0.3),0.3)))</f>
        <v/>
      </c>
    </row>
    <row r="6112" ht="15" customHeight="1" s="1">
      <c r="A6112" s="9" t="n">
        <v>6109</v>
      </c>
      <c r="B6112" s="6" t="inlineStr">
        <is>
          <t>12/09</t>
        </is>
      </c>
      <c r="C6112" s="6" t="n">
        <v>12</v>
      </c>
      <c r="D6112" s="6" t="n">
        <v>0</v>
      </c>
      <c r="E6112" s="10">
        <f>IF(D6112=1, IF(OR(C6112&lt;10, C6112&gt;=15),1,0), IF(OR(C6112&lt;7, C6112&gt;=18),1,0))</f>
        <v/>
      </c>
      <c r="F6112" s="11" t="n">
        <v>0.6899999999999999</v>
      </c>
      <c r="G6112" s="12">
        <f>0.82*8</f>
        <v/>
      </c>
      <c r="H6112" s="12">
        <f>F6112-G6112</f>
        <v/>
      </c>
      <c r="I6112" s="10">
        <f>IF(E6112=0,"Fora",IF(E6111=0,"Carg xar",IF(H6112&lt;0,IF(M6112&lt;0.9,"Carg FV","Stby"),IF(M6112&gt;P6112,"V2H",IF(M6112&lt;0.9,"Carg xar","Stby")))))</f>
        <v/>
      </c>
      <c r="J6112" s="12">
        <f>IF(OR(I6112="Carg FV",I6112="Carg xar"),MIN(IF(I6112="Carg FV",ABS(H6112),7.4),7.4,MAX(0,(0.9-M6112)*40)*0.95),0)</f>
        <v/>
      </c>
      <c r="K6112" s="12">
        <f>IF(I6112="V2H",MIN(MAX(0,H6112),7.4,MAX(0,(M6112-P6112)*40)*0.95),0)</f>
        <v/>
      </c>
      <c r="L6112" s="12">
        <f>IF(E6112=0,0,MAX(0,H6112-K6112))</f>
        <v/>
      </c>
      <c r="M6112" s="13">
        <f>M6111+J6111/40-IF(I6111="V2H",K6111/(0.95*40),0)-IF(E6112=0,IF(E6111=1,IF(D6112=1,30,40)*0.18/(2*40),0),0)-IF(E6112=1,IF(E6111=0,IF(D6112=1,30,40)*0.18/(2*40),0),0)</f>
        <v/>
      </c>
      <c r="N6112" s="14" t="n">
        <v>0.2</v>
      </c>
      <c r="O6112" s="15">
        <f>K6112*N6112</f>
        <v/>
      </c>
      <c r="P6112">
        <f>IF(E6112=0,0.3,IF(D6112=1,IF(C6112&gt;=Params!$B$13-3,IF(C6112&lt;Params!$B$13,Params!$B$20,0.3),0.3),IF(C6112&gt;=Params!$B$15-3,IF(C6112&lt;Params!$B$15,Params!$B$21,0.3),0.3)))</f>
        <v/>
      </c>
    </row>
    <row r="6113" ht="15" customHeight="1" s="1">
      <c r="A6113" s="9" t="n">
        <v>6110</v>
      </c>
      <c r="B6113" s="6" t="inlineStr">
        <is>
          <t>12/09</t>
        </is>
      </c>
      <c r="C6113" s="6" t="n">
        <v>13</v>
      </c>
      <c r="D6113" s="6" t="n">
        <v>0</v>
      </c>
      <c r="E6113" s="10">
        <f>IF(D6113=1, IF(OR(C6113&lt;10, C6113&gt;=15),1,0), IF(OR(C6113&lt;7, C6113&gt;=18),1,0))</f>
        <v/>
      </c>
      <c r="F6113" s="11" t="n">
        <v>0</v>
      </c>
      <c r="G6113" s="12">
        <f>0.8*8</f>
        <v/>
      </c>
      <c r="H6113" s="12">
        <f>F6113-G6113</f>
        <v/>
      </c>
      <c r="I6113" s="10">
        <f>IF(E6113=0,"Fora",IF(E6112=0,"Carg xar",IF(H6113&lt;0,IF(M6113&lt;0.9,"Carg FV","Stby"),IF(M6113&gt;P6113,"V2H",IF(M6113&lt;0.9,"Carg xar","Stby")))))</f>
        <v/>
      </c>
      <c r="J6113" s="12">
        <f>IF(OR(I6113="Carg FV",I6113="Carg xar"),MIN(IF(I6113="Carg FV",ABS(H6113),7.4),7.4,MAX(0,(0.9-M6113)*40)*0.95),0)</f>
        <v/>
      </c>
      <c r="K6113" s="12">
        <f>IF(I6113="V2H",MIN(MAX(0,H6113),7.4,MAX(0,(M6113-P6113)*40)*0.95),0)</f>
        <v/>
      </c>
      <c r="L6113" s="12">
        <f>IF(E6113=0,0,MAX(0,H6113-K6113))</f>
        <v/>
      </c>
      <c r="M6113" s="13">
        <f>M6112+J6112/40-IF(I6112="V2H",K6112/(0.95*40),0)-IF(E6113=0,IF(E6112=1,IF(D6113=1,30,40)*0.18/(2*40),0),0)-IF(E6113=1,IF(E6112=0,IF(D6113=1,30,40)*0.18/(2*40),0),0)</f>
        <v/>
      </c>
      <c r="N6113" s="14" t="n">
        <v>0.2</v>
      </c>
      <c r="O6113" s="15">
        <f>K6113*N6113</f>
        <v/>
      </c>
      <c r="P6113">
        <f>IF(E6113=0,0.3,IF(D6113=1,IF(C6113&gt;=Params!$B$13-3,IF(C6113&lt;Params!$B$13,Params!$B$20,0.3),0.3),IF(C6113&gt;=Params!$B$15-3,IF(C6113&lt;Params!$B$15,Params!$B$21,0.3),0.3)))</f>
        <v/>
      </c>
    </row>
    <row r="6114" ht="15" customHeight="1" s="1">
      <c r="A6114" s="9" t="n">
        <v>6111</v>
      </c>
      <c r="B6114" s="6" t="inlineStr">
        <is>
          <t>12/09</t>
        </is>
      </c>
      <c r="C6114" s="6" t="n">
        <v>14</v>
      </c>
      <c r="D6114" s="6" t="n">
        <v>0</v>
      </c>
      <c r="E6114" s="10">
        <f>IF(D6114=1, IF(OR(C6114&lt;10, C6114&gt;=15),1,0), IF(OR(C6114&lt;7, C6114&gt;=18),1,0))</f>
        <v/>
      </c>
      <c r="F6114" s="11" t="n">
        <v>1.272</v>
      </c>
      <c r="G6114" s="12">
        <f>0.68*8</f>
        <v/>
      </c>
      <c r="H6114" s="12">
        <f>F6114-G6114</f>
        <v/>
      </c>
      <c r="I6114" s="10">
        <f>IF(E6114=0,"Fora",IF(E6113=0,"Carg xar",IF(H6114&lt;0,IF(M6114&lt;0.9,"Carg FV","Stby"),IF(M6114&gt;P6114,"V2H",IF(M6114&lt;0.9,"Carg xar","Stby")))))</f>
        <v/>
      </c>
      <c r="J6114" s="12">
        <f>IF(OR(I6114="Carg FV",I6114="Carg xar"),MIN(IF(I6114="Carg FV",ABS(H6114),7.4),7.4,MAX(0,(0.9-M6114)*40)*0.95),0)</f>
        <v/>
      </c>
      <c r="K6114" s="12">
        <f>IF(I6114="V2H",MIN(MAX(0,H6114),7.4,MAX(0,(M6114-P6114)*40)*0.95),0)</f>
        <v/>
      </c>
      <c r="L6114" s="12">
        <f>IF(E6114=0,0,MAX(0,H6114-K6114))</f>
        <v/>
      </c>
      <c r="M6114" s="13">
        <f>M6113+J6113/40-IF(I6113="V2H",K6113/(0.95*40),0)-IF(E6114=0,IF(E6113=1,IF(D6114=1,30,40)*0.18/(2*40),0),0)-IF(E6114=1,IF(E6113=0,IF(D6114=1,30,40)*0.18/(2*40),0),0)</f>
        <v/>
      </c>
      <c r="N6114" s="14" t="n">
        <v>0.15</v>
      </c>
      <c r="O6114" s="15">
        <f>K6114*N6114</f>
        <v/>
      </c>
      <c r="P6114">
        <f>IF(E6114=0,0.3,IF(D6114=1,IF(C6114&gt;=Params!$B$13-3,IF(C6114&lt;Params!$B$13,Params!$B$20,0.3),0.3),IF(C6114&gt;=Params!$B$15-3,IF(C6114&lt;Params!$B$15,Params!$B$21,0.3),0.3)))</f>
        <v/>
      </c>
    </row>
    <row r="6115" ht="15" customHeight="1" s="1">
      <c r="A6115" s="9" t="n">
        <v>6112</v>
      </c>
      <c r="B6115" s="6" t="inlineStr">
        <is>
          <t>12/09</t>
        </is>
      </c>
      <c r="C6115" s="6" t="n">
        <v>15</v>
      </c>
      <c r="D6115" s="6" t="n">
        <v>0</v>
      </c>
      <c r="E6115" s="10">
        <f>IF(D6115=1, IF(OR(C6115&lt;10, C6115&gt;=15),1,0), IF(OR(C6115&lt;7, C6115&gt;=18),1,0))</f>
        <v/>
      </c>
      <c r="F6115" s="11" t="n">
        <v>2.548</v>
      </c>
      <c r="G6115" s="12">
        <f>0.5*8</f>
        <v/>
      </c>
      <c r="H6115" s="12">
        <f>F6115-G6115</f>
        <v/>
      </c>
      <c r="I6115" s="10">
        <f>IF(E6115=0,"Fora",IF(E6114=0,"Carg xar",IF(H6115&lt;0,IF(M6115&lt;0.9,"Carg FV","Stby"),IF(M6115&gt;P6115,"V2H",IF(M6115&lt;0.9,"Carg xar","Stby")))))</f>
        <v/>
      </c>
      <c r="J6115" s="12">
        <f>IF(OR(I6115="Carg FV",I6115="Carg xar"),MIN(IF(I6115="Carg FV",ABS(H6115),7.4),7.4,MAX(0,(0.9-M6115)*40)*0.95),0)</f>
        <v/>
      </c>
      <c r="K6115" s="12">
        <f>IF(I6115="V2H",MIN(MAX(0,H6115),7.4,MAX(0,(M6115-P6115)*40)*0.95),0)</f>
        <v/>
      </c>
      <c r="L6115" s="12">
        <f>IF(E6115=0,0,MAX(0,H6115-K6115))</f>
        <v/>
      </c>
      <c r="M6115" s="13">
        <f>M6114+J6114/40-IF(I6114="V2H",K6114/(0.95*40),0)-IF(E6115=0,IF(E6114=1,IF(D6115=1,30,40)*0.18/(2*40),0),0)-IF(E6115=1,IF(E6114=0,IF(D6115=1,30,40)*0.18/(2*40),0),0)</f>
        <v/>
      </c>
      <c r="N6115" s="14" t="n">
        <v>0.15</v>
      </c>
      <c r="O6115" s="15">
        <f>K6115*N6115</f>
        <v/>
      </c>
      <c r="P6115">
        <f>IF(E6115=0,0.3,IF(D6115=1,IF(C6115&gt;=Params!$B$13-3,IF(C6115&lt;Params!$B$13,Params!$B$20,0.3),0.3),IF(C6115&gt;=Params!$B$15-3,IF(C6115&lt;Params!$B$15,Params!$B$21,0.3),0.3)))</f>
        <v/>
      </c>
    </row>
    <row r="6116" ht="15" customHeight="1" s="1">
      <c r="A6116" s="9" t="n">
        <v>6113</v>
      </c>
      <c r="B6116" s="6" t="inlineStr">
        <is>
          <t>12/09</t>
        </is>
      </c>
      <c r="C6116" s="6" t="n">
        <v>16</v>
      </c>
      <c r="D6116" s="6" t="n">
        <v>0</v>
      </c>
      <c r="E6116" s="10">
        <f>IF(D6116=1, IF(OR(C6116&lt;10, C6116&gt;=15),1,0), IF(OR(C6116&lt;7, C6116&gt;=18),1,0))</f>
        <v/>
      </c>
      <c r="F6116" s="11" t="n">
        <v>0.583</v>
      </c>
      <c r="G6116" s="12">
        <f>0.3*8</f>
        <v/>
      </c>
      <c r="H6116" s="12">
        <f>F6116-G6116</f>
        <v/>
      </c>
      <c r="I6116" s="10">
        <f>IF(E6116=0,"Fora",IF(E6115=0,"Carg xar",IF(H6116&lt;0,IF(M6116&lt;0.9,"Carg FV","Stby"),IF(M6116&gt;P6116,"V2H",IF(M6116&lt;0.9,"Carg xar","Stby")))))</f>
        <v/>
      </c>
      <c r="J6116" s="12">
        <f>IF(OR(I6116="Carg FV",I6116="Carg xar"),MIN(IF(I6116="Carg FV",ABS(H6116),7.4),7.4,MAX(0,(0.9-M6116)*40)*0.95),0)</f>
        <v/>
      </c>
      <c r="K6116" s="12">
        <f>IF(I6116="V2H",MIN(MAX(0,H6116),7.4,MAX(0,(M6116-P6116)*40)*0.95),0)</f>
        <v/>
      </c>
      <c r="L6116" s="12">
        <f>IF(E6116=0,0,MAX(0,H6116-K6116))</f>
        <v/>
      </c>
      <c r="M6116" s="13">
        <f>M6115+J6115/40-IF(I6115="V2H",K6115/(0.95*40),0)-IF(E6116=0,IF(E6115=1,IF(D6116=1,30,40)*0.18/(2*40),0),0)-IF(E6116=1,IF(E6115=0,IF(D6116=1,30,40)*0.18/(2*40),0),0)</f>
        <v/>
      </c>
      <c r="N6116" s="14" t="n">
        <v>0.15</v>
      </c>
      <c r="O6116" s="15">
        <f>K6116*N6116</f>
        <v/>
      </c>
      <c r="P6116">
        <f>IF(E6116=0,0.3,IF(D6116=1,IF(C6116&gt;=Params!$B$13-3,IF(C6116&lt;Params!$B$13,Params!$B$20,0.3),0.3),IF(C6116&gt;=Params!$B$15-3,IF(C6116&lt;Params!$B$15,Params!$B$21,0.3),0.3)))</f>
        <v/>
      </c>
    </row>
    <row r="6117" ht="15" customHeight="1" s="1">
      <c r="A6117" s="9" t="n">
        <v>6114</v>
      </c>
      <c r="B6117" s="6" t="inlineStr">
        <is>
          <t>12/09</t>
        </is>
      </c>
      <c r="C6117" s="6" t="n">
        <v>17</v>
      </c>
      <c r="D6117" s="6" t="n">
        <v>0</v>
      </c>
      <c r="E6117" s="10">
        <f>IF(D6117=1, IF(OR(C6117&lt;10, C6117&gt;=15),1,0), IF(OR(C6117&lt;7, C6117&gt;=18),1,0))</f>
        <v/>
      </c>
      <c r="F6117" s="11" t="n">
        <v>0.299</v>
      </c>
      <c r="G6117" s="12">
        <f>0.12*8</f>
        <v/>
      </c>
      <c r="H6117" s="12">
        <f>F6117-G6117</f>
        <v/>
      </c>
      <c r="I6117" s="10">
        <f>IF(E6117=0,"Fora",IF(E6116=0,"Carg xar",IF(H6117&lt;0,IF(M6117&lt;0.9,"Carg FV","Stby"),IF(M6117&gt;P6117,"V2H",IF(M6117&lt;0.9,"Carg xar","Stby")))))</f>
        <v/>
      </c>
      <c r="J6117" s="12">
        <f>IF(OR(I6117="Carg FV",I6117="Carg xar"),MIN(IF(I6117="Carg FV",ABS(H6117),7.4),7.4,MAX(0,(0.9-M6117)*40)*0.95),0)</f>
        <v/>
      </c>
      <c r="K6117" s="12">
        <f>IF(I6117="V2H",MIN(MAX(0,H6117),7.4,MAX(0,(M6117-P6117)*40)*0.95),0)</f>
        <v/>
      </c>
      <c r="L6117" s="12">
        <f>IF(E6117=0,0,MAX(0,H6117-K6117))</f>
        <v/>
      </c>
      <c r="M6117" s="13">
        <f>M6116+J6116/40-IF(I6116="V2H",K6116/(0.95*40),0)-IF(E6117=0,IF(E6116=1,IF(D6117=1,30,40)*0.18/(2*40),0),0)-IF(E6117=1,IF(E6116=0,IF(D6117=1,30,40)*0.18/(2*40),0),0)</f>
        <v/>
      </c>
      <c r="N6117" s="14" t="n">
        <v>0.15</v>
      </c>
      <c r="O6117" s="15">
        <f>K6117*N6117</f>
        <v/>
      </c>
      <c r="P6117">
        <f>IF(E6117=0,0.3,IF(D6117=1,IF(C6117&gt;=Params!$B$13-3,IF(C6117&lt;Params!$B$13,Params!$B$20,0.3),0.3),IF(C6117&gt;=Params!$B$15-3,IF(C6117&lt;Params!$B$15,Params!$B$21,0.3),0.3)))</f>
        <v/>
      </c>
    </row>
    <row r="6118" ht="15" customHeight="1" s="1">
      <c r="A6118" s="9" t="n">
        <v>6115</v>
      </c>
      <c r="B6118" s="6" t="inlineStr">
        <is>
          <t>12/09</t>
        </is>
      </c>
      <c r="C6118" s="6" t="n">
        <v>18</v>
      </c>
      <c r="D6118" s="6" t="n">
        <v>0</v>
      </c>
      <c r="E6118" s="10">
        <f>IF(D6118=1, IF(OR(C6118&lt;10, C6118&gt;=15),1,0), IF(OR(C6118&lt;7, C6118&gt;=18),1,0))</f>
        <v/>
      </c>
      <c r="F6118" s="11" t="n">
        <v>0.216</v>
      </c>
      <c r="G6118" s="12">
        <f>0*8</f>
        <v/>
      </c>
      <c r="H6118" s="12">
        <f>F6118-G6118</f>
        <v/>
      </c>
      <c r="I6118" s="10">
        <f>IF(E6118=0,"Fora",IF(E6117=0,"Carg xar",IF(H6118&lt;0,IF(M6118&lt;0.9,"Carg FV","Stby"),IF(M6118&gt;P6118,"V2H",IF(M6118&lt;0.9,"Carg xar","Stby")))))</f>
        <v/>
      </c>
      <c r="J6118" s="12">
        <f>IF(OR(I6118="Carg FV",I6118="Carg xar"),MIN(IF(I6118="Carg FV",ABS(H6118),7.4),7.4,MAX(0,(0.9-M6118)*40)*0.95),0)</f>
        <v/>
      </c>
      <c r="K6118" s="12">
        <f>IF(I6118="V2H",MIN(MAX(0,H6118),7.4,MAX(0,(M6118-P6118)*40)*0.95),0)</f>
        <v/>
      </c>
      <c r="L6118" s="12">
        <f>IF(E6118=0,0,MAX(0,H6118-K6118))</f>
        <v/>
      </c>
      <c r="M6118" s="13">
        <f>M6117+J6117/40-IF(I6117="V2H",K6117/(0.95*40),0)-IF(E6118=0,IF(E6117=1,IF(D6118=1,30,40)*0.18/(2*40),0),0)-IF(E6118=1,IF(E6117=0,IF(D6118=1,30,40)*0.18/(2*40),0),0)</f>
        <v/>
      </c>
      <c r="N6118" s="14" t="n">
        <v>0.2</v>
      </c>
      <c r="O6118" s="15">
        <f>K6118*N6118</f>
        <v/>
      </c>
      <c r="P6118">
        <f>IF(E6118=0,0.3,IF(D6118=1,IF(C6118&gt;=Params!$B$13-3,IF(C6118&lt;Params!$B$13,Params!$B$20,0.3),0.3),IF(C6118&gt;=Params!$B$15-3,IF(C6118&lt;Params!$B$15,Params!$B$21,0.3),0.3)))</f>
        <v/>
      </c>
    </row>
    <row r="6119" ht="15" customHeight="1" s="1">
      <c r="A6119" s="9" t="n">
        <v>6116</v>
      </c>
      <c r="B6119" s="6" t="inlineStr">
        <is>
          <t>12/09</t>
        </is>
      </c>
      <c r="C6119" s="6" t="n">
        <v>19</v>
      </c>
      <c r="D6119" s="6" t="n">
        <v>0</v>
      </c>
      <c r="E6119" s="10">
        <f>IF(D6119=1, IF(OR(C6119&lt;10, C6119&gt;=15),1,0), IF(OR(C6119&lt;7, C6119&gt;=18),1,0))</f>
        <v/>
      </c>
      <c r="F6119" s="11" t="n">
        <v>0.293</v>
      </c>
      <c r="G6119" s="12">
        <f>0*8</f>
        <v/>
      </c>
      <c r="H6119" s="12">
        <f>F6119-G6119</f>
        <v/>
      </c>
      <c r="I6119" s="10">
        <f>IF(E6119=0,"Fora",IF(E6118=0,"Carg xar",IF(H6119&lt;0,IF(M6119&lt;0.9,"Carg FV","Stby"),IF(M6119&gt;P6119,"V2H",IF(M6119&lt;0.9,"Carg xar","Stby")))))</f>
        <v/>
      </c>
      <c r="J6119" s="12">
        <f>IF(OR(I6119="Carg FV",I6119="Carg xar"),MIN(IF(I6119="Carg FV",ABS(H6119),7.4),7.4,MAX(0,(0.9-M6119)*40)*0.95),0)</f>
        <v/>
      </c>
      <c r="K6119" s="12">
        <f>IF(I6119="V2H",MIN(MAX(0,H6119),7.4,MAX(0,(M6119-P6119)*40)*0.95),0)</f>
        <v/>
      </c>
      <c r="L6119" s="12">
        <f>IF(E6119=0,0,MAX(0,H6119-K6119))</f>
        <v/>
      </c>
      <c r="M6119" s="13">
        <f>M6118+J6118/40-IF(I6118="V2H",K6118/(0.95*40),0)-IF(E6119=0,IF(E6118=1,IF(D6119=1,30,40)*0.18/(2*40),0),0)-IF(E6119=1,IF(E6118=0,IF(D6119=1,30,40)*0.18/(2*40),0),0)</f>
        <v/>
      </c>
      <c r="N6119" s="14" t="n">
        <v>0.2</v>
      </c>
      <c r="O6119" s="15">
        <f>K6119*N6119</f>
        <v/>
      </c>
      <c r="P6119">
        <f>IF(E6119=0,0.3,IF(D6119=1,IF(C6119&gt;=Params!$B$13-3,IF(C6119&lt;Params!$B$13,Params!$B$20,0.3),0.3),IF(C6119&gt;=Params!$B$15-3,IF(C6119&lt;Params!$B$15,Params!$B$21,0.3),0.3)))</f>
        <v/>
      </c>
    </row>
    <row r="6120" ht="15" customHeight="1" s="1">
      <c r="A6120" s="9" t="n">
        <v>6117</v>
      </c>
      <c r="B6120" s="6" t="inlineStr">
        <is>
          <t>12/09</t>
        </is>
      </c>
      <c r="C6120" s="6" t="n">
        <v>20</v>
      </c>
      <c r="D6120" s="6" t="n">
        <v>0</v>
      </c>
      <c r="E6120" s="10">
        <f>IF(D6120=1, IF(OR(C6120&lt;10, C6120&gt;=15),1,0), IF(OR(C6120&lt;7, C6120&gt;=18),1,0))</f>
        <v/>
      </c>
      <c r="F6120" s="11" t="n">
        <v>0.614</v>
      </c>
      <c r="G6120" s="12">
        <f>0*8</f>
        <v/>
      </c>
      <c r="H6120" s="12">
        <f>F6120-G6120</f>
        <v/>
      </c>
      <c r="I6120" s="10">
        <f>IF(E6120=0,"Fora",IF(E6119=0,"Carg xar",IF(H6120&lt;0,IF(M6120&lt;0.9,"Carg FV","Stby"),IF(M6120&gt;P6120,"V2H",IF(M6120&lt;0.9,"Carg xar","Stby")))))</f>
        <v/>
      </c>
      <c r="J6120" s="12">
        <f>IF(OR(I6120="Carg FV",I6120="Carg xar"),MIN(IF(I6120="Carg FV",ABS(H6120),7.4),7.4,MAX(0,(0.9-M6120)*40)*0.95),0)</f>
        <v/>
      </c>
      <c r="K6120" s="12">
        <f>IF(I6120="V2H",MIN(MAX(0,H6120),7.4,MAX(0,(M6120-P6120)*40)*0.95),0)</f>
        <v/>
      </c>
      <c r="L6120" s="12">
        <f>IF(E6120=0,0,MAX(0,H6120-K6120))</f>
        <v/>
      </c>
      <c r="M6120" s="13">
        <f>M6119+J6119/40-IF(I6119="V2H",K6119/(0.95*40),0)-IF(E6120=0,IF(E6119=1,IF(D6120=1,30,40)*0.18/(2*40),0),0)-IF(E6120=1,IF(E6119=0,IF(D6120=1,30,40)*0.18/(2*40),0),0)</f>
        <v/>
      </c>
      <c r="N6120" s="14" t="n">
        <v>0.2</v>
      </c>
      <c r="O6120" s="15">
        <f>K6120*N6120</f>
        <v/>
      </c>
      <c r="P6120">
        <f>IF(E6120=0,0.3,IF(D6120=1,IF(C6120&gt;=Params!$B$13-3,IF(C6120&lt;Params!$B$13,Params!$B$20,0.3),0.3),IF(C6120&gt;=Params!$B$15-3,IF(C6120&lt;Params!$B$15,Params!$B$21,0.3),0.3)))</f>
        <v/>
      </c>
    </row>
    <row r="6121" ht="15" customHeight="1" s="1">
      <c r="A6121" s="9" t="n">
        <v>6118</v>
      </c>
      <c r="B6121" s="6" t="inlineStr">
        <is>
          <t>12/09</t>
        </is>
      </c>
      <c r="C6121" s="6" t="n">
        <v>21</v>
      </c>
      <c r="D6121" s="6" t="n">
        <v>0</v>
      </c>
      <c r="E6121" s="10">
        <f>IF(D6121=1, IF(OR(C6121&lt;10, C6121&gt;=15),1,0), IF(OR(C6121&lt;7, C6121&gt;=18),1,0))</f>
        <v/>
      </c>
      <c r="F6121" s="11" t="n">
        <v>0.228</v>
      </c>
      <c r="G6121" s="12">
        <f>0*8</f>
        <v/>
      </c>
      <c r="H6121" s="12">
        <f>F6121-G6121</f>
        <v/>
      </c>
      <c r="I6121" s="10">
        <f>IF(E6121=0,"Fora",IF(E6120=0,"Carg xar",IF(H6121&lt;0,IF(M6121&lt;0.9,"Carg FV","Stby"),IF(M6121&gt;P6121,"V2H",IF(M6121&lt;0.9,"Carg xar","Stby")))))</f>
        <v/>
      </c>
      <c r="J6121" s="12">
        <f>IF(OR(I6121="Carg FV",I6121="Carg xar"),MIN(IF(I6121="Carg FV",ABS(H6121),7.4),7.4,MAX(0,(0.9-M6121)*40)*0.95),0)</f>
        <v/>
      </c>
      <c r="K6121" s="12">
        <f>IF(I6121="V2H",MIN(MAX(0,H6121),7.4,MAX(0,(M6121-P6121)*40)*0.95),0)</f>
        <v/>
      </c>
      <c r="L6121" s="12">
        <f>IF(E6121=0,0,MAX(0,H6121-K6121))</f>
        <v/>
      </c>
      <c r="M6121" s="13">
        <f>M6120+J6120/40-IF(I6120="V2H",K6120/(0.95*40),0)-IF(E6121=0,IF(E6120=1,IF(D6121=1,30,40)*0.18/(2*40),0),0)-IF(E6121=1,IF(E6120=0,IF(D6121=1,30,40)*0.18/(2*40),0),0)</f>
        <v/>
      </c>
      <c r="N6121" s="14" t="n">
        <v>0.2</v>
      </c>
      <c r="O6121" s="15">
        <f>K6121*N6121</f>
        <v/>
      </c>
      <c r="P6121">
        <f>IF(E6121=0,0.3,IF(D6121=1,IF(C6121&gt;=Params!$B$13-3,IF(C6121&lt;Params!$B$13,Params!$B$20,0.3),0.3),IF(C6121&gt;=Params!$B$15-3,IF(C6121&lt;Params!$B$15,Params!$B$21,0.3),0.3)))</f>
        <v/>
      </c>
    </row>
    <row r="6122" ht="15" customHeight="1" s="1">
      <c r="A6122" s="9" t="n">
        <v>6119</v>
      </c>
      <c r="B6122" s="6" t="inlineStr">
        <is>
          <t>12/09</t>
        </is>
      </c>
      <c r="C6122" s="6" t="n">
        <v>22</v>
      </c>
      <c r="D6122" s="6" t="n">
        <v>0</v>
      </c>
      <c r="E6122" s="10">
        <f>IF(D6122=1, IF(OR(C6122&lt;10, C6122&gt;=15),1,0), IF(OR(C6122&lt;7, C6122&gt;=18),1,0))</f>
        <v/>
      </c>
      <c r="F6122" s="11" t="n">
        <v>0.242</v>
      </c>
      <c r="G6122" s="12">
        <f>0*8</f>
        <v/>
      </c>
      <c r="H6122" s="12">
        <f>F6122-G6122</f>
        <v/>
      </c>
      <c r="I6122" s="10">
        <f>IF(E6122=0,"Fora",IF(E6121=0,"Carg xar",IF(H6122&lt;0,IF(M6122&lt;0.9,"Carg FV","Stby"),IF(M6122&gt;P6122,"V2H",IF(M6122&lt;0.9,"Carg xar","Stby")))))</f>
        <v/>
      </c>
      <c r="J6122" s="12">
        <f>IF(OR(I6122="Carg FV",I6122="Carg xar"),MIN(IF(I6122="Carg FV",ABS(H6122),7.4),7.4,MAX(0,(0.9-M6122)*40)*0.95),0)</f>
        <v/>
      </c>
      <c r="K6122" s="12">
        <f>IF(I6122="V2H",MIN(MAX(0,H6122),7.4,MAX(0,(M6122-P6122)*40)*0.95),0)</f>
        <v/>
      </c>
      <c r="L6122" s="12">
        <f>IF(E6122=0,0,MAX(0,H6122-K6122))</f>
        <v/>
      </c>
      <c r="M6122" s="13">
        <f>M6121+J6121/40-IF(I6121="V2H",K6121/(0.95*40),0)-IF(E6122=0,IF(E6121=1,IF(D6122=1,30,40)*0.18/(2*40),0),0)-IF(E6122=1,IF(E6121=0,IF(D6122=1,30,40)*0.18/(2*40),0),0)</f>
        <v/>
      </c>
      <c r="N6122" s="14" t="n">
        <v>0.15</v>
      </c>
      <c r="O6122" s="15">
        <f>K6122*N6122</f>
        <v/>
      </c>
      <c r="P6122">
        <f>IF(E6122=0,0.3,IF(D6122=1,IF(C6122&gt;=Params!$B$13-3,IF(C6122&lt;Params!$B$13,Params!$B$20,0.3),0.3),IF(C6122&gt;=Params!$B$15-3,IF(C6122&lt;Params!$B$15,Params!$B$21,0.3),0.3)))</f>
        <v/>
      </c>
    </row>
    <row r="6123" ht="15" customHeight="1" s="1">
      <c r="A6123" s="9" t="n">
        <v>6120</v>
      </c>
      <c r="B6123" s="6" t="inlineStr">
        <is>
          <t>12/09</t>
        </is>
      </c>
      <c r="C6123" s="6" t="n">
        <v>23</v>
      </c>
      <c r="D6123" s="6" t="n">
        <v>0</v>
      </c>
      <c r="E6123" s="10">
        <f>IF(D6123=1, IF(OR(C6123&lt;10, C6123&gt;=15),1,0), IF(OR(C6123&lt;7, C6123&gt;=18),1,0))</f>
        <v/>
      </c>
      <c r="F6123" s="11" t="n">
        <v>0.318</v>
      </c>
      <c r="G6123" s="12">
        <f>0*8</f>
        <v/>
      </c>
      <c r="H6123" s="12">
        <f>F6123-G6123</f>
        <v/>
      </c>
      <c r="I6123" s="10">
        <f>IF(E6123=0,"Fora",IF(E6122=0,"Carg xar",IF(H6123&lt;0,IF(M6123&lt;0.9,"Carg FV","Stby"),IF(M6123&gt;P6123,"V2H",IF(M6123&lt;0.9,"Carg xar","Stby")))))</f>
        <v/>
      </c>
      <c r="J6123" s="12">
        <f>IF(OR(I6123="Carg FV",I6123="Carg xar"),MIN(IF(I6123="Carg FV",ABS(H6123),7.4),7.4,MAX(0,(0.9-M6123)*40)*0.95),0)</f>
        <v/>
      </c>
      <c r="K6123" s="12">
        <f>IF(I6123="V2H",MIN(MAX(0,H6123),7.4,MAX(0,(M6123-P6123)*40)*0.95),0)</f>
        <v/>
      </c>
      <c r="L6123" s="12">
        <f>IF(E6123=0,0,MAX(0,H6123-K6123))</f>
        <v/>
      </c>
      <c r="M6123" s="13">
        <f>M6122+J6122/40-IF(I6122="V2H",K6122/(0.95*40),0)-IF(E6123=0,IF(E6122=1,IF(D6123=1,30,40)*0.18/(2*40),0),0)-IF(E6123=1,IF(E6122=0,IF(D6123=1,30,40)*0.18/(2*40),0),0)</f>
        <v/>
      </c>
      <c r="N6123" s="14" t="n">
        <v>0.15</v>
      </c>
      <c r="O6123" s="15">
        <f>K6123*N6123</f>
        <v/>
      </c>
      <c r="P6123">
        <f>IF(E6123=0,0.3,IF(D6123=1,IF(C6123&gt;=Params!$B$13-3,IF(C6123&lt;Params!$B$13,Params!$B$20,0.3),0.3),IF(C6123&gt;=Params!$B$15-3,IF(C6123&lt;Params!$B$15,Params!$B$21,0.3),0.3)))</f>
        <v/>
      </c>
    </row>
    <row r="6124" ht="15" customHeight="1" s="1">
      <c r="A6124" s="9" t="n">
        <v>6121</v>
      </c>
      <c r="B6124" s="6" t="inlineStr">
        <is>
          <t>13/09</t>
        </is>
      </c>
      <c r="C6124" s="6" t="n">
        <v>0</v>
      </c>
      <c r="D6124" s="6" t="n">
        <v>1</v>
      </c>
      <c r="E6124" s="10">
        <f>IF(D6124=1, IF(OR(C6124&lt;10, C6124&gt;=15),1,0), IF(OR(C6124&lt;7, C6124&gt;=18),1,0))</f>
        <v/>
      </c>
      <c r="F6124" s="11" t="n">
        <v>0.256</v>
      </c>
      <c r="G6124" s="12">
        <f>0*8</f>
        <v/>
      </c>
      <c r="H6124" s="12">
        <f>F6124-G6124</f>
        <v/>
      </c>
      <c r="I6124" s="10">
        <f>IF(E6124=0,"Fora",IF(E6123=0,"Carg xar",IF(H6124&lt;0,IF(M6124&lt;0.9,"Carg FV","Stby"),IF(M6124&gt;P6124,"V2H",IF(M6124&lt;0.9,"Carg xar","Stby")))))</f>
        <v/>
      </c>
      <c r="J6124" s="12">
        <f>IF(OR(I6124="Carg FV",I6124="Carg xar"),MIN(IF(I6124="Carg FV",ABS(H6124),7.4),7.4,MAX(0,(0.9-M6124)*40)*0.95),0)</f>
        <v/>
      </c>
      <c r="K6124" s="12">
        <f>IF(I6124="V2H",MIN(MAX(0,H6124),7.4,MAX(0,(M6124-P6124)*40)*0.95),0)</f>
        <v/>
      </c>
      <c r="L6124" s="12">
        <f>IF(E6124=0,0,MAX(0,H6124-K6124))</f>
        <v/>
      </c>
      <c r="M6124" s="13">
        <f>M6123+J6123/40-IF(I6123="V2H",K6123/(0.95*40),0)-IF(E6124=0,IF(E6123=1,IF(D6124=1,30,40)*0.18/(2*40),0),0)-IF(E6124=1,IF(E6123=0,IF(D6124=1,30,40)*0.18/(2*40),0),0)</f>
        <v/>
      </c>
      <c r="N6124" s="14" t="n">
        <v>0.09</v>
      </c>
      <c r="O6124" s="15">
        <f>K6124*N6124</f>
        <v/>
      </c>
      <c r="P6124">
        <f>IF(E6124=0,0.3,IF(D6124=1,IF(C6124&gt;=Params!$B$13-3,IF(C6124&lt;Params!$B$13,Params!$B$20,0.3),0.3),IF(C6124&gt;=Params!$B$15-3,IF(C6124&lt;Params!$B$15,Params!$B$21,0.3),0.3)))</f>
        <v/>
      </c>
    </row>
    <row r="6125" ht="15" customHeight="1" s="1">
      <c r="A6125" s="9" t="n">
        <v>6122</v>
      </c>
      <c r="B6125" s="6" t="inlineStr">
        <is>
          <t>13/09</t>
        </is>
      </c>
      <c r="C6125" s="6" t="n">
        <v>1</v>
      </c>
      <c r="D6125" s="6" t="n">
        <v>1</v>
      </c>
      <c r="E6125" s="10">
        <f>IF(D6125=1, IF(OR(C6125&lt;10, C6125&gt;=15),1,0), IF(OR(C6125&lt;7, C6125&gt;=18),1,0))</f>
        <v/>
      </c>
      <c r="F6125" s="11" t="n">
        <v>0.191</v>
      </c>
      <c r="G6125" s="12">
        <f>0*8</f>
        <v/>
      </c>
      <c r="H6125" s="12">
        <f>F6125-G6125</f>
        <v/>
      </c>
      <c r="I6125" s="10">
        <f>IF(E6125=0,"Fora",IF(E6124=0,"Carg xar",IF(H6125&lt;0,IF(M6125&lt;0.9,"Carg FV","Stby"),IF(M6125&gt;P6125,"V2H",IF(M6125&lt;0.9,"Carg xar","Stby")))))</f>
        <v/>
      </c>
      <c r="J6125" s="12">
        <f>IF(OR(I6125="Carg FV",I6125="Carg xar"),MIN(IF(I6125="Carg FV",ABS(H6125),7.4),7.4,MAX(0,(0.9-M6125)*40)*0.95),0)</f>
        <v/>
      </c>
      <c r="K6125" s="12">
        <f>IF(I6125="V2H",MIN(MAX(0,H6125),7.4,MAX(0,(M6125-P6125)*40)*0.95),0)</f>
        <v/>
      </c>
      <c r="L6125" s="12">
        <f>IF(E6125=0,0,MAX(0,H6125-K6125))</f>
        <v/>
      </c>
      <c r="M6125" s="13">
        <f>M6124+J6124/40-IF(I6124="V2H",K6124/(0.95*40),0)-IF(E6125=0,IF(E6124=1,IF(D6125=1,30,40)*0.18/(2*40),0),0)-IF(E6125=1,IF(E6124=0,IF(D6125=1,30,40)*0.18/(2*40),0),0)</f>
        <v/>
      </c>
      <c r="N6125" s="14" t="n">
        <v>0.09</v>
      </c>
      <c r="O6125" s="15">
        <f>K6125*N6125</f>
        <v/>
      </c>
      <c r="P6125">
        <f>IF(E6125=0,0.3,IF(D6125=1,IF(C6125&gt;=Params!$B$13-3,IF(C6125&lt;Params!$B$13,Params!$B$20,0.3),0.3),IF(C6125&gt;=Params!$B$15-3,IF(C6125&lt;Params!$B$15,Params!$B$21,0.3),0.3)))</f>
        <v/>
      </c>
    </row>
    <row r="6126" ht="15" customHeight="1" s="1">
      <c r="A6126" s="9" t="n">
        <v>6123</v>
      </c>
      <c r="B6126" s="6" t="inlineStr">
        <is>
          <t>13/09</t>
        </is>
      </c>
      <c r="C6126" s="6" t="n">
        <v>2</v>
      </c>
      <c r="D6126" s="6" t="n">
        <v>1</v>
      </c>
      <c r="E6126" s="10">
        <f>IF(D6126=1, IF(OR(C6126&lt;10, C6126&gt;=15),1,0), IF(OR(C6126&lt;7, C6126&gt;=18),1,0))</f>
        <v/>
      </c>
      <c r="F6126" s="11" t="n">
        <v>0.131</v>
      </c>
      <c r="G6126" s="12">
        <f>0*8</f>
        <v/>
      </c>
      <c r="H6126" s="12">
        <f>F6126-G6126</f>
        <v/>
      </c>
      <c r="I6126" s="10">
        <f>IF(E6126=0,"Fora",IF(E6125=0,"Carg xar",IF(H6126&lt;0,IF(M6126&lt;0.9,"Carg FV","Stby"),IF(M6126&gt;P6126,"V2H",IF(M6126&lt;0.9,"Carg xar","Stby")))))</f>
        <v/>
      </c>
      <c r="J6126" s="12">
        <f>IF(OR(I6126="Carg FV",I6126="Carg xar"),MIN(IF(I6126="Carg FV",ABS(H6126),7.4),7.4,MAX(0,(0.9-M6126)*40)*0.95),0)</f>
        <v/>
      </c>
      <c r="K6126" s="12">
        <f>IF(I6126="V2H",MIN(MAX(0,H6126),7.4,MAX(0,(M6126-P6126)*40)*0.95),0)</f>
        <v/>
      </c>
      <c r="L6126" s="12">
        <f>IF(E6126=0,0,MAX(0,H6126-K6126))</f>
        <v/>
      </c>
      <c r="M6126" s="13">
        <f>M6125+J6125/40-IF(I6125="V2H",K6125/(0.95*40),0)-IF(E6126=0,IF(E6125=1,IF(D6126=1,30,40)*0.18/(2*40),0),0)-IF(E6126=1,IF(E6125=0,IF(D6126=1,30,40)*0.18/(2*40),0),0)</f>
        <v/>
      </c>
      <c r="N6126" s="14" t="n">
        <v>0.09</v>
      </c>
      <c r="O6126" s="15">
        <f>K6126*N6126</f>
        <v/>
      </c>
      <c r="P6126">
        <f>IF(E6126=0,0.3,IF(D6126=1,IF(C6126&gt;=Params!$B$13-3,IF(C6126&lt;Params!$B$13,Params!$B$20,0.3),0.3),IF(C6126&gt;=Params!$B$15-3,IF(C6126&lt;Params!$B$15,Params!$B$21,0.3),0.3)))</f>
        <v/>
      </c>
    </row>
    <row r="6127" ht="15" customHeight="1" s="1">
      <c r="A6127" s="9" t="n">
        <v>6124</v>
      </c>
      <c r="B6127" s="6" t="inlineStr">
        <is>
          <t>13/09</t>
        </is>
      </c>
      <c r="C6127" s="6" t="n">
        <v>3</v>
      </c>
      <c r="D6127" s="6" t="n">
        <v>1</v>
      </c>
      <c r="E6127" s="10">
        <f>IF(D6127=1, IF(OR(C6127&lt;10, C6127&gt;=15),1,0), IF(OR(C6127&lt;7, C6127&gt;=18),1,0))</f>
        <v/>
      </c>
      <c r="F6127" s="11" t="n">
        <v>0.54</v>
      </c>
      <c r="G6127" s="12">
        <f>0*8</f>
        <v/>
      </c>
      <c r="H6127" s="12">
        <f>F6127-G6127</f>
        <v/>
      </c>
      <c r="I6127" s="10">
        <f>IF(E6127=0,"Fora",IF(E6126=0,"Carg xar",IF(H6127&lt;0,IF(M6127&lt;0.9,"Carg FV","Stby"),IF(M6127&gt;P6127,"V2H",IF(M6127&lt;0.9,"Carg xar","Stby")))))</f>
        <v/>
      </c>
      <c r="J6127" s="12">
        <f>IF(OR(I6127="Carg FV",I6127="Carg xar"),MIN(IF(I6127="Carg FV",ABS(H6127),7.4),7.4,MAX(0,(0.9-M6127)*40)*0.95),0)</f>
        <v/>
      </c>
      <c r="K6127" s="12">
        <f>IF(I6127="V2H",MIN(MAX(0,H6127),7.4,MAX(0,(M6127-P6127)*40)*0.95),0)</f>
        <v/>
      </c>
      <c r="L6127" s="12">
        <f>IF(E6127=0,0,MAX(0,H6127-K6127))</f>
        <v/>
      </c>
      <c r="M6127" s="13">
        <f>M6126+J6126/40-IF(I6126="V2H",K6126/(0.95*40),0)-IF(E6127=0,IF(E6126=1,IF(D6127=1,30,40)*0.18/(2*40),0),0)-IF(E6127=1,IF(E6126=0,IF(D6127=1,30,40)*0.18/(2*40),0),0)</f>
        <v/>
      </c>
      <c r="N6127" s="14" t="n">
        <v>0.09</v>
      </c>
      <c r="O6127" s="15">
        <f>K6127*N6127</f>
        <v/>
      </c>
      <c r="P6127">
        <f>IF(E6127=0,0.3,IF(D6127=1,IF(C6127&gt;=Params!$B$13-3,IF(C6127&lt;Params!$B$13,Params!$B$20,0.3),0.3),IF(C6127&gt;=Params!$B$15-3,IF(C6127&lt;Params!$B$15,Params!$B$21,0.3),0.3)))</f>
        <v/>
      </c>
    </row>
    <row r="6128" ht="15" customHeight="1" s="1">
      <c r="A6128" s="9" t="n">
        <v>6125</v>
      </c>
      <c r="B6128" s="6" t="inlineStr">
        <is>
          <t>13/09</t>
        </is>
      </c>
      <c r="C6128" s="6" t="n">
        <v>4</v>
      </c>
      <c r="D6128" s="6" t="n">
        <v>1</v>
      </c>
      <c r="E6128" s="10">
        <f>IF(D6128=1, IF(OR(C6128&lt;10, C6128&gt;=15),1,0), IF(OR(C6128&lt;7, C6128&gt;=18),1,0))</f>
        <v/>
      </c>
      <c r="F6128" s="11" t="n">
        <v>1.037</v>
      </c>
      <c r="G6128" s="12">
        <f>0*8</f>
        <v/>
      </c>
      <c r="H6128" s="12">
        <f>F6128-G6128</f>
        <v/>
      </c>
      <c r="I6128" s="10">
        <f>IF(E6128=0,"Fora",IF(E6127=0,"Carg xar",IF(H6128&lt;0,IF(M6128&lt;0.9,"Carg FV","Stby"),IF(M6128&gt;P6128,"V2H",IF(M6128&lt;0.9,"Carg xar","Stby")))))</f>
        <v/>
      </c>
      <c r="J6128" s="12">
        <f>IF(OR(I6128="Carg FV",I6128="Carg xar"),MIN(IF(I6128="Carg FV",ABS(H6128),7.4),7.4,MAX(0,(0.9-M6128)*40)*0.95),0)</f>
        <v/>
      </c>
      <c r="K6128" s="12">
        <f>IF(I6128="V2H",MIN(MAX(0,H6128),7.4,MAX(0,(M6128-P6128)*40)*0.95),0)</f>
        <v/>
      </c>
      <c r="L6128" s="12">
        <f>IF(E6128=0,0,MAX(0,H6128-K6128))</f>
        <v/>
      </c>
      <c r="M6128" s="13">
        <f>M6127+J6127/40-IF(I6127="V2H",K6127/(0.95*40),0)-IF(E6128=0,IF(E6127=1,IF(D6128=1,30,40)*0.18/(2*40),0),0)-IF(E6128=1,IF(E6127=0,IF(D6128=1,30,40)*0.18/(2*40),0),0)</f>
        <v/>
      </c>
      <c r="N6128" s="14" t="n">
        <v>0.09</v>
      </c>
      <c r="O6128" s="15">
        <f>K6128*N6128</f>
        <v/>
      </c>
      <c r="P6128">
        <f>IF(E6128=0,0.3,IF(D6128=1,IF(C6128&gt;=Params!$B$13-3,IF(C6128&lt;Params!$B$13,Params!$B$20,0.3),0.3),IF(C6128&gt;=Params!$B$15-3,IF(C6128&lt;Params!$B$15,Params!$B$21,0.3),0.3)))</f>
        <v/>
      </c>
    </row>
    <row r="6129" ht="15" customHeight="1" s="1">
      <c r="A6129" s="9" t="n">
        <v>6126</v>
      </c>
      <c r="B6129" s="6" t="inlineStr">
        <is>
          <t>13/09</t>
        </is>
      </c>
      <c r="C6129" s="6" t="n">
        <v>5</v>
      </c>
      <c r="D6129" s="6" t="n">
        <v>1</v>
      </c>
      <c r="E6129" s="10">
        <f>IF(D6129=1, IF(OR(C6129&lt;10, C6129&gt;=15),1,0), IF(OR(C6129&lt;7, C6129&gt;=18),1,0))</f>
        <v/>
      </c>
      <c r="F6129" s="11" t="n">
        <v>0.119</v>
      </c>
      <c r="G6129" s="12">
        <f>0*8</f>
        <v/>
      </c>
      <c r="H6129" s="12">
        <f>F6129-G6129</f>
        <v/>
      </c>
      <c r="I6129" s="10">
        <f>IF(E6129=0,"Fora",IF(E6128=0,"Carg xar",IF(H6129&lt;0,IF(M6129&lt;0.9,"Carg FV","Stby"),IF(M6129&gt;P6129,"V2H",IF(M6129&lt;0.9,"Carg xar","Stby")))))</f>
        <v/>
      </c>
      <c r="J6129" s="12">
        <f>IF(OR(I6129="Carg FV",I6129="Carg xar"),MIN(IF(I6129="Carg FV",ABS(H6129),7.4),7.4,MAX(0,(0.9-M6129)*40)*0.95),0)</f>
        <v/>
      </c>
      <c r="K6129" s="12">
        <f>IF(I6129="V2H",MIN(MAX(0,H6129),7.4,MAX(0,(M6129-P6129)*40)*0.95),0)</f>
        <v/>
      </c>
      <c r="L6129" s="12">
        <f>IF(E6129=0,0,MAX(0,H6129-K6129))</f>
        <v/>
      </c>
      <c r="M6129" s="13">
        <f>M6128+J6128/40-IF(I6128="V2H",K6128/(0.95*40),0)-IF(E6129=0,IF(E6128=1,IF(D6129=1,30,40)*0.18/(2*40),0),0)-IF(E6129=1,IF(E6128=0,IF(D6129=1,30,40)*0.18/(2*40),0),0)</f>
        <v/>
      </c>
      <c r="N6129" s="14" t="n">
        <v>0.09</v>
      </c>
      <c r="O6129" s="15">
        <f>K6129*N6129</f>
        <v/>
      </c>
      <c r="P6129">
        <f>IF(E6129=0,0.3,IF(D6129=1,IF(C6129&gt;=Params!$B$13-3,IF(C6129&lt;Params!$B$13,Params!$B$20,0.3),0.3),IF(C6129&gt;=Params!$B$15-3,IF(C6129&lt;Params!$B$15,Params!$B$21,0.3),0.3)))</f>
        <v/>
      </c>
    </row>
    <row r="6130" ht="15" customHeight="1" s="1">
      <c r="A6130" s="9" t="n">
        <v>6127</v>
      </c>
      <c r="B6130" s="6" t="inlineStr">
        <is>
          <t>13/09</t>
        </is>
      </c>
      <c r="C6130" s="6" t="n">
        <v>6</v>
      </c>
      <c r="D6130" s="6" t="n">
        <v>1</v>
      </c>
      <c r="E6130" s="10">
        <f>IF(D6130=1, IF(OR(C6130&lt;10, C6130&gt;=15),1,0), IF(OR(C6130&lt;7, C6130&gt;=18),1,0))</f>
        <v/>
      </c>
      <c r="F6130" s="11" t="n">
        <v>0.163</v>
      </c>
      <c r="G6130" s="12">
        <f>0*8</f>
        <v/>
      </c>
      <c r="H6130" s="12">
        <f>F6130-G6130</f>
        <v/>
      </c>
      <c r="I6130" s="10">
        <f>IF(E6130=0,"Fora",IF(E6129=0,"Carg xar",IF(H6130&lt;0,IF(M6130&lt;0.9,"Carg FV","Stby"),IF(M6130&gt;P6130,"V2H",IF(M6130&lt;0.9,"Carg xar","Stby")))))</f>
        <v/>
      </c>
      <c r="J6130" s="12">
        <f>IF(OR(I6130="Carg FV",I6130="Carg xar"),MIN(IF(I6130="Carg FV",ABS(H6130),7.4),7.4,MAX(0,(0.9-M6130)*40)*0.95),0)</f>
        <v/>
      </c>
      <c r="K6130" s="12">
        <f>IF(I6130="V2H",MIN(MAX(0,H6130),7.4,MAX(0,(M6130-P6130)*40)*0.95),0)</f>
        <v/>
      </c>
      <c r="L6130" s="12">
        <f>IF(E6130=0,0,MAX(0,H6130-K6130))</f>
        <v/>
      </c>
      <c r="M6130" s="13">
        <f>M6129+J6129/40-IF(I6129="V2H",K6129/(0.95*40),0)-IF(E6130=0,IF(E6129=1,IF(D6130=1,30,40)*0.18/(2*40),0),0)-IF(E6130=1,IF(E6129=0,IF(D6130=1,30,40)*0.18/(2*40),0),0)</f>
        <v/>
      </c>
      <c r="N6130" s="14" t="n">
        <v>0.09</v>
      </c>
      <c r="O6130" s="15">
        <f>K6130*N6130</f>
        <v/>
      </c>
      <c r="P6130">
        <f>IF(E6130=0,0.3,IF(D6130=1,IF(C6130&gt;=Params!$B$13-3,IF(C6130&lt;Params!$B$13,Params!$B$20,0.3),0.3),IF(C6130&gt;=Params!$B$15-3,IF(C6130&lt;Params!$B$15,Params!$B$21,0.3),0.3)))</f>
        <v/>
      </c>
    </row>
    <row r="6131" ht="15" customHeight="1" s="1">
      <c r="A6131" s="9" t="n">
        <v>6128</v>
      </c>
      <c r="B6131" s="6" t="inlineStr">
        <is>
          <t>13/09</t>
        </is>
      </c>
      <c r="C6131" s="6" t="n">
        <v>7</v>
      </c>
      <c r="D6131" s="6" t="n">
        <v>1</v>
      </c>
      <c r="E6131" s="10">
        <f>IF(D6131=1, IF(OR(C6131&lt;10, C6131&gt;=15),1,0), IF(OR(C6131&lt;7, C6131&gt;=18),1,0))</f>
        <v/>
      </c>
      <c r="F6131" s="11" t="n">
        <v>0.091</v>
      </c>
      <c r="G6131" s="12">
        <f>0.06*8</f>
        <v/>
      </c>
      <c r="H6131" s="12">
        <f>F6131-G6131</f>
        <v/>
      </c>
      <c r="I6131" s="10">
        <f>IF(E6131=0,"Fora",IF(E6130=0,"Carg xar",IF(H6131&lt;0,IF(M6131&lt;0.9,"Carg FV","Stby"),IF(M6131&gt;P6131,"V2H",IF(M6131&lt;0.9,"Carg xar","Stby")))))</f>
        <v/>
      </c>
      <c r="J6131" s="12">
        <f>IF(OR(I6131="Carg FV",I6131="Carg xar"),MIN(IF(I6131="Carg FV",ABS(H6131),7.4),7.4,MAX(0,(0.9-M6131)*40)*0.95),0)</f>
        <v/>
      </c>
      <c r="K6131" s="12">
        <f>IF(I6131="V2H",MIN(MAX(0,H6131),7.4,MAX(0,(M6131-P6131)*40)*0.95),0)</f>
        <v/>
      </c>
      <c r="L6131" s="12">
        <f>IF(E6131=0,0,MAX(0,H6131-K6131))</f>
        <v/>
      </c>
      <c r="M6131" s="13">
        <f>M6130+J6130/40-IF(I6130="V2H",K6130/(0.95*40),0)-IF(E6131=0,IF(E6130=1,IF(D6131=1,30,40)*0.18/(2*40),0),0)-IF(E6131=1,IF(E6130=0,IF(D6131=1,30,40)*0.18/(2*40),0),0)</f>
        <v/>
      </c>
      <c r="N6131" s="14" t="n">
        <v>0.09</v>
      </c>
      <c r="O6131" s="15">
        <f>K6131*N6131</f>
        <v/>
      </c>
      <c r="P6131">
        <f>IF(E6131=0,0.3,IF(D6131=1,IF(C6131&gt;=Params!$B$13-3,IF(C6131&lt;Params!$B$13,Params!$B$20,0.3),0.3),IF(C6131&gt;=Params!$B$15-3,IF(C6131&lt;Params!$B$15,Params!$B$21,0.3),0.3)))</f>
        <v/>
      </c>
    </row>
    <row r="6132" ht="15" customHeight="1" s="1">
      <c r="A6132" s="9" t="n">
        <v>6129</v>
      </c>
      <c r="B6132" s="6" t="inlineStr">
        <is>
          <t>13/09</t>
        </is>
      </c>
      <c r="C6132" s="6" t="n">
        <v>8</v>
      </c>
      <c r="D6132" s="6" t="n">
        <v>1</v>
      </c>
      <c r="E6132" s="10">
        <f>IF(D6132=1, IF(OR(C6132&lt;10, C6132&gt;=15),1,0), IF(OR(C6132&lt;7, C6132&gt;=18),1,0))</f>
        <v/>
      </c>
      <c r="F6132" s="11" t="n">
        <v>0.178</v>
      </c>
      <c r="G6132" s="12">
        <f>0.2*8</f>
        <v/>
      </c>
      <c r="H6132" s="12">
        <f>F6132-G6132</f>
        <v/>
      </c>
      <c r="I6132" s="10">
        <f>IF(E6132=0,"Fora",IF(E6131=0,"Carg xar",IF(H6132&lt;0,IF(M6132&lt;0.9,"Carg FV","Stby"),IF(M6132&gt;P6132,"V2H",IF(M6132&lt;0.9,"Carg xar","Stby")))))</f>
        <v/>
      </c>
      <c r="J6132" s="12">
        <f>IF(OR(I6132="Carg FV",I6132="Carg xar"),MIN(IF(I6132="Carg FV",ABS(H6132),7.4),7.4,MAX(0,(0.9-M6132)*40)*0.95),0)</f>
        <v/>
      </c>
      <c r="K6132" s="12">
        <f>IF(I6132="V2H",MIN(MAX(0,H6132),7.4,MAX(0,(M6132-P6132)*40)*0.95),0)</f>
        <v/>
      </c>
      <c r="L6132" s="12">
        <f>IF(E6132=0,0,MAX(0,H6132-K6132))</f>
        <v/>
      </c>
      <c r="M6132" s="13">
        <f>M6131+J6131/40-IF(I6131="V2H",K6131/(0.95*40),0)-IF(E6132=0,IF(E6131=1,IF(D6132=1,30,40)*0.18/(2*40),0),0)-IF(E6132=1,IF(E6131=0,IF(D6132=1,30,40)*0.18/(2*40),0),0)</f>
        <v/>
      </c>
      <c r="N6132" s="14" t="n">
        <v>0.09</v>
      </c>
      <c r="O6132" s="15">
        <f>K6132*N6132</f>
        <v/>
      </c>
      <c r="P6132">
        <f>IF(E6132=0,0.3,IF(D6132=1,IF(C6132&gt;=Params!$B$13-3,IF(C6132&lt;Params!$B$13,Params!$B$20,0.3),0.3),IF(C6132&gt;=Params!$B$15-3,IF(C6132&lt;Params!$B$15,Params!$B$21,0.3),0.3)))</f>
        <v/>
      </c>
    </row>
    <row r="6133" ht="15" customHeight="1" s="1">
      <c r="A6133" s="9" t="n">
        <v>6130</v>
      </c>
      <c r="B6133" s="6" t="inlineStr">
        <is>
          <t>13/09</t>
        </is>
      </c>
      <c r="C6133" s="6" t="n">
        <v>9</v>
      </c>
      <c r="D6133" s="6" t="n">
        <v>1</v>
      </c>
      <c r="E6133" s="10">
        <f>IF(D6133=1, IF(OR(C6133&lt;10, C6133&gt;=15),1,0), IF(OR(C6133&lt;7, C6133&gt;=18),1,0))</f>
        <v/>
      </c>
      <c r="F6133" s="11" t="n">
        <v>1.005</v>
      </c>
      <c r="G6133" s="12">
        <f>0.4*8</f>
        <v/>
      </c>
      <c r="H6133" s="12">
        <f>F6133-G6133</f>
        <v/>
      </c>
      <c r="I6133" s="10">
        <f>IF(E6133=0,"Fora",IF(E6132=0,"Carg xar",IF(H6133&lt;0,IF(M6133&lt;0.9,"Carg FV","Stby"),IF(M6133&gt;P6133,"V2H",IF(M6133&lt;0.9,"Carg xar","Stby")))))</f>
        <v/>
      </c>
      <c r="J6133" s="12">
        <f>IF(OR(I6133="Carg FV",I6133="Carg xar"),MIN(IF(I6133="Carg FV",ABS(H6133),7.4),7.4,MAX(0,(0.9-M6133)*40)*0.95),0)</f>
        <v/>
      </c>
      <c r="K6133" s="12">
        <f>IF(I6133="V2H",MIN(MAX(0,H6133),7.4,MAX(0,(M6133-P6133)*40)*0.95),0)</f>
        <v/>
      </c>
      <c r="L6133" s="12">
        <f>IF(E6133=0,0,MAX(0,H6133-K6133))</f>
        <v/>
      </c>
      <c r="M6133" s="13">
        <f>M6132+J6132/40-IF(I6132="V2H",K6132/(0.95*40),0)-IF(E6133=0,IF(E6132=1,IF(D6133=1,30,40)*0.18/(2*40),0),0)-IF(E6133=1,IF(E6132=0,IF(D6133=1,30,40)*0.18/(2*40),0),0)</f>
        <v/>
      </c>
      <c r="N6133" s="14" t="n">
        <v>0.09</v>
      </c>
      <c r="O6133" s="15">
        <f>K6133*N6133</f>
        <v/>
      </c>
      <c r="P6133">
        <f>IF(E6133=0,0.3,IF(D6133=1,IF(C6133&gt;=Params!$B$13-3,IF(C6133&lt;Params!$B$13,Params!$B$20,0.3),0.3),IF(C6133&gt;=Params!$B$15-3,IF(C6133&lt;Params!$B$15,Params!$B$21,0.3),0.3)))</f>
        <v/>
      </c>
    </row>
    <row r="6134" ht="15" customHeight="1" s="1">
      <c r="A6134" s="9" t="n">
        <v>6131</v>
      </c>
      <c r="B6134" s="6" t="inlineStr">
        <is>
          <t>13/09</t>
        </is>
      </c>
      <c r="C6134" s="6" t="n">
        <v>10</v>
      </c>
      <c r="D6134" s="6" t="n">
        <v>1</v>
      </c>
      <c r="E6134" s="10">
        <f>IF(D6134=1, IF(OR(C6134&lt;10, C6134&gt;=15),1,0), IF(OR(C6134&lt;7, C6134&gt;=18),1,0))</f>
        <v/>
      </c>
      <c r="F6134" s="11" t="n">
        <v>0.859</v>
      </c>
      <c r="G6134" s="12">
        <f>0.6*8</f>
        <v/>
      </c>
      <c r="H6134" s="12">
        <f>F6134-G6134</f>
        <v/>
      </c>
      <c r="I6134" s="10">
        <f>IF(E6134=0,"Fora",IF(E6133=0,"Carg xar",IF(H6134&lt;0,IF(M6134&lt;0.9,"Carg FV","Stby"),IF(M6134&gt;P6134,"V2H",IF(M6134&lt;0.9,"Carg xar","Stby")))))</f>
        <v/>
      </c>
      <c r="J6134" s="12">
        <f>IF(OR(I6134="Carg FV",I6134="Carg xar"),MIN(IF(I6134="Carg FV",ABS(H6134),7.4),7.4,MAX(0,(0.9-M6134)*40)*0.95),0)</f>
        <v/>
      </c>
      <c r="K6134" s="12">
        <f>IF(I6134="V2H",MIN(MAX(0,H6134),7.4,MAX(0,(M6134-P6134)*40)*0.95),0)</f>
        <v/>
      </c>
      <c r="L6134" s="12">
        <f>IF(E6134=0,0,MAX(0,H6134-K6134))</f>
        <v/>
      </c>
      <c r="M6134" s="13">
        <f>M6133+J6133/40-IF(I6133="V2H",K6133/(0.95*40),0)-IF(E6134=0,IF(E6133=1,IF(D6134=1,30,40)*0.18/(2*40),0),0)-IF(E6134=1,IF(E6133=0,IF(D6134=1,30,40)*0.18/(2*40),0),0)</f>
        <v/>
      </c>
      <c r="N6134" s="14" t="n">
        <v>0.09</v>
      </c>
      <c r="O6134" s="15">
        <f>K6134*N6134</f>
        <v/>
      </c>
      <c r="P6134">
        <f>IF(E6134=0,0.3,IF(D6134=1,IF(C6134&gt;=Params!$B$13-3,IF(C6134&lt;Params!$B$13,Params!$B$20,0.3),0.3),IF(C6134&gt;=Params!$B$15-3,IF(C6134&lt;Params!$B$15,Params!$B$21,0.3),0.3)))</f>
        <v/>
      </c>
    </row>
    <row r="6135" ht="15" customHeight="1" s="1">
      <c r="A6135" s="9" t="n">
        <v>6132</v>
      </c>
      <c r="B6135" s="6" t="inlineStr">
        <is>
          <t>13/09</t>
        </is>
      </c>
      <c r="C6135" s="6" t="n">
        <v>11</v>
      </c>
      <c r="D6135" s="6" t="n">
        <v>1</v>
      </c>
      <c r="E6135" s="10">
        <f>IF(D6135=1, IF(OR(C6135&lt;10, C6135&gt;=15),1,0), IF(OR(C6135&lt;7, C6135&gt;=18),1,0))</f>
        <v/>
      </c>
      <c r="F6135" s="11" t="n">
        <v>0.52</v>
      </c>
      <c r="G6135" s="12">
        <f>0.75*8</f>
        <v/>
      </c>
      <c r="H6135" s="12">
        <f>F6135-G6135</f>
        <v/>
      </c>
      <c r="I6135" s="10">
        <f>IF(E6135=0,"Fora",IF(E6134=0,"Carg xar",IF(H6135&lt;0,IF(M6135&lt;0.9,"Carg FV","Stby"),IF(M6135&gt;P6135,"V2H",IF(M6135&lt;0.9,"Carg xar","Stby")))))</f>
        <v/>
      </c>
      <c r="J6135" s="12">
        <f>IF(OR(I6135="Carg FV",I6135="Carg xar"),MIN(IF(I6135="Carg FV",ABS(H6135),7.4),7.4,MAX(0,(0.9-M6135)*40)*0.95),0)</f>
        <v/>
      </c>
      <c r="K6135" s="12">
        <f>IF(I6135="V2H",MIN(MAX(0,H6135),7.4,MAX(0,(M6135-P6135)*40)*0.95),0)</f>
        <v/>
      </c>
      <c r="L6135" s="12">
        <f>IF(E6135=0,0,MAX(0,H6135-K6135))</f>
        <v/>
      </c>
      <c r="M6135" s="13">
        <f>M6134+J6134/40-IF(I6134="V2H",K6134/(0.95*40),0)-IF(E6135=0,IF(E6134=1,IF(D6135=1,30,40)*0.18/(2*40),0),0)-IF(E6135=1,IF(E6134=0,IF(D6135=1,30,40)*0.18/(2*40),0),0)</f>
        <v/>
      </c>
      <c r="N6135" s="14" t="n">
        <v>0.09</v>
      </c>
      <c r="O6135" s="15">
        <f>K6135*N6135</f>
        <v/>
      </c>
      <c r="P6135">
        <f>IF(E6135=0,0.3,IF(D6135=1,IF(C6135&gt;=Params!$B$13-3,IF(C6135&lt;Params!$B$13,Params!$B$20,0.3),0.3),IF(C6135&gt;=Params!$B$15-3,IF(C6135&lt;Params!$B$15,Params!$B$21,0.3),0.3)))</f>
        <v/>
      </c>
    </row>
    <row r="6136" ht="15" customHeight="1" s="1">
      <c r="A6136" s="9" t="n">
        <v>6133</v>
      </c>
      <c r="B6136" s="6" t="inlineStr">
        <is>
          <t>13/09</t>
        </is>
      </c>
      <c r="C6136" s="6" t="n">
        <v>12</v>
      </c>
      <c r="D6136" s="6" t="n">
        <v>1</v>
      </c>
      <c r="E6136" s="10">
        <f>IF(D6136=1, IF(OR(C6136&lt;10, C6136&gt;=15),1,0), IF(OR(C6136&lt;7, C6136&gt;=18),1,0))</f>
        <v/>
      </c>
      <c r="F6136" s="11" t="n">
        <v>0</v>
      </c>
      <c r="G6136" s="12">
        <f>0.82*8</f>
        <v/>
      </c>
      <c r="H6136" s="12">
        <f>F6136-G6136</f>
        <v/>
      </c>
      <c r="I6136" s="10">
        <f>IF(E6136=0,"Fora",IF(E6135=0,"Carg xar",IF(H6136&lt;0,IF(M6136&lt;0.9,"Carg FV","Stby"),IF(M6136&gt;P6136,"V2H",IF(M6136&lt;0.9,"Carg xar","Stby")))))</f>
        <v/>
      </c>
      <c r="J6136" s="12">
        <f>IF(OR(I6136="Carg FV",I6136="Carg xar"),MIN(IF(I6136="Carg FV",ABS(H6136),7.4),7.4,MAX(0,(0.9-M6136)*40)*0.95),0)</f>
        <v/>
      </c>
      <c r="K6136" s="12">
        <f>IF(I6136="V2H",MIN(MAX(0,H6136),7.4,MAX(0,(M6136-P6136)*40)*0.95),0)</f>
        <v/>
      </c>
      <c r="L6136" s="12">
        <f>IF(E6136=0,0,MAX(0,H6136-K6136))</f>
        <v/>
      </c>
      <c r="M6136" s="13">
        <f>M6135+J6135/40-IF(I6135="V2H",K6135/(0.95*40),0)-IF(E6136=0,IF(E6135=1,IF(D6136=1,30,40)*0.18/(2*40),0),0)-IF(E6136=1,IF(E6135=0,IF(D6136=1,30,40)*0.18/(2*40),0),0)</f>
        <v/>
      </c>
      <c r="N6136" s="14" t="n">
        <v>0.09</v>
      </c>
      <c r="O6136" s="15">
        <f>K6136*N6136</f>
        <v/>
      </c>
      <c r="P6136">
        <f>IF(E6136=0,0.3,IF(D6136=1,IF(C6136&gt;=Params!$B$13-3,IF(C6136&lt;Params!$B$13,Params!$B$20,0.3),0.3),IF(C6136&gt;=Params!$B$15-3,IF(C6136&lt;Params!$B$15,Params!$B$21,0.3),0.3)))</f>
        <v/>
      </c>
    </row>
    <row r="6137" ht="15" customHeight="1" s="1">
      <c r="A6137" s="9" t="n">
        <v>6134</v>
      </c>
      <c r="B6137" s="6" t="inlineStr">
        <is>
          <t>13/09</t>
        </is>
      </c>
      <c r="C6137" s="6" t="n">
        <v>13</v>
      </c>
      <c r="D6137" s="6" t="n">
        <v>1</v>
      </c>
      <c r="E6137" s="10">
        <f>IF(D6137=1, IF(OR(C6137&lt;10, C6137&gt;=15),1,0), IF(OR(C6137&lt;7, C6137&gt;=18),1,0))</f>
        <v/>
      </c>
      <c r="F6137" s="11" t="n">
        <v>0</v>
      </c>
      <c r="G6137" s="12">
        <f>0.8*8</f>
        <v/>
      </c>
      <c r="H6137" s="12">
        <f>F6137-G6137</f>
        <v/>
      </c>
      <c r="I6137" s="10">
        <f>IF(E6137=0,"Fora",IF(E6136=0,"Carg xar",IF(H6137&lt;0,IF(M6137&lt;0.9,"Carg FV","Stby"),IF(M6137&gt;P6137,"V2H",IF(M6137&lt;0.9,"Carg xar","Stby")))))</f>
        <v/>
      </c>
      <c r="J6137" s="12">
        <f>IF(OR(I6137="Carg FV",I6137="Carg xar"),MIN(IF(I6137="Carg FV",ABS(H6137),7.4),7.4,MAX(0,(0.9-M6137)*40)*0.95),0)</f>
        <v/>
      </c>
      <c r="K6137" s="12">
        <f>IF(I6137="V2H",MIN(MAX(0,H6137),7.4,MAX(0,(M6137-P6137)*40)*0.95),0)</f>
        <v/>
      </c>
      <c r="L6137" s="12">
        <f>IF(E6137=0,0,MAX(0,H6137-K6137))</f>
        <v/>
      </c>
      <c r="M6137" s="13">
        <f>M6136+J6136/40-IF(I6136="V2H",K6136/(0.95*40),0)-IF(E6137=0,IF(E6136=1,IF(D6137=1,30,40)*0.18/(2*40),0),0)-IF(E6137=1,IF(E6136=0,IF(D6137=1,30,40)*0.18/(2*40),0),0)</f>
        <v/>
      </c>
      <c r="N6137" s="14" t="n">
        <v>0.09</v>
      </c>
      <c r="O6137" s="15">
        <f>K6137*N6137</f>
        <v/>
      </c>
      <c r="P6137">
        <f>IF(E6137=0,0.3,IF(D6137=1,IF(C6137&gt;=Params!$B$13-3,IF(C6137&lt;Params!$B$13,Params!$B$20,0.3),0.3),IF(C6137&gt;=Params!$B$15-3,IF(C6137&lt;Params!$B$15,Params!$B$21,0.3),0.3)))</f>
        <v/>
      </c>
    </row>
    <row r="6138" ht="15" customHeight="1" s="1">
      <c r="A6138" s="9" t="n">
        <v>6135</v>
      </c>
      <c r="B6138" s="6" t="inlineStr">
        <is>
          <t>13/09</t>
        </is>
      </c>
      <c r="C6138" s="6" t="n">
        <v>14</v>
      </c>
      <c r="D6138" s="6" t="n">
        <v>1</v>
      </c>
      <c r="E6138" s="10">
        <f>IF(D6138=1, IF(OR(C6138&lt;10, C6138&gt;=15),1,0), IF(OR(C6138&lt;7, C6138&gt;=18),1,0))</f>
        <v/>
      </c>
      <c r="F6138" s="11" t="n">
        <v>0</v>
      </c>
      <c r="G6138" s="12">
        <f>0.68*8</f>
        <v/>
      </c>
      <c r="H6138" s="12">
        <f>F6138-G6138</f>
        <v/>
      </c>
      <c r="I6138" s="10">
        <f>IF(E6138=0,"Fora",IF(E6137=0,"Carg xar",IF(H6138&lt;0,IF(M6138&lt;0.9,"Carg FV","Stby"),IF(M6138&gt;P6138,"V2H",IF(M6138&lt;0.9,"Carg xar","Stby")))))</f>
        <v/>
      </c>
      <c r="J6138" s="12">
        <f>IF(OR(I6138="Carg FV",I6138="Carg xar"),MIN(IF(I6138="Carg FV",ABS(H6138),7.4),7.4,MAX(0,(0.9-M6138)*40)*0.95),0)</f>
        <v/>
      </c>
      <c r="K6138" s="12">
        <f>IF(I6138="V2H",MIN(MAX(0,H6138),7.4,MAX(0,(M6138-P6138)*40)*0.95),0)</f>
        <v/>
      </c>
      <c r="L6138" s="12">
        <f>IF(E6138=0,0,MAX(0,H6138-K6138))</f>
        <v/>
      </c>
      <c r="M6138" s="13">
        <f>M6137+J6137/40-IF(I6137="V2H",K6137/(0.95*40),0)-IF(E6138=0,IF(E6137=1,IF(D6138=1,30,40)*0.18/(2*40),0),0)-IF(E6138=1,IF(E6137=0,IF(D6138=1,30,40)*0.18/(2*40),0),0)</f>
        <v/>
      </c>
      <c r="N6138" s="14" t="n">
        <v>0.09</v>
      </c>
      <c r="O6138" s="15">
        <f>K6138*N6138</f>
        <v/>
      </c>
      <c r="P6138">
        <f>IF(E6138=0,0.3,IF(D6138=1,IF(C6138&gt;=Params!$B$13-3,IF(C6138&lt;Params!$B$13,Params!$B$20,0.3),0.3),IF(C6138&gt;=Params!$B$15-3,IF(C6138&lt;Params!$B$15,Params!$B$21,0.3),0.3)))</f>
        <v/>
      </c>
    </row>
    <row r="6139" ht="15" customHeight="1" s="1">
      <c r="A6139" s="9" t="n">
        <v>6136</v>
      </c>
      <c r="B6139" s="6" t="inlineStr">
        <is>
          <t>13/09</t>
        </is>
      </c>
      <c r="C6139" s="6" t="n">
        <v>15</v>
      </c>
      <c r="D6139" s="6" t="n">
        <v>1</v>
      </c>
      <c r="E6139" s="10">
        <f>IF(D6139=1, IF(OR(C6139&lt;10, C6139&gt;=15),1,0), IF(OR(C6139&lt;7, C6139&gt;=18),1,0))</f>
        <v/>
      </c>
      <c r="F6139" s="11" t="n">
        <v>0</v>
      </c>
      <c r="G6139" s="12">
        <f>0.5*8</f>
        <v/>
      </c>
      <c r="H6139" s="12">
        <f>F6139-G6139</f>
        <v/>
      </c>
      <c r="I6139" s="10">
        <f>IF(E6139=0,"Fora",IF(E6138=0,"Carg xar",IF(H6139&lt;0,IF(M6139&lt;0.9,"Carg FV","Stby"),IF(M6139&gt;P6139,"V2H",IF(M6139&lt;0.9,"Carg xar","Stby")))))</f>
        <v/>
      </c>
      <c r="J6139" s="12">
        <f>IF(OR(I6139="Carg FV",I6139="Carg xar"),MIN(IF(I6139="Carg FV",ABS(H6139),7.4),7.4,MAX(0,(0.9-M6139)*40)*0.95),0)</f>
        <v/>
      </c>
      <c r="K6139" s="12">
        <f>IF(I6139="V2H",MIN(MAX(0,H6139),7.4,MAX(0,(M6139-P6139)*40)*0.95),0)</f>
        <v/>
      </c>
      <c r="L6139" s="12">
        <f>IF(E6139=0,0,MAX(0,H6139-K6139))</f>
        <v/>
      </c>
      <c r="M6139" s="13">
        <f>M6138+J6138/40-IF(I6138="V2H",K6138/(0.95*40),0)-IF(E6139=0,IF(E6138=1,IF(D6139=1,30,40)*0.18/(2*40),0),0)-IF(E6139=1,IF(E6138=0,IF(D6139=1,30,40)*0.18/(2*40),0),0)</f>
        <v/>
      </c>
      <c r="N6139" s="14" t="n">
        <v>0.09</v>
      </c>
      <c r="O6139" s="15">
        <f>K6139*N6139</f>
        <v/>
      </c>
      <c r="P6139">
        <f>IF(E6139=0,0.3,IF(D6139=1,IF(C6139&gt;=Params!$B$13-3,IF(C6139&lt;Params!$B$13,Params!$B$20,0.3),0.3),IF(C6139&gt;=Params!$B$15-3,IF(C6139&lt;Params!$B$15,Params!$B$21,0.3),0.3)))</f>
        <v/>
      </c>
    </row>
    <row r="6140" ht="15" customHeight="1" s="1">
      <c r="A6140" s="9" t="n">
        <v>6137</v>
      </c>
      <c r="B6140" s="6" t="inlineStr">
        <is>
          <t>13/09</t>
        </is>
      </c>
      <c r="C6140" s="6" t="n">
        <v>16</v>
      </c>
      <c r="D6140" s="6" t="n">
        <v>1</v>
      </c>
      <c r="E6140" s="10">
        <f>IF(D6140=1, IF(OR(C6140&lt;10, C6140&gt;=15),1,0), IF(OR(C6140&lt;7, C6140&gt;=18),1,0))</f>
        <v/>
      </c>
      <c r="F6140" s="11" t="n">
        <v>0</v>
      </c>
      <c r="G6140" s="12">
        <f>0.3*8</f>
        <v/>
      </c>
      <c r="H6140" s="12">
        <f>F6140-G6140</f>
        <v/>
      </c>
      <c r="I6140" s="10">
        <f>IF(E6140=0,"Fora",IF(E6139=0,"Carg xar",IF(H6140&lt;0,IF(M6140&lt;0.9,"Carg FV","Stby"),IF(M6140&gt;P6140,"V2H",IF(M6140&lt;0.9,"Carg xar","Stby")))))</f>
        <v/>
      </c>
      <c r="J6140" s="12">
        <f>IF(OR(I6140="Carg FV",I6140="Carg xar"),MIN(IF(I6140="Carg FV",ABS(H6140),7.4),7.4,MAX(0,(0.9-M6140)*40)*0.95),0)</f>
        <v/>
      </c>
      <c r="K6140" s="12">
        <f>IF(I6140="V2H",MIN(MAX(0,H6140),7.4,MAX(0,(M6140-P6140)*40)*0.95),0)</f>
        <v/>
      </c>
      <c r="L6140" s="12">
        <f>IF(E6140=0,0,MAX(0,H6140-K6140))</f>
        <v/>
      </c>
      <c r="M6140" s="13">
        <f>M6139+J6139/40-IF(I6139="V2H",K6139/(0.95*40),0)-IF(E6140=0,IF(E6139=1,IF(D6140=1,30,40)*0.18/(2*40),0),0)-IF(E6140=1,IF(E6139=0,IF(D6140=1,30,40)*0.18/(2*40),0),0)</f>
        <v/>
      </c>
      <c r="N6140" s="14" t="n">
        <v>0.09</v>
      </c>
      <c r="O6140" s="15">
        <f>K6140*N6140</f>
        <v/>
      </c>
      <c r="P6140">
        <f>IF(E6140=0,0.3,IF(D6140=1,IF(C6140&gt;=Params!$B$13-3,IF(C6140&lt;Params!$B$13,Params!$B$20,0.3),0.3),IF(C6140&gt;=Params!$B$15-3,IF(C6140&lt;Params!$B$15,Params!$B$21,0.3),0.3)))</f>
        <v/>
      </c>
    </row>
    <row r="6141" ht="15" customHeight="1" s="1">
      <c r="A6141" s="9" t="n">
        <v>6138</v>
      </c>
      <c r="B6141" s="6" t="inlineStr">
        <is>
          <t>13/09</t>
        </is>
      </c>
      <c r="C6141" s="6" t="n">
        <v>17</v>
      </c>
      <c r="D6141" s="6" t="n">
        <v>1</v>
      </c>
      <c r="E6141" s="10">
        <f>IF(D6141=1, IF(OR(C6141&lt;10, C6141&gt;=15),1,0), IF(OR(C6141&lt;7, C6141&gt;=18),1,0))</f>
        <v/>
      </c>
      <c r="F6141" s="11" t="n">
        <v>0</v>
      </c>
      <c r="G6141" s="12">
        <f>0.12*8</f>
        <v/>
      </c>
      <c r="H6141" s="12">
        <f>F6141-G6141</f>
        <v/>
      </c>
      <c r="I6141" s="10">
        <f>IF(E6141=0,"Fora",IF(E6140=0,"Carg xar",IF(H6141&lt;0,IF(M6141&lt;0.9,"Carg FV","Stby"),IF(M6141&gt;P6141,"V2H",IF(M6141&lt;0.9,"Carg xar","Stby")))))</f>
        <v/>
      </c>
      <c r="J6141" s="12">
        <f>IF(OR(I6141="Carg FV",I6141="Carg xar"),MIN(IF(I6141="Carg FV",ABS(H6141),7.4),7.4,MAX(0,(0.9-M6141)*40)*0.95),0)</f>
        <v/>
      </c>
      <c r="K6141" s="12">
        <f>IF(I6141="V2H",MIN(MAX(0,H6141),7.4,MAX(0,(M6141-P6141)*40)*0.95),0)</f>
        <v/>
      </c>
      <c r="L6141" s="12">
        <f>IF(E6141=0,0,MAX(0,H6141-K6141))</f>
        <v/>
      </c>
      <c r="M6141" s="13">
        <f>M6140+J6140/40-IF(I6140="V2H",K6140/(0.95*40),0)-IF(E6141=0,IF(E6140=1,IF(D6141=1,30,40)*0.18/(2*40),0),0)-IF(E6141=1,IF(E6140=0,IF(D6141=1,30,40)*0.18/(2*40),0),0)</f>
        <v/>
      </c>
      <c r="N6141" s="14" t="n">
        <v>0.09</v>
      </c>
      <c r="O6141" s="15">
        <f>K6141*N6141</f>
        <v/>
      </c>
      <c r="P6141">
        <f>IF(E6141=0,0.3,IF(D6141=1,IF(C6141&gt;=Params!$B$13-3,IF(C6141&lt;Params!$B$13,Params!$B$20,0.3),0.3),IF(C6141&gt;=Params!$B$15-3,IF(C6141&lt;Params!$B$15,Params!$B$21,0.3),0.3)))</f>
        <v/>
      </c>
    </row>
    <row r="6142" ht="15" customHeight="1" s="1">
      <c r="A6142" s="9" t="n">
        <v>6139</v>
      </c>
      <c r="B6142" s="6" t="inlineStr">
        <is>
          <t>13/09</t>
        </is>
      </c>
      <c r="C6142" s="6" t="n">
        <v>18</v>
      </c>
      <c r="D6142" s="6" t="n">
        <v>1</v>
      </c>
      <c r="E6142" s="10">
        <f>IF(D6142=1, IF(OR(C6142&lt;10, C6142&gt;=15),1,0), IF(OR(C6142&lt;7, C6142&gt;=18),1,0))</f>
        <v/>
      </c>
      <c r="F6142" s="11" t="n">
        <v>3.741</v>
      </c>
      <c r="G6142" s="12">
        <f>0*8</f>
        <v/>
      </c>
      <c r="H6142" s="12">
        <f>F6142-G6142</f>
        <v/>
      </c>
      <c r="I6142" s="10">
        <f>IF(E6142=0,"Fora",IF(E6141=0,"Carg xar",IF(H6142&lt;0,IF(M6142&lt;0.9,"Carg FV","Stby"),IF(M6142&gt;P6142,"V2H",IF(M6142&lt;0.9,"Carg xar","Stby")))))</f>
        <v/>
      </c>
      <c r="J6142" s="12">
        <f>IF(OR(I6142="Carg FV",I6142="Carg xar"),MIN(IF(I6142="Carg FV",ABS(H6142),7.4),7.4,MAX(0,(0.9-M6142)*40)*0.95),0)</f>
        <v/>
      </c>
      <c r="K6142" s="12">
        <f>IF(I6142="V2H",MIN(MAX(0,H6142),7.4,MAX(0,(M6142-P6142)*40)*0.95),0)</f>
        <v/>
      </c>
      <c r="L6142" s="12">
        <f>IF(E6142=0,0,MAX(0,H6142-K6142))</f>
        <v/>
      </c>
      <c r="M6142" s="13">
        <f>M6141+J6141/40-IF(I6141="V2H",K6141/(0.95*40),0)-IF(E6142=0,IF(E6141=1,IF(D6142=1,30,40)*0.18/(2*40),0),0)-IF(E6142=1,IF(E6141=0,IF(D6142=1,30,40)*0.18/(2*40),0),0)</f>
        <v/>
      </c>
      <c r="N6142" s="14" t="n">
        <v>0.09</v>
      </c>
      <c r="O6142" s="15">
        <f>K6142*N6142</f>
        <v/>
      </c>
      <c r="P6142">
        <f>IF(E6142=0,0.3,IF(D6142=1,IF(C6142&gt;=Params!$B$13-3,IF(C6142&lt;Params!$B$13,Params!$B$20,0.3),0.3),IF(C6142&gt;=Params!$B$15-3,IF(C6142&lt;Params!$B$15,Params!$B$21,0.3),0.3)))</f>
        <v/>
      </c>
    </row>
    <row r="6143" ht="15" customHeight="1" s="1">
      <c r="A6143" s="9" t="n">
        <v>6140</v>
      </c>
      <c r="B6143" s="6" t="inlineStr">
        <is>
          <t>13/09</t>
        </is>
      </c>
      <c r="C6143" s="6" t="n">
        <v>19</v>
      </c>
      <c r="D6143" s="6" t="n">
        <v>1</v>
      </c>
      <c r="E6143" s="10">
        <f>IF(D6143=1, IF(OR(C6143&lt;10, C6143&gt;=15),1,0), IF(OR(C6143&lt;7, C6143&gt;=18),1,0))</f>
        <v/>
      </c>
      <c r="F6143" s="11" t="n">
        <v>2.954</v>
      </c>
      <c r="G6143" s="12">
        <f>0*8</f>
        <v/>
      </c>
      <c r="H6143" s="12">
        <f>F6143-G6143</f>
        <v/>
      </c>
      <c r="I6143" s="10">
        <f>IF(E6143=0,"Fora",IF(E6142=0,"Carg xar",IF(H6143&lt;0,IF(M6143&lt;0.9,"Carg FV","Stby"),IF(M6143&gt;P6143,"V2H",IF(M6143&lt;0.9,"Carg xar","Stby")))))</f>
        <v/>
      </c>
      <c r="J6143" s="12">
        <f>IF(OR(I6143="Carg FV",I6143="Carg xar"),MIN(IF(I6143="Carg FV",ABS(H6143),7.4),7.4,MAX(0,(0.9-M6143)*40)*0.95),0)</f>
        <v/>
      </c>
      <c r="K6143" s="12">
        <f>IF(I6143="V2H",MIN(MAX(0,H6143),7.4,MAX(0,(M6143-P6143)*40)*0.95),0)</f>
        <v/>
      </c>
      <c r="L6143" s="12">
        <f>IF(E6143=0,0,MAX(0,H6143-K6143))</f>
        <v/>
      </c>
      <c r="M6143" s="13">
        <f>M6142+J6142/40-IF(I6142="V2H",K6142/(0.95*40),0)-IF(E6143=0,IF(E6142=1,IF(D6143=1,30,40)*0.18/(2*40),0),0)-IF(E6143=1,IF(E6142=0,IF(D6143=1,30,40)*0.18/(2*40),0),0)</f>
        <v/>
      </c>
      <c r="N6143" s="14" t="n">
        <v>0.09</v>
      </c>
      <c r="O6143" s="15">
        <f>K6143*N6143</f>
        <v/>
      </c>
      <c r="P6143">
        <f>IF(E6143=0,0.3,IF(D6143=1,IF(C6143&gt;=Params!$B$13-3,IF(C6143&lt;Params!$B$13,Params!$B$20,0.3),0.3),IF(C6143&gt;=Params!$B$15-3,IF(C6143&lt;Params!$B$15,Params!$B$21,0.3),0.3)))</f>
        <v/>
      </c>
    </row>
    <row r="6144" ht="15" customHeight="1" s="1">
      <c r="A6144" s="9" t="n">
        <v>6141</v>
      </c>
      <c r="B6144" s="6" t="inlineStr">
        <is>
          <t>13/09</t>
        </is>
      </c>
      <c r="C6144" s="6" t="n">
        <v>20</v>
      </c>
      <c r="D6144" s="6" t="n">
        <v>1</v>
      </c>
      <c r="E6144" s="10">
        <f>IF(D6144=1, IF(OR(C6144&lt;10, C6144&gt;=15),1,0), IF(OR(C6144&lt;7, C6144&gt;=18),1,0))</f>
        <v/>
      </c>
      <c r="F6144" s="11" t="n">
        <v>0.23</v>
      </c>
      <c r="G6144" s="12">
        <f>0*8</f>
        <v/>
      </c>
      <c r="H6144" s="12">
        <f>F6144-G6144</f>
        <v/>
      </c>
      <c r="I6144" s="10">
        <f>IF(E6144=0,"Fora",IF(E6143=0,"Carg xar",IF(H6144&lt;0,IF(M6144&lt;0.9,"Carg FV","Stby"),IF(M6144&gt;P6144,"V2H",IF(M6144&lt;0.9,"Carg xar","Stby")))))</f>
        <v/>
      </c>
      <c r="J6144" s="12">
        <f>IF(OR(I6144="Carg FV",I6144="Carg xar"),MIN(IF(I6144="Carg FV",ABS(H6144),7.4),7.4,MAX(0,(0.9-M6144)*40)*0.95),0)</f>
        <v/>
      </c>
      <c r="K6144" s="12">
        <f>IF(I6144="V2H",MIN(MAX(0,H6144),7.4,MAX(0,(M6144-P6144)*40)*0.95),0)</f>
        <v/>
      </c>
      <c r="L6144" s="12">
        <f>IF(E6144=0,0,MAX(0,H6144-K6144))</f>
        <v/>
      </c>
      <c r="M6144" s="13">
        <f>M6143+J6143/40-IF(I6143="V2H",K6143/(0.95*40),0)-IF(E6144=0,IF(E6143=1,IF(D6144=1,30,40)*0.18/(2*40),0),0)-IF(E6144=1,IF(E6143=0,IF(D6144=1,30,40)*0.18/(2*40),0),0)</f>
        <v/>
      </c>
      <c r="N6144" s="14" t="n">
        <v>0.09</v>
      </c>
      <c r="O6144" s="15">
        <f>K6144*N6144</f>
        <v/>
      </c>
      <c r="P6144">
        <f>IF(E6144=0,0.3,IF(D6144=1,IF(C6144&gt;=Params!$B$13-3,IF(C6144&lt;Params!$B$13,Params!$B$20,0.3),0.3),IF(C6144&gt;=Params!$B$15-3,IF(C6144&lt;Params!$B$15,Params!$B$21,0.3),0.3)))</f>
        <v/>
      </c>
    </row>
    <row r="6145" ht="15" customHeight="1" s="1">
      <c r="A6145" s="9" t="n">
        <v>6142</v>
      </c>
      <c r="B6145" s="6" t="inlineStr">
        <is>
          <t>13/09</t>
        </is>
      </c>
      <c r="C6145" s="6" t="n">
        <v>21</v>
      </c>
      <c r="D6145" s="6" t="n">
        <v>1</v>
      </c>
      <c r="E6145" s="10">
        <f>IF(D6145=1, IF(OR(C6145&lt;10, C6145&gt;=15),1,0), IF(OR(C6145&lt;7, C6145&gt;=18),1,0))</f>
        <v/>
      </c>
      <c r="F6145" s="11" t="n">
        <v>0.209</v>
      </c>
      <c r="G6145" s="12">
        <f>0*8</f>
        <v/>
      </c>
      <c r="H6145" s="12">
        <f>F6145-G6145</f>
        <v/>
      </c>
      <c r="I6145" s="10">
        <f>IF(E6145=0,"Fora",IF(E6144=0,"Carg xar",IF(H6145&lt;0,IF(M6145&lt;0.9,"Carg FV","Stby"),IF(M6145&gt;P6145,"V2H",IF(M6145&lt;0.9,"Carg xar","Stby")))))</f>
        <v/>
      </c>
      <c r="J6145" s="12">
        <f>IF(OR(I6145="Carg FV",I6145="Carg xar"),MIN(IF(I6145="Carg FV",ABS(H6145),7.4),7.4,MAX(0,(0.9-M6145)*40)*0.95),0)</f>
        <v/>
      </c>
      <c r="K6145" s="12">
        <f>IF(I6145="V2H",MIN(MAX(0,H6145),7.4,MAX(0,(M6145-P6145)*40)*0.95),0)</f>
        <v/>
      </c>
      <c r="L6145" s="12">
        <f>IF(E6145=0,0,MAX(0,H6145-K6145))</f>
        <v/>
      </c>
      <c r="M6145" s="13">
        <f>M6144+J6144/40-IF(I6144="V2H",K6144/(0.95*40),0)-IF(E6145=0,IF(E6144=1,IF(D6145=1,30,40)*0.18/(2*40),0),0)-IF(E6145=1,IF(E6144=0,IF(D6145=1,30,40)*0.18/(2*40),0),0)</f>
        <v/>
      </c>
      <c r="N6145" s="14" t="n">
        <v>0.09</v>
      </c>
      <c r="O6145" s="15">
        <f>K6145*N6145</f>
        <v/>
      </c>
      <c r="P6145">
        <f>IF(E6145=0,0.3,IF(D6145=1,IF(C6145&gt;=Params!$B$13-3,IF(C6145&lt;Params!$B$13,Params!$B$20,0.3),0.3),IF(C6145&gt;=Params!$B$15-3,IF(C6145&lt;Params!$B$15,Params!$B$21,0.3),0.3)))</f>
        <v/>
      </c>
    </row>
    <row r="6146" ht="15" customHeight="1" s="1">
      <c r="A6146" s="9" t="n">
        <v>6143</v>
      </c>
      <c r="B6146" s="6" t="inlineStr">
        <is>
          <t>13/09</t>
        </is>
      </c>
      <c r="C6146" s="6" t="n">
        <v>22</v>
      </c>
      <c r="D6146" s="6" t="n">
        <v>1</v>
      </c>
      <c r="E6146" s="10">
        <f>IF(D6146=1, IF(OR(C6146&lt;10, C6146&gt;=15),1,0), IF(OR(C6146&lt;7, C6146&gt;=18),1,0))</f>
        <v/>
      </c>
      <c r="F6146" s="11" t="n">
        <v>0.319</v>
      </c>
      <c r="G6146" s="12">
        <f>0*8</f>
        <v/>
      </c>
      <c r="H6146" s="12">
        <f>F6146-G6146</f>
        <v/>
      </c>
      <c r="I6146" s="10">
        <f>IF(E6146=0,"Fora",IF(E6145=0,"Carg xar",IF(H6146&lt;0,IF(M6146&lt;0.9,"Carg FV","Stby"),IF(M6146&gt;P6146,"V2H",IF(M6146&lt;0.9,"Carg xar","Stby")))))</f>
        <v/>
      </c>
      <c r="J6146" s="12">
        <f>IF(OR(I6146="Carg FV",I6146="Carg xar"),MIN(IF(I6146="Carg FV",ABS(H6146),7.4),7.4,MAX(0,(0.9-M6146)*40)*0.95),0)</f>
        <v/>
      </c>
      <c r="K6146" s="12">
        <f>IF(I6146="V2H",MIN(MAX(0,H6146),7.4,MAX(0,(M6146-P6146)*40)*0.95),0)</f>
        <v/>
      </c>
      <c r="L6146" s="12">
        <f>IF(E6146=0,0,MAX(0,H6146-K6146))</f>
        <v/>
      </c>
      <c r="M6146" s="13">
        <f>M6145+J6145/40-IF(I6145="V2H",K6145/(0.95*40),0)-IF(E6146=0,IF(E6145=1,IF(D6146=1,30,40)*0.18/(2*40),0),0)-IF(E6146=1,IF(E6145=0,IF(D6146=1,30,40)*0.18/(2*40),0),0)</f>
        <v/>
      </c>
      <c r="N6146" s="14" t="n">
        <v>0.09</v>
      </c>
      <c r="O6146" s="15">
        <f>K6146*N6146</f>
        <v/>
      </c>
      <c r="P6146">
        <f>IF(E6146=0,0.3,IF(D6146=1,IF(C6146&gt;=Params!$B$13-3,IF(C6146&lt;Params!$B$13,Params!$B$20,0.3),0.3),IF(C6146&gt;=Params!$B$15-3,IF(C6146&lt;Params!$B$15,Params!$B$21,0.3),0.3)))</f>
        <v/>
      </c>
    </row>
    <row r="6147" ht="15" customHeight="1" s="1">
      <c r="A6147" s="9" t="n">
        <v>6144</v>
      </c>
      <c r="B6147" s="6" t="inlineStr">
        <is>
          <t>13/09</t>
        </is>
      </c>
      <c r="C6147" s="6" t="n">
        <v>23</v>
      </c>
      <c r="D6147" s="6" t="n">
        <v>1</v>
      </c>
      <c r="E6147" s="10">
        <f>IF(D6147=1, IF(OR(C6147&lt;10, C6147&gt;=15),1,0), IF(OR(C6147&lt;7, C6147&gt;=18),1,0))</f>
        <v/>
      </c>
      <c r="F6147" s="11" t="n">
        <v>0.236</v>
      </c>
      <c r="G6147" s="12">
        <f>0*8</f>
        <v/>
      </c>
      <c r="H6147" s="12">
        <f>F6147-G6147</f>
        <v/>
      </c>
      <c r="I6147" s="10">
        <f>IF(E6147=0,"Fora",IF(E6146=0,"Carg xar",IF(H6147&lt;0,IF(M6147&lt;0.9,"Carg FV","Stby"),IF(M6147&gt;P6147,"V2H",IF(M6147&lt;0.9,"Carg xar","Stby")))))</f>
        <v/>
      </c>
      <c r="J6147" s="12">
        <f>IF(OR(I6147="Carg FV",I6147="Carg xar"),MIN(IF(I6147="Carg FV",ABS(H6147),7.4),7.4,MAX(0,(0.9-M6147)*40)*0.95),0)</f>
        <v/>
      </c>
      <c r="K6147" s="12">
        <f>IF(I6147="V2H",MIN(MAX(0,H6147),7.4,MAX(0,(M6147-P6147)*40)*0.95),0)</f>
        <v/>
      </c>
      <c r="L6147" s="12">
        <f>IF(E6147=0,0,MAX(0,H6147-K6147))</f>
        <v/>
      </c>
      <c r="M6147" s="13">
        <f>M6146+J6146/40-IF(I6146="V2H",K6146/(0.95*40),0)-IF(E6147=0,IF(E6146=1,IF(D6147=1,30,40)*0.18/(2*40),0),0)-IF(E6147=1,IF(E6146=0,IF(D6147=1,30,40)*0.18/(2*40),0),0)</f>
        <v/>
      </c>
      <c r="N6147" s="14" t="n">
        <v>0.09</v>
      </c>
      <c r="O6147" s="15">
        <f>K6147*N6147</f>
        <v/>
      </c>
      <c r="P6147">
        <f>IF(E6147=0,0.3,IF(D6147=1,IF(C6147&gt;=Params!$B$13-3,IF(C6147&lt;Params!$B$13,Params!$B$20,0.3),0.3),IF(C6147&gt;=Params!$B$15-3,IF(C6147&lt;Params!$B$15,Params!$B$21,0.3),0.3)))</f>
        <v/>
      </c>
    </row>
    <row r="6148" ht="15" customHeight="1" s="1">
      <c r="A6148" s="9" t="n">
        <v>6145</v>
      </c>
      <c r="B6148" s="6" t="inlineStr">
        <is>
          <t>14/09</t>
        </is>
      </c>
      <c r="C6148" s="6" t="n">
        <v>0</v>
      </c>
      <c r="D6148" s="6" t="n">
        <v>1</v>
      </c>
      <c r="E6148" s="10">
        <f>IF(D6148=1, IF(OR(C6148&lt;10, C6148&gt;=15),1,0), IF(OR(C6148&lt;7, C6148&gt;=18),1,0))</f>
        <v/>
      </c>
      <c r="F6148" s="11" t="n">
        <v>0.163</v>
      </c>
      <c r="G6148" s="12">
        <f>0*8</f>
        <v/>
      </c>
      <c r="H6148" s="12">
        <f>F6148-G6148</f>
        <v/>
      </c>
      <c r="I6148" s="10">
        <f>IF(E6148=0,"Fora",IF(E6147=0,"Carg xar",IF(H6148&lt;0,IF(M6148&lt;0.9,"Carg FV","Stby"),IF(M6148&gt;P6148,"V2H",IF(M6148&lt;0.9,"Carg xar","Stby")))))</f>
        <v/>
      </c>
      <c r="J6148" s="12">
        <f>IF(OR(I6148="Carg FV",I6148="Carg xar"),MIN(IF(I6148="Carg FV",ABS(H6148),7.4),7.4,MAX(0,(0.9-M6148)*40)*0.95),0)</f>
        <v/>
      </c>
      <c r="K6148" s="12">
        <f>IF(I6148="V2H",MIN(MAX(0,H6148),7.4,MAX(0,(M6148-P6148)*40)*0.95),0)</f>
        <v/>
      </c>
      <c r="L6148" s="12">
        <f>IF(E6148=0,0,MAX(0,H6148-K6148))</f>
        <v/>
      </c>
      <c r="M6148" s="13">
        <f>M6147+J6147/40-IF(I6147="V2H",K6147/(0.95*40),0)-IF(E6148=0,IF(E6147=1,IF(D6148=1,30,40)*0.18/(2*40),0),0)-IF(E6148=1,IF(E6147=0,IF(D6148=1,30,40)*0.18/(2*40),0),0)</f>
        <v/>
      </c>
      <c r="N6148" s="14" t="n">
        <v>0.09</v>
      </c>
      <c r="O6148" s="15">
        <f>K6148*N6148</f>
        <v/>
      </c>
      <c r="P6148">
        <f>IF(E6148=0,0.3,IF(D6148=1,IF(C6148&gt;=Params!$B$13-3,IF(C6148&lt;Params!$B$13,Params!$B$20,0.3),0.3),IF(C6148&gt;=Params!$B$15-3,IF(C6148&lt;Params!$B$15,Params!$B$21,0.3),0.3)))</f>
        <v/>
      </c>
    </row>
    <row r="6149" ht="15" customHeight="1" s="1">
      <c r="A6149" s="9" t="n">
        <v>6146</v>
      </c>
      <c r="B6149" s="6" t="inlineStr">
        <is>
          <t>14/09</t>
        </is>
      </c>
      <c r="C6149" s="6" t="n">
        <v>1</v>
      </c>
      <c r="D6149" s="6" t="n">
        <v>1</v>
      </c>
      <c r="E6149" s="10">
        <f>IF(D6149=1, IF(OR(C6149&lt;10, C6149&gt;=15),1,0), IF(OR(C6149&lt;7, C6149&gt;=18),1,0))</f>
        <v/>
      </c>
      <c r="F6149" s="11" t="n">
        <v>0.145</v>
      </c>
      <c r="G6149" s="12">
        <f>0*8</f>
        <v/>
      </c>
      <c r="H6149" s="12">
        <f>F6149-G6149</f>
        <v/>
      </c>
      <c r="I6149" s="10">
        <f>IF(E6149=0,"Fora",IF(E6148=0,"Carg xar",IF(H6149&lt;0,IF(M6149&lt;0.9,"Carg FV","Stby"),IF(M6149&gt;P6149,"V2H",IF(M6149&lt;0.9,"Carg xar","Stby")))))</f>
        <v/>
      </c>
      <c r="J6149" s="12">
        <f>IF(OR(I6149="Carg FV",I6149="Carg xar"),MIN(IF(I6149="Carg FV",ABS(H6149),7.4),7.4,MAX(0,(0.9-M6149)*40)*0.95),0)</f>
        <v/>
      </c>
      <c r="K6149" s="12">
        <f>IF(I6149="V2H",MIN(MAX(0,H6149),7.4,MAX(0,(M6149-P6149)*40)*0.95),0)</f>
        <v/>
      </c>
      <c r="L6149" s="12">
        <f>IF(E6149=0,0,MAX(0,H6149-K6149))</f>
        <v/>
      </c>
      <c r="M6149" s="13">
        <f>M6148+J6148/40-IF(I6148="V2H",K6148/(0.95*40),0)-IF(E6149=0,IF(E6148=1,IF(D6149=1,30,40)*0.18/(2*40),0),0)-IF(E6149=1,IF(E6148=0,IF(D6149=1,30,40)*0.18/(2*40),0),0)</f>
        <v/>
      </c>
      <c r="N6149" s="14" t="n">
        <v>0.09</v>
      </c>
      <c r="O6149" s="15">
        <f>K6149*N6149</f>
        <v/>
      </c>
      <c r="P6149">
        <f>IF(E6149=0,0.3,IF(D6149=1,IF(C6149&gt;=Params!$B$13-3,IF(C6149&lt;Params!$B$13,Params!$B$20,0.3),0.3),IF(C6149&gt;=Params!$B$15-3,IF(C6149&lt;Params!$B$15,Params!$B$21,0.3),0.3)))</f>
        <v/>
      </c>
    </row>
    <row r="6150" ht="15" customHeight="1" s="1">
      <c r="A6150" s="9" t="n">
        <v>6147</v>
      </c>
      <c r="B6150" s="6" t="inlineStr">
        <is>
          <t>14/09</t>
        </is>
      </c>
      <c r="C6150" s="6" t="n">
        <v>2</v>
      </c>
      <c r="D6150" s="6" t="n">
        <v>1</v>
      </c>
      <c r="E6150" s="10">
        <f>IF(D6150=1, IF(OR(C6150&lt;10, C6150&gt;=15),1,0), IF(OR(C6150&lt;7, C6150&gt;=18),1,0))</f>
        <v/>
      </c>
      <c r="F6150" s="11" t="n">
        <v>0.167</v>
      </c>
      <c r="G6150" s="12">
        <f>0*8</f>
        <v/>
      </c>
      <c r="H6150" s="12">
        <f>F6150-G6150</f>
        <v/>
      </c>
      <c r="I6150" s="10">
        <f>IF(E6150=0,"Fora",IF(E6149=0,"Carg xar",IF(H6150&lt;0,IF(M6150&lt;0.9,"Carg FV","Stby"),IF(M6150&gt;P6150,"V2H",IF(M6150&lt;0.9,"Carg xar","Stby")))))</f>
        <v/>
      </c>
      <c r="J6150" s="12">
        <f>IF(OR(I6150="Carg FV",I6150="Carg xar"),MIN(IF(I6150="Carg FV",ABS(H6150),7.4),7.4,MAX(0,(0.9-M6150)*40)*0.95),0)</f>
        <v/>
      </c>
      <c r="K6150" s="12">
        <f>IF(I6150="V2H",MIN(MAX(0,H6150),7.4,MAX(0,(M6150-P6150)*40)*0.95),0)</f>
        <v/>
      </c>
      <c r="L6150" s="12">
        <f>IF(E6150=0,0,MAX(0,H6150-K6150))</f>
        <v/>
      </c>
      <c r="M6150" s="13">
        <f>M6149+J6149/40-IF(I6149="V2H",K6149/(0.95*40),0)-IF(E6150=0,IF(E6149=1,IF(D6150=1,30,40)*0.18/(2*40),0),0)-IF(E6150=1,IF(E6149=0,IF(D6150=1,30,40)*0.18/(2*40),0),0)</f>
        <v/>
      </c>
      <c r="N6150" s="14" t="n">
        <v>0.09</v>
      </c>
      <c r="O6150" s="15">
        <f>K6150*N6150</f>
        <v/>
      </c>
      <c r="P6150">
        <f>IF(E6150=0,0.3,IF(D6150=1,IF(C6150&gt;=Params!$B$13-3,IF(C6150&lt;Params!$B$13,Params!$B$20,0.3),0.3),IF(C6150&gt;=Params!$B$15-3,IF(C6150&lt;Params!$B$15,Params!$B$21,0.3),0.3)))</f>
        <v/>
      </c>
    </row>
    <row r="6151" ht="15" customHeight="1" s="1">
      <c r="A6151" s="9" t="n">
        <v>6148</v>
      </c>
      <c r="B6151" s="6" t="inlineStr">
        <is>
          <t>14/09</t>
        </is>
      </c>
      <c r="C6151" s="6" t="n">
        <v>3</v>
      </c>
      <c r="D6151" s="6" t="n">
        <v>1</v>
      </c>
      <c r="E6151" s="10">
        <f>IF(D6151=1, IF(OR(C6151&lt;10, C6151&gt;=15),1,0), IF(OR(C6151&lt;7, C6151&gt;=18),1,0))</f>
        <v/>
      </c>
      <c r="F6151" s="11" t="n">
        <v>0.125</v>
      </c>
      <c r="G6151" s="12">
        <f>0*8</f>
        <v/>
      </c>
      <c r="H6151" s="12">
        <f>F6151-G6151</f>
        <v/>
      </c>
      <c r="I6151" s="10">
        <f>IF(E6151=0,"Fora",IF(E6150=0,"Carg xar",IF(H6151&lt;0,IF(M6151&lt;0.9,"Carg FV","Stby"),IF(M6151&gt;P6151,"V2H",IF(M6151&lt;0.9,"Carg xar","Stby")))))</f>
        <v/>
      </c>
      <c r="J6151" s="12">
        <f>IF(OR(I6151="Carg FV",I6151="Carg xar"),MIN(IF(I6151="Carg FV",ABS(H6151),7.4),7.4,MAX(0,(0.9-M6151)*40)*0.95),0)</f>
        <v/>
      </c>
      <c r="K6151" s="12">
        <f>IF(I6151="V2H",MIN(MAX(0,H6151),7.4,MAX(0,(M6151-P6151)*40)*0.95),0)</f>
        <v/>
      </c>
      <c r="L6151" s="12">
        <f>IF(E6151=0,0,MAX(0,H6151-K6151))</f>
        <v/>
      </c>
      <c r="M6151" s="13">
        <f>M6150+J6150/40-IF(I6150="V2H",K6150/(0.95*40),0)-IF(E6151=0,IF(E6150=1,IF(D6151=1,30,40)*0.18/(2*40),0),0)-IF(E6151=1,IF(E6150=0,IF(D6151=1,30,40)*0.18/(2*40),0),0)</f>
        <v/>
      </c>
      <c r="N6151" s="14" t="n">
        <v>0.09</v>
      </c>
      <c r="O6151" s="15">
        <f>K6151*N6151</f>
        <v/>
      </c>
      <c r="P6151">
        <f>IF(E6151=0,0.3,IF(D6151=1,IF(C6151&gt;=Params!$B$13-3,IF(C6151&lt;Params!$B$13,Params!$B$20,0.3),0.3),IF(C6151&gt;=Params!$B$15-3,IF(C6151&lt;Params!$B$15,Params!$B$21,0.3),0.3)))</f>
        <v/>
      </c>
    </row>
    <row r="6152" ht="15" customHeight="1" s="1">
      <c r="A6152" s="9" t="n">
        <v>6149</v>
      </c>
      <c r="B6152" s="6" t="inlineStr">
        <is>
          <t>14/09</t>
        </is>
      </c>
      <c r="C6152" s="6" t="n">
        <v>4</v>
      </c>
      <c r="D6152" s="6" t="n">
        <v>1</v>
      </c>
      <c r="E6152" s="10">
        <f>IF(D6152=1, IF(OR(C6152&lt;10, C6152&gt;=15),1,0), IF(OR(C6152&lt;7, C6152&gt;=18),1,0))</f>
        <v/>
      </c>
      <c r="F6152" s="11" t="n">
        <v>0.192</v>
      </c>
      <c r="G6152" s="12">
        <f>0*8</f>
        <v/>
      </c>
      <c r="H6152" s="12">
        <f>F6152-G6152</f>
        <v/>
      </c>
      <c r="I6152" s="10">
        <f>IF(E6152=0,"Fora",IF(E6151=0,"Carg xar",IF(H6152&lt;0,IF(M6152&lt;0.9,"Carg FV","Stby"),IF(M6152&gt;P6152,"V2H",IF(M6152&lt;0.9,"Carg xar","Stby")))))</f>
        <v/>
      </c>
      <c r="J6152" s="12">
        <f>IF(OR(I6152="Carg FV",I6152="Carg xar"),MIN(IF(I6152="Carg FV",ABS(H6152),7.4),7.4,MAX(0,(0.9-M6152)*40)*0.95),0)</f>
        <v/>
      </c>
      <c r="K6152" s="12">
        <f>IF(I6152="V2H",MIN(MAX(0,H6152),7.4,MAX(0,(M6152-P6152)*40)*0.95),0)</f>
        <v/>
      </c>
      <c r="L6152" s="12">
        <f>IF(E6152=0,0,MAX(0,H6152-K6152))</f>
        <v/>
      </c>
      <c r="M6152" s="13">
        <f>M6151+J6151/40-IF(I6151="V2H",K6151/(0.95*40),0)-IF(E6152=0,IF(E6151=1,IF(D6152=1,30,40)*0.18/(2*40),0),0)-IF(E6152=1,IF(E6151=0,IF(D6152=1,30,40)*0.18/(2*40),0),0)</f>
        <v/>
      </c>
      <c r="N6152" s="14" t="n">
        <v>0.09</v>
      </c>
      <c r="O6152" s="15">
        <f>K6152*N6152</f>
        <v/>
      </c>
      <c r="P6152">
        <f>IF(E6152=0,0.3,IF(D6152=1,IF(C6152&gt;=Params!$B$13-3,IF(C6152&lt;Params!$B$13,Params!$B$20,0.3),0.3),IF(C6152&gt;=Params!$B$15-3,IF(C6152&lt;Params!$B$15,Params!$B$21,0.3),0.3)))</f>
        <v/>
      </c>
    </row>
    <row r="6153" ht="15" customHeight="1" s="1">
      <c r="A6153" s="9" t="n">
        <v>6150</v>
      </c>
      <c r="B6153" s="6" t="inlineStr">
        <is>
          <t>14/09</t>
        </is>
      </c>
      <c r="C6153" s="6" t="n">
        <v>5</v>
      </c>
      <c r="D6153" s="6" t="n">
        <v>1</v>
      </c>
      <c r="E6153" s="10">
        <f>IF(D6153=1, IF(OR(C6153&lt;10, C6153&gt;=15),1,0), IF(OR(C6153&lt;7, C6153&gt;=18),1,0))</f>
        <v/>
      </c>
      <c r="F6153" s="11" t="n">
        <v>0.123</v>
      </c>
      <c r="G6153" s="12">
        <f>0*8</f>
        <v/>
      </c>
      <c r="H6153" s="12">
        <f>F6153-G6153</f>
        <v/>
      </c>
      <c r="I6153" s="10">
        <f>IF(E6153=0,"Fora",IF(E6152=0,"Carg xar",IF(H6153&lt;0,IF(M6153&lt;0.9,"Carg FV","Stby"),IF(M6153&gt;P6153,"V2H",IF(M6153&lt;0.9,"Carg xar","Stby")))))</f>
        <v/>
      </c>
      <c r="J6153" s="12">
        <f>IF(OR(I6153="Carg FV",I6153="Carg xar"),MIN(IF(I6153="Carg FV",ABS(H6153),7.4),7.4,MAX(0,(0.9-M6153)*40)*0.95),0)</f>
        <v/>
      </c>
      <c r="K6153" s="12">
        <f>IF(I6153="V2H",MIN(MAX(0,H6153),7.4,MAX(0,(M6153-P6153)*40)*0.95),0)</f>
        <v/>
      </c>
      <c r="L6153" s="12">
        <f>IF(E6153=0,0,MAX(0,H6153-K6153))</f>
        <v/>
      </c>
      <c r="M6153" s="13">
        <f>M6152+J6152/40-IF(I6152="V2H",K6152/(0.95*40),0)-IF(E6153=0,IF(E6152=1,IF(D6153=1,30,40)*0.18/(2*40),0),0)-IF(E6153=1,IF(E6152=0,IF(D6153=1,30,40)*0.18/(2*40),0),0)</f>
        <v/>
      </c>
      <c r="N6153" s="14" t="n">
        <v>0.09</v>
      </c>
      <c r="O6153" s="15">
        <f>K6153*N6153</f>
        <v/>
      </c>
      <c r="P6153">
        <f>IF(E6153=0,0.3,IF(D6153=1,IF(C6153&gt;=Params!$B$13-3,IF(C6153&lt;Params!$B$13,Params!$B$20,0.3),0.3),IF(C6153&gt;=Params!$B$15-3,IF(C6153&lt;Params!$B$15,Params!$B$21,0.3),0.3)))</f>
        <v/>
      </c>
    </row>
    <row r="6154" ht="15" customHeight="1" s="1">
      <c r="A6154" s="9" t="n">
        <v>6151</v>
      </c>
      <c r="B6154" s="6" t="inlineStr">
        <is>
          <t>14/09</t>
        </is>
      </c>
      <c r="C6154" s="6" t="n">
        <v>6</v>
      </c>
      <c r="D6154" s="6" t="n">
        <v>1</v>
      </c>
      <c r="E6154" s="10">
        <f>IF(D6154=1, IF(OR(C6154&lt;10, C6154&gt;=15),1,0), IF(OR(C6154&lt;7, C6154&gt;=18),1,0))</f>
        <v/>
      </c>
      <c r="F6154" s="11" t="n">
        <v>0.134</v>
      </c>
      <c r="G6154" s="12">
        <f>0*8</f>
        <v/>
      </c>
      <c r="H6154" s="12">
        <f>F6154-G6154</f>
        <v/>
      </c>
      <c r="I6154" s="10">
        <f>IF(E6154=0,"Fora",IF(E6153=0,"Carg xar",IF(H6154&lt;0,IF(M6154&lt;0.9,"Carg FV","Stby"),IF(M6154&gt;P6154,"V2H",IF(M6154&lt;0.9,"Carg xar","Stby")))))</f>
        <v/>
      </c>
      <c r="J6154" s="12">
        <f>IF(OR(I6154="Carg FV",I6154="Carg xar"),MIN(IF(I6154="Carg FV",ABS(H6154),7.4),7.4,MAX(0,(0.9-M6154)*40)*0.95),0)</f>
        <v/>
      </c>
      <c r="K6154" s="12">
        <f>IF(I6154="V2H",MIN(MAX(0,H6154),7.4,MAX(0,(M6154-P6154)*40)*0.95),0)</f>
        <v/>
      </c>
      <c r="L6154" s="12">
        <f>IF(E6154=0,0,MAX(0,H6154-K6154))</f>
        <v/>
      </c>
      <c r="M6154" s="13">
        <f>M6153+J6153/40-IF(I6153="V2H",K6153/(0.95*40),0)-IF(E6154=0,IF(E6153=1,IF(D6154=1,30,40)*0.18/(2*40),0),0)-IF(E6154=1,IF(E6153=0,IF(D6154=1,30,40)*0.18/(2*40),0),0)</f>
        <v/>
      </c>
      <c r="N6154" s="14" t="n">
        <v>0.09</v>
      </c>
      <c r="O6154" s="15">
        <f>K6154*N6154</f>
        <v/>
      </c>
      <c r="P6154">
        <f>IF(E6154=0,0.3,IF(D6154=1,IF(C6154&gt;=Params!$B$13-3,IF(C6154&lt;Params!$B$13,Params!$B$20,0.3),0.3),IF(C6154&gt;=Params!$B$15-3,IF(C6154&lt;Params!$B$15,Params!$B$21,0.3),0.3)))</f>
        <v/>
      </c>
    </row>
    <row r="6155" ht="15" customHeight="1" s="1">
      <c r="A6155" s="9" t="n">
        <v>6152</v>
      </c>
      <c r="B6155" s="6" t="inlineStr">
        <is>
          <t>14/09</t>
        </is>
      </c>
      <c r="C6155" s="6" t="n">
        <v>7</v>
      </c>
      <c r="D6155" s="6" t="n">
        <v>1</v>
      </c>
      <c r="E6155" s="10">
        <f>IF(D6155=1, IF(OR(C6155&lt;10, C6155&gt;=15),1,0), IF(OR(C6155&lt;7, C6155&gt;=18),1,0))</f>
        <v/>
      </c>
      <c r="F6155" s="11" t="n">
        <v>0.215</v>
      </c>
      <c r="G6155" s="12">
        <f>0.06*8</f>
        <v/>
      </c>
      <c r="H6155" s="12">
        <f>F6155-G6155</f>
        <v/>
      </c>
      <c r="I6155" s="10">
        <f>IF(E6155=0,"Fora",IF(E6154=0,"Carg xar",IF(H6155&lt;0,IF(M6155&lt;0.9,"Carg FV","Stby"),IF(M6155&gt;P6155,"V2H",IF(M6155&lt;0.9,"Carg xar","Stby")))))</f>
        <v/>
      </c>
      <c r="J6155" s="12">
        <f>IF(OR(I6155="Carg FV",I6155="Carg xar"),MIN(IF(I6155="Carg FV",ABS(H6155),7.4),7.4,MAX(0,(0.9-M6155)*40)*0.95),0)</f>
        <v/>
      </c>
      <c r="K6155" s="12">
        <f>IF(I6155="V2H",MIN(MAX(0,H6155),7.4,MAX(0,(M6155-P6155)*40)*0.95),0)</f>
        <v/>
      </c>
      <c r="L6155" s="12">
        <f>IF(E6155=0,0,MAX(0,H6155-K6155))</f>
        <v/>
      </c>
      <c r="M6155" s="13">
        <f>M6154+J6154/40-IF(I6154="V2H",K6154/(0.95*40),0)-IF(E6155=0,IF(E6154=1,IF(D6155=1,30,40)*0.18/(2*40),0),0)-IF(E6155=1,IF(E6154=0,IF(D6155=1,30,40)*0.18/(2*40),0),0)</f>
        <v/>
      </c>
      <c r="N6155" s="14" t="n">
        <v>0.09</v>
      </c>
      <c r="O6155" s="15">
        <f>K6155*N6155</f>
        <v/>
      </c>
      <c r="P6155">
        <f>IF(E6155=0,0.3,IF(D6155=1,IF(C6155&gt;=Params!$B$13-3,IF(C6155&lt;Params!$B$13,Params!$B$20,0.3),0.3),IF(C6155&gt;=Params!$B$15-3,IF(C6155&lt;Params!$B$15,Params!$B$21,0.3),0.3)))</f>
        <v/>
      </c>
    </row>
    <row r="6156" ht="15" customHeight="1" s="1">
      <c r="A6156" s="9" t="n">
        <v>6153</v>
      </c>
      <c r="B6156" s="6" t="inlineStr">
        <is>
          <t>14/09</t>
        </is>
      </c>
      <c r="C6156" s="6" t="n">
        <v>8</v>
      </c>
      <c r="D6156" s="6" t="n">
        <v>1</v>
      </c>
      <c r="E6156" s="10">
        <f>IF(D6156=1, IF(OR(C6156&lt;10, C6156&gt;=15),1,0), IF(OR(C6156&lt;7, C6156&gt;=18),1,0))</f>
        <v/>
      </c>
      <c r="F6156" s="11" t="n">
        <v>0.107</v>
      </c>
      <c r="G6156" s="12">
        <f>0.2*8</f>
        <v/>
      </c>
      <c r="H6156" s="12">
        <f>F6156-G6156</f>
        <v/>
      </c>
      <c r="I6156" s="10">
        <f>IF(E6156=0,"Fora",IF(E6155=0,"Carg xar",IF(H6156&lt;0,IF(M6156&lt;0.9,"Carg FV","Stby"),IF(M6156&gt;P6156,"V2H",IF(M6156&lt;0.9,"Carg xar","Stby")))))</f>
        <v/>
      </c>
      <c r="J6156" s="12">
        <f>IF(OR(I6156="Carg FV",I6156="Carg xar"),MIN(IF(I6156="Carg FV",ABS(H6156),7.4),7.4,MAX(0,(0.9-M6156)*40)*0.95),0)</f>
        <v/>
      </c>
      <c r="K6156" s="12">
        <f>IF(I6156="V2H",MIN(MAX(0,H6156),7.4,MAX(0,(M6156-P6156)*40)*0.95),0)</f>
        <v/>
      </c>
      <c r="L6156" s="12">
        <f>IF(E6156=0,0,MAX(0,H6156-K6156))</f>
        <v/>
      </c>
      <c r="M6156" s="13">
        <f>M6155+J6155/40-IF(I6155="V2H",K6155/(0.95*40),0)-IF(E6156=0,IF(E6155=1,IF(D6156=1,30,40)*0.18/(2*40),0),0)-IF(E6156=1,IF(E6155=0,IF(D6156=1,30,40)*0.18/(2*40),0),0)</f>
        <v/>
      </c>
      <c r="N6156" s="14" t="n">
        <v>0.09</v>
      </c>
      <c r="O6156" s="15">
        <f>K6156*N6156</f>
        <v/>
      </c>
      <c r="P6156">
        <f>IF(E6156=0,0.3,IF(D6156=1,IF(C6156&gt;=Params!$B$13-3,IF(C6156&lt;Params!$B$13,Params!$B$20,0.3),0.3),IF(C6156&gt;=Params!$B$15-3,IF(C6156&lt;Params!$B$15,Params!$B$21,0.3),0.3)))</f>
        <v/>
      </c>
    </row>
    <row r="6157" ht="15" customHeight="1" s="1">
      <c r="A6157" s="9" t="n">
        <v>6154</v>
      </c>
      <c r="B6157" s="6" t="inlineStr">
        <is>
          <t>14/09</t>
        </is>
      </c>
      <c r="C6157" s="6" t="n">
        <v>9</v>
      </c>
      <c r="D6157" s="6" t="n">
        <v>1</v>
      </c>
      <c r="E6157" s="10">
        <f>IF(D6157=1, IF(OR(C6157&lt;10, C6157&gt;=15),1,0), IF(OR(C6157&lt;7, C6157&gt;=18),1,0))</f>
        <v/>
      </c>
      <c r="F6157" s="11" t="n">
        <v>0.676</v>
      </c>
      <c r="G6157" s="12">
        <f>0.4*8</f>
        <v/>
      </c>
      <c r="H6157" s="12">
        <f>F6157-G6157</f>
        <v/>
      </c>
      <c r="I6157" s="10">
        <f>IF(E6157=0,"Fora",IF(E6156=0,"Carg xar",IF(H6157&lt;0,IF(M6157&lt;0.9,"Carg FV","Stby"),IF(M6157&gt;P6157,"V2H",IF(M6157&lt;0.9,"Carg xar","Stby")))))</f>
        <v/>
      </c>
      <c r="J6157" s="12">
        <f>IF(OR(I6157="Carg FV",I6157="Carg xar"),MIN(IF(I6157="Carg FV",ABS(H6157),7.4),7.4,MAX(0,(0.9-M6157)*40)*0.95),0)</f>
        <v/>
      </c>
      <c r="K6157" s="12">
        <f>IF(I6157="V2H",MIN(MAX(0,H6157),7.4,MAX(0,(M6157-P6157)*40)*0.95),0)</f>
        <v/>
      </c>
      <c r="L6157" s="12">
        <f>IF(E6157=0,0,MAX(0,H6157-K6157))</f>
        <v/>
      </c>
      <c r="M6157" s="13">
        <f>M6156+J6156/40-IF(I6156="V2H",K6156/(0.95*40),0)-IF(E6157=0,IF(E6156=1,IF(D6157=1,30,40)*0.18/(2*40),0),0)-IF(E6157=1,IF(E6156=0,IF(D6157=1,30,40)*0.18/(2*40),0),0)</f>
        <v/>
      </c>
      <c r="N6157" s="14" t="n">
        <v>0.09</v>
      </c>
      <c r="O6157" s="15">
        <f>K6157*N6157</f>
        <v/>
      </c>
      <c r="P6157">
        <f>IF(E6157=0,0.3,IF(D6157=1,IF(C6157&gt;=Params!$B$13-3,IF(C6157&lt;Params!$B$13,Params!$B$20,0.3),0.3),IF(C6157&gt;=Params!$B$15-3,IF(C6157&lt;Params!$B$15,Params!$B$21,0.3),0.3)))</f>
        <v/>
      </c>
    </row>
    <row r="6158" ht="15" customHeight="1" s="1">
      <c r="A6158" s="9" t="n">
        <v>6155</v>
      </c>
      <c r="B6158" s="6" t="inlineStr">
        <is>
          <t>14/09</t>
        </is>
      </c>
      <c r="C6158" s="6" t="n">
        <v>10</v>
      </c>
      <c r="D6158" s="6" t="n">
        <v>1</v>
      </c>
      <c r="E6158" s="10">
        <f>IF(D6158=1, IF(OR(C6158&lt;10, C6158&gt;=15),1,0), IF(OR(C6158&lt;7, C6158&gt;=18),1,0))</f>
        <v/>
      </c>
      <c r="F6158" s="11" t="n">
        <v>0</v>
      </c>
      <c r="G6158" s="12">
        <f>0.6*8</f>
        <v/>
      </c>
      <c r="H6158" s="12">
        <f>F6158-G6158</f>
        <v/>
      </c>
      <c r="I6158" s="10">
        <f>IF(E6158=0,"Fora",IF(E6157=0,"Carg xar",IF(H6158&lt;0,IF(M6158&lt;0.9,"Carg FV","Stby"),IF(M6158&gt;P6158,"V2H",IF(M6158&lt;0.9,"Carg xar","Stby")))))</f>
        <v/>
      </c>
      <c r="J6158" s="12">
        <f>IF(OR(I6158="Carg FV",I6158="Carg xar"),MIN(IF(I6158="Carg FV",ABS(H6158),7.4),7.4,MAX(0,(0.9-M6158)*40)*0.95),0)</f>
        <v/>
      </c>
      <c r="K6158" s="12">
        <f>IF(I6158="V2H",MIN(MAX(0,H6158),7.4,MAX(0,(M6158-P6158)*40)*0.95),0)</f>
        <v/>
      </c>
      <c r="L6158" s="12">
        <f>IF(E6158=0,0,MAX(0,H6158-K6158))</f>
        <v/>
      </c>
      <c r="M6158" s="13">
        <f>M6157+J6157/40-IF(I6157="V2H",K6157/(0.95*40),0)-IF(E6158=0,IF(E6157=1,IF(D6158=1,30,40)*0.18/(2*40),0),0)-IF(E6158=1,IF(E6157=0,IF(D6158=1,30,40)*0.18/(2*40),0),0)</f>
        <v/>
      </c>
      <c r="N6158" s="14" t="n">
        <v>0.09</v>
      </c>
      <c r="O6158" s="15">
        <f>K6158*N6158</f>
        <v/>
      </c>
      <c r="P6158">
        <f>IF(E6158=0,0.3,IF(D6158=1,IF(C6158&gt;=Params!$B$13-3,IF(C6158&lt;Params!$B$13,Params!$B$20,0.3),0.3),IF(C6158&gt;=Params!$B$15-3,IF(C6158&lt;Params!$B$15,Params!$B$21,0.3),0.3)))</f>
        <v/>
      </c>
    </row>
    <row r="6159" ht="15" customHeight="1" s="1">
      <c r="A6159" s="9" t="n">
        <v>6156</v>
      </c>
      <c r="B6159" s="6" t="inlineStr">
        <is>
          <t>14/09</t>
        </is>
      </c>
      <c r="C6159" s="6" t="n">
        <v>11</v>
      </c>
      <c r="D6159" s="6" t="n">
        <v>1</v>
      </c>
      <c r="E6159" s="10">
        <f>IF(D6159=1, IF(OR(C6159&lt;10, C6159&gt;=15),1,0), IF(OR(C6159&lt;7, C6159&gt;=18),1,0))</f>
        <v/>
      </c>
      <c r="F6159" s="11" t="n">
        <v>0</v>
      </c>
      <c r="G6159" s="12">
        <f>0.75*8</f>
        <v/>
      </c>
      <c r="H6159" s="12">
        <f>F6159-G6159</f>
        <v/>
      </c>
      <c r="I6159" s="10">
        <f>IF(E6159=0,"Fora",IF(E6158=0,"Carg xar",IF(H6159&lt;0,IF(M6159&lt;0.9,"Carg FV","Stby"),IF(M6159&gt;P6159,"V2H",IF(M6159&lt;0.9,"Carg xar","Stby")))))</f>
        <v/>
      </c>
      <c r="J6159" s="12">
        <f>IF(OR(I6159="Carg FV",I6159="Carg xar"),MIN(IF(I6159="Carg FV",ABS(H6159),7.4),7.4,MAX(0,(0.9-M6159)*40)*0.95),0)</f>
        <v/>
      </c>
      <c r="K6159" s="12">
        <f>IF(I6159="V2H",MIN(MAX(0,H6159),7.4,MAX(0,(M6159-P6159)*40)*0.95),0)</f>
        <v/>
      </c>
      <c r="L6159" s="12">
        <f>IF(E6159=0,0,MAX(0,H6159-K6159))</f>
        <v/>
      </c>
      <c r="M6159" s="13">
        <f>M6158+J6158/40-IF(I6158="V2H",K6158/(0.95*40),0)-IF(E6159=0,IF(E6158=1,IF(D6159=1,30,40)*0.18/(2*40),0),0)-IF(E6159=1,IF(E6158=0,IF(D6159=1,30,40)*0.18/(2*40),0),0)</f>
        <v/>
      </c>
      <c r="N6159" s="14" t="n">
        <v>0.09</v>
      </c>
      <c r="O6159" s="15">
        <f>K6159*N6159</f>
        <v/>
      </c>
      <c r="P6159">
        <f>IF(E6159=0,0.3,IF(D6159=1,IF(C6159&gt;=Params!$B$13-3,IF(C6159&lt;Params!$B$13,Params!$B$20,0.3),0.3),IF(C6159&gt;=Params!$B$15-3,IF(C6159&lt;Params!$B$15,Params!$B$21,0.3),0.3)))</f>
        <v/>
      </c>
    </row>
    <row r="6160" ht="15" customHeight="1" s="1">
      <c r="A6160" s="9" t="n">
        <v>6157</v>
      </c>
      <c r="B6160" s="6" t="inlineStr">
        <is>
          <t>14/09</t>
        </is>
      </c>
      <c r="C6160" s="6" t="n">
        <v>12</v>
      </c>
      <c r="D6160" s="6" t="n">
        <v>1</v>
      </c>
      <c r="E6160" s="10">
        <f>IF(D6160=1, IF(OR(C6160&lt;10, C6160&gt;=15),1,0), IF(OR(C6160&lt;7, C6160&gt;=18),1,0))</f>
        <v/>
      </c>
      <c r="F6160" s="11" t="n">
        <v>0.588</v>
      </c>
      <c r="G6160" s="12">
        <f>0.82*8</f>
        <v/>
      </c>
      <c r="H6160" s="12">
        <f>F6160-G6160</f>
        <v/>
      </c>
      <c r="I6160" s="10">
        <f>IF(E6160=0,"Fora",IF(E6159=0,"Carg xar",IF(H6160&lt;0,IF(M6160&lt;0.9,"Carg FV","Stby"),IF(M6160&gt;P6160,"V2H",IF(M6160&lt;0.9,"Carg xar","Stby")))))</f>
        <v/>
      </c>
      <c r="J6160" s="12">
        <f>IF(OR(I6160="Carg FV",I6160="Carg xar"),MIN(IF(I6160="Carg FV",ABS(H6160),7.4),7.4,MAX(0,(0.9-M6160)*40)*0.95),0)</f>
        <v/>
      </c>
      <c r="K6160" s="12">
        <f>IF(I6160="V2H",MIN(MAX(0,H6160),7.4,MAX(0,(M6160-P6160)*40)*0.95),0)</f>
        <v/>
      </c>
      <c r="L6160" s="12">
        <f>IF(E6160=0,0,MAX(0,H6160-K6160))</f>
        <v/>
      </c>
      <c r="M6160" s="13">
        <f>M6159+J6159/40-IF(I6159="V2H",K6159/(0.95*40),0)-IF(E6160=0,IF(E6159=1,IF(D6160=1,30,40)*0.18/(2*40),0),0)-IF(E6160=1,IF(E6159=0,IF(D6160=1,30,40)*0.18/(2*40),0),0)</f>
        <v/>
      </c>
      <c r="N6160" s="14" t="n">
        <v>0.09</v>
      </c>
      <c r="O6160" s="15">
        <f>K6160*N6160</f>
        <v/>
      </c>
      <c r="P6160">
        <f>IF(E6160=0,0.3,IF(D6160=1,IF(C6160&gt;=Params!$B$13-3,IF(C6160&lt;Params!$B$13,Params!$B$20,0.3),0.3),IF(C6160&gt;=Params!$B$15-3,IF(C6160&lt;Params!$B$15,Params!$B$21,0.3),0.3)))</f>
        <v/>
      </c>
    </row>
    <row r="6161" ht="15" customHeight="1" s="1">
      <c r="A6161" s="9" t="n">
        <v>6158</v>
      </c>
      <c r="B6161" s="6" t="inlineStr">
        <is>
          <t>14/09</t>
        </is>
      </c>
      <c r="C6161" s="6" t="n">
        <v>13</v>
      </c>
      <c r="D6161" s="6" t="n">
        <v>1</v>
      </c>
      <c r="E6161" s="10">
        <f>IF(D6161=1, IF(OR(C6161&lt;10, C6161&gt;=15),1,0), IF(OR(C6161&lt;7, C6161&gt;=18),1,0))</f>
        <v/>
      </c>
      <c r="F6161" s="11" t="n">
        <v>0.386</v>
      </c>
      <c r="G6161" s="12">
        <f>0.8*8</f>
        <v/>
      </c>
      <c r="H6161" s="12">
        <f>F6161-G6161</f>
        <v/>
      </c>
      <c r="I6161" s="10">
        <f>IF(E6161=0,"Fora",IF(E6160=0,"Carg xar",IF(H6161&lt;0,IF(M6161&lt;0.9,"Carg FV","Stby"),IF(M6161&gt;P6161,"V2H",IF(M6161&lt;0.9,"Carg xar","Stby")))))</f>
        <v/>
      </c>
      <c r="J6161" s="12">
        <f>IF(OR(I6161="Carg FV",I6161="Carg xar"),MIN(IF(I6161="Carg FV",ABS(H6161),7.4),7.4,MAX(0,(0.9-M6161)*40)*0.95),0)</f>
        <v/>
      </c>
      <c r="K6161" s="12">
        <f>IF(I6161="V2H",MIN(MAX(0,H6161),7.4,MAX(0,(M6161-P6161)*40)*0.95),0)</f>
        <v/>
      </c>
      <c r="L6161" s="12">
        <f>IF(E6161=0,0,MAX(0,H6161-K6161))</f>
        <v/>
      </c>
      <c r="M6161" s="13">
        <f>M6160+J6160/40-IF(I6160="V2H",K6160/(0.95*40),0)-IF(E6161=0,IF(E6160=1,IF(D6161=1,30,40)*0.18/(2*40),0),0)-IF(E6161=1,IF(E6160=0,IF(D6161=1,30,40)*0.18/(2*40),0),0)</f>
        <v/>
      </c>
      <c r="N6161" s="14" t="n">
        <v>0.09</v>
      </c>
      <c r="O6161" s="15">
        <f>K6161*N6161</f>
        <v/>
      </c>
      <c r="P6161">
        <f>IF(E6161=0,0.3,IF(D6161=1,IF(C6161&gt;=Params!$B$13-3,IF(C6161&lt;Params!$B$13,Params!$B$20,0.3),0.3),IF(C6161&gt;=Params!$B$15-3,IF(C6161&lt;Params!$B$15,Params!$B$21,0.3),0.3)))</f>
        <v/>
      </c>
    </row>
    <row r="6162" ht="15" customHeight="1" s="1">
      <c r="A6162" s="9" t="n">
        <v>6159</v>
      </c>
      <c r="B6162" s="6" t="inlineStr">
        <is>
          <t>14/09</t>
        </is>
      </c>
      <c r="C6162" s="6" t="n">
        <v>14</v>
      </c>
      <c r="D6162" s="6" t="n">
        <v>1</v>
      </c>
      <c r="E6162" s="10">
        <f>IF(D6162=1, IF(OR(C6162&lt;10, C6162&gt;=15),1,0), IF(OR(C6162&lt;7, C6162&gt;=18),1,0))</f>
        <v/>
      </c>
      <c r="F6162" s="11" t="n">
        <v>0</v>
      </c>
      <c r="G6162" s="12">
        <f>0.68*8</f>
        <v/>
      </c>
      <c r="H6162" s="12">
        <f>F6162-G6162</f>
        <v/>
      </c>
      <c r="I6162" s="10">
        <f>IF(E6162=0,"Fora",IF(E6161=0,"Carg xar",IF(H6162&lt;0,IF(M6162&lt;0.9,"Carg FV","Stby"),IF(M6162&gt;P6162,"V2H",IF(M6162&lt;0.9,"Carg xar","Stby")))))</f>
        <v/>
      </c>
      <c r="J6162" s="12">
        <f>IF(OR(I6162="Carg FV",I6162="Carg xar"),MIN(IF(I6162="Carg FV",ABS(H6162),7.4),7.4,MAX(0,(0.9-M6162)*40)*0.95),0)</f>
        <v/>
      </c>
      <c r="K6162" s="12">
        <f>IF(I6162="V2H",MIN(MAX(0,H6162),7.4,MAX(0,(M6162-P6162)*40)*0.95),0)</f>
        <v/>
      </c>
      <c r="L6162" s="12">
        <f>IF(E6162=0,0,MAX(0,H6162-K6162))</f>
        <v/>
      </c>
      <c r="M6162" s="13">
        <f>M6161+J6161/40-IF(I6161="V2H",K6161/(0.95*40),0)-IF(E6162=0,IF(E6161=1,IF(D6162=1,30,40)*0.18/(2*40),0),0)-IF(E6162=1,IF(E6161=0,IF(D6162=1,30,40)*0.18/(2*40),0),0)</f>
        <v/>
      </c>
      <c r="N6162" s="14" t="n">
        <v>0.09</v>
      </c>
      <c r="O6162" s="15">
        <f>K6162*N6162</f>
        <v/>
      </c>
      <c r="P6162">
        <f>IF(E6162=0,0.3,IF(D6162=1,IF(C6162&gt;=Params!$B$13-3,IF(C6162&lt;Params!$B$13,Params!$B$20,0.3),0.3),IF(C6162&gt;=Params!$B$15-3,IF(C6162&lt;Params!$B$15,Params!$B$21,0.3),0.3)))</f>
        <v/>
      </c>
    </row>
    <row r="6163" ht="15" customHeight="1" s="1">
      <c r="A6163" s="9" t="n">
        <v>6160</v>
      </c>
      <c r="B6163" s="6" t="inlineStr">
        <is>
          <t>14/09</t>
        </is>
      </c>
      <c r="C6163" s="6" t="n">
        <v>15</v>
      </c>
      <c r="D6163" s="6" t="n">
        <v>1</v>
      </c>
      <c r="E6163" s="10">
        <f>IF(D6163=1, IF(OR(C6163&lt;10, C6163&gt;=15),1,0), IF(OR(C6163&lt;7, C6163&gt;=18),1,0))</f>
        <v/>
      </c>
      <c r="F6163" s="11" t="n">
        <v>0</v>
      </c>
      <c r="G6163" s="12">
        <f>0.5*8</f>
        <v/>
      </c>
      <c r="H6163" s="12">
        <f>F6163-G6163</f>
        <v/>
      </c>
      <c r="I6163" s="10">
        <f>IF(E6163=0,"Fora",IF(E6162=0,"Carg xar",IF(H6163&lt;0,IF(M6163&lt;0.9,"Carg FV","Stby"),IF(M6163&gt;P6163,"V2H",IF(M6163&lt;0.9,"Carg xar","Stby")))))</f>
        <v/>
      </c>
      <c r="J6163" s="12">
        <f>IF(OR(I6163="Carg FV",I6163="Carg xar"),MIN(IF(I6163="Carg FV",ABS(H6163),7.4),7.4,MAX(0,(0.9-M6163)*40)*0.95),0)</f>
        <v/>
      </c>
      <c r="K6163" s="12">
        <f>IF(I6163="V2H",MIN(MAX(0,H6163),7.4,MAX(0,(M6163-P6163)*40)*0.95),0)</f>
        <v/>
      </c>
      <c r="L6163" s="12">
        <f>IF(E6163=0,0,MAX(0,H6163-K6163))</f>
        <v/>
      </c>
      <c r="M6163" s="13">
        <f>M6162+J6162/40-IF(I6162="V2H",K6162/(0.95*40),0)-IF(E6163=0,IF(E6162=1,IF(D6163=1,30,40)*0.18/(2*40),0),0)-IF(E6163=1,IF(E6162=0,IF(D6163=1,30,40)*0.18/(2*40),0),0)</f>
        <v/>
      </c>
      <c r="N6163" s="14" t="n">
        <v>0.09</v>
      </c>
      <c r="O6163" s="15">
        <f>K6163*N6163</f>
        <v/>
      </c>
      <c r="P6163">
        <f>IF(E6163=0,0.3,IF(D6163=1,IF(C6163&gt;=Params!$B$13-3,IF(C6163&lt;Params!$B$13,Params!$B$20,0.3),0.3),IF(C6163&gt;=Params!$B$15-3,IF(C6163&lt;Params!$B$15,Params!$B$21,0.3),0.3)))</f>
        <v/>
      </c>
    </row>
    <row r="6164" ht="15" customHeight="1" s="1">
      <c r="A6164" s="9" t="n">
        <v>6161</v>
      </c>
      <c r="B6164" s="6" t="inlineStr">
        <is>
          <t>14/09</t>
        </is>
      </c>
      <c r="C6164" s="6" t="n">
        <v>16</v>
      </c>
      <c r="D6164" s="6" t="n">
        <v>1</v>
      </c>
      <c r="E6164" s="10">
        <f>IF(D6164=1, IF(OR(C6164&lt;10, C6164&gt;=15),1,0), IF(OR(C6164&lt;7, C6164&gt;=18),1,0))</f>
        <v/>
      </c>
      <c r="F6164" s="11" t="n">
        <v>0</v>
      </c>
      <c r="G6164" s="12">
        <f>0.3*8</f>
        <v/>
      </c>
      <c r="H6164" s="12">
        <f>F6164-G6164</f>
        <v/>
      </c>
      <c r="I6164" s="10">
        <f>IF(E6164=0,"Fora",IF(E6163=0,"Carg xar",IF(H6164&lt;0,IF(M6164&lt;0.9,"Carg FV","Stby"),IF(M6164&gt;P6164,"V2H",IF(M6164&lt;0.9,"Carg xar","Stby")))))</f>
        <v/>
      </c>
      <c r="J6164" s="12">
        <f>IF(OR(I6164="Carg FV",I6164="Carg xar"),MIN(IF(I6164="Carg FV",ABS(H6164),7.4),7.4,MAX(0,(0.9-M6164)*40)*0.95),0)</f>
        <v/>
      </c>
      <c r="K6164" s="12">
        <f>IF(I6164="V2H",MIN(MAX(0,H6164),7.4,MAX(0,(M6164-P6164)*40)*0.95),0)</f>
        <v/>
      </c>
      <c r="L6164" s="12">
        <f>IF(E6164=0,0,MAX(0,H6164-K6164))</f>
        <v/>
      </c>
      <c r="M6164" s="13">
        <f>M6163+J6163/40-IF(I6163="V2H",K6163/(0.95*40),0)-IF(E6164=0,IF(E6163=1,IF(D6164=1,30,40)*0.18/(2*40),0),0)-IF(E6164=1,IF(E6163=0,IF(D6164=1,30,40)*0.18/(2*40),0),0)</f>
        <v/>
      </c>
      <c r="N6164" s="14" t="n">
        <v>0.09</v>
      </c>
      <c r="O6164" s="15">
        <f>K6164*N6164</f>
        <v/>
      </c>
      <c r="P6164">
        <f>IF(E6164=0,0.3,IF(D6164=1,IF(C6164&gt;=Params!$B$13-3,IF(C6164&lt;Params!$B$13,Params!$B$20,0.3),0.3),IF(C6164&gt;=Params!$B$15-3,IF(C6164&lt;Params!$B$15,Params!$B$21,0.3),0.3)))</f>
        <v/>
      </c>
    </row>
    <row r="6165" ht="15" customHeight="1" s="1">
      <c r="A6165" s="9" t="n">
        <v>6162</v>
      </c>
      <c r="B6165" s="6" t="inlineStr">
        <is>
          <t>14/09</t>
        </is>
      </c>
      <c r="C6165" s="6" t="n">
        <v>17</v>
      </c>
      <c r="D6165" s="6" t="n">
        <v>1</v>
      </c>
      <c r="E6165" s="10">
        <f>IF(D6165=1, IF(OR(C6165&lt;10, C6165&gt;=15),1,0), IF(OR(C6165&lt;7, C6165&gt;=18),1,0))</f>
        <v/>
      </c>
      <c r="F6165" s="11" t="n">
        <v>0</v>
      </c>
      <c r="G6165" s="12">
        <f>0.12*8</f>
        <v/>
      </c>
      <c r="H6165" s="12">
        <f>F6165-G6165</f>
        <v/>
      </c>
      <c r="I6165" s="10">
        <f>IF(E6165=0,"Fora",IF(E6164=0,"Carg xar",IF(H6165&lt;0,IF(M6165&lt;0.9,"Carg FV","Stby"),IF(M6165&gt;P6165,"V2H",IF(M6165&lt;0.9,"Carg xar","Stby")))))</f>
        <v/>
      </c>
      <c r="J6165" s="12">
        <f>IF(OR(I6165="Carg FV",I6165="Carg xar"),MIN(IF(I6165="Carg FV",ABS(H6165),7.4),7.4,MAX(0,(0.9-M6165)*40)*0.95),0)</f>
        <v/>
      </c>
      <c r="K6165" s="12">
        <f>IF(I6165="V2H",MIN(MAX(0,H6165),7.4,MAX(0,(M6165-P6165)*40)*0.95),0)</f>
        <v/>
      </c>
      <c r="L6165" s="12">
        <f>IF(E6165=0,0,MAX(0,H6165-K6165))</f>
        <v/>
      </c>
      <c r="M6165" s="13">
        <f>M6164+J6164/40-IF(I6164="V2H",K6164/(0.95*40),0)-IF(E6165=0,IF(E6164=1,IF(D6165=1,30,40)*0.18/(2*40),0),0)-IF(E6165=1,IF(E6164=0,IF(D6165=1,30,40)*0.18/(2*40),0),0)</f>
        <v/>
      </c>
      <c r="N6165" s="14" t="n">
        <v>0.09</v>
      </c>
      <c r="O6165" s="15">
        <f>K6165*N6165</f>
        <v/>
      </c>
      <c r="P6165">
        <f>IF(E6165=0,0.3,IF(D6165=1,IF(C6165&gt;=Params!$B$13-3,IF(C6165&lt;Params!$B$13,Params!$B$20,0.3),0.3),IF(C6165&gt;=Params!$B$15-3,IF(C6165&lt;Params!$B$15,Params!$B$21,0.3),0.3)))</f>
        <v/>
      </c>
    </row>
    <row r="6166" ht="15" customHeight="1" s="1">
      <c r="A6166" s="9" t="n">
        <v>6163</v>
      </c>
      <c r="B6166" s="6" t="inlineStr">
        <is>
          <t>14/09</t>
        </is>
      </c>
      <c r="C6166" s="6" t="n">
        <v>18</v>
      </c>
      <c r="D6166" s="6" t="n">
        <v>1</v>
      </c>
      <c r="E6166" s="10">
        <f>IF(D6166=1, IF(OR(C6166&lt;10, C6166&gt;=15),1,0), IF(OR(C6166&lt;7, C6166&gt;=18),1,0))</f>
        <v/>
      </c>
      <c r="F6166" s="11" t="n">
        <v>0.668</v>
      </c>
      <c r="G6166" s="12">
        <f>0*8</f>
        <v/>
      </c>
      <c r="H6166" s="12">
        <f>F6166-G6166</f>
        <v/>
      </c>
      <c r="I6166" s="10">
        <f>IF(E6166=0,"Fora",IF(E6165=0,"Carg xar",IF(H6166&lt;0,IF(M6166&lt;0.9,"Carg FV","Stby"),IF(M6166&gt;P6166,"V2H",IF(M6166&lt;0.9,"Carg xar","Stby")))))</f>
        <v/>
      </c>
      <c r="J6166" s="12">
        <f>IF(OR(I6166="Carg FV",I6166="Carg xar"),MIN(IF(I6166="Carg FV",ABS(H6166),7.4),7.4,MAX(0,(0.9-M6166)*40)*0.95),0)</f>
        <v/>
      </c>
      <c r="K6166" s="12">
        <f>IF(I6166="V2H",MIN(MAX(0,H6166),7.4,MAX(0,(M6166-P6166)*40)*0.95),0)</f>
        <v/>
      </c>
      <c r="L6166" s="12">
        <f>IF(E6166=0,0,MAX(0,H6166-K6166))</f>
        <v/>
      </c>
      <c r="M6166" s="13">
        <f>M6165+J6165/40-IF(I6165="V2H",K6165/(0.95*40),0)-IF(E6166=0,IF(E6165=1,IF(D6166=1,30,40)*0.18/(2*40),0),0)-IF(E6166=1,IF(E6165=0,IF(D6166=1,30,40)*0.18/(2*40),0),0)</f>
        <v/>
      </c>
      <c r="N6166" s="14" t="n">
        <v>0.09</v>
      </c>
      <c r="O6166" s="15">
        <f>K6166*N6166</f>
        <v/>
      </c>
      <c r="P6166">
        <f>IF(E6166=0,0.3,IF(D6166=1,IF(C6166&gt;=Params!$B$13-3,IF(C6166&lt;Params!$B$13,Params!$B$20,0.3),0.3),IF(C6166&gt;=Params!$B$15-3,IF(C6166&lt;Params!$B$15,Params!$B$21,0.3),0.3)))</f>
        <v/>
      </c>
    </row>
    <row r="6167" ht="15" customHeight="1" s="1">
      <c r="A6167" s="9" t="n">
        <v>6164</v>
      </c>
      <c r="B6167" s="6" t="inlineStr">
        <is>
          <t>14/09</t>
        </is>
      </c>
      <c r="C6167" s="6" t="n">
        <v>19</v>
      </c>
      <c r="D6167" s="6" t="n">
        <v>1</v>
      </c>
      <c r="E6167" s="10">
        <f>IF(D6167=1, IF(OR(C6167&lt;10, C6167&gt;=15),1,0), IF(OR(C6167&lt;7, C6167&gt;=18),1,0))</f>
        <v/>
      </c>
      <c r="F6167" s="11" t="n">
        <v>0.707</v>
      </c>
      <c r="G6167" s="12">
        <f>0*8</f>
        <v/>
      </c>
      <c r="H6167" s="12">
        <f>F6167-G6167</f>
        <v/>
      </c>
      <c r="I6167" s="10">
        <f>IF(E6167=0,"Fora",IF(E6166=0,"Carg xar",IF(H6167&lt;0,IF(M6167&lt;0.9,"Carg FV","Stby"),IF(M6167&gt;P6167,"V2H",IF(M6167&lt;0.9,"Carg xar","Stby")))))</f>
        <v/>
      </c>
      <c r="J6167" s="12">
        <f>IF(OR(I6167="Carg FV",I6167="Carg xar"),MIN(IF(I6167="Carg FV",ABS(H6167),7.4),7.4,MAX(0,(0.9-M6167)*40)*0.95),0)</f>
        <v/>
      </c>
      <c r="K6167" s="12">
        <f>IF(I6167="V2H",MIN(MAX(0,H6167),7.4,MAX(0,(M6167-P6167)*40)*0.95),0)</f>
        <v/>
      </c>
      <c r="L6167" s="12">
        <f>IF(E6167=0,0,MAX(0,H6167-K6167))</f>
        <v/>
      </c>
      <c r="M6167" s="13">
        <f>M6166+J6166/40-IF(I6166="V2H",K6166/(0.95*40),0)-IF(E6167=0,IF(E6166=1,IF(D6167=1,30,40)*0.18/(2*40),0),0)-IF(E6167=1,IF(E6166=0,IF(D6167=1,30,40)*0.18/(2*40),0),0)</f>
        <v/>
      </c>
      <c r="N6167" s="14" t="n">
        <v>0.09</v>
      </c>
      <c r="O6167" s="15">
        <f>K6167*N6167</f>
        <v/>
      </c>
      <c r="P6167">
        <f>IF(E6167=0,0.3,IF(D6167=1,IF(C6167&gt;=Params!$B$13-3,IF(C6167&lt;Params!$B$13,Params!$B$20,0.3),0.3),IF(C6167&gt;=Params!$B$15-3,IF(C6167&lt;Params!$B$15,Params!$B$21,0.3),0.3)))</f>
        <v/>
      </c>
    </row>
    <row r="6168" ht="15" customHeight="1" s="1">
      <c r="A6168" s="9" t="n">
        <v>6165</v>
      </c>
      <c r="B6168" s="6" t="inlineStr">
        <is>
          <t>14/09</t>
        </is>
      </c>
      <c r="C6168" s="6" t="n">
        <v>20</v>
      </c>
      <c r="D6168" s="6" t="n">
        <v>1</v>
      </c>
      <c r="E6168" s="10">
        <f>IF(D6168=1, IF(OR(C6168&lt;10, C6168&gt;=15),1,0), IF(OR(C6168&lt;7, C6168&gt;=18),1,0))</f>
        <v/>
      </c>
      <c r="F6168" s="11" t="n">
        <v>1.116</v>
      </c>
      <c r="G6168" s="12">
        <f>0*8</f>
        <v/>
      </c>
      <c r="H6168" s="12">
        <f>F6168-G6168</f>
        <v/>
      </c>
      <c r="I6168" s="10">
        <f>IF(E6168=0,"Fora",IF(E6167=0,"Carg xar",IF(H6168&lt;0,IF(M6168&lt;0.9,"Carg FV","Stby"),IF(M6168&gt;P6168,"V2H",IF(M6168&lt;0.9,"Carg xar","Stby")))))</f>
        <v/>
      </c>
      <c r="J6168" s="12">
        <f>IF(OR(I6168="Carg FV",I6168="Carg xar"),MIN(IF(I6168="Carg FV",ABS(H6168),7.4),7.4,MAX(0,(0.9-M6168)*40)*0.95),0)</f>
        <v/>
      </c>
      <c r="K6168" s="12">
        <f>IF(I6168="V2H",MIN(MAX(0,H6168),7.4,MAX(0,(M6168-P6168)*40)*0.95),0)</f>
        <v/>
      </c>
      <c r="L6168" s="12">
        <f>IF(E6168=0,0,MAX(0,H6168-K6168))</f>
        <v/>
      </c>
      <c r="M6168" s="13">
        <f>M6167+J6167/40-IF(I6167="V2H",K6167/(0.95*40),0)-IF(E6168=0,IF(E6167=1,IF(D6168=1,30,40)*0.18/(2*40),0),0)-IF(E6168=1,IF(E6167=0,IF(D6168=1,30,40)*0.18/(2*40),0),0)</f>
        <v/>
      </c>
      <c r="N6168" s="14" t="n">
        <v>0.09</v>
      </c>
      <c r="O6168" s="15">
        <f>K6168*N6168</f>
        <v/>
      </c>
      <c r="P6168">
        <f>IF(E6168=0,0.3,IF(D6168=1,IF(C6168&gt;=Params!$B$13-3,IF(C6168&lt;Params!$B$13,Params!$B$20,0.3),0.3),IF(C6168&gt;=Params!$B$15-3,IF(C6168&lt;Params!$B$15,Params!$B$21,0.3),0.3)))</f>
        <v/>
      </c>
    </row>
    <row r="6169" ht="15" customHeight="1" s="1">
      <c r="A6169" s="9" t="n">
        <v>6166</v>
      </c>
      <c r="B6169" s="6" t="inlineStr">
        <is>
          <t>14/09</t>
        </is>
      </c>
      <c r="C6169" s="6" t="n">
        <v>21</v>
      </c>
      <c r="D6169" s="6" t="n">
        <v>1</v>
      </c>
      <c r="E6169" s="10">
        <f>IF(D6169=1, IF(OR(C6169&lt;10, C6169&gt;=15),1,0), IF(OR(C6169&lt;7, C6169&gt;=18),1,0))</f>
        <v/>
      </c>
      <c r="F6169" s="11" t="n">
        <v>0.493</v>
      </c>
      <c r="G6169" s="12">
        <f>0*8</f>
        <v/>
      </c>
      <c r="H6169" s="12">
        <f>F6169-G6169</f>
        <v/>
      </c>
      <c r="I6169" s="10">
        <f>IF(E6169=0,"Fora",IF(E6168=0,"Carg xar",IF(H6169&lt;0,IF(M6169&lt;0.9,"Carg FV","Stby"),IF(M6169&gt;P6169,"V2H",IF(M6169&lt;0.9,"Carg xar","Stby")))))</f>
        <v/>
      </c>
      <c r="J6169" s="12">
        <f>IF(OR(I6169="Carg FV",I6169="Carg xar"),MIN(IF(I6169="Carg FV",ABS(H6169),7.4),7.4,MAX(0,(0.9-M6169)*40)*0.95),0)</f>
        <v/>
      </c>
      <c r="K6169" s="12">
        <f>IF(I6169="V2H",MIN(MAX(0,H6169),7.4,MAX(0,(M6169-P6169)*40)*0.95),0)</f>
        <v/>
      </c>
      <c r="L6169" s="12">
        <f>IF(E6169=0,0,MAX(0,H6169-K6169))</f>
        <v/>
      </c>
      <c r="M6169" s="13">
        <f>M6168+J6168/40-IF(I6168="V2H",K6168/(0.95*40),0)-IF(E6169=0,IF(E6168=1,IF(D6169=1,30,40)*0.18/(2*40),0),0)-IF(E6169=1,IF(E6168=0,IF(D6169=1,30,40)*0.18/(2*40),0),0)</f>
        <v/>
      </c>
      <c r="N6169" s="14" t="n">
        <v>0.09</v>
      </c>
      <c r="O6169" s="15">
        <f>K6169*N6169</f>
        <v/>
      </c>
      <c r="P6169">
        <f>IF(E6169=0,0.3,IF(D6169=1,IF(C6169&gt;=Params!$B$13-3,IF(C6169&lt;Params!$B$13,Params!$B$20,0.3),0.3),IF(C6169&gt;=Params!$B$15-3,IF(C6169&lt;Params!$B$15,Params!$B$21,0.3),0.3)))</f>
        <v/>
      </c>
    </row>
    <row r="6170" ht="15" customHeight="1" s="1">
      <c r="A6170" s="9" t="n">
        <v>6167</v>
      </c>
      <c r="B6170" s="6" t="inlineStr">
        <is>
          <t>14/09</t>
        </is>
      </c>
      <c r="C6170" s="6" t="n">
        <v>22</v>
      </c>
      <c r="D6170" s="6" t="n">
        <v>1</v>
      </c>
      <c r="E6170" s="10">
        <f>IF(D6170=1, IF(OR(C6170&lt;10, C6170&gt;=15),1,0), IF(OR(C6170&lt;7, C6170&gt;=18),1,0))</f>
        <v/>
      </c>
      <c r="F6170" s="11" t="n">
        <v>1.079</v>
      </c>
      <c r="G6170" s="12">
        <f>0*8</f>
        <v/>
      </c>
      <c r="H6170" s="12">
        <f>F6170-G6170</f>
        <v/>
      </c>
      <c r="I6170" s="10">
        <f>IF(E6170=0,"Fora",IF(E6169=0,"Carg xar",IF(H6170&lt;0,IF(M6170&lt;0.9,"Carg FV","Stby"),IF(M6170&gt;P6170,"V2H",IF(M6170&lt;0.9,"Carg xar","Stby")))))</f>
        <v/>
      </c>
      <c r="J6170" s="12">
        <f>IF(OR(I6170="Carg FV",I6170="Carg xar"),MIN(IF(I6170="Carg FV",ABS(H6170),7.4),7.4,MAX(0,(0.9-M6170)*40)*0.95),0)</f>
        <v/>
      </c>
      <c r="K6170" s="12">
        <f>IF(I6170="V2H",MIN(MAX(0,H6170),7.4,MAX(0,(M6170-P6170)*40)*0.95),0)</f>
        <v/>
      </c>
      <c r="L6170" s="12">
        <f>IF(E6170=0,0,MAX(0,H6170-K6170))</f>
        <v/>
      </c>
      <c r="M6170" s="13">
        <f>M6169+J6169/40-IF(I6169="V2H",K6169/(0.95*40),0)-IF(E6170=0,IF(E6169=1,IF(D6170=1,30,40)*0.18/(2*40),0),0)-IF(E6170=1,IF(E6169=0,IF(D6170=1,30,40)*0.18/(2*40),0),0)</f>
        <v/>
      </c>
      <c r="N6170" s="14" t="n">
        <v>0.09</v>
      </c>
      <c r="O6170" s="15">
        <f>K6170*N6170</f>
        <v/>
      </c>
      <c r="P6170">
        <f>IF(E6170=0,0.3,IF(D6170=1,IF(C6170&gt;=Params!$B$13-3,IF(C6170&lt;Params!$B$13,Params!$B$20,0.3),0.3),IF(C6170&gt;=Params!$B$15-3,IF(C6170&lt;Params!$B$15,Params!$B$21,0.3),0.3)))</f>
        <v/>
      </c>
    </row>
    <row r="6171" ht="15" customHeight="1" s="1">
      <c r="A6171" s="9" t="n">
        <v>6168</v>
      </c>
      <c r="B6171" s="6" t="inlineStr">
        <is>
          <t>14/09</t>
        </is>
      </c>
      <c r="C6171" s="6" t="n">
        <v>23</v>
      </c>
      <c r="D6171" s="6" t="n">
        <v>1</v>
      </c>
      <c r="E6171" s="10">
        <f>IF(D6171=1, IF(OR(C6171&lt;10, C6171&gt;=15),1,0), IF(OR(C6171&lt;7, C6171&gt;=18),1,0))</f>
        <v/>
      </c>
      <c r="F6171" s="11" t="n">
        <v>0.32</v>
      </c>
      <c r="G6171" s="12">
        <f>0*8</f>
        <v/>
      </c>
      <c r="H6171" s="12">
        <f>F6171-G6171</f>
        <v/>
      </c>
      <c r="I6171" s="10">
        <f>IF(E6171=0,"Fora",IF(E6170=0,"Carg xar",IF(H6171&lt;0,IF(M6171&lt;0.9,"Carg FV","Stby"),IF(M6171&gt;P6171,"V2H",IF(M6171&lt;0.9,"Carg xar","Stby")))))</f>
        <v/>
      </c>
      <c r="J6171" s="12">
        <f>IF(OR(I6171="Carg FV",I6171="Carg xar"),MIN(IF(I6171="Carg FV",ABS(H6171),7.4),7.4,MAX(0,(0.9-M6171)*40)*0.95),0)</f>
        <v/>
      </c>
      <c r="K6171" s="12">
        <f>IF(I6171="V2H",MIN(MAX(0,H6171),7.4,MAX(0,(M6171-P6171)*40)*0.95),0)</f>
        <v/>
      </c>
      <c r="L6171" s="12">
        <f>IF(E6171=0,0,MAX(0,H6171-K6171))</f>
        <v/>
      </c>
      <c r="M6171" s="13">
        <f>M6170+J6170/40-IF(I6170="V2H",K6170/(0.95*40),0)-IF(E6171=0,IF(E6170=1,IF(D6171=1,30,40)*0.18/(2*40),0),0)-IF(E6171=1,IF(E6170=0,IF(D6171=1,30,40)*0.18/(2*40),0),0)</f>
        <v/>
      </c>
      <c r="N6171" s="14" t="n">
        <v>0.09</v>
      </c>
      <c r="O6171" s="15">
        <f>K6171*N6171</f>
        <v/>
      </c>
      <c r="P6171">
        <f>IF(E6171=0,0.3,IF(D6171=1,IF(C6171&gt;=Params!$B$13-3,IF(C6171&lt;Params!$B$13,Params!$B$20,0.3),0.3),IF(C6171&gt;=Params!$B$15-3,IF(C6171&lt;Params!$B$15,Params!$B$21,0.3),0.3)))</f>
        <v/>
      </c>
    </row>
    <row r="6172" ht="15" customHeight="1" s="1">
      <c r="A6172" s="9" t="n">
        <v>6169</v>
      </c>
      <c r="B6172" s="6" t="inlineStr">
        <is>
          <t>15/09</t>
        </is>
      </c>
      <c r="C6172" s="6" t="n">
        <v>0</v>
      </c>
      <c r="D6172" s="6" t="n">
        <v>0</v>
      </c>
      <c r="E6172" s="10">
        <f>IF(D6172=1, IF(OR(C6172&lt;10, C6172&gt;=15),1,0), IF(OR(C6172&lt;7, C6172&gt;=18),1,0))</f>
        <v/>
      </c>
      <c r="F6172" s="11" t="n">
        <v>0.234</v>
      </c>
      <c r="G6172" s="12">
        <f>0*8</f>
        <v/>
      </c>
      <c r="H6172" s="12">
        <f>F6172-G6172</f>
        <v/>
      </c>
      <c r="I6172" s="10">
        <f>IF(E6172=0,"Fora",IF(E6171=0,"Carg xar",IF(H6172&lt;0,IF(M6172&lt;0.9,"Carg FV","Stby"),IF(M6172&gt;P6172,"V2H",IF(M6172&lt;0.9,"Carg xar","Stby")))))</f>
        <v/>
      </c>
      <c r="J6172" s="12">
        <f>IF(OR(I6172="Carg FV",I6172="Carg xar"),MIN(IF(I6172="Carg FV",ABS(H6172),7.4),7.4,MAX(0,(0.9-M6172)*40)*0.95),0)</f>
        <v/>
      </c>
      <c r="K6172" s="12">
        <f>IF(I6172="V2H",MIN(MAX(0,H6172),7.4,MAX(0,(M6172-P6172)*40)*0.95),0)</f>
        <v/>
      </c>
      <c r="L6172" s="12">
        <f>IF(E6172=0,0,MAX(0,H6172-K6172))</f>
        <v/>
      </c>
      <c r="M6172" s="13">
        <f>M6171+J6171/40-IF(I6171="V2H",K6171/(0.95*40),0)-IF(E6172=0,IF(E6171=1,IF(D6172=1,30,40)*0.18/(2*40),0),0)-IF(E6172=1,IF(E6171=0,IF(D6172=1,30,40)*0.18/(2*40),0),0)</f>
        <v/>
      </c>
      <c r="N6172" s="14" t="n">
        <v>0.09</v>
      </c>
      <c r="O6172" s="15">
        <f>K6172*N6172</f>
        <v/>
      </c>
      <c r="P6172">
        <f>IF(E6172=0,0.3,IF(D6172=1,IF(C6172&gt;=Params!$B$13-3,IF(C6172&lt;Params!$B$13,Params!$B$20,0.3),0.3),IF(C6172&gt;=Params!$B$15-3,IF(C6172&lt;Params!$B$15,Params!$B$21,0.3),0.3)))</f>
        <v/>
      </c>
    </row>
    <row r="6173" ht="15" customHeight="1" s="1">
      <c r="A6173" s="9" t="n">
        <v>6170</v>
      </c>
      <c r="B6173" s="6" t="inlineStr">
        <is>
          <t>15/09</t>
        </is>
      </c>
      <c r="C6173" s="6" t="n">
        <v>1</v>
      </c>
      <c r="D6173" s="6" t="n">
        <v>0</v>
      </c>
      <c r="E6173" s="10">
        <f>IF(D6173=1, IF(OR(C6173&lt;10, C6173&gt;=15),1,0), IF(OR(C6173&lt;7, C6173&gt;=18),1,0))</f>
        <v/>
      </c>
      <c r="F6173" s="11" t="n">
        <v>0.11</v>
      </c>
      <c r="G6173" s="12">
        <f>0*8</f>
        <v/>
      </c>
      <c r="H6173" s="12">
        <f>F6173-G6173</f>
        <v/>
      </c>
      <c r="I6173" s="10">
        <f>IF(E6173=0,"Fora",IF(E6172=0,"Carg xar",IF(H6173&lt;0,IF(M6173&lt;0.9,"Carg FV","Stby"),IF(M6173&gt;P6173,"V2H",IF(M6173&lt;0.9,"Carg xar","Stby")))))</f>
        <v/>
      </c>
      <c r="J6173" s="12">
        <f>IF(OR(I6173="Carg FV",I6173="Carg xar"),MIN(IF(I6173="Carg FV",ABS(H6173),7.4),7.4,MAX(0,(0.9-M6173)*40)*0.95),0)</f>
        <v/>
      </c>
      <c r="K6173" s="12">
        <f>IF(I6173="V2H",MIN(MAX(0,H6173),7.4,MAX(0,(M6173-P6173)*40)*0.95),0)</f>
        <v/>
      </c>
      <c r="L6173" s="12">
        <f>IF(E6173=0,0,MAX(0,H6173-K6173))</f>
        <v/>
      </c>
      <c r="M6173" s="13">
        <f>M6172+J6172/40-IF(I6172="V2H",K6172/(0.95*40),0)-IF(E6173=0,IF(E6172=1,IF(D6173=1,30,40)*0.18/(2*40),0),0)-IF(E6173=1,IF(E6172=0,IF(D6173=1,30,40)*0.18/(2*40),0),0)</f>
        <v/>
      </c>
      <c r="N6173" s="14" t="n">
        <v>0.09</v>
      </c>
      <c r="O6173" s="15">
        <f>K6173*N6173</f>
        <v/>
      </c>
      <c r="P6173">
        <f>IF(E6173=0,0.3,IF(D6173=1,IF(C6173&gt;=Params!$B$13-3,IF(C6173&lt;Params!$B$13,Params!$B$20,0.3),0.3),IF(C6173&gt;=Params!$B$15-3,IF(C6173&lt;Params!$B$15,Params!$B$21,0.3),0.3)))</f>
        <v/>
      </c>
    </row>
    <row r="6174" ht="15" customHeight="1" s="1">
      <c r="A6174" s="9" t="n">
        <v>6171</v>
      </c>
      <c r="B6174" s="6" t="inlineStr">
        <is>
          <t>15/09</t>
        </is>
      </c>
      <c r="C6174" s="6" t="n">
        <v>2</v>
      </c>
      <c r="D6174" s="6" t="n">
        <v>0</v>
      </c>
      <c r="E6174" s="10">
        <f>IF(D6174=1, IF(OR(C6174&lt;10, C6174&gt;=15),1,0), IF(OR(C6174&lt;7, C6174&gt;=18),1,0))</f>
        <v/>
      </c>
      <c r="F6174" s="11" t="n">
        <v>0.183</v>
      </c>
      <c r="G6174" s="12">
        <f>0*8</f>
        <v/>
      </c>
      <c r="H6174" s="12">
        <f>F6174-G6174</f>
        <v/>
      </c>
      <c r="I6174" s="10">
        <f>IF(E6174=0,"Fora",IF(E6173=0,"Carg xar",IF(H6174&lt;0,IF(M6174&lt;0.9,"Carg FV","Stby"),IF(M6174&gt;P6174,"V2H",IF(M6174&lt;0.9,"Carg xar","Stby")))))</f>
        <v/>
      </c>
      <c r="J6174" s="12">
        <f>IF(OR(I6174="Carg FV",I6174="Carg xar"),MIN(IF(I6174="Carg FV",ABS(H6174),7.4),7.4,MAX(0,(0.9-M6174)*40)*0.95),0)</f>
        <v/>
      </c>
      <c r="K6174" s="12">
        <f>IF(I6174="V2H",MIN(MAX(0,H6174),7.4,MAX(0,(M6174-P6174)*40)*0.95),0)</f>
        <v/>
      </c>
      <c r="L6174" s="12">
        <f>IF(E6174=0,0,MAX(0,H6174-K6174))</f>
        <v/>
      </c>
      <c r="M6174" s="13">
        <f>M6173+J6173/40-IF(I6173="V2H",K6173/(0.95*40),0)-IF(E6174=0,IF(E6173=1,IF(D6174=1,30,40)*0.18/(2*40),0),0)-IF(E6174=1,IF(E6173=0,IF(D6174=1,30,40)*0.18/(2*40),0),0)</f>
        <v/>
      </c>
      <c r="N6174" s="14" t="n">
        <v>0.09</v>
      </c>
      <c r="O6174" s="15">
        <f>K6174*N6174</f>
        <v/>
      </c>
      <c r="P6174">
        <f>IF(E6174=0,0.3,IF(D6174=1,IF(C6174&gt;=Params!$B$13-3,IF(C6174&lt;Params!$B$13,Params!$B$20,0.3),0.3),IF(C6174&gt;=Params!$B$15-3,IF(C6174&lt;Params!$B$15,Params!$B$21,0.3),0.3)))</f>
        <v/>
      </c>
    </row>
    <row r="6175" ht="15" customHeight="1" s="1">
      <c r="A6175" s="9" t="n">
        <v>6172</v>
      </c>
      <c r="B6175" s="6" t="inlineStr">
        <is>
          <t>15/09</t>
        </is>
      </c>
      <c r="C6175" s="6" t="n">
        <v>3</v>
      </c>
      <c r="D6175" s="6" t="n">
        <v>0</v>
      </c>
      <c r="E6175" s="10">
        <f>IF(D6175=1, IF(OR(C6175&lt;10, C6175&gt;=15),1,0), IF(OR(C6175&lt;7, C6175&gt;=18),1,0))</f>
        <v/>
      </c>
      <c r="F6175" s="11" t="n">
        <v>0.132</v>
      </c>
      <c r="G6175" s="12">
        <f>0*8</f>
        <v/>
      </c>
      <c r="H6175" s="12">
        <f>F6175-G6175</f>
        <v/>
      </c>
      <c r="I6175" s="10">
        <f>IF(E6175=0,"Fora",IF(E6174=0,"Carg xar",IF(H6175&lt;0,IF(M6175&lt;0.9,"Carg FV","Stby"),IF(M6175&gt;P6175,"V2H",IF(M6175&lt;0.9,"Carg xar","Stby")))))</f>
        <v/>
      </c>
      <c r="J6175" s="12">
        <f>IF(OR(I6175="Carg FV",I6175="Carg xar"),MIN(IF(I6175="Carg FV",ABS(H6175),7.4),7.4,MAX(0,(0.9-M6175)*40)*0.95),0)</f>
        <v/>
      </c>
      <c r="K6175" s="12">
        <f>IF(I6175="V2H",MIN(MAX(0,H6175),7.4,MAX(0,(M6175-P6175)*40)*0.95),0)</f>
        <v/>
      </c>
      <c r="L6175" s="12">
        <f>IF(E6175=0,0,MAX(0,H6175-K6175))</f>
        <v/>
      </c>
      <c r="M6175" s="13">
        <f>M6174+J6174/40-IF(I6174="V2H",K6174/(0.95*40),0)-IF(E6175=0,IF(E6174=1,IF(D6175=1,30,40)*0.18/(2*40),0),0)-IF(E6175=1,IF(E6174=0,IF(D6175=1,30,40)*0.18/(2*40),0),0)</f>
        <v/>
      </c>
      <c r="N6175" s="14" t="n">
        <v>0.09</v>
      </c>
      <c r="O6175" s="15">
        <f>K6175*N6175</f>
        <v/>
      </c>
      <c r="P6175">
        <f>IF(E6175=0,0.3,IF(D6175=1,IF(C6175&gt;=Params!$B$13-3,IF(C6175&lt;Params!$B$13,Params!$B$20,0.3),0.3),IF(C6175&gt;=Params!$B$15-3,IF(C6175&lt;Params!$B$15,Params!$B$21,0.3),0.3)))</f>
        <v/>
      </c>
    </row>
    <row r="6176" ht="15" customHeight="1" s="1">
      <c r="A6176" s="9" t="n">
        <v>6173</v>
      </c>
      <c r="B6176" s="6" t="inlineStr">
        <is>
          <t>15/09</t>
        </is>
      </c>
      <c r="C6176" s="6" t="n">
        <v>4</v>
      </c>
      <c r="D6176" s="6" t="n">
        <v>0</v>
      </c>
      <c r="E6176" s="10">
        <f>IF(D6176=1, IF(OR(C6176&lt;10, C6176&gt;=15),1,0), IF(OR(C6176&lt;7, C6176&gt;=18),1,0))</f>
        <v/>
      </c>
      <c r="F6176" s="11" t="n">
        <v>0.171</v>
      </c>
      <c r="G6176" s="12">
        <f>0*8</f>
        <v/>
      </c>
      <c r="H6176" s="12">
        <f>F6176-G6176</f>
        <v/>
      </c>
      <c r="I6176" s="10">
        <f>IF(E6176=0,"Fora",IF(E6175=0,"Carg xar",IF(H6176&lt;0,IF(M6176&lt;0.9,"Carg FV","Stby"),IF(M6176&gt;P6176,"V2H",IF(M6176&lt;0.9,"Carg xar","Stby")))))</f>
        <v/>
      </c>
      <c r="J6176" s="12">
        <f>IF(OR(I6176="Carg FV",I6176="Carg xar"),MIN(IF(I6176="Carg FV",ABS(H6176),7.4),7.4,MAX(0,(0.9-M6176)*40)*0.95),0)</f>
        <v/>
      </c>
      <c r="K6176" s="12">
        <f>IF(I6176="V2H",MIN(MAX(0,H6176),7.4,MAX(0,(M6176-P6176)*40)*0.95),0)</f>
        <v/>
      </c>
      <c r="L6176" s="12">
        <f>IF(E6176=0,0,MAX(0,H6176-K6176))</f>
        <v/>
      </c>
      <c r="M6176" s="13">
        <f>M6175+J6175/40-IF(I6175="V2H",K6175/(0.95*40),0)-IF(E6176=0,IF(E6175=1,IF(D6176=1,30,40)*0.18/(2*40),0),0)-IF(E6176=1,IF(E6175=0,IF(D6176=1,30,40)*0.18/(2*40),0),0)</f>
        <v/>
      </c>
      <c r="N6176" s="14" t="n">
        <v>0.09</v>
      </c>
      <c r="O6176" s="15">
        <f>K6176*N6176</f>
        <v/>
      </c>
      <c r="P6176">
        <f>IF(E6176=0,0.3,IF(D6176=1,IF(C6176&gt;=Params!$B$13-3,IF(C6176&lt;Params!$B$13,Params!$B$20,0.3),0.3),IF(C6176&gt;=Params!$B$15-3,IF(C6176&lt;Params!$B$15,Params!$B$21,0.3),0.3)))</f>
        <v/>
      </c>
    </row>
    <row r="6177" ht="15" customHeight="1" s="1">
      <c r="A6177" s="9" t="n">
        <v>6174</v>
      </c>
      <c r="B6177" s="6" t="inlineStr">
        <is>
          <t>15/09</t>
        </is>
      </c>
      <c r="C6177" s="6" t="n">
        <v>5</v>
      </c>
      <c r="D6177" s="6" t="n">
        <v>0</v>
      </c>
      <c r="E6177" s="10">
        <f>IF(D6177=1, IF(OR(C6177&lt;10, C6177&gt;=15),1,0), IF(OR(C6177&lt;7, C6177&gt;=18),1,0))</f>
        <v/>
      </c>
      <c r="F6177" s="11" t="n">
        <v>0.126</v>
      </c>
      <c r="G6177" s="12">
        <f>0*8</f>
        <v/>
      </c>
      <c r="H6177" s="12">
        <f>F6177-G6177</f>
        <v/>
      </c>
      <c r="I6177" s="10">
        <f>IF(E6177=0,"Fora",IF(E6176=0,"Carg xar",IF(H6177&lt;0,IF(M6177&lt;0.9,"Carg FV","Stby"),IF(M6177&gt;P6177,"V2H",IF(M6177&lt;0.9,"Carg xar","Stby")))))</f>
        <v/>
      </c>
      <c r="J6177" s="12">
        <f>IF(OR(I6177="Carg FV",I6177="Carg xar"),MIN(IF(I6177="Carg FV",ABS(H6177),7.4),7.4,MAX(0,(0.9-M6177)*40)*0.95),0)</f>
        <v/>
      </c>
      <c r="K6177" s="12">
        <f>IF(I6177="V2H",MIN(MAX(0,H6177),7.4,MAX(0,(M6177-P6177)*40)*0.95),0)</f>
        <v/>
      </c>
      <c r="L6177" s="12">
        <f>IF(E6177=0,0,MAX(0,H6177-K6177))</f>
        <v/>
      </c>
      <c r="M6177" s="13">
        <f>M6176+J6176/40-IF(I6176="V2H",K6176/(0.95*40),0)-IF(E6177=0,IF(E6176=1,IF(D6177=1,30,40)*0.18/(2*40),0),0)-IF(E6177=1,IF(E6176=0,IF(D6177=1,30,40)*0.18/(2*40),0),0)</f>
        <v/>
      </c>
      <c r="N6177" s="14" t="n">
        <v>0.09</v>
      </c>
      <c r="O6177" s="15">
        <f>K6177*N6177</f>
        <v/>
      </c>
      <c r="P6177">
        <f>IF(E6177=0,0.3,IF(D6177=1,IF(C6177&gt;=Params!$B$13-3,IF(C6177&lt;Params!$B$13,Params!$B$20,0.3),0.3),IF(C6177&gt;=Params!$B$15-3,IF(C6177&lt;Params!$B$15,Params!$B$21,0.3),0.3)))</f>
        <v/>
      </c>
    </row>
    <row r="6178" ht="15" customHeight="1" s="1">
      <c r="A6178" s="9" t="n">
        <v>6175</v>
      </c>
      <c r="B6178" s="6" t="inlineStr">
        <is>
          <t>15/09</t>
        </is>
      </c>
      <c r="C6178" s="6" t="n">
        <v>6</v>
      </c>
      <c r="D6178" s="6" t="n">
        <v>0</v>
      </c>
      <c r="E6178" s="10">
        <f>IF(D6178=1, IF(OR(C6178&lt;10, C6178&gt;=15),1,0), IF(OR(C6178&lt;7, C6178&gt;=18),1,0))</f>
        <v/>
      </c>
      <c r="F6178" s="11" t="n">
        <v>0.213</v>
      </c>
      <c r="G6178" s="12">
        <f>0*8</f>
        <v/>
      </c>
      <c r="H6178" s="12">
        <f>F6178-G6178</f>
        <v/>
      </c>
      <c r="I6178" s="10">
        <f>IF(E6178=0,"Fora",IF(E6177=0,"Carg xar",IF(H6178&lt;0,IF(M6178&lt;0.9,"Carg FV","Stby"),IF(M6178&gt;P6178,"V2H",IF(M6178&lt;0.9,"Carg xar","Stby")))))</f>
        <v/>
      </c>
      <c r="J6178" s="12">
        <f>IF(OR(I6178="Carg FV",I6178="Carg xar"),MIN(IF(I6178="Carg FV",ABS(H6178),7.4),7.4,MAX(0,(0.9-M6178)*40)*0.95),0)</f>
        <v/>
      </c>
      <c r="K6178" s="12">
        <f>IF(I6178="V2H",MIN(MAX(0,H6178),7.4,MAX(0,(M6178-P6178)*40)*0.95),0)</f>
        <v/>
      </c>
      <c r="L6178" s="12">
        <f>IF(E6178=0,0,MAX(0,H6178-K6178))</f>
        <v/>
      </c>
      <c r="M6178" s="13">
        <f>M6177+J6177/40-IF(I6177="V2H",K6177/(0.95*40),0)-IF(E6178=0,IF(E6177=1,IF(D6178=1,30,40)*0.18/(2*40),0),0)-IF(E6178=1,IF(E6177=0,IF(D6178=1,30,40)*0.18/(2*40),0),0)</f>
        <v/>
      </c>
      <c r="N6178" s="14" t="n">
        <v>0.09</v>
      </c>
      <c r="O6178" s="15">
        <f>K6178*N6178</f>
        <v/>
      </c>
      <c r="P6178">
        <f>IF(E6178=0,0.3,IF(D6178=1,IF(C6178&gt;=Params!$B$13-3,IF(C6178&lt;Params!$B$13,Params!$B$20,0.3),0.3),IF(C6178&gt;=Params!$B$15-3,IF(C6178&lt;Params!$B$15,Params!$B$21,0.3),0.3)))</f>
        <v/>
      </c>
    </row>
    <row r="6179" ht="15" customHeight="1" s="1">
      <c r="A6179" s="9" t="n">
        <v>6176</v>
      </c>
      <c r="B6179" s="6" t="inlineStr">
        <is>
          <t>15/09</t>
        </is>
      </c>
      <c r="C6179" s="6" t="n">
        <v>7</v>
      </c>
      <c r="D6179" s="6" t="n">
        <v>0</v>
      </c>
      <c r="E6179" s="10">
        <f>IF(D6179=1, IF(OR(C6179&lt;10, C6179&gt;=15),1,0), IF(OR(C6179&lt;7, C6179&gt;=18),1,0))</f>
        <v/>
      </c>
      <c r="F6179" s="11" t="n">
        <v>0.475</v>
      </c>
      <c r="G6179" s="12">
        <f>0.06*8</f>
        <v/>
      </c>
      <c r="H6179" s="12">
        <f>F6179-G6179</f>
        <v/>
      </c>
      <c r="I6179" s="10">
        <f>IF(E6179=0,"Fora",IF(E6178=0,"Carg xar",IF(H6179&lt;0,IF(M6179&lt;0.9,"Carg FV","Stby"),IF(M6179&gt;P6179,"V2H",IF(M6179&lt;0.9,"Carg xar","Stby")))))</f>
        <v/>
      </c>
      <c r="J6179" s="12">
        <f>IF(OR(I6179="Carg FV",I6179="Carg xar"),MIN(IF(I6179="Carg FV",ABS(H6179),7.4),7.4,MAX(0,(0.9-M6179)*40)*0.95),0)</f>
        <v/>
      </c>
      <c r="K6179" s="12">
        <f>IF(I6179="V2H",MIN(MAX(0,H6179),7.4,MAX(0,(M6179-P6179)*40)*0.95),0)</f>
        <v/>
      </c>
      <c r="L6179" s="12">
        <f>IF(E6179=0,0,MAX(0,H6179-K6179))</f>
        <v/>
      </c>
      <c r="M6179" s="13">
        <f>M6178+J6178/40-IF(I6178="V2H",K6178/(0.95*40),0)-IF(E6179=0,IF(E6178=1,IF(D6179=1,30,40)*0.18/(2*40),0),0)-IF(E6179=1,IF(E6178=0,IF(D6179=1,30,40)*0.18/(2*40),0),0)</f>
        <v/>
      </c>
      <c r="N6179" s="14" t="n">
        <v>0.09</v>
      </c>
      <c r="O6179" s="15">
        <f>K6179*N6179</f>
        <v/>
      </c>
      <c r="P6179">
        <f>IF(E6179=0,0.3,IF(D6179=1,IF(C6179&gt;=Params!$B$13-3,IF(C6179&lt;Params!$B$13,Params!$B$20,0.3),0.3),IF(C6179&gt;=Params!$B$15-3,IF(C6179&lt;Params!$B$15,Params!$B$21,0.3),0.3)))</f>
        <v/>
      </c>
    </row>
    <row r="6180" ht="15" customHeight="1" s="1">
      <c r="A6180" s="9" t="n">
        <v>6177</v>
      </c>
      <c r="B6180" s="6" t="inlineStr">
        <is>
          <t>15/09</t>
        </is>
      </c>
      <c r="C6180" s="6" t="n">
        <v>8</v>
      </c>
      <c r="D6180" s="6" t="n">
        <v>0</v>
      </c>
      <c r="E6180" s="10">
        <f>IF(D6180=1, IF(OR(C6180&lt;10, C6180&gt;=15),1,0), IF(OR(C6180&lt;7, C6180&gt;=18),1,0))</f>
        <v/>
      </c>
      <c r="F6180" s="11" t="n">
        <v>0.08500000000000001</v>
      </c>
      <c r="G6180" s="12">
        <f>0.2*8</f>
        <v/>
      </c>
      <c r="H6180" s="12">
        <f>F6180-G6180</f>
        <v/>
      </c>
      <c r="I6180" s="10">
        <f>IF(E6180=0,"Fora",IF(E6179=0,"Carg xar",IF(H6180&lt;0,IF(M6180&lt;0.9,"Carg FV","Stby"),IF(M6180&gt;P6180,"V2H",IF(M6180&lt;0.9,"Carg xar","Stby")))))</f>
        <v/>
      </c>
      <c r="J6180" s="12">
        <f>IF(OR(I6180="Carg FV",I6180="Carg xar"),MIN(IF(I6180="Carg FV",ABS(H6180),7.4),7.4,MAX(0,(0.9-M6180)*40)*0.95),0)</f>
        <v/>
      </c>
      <c r="K6180" s="12">
        <f>IF(I6180="V2H",MIN(MAX(0,H6180),7.4,MAX(0,(M6180-P6180)*40)*0.95),0)</f>
        <v/>
      </c>
      <c r="L6180" s="12">
        <f>IF(E6180=0,0,MAX(0,H6180-K6180))</f>
        <v/>
      </c>
      <c r="M6180" s="13">
        <f>M6179+J6179/40-IF(I6179="V2H",K6179/(0.95*40),0)-IF(E6180=0,IF(E6179=1,IF(D6180=1,30,40)*0.18/(2*40),0),0)-IF(E6180=1,IF(E6179=0,IF(D6180=1,30,40)*0.18/(2*40),0),0)</f>
        <v/>
      </c>
      <c r="N6180" s="14" t="n">
        <v>0.15</v>
      </c>
      <c r="O6180" s="15">
        <f>K6180*N6180</f>
        <v/>
      </c>
      <c r="P6180">
        <f>IF(E6180=0,0.3,IF(D6180=1,IF(C6180&gt;=Params!$B$13-3,IF(C6180&lt;Params!$B$13,Params!$B$20,0.3),0.3),IF(C6180&gt;=Params!$B$15-3,IF(C6180&lt;Params!$B$15,Params!$B$21,0.3),0.3)))</f>
        <v/>
      </c>
    </row>
    <row r="6181" ht="15" customHeight="1" s="1">
      <c r="A6181" s="9" t="n">
        <v>6178</v>
      </c>
      <c r="B6181" s="6" t="inlineStr">
        <is>
          <t>15/09</t>
        </is>
      </c>
      <c r="C6181" s="6" t="n">
        <v>9</v>
      </c>
      <c r="D6181" s="6" t="n">
        <v>0</v>
      </c>
      <c r="E6181" s="10">
        <f>IF(D6181=1, IF(OR(C6181&lt;10, C6181&gt;=15),1,0), IF(OR(C6181&lt;7, C6181&gt;=18),1,0))</f>
        <v/>
      </c>
      <c r="F6181" s="11" t="n">
        <v>0.172</v>
      </c>
      <c r="G6181" s="12">
        <f>0.4*8</f>
        <v/>
      </c>
      <c r="H6181" s="12">
        <f>F6181-G6181</f>
        <v/>
      </c>
      <c r="I6181" s="10">
        <f>IF(E6181=0,"Fora",IF(E6180=0,"Carg xar",IF(H6181&lt;0,IF(M6181&lt;0.9,"Carg FV","Stby"),IF(M6181&gt;P6181,"V2H",IF(M6181&lt;0.9,"Carg xar","Stby")))))</f>
        <v/>
      </c>
      <c r="J6181" s="12">
        <f>IF(OR(I6181="Carg FV",I6181="Carg xar"),MIN(IF(I6181="Carg FV",ABS(H6181),7.4),7.4,MAX(0,(0.9-M6181)*40)*0.95),0)</f>
        <v/>
      </c>
      <c r="K6181" s="12">
        <f>IF(I6181="V2H",MIN(MAX(0,H6181),7.4,MAX(0,(M6181-P6181)*40)*0.95),0)</f>
        <v/>
      </c>
      <c r="L6181" s="12">
        <f>IF(E6181=0,0,MAX(0,H6181-K6181))</f>
        <v/>
      </c>
      <c r="M6181" s="13">
        <f>M6180+J6180/40-IF(I6180="V2H",K6180/(0.95*40),0)-IF(E6181=0,IF(E6180=1,IF(D6181=1,30,40)*0.18/(2*40),0),0)-IF(E6181=1,IF(E6180=0,IF(D6181=1,30,40)*0.18/(2*40),0),0)</f>
        <v/>
      </c>
      <c r="N6181" s="14" t="n">
        <v>0.15</v>
      </c>
      <c r="O6181" s="15">
        <f>K6181*N6181</f>
        <v/>
      </c>
      <c r="P6181">
        <f>IF(E6181=0,0.3,IF(D6181=1,IF(C6181&gt;=Params!$B$13-3,IF(C6181&lt;Params!$B$13,Params!$B$20,0.3),0.3),IF(C6181&gt;=Params!$B$15-3,IF(C6181&lt;Params!$B$15,Params!$B$21,0.3),0.3)))</f>
        <v/>
      </c>
    </row>
    <row r="6182" ht="15" customHeight="1" s="1">
      <c r="A6182" s="9" t="n">
        <v>6179</v>
      </c>
      <c r="B6182" s="6" t="inlineStr">
        <is>
          <t>15/09</t>
        </is>
      </c>
      <c r="C6182" s="6" t="n">
        <v>10</v>
      </c>
      <c r="D6182" s="6" t="n">
        <v>0</v>
      </c>
      <c r="E6182" s="10">
        <f>IF(D6182=1, IF(OR(C6182&lt;10, C6182&gt;=15),1,0), IF(OR(C6182&lt;7, C6182&gt;=18),1,0))</f>
        <v/>
      </c>
      <c r="F6182" s="11" t="n">
        <v>0</v>
      </c>
      <c r="G6182" s="12">
        <f>0.6*8</f>
        <v/>
      </c>
      <c r="H6182" s="12">
        <f>F6182-G6182</f>
        <v/>
      </c>
      <c r="I6182" s="10">
        <f>IF(E6182=0,"Fora",IF(E6181=0,"Carg xar",IF(H6182&lt;0,IF(M6182&lt;0.9,"Carg FV","Stby"),IF(M6182&gt;P6182,"V2H",IF(M6182&lt;0.9,"Carg xar","Stby")))))</f>
        <v/>
      </c>
      <c r="J6182" s="12">
        <f>IF(OR(I6182="Carg FV",I6182="Carg xar"),MIN(IF(I6182="Carg FV",ABS(H6182),7.4),7.4,MAX(0,(0.9-M6182)*40)*0.95),0)</f>
        <v/>
      </c>
      <c r="K6182" s="12">
        <f>IF(I6182="V2H",MIN(MAX(0,H6182),7.4,MAX(0,(M6182-P6182)*40)*0.95),0)</f>
        <v/>
      </c>
      <c r="L6182" s="12">
        <f>IF(E6182=0,0,MAX(0,H6182-K6182))</f>
        <v/>
      </c>
      <c r="M6182" s="13">
        <f>M6181+J6181/40-IF(I6181="V2H",K6181/(0.95*40),0)-IF(E6182=0,IF(E6181=1,IF(D6182=1,30,40)*0.18/(2*40),0),0)-IF(E6182=1,IF(E6181=0,IF(D6182=1,30,40)*0.18/(2*40),0),0)</f>
        <v/>
      </c>
      <c r="N6182" s="14" t="n">
        <v>0.2</v>
      </c>
      <c r="O6182" s="15">
        <f>K6182*N6182</f>
        <v/>
      </c>
      <c r="P6182">
        <f>IF(E6182=0,0.3,IF(D6182=1,IF(C6182&gt;=Params!$B$13-3,IF(C6182&lt;Params!$B$13,Params!$B$20,0.3),0.3),IF(C6182&gt;=Params!$B$15-3,IF(C6182&lt;Params!$B$15,Params!$B$21,0.3),0.3)))</f>
        <v/>
      </c>
    </row>
    <row r="6183" ht="15" customHeight="1" s="1">
      <c r="A6183" s="9" t="n">
        <v>6180</v>
      </c>
      <c r="B6183" s="6" t="inlineStr">
        <is>
          <t>15/09</t>
        </is>
      </c>
      <c r="C6183" s="6" t="n">
        <v>11</v>
      </c>
      <c r="D6183" s="6" t="n">
        <v>0</v>
      </c>
      <c r="E6183" s="10">
        <f>IF(D6183=1, IF(OR(C6183&lt;10, C6183&gt;=15),1,0), IF(OR(C6183&lt;7, C6183&gt;=18),1,0))</f>
        <v/>
      </c>
      <c r="F6183" s="11" t="n">
        <v>0</v>
      </c>
      <c r="G6183" s="12">
        <f>0.75*8</f>
        <v/>
      </c>
      <c r="H6183" s="12">
        <f>F6183-G6183</f>
        <v/>
      </c>
      <c r="I6183" s="10">
        <f>IF(E6183=0,"Fora",IF(E6182=0,"Carg xar",IF(H6183&lt;0,IF(M6183&lt;0.9,"Carg FV","Stby"),IF(M6183&gt;P6183,"V2H",IF(M6183&lt;0.9,"Carg xar","Stby")))))</f>
        <v/>
      </c>
      <c r="J6183" s="12">
        <f>IF(OR(I6183="Carg FV",I6183="Carg xar"),MIN(IF(I6183="Carg FV",ABS(H6183),7.4),7.4,MAX(0,(0.9-M6183)*40)*0.95),0)</f>
        <v/>
      </c>
      <c r="K6183" s="12">
        <f>IF(I6183="V2H",MIN(MAX(0,H6183),7.4,MAX(0,(M6183-P6183)*40)*0.95),0)</f>
        <v/>
      </c>
      <c r="L6183" s="12">
        <f>IF(E6183=0,0,MAX(0,H6183-K6183))</f>
        <v/>
      </c>
      <c r="M6183" s="13">
        <f>M6182+J6182/40-IF(I6182="V2H",K6182/(0.95*40),0)-IF(E6183=0,IF(E6182=1,IF(D6183=1,30,40)*0.18/(2*40),0),0)-IF(E6183=1,IF(E6182=0,IF(D6183=1,30,40)*0.18/(2*40),0),0)</f>
        <v/>
      </c>
      <c r="N6183" s="14" t="n">
        <v>0.2</v>
      </c>
      <c r="O6183" s="15">
        <f>K6183*N6183</f>
        <v/>
      </c>
      <c r="P6183">
        <f>IF(E6183=0,0.3,IF(D6183=1,IF(C6183&gt;=Params!$B$13-3,IF(C6183&lt;Params!$B$13,Params!$B$20,0.3),0.3),IF(C6183&gt;=Params!$B$15-3,IF(C6183&lt;Params!$B$15,Params!$B$21,0.3),0.3)))</f>
        <v/>
      </c>
    </row>
    <row r="6184" ht="15" customHeight="1" s="1">
      <c r="A6184" s="9" t="n">
        <v>6181</v>
      </c>
      <c r="B6184" s="6" t="inlineStr">
        <is>
          <t>15/09</t>
        </is>
      </c>
      <c r="C6184" s="6" t="n">
        <v>12</v>
      </c>
      <c r="D6184" s="6" t="n">
        <v>0</v>
      </c>
      <c r="E6184" s="10">
        <f>IF(D6184=1, IF(OR(C6184&lt;10, C6184&gt;=15),1,0), IF(OR(C6184&lt;7, C6184&gt;=18),1,0))</f>
        <v/>
      </c>
      <c r="F6184" s="11" t="n">
        <v>0</v>
      </c>
      <c r="G6184" s="12">
        <f>0.82*8</f>
        <v/>
      </c>
      <c r="H6184" s="12">
        <f>F6184-G6184</f>
        <v/>
      </c>
      <c r="I6184" s="10">
        <f>IF(E6184=0,"Fora",IF(E6183=0,"Carg xar",IF(H6184&lt;0,IF(M6184&lt;0.9,"Carg FV","Stby"),IF(M6184&gt;P6184,"V2H",IF(M6184&lt;0.9,"Carg xar","Stby")))))</f>
        <v/>
      </c>
      <c r="J6184" s="12">
        <f>IF(OR(I6184="Carg FV",I6184="Carg xar"),MIN(IF(I6184="Carg FV",ABS(H6184),7.4),7.4,MAX(0,(0.9-M6184)*40)*0.95),0)</f>
        <v/>
      </c>
      <c r="K6184" s="12">
        <f>IF(I6184="V2H",MIN(MAX(0,H6184),7.4,MAX(0,(M6184-P6184)*40)*0.95),0)</f>
        <v/>
      </c>
      <c r="L6184" s="12">
        <f>IF(E6184=0,0,MAX(0,H6184-K6184))</f>
        <v/>
      </c>
      <c r="M6184" s="13">
        <f>M6183+J6183/40-IF(I6183="V2H",K6183/(0.95*40),0)-IF(E6184=0,IF(E6183=1,IF(D6184=1,30,40)*0.18/(2*40),0),0)-IF(E6184=1,IF(E6183=0,IF(D6184=1,30,40)*0.18/(2*40),0),0)</f>
        <v/>
      </c>
      <c r="N6184" s="14" t="n">
        <v>0.2</v>
      </c>
      <c r="O6184" s="15">
        <f>K6184*N6184</f>
        <v/>
      </c>
      <c r="P6184">
        <f>IF(E6184=0,0.3,IF(D6184=1,IF(C6184&gt;=Params!$B$13-3,IF(C6184&lt;Params!$B$13,Params!$B$20,0.3),0.3),IF(C6184&gt;=Params!$B$15-3,IF(C6184&lt;Params!$B$15,Params!$B$21,0.3),0.3)))</f>
        <v/>
      </c>
    </row>
    <row r="6185" ht="15" customHeight="1" s="1">
      <c r="A6185" s="9" t="n">
        <v>6182</v>
      </c>
      <c r="B6185" s="6" t="inlineStr">
        <is>
          <t>15/09</t>
        </is>
      </c>
      <c r="C6185" s="6" t="n">
        <v>13</v>
      </c>
      <c r="D6185" s="6" t="n">
        <v>0</v>
      </c>
      <c r="E6185" s="10">
        <f>IF(D6185=1, IF(OR(C6185&lt;10, C6185&gt;=15),1,0), IF(OR(C6185&lt;7, C6185&gt;=18),1,0))</f>
        <v/>
      </c>
      <c r="F6185" s="11" t="n">
        <v>0</v>
      </c>
      <c r="G6185" s="12">
        <f>0.8*8</f>
        <v/>
      </c>
      <c r="H6185" s="12">
        <f>F6185-G6185</f>
        <v/>
      </c>
      <c r="I6185" s="10">
        <f>IF(E6185=0,"Fora",IF(E6184=0,"Carg xar",IF(H6185&lt;0,IF(M6185&lt;0.9,"Carg FV","Stby"),IF(M6185&gt;P6185,"V2H",IF(M6185&lt;0.9,"Carg xar","Stby")))))</f>
        <v/>
      </c>
      <c r="J6185" s="12">
        <f>IF(OR(I6185="Carg FV",I6185="Carg xar"),MIN(IF(I6185="Carg FV",ABS(H6185),7.4),7.4,MAX(0,(0.9-M6185)*40)*0.95),0)</f>
        <v/>
      </c>
      <c r="K6185" s="12">
        <f>IF(I6185="V2H",MIN(MAX(0,H6185),7.4,MAX(0,(M6185-P6185)*40)*0.95),0)</f>
        <v/>
      </c>
      <c r="L6185" s="12">
        <f>IF(E6185=0,0,MAX(0,H6185-K6185))</f>
        <v/>
      </c>
      <c r="M6185" s="13">
        <f>M6184+J6184/40-IF(I6184="V2H",K6184/(0.95*40),0)-IF(E6185=0,IF(E6184=1,IF(D6185=1,30,40)*0.18/(2*40),0),0)-IF(E6185=1,IF(E6184=0,IF(D6185=1,30,40)*0.18/(2*40),0),0)</f>
        <v/>
      </c>
      <c r="N6185" s="14" t="n">
        <v>0.2</v>
      </c>
      <c r="O6185" s="15">
        <f>K6185*N6185</f>
        <v/>
      </c>
      <c r="P6185">
        <f>IF(E6185=0,0.3,IF(D6185=1,IF(C6185&gt;=Params!$B$13-3,IF(C6185&lt;Params!$B$13,Params!$B$20,0.3),0.3),IF(C6185&gt;=Params!$B$15-3,IF(C6185&lt;Params!$B$15,Params!$B$21,0.3),0.3)))</f>
        <v/>
      </c>
    </row>
    <row r="6186" ht="15" customHeight="1" s="1">
      <c r="A6186" s="9" t="n">
        <v>6183</v>
      </c>
      <c r="B6186" s="6" t="inlineStr">
        <is>
          <t>15/09</t>
        </is>
      </c>
      <c r="C6186" s="6" t="n">
        <v>14</v>
      </c>
      <c r="D6186" s="6" t="n">
        <v>0</v>
      </c>
      <c r="E6186" s="10">
        <f>IF(D6186=1, IF(OR(C6186&lt;10, C6186&gt;=15),1,0), IF(OR(C6186&lt;7, C6186&gt;=18),1,0))</f>
        <v/>
      </c>
      <c r="F6186" s="11" t="n">
        <v>1.078</v>
      </c>
      <c r="G6186" s="12">
        <f>0.68*8</f>
        <v/>
      </c>
      <c r="H6186" s="12">
        <f>F6186-G6186</f>
        <v/>
      </c>
      <c r="I6186" s="10">
        <f>IF(E6186=0,"Fora",IF(E6185=0,"Carg xar",IF(H6186&lt;0,IF(M6186&lt;0.9,"Carg FV","Stby"),IF(M6186&gt;P6186,"V2H",IF(M6186&lt;0.9,"Carg xar","Stby")))))</f>
        <v/>
      </c>
      <c r="J6186" s="12">
        <f>IF(OR(I6186="Carg FV",I6186="Carg xar"),MIN(IF(I6186="Carg FV",ABS(H6186),7.4),7.4,MAX(0,(0.9-M6186)*40)*0.95),0)</f>
        <v/>
      </c>
      <c r="K6186" s="12">
        <f>IF(I6186="V2H",MIN(MAX(0,H6186),7.4,MAX(0,(M6186-P6186)*40)*0.95),0)</f>
        <v/>
      </c>
      <c r="L6186" s="12">
        <f>IF(E6186=0,0,MAX(0,H6186-K6186))</f>
        <v/>
      </c>
      <c r="M6186" s="13">
        <f>M6185+J6185/40-IF(I6185="V2H",K6185/(0.95*40),0)-IF(E6186=0,IF(E6185=1,IF(D6186=1,30,40)*0.18/(2*40),0),0)-IF(E6186=1,IF(E6185=0,IF(D6186=1,30,40)*0.18/(2*40),0),0)</f>
        <v/>
      </c>
      <c r="N6186" s="14" t="n">
        <v>0.15</v>
      </c>
      <c r="O6186" s="15">
        <f>K6186*N6186</f>
        <v/>
      </c>
      <c r="P6186">
        <f>IF(E6186=0,0.3,IF(D6186=1,IF(C6186&gt;=Params!$B$13-3,IF(C6186&lt;Params!$B$13,Params!$B$20,0.3),0.3),IF(C6186&gt;=Params!$B$15-3,IF(C6186&lt;Params!$B$15,Params!$B$21,0.3),0.3)))</f>
        <v/>
      </c>
    </row>
    <row r="6187" ht="15" customHeight="1" s="1">
      <c r="A6187" s="9" t="n">
        <v>6184</v>
      </c>
      <c r="B6187" s="6" t="inlineStr">
        <is>
          <t>15/09</t>
        </is>
      </c>
      <c r="C6187" s="6" t="n">
        <v>15</v>
      </c>
      <c r="D6187" s="6" t="n">
        <v>0</v>
      </c>
      <c r="E6187" s="10">
        <f>IF(D6187=1, IF(OR(C6187&lt;10, C6187&gt;=15),1,0), IF(OR(C6187&lt;7, C6187&gt;=18),1,0))</f>
        <v/>
      </c>
      <c r="F6187" s="11" t="n">
        <v>0</v>
      </c>
      <c r="G6187" s="12">
        <f>0.5*8</f>
        <v/>
      </c>
      <c r="H6187" s="12">
        <f>F6187-G6187</f>
        <v/>
      </c>
      <c r="I6187" s="10">
        <f>IF(E6187=0,"Fora",IF(E6186=0,"Carg xar",IF(H6187&lt;0,IF(M6187&lt;0.9,"Carg FV","Stby"),IF(M6187&gt;P6187,"V2H",IF(M6187&lt;0.9,"Carg xar","Stby")))))</f>
        <v/>
      </c>
      <c r="J6187" s="12">
        <f>IF(OR(I6187="Carg FV",I6187="Carg xar"),MIN(IF(I6187="Carg FV",ABS(H6187),7.4),7.4,MAX(0,(0.9-M6187)*40)*0.95),0)</f>
        <v/>
      </c>
      <c r="K6187" s="12">
        <f>IF(I6187="V2H",MIN(MAX(0,H6187),7.4,MAX(0,(M6187-P6187)*40)*0.95),0)</f>
        <v/>
      </c>
      <c r="L6187" s="12">
        <f>IF(E6187=0,0,MAX(0,H6187-K6187))</f>
        <v/>
      </c>
      <c r="M6187" s="13">
        <f>M6186+J6186/40-IF(I6186="V2H",K6186/(0.95*40),0)-IF(E6187=0,IF(E6186=1,IF(D6187=1,30,40)*0.18/(2*40),0),0)-IF(E6187=1,IF(E6186=0,IF(D6187=1,30,40)*0.18/(2*40),0),0)</f>
        <v/>
      </c>
      <c r="N6187" s="14" t="n">
        <v>0.15</v>
      </c>
      <c r="O6187" s="15">
        <f>K6187*N6187</f>
        <v/>
      </c>
      <c r="P6187">
        <f>IF(E6187=0,0.3,IF(D6187=1,IF(C6187&gt;=Params!$B$13-3,IF(C6187&lt;Params!$B$13,Params!$B$20,0.3),0.3),IF(C6187&gt;=Params!$B$15-3,IF(C6187&lt;Params!$B$15,Params!$B$21,0.3),0.3)))</f>
        <v/>
      </c>
    </row>
    <row r="6188" ht="15" customHeight="1" s="1">
      <c r="A6188" s="9" t="n">
        <v>6185</v>
      </c>
      <c r="B6188" s="6" t="inlineStr">
        <is>
          <t>15/09</t>
        </is>
      </c>
      <c r="C6188" s="6" t="n">
        <v>16</v>
      </c>
      <c r="D6188" s="6" t="n">
        <v>0</v>
      </c>
      <c r="E6188" s="10">
        <f>IF(D6188=1, IF(OR(C6188&lt;10, C6188&gt;=15),1,0), IF(OR(C6188&lt;7, C6188&gt;=18),1,0))</f>
        <v/>
      </c>
      <c r="F6188" s="11" t="n">
        <v>0</v>
      </c>
      <c r="G6188" s="12">
        <f>0.3*8</f>
        <v/>
      </c>
      <c r="H6188" s="12">
        <f>F6188-G6188</f>
        <v/>
      </c>
      <c r="I6188" s="10">
        <f>IF(E6188=0,"Fora",IF(E6187=0,"Carg xar",IF(H6188&lt;0,IF(M6188&lt;0.9,"Carg FV","Stby"),IF(M6188&gt;P6188,"V2H",IF(M6188&lt;0.9,"Carg xar","Stby")))))</f>
        <v/>
      </c>
      <c r="J6188" s="12">
        <f>IF(OR(I6188="Carg FV",I6188="Carg xar"),MIN(IF(I6188="Carg FV",ABS(H6188),7.4),7.4,MAX(0,(0.9-M6188)*40)*0.95),0)</f>
        <v/>
      </c>
      <c r="K6188" s="12">
        <f>IF(I6188="V2H",MIN(MAX(0,H6188),7.4,MAX(0,(M6188-P6188)*40)*0.95),0)</f>
        <v/>
      </c>
      <c r="L6188" s="12">
        <f>IF(E6188=0,0,MAX(0,H6188-K6188))</f>
        <v/>
      </c>
      <c r="M6188" s="13">
        <f>M6187+J6187/40-IF(I6187="V2H",K6187/(0.95*40),0)-IF(E6188=0,IF(E6187=1,IF(D6188=1,30,40)*0.18/(2*40),0),0)-IF(E6188=1,IF(E6187=0,IF(D6188=1,30,40)*0.18/(2*40),0),0)</f>
        <v/>
      </c>
      <c r="N6188" s="14" t="n">
        <v>0.15</v>
      </c>
      <c r="O6188" s="15">
        <f>K6188*N6188</f>
        <v/>
      </c>
      <c r="P6188">
        <f>IF(E6188=0,0.3,IF(D6188=1,IF(C6188&gt;=Params!$B$13-3,IF(C6188&lt;Params!$B$13,Params!$B$20,0.3),0.3),IF(C6188&gt;=Params!$B$15-3,IF(C6188&lt;Params!$B$15,Params!$B$21,0.3),0.3)))</f>
        <v/>
      </c>
    </row>
    <row r="6189" ht="15" customHeight="1" s="1">
      <c r="A6189" s="9" t="n">
        <v>6186</v>
      </c>
      <c r="B6189" s="6" t="inlineStr">
        <is>
          <t>15/09</t>
        </is>
      </c>
      <c r="C6189" s="6" t="n">
        <v>17</v>
      </c>
      <c r="D6189" s="6" t="n">
        <v>0</v>
      </c>
      <c r="E6189" s="10">
        <f>IF(D6189=1, IF(OR(C6189&lt;10, C6189&gt;=15),1,0), IF(OR(C6189&lt;7, C6189&gt;=18),1,0))</f>
        <v/>
      </c>
      <c r="F6189" s="11" t="n">
        <v>0</v>
      </c>
      <c r="G6189" s="12">
        <f>0.12*8</f>
        <v/>
      </c>
      <c r="H6189" s="12">
        <f>F6189-G6189</f>
        <v/>
      </c>
      <c r="I6189" s="10">
        <f>IF(E6189=0,"Fora",IF(E6188=0,"Carg xar",IF(H6189&lt;0,IF(M6189&lt;0.9,"Carg FV","Stby"),IF(M6189&gt;P6189,"V2H",IF(M6189&lt;0.9,"Carg xar","Stby")))))</f>
        <v/>
      </c>
      <c r="J6189" s="12">
        <f>IF(OR(I6189="Carg FV",I6189="Carg xar"),MIN(IF(I6189="Carg FV",ABS(H6189),7.4),7.4,MAX(0,(0.9-M6189)*40)*0.95),0)</f>
        <v/>
      </c>
      <c r="K6189" s="12">
        <f>IF(I6189="V2H",MIN(MAX(0,H6189),7.4,MAX(0,(M6189-P6189)*40)*0.95),0)</f>
        <v/>
      </c>
      <c r="L6189" s="12">
        <f>IF(E6189=0,0,MAX(0,H6189-K6189))</f>
        <v/>
      </c>
      <c r="M6189" s="13">
        <f>M6188+J6188/40-IF(I6188="V2H",K6188/(0.95*40),0)-IF(E6189=0,IF(E6188=1,IF(D6189=1,30,40)*0.18/(2*40),0),0)-IF(E6189=1,IF(E6188=0,IF(D6189=1,30,40)*0.18/(2*40),0),0)</f>
        <v/>
      </c>
      <c r="N6189" s="14" t="n">
        <v>0.15</v>
      </c>
      <c r="O6189" s="15">
        <f>K6189*N6189</f>
        <v/>
      </c>
      <c r="P6189">
        <f>IF(E6189=0,0.3,IF(D6189=1,IF(C6189&gt;=Params!$B$13-3,IF(C6189&lt;Params!$B$13,Params!$B$20,0.3),0.3),IF(C6189&gt;=Params!$B$15-3,IF(C6189&lt;Params!$B$15,Params!$B$21,0.3),0.3)))</f>
        <v/>
      </c>
    </row>
    <row r="6190" ht="15" customHeight="1" s="1">
      <c r="A6190" s="9" t="n">
        <v>6187</v>
      </c>
      <c r="B6190" s="6" t="inlineStr">
        <is>
          <t>15/09</t>
        </is>
      </c>
      <c r="C6190" s="6" t="n">
        <v>18</v>
      </c>
      <c r="D6190" s="6" t="n">
        <v>0</v>
      </c>
      <c r="E6190" s="10">
        <f>IF(D6190=1, IF(OR(C6190&lt;10, C6190&gt;=15),1,0), IF(OR(C6190&lt;7, C6190&gt;=18),1,0))</f>
        <v/>
      </c>
      <c r="F6190" s="11" t="n">
        <v>0</v>
      </c>
      <c r="G6190" s="12">
        <f>0*8</f>
        <v/>
      </c>
      <c r="H6190" s="12">
        <f>F6190-G6190</f>
        <v/>
      </c>
      <c r="I6190" s="10">
        <f>IF(E6190=0,"Fora",IF(E6189=0,"Carg xar",IF(H6190&lt;0,IF(M6190&lt;0.9,"Carg FV","Stby"),IF(M6190&gt;P6190,"V2H",IF(M6190&lt;0.9,"Carg xar","Stby")))))</f>
        <v/>
      </c>
      <c r="J6190" s="12">
        <f>IF(OR(I6190="Carg FV",I6190="Carg xar"),MIN(IF(I6190="Carg FV",ABS(H6190),7.4),7.4,MAX(0,(0.9-M6190)*40)*0.95),0)</f>
        <v/>
      </c>
      <c r="K6190" s="12">
        <f>IF(I6190="V2H",MIN(MAX(0,H6190),7.4,MAX(0,(M6190-P6190)*40)*0.95),0)</f>
        <v/>
      </c>
      <c r="L6190" s="12">
        <f>IF(E6190=0,0,MAX(0,H6190-K6190))</f>
        <v/>
      </c>
      <c r="M6190" s="13">
        <f>M6189+J6189/40-IF(I6189="V2H",K6189/(0.95*40),0)-IF(E6190=0,IF(E6189=1,IF(D6190=1,30,40)*0.18/(2*40),0),0)-IF(E6190=1,IF(E6189=0,IF(D6190=1,30,40)*0.18/(2*40),0),0)</f>
        <v/>
      </c>
      <c r="N6190" s="14" t="n">
        <v>0.2</v>
      </c>
      <c r="O6190" s="15">
        <f>K6190*N6190</f>
        <v/>
      </c>
      <c r="P6190">
        <f>IF(E6190=0,0.3,IF(D6190=1,IF(C6190&gt;=Params!$B$13-3,IF(C6190&lt;Params!$B$13,Params!$B$20,0.3),0.3),IF(C6190&gt;=Params!$B$15-3,IF(C6190&lt;Params!$B$15,Params!$B$21,0.3),0.3)))</f>
        <v/>
      </c>
    </row>
    <row r="6191" ht="15" customHeight="1" s="1">
      <c r="A6191" s="9" t="n">
        <v>6188</v>
      </c>
      <c r="B6191" s="6" t="inlineStr">
        <is>
          <t>15/09</t>
        </is>
      </c>
      <c r="C6191" s="6" t="n">
        <v>19</v>
      </c>
      <c r="D6191" s="6" t="n">
        <v>0</v>
      </c>
      <c r="E6191" s="10">
        <f>IF(D6191=1, IF(OR(C6191&lt;10, C6191&gt;=15),1,0), IF(OR(C6191&lt;7, C6191&gt;=18),1,0))</f>
        <v/>
      </c>
      <c r="F6191" s="11" t="n">
        <v>0.369</v>
      </c>
      <c r="G6191" s="12">
        <f>0*8</f>
        <v/>
      </c>
      <c r="H6191" s="12">
        <f>F6191-G6191</f>
        <v/>
      </c>
      <c r="I6191" s="10">
        <f>IF(E6191=0,"Fora",IF(E6190=0,"Carg xar",IF(H6191&lt;0,IF(M6191&lt;0.9,"Carg FV","Stby"),IF(M6191&gt;P6191,"V2H",IF(M6191&lt;0.9,"Carg xar","Stby")))))</f>
        <v/>
      </c>
      <c r="J6191" s="12">
        <f>IF(OR(I6191="Carg FV",I6191="Carg xar"),MIN(IF(I6191="Carg FV",ABS(H6191),7.4),7.4,MAX(0,(0.9-M6191)*40)*0.95),0)</f>
        <v/>
      </c>
      <c r="K6191" s="12">
        <f>IF(I6191="V2H",MIN(MAX(0,H6191),7.4,MAX(0,(M6191-P6191)*40)*0.95),0)</f>
        <v/>
      </c>
      <c r="L6191" s="12">
        <f>IF(E6191=0,0,MAX(0,H6191-K6191))</f>
        <v/>
      </c>
      <c r="M6191" s="13">
        <f>M6190+J6190/40-IF(I6190="V2H",K6190/(0.95*40),0)-IF(E6191=0,IF(E6190=1,IF(D6191=1,30,40)*0.18/(2*40),0),0)-IF(E6191=1,IF(E6190=0,IF(D6191=1,30,40)*0.18/(2*40),0),0)</f>
        <v/>
      </c>
      <c r="N6191" s="14" t="n">
        <v>0.2</v>
      </c>
      <c r="O6191" s="15">
        <f>K6191*N6191</f>
        <v/>
      </c>
      <c r="P6191">
        <f>IF(E6191=0,0.3,IF(D6191=1,IF(C6191&gt;=Params!$B$13-3,IF(C6191&lt;Params!$B$13,Params!$B$20,0.3),0.3),IF(C6191&gt;=Params!$B$15-3,IF(C6191&lt;Params!$B$15,Params!$B$21,0.3),0.3)))</f>
        <v/>
      </c>
    </row>
    <row r="6192" ht="15" customHeight="1" s="1">
      <c r="A6192" s="9" t="n">
        <v>6189</v>
      </c>
      <c r="B6192" s="6" t="inlineStr">
        <is>
          <t>15/09</t>
        </is>
      </c>
      <c r="C6192" s="6" t="n">
        <v>20</v>
      </c>
      <c r="D6192" s="6" t="n">
        <v>0</v>
      </c>
      <c r="E6192" s="10">
        <f>IF(D6192=1, IF(OR(C6192&lt;10, C6192&gt;=15),1,0), IF(OR(C6192&lt;7, C6192&gt;=18),1,0))</f>
        <v/>
      </c>
      <c r="F6192" s="11" t="n">
        <v>1.109</v>
      </c>
      <c r="G6192" s="12">
        <f>0*8</f>
        <v/>
      </c>
      <c r="H6192" s="12">
        <f>F6192-G6192</f>
        <v/>
      </c>
      <c r="I6192" s="10">
        <f>IF(E6192=0,"Fora",IF(E6191=0,"Carg xar",IF(H6192&lt;0,IF(M6192&lt;0.9,"Carg FV","Stby"),IF(M6192&gt;P6192,"V2H",IF(M6192&lt;0.9,"Carg xar","Stby")))))</f>
        <v/>
      </c>
      <c r="J6192" s="12">
        <f>IF(OR(I6192="Carg FV",I6192="Carg xar"),MIN(IF(I6192="Carg FV",ABS(H6192),7.4),7.4,MAX(0,(0.9-M6192)*40)*0.95),0)</f>
        <v/>
      </c>
      <c r="K6192" s="12">
        <f>IF(I6192="V2H",MIN(MAX(0,H6192),7.4,MAX(0,(M6192-P6192)*40)*0.95),0)</f>
        <v/>
      </c>
      <c r="L6192" s="12">
        <f>IF(E6192=0,0,MAX(0,H6192-K6192))</f>
        <v/>
      </c>
      <c r="M6192" s="13">
        <f>M6191+J6191/40-IF(I6191="V2H",K6191/(0.95*40),0)-IF(E6192=0,IF(E6191=1,IF(D6192=1,30,40)*0.18/(2*40),0),0)-IF(E6192=1,IF(E6191=0,IF(D6192=1,30,40)*0.18/(2*40),0),0)</f>
        <v/>
      </c>
      <c r="N6192" s="14" t="n">
        <v>0.2</v>
      </c>
      <c r="O6192" s="15">
        <f>K6192*N6192</f>
        <v/>
      </c>
      <c r="P6192">
        <f>IF(E6192=0,0.3,IF(D6192=1,IF(C6192&gt;=Params!$B$13-3,IF(C6192&lt;Params!$B$13,Params!$B$20,0.3),0.3),IF(C6192&gt;=Params!$B$15-3,IF(C6192&lt;Params!$B$15,Params!$B$21,0.3),0.3)))</f>
        <v/>
      </c>
    </row>
    <row r="6193" ht="15" customHeight="1" s="1">
      <c r="A6193" s="9" t="n">
        <v>6190</v>
      </c>
      <c r="B6193" s="6" t="inlineStr">
        <is>
          <t>15/09</t>
        </is>
      </c>
      <c r="C6193" s="6" t="n">
        <v>21</v>
      </c>
      <c r="D6193" s="6" t="n">
        <v>0</v>
      </c>
      <c r="E6193" s="10">
        <f>IF(D6193=1, IF(OR(C6193&lt;10, C6193&gt;=15),1,0), IF(OR(C6193&lt;7, C6193&gt;=18),1,0))</f>
        <v/>
      </c>
      <c r="F6193" s="11" t="n">
        <v>0.672</v>
      </c>
      <c r="G6193" s="12">
        <f>0*8</f>
        <v/>
      </c>
      <c r="H6193" s="12">
        <f>F6193-G6193</f>
        <v/>
      </c>
      <c r="I6193" s="10">
        <f>IF(E6193=0,"Fora",IF(E6192=0,"Carg xar",IF(H6193&lt;0,IF(M6193&lt;0.9,"Carg FV","Stby"),IF(M6193&gt;P6193,"V2H",IF(M6193&lt;0.9,"Carg xar","Stby")))))</f>
        <v/>
      </c>
      <c r="J6193" s="12">
        <f>IF(OR(I6193="Carg FV",I6193="Carg xar"),MIN(IF(I6193="Carg FV",ABS(H6193),7.4),7.4,MAX(0,(0.9-M6193)*40)*0.95),0)</f>
        <v/>
      </c>
      <c r="K6193" s="12">
        <f>IF(I6193="V2H",MIN(MAX(0,H6193),7.4,MAX(0,(M6193-P6193)*40)*0.95),0)</f>
        <v/>
      </c>
      <c r="L6193" s="12">
        <f>IF(E6193=0,0,MAX(0,H6193-K6193))</f>
        <v/>
      </c>
      <c r="M6193" s="13">
        <f>M6192+J6192/40-IF(I6192="V2H",K6192/(0.95*40),0)-IF(E6193=0,IF(E6192=1,IF(D6193=1,30,40)*0.18/(2*40),0),0)-IF(E6193=1,IF(E6192=0,IF(D6193=1,30,40)*0.18/(2*40),0),0)</f>
        <v/>
      </c>
      <c r="N6193" s="14" t="n">
        <v>0.2</v>
      </c>
      <c r="O6193" s="15">
        <f>K6193*N6193</f>
        <v/>
      </c>
      <c r="P6193">
        <f>IF(E6193=0,0.3,IF(D6193=1,IF(C6193&gt;=Params!$B$13-3,IF(C6193&lt;Params!$B$13,Params!$B$20,0.3),0.3),IF(C6193&gt;=Params!$B$15-3,IF(C6193&lt;Params!$B$15,Params!$B$21,0.3),0.3)))</f>
        <v/>
      </c>
    </row>
    <row r="6194" ht="15" customHeight="1" s="1">
      <c r="A6194" s="9" t="n">
        <v>6191</v>
      </c>
      <c r="B6194" s="6" t="inlineStr">
        <is>
          <t>15/09</t>
        </is>
      </c>
      <c r="C6194" s="6" t="n">
        <v>22</v>
      </c>
      <c r="D6194" s="6" t="n">
        <v>0</v>
      </c>
      <c r="E6194" s="10">
        <f>IF(D6194=1, IF(OR(C6194&lt;10, C6194&gt;=15),1,0), IF(OR(C6194&lt;7, C6194&gt;=18),1,0))</f>
        <v/>
      </c>
      <c r="F6194" s="11" t="n">
        <v>0.529</v>
      </c>
      <c r="G6194" s="12">
        <f>0*8</f>
        <v/>
      </c>
      <c r="H6194" s="12">
        <f>F6194-G6194</f>
        <v/>
      </c>
      <c r="I6194" s="10">
        <f>IF(E6194=0,"Fora",IF(E6193=0,"Carg xar",IF(H6194&lt;0,IF(M6194&lt;0.9,"Carg FV","Stby"),IF(M6194&gt;P6194,"V2H",IF(M6194&lt;0.9,"Carg xar","Stby")))))</f>
        <v/>
      </c>
      <c r="J6194" s="12">
        <f>IF(OR(I6194="Carg FV",I6194="Carg xar"),MIN(IF(I6194="Carg FV",ABS(H6194),7.4),7.4,MAX(0,(0.9-M6194)*40)*0.95),0)</f>
        <v/>
      </c>
      <c r="K6194" s="12">
        <f>IF(I6194="V2H",MIN(MAX(0,H6194),7.4,MAX(0,(M6194-P6194)*40)*0.95),0)</f>
        <v/>
      </c>
      <c r="L6194" s="12">
        <f>IF(E6194=0,0,MAX(0,H6194-K6194))</f>
        <v/>
      </c>
      <c r="M6194" s="13">
        <f>M6193+J6193/40-IF(I6193="V2H",K6193/(0.95*40),0)-IF(E6194=0,IF(E6193=1,IF(D6194=1,30,40)*0.18/(2*40),0),0)-IF(E6194=1,IF(E6193=0,IF(D6194=1,30,40)*0.18/(2*40),0),0)</f>
        <v/>
      </c>
      <c r="N6194" s="14" t="n">
        <v>0.15</v>
      </c>
      <c r="O6194" s="15">
        <f>K6194*N6194</f>
        <v/>
      </c>
      <c r="P6194">
        <f>IF(E6194=0,0.3,IF(D6194=1,IF(C6194&gt;=Params!$B$13-3,IF(C6194&lt;Params!$B$13,Params!$B$20,0.3),0.3),IF(C6194&gt;=Params!$B$15-3,IF(C6194&lt;Params!$B$15,Params!$B$21,0.3),0.3)))</f>
        <v/>
      </c>
    </row>
    <row r="6195" ht="15" customHeight="1" s="1">
      <c r="A6195" s="9" t="n">
        <v>6192</v>
      </c>
      <c r="B6195" s="6" t="inlineStr">
        <is>
          <t>15/09</t>
        </is>
      </c>
      <c r="C6195" s="6" t="n">
        <v>23</v>
      </c>
      <c r="D6195" s="6" t="n">
        <v>0</v>
      </c>
      <c r="E6195" s="10">
        <f>IF(D6195=1, IF(OR(C6195&lt;10, C6195&gt;=15),1,0), IF(OR(C6195&lt;7, C6195&gt;=18),1,0))</f>
        <v/>
      </c>
      <c r="F6195" s="11" t="n">
        <v>0.486</v>
      </c>
      <c r="G6195" s="12">
        <f>0*8</f>
        <v/>
      </c>
      <c r="H6195" s="12">
        <f>F6195-G6195</f>
        <v/>
      </c>
      <c r="I6195" s="10">
        <f>IF(E6195=0,"Fora",IF(E6194=0,"Carg xar",IF(H6195&lt;0,IF(M6195&lt;0.9,"Carg FV","Stby"),IF(M6195&gt;P6195,"V2H",IF(M6195&lt;0.9,"Carg xar","Stby")))))</f>
        <v/>
      </c>
      <c r="J6195" s="12">
        <f>IF(OR(I6195="Carg FV",I6195="Carg xar"),MIN(IF(I6195="Carg FV",ABS(H6195),7.4),7.4,MAX(0,(0.9-M6195)*40)*0.95),0)</f>
        <v/>
      </c>
      <c r="K6195" s="12">
        <f>IF(I6195="V2H",MIN(MAX(0,H6195),7.4,MAX(0,(M6195-P6195)*40)*0.95),0)</f>
        <v/>
      </c>
      <c r="L6195" s="12">
        <f>IF(E6195=0,0,MAX(0,H6195-K6195))</f>
        <v/>
      </c>
      <c r="M6195" s="13">
        <f>M6194+J6194/40-IF(I6194="V2H",K6194/(0.95*40),0)-IF(E6195=0,IF(E6194=1,IF(D6195=1,30,40)*0.18/(2*40),0),0)-IF(E6195=1,IF(E6194=0,IF(D6195=1,30,40)*0.18/(2*40),0),0)</f>
        <v/>
      </c>
      <c r="N6195" s="14" t="n">
        <v>0.15</v>
      </c>
      <c r="O6195" s="15">
        <f>K6195*N6195</f>
        <v/>
      </c>
      <c r="P6195">
        <f>IF(E6195=0,0.3,IF(D6195=1,IF(C6195&gt;=Params!$B$13-3,IF(C6195&lt;Params!$B$13,Params!$B$20,0.3),0.3),IF(C6195&gt;=Params!$B$15-3,IF(C6195&lt;Params!$B$15,Params!$B$21,0.3),0.3)))</f>
        <v/>
      </c>
    </row>
    <row r="6196" ht="15" customHeight="1" s="1">
      <c r="A6196" s="9" t="n">
        <v>6193</v>
      </c>
      <c r="B6196" s="6" t="inlineStr">
        <is>
          <t>16/09</t>
        </is>
      </c>
      <c r="C6196" s="6" t="n">
        <v>0</v>
      </c>
      <c r="D6196" s="6" t="n">
        <v>0</v>
      </c>
      <c r="E6196" s="10">
        <f>IF(D6196=1, IF(OR(C6196&lt;10, C6196&gt;=15),1,0), IF(OR(C6196&lt;7, C6196&gt;=18),1,0))</f>
        <v/>
      </c>
      <c r="F6196" s="11" t="n">
        <v>0.433</v>
      </c>
      <c r="G6196" s="12">
        <f>0*8</f>
        <v/>
      </c>
      <c r="H6196" s="12">
        <f>F6196-G6196</f>
        <v/>
      </c>
      <c r="I6196" s="10">
        <f>IF(E6196=0,"Fora",IF(E6195=0,"Carg xar",IF(H6196&lt;0,IF(M6196&lt;0.9,"Carg FV","Stby"),IF(M6196&gt;P6196,"V2H",IF(M6196&lt;0.9,"Carg xar","Stby")))))</f>
        <v/>
      </c>
      <c r="J6196" s="12">
        <f>IF(OR(I6196="Carg FV",I6196="Carg xar"),MIN(IF(I6196="Carg FV",ABS(H6196),7.4),7.4,MAX(0,(0.9-M6196)*40)*0.95),0)</f>
        <v/>
      </c>
      <c r="K6196" s="12">
        <f>IF(I6196="V2H",MIN(MAX(0,H6196),7.4,MAX(0,(M6196-P6196)*40)*0.95),0)</f>
        <v/>
      </c>
      <c r="L6196" s="12">
        <f>IF(E6196=0,0,MAX(0,H6196-K6196))</f>
        <v/>
      </c>
      <c r="M6196" s="13">
        <f>M6195+J6195/40-IF(I6195="V2H",K6195/(0.95*40),0)-IF(E6196=0,IF(E6195=1,IF(D6196=1,30,40)*0.18/(2*40),0),0)-IF(E6196=1,IF(E6195=0,IF(D6196=1,30,40)*0.18/(2*40),0),0)</f>
        <v/>
      </c>
      <c r="N6196" s="14" t="n">
        <v>0.09</v>
      </c>
      <c r="O6196" s="15">
        <f>K6196*N6196</f>
        <v/>
      </c>
      <c r="P6196">
        <f>IF(E6196=0,0.3,IF(D6196=1,IF(C6196&gt;=Params!$B$13-3,IF(C6196&lt;Params!$B$13,Params!$B$20,0.3),0.3),IF(C6196&gt;=Params!$B$15-3,IF(C6196&lt;Params!$B$15,Params!$B$21,0.3),0.3)))</f>
        <v/>
      </c>
    </row>
    <row r="6197" ht="15" customHeight="1" s="1">
      <c r="A6197" s="9" t="n">
        <v>6194</v>
      </c>
      <c r="B6197" s="6" t="inlineStr">
        <is>
          <t>16/09</t>
        </is>
      </c>
      <c r="C6197" s="6" t="n">
        <v>1</v>
      </c>
      <c r="D6197" s="6" t="n">
        <v>0</v>
      </c>
      <c r="E6197" s="10">
        <f>IF(D6197=1, IF(OR(C6197&lt;10, C6197&gt;=15),1,0), IF(OR(C6197&lt;7, C6197&gt;=18),1,0))</f>
        <v/>
      </c>
      <c r="F6197" s="11" t="n">
        <v>0.389</v>
      </c>
      <c r="G6197" s="12">
        <f>0*8</f>
        <v/>
      </c>
      <c r="H6197" s="12">
        <f>F6197-G6197</f>
        <v/>
      </c>
      <c r="I6197" s="10">
        <f>IF(E6197=0,"Fora",IF(E6196=0,"Carg xar",IF(H6197&lt;0,IF(M6197&lt;0.9,"Carg FV","Stby"),IF(M6197&gt;P6197,"V2H",IF(M6197&lt;0.9,"Carg xar","Stby")))))</f>
        <v/>
      </c>
      <c r="J6197" s="12">
        <f>IF(OR(I6197="Carg FV",I6197="Carg xar"),MIN(IF(I6197="Carg FV",ABS(H6197),7.4),7.4,MAX(0,(0.9-M6197)*40)*0.95),0)</f>
        <v/>
      </c>
      <c r="K6197" s="12">
        <f>IF(I6197="V2H",MIN(MAX(0,H6197),7.4,MAX(0,(M6197-P6197)*40)*0.95),0)</f>
        <v/>
      </c>
      <c r="L6197" s="12">
        <f>IF(E6197=0,0,MAX(0,H6197-K6197))</f>
        <v/>
      </c>
      <c r="M6197" s="13">
        <f>M6196+J6196/40-IF(I6196="V2H",K6196/(0.95*40),0)-IF(E6197=0,IF(E6196=1,IF(D6197=1,30,40)*0.18/(2*40),0),0)-IF(E6197=1,IF(E6196=0,IF(D6197=1,30,40)*0.18/(2*40),0),0)</f>
        <v/>
      </c>
      <c r="N6197" s="14" t="n">
        <v>0.09</v>
      </c>
      <c r="O6197" s="15">
        <f>K6197*N6197</f>
        <v/>
      </c>
      <c r="P6197">
        <f>IF(E6197=0,0.3,IF(D6197=1,IF(C6197&gt;=Params!$B$13-3,IF(C6197&lt;Params!$B$13,Params!$B$20,0.3),0.3),IF(C6197&gt;=Params!$B$15-3,IF(C6197&lt;Params!$B$15,Params!$B$21,0.3),0.3)))</f>
        <v/>
      </c>
    </row>
    <row r="6198" ht="15" customHeight="1" s="1">
      <c r="A6198" s="9" t="n">
        <v>6195</v>
      </c>
      <c r="B6198" s="6" t="inlineStr">
        <is>
          <t>16/09</t>
        </is>
      </c>
      <c r="C6198" s="6" t="n">
        <v>2</v>
      </c>
      <c r="D6198" s="6" t="n">
        <v>0</v>
      </c>
      <c r="E6198" s="10">
        <f>IF(D6198=1, IF(OR(C6198&lt;10, C6198&gt;=15),1,0), IF(OR(C6198&lt;7, C6198&gt;=18),1,0))</f>
        <v/>
      </c>
      <c r="F6198" s="11" t="n">
        <v>0.404</v>
      </c>
      <c r="G6198" s="12">
        <f>0*8</f>
        <v/>
      </c>
      <c r="H6198" s="12">
        <f>F6198-G6198</f>
        <v/>
      </c>
      <c r="I6198" s="10">
        <f>IF(E6198=0,"Fora",IF(E6197=0,"Carg xar",IF(H6198&lt;0,IF(M6198&lt;0.9,"Carg FV","Stby"),IF(M6198&gt;P6198,"V2H",IF(M6198&lt;0.9,"Carg xar","Stby")))))</f>
        <v/>
      </c>
      <c r="J6198" s="12">
        <f>IF(OR(I6198="Carg FV",I6198="Carg xar"),MIN(IF(I6198="Carg FV",ABS(H6198),7.4),7.4,MAX(0,(0.9-M6198)*40)*0.95),0)</f>
        <v/>
      </c>
      <c r="K6198" s="12">
        <f>IF(I6198="V2H",MIN(MAX(0,H6198),7.4,MAX(0,(M6198-P6198)*40)*0.95),0)</f>
        <v/>
      </c>
      <c r="L6198" s="12">
        <f>IF(E6198=0,0,MAX(0,H6198-K6198))</f>
        <v/>
      </c>
      <c r="M6198" s="13">
        <f>M6197+J6197/40-IF(I6197="V2H",K6197/(0.95*40),0)-IF(E6198=0,IF(E6197=1,IF(D6198=1,30,40)*0.18/(2*40),0),0)-IF(E6198=1,IF(E6197=0,IF(D6198=1,30,40)*0.18/(2*40),0),0)</f>
        <v/>
      </c>
      <c r="N6198" s="14" t="n">
        <v>0.09</v>
      </c>
      <c r="O6198" s="15">
        <f>K6198*N6198</f>
        <v/>
      </c>
      <c r="P6198">
        <f>IF(E6198=0,0.3,IF(D6198=1,IF(C6198&gt;=Params!$B$13-3,IF(C6198&lt;Params!$B$13,Params!$B$20,0.3),0.3),IF(C6198&gt;=Params!$B$15-3,IF(C6198&lt;Params!$B$15,Params!$B$21,0.3),0.3)))</f>
        <v/>
      </c>
    </row>
    <row r="6199" ht="15" customHeight="1" s="1">
      <c r="A6199" s="9" t="n">
        <v>6196</v>
      </c>
      <c r="B6199" s="6" t="inlineStr">
        <is>
          <t>16/09</t>
        </is>
      </c>
      <c r="C6199" s="6" t="n">
        <v>3</v>
      </c>
      <c r="D6199" s="6" t="n">
        <v>0</v>
      </c>
      <c r="E6199" s="10">
        <f>IF(D6199=1, IF(OR(C6199&lt;10, C6199&gt;=15),1,0), IF(OR(C6199&lt;7, C6199&gt;=18),1,0))</f>
        <v/>
      </c>
      <c r="F6199" s="11" t="n">
        <v>0.9370000000000001</v>
      </c>
      <c r="G6199" s="12">
        <f>0*8</f>
        <v/>
      </c>
      <c r="H6199" s="12">
        <f>F6199-G6199</f>
        <v/>
      </c>
      <c r="I6199" s="10">
        <f>IF(E6199=0,"Fora",IF(E6198=0,"Carg xar",IF(H6199&lt;0,IF(M6199&lt;0.9,"Carg FV","Stby"),IF(M6199&gt;P6199,"V2H",IF(M6199&lt;0.9,"Carg xar","Stby")))))</f>
        <v/>
      </c>
      <c r="J6199" s="12">
        <f>IF(OR(I6199="Carg FV",I6199="Carg xar"),MIN(IF(I6199="Carg FV",ABS(H6199),7.4),7.4,MAX(0,(0.9-M6199)*40)*0.95),0)</f>
        <v/>
      </c>
      <c r="K6199" s="12">
        <f>IF(I6199="V2H",MIN(MAX(0,H6199),7.4,MAX(0,(M6199-P6199)*40)*0.95),0)</f>
        <v/>
      </c>
      <c r="L6199" s="12">
        <f>IF(E6199=0,0,MAX(0,H6199-K6199))</f>
        <v/>
      </c>
      <c r="M6199" s="13">
        <f>M6198+J6198/40-IF(I6198="V2H",K6198/(0.95*40),0)-IF(E6199=0,IF(E6198=1,IF(D6199=1,30,40)*0.18/(2*40),0),0)-IF(E6199=1,IF(E6198=0,IF(D6199=1,30,40)*0.18/(2*40),0),0)</f>
        <v/>
      </c>
      <c r="N6199" s="14" t="n">
        <v>0.09</v>
      </c>
      <c r="O6199" s="15">
        <f>K6199*N6199</f>
        <v/>
      </c>
      <c r="P6199">
        <f>IF(E6199=0,0.3,IF(D6199=1,IF(C6199&gt;=Params!$B$13-3,IF(C6199&lt;Params!$B$13,Params!$B$20,0.3),0.3),IF(C6199&gt;=Params!$B$15-3,IF(C6199&lt;Params!$B$15,Params!$B$21,0.3),0.3)))</f>
        <v/>
      </c>
    </row>
    <row r="6200" ht="15" customHeight="1" s="1">
      <c r="A6200" s="9" t="n">
        <v>6197</v>
      </c>
      <c r="B6200" s="6" t="inlineStr">
        <is>
          <t>16/09</t>
        </is>
      </c>
      <c r="C6200" s="6" t="n">
        <v>4</v>
      </c>
      <c r="D6200" s="6" t="n">
        <v>0</v>
      </c>
      <c r="E6200" s="10">
        <f>IF(D6200=1, IF(OR(C6200&lt;10, C6200&gt;=15),1,0), IF(OR(C6200&lt;7, C6200&gt;=18),1,0))</f>
        <v/>
      </c>
      <c r="F6200" s="11" t="n">
        <v>0.9</v>
      </c>
      <c r="G6200" s="12">
        <f>0*8</f>
        <v/>
      </c>
      <c r="H6200" s="12">
        <f>F6200-G6200</f>
        <v/>
      </c>
      <c r="I6200" s="10">
        <f>IF(E6200=0,"Fora",IF(E6199=0,"Carg xar",IF(H6200&lt;0,IF(M6200&lt;0.9,"Carg FV","Stby"),IF(M6200&gt;P6200,"V2H",IF(M6200&lt;0.9,"Carg xar","Stby")))))</f>
        <v/>
      </c>
      <c r="J6200" s="12">
        <f>IF(OR(I6200="Carg FV",I6200="Carg xar"),MIN(IF(I6200="Carg FV",ABS(H6200),7.4),7.4,MAX(0,(0.9-M6200)*40)*0.95),0)</f>
        <v/>
      </c>
      <c r="K6200" s="12">
        <f>IF(I6200="V2H",MIN(MAX(0,H6200),7.4,MAX(0,(M6200-P6200)*40)*0.95),0)</f>
        <v/>
      </c>
      <c r="L6200" s="12">
        <f>IF(E6200=0,0,MAX(0,H6200-K6200))</f>
        <v/>
      </c>
      <c r="M6200" s="13">
        <f>M6199+J6199/40-IF(I6199="V2H",K6199/(0.95*40),0)-IF(E6200=0,IF(E6199=1,IF(D6200=1,30,40)*0.18/(2*40),0),0)-IF(E6200=1,IF(E6199=0,IF(D6200=1,30,40)*0.18/(2*40),0),0)</f>
        <v/>
      </c>
      <c r="N6200" s="14" t="n">
        <v>0.09</v>
      </c>
      <c r="O6200" s="15">
        <f>K6200*N6200</f>
        <v/>
      </c>
      <c r="P6200">
        <f>IF(E6200=0,0.3,IF(D6200=1,IF(C6200&gt;=Params!$B$13-3,IF(C6200&lt;Params!$B$13,Params!$B$20,0.3),0.3),IF(C6200&gt;=Params!$B$15-3,IF(C6200&lt;Params!$B$15,Params!$B$21,0.3),0.3)))</f>
        <v/>
      </c>
    </row>
    <row r="6201" ht="15" customHeight="1" s="1">
      <c r="A6201" s="9" t="n">
        <v>6198</v>
      </c>
      <c r="B6201" s="6" t="inlineStr">
        <is>
          <t>16/09</t>
        </is>
      </c>
      <c r="C6201" s="6" t="n">
        <v>5</v>
      </c>
      <c r="D6201" s="6" t="n">
        <v>0</v>
      </c>
      <c r="E6201" s="10">
        <f>IF(D6201=1, IF(OR(C6201&lt;10, C6201&gt;=15),1,0), IF(OR(C6201&lt;7, C6201&gt;=18),1,0))</f>
        <v/>
      </c>
      <c r="F6201" s="11" t="n">
        <v>0.411</v>
      </c>
      <c r="G6201" s="12">
        <f>0*8</f>
        <v/>
      </c>
      <c r="H6201" s="12">
        <f>F6201-G6201</f>
        <v/>
      </c>
      <c r="I6201" s="10">
        <f>IF(E6201=0,"Fora",IF(E6200=0,"Carg xar",IF(H6201&lt;0,IF(M6201&lt;0.9,"Carg FV","Stby"),IF(M6201&gt;P6201,"V2H",IF(M6201&lt;0.9,"Carg xar","Stby")))))</f>
        <v/>
      </c>
      <c r="J6201" s="12">
        <f>IF(OR(I6201="Carg FV",I6201="Carg xar"),MIN(IF(I6201="Carg FV",ABS(H6201),7.4),7.4,MAX(0,(0.9-M6201)*40)*0.95),0)</f>
        <v/>
      </c>
      <c r="K6201" s="12">
        <f>IF(I6201="V2H",MIN(MAX(0,H6201),7.4,MAX(0,(M6201-P6201)*40)*0.95),0)</f>
        <v/>
      </c>
      <c r="L6201" s="12">
        <f>IF(E6201=0,0,MAX(0,H6201-K6201))</f>
        <v/>
      </c>
      <c r="M6201" s="13">
        <f>M6200+J6200/40-IF(I6200="V2H",K6200/(0.95*40),0)-IF(E6201=0,IF(E6200=1,IF(D6201=1,30,40)*0.18/(2*40),0),0)-IF(E6201=1,IF(E6200=0,IF(D6201=1,30,40)*0.18/(2*40),0),0)</f>
        <v/>
      </c>
      <c r="N6201" s="14" t="n">
        <v>0.09</v>
      </c>
      <c r="O6201" s="15">
        <f>K6201*N6201</f>
        <v/>
      </c>
      <c r="P6201">
        <f>IF(E6201=0,0.3,IF(D6201=1,IF(C6201&gt;=Params!$B$13-3,IF(C6201&lt;Params!$B$13,Params!$B$20,0.3),0.3),IF(C6201&gt;=Params!$B$15-3,IF(C6201&lt;Params!$B$15,Params!$B$21,0.3),0.3)))</f>
        <v/>
      </c>
    </row>
    <row r="6202" ht="15" customHeight="1" s="1">
      <c r="A6202" s="9" t="n">
        <v>6199</v>
      </c>
      <c r="B6202" s="6" t="inlineStr">
        <is>
          <t>16/09</t>
        </is>
      </c>
      <c r="C6202" s="6" t="n">
        <v>6</v>
      </c>
      <c r="D6202" s="6" t="n">
        <v>0</v>
      </c>
      <c r="E6202" s="10">
        <f>IF(D6202=1, IF(OR(C6202&lt;10, C6202&gt;=15),1,0), IF(OR(C6202&lt;7, C6202&gt;=18),1,0))</f>
        <v/>
      </c>
      <c r="F6202" s="11" t="n">
        <v>0.486</v>
      </c>
      <c r="G6202" s="12">
        <f>0*8</f>
        <v/>
      </c>
      <c r="H6202" s="12">
        <f>F6202-G6202</f>
        <v/>
      </c>
      <c r="I6202" s="10">
        <f>IF(E6202=0,"Fora",IF(E6201=0,"Carg xar",IF(H6202&lt;0,IF(M6202&lt;0.9,"Carg FV","Stby"),IF(M6202&gt;P6202,"V2H",IF(M6202&lt;0.9,"Carg xar","Stby")))))</f>
        <v/>
      </c>
      <c r="J6202" s="12">
        <f>IF(OR(I6202="Carg FV",I6202="Carg xar"),MIN(IF(I6202="Carg FV",ABS(H6202),7.4),7.4,MAX(0,(0.9-M6202)*40)*0.95),0)</f>
        <v/>
      </c>
      <c r="K6202" s="12">
        <f>IF(I6202="V2H",MIN(MAX(0,H6202),7.4,MAX(0,(M6202-P6202)*40)*0.95),0)</f>
        <v/>
      </c>
      <c r="L6202" s="12">
        <f>IF(E6202=0,0,MAX(0,H6202-K6202))</f>
        <v/>
      </c>
      <c r="M6202" s="13">
        <f>M6201+J6201/40-IF(I6201="V2H",K6201/(0.95*40),0)-IF(E6202=0,IF(E6201=1,IF(D6202=1,30,40)*0.18/(2*40),0),0)-IF(E6202=1,IF(E6201=0,IF(D6202=1,30,40)*0.18/(2*40),0),0)</f>
        <v/>
      </c>
      <c r="N6202" s="14" t="n">
        <v>0.09</v>
      </c>
      <c r="O6202" s="15">
        <f>K6202*N6202</f>
        <v/>
      </c>
      <c r="P6202">
        <f>IF(E6202=0,0.3,IF(D6202=1,IF(C6202&gt;=Params!$B$13-3,IF(C6202&lt;Params!$B$13,Params!$B$20,0.3),0.3),IF(C6202&gt;=Params!$B$15-3,IF(C6202&lt;Params!$B$15,Params!$B$21,0.3),0.3)))</f>
        <v/>
      </c>
    </row>
    <row r="6203" ht="15" customHeight="1" s="1">
      <c r="A6203" s="9" t="n">
        <v>6200</v>
      </c>
      <c r="B6203" s="6" t="inlineStr">
        <is>
          <t>16/09</t>
        </is>
      </c>
      <c r="C6203" s="6" t="n">
        <v>7</v>
      </c>
      <c r="D6203" s="6" t="n">
        <v>0</v>
      </c>
      <c r="E6203" s="10">
        <f>IF(D6203=1, IF(OR(C6203&lt;10, C6203&gt;=15),1,0), IF(OR(C6203&lt;7, C6203&gt;=18),1,0))</f>
        <v/>
      </c>
      <c r="F6203" s="11" t="n">
        <v>0.82</v>
      </c>
      <c r="G6203" s="12">
        <f>0.06*8</f>
        <v/>
      </c>
      <c r="H6203" s="12">
        <f>F6203-G6203</f>
        <v/>
      </c>
      <c r="I6203" s="10">
        <f>IF(E6203=0,"Fora",IF(E6202=0,"Carg xar",IF(H6203&lt;0,IF(M6203&lt;0.9,"Carg FV","Stby"),IF(M6203&gt;P6203,"V2H",IF(M6203&lt;0.9,"Carg xar","Stby")))))</f>
        <v/>
      </c>
      <c r="J6203" s="12">
        <f>IF(OR(I6203="Carg FV",I6203="Carg xar"),MIN(IF(I6203="Carg FV",ABS(H6203),7.4),7.4,MAX(0,(0.9-M6203)*40)*0.95),0)</f>
        <v/>
      </c>
      <c r="K6203" s="12">
        <f>IF(I6203="V2H",MIN(MAX(0,H6203),7.4,MAX(0,(M6203-P6203)*40)*0.95),0)</f>
        <v/>
      </c>
      <c r="L6203" s="12">
        <f>IF(E6203=0,0,MAX(0,H6203-K6203))</f>
        <v/>
      </c>
      <c r="M6203" s="13">
        <f>M6202+J6202/40-IF(I6202="V2H",K6202/(0.95*40),0)-IF(E6203=0,IF(E6202=1,IF(D6203=1,30,40)*0.18/(2*40),0),0)-IF(E6203=1,IF(E6202=0,IF(D6203=1,30,40)*0.18/(2*40),0),0)</f>
        <v/>
      </c>
      <c r="N6203" s="14" t="n">
        <v>0.09</v>
      </c>
      <c r="O6203" s="15">
        <f>K6203*N6203</f>
        <v/>
      </c>
      <c r="P6203">
        <f>IF(E6203=0,0.3,IF(D6203=1,IF(C6203&gt;=Params!$B$13-3,IF(C6203&lt;Params!$B$13,Params!$B$20,0.3),0.3),IF(C6203&gt;=Params!$B$15-3,IF(C6203&lt;Params!$B$15,Params!$B$21,0.3),0.3)))</f>
        <v/>
      </c>
    </row>
    <row r="6204" ht="15" customHeight="1" s="1">
      <c r="A6204" s="9" t="n">
        <v>6201</v>
      </c>
      <c r="B6204" s="6" t="inlineStr">
        <is>
          <t>16/09</t>
        </is>
      </c>
      <c r="C6204" s="6" t="n">
        <v>8</v>
      </c>
      <c r="D6204" s="6" t="n">
        <v>0</v>
      </c>
      <c r="E6204" s="10">
        <f>IF(D6204=1, IF(OR(C6204&lt;10, C6204&gt;=15),1,0), IF(OR(C6204&lt;7, C6204&gt;=18),1,0))</f>
        <v/>
      </c>
      <c r="F6204" s="11" t="n">
        <v>0.4</v>
      </c>
      <c r="G6204" s="12">
        <f>0.2*8</f>
        <v/>
      </c>
      <c r="H6204" s="12">
        <f>F6204-G6204</f>
        <v/>
      </c>
      <c r="I6204" s="10">
        <f>IF(E6204=0,"Fora",IF(E6203=0,"Carg xar",IF(H6204&lt;0,IF(M6204&lt;0.9,"Carg FV","Stby"),IF(M6204&gt;P6204,"V2H",IF(M6204&lt;0.9,"Carg xar","Stby")))))</f>
        <v/>
      </c>
      <c r="J6204" s="12">
        <f>IF(OR(I6204="Carg FV",I6204="Carg xar"),MIN(IF(I6204="Carg FV",ABS(H6204),7.4),7.4,MAX(0,(0.9-M6204)*40)*0.95),0)</f>
        <v/>
      </c>
      <c r="K6204" s="12">
        <f>IF(I6204="V2H",MIN(MAX(0,H6204),7.4,MAX(0,(M6204-P6204)*40)*0.95),0)</f>
        <v/>
      </c>
      <c r="L6204" s="12">
        <f>IF(E6204=0,0,MAX(0,H6204-K6204))</f>
        <v/>
      </c>
      <c r="M6204" s="13">
        <f>M6203+J6203/40-IF(I6203="V2H",K6203/(0.95*40),0)-IF(E6204=0,IF(E6203=1,IF(D6204=1,30,40)*0.18/(2*40),0),0)-IF(E6204=1,IF(E6203=0,IF(D6204=1,30,40)*0.18/(2*40),0),0)</f>
        <v/>
      </c>
      <c r="N6204" s="14" t="n">
        <v>0.15</v>
      </c>
      <c r="O6204" s="15">
        <f>K6204*N6204</f>
        <v/>
      </c>
      <c r="P6204">
        <f>IF(E6204=0,0.3,IF(D6204=1,IF(C6204&gt;=Params!$B$13-3,IF(C6204&lt;Params!$B$13,Params!$B$20,0.3),0.3),IF(C6204&gt;=Params!$B$15-3,IF(C6204&lt;Params!$B$15,Params!$B$21,0.3),0.3)))</f>
        <v/>
      </c>
    </row>
    <row r="6205" ht="15" customHeight="1" s="1">
      <c r="A6205" s="9" t="n">
        <v>6202</v>
      </c>
      <c r="B6205" s="6" t="inlineStr">
        <is>
          <t>16/09</t>
        </is>
      </c>
      <c r="C6205" s="6" t="n">
        <v>9</v>
      </c>
      <c r="D6205" s="6" t="n">
        <v>0</v>
      </c>
      <c r="E6205" s="10">
        <f>IF(D6205=1, IF(OR(C6205&lt;10, C6205&gt;=15),1,0), IF(OR(C6205&lt;7, C6205&gt;=18),1,0))</f>
        <v/>
      </c>
      <c r="F6205" s="11" t="n">
        <v>0.651</v>
      </c>
      <c r="G6205" s="12">
        <f>0.4*8</f>
        <v/>
      </c>
      <c r="H6205" s="12">
        <f>F6205-G6205</f>
        <v/>
      </c>
      <c r="I6205" s="10">
        <f>IF(E6205=0,"Fora",IF(E6204=0,"Carg xar",IF(H6205&lt;0,IF(M6205&lt;0.9,"Carg FV","Stby"),IF(M6205&gt;P6205,"V2H",IF(M6205&lt;0.9,"Carg xar","Stby")))))</f>
        <v/>
      </c>
      <c r="J6205" s="12">
        <f>IF(OR(I6205="Carg FV",I6205="Carg xar"),MIN(IF(I6205="Carg FV",ABS(H6205),7.4),7.4,MAX(0,(0.9-M6205)*40)*0.95),0)</f>
        <v/>
      </c>
      <c r="K6205" s="12">
        <f>IF(I6205="V2H",MIN(MAX(0,H6205),7.4,MAX(0,(M6205-P6205)*40)*0.95),0)</f>
        <v/>
      </c>
      <c r="L6205" s="12">
        <f>IF(E6205=0,0,MAX(0,H6205-K6205))</f>
        <v/>
      </c>
      <c r="M6205" s="13">
        <f>M6204+J6204/40-IF(I6204="V2H",K6204/(0.95*40),0)-IF(E6205=0,IF(E6204=1,IF(D6205=1,30,40)*0.18/(2*40),0),0)-IF(E6205=1,IF(E6204=0,IF(D6205=1,30,40)*0.18/(2*40),0),0)</f>
        <v/>
      </c>
      <c r="N6205" s="14" t="n">
        <v>0.15</v>
      </c>
      <c r="O6205" s="15">
        <f>K6205*N6205</f>
        <v/>
      </c>
      <c r="P6205">
        <f>IF(E6205=0,0.3,IF(D6205=1,IF(C6205&gt;=Params!$B$13-3,IF(C6205&lt;Params!$B$13,Params!$B$20,0.3),0.3),IF(C6205&gt;=Params!$B$15-3,IF(C6205&lt;Params!$B$15,Params!$B$21,0.3),0.3)))</f>
        <v/>
      </c>
    </row>
    <row r="6206" ht="15" customHeight="1" s="1">
      <c r="A6206" s="9" t="n">
        <v>6203</v>
      </c>
      <c r="B6206" s="6" t="inlineStr">
        <is>
          <t>16/09</t>
        </is>
      </c>
      <c r="C6206" s="6" t="n">
        <v>10</v>
      </c>
      <c r="D6206" s="6" t="n">
        <v>0</v>
      </c>
      <c r="E6206" s="10">
        <f>IF(D6206=1, IF(OR(C6206&lt;10, C6206&gt;=15),1,0), IF(OR(C6206&lt;7, C6206&gt;=18),1,0))</f>
        <v/>
      </c>
      <c r="F6206" s="11" t="n">
        <v>0.746</v>
      </c>
      <c r="G6206" s="12">
        <f>0.6*8</f>
        <v/>
      </c>
      <c r="H6206" s="12">
        <f>F6206-G6206</f>
        <v/>
      </c>
      <c r="I6206" s="10">
        <f>IF(E6206=0,"Fora",IF(E6205=0,"Carg xar",IF(H6206&lt;0,IF(M6206&lt;0.9,"Carg FV","Stby"),IF(M6206&gt;P6206,"V2H",IF(M6206&lt;0.9,"Carg xar","Stby")))))</f>
        <v/>
      </c>
      <c r="J6206" s="12">
        <f>IF(OR(I6206="Carg FV",I6206="Carg xar"),MIN(IF(I6206="Carg FV",ABS(H6206),7.4),7.4,MAX(0,(0.9-M6206)*40)*0.95),0)</f>
        <v/>
      </c>
      <c r="K6206" s="12">
        <f>IF(I6206="V2H",MIN(MAX(0,H6206),7.4,MAX(0,(M6206-P6206)*40)*0.95),0)</f>
        <v/>
      </c>
      <c r="L6206" s="12">
        <f>IF(E6206=0,0,MAX(0,H6206-K6206))</f>
        <v/>
      </c>
      <c r="M6206" s="13">
        <f>M6205+J6205/40-IF(I6205="V2H",K6205/(0.95*40),0)-IF(E6206=0,IF(E6205=1,IF(D6206=1,30,40)*0.18/(2*40),0),0)-IF(E6206=1,IF(E6205=0,IF(D6206=1,30,40)*0.18/(2*40),0),0)</f>
        <v/>
      </c>
      <c r="N6206" s="14" t="n">
        <v>0.2</v>
      </c>
      <c r="O6206" s="15">
        <f>K6206*N6206</f>
        <v/>
      </c>
      <c r="P6206">
        <f>IF(E6206=0,0.3,IF(D6206=1,IF(C6206&gt;=Params!$B$13-3,IF(C6206&lt;Params!$B$13,Params!$B$20,0.3),0.3),IF(C6206&gt;=Params!$B$15-3,IF(C6206&lt;Params!$B$15,Params!$B$21,0.3),0.3)))</f>
        <v/>
      </c>
    </row>
    <row r="6207" ht="15" customHeight="1" s="1">
      <c r="A6207" s="9" t="n">
        <v>6204</v>
      </c>
      <c r="B6207" s="6" t="inlineStr">
        <is>
          <t>16/09</t>
        </is>
      </c>
      <c r="C6207" s="6" t="n">
        <v>11</v>
      </c>
      <c r="D6207" s="6" t="n">
        <v>0</v>
      </c>
      <c r="E6207" s="10">
        <f>IF(D6207=1, IF(OR(C6207&lt;10, C6207&gt;=15),1,0), IF(OR(C6207&lt;7, C6207&gt;=18),1,0))</f>
        <v/>
      </c>
      <c r="F6207" s="11" t="n">
        <v>0.995</v>
      </c>
      <c r="G6207" s="12">
        <f>0.75*8</f>
        <v/>
      </c>
      <c r="H6207" s="12">
        <f>F6207-G6207</f>
        <v/>
      </c>
      <c r="I6207" s="10">
        <f>IF(E6207=0,"Fora",IF(E6206=0,"Carg xar",IF(H6207&lt;0,IF(M6207&lt;0.9,"Carg FV","Stby"),IF(M6207&gt;P6207,"V2H",IF(M6207&lt;0.9,"Carg xar","Stby")))))</f>
        <v/>
      </c>
      <c r="J6207" s="12">
        <f>IF(OR(I6207="Carg FV",I6207="Carg xar"),MIN(IF(I6207="Carg FV",ABS(H6207),7.4),7.4,MAX(0,(0.9-M6207)*40)*0.95),0)</f>
        <v/>
      </c>
      <c r="K6207" s="12">
        <f>IF(I6207="V2H",MIN(MAX(0,H6207),7.4,MAX(0,(M6207-P6207)*40)*0.95),0)</f>
        <v/>
      </c>
      <c r="L6207" s="12">
        <f>IF(E6207=0,0,MAX(0,H6207-K6207))</f>
        <v/>
      </c>
      <c r="M6207" s="13">
        <f>M6206+J6206/40-IF(I6206="V2H",K6206/(0.95*40),0)-IF(E6207=0,IF(E6206=1,IF(D6207=1,30,40)*0.18/(2*40),0),0)-IF(E6207=1,IF(E6206=0,IF(D6207=1,30,40)*0.18/(2*40),0),0)</f>
        <v/>
      </c>
      <c r="N6207" s="14" t="n">
        <v>0.2</v>
      </c>
      <c r="O6207" s="15">
        <f>K6207*N6207</f>
        <v/>
      </c>
      <c r="P6207">
        <f>IF(E6207=0,0.3,IF(D6207=1,IF(C6207&gt;=Params!$B$13-3,IF(C6207&lt;Params!$B$13,Params!$B$20,0.3),0.3),IF(C6207&gt;=Params!$B$15-3,IF(C6207&lt;Params!$B$15,Params!$B$21,0.3),0.3)))</f>
        <v/>
      </c>
    </row>
    <row r="6208" ht="15" customHeight="1" s="1">
      <c r="A6208" s="9" t="n">
        <v>6205</v>
      </c>
      <c r="B6208" s="6" t="inlineStr">
        <is>
          <t>16/09</t>
        </is>
      </c>
      <c r="C6208" s="6" t="n">
        <v>12</v>
      </c>
      <c r="D6208" s="6" t="n">
        <v>0</v>
      </c>
      <c r="E6208" s="10">
        <f>IF(D6208=1, IF(OR(C6208&lt;10, C6208&gt;=15),1,0), IF(OR(C6208&lt;7, C6208&gt;=18),1,0))</f>
        <v/>
      </c>
      <c r="F6208" s="11" t="n">
        <v>0.606</v>
      </c>
      <c r="G6208" s="12">
        <f>0.82*8</f>
        <v/>
      </c>
      <c r="H6208" s="12">
        <f>F6208-G6208</f>
        <v/>
      </c>
      <c r="I6208" s="10">
        <f>IF(E6208=0,"Fora",IF(E6207=0,"Carg xar",IF(H6208&lt;0,IF(M6208&lt;0.9,"Carg FV","Stby"),IF(M6208&gt;P6208,"V2H",IF(M6208&lt;0.9,"Carg xar","Stby")))))</f>
        <v/>
      </c>
      <c r="J6208" s="12">
        <f>IF(OR(I6208="Carg FV",I6208="Carg xar"),MIN(IF(I6208="Carg FV",ABS(H6208),7.4),7.4,MAX(0,(0.9-M6208)*40)*0.95),0)</f>
        <v/>
      </c>
      <c r="K6208" s="12">
        <f>IF(I6208="V2H",MIN(MAX(0,H6208),7.4,MAX(0,(M6208-P6208)*40)*0.95),0)</f>
        <v/>
      </c>
      <c r="L6208" s="12">
        <f>IF(E6208=0,0,MAX(0,H6208-K6208))</f>
        <v/>
      </c>
      <c r="M6208" s="13">
        <f>M6207+J6207/40-IF(I6207="V2H",K6207/(0.95*40),0)-IF(E6208=0,IF(E6207=1,IF(D6208=1,30,40)*0.18/(2*40),0),0)-IF(E6208=1,IF(E6207=0,IF(D6208=1,30,40)*0.18/(2*40),0),0)</f>
        <v/>
      </c>
      <c r="N6208" s="14" t="n">
        <v>0.2</v>
      </c>
      <c r="O6208" s="15">
        <f>K6208*N6208</f>
        <v/>
      </c>
      <c r="P6208">
        <f>IF(E6208=0,0.3,IF(D6208=1,IF(C6208&gt;=Params!$B$13-3,IF(C6208&lt;Params!$B$13,Params!$B$20,0.3),0.3),IF(C6208&gt;=Params!$B$15-3,IF(C6208&lt;Params!$B$15,Params!$B$21,0.3),0.3)))</f>
        <v/>
      </c>
    </row>
    <row r="6209" ht="15" customHeight="1" s="1">
      <c r="A6209" s="9" t="n">
        <v>6206</v>
      </c>
      <c r="B6209" s="6" t="inlineStr">
        <is>
          <t>16/09</t>
        </is>
      </c>
      <c r="C6209" s="6" t="n">
        <v>13</v>
      </c>
      <c r="D6209" s="6" t="n">
        <v>0</v>
      </c>
      <c r="E6209" s="10">
        <f>IF(D6209=1, IF(OR(C6209&lt;10, C6209&gt;=15),1,0), IF(OR(C6209&lt;7, C6209&gt;=18),1,0))</f>
        <v/>
      </c>
      <c r="F6209" s="11" t="n">
        <v>0</v>
      </c>
      <c r="G6209" s="12">
        <f>0.8*8</f>
        <v/>
      </c>
      <c r="H6209" s="12">
        <f>F6209-G6209</f>
        <v/>
      </c>
      <c r="I6209" s="10">
        <f>IF(E6209=0,"Fora",IF(E6208=0,"Carg xar",IF(H6209&lt;0,IF(M6209&lt;0.9,"Carg FV","Stby"),IF(M6209&gt;P6209,"V2H",IF(M6209&lt;0.9,"Carg xar","Stby")))))</f>
        <v/>
      </c>
      <c r="J6209" s="12">
        <f>IF(OR(I6209="Carg FV",I6209="Carg xar"),MIN(IF(I6209="Carg FV",ABS(H6209),7.4),7.4,MAX(0,(0.9-M6209)*40)*0.95),0)</f>
        <v/>
      </c>
      <c r="K6209" s="12">
        <f>IF(I6209="V2H",MIN(MAX(0,H6209),7.4,MAX(0,(M6209-P6209)*40)*0.95),0)</f>
        <v/>
      </c>
      <c r="L6209" s="12">
        <f>IF(E6209=0,0,MAX(0,H6209-K6209))</f>
        <v/>
      </c>
      <c r="M6209" s="13">
        <f>M6208+J6208/40-IF(I6208="V2H",K6208/(0.95*40),0)-IF(E6209=0,IF(E6208=1,IF(D6209=1,30,40)*0.18/(2*40),0),0)-IF(E6209=1,IF(E6208=0,IF(D6209=1,30,40)*0.18/(2*40),0),0)</f>
        <v/>
      </c>
      <c r="N6209" s="14" t="n">
        <v>0.2</v>
      </c>
      <c r="O6209" s="15">
        <f>K6209*N6209</f>
        <v/>
      </c>
      <c r="P6209">
        <f>IF(E6209=0,0.3,IF(D6209=1,IF(C6209&gt;=Params!$B$13-3,IF(C6209&lt;Params!$B$13,Params!$B$20,0.3),0.3),IF(C6209&gt;=Params!$B$15-3,IF(C6209&lt;Params!$B$15,Params!$B$21,0.3),0.3)))</f>
        <v/>
      </c>
    </row>
    <row r="6210" ht="15" customHeight="1" s="1">
      <c r="A6210" s="9" t="n">
        <v>6207</v>
      </c>
      <c r="B6210" s="6" t="inlineStr">
        <is>
          <t>16/09</t>
        </is>
      </c>
      <c r="C6210" s="6" t="n">
        <v>14</v>
      </c>
      <c r="D6210" s="6" t="n">
        <v>0</v>
      </c>
      <c r="E6210" s="10">
        <f>IF(D6210=1, IF(OR(C6210&lt;10, C6210&gt;=15),1,0), IF(OR(C6210&lt;7, C6210&gt;=18),1,0))</f>
        <v/>
      </c>
      <c r="F6210" s="11" t="n">
        <v>0</v>
      </c>
      <c r="G6210" s="12">
        <f>0.68*8</f>
        <v/>
      </c>
      <c r="H6210" s="12">
        <f>F6210-G6210</f>
        <v/>
      </c>
      <c r="I6210" s="10">
        <f>IF(E6210=0,"Fora",IF(E6209=0,"Carg xar",IF(H6210&lt;0,IF(M6210&lt;0.9,"Carg FV","Stby"),IF(M6210&gt;P6210,"V2H",IF(M6210&lt;0.9,"Carg xar","Stby")))))</f>
        <v/>
      </c>
      <c r="J6210" s="12">
        <f>IF(OR(I6210="Carg FV",I6210="Carg xar"),MIN(IF(I6210="Carg FV",ABS(H6210),7.4),7.4,MAX(0,(0.9-M6210)*40)*0.95),0)</f>
        <v/>
      </c>
      <c r="K6210" s="12">
        <f>IF(I6210="V2H",MIN(MAX(0,H6210),7.4,MAX(0,(M6210-P6210)*40)*0.95),0)</f>
        <v/>
      </c>
      <c r="L6210" s="12">
        <f>IF(E6210=0,0,MAX(0,H6210-K6210))</f>
        <v/>
      </c>
      <c r="M6210" s="13">
        <f>M6209+J6209/40-IF(I6209="V2H",K6209/(0.95*40),0)-IF(E6210=0,IF(E6209=1,IF(D6210=1,30,40)*0.18/(2*40),0),0)-IF(E6210=1,IF(E6209=0,IF(D6210=1,30,40)*0.18/(2*40),0),0)</f>
        <v/>
      </c>
      <c r="N6210" s="14" t="n">
        <v>0.15</v>
      </c>
      <c r="O6210" s="15">
        <f>K6210*N6210</f>
        <v/>
      </c>
      <c r="P6210">
        <f>IF(E6210=0,0.3,IF(D6210=1,IF(C6210&gt;=Params!$B$13-3,IF(C6210&lt;Params!$B$13,Params!$B$20,0.3),0.3),IF(C6210&gt;=Params!$B$15-3,IF(C6210&lt;Params!$B$15,Params!$B$21,0.3),0.3)))</f>
        <v/>
      </c>
    </row>
    <row r="6211" ht="15" customHeight="1" s="1">
      <c r="A6211" s="9" t="n">
        <v>6208</v>
      </c>
      <c r="B6211" s="6" t="inlineStr">
        <is>
          <t>16/09</t>
        </is>
      </c>
      <c r="C6211" s="6" t="n">
        <v>15</v>
      </c>
      <c r="D6211" s="6" t="n">
        <v>0</v>
      </c>
      <c r="E6211" s="10">
        <f>IF(D6211=1, IF(OR(C6211&lt;10, C6211&gt;=15),1,0), IF(OR(C6211&lt;7, C6211&gt;=18),1,0))</f>
        <v/>
      </c>
      <c r="F6211" s="11" t="n">
        <v>0</v>
      </c>
      <c r="G6211" s="12">
        <f>0.5*8</f>
        <v/>
      </c>
      <c r="H6211" s="12">
        <f>F6211-G6211</f>
        <v/>
      </c>
      <c r="I6211" s="10">
        <f>IF(E6211=0,"Fora",IF(E6210=0,"Carg xar",IF(H6211&lt;0,IF(M6211&lt;0.9,"Carg FV","Stby"),IF(M6211&gt;P6211,"V2H",IF(M6211&lt;0.9,"Carg xar","Stby")))))</f>
        <v/>
      </c>
      <c r="J6211" s="12">
        <f>IF(OR(I6211="Carg FV",I6211="Carg xar"),MIN(IF(I6211="Carg FV",ABS(H6211),7.4),7.4,MAX(0,(0.9-M6211)*40)*0.95),0)</f>
        <v/>
      </c>
      <c r="K6211" s="12">
        <f>IF(I6211="V2H",MIN(MAX(0,H6211),7.4,MAX(0,(M6211-P6211)*40)*0.95),0)</f>
        <v/>
      </c>
      <c r="L6211" s="12">
        <f>IF(E6211=0,0,MAX(0,H6211-K6211))</f>
        <v/>
      </c>
      <c r="M6211" s="13">
        <f>M6210+J6210/40-IF(I6210="V2H",K6210/(0.95*40),0)-IF(E6211=0,IF(E6210=1,IF(D6211=1,30,40)*0.18/(2*40),0),0)-IF(E6211=1,IF(E6210=0,IF(D6211=1,30,40)*0.18/(2*40),0),0)</f>
        <v/>
      </c>
      <c r="N6211" s="14" t="n">
        <v>0.15</v>
      </c>
      <c r="O6211" s="15">
        <f>K6211*N6211</f>
        <v/>
      </c>
      <c r="P6211">
        <f>IF(E6211=0,0.3,IF(D6211=1,IF(C6211&gt;=Params!$B$13-3,IF(C6211&lt;Params!$B$13,Params!$B$20,0.3),0.3),IF(C6211&gt;=Params!$B$15-3,IF(C6211&lt;Params!$B$15,Params!$B$21,0.3),0.3)))</f>
        <v/>
      </c>
    </row>
    <row r="6212" ht="15" customHeight="1" s="1">
      <c r="A6212" s="9" t="n">
        <v>6209</v>
      </c>
      <c r="B6212" s="6" t="inlineStr">
        <is>
          <t>16/09</t>
        </is>
      </c>
      <c r="C6212" s="6" t="n">
        <v>16</v>
      </c>
      <c r="D6212" s="6" t="n">
        <v>0</v>
      </c>
      <c r="E6212" s="10">
        <f>IF(D6212=1, IF(OR(C6212&lt;10, C6212&gt;=15),1,0), IF(OR(C6212&lt;7, C6212&gt;=18),1,0))</f>
        <v/>
      </c>
      <c r="F6212" s="11" t="n">
        <v>0</v>
      </c>
      <c r="G6212" s="12">
        <f>0.3*8</f>
        <v/>
      </c>
      <c r="H6212" s="12">
        <f>F6212-G6212</f>
        <v/>
      </c>
      <c r="I6212" s="10">
        <f>IF(E6212=0,"Fora",IF(E6211=0,"Carg xar",IF(H6212&lt;0,IF(M6212&lt;0.9,"Carg FV","Stby"),IF(M6212&gt;P6212,"V2H",IF(M6212&lt;0.9,"Carg xar","Stby")))))</f>
        <v/>
      </c>
      <c r="J6212" s="12">
        <f>IF(OR(I6212="Carg FV",I6212="Carg xar"),MIN(IF(I6212="Carg FV",ABS(H6212),7.4),7.4,MAX(0,(0.9-M6212)*40)*0.95),0)</f>
        <v/>
      </c>
      <c r="K6212" s="12">
        <f>IF(I6212="V2H",MIN(MAX(0,H6212),7.4,MAX(0,(M6212-P6212)*40)*0.95),0)</f>
        <v/>
      </c>
      <c r="L6212" s="12">
        <f>IF(E6212=0,0,MAX(0,H6212-K6212))</f>
        <v/>
      </c>
      <c r="M6212" s="13">
        <f>M6211+J6211/40-IF(I6211="V2H",K6211/(0.95*40),0)-IF(E6212=0,IF(E6211=1,IF(D6212=1,30,40)*0.18/(2*40),0),0)-IF(E6212=1,IF(E6211=0,IF(D6212=1,30,40)*0.18/(2*40),0),0)</f>
        <v/>
      </c>
      <c r="N6212" s="14" t="n">
        <v>0.15</v>
      </c>
      <c r="O6212" s="15">
        <f>K6212*N6212</f>
        <v/>
      </c>
      <c r="P6212">
        <f>IF(E6212=0,0.3,IF(D6212=1,IF(C6212&gt;=Params!$B$13-3,IF(C6212&lt;Params!$B$13,Params!$B$20,0.3),0.3),IF(C6212&gt;=Params!$B$15-3,IF(C6212&lt;Params!$B$15,Params!$B$21,0.3),0.3)))</f>
        <v/>
      </c>
    </row>
    <row r="6213" ht="15" customHeight="1" s="1">
      <c r="A6213" s="9" t="n">
        <v>6210</v>
      </c>
      <c r="B6213" s="6" t="inlineStr">
        <is>
          <t>16/09</t>
        </is>
      </c>
      <c r="C6213" s="6" t="n">
        <v>17</v>
      </c>
      <c r="D6213" s="6" t="n">
        <v>0</v>
      </c>
      <c r="E6213" s="10">
        <f>IF(D6213=1, IF(OR(C6213&lt;10, C6213&gt;=15),1,0), IF(OR(C6213&lt;7, C6213&gt;=18),1,0))</f>
        <v/>
      </c>
      <c r="F6213" s="11" t="n">
        <v>0</v>
      </c>
      <c r="G6213" s="12">
        <f>0.12*8</f>
        <v/>
      </c>
      <c r="H6213" s="12">
        <f>F6213-G6213</f>
        <v/>
      </c>
      <c r="I6213" s="10">
        <f>IF(E6213=0,"Fora",IF(E6212=0,"Carg xar",IF(H6213&lt;0,IF(M6213&lt;0.9,"Carg FV","Stby"),IF(M6213&gt;P6213,"V2H",IF(M6213&lt;0.9,"Carg xar","Stby")))))</f>
        <v/>
      </c>
      <c r="J6213" s="12">
        <f>IF(OR(I6213="Carg FV",I6213="Carg xar"),MIN(IF(I6213="Carg FV",ABS(H6213),7.4),7.4,MAX(0,(0.9-M6213)*40)*0.95),0)</f>
        <v/>
      </c>
      <c r="K6213" s="12">
        <f>IF(I6213="V2H",MIN(MAX(0,H6213),7.4,MAX(0,(M6213-P6213)*40)*0.95),0)</f>
        <v/>
      </c>
      <c r="L6213" s="12">
        <f>IF(E6213=0,0,MAX(0,H6213-K6213))</f>
        <v/>
      </c>
      <c r="M6213" s="13">
        <f>M6212+J6212/40-IF(I6212="V2H",K6212/(0.95*40),0)-IF(E6213=0,IF(E6212=1,IF(D6213=1,30,40)*0.18/(2*40),0),0)-IF(E6213=1,IF(E6212=0,IF(D6213=1,30,40)*0.18/(2*40),0),0)</f>
        <v/>
      </c>
      <c r="N6213" s="14" t="n">
        <v>0.15</v>
      </c>
      <c r="O6213" s="15">
        <f>K6213*N6213</f>
        <v/>
      </c>
      <c r="P6213">
        <f>IF(E6213=0,0.3,IF(D6213=1,IF(C6213&gt;=Params!$B$13-3,IF(C6213&lt;Params!$B$13,Params!$B$20,0.3),0.3),IF(C6213&gt;=Params!$B$15-3,IF(C6213&lt;Params!$B$15,Params!$B$21,0.3),0.3)))</f>
        <v/>
      </c>
    </row>
    <row r="6214" ht="15" customHeight="1" s="1">
      <c r="A6214" s="9" t="n">
        <v>6211</v>
      </c>
      <c r="B6214" s="6" t="inlineStr">
        <is>
          <t>16/09</t>
        </is>
      </c>
      <c r="C6214" s="6" t="n">
        <v>18</v>
      </c>
      <c r="D6214" s="6" t="n">
        <v>0</v>
      </c>
      <c r="E6214" s="10">
        <f>IF(D6214=1, IF(OR(C6214&lt;10, C6214&gt;=15),1,0), IF(OR(C6214&lt;7, C6214&gt;=18),1,0))</f>
        <v/>
      </c>
      <c r="F6214" s="11" t="n">
        <v>0</v>
      </c>
      <c r="G6214" s="12">
        <f>0*8</f>
        <v/>
      </c>
      <c r="H6214" s="12">
        <f>F6214-G6214</f>
        <v/>
      </c>
      <c r="I6214" s="10">
        <f>IF(E6214=0,"Fora",IF(E6213=0,"Carg xar",IF(H6214&lt;0,IF(M6214&lt;0.9,"Carg FV","Stby"),IF(M6214&gt;P6214,"V2H",IF(M6214&lt;0.9,"Carg xar","Stby")))))</f>
        <v/>
      </c>
      <c r="J6214" s="12">
        <f>IF(OR(I6214="Carg FV",I6214="Carg xar"),MIN(IF(I6214="Carg FV",ABS(H6214),7.4),7.4,MAX(0,(0.9-M6214)*40)*0.95),0)</f>
        <v/>
      </c>
      <c r="K6214" s="12">
        <f>IF(I6214="V2H",MIN(MAX(0,H6214),7.4,MAX(0,(M6214-P6214)*40)*0.95),0)</f>
        <v/>
      </c>
      <c r="L6214" s="12">
        <f>IF(E6214=0,0,MAX(0,H6214-K6214))</f>
        <v/>
      </c>
      <c r="M6214" s="13">
        <f>M6213+J6213/40-IF(I6213="V2H",K6213/(0.95*40),0)-IF(E6214=0,IF(E6213=1,IF(D6214=1,30,40)*0.18/(2*40),0),0)-IF(E6214=1,IF(E6213=0,IF(D6214=1,30,40)*0.18/(2*40),0),0)</f>
        <v/>
      </c>
      <c r="N6214" s="14" t="n">
        <v>0.2</v>
      </c>
      <c r="O6214" s="15">
        <f>K6214*N6214</f>
        <v/>
      </c>
      <c r="P6214">
        <f>IF(E6214=0,0.3,IF(D6214=1,IF(C6214&gt;=Params!$B$13-3,IF(C6214&lt;Params!$B$13,Params!$B$20,0.3),0.3),IF(C6214&gt;=Params!$B$15-3,IF(C6214&lt;Params!$B$15,Params!$B$21,0.3),0.3)))</f>
        <v/>
      </c>
    </row>
    <row r="6215" ht="15" customHeight="1" s="1">
      <c r="A6215" s="9" t="n">
        <v>6212</v>
      </c>
      <c r="B6215" s="6" t="inlineStr">
        <is>
          <t>16/09</t>
        </is>
      </c>
      <c r="C6215" s="6" t="n">
        <v>19</v>
      </c>
      <c r="D6215" s="6" t="n">
        <v>0</v>
      </c>
      <c r="E6215" s="10">
        <f>IF(D6215=1, IF(OR(C6215&lt;10, C6215&gt;=15),1,0), IF(OR(C6215&lt;7, C6215&gt;=18),1,0))</f>
        <v/>
      </c>
      <c r="F6215" s="11" t="n">
        <v>0.293</v>
      </c>
      <c r="G6215" s="12">
        <f>0*8</f>
        <v/>
      </c>
      <c r="H6215" s="12">
        <f>F6215-G6215</f>
        <v/>
      </c>
      <c r="I6215" s="10">
        <f>IF(E6215=0,"Fora",IF(E6214=0,"Carg xar",IF(H6215&lt;0,IF(M6215&lt;0.9,"Carg FV","Stby"),IF(M6215&gt;P6215,"V2H",IF(M6215&lt;0.9,"Carg xar","Stby")))))</f>
        <v/>
      </c>
      <c r="J6215" s="12">
        <f>IF(OR(I6215="Carg FV",I6215="Carg xar"),MIN(IF(I6215="Carg FV",ABS(H6215),7.4),7.4,MAX(0,(0.9-M6215)*40)*0.95),0)</f>
        <v/>
      </c>
      <c r="K6215" s="12">
        <f>IF(I6215="V2H",MIN(MAX(0,H6215),7.4,MAX(0,(M6215-P6215)*40)*0.95),0)</f>
        <v/>
      </c>
      <c r="L6215" s="12">
        <f>IF(E6215=0,0,MAX(0,H6215-K6215))</f>
        <v/>
      </c>
      <c r="M6215" s="13">
        <f>M6214+J6214/40-IF(I6214="V2H",K6214/(0.95*40),0)-IF(E6215=0,IF(E6214=1,IF(D6215=1,30,40)*0.18/(2*40),0),0)-IF(E6215=1,IF(E6214=0,IF(D6215=1,30,40)*0.18/(2*40),0),0)</f>
        <v/>
      </c>
      <c r="N6215" s="14" t="n">
        <v>0.2</v>
      </c>
      <c r="O6215" s="15">
        <f>K6215*N6215</f>
        <v/>
      </c>
      <c r="P6215">
        <f>IF(E6215=0,0.3,IF(D6215=1,IF(C6215&gt;=Params!$B$13-3,IF(C6215&lt;Params!$B$13,Params!$B$20,0.3),0.3),IF(C6215&gt;=Params!$B$15-3,IF(C6215&lt;Params!$B$15,Params!$B$21,0.3),0.3)))</f>
        <v/>
      </c>
    </row>
    <row r="6216" ht="15" customHeight="1" s="1">
      <c r="A6216" s="9" t="n">
        <v>6213</v>
      </c>
      <c r="B6216" s="6" t="inlineStr">
        <is>
          <t>16/09</t>
        </is>
      </c>
      <c r="C6216" s="6" t="n">
        <v>20</v>
      </c>
      <c r="D6216" s="6" t="n">
        <v>0</v>
      </c>
      <c r="E6216" s="10">
        <f>IF(D6216=1, IF(OR(C6216&lt;10, C6216&gt;=15),1,0), IF(OR(C6216&lt;7, C6216&gt;=18),1,0))</f>
        <v/>
      </c>
      <c r="F6216" s="11" t="n">
        <v>1.538</v>
      </c>
      <c r="G6216" s="12">
        <f>0*8</f>
        <v/>
      </c>
      <c r="H6216" s="12">
        <f>F6216-G6216</f>
        <v/>
      </c>
      <c r="I6216" s="10">
        <f>IF(E6216=0,"Fora",IF(E6215=0,"Carg xar",IF(H6216&lt;0,IF(M6216&lt;0.9,"Carg FV","Stby"),IF(M6216&gt;P6216,"V2H",IF(M6216&lt;0.9,"Carg xar","Stby")))))</f>
        <v/>
      </c>
      <c r="J6216" s="12">
        <f>IF(OR(I6216="Carg FV",I6216="Carg xar"),MIN(IF(I6216="Carg FV",ABS(H6216),7.4),7.4,MAX(0,(0.9-M6216)*40)*0.95),0)</f>
        <v/>
      </c>
      <c r="K6216" s="12">
        <f>IF(I6216="V2H",MIN(MAX(0,H6216),7.4,MAX(0,(M6216-P6216)*40)*0.95),0)</f>
        <v/>
      </c>
      <c r="L6216" s="12">
        <f>IF(E6216=0,0,MAX(0,H6216-K6216))</f>
        <v/>
      </c>
      <c r="M6216" s="13">
        <f>M6215+J6215/40-IF(I6215="V2H",K6215/(0.95*40),0)-IF(E6216=0,IF(E6215=1,IF(D6216=1,30,40)*0.18/(2*40),0),0)-IF(E6216=1,IF(E6215=0,IF(D6216=1,30,40)*0.18/(2*40),0),0)</f>
        <v/>
      </c>
      <c r="N6216" s="14" t="n">
        <v>0.2</v>
      </c>
      <c r="O6216" s="15">
        <f>K6216*N6216</f>
        <v/>
      </c>
      <c r="P6216">
        <f>IF(E6216=0,0.3,IF(D6216=1,IF(C6216&gt;=Params!$B$13-3,IF(C6216&lt;Params!$B$13,Params!$B$20,0.3),0.3),IF(C6216&gt;=Params!$B$15-3,IF(C6216&lt;Params!$B$15,Params!$B$21,0.3),0.3)))</f>
        <v/>
      </c>
    </row>
    <row r="6217" ht="15" customHeight="1" s="1">
      <c r="A6217" s="9" t="n">
        <v>6214</v>
      </c>
      <c r="B6217" s="6" t="inlineStr">
        <is>
          <t>16/09</t>
        </is>
      </c>
      <c r="C6217" s="6" t="n">
        <v>21</v>
      </c>
      <c r="D6217" s="6" t="n">
        <v>0</v>
      </c>
      <c r="E6217" s="10">
        <f>IF(D6217=1, IF(OR(C6217&lt;10, C6217&gt;=15),1,0), IF(OR(C6217&lt;7, C6217&gt;=18),1,0))</f>
        <v/>
      </c>
      <c r="F6217" s="11" t="n">
        <v>0.718</v>
      </c>
      <c r="G6217" s="12">
        <f>0*8</f>
        <v/>
      </c>
      <c r="H6217" s="12">
        <f>F6217-G6217</f>
        <v/>
      </c>
      <c r="I6217" s="10">
        <f>IF(E6217=0,"Fora",IF(E6216=0,"Carg xar",IF(H6217&lt;0,IF(M6217&lt;0.9,"Carg FV","Stby"),IF(M6217&gt;P6217,"V2H",IF(M6217&lt;0.9,"Carg xar","Stby")))))</f>
        <v/>
      </c>
      <c r="J6217" s="12">
        <f>IF(OR(I6217="Carg FV",I6217="Carg xar"),MIN(IF(I6217="Carg FV",ABS(H6217),7.4),7.4,MAX(0,(0.9-M6217)*40)*0.95),0)</f>
        <v/>
      </c>
      <c r="K6217" s="12">
        <f>IF(I6217="V2H",MIN(MAX(0,H6217),7.4,MAX(0,(M6217-P6217)*40)*0.95),0)</f>
        <v/>
      </c>
      <c r="L6217" s="12">
        <f>IF(E6217=0,0,MAX(0,H6217-K6217))</f>
        <v/>
      </c>
      <c r="M6217" s="13">
        <f>M6216+J6216/40-IF(I6216="V2H",K6216/(0.95*40),0)-IF(E6217=0,IF(E6216=1,IF(D6217=1,30,40)*0.18/(2*40),0),0)-IF(E6217=1,IF(E6216=0,IF(D6217=1,30,40)*0.18/(2*40),0),0)</f>
        <v/>
      </c>
      <c r="N6217" s="14" t="n">
        <v>0.2</v>
      </c>
      <c r="O6217" s="15">
        <f>K6217*N6217</f>
        <v/>
      </c>
      <c r="P6217">
        <f>IF(E6217=0,0.3,IF(D6217=1,IF(C6217&gt;=Params!$B$13-3,IF(C6217&lt;Params!$B$13,Params!$B$20,0.3),0.3),IF(C6217&gt;=Params!$B$15-3,IF(C6217&lt;Params!$B$15,Params!$B$21,0.3),0.3)))</f>
        <v/>
      </c>
    </row>
    <row r="6218" ht="15" customHeight="1" s="1">
      <c r="A6218" s="9" t="n">
        <v>6215</v>
      </c>
      <c r="B6218" s="6" t="inlineStr">
        <is>
          <t>16/09</t>
        </is>
      </c>
      <c r="C6218" s="6" t="n">
        <v>22</v>
      </c>
      <c r="D6218" s="6" t="n">
        <v>0</v>
      </c>
      <c r="E6218" s="10">
        <f>IF(D6218=1, IF(OR(C6218&lt;10, C6218&gt;=15),1,0), IF(OR(C6218&lt;7, C6218&gt;=18),1,0))</f>
        <v/>
      </c>
      <c r="F6218" s="11" t="n">
        <v>0.521</v>
      </c>
      <c r="G6218" s="12">
        <f>0*8</f>
        <v/>
      </c>
      <c r="H6218" s="12">
        <f>F6218-G6218</f>
        <v/>
      </c>
      <c r="I6218" s="10">
        <f>IF(E6218=0,"Fora",IF(E6217=0,"Carg xar",IF(H6218&lt;0,IF(M6218&lt;0.9,"Carg FV","Stby"),IF(M6218&gt;P6218,"V2H",IF(M6218&lt;0.9,"Carg xar","Stby")))))</f>
        <v/>
      </c>
      <c r="J6218" s="12">
        <f>IF(OR(I6218="Carg FV",I6218="Carg xar"),MIN(IF(I6218="Carg FV",ABS(H6218),7.4),7.4,MAX(0,(0.9-M6218)*40)*0.95),0)</f>
        <v/>
      </c>
      <c r="K6218" s="12">
        <f>IF(I6218="V2H",MIN(MAX(0,H6218),7.4,MAX(0,(M6218-P6218)*40)*0.95),0)</f>
        <v/>
      </c>
      <c r="L6218" s="12">
        <f>IF(E6218=0,0,MAX(0,H6218-K6218))</f>
        <v/>
      </c>
      <c r="M6218" s="13">
        <f>M6217+J6217/40-IF(I6217="V2H",K6217/(0.95*40),0)-IF(E6218=0,IF(E6217=1,IF(D6218=1,30,40)*0.18/(2*40),0),0)-IF(E6218=1,IF(E6217=0,IF(D6218=1,30,40)*0.18/(2*40),0),0)</f>
        <v/>
      </c>
      <c r="N6218" s="14" t="n">
        <v>0.15</v>
      </c>
      <c r="O6218" s="15">
        <f>K6218*N6218</f>
        <v/>
      </c>
      <c r="P6218">
        <f>IF(E6218=0,0.3,IF(D6218=1,IF(C6218&gt;=Params!$B$13-3,IF(C6218&lt;Params!$B$13,Params!$B$20,0.3),0.3),IF(C6218&gt;=Params!$B$15-3,IF(C6218&lt;Params!$B$15,Params!$B$21,0.3),0.3)))</f>
        <v/>
      </c>
    </row>
    <row r="6219" ht="15" customHeight="1" s="1">
      <c r="A6219" s="9" t="n">
        <v>6216</v>
      </c>
      <c r="B6219" s="6" t="inlineStr">
        <is>
          <t>16/09</t>
        </is>
      </c>
      <c r="C6219" s="6" t="n">
        <v>23</v>
      </c>
      <c r="D6219" s="6" t="n">
        <v>0</v>
      </c>
      <c r="E6219" s="10">
        <f>IF(D6219=1, IF(OR(C6219&lt;10, C6219&gt;=15),1,0), IF(OR(C6219&lt;7, C6219&gt;=18),1,0))</f>
        <v/>
      </c>
      <c r="F6219" s="11" t="n">
        <v>1.561</v>
      </c>
      <c r="G6219" s="12">
        <f>0*8</f>
        <v/>
      </c>
      <c r="H6219" s="12">
        <f>F6219-G6219</f>
        <v/>
      </c>
      <c r="I6219" s="10">
        <f>IF(E6219=0,"Fora",IF(E6218=0,"Carg xar",IF(H6219&lt;0,IF(M6219&lt;0.9,"Carg FV","Stby"),IF(M6219&gt;P6219,"V2H",IF(M6219&lt;0.9,"Carg xar","Stby")))))</f>
        <v/>
      </c>
      <c r="J6219" s="12">
        <f>IF(OR(I6219="Carg FV",I6219="Carg xar"),MIN(IF(I6219="Carg FV",ABS(H6219),7.4),7.4,MAX(0,(0.9-M6219)*40)*0.95),0)</f>
        <v/>
      </c>
      <c r="K6219" s="12">
        <f>IF(I6219="V2H",MIN(MAX(0,H6219),7.4,MAX(0,(M6219-P6219)*40)*0.95),0)</f>
        <v/>
      </c>
      <c r="L6219" s="12">
        <f>IF(E6219=0,0,MAX(0,H6219-K6219))</f>
        <v/>
      </c>
      <c r="M6219" s="13">
        <f>M6218+J6218/40-IF(I6218="V2H",K6218/(0.95*40),0)-IF(E6219=0,IF(E6218=1,IF(D6219=1,30,40)*0.18/(2*40),0),0)-IF(E6219=1,IF(E6218=0,IF(D6219=1,30,40)*0.18/(2*40),0),0)</f>
        <v/>
      </c>
      <c r="N6219" s="14" t="n">
        <v>0.15</v>
      </c>
      <c r="O6219" s="15">
        <f>K6219*N6219</f>
        <v/>
      </c>
      <c r="P6219">
        <f>IF(E6219=0,0.3,IF(D6219=1,IF(C6219&gt;=Params!$B$13-3,IF(C6219&lt;Params!$B$13,Params!$B$20,0.3),0.3),IF(C6219&gt;=Params!$B$15-3,IF(C6219&lt;Params!$B$15,Params!$B$21,0.3),0.3)))</f>
        <v/>
      </c>
    </row>
    <row r="6220" ht="15" customHeight="1" s="1">
      <c r="A6220" s="9" t="n">
        <v>6217</v>
      </c>
      <c r="B6220" s="6" t="inlineStr">
        <is>
          <t>17/09</t>
        </is>
      </c>
      <c r="C6220" s="6" t="n">
        <v>0</v>
      </c>
      <c r="D6220" s="6" t="n">
        <v>0</v>
      </c>
      <c r="E6220" s="10">
        <f>IF(D6220=1, IF(OR(C6220&lt;10, C6220&gt;=15),1,0), IF(OR(C6220&lt;7, C6220&gt;=18),1,0))</f>
        <v/>
      </c>
      <c r="F6220" s="11" t="n">
        <v>0.495</v>
      </c>
      <c r="G6220" s="12">
        <f>0*8</f>
        <v/>
      </c>
      <c r="H6220" s="12">
        <f>F6220-G6220</f>
        <v/>
      </c>
      <c r="I6220" s="10">
        <f>IF(E6220=0,"Fora",IF(E6219=0,"Carg xar",IF(H6220&lt;0,IF(M6220&lt;0.9,"Carg FV","Stby"),IF(M6220&gt;P6220,"V2H",IF(M6220&lt;0.9,"Carg xar","Stby")))))</f>
        <v/>
      </c>
      <c r="J6220" s="12">
        <f>IF(OR(I6220="Carg FV",I6220="Carg xar"),MIN(IF(I6220="Carg FV",ABS(H6220),7.4),7.4,MAX(0,(0.9-M6220)*40)*0.95),0)</f>
        <v/>
      </c>
      <c r="K6220" s="12">
        <f>IF(I6220="V2H",MIN(MAX(0,H6220),7.4,MAX(0,(M6220-P6220)*40)*0.95),0)</f>
        <v/>
      </c>
      <c r="L6220" s="12">
        <f>IF(E6220=0,0,MAX(0,H6220-K6220))</f>
        <v/>
      </c>
      <c r="M6220" s="13">
        <f>M6219+J6219/40-IF(I6219="V2H",K6219/(0.95*40),0)-IF(E6220=0,IF(E6219=1,IF(D6220=1,30,40)*0.18/(2*40),0),0)-IF(E6220=1,IF(E6219=0,IF(D6220=1,30,40)*0.18/(2*40),0),0)</f>
        <v/>
      </c>
      <c r="N6220" s="14" t="n">
        <v>0.09</v>
      </c>
      <c r="O6220" s="15">
        <f>K6220*N6220</f>
        <v/>
      </c>
      <c r="P6220">
        <f>IF(E6220=0,0.3,IF(D6220=1,IF(C6220&gt;=Params!$B$13-3,IF(C6220&lt;Params!$B$13,Params!$B$20,0.3),0.3),IF(C6220&gt;=Params!$B$15-3,IF(C6220&lt;Params!$B$15,Params!$B$21,0.3),0.3)))</f>
        <v/>
      </c>
    </row>
    <row r="6221" ht="15" customHeight="1" s="1">
      <c r="A6221" s="9" t="n">
        <v>6218</v>
      </c>
      <c r="B6221" s="6" t="inlineStr">
        <is>
          <t>17/09</t>
        </is>
      </c>
      <c r="C6221" s="6" t="n">
        <v>1</v>
      </c>
      <c r="D6221" s="6" t="n">
        <v>0</v>
      </c>
      <c r="E6221" s="10">
        <f>IF(D6221=1, IF(OR(C6221&lt;10, C6221&gt;=15),1,0), IF(OR(C6221&lt;7, C6221&gt;=18),1,0))</f>
        <v/>
      </c>
      <c r="F6221" s="11" t="n">
        <v>0.431</v>
      </c>
      <c r="G6221" s="12">
        <f>0*8</f>
        <v/>
      </c>
      <c r="H6221" s="12">
        <f>F6221-G6221</f>
        <v/>
      </c>
      <c r="I6221" s="10">
        <f>IF(E6221=0,"Fora",IF(E6220=0,"Carg xar",IF(H6221&lt;0,IF(M6221&lt;0.9,"Carg FV","Stby"),IF(M6221&gt;P6221,"V2H",IF(M6221&lt;0.9,"Carg xar","Stby")))))</f>
        <v/>
      </c>
      <c r="J6221" s="12">
        <f>IF(OR(I6221="Carg FV",I6221="Carg xar"),MIN(IF(I6221="Carg FV",ABS(H6221),7.4),7.4,MAX(0,(0.9-M6221)*40)*0.95),0)</f>
        <v/>
      </c>
      <c r="K6221" s="12">
        <f>IF(I6221="V2H",MIN(MAX(0,H6221),7.4,MAX(0,(M6221-P6221)*40)*0.95),0)</f>
        <v/>
      </c>
      <c r="L6221" s="12">
        <f>IF(E6221=0,0,MAX(0,H6221-K6221))</f>
        <v/>
      </c>
      <c r="M6221" s="13">
        <f>M6220+J6220/40-IF(I6220="V2H",K6220/(0.95*40),0)-IF(E6221=0,IF(E6220=1,IF(D6221=1,30,40)*0.18/(2*40),0),0)-IF(E6221=1,IF(E6220=0,IF(D6221=1,30,40)*0.18/(2*40),0),0)</f>
        <v/>
      </c>
      <c r="N6221" s="14" t="n">
        <v>0.09</v>
      </c>
      <c r="O6221" s="15">
        <f>K6221*N6221</f>
        <v/>
      </c>
      <c r="P6221">
        <f>IF(E6221=0,0.3,IF(D6221=1,IF(C6221&gt;=Params!$B$13-3,IF(C6221&lt;Params!$B$13,Params!$B$20,0.3),0.3),IF(C6221&gt;=Params!$B$15-3,IF(C6221&lt;Params!$B$15,Params!$B$21,0.3),0.3)))</f>
        <v/>
      </c>
    </row>
    <row r="6222" ht="15" customHeight="1" s="1">
      <c r="A6222" s="9" t="n">
        <v>6219</v>
      </c>
      <c r="B6222" s="6" t="inlineStr">
        <is>
          <t>17/09</t>
        </is>
      </c>
      <c r="C6222" s="6" t="n">
        <v>2</v>
      </c>
      <c r="D6222" s="6" t="n">
        <v>0</v>
      </c>
      <c r="E6222" s="10">
        <f>IF(D6222=1, IF(OR(C6222&lt;10, C6222&gt;=15),1,0), IF(OR(C6222&lt;7, C6222&gt;=18),1,0))</f>
        <v/>
      </c>
      <c r="F6222" s="11" t="n">
        <v>0.378</v>
      </c>
      <c r="G6222" s="12">
        <f>0*8</f>
        <v/>
      </c>
      <c r="H6222" s="12">
        <f>F6222-G6222</f>
        <v/>
      </c>
      <c r="I6222" s="10">
        <f>IF(E6222=0,"Fora",IF(E6221=0,"Carg xar",IF(H6222&lt;0,IF(M6222&lt;0.9,"Carg FV","Stby"),IF(M6222&gt;P6222,"V2H",IF(M6222&lt;0.9,"Carg xar","Stby")))))</f>
        <v/>
      </c>
      <c r="J6222" s="12">
        <f>IF(OR(I6222="Carg FV",I6222="Carg xar"),MIN(IF(I6222="Carg FV",ABS(H6222),7.4),7.4,MAX(0,(0.9-M6222)*40)*0.95),0)</f>
        <v/>
      </c>
      <c r="K6222" s="12">
        <f>IF(I6222="V2H",MIN(MAX(0,H6222),7.4,MAX(0,(M6222-P6222)*40)*0.95),0)</f>
        <v/>
      </c>
      <c r="L6222" s="12">
        <f>IF(E6222=0,0,MAX(0,H6222-K6222))</f>
        <v/>
      </c>
      <c r="M6222" s="13">
        <f>M6221+J6221/40-IF(I6221="V2H",K6221/(0.95*40),0)-IF(E6222=0,IF(E6221=1,IF(D6222=1,30,40)*0.18/(2*40),0),0)-IF(E6222=1,IF(E6221=0,IF(D6222=1,30,40)*0.18/(2*40),0),0)</f>
        <v/>
      </c>
      <c r="N6222" s="14" t="n">
        <v>0.09</v>
      </c>
      <c r="O6222" s="15">
        <f>K6222*N6222</f>
        <v/>
      </c>
      <c r="P6222">
        <f>IF(E6222=0,0.3,IF(D6222=1,IF(C6222&gt;=Params!$B$13-3,IF(C6222&lt;Params!$B$13,Params!$B$20,0.3),0.3),IF(C6222&gt;=Params!$B$15-3,IF(C6222&lt;Params!$B$15,Params!$B$21,0.3),0.3)))</f>
        <v/>
      </c>
    </row>
    <row r="6223" ht="15" customHeight="1" s="1">
      <c r="A6223" s="9" t="n">
        <v>6220</v>
      </c>
      <c r="B6223" s="6" t="inlineStr">
        <is>
          <t>17/09</t>
        </is>
      </c>
      <c r="C6223" s="6" t="n">
        <v>3</v>
      </c>
      <c r="D6223" s="6" t="n">
        <v>0</v>
      </c>
      <c r="E6223" s="10">
        <f>IF(D6223=1, IF(OR(C6223&lt;10, C6223&gt;=15),1,0), IF(OR(C6223&lt;7, C6223&gt;=18),1,0))</f>
        <v/>
      </c>
      <c r="F6223" s="11" t="n">
        <v>0.48</v>
      </c>
      <c r="G6223" s="12">
        <f>0*8</f>
        <v/>
      </c>
      <c r="H6223" s="12">
        <f>F6223-G6223</f>
        <v/>
      </c>
      <c r="I6223" s="10">
        <f>IF(E6223=0,"Fora",IF(E6222=0,"Carg xar",IF(H6223&lt;0,IF(M6223&lt;0.9,"Carg FV","Stby"),IF(M6223&gt;P6223,"V2H",IF(M6223&lt;0.9,"Carg xar","Stby")))))</f>
        <v/>
      </c>
      <c r="J6223" s="12">
        <f>IF(OR(I6223="Carg FV",I6223="Carg xar"),MIN(IF(I6223="Carg FV",ABS(H6223),7.4),7.4,MAX(0,(0.9-M6223)*40)*0.95),0)</f>
        <v/>
      </c>
      <c r="K6223" s="12">
        <f>IF(I6223="V2H",MIN(MAX(0,H6223),7.4,MAX(0,(M6223-P6223)*40)*0.95),0)</f>
        <v/>
      </c>
      <c r="L6223" s="12">
        <f>IF(E6223=0,0,MAX(0,H6223-K6223))</f>
        <v/>
      </c>
      <c r="M6223" s="13">
        <f>M6222+J6222/40-IF(I6222="V2H",K6222/(0.95*40),0)-IF(E6223=0,IF(E6222=1,IF(D6223=1,30,40)*0.18/(2*40),0),0)-IF(E6223=1,IF(E6222=0,IF(D6223=1,30,40)*0.18/(2*40),0),0)</f>
        <v/>
      </c>
      <c r="N6223" s="14" t="n">
        <v>0.09</v>
      </c>
      <c r="O6223" s="15">
        <f>K6223*N6223</f>
        <v/>
      </c>
      <c r="P6223">
        <f>IF(E6223=0,0.3,IF(D6223=1,IF(C6223&gt;=Params!$B$13-3,IF(C6223&lt;Params!$B$13,Params!$B$20,0.3),0.3),IF(C6223&gt;=Params!$B$15-3,IF(C6223&lt;Params!$B$15,Params!$B$21,0.3),0.3)))</f>
        <v/>
      </c>
    </row>
    <row r="6224" ht="15" customHeight="1" s="1">
      <c r="A6224" s="9" t="n">
        <v>6221</v>
      </c>
      <c r="B6224" s="6" t="inlineStr">
        <is>
          <t>17/09</t>
        </is>
      </c>
      <c r="C6224" s="6" t="n">
        <v>4</v>
      </c>
      <c r="D6224" s="6" t="n">
        <v>0</v>
      </c>
      <c r="E6224" s="10">
        <f>IF(D6224=1, IF(OR(C6224&lt;10, C6224&gt;=15),1,0), IF(OR(C6224&lt;7, C6224&gt;=18),1,0))</f>
        <v/>
      </c>
      <c r="F6224" s="11" t="n">
        <v>0.399</v>
      </c>
      <c r="G6224" s="12">
        <f>0*8</f>
        <v/>
      </c>
      <c r="H6224" s="12">
        <f>F6224-G6224</f>
        <v/>
      </c>
      <c r="I6224" s="10">
        <f>IF(E6224=0,"Fora",IF(E6223=0,"Carg xar",IF(H6224&lt;0,IF(M6224&lt;0.9,"Carg FV","Stby"),IF(M6224&gt;P6224,"V2H",IF(M6224&lt;0.9,"Carg xar","Stby")))))</f>
        <v/>
      </c>
      <c r="J6224" s="12">
        <f>IF(OR(I6224="Carg FV",I6224="Carg xar"),MIN(IF(I6224="Carg FV",ABS(H6224),7.4),7.4,MAX(0,(0.9-M6224)*40)*0.95),0)</f>
        <v/>
      </c>
      <c r="K6224" s="12">
        <f>IF(I6224="V2H",MIN(MAX(0,H6224),7.4,MAX(0,(M6224-P6224)*40)*0.95),0)</f>
        <v/>
      </c>
      <c r="L6224" s="12">
        <f>IF(E6224=0,0,MAX(0,H6224-K6224))</f>
        <v/>
      </c>
      <c r="M6224" s="13">
        <f>M6223+J6223/40-IF(I6223="V2H",K6223/(0.95*40),0)-IF(E6224=0,IF(E6223=1,IF(D6224=1,30,40)*0.18/(2*40),0),0)-IF(E6224=1,IF(E6223=0,IF(D6224=1,30,40)*0.18/(2*40),0),0)</f>
        <v/>
      </c>
      <c r="N6224" s="14" t="n">
        <v>0.09</v>
      </c>
      <c r="O6224" s="15">
        <f>K6224*N6224</f>
        <v/>
      </c>
      <c r="P6224">
        <f>IF(E6224=0,0.3,IF(D6224=1,IF(C6224&gt;=Params!$B$13-3,IF(C6224&lt;Params!$B$13,Params!$B$20,0.3),0.3),IF(C6224&gt;=Params!$B$15-3,IF(C6224&lt;Params!$B$15,Params!$B$21,0.3),0.3)))</f>
        <v/>
      </c>
    </row>
    <row r="6225" ht="15" customHeight="1" s="1">
      <c r="A6225" s="9" t="n">
        <v>6222</v>
      </c>
      <c r="B6225" s="6" t="inlineStr">
        <is>
          <t>17/09</t>
        </is>
      </c>
      <c r="C6225" s="6" t="n">
        <v>5</v>
      </c>
      <c r="D6225" s="6" t="n">
        <v>0</v>
      </c>
      <c r="E6225" s="10">
        <f>IF(D6225=1, IF(OR(C6225&lt;10, C6225&gt;=15),1,0), IF(OR(C6225&lt;7, C6225&gt;=18),1,0))</f>
        <v/>
      </c>
      <c r="F6225" s="11" t="n">
        <v>0.369</v>
      </c>
      <c r="G6225" s="12">
        <f>0*8</f>
        <v/>
      </c>
      <c r="H6225" s="12">
        <f>F6225-G6225</f>
        <v/>
      </c>
      <c r="I6225" s="10">
        <f>IF(E6225=0,"Fora",IF(E6224=0,"Carg xar",IF(H6225&lt;0,IF(M6225&lt;0.9,"Carg FV","Stby"),IF(M6225&gt;P6225,"V2H",IF(M6225&lt;0.9,"Carg xar","Stby")))))</f>
        <v/>
      </c>
      <c r="J6225" s="12">
        <f>IF(OR(I6225="Carg FV",I6225="Carg xar"),MIN(IF(I6225="Carg FV",ABS(H6225),7.4),7.4,MAX(0,(0.9-M6225)*40)*0.95),0)</f>
        <v/>
      </c>
      <c r="K6225" s="12">
        <f>IF(I6225="V2H",MIN(MAX(0,H6225),7.4,MAX(0,(M6225-P6225)*40)*0.95),0)</f>
        <v/>
      </c>
      <c r="L6225" s="12">
        <f>IF(E6225=0,0,MAX(0,H6225-K6225))</f>
        <v/>
      </c>
      <c r="M6225" s="13">
        <f>M6224+J6224/40-IF(I6224="V2H",K6224/(0.95*40),0)-IF(E6225=0,IF(E6224=1,IF(D6225=1,30,40)*0.18/(2*40),0),0)-IF(E6225=1,IF(E6224=0,IF(D6225=1,30,40)*0.18/(2*40),0),0)</f>
        <v/>
      </c>
      <c r="N6225" s="14" t="n">
        <v>0.09</v>
      </c>
      <c r="O6225" s="15">
        <f>K6225*N6225</f>
        <v/>
      </c>
      <c r="P6225">
        <f>IF(E6225=0,0.3,IF(D6225=1,IF(C6225&gt;=Params!$B$13-3,IF(C6225&lt;Params!$B$13,Params!$B$20,0.3),0.3),IF(C6225&gt;=Params!$B$15-3,IF(C6225&lt;Params!$B$15,Params!$B$21,0.3),0.3)))</f>
        <v/>
      </c>
    </row>
    <row r="6226" ht="15" customHeight="1" s="1">
      <c r="A6226" s="9" t="n">
        <v>6223</v>
      </c>
      <c r="B6226" s="6" t="inlineStr">
        <is>
          <t>17/09</t>
        </is>
      </c>
      <c r="C6226" s="6" t="n">
        <v>6</v>
      </c>
      <c r="D6226" s="6" t="n">
        <v>0</v>
      </c>
      <c r="E6226" s="10">
        <f>IF(D6226=1, IF(OR(C6226&lt;10, C6226&gt;=15),1,0), IF(OR(C6226&lt;7, C6226&gt;=18),1,0))</f>
        <v/>
      </c>
      <c r="F6226" s="11" t="n">
        <v>0.474</v>
      </c>
      <c r="G6226" s="12">
        <f>0*8</f>
        <v/>
      </c>
      <c r="H6226" s="12">
        <f>F6226-G6226</f>
        <v/>
      </c>
      <c r="I6226" s="10">
        <f>IF(E6226=0,"Fora",IF(E6225=0,"Carg xar",IF(H6226&lt;0,IF(M6226&lt;0.9,"Carg FV","Stby"),IF(M6226&gt;P6226,"V2H",IF(M6226&lt;0.9,"Carg xar","Stby")))))</f>
        <v/>
      </c>
      <c r="J6226" s="12">
        <f>IF(OR(I6226="Carg FV",I6226="Carg xar"),MIN(IF(I6226="Carg FV",ABS(H6226),7.4),7.4,MAX(0,(0.9-M6226)*40)*0.95),0)</f>
        <v/>
      </c>
      <c r="K6226" s="12">
        <f>IF(I6226="V2H",MIN(MAX(0,H6226),7.4,MAX(0,(M6226-P6226)*40)*0.95),0)</f>
        <v/>
      </c>
      <c r="L6226" s="12">
        <f>IF(E6226=0,0,MAX(0,H6226-K6226))</f>
        <v/>
      </c>
      <c r="M6226" s="13">
        <f>M6225+J6225/40-IF(I6225="V2H",K6225/(0.95*40),0)-IF(E6226=0,IF(E6225=1,IF(D6226=1,30,40)*0.18/(2*40),0),0)-IF(E6226=1,IF(E6225=0,IF(D6226=1,30,40)*0.18/(2*40),0),0)</f>
        <v/>
      </c>
      <c r="N6226" s="14" t="n">
        <v>0.09</v>
      </c>
      <c r="O6226" s="15">
        <f>K6226*N6226</f>
        <v/>
      </c>
      <c r="P6226">
        <f>IF(E6226=0,0.3,IF(D6226=1,IF(C6226&gt;=Params!$B$13-3,IF(C6226&lt;Params!$B$13,Params!$B$20,0.3),0.3),IF(C6226&gt;=Params!$B$15-3,IF(C6226&lt;Params!$B$15,Params!$B$21,0.3),0.3)))</f>
        <v/>
      </c>
    </row>
    <row r="6227" ht="15" customHeight="1" s="1">
      <c r="A6227" s="9" t="n">
        <v>6224</v>
      </c>
      <c r="B6227" s="6" t="inlineStr">
        <is>
          <t>17/09</t>
        </is>
      </c>
      <c r="C6227" s="6" t="n">
        <v>7</v>
      </c>
      <c r="D6227" s="6" t="n">
        <v>0</v>
      </c>
      <c r="E6227" s="10">
        <f>IF(D6227=1, IF(OR(C6227&lt;10, C6227&gt;=15),1,0), IF(OR(C6227&lt;7, C6227&gt;=18),1,0))</f>
        <v/>
      </c>
      <c r="F6227" s="11" t="n">
        <v>0.752</v>
      </c>
      <c r="G6227" s="12">
        <f>0.06*8</f>
        <v/>
      </c>
      <c r="H6227" s="12">
        <f>F6227-G6227</f>
        <v/>
      </c>
      <c r="I6227" s="10">
        <f>IF(E6227=0,"Fora",IF(E6226=0,"Carg xar",IF(H6227&lt;0,IF(M6227&lt;0.9,"Carg FV","Stby"),IF(M6227&gt;P6227,"V2H",IF(M6227&lt;0.9,"Carg xar","Stby")))))</f>
        <v/>
      </c>
      <c r="J6227" s="12">
        <f>IF(OR(I6227="Carg FV",I6227="Carg xar"),MIN(IF(I6227="Carg FV",ABS(H6227),7.4),7.4,MAX(0,(0.9-M6227)*40)*0.95),0)</f>
        <v/>
      </c>
      <c r="K6227" s="12">
        <f>IF(I6227="V2H",MIN(MAX(0,H6227),7.4,MAX(0,(M6227-P6227)*40)*0.95),0)</f>
        <v/>
      </c>
      <c r="L6227" s="12">
        <f>IF(E6227=0,0,MAX(0,H6227-K6227))</f>
        <v/>
      </c>
      <c r="M6227" s="13">
        <f>M6226+J6226/40-IF(I6226="V2H",K6226/(0.95*40),0)-IF(E6227=0,IF(E6226=1,IF(D6227=1,30,40)*0.18/(2*40),0),0)-IF(E6227=1,IF(E6226=0,IF(D6227=1,30,40)*0.18/(2*40),0),0)</f>
        <v/>
      </c>
      <c r="N6227" s="14" t="n">
        <v>0.09</v>
      </c>
      <c r="O6227" s="15">
        <f>K6227*N6227</f>
        <v/>
      </c>
      <c r="P6227">
        <f>IF(E6227=0,0.3,IF(D6227=1,IF(C6227&gt;=Params!$B$13-3,IF(C6227&lt;Params!$B$13,Params!$B$20,0.3),0.3),IF(C6227&gt;=Params!$B$15-3,IF(C6227&lt;Params!$B$15,Params!$B$21,0.3),0.3)))</f>
        <v/>
      </c>
    </row>
    <row r="6228" ht="15" customHeight="1" s="1">
      <c r="A6228" s="9" t="n">
        <v>6225</v>
      </c>
      <c r="B6228" s="6" t="inlineStr">
        <is>
          <t>17/09</t>
        </is>
      </c>
      <c r="C6228" s="6" t="n">
        <v>8</v>
      </c>
      <c r="D6228" s="6" t="n">
        <v>0</v>
      </c>
      <c r="E6228" s="10">
        <f>IF(D6228=1, IF(OR(C6228&lt;10, C6228&gt;=15),1,0), IF(OR(C6228&lt;7, C6228&gt;=18),1,0))</f>
        <v/>
      </c>
      <c r="F6228" s="11" t="n">
        <v>0.32</v>
      </c>
      <c r="G6228" s="12">
        <f>0.2*8</f>
        <v/>
      </c>
      <c r="H6228" s="12">
        <f>F6228-G6228</f>
        <v/>
      </c>
      <c r="I6228" s="10">
        <f>IF(E6228=0,"Fora",IF(E6227=0,"Carg xar",IF(H6228&lt;0,IF(M6228&lt;0.9,"Carg FV","Stby"),IF(M6228&gt;P6228,"V2H",IF(M6228&lt;0.9,"Carg xar","Stby")))))</f>
        <v/>
      </c>
      <c r="J6228" s="12">
        <f>IF(OR(I6228="Carg FV",I6228="Carg xar"),MIN(IF(I6228="Carg FV",ABS(H6228),7.4),7.4,MAX(0,(0.9-M6228)*40)*0.95),0)</f>
        <v/>
      </c>
      <c r="K6228" s="12">
        <f>IF(I6228="V2H",MIN(MAX(0,H6228),7.4,MAX(0,(M6228-P6228)*40)*0.95),0)</f>
        <v/>
      </c>
      <c r="L6228" s="12">
        <f>IF(E6228=0,0,MAX(0,H6228-K6228))</f>
        <v/>
      </c>
      <c r="M6228" s="13">
        <f>M6227+J6227/40-IF(I6227="V2H",K6227/(0.95*40),0)-IF(E6228=0,IF(E6227=1,IF(D6228=1,30,40)*0.18/(2*40),0),0)-IF(E6228=1,IF(E6227=0,IF(D6228=1,30,40)*0.18/(2*40),0),0)</f>
        <v/>
      </c>
      <c r="N6228" s="14" t="n">
        <v>0.15</v>
      </c>
      <c r="O6228" s="15">
        <f>K6228*N6228</f>
        <v/>
      </c>
      <c r="P6228">
        <f>IF(E6228=0,0.3,IF(D6228=1,IF(C6228&gt;=Params!$B$13-3,IF(C6228&lt;Params!$B$13,Params!$B$20,0.3),0.3),IF(C6228&gt;=Params!$B$15-3,IF(C6228&lt;Params!$B$15,Params!$B$21,0.3),0.3)))</f>
        <v/>
      </c>
    </row>
    <row r="6229" ht="15" customHeight="1" s="1">
      <c r="A6229" s="9" t="n">
        <v>6226</v>
      </c>
      <c r="B6229" s="6" t="inlineStr">
        <is>
          <t>17/09</t>
        </is>
      </c>
      <c r="C6229" s="6" t="n">
        <v>9</v>
      </c>
      <c r="D6229" s="6" t="n">
        <v>0</v>
      </c>
      <c r="E6229" s="10">
        <f>IF(D6229=1, IF(OR(C6229&lt;10, C6229&gt;=15),1,0), IF(OR(C6229&lt;7, C6229&gt;=18),1,0))</f>
        <v/>
      </c>
      <c r="F6229" s="11" t="n">
        <v>1.877</v>
      </c>
      <c r="G6229" s="12">
        <f>0.4*8</f>
        <v/>
      </c>
      <c r="H6229" s="12">
        <f>F6229-G6229</f>
        <v/>
      </c>
      <c r="I6229" s="10">
        <f>IF(E6229=0,"Fora",IF(E6228=0,"Carg xar",IF(H6229&lt;0,IF(M6229&lt;0.9,"Carg FV","Stby"),IF(M6229&gt;P6229,"V2H",IF(M6229&lt;0.9,"Carg xar","Stby")))))</f>
        <v/>
      </c>
      <c r="J6229" s="12">
        <f>IF(OR(I6229="Carg FV",I6229="Carg xar"),MIN(IF(I6229="Carg FV",ABS(H6229),7.4),7.4,MAX(0,(0.9-M6229)*40)*0.95),0)</f>
        <v/>
      </c>
      <c r="K6229" s="12">
        <f>IF(I6229="V2H",MIN(MAX(0,H6229),7.4,MAX(0,(M6229-P6229)*40)*0.95),0)</f>
        <v/>
      </c>
      <c r="L6229" s="12">
        <f>IF(E6229=0,0,MAX(0,H6229-K6229))</f>
        <v/>
      </c>
      <c r="M6229" s="13">
        <f>M6228+J6228/40-IF(I6228="V2H",K6228/(0.95*40),0)-IF(E6229=0,IF(E6228=1,IF(D6229=1,30,40)*0.18/(2*40),0),0)-IF(E6229=1,IF(E6228=0,IF(D6229=1,30,40)*0.18/(2*40),0),0)</f>
        <v/>
      </c>
      <c r="N6229" s="14" t="n">
        <v>0.15</v>
      </c>
      <c r="O6229" s="15">
        <f>K6229*N6229</f>
        <v/>
      </c>
      <c r="P6229">
        <f>IF(E6229=0,0.3,IF(D6229=1,IF(C6229&gt;=Params!$B$13-3,IF(C6229&lt;Params!$B$13,Params!$B$20,0.3),0.3),IF(C6229&gt;=Params!$B$15-3,IF(C6229&lt;Params!$B$15,Params!$B$21,0.3),0.3)))</f>
        <v/>
      </c>
    </row>
    <row r="6230" ht="15" customHeight="1" s="1">
      <c r="A6230" s="9" t="n">
        <v>6227</v>
      </c>
      <c r="B6230" s="6" t="inlineStr">
        <is>
          <t>17/09</t>
        </is>
      </c>
      <c r="C6230" s="6" t="n">
        <v>10</v>
      </c>
      <c r="D6230" s="6" t="n">
        <v>0</v>
      </c>
      <c r="E6230" s="10">
        <f>IF(D6230=1, IF(OR(C6230&lt;10, C6230&gt;=15),1,0), IF(OR(C6230&lt;7, C6230&gt;=18),1,0))</f>
        <v/>
      </c>
      <c r="F6230" s="11" t="n">
        <v>0</v>
      </c>
      <c r="G6230" s="12">
        <f>0.6*8</f>
        <v/>
      </c>
      <c r="H6230" s="12">
        <f>F6230-G6230</f>
        <v/>
      </c>
      <c r="I6230" s="10">
        <f>IF(E6230=0,"Fora",IF(E6229=0,"Carg xar",IF(H6230&lt;0,IF(M6230&lt;0.9,"Carg FV","Stby"),IF(M6230&gt;P6230,"V2H",IF(M6230&lt;0.9,"Carg xar","Stby")))))</f>
        <v/>
      </c>
      <c r="J6230" s="12">
        <f>IF(OR(I6230="Carg FV",I6230="Carg xar"),MIN(IF(I6230="Carg FV",ABS(H6230),7.4),7.4,MAX(0,(0.9-M6230)*40)*0.95),0)</f>
        <v/>
      </c>
      <c r="K6230" s="12">
        <f>IF(I6230="V2H",MIN(MAX(0,H6230),7.4,MAX(0,(M6230-P6230)*40)*0.95),0)</f>
        <v/>
      </c>
      <c r="L6230" s="12">
        <f>IF(E6230=0,0,MAX(0,H6230-K6230))</f>
        <v/>
      </c>
      <c r="M6230" s="13">
        <f>M6229+J6229/40-IF(I6229="V2H",K6229/(0.95*40),0)-IF(E6230=0,IF(E6229=1,IF(D6230=1,30,40)*0.18/(2*40),0),0)-IF(E6230=1,IF(E6229=0,IF(D6230=1,30,40)*0.18/(2*40),0),0)</f>
        <v/>
      </c>
      <c r="N6230" s="14" t="n">
        <v>0.2</v>
      </c>
      <c r="O6230" s="15">
        <f>K6230*N6230</f>
        <v/>
      </c>
      <c r="P6230">
        <f>IF(E6230=0,0.3,IF(D6230=1,IF(C6230&gt;=Params!$B$13-3,IF(C6230&lt;Params!$B$13,Params!$B$20,0.3),0.3),IF(C6230&gt;=Params!$B$15-3,IF(C6230&lt;Params!$B$15,Params!$B$21,0.3),0.3)))</f>
        <v/>
      </c>
    </row>
    <row r="6231" ht="15" customHeight="1" s="1">
      <c r="A6231" s="9" t="n">
        <v>6228</v>
      </c>
      <c r="B6231" s="6" t="inlineStr">
        <is>
          <t>17/09</t>
        </is>
      </c>
      <c r="C6231" s="6" t="n">
        <v>11</v>
      </c>
      <c r="D6231" s="6" t="n">
        <v>0</v>
      </c>
      <c r="E6231" s="10">
        <f>IF(D6231=1, IF(OR(C6231&lt;10, C6231&gt;=15),1,0), IF(OR(C6231&lt;7, C6231&gt;=18),1,0))</f>
        <v/>
      </c>
      <c r="F6231" s="11" t="n">
        <v>0</v>
      </c>
      <c r="G6231" s="12">
        <f>0.75*8</f>
        <v/>
      </c>
      <c r="H6231" s="12">
        <f>F6231-G6231</f>
        <v/>
      </c>
      <c r="I6231" s="10">
        <f>IF(E6231=0,"Fora",IF(E6230=0,"Carg xar",IF(H6231&lt;0,IF(M6231&lt;0.9,"Carg FV","Stby"),IF(M6231&gt;P6231,"V2H",IF(M6231&lt;0.9,"Carg xar","Stby")))))</f>
        <v/>
      </c>
      <c r="J6231" s="12">
        <f>IF(OR(I6231="Carg FV",I6231="Carg xar"),MIN(IF(I6231="Carg FV",ABS(H6231),7.4),7.4,MAX(0,(0.9-M6231)*40)*0.95),0)</f>
        <v/>
      </c>
      <c r="K6231" s="12">
        <f>IF(I6231="V2H",MIN(MAX(0,H6231),7.4,MAX(0,(M6231-P6231)*40)*0.95),0)</f>
        <v/>
      </c>
      <c r="L6231" s="12">
        <f>IF(E6231=0,0,MAX(0,H6231-K6231))</f>
        <v/>
      </c>
      <c r="M6231" s="13">
        <f>M6230+J6230/40-IF(I6230="V2H",K6230/(0.95*40),0)-IF(E6231=0,IF(E6230=1,IF(D6231=1,30,40)*0.18/(2*40),0),0)-IF(E6231=1,IF(E6230=0,IF(D6231=1,30,40)*0.18/(2*40),0),0)</f>
        <v/>
      </c>
      <c r="N6231" s="14" t="n">
        <v>0.2</v>
      </c>
      <c r="O6231" s="15">
        <f>K6231*N6231</f>
        <v/>
      </c>
      <c r="P6231">
        <f>IF(E6231=0,0.3,IF(D6231=1,IF(C6231&gt;=Params!$B$13-3,IF(C6231&lt;Params!$B$13,Params!$B$20,0.3),0.3),IF(C6231&gt;=Params!$B$15-3,IF(C6231&lt;Params!$B$15,Params!$B$21,0.3),0.3)))</f>
        <v/>
      </c>
    </row>
    <row r="6232" ht="15" customHeight="1" s="1">
      <c r="A6232" s="9" t="n">
        <v>6229</v>
      </c>
      <c r="B6232" s="6" t="inlineStr">
        <is>
          <t>17/09</t>
        </is>
      </c>
      <c r="C6232" s="6" t="n">
        <v>12</v>
      </c>
      <c r="D6232" s="6" t="n">
        <v>0</v>
      </c>
      <c r="E6232" s="10">
        <f>IF(D6232=1, IF(OR(C6232&lt;10, C6232&gt;=15),1,0), IF(OR(C6232&lt;7, C6232&gt;=18),1,0))</f>
        <v/>
      </c>
      <c r="F6232" s="11" t="n">
        <v>0</v>
      </c>
      <c r="G6232" s="12">
        <f>0.82*8</f>
        <v/>
      </c>
      <c r="H6232" s="12">
        <f>F6232-G6232</f>
        <v/>
      </c>
      <c r="I6232" s="10">
        <f>IF(E6232=0,"Fora",IF(E6231=0,"Carg xar",IF(H6232&lt;0,IF(M6232&lt;0.9,"Carg FV","Stby"),IF(M6232&gt;P6232,"V2H",IF(M6232&lt;0.9,"Carg xar","Stby")))))</f>
        <v/>
      </c>
      <c r="J6232" s="12">
        <f>IF(OR(I6232="Carg FV",I6232="Carg xar"),MIN(IF(I6232="Carg FV",ABS(H6232),7.4),7.4,MAX(0,(0.9-M6232)*40)*0.95),0)</f>
        <v/>
      </c>
      <c r="K6232" s="12">
        <f>IF(I6232="V2H",MIN(MAX(0,H6232),7.4,MAX(0,(M6232-P6232)*40)*0.95),0)</f>
        <v/>
      </c>
      <c r="L6232" s="12">
        <f>IF(E6232=0,0,MAX(0,H6232-K6232))</f>
        <v/>
      </c>
      <c r="M6232" s="13">
        <f>M6231+J6231/40-IF(I6231="V2H",K6231/(0.95*40),0)-IF(E6232=0,IF(E6231=1,IF(D6232=1,30,40)*0.18/(2*40),0),0)-IF(E6232=1,IF(E6231=0,IF(D6232=1,30,40)*0.18/(2*40),0),0)</f>
        <v/>
      </c>
      <c r="N6232" s="14" t="n">
        <v>0.2</v>
      </c>
      <c r="O6232" s="15">
        <f>K6232*N6232</f>
        <v/>
      </c>
      <c r="P6232">
        <f>IF(E6232=0,0.3,IF(D6232=1,IF(C6232&gt;=Params!$B$13-3,IF(C6232&lt;Params!$B$13,Params!$B$20,0.3),0.3),IF(C6232&gt;=Params!$B$15-3,IF(C6232&lt;Params!$B$15,Params!$B$21,0.3),0.3)))</f>
        <v/>
      </c>
    </row>
    <row r="6233" ht="15" customHeight="1" s="1">
      <c r="A6233" s="9" t="n">
        <v>6230</v>
      </c>
      <c r="B6233" s="6" t="inlineStr">
        <is>
          <t>17/09</t>
        </is>
      </c>
      <c r="C6233" s="6" t="n">
        <v>13</v>
      </c>
      <c r="D6233" s="6" t="n">
        <v>0</v>
      </c>
      <c r="E6233" s="10">
        <f>IF(D6233=1, IF(OR(C6233&lt;10, C6233&gt;=15),1,0), IF(OR(C6233&lt;7, C6233&gt;=18),1,0))</f>
        <v/>
      </c>
      <c r="F6233" s="11" t="n">
        <v>0</v>
      </c>
      <c r="G6233" s="12">
        <f>0.8*8</f>
        <v/>
      </c>
      <c r="H6233" s="12">
        <f>F6233-G6233</f>
        <v/>
      </c>
      <c r="I6233" s="10">
        <f>IF(E6233=0,"Fora",IF(E6232=0,"Carg xar",IF(H6233&lt;0,IF(M6233&lt;0.9,"Carg FV","Stby"),IF(M6233&gt;P6233,"V2H",IF(M6233&lt;0.9,"Carg xar","Stby")))))</f>
        <v/>
      </c>
      <c r="J6233" s="12">
        <f>IF(OR(I6233="Carg FV",I6233="Carg xar"),MIN(IF(I6233="Carg FV",ABS(H6233),7.4),7.4,MAX(0,(0.9-M6233)*40)*0.95),0)</f>
        <v/>
      </c>
      <c r="K6233" s="12">
        <f>IF(I6233="V2H",MIN(MAX(0,H6233),7.4,MAX(0,(M6233-P6233)*40)*0.95),0)</f>
        <v/>
      </c>
      <c r="L6233" s="12">
        <f>IF(E6233=0,0,MAX(0,H6233-K6233))</f>
        <v/>
      </c>
      <c r="M6233" s="13">
        <f>M6232+J6232/40-IF(I6232="V2H",K6232/(0.95*40),0)-IF(E6233=0,IF(E6232=1,IF(D6233=1,30,40)*0.18/(2*40),0),0)-IF(E6233=1,IF(E6232=0,IF(D6233=1,30,40)*0.18/(2*40),0),0)</f>
        <v/>
      </c>
      <c r="N6233" s="14" t="n">
        <v>0.2</v>
      </c>
      <c r="O6233" s="15">
        <f>K6233*N6233</f>
        <v/>
      </c>
      <c r="P6233">
        <f>IF(E6233=0,0.3,IF(D6233=1,IF(C6233&gt;=Params!$B$13-3,IF(C6233&lt;Params!$B$13,Params!$B$20,0.3),0.3),IF(C6233&gt;=Params!$B$15-3,IF(C6233&lt;Params!$B$15,Params!$B$21,0.3),0.3)))</f>
        <v/>
      </c>
    </row>
    <row r="6234" ht="15" customHeight="1" s="1">
      <c r="A6234" s="9" t="n">
        <v>6231</v>
      </c>
      <c r="B6234" s="6" t="inlineStr">
        <is>
          <t>17/09</t>
        </is>
      </c>
      <c r="C6234" s="6" t="n">
        <v>14</v>
      </c>
      <c r="D6234" s="6" t="n">
        <v>0</v>
      </c>
      <c r="E6234" s="10">
        <f>IF(D6234=1, IF(OR(C6234&lt;10, C6234&gt;=15),1,0), IF(OR(C6234&lt;7, C6234&gt;=18),1,0))</f>
        <v/>
      </c>
      <c r="F6234" s="11" t="n">
        <v>0</v>
      </c>
      <c r="G6234" s="12">
        <f>0.68*8</f>
        <v/>
      </c>
      <c r="H6234" s="12">
        <f>F6234-G6234</f>
        <v/>
      </c>
      <c r="I6234" s="10">
        <f>IF(E6234=0,"Fora",IF(E6233=0,"Carg xar",IF(H6234&lt;0,IF(M6234&lt;0.9,"Carg FV","Stby"),IF(M6234&gt;P6234,"V2H",IF(M6234&lt;0.9,"Carg xar","Stby")))))</f>
        <v/>
      </c>
      <c r="J6234" s="12">
        <f>IF(OR(I6234="Carg FV",I6234="Carg xar"),MIN(IF(I6234="Carg FV",ABS(H6234),7.4),7.4,MAX(0,(0.9-M6234)*40)*0.95),0)</f>
        <v/>
      </c>
      <c r="K6234" s="12">
        <f>IF(I6234="V2H",MIN(MAX(0,H6234),7.4,MAX(0,(M6234-P6234)*40)*0.95),0)</f>
        <v/>
      </c>
      <c r="L6234" s="12">
        <f>IF(E6234=0,0,MAX(0,H6234-K6234))</f>
        <v/>
      </c>
      <c r="M6234" s="13">
        <f>M6233+J6233/40-IF(I6233="V2H",K6233/(0.95*40),0)-IF(E6234=0,IF(E6233=1,IF(D6234=1,30,40)*0.18/(2*40),0),0)-IF(E6234=1,IF(E6233=0,IF(D6234=1,30,40)*0.18/(2*40),0),0)</f>
        <v/>
      </c>
      <c r="N6234" s="14" t="n">
        <v>0.15</v>
      </c>
      <c r="O6234" s="15">
        <f>K6234*N6234</f>
        <v/>
      </c>
      <c r="P6234">
        <f>IF(E6234=0,0.3,IF(D6234=1,IF(C6234&gt;=Params!$B$13-3,IF(C6234&lt;Params!$B$13,Params!$B$20,0.3),0.3),IF(C6234&gt;=Params!$B$15-3,IF(C6234&lt;Params!$B$15,Params!$B$21,0.3),0.3)))</f>
        <v/>
      </c>
    </row>
    <row r="6235" ht="15" customHeight="1" s="1">
      <c r="A6235" s="9" t="n">
        <v>6232</v>
      </c>
      <c r="B6235" s="6" t="inlineStr">
        <is>
          <t>17/09</t>
        </is>
      </c>
      <c r="C6235" s="6" t="n">
        <v>15</v>
      </c>
      <c r="D6235" s="6" t="n">
        <v>0</v>
      </c>
      <c r="E6235" s="10">
        <f>IF(D6235=1, IF(OR(C6235&lt;10, C6235&gt;=15),1,0), IF(OR(C6235&lt;7, C6235&gt;=18),1,0))</f>
        <v/>
      </c>
      <c r="F6235" s="11" t="n">
        <v>0</v>
      </c>
      <c r="G6235" s="12">
        <f>0.5*8</f>
        <v/>
      </c>
      <c r="H6235" s="12">
        <f>F6235-G6235</f>
        <v/>
      </c>
      <c r="I6235" s="10">
        <f>IF(E6235=0,"Fora",IF(E6234=0,"Carg xar",IF(H6235&lt;0,IF(M6235&lt;0.9,"Carg FV","Stby"),IF(M6235&gt;P6235,"V2H",IF(M6235&lt;0.9,"Carg xar","Stby")))))</f>
        <v/>
      </c>
      <c r="J6235" s="12">
        <f>IF(OR(I6235="Carg FV",I6235="Carg xar"),MIN(IF(I6235="Carg FV",ABS(H6235),7.4),7.4,MAX(0,(0.9-M6235)*40)*0.95),0)</f>
        <v/>
      </c>
      <c r="K6235" s="12">
        <f>IF(I6235="V2H",MIN(MAX(0,H6235),7.4,MAX(0,(M6235-P6235)*40)*0.95),0)</f>
        <v/>
      </c>
      <c r="L6235" s="12">
        <f>IF(E6235=0,0,MAX(0,H6235-K6235))</f>
        <v/>
      </c>
      <c r="M6235" s="13">
        <f>M6234+J6234/40-IF(I6234="V2H",K6234/(0.95*40),0)-IF(E6235=0,IF(E6234=1,IF(D6235=1,30,40)*0.18/(2*40),0),0)-IF(E6235=1,IF(E6234=0,IF(D6235=1,30,40)*0.18/(2*40),0),0)</f>
        <v/>
      </c>
      <c r="N6235" s="14" t="n">
        <v>0.15</v>
      </c>
      <c r="O6235" s="15">
        <f>K6235*N6235</f>
        <v/>
      </c>
      <c r="P6235">
        <f>IF(E6235=0,0.3,IF(D6235=1,IF(C6235&gt;=Params!$B$13-3,IF(C6235&lt;Params!$B$13,Params!$B$20,0.3),0.3),IF(C6235&gt;=Params!$B$15-3,IF(C6235&lt;Params!$B$15,Params!$B$21,0.3),0.3)))</f>
        <v/>
      </c>
    </row>
    <row r="6236" ht="15" customHeight="1" s="1">
      <c r="A6236" s="9" t="n">
        <v>6233</v>
      </c>
      <c r="B6236" s="6" t="inlineStr">
        <is>
          <t>17/09</t>
        </is>
      </c>
      <c r="C6236" s="6" t="n">
        <v>16</v>
      </c>
      <c r="D6236" s="6" t="n">
        <v>0</v>
      </c>
      <c r="E6236" s="10">
        <f>IF(D6236=1, IF(OR(C6236&lt;10, C6236&gt;=15),1,0), IF(OR(C6236&lt;7, C6236&gt;=18),1,0))</f>
        <v/>
      </c>
      <c r="F6236" s="11" t="n">
        <v>1.821</v>
      </c>
      <c r="G6236" s="12">
        <f>0.3*8</f>
        <v/>
      </c>
      <c r="H6236" s="12">
        <f>F6236-G6236</f>
        <v/>
      </c>
      <c r="I6236" s="10">
        <f>IF(E6236=0,"Fora",IF(E6235=0,"Carg xar",IF(H6236&lt;0,IF(M6236&lt;0.9,"Carg FV","Stby"),IF(M6236&gt;P6236,"V2H",IF(M6236&lt;0.9,"Carg xar","Stby")))))</f>
        <v/>
      </c>
      <c r="J6236" s="12">
        <f>IF(OR(I6236="Carg FV",I6236="Carg xar"),MIN(IF(I6236="Carg FV",ABS(H6236),7.4),7.4,MAX(0,(0.9-M6236)*40)*0.95),0)</f>
        <v/>
      </c>
      <c r="K6236" s="12">
        <f>IF(I6236="V2H",MIN(MAX(0,H6236),7.4,MAX(0,(M6236-P6236)*40)*0.95),0)</f>
        <v/>
      </c>
      <c r="L6236" s="12">
        <f>IF(E6236=0,0,MAX(0,H6236-K6236))</f>
        <v/>
      </c>
      <c r="M6236" s="13">
        <f>M6235+J6235/40-IF(I6235="V2H",K6235/(0.95*40),0)-IF(E6236=0,IF(E6235=1,IF(D6236=1,30,40)*0.18/(2*40),0),0)-IF(E6236=1,IF(E6235=0,IF(D6236=1,30,40)*0.18/(2*40),0),0)</f>
        <v/>
      </c>
      <c r="N6236" s="14" t="n">
        <v>0.15</v>
      </c>
      <c r="O6236" s="15">
        <f>K6236*N6236</f>
        <v/>
      </c>
      <c r="P6236">
        <f>IF(E6236=0,0.3,IF(D6236=1,IF(C6236&gt;=Params!$B$13-3,IF(C6236&lt;Params!$B$13,Params!$B$20,0.3),0.3),IF(C6236&gt;=Params!$B$15-3,IF(C6236&lt;Params!$B$15,Params!$B$21,0.3),0.3)))</f>
        <v/>
      </c>
    </row>
    <row r="6237" ht="15" customHeight="1" s="1">
      <c r="A6237" s="9" t="n">
        <v>6234</v>
      </c>
      <c r="B6237" s="6" t="inlineStr">
        <is>
          <t>17/09</t>
        </is>
      </c>
      <c r="C6237" s="6" t="n">
        <v>17</v>
      </c>
      <c r="D6237" s="6" t="n">
        <v>0</v>
      </c>
      <c r="E6237" s="10">
        <f>IF(D6237=1, IF(OR(C6237&lt;10, C6237&gt;=15),1,0), IF(OR(C6237&lt;7, C6237&gt;=18),1,0))</f>
        <v/>
      </c>
      <c r="F6237" s="11" t="n">
        <v>2.626</v>
      </c>
      <c r="G6237" s="12">
        <f>0.12*8</f>
        <v/>
      </c>
      <c r="H6237" s="12">
        <f>F6237-G6237</f>
        <v/>
      </c>
      <c r="I6237" s="10">
        <f>IF(E6237=0,"Fora",IF(E6236=0,"Carg xar",IF(H6237&lt;0,IF(M6237&lt;0.9,"Carg FV","Stby"),IF(M6237&gt;P6237,"V2H",IF(M6237&lt;0.9,"Carg xar","Stby")))))</f>
        <v/>
      </c>
      <c r="J6237" s="12">
        <f>IF(OR(I6237="Carg FV",I6237="Carg xar"),MIN(IF(I6237="Carg FV",ABS(H6237),7.4),7.4,MAX(0,(0.9-M6237)*40)*0.95),0)</f>
        <v/>
      </c>
      <c r="K6237" s="12">
        <f>IF(I6237="V2H",MIN(MAX(0,H6237),7.4,MAX(0,(M6237-P6237)*40)*0.95),0)</f>
        <v/>
      </c>
      <c r="L6237" s="12">
        <f>IF(E6237=0,0,MAX(0,H6237-K6237))</f>
        <v/>
      </c>
      <c r="M6237" s="13">
        <f>M6236+J6236/40-IF(I6236="V2H",K6236/(0.95*40),0)-IF(E6237=0,IF(E6236=1,IF(D6237=1,30,40)*0.18/(2*40),0),0)-IF(E6237=1,IF(E6236=0,IF(D6237=1,30,40)*0.18/(2*40),0),0)</f>
        <v/>
      </c>
      <c r="N6237" s="14" t="n">
        <v>0.15</v>
      </c>
      <c r="O6237" s="15">
        <f>K6237*N6237</f>
        <v/>
      </c>
      <c r="P6237">
        <f>IF(E6237=0,0.3,IF(D6237=1,IF(C6237&gt;=Params!$B$13-3,IF(C6237&lt;Params!$B$13,Params!$B$20,0.3),0.3),IF(C6237&gt;=Params!$B$15-3,IF(C6237&lt;Params!$B$15,Params!$B$21,0.3),0.3)))</f>
        <v/>
      </c>
    </row>
    <row r="6238" ht="15" customHeight="1" s="1">
      <c r="A6238" s="9" t="n">
        <v>6235</v>
      </c>
      <c r="B6238" s="6" t="inlineStr">
        <is>
          <t>17/09</t>
        </is>
      </c>
      <c r="C6238" s="6" t="n">
        <v>18</v>
      </c>
      <c r="D6238" s="6" t="n">
        <v>0</v>
      </c>
      <c r="E6238" s="10">
        <f>IF(D6238=1, IF(OR(C6238&lt;10, C6238&gt;=15),1,0), IF(OR(C6238&lt;7, C6238&gt;=18),1,0))</f>
        <v/>
      </c>
      <c r="F6238" s="11" t="n">
        <v>0.991</v>
      </c>
      <c r="G6238" s="12">
        <f>0*8</f>
        <v/>
      </c>
      <c r="H6238" s="12">
        <f>F6238-G6238</f>
        <v/>
      </c>
      <c r="I6238" s="10">
        <f>IF(E6238=0,"Fora",IF(E6237=0,"Carg xar",IF(H6238&lt;0,IF(M6238&lt;0.9,"Carg FV","Stby"),IF(M6238&gt;P6238,"V2H",IF(M6238&lt;0.9,"Carg xar","Stby")))))</f>
        <v/>
      </c>
      <c r="J6238" s="12">
        <f>IF(OR(I6238="Carg FV",I6238="Carg xar"),MIN(IF(I6238="Carg FV",ABS(H6238),7.4),7.4,MAX(0,(0.9-M6238)*40)*0.95),0)</f>
        <v/>
      </c>
      <c r="K6238" s="12">
        <f>IF(I6238="V2H",MIN(MAX(0,H6238),7.4,MAX(0,(M6238-P6238)*40)*0.95),0)</f>
        <v/>
      </c>
      <c r="L6238" s="12">
        <f>IF(E6238=0,0,MAX(0,H6238-K6238))</f>
        <v/>
      </c>
      <c r="M6238" s="13">
        <f>M6237+J6237/40-IF(I6237="V2H",K6237/(0.95*40),0)-IF(E6238=0,IF(E6237=1,IF(D6238=1,30,40)*0.18/(2*40),0),0)-IF(E6238=1,IF(E6237=0,IF(D6238=1,30,40)*0.18/(2*40),0),0)</f>
        <v/>
      </c>
      <c r="N6238" s="14" t="n">
        <v>0.2</v>
      </c>
      <c r="O6238" s="15">
        <f>K6238*N6238</f>
        <v/>
      </c>
      <c r="P6238">
        <f>IF(E6238=0,0.3,IF(D6238=1,IF(C6238&gt;=Params!$B$13-3,IF(C6238&lt;Params!$B$13,Params!$B$20,0.3),0.3),IF(C6238&gt;=Params!$B$15-3,IF(C6238&lt;Params!$B$15,Params!$B$21,0.3),0.3)))</f>
        <v/>
      </c>
    </row>
    <row r="6239" ht="15" customHeight="1" s="1">
      <c r="A6239" s="9" t="n">
        <v>6236</v>
      </c>
      <c r="B6239" s="6" t="inlineStr">
        <is>
          <t>17/09</t>
        </is>
      </c>
      <c r="C6239" s="6" t="n">
        <v>19</v>
      </c>
      <c r="D6239" s="6" t="n">
        <v>0</v>
      </c>
      <c r="E6239" s="10">
        <f>IF(D6239=1, IF(OR(C6239&lt;10, C6239&gt;=15),1,0), IF(OR(C6239&lt;7, C6239&gt;=18),1,0))</f>
        <v/>
      </c>
      <c r="F6239" s="11" t="n">
        <v>1.185</v>
      </c>
      <c r="G6239" s="12">
        <f>0*8</f>
        <v/>
      </c>
      <c r="H6239" s="12">
        <f>F6239-G6239</f>
        <v/>
      </c>
      <c r="I6239" s="10">
        <f>IF(E6239=0,"Fora",IF(E6238=0,"Carg xar",IF(H6239&lt;0,IF(M6239&lt;0.9,"Carg FV","Stby"),IF(M6239&gt;P6239,"V2H",IF(M6239&lt;0.9,"Carg xar","Stby")))))</f>
        <v/>
      </c>
      <c r="J6239" s="12">
        <f>IF(OR(I6239="Carg FV",I6239="Carg xar"),MIN(IF(I6239="Carg FV",ABS(H6239),7.4),7.4,MAX(0,(0.9-M6239)*40)*0.95),0)</f>
        <v/>
      </c>
      <c r="K6239" s="12">
        <f>IF(I6239="V2H",MIN(MAX(0,H6239),7.4,MAX(0,(M6239-P6239)*40)*0.95),0)</f>
        <v/>
      </c>
      <c r="L6239" s="12">
        <f>IF(E6239=0,0,MAX(0,H6239-K6239))</f>
        <v/>
      </c>
      <c r="M6239" s="13">
        <f>M6238+J6238/40-IF(I6238="V2H",K6238/(0.95*40),0)-IF(E6239=0,IF(E6238=1,IF(D6239=1,30,40)*0.18/(2*40),0),0)-IF(E6239=1,IF(E6238=0,IF(D6239=1,30,40)*0.18/(2*40),0),0)</f>
        <v/>
      </c>
      <c r="N6239" s="14" t="n">
        <v>0.2</v>
      </c>
      <c r="O6239" s="15">
        <f>K6239*N6239</f>
        <v/>
      </c>
      <c r="P6239">
        <f>IF(E6239=0,0.3,IF(D6239=1,IF(C6239&gt;=Params!$B$13-3,IF(C6239&lt;Params!$B$13,Params!$B$20,0.3),0.3),IF(C6239&gt;=Params!$B$15-3,IF(C6239&lt;Params!$B$15,Params!$B$21,0.3),0.3)))</f>
        <v/>
      </c>
    </row>
    <row r="6240" ht="15" customHeight="1" s="1">
      <c r="A6240" s="9" t="n">
        <v>6237</v>
      </c>
      <c r="B6240" s="6" t="inlineStr">
        <is>
          <t>17/09</t>
        </is>
      </c>
      <c r="C6240" s="6" t="n">
        <v>20</v>
      </c>
      <c r="D6240" s="6" t="n">
        <v>0</v>
      </c>
      <c r="E6240" s="10">
        <f>IF(D6240=1, IF(OR(C6240&lt;10, C6240&gt;=15),1,0), IF(OR(C6240&lt;7, C6240&gt;=18),1,0))</f>
        <v/>
      </c>
      <c r="F6240" s="11" t="n">
        <v>0.773</v>
      </c>
      <c r="G6240" s="12">
        <f>0*8</f>
        <v/>
      </c>
      <c r="H6240" s="12">
        <f>F6240-G6240</f>
        <v/>
      </c>
      <c r="I6240" s="10">
        <f>IF(E6240=0,"Fora",IF(E6239=0,"Carg xar",IF(H6240&lt;0,IF(M6240&lt;0.9,"Carg FV","Stby"),IF(M6240&gt;P6240,"V2H",IF(M6240&lt;0.9,"Carg xar","Stby")))))</f>
        <v/>
      </c>
      <c r="J6240" s="12">
        <f>IF(OR(I6240="Carg FV",I6240="Carg xar"),MIN(IF(I6240="Carg FV",ABS(H6240),7.4),7.4,MAX(0,(0.9-M6240)*40)*0.95),0)</f>
        <v/>
      </c>
      <c r="K6240" s="12">
        <f>IF(I6240="V2H",MIN(MAX(0,H6240),7.4,MAX(0,(M6240-P6240)*40)*0.95),0)</f>
        <v/>
      </c>
      <c r="L6240" s="12">
        <f>IF(E6240=0,0,MAX(0,H6240-K6240))</f>
        <v/>
      </c>
      <c r="M6240" s="13">
        <f>M6239+J6239/40-IF(I6239="V2H",K6239/(0.95*40),0)-IF(E6240=0,IF(E6239=1,IF(D6240=1,30,40)*0.18/(2*40),0),0)-IF(E6240=1,IF(E6239=0,IF(D6240=1,30,40)*0.18/(2*40),0),0)</f>
        <v/>
      </c>
      <c r="N6240" s="14" t="n">
        <v>0.2</v>
      </c>
      <c r="O6240" s="15">
        <f>K6240*N6240</f>
        <v/>
      </c>
      <c r="P6240">
        <f>IF(E6240=0,0.3,IF(D6240=1,IF(C6240&gt;=Params!$B$13-3,IF(C6240&lt;Params!$B$13,Params!$B$20,0.3),0.3),IF(C6240&gt;=Params!$B$15-3,IF(C6240&lt;Params!$B$15,Params!$B$21,0.3),0.3)))</f>
        <v/>
      </c>
    </row>
    <row r="6241" ht="15" customHeight="1" s="1">
      <c r="A6241" s="9" t="n">
        <v>6238</v>
      </c>
      <c r="B6241" s="6" t="inlineStr">
        <is>
          <t>17/09</t>
        </is>
      </c>
      <c r="C6241" s="6" t="n">
        <v>21</v>
      </c>
      <c r="D6241" s="6" t="n">
        <v>0</v>
      </c>
      <c r="E6241" s="10">
        <f>IF(D6241=1, IF(OR(C6241&lt;10, C6241&gt;=15),1,0), IF(OR(C6241&lt;7, C6241&gt;=18),1,0))</f>
        <v/>
      </c>
      <c r="F6241" s="11" t="n">
        <v>1.631</v>
      </c>
      <c r="G6241" s="12">
        <f>0*8</f>
        <v/>
      </c>
      <c r="H6241" s="12">
        <f>F6241-G6241</f>
        <v/>
      </c>
      <c r="I6241" s="10">
        <f>IF(E6241=0,"Fora",IF(E6240=0,"Carg xar",IF(H6241&lt;0,IF(M6241&lt;0.9,"Carg FV","Stby"),IF(M6241&gt;P6241,"V2H",IF(M6241&lt;0.9,"Carg xar","Stby")))))</f>
        <v/>
      </c>
      <c r="J6241" s="12">
        <f>IF(OR(I6241="Carg FV",I6241="Carg xar"),MIN(IF(I6241="Carg FV",ABS(H6241),7.4),7.4,MAX(0,(0.9-M6241)*40)*0.95),0)</f>
        <v/>
      </c>
      <c r="K6241" s="12">
        <f>IF(I6241="V2H",MIN(MAX(0,H6241),7.4,MAX(0,(M6241-P6241)*40)*0.95),0)</f>
        <v/>
      </c>
      <c r="L6241" s="12">
        <f>IF(E6241=0,0,MAX(0,H6241-K6241))</f>
        <v/>
      </c>
      <c r="M6241" s="13">
        <f>M6240+J6240/40-IF(I6240="V2H",K6240/(0.95*40),0)-IF(E6241=0,IF(E6240=1,IF(D6241=1,30,40)*0.18/(2*40),0),0)-IF(E6241=1,IF(E6240=0,IF(D6241=1,30,40)*0.18/(2*40),0),0)</f>
        <v/>
      </c>
      <c r="N6241" s="14" t="n">
        <v>0.2</v>
      </c>
      <c r="O6241" s="15">
        <f>K6241*N6241</f>
        <v/>
      </c>
      <c r="P6241">
        <f>IF(E6241=0,0.3,IF(D6241=1,IF(C6241&gt;=Params!$B$13-3,IF(C6241&lt;Params!$B$13,Params!$B$20,0.3),0.3),IF(C6241&gt;=Params!$B$15-3,IF(C6241&lt;Params!$B$15,Params!$B$21,0.3),0.3)))</f>
        <v/>
      </c>
    </row>
    <row r="6242" ht="15" customHeight="1" s="1">
      <c r="A6242" s="9" t="n">
        <v>6239</v>
      </c>
      <c r="B6242" s="6" t="inlineStr">
        <is>
          <t>17/09</t>
        </is>
      </c>
      <c r="C6242" s="6" t="n">
        <v>22</v>
      </c>
      <c r="D6242" s="6" t="n">
        <v>0</v>
      </c>
      <c r="E6242" s="10">
        <f>IF(D6242=1, IF(OR(C6242&lt;10, C6242&gt;=15),1,0), IF(OR(C6242&lt;7, C6242&gt;=18),1,0))</f>
        <v/>
      </c>
      <c r="F6242" s="11" t="n">
        <v>0.946</v>
      </c>
      <c r="G6242" s="12">
        <f>0*8</f>
        <v/>
      </c>
      <c r="H6242" s="12">
        <f>F6242-G6242</f>
        <v/>
      </c>
      <c r="I6242" s="10">
        <f>IF(E6242=0,"Fora",IF(E6241=0,"Carg xar",IF(H6242&lt;0,IF(M6242&lt;0.9,"Carg FV","Stby"),IF(M6242&gt;P6242,"V2H",IF(M6242&lt;0.9,"Carg xar","Stby")))))</f>
        <v/>
      </c>
      <c r="J6242" s="12">
        <f>IF(OR(I6242="Carg FV",I6242="Carg xar"),MIN(IF(I6242="Carg FV",ABS(H6242),7.4),7.4,MAX(0,(0.9-M6242)*40)*0.95),0)</f>
        <v/>
      </c>
      <c r="K6242" s="12">
        <f>IF(I6242="V2H",MIN(MAX(0,H6242),7.4,MAX(0,(M6242-P6242)*40)*0.95),0)</f>
        <v/>
      </c>
      <c r="L6242" s="12">
        <f>IF(E6242=0,0,MAX(0,H6242-K6242))</f>
        <v/>
      </c>
      <c r="M6242" s="13">
        <f>M6241+J6241/40-IF(I6241="V2H",K6241/(0.95*40),0)-IF(E6242=0,IF(E6241=1,IF(D6242=1,30,40)*0.18/(2*40),0),0)-IF(E6242=1,IF(E6241=0,IF(D6242=1,30,40)*0.18/(2*40),0),0)</f>
        <v/>
      </c>
      <c r="N6242" s="14" t="n">
        <v>0.15</v>
      </c>
      <c r="O6242" s="15">
        <f>K6242*N6242</f>
        <v/>
      </c>
      <c r="P6242">
        <f>IF(E6242=0,0.3,IF(D6242=1,IF(C6242&gt;=Params!$B$13-3,IF(C6242&lt;Params!$B$13,Params!$B$20,0.3),0.3),IF(C6242&gt;=Params!$B$15-3,IF(C6242&lt;Params!$B$15,Params!$B$21,0.3),0.3)))</f>
        <v/>
      </c>
    </row>
    <row r="6243" ht="15" customHeight="1" s="1">
      <c r="A6243" s="9" t="n">
        <v>6240</v>
      </c>
      <c r="B6243" s="6" t="inlineStr">
        <is>
          <t>17/09</t>
        </is>
      </c>
      <c r="C6243" s="6" t="n">
        <v>23</v>
      </c>
      <c r="D6243" s="6" t="n">
        <v>0</v>
      </c>
      <c r="E6243" s="10">
        <f>IF(D6243=1, IF(OR(C6243&lt;10, C6243&gt;=15),1,0), IF(OR(C6243&lt;7, C6243&gt;=18),1,0))</f>
        <v/>
      </c>
      <c r="F6243" s="11" t="n">
        <v>0.611</v>
      </c>
      <c r="G6243" s="12">
        <f>0*8</f>
        <v/>
      </c>
      <c r="H6243" s="12">
        <f>F6243-G6243</f>
        <v/>
      </c>
      <c r="I6243" s="10">
        <f>IF(E6243=0,"Fora",IF(E6242=0,"Carg xar",IF(H6243&lt;0,IF(M6243&lt;0.9,"Carg FV","Stby"),IF(M6243&gt;P6243,"V2H",IF(M6243&lt;0.9,"Carg xar","Stby")))))</f>
        <v/>
      </c>
      <c r="J6243" s="12">
        <f>IF(OR(I6243="Carg FV",I6243="Carg xar"),MIN(IF(I6243="Carg FV",ABS(H6243),7.4),7.4,MAX(0,(0.9-M6243)*40)*0.95),0)</f>
        <v/>
      </c>
      <c r="K6243" s="12">
        <f>IF(I6243="V2H",MIN(MAX(0,H6243),7.4,MAX(0,(M6243-P6243)*40)*0.95),0)</f>
        <v/>
      </c>
      <c r="L6243" s="12">
        <f>IF(E6243=0,0,MAX(0,H6243-K6243))</f>
        <v/>
      </c>
      <c r="M6243" s="13">
        <f>M6242+J6242/40-IF(I6242="V2H",K6242/(0.95*40),0)-IF(E6243=0,IF(E6242=1,IF(D6243=1,30,40)*0.18/(2*40),0),0)-IF(E6243=1,IF(E6242=0,IF(D6243=1,30,40)*0.18/(2*40),0),0)</f>
        <v/>
      </c>
      <c r="N6243" s="14" t="n">
        <v>0.15</v>
      </c>
      <c r="O6243" s="15">
        <f>K6243*N6243</f>
        <v/>
      </c>
      <c r="P6243">
        <f>IF(E6243=0,0.3,IF(D6243=1,IF(C6243&gt;=Params!$B$13-3,IF(C6243&lt;Params!$B$13,Params!$B$20,0.3),0.3),IF(C6243&gt;=Params!$B$15-3,IF(C6243&lt;Params!$B$15,Params!$B$21,0.3),0.3)))</f>
        <v/>
      </c>
    </row>
    <row r="6244" ht="15" customHeight="1" s="1">
      <c r="A6244" s="9" t="n">
        <v>6241</v>
      </c>
      <c r="B6244" s="6" t="inlineStr">
        <is>
          <t>18/09</t>
        </is>
      </c>
      <c r="C6244" s="6" t="n">
        <v>0</v>
      </c>
      <c r="D6244" s="6" t="n">
        <v>0</v>
      </c>
      <c r="E6244" s="10">
        <f>IF(D6244=1, IF(OR(C6244&lt;10, C6244&gt;=15),1,0), IF(OR(C6244&lt;7, C6244&gt;=18),1,0))</f>
        <v/>
      </c>
      <c r="F6244" s="11" t="n">
        <v>0.5580000000000001</v>
      </c>
      <c r="G6244" s="12">
        <f>0*8</f>
        <v/>
      </c>
      <c r="H6244" s="12">
        <f>F6244-G6244</f>
        <v/>
      </c>
      <c r="I6244" s="10">
        <f>IF(E6244=0,"Fora",IF(E6243=0,"Carg xar",IF(H6244&lt;0,IF(M6244&lt;0.9,"Carg FV","Stby"),IF(M6244&gt;P6244,"V2H",IF(M6244&lt;0.9,"Carg xar","Stby")))))</f>
        <v/>
      </c>
      <c r="J6244" s="12">
        <f>IF(OR(I6244="Carg FV",I6244="Carg xar"),MIN(IF(I6244="Carg FV",ABS(H6244),7.4),7.4,MAX(0,(0.9-M6244)*40)*0.95),0)</f>
        <v/>
      </c>
      <c r="K6244" s="12">
        <f>IF(I6244="V2H",MIN(MAX(0,H6244),7.4,MAX(0,(M6244-P6244)*40)*0.95),0)</f>
        <v/>
      </c>
      <c r="L6244" s="12">
        <f>IF(E6244=0,0,MAX(0,H6244-K6244))</f>
        <v/>
      </c>
      <c r="M6244" s="13">
        <f>M6243+J6243/40-IF(I6243="V2H",K6243/(0.95*40),0)-IF(E6244=0,IF(E6243=1,IF(D6244=1,30,40)*0.18/(2*40),0),0)-IF(E6244=1,IF(E6243=0,IF(D6244=1,30,40)*0.18/(2*40),0),0)</f>
        <v/>
      </c>
      <c r="N6244" s="14" t="n">
        <v>0.09</v>
      </c>
      <c r="O6244" s="15">
        <f>K6244*N6244</f>
        <v/>
      </c>
      <c r="P6244">
        <f>IF(E6244=0,0.3,IF(D6244=1,IF(C6244&gt;=Params!$B$13-3,IF(C6244&lt;Params!$B$13,Params!$B$20,0.3),0.3),IF(C6244&gt;=Params!$B$15-3,IF(C6244&lt;Params!$B$15,Params!$B$21,0.3),0.3)))</f>
        <v/>
      </c>
    </row>
    <row r="6245" ht="15" customHeight="1" s="1">
      <c r="A6245" s="9" t="n">
        <v>6242</v>
      </c>
      <c r="B6245" s="6" t="inlineStr">
        <is>
          <t>18/09</t>
        </is>
      </c>
      <c r="C6245" s="6" t="n">
        <v>1</v>
      </c>
      <c r="D6245" s="6" t="n">
        <v>0</v>
      </c>
      <c r="E6245" s="10">
        <f>IF(D6245=1, IF(OR(C6245&lt;10, C6245&gt;=15),1,0), IF(OR(C6245&lt;7, C6245&gt;=18),1,0))</f>
        <v/>
      </c>
      <c r="F6245" s="11" t="n">
        <v>0.477</v>
      </c>
      <c r="G6245" s="12">
        <f>0*8</f>
        <v/>
      </c>
      <c r="H6245" s="12">
        <f>F6245-G6245</f>
        <v/>
      </c>
      <c r="I6245" s="10">
        <f>IF(E6245=0,"Fora",IF(E6244=0,"Carg xar",IF(H6245&lt;0,IF(M6245&lt;0.9,"Carg FV","Stby"),IF(M6245&gt;P6245,"V2H",IF(M6245&lt;0.9,"Carg xar","Stby")))))</f>
        <v/>
      </c>
      <c r="J6245" s="12">
        <f>IF(OR(I6245="Carg FV",I6245="Carg xar"),MIN(IF(I6245="Carg FV",ABS(H6245),7.4),7.4,MAX(0,(0.9-M6245)*40)*0.95),0)</f>
        <v/>
      </c>
      <c r="K6245" s="12">
        <f>IF(I6245="V2H",MIN(MAX(0,H6245),7.4,MAX(0,(M6245-P6245)*40)*0.95),0)</f>
        <v/>
      </c>
      <c r="L6245" s="12">
        <f>IF(E6245=0,0,MAX(0,H6245-K6245))</f>
        <v/>
      </c>
      <c r="M6245" s="13">
        <f>M6244+J6244/40-IF(I6244="V2H",K6244/(0.95*40),0)-IF(E6245=0,IF(E6244=1,IF(D6245=1,30,40)*0.18/(2*40),0),0)-IF(E6245=1,IF(E6244=0,IF(D6245=1,30,40)*0.18/(2*40),0),0)</f>
        <v/>
      </c>
      <c r="N6245" s="14" t="n">
        <v>0.09</v>
      </c>
      <c r="O6245" s="15">
        <f>K6245*N6245</f>
        <v/>
      </c>
      <c r="P6245">
        <f>IF(E6245=0,0.3,IF(D6245=1,IF(C6245&gt;=Params!$B$13-3,IF(C6245&lt;Params!$B$13,Params!$B$20,0.3),0.3),IF(C6245&gt;=Params!$B$15-3,IF(C6245&lt;Params!$B$15,Params!$B$21,0.3),0.3)))</f>
        <v/>
      </c>
    </row>
    <row r="6246" ht="15" customHeight="1" s="1">
      <c r="A6246" s="9" t="n">
        <v>6243</v>
      </c>
      <c r="B6246" s="6" t="inlineStr">
        <is>
          <t>18/09</t>
        </is>
      </c>
      <c r="C6246" s="6" t="n">
        <v>2</v>
      </c>
      <c r="D6246" s="6" t="n">
        <v>0</v>
      </c>
      <c r="E6246" s="10">
        <f>IF(D6246=1, IF(OR(C6246&lt;10, C6246&gt;=15),1,0), IF(OR(C6246&lt;7, C6246&gt;=18),1,0))</f>
        <v/>
      </c>
      <c r="F6246" s="11" t="n">
        <v>0.358</v>
      </c>
      <c r="G6246" s="12">
        <f>0*8</f>
        <v/>
      </c>
      <c r="H6246" s="12">
        <f>F6246-G6246</f>
        <v/>
      </c>
      <c r="I6246" s="10">
        <f>IF(E6246=0,"Fora",IF(E6245=0,"Carg xar",IF(H6246&lt;0,IF(M6246&lt;0.9,"Carg FV","Stby"),IF(M6246&gt;P6246,"V2H",IF(M6246&lt;0.9,"Carg xar","Stby")))))</f>
        <v/>
      </c>
      <c r="J6246" s="12">
        <f>IF(OR(I6246="Carg FV",I6246="Carg xar"),MIN(IF(I6246="Carg FV",ABS(H6246),7.4),7.4,MAX(0,(0.9-M6246)*40)*0.95),0)</f>
        <v/>
      </c>
      <c r="K6246" s="12">
        <f>IF(I6246="V2H",MIN(MAX(0,H6246),7.4,MAX(0,(M6246-P6246)*40)*0.95),0)</f>
        <v/>
      </c>
      <c r="L6246" s="12">
        <f>IF(E6246=0,0,MAX(0,H6246-K6246))</f>
        <v/>
      </c>
      <c r="M6246" s="13">
        <f>M6245+J6245/40-IF(I6245="V2H",K6245/(0.95*40),0)-IF(E6246=0,IF(E6245=1,IF(D6246=1,30,40)*0.18/(2*40),0),0)-IF(E6246=1,IF(E6245=0,IF(D6246=1,30,40)*0.18/(2*40),0),0)</f>
        <v/>
      </c>
      <c r="N6246" s="14" t="n">
        <v>0.09</v>
      </c>
      <c r="O6246" s="15">
        <f>K6246*N6246</f>
        <v/>
      </c>
      <c r="P6246">
        <f>IF(E6246=0,0.3,IF(D6246=1,IF(C6246&gt;=Params!$B$13-3,IF(C6246&lt;Params!$B$13,Params!$B$20,0.3),0.3),IF(C6246&gt;=Params!$B$15-3,IF(C6246&lt;Params!$B$15,Params!$B$21,0.3),0.3)))</f>
        <v/>
      </c>
    </row>
    <row r="6247" ht="15" customHeight="1" s="1">
      <c r="A6247" s="9" t="n">
        <v>6244</v>
      </c>
      <c r="B6247" s="6" t="inlineStr">
        <is>
          <t>18/09</t>
        </is>
      </c>
      <c r="C6247" s="6" t="n">
        <v>3</v>
      </c>
      <c r="D6247" s="6" t="n">
        <v>0</v>
      </c>
      <c r="E6247" s="10">
        <f>IF(D6247=1, IF(OR(C6247&lt;10, C6247&gt;=15),1,0), IF(OR(C6247&lt;7, C6247&gt;=18),1,0))</f>
        <v/>
      </c>
      <c r="F6247" s="11" t="n">
        <v>0.496</v>
      </c>
      <c r="G6247" s="12">
        <f>0*8</f>
        <v/>
      </c>
      <c r="H6247" s="12">
        <f>F6247-G6247</f>
        <v/>
      </c>
      <c r="I6247" s="10">
        <f>IF(E6247=0,"Fora",IF(E6246=0,"Carg xar",IF(H6247&lt;0,IF(M6247&lt;0.9,"Carg FV","Stby"),IF(M6247&gt;P6247,"V2H",IF(M6247&lt;0.9,"Carg xar","Stby")))))</f>
        <v/>
      </c>
      <c r="J6247" s="12">
        <f>IF(OR(I6247="Carg FV",I6247="Carg xar"),MIN(IF(I6247="Carg FV",ABS(H6247),7.4),7.4,MAX(0,(0.9-M6247)*40)*0.95),0)</f>
        <v/>
      </c>
      <c r="K6247" s="12">
        <f>IF(I6247="V2H",MIN(MAX(0,H6247),7.4,MAX(0,(M6247-P6247)*40)*0.95),0)</f>
        <v/>
      </c>
      <c r="L6247" s="12">
        <f>IF(E6247=0,0,MAX(0,H6247-K6247))</f>
        <v/>
      </c>
      <c r="M6247" s="13">
        <f>M6246+J6246/40-IF(I6246="V2H",K6246/(0.95*40),0)-IF(E6247=0,IF(E6246=1,IF(D6247=1,30,40)*0.18/(2*40),0),0)-IF(E6247=1,IF(E6246=0,IF(D6247=1,30,40)*0.18/(2*40),0),0)</f>
        <v/>
      </c>
      <c r="N6247" s="14" t="n">
        <v>0.09</v>
      </c>
      <c r="O6247" s="15">
        <f>K6247*N6247</f>
        <v/>
      </c>
      <c r="P6247">
        <f>IF(E6247=0,0.3,IF(D6247=1,IF(C6247&gt;=Params!$B$13-3,IF(C6247&lt;Params!$B$13,Params!$B$20,0.3),0.3),IF(C6247&gt;=Params!$B$15-3,IF(C6247&lt;Params!$B$15,Params!$B$21,0.3),0.3)))</f>
        <v/>
      </c>
    </row>
    <row r="6248" ht="15" customHeight="1" s="1">
      <c r="A6248" s="9" t="n">
        <v>6245</v>
      </c>
      <c r="B6248" s="6" t="inlineStr">
        <is>
          <t>18/09</t>
        </is>
      </c>
      <c r="C6248" s="6" t="n">
        <v>4</v>
      </c>
      <c r="D6248" s="6" t="n">
        <v>0</v>
      </c>
      <c r="E6248" s="10">
        <f>IF(D6248=1, IF(OR(C6248&lt;10, C6248&gt;=15),1,0), IF(OR(C6248&lt;7, C6248&gt;=18),1,0))</f>
        <v/>
      </c>
      <c r="F6248" s="11" t="n">
        <v>0.766</v>
      </c>
      <c r="G6248" s="12">
        <f>0*8</f>
        <v/>
      </c>
      <c r="H6248" s="12">
        <f>F6248-G6248</f>
        <v/>
      </c>
      <c r="I6248" s="10">
        <f>IF(E6248=0,"Fora",IF(E6247=0,"Carg xar",IF(H6248&lt;0,IF(M6248&lt;0.9,"Carg FV","Stby"),IF(M6248&gt;P6248,"V2H",IF(M6248&lt;0.9,"Carg xar","Stby")))))</f>
        <v/>
      </c>
      <c r="J6248" s="12">
        <f>IF(OR(I6248="Carg FV",I6248="Carg xar"),MIN(IF(I6248="Carg FV",ABS(H6248),7.4),7.4,MAX(0,(0.9-M6248)*40)*0.95),0)</f>
        <v/>
      </c>
      <c r="K6248" s="12">
        <f>IF(I6248="V2H",MIN(MAX(0,H6248),7.4,MAX(0,(M6248-P6248)*40)*0.95),0)</f>
        <v/>
      </c>
      <c r="L6248" s="12">
        <f>IF(E6248=0,0,MAX(0,H6248-K6248))</f>
        <v/>
      </c>
      <c r="M6248" s="13">
        <f>M6247+J6247/40-IF(I6247="V2H",K6247/(0.95*40),0)-IF(E6248=0,IF(E6247=1,IF(D6248=1,30,40)*0.18/(2*40),0),0)-IF(E6248=1,IF(E6247=0,IF(D6248=1,30,40)*0.18/(2*40),0),0)</f>
        <v/>
      </c>
      <c r="N6248" s="14" t="n">
        <v>0.09</v>
      </c>
      <c r="O6248" s="15">
        <f>K6248*N6248</f>
        <v/>
      </c>
      <c r="P6248">
        <f>IF(E6248=0,0.3,IF(D6248=1,IF(C6248&gt;=Params!$B$13-3,IF(C6248&lt;Params!$B$13,Params!$B$20,0.3),0.3),IF(C6248&gt;=Params!$B$15-3,IF(C6248&lt;Params!$B$15,Params!$B$21,0.3),0.3)))</f>
        <v/>
      </c>
    </row>
    <row r="6249" ht="15" customHeight="1" s="1">
      <c r="A6249" s="9" t="n">
        <v>6246</v>
      </c>
      <c r="B6249" s="6" t="inlineStr">
        <is>
          <t>18/09</t>
        </is>
      </c>
      <c r="C6249" s="6" t="n">
        <v>5</v>
      </c>
      <c r="D6249" s="6" t="n">
        <v>0</v>
      </c>
      <c r="E6249" s="10">
        <f>IF(D6249=1, IF(OR(C6249&lt;10, C6249&gt;=15),1,0), IF(OR(C6249&lt;7, C6249&gt;=18),1,0))</f>
        <v/>
      </c>
      <c r="F6249" s="11" t="n">
        <v>0.988</v>
      </c>
      <c r="G6249" s="12">
        <f>0*8</f>
        <v/>
      </c>
      <c r="H6249" s="12">
        <f>F6249-G6249</f>
        <v/>
      </c>
      <c r="I6249" s="10">
        <f>IF(E6249=0,"Fora",IF(E6248=0,"Carg xar",IF(H6249&lt;0,IF(M6249&lt;0.9,"Carg FV","Stby"),IF(M6249&gt;P6249,"V2H",IF(M6249&lt;0.9,"Carg xar","Stby")))))</f>
        <v/>
      </c>
      <c r="J6249" s="12">
        <f>IF(OR(I6249="Carg FV",I6249="Carg xar"),MIN(IF(I6249="Carg FV",ABS(H6249),7.4),7.4,MAX(0,(0.9-M6249)*40)*0.95),0)</f>
        <v/>
      </c>
      <c r="K6249" s="12">
        <f>IF(I6249="V2H",MIN(MAX(0,H6249),7.4,MAX(0,(M6249-P6249)*40)*0.95),0)</f>
        <v/>
      </c>
      <c r="L6249" s="12">
        <f>IF(E6249=0,0,MAX(0,H6249-K6249))</f>
        <v/>
      </c>
      <c r="M6249" s="13">
        <f>M6248+J6248/40-IF(I6248="V2H",K6248/(0.95*40),0)-IF(E6249=0,IF(E6248=1,IF(D6249=1,30,40)*0.18/(2*40),0),0)-IF(E6249=1,IF(E6248=0,IF(D6249=1,30,40)*0.18/(2*40),0),0)</f>
        <v/>
      </c>
      <c r="N6249" s="14" t="n">
        <v>0.09</v>
      </c>
      <c r="O6249" s="15">
        <f>K6249*N6249</f>
        <v/>
      </c>
      <c r="P6249">
        <f>IF(E6249=0,0.3,IF(D6249=1,IF(C6249&gt;=Params!$B$13-3,IF(C6249&lt;Params!$B$13,Params!$B$20,0.3),0.3),IF(C6249&gt;=Params!$B$15-3,IF(C6249&lt;Params!$B$15,Params!$B$21,0.3),0.3)))</f>
        <v/>
      </c>
    </row>
    <row r="6250" ht="15" customHeight="1" s="1">
      <c r="A6250" s="9" t="n">
        <v>6247</v>
      </c>
      <c r="B6250" s="6" t="inlineStr">
        <is>
          <t>18/09</t>
        </is>
      </c>
      <c r="C6250" s="6" t="n">
        <v>6</v>
      </c>
      <c r="D6250" s="6" t="n">
        <v>0</v>
      </c>
      <c r="E6250" s="10">
        <f>IF(D6250=1, IF(OR(C6250&lt;10, C6250&gt;=15),1,0), IF(OR(C6250&lt;7, C6250&gt;=18),1,0))</f>
        <v/>
      </c>
      <c r="F6250" s="11" t="n">
        <v>0.441</v>
      </c>
      <c r="G6250" s="12">
        <f>0*8</f>
        <v/>
      </c>
      <c r="H6250" s="12">
        <f>F6250-G6250</f>
        <v/>
      </c>
      <c r="I6250" s="10">
        <f>IF(E6250=0,"Fora",IF(E6249=0,"Carg xar",IF(H6250&lt;0,IF(M6250&lt;0.9,"Carg FV","Stby"),IF(M6250&gt;P6250,"V2H",IF(M6250&lt;0.9,"Carg xar","Stby")))))</f>
        <v/>
      </c>
      <c r="J6250" s="12">
        <f>IF(OR(I6250="Carg FV",I6250="Carg xar"),MIN(IF(I6250="Carg FV",ABS(H6250),7.4),7.4,MAX(0,(0.9-M6250)*40)*0.95),0)</f>
        <v/>
      </c>
      <c r="K6250" s="12">
        <f>IF(I6250="V2H",MIN(MAX(0,H6250),7.4,MAX(0,(M6250-P6250)*40)*0.95),0)</f>
        <v/>
      </c>
      <c r="L6250" s="12">
        <f>IF(E6250=0,0,MAX(0,H6250-K6250))</f>
        <v/>
      </c>
      <c r="M6250" s="13">
        <f>M6249+J6249/40-IF(I6249="V2H",K6249/(0.95*40),0)-IF(E6250=0,IF(E6249=1,IF(D6250=1,30,40)*0.18/(2*40),0),0)-IF(E6250=1,IF(E6249=0,IF(D6250=1,30,40)*0.18/(2*40),0),0)</f>
        <v/>
      </c>
      <c r="N6250" s="14" t="n">
        <v>0.09</v>
      </c>
      <c r="O6250" s="15">
        <f>K6250*N6250</f>
        <v/>
      </c>
      <c r="P6250">
        <f>IF(E6250=0,0.3,IF(D6250=1,IF(C6250&gt;=Params!$B$13-3,IF(C6250&lt;Params!$B$13,Params!$B$20,0.3),0.3),IF(C6250&gt;=Params!$B$15-3,IF(C6250&lt;Params!$B$15,Params!$B$21,0.3),0.3)))</f>
        <v/>
      </c>
    </row>
    <row r="6251" ht="15" customHeight="1" s="1">
      <c r="A6251" s="9" t="n">
        <v>6248</v>
      </c>
      <c r="B6251" s="6" t="inlineStr">
        <is>
          <t>18/09</t>
        </is>
      </c>
      <c r="C6251" s="6" t="n">
        <v>7</v>
      </c>
      <c r="D6251" s="6" t="n">
        <v>0</v>
      </c>
      <c r="E6251" s="10">
        <f>IF(D6251=1, IF(OR(C6251&lt;10, C6251&gt;=15),1,0), IF(OR(C6251&lt;7, C6251&gt;=18),1,0))</f>
        <v/>
      </c>
      <c r="F6251" s="11" t="n">
        <v>0.77</v>
      </c>
      <c r="G6251" s="12">
        <f>0.06*8</f>
        <v/>
      </c>
      <c r="H6251" s="12">
        <f>F6251-G6251</f>
        <v/>
      </c>
      <c r="I6251" s="10">
        <f>IF(E6251=0,"Fora",IF(E6250=0,"Carg xar",IF(H6251&lt;0,IF(M6251&lt;0.9,"Carg FV","Stby"),IF(M6251&gt;P6251,"V2H",IF(M6251&lt;0.9,"Carg xar","Stby")))))</f>
        <v/>
      </c>
      <c r="J6251" s="12">
        <f>IF(OR(I6251="Carg FV",I6251="Carg xar"),MIN(IF(I6251="Carg FV",ABS(H6251),7.4),7.4,MAX(0,(0.9-M6251)*40)*0.95),0)</f>
        <v/>
      </c>
      <c r="K6251" s="12">
        <f>IF(I6251="V2H",MIN(MAX(0,H6251),7.4,MAX(0,(M6251-P6251)*40)*0.95),0)</f>
        <v/>
      </c>
      <c r="L6251" s="12">
        <f>IF(E6251=0,0,MAX(0,H6251-K6251))</f>
        <v/>
      </c>
      <c r="M6251" s="13">
        <f>M6250+J6250/40-IF(I6250="V2H",K6250/(0.95*40),0)-IF(E6251=0,IF(E6250=1,IF(D6251=1,30,40)*0.18/(2*40),0),0)-IF(E6251=1,IF(E6250=0,IF(D6251=1,30,40)*0.18/(2*40),0),0)</f>
        <v/>
      </c>
      <c r="N6251" s="14" t="n">
        <v>0.09</v>
      </c>
      <c r="O6251" s="15">
        <f>K6251*N6251</f>
        <v/>
      </c>
      <c r="P6251">
        <f>IF(E6251=0,0.3,IF(D6251=1,IF(C6251&gt;=Params!$B$13-3,IF(C6251&lt;Params!$B$13,Params!$B$20,0.3),0.3),IF(C6251&gt;=Params!$B$15-3,IF(C6251&lt;Params!$B$15,Params!$B$21,0.3),0.3)))</f>
        <v/>
      </c>
    </row>
    <row r="6252" ht="15" customHeight="1" s="1">
      <c r="A6252" s="9" t="n">
        <v>6249</v>
      </c>
      <c r="B6252" s="6" t="inlineStr">
        <is>
          <t>18/09</t>
        </is>
      </c>
      <c r="C6252" s="6" t="n">
        <v>8</v>
      </c>
      <c r="D6252" s="6" t="n">
        <v>0</v>
      </c>
      <c r="E6252" s="10">
        <f>IF(D6252=1, IF(OR(C6252&lt;10, C6252&gt;=15),1,0), IF(OR(C6252&lt;7, C6252&gt;=18),1,0))</f>
        <v/>
      </c>
      <c r="F6252" s="11" t="n">
        <v>0.226</v>
      </c>
      <c r="G6252" s="12">
        <f>0.2*8</f>
        <v/>
      </c>
      <c r="H6252" s="12">
        <f>F6252-G6252</f>
        <v/>
      </c>
      <c r="I6252" s="10">
        <f>IF(E6252=0,"Fora",IF(E6251=0,"Carg xar",IF(H6252&lt;0,IF(M6252&lt;0.9,"Carg FV","Stby"),IF(M6252&gt;P6252,"V2H",IF(M6252&lt;0.9,"Carg xar","Stby")))))</f>
        <v/>
      </c>
      <c r="J6252" s="12">
        <f>IF(OR(I6252="Carg FV",I6252="Carg xar"),MIN(IF(I6252="Carg FV",ABS(H6252),7.4),7.4,MAX(0,(0.9-M6252)*40)*0.95),0)</f>
        <v/>
      </c>
      <c r="K6252" s="12">
        <f>IF(I6252="V2H",MIN(MAX(0,H6252),7.4,MAX(0,(M6252-P6252)*40)*0.95),0)</f>
        <v/>
      </c>
      <c r="L6252" s="12">
        <f>IF(E6252=0,0,MAX(0,H6252-K6252))</f>
        <v/>
      </c>
      <c r="M6252" s="13">
        <f>M6251+J6251/40-IF(I6251="V2H",K6251/(0.95*40),0)-IF(E6252=0,IF(E6251=1,IF(D6252=1,30,40)*0.18/(2*40),0),0)-IF(E6252=1,IF(E6251=0,IF(D6252=1,30,40)*0.18/(2*40),0),0)</f>
        <v/>
      </c>
      <c r="N6252" s="14" t="n">
        <v>0.15</v>
      </c>
      <c r="O6252" s="15">
        <f>K6252*N6252</f>
        <v/>
      </c>
      <c r="P6252">
        <f>IF(E6252=0,0.3,IF(D6252=1,IF(C6252&gt;=Params!$B$13-3,IF(C6252&lt;Params!$B$13,Params!$B$20,0.3),0.3),IF(C6252&gt;=Params!$B$15-3,IF(C6252&lt;Params!$B$15,Params!$B$21,0.3),0.3)))</f>
        <v/>
      </c>
    </row>
    <row r="6253" ht="15" customHeight="1" s="1">
      <c r="A6253" s="9" t="n">
        <v>6250</v>
      </c>
      <c r="B6253" s="6" t="inlineStr">
        <is>
          <t>18/09</t>
        </is>
      </c>
      <c r="C6253" s="6" t="n">
        <v>9</v>
      </c>
      <c r="D6253" s="6" t="n">
        <v>0</v>
      </c>
      <c r="E6253" s="10">
        <f>IF(D6253=1, IF(OR(C6253&lt;10, C6253&gt;=15),1,0), IF(OR(C6253&lt;7, C6253&gt;=18),1,0))</f>
        <v/>
      </c>
      <c r="F6253" s="11" t="n">
        <v>0</v>
      </c>
      <c r="G6253" s="12">
        <f>0.4*8</f>
        <v/>
      </c>
      <c r="H6253" s="12">
        <f>F6253-G6253</f>
        <v/>
      </c>
      <c r="I6253" s="10">
        <f>IF(E6253=0,"Fora",IF(E6252=0,"Carg xar",IF(H6253&lt;0,IF(M6253&lt;0.9,"Carg FV","Stby"),IF(M6253&gt;P6253,"V2H",IF(M6253&lt;0.9,"Carg xar","Stby")))))</f>
        <v/>
      </c>
      <c r="J6253" s="12">
        <f>IF(OR(I6253="Carg FV",I6253="Carg xar"),MIN(IF(I6253="Carg FV",ABS(H6253),7.4),7.4,MAX(0,(0.9-M6253)*40)*0.95),0)</f>
        <v/>
      </c>
      <c r="K6253" s="12">
        <f>IF(I6253="V2H",MIN(MAX(0,H6253),7.4,MAX(0,(M6253-P6253)*40)*0.95),0)</f>
        <v/>
      </c>
      <c r="L6253" s="12">
        <f>IF(E6253=0,0,MAX(0,H6253-K6253))</f>
        <v/>
      </c>
      <c r="M6253" s="13">
        <f>M6252+J6252/40-IF(I6252="V2H",K6252/(0.95*40),0)-IF(E6253=0,IF(E6252=1,IF(D6253=1,30,40)*0.18/(2*40),0),0)-IF(E6253=1,IF(E6252=0,IF(D6253=1,30,40)*0.18/(2*40),0),0)</f>
        <v/>
      </c>
      <c r="N6253" s="14" t="n">
        <v>0.15</v>
      </c>
      <c r="O6253" s="15">
        <f>K6253*N6253</f>
        <v/>
      </c>
      <c r="P6253">
        <f>IF(E6253=0,0.3,IF(D6253=1,IF(C6253&gt;=Params!$B$13-3,IF(C6253&lt;Params!$B$13,Params!$B$20,0.3),0.3),IF(C6253&gt;=Params!$B$15-3,IF(C6253&lt;Params!$B$15,Params!$B$21,0.3),0.3)))</f>
        <v/>
      </c>
    </row>
    <row r="6254" ht="15" customHeight="1" s="1">
      <c r="A6254" s="9" t="n">
        <v>6251</v>
      </c>
      <c r="B6254" s="6" t="inlineStr">
        <is>
          <t>18/09</t>
        </is>
      </c>
      <c r="C6254" s="6" t="n">
        <v>10</v>
      </c>
      <c r="D6254" s="6" t="n">
        <v>0</v>
      </c>
      <c r="E6254" s="10">
        <f>IF(D6254=1, IF(OR(C6254&lt;10, C6254&gt;=15),1,0), IF(OR(C6254&lt;7, C6254&gt;=18),1,0))</f>
        <v/>
      </c>
      <c r="F6254" s="11" t="n">
        <v>0</v>
      </c>
      <c r="G6254" s="12">
        <f>0.6*8</f>
        <v/>
      </c>
      <c r="H6254" s="12">
        <f>F6254-G6254</f>
        <v/>
      </c>
      <c r="I6254" s="10">
        <f>IF(E6254=0,"Fora",IF(E6253=0,"Carg xar",IF(H6254&lt;0,IF(M6254&lt;0.9,"Carg FV","Stby"),IF(M6254&gt;P6254,"V2H",IF(M6254&lt;0.9,"Carg xar","Stby")))))</f>
        <v/>
      </c>
      <c r="J6254" s="12">
        <f>IF(OR(I6254="Carg FV",I6254="Carg xar"),MIN(IF(I6254="Carg FV",ABS(H6254),7.4),7.4,MAX(0,(0.9-M6254)*40)*0.95),0)</f>
        <v/>
      </c>
      <c r="K6254" s="12">
        <f>IF(I6254="V2H",MIN(MAX(0,H6254),7.4,MAX(0,(M6254-P6254)*40)*0.95),0)</f>
        <v/>
      </c>
      <c r="L6254" s="12">
        <f>IF(E6254=0,0,MAX(0,H6254-K6254))</f>
        <v/>
      </c>
      <c r="M6254" s="13">
        <f>M6253+J6253/40-IF(I6253="V2H",K6253/(0.95*40),0)-IF(E6254=0,IF(E6253=1,IF(D6254=1,30,40)*0.18/(2*40),0),0)-IF(E6254=1,IF(E6253=0,IF(D6254=1,30,40)*0.18/(2*40),0),0)</f>
        <v/>
      </c>
      <c r="N6254" s="14" t="n">
        <v>0.2</v>
      </c>
      <c r="O6254" s="15">
        <f>K6254*N6254</f>
        <v/>
      </c>
      <c r="P6254">
        <f>IF(E6254=0,0.3,IF(D6254=1,IF(C6254&gt;=Params!$B$13-3,IF(C6254&lt;Params!$B$13,Params!$B$20,0.3),0.3),IF(C6254&gt;=Params!$B$15-3,IF(C6254&lt;Params!$B$15,Params!$B$21,0.3),0.3)))</f>
        <v/>
      </c>
    </row>
    <row r="6255" ht="15" customHeight="1" s="1">
      <c r="A6255" s="9" t="n">
        <v>6252</v>
      </c>
      <c r="B6255" s="6" t="inlineStr">
        <is>
          <t>18/09</t>
        </is>
      </c>
      <c r="C6255" s="6" t="n">
        <v>11</v>
      </c>
      <c r="D6255" s="6" t="n">
        <v>0</v>
      </c>
      <c r="E6255" s="10">
        <f>IF(D6255=1, IF(OR(C6255&lt;10, C6255&gt;=15),1,0), IF(OR(C6255&lt;7, C6255&gt;=18),1,0))</f>
        <v/>
      </c>
      <c r="F6255" s="11" t="n">
        <v>0</v>
      </c>
      <c r="G6255" s="12">
        <f>0.75*8</f>
        <v/>
      </c>
      <c r="H6255" s="12">
        <f>F6255-G6255</f>
        <v/>
      </c>
      <c r="I6255" s="10">
        <f>IF(E6255=0,"Fora",IF(E6254=0,"Carg xar",IF(H6255&lt;0,IF(M6255&lt;0.9,"Carg FV","Stby"),IF(M6255&gt;P6255,"V2H",IF(M6255&lt;0.9,"Carg xar","Stby")))))</f>
        <v/>
      </c>
      <c r="J6255" s="12">
        <f>IF(OR(I6255="Carg FV",I6255="Carg xar"),MIN(IF(I6255="Carg FV",ABS(H6255),7.4),7.4,MAX(0,(0.9-M6255)*40)*0.95),0)</f>
        <v/>
      </c>
      <c r="K6255" s="12">
        <f>IF(I6255="V2H",MIN(MAX(0,H6255),7.4,MAX(0,(M6255-P6255)*40)*0.95),0)</f>
        <v/>
      </c>
      <c r="L6255" s="12">
        <f>IF(E6255=0,0,MAX(0,H6255-K6255))</f>
        <v/>
      </c>
      <c r="M6255" s="13">
        <f>M6254+J6254/40-IF(I6254="V2H",K6254/(0.95*40),0)-IF(E6255=0,IF(E6254=1,IF(D6255=1,30,40)*0.18/(2*40),0),0)-IF(E6255=1,IF(E6254=0,IF(D6255=1,30,40)*0.18/(2*40),0),0)</f>
        <v/>
      </c>
      <c r="N6255" s="14" t="n">
        <v>0.2</v>
      </c>
      <c r="O6255" s="15">
        <f>K6255*N6255</f>
        <v/>
      </c>
      <c r="P6255">
        <f>IF(E6255=0,0.3,IF(D6255=1,IF(C6255&gt;=Params!$B$13-3,IF(C6255&lt;Params!$B$13,Params!$B$20,0.3),0.3),IF(C6255&gt;=Params!$B$15-3,IF(C6255&lt;Params!$B$15,Params!$B$21,0.3),0.3)))</f>
        <v/>
      </c>
    </row>
    <row r="6256" ht="15" customHeight="1" s="1">
      <c r="A6256" s="9" t="n">
        <v>6253</v>
      </c>
      <c r="B6256" s="6" t="inlineStr">
        <is>
          <t>18/09</t>
        </is>
      </c>
      <c r="C6256" s="6" t="n">
        <v>12</v>
      </c>
      <c r="D6256" s="6" t="n">
        <v>0</v>
      </c>
      <c r="E6256" s="10">
        <f>IF(D6256=1, IF(OR(C6256&lt;10, C6256&gt;=15),1,0), IF(OR(C6256&lt;7, C6256&gt;=18),1,0))</f>
        <v/>
      </c>
      <c r="F6256" s="11" t="n">
        <v>0</v>
      </c>
      <c r="G6256" s="12">
        <f>0.82*8</f>
        <v/>
      </c>
      <c r="H6256" s="12">
        <f>F6256-G6256</f>
        <v/>
      </c>
      <c r="I6256" s="10">
        <f>IF(E6256=0,"Fora",IF(E6255=0,"Carg xar",IF(H6256&lt;0,IF(M6256&lt;0.9,"Carg FV","Stby"),IF(M6256&gt;P6256,"V2H",IF(M6256&lt;0.9,"Carg xar","Stby")))))</f>
        <v/>
      </c>
      <c r="J6256" s="12">
        <f>IF(OR(I6256="Carg FV",I6256="Carg xar"),MIN(IF(I6256="Carg FV",ABS(H6256),7.4),7.4,MAX(0,(0.9-M6256)*40)*0.95),0)</f>
        <v/>
      </c>
      <c r="K6256" s="12">
        <f>IF(I6256="V2H",MIN(MAX(0,H6256),7.4,MAX(0,(M6256-P6256)*40)*0.95),0)</f>
        <v/>
      </c>
      <c r="L6256" s="12">
        <f>IF(E6256=0,0,MAX(0,H6256-K6256))</f>
        <v/>
      </c>
      <c r="M6256" s="13">
        <f>M6255+J6255/40-IF(I6255="V2H",K6255/(0.95*40),0)-IF(E6256=0,IF(E6255=1,IF(D6256=1,30,40)*0.18/(2*40),0),0)-IF(E6256=1,IF(E6255=0,IF(D6256=1,30,40)*0.18/(2*40),0),0)</f>
        <v/>
      </c>
      <c r="N6256" s="14" t="n">
        <v>0.2</v>
      </c>
      <c r="O6256" s="15">
        <f>K6256*N6256</f>
        <v/>
      </c>
      <c r="P6256">
        <f>IF(E6256=0,0.3,IF(D6256=1,IF(C6256&gt;=Params!$B$13-3,IF(C6256&lt;Params!$B$13,Params!$B$20,0.3),0.3),IF(C6256&gt;=Params!$B$15-3,IF(C6256&lt;Params!$B$15,Params!$B$21,0.3),0.3)))</f>
        <v/>
      </c>
    </row>
    <row r="6257" ht="15" customHeight="1" s="1">
      <c r="A6257" s="9" t="n">
        <v>6254</v>
      </c>
      <c r="B6257" s="6" t="inlineStr">
        <is>
          <t>18/09</t>
        </is>
      </c>
      <c r="C6257" s="6" t="n">
        <v>13</v>
      </c>
      <c r="D6257" s="6" t="n">
        <v>0</v>
      </c>
      <c r="E6257" s="10">
        <f>IF(D6257=1, IF(OR(C6257&lt;10, C6257&gt;=15),1,0), IF(OR(C6257&lt;7, C6257&gt;=18),1,0))</f>
        <v/>
      </c>
      <c r="F6257" s="11" t="n">
        <v>0</v>
      </c>
      <c r="G6257" s="12">
        <f>0.8*8</f>
        <v/>
      </c>
      <c r="H6257" s="12">
        <f>F6257-G6257</f>
        <v/>
      </c>
      <c r="I6257" s="10">
        <f>IF(E6257=0,"Fora",IF(E6256=0,"Carg xar",IF(H6257&lt;0,IF(M6257&lt;0.9,"Carg FV","Stby"),IF(M6257&gt;P6257,"V2H",IF(M6257&lt;0.9,"Carg xar","Stby")))))</f>
        <v/>
      </c>
      <c r="J6257" s="12">
        <f>IF(OR(I6257="Carg FV",I6257="Carg xar"),MIN(IF(I6257="Carg FV",ABS(H6257),7.4),7.4,MAX(0,(0.9-M6257)*40)*0.95),0)</f>
        <v/>
      </c>
      <c r="K6257" s="12">
        <f>IF(I6257="V2H",MIN(MAX(0,H6257),7.4,MAX(0,(M6257-P6257)*40)*0.95),0)</f>
        <v/>
      </c>
      <c r="L6257" s="12">
        <f>IF(E6257=0,0,MAX(0,H6257-K6257))</f>
        <v/>
      </c>
      <c r="M6257" s="13">
        <f>M6256+J6256/40-IF(I6256="V2H",K6256/(0.95*40),0)-IF(E6257=0,IF(E6256=1,IF(D6257=1,30,40)*0.18/(2*40),0),0)-IF(E6257=1,IF(E6256=0,IF(D6257=1,30,40)*0.18/(2*40),0),0)</f>
        <v/>
      </c>
      <c r="N6257" s="14" t="n">
        <v>0.2</v>
      </c>
      <c r="O6257" s="15">
        <f>K6257*N6257</f>
        <v/>
      </c>
      <c r="P6257">
        <f>IF(E6257=0,0.3,IF(D6257=1,IF(C6257&gt;=Params!$B$13-3,IF(C6257&lt;Params!$B$13,Params!$B$20,0.3),0.3),IF(C6257&gt;=Params!$B$15-3,IF(C6257&lt;Params!$B$15,Params!$B$21,0.3),0.3)))</f>
        <v/>
      </c>
    </row>
    <row r="6258" ht="15" customHeight="1" s="1">
      <c r="A6258" s="9" t="n">
        <v>6255</v>
      </c>
      <c r="B6258" s="6" t="inlineStr">
        <is>
          <t>18/09</t>
        </is>
      </c>
      <c r="C6258" s="6" t="n">
        <v>14</v>
      </c>
      <c r="D6258" s="6" t="n">
        <v>0</v>
      </c>
      <c r="E6258" s="10">
        <f>IF(D6258=1, IF(OR(C6258&lt;10, C6258&gt;=15),1,0), IF(OR(C6258&lt;7, C6258&gt;=18),1,0))</f>
        <v/>
      </c>
      <c r="F6258" s="11" t="n">
        <v>0.056</v>
      </c>
      <c r="G6258" s="12">
        <f>0.68*8</f>
        <v/>
      </c>
      <c r="H6258" s="12">
        <f>F6258-G6258</f>
        <v/>
      </c>
      <c r="I6258" s="10">
        <f>IF(E6258=0,"Fora",IF(E6257=0,"Carg xar",IF(H6258&lt;0,IF(M6258&lt;0.9,"Carg FV","Stby"),IF(M6258&gt;P6258,"V2H",IF(M6258&lt;0.9,"Carg xar","Stby")))))</f>
        <v/>
      </c>
      <c r="J6258" s="12">
        <f>IF(OR(I6258="Carg FV",I6258="Carg xar"),MIN(IF(I6258="Carg FV",ABS(H6258),7.4),7.4,MAX(0,(0.9-M6258)*40)*0.95),0)</f>
        <v/>
      </c>
      <c r="K6258" s="12">
        <f>IF(I6258="V2H",MIN(MAX(0,H6258),7.4,MAX(0,(M6258-P6258)*40)*0.95),0)</f>
        <v/>
      </c>
      <c r="L6258" s="12">
        <f>IF(E6258=0,0,MAX(0,H6258-K6258))</f>
        <v/>
      </c>
      <c r="M6258" s="13">
        <f>M6257+J6257/40-IF(I6257="V2H",K6257/(0.95*40),0)-IF(E6258=0,IF(E6257=1,IF(D6258=1,30,40)*0.18/(2*40),0),0)-IF(E6258=1,IF(E6257=0,IF(D6258=1,30,40)*0.18/(2*40),0),0)</f>
        <v/>
      </c>
      <c r="N6258" s="14" t="n">
        <v>0.15</v>
      </c>
      <c r="O6258" s="15">
        <f>K6258*N6258</f>
        <v/>
      </c>
      <c r="P6258">
        <f>IF(E6258=0,0.3,IF(D6258=1,IF(C6258&gt;=Params!$B$13-3,IF(C6258&lt;Params!$B$13,Params!$B$20,0.3),0.3),IF(C6258&gt;=Params!$B$15-3,IF(C6258&lt;Params!$B$15,Params!$B$21,0.3),0.3)))</f>
        <v/>
      </c>
    </row>
    <row r="6259" ht="15" customHeight="1" s="1">
      <c r="A6259" s="9" t="n">
        <v>6256</v>
      </c>
      <c r="B6259" s="6" t="inlineStr">
        <is>
          <t>18/09</t>
        </is>
      </c>
      <c r="C6259" s="6" t="n">
        <v>15</v>
      </c>
      <c r="D6259" s="6" t="n">
        <v>0</v>
      </c>
      <c r="E6259" s="10">
        <f>IF(D6259=1, IF(OR(C6259&lt;10, C6259&gt;=15),1,0), IF(OR(C6259&lt;7, C6259&gt;=18),1,0))</f>
        <v/>
      </c>
      <c r="F6259" s="11" t="n">
        <v>1.698</v>
      </c>
      <c r="G6259" s="12">
        <f>0.5*8</f>
        <v/>
      </c>
      <c r="H6259" s="12">
        <f>F6259-G6259</f>
        <v/>
      </c>
      <c r="I6259" s="10">
        <f>IF(E6259=0,"Fora",IF(E6258=0,"Carg xar",IF(H6259&lt;0,IF(M6259&lt;0.9,"Carg FV","Stby"),IF(M6259&gt;P6259,"V2H",IF(M6259&lt;0.9,"Carg xar","Stby")))))</f>
        <v/>
      </c>
      <c r="J6259" s="12">
        <f>IF(OR(I6259="Carg FV",I6259="Carg xar"),MIN(IF(I6259="Carg FV",ABS(H6259),7.4),7.4,MAX(0,(0.9-M6259)*40)*0.95),0)</f>
        <v/>
      </c>
      <c r="K6259" s="12">
        <f>IF(I6259="V2H",MIN(MAX(0,H6259),7.4,MAX(0,(M6259-P6259)*40)*0.95),0)</f>
        <v/>
      </c>
      <c r="L6259" s="12">
        <f>IF(E6259=0,0,MAX(0,H6259-K6259))</f>
        <v/>
      </c>
      <c r="M6259" s="13">
        <f>M6258+J6258/40-IF(I6258="V2H",K6258/(0.95*40),0)-IF(E6259=0,IF(E6258=1,IF(D6259=1,30,40)*0.18/(2*40),0),0)-IF(E6259=1,IF(E6258=0,IF(D6259=1,30,40)*0.18/(2*40),0),0)</f>
        <v/>
      </c>
      <c r="N6259" s="14" t="n">
        <v>0.15</v>
      </c>
      <c r="O6259" s="15">
        <f>K6259*N6259</f>
        <v/>
      </c>
      <c r="P6259">
        <f>IF(E6259=0,0.3,IF(D6259=1,IF(C6259&gt;=Params!$B$13-3,IF(C6259&lt;Params!$B$13,Params!$B$20,0.3),0.3),IF(C6259&gt;=Params!$B$15-3,IF(C6259&lt;Params!$B$15,Params!$B$21,0.3),0.3)))</f>
        <v/>
      </c>
    </row>
    <row r="6260" ht="15" customHeight="1" s="1">
      <c r="A6260" s="9" t="n">
        <v>6257</v>
      </c>
      <c r="B6260" s="6" t="inlineStr">
        <is>
          <t>18/09</t>
        </is>
      </c>
      <c r="C6260" s="6" t="n">
        <v>16</v>
      </c>
      <c r="D6260" s="6" t="n">
        <v>0</v>
      </c>
      <c r="E6260" s="10">
        <f>IF(D6260=1, IF(OR(C6260&lt;10, C6260&gt;=15),1,0), IF(OR(C6260&lt;7, C6260&gt;=18),1,0))</f>
        <v/>
      </c>
      <c r="F6260" s="11" t="n">
        <v>0</v>
      </c>
      <c r="G6260" s="12">
        <f>0.3*8</f>
        <v/>
      </c>
      <c r="H6260" s="12">
        <f>F6260-G6260</f>
        <v/>
      </c>
      <c r="I6260" s="10">
        <f>IF(E6260=0,"Fora",IF(E6259=0,"Carg xar",IF(H6260&lt;0,IF(M6260&lt;0.9,"Carg FV","Stby"),IF(M6260&gt;P6260,"V2H",IF(M6260&lt;0.9,"Carg xar","Stby")))))</f>
        <v/>
      </c>
      <c r="J6260" s="12">
        <f>IF(OR(I6260="Carg FV",I6260="Carg xar"),MIN(IF(I6260="Carg FV",ABS(H6260),7.4),7.4,MAX(0,(0.9-M6260)*40)*0.95),0)</f>
        <v/>
      </c>
      <c r="K6260" s="12">
        <f>IF(I6260="V2H",MIN(MAX(0,H6260),7.4,MAX(0,(M6260-P6260)*40)*0.95),0)</f>
        <v/>
      </c>
      <c r="L6260" s="12">
        <f>IF(E6260=0,0,MAX(0,H6260-K6260))</f>
        <v/>
      </c>
      <c r="M6260" s="13">
        <f>M6259+J6259/40-IF(I6259="V2H",K6259/(0.95*40),0)-IF(E6260=0,IF(E6259=1,IF(D6260=1,30,40)*0.18/(2*40),0),0)-IF(E6260=1,IF(E6259=0,IF(D6260=1,30,40)*0.18/(2*40),0),0)</f>
        <v/>
      </c>
      <c r="N6260" s="14" t="n">
        <v>0.15</v>
      </c>
      <c r="O6260" s="15">
        <f>K6260*N6260</f>
        <v/>
      </c>
      <c r="P6260">
        <f>IF(E6260=0,0.3,IF(D6260=1,IF(C6260&gt;=Params!$B$13-3,IF(C6260&lt;Params!$B$13,Params!$B$20,0.3),0.3),IF(C6260&gt;=Params!$B$15-3,IF(C6260&lt;Params!$B$15,Params!$B$21,0.3),0.3)))</f>
        <v/>
      </c>
    </row>
    <row r="6261" ht="15" customHeight="1" s="1">
      <c r="A6261" s="9" t="n">
        <v>6258</v>
      </c>
      <c r="B6261" s="6" t="inlineStr">
        <is>
          <t>18/09</t>
        </is>
      </c>
      <c r="C6261" s="6" t="n">
        <v>17</v>
      </c>
      <c r="D6261" s="6" t="n">
        <v>0</v>
      </c>
      <c r="E6261" s="10">
        <f>IF(D6261=1, IF(OR(C6261&lt;10, C6261&gt;=15),1,0), IF(OR(C6261&lt;7, C6261&gt;=18),1,0))</f>
        <v/>
      </c>
      <c r="F6261" s="11" t="n">
        <v>0</v>
      </c>
      <c r="G6261" s="12">
        <f>0.12*8</f>
        <v/>
      </c>
      <c r="H6261" s="12">
        <f>F6261-G6261</f>
        <v/>
      </c>
      <c r="I6261" s="10">
        <f>IF(E6261=0,"Fora",IF(E6260=0,"Carg xar",IF(H6261&lt;0,IF(M6261&lt;0.9,"Carg FV","Stby"),IF(M6261&gt;P6261,"V2H",IF(M6261&lt;0.9,"Carg xar","Stby")))))</f>
        <v/>
      </c>
      <c r="J6261" s="12">
        <f>IF(OR(I6261="Carg FV",I6261="Carg xar"),MIN(IF(I6261="Carg FV",ABS(H6261),7.4),7.4,MAX(0,(0.9-M6261)*40)*0.95),0)</f>
        <v/>
      </c>
      <c r="K6261" s="12">
        <f>IF(I6261="V2H",MIN(MAX(0,H6261),7.4,MAX(0,(M6261-P6261)*40)*0.95),0)</f>
        <v/>
      </c>
      <c r="L6261" s="12">
        <f>IF(E6261=0,0,MAX(0,H6261-K6261))</f>
        <v/>
      </c>
      <c r="M6261" s="13">
        <f>M6260+J6260/40-IF(I6260="V2H",K6260/(0.95*40),0)-IF(E6261=0,IF(E6260=1,IF(D6261=1,30,40)*0.18/(2*40),0),0)-IF(E6261=1,IF(E6260=0,IF(D6261=1,30,40)*0.18/(2*40),0),0)</f>
        <v/>
      </c>
      <c r="N6261" s="14" t="n">
        <v>0.15</v>
      </c>
      <c r="O6261" s="15">
        <f>K6261*N6261</f>
        <v/>
      </c>
      <c r="P6261">
        <f>IF(E6261=0,0.3,IF(D6261=1,IF(C6261&gt;=Params!$B$13-3,IF(C6261&lt;Params!$B$13,Params!$B$20,0.3),0.3),IF(C6261&gt;=Params!$B$15-3,IF(C6261&lt;Params!$B$15,Params!$B$21,0.3),0.3)))</f>
        <v/>
      </c>
    </row>
    <row r="6262" ht="15" customHeight="1" s="1">
      <c r="A6262" s="9" t="n">
        <v>6259</v>
      </c>
      <c r="B6262" s="6" t="inlineStr">
        <is>
          <t>18/09</t>
        </is>
      </c>
      <c r="C6262" s="6" t="n">
        <v>18</v>
      </c>
      <c r="D6262" s="6" t="n">
        <v>0</v>
      </c>
      <c r="E6262" s="10">
        <f>IF(D6262=1, IF(OR(C6262&lt;10, C6262&gt;=15),1,0), IF(OR(C6262&lt;7, C6262&gt;=18),1,0))</f>
        <v/>
      </c>
      <c r="F6262" s="11" t="n">
        <v>0</v>
      </c>
      <c r="G6262" s="12">
        <f>0*8</f>
        <v/>
      </c>
      <c r="H6262" s="12">
        <f>F6262-G6262</f>
        <v/>
      </c>
      <c r="I6262" s="10">
        <f>IF(E6262=0,"Fora",IF(E6261=0,"Carg xar",IF(H6262&lt;0,IF(M6262&lt;0.9,"Carg FV","Stby"),IF(M6262&gt;P6262,"V2H",IF(M6262&lt;0.9,"Carg xar","Stby")))))</f>
        <v/>
      </c>
      <c r="J6262" s="12">
        <f>IF(OR(I6262="Carg FV",I6262="Carg xar"),MIN(IF(I6262="Carg FV",ABS(H6262),7.4),7.4,MAX(0,(0.9-M6262)*40)*0.95),0)</f>
        <v/>
      </c>
      <c r="K6262" s="12">
        <f>IF(I6262="V2H",MIN(MAX(0,H6262),7.4,MAX(0,(M6262-P6262)*40)*0.95),0)</f>
        <v/>
      </c>
      <c r="L6262" s="12">
        <f>IF(E6262=0,0,MAX(0,H6262-K6262))</f>
        <v/>
      </c>
      <c r="M6262" s="13">
        <f>M6261+J6261/40-IF(I6261="V2H",K6261/(0.95*40),0)-IF(E6262=0,IF(E6261=1,IF(D6262=1,30,40)*0.18/(2*40),0),0)-IF(E6262=1,IF(E6261=0,IF(D6262=1,30,40)*0.18/(2*40),0),0)</f>
        <v/>
      </c>
      <c r="N6262" s="14" t="n">
        <v>0.2</v>
      </c>
      <c r="O6262" s="15">
        <f>K6262*N6262</f>
        <v/>
      </c>
      <c r="P6262">
        <f>IF(E6262=0,0.3,IF(D6262=1,IF(C6262&gt;=Params!$B$13-3,IF(C6262&lt;Params!$B$13,Params!$B$20,0.3),0.3),IF(C6262&gt;=Params!$B$15-3,IF(C6262&lt;Params!$B$15,Params!$B$21,0.3),0.3)))</f>
        <v/>
      </c>
    </row>
    <row r="6263" ht="15" customHeight="1" s="1">
      <c r="A6263" s="9" t="n">
        <v>6260</v>
      </c>
      <c r="B6263" s="6" t="inlineStr">
        <is>
          <t>18/09</t>
        </is>
      </c>
      <c r="C6263" s="6" t="n">
        <v>19</v>
      </c>
      <c r="D6263" s="6" t="n">
        <v>0</v>
      </c>
      <c r="E6263" s="10">
        <f>IF(D6263=1, IF(OR(C6263&lt;10, C6263&gt;=15),1,0), IF(OR(C6263&lt;7, C6263&gt;=18),1,0))</f>
        <v/>
      </c>
      <c r="F6263" s="11" t="n">
        <v>0.482</v>
      </c>
      <c r="G6263" s="12">
        <f>0*8</f>
        <v/>
      </c>
      <c r="H6263" s="12">
        <f>F6263-G6263</f>
        <v/>
      </c>
      <c r="I6263" s="10">
        <f>IF(E6263=0,"Fora",IF(E6262=0,"Carg xar",IF(H6263&lt;0,IF(M6263&lt;0.9,"Carg FV","Stby"),IF(M6263&gt;P6263,"V2H",IF(M6263&lt;0.9,"Carg xar","Stby")))))</f>
        <v/>
      </c>
      <c r="J6263" s="12">
        <f>IF(OR(I6263="Carg FV",I6263="Carg xar"),MIN(IF(I6263="Carg FV",ABS(H6263),7.4),7.4,MAX(0,(0.9-M6263)*40)*0.95),0)</f>
        <v/>
      </c>
      <c r="K6263" s="12">
        <f>IF(I6263="V2H",MIN(MAX(0,H6263),7.4,MAX(0,(M6263-P6263)*40)*0.95),0)</f>
        <v/>
      </c>
      <c r="L6263" s="12">
        <f>IF(E6263=0,0,MAX(0,H6263-K6263))</f>
        <v/>
      </c>
      <c r="M6263" s="13">
        <f>M6262+J6262/40-IF(I6262="V2H",K6262/(0.95*40),0)-IF(E6263=0,IF(E6262=1,IF(D6263=1,30,40)*0.18/(2*40),0),0)-IF(E6263=1,IF(E6262=0,IF(D6263=1,30,40)*0.18/(2*40),0),0)</f>
        <v/>
      </c>
      <c r="N6263" s="14" t="n">
        <v>0.2</v>
      </c>
      <c r="O6263" s="15">
        <f>K6263*N6263</f>
        <v/>
      </c>
      <c r="P6263">
        <f>IF(E6263=0,0.3,IF(D6263=1,IF(C6263&gt;=Params!$B$13-3,IF(C6263&lt;Params!$B$13,Params!$B$20,0.3),0.3),IF(C6263&gt;=Params!$B$15-3,IF(C6263&lt;Params!$B$15,Params!$B$21,0.3),0.3)))</f>
        <v/>
      </c>
    </row>
    <row r="6264" ht="15" customHeight="1" s="1">
      <c r="A6264" s="9" t="n">
        <v>6261</v>
      </c>
      <c r="B6264" s="6" t="inlineStr">
        <is>
          <t>18/09</t>
        </is>
      </c>
      <c r="C6264" s="6" t="n">
        <v>20</v>
      </c>
      <c r="D6264" s="6" t="n">
        <v>0</v>
      </c>
      <c r="E6264" s="10">
        <f>IF(D6264=1, IF(OR(C6264&lt;10, C6264&gt;=15),1,0), IF(OR(C6264&lt;7, C6264&gt;=18),1,0))</f>
        <v/>
      </c>
      <c r="F6264" s="11" t="n">
        <v>1.117</v>
      </c>
      <c r="G6264" s="12">
        <f>0*8</f>
        <v/>
      </c>
      <c r="H6264" s="12">
        <f>F6264-G6264</f>
        <v/>
      </c>
      <c r="I6264" s="10">
        <f>IF(E6264=0,"Fora",IF(E6263=0,"Carg xar",IF(H6264&lt;0,IF(M6264&lt;0.9,"Carg FV","Stby"),IF(M6264&gt;P6264,"V2H",IF(M6264&lt;0.9,"Carg xar","Stby")))))</f>
        <v/>
      </c>
      <c r="J6264" s="12">
        <f>IF(OR(I6264="Carg FV",I6264="Carg xar"),MIN(IF(I6264="Carg FV",ABS(H6264),7.4),7.4,MAX(0,(0.9-M6264)*40)*0.95),0)</f>
        <v/>
      </c>
      <c r="K6264" s="12">
        <f>IF(I6264="V2H",MIN(MAX(0,H6264),7.4,MAX(0,(M6264-P6264)*40)*0.95),0)</f>
        <v/>
      </c>
      <c r="L6264" s="12">
        <f>IF(E6264=0,0,MAX(0,H6264-K6264))</f>
        <v/>
      </c>
      <c r="M6264" s="13">
        <f>M6263+J6263/40-IF(I6263="V2H",K6263/(0.95*40),0)-IF(E6264=0,IF(E6263=1,IF(D6264=1,30,40)*0.18/(2*40),0),0)-IF(E6264=1,IF(E6263=0,IF(D6264=1,30,40)*0.18/(2*40),0),0)</f>
        <v/>
      </c>
      <c r="N6264" s="14" t="n">
        <v>0.2</v>
      </c>
      <c r="O6264" s="15">
        <f>K6264*N6264</f>
        <v/>
      </c>
      <c r="P6264">
        <f>IF(E6264=0,0.3,IF(D6264=1,IF(C6264&gt;=Params!$B$13-3,IF(C6264&lt;Params!$B$13,Params!$B$20,0.3),0.3),IF(C6264&gt;=Params!$B$15-3,IF(C6264&lt;Params!$B$15,Params!$B$21,0.3),0.3)))</f>
        <v/>
      </c>
    </row>
    <row r="6265" ht="15" customHeight="1" s="1">
      <c r="A6265" s="9" t="n">
        <v>6262</v>
      </c>
      <c r="B6265" s="6" t="inlineStr">
        <is>
          <t>18/09</t>
        </is>
      </c>
      <c r="C6265" s="6" t="n">
        <v>21</v>
      </c>
      <c r="D6265" s="6" t="n">
        <v>0</v>
      </c>
      <c r="E6265" s="10">
        <f>IF(D6265=1, IF(OR(C6265&lt;10, C6265&gt;=15),1,0), IF(OR(C6265&lt;7, C6265&gt;=18),1,0))</f>
        <v/>
      </c>
      <c r="F6265" s="11" t="n">
        <v>1.082</v>
      </c>
      <c r="G6265" s="12">
        <f>0*8</f>
        <v/>
      </c>
      <c r="H6265" s="12">
        <f>F6265-G6265</f>
        <v/>
      </c>
      <c r="I6265" s="10">
        <f>IF(E6265=0,"Fora",IF(E6264=0,"Carg xar",IF(H6265&lt;0,IF(M6265&lt;0.9,"Carg FV","Stby"),IF(M6265&gt;P6265,"V2H",IF(M6265&lt;0.9,"Carg xar","Stby")))))</f>
        <v/>
      </c>
      <c r="J6265" s="12">
        <f>IF(OR(I6265="Carg FV",I6265="Carg xar"),MIN(IF(I6265="Carg FV",ABS(H6265),7.4),7.4,MAX(0,(0.9-M6265)*40)*0.95),0)</f>
        <v/>
      </c>
      <c r="K6265" s="12">
        <f>IF(I6265="V2H",MIN(MAX(0,H6265),7.4,MAX(0,(M6265-P6265)*40)*0.95),0)</f>
        <v/>
      </c>
      <c r="L6265" s="12">
        <f>IF(E6265=0,0,MAX(0,H6265-K6265))</f>
        <v/>
      </c>
      <c r="M6265" s="13">
        <f>M6264+J6264/40-IF(I6264="V2H",K6264/(0.95*40),0)-IF(E6265=0,IF(E6264=1,IF(D6265=1,30,40)*0.18/(2*40),0),0)-IF(E6265=1,IF(E6264=0,IF(D6265=1,30,40)*0.18/(2*40),0),0)</f>
        <v/>
      </c>
      <c r="N6265" s="14" t="n">
        <v>0.2</v>
      </c>
      <c r="O6265" s="15">
        <f>K6265*N6265</f>
        <v/>
      </c>
      <c r="P6265">
        <f>IF(E6265=0,0.3,IF(D6265=1,IF(C6265&gt;=Params!$B$13-3,IF(C6265&lt;Params!$B$13,Params!$B$20,0.3),0.3),IF(C6265&gt;=Params!$B$15-3,IF(C6265&lt;Params!$B$15,Params!$B$21,0.3),0.3)))</f>
        <v/>
      </c>
    </row>
    <row r="6266" ht="15" customHeight="1" s="1">
      <c r="A6266" s="9" t="n">
        <v>6263</v>
      </c>
      <c r="B6266" s="6" t="inlineStr">
        <is>
          <t>18/09</t>
        </is>
      </c>
      <c r="C6266" s="6" t="n">
        <v>22</v>
      </c>
      <c r="D6266" s="6" t="n">
        <v>0</v>
      </c>
      <c r="E6266" s="10">
        <f>IF(D6266=1, IF(OR(C6266&lt;10, C6266&gt;=15),1,0), IF(OR(C6266&lt;7, C6266&gt;=18),1,0))</f>
        <v/>
      </c>
      <c r="F6266" s="11" t="n">
        <v>0.6879999999999999</v>
      </c>
      <c r="G6266" s="12">
        <f>0*8</f>
        <v/>
      </c>
      <c r="H6266" s="12">
        <f>F6266-G6266</f>
        <v/>
      </c>
      <c r="I6266" s="10">
        <f>IF(E6266=0,"Fora",IF(E6265=0,"Carg xar",IF(H6266&lt;0,IF(M6266&lt;0.9,"Carg FV","Stby"),IF(M6266&gt;P6266,"V2H",IF(M6266&lt;0.9,"Carg xar","Stby")))))</f>
        <v/>
      </c>
      <c r="J6266" s="12">
        <f>IF(OR(I6266="Carg FV",I6266="Carg xar"),MIN(IF(I6266="Carg FV",ABS(H6266),7.4),7.4,MAX(0,(0.9-M6266)*40)*0.95),0)</f>
        <v/>
      </c>
      <c r="K6266" s="12">
        <f>IF(I6266="V2H",MIN(MAX(0,H6266),7.4,MAX(0,(M6266-P6266)*40)*0.95),0)</f>
        <v/>
      </c>
      <c r="L6266" s="12">
        <f>IF(E6266=0,0,MAX(0,H6266-K6266))</f>
        <v/>
      </c>
      <c r="M6266" s="13">
        <f>M6265+J6265/40-IF(I6265="V2H",K6265/(0.95*40),0)-IF(E6266=0,IF(E6265=1,IF(D6266=1,30,40)*0.18/(2*40),0),0)-IF(E6266=1,IF(E6265=0,IF(D6266=1,30,40)*0.18/(2*40),0),0)</f>
        <v/>
      </c>
      <c r="N6266" s="14" t="n">
        <v>0.15</v>
      </c>
      <c r="O6266" s="15">
        <f>K6266*N6266</f>
        <v/>
      </c>
      <c r="P6266">
        <f>IF(E6266=0,0.3,IF(D6266=1,IF(C6266&gt;=Params!$B$13-3,IF(C6266&lt;Params!$B$13,Params!$B$20,0.3),0.3),IF(C6266&gt;=Params!$B$15-3,IF(C6266&lt;Params!$B$15,Params!$B$21,0.3),0.3)))</f>
        <v/>
      </c>
    </row>
    <row r="6267" ht="15" customHeight="1" s="1">
      <c r="A6267" s="9" t="n">
        <v>6264</v>
      </c>
      <c r="B6267" s="6" t="inlineStr">
        <is>
          <t>18/09</t>
        </is>
      </c>
      <c r="C6267" s="6" t="n">
        <v>23</v>
      </c>
      <c r="D6267" s="6" t="n">
        <v>0</v>
      </c>
      <c r="E6267" s="10">
        <f>IF(D6267=1, IF(OR(C6267&lt;10, C6267&gt;=15),1,0), IF(OR(C6267&lt;7, C6267&gt;=18),1,0))</f>
        <v/>
      </c>
      <c r="F6267" s="11" t="n">
        <v>1.742</v>
      </c>
      <c r="G6267" s="12">
        <f>0*8</f>
        <v/>
      </c>
      <c r="H6267" s="12">
        <f>F6267-G6267</f>
        <v/>
      </c>
      <c r="I6267" s="10">
        <f>IF(E6267=0,"Fora",IF(E6266=0,"Carg xar",IF(H6267&lt;0,IF(M6267&lt;0.9,"Carg FV","Stby"),IF(M6267&gt;P6267,"V2H",IF(M6267&lt;0.9,"Carg xar","Stby")))))</f>
        <v/>
      </c>
      <c r="J6267" s="12">
        <f>IF(OR(I6267="Carg FV",I6267="Carg xar"),MIN(IF(I6267="Carg FV",ABS(H6267),7.4),7.4,MAX(0,(0.9-M6267)*40)*0.95),0)</f>
        <v/>
      </c>
      <c r="K6267" s="12">
        <f>IF(I6267="V2H",MIN(MAX(0,H6267),7.4,MAX(0,(M6267-P6267)*40)*0.95),0)</f>
        <v/>
      </c>
      <c r="L6267" s="12">
        <f>IF(E6267=0,0,MAX(0,H6267-K6267))</f>
        <v/>
      </c>
      <c r="M6267" s="13">
        <f>M6266+J6266/40-IF(I6266="V2H",K6266/(0.95*40),0)-IF(E6267=0,IF(E6266=1,IF(D6267=1,30,40)*0.18/(2*40),0),0)-IF(E6267=1,IF(E6266=0,IF(D6267=1,30,40)*0.18/(2*40),0),0)</f>
        <v/>
      </c>
      <c r="N6267" s="14" t="n">
        <v>0.15</v>
      </c>
      <c r="O6267" s="15">
        <f>K6267*N6267</f>
        <v/>
      </c>
      <c r="P6267">
        <f>IF(E6267=0,0.3,IF(D6267=1,IF(C6267&gt;=Params!$B$13-3,IF(C6267&lt;Params!$B$13,Params!$B$20,0.3),0.3),IF(C6267&gt;=Params!$B$15-3,IF(C6267&lt;Params!$B$15,Params!$B$21,0.3),0.3)))</f>
        <v/>
      </c>
    </row>
    <row r="6268" ht="15" customHeight="1" s="1">
      <c r="A6268" s="9" t="n">
        <v>6265</v>
      </c>
      <c r="B6268" s="6" t="inlineStr">
        <is>
          <t>19/09</t>
        </is>
      </c>
      <c r="C6268" s="6" t="n">
        <v>0</v>
      </c>
      <c r="D6268" s="6" t="n">
        <v>0</v>
      </c>
      <c r="E6268" s="10">
        <f>IF(D6268=1, IF(OR(C6268&lt;10, C6268&gt;=15),1,0), IF(OR(C6268&lt;7, C6268&gt;=18),1,0))</f>
        <v/>
      </c>
      <c r="F6268" s="11" t="n">
        <v>0.421</v>
      </c>
      <c r="G6268" s="12">
        <f>0*8</f>
        <v/>
      </c>
      <c r="H6268" s="12">
        <f>F6268-G6268</f>
        <v/>
      </c>
      <c r="I6268" s="10">
        <f>IF(E6268=0,"Fora",IF(E6267=0,"Carg xar",IF(H6268&lt;0,IF(M6268&lt;0.9,"Carg FV","Stby"),IF(M6268&gt;P6268,"V2H",IF(M6268&lt;0.9,"Carg xar","Stby")))))</f>
        <v/>
      </c>
      <c r="J6268" s="12">
        <f>IF(OR(I6268="Carg FV",I6268="Carg xar"),MIN(IF(I6268="Carg FV",ABS(H6268),7.4),7.4,MAX(0,(0.9-M6268)*40)*0.95),0)</f>
        <v/>
      </c>
      <c r="K6268" s="12">
        <f>IF(I6268="V2H",MIN(MAX(0,H6268),7.4,MAX(0,(M6268-P6268)*40)*0.95),0)</f>
        <v/>
      </c>
      <c r="L6268" s="12">
        <f>IF(E6268=0,0,MAX(0,H6268-K6268))</f>
        <v/>
      </c>
      <c r="M6268" s="13">
        <f>M6267+J6267/40-IF(I6267="V2H",K6267/(0.95*40),0)-IF(E6268=0,IF(E6267=1,IF(D6268=1,30,40)*0.18/(2*40),0),0)-IF(E6268=1,IF(E6267=0,IF(D6268=1,30,40)*0.18/(2*40),0),0)</f>
        <v/>
      </c>
      <c r="N6268" s="14" t="n">
        <v>0.09</v>
      </c>
      <c r="O6268" s="15">
        <f>K6268*N6268</f>
        <v/>
      </c>
      <c r="P6268">
        <f>IF(E6268=0,0.3,IF(D6268=1,IF(C6268&gt;=Params!$B$13-3,IF(C6268&lt;Params!$B$13,Params!$B$20,0.3),0.3),IF(C6268&gt;=Params!$B$15-3,IF(C6268&lt;Params!$B$15,Params!$B$21,0.3),0.3)))</f>
        <v/>
      </c>
    </row>
    <row r="6269" ht="15" customHeight="1" s="1">
      <c r="A6269" s="9" t="n">
        <v>6266</v>
      </c>
      <c r="B6269" s="6" t="inlineStr">
        <is>
          <t>19/09</t>
        </is>
      </c>
      <c r="C6269" s="6" t="n">
        <v>1</v>
      </c>
      <c r="D6269" s="6" t="n">
        <v>0</v>
      </c>
      <c r="E6269" s="10">
        <f>IF(D6269=1, IF(OR(C6269&lt;10, C6269&gt;=15),1,0), IF(OR(C6269&lt;7, C6269&gt;=18),1,0))</f>
        <v/>
      </c>
      <c r="F6269" s="11" t="n">
        <v>0.505</v>
      </c>
      <c r="G6269" s="12">
        <f>0*8</f>
        <v/>
      </c>
      <c r="H6269" s="12">
        <f>F6269-G6269</f>
        <v/>
      </c>
      <c r="I6269" s="10">
        <f>IF(E6269=0,"Fora",IF(E6268=0,"Carg xar",IF(H6269&lt;0,IF(M6269&lt;0.9,"Carg FV","Stby"),IF(M6269&gt;P6269,"V2H",IF(M6269&lt;0.9,"Carg xar","Stby")))))</f>
        <v/>
      </c>
      <c r="J6269" s="12">
        <f>IF(OR(I6269="Carg FV",I6269="Carg xar"),MIN(IF(I6269="Carg FV",ABS(H6269),7.4),7.4,MAX(0,(0.9-M6269)*40)*0.95),0)</f>
        <v/>
      </c>
      <c r="K6269" s="12">
        <f>IF(I6269="V2H",MIN(MAX(0,H6269),7.4,MAX(0,(M6269-P6269)*40)*0.95),0)</f>
        <v/>
      </c>
      <c r="L6269" s="12">
        <f>IF(E6269=0,0,MAX(0,H6269-K6269))</f>
        <v/>
      </c>
      <c r="M6269" s="13">
        <f>M6268+J6268/40-IF(I6268="V2H",K6268/(0.95*40),0)-IF(E6269=0,IF(E6268=1,IF(D6269=1,30,40)*0.18/(2*40),0),0)-IF(E6269=1,IF(E6268=0,IF(D6269=1,30,40)*0.18/(2*40),0),0)</f>
        <v/>
      </c>
      <c r="N6269" s="14" t="n">
        <v>0.09</v>
      </c>
      <c r="O6269" s="15">
        <f>K6269*N6269</f>
        <v/>
      </c>
      <c r="P6269">
        <f>IF(E6269=0,0.3,IF(D6269=1,IF(C6269&gt;=Params!$B$13-3,IF(C6269&lt;Params!$B$13,Params!$B$20,0.3),0.3),IF(C6269&gt;=Params!$B$15-3,IF(C6269&lt;Params!$B$15,Params!$B$21,0.3),0.3)))</f>
        <v/>
      </c>
    </row>
    <row r="6270" ht="15" customHeight="1" s="1">
      <c r="A6270" s="9" t="n">
        <v>6267</v>
      </c>
      <c r="B6270" s="6" t="inlineStr">
        <is>
          <t>19/09</t>
        </is>
      </c>
      <c r="C6270" s="6" t="n">
        <v>2</v>
      </c>
      <c r="D6270" s="6" t="n">
        <v>0</v>
      </c>
      <c r="E6270" s="10">
        <f>IF(D6270=1, IF(OR(C6270&lt;10, C6270&gt;=15),1,0), IF(OR(C6270&lt;7, C6270&gt;=18),1,0))</f>
        <v/>
      </c>
      <c r="F6270" s="11" t="n">
        <v>0.462</v>
      </c>
      <c r="G6270" s="12">
        <f>0*8</f>
        <v/>
      </c>
      <c r="H6270" s="12">
        <f>F6270-G6270</f>
        <v/>
      </c>
      <c r="I6270" s="10">
        <f>IF(E6270=0,"Fora",IF(E6269=0,"Carg xar",IF(H6270&lt;0,IF(M6270&lt;0.9,"Carg FV","Stby"),IF(M6270&gt;P6270,"V2H",IF(M6270&lt;0.9,"Carg xar","Stby")))))</f>
        <v/>
      </c>
      <c r="J6270" s="12">
        <f>IF(OR(I6270="Carg FV",I6270="Carg xar"),MIN(IF(I6270="Carg FV",ABS(H6270),7.4),7.4,MAX(0,(0.9-M6270)*40)*0.95),0)</f>
        <v/>
      </c>
      <c r="K6270" s="12">
        <f>IF(I6270="V2H",MIN(MAX(0,H6270),7.4,MAX(0,(M6270-P6270)*40)*0.95),0)</f>
        <v/>
      </c>
      <c r="L6270" s="12">
        <f>IF(E6270=0,0,MAX(0,H6270-K6270))</f>
        <v/>
      </c>
      <c r="M6270" s="13">
        <f>M6269+J6269/40-IF(I6269="V2H",K6269/(0.95*40),0)-IF(E6270=0,IF(E6269=1,IF(D6270=1,30,40)*0.18/(2*40),0),0)-IF(E6270=1,IF(E6269=0,IF(D6270=1,30,40)*0.18/(2*40),0),0)</f>
        <v/>
      </c>
      <c r="N6270" s="14" t="n">
        <v>0.09</v>
      </c>
      <c r="O6270" s="15">
        <f>K6270*N6270</f>
        <v/>
      </c>
      <c r="P6270">
        <f>IF(E6270=0,0.3,IF(D6270=1,IF(C6270&gt;=Params!$B$13-3,IF(C6270&lt;Params!$B$13,Params!$B$20,0.3),0.3),IF(C6270&gt;=Params!$B$15-3,IF(C6270&lt;Params!$B$15,Params!$B$21,0.3),0.3)))</f>
        <v/>
      </c>
    </row>
    <row r="6271" ht="15" customHeight="1" s="1">
      <c r="A6271" s="9" t="n">
        <v>6268</v>
      </c>
      <c r="B6271" s="6" t="inlineStr">
        <is>
          <t>19/09</t>
        </is>
      </c>
      <c r="C6271" s="6" t="n">
        <v>3</v>
      </c>
      <c r="D6271" s="6" t="n">
        <v>0</v>
      </c>
      <c r="E6271" s="10">
        <f>IF(D6271=1, IF(OR(C6271&lt;10, C6271&gt;=15),1,0), IF(OR(C6271&lt;7, C6271&gt;=18),1,0))</f>
        <v/>
      </c>
      <c r="F6271" s="11" t="n">
        <v>0.504</v>
      </c>
      <c r="G6271" s="12">
        <f>0*8</f>
        <v/>
      </c>
      <c r="H6271" s="12">
        <f>F6271-G6271</f>
        <v/>
      </c>
      <c r="I6271" s="10">
        <f>IF(E6271=0,"Fora",IF(E6270=0,"Carg xar",IF(H6271&lt;0,IF(M6271&lt;0.9,"Carg FV","Stby"),IF(M6271&gt;P6271,"V2H",IF(M6271&lt;0.9,"Carg xar","Stby")))))</f>
        <v/>
      </c>
      <c r="J6271" s="12">
        <f>IF(OR(I6271="Carg FV",I6271="Carg xar"),MIN(IF(I6271="Carg FV",ABS(H6271),7.4),7.4,MAX(0,(0.9-M6271)*40)*0.95),0)</f>
        <v/>
      </c>
      <c r="K6271" s="12">
        <f>IF(I6271="V2H",MIN(MAX(0,H6271),7.4,MAX(0,(M6271-P6271)*40)*0.95),0)</f>
        <v/>
      </c>
      <c r="L6271" s="12">
        <f>IF(E6271=0,0,MAX(0,H6271-K6271))</f>
        <v/>
      </c>
      <c r="M6271" s="13">
        <f>M6270+J6270/40-IF(I6270="V2H",K6270/(0.95*40),0)-IF(E6271=0,IF(E6270=1,IF(D6271=1,30,40)*0.18/(2*40),0),0)-IF(E6271=1,IF(E6270=0,IF(D6271=1,30,40)*0.18/(2*40),0),0)</f>
        <v/>
      </c>
      <c r="N6271" s="14" t="n">
        <v>0.09</v>
      </c>
      <c r="O6271" s="15">
        <f>K6271*N6271</f>
        <v/>
      </c>
      <c r="P6271">
        <f>IF(E6271=0,0.3,IF(D6271=1,IF(C6271&gt;=Params!$B$13-3,IF(C6271&lt;Params!$B$13,Params!$B$20,0.3),0.3),IF(C6271&gt;=Params!$B$15-3,IF(C6271&lt;Params!$B$15,Params!$B$21,0.3),0.3)))</f>
        <v/>
      </c>
    </row>
    <row r="6272" ht="15" customHeight="1" s="1">
      <c r="A6272" s="9" t="n">
        <v>6269</v>
      </c>
      <c r="B6272" s="6" t="inlineStr">
        <is>
          <t>19/09</t>
        </is>
      </c>
      <c r="C6272" s="6" t="n">
        <v>4</v>
      </c>
      <c r="D6272" s="6" t="n">
        <v>0</v>
      </c>
      <c r="E6272" s="10">
        <f>IF(D6272=1, IF(OR(C6272&lt;10, C6272&gt;=15),1,0), IF(OR(C6272&lt;7, C6272&gt;=18),1,0))</f>
        <v/>
      </c>
      <c r="F6272" s="11" t="n">
        <v>0.394</v>
      </c>
      <c r="G6272" s="12">
        <f>0*8</f>
        <v/>
      </c>
      <c r="H6272" s="12">
        <f>F6272-G6272</f>
        <v/>
      </c>
      <c r="I6272" s="10">
        <f>IF(E6272=0,"Fora",IF(E6271=0,"Carg xar",IF(H6272&lt;0,IF(M6272&lt;0.9,"Carg FV","Stby"),IF(M6272&gt;P6272,"V2H",IF(M6272&lt;0.9,"Carg xar","Stby")))))</f>
        <v/>
      </c>
      <c r="J6272" s="12">
        <f>IF(OR(I6272="Carg FV",I6272="Carg xar"),MIN(IF(I6272="Carg FV",ABS(H6272),7.4),7.4,MAX(0,(0.9-M6272)*40)*0.95),0)</f>
        <v/>
      </c>
      <c r="K6272" s="12">
        <f>IF(I6272="V2H",MIN(MAX(0,H6272),7.4,MAX(0,(M6272-P6272)*40)*0.95),0)</f>
        <v/>
      </c>
      <c r="L6272" s="12">
        <f>IF(E6272=0,0,MAX(0,H6272-K6272))</f>
        <v/>
      </c>
      <c r="M6272" s="13">
        <f>M6271+J6271/40-IF(I6271="V2H",K6271/(0.95*40),0)-IF(E6272=0,IF(E6271=1,IF(D6272=1,30,40)*0.18/(2*40),0),0)-IF(E6272=1,IF(E6271=0,IF(D6272=1,30,40)*0.18/(2*40),0),0)</f>
        <v/>
      </c>
      <c r="N6272" s="14" t="n">
        <v>0.09</v>
      </c>
      <c r="O6272" s="15">
        <f>K6272*N6272</f>
        <v/>
      </c>
      <c r="P6272">
        <f>IF(E6272=0,0.3,IF(D6272=1,IF(C6272&gt;=Params!$B$13-3,IF(C6272&lt;Params!$B$13,Params!$B$20,0.3),0.3),IF(C6272&gt;=Params!$B$15-3,IF(C6272&lt;Params!$B$15,Params!$B$21,0.3),0.3)))</f>
        <v/>
      </c>
    </row>
    <row r="6273" ht="15" customHeight="1" s="1">
      <c r="A6273" s="9" t="n">
        <v>6270</v>
      </c>
      <c r="B6273" s="6" t="inlineStr">
        <is>
          <t>19/09</t>
        </is>
      </c>
      <c r="C6273" s="6" t="n">
        <v>5</v>
      </c>
      <c r="D6273" s="6" t="n">
        <v>0</v>
      </c>
      <c r="E6273" s="10">
        <f>IF(D6273=1, IF(OR(C6273&lt;10, C6273&gt;=15),1,0), IF(OR(C6273&lt;7, C6273&gt;=18),1,0))</f>
        <v/>
      </c>
      <c r="F6273" s="11" t="n">
        <v>0.492</v>
      </c>
      <c r="G6273" s="12">
        <f>0*8</f>
        <v/>
      </c>
      <c r="H6273" s="12">
        <f>F6273-G6273</f>
        <v/>
      </c>
      <c r="I6273" s="10">
        <f>IF(E6273=0,"Fora",IF(E6272=0,"Carg xar",IF(H6273&lt;0,IF(M6273&lt;0.9,"Carg FV","Stby"),IF(M6273&gt;P6273,"V2H",IF(M6273&lt;0.9,"Carg xar","Stby")))))</f>
        <v/>
      </c>
      <c r="J6273" s="12">
        <f>IF(OR(I6273="Carg FV",I6273="Carg xar"),MIN(IF(I6273="Carg FV",ABS(H6273),7.4),7.4,MAX(0,(0.9-M6273)*40)*0.95),0)</f>
        <v/>
      </c>
      <c r="K6273" s="12">
        <f>IF(I6273="V2H",MIN(MAX(0,H6273),7.4,MAX(0,(M6273-P6273)*40)*0.95),0)</f>
        <v/>
      </c>
      <c r="L6273" s="12">
        <f>IF(E6273=0,0,MAX(0,H6273-K6273))</f>
        <v/>
      </c>
      <c r="M6273" s="13">
        <f>M6272+J6272/40-IF(I6272="V2H",K6272/(0.95*40),0)-IF(E6273=0,IF(E6272=1,IF(D6273=1,30,40)*0.18/(2*40),0),0)-IF(E6273=1,IF(E6272=0,IF(D6273=1,30,40)*0.18/(2*40),0),0)</f>
        <v/>
      </c>
      <c r="N6273" s="14" t="n">
        <v>0.09</v>
      </c>
      <c r="O6273" s="15">
        <f>K6273*N6273</f>
        <v/>
      </c>
      <c r="P6273">
        <f>IF(E6273=0,0.3,IF(D6273=1,IF(C6273&gt;=Params!$B$13-3,IF(C6273&lt;Params!$B$13,Params!$B$20,0.3),0.3),IF(C6273&gt;=Params!$B$15-3,IF(C6273&lt;Params!$B$15,Params!$B$21,0.3),0.3)))</f>
        <v/>
      </c>
    </row>
    <row r="6274" ht="15" customHeight="1" s="1">
      <c r="A6274" s="9" t="n">
        <v>6271</v>
      </c>
      <c r="B6274" s="6" t="inlineStr">
        <is>
          <t>19/09</t>
        </is>
      </c>
      <c r="C6274" s="6" t="n">
        <v>6</v>
      </c>
      <c r="D6274" s="6" t="n">
        <v>0</v>
      </c>
      <c r="E6274" s="10">
        <f>IF(D6274=1, IF(OR(C6274&lt;10, C6274&gt;=15),1,0), IF(OR(C6274&lt;7, C6274&gt;=18),1,0))</f>
        <v/>
      </c>
      <c r="F6274" s="11" t="n">
        <v>0.391</v>
      </c>
      <c r="G6274" s="12">
        <f>0*8</f>
        <v/>
      </c>
      <c r="H6274" s="12">
        <f>F6274-G6274</f>
        <v/>
      </c>
      <c r="I6274" s="10">
        <f>IF(E6274=0,"Fora",IF(E6273=0,"Carg xar",IF(H6274&lt;0,IF(M6274&lt;0.9,"Carg FV","Stby"),IF(M6274&gt;P6274,"V2H",IF(M6274&lt;0.9,"Carg xar","Stby")))))</f>
        <v/>
      </c>
      <c r="J6274" s="12">
        <f>IF(OR(I6274="Carg FV",I6274="Carg xar"),MIN(IF(I6274="Carg FV",ABS(H6274),7.4),7.4,MAX(0,(0.9-M6274)*40)*0.95),0)</f>
        <v/>
      </c>
      <c r="K6274" s="12">
        <f>IF(I6274="V2H",MIN(MAX(0,H6274),7.4,MAX(0,(M6274-P6274)*40)*0.95),0)</f>
        <v/>
      </c>
      <c r="L6274" s="12">
        <f>IF(E6274=0,0,MAX(0,H6274-K6274))</f>
        <v/>
      </c>
      <c r="M6274" s="13">
        <f>M6273+J6273/40-IF(I6273="V2H",K6273/(0.95*40),0)-IF(E6274=0,IF(E6273=1,IF(D6274=1,30,40)*0.18/(2*40),0),0)-IF(E6274=1,IF(E6273=0,IF(D6274=1,30,40)*0.18/(2*40),0),0)</f>
        <v/>
      </c>
      <c r="N6274" s="14" t="n">
        <v>0.09</v>
      </c>
      <c r="O6274" s="15">
        <f>K6274*N6274</f>
        <v/>
      </c>
      <c r="P6274">
        <f>IF(E6274=0,0.3,IF(D6274=1,IF(C6274&gt;=Params!$B$13-3,IF(C6274&lt;Params!$B$13,Params!$B$20,0.3),0.3),IF(C6274&gt;=Params!$B$15-3,IF(C6274&lt;Params!$B$15,Params!$B$21,0.3),0.3)))</f>
        <v/>
      </c>
    </row>
    <row r="6275" ht="15" customHeight="1" s="1">
      <c r="A6275" s="9" t="n">
        <v>6272</v>
      </c>
      <c r="B6275" s="6" t="inlineStr">
        <is>
          <t>19/09</t>
        </is>
      </c>
      <c r="C6275" s="6" t="n">
        <v>7</v>
      </c>
      <c r="D6275" s="6" t="n">
        <v>0</v>
      </c>
      <c r="E6275" s="10">
        <f>IF(D6275=1, IF(OR(C6275&lt;10, C6275&gt;=15),1,0), IF(OR(C6275&lt;7, C6275&gt;=18),1,0))</f>
        <v/>
      </c>
      <c r="F6275" s="11" t="n">
        <v>0.991</v>
      </c>
      <c r="G6275" s="12">
        <f>0.06*8</f>
        <v/>
      </c>
      <c r="H6275" s="12">
        <f>F6275-G6275</f>
        <v/>
      </c>
      <c r="I6275" s="10">
        <f>IF(E6275=0,"Fora",IF(E6274=0,"Carg xar",IF(H6275&lt;0,IF(M6275&lt;0.9,"Carg FV","Stby"),IF(M6275&gt;P6275,"V2H",IF(M6275&lt;0.9,"Carg xar","Stby")))))</f>
        <v/>
      </c>
      <c r="J6275" s="12">
        <f>IF(OR(I6275="Carg FV",I6275="Carg xar"),MIN(IF(I6275="Carg FV",ABS(H6275),7.4),7.4,MAX(0,(0.9-M6275)*40)*0.95),0)</f>
        <v/>
      </c>
      <c r="K6275" s="12">
        <f>IF(I6275="V2H",MIN(MAX(0,H6275),7.4,MAX(0,(M6275-P6275)*40)*0.95),0)</f>
        <v/>
      </c>
      <c r="L6275" s="12">
        <f>IF(E6275=0,0,MAX(0,H6275-K6275))</f>
        <v/>
      </c>
      <c r="M6275" s="13">
        <f>M6274+J6274/40-IF(I6274="V2H",K6274/(0.95*40),0)-IF(E6275=0,IF(E6274=1,IF(D6275=1,30,40)*0.18/(2*40),0),0)-IF(E6275=1,IF(E6274=0,IF(D6275=1,30,40)*0.18/(2*40),0),0)</f>
        <v/>
      </c>
      <c r="N6275" s="14" t="n">
        <v>0.09</v>
      </c>
      <c r="O6275" s="15">
        <f>K6275*N6275</f>
        <v/>
      </c>
      <c r="P6275">
        <f>IF(E6275=0,0.3,IF(D6275=1,IF(C6275&gt;=Params!$B$13-3,IF(C6275&lt;Params!$B$13,Params!$B$20,0.3),0.3),IF(C6275&gt;=Params!$B$15-3,IF(C6275&lt;Params!$B$15,Params!$B$21,0.3),0.3)))</f>
        <v/>
      </c>
    </row>
    <row r="6276" ht="15" customHeight="1" s="1">
      <c r="A6276" s="9" t="n">
        <v>6273</v>
      </c>
      <c r="B6276" s="6" t="inlineStr">
        <is>
          <t>19/09</t>
        </is>
      </c>
      <c r="C6276" s="6" t="n">
        <v>8</v>
      </c>
      <c r="D6276" s="6" t="n">
        <v>0</v>
      </c>
      <c r="E6276" s="10">
        <f>IF(D6276=1, IF(OR(C6276&lt;10, C6276&gt;=15),1,0), IF(OR(C6276&lt;7, C6276&gt;=18),1,0))</f>
        <v/>
      </c>
      <c r="F6276" s="11" t="n">
        <v>0.71</v>
      </c>
      <c r="G6276" s="12">
        <f>0.2*8</f>
        <v/>
      </c>
      <c r="H6276" s="12">
        <f>F6276-G6276</f>
        <v/>
      </c>
      <c r="I6276" s="10">
        <f>IF(E6276=0,"Fora",IF(E6275=0,"Carg xar",IF(H6276&lt;0,IF(M6276&lt;0.9,"Carg FV","Stby"),IF(M6276&gt;P6276,"V2H",IF(M6276&lt;0.9,"Carg xar","Stby")))))</f>
        <v/>
      </c>
      <c r="J6276" s="12">
        <f>IF(OR(I6276="Carg FV",I6276="Carg xar"),MIN(IF(I6276="Carg FV",ABS(H6276),7.4),7.4,MAX(0,(0.9-M6276)*40)*0.95),0)</f>
        <v/>
      </c>
      <c r="K6276" s="12">
        <f>IF(I6276="V2H",MIN(MAX(0,H6276),7.4,MAX(0,(M6276-P6276)*40)*0.95),0)</f>
        <v/>
      </c>
      <c r="L6276" s="12">
        <f>IF(E6276=0,0,MAX(0,H6276-K6276))</f>
        <v/>
      </c>
      <c r="M6276" s="13">
        <f>M6275+J6275/40-IF(I6275="V2H",K6275/(0.95*40),0)-IF(E6276=0,IF(E6275=1,IF(D6276=1,30,40)*0.18/(2*40),0),0)-IF(E6276=1,IF(E6275=0,IF(D6276=1,30,40)*0.18/(2*40),0),0)</f>
        <v/>
      </c>
      <c r="N6276" s="14" t="n">
        <v>0.15</v>
      </c>
      <c r="O6276" s="15">
        <f>K6276*N6276</f>
        <v/>
      </c>
      <c r="P6276">
        <f>IF(E6276=0,0.3,IF(D6276=1,IF(C6276&gt;=Params!$B$13-3,IF(C6276&lt;Params!$B$13,Params!$B$20,0.3),0.3),IF(C6276&gt;=Params!$B$15-3,IF(C6276&lt;Params!$B$15,Params!$B$21,0.3),0.3)))</f>
        <v/>
      </c>
    </row>
    <row r="6277" ht="15" customHeight="1" s="1">
      <c r="A6277" s="9" t="n">
        <v>6274</v>
      </c>
      <c r="B6277" s="6" t="inlineStr">
        <is>
          <t>19/09</t>
        </is>
      </c>
      <c r="C6277" s="6" t="n">
        <v>9</v>
      </c>
      <c r="D6277" s="6" t="n">
        <v>0</v>
      </c>
      <c r="E6277" s="10">
        <f>IF(D6277=1, IF(OR(C6277&lt;10, C6277&gt;=15),1,0), IF(OR(C6277&lt;7, C6277&gt;=18),1,0))</f>
        <v/>
      </c>
      <c r="F6277" s="11" t="n">
        <v>2.124</v>
      </c>
      <c r="G6277" s="12">
        <f>0.4*8</f>
        <v/>
      </c>
      <c r="H6277" s="12">
        <f>F6277-G6277</f>
        <v/>
      </c>
      <c r="I6277" s="10">
        <f>IF(E6277=0,"Fora",IF(E6276=0,"Carg xar",IF(H6277&lt;0,IF(M6277&lt;0.9,"Carg FV","Stby"),IF(M6277&gt;P6277,"V2H",IF(M6277&lt;0.9,"Carg xar","Stby")))))</f>
        <v/>
      </c>
      <c r="J6277" s="12">
        <f>IF(OR(I6277="Carg FV",I6277="Carg xar"),MIN(IF(I6277="Carg FV",ABS(H6277),7.4),7.4,MAX(0,(0.9-M6277)*40)*0.95),0)</f>
        <v/>
      </c>
      <c r="K6277" s="12">
        <f>IF(I6277="V2H",MIN(MAX(0,H6277),7.4,MAX(0,(M6277-P6277)*40)*0.95),0)</f>
        <v/>
      </c>
      <c r="L6277" s="12">
        <f>IF(E6277=0,0,MAX(0,H6277-K6277))</f>
        <v/>
      </c>
      <c r="M6277" s="13">
        <f>M6276+J6276/40-IF(I6276="V2H",K6276/(0.95*40),0)-IF(E6277=0,IF(E6276=1,IF(D6277=1,30,40)*0.18/(2*40),0),0)-IF(E6277=1,IF(E6276=0,IF(D6277=1,30,40)*0.18/(2*40),0),0)</f>
        <v/>
      </c>
      <c r="N6277" s="14" t="n">
        <v>0.15</v>
      </c>
      <c r="O6277" s="15">
        <f>K6277*N6277</f>
        <v/>
      </c>
      <c r="P6277">
        <f>IF(E6277=0,0.3,IF(D6277=1,IF(C6277&gt;=Params!$B$13-3,IF(C6277&lt;Params!$B$13,Params!$B$20,0.3),0.3),IF(C6277&gt;=Params!$B$15-3,IF(C6277&lt;Params!$B$15,Params!$B$21,0.3),0.3)))</f>
        <v/>
      </c>
    </row>
    <row r="6278" ht="15" customHeight="1" s="1">
      <c r="A6278" s="9" t="n">
        <v>6275</v>
      </c>
      <c r="B6278" s="6" t="inlineStr">
        <is>
          <t>19/09</t>
        </is>
      </c>
      <c r="C6278" s="6" t="n">
        <v>10</v>
      </c>
      <c r="D6278" s="6" t="n">
        <v>0</v>
      </c>
      <c r="E6278" s="10">
        <f>IF(D6278=1, IF(OR(C6278&lt;10, C6278&gt;=15),1,0), IF(OR(C6278&lt;7, C6278&gt;=18),1,0))</f>
        <v/>
      </c>
      <c r="F6278" s="11" t="n">
        <v>1.05</v>
      </c>
      <c r="G6278" s="12">
        <f>0.6*8</f>
        <v/>
      </c>
      <c r="H6278" s="12">
        <f>F6278-G6278</f>
        <v/>
      </c>
      <c r="I6278" s="10">
        <f>IF(E6278=0,"Fora",IF(E6277=0,"Carg xar",IF(H6278&lt;0,IF(M6278&lt;0.9,"Carg FV","Stby"),IF(M6278&gt;P6278,"V2H",IF(M6278&lt;0.9,"Carg xar","Stby")))))</f>
        <v/>
      </c>
      <c r="J6278" s="12">
        <f>IF(OR(I6278="Carg FV",I6278="Carg xar"),MIN(IF(I6278="Carg FV",ABS(H6278),7.4),7.4,MAX(0,(0.9-M6278)*40)*0.95),0)</f>
        <v/>
      </c>
      <c r="K6278" s="12">
        <f>IF(I6278="V2H",MIN(MAX(0,H6278),7.4,MAX(0,(M6278-P6278)*40)*0.95),0)</f>
        <v/>
      </c>
      <c r="L6278" s="12">
        <f>IF(E6278=0,0,MAX(0,H6278-K6278))</f>
        <v/>
      </c>
      <c r="M6278" s="13">
        <f>M6277+J6277/40-IF(I6277="V2H",K6277/(0.95*40),0)-IF(E6278=0,IF(E6277=1,IF(D6278=1,30,40)*0.18/(2*40),0),0)-IF(E6278=1,IF(E6277=0,IF(D6278=1,30,40)*0.18/(2*40),0),0)</f>
        <v/>
      </c>
      <c r="N6278" s="14" t="n">
        <v>0.2</v>
      </c>
      <c r="O6278" s="15">
        <f>K6278*N6278</f>
        <v/>
      </c>
      <c r="P6278">
        <f>IF(E6278=0,0.3,IF(D6278=1,IF(C6278&gt;=Params!$B$13-3,IF(C6278&lt;Params!$B$13,Params!$B$20,0.3),0.3),IF(C6278&gt;=Params!$B$15-3,IF(C6278&lt;Params!$B$15,Params!$B$21,0.3),0.3)))</f>
        <v/>
      </c>
    </row>
    <row r="6279" ht="15" customHeight="1" s="1">
      <c r="A6279" s="9" t="n">
        <v>6276</v>
      </c>
      <c r="B6279" s="6" t="inlineStr">
        <is>
          <t>19/09</t>
        </is>
      </c>
      <c r="C6279" s="6" t="n">
        <v>11</v>
      </c>
      <c r="D6279" s="6" t="n">
        <v>0</v>
      </c>
      <c r="E6279" s="10">
        <f>IF(D6279=1, IF(OR(C6279&lt;10, C6279&gt;=15),1,0), IF(OR(C6279&lt;7, C6279&gt;=18),1,0))</f>
        <v/>
      </c>
      <c r="F6279" s="11" t="n">
        <v>0</v>
      </c>
      <c r="G6279" s="12">
        <f>0.75*8</f>
        <v/>
      </c>
      <c r="H6279" s="12">
        <f>F6279-G6279</f>
        <v/>
      </c>
      <c r="I6279" s="10">
        <f>IF(E6279=0,"Fora",IF(E6278=0,"Carg xar",IF(H6279&lt;0,IF(M6279&lt;0.9,"Carg FV","Stby"),IF(M6279&gt;P6279,"V2H",IF(M6279&lt;0.9,"Carg xar","Stby")))))</f>
        <v/>
      </c>
      <c r="J6279" s="12">
        <f>IF(OR(I6279="Carg FV",I6279="Carg xar"),MIN(IF(I6279="Carg FV",ABS(H6279),7.4),7.4,MAX(0,(0.9-M6279)*40)*0.95),0)</f>
        <v/>
      </c>
      <c r="K6279" s="12">
        <f>IF(I6279="V2H",MIN(MAX(0,H6279),7.4,MAX(0,(M6279-P6279)*40)*0.95),0)</f>
        <v/>
      </c>
      <c r="L6279" s="12">
        <f>IF(E6279=0,0,MAX(0,H6279-K6279))</f>
        <v/>
      </c>
      <c r="M6279" s="13">
        <f>M6278+J6278/40-IF(I6278="V2H",K6278/(0.95*40),0)-IF(E6279=0,IF(E6278=1,IF(D6279=1,30,40)*0.18/(2*40),0),0)-IF(E6279=1,IF(E6278=0,IF(D6279=1,30,40)*0.18/(2*40),0),0)</f>
        <v/>
      </c>
      <c r="N6279" s="14" t="n">
        <v>0.2</v>
      </c>
      <c r="O6279" s="15">
        <f>K6279*N6279</f>
        <v/>
      </c>
      <c r="P6279">
        <f>IF(E6279=0,0.3,IF(D6279=1,IF(C6279&gt;=Params!$B$13-3,IF(C6279&lt;Params!$B$13,Params!$B$20,0.3),0.3),IF(C6279&gt;=Params!$B$15-3,IF(C6279&lt;Params!$B$15,Params!$B$21,0.3),0.3)))</f>
        <v/>
      </c>
    </row>
    <row r="6280" ht="15" customHeight="1" s="1">
      <c r="A6280" s="9" t="n">
        <v>6277</v>
      </c>
      <c r="B6280" s="6" t="inlineStr">
        <is>
          <t>19/09</t>
        </is>
      </c>
      <c r="C6280" s="6" t="n">
        <v>12</v>
      </c>
      <c r="D6280" s="6" t="n">
        <v>0</v>
      </c>
      <c r="E6280" s="10">
        <f>IF(D6280=1, IF(OR(C6280&lt;10, C6280&gt;=15),1,0), IF(OR(C6280&lt;7, C6280&gt;=18),1,0))</f>
        <v/>
      </c>
      <c r="F6280" s="11" t="n">
        <v>0.397</v>
      </c>
      <c r="G6280" s="12">
        <f>0.82*8</f>
        <v/>
      </c>
      <c r="H6280" s="12">
        <f>F6280-G6280</f>
        <v/>
      </c>
      <c r="I6280" s="10">
        <f>IF(E6280=0,"Fora",IF(E6279=0,"Carg xar",IF(H6280&lt;0,IF(M6280&lt;0.9,"Carg FV","Stby"),IF(M6280&gt;P6280,"V2H",IF(M6280&lt;0.9,"Carg xar","Stby")))))</f>
        <v/>
      </c>
      <c r="J6280" s="12">
        <f>IF(OR(I6280="Carg FV",I6280="Carg xar"),MIN(IF(I6280="Carg FV",ABS(H6280),7.4),7.4,MAX(0,(0.9-M6280)*40)*0.95),0)</f>
        <v/>
      </c>
      <c r="K6280" s="12">
        <f>IF(I6280="V2H",MIN(MAX(0,H6280),7.4,MAX(0,(M6280-P6280)*40)*0.95),0)</f>
        <v/>
      </c>
      <c r="L6280" s="12">
        <f>IF(E6280=0,0,MAX(0,H6280-K6280))</f>
        <v/>
      </c>
      <c r="M6280" s="13">
        <f>M6279+J6279/40-IF(I6279="V2H",K6279/(0.95*40),0)-IF(E6280=0,IF(E6279=1,IF(D6280=1,30,40)*0.18/(2*40),0),0)-IF(E6280=1,IF(E6279=0,IF(D6280=1,30,40)*0.18/(2*40),0),0)</f>
        <v/>
      </c>
      <c r="N6280" s="14" t="n">
        <v>0.2</v>
      </c>
      <c r="O6280" s="15">
        <f>K6280*N6280</f>
        <v/>
      </c>
      <c r="P6280">
        <f>IF(E6280=0,0.3,IF(D6280=1,IF(C6280&gt;=Params!$B$13-3,IF(C6280&lt;Params!$B$13,Params!$B$20,0.3),0.3),IF(C6280&gt;=Params!$B$15-3,IF(C6280&lt;Params!$B$15,Params!$B$21,0.3),0.3)))</f>
        <v/>
      </c>
    </row>
    <row r="6281" ht="15" customHeight="1" s="1">
      <c r="A6281" s="9" t="n">
        <v>6278</v>
      </c>
      <c r="B6281" s="6" t="inlineStr">
        <is>
          <t>19/09</t>
        </is>
      </c>
      <c r="C6281" s="6" t="n">
        <v>13</v>
      </c>
      <c r="D6281" s="6" t="n">
        <v>0</v>
      </c>
      <c r="E6281" s="10">
        <f>IF(D6281=1, IF(OR(C6281&lt;10, C6281&gt;=15),1,0), IF(OR(C6281&lt;7, C6281&gt;=18),1,0))</f>
        <v/>
      </c>
      <c r="F6281" s="11" t="n">
        <v>0.9360000000000001</v>
      </c>
      <c r="G6281" s="12">
        <f>0.8*8</f>
        <v/>
      </c>
      <c r="H6281" s="12">
        <f>F6281-G6281</f>
        <v/>
      </c>
      <c r="I6281" s="10">
        <f>IF(E6281=0,"Fora",IF(E6280=0,"Carg xar",IF(H6281&lt;0,IF(M6281&lt;0.9,"Carg FV","Stby"),IF(M6281&gt;P6281,"V2H",IF(M6281&lt;0.9,"Carg xar","Stby")))))</f>
        <v/>
      </c>
      <c r="J6281" s="12">
        <f>IF(OR(I6281="Carg FV",I6281="Carg xar"),MIN(IF(I6281="Carg FV",ABS(H6281),7.4),7.4,MAX(0,(0.9-M6281)*40)*0.95),0)</f>
        <v/>
      </c>
      <c r="K6281" s="12">
        <f>IF(I6281="V2H",MIN(MAX(0,H6281),7.4,MAX(0,(M6281-P6281)*40)*0.95),0)</f>
        <v/>
      </c>
      <c r="L6281" s="12">
        <f>IF(E6281=0,0,MAX(0,H6281-K6281))</f>
        <v/>
      </c>
      <c r="M6281" s="13">
        <f>M6280+J6280/40-IF(I6280="V2H",K6280/(0.95*40),0)-IF(E6281=0,IF(E6280=1,IF(D6281=1,30,40)*0.18/(2*40),0),0)-IF(E6281=1,IF(E6280=0,IF(D6281=1,30,40)*0.18/(2*40),0),0)</f>
        <v/>
      </c>
      <c r="N6281" s="14" t="n">
        <v>0.2</v>
      </c>
      <c r="O6281" s="15">
        <f>K6281*N6281</f>
        <v/>
      </c>
      <c r="P6281">
        <f>IF(E6281=0,0.3,IF(D6281=1,IF(C6281&gt;=Params!$B$13-3,IF(C6281&lt;Params!$B$13,Params!$B$20,0.3),0.3),IF(C6281&gt;=Params!$B$15-3,IF(C6281&lt;Params!$B$15,Params!$B$21,0.3),0.3)))</f>
        <v/>
      </c>
    </row>
    <row r="6282" ht="15" customHeight="1" s="1">
      <c r="A6282" s="9" t="n">
        <v>6279</v>
      </c>
      <c r="B6282" s="6" t="inlineStr">
        <is>
          <t>19/09</t>
        </is>
      </c>
      <c r="C6282" s="6" t="n">
        <v>14</v>
      </c>
      <c r="D6282" s="6" t="n">
        <v>0</v>
      </c>
      <c r="E6282" s="10">
        <f>IF(D6282=1, IF(OR(C6282&lt;10, C6282&gt;=15),1,0), IF(OR(C6282&lt;7, C6282&gt;=18),1,0))</f>
        <v/>
      </c>
      <c r="F6282" s="11" t="n">
        <v>0</v>
      </c>
      <c r="G6282" s="12">
        <f>0.68*8</f>
        <v/>
      </c>
      <c r="H6282" s="12">
        <f>F6282-G6282</f>
        <v/>
      </c>
      <c r="I6282" s="10">
        <f>IF(E6282=0,"Fora",IF(E6281=0,"Carg xar",IF(H6282&lt;0,IF(M6282&lt;0.9,"Carg FV","Stby"),IF(M6282&gt;P6282,"V2H",IF(M6282&lt;0.9,"Carg xar","Stby")))))</f>
        <v/>
      </c>
      <c r="J6282" s="12">
        <f>IF(OR(I6282="Carg FV",I6282="Carg xar"),MIN(IF(I6282="Carg FV",ABS(H6282),7.4),7.4,MAX(0,(0.9-M6282)*40)*0.95),0)</f>
        <v/>
      </c>
      <c r="K6282" s="12">
        <f>IF(I6282="V2H",MIN(MAX(0,H6282),7.4,MAX(0,(M6282-P6282)*40)*0.95),0)</f>
        <v/>
      </c>
      <c r="L6282" s="12">
        <f>IF(E6282=0,0,MAX(0,H6282-K6282))</f>
        <v/>
      </c>
      <c r="M6282" s="13">
        <f>M6281+J6281/40-IF(I6281="V2H",K6281/(0.95*40),0)-IF(E6282=0,IF(E6281=1,IF(D6282=1,30,40)*0.18/(2*40),0),0)-IF(E6282=1,IF(E6281=0,IF(D6282=1,30,40)*0.18/(2*40),0),0)</f>
        <v/>
      </c>
      <c r="N6282" s="14" t="n">
        <v>0.15</v>
      </c>
      <c r="O6282" s="15">
        <f>K6282*N6282</f>
        <v/>
      </c>
      <c r="P6282">
        <f>IF(E6282=0,0.3,IF(D6282=1,IF(C6282&gt;=Params!$B$13-3,IF(C6282&lt;Params!$B$13,Params!$B$20,0.3),0.3),IF(C6282&gt;=Params!$B$15-3,IF(C6282&lt;Params!$B$15,Params!$B$21,0.3),0.3)))</f>
        <v/>
      </c>
    </row>
    <row r="6283" ht="15" customHeight="1" s="1">
      <c r="A6283" s="9" t="n">
        <v>6280</v>
      </c>
      <c r="B6283" s="6" t="inlineStr">
        <is>
          <t>19/09</t>
        </is>
      </c>
      <c r="C6283" s="6" t="n">
        <v>15</v>
      </c>
      <c r="D6283" s="6" t="n">
        <v>0</v>
      </c>
      <c r="E6283" s="10">
        <f>IF(D6283=1, IF(OR(C6283&lt;10, C6283&gt;=15),1,0), IF(OR(C6283&lt;7, C6283&gt;=18),1,0))</f>
        <v/>
      </c>
      <c r="F6283" s="11" t="n">
        <v>0</v>
      </c>
      <c r="G6283" s="12">
        <f>0.5*8</f>
        <v/>
      </c>
      <c r="H6283" s="12">
        <f>F6283-G6283</f>
        <v/>
      </c>
      <c r="I6283" s="10">
        <f>IF(E6283=0,"Fora",IF(E6282=0,"Carg xar",IF(H6283&lt;0,IF(M6283&lt;0.9,"Carg FV","Stby"),IF(M6283&gt;P6283,"V2H",IF(M6283&lt;0.9,"Carg xar","Stby")))))</f>
        <v/>
      </c>
      <c r="J6283" s="12">
        <f>IF(OR(I6283="Carg FV",I6283="Carg xar"),MIN(IF(I6283="Carg FV",ABS(H6283),7.4),7.4,MAX(0,(0.9-M6283)*40)*0.95),0)</f>
        <v/>
      </c>
      <c r="K6283" s="12">
        <f>IF(I6283="V2H",MIN(MAX(0,H6283),7.4,MAX(0,(M6283-P6283)*40)*0.95),0)</f>
        <v/>
      </c>
      <c r="L6283" s="12">
        <f>IF(E6283=0,0,MAX(0,H6283-K6283))</f>
        <v/>
      </c>
      <c r="M6283" s="13">
        <f>M6282+J6282/40-IF(I6282="V2H",K6282/(0.95*40),0)-IF(E6283=0,IF(E6282=1,IF(D6283=1,30,40)*0.18/(2*40),0),0)-IF(E6283=1,IF(E6282=0,IF(D6283=1,30,40)*0.18/(2*40),0),0)</f>
        <v/>
      </c>
      <c r="N6283" s="14" t="n">
        <v>0.15</v>
      </c>
      <c r="O6283" s="15">
        <f>K6283*N6283</f>
        <v/>
      </c>
      <c r="P6283">
        <f>IF(E6283=0,0.3,IF(D6283=1,IF(C6283&gt;=Params!$B$13-3,IF(C6283&lt;Params!$B$13,Params!$B$20,0.3),0.3),IF(C6283&gt;=Params!$B$15-3,IF(C6283&lt;Params!$B$15,Params!$B$21,0.3),0.3)))</f>
        <v/>
      </c>
    </row>
    <row r="6284" ht="15" customHeight="1" s="1">
      <c r="A6284" s="9" t="n">
        <v>6281</v>
      </c>
      <c r="B6284" s="6" t="inlineStr">
        <is>
          <t>19/09</t>
        </is>
      </c>
      <c r="C6284" s="6" t="n">
        <v>16</v>
      </c>
      <c r="D6284" s="6" t="n">
        <v>0</v>
      </c>
      <c r="E6284" s="10">
        <f>IF(D6284=1, IF(OR(C6284&lt;10, C6284&gt;=15),1,0), IF(OR(C6284&lt;7, C6284&gt;=18),1,0))</f>
        <v/>
      </c>
      <c r="F6284" s="11" t="n">
        <v>0</v>
      </c>
      <c r="G6284" s="12">
        <f>0.3*8</f>
        <v/>
      </c>
      <c r="H6284" s="12">
        <f>F6284-G6284</f>
        <v/>
      </c>
      <c r="I6284" s="10">
        <f>IF(E6284=0,"Fora",IF(E6283=0,"Carg xar",IF(H6284&lt;0,IF(M6284&lt;0.9,"Carg FV","Stby"),IF(M6284&gt;P6284,"V2H",IF(M6284&lt;0.9,"Carg xar","Stby")))))</f>
        <v/>
      </c>
      <c r="J6284" s="12">
        <f>IF(OR(I6284="Carg FV",I6284="Carg xar"),MIN(IF(I6284="Carg FV",ABS(H6284),7.4),7.4,MAX(0,(0.9-M6284)*40)*0.95),0)</f>
        <v/>
      </c>
      <c r="K6284" s="12">
        <f>IF(I6284="V2H",MIN(MAX(0,H6284),7.4,MAX(0,(M6284-P6284)*40)*0.95),0)</f>
        <v/>
      </c>
      <c r="L6284" s="12">
        <f>IF(E6284=0,0,MAX(0,H6284-K6284))</f>
        <v/>
      </c>
      <c r="M6284" s="13">
        <f>M6283+J6283/40-IF(I6283="V2H",K6283/(0.95*40),0)-IF(E6284=0,IF(E6283=1,IF(D6284=1,30,40)*0.18/(2*40),0),0)-IF(E6284=1,IF(E6283=0,IF(D6284=1,30,40)*0.18/(2*40),0),0)</f>
        <v/>
      </c>
      <c r="N6284" s="14" t="n">
        <v>0.15</v>
      </c>
      <c r="O6284" s="15">
        <f>K6284*N6284</f>
        <v/>
      </c>
      <c r="P6284">
        <f>IF(E6284=0,0.3,IF(D6284=1,IF(C6284&gt;=Params!$B$13-3,IF(C6284&lt;Params!$B$13,Params!$B$20,0.3),0.3),IF(C6284&gt;=Params!$B$15-3,IF(C6284&lt;Params!$B$15,Params!$B$21,0.3),0.3)))</f>
        <v/>
      </c>
    </row>
    <row r="6285" ht="15" customHeight="1" s="1">
      <c r="A6285" s="9" t="n">
        <v>6282</v>
      </c>
      <c r="B6285" s="6" t="inlineStr">
        <is>
          <t>19/09</t>
        </is>
      </c>
      <c r="C6285" s="6" t="n">
        <v>17</v>
      </c>
      <c r="D6285" s="6" t="n">
        <v>0</v>
      </c>
      <c r="E6285" s="10">
        <f>IF(D6285=1, IF(OR(C6285&lt;10, C6285&gt;=15),1,0), IF(OR(C6285&lt;7, C6285&gt;=18),1,0))</f>
        <v/>
      </c>
      <c r="F6285" s="11" t="n">
        <v>0</v>
      </c>
      <c r="G6285" s="12">
        <f>0.12*8</f>
        <v/>
      </c>
      <c r="H6285" s="12">
        <f>F6285-G6285</f>
        <v/>
      </c>
      <c r="I6285" s="10">
        <f>IF(E6285=0,"Fora",IF(E6284=0,"Carg xar",IF(H6285&lt;0,IF(M6285&lt;0.9,"Carg FV","Stby"),IF(M6285&gt;P6285,"V2H",IF(M6285&lt;0.9,"Carg xar","Stby")))))</f>
        <v/>
      </c>
      <c r="J6285" s="12">
        <f>IF(OR(I6285="Carg FV",I6285="Carg xar"),MIN(IF(I6285="Carg FV",ABS(H6285),7.4),7.4,MAX(0,(0.9-M6285)*40)*0.95),0)</f>
        <v/>
      </c>
      <c r="K6285" s="12">
        <f>IF(I6285="V2H",MIN(MAX(0,H6285),7.4,MAX(0,(M6285-P6285)*40)*0.95),0)</f>
        <v/>
      </c>
      <c r="L6285" s="12">
        <f>IF(E6285=0,0,MAX(0,H6285-K6285))</f>
        <v/>
      </c>
      <c r="M6285" s="13">
        <f>M6284+J6284/40-IF(I6284="V2H",K6284/(0.95*40),0)-IF(E6285=0,IF(E6284=1,IF(D6285=1,30,40)*0.18/(2*40),0),0)-IF(E6285=1,IF(E6284=0,IF(D6285=1,30,40)*0.18/(2*40),0),0)</f>
        <v/>
      </c>
      <c r="N6285" s="14" t="n">
        <v>0.15</v>
      </c>
      <c r="O6285" s="15">
        <f>K6285*N6285</f>
        <v/>
      </c>
      <c r="P6285">
        <f>IF(E6285=0,0.3,IF(D6285=1,IF(C6285&gt;=Params!$B$13-3,IF(C6285&lt;Params!$B$13,Params!$B$20,0.3),0.3),IF(C6285&gt;=Params!$B$15-3,IF(C6285&lt;Params!$B$15,Params!$B$21,0.3),0.3)))</f>
        <v/>
      </c>
    </row>
    <row r="6286" ht="15" customHeight="1" s="1">
      <c r="A6286" s="9" t="n">
        <v>6283</v>
      </c>
      <c r="B6286" s="6" t="inlineStr">
        <is>
          <t>19/09</t>
        </is>
      </c>
      <c r="C6286" s="6" t="n">
        <v>18</v>
      </c>
      <c r="D6286" s="6" t="n">
        <v>0</v>
      </c>
      <c r="E6286" s="10">
        <f>IF(D6286=1, IF(OR(C6286&lt;10, C6286&gt;=15),1,0), IF(OR(C6286&lt;7, C6286&gt;=18),1,0))</f>
        <v/>
      </c>
      <c r="F6286" s="11" t="n">
        <v>0</v>
      </c>
      <c r="G6286" s="12">
        <f>0*8</f>
        <v/>
      </c>
      <c r="H6286" s="12">
        <f>F6286-G6286</f>
        <v/>
      </c>
      <c r="I6286" s="10">
        <f>IF(E6286=0,"Fora",IF(E6285=0,"Carg xar",IF(H6286&lt;0,IF(M6286&lt;0.9,"Carg FV","Stby"),IF(M6286&gt;P6286,"V2H",IF(M6286&lt;0.9,"Carg xar","Stby")))))</f>
        <v/>
      </c>
      <c r="J6286" s="12">
        <f>IF(OR(I6286="Carg FV",I6286="Carg xar"),MIN(IF(I6286="Carg FV",ABS(H6286),7.4),7.4,MAX(0,(0.9-M6286)*40)*0.95),0)</f>
        <v/>
      </c>
      <c r="K6286" s="12">
        <f>IF(I6286="V2H",MIN(MAX(0,H6286),7.4,MAX(0,(M6286-P6286)*40)*0.95),0)</f>
        <v/>
      </c>
      <c r="L6286" s="12">
        <f>IF(E6286=0,0,MAX(0,H6286-K6286))</f>
        <v/>
      </c>
      <c r="M6286" s="13">
        <f>M6285+J6285/40-IF(I6285="V2H",K6285/(0.95*40),0)-IF(E6286=0,IF(E6285=1,IF(D6286=1,30,40)*0.18/(2*40),0),0)-IF(E6286=1,IF(E6285=0,IF(D6286=1,30,40)*0.18/(2*40),0),0)</f>
        <v/>
      </c>
      <c r="N6286" s="14" t="n">
        <v>0.2</v>
      </c>
      <c r="O6286" s="15">
        <f>K6286*N6286</f>
        <v/>
      </c>
      <c r="P6286">
        <f>IF(E6286=0,0.3,IF(D6286=1,IF(C6286&gt;=Params!$B$13-3,IF(C6286&lt;Params!$B$13,Params!$B$20,0.3),0.3),IF(C6286&gt;=Params!$B$15-3,IF(C6286&lt;Params!$B$15,Params!$B$21,0.3),0.3)))</f>
        <v/>
      </c>
    </row>
    <row r="6287" ht="15" customHeight="1" s="1">
      <c r="A6287" s="9" t="n">
        <v>6284</v>
      </c>
      <c r="B6287" s="6" t="inlineStr">
        <is>
          <t>19/09</t>
        </is>
      </c>
      <c r="C6287" s="6" t="n">
        <v>19</v>
      </c>
      <c r="D6287" s="6" t="n">
        <v>0</v>
      </c>
      <c r="E6287" s="10">
        <f>IF(D6287=1, IF(OR(C6287&lt;10, C6287&gt;=15),1,0), IF(OR(C6287&lt;7, C6287&gt;=18),1,0))</f>
        <v/>
      </c>
      <c r="F6287" s="11" t="n">
        <v>0.498</v>
      </c>
      <c r="G6287" s="12">
        <f>0*8</f>
        <v/>
      </c>
      <c r="H6287" s="12">
        <f>F6287-G6287</f>
        <v/>
      </c>
      <c r="I6287" s="10">
        <f>IF(E6287=0,"Fora",IF(E6286=0,"Carg xar",IF(H6287&lt;0,IF(M6287&lt;0.9,"Carg FV","Stby"),IF(M6287&gt;P6287,"V2H",IF(M6287&lt;0.9,"Carg xar","Stby")))))</f>
        <v/>
      </c>
      <c r="J6287" s="12">
        <f>IF(OR(I6287="Carg FV",I6287="Carg xar"),MIN(IF(I6287="Carg FV",ABS(H6287),7.4),7.4,MAX(0,(0.9-M6287)*40)*0.95),0)</f>
        <v/>
      </c>
      <c r="K6287" s="12">
        <f>IF(I6287="V2H",MIN(MAX(0,H6287),7.4,MAX(0,(M6287-P6287)*40)*0.95),0)</f>
        <v/>
      </c>
      <c r="L6287" s="12">
        <f>IF(E6287=0,0,MAX(0,H6287-K6287))</f>
        <v/>
      </c>
      <c r="M6287" s="13">
        <f>M6286+J6286/40-IF(I6286="V2H",K6286/(0.95*40),0)-IF(E6287=0,IF(E6286=1,IF(D6287=1,30,40)*0.18/(2*40),0),0)-IF(E6287=1,IF(E6286=0,IF(D6287=1,30,40)*0.18/(2*40),0),0)</f>
        <v/>
      </c>
      <c r="N6287" s="14" t="n">
        <v>0.2</v>
      </c>
      <c r="O6287" s="15">
        <f>K6287*N6287</f>
        <v/>
      </c>
      <c r="P6287">
        <f>IF(E6287=0,0.3,IF(D6287=1,IF(C6287&gt;=Params!$B$13-3,IF(C6287&lt;Params!$B$13,Params!$B$20,0.3),0.3),IF(C6287&gt;=Params!$B$15-3,IF(C6287&lt;Params!$B$15,Params!$B$21,0.3),0.3)))</f>
        <v/>
      </c>
    </row>
    <row r="6288" ht="15" customHeight="1" s="1">
      <c r="A6288" s="9" t="n">
        <v>6285</v>
      </c>
      <c r="B6288" s="6" t="inlineStr">
        <is>
          <t>19/09</t>
        </is>
      </c>
      <c r="C6288" s="6" t="n">
        <v>20</v>
      </c>
      <c r="D6288" s="6" t="n">
        <v>0</v>
      </c>
      <c r="E6288" s="10">
        <f>IF(D6288=1, IF(OR(C6288&lt;10, C6288&gt;=15),1,0), IF(OR(C6288&lt;7, C6288&gt;=18),1,0))</f>
        <v/>
      </c>
      <c r="F6288" s="11" t="n">
        <v>0.707</v>
      </c>
      <c r="G6288" s="12">
        <f>0*8</f>
        <v/>
      </c>
      <c r="H6288" s="12">
        <f>F6288-G6288</f>
        <v/>
      </c>
      <c r="I6288" s="10">
        <f>IF(E6288=0,"Fora",IF(E6287=0,"Carg xar",IF(H6288&lt;0,IF(M6288&lt;0.9,"Carg FV","Stby"),IF(M6288&gt;P6288,"V2H",IF(M6288&lt;0.9,"Carg xar","Stby")))))</f>
        <v/>
      </c>
      <c r="J6288" s="12">
        <f>IF(OR(I6288="Carg FV",I6288="Carg xar"),MIN(IF(I6288="Carg FV",ABS(H6288),7.4),7.4,MAX(0,(0.9-M6288)*40)*0.95),0)</f>
        <v/>
      </c>
      <c r="K6288" s="12">
        <f>IF(I6288="V2H",MIN(MAX(0,H6288),7.4,MAX(0,(M6288-P6288)*40)*0.95),0)</f>
        <v/>
      </c>
      <c r="L6288" s="12">
        <f>IF(E6288=0,0,MAX(0,H6288-K6288))</f>
        <v/>
      </c>
      <c r="M6288" s="13">
        <f>M6287+J6287/40-IF(I6287="V2H",K6287/(0.95*40),0)-IF(E6288=0,IF(E6287=1,IF(D6288=1,30,40)*0.18/(2*40),0),0)-IF(E6288=1,IF(E6287=0,IF(D6288=1,30,40)*0.18/(2*40),0),0)</f>
        <v/>
      </c>
      <c r="N6288" s="14" t="n">
        <v>0.2</v>
      </c>
      <c r="O6288" s="15">
        <f>K6288*N6288</f>
        <v/>
      </c>
      <c r="P6288">
        <f>IF(E6288=0,0.3,IF(D6288=1,IF(C6288&gt;=Params!$B$13-3,IF(C6288&lt;Params!$B$13,Params!$B$20,0.3),0.3),IF(C6288&gt;=Params!$B$15-3,IF(C6288&lt;Params!$B$15,Params!$B$21,0.3),0.3)))</f>
        <v/>
      </c>
    </row>
    <row r="6289" ht="15" customHeight="1" s="1">
      <c r="A6289" s="9" t="n">
        <v>6286</v>
      </c>
      <c r="B6289" s="6" t="inlineStr">
        <is>
          <t>19/09</t>
        </is>
      </c>
      <c r="C6289" s="6" t="n">
        <v>21</v>
      </c>
      <c r="D6289" s="6" t="n">
        <v>0</v>
      </c>
      <c r="E6289" s="10">
        <f>IF(D6289=1, IF(OR(C6289&lt;10, C6289&gt;=15),1,0), IF(OR(C6289&lt;7, C6289&gt;=18),1,0))</f>
        <v/>
      </c>
      <c r="F6289" s="11" t="n">
        <v>1.265</v>
      </c>
      <c r="G6289" s="12">
        <f>0*8</f>
        <v/>
      </c>
      <c r="H6289" s="12">
        <f>F6289-G6289</f>
        <v/>
      </c>
      <c r="I6289" s="10">
        <f>IF(E6289=0,"Fora",IF(E6288=0,"Carg xar",IF(H6289&lt;0,IF(M6289&lt;0.9,"Carg FV","Stby"),IF(M6289&gt;P6289,"V2H",IF(M6289&lt;0.9,"Carg xar","Stby")))))</f>
        <v/>
      </c>
      <c r="J6289" s="12">
        <f>IF(OR(I6289="Carg FV",I6289="Carg xar"),MIN(IF(I6289="Carg FV",ABS(H6289),7.4),7.4,MAX(0,(0.9-M6289)*40)*0.95),0)</f>
        <v/>
      </c>
      <c r="K6289" s="12">
        <f>IF(I6289="V2H",MIN(MAX(0,H6289),7.4,MAX(0,(M6289-P6289)*40)*0.95),0)</f>
        <v/>
      </c>
      <c r="L6289" s="12">
        <f>IF(E6289=0,0,MAX(0,H6289-K6289))</f>
        <v/>
      </c>
      <c r="M6289" s="13">
        <f>M6288+J6288/40-IF(I6288="V2H",K6288/(0.95*40),0)-IF(E6289=0,IF(E6288=1,IF(D6289=1,30,40)*0.18/(2*40),0),0)-IF(E6289=1,IF(E6288=0,IF(D6289=1,30,40)*0.18/(2*40),0),0)</f>
        <v/>
      </c>
      <c r="N6289" s="14" t="n">
        <v>0.2</v>
      </c>
      <c r="O6289" s="15">
        <f>K6289*N6289</f>
        <v/>
      </c>
      <c r="P6289">
        <f>IF(E6289=0,0.3,IF(D6289=1,IF(C6289&gt;=Params!$B$13-3,IF(C6289&lt;Params!$B$13,Params!$B$20,0.3),0.3),IF(C6289&gt;=Params!$B$15-3,IF(C6289&lt;Params!$B$15,Params!$B$21,0.3),0.3)))</f>
        <v/>
      </c>
    </row>
    <row r="6290" ht="15" customHeight="1" s="1">
      <c r="A6290" s="9" t="n">
        <v>6287</v>
      </c>
      <c r="B6290" s="6" t="inlineStr">
        <is>
          <t>19/09</t>
        </is>
      </c>
      <c r="C6290" s="6" t="n">
        <v>22</v>
      </c>
      <c r="D6290" s="6" t="n">
        <v>0</v>
      </c>
      <c r="E6290" s="10">
        <f>IF(D6290=1, IF(OR(C6290&lt;10, C6290&gt;=15),1,0), IF(OR(C6290&lt;7, C6290&gt;=18),1,0))</f>
        <v/>
      </c>
      <c r="F6290" s="11" t="n">
        <v>0.643</v>
      </c>
      <c r="G6290" s="12">
        <f>0*8</f>
        <v/>
      </c>
      <c r="H6290" s="12">
        <f>F6290-G6290</f>
        <v/>
      </c>
      <c r="I6290" s="10">
        <f>IF(E6290=0,"Fora",IF(E6289=0,"Carg xar",IF(H6290&lt;0,IF(M6290&lt;0.9,"Carg FV","Stby"),IF(M6290&gt;P6290,"V2H",IF(M6290&lt;0.9,"Carg xar","Stby")))))</f>
        <v/>
      </c>
      <c r="J6290" s="12">
        <f>IF(OR(I6290="Carg FV",I6290="Carg xar"),MIN(IF(I6290="Carg FV",ABS(H6290),7.4),7.4,MAX(0,(0.9-M6290)*40)*0.95),0)</f>
        <v/>
      </c>
      <c r="K6290" s="12">
        <f>IF(I6290="V2H",MIN(MAX(0,H6290),7.4,MAX(0,(M6290-P6290)*40)*0.95),0)</f>
        <v/>
      </c>
      <c r="L6290" s="12">
        <f>IF(E6290=0,0,MAX(0,H6290-K6290))</f>
        <v/>
      </c>
      <c r="M6290" s="13">
        <f>M6289+J6289/40-IF(I6289="V2H",K6289/(0.95*40),0)-IF(E6290=0,IF(E6289=1,IF(D6290=1,30,40)*0.18/(2*40),0),0)-IF(E6290=1,IF(E6289=0,IF(D6290=1,30,40)*0.18/(2*40),0),0)</f>
        <v/>
      </c>
      <c r="N6290" s="14" t="n">
        <v>0.15</v>
      </c>
      <c r="O6290" s="15">
        <f>K6290*N6290</f>
        <v/>
      </c>
      <c r="P6290">
        <f>IF(E6290=0,0.3,IF(D6290=1,IF(C6290&gt;=Params!$B$13-3,IF(C6290&lt;Params!$B$13,Params!$B$20,0.3),0.3),IF(C6290&gt;=Params!$B$15-3,IF(C6290&lt;Params!$B$15,Params!$B$21,0.3),0.3)))</f>
        <v/>
      </c>
    </row>
    <row r="6291" ht="15" customHeight="1" s="1">
      <c r="A6291" s="9" t="n">
        <v>6288</v>
      </c>
      <c r="B6291" s="6" t="inlineStr">
        <is>
          <t>19/09</t>
        </is>
      </c>
      <c r="C6291" s="6" t="n">
        <v>23</v>
      </c>
      <c r="D6291" s="6" t="n">
        <v>0</v>
      </c>
      <c r="E6291" s="10">
        <f>IF(D6291=1, IF(OR(C6291&lt;10, C6291&gt;=15),1,0), IF(OR(C6291&lt;7, C6291&gt;=18),1,0))</f>
        <v/>
      </c>
      <c r="F6291" s="11" t="n">
        <v>0.532</v>
      </c>
      <c r="G6291" s="12">
        <f>0*8</f>
        <v/>
      </c>
      <c r="H6291" s="12">
        <f>F6291-G6291</f>
        <v/>
      </c>
      <c r="I6291" s="10">
        <f>IF(E6291=0,"Fora",IF(E6290=0,"Carg xar",IF(H6291&lt;0,IF(M6291&lt;0.9,"Carg FV","Stby"),IF(M6291&gt;P6291,"V2H",IF(M6291&lt;0.9,"Carg xar","Stby")))))</f>
        <v/>
      </c>
      <c r="J6291" s="12">
        <f>IF(OR(I6291="Carg FV",I6291="Carg xar"),MIN(IF(I6291="Carg FV",ABS(H6291),7.4),7.4,MAX(0,(0.9-M6291)*40)*0.95),0)</f>
        <v/>
      </c>
      <c r="K6291" s="12">
        <f>IF(I6291="V2H",MIN(MAX(0,H6291),7.4,MAX(0,(M6291-P6291)*40)*0.95),0)</f>
        <v/>
      </c>
      <c r="L6291" s="12">
        <f>IF(E6291=0,0,MAX(0,H6291-K6291))</f>
        <v/>
      </c>
      <c r="M6291" s="13">
        <f>M6290+J6290/40-IF(I6290="V2H",K6290/(0.95*40),0)-IF(E6291=0,IF(E6290=1,IF(D6291=1,30,40)*0.18/(2*40),0),0)-IF(E6291=1,IF(E6290=0,IF(D6291=1,30,40)*0.18/(2*40),0),0)</f>
        <v/>
      </c>
      <c r="N6291" s="14" t="n">
        <v>0.15</v>
      </c>
      <c r="O6291" s="15">
        <f>K6291*N6291</f>
        <v/>
      </c>
      <c r="P6291">
        <f>IF(E6291=0,0.3,IF(D6291=1,IF(C6291&gt;=Params!$B$13-3,IF(C6291&lt;Params!$B$13,Params!$B$20,0.3),0.3),IF(C6291&gt;=Params!$B$15-3,IF(C6291&lt;Params!$B$15,Params!$B$21,0.3),0.3)))</f>
        <v/>
      </c>
    </row>
    <row r="6292" ht="15" customHeight="1" s="1">
      <c r="A6292" s="9" t="n">
        <v>6289</v>
      </c>
      <c r="B6292" s="6" t="inlineStr">
        <is>
          <t>20/09</t>
        </is>
      </c>
      <c r="C6292" s="6" t="n">
        <v>0</v>
      </c>
      <c r="D6292" s="6" t="n">
        <v>1</v>
      </c>
      <c r="E6292" s="10">
        <f>IF(D6292=1, IF(OR(C6292&lt;10, C6292&gt;=15),1,0), IF(OR(C6292&lt;7, C6292&gt;=18),1,0))</f>
        <v/>
      </c>
      <c r="F6292" s="11" t="n">
        <v>0.455</v>
      </c>
      <c r="G6292" s="12">
        <f>0*8</f>
        <v/>
      </c>
      <c r="H6292" s="12">
        <f>F6292-G6292</f>
        <v/>
      </c>
      <c r="I6292" s="10">
        <f>IF(E6292=0,"Fora",IF(E6291=0,"Carg xar",IF(H6292&lt;0,IF(M6292&lt;0.9,"Carg FV","Stby"),IF(M6292&gt;P6292,"V2H",IF(M6292&lt;0.9,"Carg xar","Stby")))))</f>
        <v/>
      </c>
      <c r="J6292" s="12">
        <f>IF(OR(I6292="Carg FV",I6292="Carg xar"),MIN(IF(I6292="Carg FV",ABS(H6292),7.4),7.4,MAX(0,(0.9-M6292)*40)*0.95),0)</f>
        <v/>
      </c>
      <c r="K6292" s="12">
        <f>IF(I6292="V2H",MIN(MAX(0,H6292),7.4,MAX(0,(M6292-P6292)*40)*0.95),0)</f>
        <v/>
      </c>
      <c r="L6292" s="12">
        <f>IF(E6292=0,0,MAX(0,H6292-K6292))</f>
        <v/>
      </c>
      <c r="M6292" s="13">
        <f>M6291+J6291/40-IF(I6291="V2H",K6291/(0.95*40),0)-IF(E6292=0,IF(E6291=1,IF(D6292=1,30,40)*0.18/(2*40),0),0)-IF(E6292=1,IF(E6291=0,IF(D6292=1,30,40)*0.18/(2*40),0),0)</f>
        <v/>
      </c>
      <c r="N6292" s="14" t="n">
        <v>0.09</v>
      </c>
      <c r="O6292" s="15">
        <f>K6292*N6292</f>
        <v/>
      </c>
      <c r="P6292">
        <f>IF(E6292=0,0.3,IF(D6292=1,IF(C6292&gt;=Params!$B$13-3,IF(C6292&lt;Params!$B$13,Params!$B$20,0.3),0.3),IF(C6292&gt;=Params!$B$15-3,IF(C6292&lt;Params!$B$15,Params!$B$21,0.3),0.3)))</f>
        <v/>
      </c>
    </row>
    <row r="6293" ht="15" customHeight="1" s="1">
      <c r="A6293" s="9" t="n">
        <v>6290</v>
      </c>
      <c r="B6293" s="6" t="inlineStr">
        <is>
          <t>20/09</t>
        </is>
      </c>
      <c r="C6293" s="6" t="n">
        <v>1</v>
      </c>
      <c r="D6293" s="6" t="n">
        <v>1</v>
      </c>
      <c r="E6293" s="10">
        <f>IF(D6293=1, IF(OR(C6293&lt;10, C6293&gt;=15),1,0), IF(OR(C6293&lt;7, C6293&gt;=18),1,0))</f>
        <v/>
      </c>
      <c r="F6293" s="11" t="n">
        <v>0.446</v>
      </c>
      <c r="G6293" s="12">
        <f>0*8</f>
        <v/>
      </c>
      <c r="H6293" s="12">
        <f>F6293-G6293</f>
        <v/>
      </c>
      <c r="I6293" s="10">
        <f>IF(E6293=0,"Fora",IF(E6292=0,"Carg xar",IF(H6293&lt;0,IF(M6293&lt;0.9,"Carg FV","Stby"),IF(M6293&gt;P6293,"V2H",IF(M6293&lt;0.9,"Carg xar","Stby")))))</f>
        <v/>
      </c>
      <c r="J6293" s="12">
        <f>IF(OR(I6293="Carg FV",I6293="Carg xar"),MIN(IF(I6293="Carg FV",ABS(H6293),7.4),7.4,MAX(0,(0.9-M6293)*40)*0.95),0)</f>
        <v/>
      </c>
      <c r="K6293" s="12">
        <f>IF(I6293="V2H",MIN(MAX(0,H6293),7.4,MAX(0,(M6293-P6293)*40)*0.95),0)</f>
        <v/>
      </c>
      <c r="L6293" s="12">
        <f>IF(E6293=0,0,MAX(0,H6293-K6293))</f>
        <v/>
      </c>
      <c r="M6293" s="13">
        <f>M6292+J6292/40-IF(I6292="V2H",K6292/(0.95*40),0)-IF(E6293=0,IF(E6292=1,IF(D6293=1,30,40)*0.18/(2*40),0),0)-IF(E6293=1,IF(E6292=0,IF(D6293=1,30,40)*0.18/(2*40),0),0)</f>
        <v/>
      </c>
      <c r="N6293" s="14" t="n">
        <v>0.09</v>
      </c>
      <c r="O6293" s="15">
        <f>K6293*N6293</f>
        <v/>
      </c>
      <c r="P6293">
        <f>IF(E6293=0,0.3,IF(D6293=1,IF(C6293&gt;=Params!$B$13-3,IF(C6293&lt;Params!$B$13,Params!$B$20,0.3),0.3),IF(C6293&gt;=Params!$B$15-3,IF(C6293&lt;Params!$B$15,Params!$B$21,0.3),0.3)))</f>
        <v/>
      </c>
    </row>
    <row r="6294" ht="15" customHeight="1" s="1">
      <c r="A6294" s="9" t="n">
        <v>6291</v>
      </c>
      <c r="B6294" s="6" t="inlineStr">
        <is>
          <t>20/09</t>
        </is>
      </c>
      <c r="C6294" s="6" t="n">
        <v>2</v>
      </c>
      <c r="D6294" s="6" t="n">
        <v>1</v>
      </c>
      <c r="E6294" s="10">
        <f>IF(D6294=1, IF(OR(C6294&lt;10, C6294&gt;=15),1,0), IF(OR(C6294&lt;7, C6294&gt;=18),1,0))</f>
        <v/>
      </c>
      <c r="F6294" s="11" t="n">
        <v>0.435</v>
      </c>
      <c r="G6294" s="12">
        <f>0*8</f>
        <v/>
      </c>
      <c r="H6294" s="12">
        <f>F6294-G6294</f>
        <v/>
      </c>
      <c r="I6294" s="10">
        <f>IF(E6294=0,"Fora",IF(E6293=0,"Carg xar",IF(H6294&lt;0,IF(M6294&lt;0.9,"Carg FV","Stby"),IF(M6294&gt;P6294,"V2H",IF(M6294&lt;0.9,"Carg xar","Stby")))))</f>
        <v/>
      </c>
      <c r="J6294" s="12">
        <f>IF(OR(I6294="Carg FV",I6294="Carg xar"),MIN(IF(I6294="Carg FV",ABS(H6294),7.4),7.4,MAX(0,(0.9-M6294)*40)*0.95),0)</f>
        <v/>
      </c>
      <c r="K6294" s="12">
        <f>IF(I6294="V2H",MIN(MAX(0,H6294),7.4,MAX(0,(M6294-P6294)*40)*0.95),0)</f>
        <v/>
      </c>
      <c r="L6294" s="12">
        <f>IF(E6294=0,0,MAX(0,H6294-K6294))</f>
        <v/>
      </c>
      <c r="M6294" s="13">
        <f>M6293+J6293/40-IF(I6293="V2H",K6293/(0.95*40),0)-IF(E6294=0,IF(E6293=1,IF(D6294=1,30,40)*0.18/(2*40),0),0)-IF(E6294=1,IF(E6293=0,IF(D6294=1,30,40)*0.18/(2*40),0),0)</f>
        <v/>
      </c>
      <c r="N6294" s="14" t="n">
        <v>0.09</v>
      </c>
      <c r="O6294" s="15">
        <f>K6294*N6294</f>
        <v/>
      </c>
      <c r="P6294">
        <f>IF(E6294=0,0.3,IF(D6294=1,IF(C6294&gt;=Params!$B$13-3,IF(C6294&lt;Params!$B$13,Params!$B$20,0.3),0.3),IF(C6294&gt;=Params!$B$15-3,IF(C6294&lt;Params!$B$15,Params!$B$21,0.3),0.3)))</f>
        <v/>
      </c>
    </row>
    <row r="6295" ht="15" customHeight="1" s="1">
      <c r="A6295" s="9" t="n">
        <v>6292</v>
      </c>
      <c r="B6295" s="6" t="inlineStr">
        <is>
          <t>20/09</t>
        </is>
      </c>
      <c r="C6295" s="6" t="n">
        <v>3</v>
      </c>
      <c r="D6295" s="6" t="n">
        <v>1</v>
      </c>
      <c r="E6295" s="10">
        <f>IF(D6295=1, IF(OR(C6295&lt;10, C6295&gt;=15),1,0), IF(OR(C6295&lt;7, C6295&gt;=18),1,0))</f>
        <v/>
      </c>
      <c r="F6295" s="11" t="n">
        <v>0.432</v>
      </c>
      <c r="G6295" s="12">
        <f>0*8</f>
        <v/>
      </c>
      <c r="H6295" s="12">
        <f>F6295-G6295</f>
        <v/>
      </c>
      <c r="I6295" s="10">
        <f>IF(E6295=0,"Fora",IF(E6294=0,"Carg xar",IF(H6295&lt;0,IF(M6295&lt;0.9,"Carg FV","Stby"),IF(M6295&gt;P6295,"V2H",IF(M6295&lt;0.9,"Carg xar","Stby")))))</f>
        <v/>
      </c>
      <c r="J6295" s="12">
        <f>IF(OR(I6295="Carg FV",I6295="Carg xar"),MIN(IF(I6295="Carg FV",ABS(H6295),7.4),7.4,MAX(0,(0.9-M6295)*40)*0.95),0)</f>
        <v/>
      </c>
      <c r="K6295" s="12">
        <f>IF(I6295="V2H",MIN(MAX(0,H6295),7.4,MAX(0,(M6295-P6295)*40)*0.95),0)</f>
        <v/>
      </c>
      <c r="L6295" s="12">
        <f>IF(E6295=0,0,MAX(0,H6295-K6295))</f>
        <v/>
      </c>
      <c r="M6295" s="13">
        <f>M6294+J6294/40-IF(I6294="V2H",K6294/(0.95*40),0)-IF(E6295=0,IF(E6294=1,IF(D6295=1,30,40)*0.18/(2*40),0),0)-IF(E6295=1,IF(E6294=0,IF(D6295=1,30,40)*0.18/(2*40),0),0)</f>
        <v/>
      </c>
      <c r="N6295" s="14" t="n">
        <v>0.09</v>
      </c>
      <c r="O6295" s="15">
        <f>K6295*N6295</f>
        <v/>
      </c>
      <c r="P6295">
        <f>IF(E6295=0,0.3,IF(D6295=1,IF(C6295&gt;=Params!$B$13-3,IF(C6295&lt;Params!$B$13,Params!$B$20,0.3),0.3),IF(C6295&gt;=Params!$B$15-3,IF(C6295&lt;Params!$B$15,Params!$B$21,0.3),0.3)))</f>
        <v/>
      </c>
    </row>
    <row r="6296" ht="15" customHeight="1" s="1">
      <c r="A6296" s="9" t="n">
        <v>6293</v>
      </c>
      <c r="B6296" s="6" t="inlineStr">
        <is>
          <t>20/09</t>
        </is>
      </c>
      <c r="C6296" s="6" t="n">
        <v>4</v>
      </c>
      <c r="D6296" s="6" t="n">
        <v>1</v>
      </c>
      <c r="E6296" s="10">
        <f>IF(D6296=1, IF(OR(C6296&lt;10, C6296&gt;=15),1,0), IF(OR(C6296&lt;7, C6296&gt;=18),1,0))</f>
        <v/>
      </c>
      <c r="F6296" s="11" t="n">
        <v>0.502</v>
      </c>
      <c r="G6296" s="12">
        <f>0*8</f>
        <v/>
      </c>
      <c r="H6296" s="12">
        <f>F6296-G6296</f>
        <v/>
      </c>
      <c r="I6296" s="10">
        <f>IF(E6296=0,"Fora",IF(E6295=0,"Carg xar",IF(H6296&lt;0,IF(M6296&lt;0.9,"Carg FV","Stby"),IF(M6296&gt;P6296,"V2H",IF(M6296&lt;0.9,"Carg xar","Stby")))))</f>
        <v/>
      </c>
      <c r="J6296" s="12">
        <f>IF(OR(I6296="Carg FV",I6296="Carg xar"),MIN(IF(I6296="Carg FV",ABS(H6296),7.4),7.4,MAX(0,(0.9-M6296)*40)*0.95),0)</f>
        <v/>
      </c>
      <c r="K6296" s="12">
        <f>IF(I6296="V2H",MIN(MAX(0,H6296),7.4,MAX(0,(M6296-P6296)*40)*0.95),0)</f>
        <v/>
      </c>
      <c r="L6296" s="12">
        <f>IF(E6296=0,0,MAX(0,H6296-K6296))</f>
        <v/>
      </c>
      <c r="M6296" s="13">
        <f>M6295+J6295/40-IF(I6295="V2H",K6295/(0.95*40),0)-IF(E6296=0,IF(E6295=1,IF(D6296=1,30,40)*0.18/(2*40),0),0)-IF(E6296=1,IF(E6295=0,IF(D6296=1,30,40)*0.18/(2*40),0),0)</f>
        <v/>
      </c>
      <c r="N6296" s="14" t="n">
        <v>0.09</v>
      </c>
      <c r="O6296" s="15">
        <f>K6296*N6296</f>
        <v/>
      </c>
      <c r="P6296">
        <f>IF(E6296=0,0.3,IF(D6296=1,IF(C6296&gt;=Params!$B$13-3,IF(C6296&lt;Params!$B$13,Params!$B$20,0.3),0.3),IF(C6296&gt;=Params!$B$15-3,IF(C6296&lt;Params!$B$15,Params!$B$21,0.3),0.3)))</f>
        <v/>
      </c>
    </row>
    <row r="6297" ht="15" customHeight="1" s="1">
      <c r="A6297" s="9" t="n">
        <v>6294</v>
      </c>
      <c r="B6297" s="6" t="inlineStr">
        <is>
          <t>20/09</t>
        </is>
      </c>
      <c r="C6297" s="6" t="n">
        <v>5</v>
      </c>
      <c r="D6297" s="6" t="n">
        <v>1</v>
      </c>
      <c r="E6297" s="10">
        <f>IF(D6297=1, IF(OR(C6297&lt;10, C6297&gt;=15),1,0), IF(OR(C6297&lt;7, C6297&gt;=18),1,0))</f>
        <v/>
      </c>
      <c r="F6297" s="11" t="n">
        <v>0.35</v>
      </c>
      <c r="G6297" s="12">
        <f>0*8</f>
        <v/>
      </c>
      <c r="H6297" s="12">
        <f>F6297-G6297</f>
        <v/>
      </c>
      <c r="I6297" s="10">
        <f>IF(E6297=0,"Fora",IF(E6296=0,"Carg xar",IF(H6297&lt;0,IF(M6297&lt;0.9,"Carg FV","Stby"),IF(M6297&gt;P6297,"V2H",IF(M6297&lt;0.9,"Carg xar","Stby")))))</f>
        <v/>
      </c>
      <c r="J6297" s="12">
        <f>IF(OR(I6297="Carg FV",I6297="Carg xar"),MIN(IF(I6297="Carg FV",ABS(H6297),7.4),7.4,MAX(0,(0.9-M6297)*40)*0.95),0)</f>
        <v/>
      </c>
      <c r="K6297" s="12">
        <f>IF(I6297="V2H",MIN(MAX(0,H6297),7.4,MAX(0,(M6297-P6297)*40)*0.95),0)</f>
        <v/>
      </c>
      <c r="L6297" s="12">
        <f>IF(E6297=0,0,MAX(0,H6297-K6297))</f>
        <v/>
      </c>
      <c r="M6297" s="13">
        <f>M6296+J6296/40-IF(I6296="V2H",K6296/(0.95*40),0)-IF(E6297=0,IF(E6296=1,IF(D6297=1,30,40)*0.18/(2*40),0),0)-IF(E6297=1,IF(E6296=0,IF(D6297=1,30,40)*0.18/(2*40),0),0)</f>
        <v/>
      </c>
      <c r="N6297" s="14" t="n">
        <v>0.09</v>
      </c>
      <c r="O6297" s="15">
        <f>K6297*N6297</f>
        <v/>
      </c>
      <c r="P6297">
        <f>IF(E6297=0,0.3,IF(D6297=1,IF(C6297&gt;=Params!$B$13-3,IF(C6297&lt;Params!$B$13,Params!$B$20,0.3),0.3),IF(C6297&gt;=Params!$B$15-3,IF(C6297&lt;Params!$B$15,Params!$B$21,0.3),0.3)))</f>
        <v/>
      </c>
    </row>
    <row r="6298" ht="15" customHeight="1" s="1">
      <c r="A6298" s="9" t="n">
        <v>6295</v>
      </c>
      <c r="B6298" s="6" t="inlineStr">
        <is>
          <t>20/09</t>
        </is>
      </c>
      <c r="C6298" s="6" t="n">
        <v>6</v>
      </c>
      <c r="D6298" s="6" t="n">
        <v>1</v>
      </c>
      <c r="E6298" s="10">
        <f>IF(D6298=1, IF(OR(C6298&lt;10, C6298&gt;=15),1,0), IF(OR(C6298&lt;7, C6298&gt;=18),1,0))</f>
        <v/>
      </c>
      <c r="F6298" s="11" t="n">
        <v>0.479</v>
      </c>
      <c r="G6298" s="12">
        <f>0*8</f>
        <v/>
      </c>
      <c r="H6298" s="12">
        <f>F6298-G6298</f>
        <v/>
      </c>
      <c r="I6298" s="10">
        <f>IF(E6298=0,"Fora",IF(E6297=0,"Carg xar",IF(H6298&lt;0,IF(M6298&lt;0.9,"Carg FV","Stby"),IF(M6298&gt;P6298,"V2H",IF(M6298&lt;0.9,"Carg xar","Stby")))))</f>
        <v/>
      </c>
      <c r="J6298" s="12">
        <f>IF(OR(I6298="Carg FV",I6298="Carg xar"),MIN(IF(I6298="Carg FV",ABS(H6298),7.4),7.4,MAX(0,(0.9-M6298)*40)*0.95),0)</f>
        <v/>
      </c>
      <c r="K6298" s="12">
        <f>IF(I6298="V2H",MIN(MAX(0,H6298),7.4,MAX(0,(M6298-P6298)*40)*0.95),0)</f>
        <v/>
      </c>
      <c r="L6298" s="12">
        <f>IF(E6298=0,0,MAX(0,H6298-K6298))</f>
        <v/>
      </c>
      <c r="M6298" s="13">
        <f>M6297+J6297/40-IF(I6297="V2H",K6297/(0.95*40),0)-IF(E6298=0,IF(E6297=1,IF(D6298=1,30,40)*0.18/(2*40),0),0)-IF(E6298=1,IF(E6297=0,IF(D6298=1,30,40)*0.18/(2*40),0),0)</f>
        <v/>
      </c>
      <c r="N6298" s="14" t="n">
        <v>0.09</v>
      </c>
      <c r="O6298" s="15">
        <f>K6298*N6298</f>
        <v/>
      </c>
      <c r="P6298">
        <f>IF(E6298=0,0.3,IF(D6298=1,IF(C6298&gt;=Params!$B$13-3,IF(C6298&lt;Params!$B$13,Params!$B$20,0.3),0.3),IF(C6298&gt;=Params!$B$15-3,IF(C6298&lt;Params!$B$15,Params!$B$21,0.3),0.3)))</f>
        <v/>
      </c>
    </row>
    <row r="6299" ht="15" customHeight="1" s="1">
      <c r="A6299" s="9" t="n">
        <v>6296</v>
      </c>
      <c r="B6299" s="6" t="inlineStr">
        <is>
          <t>20/09</t>
        </is>
      </c>
      <c r="C6299" s="6" t="n">
        <v>7</v>
      </c>
      <c r="D6299" s="6" t="n">
        <v>1</v>
      </c>
      <c r="E6299" s="10">
        <f>IF(D6299=1, IF(OR(C6299&lt;10, C6299&gt;=15),1,0), IF(OR(C6299&lt;7, C6299&gt;=18),1,0))</f>
        <v/>
      </c>
      <c r="F6299" s="11" t="n">
        <v>0.365</v>
      </c>
      <c r="G6299" s="12">
        <f>0.06*8</f>
        <v/>
      </c>
      <c r="H6299" s="12">
        <f>F6299-G6299</f>
        <v/>
      </c>
      <c r="I6299" s="10">
        <f>IF(E6299=0,"Fora",IF(E6298=0,"Carg xar",IF(H6299&lt;0,IF(M6299&lt;0.9,"Carg FV","Stby"),IF(M6299&gt;P6299,"V2H",IF(M6299&lt;0.9,"Carg xar","Stby")))))</f>
        <v/>
      </c>
      <c r="J6299" s="12">
        <f>IF(OR(I6299="Carg FV",I6299="Carg xar"),MIN(IF(I6299="Carg FV",ABS(H6299),7.4),7.4,MAX(0,(0.9-M6299)*40)*0.95),0)</f>
        <v/>
      </c>
      <c r="K6299" s="12">
        <f>IF(I6299="V2H",MIN(MAX(0,H6299),7.4,MAX(0,(M6299-P6299)*40)*0.95),0)</f>
        <v/>
      </c>
      <c r="L6299" s="12">
        <f>IF(E6299=0,0,MAX(0,H6299-K6299))</f>
        <v/>
      </c>
      <c r="M6299" s="13">
        <f>M6298+J6298/40-IF(I6298="V2H",K6298/(0.95*40),0)-IF(E6299=0,IF(E6298=1,IF(D6299=1,30,40)*0.18/(2*40),0),0)-IF(E6299=1,IF(E6298=0,IF(D6299=1,30,40)*0.18/(2*40),0),0)</f>
        <v/>
      </c>
      <c r="N6299" s="14" t="n">
        <v>0.09</v>
      </c>
      <c r="O6299" s="15">
        <f>K6299*N6299</f>
        <v/>
      </c>
      <c r="P6299">
        <f>IF(E6299=0,0.3,IF(D6299=1,IF(C6299&gt;=Params!$B$13-3,IF(C6299&lt;Params!$B$13,Params!$B$20,0.3),0.3),IF(C6299&gt;=Params!$B$15-3,IF(C6299&lt;Params!$B$15,Params!$B$21,0.3),0.3)))</f>
        <v/>
      </c>
    </row>
    <row r="6300" ht="15" customHeight="1" s="1">
      <c r="A6300" s="9" t="n">
        <v>6297</v>
      </c>
      <c r="B6300" s="6" t="inlineStr">
        <is>
          <t>20/09</t>
        </is>
      </c>
      <c r="C6300" s="6" t="n">
        <v>8</v>
      </c>
      <c r="D6300" s="6" t="n">
        <v>1</v>
      </c>
      <c r="E6300" s="10">
        <f>IF(D6300=1, IF(OR(C6300&lt;10, C6300&gt;=15),1,0), IF(OR(C6300&lt;7, C6300&gt;=18),1,0))</f>
        <v/>
      </c>
      <c r="F6300" s="11" t="n">
        <v>1.396</v>
      </c>
      <c r="G6300" s="12">
        <f>0.2*8</f>
        <v/>
      </c>
      <c r="H6300" s="12">
        <f>F6300-G6300</f>
        <v/>
      </c>
      <c r="I6300" s="10">
        <f>IF(E6300=0,"Fora",IF(E6299=0,"Carg xar",IF(H6300&lt;0,IF(M6300&lt;0.9,"Carg FV","Stby"),IF(M6300&gt;P6300,"V2H",IF(M6300&lt;0.9,"Carg xar","Stby")))))</f>
        <v/>
      </c>
      <c r="J6300" s="12">
        <f>IF(OR(I6300="Carg FV",I6300="Carg xar"),MIN(IF(I6300="Carg FV",ABS(H6300),7.4),7.4,MAX(0,(0.9-M6300)*40)*0.95),0)</f>
        <v/>
      </c>
      <c r="K6300" s="12">
        <f>IF(I6300="V2H",MIN(MAX(0,H6300),7.4,MAX(0,(M6300-P6300)*40)*0.95),0)</f>
        <v/>
      </c>
      <c r="L6300" s="12">
        <f>IF(E6300=0,0,MAX(0,H6300-K6300))</f>
        <v/>
      </c>
      <c r="M6300" s="13">
        <f>M6299+J6299/40-IF(I6299="V2H",K6299/(0.95*40),0)-IF(E6300=0,IF(E6299=1,IF(D6300=1,30,40)*0.18/(2*40),0),0)-IF(E6300=1,IF(E6299=0,IF(D6300=1,30,40)*0.18/(2*40),0),0)</f>
        <v/>
      </c>
      <c r="N6300" s="14" t="n">
        <v>0.09</v>
      </c>
      <c r="O6300" s="15">
        <f>K6300*N6300</f>
        <v/>
      </c>
      <c r="P6300">
        <f>IF(E6300=0,0.3,IF(D6300=1,IF(C6300&gt;=Params!$B$13-3,IF(C6300&lt;Params!$B$13,Params!$B$20,0.3),0.3),IF(C6300&gt;=Params!$B$15-3,IF(C6300&lt;Params!$B$15,Params!$B$21,0.3),0.3)))</f>
        <v/>
      </c>
    </row>
    <row r="6301" ht="15" customHeight="1" s="1">
      <c r="A6301" s="9" t="n">
        <v>6298</v>
      </c>
      <c r="B6301" s="6" t="inlineStr">
        <is>
          <t>20/09</t>
        </is>
      </c>
      <c r="C6301" s="6" t="n">
        <v>9</v>
      </c>
      <c r="D6301" s="6" t="n">
        <v>1</v>
      </c>
      <c r="E6301" s="10">
        <f>IF(D6301=1, IF(OR(C6301&lt;10, C6301&gt;=15),1,0), IF(OR(C6301&lt;7, C6301&gt;=18),1,0))</f>
        <v/>
      </c>
      <c r="F6301" s="11" t="n">
        <v>0.55</v>
      </c>
      <c r="G6301" s="12">
        <f>0.4*8</f>
        <v/>
      </c>
      <c r="H6301" s="12">
        <f>F6301-G6301</f>
        <v/>
      </c>
      <c r="I6301" s="10">
        <f>IF(E6301=0,"Fora",IF(E6300=0,"Carg xar",IF(H6301&lt;0,IF(M6301&lt;0.9,"Carg FV","Stby"),IF(M6301&gt;P6301,"V2H",IF(M6301&lt;0.9,"Carg xar","Stby")))))</f>
        <v/>
      </c>
      <c r="J6301" s="12">
        <f>IF(OR(I6301="Carg FV",I6301="Carg xar"),MIN(IF(I6301="Carg FV",ABS(H6301),7.4),7.4,MAX(0,(0.9-M6301)*40)*0.95),0)</f>
        <v/>
      </c>
      <c r="K6301" s="12">
        <f>IF(I6301="V2H",MIN(MAX(0,H6301),7.4,MAX(0,(M6301-P6301)*40)*0.95),0)</f>
        <v/>
      </c>
      <c r="L6301" s="12">
        <f>IF(E6301=0,0,MAX(0,H6301-K6301))</f>
        <v/>
      </c>
      <c r="M6301" s="13">
        <f>M6300+J6300/40-IF(I6300="V2H",K6300/(0.95*40),0)-IF(E6301=0,IF(E6300=1,IF(D6301=1,30,40)*0.18/(2*40),0),0)-IF(E6301=1,IF(E6300=0,IF(D6301=1,30,40)*0.18/(2*40),0),0)</f>
        <v/>
      </c>
      <c r="N6301" s="14" t="n">
        <v>0.09</v>
      </c>
      <c r="O6301" s="15">
        <f>K6301*N6301</f>
        <v/>
      </c>
      <c r="P6301">
        <f>IF(E6301=0,0.3,IF(D6301=1,IF(C6301&gt;=Params!$B$13-3,IF(C6301&lt;Params!$B$13,Params!$B$20,0.3),0.3),IF(C6301&gt;=Params!$B$15-3,IF(C6301&lt;Params!$B$15,Params!$B$21,0.3),0.3)))</f>
        <v/>
      </c>
    </row>
    <row r="6302" ht="15" customHeight="1" s="1">
      <c r="A6302" s="9" t="n">
        <v>6299</v>
      </c>
      <c r="B6302" s="6" t="inlineStr">
        <is>
          <t>20/09</t>
        </is>
      </c>
      <c r="C6302" s="6" t="n">
        <v>10</v>
      </c>
      <c r="D6302" s="6" t="n">
        <v>1</v>
      </c>
      <c r="E6302" s="10">
        <f>IF(D6302=1, IF(OR(C6302&lt;10, C6302&gt;=15),1,0), IF(OR(C6302&lt;7, C6302&gt;=18),1,0))</f>
        <v/>
      </c>
      <c r="F6302" s="11" t="n">
        <v>0</v>
      </c>
      <c r="G6302" s="12">
        <f>0.6*8</f>
        <v/>
      </c>
      <c r="H6302" s="12">
        <f>F6302-G6302</f>
        <v/>
      </c>
      <c r="I6302" s="10">
        <f>IF(E6302=0,"Fora",IF(E6301=0,"Carg xar",IF(H6302&lt;0,IF(M6302&lt;0.9,"Carg FV","Stby"),IF(M6302&gt;P6302,"V2H",IF(M6302&lt;0.9,"Carg xar","Stby")))))</f>
        <v/>
      </c>
      <c r="J6302" s="12">
        <f>IF(OR(I6302="Carg FV",I6302="Carg xar"),MIN(IF(I6302="Carg FV",ABS(H6302),7.4),7.4,MAX(0,(0.9-M6302)*40)*0.95),0)</f>
        <v/>
      </c>
      <c r="K6302" s="12">
        <f>IF(I6302="V2H",MIN(MAX(0,H6302),7.4,MAX(0,(M6302-P6302)*40)*0.95),0)</f>
        <v/>
      </c>
      <c r="L6302" s="12">
        <f>IF(E6302=0,0,MAX(0,H6302-K6302))</f>
        <v/>
      </c>
      <c r="M6302" s="13">
        <f>M6301+J6301/40-IF(I6301="V2H",K6301/(0.95*40),0)-IF(E6302=0,IF(E6301=1,IF(D6302=1,30,40)*0.18/(2*40),0),0)-IF(E6302=1,IF(E6301=0,IF(D6302=1,30,40)*0.18/(2*40),0),0)</f>
        <v/>
      </c>
      <c r="N6302" s="14" t="n">
        <v>0.09</v>
      </c>
      <c r="O6302" s="15">
        <f>K6302*N6302</f>
        <v/>
      </c>
      <c r="P6302">
        <f>IF(E6302=0,0.3,IF(D6302=1,IF(C6302&gt;=Params!$B$13-3,IF(C6302&lt;Params!$B$13,Params!$B$20,0.3),0.3),IF(C6302&gt;=Params!$B$15-3,IF(C6302&lt;Params!$B$15,Params!$B$21,0.3),0.3)))</f>
        <v/>
      </c>
    </row>
    <row r="6303" ht="15" customHeight="1" s="1">
      <c r="A6303" s="9" t="n">
        <v>6300</v>
      </c>
      <c r="B6303" s="6" t="inlineStr">
        <is>
          <t>20/09</t>
        </is>
      </c>
      <c r="C6303" s="6" t="n">
        <v>11</v>
      </c>
      <c r="D6303" s="6" t="n">
        <v>1</v>
      </c>
      <c r="E6303" s="10">
        <f>IF(D6303=1, IF(OR(C6303&lt;10, C6303&gt;=15),1,0), IF(OR(C6303&lt;7, C6303&gt;=18),1,0))</f>
        <v/>
      </c>
      <c r="F6303" s="11" t="n">
        <v>0</v>
      </c>
      <c r="G6303" s="12">
        <f>0.75*8</f>
        <v/>
      </c>
      <c r="H6303" s="12">
        <f>F6303-G6303</f>
        <v/>
      </c>
      <c r="I6303" s="10">
        <f>IF(E6303=0,"Fora",IF(E6302=0,"Carg xar",IF(H6303&lt;0,IF(M6303&lt;0.9,"Carg FV","Stby"),IF(M6303&gt;P6303,"V2H",IF(M6303&lt;0.9,"Carg xar","Stby")))))</f>
        <v/>
      </c>
      <c r="J6303" s="12">
        <f>IF(OR(I6303="Carg FV",I6303="Carg xar"),MIN(IF(I6303="Carg FV",ABS(H6303),7.4),7.4,MAX(0,(0.9-M6303)*40)*0.95),0)</f>
        <v/>
      </c>
      <c r="K6303" s="12">
        <f>IF(I6303="V2H",MIN(MAX(0,H6303),7.4,MAX(0,(M6303-P6303)*40)*0.95),0)</f>
        <v/>
      </c>
      <c r="L6303" s="12">
        <f>IF(E6303=0,0,MAX(0,H6303-K6303))</f>
        <v/>
      </c>
      <c r="M6303" s="13">
        <f>M6302+J6302/40-IF(I6302="V2H",K6302/(0.95*40),0)-IF(E6303=0,IF(E6302=1,IF(D6303=1,30,40)*0.18/(2*40),0),0)-IF(E6303=1,IF(E6302=0,IF(D6303=1,30,40)*0.18/(2*40),0),0)</f>
        <v/>
      </c>
      <c r="N6303" s="14" t="n">
        <v>0.09</v>
      </c>
      <c r="O6303" s="15">
        <f>K6303*N6303</f>
        <v/>
      </c>
      <c r="P6303">
        <f>IF(E6303=0,0.3,IF(D6303=1,IF(C6303&gt;=Params!$B$13-3,IF(C6303&lt;Params!$B$13,Params!$B$20,0.3),0.3),IF(C6303&gt;=Params!$B$15-3,IF(C6303&lt;Params!$B$15,Params!$B$21,0.3),0.3)))</f>
        <v/>
      </c>
    </row>
    <row r="6304" ht="15" customHeight="1" s="1">
      <c r="A6304" s="9" t="n">
        <v>6301</v>
      </c>
      <c r="B6304" s="6" t="inlineStr">
        <is>
          <t>20/09</t>
        </is>
      </c>
      <c r="C6304" s="6" t="n">
        <v>12</v>
      </c>
      <c r="D6304" s="6" t="n">
        <v>1</v>
      </c>
      <c r="E6304" s="10">
        <f>IF(D6304=1, IF(OR(C6304&lt;10, C6304&gt;=15),1,0), IF(OR(C6304&lt;7, C6304&gt;=18),1,0))</f>
        <v/>
      </c>
      <c r="F6304" s="11" t="n">
        <v>0</v>
      </c>
      <c r="G6304" s="12">
        <f>0.82*8</f>
        <v/>
      </c>
      <c r="H6304" s="12">
        <f>F6304-G6304</f>
        <v/>
      </c>
      <c r="I6304" s="10">
        <f>IF(E6304=0,"Fora",IF(E6303=0,"Carg xar",IF(H6304&lt;0,IF(M6304&lt;0.9,"Carg FV","Stby"),IF(M6304&gt;P6304,"V2H",IF(M6304&lt;0.9,"Carg xar","Stby")))))</f>
        <v/>
      </c>
      <c r="J6304" s="12">
        <f>IF(OR(I6304="Carg FV",I6304="Carg xar"),MIN(IF(I6304="Carg FV",ABS(H6304),7.4),7.4,MAX(0,(0.9-M6304)*40)*0.95),0)</f>
        <v/>
      </c>
      <c r="K6304" s="12">
        <f>IF(I6304="V2H",MIN(MAX(0,H6304),7.4,MAX(0,(M6304-P6304)*40)*0.95),0)</f>
        <v/>
      </c>
      <c r="L6304" s="12">
        <f>IF(E6304=0,0,MAX(0,H6304-K6304))</f>
        <v/>
      </c>
      <c r="M6304" s="13">
        <f>M6303+J6303/40-IF(I6303="V2H",K6303/(0.95*40),0)-IF(E6304=0,IF(E6303=1,IF(D6304=1,30,40)*0.18/(2*40),0),0)-IF(E6304=1,IF(E6303=0,IF(D6304=1,30,40)*0.18/(2*40),0),0)</f>
        <v/>
      </c>
      <c r="N6304" s="14" t="n">
        <v>0.09</v>
      </c>
      <c r="O6304" s="15">
        <f>K6304*N6304</f>
        <v/>
      </c>
      <c r="P6304">
        <f>IF(E6304=0,0.3,IF(D6304=1,IF(C6304&gt;=Params!$B$13-3,IF(C6304&lt;Params!$B$13,Params!$B$20,0.3),0.3),IF(C6304&gt;=Params!$B$15-3,IF(C6304&lt;Params!$B$15,Params!$B$21,0.3),0.3)))</f>
        <v/>
      </c>
    </row>
    <row r="6305" ht="15" customHeight="1" s="1">
      <c r="A6305" s="9" t="n">
        <v>6302</v>
      </c>
      <c r="B6305" s="6" t="inlineStr">
        <is>
          <t>20/09</t>
        </is>
      </c>
      <c r="C6305" s="6" t="n">
        <v>13</v>
      </c>
      <c r="D6305" s="6" t="n">
        <v>1</v>
      </c>
      <c r="E6305" s="10">
        <f>IF(D6305=1, IF(OR(C6305&lt;10, C6305&gt;=15),1,0), IF(OR(C6305&lt;7, C6305&gt;=18),1,0))</f>
        <v/>
      </c>
      <c r="F6305" s="11" t="n">
        <v>0</v>
      </c>
      <c r="G6305" s="12">
        <f>0.8*8</f>
        <v/>
      </c>
      <c r="H6305" s="12">
        <f>F6305-G6305</f>
        <v/>
      </c>
      <c r="I6305" s="10">
        <f>IF(E6305=0,"Fora",IF(E6304=0,"Carg xar",IF(H6305&lt;0,IF(M6305&lt;0.9,"Carg FV","Stby"),IF(M6305&gt;P6305,"V2H",IF(M6305&lt;0.9,"Carg xar","Stby")))))</f>
        <v/>
      </c>
      <c r="J6305" s="12">
        <f>IF(OR(I6305="Carg FV",I6305="Carg xar"),MIN(IF(I6305="Carg FV",ABS(H6305),7.4),7.4,MAX(0,(0.9-M6305)*40)*0.95),0)</f>
        <v/>
      </c>
      <c r="K6305" s="12">
        <f>IF(I6305="V2H",MIN(MAX(0,H6305),7.4,MAX(0,(M6305-P6305)*40)*0.95),0)</f>
        <v/>
      </c>
      <c r="L6305" s="12">
        <f>IF(E6305=0,0,MAX(0,H6305-K6305))</f>
        <v/>
      </c>
      <c r="M6305" s="13">
        <f>M6304+J6304/40-IF(I6304="V2H",K6304/(0.95*40),0)-IF(E6305=0,IF(E6304=1,IF(D6305=1,30,40)*0.18/(2*40),0),0)-IF(E6305=1,IF(E6304=0,IF(D6305=1,30,40)*0.18/(2*40),0),0)</f>
        <v/>
      </c>
      <c r="N6305" s="14" t="n">
        <v>0.09</v>
      </c>
      <c r="O6305" s="15">
        <f>K6305*N6305</f>
        <v/>
      </c>
      <c r="P6305">
        <f>IF(E6305=0,0.3,IF(D6305=1,IF(C6305&gt;=Params!$B$13-3,IF(C6305&lt;Params!$B$13,Params!$B$20,0.3),0.3),IF(C6305&gt;=Params!$B$15-3,IF(C6305&lt;Params!$B$15,Params!$B$21,0.3),0.3)))</f>
        <v/>
      </c>
    </row>
    <row r="6306" ht="15" customHeight="1" s="1">
      <c r="A6306" s="9" t="n">
        <v>6303</v>
      </c>
      <c r="B6306" s="6" t="inlineStr">
        <is>
          <t>20/09</t>
        </is>
      </c>
      <c r="C6306" s="6" t="n">
        <v>14</v>
      </c>
      <c r="D6306" s="6" t="n">
        <v>1</v>
      </c>
      <c r="E6306" s="10">
        <f>IF(D6306=1, IF(OR(C6306&lt;10, C6306&gt;=15),1,0), IF(OR(C6306&lt;7, C6306&gt;=18),1,0))</f>
        <v/>
      </c>
      <c r="F6306" s="11" t="n">
        <v>0</v>
      </c>
      <c r="G6306" s="12">
        <f>0.68*8</f>
        <v/>
      </c>
      <c r="H6306" s="12">
        <f>F6306-G6306</f>
        <v/>
      </c>
      <c r="I6306" s="10">
        <f>IF(E6306=0,"Fora",IF(E6305=0,"Carg xar",IF(H6306&lt;0,IF(M6306&lt;0.9,"Carg FV","Stby"),IF(M6306&gt;P6306,"V2H",IF(M6306&lt;0.9,"Carg xar","Stby")))))</f>
        <v/>
      </c>
      <c r="J6306" s="12">
        <f>IF(OR(I6306="Carg FV",I6306="Carg xar"),MIN(IF(I6306="Carg FV",ABS(H6306),7.4),7.4,MAX(0,(0.9-M6306)*40)*0.95),0)</f>
        <v/>
      </c>
      <c r="K6306" s="12">
        <f>IF(I6306="V2H",MIN(MAX(0,H6306),7.4,MAX(0,(M6306-P6306)*40)*0.95),0)</f>
        <v/>
      </c>
      <c r="L6306" s="12">
        <f>IF(E6306=0,0,MAX(0,H6306-K6306))</f>
        <v/>
      </c>
      <c r="M6306" s="13">
        <f>M6305+J6305/40-IF(I6305="V2H",K6305/(0.95*40),0)-IF(E6306=0,IF(E6305=1,IF(D6306=1,30,40)*0.18/(2*40),0),0)-IF(E6306=1,IF(E6305=0,IF(D6306=1,30,40)*0.18/(2*40),0),0)</f>
        <v/>
      </c>
      <c r="N6306" s="14" t="n">
        <v>0.09</v>
      </c>
      <c r="O6306" s="15">
        <f>K6306*N6306</f>
        <v/>
      </c>
      <c r="P6306">
        <f>IF(E6306=0,0.3,IF(D6306=1,IF(C6306&gt;=Params!$B$13-3,IF(C6306&lt;Params!$B$13,Params!$B$20,0.3),0.3),IF(C6306&gt;=Params!$B$15-3,IF(C6306&lt;Params!$B$15,Params!$B$21,0.3),0.3)))</f>
        <v/>
      </c>
    </row>
    <row r="6307" ht="15" customHeight="1" s="1">
      <c r="A6307" s="9" t="n">
        <v>6304</v>
      </c>
      <c r="B6307" s="6" t="inlineStr">
        <is>
          <t>20/09</t>
        </is>
      </c>
      <c r="C6307" s="6" t="n">
        <v>15</v>
      </c>
      <c r="D6307" s="6" t="n">
        <v>1</v>
      </c>
      <c r="E6307" s="10">
        <f>IF(D6307=1, IF(OR(C6307&lt;10, C6307&gt;=15),1,0), IF(OR(C6307&lt;7, C6307&gt;=18),1,0))</f>
        <v/>
      </c>
      <c r="F6307" s="11" t="n">
        <v>0.705</v>
      </c>
      <c r="G6307" s="12">
        <f>0.5*8</f>
        <v/>
      </c>
      <c r="H6307" s="12">
        <f>F6307-G6307</f>
        <v/>
      </c>
      <c r="I6307" s="10">
        <f>IF(E6307=0,"Fora",IF(E6306=0,"Carg xar",IF(H6307&lt;0,IF(M6307&lt;0.9,"Carg FV","Stby"),IF(M6307&gt;P6307,"V2H",IF(M6307&lt;0.9,"Carg xar","Stby")))))</f>
        <v/>
      </c>
      <c r="J6307" s="12">
        <f>IF(OR(I6307="Carg FV",I6307="Carg xar"),MIN(IF(I6307="Carg FV",ABS(H6307),7.4),7.4,MAX(0,(0.9-M6307)*40)*0.95),0)</f>
        <v/>
      </c>
      <c r="K6307" s="12">
        <f>IF(I6307="V2H",MIN(MAX(0,H6307),7.4,MAX(0,(M6307-P6307)*40)*0.95),0)</f>
        <v/>
      </c>
      <c r="L6307" s="12">
        <f>IF(E6307=0,0,MAX(0,H6307-K6307))</f>
        <v/>
      </c>
      <c r="M6307" s="13">
        <f>M6306+J6306/40-IF(I6306="V2H",K6306/(0.95*40),0)-IF(E6307=0,IF(E6306=1,IF(D6307=1,30,40)*0.18/(2*40),0),0)-IF(E6307=1,IF(E6306=0,IF(D6307=1,30,40)*0.18/(2*40),0),0)</f>
        <v/>
      </c>
      <c r="N6307" s="14" t="n">
        <v>0.09</v>
      </c>
      <c r="O6307" s="15">
        <f>K6307*N6307</f>
        <v/>
      </c>
      <c r="P6307">
        <f>IF(E6307=0,0.3,IF(D6307=1,IF(C6307&gt;=Params!$B$13-3,IF(C6307&lt;Params!$B$13,Params!$B$20,0.3),0.3),IF(C6307&gt;=Params!$B$15-3,IF(C6307&lt;Params!$B$15,Params!$B$21,0.3),0.3)))</f>
        <v/>
      </c>
    </row>
    <row r="6308" ht="15" customHeight="1" s="1">
      <c r="A6308" s="9" t="n">
        <v>6305</v>
      </c>
      <c r="B6308" s="6" t="inlineStr">
        <is>
          <t>20/09</t>
        </is>
      </c>
      <c r="C6308" s="6" t="n">
        <v>16</v>
      </c>
      <c r="D6308" s="6" t="n">
        <v>1</v>
      </c>
      <c r="E6308" s="10">
        <f>IF(D6308=1, IF(OR(C6308&lt;10, C6308&gt;=15),1,0), IF(OR(C6308&lt;7, C6308&gt;=18),1,0))</f>
        <v/>
      </c>
      <c r="F6308" s="11" t="n">
        <v>0</v>
      </c>
      <c r="G6308" s="12">
        <f>0.3*8</f>
        <v/>
      </c>
      <c r="H6308" s="12">
        <f>F6308-G6308</f>
        <v/>
      </c>
      <c r="I6308" s="10">
        <f>IF(E6308=0,"Fora",IF(E6307=0,"Carg xar",IF(H6308&lt;0,IF(M6308&lt;0.9,"Carg FV","Stby"),IF(M6308&gt;P6308,"V2H",IF(M6308&lt;0.9,"Carg xar","Stby")))))</f>
        <v/>
      </c>
      <c r="J6308" s="12">
        <f>IF(OR(I6308="Carg FV",I6308="Carg xar"),MIN(IF(I6308="Carg FV",ABS(H6308),7.4),7.4,MAX(0,(0.9-M6308)*40)*0.95),0)</f>
        <v/>
      </c>
      <c r="K6308" s="12">
        <f>IF(I6308="V2H",MIN(MAX(0,H6308),7.4,MAX(0,(M6308-P6308)*40)*0.95),0)</f>
        <v/>
      </c>
      <c r="L6308" s="12">
        <f>IF(E6308=0,0,MAX(0,H6308-K6308))</f>
        <v/>
      </c>
      <c r="M6308" s="13">
        <f>M6307+J6307/40-IF(I6307="V2H",K6307/(0.95*40),0)-IF(E6308=0,IF(E6307=1,IF(D6308=1,30,40)*0.18/(2*40),0),0)-IF(E6308=1,IF(E6307=0,IF(D6308=1,30,40)*0.18/(2*40),0),0)</f>
        <v/>
      </c>
      <c r="N6308" s="14" t="n">
        <v>0.09</v>
      </c>
      <c r="O6308" s="15">
        <f>K6308*N6308</f>
        <v/>
      </c>
      <c r="P6308">
        <f>IF(E6308=0,0.3,IF(D6308=1,IF(C6308&gt;=Params!$B$13-3,IF(C6308&lt;Params!$B$13,Params!$B$20,0.3),0.3),IF(C6308&gt;=Params!$B$15-3,IF(C6308&lt;Params!$B$15,Params!$B$21,0.3),0.3)))</f>
        <v/>
      </c>
    </row>
    <row r="6309" ht="15" customHeight="1" s="1">
      <c r="A6309" s="9" t="n">
        <v>6306</v>
      </c>
      <c r="B6309" s="6" t="inlineStr">
        <is>
          <t>20/09</t>
        </is>
      </c>
      <c r="C6309" s="6" t="n">
        <v>17</v>
      </c>
      <c r="D6309" s="6" t="n">
        <v>1</v>
      </c>
      <c r="E6309" s="10">
        <f>IF(D6309=1, IF(OR(C6309&lt;10, C6309&gt;=15),1,0), IF(OR(C6309&lt;7, C6309&gt;=18),1,0))</f>
        <v/>
      </c>
      <c r="F6309" s="11" t="n">
        <v>0</v>
      </c>
      <c r="G6309" s="12">
        <f>0.12*8</f>
        <v/>
      </c>
      <c r="H6309" s="12">
        <f>F6309-G6309</f>
        <v/>
      </c>
      <c r="I6309" s="10">
        <f>IF(E6309=0,"Fora",IF(E6308=0,"Carg xar",IF(H6309&lt;0,IF(M6309&lt;0.9,"Carg FV","Stby"),IF(M6309&gt;P6309,"V2H",IF(M6309&lt;0.9,"Carg xar","Stby")))))</f>
        <v/>
      </c>
      <c r="J6309" s="12">
        <f>IF(OR(I6309="Carg FV",I6309="Carg xar"),MIN(IF(I6309="Carg FV",ABS(H6309),7.4),7.4,MAX(0,(0.9-M6309)*40)*0.95),0)</f>
        <v/>
      </c>
      <c r="K6309" s="12">
        <f>IF(I6309="V2H",MIN(MAX(0,H6309),7.4,MAX(0,(M6309-P6309)*40)*0.95),0)</f>
        <v/>
      </c>
      <c r="L6309" s="12">
        <f>IF(E6309=0,0,MAX(0,H6309-K6309))</f>
        <v/>
      </c>
      <c r="M6309" s="13">
        <f>M6308+J6308/40-IF(I6308="V2H",K6308/(0.95*40),0)-IF(E6309=0,IF(E6308=1,IF(D6309=1,30,40)*0.18/(2*40),0),0)-IF(E6309=1,IF(E6308=0,IF(D6309=1,30,40)*0.18/(2*40),0),0)</f>
        <v/>
      </c>
      <c r="N6309" s="14" t="n">
        <v>0.09</v>
      </c>
      <c r="O6309" s="15">
        <f>K6309*N6309</f>
        <v/>
      </c>
      <c r="P6309">
        <f>IF(E6309=0,0.3,IF(D6309=1,IF(C6309&gt;=Params!$B$13-3,IF(C6309&lt;Params!$B$13,Params!$B$20,0.3),0.3),IF(C6309&gt;=Params!$B$15-3,IF(C6309&lt;Params!$B$15,Params!$B$21,0.3),0.3)))</f>
        <v/>
      </c>
    </row>
    <row r="6310" ht="15" customHeight="1" s="1">
      <c r="A6310" s="9" t="n">
        <v>6307</v>
      </c>
      <c r="B6310" s="6" t="inlineStr">
        <is>
          <t>20/09</t>
        </is>
      </c>
      <c r="C6310" s="6" t="n">
        <v>18</v>
      </c>
      <c r="D6310" s="6" t="n">
        <v>1</v>
      </c>
      <c r="E6310" s="10">
        <f>IF(D6310=1, IF(OR(C6310&lt;10, C6310&gt;=15),1,0), IF(OR(C6310&lt;7, C6310&gt;=18),1,0))</f>
        <v/>
      </c>
      <c r="F6310" s="11" t="n">
        <v>0</v>
      </c>
      <c r="G6310" s="12">
        <f>0*8</f>
        <v/>
      </c>
      <c r="H6310" s="12">
        <f>F6310-G6310</f>
        <v/>
      </c>
      <c r="I6310" s="10">
        <f>IF(E6310=0,"Fora",IF(E6309=0,"Carg xar",IF(H6310&lt;0,IF(M6310&lt;0.9,"Carg FV","Stby"),IF(M6310&gt;P6310,"V2H",IF(M6310&lt;0.9,"Carg xar","Stby")))))</f>
        <v/>
      </c>
      <c r="J6310" s="12">
        <f>IF(OR(I6310="Carg FV",I6310="Carg xar"),MIN(IF(I6310="Carg FV",ABS(H6310),7.4),7.4,MAX(0,(0.9-M6310)*40)*0.95),0)</f>
        <v/>
      </c>
      <c r="K6310" s="12">
        <f>IF(I6310="V2H",MIN(MAX(0,H6310),7.4,MAX(0,(M6310-P6310)*40)*0.95),0)</f>
        <v/>
      </c>
      <c r="L6310" s="12">
        <f>IF(E6310=0,0,MAX(0,H6310-K6310))</f>
        <v/>
      </c>
      <c r="M6310" s="13">
        <f>M6309+J6309/40-IF(I6309="V2H",K6309/(0.95*40),0)-IF(E6310=0,IF(E6309=1,IF(D6310=1,30,40)*0.18/(2*40),0),0)-IF(E6310=1,IF(E6309=0,IF(D6310=1,30,40)*0.18/(2*40),0),0)</f>
        <v/>
      </c>
      <c r="N6310" s="14" t="n">
        <v>0.09</v>
      </c>
      <c r="O6310" s="15">
        <f>K6310*N6310</f>
        <v/>
      </c>
      <c r="P6310">
        <f>IF(E6310=0,0.3,IF(D6310=1,IF(C6310&gt;=Params!$B$13-3,IF(C6310&lt;Params!$B$13,Params!$B$20,0.3),0.3),IF(C6310&gt;=Params!$B$15-3,IF(C6310&lt;Params!$B$15,Params!$B$21,0.3),0.3)))</f>
        <v/>
      </c>
    </row>
    <row r="6311" ht="15" customHeight="1" s="1">
      <c r="A6311" s="9" t="n">
        <v>6308</v>
      </c>
      <c r="B6311" s="6" t="inlineStr">
        <is>
          <t>20/09</t>
        </is>
      </c>
      <c r="C6311" s="6" t="n">
        <v>19</v>
      </c>
      <c r="D6311" s="6" t="n">
        <v>1</v>
      </c>
      <c r="E6311" s="10">
        <f>IF(D6311=1, IF(OR(C6311&lt;10, C6311&gt;=15),1,0), IF(OR(C6311&lt;7, C6311&gt;=18),1,0))</f>
        <v/>
      </c>
      <c r="F6311" s="11" t="n">
        <v>0.537</v>
      </c>
      <c r="G6311" s="12">
        <f>0*8</f>
        <v/>
      </c>
      <c r="H6311" s="12">
        <f>F6311-G6311</f>
        <v/>
      </c>
      <c r="I6311" s="10">
        <f>IF(E6311=0,"Fora",IF(E6310=0,"Carg xar",IF(H6311&lt;0,IF(M6311&lt;0.9,"Carg FV","Stby"),IF(M6311&gt;P6311,"V2H",IF(M6311&lt;0.9,"Carg xar","Stby")))))</f>
        <v/>
      </c>
      <c r="J6311" s="12">
        <f>IF(OR(I6311="Carg FV",I6311="Carg xar"),MIN(IF(I6311="Carg FV",ABS(H6311),7.4),7.4,MAX(0,(0.9-M6311)*40)*0.95),0)</f>
        <v/>
      </c>
      <c r="K6311" s="12">
        <f>IF(I6311="V2H",MIN(MAX(0,H6311),7.4,MAX(0,(M6311-P6311)*40)*0.95),0)</f>
        <v/>
      </c>
      <c r="L6311" s="12">
        <f>IF(E6311=0,0,MAX(0,H6311-K6311))</f>
        <v/>
      </c>
      <c r="M6311" s="13">
        <f>M6310+J6310/40-IF(I6310="V2H",K6310/(0.95*40),0)-IF(E6311=0,IF(E6310=1,IF(D6311=1,30,40)*0.18/(2*40),0),0)-IF(E6311=1,IF(E6310=0,IF(D6311=1,30,40)*0.18/(2*40),0),0)</f>
        <v/>
      </c>
      <c r="N6311" s="14" t="n">
        <v>0.09</v>
      </c>
      <c r="O6311" s="15">
        <f>K6311*N6311</f>
        <v/>
      </c>
      <c r="P6311">
        <f>IF(E6311=0,0.3,IF(D6311=1,IF(C6311&gt;=Params!$B$13-3,IF(C6311&lt;Params!$B$13,Params!$B$20,0.3),0.3),IF(C6311&gt;=Params!$B$15-3,IF(C6311&lt;Params!$B$15,Params!$B$21,0.3),0.3)))</f>
        <v/>
      </c>
    </row>
    <row r="6312" ht="15" customHeight="1" s="1">
      <c r="A6312" s="9" t="n">
        <v>6309</v>
      </c>
      <c r="B6312" s="6" t="inlineStr">
        <is>
          <t>20/09</t>
        </is>
      </c>
      <c r="C6312" s="6" t="n">
        <v>20</v>
      </c>
      <c r="D6312" s="6" t="n">
        <v>1</v>
      </c>
      <c r="E6312" s="10">
        <f>IF(D6312=1, IF(OR(C6312&lt;10, C6312&gt;=15),1,0), IF(OR(C6312&lt;7, C6312&gt;=18),1,0))</f>
        <v/>
      </c>
      <c r="F6312" s="11" t="n">
        <v>0.355</v>
      </c>
      <c r="G6312" s="12">
        <f>0*8</f>
        <v/>
      </c>
      <c r="H6312" s="12">
        <f>F6312-G6312</f>
        <v/>
      </c>
      <c r="I6312" s="10">
        <f>IF(E6312=0,"Fora",IF(E6311=0,"Carg xar",IF(H6312&lt;0,IF(M6312&lt;0.9,"Carg FV","Stby"),IF(M6312&gt;P6312,"V2H",IF(M6312&lt;0.9,"Carg xar","Stby")))))</f>
        <v/>
      </c>
      <c r="J6312" s="12">
        <f>IF(OR(I6312="Carg FV",I6312="Carg xar"),MIN(IF(I6312="Carg FV",ABS(H6312),7.4),7.4,MAX(0,(0.9-M6312)*40)*0.95),0)</f>
        <v/>
      </c>
      <c r="K6312" s="12">
        <f>IF(I6312="V2H",MIN(MAX(0,H6312),7.4,MAX(0,(M6312-P6312)*40)*0.95),0)</f>
        <v/>
      </c>
      <c r="L6312" s="12">
        <f>IF(E6312=0,0,MAX(0,H6312-K6312))</f>
        <v/>
      </c>
      <c r="M6312" s="13">
        <f>M6311+J6311/40-IF(I6311="V2H",K6311/(0.95*40),0)-IF(E6312=0,IF(E6311=1,IF(D6312=1,30,40)*0.18/(2*40),0),0)-IF(E6312=1,IF(E6311=0,IF(D6312=1,30,40)*0.18/(2*40),0),0)</f>
        <v/>
      </c>
      <c r="N6312" s="14" t="n">
        <v>0.09</v>
      </c>
      <c r="O6312" s="15">
        <f>K6312*N6312</f>
        <v/>
      </c>
      <c r="P6312">
        <f>IF(E6312=0,0.3,IF(D6312=1,IF(C6312&gt;=Params!$B$13-3,IF(C6312&lt;Params!$B$13,Params!$B$20,0.3),0.3),IF(C6312&gt;=Params!$B$15-3,IF(C6312&lt;Params!$B$15,Params!$B$21,0.3),0.3)))</f>
        <v/>
      </c>
    </row>
    <row r="6313" ht="15" customHeight="1" s="1">
      <c r="A6313" s="9" t="n">
        <v>6310</v>
      </c>
      <c r="B6313" s="6" t="inlineStr">
        <is>
          <t>20/09</t>
        </is>
      </c>
      <c r="C6313" s="6" t="n">
        <v>21</v>
      </c>
      <c r="D6313" s="6" t="n">
        <v>1</v>
      </c>
      <c r="E6313" s="10">
        <f>IF(D6313=1, IF(OR(C6313&lt;10, C6313&gt;=15),1,0), IF(OR(C6313&lt;7, C6313&gt;=18),1,0))</f>
        <v/>
      </c>
      <c r="F6313" s="11" t="n">
        <v>0.512</v>
      </c>
      <c r="G6313" s="12">
        <f>0*8</f>
        <v/>
      </c>
      <c r="H6313" s="12">
        <f>F6313-G6313</f>
        <v/>
      </c>
      <c r="I6313" s="10">
        <f>IF(E6313=0,"Fora",IF(E6312=0,"Carg xar",IF(H6313&lt;0,IF(M6313&lt;0.9,"Carg FV","Stby"),IF(M6313&gt;P6313,"V2H",IF(M6313&lt;0.9,"Carg xar","Stby")))))</f>
        <v/>
      </c>
      <c r="J6313" s="12">
        <f>IF(OR(I6313="Carg FV",I6313="Carg xar"),MIN(IF(I6313="Carg FV",ABS(H6313),7.4),7.4,MAX(0,(0.9-M6313)*40)*0.95),0)</f>
        <v/>
      </c>
      <c r="K6313" s="12">
        <f>IF(I6313="V2H",MIN(MAX(0,H6313),7.4,MAX(0,(M6313-P6313)*40)*0.95),0)</f>
        <v/>
      </c>
      <c r="L6313" s="12">
        <f>IF(E6313=0,0,MAX(0,H6313-K6313))</f>
        <v/>
      </c>
      <c r="M6313" s="13">
        <f>M6312+J6312/40-IF(I6312="V2H",K6312/(0.95*40),0)-IF(E6313=0,IF(E6312=1,IF(D6313=1,30,40)*0.18/(2*40),0),0)-IF(E6313=1,IF(E6312=0,IF(D6313=1,30,40)*0.18/(2*40),0),0)</f>
        <v/>
      </c>
      <c r="N6313" s="14" t="n">
        <v>0.09</v>
      </c>
      <c r="O6313" s="15">
        <f>K6313*N6313</f>
        <v/>
      </c>
      <c r="P6313">
        <f>IF(E6313=0,0.3,IF(D6313=1,IF(C6313&gt;=Params!$B$13-3,IF(C6313&lt;Params!$B$13,Params!$B$20,0.3),0.3),IF(C6313&gt;=Params!$B$15-3,IF(C6313&lt;Params!$B$15,Params!$B$21,0.3),0.3)))</f>
        <v/>
      </c>
    </row>
    <row r="6314" ht="15" customHeight="1" s="1">
      <c r="A6314" s="9" t="n">
        <v>6311</v>
      </c>
      <c r="B6314" s="6" t="inlineStr">
        <is>
          <t>20/09</t>
        </is>
      </c>
      <c r="C6314" s="6" t="n">
        <v>22</v>
      </c>
      <c r="D6314" s="6" t="n">
        <v>1</v>
      </c>
      <c r="E6314" s="10">
        <f>IF(D6314=1, IF(OR(C6314&lt;10, C6314&gt;=15),1,0), IF(OR(C6314&lt;7, C6314&gt;=18),1,0))</f>
        <v/>
      </c>
      <c r="F6314" s="11" t="n">
        <v>0.432</v>
      </c>
      <c r="G6314" s="12">
        <f>0*8</f>
        <v/>
      </c>
      <c r="H6314" s="12">
        <f>F6314-G6314</f>
        <v/>
      </c>
      <c r="I6314" s="10">
        <f>IF(E6314=0,"Fora",IF(E6313=0,"Carg xar",IF(H6314&lt;0,IF(M6314&lt;0.9,"Carg FV","Stby"),IF(M6314&gt;P6314,"V2H",IF(M6314&lt;0.9,"Carg xar","Stby")))))</f>
        <v/>
      </c>
      <c r="J6314" s="12">
        <f>IF(OR(I6314="Carg FV",I6314="Carg xar"),MIN(IF(I6314="Carg FV",ABS(H6314),7.4),7.4,MAX(0,(0.9-M6314)*40)*0.95),0)</f>
        <v/>
      </c>
      <c r="K6314" s="12">
        <f>IF(I6314="V2H",MIN(MAX(0,H6314),7.4,MAX(0,(M6314-P6314)*40)*0.95),0)</f>
        <v/>
      </c>
      <c r="L6314" s="12">
        <f>IF(E6314=0,0,MAX(0,H6314-K6314))</f>
        <v/>
      </c>
      <c r="M6314" s="13">
        <f>M6313+J6313/40-IF(I6313="V2H",K6313/(0.95*40),0)-IF(E6314=0,IF(E6313=1,IF(D6314=1,30,40)*0.18/(2*40),0),0)-IF(E6314=1,IF(E6313=0,IF(D6314=1,30,40)*0.18/(2*40),0),0)</f>
        <v/>
      </c>
      <c r="N6314" s="14" t="n">
        <v>0.09</v>
      </c>
      <c r="O6314" s="15">
        <f>K6314*N6314</f>
        <v/>
      </c>
      <c r="P6314">
        <f>IF(E6314=0,0.3,IF(D6314=1,IF(C6314&gt;=Params!$B$13-3,IF(C6314&lt;Params!$B$13,Params!$B$20,0.3),0.3),IF(C6314&gt;=Params!$B$15-3,IF(C6314&lt;Params!$B$15,Params!$B$21,0.3),0.3)))</f>
        <v/>
      </c>
    </row>
    <row r="6315" ht="15" customHeight="1" s="1">
      <c r="A6315" s="9" t="n">
        <v>6312</v>
      </c>
      <c r="B6315" s="6" t="inlineStr">
        <is>
          <t>20/09</t>
        </is>
      </c>
      <c r="C6315" s="6" t="n">
        <v>23</v>
      </c>
      <c r="D6315" s="6" t="n">
        <v>1</v>
      </c>
      <c r="E6315" s="10">
        <f>IF(D6315=1, IF(OR(C6315&lt;10, C6315&gt;=15),1,0), IF(OR(C6315&lt;7, C6315&gt;=18),1,0))</f>
        <v/>
      </c>
      <c r="F6315" s="11" t="n">
        <v>0.656</v>
      </c>
      <c r="G6315" s="12">
        <f>0*8</f>
        <v/>
      </c>
      <c r="H6315" s="12">
        <f>F6315-G6315</f>
        <v/>
      </c>
      <c r="I6315" s="10">
        <f>IF(E6315=0,"Fora",IF(E6314=0,"Carg xar",IF(H6315&lt;0,IF(M6315&lt;0.9,"Carg FV","Stby"),IF(M6315&gt;P6315,"V2H",IF(M6315&lt;0.9,"Carg xar","Stby")))))</f>
        <v/>
      </c>
      <c r="J6315" s="12">
        <f>IF(OR(I6315="Carg FV",I6315="Carg xar"),MIN(IF(I6315="Carg FV",ABS(H6315),7.4),7.4,MAX(0,(0.9-M6315)*40)*0.95),0)</f>
        <v/>
      </c>
      <c r="K6315" s="12">
        <f>IF(I6315="V2H",MIN(MAX(0,H6315),7.4,MAX(0,(M6315-P6315)*40)*0.95),0)</f>
        <v/>
      </c>
      <c r="L6315" s="12">
        <f>IF(E6315=0,0,MAX(0,H6315-K6315))</f>
        <v/>
      </c>
      <c r="M6315" s="13">
        <f>M6314+J6314/40-IF(I6314="V2H",K6314/(0.95*40),0)-IF(E6315=0,IF(E6314=1,IF(D6315=1,30,40)*0.18/(2*40),0),0)-IF(E6315=1,IF(E6314=0,IF(D6315=1,30,40)*0.18/(2*40),0),0)</f>
        <v/>
      </c>
      <c r="N6315" s="14" t="n">
        <v>0.09</v>
      </c>
      <c r="O6315" s="15">
        <f>K6315*N6315</f>
        <v/>
      </c>
      <c r="P6315">
        <f>IF(E6315=0,0.3,IF(D6315=1,IF(C6315&gt;=Params!$B$13-3,IF(C6315&lt;Params!$B$13,Params!$B$20,0.3),0.3),IF(C6315&gt;=Params!$B$15-3,IF(C6315&lt;Params!$B$15,Params!$B$21,0.3),0.3)))</f>
        <v/>
      </c>
    </row>
    <row r="6316" ht="15" customHeight="1" s="1">
      <c r="A6316" s="9" t="n">
        <v>6313</v>
      </c>
      <c r="B6316" s="6" t="inlineStr">
        <is>
          <t>21/09</t>
        </is>
      </c>
      <c r="C6316" s="6" t="n">
        <v>0</v>
      </c>
      <c r="D6316" s="6" t="n">
        <v>1</v>
      </c>
      <c r="E6316" s="10">
        <f>IF(D6316=1, IF(OR(C6316&lt;10, C6316&gt;=15),1,0), IF(OR(C6316&lt;7, C6316&gt;=18),1,0))</f>
        <v/>
      </c>
      <c r="F6316" s="11" t="n">
        <v>1.348</v>
      </c>
      <c r="G6316" s="12">
        <f>0*8</f>
        <v/>
      </c>
      <c r="H6316" s="12">
        <f>F6316-G6316</f>
        <v/>
      </c>
      <c r="I6316" s="10">
        <f>IF(E6316=0,"Fora",IF(E6315=0,"Carg xar",IF(H6316&lt;0,IF(M6316&lt;0.9,"Carg FV","Stby"),IF(M6316&gt;P6316,"V2H",IF(M6316&lt;0.9,"Carg xar","Stby")))))</f>
        <v/>
      </c>
      <c r="J6316" s="12">
        <f>IF(OR(I6316="Carg FV",I6316="Carg xar"),MIN(IF(I6316="Carg FV",ABS(H6316),7.4),7.4,MAX(0,(0.9-M6316)*40)*0.95),0)</f>
        <v/>
      </c>
      <c r="K6316" s="12">
        <f>IF(I6316="V2H",MIN(MAX(0,H6316),7.4,MAX(0,(M6316-P6316)*40)*0.95),0)</f>
        <v/>
      </c>
      <c r="L6316" s="12">
        <f>IF(E6316=0,0,MAX(0,H6316-K6316))</f>
        <v/>
      </c>
      <c r="M6316" s="13">
        <f>M6315+J6315/40-IF(I6315="V2H",K6315/(0.95*40),0)-IF(E6316=0,IF(E6315=1,IF(D6316=1,30,40)*0.18/(2*40),0),0)-IF(E6316=1,IF(E6315=0,IF(D6316=1,30,40)*0.18/(2*40),0),0)</f>
        <v/>
      </c>
      <c r="N6316" s="14" t="n">
        <v>0.09</v>
      </c>
      <c r="O6316" s="15">
        <f>K6316*N6316</f>
        <v/>
      </c>
      <c r="P6316">
        <f>IF(E6316=0,0.3,IF(D6316=1,IF(C6316&gt;=Params!$B$13-3,IF(C6316&lt;Params!$B$13,Params!$B$20,0.3),0.3),IF(C6316&gt;=Params!$B$15-3,IF(C6316&lt;Params!$B$15,Params!$B$21,0.3),0.3)))</f>
        <v/>
      </c>
    </row>
    <row r="6317" ht="15" customHeight="1" s="1">
      <c r="A6317" s="9" t="n">
        <v>6314</v>
      </c>
      <c r="B6317" s="6" t="inlineStr">
        <is>
          <t>21/09</t>
        </is>
      </c>
      <c r="C6317" s="6" t="n">
        <v>1</v>
      </c>
      <c r="D6317" s="6" t="n">
        <v>1</v>
      </c>
      <c r="E6317" s="10">
        <f>IF(D6317=1, IF(OR(C6317&lt;10, C6317&gt;=15),1,0), IF(OR(C6317&lt;7, C6317&gt;=18),1,0))</f>
        <v/>
      </c>
      <c r="F6317" s="11" t="n">
        <v>0.482</v>
      </c>
      <c r="G6317" s="12">
        <f>0*8</f>
        <v/>
      </c>
      <c r="H6317" s="12">
        <f>F6317-G6317</f>
        <v/>
      </c>
      <c r="I6317" s="10">
        <f>IF(E6317=0,"Fora",IF(E6316=0,"Carg xar",IF(H6317&lt;0,IF(M6317&lt;0.9,"Carg FV","Stby"),IF(M6317&gt;P6317,"V2H",IF(M6317&lt;0.9,"Carg xar","Stby")))))</f>
        <v/>
      </c>
      <c r="J6317" s="12">
        <f>IF(OR(I6317="Carg FV",I6317="Carg xar"),MIN(IF(I6317="Carg FV",ABS(H6317),7.4),7.4,MAX(0,(0.9-M6317)*40)*0.95),0)</f>
        <v/>
      </c>
      <c r="K6317" s="12">
        <f>IF(I6317="V2H",MIN(MAX(0,H6317),7.4,MAX(0,(M6317-P6317)*40)*0.95),0)</f>
        <v/>
      </c>
      <c r="L6317" s="12">
        <f>IF(E6317=0,0,MAX(0,H6317-K6317))</f>
        <v/>
      </c>
      <c r="M6317" s="13">
        <f>M6316+J6316/40-IF(I6316="V2H",K6316/(0.95*40),0)-IF(E6317=0,IF(E6316=1,IF(D6317=1,30,40)*0.18/(2*40),0),0)-IF(E6317=1,IF(E6316=0,IF(D6317=1,30,40)*0.18/(2*40),0),0)</f>
        <v/>
      </c>
      <c r="N6317" s="14" t="n">
        <v>0.09</v>
      </c>
      <c r="O6317" s="15">
        <f>K6317*N6317</f>
        <v/>
      </c>
      <c r="P6317">
        <f>IF(E6317=0,0.3,IF(D6317=1,IF(C6317&gt;=Params!$B$13-3,IF(C6317&lt;Params!$B$13,Params!$B$20,0.3),0.3),IF(C6317&gt;=Params!$B$15-3,IF(C6317&lt;Params!$B$15,Params!$B$21,0.3),0.3)))</f>
        <v/>
      </c>
    </row>
    <row r="6318" ht="15" customHeight="1" s="1">
      <c r="A6318" s="9" t="n">
        <v>6315</v>
      </c>
      <c r="B6318" s="6" t="inlineStr">
        <is>
          <t>21/09</t>
        </is>
      </c>
      <c r="C6318" s="6" t="n">
        <v>2</v>
      </c>
      <c r="D6318" s="6" t="n">
        <v>1</v>
      </c>
      <c r="E6318" s="10">
        <f>IF(D6318=1, IF(OR(C6318&lt;10, C6318&gt;=15),1,0), IF(OR(C6318&lt;7, C6318&gt;=18),1,0))</f>
        <v/>
      </c>
      <c r="F6318" s="11" t="n">
        <v>0.427</v>
      </c>
      <c r="G6318" s="12">
        <f>0*8</f>
        <v/>
      </c>
      <c r="H6318" s="12">
        <f>F6318-G6318</f>
        <v/>
      </c>
      <c r="I6318" s="10">
        <f>IF(E6318=0,"Fora",IF(E6317=0,"Carg xar",IF(H6318&lt;0,IF(M6318&lt;0.9,"Carg FV","Stby"),IF(M6318&gt;P6318,"V2H",IF(M6318&lt;0.9,"Carg xar","Stby")))))</f>
        <v/>
      </c>
      <c r="J6318" s="12">
        <f>IF(OR(I6318="Carg FV",I6318="Carg xar"),MIN(IF(I6318="Carg FV",ABS(H6318),7.4),7.4,MAX(0,(0.9-M6318)*40)*0.95),0)</f>
        <v/>
      </c>
      <c r="K6318" s="12">
        <f>IF(I6318="V2H",MIN(MAX(0,H6318),7.4,MAX(0,(M6318-P6318)*40)*0.95),0)</f>
        <v/>
      </c>
      <c r="L6318" s="12">
        <f>IF(E6318=0,0,MAX(0,H6318-K6318))</f>
        <v/>
      </c>
      <c r="M6318" s="13">
        <f>M6317+J6317/40-IF(I6317="V2H",K6317/(0.95*40),0)-IF(E6318=0,IF(E6317=1,IF(D6318=1,30,40)*0.18/(2*40),0),0)-IF(E6318=1,IF(E6317=0,IF(D6318=1,30,40)*0.18/(2*40),0),0)</f>
        <v/>
      </c>
      <c r="N6318" s="14" t="n">
        <v>0.09</v>
      </c>
      <c r="O6318" s="15">
        <f>K6318*N6318</f>
        <v/>
      </c>
      <c r="P6318">
        <f>IF(E6318=0,0.3,IF(D6318=1,IF(C6318&gt;=Params!$B$13-3,IF(C6318&lt;Params!$B$13,Params!$B$20,0.3),0.3),IF(C6318&gt;=Params!$B$15-3,IF(C6318&lt;Params!$B$15,Params!$B$21,0.3),0.3)))</f>
        <v/>
      </c>
    </row>
    <row r="6319" ht="15" customHeight="1" s="1">
      <c r="A6319" s="9" t="n">
        <v>6316</v>
      </c>
      <c r="B6319" s="6" t="inlineStr">
        <is>
          <t>21/09</t>
        </is>
      </c>
      <c r="C6319" s="6" t="n">
        <v>3</v>
      </c>
      <c r="D6319" s="6" t="n">
        <v>1</v>
      </c>
      <c r="E6319" s="10">
        <f>IF(D6319=1, IF(OR(C6319&lt;10, C6319&gt;=15),1,0), IF(OR(C6319&lt;7, C6319&gt;=18),1,0))</f>
        <v/>
      </c>
      <c r="F6319" s="11" t="n">
        <v>0.483</v>
      </c>
      <c r="G6319" s="12">
        <f>0*8</f>
        <v/>
      </c>
      <c r="H6319" s="12">
        <f>F6319-G6319</f>
        <v/>
      </c>
      <c r="I6319" s="10">
        <f>IF(E6319=0,"Fora",IF(E6318=0,"Carg xar",IF(H6319&lt;0,IF(M6319&lt;0.9,"Carg FV","Stby"),IF(M6319&gt;P6319,"V2H",IF(M6319&lt;0.9,"Carg xar","Stby")))))</f>
        <v/>
      </c>
      <c r="J6319" s="12">
        <f>IF(OR(I6319="Carg FV",I6319="Carg xar"),MIN(IF(I6319="Carg FV",ABS(H6319),7.4),7.4,MAX(0,(0.9-M6319)*40)*0.95),0)</f>
        <v/>
      </c>
      <c r="K6319" s="12">
        <f>IF(I6319="V2H",MIN(MAX(0,H6319),7.4,MAX(0,(M6319-P6319)*40)*0.95),0)</f>
        <v/>
      </c>
      <c r="L6319" s="12">
        <f>IF(E6319=0,0,MAX(0,H6319-K6319))</f>
        <v/>
      </c>
      <c r="M6319" s="13">
        <f>M6318+J6318/40-IF(I6318="V2H",K6318/(0.95*40),0)-IF(E6319=0,IF(E6318=1,IF(D6319=1,30,40)*0.18/(2*40),0),0)-IF(E6319=1,IF(E6318=0,IF(D6319=1,30,40)*0.18/(2*40),0),0)</f>
        <v/>
      </c>
      <c r="N6319" s="14" t="n">
        <v>0.09</v>
      </c>
      <c r="O6319" s="15">
        <f>K6319*N6319</f>
        <v/>
      </c>
      <c r="P6319">
        <f>IF(E6319=0,0.3,IF(D6319=1,IF(C6319&gt;=Params!$B$13-3,IF(C6319&lt;Params!$B$13,Params!$B$20,0.3),0.3),IF(C6319&gt;=Params!$B$15-3,IF(C6319&lt;Params!$B$15,Params!$B$21,0.3),0.3)))</f>
        <v/>
      </c>
    </row>
    <row r="6320" ht="15" customHeight="1" s="1">
      <c r="A6320" s="9" t="n">
        <v>6317</v>
      </c>
      <c r="B6320" s="6" t="inlineStr">
        <is>
          <t>21/09</t>
        </is>
      </c>
      <c r="C6320" s="6" t="n">
        <v>4</v>
      </c>
      <c r="D6320" s="6" t="n">
        <v>1</v>
      </c>
      <c r="E6320" s="10">
        <f>IF(D6320=1, IF(OR(C6320&lt;10, C6320&gt;=15),1,0), IF(OR(C6320&lt;7, C6320&gt;=18),1,0))</f>
        <v/>
      </c>
      <c r="F6320" s="11" t="n">
        <v>0.399</v>
      </c>
      <c r="G6320" s="12">
        <f>0*8</f>
        <v/>
      </c>
      <c r="H6320" s="12">
        <f>F6320-G6320</f>
        <v/>
      </c>
      <c r="I6320" s="10">
        <f>IF(E6320=0,"Fora",IF(E6319=0,"Carg xar",IF(H6320&lt;0,IF(M6320&lt;0.9,"Carg FV","Stby"),IF(M6320&gt;P6320,"V2H",IF(M6320&lt;0.9,"Carg xar","Stby")))))</f>
        <v/>
      </c>
      <c r="J6320" s="12">
        <f>IF(OR(I6320="Carg FV",I6320="Carg xar"),MIN(IF(I6320="Carg FV",ABS(H6320),7.4),7.4,MAX(0,(0.9-M6320)*40)*0.95),0)</f>
        <v/>
      </c>
      <c r="K6320" s="12">
        <f>IF(I6320="V2H",MIN(MAX(0,H6320),7.4,MAX(0,(M6320-P6320)*40)*0.95),0)</f>
        <v/>
      </c>
      <c r="L6320" s="12">
        <f>IF(E6320=0,0,MAX(0,H6320-K6320))</f>
        <v/>
      </c>
      <c r="M6320" s="13">
        <f>M6319+J6319/40-IF(I6319="V2H",K6319/(0.95*40),0)-IF(E6320=0,IF(E6319=1,IF(D6320=1,30,40)*0.18/(2*40),0),0)-IF(E6320=1,IF(E6319=0,IF(D6320=1,30,40)*0.18/(2*40),0),0)</f>
        <v/>
      </c>
      <c r="N6320" s="14" t="n">
        <v>0.09</v>
      </c>
      <c r="O6320" s="15">
        <f>K6320*N6320</f>
        <v/>
      </c>
      <c r="P6320">
        <f>IF(E6320=0,0.3,IF(D6320=1,IF(C6320&gt;=Params!$B$13-3,IF(C6320&lt;Params!$B$13,Params!$B$20,0.3),0.3),IF(C6320&gt;=Params!$B$15-3,IF(C6320&lt;Params!$B$15,Params!$B$21,0.3),0.3)))</f>
        <v/>
      </c>
    </row>
    <row r="6321" ht="15" customHeight="1" s="1">
      <c r="A6321" s="9" t="n">
        <v>6318</v>
      </c>
      <c r="B6321" s="6" t="inlineStr">
        <is>
          <t>21/09</t>
        </is>
      </c>
      <c r="C6321" s="6" t="n">
        <v>5</v>
      </c>
      <c r="D6321" s="6" t="n">
        <v>1</v>
      </c>
      <c r="E6321" s="10">
        <f>IF(D6321=1, IF(OR(C6321&lt;10, C6321&gt;=15),1,0), IF(OR(C6321&lt;7, C6321&gt;=18),1,0))</f>
        <v/>
      </c>
      <c r="F6321" s="11" t="n">
        <v>0.445</v>
      </c>
      <c r="G6321" s="12">
        <f>0*8</f>
        <v/>
      </c>
      <c r="H6321" s="12">
        <f>F6321-G6321</f>
        <v/>
      </c>
      <c r="I6321" s="10">
        <f>IF(E6321=0,"Fora",IF(E6320=0,"Carg xar",IF(H6321&lt;0,IF(M6321&lt;0.9,"Carg FV","Stby"),IF(M6321&gt;P6321,"V2H",IF(M6321&lt;0.9,"Carg xar","Stby")))))</f>
        <v/>
      </c>
      <c r="J6321" s="12">
        <f>IF(OR(I6321="Carg FV",I6321="Carg xar"),MIN(IF(I6321="Carg FV",ABS(H6321),7.4),7.4,MAX(0,(0.9-M6321)*40)*0.95),0)</f>
        <v/>
      </c>
      <c r="K6321" s="12">
        <f>IF(I6321="V2H",MIN(MAX(0,H6321),7.4,MAX(0,(M6321-P6321)*40)*0.95),0)</f>
        <v/>
      </c>
      <c r="L6321" s="12">
        <f>IF(E6321=0,0,MAX(0,H6321-K6321))</f>
        <v/>
      </c>
      <c r="M6321" s="13">
        <f>M6320+J6320/40-IF(I6320="V2H",K6320/(0.95*40),0)-IF(E6321=0,IF(E6320=1,IF(D6321=1,30,40)*0.18/(2*40),0),0)-IF(E6321=1,IF(E6320=0,IF(D6321=1,30,40)*0.18/(2*40),0),0)</f>
        <v/>
      </c>
      <c r="N6321" s="14" t="n">
        <v>0.09</v>
      </c>
      <c r="O6321" s="15">
        <f>K6321*N6321</f>
        <v/>
      </c>
      <c r="P6321">
        <f>IF(E6321=0,0.3,IF(D6321=1,IF(C6321&gt;=Params!$B$13-3,IF(C6321&lt;Params!$B$13,Params!$B$20,0.3),0.3),IF(C6321&gt;=Params!$B$15-3,IF(C6321&lt;Params!$B$15,Params!$B$21,0.3),0.3)))</f>
        <v/>
      </c>
    </row>
    <row r="6322" ht="15" customHeight="1" s="1">
      <c r="A6322" s="9" t="n">
        <v>6319</v>
      </c>
      <c r="B6322" s="6" t="inlineStr">
        <is>
          <t>21/09</t>
        </is>
      </c>
      <c r="C6322" s="6" t="n">
        <v>6</v>
      </c>
      <c r="D6322" s="6" t="n">
        <v>1</v>
      </c>
      <c r="E6322" s="10">
        <f>IF(D6322=1, IF(OR(C6322&lt;10, C6322&gt;=15),1,0), IF(OR(C6322&lt;7, C6322&gt;=18),1,0))</f>
        <v/>
      </c>
      <c r="F6322" s="11" t="n">
        <v>0.407</v>
      </c>
      <c r="G6322" s="12">
        <f>0*8</f>
        <v/>
      </c>
      <c r="H6322" s="12">
        <f>F6322-G6322</f>
        <v/>
      </c>
      <c r="I6322" s="10">
        <f>IF(E6322=0,"Fora",IF(E6321=0,"Carg xar",IF(H6322&lt;0,IF(M6322&lt;0.9,"Carg FV","Stby"),IF(M6322&gt;P6322,"V2H",IF(M6322&lt;0.9,"Carg xar","Stby")))))</f>
        <v/>
      </c>
      <c r="J6322" s="12">
        <f>IF(OR(I6322="Carg FV",I6322="Carg xar"),MIN(IF(I6322="Carg FV",ABS(H6322),7.4),7.4,MAX(0,(0.9-M6322)*40)*0.95),0)</f>
        <v/>
      </c>
      <c r="K6322" s="12">
        <f>IF(I6322="V2H",MIN(MAX(0,H6322),7.4,MAX(0,(M6322-P6322)*40)*0.95),0)</f>
        <v/>
      </c>
      <c r="L6322" s="12">
        <f>IF(E6322=0,0,MAX(0,H6322-K6322))</f>
        <v/>
      </c>
      <c r="M6322" s="13">
        <f>M6321+J6321/40-IF(I6321="V2H",K6321/(0.95*40),0)-IF(E6322=0,IF(E6321=1,IF(D6322=1,30,40)*0.18/(2*40),0),0)-IF(E6322=1,IF(E6321=0,IF(D6322=1,30,40)*0.18/(2*40),0),0)</f>
        <v/>
      </c>
      <c r="N6322" s="14" t="n">
        <v>0.09</v>
      </c>
      <c r="O6322" s="15">
        <f>K6322*N6322</f>
        <v/>
      </c>
      <c r="P6322">
        <f>IF(E6322=0,0.3,IF(D6322=1,IF(C6322&gt;=Params!$B$13-3,IF(C6322&lt;Params!$B$13,Params!$B$20,0.3),0.3),IF(C6322&gt;=Params!$B$15-3,IF(C6322&lt;Params!$B$15,Params!$B$21,0.3),0.3)))</f>
        <v/>
      </c>
    </row>
    <row r="6323" ht="15" customHeight="1" s="1">
      <c r="A6323" s="9" t="n">
        <v>6320</v>
      </c>
      <c r="B6323" s="6" t="inlineStr">
        <is>
          <t>21/09</t>
        </is>
      </c>
      <c r="C6323" s="6" t="n">
        <v>7</v>
      </c>
      <c r="D6323" s="6" t="n">
        <v>1</v>
      </c>
      <c r="E6323" s="10">
        <f>IF(D6323=1, IF(OR(C6323&lt;10, C6323&gt;=15),1,0), IF(OR(C6323&lt;7, C6323&gt;=18),1,0))</f>
        <v/>
      </c>
      <c r="F6323" s="11" t="n">
        <v>0.468</v>
      </c>
      <c r="G6323" s="12">
        <f>0.06*8</f>
        <v/>
      </c>
      <c r="H6323" s="12">
        <f>F6323-G6323</f>
        <v/>
      </c>
      <c r="I6323" s="10">
        <f>IF(E6323=0,"Fora",IF(E6322=0,"Carg xar",IF(H6323&lt;0,IF(M6323&lt;0.9,"Carg FV","Stby"),IF(M6323&gt;P6323,"V2H",IF(M6323&lt;0.9,"Carg xar","Stby")))))</f>
        <v/>
      </c>
      <c r="J6323" s="12">
        <f>IF(OR(I6323="Carg FV",I6323="Carg xar"),MIN(IF(I6323="Carg FV",ABS(H6323),7.4),7.4,MAX(0,(0.9-M6323)*40)*0.95),0)</f>
        <v/>
      </c>
      <c r="K6323" s="12">
        <f>IF(I6323="V2H",MIN(MAX(0,H6323),7.4,MAX(0,(M6323-P6323)*40)*0.95),0)</f>
        <v/>
      </c>
      <c r="L6323" s="12">
        <f>IF(E6323=0,0,MAX(0,H6323-K6323))</f>
        <v/>
      </c>
      <c r="M6323" s="13">
        <f>M6322+J6322/40-IF(I6322="V2H",K6322/(0.95*40),0)-IF(E6323=0,IF(E6322=1,IF(D6323=1,30,40)*0.18/(2*40),0),0)-IF(E6323=1,IF(E6322=0,IF(D6323=1,30,40)*0.18/(2*40),0),0)</f>
        <v/>
      </c>
      <c r="N6323" s="14" t="n">
        <v>0.09</v>
      </c>
      <c r="O6323" s="15">
        <f>K6323*N6323</f>
        <v/>
      </c>
      <c r="P6323">
        <f>IF(E6323=0,0.3,IF(D6323=1,IF(C6323&gt;=Params!$B$13-3,IF(C6323&lt;Params!$B$13,Params!$B$20,0.3),0.3),IF(C6323&gt;=Params!$B$15-3,IF(C6323&lt;Params!$B$15,Params!$B$21,0.3),0.3)))</f>
        <v/>
      </c>
    </row>
    <row r="6324" ht="15" customHeight="1" s="1">
      <c r="A6324" s="9" t="n">
        <v>6321</v>
      </c>
      <c r="B6324" s="6" t="inlineStr">
        <is>
          <t>21/09</t>
        </is>
      </c>
      <c r="C6324" s="6" t="n">
        <v>8</v>
      </c>
      <c r="D6324" s="6" t="n">
        <v>1</v>
      </c>
      <c r="E6324" s="10">
        <f>IF(D6324=1, IF(OR(C6324&lt;10, C6324&gt;=15),1,0), IF(OR(C6324&lt;7, C6324&gt;=18),1,0))</f>
        <v/>
      </c>
      <c r="F6324" s="11" t="n">
        <v>0.479</v>
      </c>
      <c r="G6324" s="12">
        <f>0.2*8</f>
        <v/>
      </c>
      <c r="H6324" s="12">
        <f>F6324-G6324</f>
        <v/>
      </c>
      <c r="I6324" s="10">
        <f>IF(E6324=0,"Fora",IF(E6323=0,"Carg xar",IF(H6324&lt;0,IF(M6324&lt;0.9,"Carg FV","Stby"),IF(M6324&gt;P6324,"V2H",IF(M6324&lt;0.9,"Carg xar","Stby")))))</f>
        <v/>
      </c>
      <c r="J6324" s="12">
        <f>IF(OR(I6324="Carg FV",I6324="Carg xar"),MIN(IF(I6324="Carg FV",ABS(H6324),7.4),7.4,MAX(0,(0.9-M6324)*40)*0.95),0)</f>
        <v/>
      </c>
      <c r="K6324" s="12">
        <f>IF(I6324="V2H",MIN(MAX(0,H6324),7.4,MAX(0,(M6324-P6324)*40)*0.95),0)</f>
        <v/>
      </c>
      <c r="L6324" s="12">
        <f>IF(E6324=0,0,MAX(0,H6324-K6324))</f>
        <v/>
      </c>
      <c r="M6324" s="13">
        <f>M6323+J6323/40-IF(I6323="V2H",K6323/(0.95*40),0)-IF(E6324=0,IF(E6323=1,IF(D6324=1,30,40)*0.18/(2*40),0),0)-IF(E6324=1,IF(E6323=0,IF(D6324=1,30,40)*0.18/(2*40),0),0)</f>
        <v/>
      </c>
      <c r="N6324" s="14" t="n">
        <v>0.09</v>
      </c>
      <c r="O6324" s="15">
        <f>K6324*N6324</f>
        <v/>
      </c>
      <c r="P6324">
        <f>IF(E6324=0,0.3,IF(D6324=1,IF(C6324&gt;=Params!$B$13-3,IF(C6324&lt;Params!$B$13,Params!$B$20,0.3),0.3),IF(C6324&gt;=Params!$B$15-3,IF(C6324&lt;Params!$B$15,Params!$B$21,0.3),0.3)))</f>
        <v/>
      </c>
    </row>
    <row r="6325" ht="15" customHeight="1" s="1">
      <c r="A6325" s="9" t="n">
        <v>6322</v>
      </c>
      <c r="B6325" s="6" t="inlineStr">
        <is>
          <t>21/09</t>
        </is>
      </c>
      <c r="C6325" s="6" t="n">
        <v>9</v>
      </c>
      <c r="D6325" s="6" t="n">
        <v>1</v>
      </c>
      <c r="E6325" s="10">
        <f>IF(D6325=1, IF(OR(C6325&lt;10, C6325&gt;=15),1,0), IF(OR(C6325&lt;7, C6325&gt;=18),1,0))</f>
        <v/>
      </c>
      <c r="F6325" s="11" t="n">
        <v>0.992</v>
      </c>
      <c r="G6325" s="12">
        <f>0.4*8</f>
        <v/>
      </c>
      <c r="H6325" s="12">
        <f>F6325-G6325</f>
        <v/>
      </c>
      <c r="I6325" s="10">
        <f>IF(E6325=0,"Fora",IF(E6324=0,"Carg xar",IF(H6325&lt;0,IF(M6325&lt;0.9,"Carg FV","Stby"),IF(M6325&gt;P6325,"V2H",IF(M6325&lt;0.9,"Carg xar","Stby")))))</f>
        <v/>
      </c>
      <c r="J6325" s="12">
        <f>IF(OR(I6325="Carg FV",I6325="Carg xar"),MIN(IF(I6325="Carg FV",ABS(H6325),7.4),7.4,MAX(0,(0.9-M6325)*40)*0.95),0)</f>
        <v/>
      </c>
      <c r="K6325" s="12">
        <f>IF(I6325="V2H",MIN(MAX(0,H6325),7.4,MAX(0,(M6325-P6325)*40)*0.95),0)</f>
        <v/>
      </c>
      <c r="L6325" s="12">
        <f>IF(E6325=0,0,MAX(0,H6325-K6325))</f>
        <v/>
      </c>
      <c r="M6325" s="13">
        <f>M6324+J6324/40-IF(I6324="V2H",K6324/(0.95*40),0)-IF(E6325=0,IF(E6324=1,IF(D6325=1,30,40)*0.18/(2*40),0),0)-IF(E6325=1,IF(E6324=0,IF(D6325=1,30,40)*0.18/(2*40),0),0)</f>
        <v/>
      </c>
      <c r="N6325" s="14" t="n">
        <v>0.09</v>
      </c>
      <c r="O6325" s="15">
        <f>K6325*N6325</f>
        <v/>
      </c>
      <c r="P6325">
        <f>IF(E6325=0,0.3,IF(D6325=1,IF(C6325&gt;=Params!$B$13-3,IF(C6325&lt;Params!$B$13,Params!$B$20,0.3),0.3),IF(C6325&gt;=Params!$B$15-3,IF(C6325&lt;Params!$B$15,Params!$B$21,0.3),0.3)))</f>
        <v/>
      </c>
    </row>
    <row r="6326" ht="15" customHeight="1" s="1">
      <c r="A6326" s="9" t="n">
        <v>6323</v>
      </c>
      <c r="B6326" s="6" t="inlineStr">
        <is>
          <t>21/09</t>
        </is>
      </c>
      <c r="C6326" s="6" t="n">
        <v>10</v>
      </c>
      <c r="D6326" s="6" t="n">
        <v>1</v>
      </c>
      <c r="E6326" s="10">
        <f>IF(D6326=1, IF(OR(C6326&lt;10, C6326&gt;=15),1,0), IF(OR(C6326&lt;7, C6326&gt;=18),1,0))</f>
        <v/>
      </c>
      <c r="F6326" s="11" t="n">
        <v>1.11</v>
      </c>
      <c r="G6326" s="12">
        <f>0.6*8</f>
        <v/>
      </c>
      <c r="H6326" s="12">
        <f>F6326-G6326</f>
        <v/>
      </c>
      <c r="I6326" s="10">
        <f>IF(E6326=0,"Fora",IF(E6325=0,"Carg xar",IF(H6326&lt;0,IF(M6326&lt;0.9,"Carg FV","Stby"),IF(M6326&gt;P6326,"V2H",IF(M6326&lt;0.9,"Carg xar","Stby")))))</f>
        <v/>
      </c>
      <c r="J6326" s="12">
        <f>IF(OR(I6326="Carg FV",I6326="Carg xar"),MIN(IF(I6326="Carg FV",ABS(H6326),7.4),7.4,MAX(0,(0.9-M6326)*40)*0.95),0)</f>
        <v/>
      </c>
      <c r="K6326" s="12">
        <f>IF(I6326="V2H",MIN(MAX(0,H6326),7.4,MAX(0,(M6326-P6326)*40)*0.95),0)</f>
        <v/>
      </c>
      <c r="L6326" s="12">
        <f>IF(E6326=0,0,MAX(0,H6326-K6326))</f>
        <v/>
      </c>
      <c r="M6326" s="13">
        <f>M6325+J6325/40-IF(I6325="V2H",K6325/(0.95*40),0)-IF(E6326=0,IF(E6325=1,IF(D6326=1,30,40)*0.18/(2*40),0),0)-IF(E6326=1,IF(E6325=0,IF(D6326=1,30,40)*0.18/(2*40),0),0)</f>
        <v/>
      </c>
      <c r="N6326" s="14" t="n">
        <v>0.09</v>
      </c>
      <c r="O6326" s="15">
        <f>K6326*N6326</f>
        <v/>
      </c>
      <c r="P6326">
        <f>IF(E6326=0,0.3,IF(D6326=1,IF(C6326&gt;=Params!$B$13-3,IF(C6326&lt;Params!$B$13,Params!$B$20,0.3),0.3),IF(C6326&gt;=Params!$B$15-3,IF(C6326&lt;Params!$B$15,Params!$B$21,0.3),0.3)))</f>
        <v/>
      </c>
    </row>
    <row r="6327" ht="15" customHeight="1" s="1">
      <c r="A6327" s="9" t="n">
        <v>6324</v>
      </c>
      <c r="B6327" s="6" t="inlineStr">
        <is>
          <t>21/09</t>
        </is>
      </c>
      <c r="C6327" s="6" t="n">
        <v>11</v>
      </c>
      <c r="D6327" s="6" t="n">
        <v>1</v>
      </c>
      <c r="E6327" s="10">
        <f>IF(D6327=1, IF(OR(C6327&lt;10, C6327&gt;=15),1,0), IF(OR(C6327&lt;7, C6327&gt;=18),1,0))</f>
        <v/>
      </c>
      <c r="F6327" s="11" t="n">
        <v>1.695</v>
      </c>
      <c r="G6327" s="12">
        <f>0.75*8</f>
        <v/>
      </c>
      <c r="H6327" s="12">
        <f>F6327-G6327</f>
        <v/>
      </c>
      <c r="I6327" s="10">
        <f>IF(E6327=0,"Fora",IF(E6326=0,"Carg xar",IF(H6327&lt;0,IF(M6327&lt;0.9,"Carg FV","Stby"),IF(M6327&gt;P6327,"V2H",IF(M6327&lt;0.9,"Carg xar","Stby")))))</f>
        <v/>
      </c>
      <c r="J6327" s="12">
        <f>IF(OR(I6327="Carg FV",I6327="Carg xar"),MIN(IF(I6327="Carg FV",ABS(H6327),7.4),7.4,MAX(0,(0.9-M6327)*40)*0.95),0)</f>
        <v/>
      </c>
      <c r="K6327" s="12">
        <f>IF(I6327="V2H",MIN(MAX(0,H6327),7.4,MAX(0,(M6327-P6327)*40)*0.95),0)</f>
        <v/>
      </c>
      <c r="L6327" s="12">
        <f>IF(E6327=0,0,MAX(0,H6327-K6327))</f>
        <v/>
      </c>
      <c r="M6327" s="13">
        <f>M6326+J6326/40-IF(I6326="V2H",K6326/(0.95*40),0)-IF(E6327=0,IF(E6326=1,IF(D6327=1,30,40)*0.18/(2*40),0),0)-IF(E6327=1,IF(E6326=0,IF(D6327=1,30,40)*0.18/(2*40),0),0)</f>
        <v/>
      </c>
      <c r="N6327" s="14" t="n">
        <v>0.09</v>
      </c>
      <c r="O6327" s="15">
        <f>K6327*N6327</f>
        <v/>
      </c>
      <c r="P6327">
        <f>IF(E6327=0,0.3,IF(D6327=1,IF(C6327&gt;=Params!$B$13-3,IF(C6327&lt;Params!$B$13,Params!$B$20,0.3),0.3),IF(C6327&gt;=Params!$B$15-3,IF(C6327&lt;Params!$B$15,Params!$B$21,0.3),0.3)))</f>
        <v/>
      </c>
    </row>
    <row r="6328" ht="15" customHeight="1" s="1">
      <c r="A6328" s="9" t="n">
        <v>6325</v>
      </c>
      <c r="B6328" s="6" t="inlineStr">
        <is>
          <t>21/09</t>
        </is>
      </c>
      <c r="C6328" s="6" t="n">
        <v>12</v>
      </c>
      <c r="D6328" s="6" t="n">
        <v>1</v>
      </c>
      <c r="E6328" s="10">
        <f>IF(D6328=1, IF(OR(C6328&lt;10, C6328&gt;=15),1,0), IF(OR(C6328&lt;7, C6328&gt;=18),1,0))</f>
        <v/>
      </c>
      <c r="F6328" s="11" t="n">
        <v>0.264</v>
      </c>
      <c r="G6328" s="12">
        <f>0.82*8</f>
        <v/>
      </c>
      <c r="H6328" s="12">
        <f>F6328-G6328</f>
        <v/>
      </c>
      <c r="I6328" s="10">
        <f>IF(E6328=0,"Fora",IF(E6327=0,"Carg xar",IF(H6328&lt;0,IF(M6328&lt;0.9,"Carg FV","Stby"),IF(M6328&gt;P6328,"V2H",IF(M6328&lt;0.9,"Carg xar","Stby")))))</f>
        <v/>
      </c>
      <c r="J6328" s="12">
        <f>IF(OR(I6328="Carg FV",I6328="Carg xar"),MIN(IF(I6328="Carg FV",ABS(H6328),7.4),7.4,MAX(0,(0.9-M6328)*40)*0.95),0)</f>
        <v/>
      </c>
      <c r="K6328" s="12">
        <f>IF(I6328="V2H",MIN(MAX(0,H6328),7.4,MAX(0,(M6328-P6328)*40)*0.95),0)</f>
        <v/>
      </c>
      <c r="L6328" s="12">
        <f>IF(E6328=0,0,MAX(0,H6328-K6328))</f>
        <v/>
      </c>
      <c r="M6328" s="13">
        <f>M6327+J6327/40-IF(I6327="V2H",K6327/(0.95*40),0)-IF(E6328=0,IF(E6327=1,IF(D6328=1,30,40)*0.18/(2*40),0),0)-IF(E6328=1,IF(E6327=0,IF(D6328=1,30,40)*0.18/(2*40),0),0)</f>
        <v/>
      </c>
      <c r="N6328" s="14" t="n">
        <v>0.09</v>
      </c>
      <c r="O6328" s="15">
        <f>K6328*N6328</f>
        <v/>
      </c>
      <c r="P6328">
        <f>IF(E6328=0,0.3,IF(D6328=1,IF(C6328&gt;=Params!$B$13-3,IF(C6328&lt;Params!$B$13,Params!$B$20,0.3),0.3),IF(C6328&gt;=Params!$B$15-3,IF(C6328&lt;Params!$B$15,Params!$B$21,0.3),0.3)))</f>
        <v/>
      </c>
    </row>
    <row r="6329" ht="15" customHeight="1" s="1">
      <c r="A6329" s="9" t="n">
        <v>6326</v>
      </c>
      <c r="B6329" s="6" t="inlineStr">
        <is>
          <t>21/09</t>
        </is>
      </c>
      <c r="C6329" s="6" t="n">
        <v>13</v>
      </c>
      <c r="D6329" s="6" t="n">
        <v>1</v>
      </c>
      <c r="E6329" s="10">
        <f>IF(D6329=1, IF(OR(C6329&lt;10, C6329&gt;=15),1,0), IF(OR(C6329&lt;7, C6329&gt;=18),1,0))</f>
        <v/>
      </c>
      <c r="F6329" s="11" t="n">
        <v>0</v>
      </c>
      <c r="G6329" s="12">
        <f>0.8*8</f>
        <v/>
      </c>
      <c r="H6329" s="12">
        <f>F6329-G6329</f>
        <v/>
      </c>
      <c r="I6329" s="10">
        <f>IF(E6329=0,"Fora",IF(E6328=0,"Carg xar",IF(H6329&lt;0,IF(M6329&lt;0.9,"Carg FV","Stby"),IF(M6329&gt;P6329,"V2H",IF(M6329&lt;0.9,"Carg xar","Stby")))))</f>
        <v/>
      </c>
      <c r="J6329" s="12">
        <f>IF(OR(I6329="Carg FV",I6329="Carg xar"),MIN(IF(I6329="Carg FV",ABS(H6329),7.4),7.4,MAX(0,(0.9-M6329)*40)*0.95),0)</f>
        <v/>
      </c>
      <c r="K6329" s="12">
        <f>IF(I6329="V2H",MIN(MAX(0,H6329),7.4,MAX(0,(M6329-P6329)*40)*0.95),0)</f>
        <v/>
      </c>
      <c r="L6329" s="12">
        <f>IF(E6329=0,0,MAX(0,H6329-K6329))</f>
        <v/>
      </c>
      <c r="M6329" s="13">
        <f>M6328+J6328/40-IF(I6328="V2H",K6328/(0.95*40),0)-IF(E6329=0,IF(E6328=1,IF(D6329=1,30,40)*0.18/(2*40),0),0)-IF(E6329=1,IF(E6328=0,IF(D6329=1,30,40)*0.18/(2*40),0),0)</f>
        <v/>
      </c>
      <c r="N6329" s="14" t="n">
        <v>0.09</v>
      </c>
      <c r="O6329" s="15">
        <f>K6329*N6329</f>
        <v/>
      </c>
      <c r="P6329">
        <f>IF(E6329=0,0.3,IF(D6329=1,IF(C6329&gt;=Params!$B$13-3,IF(C6329&lt;Params!$B$13,Params!$B$20,0.3),0.3),IF(C6329&gt;=Params!$B$15-3,IF(C6329&lt;Params!$B$15,Params!$B$21,0.3),0.3)))</f>
        <v/>
      </c>
    </row>
    <row r="6330" ht="15" customHeight="1" s="1">
      <c r="A6330" s="9" t="n">
        <v>6327</v>
      </c>
      <c r="B6330" s="6" t="inlineStr">
        <is>
          <t>21/09</t>
        </is>
      </c>
      <c r="C6330" s="6" t="n">
        <v>14</v>
      </c>
      <c r="D6330" s="6" t="n">
        <v>1</v>
      </c>
      <c r="E6330" s="10">
        <f>IF(D6330=1, IF(OR(C6330&lt;10, C6330&gt;=15),1,0), IF(OR(C6330&lt;7, C6330&gt;=18),1,0))</f>
        <v/>
      </c>
      <c r="F6330" s="11" t="n">
        <v>0.926</v>
      </c>
      <c r="G6330" s="12">
        <f>0.68*8</f>
        <v/>
      </c>
      <c r="H6330" s="12">
        <f>F6330-G6330</f>
        <v/>
      </c>
      <c r="I6330" s="10">
        <f>IF(E6330=0,"Fora",IF(E6329=0,"Carg xar",IF(H6330&lt;0,IF(M6330&lt;0.9,"Carg FV","Stby"),IF(M6330&gt;P6330,"V2H",IF(M6330&lt;0.9,"Carg xar","Stby")))))</f>
        <v/>
      </c>
      <c r="J6330" s="12">
        <f>IF(OR(I6330="Carg FV",I6330="Carg xar"),MIN(IF(I6330="Carg FV",ABS(H6330),7.4),7.4,MAX(0,(0.9-M6330)*40)*0.95),0)</f>
        <v/>
      </c>
      <c r="K6330" s="12">
        <f>IF(I6330="V2H",MIN(MAX(0,H6330),7.4,MAX(0,(M6330-P6330)*40)*0.95),0)</f>
        <v/>
      </c>
      <c r="L6330" s="12">
        <f>IF(E6330=0,0,MAX(0,H6330-K6330))</f>
        <v/>
      </c>
      <c r="M6330" s="13">
        <f>M6329+J6329/40-IF(I6329="V2H",K6329/(0.95*40),0)-IF(E6330=0,IF(E6329=1,IF(D6330=1,30,40)*0.18/(2*40),0),0)-IF(E6330=1,IF(E6329=0,IF(D6330=1,30,40)*0.18/(2*40),0),0)</f>
        <v/>
      </c>
      <c r="N6330" s="14" t="n">
        <v>0.09</v>
      </c>
      <c r="O6330" s="15">
        <f>K6330*N6330</f>
        <v/>
      </c>
      <c r="P6330">
        <f>IF(E6330=0,0.3,IF(D6330=1,IF(C6330&gt;=Params!$B$13-3,IF(C6330&lt;Params!$B$13,Params!$B$20,0.3),0.3),IF(C6330&gt;=Params!$B$15-3,IF(C6330&lt;Params!$B$15,Params!$B$21,0.3),0.3)))</f>
        <v/>
      </c>
    </row>
    <row r="6331" ht="15" customHeight="1" s="1">
      <c r="A6331" s="9" t="n">
        <v>6328</v>
      </c>
      <c r="B6331" s="6" t="inlineStr">
        <is>
          <t>21/09</t>
        </is>
      </c>
      <c r="C6331" s="6" t="n">
        <v>15</v>
      </c>
      <c r="D6331" s="6" t="n">
        <v>1</v>
      </c>
      <c r="E6331" s="10">
        <f>IF(D6331=1, IF(OR(C6331&lt;10, C6331&gt;=15),1,0), IF(OR(C6331&lt;7, C6331&gt;=18),1,0))</f>
        <v/>
      </c>
      <c r="F6331" s="11" t="n">
        <v>1.379</v>
      </c>
      <c r="G6331" s="12">
        <f>0.5*8</f>
        <v/>
      </c>
      <c r="H6331" s="12">
        <f>F6331-G6331</f>
        <v/>
      </c>
      <c r="I6331" s="10">
        <f>IF(E6331=0,"Fora",IF(E6330=0,"Carg xar",IF(H6331&lt;0,IF(M6331&lt;0.9,"Carg FV","Stby"),IF(M6331&gt;P6331,"V2H",IF(M6331&lt;0.9,"Carg xar","Stby")))))</f>
        <v/>
      </c>
      <c r="J6331" s="12">
        <f>IF(OR(I6331="Carg FV",I6331="Carg xar"),MIN(IF(I6331="Carg FV",ABS(H6331),7.4),7.4,MAX(0,(0.9-M6331)*40)*0.95),0)</f>
        <v/>
      </c>
      <c r="K6331" s="12">
        <f>IF(I6331="V2H",MIN(MAX(0,H6331),7.4,MAX(0,(M6331-P6331)*40)*0.95),0)</f>
        <v/>
      </c>
      <c r="L6331" s="12">
        <f>IF(E6331=0,0,MAX(0,H6331-K6331))</f>
        <v/>
      </c>
      <c r="M6331" s="13">
        <f>M6330+J6330/40-IF(I6330="V2H",K6330/(0.95*40),0)-IF(E6331=0,IF(E6330=1,IF(D6331=1,30,40)*0.18/(2*40),0),0)-IF(E6331=1,IF(E6330=0,IF(D6331=1,30,40)*0.18/(2*40),0),0)</f>
        <v/>
      </c>
      <c r="N6331" s="14" t="n">
        <v>0.09</v>
      </c>
      <c r="O6331" s="15">
        <f>K6331*N6331</f>
        <v/>
      </c>
      <c r="P6331">
        <f>IF(E6331=0,0.3,IF(D6331=1,IF(C6331&gt;=Params!$B$13-3,IF(C6331&lt;Params!$B$13,Params!$B$20,0.3),0.3),IF(C6331&gt;=Params!$B$15-3,IF(C6331&lt;Params!$B$15,Params!$B$21,0.3),0.3)))</f>
        <v/>
      </c>
    </row>
    <row r="6332" ht="15" customHeight="1" s="1">
      <c r="A6332" s="9" t="n">
        <v>6329</v>
      </c>
      <c r="B6332" s="6" t="inlineStr">
        <is>
          <t>21/09</t>
        </is>
      </c>
      <c r="C6332" s="6" t="n">
        <v>16</v>
      </c>
      <c r="D6332" s="6" t="n">
        <v>1</v>
      </c>
      <c r="E6332" s="10">
        <f>IF(D6332=1, IF(OR(C6332&lt;10, C6332&gt;=15),1,0), IF(OR(C6332&lt;7, C6332&gt;=18),1,0))</f>
        <v/>
      </c>
      <c r="F6332" s="11" t="n">
        <v>0.715</v>
      </c>
      <c r="G6332" s="12">
        <f>0.3*8</f>
        <v/>
      </c>
      <c r="H6332" s="12">
        <f>F6332-G6332</f>
        <v/>
      </c>
      <c r="I6332" s="10">
        <f>IF(E6332=0,"Fora",IF(E6331=0,"Carg xar",IF(H6332&lt;0,IF(M6332&lt;0.9,"Carg FV","Stby"),IF(M6332&gt;P6332,"V2H",IF(M6332&lt;0.9,"Carg xar","Stby")))))</f>
        <v/>
      </c>
      <c r="J6332" s="12">
        <f>IF(OR(I6332="Carg FV",I6332="Carg xar"),MIN(IF(I6332="Carg FV",ABS(H6332),7.4),7.4,MAX(0,(0.9-M6332)*40)*0.95),0)</f>
        <v/>
      </c>
      <c r="K6332" s="12">
        <f>IF(I6332="V2H",MIN(MAX(0,H6332),7.4,MAX(0,(M6332-P6332)*40)*0.95),0)</f>
        <v/>
      </c>
      <c r="L6332" s="12">
        <f>IF(E6332=0,0,MAX(0,H6332-K6332))</f>
        <v/>
      </c>
      <c r="M6332" s="13">
        <f>M6331+J6331/40-IF(I6331="V2H",K6331/(0.95*40),0)-IF(E6332=0,IF(E6331=1,IF(D6332=1,30,40)*0.18/(2*40),0),0)-IF(E6332=1,IF(E6331=0,IF(D6332=1,30,40)*0.18/(2*40),0),0)</f>
        <v/>
      </c>
      <c r="N6332" s="14" t="n">
        <v>0.09</v>
      </c>
      <c r="O6332" s="15">
        <f>K6332*N6332</f>
        <v/>
      </c>
      <c r="P6332">
        <f>IF(E6332=0,0.3,IF(D6332=1,IF(C6332&gt;=Params!$B$13-3,IF(C6332&lt;Params!$B$13,Params!$B$20,0.3),0.3),IF(C6332&gt;=Params!$B$15-3,IF(C6332&lt;Params!$B$15,Params!$B$21,0.3),0.3)))</f>
        <v/>
      </c>
    </row>
    <row r="6333" ht="15" customHeight="1" s="1">
      <c r="A6333" s="9" t="n">
        <v>6330</v>
      </c>
      <c r="B6333" s="6" t="inlineStr">
        <is>
          <t>21/09</t>
        </is>
      </c>
      <c r="C6333" s="6" t="n">
        <v>17</v>
      </c>
      <c r="D6333" s="6" t="n">
        <v>1</v>
      </c>
      <c r="E6333" s="10">
        <f>IF(D6333=1, IF(OR(C6333&lt;10, C6333&gt;=15),1,0), IF(OR(C6333&lt;7, C6333&gt;=18),1,0))</f>
        <v/>
      </c>
      <c r="F6333" s="11" t="n">
        <v>0.413</v>
      </c>
      <c r="G6333" s="12">
        <f>0.12*8</f>
        <v/>
      </c>
      <c r="H6333" s="12">
        <f>F6333-G6333</f>
        <v/>
      </c>
      <c r="I6333" s="10">
        <f>IF(E6333=0,"Fora",IF(E6332=0,"Carg xar",IF(H6333&lt;0,IF(M6333&lt;0.9,"Carg FV","Stby"),IF(M6333&gt;P6333,"V2H",IF(M6333&lt;0.9,"Carg xar","Stby")))))</f>
        <v/>
      </c>
      <c r="J6333" s="12">
        <f>IF(OR(I6333="Carg FV",I6333="Carg xar"),MIN(IF(I6333="Carg FV",ABS(H6333),7.4),7.4,MAX(0,(0.9-M6333)*40)*0.95),0)</f>
        <v/>
      </c>
      <c r="K6333" s="12">
        <f>IF(I6333="V2H",MIN(MAX(0,H6333),7.4,MAX(0,(M6333-P6333)*40)*0.95),0)</f>
        <v/>
      </c>
      <c r="L6333" s="12">
        <f>IF(E6333=0,0,MAX(0,H6333-K6333))</f>
        <v/>
      </c>
      <c r="M6333" s="13">
        <f>M6332+J6332/40-IF(I6332="V2H",K6332/(0.95*40),0)-IF(E6333=0,IF(E6332=1,IF(D6333=1,30,40)*0.18/(2*40),0),0)-IF(E6333=1,IF(E6332=0,IF(D6333=1,30,40)*0.18/(2*40),0),0)</f>
        <v/>
      </c>
      <c r="N6333" s="14" t="n">
        <v>0.09</v>
      </c>
      <c r="O6333" s="15">
        <f>K6333*N6333</f>
        <v/>
      </c>
      <c r="P6333">
        <f>IF(E6333=0,0.3,IF(D6333=1,IF(C6333&gt;=Params!$B$13-3,IF(C6333&lt;Params!$B$13,Params!$B$20,0.3),0.3),IF(C6333&gt;=Params!$B$15-3,IF(C6333&lt;Params!$B$15,Params!$B$21,0.3),0.3)))</f>
        <v/>
      </c>
    </row>
    <row r="6334" ht="15" customHeight="1" s="1">
      <c r="A6334" s="9" t="n">
        <v>6331</v>
      </c>
      <c r="B6334" s="6" t="inlineStr">
        <is>
          <t>21/09</t>
        </is>
      </c>
      <c r="C6334" s="6" t="n">
        <v>18</v>
      </c>
      <c r="D6334" s="6" t="n">
        <v>1</v>
      </c>
      <c r="E6334" s="10">
        <f>IF(D6334=1, IF(OR(C6334&lt;10, C6334&gt;=15),1,0), IF(OR(C6334&lt;7, C6334&gt;=18),1,0))</f>
        <v/>
      </c>
      <c r="F6334" s="11" t="n">
        <v>0.895</v>
      </c>
      <c r="G6334" s="12">
        <f>0*8</f>
        <v/>
      </c>
      <c r="H6334" s="12">
        <f>F6334-G6334</f>
        <v/>
      </c>
      <c r="I6334" s="10">
        <f>IF(E6334=0,"Fora",IF(E6333=0,"Carg xar",IF(H6334&lt;0,IF(M6334&lt;0.9,"Carg FV","Stby"),IF(M6334&gt;P6334,"V2H",IF(M6334&lt;0.9,"Carg xar","Stby")))))</f>
        <v/>
      </c>
      <c r="J6334" s="12">
        <f>IF(OR(I6334="Carg FV",I6334="Carg xar"),MIN(IF(I6334="Carg FV",ABS(H6334),7.4),7.4,MAX(0,(0.9-M6334)*40)*0.95),0)</f>
        <v/>
      </c>
      <c r="K6334" s="12">
        <f>IF(I6334="V2H",MIN(MAX(0,H6334),7.4,MAX(0,(M6334-P6334)*40)*0.95),0)</f>
        <v/>
      </c>
      <c r="L6334" s="12">
        <f>IF(E6334=0,0,MAX(0,H6334-K6334))</f>
        <v/>
      </c>
      <c r="M6334" s="13">
        <f>M6333+J6333/40-IF(I6333="V2H",K6333/(0.95*40),0)-IF(E6334=0,IF(E6333=1,IF(D6334=1,30,40)*0.18/(2*40),0),0)-IF(E6334=1,IF(E6333=0,IF(D6334=1,30,40)*0.18/(2*40),0),0)</f>
        <v/>
      </c>
      <c r="N6334" s="14" t="n">
        <v>0.09</v>
      </c>
      <c r="O6334" s="15">
        <f>K6334*N6334</f>
        <v/>
      </c>
      <c r="P6334">
        <f>IF(E6334=0,0.3,IF(D6334=1,IF(C6334&gt;=Params!$B$13-3,IF(C6334&lt;Params!$B$13,Params!$B$20,0.3),0.3),IF(C6334&gt;=Params!$B$15-3,IF(C6334&lt;Params!$B$15,Params!$B$21,0.3),0.3)))</f>
        <v/>
      </c>
    </row>
    <row r="6335" ht="15" customHeight="1" s="1">
      <c r="A6335" s="9" t="n">
        <v>6332</v>
      </c>
      <c r="B6335" s="6" t="inlineStr">
        <is>
          <t>21/09</t>
        </is>
      </c>
      <c r="C6335" s="6" t="n">
        <v>19</v>
      </c>
      <c r="D6335" s="6" t="n">
        <v>1</v>
      </c>
      <c r="E6335" s="10">
        <f>IF(D6335=1, IF(OR(C6335&lt;10, C6335&gt;=15),1,0), IF(OR(C6335&lt;7, C6335&gt;=18),1,0))</f>
        <v/>
      </c>
      <c r="F6335" s="11" t="n">
        <v>0.637</v>
      </c>
      <c r="G6335" s="12">
        <f>0*8</f>
        <v/>
      </c>
      <c r="H6335" s="12">
        <f>F6335-G6335</f>
        <v/>
      </c>
      <c r="I6335" s="10">
        <f>IF(E6335=0,"Fora",IF(E6334=0,"Carg xar",IF(H6335&lt;0,IF(M6335&lt;0.9,"Carg FV","Stby"),IF(M6335&gt;P6335,"V2H",IF(M6335&lt;0.9,"Carg xar","Stby")))))</f>
        <v/>
      </c>
      <c r="J6335" s="12">
        <f>IF(OR(I6335="Carg FV",I6335="Carg xar"),MIN(IF(I6335="Carg FV",ABS(H6335),7.4),7.4,MAX(0,(0.9-M6335)*40)*0.95),0)</f>
        <v/>
      </c>
      <c r="K6335" s="12">
        <f>IF(I6335="V2H",MIN(MAX(0,H6335),7.4,MAX(0,(M6335-P6335)*40)*0.95),0)</f>
        <v/>
      </c>
      <c r="L6335" s="12">
        <f>IF(E6335=0,0,MAX(0,H6335-K6335))</f>
        <v/>
      </c>
      <c r="M6335" s="13">
        <f>M6334+J6334/40-IF(I6334="V2H",K6334/(0.95*40),0)-IF(E6335=0,IF(E6334=1,IF(D6335=1,30,40)*0.18/(2*40),0),0)-IF(E6335=1,IF(E6334=0,IF(D6335=1,30,40)*0.18/(2*40),0),0)</f>
        <v/>
      </c>
      <c r="N6335" s="14" t="n">
        <v>0.09</v>
      </c>
      <c r="O6335" s="15">
        <f>K6335*N6335</f>
        <v/>
      </c>
      <c r="P6335">
        <f>IF(E6335=0,0.3,IF(D6335=1,IF(C6335&gt;=Params!$B$13-3,IF(C6335&lt;Params!$B$13,Params!$B$20,0.3),0.3),IF(C6335&gt;=Params!$B$15-3,IF(C6335&lt;Params!$B$15,Params!$B$21,0.3),0.3)))</f>
        <v/>
      </c>
    </row>
    <row r="6336" ht="15" customHeight="1" s="1">
      <c r="A6336" s="9" t="n">
        <v>6333</v>
      </c>
      <c r="B6336" s="6" t="inlineStr">
        <is>
          <t>21/09</t>
        </is>
      </c>
      <c r="C6336" s="6" t="n">
        <v>20</v>
      </c>
      <c r="D6336" s="6" t="n">
        <v>1</v>
      </c>
      <c r="E6336" s="10">
        <f>IF(D6336=1, IF(OR(C6336&lt;10, C6336&gt;=15),1,0), IF(OR(C6336&lt;7, C6336&gt;=18),1,0))</f>
        <v/>
      </c>
      <c r="F6336" s="11" t="n">
        <v>0.959</v>
      </c>
      <c r="G6336" s="12">
        <f>0*8</f>
        <v/>
      </c>
      <c r="H6336" s="12">
        <f>F6336-G6336</f>
        <v/>
      </c>
      <c r="I6336" s="10">
        <f>IF(E6336=0,"Fora",IF(E6335=0,"Carg xar",IF(H6336&lt;0,IF(M6336&lt;0.9,"Carg FV","Stby"),IF(M6336&gt;P6336,"V2H",IF(M6336&lt;0.9,"Carg xar","Stby")))))</f>
        <v/>
      </c>
      <c r="J6336" s="12">
        <f>IF(OR(I6336="Carg FV",I6336="Carg xar"),MIN(IF(I6336="Carg FV",ABS(H6336),7.4),7.4,MAX(0,(0.9-M6336)*40)*0.95),0)</f>
        <v/>
      </c>
      <c r="K6336" s="12">
        <f>IF(I6336="V2H",MIN(MAX(0,H6336),7.4,MAX(0,(M6336-P6336)*40)*0.95),0)</f>
        <v/>
      </c>
      <c r="L6336" s="12">
        <f>IF(E6336=0,0,MAX(0,H6336-K6336))</f>
        <v/>
      </c>
      <c r="M6336" s="13">
        <f>M6335+J6335/40-IF(I6335="V2H",K6335/(0.95*40),0)-IF(E6336=0,IF(E6335=1,IF(D6336=1,30,40)*0.18/(2*40),0),0)-IF(E6336=1,IF(E6335=0,IF(D6336=1,30,40)*0.18/(2*40),0),0)</f>
        <v/>
      </c>
      <c r="N6336" s="14" t="n">
        <v>0.09</v>
      </c>
      <c r="O6336" s="15">
        <f>K6336*N6336</f>
        <v/>
      </c>
      <c r="P6336">
        <f>IF(E6336=0,0.3,IF(D6336=1,IF(C6336&gt;=Params!$B$13-3,IF(C6336&lt;Params!$B$13,Params!$B$20,0.3),0.3),IF(C6336&gt;=Params!$B$15-3,IF(C6336&lt;Params!$B$15,Params!$B$21,0.3),0.3)))</f>
        <v/>
      </c>
    </row>
    <row r="6337" ht="15" customHeight="1" s="1">
      <c r="A6337" s="9" t="n">
        <v>6334</v>
      </c>
      <c r="B6337" s="6" t="inlineStr">
        <is>
          <t>21/09</t>
        </is>
      </c>
      <c r="C6337" s="6" t="n">
        <v>21</v>
      </c>
      <c r="D6337" s="6" t="n">
        <v>1</v>
      </c>
      <c r="E6337" s="10">
        <f>IF(D6337=1, IF(OR(C6337&lt;10, C6337&gt;=15),1,0), IF(OR(C6337&lt;7, C6337&gt;=18),1,0))</f>
        <v/>
      </c>
      <c r="F6337" s="11" t="n">
        <v>1.498</v>
      </c>
      <c r="G6337" s="12">
        <f>0*8</f>
        <v/>
      </c>
      <c r="H6337" s="12">
        <f>F6337-G6337</f>
        <v/>
      </c>
      <c r="I6337" s="10">
        <f>IF(E6337=0,"Fora",IF(E6336=0,"Carg xar",IF(H6337&lt;0,IF(M6337&lt;0.9,"Carg FV","Stby"),IF(M6337&gt;P6337,"V2H",IF(M6337&lt;0.9,"Carg xar","Stby")))))</f>
        <v/>
      </c>
      <c r="J6337" s="12">
        <f>IF(OR(I6337="Carg FV",I6337="Carg xar"),MIN(IF(I6337="Carg FV",ABS(H6337),7.4),7.4,MAX(0,(0.9-M6337)*40)*0.95),0)</f>
        <v/>
      </c>
      <c r="K6337" s="12">
        <f>IF(I6337="V2H",MIN(MAX(0,H6337),7.4,MAX(0,(M6337-P6337)*40)*0.95),0)</f>
        <v/>
      </c>
      <c r="L6337" s="12">
        <f>IF(E6337=0,0,MAX(0,H6337-K6337))</f>
        <v/>
      </c>
      <c r="M6337" s="13">
        <f>M6336+J6336/40-IF(I6336="V2H",K6336/(0.95*40),0)-IF(E6337=0,IF(E6336=1,IF(D6337=1,30,40)*0.18/(2*40),0),0)-IF(E6337=1,IF(E6336=0,IF(D6337=1,30,40)*0.18/(2*40),0),0)</f>
        <v/>
      </c>
      <c r="N6337" s="14" t="n">
        <v>0.09</v>
      </c>
      <c r="O6337" s="15">
        <f>K6337*N6337</f>
        <v/>
      </c>
      <c r="P6337">
        <f>IF(E6337=0,0.3,IF(D6337=1,IF(C6337&gt;=Params!$B$13-3,IF(C6337&lt;Params!$B$13,Params!$B$20,0.3),0.3),IF(C6337&gt;=Params!$B$15-3,IF(C6337&lt;Params!$B$15,Params!$B$21,0.3),0.3)))</f>
        <v/>
      </c>
    </row>
    <row r="6338" ht="15" customHeight="1" s="1">
      <c r="A6338" s="9" t="n">
        <v>6335</v>
      </c>
      <c r="B6338" s="6" t="inlineStr">
        <is>
          <t>21/09</t>
        </is>
      </c>
      <c r="C6338" s="6" t="n">
        <v>22</v>
      </c>
      <c r="D6338" s="6" t="n">
        <v>1</v>
      </c>
      <c r="E6338" s="10">
        <f>IF(D6338=1, IF(OR(C6338&lt;10, C6338&gt;=15),1,0), IF(OR(C6338&lt;7, C6338&gt;=18),1,0))</f>
        <v/>
      </c>
      <c r="F6338" s="11" t="n">
        <v>0.774</v>
      </c>
      <c r="G6338" s="12">
        <f>0*8</f>
        <v/>
      </c>
      <c r="H6338" s="12">
        <f>F6338-G6338</f>
        <v/>
      </c>
      <c r="I6338" s="10">
        <f>IF(E6338=0,"Fora",IF(E6337=0,"Carg xar",IF(H6338&lt;0,IF(M6338&lt;0.9,"Carg FV","Stby"),IF(M6338&gt;P6338,"V2H",IF(M6338&lt;0.9,"Carg xar","Stby")))))</f>
        <v/>
      </c>
      <c r="J6338" s="12">
        <f>IF(OR(I6338="Carg FV",I6338="Carg xar"),MIN(IF(I6338="Carg FV",ABS(H6338),7.4),7.4,MAX(0,(0.9-M6338)*40)*0.95),0)</f>
        <v/>
      </c>
      <c r="K6338" s="12">
        <f>IF(I6338="V2H",MIN(MAX(0,H6338),7.4,MAX(0,(M6338-P6338)*40)*0.95),0)</f>
        <v/>
      </c>
      <c r="L6338" s="12">
        <f>IF(E6338=0,0,MAX(0,H6338-K6338))</f>
        <v/>
      </c>
      <c r="M6338" s="13">
        <f>M6337+J6337/40-IF(I6337="V2H",K6337/(0.95*40),0)-IF(E6338=0,IF(E6337=1,IF(D6338=1,30,40)*0.18/(2*40),0),0)-IF(E6338=1,IF(E6337=0,IF(D6338=1,30,40)*0.18/(2*40),0),0)</f>
        <v/>
      </c>
      <c r="N6338" s="14" t="n">
        <v>0.09</v>
      </c>
      <c r="O6338" s="15">
        <f>K6338*N6338</f>
        <v/>
      </c>
      <c r="P6338">
        <f>IF(E6338=0,0.3,IF(D6338=1,IF(C6338&gt;=Params!$B$13-3,IF(C6338&lt;Params!$B$13,Params!$B$20,0.3),0.3),IF(C6338&gt;=Params!$B$15-3,IF(C6338&lt;Params!$B$15,Params!$B$21,0.3),0.3)))</f>
        <v/>
      </c>
    </row>
    <row r="6339" ht="15" customHeight="1" s="1">
      <c r="A6339" s="9" t="n">
        <v>6336</v>
      </c>
      <c r="B6339" s="6" t="inlineStr">
        <is>
          <t>21/09</t>
        </is>
      </c>
      <c r="C6339" s="6" t="n">
        <v>23</v>
      </c>
      <c r="D6339" s="6" t="n">
        <v>1</v>
      </c>
      <c r="E6339" s="10">
        <f>IF(D6339=1, IF(OR(C6339&lt;10, C6339&gt;=15),1,0), IF(OR(C6339&lt;7, C6339&gt;=18),1,0))</f>
        <v/>
      </c>
      <c r="F6339" s="11" t="n">
        <v>0.462</v>
      </c>
      <c r="G6339" s="12">
        <f>0*8</f>
        <v/>
      </c>
      <c r="H6339" s="12">
        <f>F6339-G6339</f>
        <v/>
      </c>
      <c r="I6339" s="10">
        <f>IF(E6339=0,"Fora",IF(E6338=0,"Carg xar",IF(H6339&lt;0,IF(M6339&lt;0.9,"Carg FV","Stby"),IF(M6339&gt;P6339,"V2H",IF(M6339&lt;0.9,"Carg xar","Stby")))))</f>
        <v/>
      </c>
      <c r="J6339" s="12">
        <f>IF(OR(I6339="Carg FV",I6339="Carg xar"),MIN(IF(I6339="Carg FV",ABS(H6339),7.4),7.4,MAX(0,(0.9-M6339)*40)*0.95),0)</f>
        <v/>
      </c>
      <c r="K6339" s="12">
        <f>IF(I6339="V2H",MIN(MAX(0,H6339),7.4,MAX(0,(M6339-P6339)*40)*0.95),0)</f>
        <v/>
      </c>
      <c r="L6339" s="12">
        <f>IF(E6339=0,0,MAX(0,H6339-K6339))</f>
        <v/>
      </c>
      <c r="M6339" s="13">
        <f>M6338+J6338/40-IF(I6338="V2H",K6338/(0.95*40),0)-IF(E6339=0,IF(E6338=1,IF(D6339=1,30,40)*0.18/(2*40),0),0)-IF(E6339=1,IF(E6338=0,IF(D6339=1,30,40)*0.18/(2*40),0),0)</f>
        <v/>
      </c>
      <c r="N6339" s="14" t="n">
        <v>0.09</v>
      </c>
      <c r="O6339" s="15">
        <f>K6339*N6339</f>
        <v/>
      </c>
      <c r="P6339">
        <f>IF(E6339=0,0.3,IF(D6339=1,IF(C6339&gt;=Params!$B$13-3,IF(C6339&lt;Params!$B$13,Params!$B$20,0.3),0.3),IF(C6339&gt;=Params!$B$15-3,IF(C6339&lt;Params!$B$15,Params!$B$21,0.3),0.3)))</f>
        <v/>
      </c>
    </row>
    <row r="6340" ht="15" customHeight="1" s="1">
      <c r="A6340" s="9" t="n">
        <v>6337</v>
      </c>
      <c r="B6340" s="6" t="inlineStr">
        <is>
          <t>22/09</t>
        </is>
      </c>
      <c r="C6340" s="6" t="n">
        <v>0</v>
      </c>
      <c r="D6340" s="6" t="n">
        <v>0</v>
      </c>
      <c r="E6340" s="10">
        <f>IF(D6340=1, IF(OR(C6340&lt;10, C6340&gt;=15),1,0), IF(OR(C6340&lt;7, C6340&gt;=18),1,0))</f>
        <v/>
      </c>
      <c r="F6340" s="11" t="n">
        <v>0.343</v>
      </c>
      <c r="G6340" s="12">
        <f>0*8</f>
        <v/>
      </c>
      <c r="H6340" s="12">
        <f>F6340-G6340</f>
        <v/>
      </c>
      <c r="I6340" s="10">
        <f>IF(E6340=0,"Fora",IF(E6339=0,"Carg xar",IF(H6340&lt;0,IF(M6340&lt;0.9,"Carg FV","Stby"),IF(M6340&gt;P6340,"V2H",IF(M6340&lt;0.9,"Carg xar","Stby")))))</f>
        <v/>
      </c>
      <c r="J6340" s="12">
        <f>IF(OR(I6340="Carg FV",I6340="Carg xar"),MIN(IF(I6340="Carg FV",ABS(H6340),7.4),7.4,MAX(0,(0.9-M6340)*40)*0.95),0)</f>
        <v/>
      </c>
      <c r="K6340" s="12">
        <f>IF(I6340="V2H",MIN(MAX(0,H6340),7.4,MAX(0,(M6340-P6340)*40)*0.95),0)</f>
        <v/>
      </c>
      <c r="L6340" s="12">
        <f>IF(E6340=0,0,MAX(0,H6340-K6340))</f>
        <v/>
      </c>
      <c r="M6340" s="13">
        <f>M6339+J6339/40-IF(I6339="V2H",K6339/(0.95*40),0)-IF(E6340=0,IF(E6339=1,IF(D6340=1,30,40)*0.18/(2*40),0),0)-IF(E6340=1,IF(E6339=0,IF(D6340=1,30,40)*0.18/(2*40),0),0)</f>
        <v/>
      </c>
      <c r="N6340" s="14" t="n">
        <v>0.09</v>
      </c>
      <c r="O6340" s="15">
        <f>K6340*N6340</f>
        <v/>
      </c>
      <c r="P6340">
        <f>IF(E6340=0,0.3,IF(D6340=1,IF(C6340&gt;=Params!$B$13-3,IF(C6340&lt;Params!$B$13,Params!$B$20,0.3),0.3),IF(C6340&gt;=Params!$B$15-3,IF(C6340&lt;Params!$B$15,Params!$B$21,0.3),0.3)))</f>
        <v/>
      </c>
    </row>
    <row r="6341" ht="15" customHeight="1" s="1">
      <c r="A6341" s="9" t="n">
        <v>6338</v>
      </c>
      <c r="B6341" s="6" t="inlineStr">
        <is>
          <t>22/09</t>
        </is>
      </c>
      <c r="C6341" s="6" t="n">
        <v>1</v>
      </c>
      <c r="D6341" s="6" t="n">
        <v>0</v>
      </c>
      <c r="E6341" s="10">
        <f>IF(D6341=1, IF(OR(C6341&lt;10, C6341&gt;=15),1,0), IF(OR(C6341&lt;7, C6341&gt;=18),1,0))</f>
        <v/>
      </c>
      <c r="F6341" s="11" t="n">
        <v>0.338</v>
      </c>
      <c r="G6341" s="12">
        <f>0*8</f>
        <v/>
      </c>
      <c r="H6341" s="12">
        <f>F6341-G6341</f>
        <v/>
      </c>
      <c r="I6341" s="10">
        <f>IF(E6341=0,"Fora",IF(E6340=0,"Carg xar",IF(H6341&lt;0,IF(M6341&lt;0.9,"Carg FV","Stby"),IF(M6341&gt;P6341,"V2H",IF(M6341&lt;0.9,"Carg xar","Stby")))))</f>
        <v/>
      </c>
      <c r="J6341" s="12">
        <f>IF(OR(I6341="Carg FV",I6341="Carg xar"),MIN(IF(I6341="Carg FV",ABS(H6341),7.4),7.4,MAX(0,(0.9-M6341)*40)*0.95),0)</f>
        <v/>
      </c>
      <c r="K6341" s="12">
        <f>IF(I6341="V2H",MIN(MAX(0,H6341),7.4,MAX(0,(M6341-P6341)*40)*0.95),0)</f>
        <v/>
      </c>
      <c r="L6341" s="12">
        <f>IF(E6341=0,0,MAX(0,H6341-K6341))</f>
        <v/>
      </c>
      <c r="M6341" s="13">
        <f>M6340+J6340/40-IF(I6340="V2H",K6340/(0.95*40),0)-IF(E6341=0,IF(E6340=1,IF(D6341=1,30,40)*0.18/(2*40),0),0)-IF(E6341=1,IF(E6340=0,IF(D6341=1,30,40)*0.18/(2*40),0),0)</f>
        <v/>
      </c>
      <c r="N6341" s="14" t="n">
        <v>0.09</v>
      </c>
      <c r="O6341" s="15">
        <f>K6341*N6341</f>
        <v/>
      </c>
      <c r="P6341">
        <f>IF(E6341=0,0.3,IF(D6341=1,IF(C6341&gt;=Params!$B$13-3,IF(C6341&lt;Params!$B$13,Params!$B$20,0.3),0.3),IF(C6341&gt;=Params!$B$15-3,IF(C6341&lt;Params!$B$15,Params!$B$21,0.3),0.3)))</f>
        <v/>
      </c>
    </row>
    <row r="6342" ht="15" customHeight="1" s="1">
      <c r="A6342" s="9" t="n">
        <v>6339</v>
      </c>
      <c r="B6342" s="6" t="inlineStr">
        <is>
          <t>22/09</t>
        </is>
      </c>
      <c r="C6342" s="6" t="n">
        <v>2</v>
      </c>
      <c r="D6342" s="6" t="n">
        <v>0</v>
      </c>
      <c r="E6342" s="10">
        <f>IF(D6342=1, IF(OR(C6342&lt;10, C6342&gt;=15),1,0), IF(OR(C6342&lt;7, C6342&gt;=18),1,0))</f>
        <v/>
      </c>
      <c r="F6342" s="11" t="n">
        <v>0.323</v>
      </c>
      <c r="G6342" s="12">
        <f>0*8</f>
        <v/>
      </c>
      <c r="H6342" s="12">
        <f>F6342-G6342</f>
        <v/>
      </c>
      <c r="I6342" s="10">
        <f>IF(E6342=0,"Fora",IF(E6341=0,"Carg xar",IF(H6342&lt;0,IF(M6342&lt;0.9,"Carg FV","Stby"),IF(M6342&gt;P6342,"V2H",IF(M6342&lt;0.9,"Carg xar","Stby")))))</f>
        <v/>
      </c>
      <c r="J6342" s="12">
        <f>IF(OR(I6342="Carg FV",I6342="Carg xar"),MIN(IF(I6342="Carg FV",ABS(H6342),7.4),7.4,MAX(0,(0.9-M6342)*40)*0.95),0)</f>
        <v/>
      </c>
      <c r="K6342" s="12">
        <f>IF(I6342="V2H",MIN(MAX(0,H6342),7.4,MAX(0,(M6342-P6342)*40)*0.95),0)</f>
        <v/>
      </c>
      <c r="L6342" s="12">
        <f>IF(E6342=0,0,MAX(0,H6342-K6342))</f>
        <v/>
      </c>
      <c r="M6342" s="13">
        <f>M6341+J6341/40-IF(I6341="V2H",K6341/(0.95*40),0)-IF(E6342=0,IF(E6341=1,IF(D6342=1,30,40)*0.18/(2*40),0),0)-IF(E6342=1,IF(E6341=0,IF(D6342=1,30,40)*0.18/(2*40),0),0)</f>
        <v/>
      </c>
      <c r="N6342" s="14" t="n">
        <v>0.09</v>
      </c>
      <c r="O6342" s="15">
        <f>K6342*N6342</f>
        <v/>
      </c>
      <c r="P6342">
        <f>IF(E6342=0,0.3,IF(D6342=1,IF(C6342&gt;=Params!$B$13-3,IF(C6342&lt;Params!$B$13,Params!$B$20,0.3),0.3),IF(C6342&gt;=Params!$B$15-3,IF(C6342&lt;Params!$B$15,Params!$B$21,0.3),0.3)))</f>
        <v/>
      </c>
    </row>
    <row r="6343" ht="15" customHeight="1" s="1">
      <c r="A6343" s="9" t="n">
        <v>6340</v>
      </c>
      <c r="B6343" s="6" t="inlineStr">
        <is>
          <t>22/09</t>
        </is>
      </c>
      <c r="C6343" s="6" t="n">
        <v>3</v>
      </c>
      <c r="D6343" s="6" t="n">
        <v>0</v>
      </c>
      <c r="E6343" s="10">
        <f>IF(D6343=1, IF(OR(C6343&lt;10, C6343&gt;=15),1,0), IF(OR(C6343&lt;7, C6343&gt;=18),1,0))</f>
        <v/>
      </c>
      <c r="F6343" s="11" t="n">
        <v>0.361</v>
      </c>
      <c r="G6343" s="12">
        <f>0*8</f>
        <v/>
      </c>
      <c r="H6343" s="12">
        <f>F6343-G6343</f>
        <v/>
      </c>
      <c r="I6343" s="10">
        <f>IF(E6343=0,"Fora",IF(E6342=0,"Carg xar",IF(H6343&lt;0,IF(M6343&lt;0.9,"Carg FV","Stby"),IF(M6343&gt;P6343,"V2H",IF(M6343&lt;0.9,"Carg xar","Stby")))))</f>
        <v/>
      </c>
      <c r="J6343" s="12">
        <f>IF(OR(I6343="Carg FV",I6343="Carg xar"),MIN(IF(I6343="Carg FV",ABS(H6343),7.4),7.4,MAX(0,(0.9-M6343)*40)*0.95),0)</f>
        <v/>
      </c>
      <c r="K6343" s="12">
        <f>IF(I6343="V2H",MIN(MAX(0,H6343),7.4,MAX(0,(M6343-P6343)*40)*0.95),0)</f>
        <v/>
      </c>
      <c r="L6343" s="12">
        <f>IF(E6343=0,0,MAX(0,H6343-K6343))</f>
        <v/>
      </c>
      <c r="M6343" s="13">
        <f>M6342+J6342/40-IF(I6342="V2H",K6342/(0.95*40),0)-IF(E6343=0,IF(E6342=1,IF(D6343=1,30,40)*0.18/(2*40),0),0)-IF(E6343=1,IF(E6342=0,IF(D6343=1,30,40)*0.18/(2*40),0),0)</f>
        <v/>
      </c>
      <c r="N6343" s="14" t="n">
        <v>0.09</v>
      </c>
      <c r="O6343" s="15">
        <f>K6343*N6343</f>
        <v/>
      </c>
      <c r="P6343">
        <f>IF(E6343=0,0.3,IF(D6343=1,IF(C6343&gt;=Params!$B$13-3,IF(C6343&lt;Params!$B$13,Params!$B$20,0.3),0.3),IF(C6343&gt;=Params!$B$15-3,IF(C6343&lt;Params!$B$15,Params!$B$21,0.3),0.3)))</f>
        <v/>
      </c>
    </row>
    <row r="6344" ht="15" customHeight="1" s="1">
      <c r="A6344" s="9" t="n">
        <v>6341</v>
      </c>
      <c r="B6344" s="6" t="inlineStr">
        <is>
          <t>22/09</t>
        </is>
      </c>
      <c r="C6344" s="6" t="n">
        <v>4</v>
      </c>
      <c r="D6344" s="6" t="n">
        <v>0</v>
      </c>
      <c r="E6344" s="10">
        <f>IF(D6344=1, IF(OR(C6344&lt;10, C6344&gt;=15),1,0), IF(OR(C6344&lt;7, C6344&gt;=18),1,0))</f>
        <v/>
      </c>
      <c r="F6344" s="11" t="n">
        <v>0.311</v>
      </c>
      <c r="G6344" s="12">
        <f>0*8</f>
        <v/>
      </c>
      <c r="H6344" s="12">
        <f>F6344-G6344</f>
        <v/>
      </c>
      <c r="I6344" s="10">
        <f>IF(E6344=0,"Fora",IF(E6343=0,"Carg xar",IF(H6344&lt;0,IF(M6344&lt;0.9,"Carg FV","Stby"),IF(M6344&gt;P6344,"V2H",IF(M6344&lt;0.9,"Carg xar","Stby")))))</f>
        <v/>
      </c>
      <c r="J6344" s="12">
        <f>IF(OR(I6344="Carg FV",I6344="Carg xar"),MIN(IF(I6344="Carg FV",ABS(H6344),7.4),7.4,MAX(0,(0.9-M6344)*40)*0.95),0)</f>
        <v/>
      </c>
      <c r="K6344" s="12">
        <f>IF(I6344="V2H",MIN(MAX(0,H6344),7.4,MAX(0,(M6344-P6344)*40)*0.95),0)</f>
        <v/>
      </c>
      <c r="L6344" s="12">
        <f>IF(E6344=0,0,MAX(0,H6344-K6344))</f>
        <v/>
      </c>
      <c r="M6344" s="13">
        <f>M6343+J6343/40-IF(I6343="V2H",K6343/(0.95*40),0)-IF(E6344=0,IF(E6343=1,IF(D6344=1,30,40)*0.18/(2*40),0),0)-IF(E6344=1,IF(E6343=0,IF(D6344=1,30,40)*0.18/(2*40),0),0)</f>
        <v/>
      </c>
      <c r="N6344" s="14" t="n">
        <v>0.09</v>
      </c>
      <c r="O6344" s="15">
        <f>K6344*N6344</f>
        <v/>
      </c>
      <c r="P6344">
        <f>IF(E6344=0,0.3,IF(D6344=1,IF(C6344&gt;=Params!$B$13-3,IF(C6344&lt;Params!$B$13,Params!$B$20,0.3),0.3),IF(C6344&gt;=Params!$B$15-3,IF(C6344&lt;Params!$B$15,Params!$B$21,0.3),0.3)))</f>
        <v/>
      </c>
    </row>
    <row r="6345" ht="15" customHeight="1" s="1">
      <c r="A6345" s="9" t="n">
        <v>6342</v>
      </c>
      <c r="B6345" s="6" t="inlineStr">
        <is>
          <t>22/09</t>
        </is>
      </c>
      <c r="C6345" s="6" t="n">
        <v>5</v>
      </c>
      <c r="D6345" s="6" t="n">
        <v>0</v>
      </c>
      <c r="E6345" s="10">
        <f>IF(D6345=1, IF(OR(C6345&lt;10, C6345&gt;=15),1,0), IF(OR(C6345&lt;7, C6345&gt;=18),1,0))</f>
        <v/>
      </c>
      <c r="F6345" s="11" t="n">
        <v>0.348</v>
      </c>
      <c r="G6345" s="12">
        <f>0*8</f>
        <v/>
      </c>
      <c r="H6345" s="12">
        <f>F6345-G6345</f>
        <v/>
      </c>
      <c r="I6345" s="10">
        <f>IF(E6345=0,"Fora",IF(E6344=0,"Carg xar",IF(H6345&lt;0,IF(M6345&lt;0.9,"Carg FV","Stby"),IF(M6345&gt;P6345,"V2H",IF(M6345&lt;0.9,"Carg xar","Stby")))))</f>
        <v/>
      </c>
      <c r="J6345" s="12">
        <f>IF(OR(I6345="Carg FV",I6345="Carg xar"),MIN(IF(I6345="Carg FV",ABS(H6345),7.4),7.4,MAX(0,(0.9-M6345)*40)*0.95),0)</f>
        <v/>
      </c>
      <c r="K6345" s="12">
        <f>IF(I6345="V2H",MIN(MAX(0,H6345),7.4,MAX(0,(M6345-P6345)*40)*0.95),0)</f>
        <v/>
      </c>
      <c r="L6345" s="12">
        <f>IF(E6345=0,0,MAX(0,H6345-K6345))</f>
        <v/>
      </c>
      <c r="M6345" s="13">
        <f>M6344+J6344/40-IF(I6344="V2H",K6344/(0.95*40),0)-IF(E6345=0,IF(E6344=1,IF(D6345=1,30,40)*0.18/(2*40),0),0)-IF(E6345=1,IF(E6344=0,IF(D6345=1,30,40)*0.18/(2*40),0),0)</f>
        <v/>
      </c>
      <c r="N6345" s="14" t="n">
        <v>0.09</v>
      </c>
      <c r="O6345" s="15">
        <f>K6345*N6345</f>
        <v/>
      </c>
      <c r="P6345">
        <f>IF(E6345=0,0.3,IF(D6345=1,IF(C6345&gt;=Params!$B$13-3,IF(C6345&lt;Params!$B$13,Params!$B$20,0.3),0.3),IF(C6345&gt;=Params!$B$15-3,IF(C6345&lt;Params!$B$15,Params!$B$21,0.3),0.3)))</f>
        <v/>
      </c>
    </row>
    <row r="6346" ht="15" customHeight="1" s="1">
      <c r="A6346" s="9" t="n">
        <v>6343</v>
      </c>
      <c r="B6346" s="6" t="inlineStr">
        <is>
          <t>22/09</t>
        </is>
      </c>
      <c r="C6346" s="6" t="n">
        <v>6</v>
      </c>
      <c r="D6346" s="6" t="n">
        <v>0</v>
      </c>
      <c r="E6346" s="10">
        <f>IF(D6346=1, IF(OR(C6346&lt;10, C6346&gt;=15),1,0), IF(OR(C6346&lt;7, C6346&gt;=18),1,0))</f>
        <v/>
      </c>
      <c r="F6346" s="11" t="n">
        <v>0.37</v>
      </c>
      <c r="G6346" s="12">
        <f>0*8</f>
        <v/>
      </c>
      <c r="H6346" s="12">
        <f>F6346-G6346</f>
        <v/>
      </c>
      <c r="I6346" s="10">
        <f>IF(E6346=0,"Fora",IF(E6345=0,"Carg xar",IF(H6346&lt;0,IF(M6346&lt;0.9,"Carg FV","Stby"),IF(M6346&gt;P6346,"V2H",IF(M6346&lt;0.9,"Carg xar","Stby")))))</f>
        <v/>
      </c>
      <c r="J6346" s="12">
        <f>IF(OR(I6346="Carg FV",I6346="Carg xar"),MIN(IF(I6346="Carg FV",ABS(H6346),7.4),7.4,MAX(0,(0.9-M6346)*40)*0.95),0)</f>
        <v/>
      </c>
      <c r="K6346" s="12">
        <f>IF(I6346="V2H",MIN(MAX(0,H6346),7.4,MAX(0,(M6346-P6346)*40)*0.95),0)</f>
        <v/>
      </c>
      <c r="L6346" s="12">
        <f>IF(E6346=0,0,MAX(0,H6346-K6346))</f>
        <v/>
      </c>
      <c r="M6346" s="13">
        <f>M6345+J6345/40-IF(I6345="V2H",K6345/(0.95*40),0)-IF(E6346=0,IF(E6345=1,IF(D6346=1,30,40)*0.18/(2*40),0),0)-IF(E6346=1,IF(E6345=0,IF(D6346=1,30,40)*0.18/(2*40),0),0)</f>
        <v/>
      </c>
      <c r="N6346" s="14" t="n">
        <v>0.09</v>
      </c>
      <c r="O6346" s="15">
        <f>K6346*N6346</f>
        <v/>
      </c>
      <c r="P6346">
        <f>IF(E6346=0,0.3,IF(D6346=1,IF(C6346&gt;=Params!$B$13-3,IF(C6346&lt;Params!$B$13,Params!$B$20,0.3),0.3),IF(C6346&gt;=Params!$B$15-3,IF(C6346&lt;Params!$B$15,Params!$B$21,0.3),0.3)))</f>
        <v/>
      </c>
    </row>
    <row r="6347" ht="15" customHeight="1" s="1">
      <c r="A6347" s="9" t="n">
        <v>6344</v>
      </c>
      <c r="B6347" s="6" t="inlineStr">
        <is>
          <t>22/09</t>
        </is>
      </c>
      <c r="C6347" s="6" t="n">
        <v>7</v>
      </c>
      <c r="D6347" s="6" t="n">
        <v>0</v>
      </c>
      <c r="E6347" s="10">
        <f>IF(D6347=1, IF(OR(C6347&lt;10, C6347&gt;=15),1,0), IF(OR(C6347&lt;7, C6347&gt;=18),1,0))</f>
        <v/>
      </c>
      <c r="F6347" s="11" t="n">
        <v>0.6879999999999999</v>
      </c>
      <c r="G6347" s="12">
        <f>0.06*8</f>
        <v/>
      </c>
      <c r="H6347" s="12">
        <f>F6347-G6347</f>
        <v/>
      </c>
      <c r="I6347" s="10">
        <f>IF(E6347=0,"Fora",IF(E6346=0,"Carg xar",IF(H6347&lt;0,IF(M6347&lt;0.9,"Carg FV","Stby"),IF(M6347&gt;P6347,"V2H",IF(M6347&lt;0.9,"Carg xar","Stby")))))</f>
        <v/>
      </c>
      <c r="J6347" s="12">
        <f>IF(OR(I6347="Carg FV",I6347="Carg xar"),MIN(IF(I6347="Carg FV",ABS(H6347),7.4),7.4,MAX(0,(0.9-M6347)*40)*0.95),0)</f>
        <v/>
      </c>
      <c r="K6347" s="12">
        <f>IF(I6347="V2H",MIN(MAX(0,H6347),7.4,MAX(0,(M6347-P6347)*40)*0.95),0)</f>
        <v/>
      </c>
      <c r="L6347" s="12">
        <f>IF(E6347=0,0,MAX(0,H6347-K6347))</f>
        <v/>
      </c>
      <c r="M6347" s="13">
        <f>M6346+J6346/40-IF(I6346="V2H",K6346/(0.95*40),0)-IF(E6347=0,IF(E6346=1,IF(D6347=1,30,40)*0.18/(2*40),0),0)-IF(E6347=1,IF(E6346=0,IF(D6347=1,30,40)*0.18/(2*40),0),0)</f>
        <v/>
      </c>
      <c r="N6347" s="14" t="n">
        <v>0.09</v>
      </c>
      <c r="O6347" s="15">
        <f>K6347*N6347</f>
        <v/>
      </c>
      <c r="P6347">
        <f>IF(E6347=0,0.3,IF(D6347=1,IF(C6347&gt;=Params!$B$13-3,IF(C6347&lt;Params!$B$13,Params!$B$20,0.3),0.3),IF(C6347&gt;=Params!$B$15-3,IF(C6347&lt;Params!$B$15,Params!$B$21,0.3),0.3)))</f>
        <v/>
      </c>
    </row>
    <row r="6348" ht="15" customHeight="1" s="1">
      <c r="A6348" s="9" t="n">
        <v>6345</v>
      </c>
      <c r="B6348" s="6" t="inlineStr">
        <is>
          <t>22/09</t>
        </is>
      </c>
      <c r="C6348" s="6" t="n">
        <v>8</v>
      </c>
      <c r="D6348" s="6" t="n">
        <v>0</v>
      </c>
      <c r="E6348" s="10">
        <f>IF(D6348=1, IF(OR(C6348&lt;10, C6348&gt;=15),1,0), IF(OR(C6348&lt;7, C6348&gt;=18),1,0))</f>
        <v/>
      </c>
      <c r="F6348" s="11" t="n">
        <v>1.274</v>
      </c>
      <c r="G6348" s="12">
        <f>0.2*8</f>
        <v/>
      </c>
      <c r="H6348" s="12">
        <f>F6348-G6348</f>
        <v/>
      </c>
      <c r="I6348" s="10">
        <f>IF(E6348=0,"Fora",IF(E6347=0,"Carg xar",IF(H6348&lt;0,IF(M6348&lt;0.9,"Carg FV","Stby"),IF(M6348&gt;P6348,"V2H",IF(M6348&lt;0.9,"Carg xar","Stby")))))</f>
        <v/>
      </c>
      <c r="J6348" s="12">
        <f>IF(OR(I6348="Carg FV",I6348="Carg xar"),MIN(IF(I6348="Carg FV",ABS(H6348),7.4),7.4,MAX(0,(0.9-M6348)*40)*0.95),0)</f>
        <v/>
      </c>
      <c r="K6348" s="12">
        <f>IF(I6348="V2H",MIN(MAX(0,H6348),7.4,MAX(0,(M6348-P6348)*40)*0.95),0)</f>
        <v/>
      </c>
      <c r="L6348" s="12">
        <f>IF(E6348=0,0,MAX(0,H6348-K6348))</f>
        <v/>
      </c>
      <c r="M6348" s="13">
        <f>M6347+J6347/40-IF(I6347="V2H",K6347/(0.95*40),0)-IF(E6348=0,IF(E6347=1,IF(D6348=1,30,40)*0.18/(2*40),0),0)-IF(E6348=1,IF(E6347=0,IF(D6348=1,30,40)*0.18/(2*40),0),0)</f>
        <v/>
      </c>
      <c r="N6348" s="14" t="n">
        <v>0.15</v>
      </c>
      <c r="O6348" s="15">
        <f>K6348*N6348</f>
        <v/>
      </c>
      <c r="P6348">
        <f>IF(E6348=0,0.3,IF(D6348=1,IF(C6348&gt;=Params!$B$13-3,IF(C6348&lt;Params!$B$13,Params!$B$20,0.3),0.3),IF(C6348&gt;=Params!$B$15-3,IF(C6348&lt;Params!$B$15,Params!$B$21,0.3),0.3)))</f>
        <v/>
      </c>
    </row>
    <row r="6349" ht="15" customHeight="1" s="1">
      <c r="A6349" s="9" t="n">
        <v>6346</v>
      </c>
      <c r="B6349" s="6" t="inlineStr">
        <is>
          <t>22/09</t>
        </is>
      </c>
      <c r="C6349" s="6" t="n">
        <v>9</v>
      </c>
      <c r="D6349" s="6" t="n">
        <v>0</v>
      </c>
      <c r="E6349" s="10">
        <f>IF(D6349=1, IF(OR(C6349&lt;10, C6349&gt;=15),1,0), IF(OR(C6349&lt;7, C6349&gt;=18),1,0))</f>
        <v/>
      </c>
      <c r="F6349" s="11" t="n">
        <v>0</v>
      </c>
      <c r="G6349" s="12">
        <f>0.4*8</f>
        <v/>
      </c>
      <c r="H6349" s="12">
        <f>F6349-G6349</f>
        <v/>
      </c>
      <c r="I6349" s="10">
        <f>IF(E6349=0,"Fora",IF(E6348=0,"Carg xar",IF(H6349&lt;0,IF(M6349&lt;0.9,"Carg FV","Stby"),IF(M6349&gt;P6349,"V2H",IF(M6349&lt;0.9,"Carg xar","Stby")))))</f>
        <v/>
      </c>
      <c r="J6349" s="12">
        <f>IF(OR(I6349="Carg FV",I6349="Carg xar"),MIN(IF(I6349="Carg FV",ABS(H6349),7.4),7.4,MAX(0,(0.9-M6349)*40)*0.95),0)</f>
        <v/>
      </c>
      <c r="K6349" s="12">
        <f>IF(I6349="V2H",MIN(MAX(0,H6349),7.4,MAX(0,(M6349-P6349)*40)*0.95),0)</f>
        <v/>
      </c>
      <c r="L6349" s="12">
        <f>IF(E6349=0,0,MAX(0,H6349-K6349))</f>
        <v/>
      </c>
      <c r="M6349" s="13">
        <f>M6348+J6348/40-IF(I6348="V2H",K6348/(0.95*40),0)-IF(E6349=0,IF(E6348=1,IF(D6349=1,30,40)*0.18/(2*40),0),0)-IF(E6349=1,IF(E6348=0,IF(D6349=1,30,40)*0.18/(2*40),0),0)</f>
        <v/>
      </c>
      <c r="N6349" s="14" t="n">
        <v>0.15</v>
      </c>
      <c r="O6349" s="15">
        <f>K6349*N6349</f>
        <v/>
      </c>
      <c r="P6349">
        <f>IF(E6349=0,0.3,IF(D6349=1,IF(C6349&gt;=Params!$B$13-3,IF(C6349&lt;Params!$B$13,Params!$B$20,0.3),0.3),IF(C6349&gt;=Params!$B$15-3,IF(C6349&lt;Params!$B$15,Params!$B$21,0.3),0.3)))</f>
        <v/>
      </c>
    </row>
    <row r="6350" ht="15" customHeight="1" s="1">
      <c r="A6350" s="9" t="n">
        <v>6347</v>
      </c>
      <c r="B6350" s="6" t="inlineStr">
        <is>
          <t>22/09</t>
        </is>
      </c>
      <c r="C6350" s="6" t="n">
        <v>10</v>
      </c>
      <c r="D6350" s="6" t="n">
        <v>0</v>
      </c>
      <c r="E6350" s="10">
        <f>IF(D6350=1, IF(OR(C6350&lt;10, C6350&gt;=15),1,0), IF(OR(C6350&lt;7, C6350&gt;=18),1,0))</f>
        <v/>
      </c>
      <c r="F6350" s="11" t="n">
        <v>1.057</v>
      </c>
      <c r="G6350" s="12">
        <f>0.6*8</f>
        <v/>
      </c>
      <c r="H6350" s="12">
        <f>F6350-G6350</f>
        <v/>
      </c>
      <c r="I6350" s="10">
        <f>IF(E6350=0,"Fora",IF(E6349=0,"Carg xar",IF(H6350&lt;0,IF(M6350&lt;0.9,"Carg FV","Stby"),IF(M6350&gt;P6350,"V2H",IF(M6350&lt;0.9,"Carg xar","Stby")))))</f>
        <v/>
      </c>
      <c r="J6350" s="12">
        <f>IF(OR(I6350="Carg FV",I6350="Carg xar"),MIN(IF(I6350="Carg FV",ABS(H6350),7.4),7.4,MAX(0,(0.9-M6350)*40)*0.95),0)</f>
        <v/>
      </c>
      <c r="K6350" s="12">
        <f>IF(I6350="V2H",MIN(MAX(0,H6350),7.4,MAX(0,(M6350-P6350)*40)*0.95),0)</f>
        <v/>
      </c>
      <c r="L6350" s="12">
        <f>IF(E6350=0,0,MAX(0,H6350-K6350))</f>
        <v/>
      </c>
      <c r="M6350" s="13">
        <f>M6349+J6349/40-IF(I6349="V2H",K6349/(0.95*40),0)-IF(E6350=0,IF(E6349=1,IF(D6350=1,30,40)*0.18/(2*40),0),0)-IF(E6350=1,IF(E6349=0,IF(D6350=1,30,40)*0.18/(2*40),0),0)</f>
        <v/>
      </c>
      <c r="N6350" s="14" t="n">
        <v>0.2</v>
      </c>
      <c r="O6350" s="15">
        <f>K6350*N6350</f>
        <v/>
      </c>
      <c r="P6350">
        <f>IF(E6350=0,0.3,IF(D6350=1,IF(C6350&gt;=Params!$B$13-3,IF(C6350&lt;Params!$B$13,Params!$B$20,0.3),0.3),IF(C6350&gt;=Params!$B$15-3,IF(C6350&lt;Params!$B$15,Params!$B$21,0.3),0.3)))</f>
        <v/>
      </c>
    </row>
    <row r="6351" ht="15" customHeight="1" s="1">
      <c r="A6351" s="9" t="n">
        <v>6348</v>
      </c>
      <c r="B6351" s="6" t="inlineStr">
        <is>
          <t>22/09</t>
        </is>
      </c>
      <c r="C6351" s="6" t="n">
        <v>11</v>
      </c>
      <c r="D6351" s="6" t="n">
        <v>0</v>
      </c>
      <c r="E6351" s="10">
        <f>IF(D6351=1, IF(OR(C6351&lt;10, C6351&gt;=15),1,0), IF(OR(C6351&lt;7, C6351&gt;=18),1,0))</f>
        <v/>
      </c>
      <c r="F6351" s="11" t="n">
        <v>0</v>
      </c>
      <c r="G6351" s="12">
        <f>0.75*8</f>
        <v/>
      </c>
      <c r="H6351" s="12">
        <f>F6351-G6351</f>
        <v/>
      </c>
      <c r="I6351" s="10">
        <f>IF(E6351=0,"Fora",IF(E6350=0,"Carg xar",IF(H6351&lt;0,IF(M6351&lt;0.9,"Carg FV","Stby"),IF(M6351&gt;P6351,"V2H",IF(M6351&lt;0.9,"Carg xar","Stby")))))</f>
        <v/>
      </c>
      <c r="J6351" s="12">
        <f>IF(OR(I6351="Carg FV",I6351="Carg xar"),MIN(IF(I6351="Carg FV",ABS(H6351),7.4),7.4,MAX(0,(0.9-M6351)*40)*0.95),0)</f>
        <v/>
      </c>
      <c r="K6351" s="12">
        <f>IF(I6351="V2H",MIN(MAX(0,H6351),7.4,MAX(0,(M6351-P6351)*40)*0.95),0)</f>
        <v/>
      </c>
      <c r="L6351" s="12">
        <f>IF(E6351=0,0,MAX(0,H6351-K6351))</f>
        <v/>
      </c>
      <c r="M6351" s="13">
        <f>M6350+J6350/40-IF(I6350="V2H",K6350/(0.95*40),0)-IF(E6351=0,IF(E6350=1,IF(D6351=1,30,40)*0.18/(2*40),0),0)-IF(E6351=1,IF(E6350=0,IF(D6351=1,30,40)*0.18/(2*40),0),0)</f>
        <v/>
      </c>
      <c r="N6351" s="14" t="n">
        <v>0.2</v>
      </c>
      <c r="O6351" s="15">
        <f>K6351*N6351</f>
        <v/>
      </c>
      <c r="P6351">
        <f>IF(E6351=0,0.3,IF(D6351=1,IF(C6351&gt;=Params!$B$13-3,IF(C6351&lt;Params!$B$13,Params!$B$20,0.3),0.3),IF(C6351&gt;=Params!$B$15-3,IF(C6351&lt;Params!$B$15,Params!$B$21,0.3),0.3)))</f>
        <v/>
      </c>
    </row>
    <row r="6352" ht="15" customHeight="1" s="1">
      <c r="A6352" s="9" t="n">
        <v>6349</v>
      </c>
      <c r="B6352" s="6" t="inlineStr">
        <is>
          <t>22/09</t>
        </is>
      </c>
      <c r="C6352" s="6" t="n">
        <v>12</v>
      </c>
      <c r="D6352" s="6" t="n">
        <v>0</v>
      </c>
      <c r="E6352" s="10">
        <f>IF(D6352=1, IF(OR(C6352&lt;10, C6352&gt;=15),1,0), IF(OR(C6352&lt;7, C6352&gt;=18),1,0))</f>
        <v/>
      </c>
      <c r="F6352" s="11" t="n">
        <v>0</v>
      </c>
      <c r="G6352" s="12">
        <f>0.82*8</f>
        <v/>
      </c>
      <c r="H6352" s="12">
        <f>F6352-G6352</f>
        <v/>
      </c>
      <c r="I6352" s="10">
        <f>IF(E6352=0,"Fora",IF(E6351=0,"Carg xar",IF(H6352&lt;0,IF(M6352&lt;0.9,"Carg FV","Stby"),IF(M6352&gt;P6352,"V2H",IF(M6352&lt;0.9,"Carg xar","Stby")))))</f>
        <v/>
      </c>
      <c r="J6352" s="12">
        <f>IF(OR(I6352="Carg FV",I6352="Carg xar"),MIN(IF(I6352="Carg FV",ABS(H6352),7.4),7.4,MAX(0,(0.9-M6352)*40)*0.95),0)</f>
        <v/>
      </c>
      <c r="K6352" s="12">
        <f>IF(I6352="V2H",MIN(MAX(0,H6352),7.4,MAX(0,(M6352-P6352)*40)*0.95),0)</f>
        <v/>
      </c>
      <c r="L6352" s="12">
        <f>IF(E6352=0,0,MAX(0,H6352-K6352))</f>
        <v/>
      </c>
      <c r="M6352" s="13">
        <f>M6351+J6351/40-IF(I6351="V2H",K6351/(0.95*40),0)-IF(E6352=0,IF(E6351=1,IF(D6352=1,30,40)*0.18/(2*40),0),0)-IF(E6352=1,IF(E6351=0,IF(D6352=1,30,40)*0.18/(2*40),0),0)</f>
        <v/>
      </c>
      <c r="N6352" s="14" t="n">
        <v>0.2</v>
      </c>
      <c r="O6352" s="15">
        <f>K6352*N6352</f>
        <v/>
      </c>
      <c r="P6352">
        <f>IF(E6352=0,0.3,IF(D6352=1,IF(C6352&gt;=Params!$B$13-3,IF(C6352&lt;Params!$B$13,Params!$B$20,0.3),0.3),IF(C6352&gt;=Params!$B$15-3,IF(C6352&lt;Params!$B$15,Params!$B$21,0.3),0.3)))</f>
        <v/>
      </c>
    </row>
    <row r="6353" ht="15" customHeight="1" s="1">
      <c r="A6353" s="9" t="n">
        <v>6350</v>
      </c>
      <c r="B6353" s="6" t="inlineStr">
        <is>
          <t>22/09</t>
        </is>
      </c>
      <c r="C6353" s="6" t="n">
        <v>13</v>
      </c>
      <c r="D6353" s="6" t="n">
        <v>0</v>
      </c>
      <c r="E6353" s="10">
        <f>IF(D6353=1, IF(OR(C6353&lt;10, C6353&gt;=15),1,0), IF(OR(C6353&lt;7, C6353&gt;=18),1,0))</f>
        <v/>
      </c>
      <c r="F6353" s="11" t="n">
        <v>0</v>
      </c>
      <c r="G6353" s="12">
        <f>0.8*8</f>
        <v/>
      </c>
      <c r="H6353" s="12">
        <f>F6353-G6353</f>
        <v/>
      </c>
      <c r="I6353" s="10">
        <f>IF(E6353=0,"Fora",IF(E6352=0,"Carg xar",IF(H6353&lt;0,IF(M6353&lt;0.9,"Carg FV","Stby"),IF(M6353&gt;P6353,"V2H",IF(M6353&lt;0.9,"Carg xar","Stby")))))</f>
        <v/>
      </c>
      <c r="J6353" s="12">
        <f>IF(OR(I6353="Carg FV",I6353="Carg xar"),MIN(IF(I6353="Carg FV",ABS(H6353),7.4),7.4,MAX(0,(0.9-M6353)*40)*0.95),0)</f>
        <v/>
      </c>
      <c r="K6353" s="12">
        <f>IF(I6353="V2H",MIN(MAX(0,H6353),7.4,MAX(0,(M6353-P6353)*40)*0.95),0)</f>
        <v/>
      </c>
      <c r="L6353" s="12">
        <f>IF(E6353=0,0,MAX(0,H6353-K6353))</f>
        <v/>
      </c>
      <c r="M6353" s="13">
        <f>M6352+J6352/40-IF(I6352="V2H",K6352/(0.95*40),0)-IF(E6353=0,IF(E6352=1,IF(D6353=1,30,40)*0.18/(2*40),0),0)-IF(E6353=1,IF(E6352=0,IF(D6353=1,30,40)*0.18/(2*40),0),0)</f>
        <v/>
      </c>
      <c r="N6353" s="14" t="n">
        <v>0.2</v>
      </c>
      <c r="O6353" s="15">
        <f>K6353*N6353</f>
        <v/>
      </c>
      <c r="P6353">
        <f>IF(E6353=0,0.3,IF(D6353=1,IF(C6353&gt;=Params!$B$13-3,IF(C6353&lt;Params!$B$13,Params!$B$20,0.3),0.3),IF(C6353&gt;=Params!$B$15-3,IF(C6353&lt;Params!$B$15,Params!$B$21,0.3),0.3)))</f>
        <v/>
      </c>
    </row>
    <row r="6354" ht="15" customHeight="1" s="1">
      <c r="A6354" s="9" t="n">
        <v>6351</v>
      </c>
      <c r="B6354" s="6" t="inlineStr">
        <is>
          <t>22/09</t>
        </is>
      </c>
      <c r="C6354" s="6" t="n">
        <v>14</v>
      </c>
      <c r="D6354" s="6" t="n">
        <v>0</v>
      </c>
      <c r="E6354" s="10">
        <f>IF(D6354=1, IF(OR(C6354&lt;10, C6354&gt;=15),1,0), IF(OR(C6354&lt;7, C6354&gt;=18),1,0))</f>
        <v/>
      </c>
      <c r="F6354" s="11" t="n">
        <v>0</v>
      </c>
      <c r="G6354" s="12">
        <f>0.68*8</f>
        <v/>
      </c>
      <c r="H6354" s="12">
        <f>F6354-G6354</f>
        <v/>
      </c>
      <c r="I6354" s="10">
        <f>IF(E6354=0,"Fora",IF(E6353=0,"Carg xar",IF(H6354&lt;0,IF(M6354&lt;0.9,"Carg FV","Stby"),IF(M6354&gt;P6354,"V2H",IF(M6354&lt;0.9,"Carg xar","Stby")))))</f>
        <v/>
      </c>
      <c r="J6354" s="12">
        <f>IF(OR(I6354="Carg FV",I6354="Carg xar"),MIN(IF(I6354="Carg FV",ABS(H6354),7.4),7.4,MAX(0,(0.9-M6354)*40)*0.95),0)</f>
        <v/>
      </c>
      <c r="K6354" s="12">
        <f>IF(I6354="V2H",MIN(MAX(0,H6354),7.4,MAX(0,(M6354-P6354)*40)*0.95),0)</f>
        <v/>
      </c>
      <c r="L6354" s="12">
        <f>IF(E6354=0,0,MAX(0,H6354-K6354))</f>
        <v/>
      </c>
      <c r="M6354" s="13">
        <f>M6353+J6353/40-IF(I6353="V2H",K6353/(0.95*40),0)-IF(E6354=0,IF(E6353=1,IF(D6354=1,30,40)*0.18/(2*40),0),0)-IF(E6354=1,IF(E6353=0,IF(D6354=1,30,40)*0.18/(2*40),0),0)</f>
        <v/>
      </c>
      <c r="N6354" s="14" t="n">
        <v>0.15</v>
      </c>
      <c r="O6354" s="15">
        <f>K6354*N6354</f>
        <v/>
      </c>
      <c r="P6354">
        <f>IF(E6354=0,0.3,IF(D6354=1,IF(C6354&gt;=Params!$B$13-3,IF(C6354&lt;Params!$B$13,Params!$B$20,0.3),0.3),IF(C6354&gt;=Params!$B$15-3,IF(C6354&lt;Params!$B$15,Params!$B$21,0.3),0.3)))</f>
        <v/>
      </c>
    </row>
    <row r="6355" ht="15" customHeight="1" s="1">
      <c r="A6355" s="9" t="n">
        <v>6352</v>
      </c>
      <c r="B6355" s="6" t="inlineStr">
        <is>
          <t>22/09</t>
        </is>
      </c>
      <c r="C6355" s="6" t="n">
        <v>15</v>
      </c>
      <c r="D6355" s="6" t="n">
        <v>0</v>
      </c>
      <c r="E6355" s="10">
        <f>IF(D6355=1, IF(OR(C6355&lt;10, C6355&gt;=15),1,0), IF(OR(C6355&lt;7, C6355&gt;=18),1,0))</f>
        <v/>
      </c>
      <c r="F6355" s="11" t="n">
        <v>0</v>
      </c>
      <c r="G6355" s="12">
        <f>0.5*8</f>
        <v/>
      </c>
      <c r="H6355" s="12">
        <f>F6355-G6355</f>
        <v/>
      </c>
      <c r="I6355" s="10">
        <f>IF(E6355=0,"Fora",IF(E6354=0,"Carg xar",IF(H6355&lt;0,IF(M6355&lt;0.9,"Carg FV","Stby"),IF(M6355&gt;P6355,"V2H",IF(M6355&lt;0.9,"Carg xar","Stby")))))</f>
        <v/>
      </c>
      <c r="J6355" s="12">
        <f>IF(OR(I6355="Carg FV",I6355="Carg xar"),MIN(IF(I6355="Carg FV",ABS(H6355),7.4),7.4,MAX(0,(0.9-M6355)*40)*0.95),0)</f>
        <v/>
      </c>
      <c r="K6355" s="12">
        <f>IF(I6355="V2H",MIN(MAX(0,H6355),7.4,MAX(0,(M6355-P6355)*40)*0.95),0)</f>
        <v/>
      </c>
      <c r="L6355" s="12">
        <f>IF(E6355=0,0,MAX(0,H6355-K6355))</f>
        <v/>
      </c>
      <c r="M6355" s="13">
        <f>M6354+J6354/40-IF(I6354="V2H",K6354/(0.95*40),0)-IF(E6355=0,IF(E6354=1,IF(D6355=1,30,40)*0.18/(2*40),0),0)-IF(E6355=1,IF(E6354=0,IF(D6355=1,30,40)*0.18/(2*40),0),0)</f>
        <v/>
      </c>
      <c r="N6355" s="14" t="n">
        <v>0.15</v>
      </c>
      <c r="O6355" s="15">
        <f>K6355*N6355</f>
        <v/>
      </c>
      <c r="P6355">
        <f>IF(E6355=0,0.3,IF(D6355=1,IF(C6355&gt;=Params!$B$13-3,IF(C6355&lt;Params!$B$13,Params!$B$20,0.3),0.3),IF(C6355&gt;=Params!$B$15-3,IF(C6355&lt;Params!$B$15,Params!$B$21,0.3),0.3)))</f>
        <v/>
      </c>
    </row>
    <row r="6356" ht="15" customHeight="1" s="1">
      <c r="A6356" s="9" t="n">
        <v>6353</v>
      </c>
      <c r="B6356" s="6" t="inlineStr">
        <is>
          <t>22/09</t>
        </is>
      </c>
      <c r="C6356" s="6" t="n">
        <v>16</v>
      </c>
      <c r="D6356" s="6" t="n">
        <v>0</v>
      </c>
      <c r="E6356" s="10">
        <f>IF(D6356=1, IF(OR(C6356&lt;10, C6356&gt;=15),1,0), IF(OR(C6356&lt;7, C6356&gt;=18),1,0))</f>
        <v/>
      </c>
      <c r="F6356" s="11" t="n">
        <v>1.231</v>
      </c>
      <c r="G6356" s="12">
        <f>0.3*8</f>
        <v/>
      </c>
      <c r="H6356" s="12">
        <f>F6356-G6356</f>
        <v/>
      </c>
      <c r="I6356" s="10">
        <f>IF(E6356=0,"Fora",IF(E6355=0,"Carg xar",IF(H6356&lt;0,IF(M6356&lt;0.9,"Carg FV","Stby"),IF(M6356&gt;P6356,"V2H",IF(M6356&lt;0.9,"Carg xar","Stby")))))</f>
        <v/>
      </c>
      <c r="J6356" s="12">
        <f>IF(OR(I6356="Carg FV",I6356="Carg xar"),MIN(IF(I6356="Carg FV",ABS(H6356),7.4),7.4,MAX(0,(0.9-M6356)*40)*0.95),0)</f>
        <v/>
      </c>
      <c r="K6356" s="12">
        <f>IF(I6356="V2H",MIN(MAX(0,H6356),7.4,MAX(0,(M6356-P6356)*40)*0.95),0)</f>
        <v/>
      </c>
      <c r="L6356" s="12">
        <f>IF(E6356=0,0,MAX(0,H6356-K6356))</f>
        <v/>
      </c>
      <c r="M6356" s="13">
        <f>M6355+J6355/40-IF(I6355="V2H",K6355/(0.95*40),0)-IF(E6356=0,IF(E6355=1,IF(D6356=1,30,40)*0.18/(2*40),0),0)-IF(E6356=1,IF(E6355=0,IF(D6356=1,30,40)*0.18/(2*40),0),0)</f>
        <v/>
      </c>
      <c r="N6356" s="14" t="n">
        <v>0.15</v>
      </c>
      <c r="O6356" s="15">
        <f>K6356*N6356</f>
        <v/>
      </c>
      <c r="P6356">
        <f>IF(E6356=0,0.3,IF(D6356=1,IF(C6356&gt;=Params!$B$13-3,IF(C6356&lt;Params!$B$13,Params!$B$20,0.3),0.3),IF(C6356&gt;=Params!$B$15-3,IF(C6356&lt;Params!$B$15,Params!$B$21,0.3),0.3)))</f>
        <v/>
      </c>
    </row>
    <row r="6357" ht="15" customHeight="1" s="1">
      <c r="A6357" s="9" t="n">
        <v>6354</v>
      </c>
      <c r="B6357" s="6" t="inlineStr">
        <is>
          <t>22/09</t>
        </is>
      </c>
      <c r="C6357" s="6" t="n">
        <v>17</v>
      </c>
      <c r="D6357" s="6" t="n">
        <v>0</v>
      </c>
      <c r="E6357" s="10">
        <f>IF(D6357=1, IF(OR(C6357&lt;10, C6357&gt;=15),1,0), IF(OR(C6357&lt;7, C6357&gt;=18),1,0))</f>
        <v/>
      </c>
      <c r="F6357" s="11" t="n">
        <v>0</v>
      </c>
      <c r="G6357" s="12">
        <f>0.12*8</f>
        <v/>
      </c>
      <c r="H6357" s="12">
        <f>F6357-G6357</f>
        <v/>
      </c>
      <c r="I6357" s="10">
        <f>IF(E6357=0,"Fora",IF(E6356=0,"Carg xar",IF(H6357&lt;0,IF(M6357&lt;0.9,"Carg FV","Stby"),IF(M6357&gt;P6357,"V2H",IF(M6357&lt;0.9,"Carg xar","Stby")))))</f>
        <v/>
      </c>
      <c r="J6357" s="12">
        <f>IF(OR(I6357="Carg FV",I6357="Carg xar"),MIN(IF(I6357="Carg FV",ABS(H6357),7.4),7.4,MAX(0,(0.9-M6357)*40)*0.95),0)</f>
        <v/>
      </c>
      <c r="K6357" s="12">
        <f>IF(I6357="V2H",MIN(MAX(0,H6357),7.4,MAX(0,(M6357-P6357)*40)*0.95),0)</f>
        <v/>
      </c>
      <c r="L6357" s="12">
        <f>IF(E6357=0,0,MAX(0,H6357-K6357))</f>
        <v/>
      </c>
      <c r="M6357" s="13">
        <f>M6356+J6356/40-IF(I6356="V2H",K6356/(0.95*40),0)-IF(E6357=0,IF(E6356=1,IF(D6357=1,30,40)*0.18/(2*40),0),0)-IF(E6357=1,IF(E6356=0,IF(D6357=1,30,40)*0.18/(2*40),0),0)</f>
        <v/>
      </c>
      <c r="N6357" s="14" t="n">
        <v>0.15</v>
      </c>
      <c r="O6357" s="15">
        <f>K6357*N6357</f>
        <v/>
      </c>
      <c r="P6357">
        <f>IF(E6357=0,0.3,IF(D6357=1,IF(C6357&gt;=Params!$B$13-3,IF(C6357&lt;Params!$B$13,Params!$B$20,0.3),0.3),IF(C6357&gt;=Params!$B$15-3,IF(C6357&lt;Params!$B$15,Params!$B$21,0.3),0.3)))</f>
        <v/>
      </c>
    </row>
    <row r="6358" ht="15" customHeight="1" s="1">
      <c r="A6358" s="9" t="n">
        <v>6355</v>
      </c>
      <c r="B6358" s="6" t="inlineStr">
        <is>
          <t>22/09</t>
        </is>
      </c>
      <c r="C6358" s="6" t="n">
        <v>18</v>
      </c>
      <c r="D6358" s="6" t="n">
        <v>0</v>
      </c>
      <c r="E6358" s="10">
        <f>IF(D6358=1, IF(OR(C6358&lt;10, C6358&gt;=15),1,0), IF(OR(C6358&lt;7, C6358&gt;=18),1,0))</f>
        <v/>
      </c>
      <c r="F6358" s="11" t="n">
        <v>0.011</v>
      </c>
      <c r="G6358" s="12">
        <f>0*8</f>
        <v/>
      </c>
      <c r="H6358" s="12">
        <f>F6358-G6358</f>
        <v/>
      </c>
      <c r="I6358" s="10">
        <f>IF(E6358=0,"Fora",IF(E6357=0,"Carg xar",IF(H6358&lt;0,IF(M6358&lt;0.9,"Carg FV","Stby"),IF(M6358&gt;P6358,"V2H",IF(M6358&lt;0.9,"Carg xar","Stby")))))</f>
        <v/>
      </c>
      <c r="J6358" s="12">
        <f>IF(OR(I6358="Carg FV",I6358="Carg xar"),MIN(IF(I6358="Carg FV",ABS(H6358),7.4),7.4,MAX(0,(0.9-M6358)*40)*0.95),0)</f>
        <v/>
      </c>
      <c r="K6358" s="12">
        <f>IF(I6358="V2H",MIN(MAX(0,H6358),7.4,MAX(0,(M6358-P6358)*40)*0.95),0)</f>
        <v/>
      </c>
      <c r="L6358" s="12">
        <f>IF(E6358=0,0,MAX(0,H6358-K6358))</f>
        <v/>
      </c>
      <c r="M6358" s="13">
        <f>M6357+J6357/40-IF(I6357="V2H",K6357/(0.95*40),0)-IF(E6358=0,IF(E6357=1,IF(D6358=1,30,40)*0.18/(2*40),0),0)-IF(E6358=1,IF(E6357=0,IF(D6358=1,30,40)*0.18/(2*40),0),0)</f>
        <v/>
      </c>
      <c r="N6358" s="14" t="n">
        <v>0.2</v>
      </c>
      <c r="O6358" s="15">
        <f>K6358*N6358</f>
        <v/>
      </c>
      <c r="P6358">
        <f>IF(E6358=0,0.3,IF(D6358=1,IF(C6358&gt;=Params!$B$13-3,IF(C6358&lt;Params!$B$13,Params!$B$20,0.3),0.3),IF(C6358&gt;=Params!$B$15-3,IF(C6358&lt;Params!$B$15,Params!$B$21,0.3),0.3)))</f>
        <v/>
      </c>
    </row>
    <row r="6359" ht="15" customHeight="1" s="1">
      <c r="A6359" s="9" t="n">
        <v>6356</v>
      </c>
      <c r="B6359" s="6" t="inlineStr">
        <is>
          <t>22/09</t>
        </is>
      </c>
      <c r="C6359" s="6" t="n">
        <v>19</v>
      </c>
      <c r="D6359" s="6" t="n">
        <v>0</v>
      </c>
      <c r="E6359" s="10">
        <f>IF(D6359=1, IF(OR(C6359&lt;10, C6359&gt;=15),1,0), IF(OR(C6359&lt;7, C6359&gt;=18),1,0))</f>
        <v/>
      </c>
      <c r="F6359" s="11" t="n">
        <v>0.708</v>
      </c>
      <c r="G6359" s="12">
        <f>0*8</f>
        <v/>
      </c>
      <c r="H6359" s="12">
        <f>F6359-G6359</f>
        <v/>
      </c>
      <c r="I6359" s="10">
        <f>IF(E6359=0,"Fora",IF(E6358=0,"Carg xar",IF(H6359&lt;0,IF(M6359&lt;0.9,"Carg FV","Stby"),IF(M6359&gt;P6359,"V2H",IF(M6359&lt;0.9,"Carg xar","Stby")))))</f>
        <v/>
      </c>
      <c r="J6359" s="12">
        <f>IF(OR(I6359="Carg FV",I6359="Carg xar"),MIN(IF(I6359="Carg FV",ABS(H6359),7.4),7.4,MAX(0,(0.9-M6359)*40)*0.95),0)</f>
        <v/>
      </c>
      <c r="K6359" s="12">
        <f>IF(I6359="V2H",MIN(MAX(0,H6359),7.4,MAX(0,(M6359-P6359)*40)*0.95),0)</f>
        <v/>
      </c>
      <c r="L6359" s="12">
        <f>IF(E6359=0,0,MAX(0,H6359-K6359))</f>
        <v/>
      </c>
      <c r="M6359" s="13">
        <f>M6358+J6358/40-IF(I6358="V2H",K6358/(0.95*40),0)-IF(E6359=0,IF(E6358=1,IF(D6359=1,30,40)*0.18/(2*40),0),0)-IF(E6359=1,IF(E6358=0,IF(D6359=1,30,40)*0.18/(2*40),0),0)</f>
        <v/>
      </c>
      <c r="N6359" s="14" t="n">
        <v>0.2</v>
      </c>
      <c r="O6359" s="15">
        <f>K6359*N6359</f>
        <v/>
      </c>
      <c r="P6359">
        <f>IF(E6359=0,0.3,IF(D6359=1,IF(C6359&gt;=Params!$B$13-3,IF(C6359&lt;Params!$B$13,Params!$B$20,0.3),0.3),IF(C6359&gt;=Params!$B$15-3,IF(C6359&lt;Params!$B$15,Params!$B$21,0.3),0.3)))</f>
        <v/>
      </c>
    </row>
    <row r="6360" ht="15" customHeight="1" s="1">
      <c r="A6360" s="9" t="n">
        <v>6357</v>
      </c>
      <c r="B6360" s="6" t="inlineStr">
        <is>
          <t>22/09</t>
        </is>
      </c>
      <c r="C6360" s="6" t="n">
        <v>20</v>
      </c>
      <c r="D6360" s="6" t="n">
        <v>0</v>
      </c>
      <c r="E6360" s="10">
        <f>IF(D6360=1, IF(OR(C6360&lt;10, C6360&gt;=15),1,0), IF(OR(C6360&lt;7, C6360&gt;=18),1,0))</f>
        <v/>
      </c>
      <c r="F6360" s="11" t="n">
        <v>0.901</v>
      </c>
      <c r="G6360" s="12">
        <f>0*8</f>
        <v/>
      </c>
      <c r="H6360" s="12">
        <f>F6360-G6360</f>
        <v/>
      </c>
      <c r="I6360" s="10">
        <f>IF(E6360=0,"Fora",IF(E6359=0,"Carg xar",IF(H6360&lt;0,IF(M6360&lt;0.9,"Carg FV","Stby"),IF(M6360&gt;P6360,"V2H",IF(M6360&lt;0.9,"Carg xar","Stby")))))</f>
        <v/>
      </c>
      <c r="J6360" s="12">
        <f>IF(OR(I6360="Carg FV",I6360="Carg xar"),MIN(IF(I6360="Carg FV",ABS(H6360),7.4),7.4,MAX(0,(0.9-M6360)*40)*0.95),0)</f>
        <v/>
      </c>
      <c r="K6360" s="12">
        <f>IF(I6360="V2H",MIN(MAX(0,H6360),7.4,MAX(0,(M6360-P6360)*40)*0.95),0)</f>
        <v/>
      </c>
      <c r="L6360" s="12">
        <f>IF(E6360=0,0,MAX(0,H6360-K6360))</f>
        <v/>
      </c>
      <c r="M6360" s="13">
        <f>M6359+J6359/40-IF(I6359="V2H",K6359/(0.95*40),0)-IF(E6360=0,IF(E6359=1,IF(D6360=1,30,40)*0.18/(2*40),0),0)-IF(E6360=1,IF(E6359=0,IF(D6360=1,30,40)*0.18/(2*40),0),0)</f>
        <v/>
      </c>
      <c r="N6360" s="14" t="n">
        <v>0.2</v>
      </c>
      <c r="O6360" s="15">
        <f>K6360*N6360</f>
        <v/>
      </c>
      <c r="P6360">
        <f>IF(E6360=0,0.3,IF(D6360=1,IF(C6360&gt;=Params!$B$13-3,IF(C6360&lt;Params!$B$13,Params!$B$20,0.3),0.3),IF(C6360&gt;=Params!$B$15-3,IF(C6360&lt;Params!$B$15,Params!$B$21,0.3),0.3)))</f>
        <v/>
      </c>
    </row>
    <row r="6361" ht="15" customHeight="1" s="1">
      <c r="A6361" s="9" t="n">
        <v>6358</v>
      </c>
      <c r="B6361" s="6" t="inlineStr">
        <is>
          <t>22/09</t>
        </is>
      </c>
      <c r="C6361" s="6" t="n">
        <v>21</v>
      </c>
      <c r="D6361" s="6" t="n">
        <v>0</v>
      </c>
      <c r="E6361" s="10">
        <f>IF(D6361=1, IF(OR(C6361&lt;10, C6361&gt;=15),1,0), IF(OR(C6361&lt;7, C6361&gt;=18),1,0))</f>
        <v/>
      </c>
      <c r="F6361" s="11" t="n">
        <v>0.38</v>
      </c>
      <c r="G6361" s="12">
        <f>0*8</f>
        <v/>
      </c>
      <c r="H6361" s="12">
        <f>F6361-G6361</f>
        <v/>
      </c>
      <c r="I6361" s="10">
        <f>IF(E6361=0,"Fora",IF(E6360=0,"Carg xar",IF(H6361&lt;0,IF(M6361&lt;0.9,"Carg FV","Stby"),IF(M6361&gt;P6361,"V2H",IF(M6361&lt;0.9,"Carg xar","Stby")))))</f>
        <v/>
      </c>
      <c r="J6361" s="12">
        <f>IF(OR(I6361="Carg FV",I6361="Carg xar"),MIN(IF(I6361="Carg FV",ABS(H6361),7.4),7.4,MAX(0,(0.9-M6361)*40)*0.95),0)</f>
        <v/>
      </c>
      <c r="K6361" s="12">
        <f>IF(I6361="V2H",MIN(MAX(0,H6361),7.4,MAX(0,(M6361-P6361)*40)*0.95),0)</f>
        <v/>
      </c>
      <c r="L6361" s="12">
        <f>IF(E6361=0,0,MAX(0,H6361-K6361))</f>
        <v/>
      </c>
      <c r="M6361" s="13">
        <f>M6360+J6360/40-IF(I6360="V2H",K6360/(0.95*40),0)-IF(E6361=0,IF(E6360=1,IF(D6361=1,30,40)*0.18/(2*40),0),0)-IF(E6361=1,IF(E6360=0,IF(D6361=1,30,40)*0.18/(2*40),0),0)</f>
        <v/>
      </c>
      <c r="N6361" s="14" t="n">
        <v>0.2</v>
      </c>
      <c r="O6361" s="15">
        <f>K6361*N6361</f>
        <v/>
      </c>
      <c r="P6361">
        <f>IF(E6361=0,0.3,IF(D6361=1,IF(C6361&gt;=Params!$B$13-3,IF(C6361&lt;Params!$B$13,Params!$B$20,0.3),0.3),IF(C6361&gt;=Params!$B$15-3,IF(C6361&lt;Params!$B$15,Params!$B$21,0.3),0.3)))</f>
        <v/>
      </c>
    </row>
    <row r="6362" ht="15" customHeight="1" s="1">
      <c r="A6362" s="9" t="n">
        <v>6359</v>
      </c>
      <c r="B6362" s="6" t="inlineStr">
        <is>
          <t>22/09</t>
        </is>
      </c>
      <c r="C6362" s="6" t="n">
        <v>22</v>
      </c>
      <c r="D6362" s="6" t="n">
        <v>0</v>
      </c>
      <c r="E6362" s="10">
        <f>IF(D6362=1, IF(OR(C6362&lt;10, C6362&gt;=15),1,0), IF(OR(C6362&lt;7, C6362&gt;=18),1,0))</f>
        <v/>
      </c>
      <c r="F6362" s="11" t="n">
        <v>0.334</v>
      </c>
      <c r="G6362" s="12">
        <f>0*8</f>
        <v/>
      </c>
      <c r="H6362" s="12">
        <f>F6362-G6362</f>
        <v/>
      </c>
      <c r="I6362" s="10">
        <f>IF(E6362=0,"Fora",IF(E6361=0,"Carg xar",IF(H6362&lt;0,IF(M6362&lt;0.9,"Carg FV","Stby"),IF(M6362&gt;P6362,"V2H",IF(M6362&lt;0.9,"Carg xar","Stby")))))</f>
        <v/>
      </c>
      <c r="J6362" s="12">
        <f>IF(OR(I6362="Carg FV",I6362="Carg xar"),MIN(IF(I6362="Carg FV",ABS(H6362),7.4),7.4,MAX(0,(0.9-M6362)*40)*0.95),0)</f>
        <v/>
      </c>
      <c r="K6362" s="12">
        <f>IF(I6362="V2H",MIN(MAX(0,H6362),7.4,MAX(0,(M6362-P6362)*40)*0.95),0)</f>
        <v/>
      </c>
      <c r="L6362" s="12">
        <f>IF(E6362=0,0,MAX(0,H6362-K6362))</f>
        <v/>
      </c>
      <c r="M6362" s="13">
        <f>M6361+J6361/40-IF(I6361="V2H",K6361/(0.95*40),0)-IF(E6362=0,IF(E6361=1,IF(D6362=1,30,40)*0.18/(2*40),0),0)-IF(E6362=1,IF(E6361=0,IF(D6362=1,30,40)*0.18/(2*40),0),0)</f>
        <v/>
      </c>
      <c r="N6362" s="14" t="n">
        <v>0.15</v>
      </c>
      <c r="O6362" s="15">
        <f>K6362*N6362</f>
        <v/>
      </c>
      <c r="P6362">
        <f>IF(E6362=0,0.3,IF(D6362=1,IF(C6362&gt;=Params!$B$13-3,IF(C6362&lt;Params!$B$13,Params!$B$20,0.3),0.3),IF(C6362&gt;=Params!$B$15-3,IF(C6362&lt;Params!$B$15,Params!$B$21,0.3),0.3)))</f>
        <v/>
      </c>
    </row>
    <row r="6363" ht="15" customHeight="1" s="1">
      <c r="A6363" s="9" t="n">
        <v>6360</v>
      </c>
      <c r="B6363" s="6" t="inlineStr">
        <is>
          <t>22/09</t>
        </is>
      </c>
      <c r="C6363" s="6" t="n">
        <v>23</v>
      </c>
      <c r="D6363" s="6" t="n">
        <v>0</v>
      </c>
      <c r="E6363" s="10">
        <f>IF(D6363=1, IF(OR(C6363&lt;10, C6363&gt;=15),1,0), IF(OR(C6363&lt;7, C6363&gt;=18),1,0))</f>
        <v/>
      </c>
      <c r="F6363" s="11" t="n">
        <v>0.256</v>
      </c>
      <c r="G6363" s="12">
        <f>0*8</f>
        <v/>
      </c>
      <c r="H6363" s="12">
        <f>F6363-G6363</f>
        <v/>
      </c>
      <c r="I6363" s="10">
        <f>IF(E6363=0,"Fora",IF(E6362=0,"Carg xar",IF(H6363&lt;0,IF(M6363&lt;0.9,"Carg FV","Stby"),IF(M6363&gt;P6363,"V2H",IF(M6363&lt;0.9,"Carg xar","Stby")))))</f>
        <v/>
      </c>
      <c r="J6363" s="12">
        <f>IF(OR(I6363="Carg FV",I6363="Carg xar"),MIN(IF(I6363="Carg FV",ABS(H6363),7.4),7.4,MAX(0,(0.9-M6363)*40)*0.95),0)</f>
        <v/>
      </c>
      <c r="K6363" s="12">
        <f>IF(I6363="V2H",MIN(MAX(0,H6363),7.4,MAX(0,(M6363-P6363)*40)*0.95),0)</f>
        <v/>
      </c>
      <c r="L6363" s="12">
        <f>IF(E6363=0,0,MAX(0,H6363-K6363))</f>
        <v/>
      </c>
      <c r="M6363" s="13">
        <f>M6362+J6362/40-IF(I6362="V2H",K6362/(0.95*40),0)-IF(E6363=0,IF(E6362=1,IF(D6363=1,30,40)*0.18/(2*40),0),0)-IF(E6363=1,IF(E6362=0,IF(D6363=1,30,40)*0.18/(2*40),0),0)</f>
        <v/>
      </c>
      <c r="N6363" s="14" t="n">
        <v>0.15</v>
      </c>
      <c r="O6363" s="15">
        <f>K6363*N6363</f>
        <v/>
      </c>
      <c r="P6363">
        <f>IF(E6363=0,0.3,IF(D6363=1,IF(C6363&gt;=Params!$B$13-3,IF(C6363&lt;Params!$B$13,Params!$B$20,0.3),0.3),IF(C6363&gt;=Params!$B$15-3,IF(C6363&lt;Params!$B$15,Params!$B$21,0.3),0.3)))</f>
        <v/>
      </c>
    </row>
    <row r="6364" ht="15" customHeight="1" s="1">
      <c r="A6364" s="9" t="n">
        <v>6361</v>
      </c>
      <c r="B6364" s="6" t="inlineStr">
        <is>
          <t>23/09</t>
        </is>
      </c>
      <c r="C6364" s="6" t="n">
        <v>0</v>
      </c>
      <c r="D6364" s="6" t="n">
        <v>0</v>
      </c>
      <c r="E6364" s="10">
        <f>IF(D6364=1, IF(OR(C6364&lt;10, C6364&gt;=15),1,0), IF(OR(C6364&lt;7, C6364&gt;=18),1,0))</f>
        <v/>
      </c>
      <c r="F6364" s="11" t="n">
        <v>0.162</v>
      </c>
      <c r="G6364" s="12">
        <f>0*8</f>
        <v/>
      </c>
      <c r="H6364" s="12">
        <f>F6364-G6364</f>
        <v/>
      </c>
      <c r="I6364" s="10">
        <f>IF(E6364=0,"Fora",IF(E6363=0,"Carg xar",IF(H6364&lt;0,IF(M6364&lt;0.9,"Carg FV","Stby"),IF(M6364&gt;P6364,"V2H",IF(M6364&lt;0.9,"Carg xar","Stby")))))</f>
        <v/>
      </c>
      <c r="J6364" s="12">
        <f>IF(OR(I6364="Carg FV",I6364="Carg xar"),MIN(IF(I6364="Carg FV",ABS(H6364),7.4),7.4,MAX(0,(0.9-M6364)*40)*0.95),0)</f>
        <v/>
      </c>
      <c r="K6364" s="12">
        <f>IF(I6364="V2H",MIN(MAX(0,H6364),7.4,MAX(0,(M6364-P6364)*40)*0.95),0)</f>
        <v/>
      </c>
      <c r="L6364" s="12">
        <f>IF(E6364=0,0,MAX(0,H6364-K6364))</f>
        <v/>
      </c>
      <c r="M6364" s="13">
        <f>M6363+J6363/40-IF(I6363="V2H",K6363/(0.95*40),0)-IF(E6364=0,IF(E6363=1,IF(D6364=1,30,40)*0.18/(2*40),0),0)-IF(E6364=1,IF(E6363=0,IF(D6364=1,30,40)*0.18/(2*40),0),0)</f>
        <v/>
      </c>
      <c r="N6364" s="14" t="n">
        <v>0.09</v>
      </c>
      <c r="O6364" s="15">
        <f>K6364*N6364</f>
        <v/>
      </c>
      <c r="P6364">
        <f>IF(E6364=0,0.3,IF(D6364=1,IF(C6364&gt;=Params!$B$13-3,IF(C6364&lt;Params!$B$13,Params!$B$20,0.3),0.3),IF(C6364&gt;=Params!$B$15-3,IF(C6364&lt;Params!$B$15,Params!$B$21,0.3),0.3)))</f>
        <v/>
      </c>
    </row>
    <row r="6365" ht="15" customHeight="1" s="1">
      <c r="A6365" s="9" t="n">
        <v>6362</v>
      </c>
      <c r="B6365" s="6" t="inlineStr">
        <is>
          <t>23/09</t>
        </is>
      </c>
      <c r="C6365" s="6" t="n">
        <v>1</v>
      </c>
      <c r="D6365" s="6" t="n">
        <v>0</v>
      </c>
      <c r="E6365" s="10">
        <f>IF(D6365=1, IF(OR(C6365&lt;10, C6365&gt;=15),1,0), IF(OR(C6365&lt;7, C6365&gt;=18),1,0))</f>
        <v/>
      </c>
      <c r="F6365" s="11" t="n">
        <v>0.176</v>
      </c>
      <c r="G6365" s="12">
        <f>0*8</f>
        <v/>
      </c>
      <c r="H6365" s="12">
        <f>F6365-G6365</f>
        <v/>
      </c>
      <c r="I6365" s="10">
        <f>IF(E6365=0,"Fora",IF(E6364=0,"Carg xar",IF(H6365&lt;0,IF(M6365&lt;0.9,"Carg FV","Stby"),IF(M6365&gt;P6365,"V2H",IF(M6365&lt;0.9,"Carg xar","Stby")))))</f>
        <v/>
      </c>
      <c r="J6365" s="12">
        <f>IF(OR(I6365="Carg FV",I6365="Carg xar"),MIN(IF(I6365="Carg FV",ABS(H6365),7.4),7.4,MAX(0,(0.9-M6365)*40)*0.95),0)</f>
        <v/>
      </c>
      <c r="K6365" s="12">
        <f>IF(I6365="V2H",MIN(MAX(0,H6365),7.4,MAX(0,(M6365-P6365)*40)*0.95),0)</f>
        <v/>
      </c>
      <c r="L6365" s="12">
        <f>IF(E6365=0,0,MAX(0,H6365-K6365))</f>
        <v/>
      </c>
      <c r="M6365" s="13">
        <f>M6364+J6364/40-IF(I6364="V2H",K6364/(0.95*40),0)-IF(E6365=0,IF(E6364=1,IF(D6365=1,30,40)*0.18/(2*40),0),0)-IF(E6365=1,IF(E6364=0,IF(D6365=1,30,40)*0.18/(2*40),0),0)</f>
        <v/>
      </c>
      <c r="N6365" s="14" t="n">
        <v>0.09</v>
      </c>
      <c r="O6365" s="15">
        <f>K6365*N6365</f>
        <v/>
      </c>
      <c r="P6365">
        <f>IF(E6365=0,0.3,IF(D6365=1,IF(C6365&gt;=Params!$B$13-3,IF(C6365&lt;Params!$B$13,Params!$B$20,0.3),0.3),IF(C6365&gt;=Params!$B$15-3,IF(C6365&lt;Params!$B$15,Params!$B$21,0.3),0.3)))</f>
        <v/>
      </c>
    </row>
    <row r="6366" ht="15" customHeight="1" s="1">
      <c r="A6366" s="9" t="n">
        <v>6363</v>
      </c>
      <c r="B6366" s="6" t="inlineStr">
        <is>
          <t>23/09</t>
        </is>
      </c>
      <c r="C6366" s="6" t="n">
        <v>2</v>
      </c>
      <c r="D6366" s="6" t="n">
        <v>0</v>
      </c>
      <c r="E6366" s="10">
        <f>IF(D6366=1, IF(OR(C6366&lt;10, C6366&gt;=15),1,0), IF(OR(C6366&lt;7, C6366&gt;=18),1,0))</f>
        <v/>
      </c>
      <c r="F6366" s="11" t="n">
        <v>0.123</v>
      </c>
      <c r="G6366" s="12">
        <f>0*8</f>
        <v/>
      </c>
      <c r="H6366" s="12">
        <f>F6366-G6366</f>
        <v/>
      </c>
      <c r="I6366" s="10">
        <f>IF(E6366=0,"Fora",IF(E6365=0,"Carg xar",IF(H6366&lt;0,IF(M6366&lt;0.9,"Carg FV","Stby"),IF(M6366&gt;P6366,"V2H",IF(M6366&lt;0.9,"Carg xar","Stby")))))</f>
        <v/>
      </c>
      <c r="J6366" s="12">
        <f>IF(OR(I6366="Carg FV",I6366="Carg xar"),MIN(IF(I6366="Carg FV",ABS(H6366),7.4),7.4,MAX(0,(0.9-M6366)*40)*0.95),0)</f>
        <v/>
      </c>
      <c r="K6366" s="12">
        <f>IF(I6366="V2H",MIN(MAX(0,H6366),7.4,MAX(0,(M6366-P6366)*40)*0.95),0)</f>
        <v/>
      </c>
      <c r="L6366" s="12">
        <f>IF(E6366=0,0,MAX(0,H6366-K6366))</f>
        <v/>
      </c>
      <c r="M6366" s="13">
        <f>M6365+J6365/40-IF(I6365="V2H",K6365/(0.95*40),0)-IF(E6366=0,IF(E6365=1,IF(D6366=1,30,40)*0.18/(2*40),0),0)-IF(E6366=1,IF(E6365=0,IF(D6366=1,30,40)*0.18/(2*40),0),0)</f>
        <v/>
      </c>
      <c r="N6366" s="14" t="n">
        <v>0.09</v>
      </c>
      <c r="O6366" s="15">
        <f>K6366*N6366</f>
        <v/>
      </c>
      <c r="P6366">
        <f>IF(E6366=0,0.3,IF(D6366=1,IF(C6366&gt;=Params!$B$13-3,IF(C6366&lt;Params!$B$13,Params!$B$20,0.3),0.3),IF(C6366&gt;=Params!$B$15-3,IF(C6366&lt;Params!$B$15,Params!$B$21,0.3),0.3)))</f>
        <v/>
      </c>
    </row>
    <row r="6367" ht="15" customHeight="1" s="1">
      <c r="A6367" s="9" t="n">
        <v>6364</v>
      </c>
      <c r="B6367" s="6" t="inlineStr">
        <is>
          <t>23/09</t>
        </is>
      </c>
      <c r="C6367" s="6" t="n">
        <v>3</v>
      </c>
      <c r="D6367" s="6" t="n">
        <v>0</v>
      </c>
      <c r="E6367" s="10">
        <f>IF(D6367=1, IF(OR(C6367&lt;10, C6367&gt;=15),1,0), IF(OR(C6367&lt;7, C6367&gt;=18),1,0))</f>
        <v/>
      </c>
      <c r="F6367" s="11" t="n">
        <v>0.164</v>
      </c>
      <c r="G6367" s="12">
        <f>0*8</f>
        <v/>
      </c>
      <c r="H6367" s="12">
        <f>F6367-G6367</f>
        <v/>
      </c>
      <c r="I6367" s="10">
        <f>IF(E6367=0,"Fora",IF(E6366=0,"Carg xar",IF(H6367&lt;0,IF(M6367&lt;0.9,"Carg FV","Stby"),IF(M6367&gt;P6367,"V2H",IF(M6367&lt;0.9,"Carg xar","Stby")))))</f>
        <v/>
      </c>
      <c r="J6367" s="12">
        <f>IF(OR(I6367="Carg FV",I6367="Carg xar"),MIN(IF(I6367="Carg FV",ABS(H6367),7.4),7.4,MAX(0,(0.9-M6367)*40)*0.95),0)</f>
        <v/>
      </c>
      <c r="K6367" s="12">
        <f>IF(I6367="V2H",MIN(MAX(0,H6367),7.4,MAX(0,(M6367-P6367)*40)*0.95),0)</f>
        <v/>
      </c>
      <c r="L6367" s="12">
        <f>IF(E6367=0,0,MAX(0,H6367-K6367))</f>
        <v/>
      </c>
      <c r="M6367" s="13">
        <f>M6366+J6366/40-IF(I6366="V2H",K6366/(0.95*40),0)-IF(E6367=0,IF(E6366=1,IF(D6367=1,30,40)*0.18/(2*40),0),0)-IF(E6367=1,IF(E6366=0,IF(D6367=1,30,40)*0.18/(2*40),0),0)</f>
        <v/>
      </c>
      <c r="N6367" s="14" t="n">
        <v>0.09</v>
      </c>
      <c r="O6367" s="15">
        <f>K6367*N6367</f>
        <v/>
      </c>
      <c r="P6367">
        <f>IF(E6367=0,0.3,IF(D6367=1,IF(C6367&gt;=Params!$B$13-3,IF(C6367&lt;Params!$B$13,Params!$B$20,0.3),0.3),IF(C6367&gt;=Params!$B$15-3,IF(C6367&lt;Params!$B$15,Params!$B$21,0.3),0.3)))</f>
        <v/>
      </c>
    </row>
    <row r="6368" ht="15" customHeight="1" s="1">
      <c r="A6368" s="9" t="n">
        <v>6365</v>
      </c>
      <c r="B6368" s="6" t="inlineStr">
        <is>
          <t>23/09</t>
        </is>
      </c>
      <c r="C6368" s="6" t="n">
        <v>4</v>
      </c>
      <c r="D6368" s="6" t="n">
        <v>0</v>
      </c>
      <c r="E6368" s="10">
        <f>IF(D6368=1, IF(OR(C6368&lt;10, C6368&gt;=15),1,0), IF(OR(C6368&lt;7, C6368&gt;=18),1,0))</f>
        <v/>
      </c>
      <c r="F6368" s="11" t="n">
        <v>0.131</v>
      </c>
      <c r="G6368" s="12">
        <f>0*8</f>
        <v/>
      </c>
      <c r="H6368" s="12">
        <f>F6368-G6368</f>
        <v/>
      </c>
      <c r="I6368" s="10">
        <f>IF(E6368=0,"Fora",IF(E6367=0,"Carg xar",IF(H6368&lt;0,IF(M6368&lt;0.9,"Carg FV","Stby"),IF(M6368&gt;P6368,"V2H",IF(M6368&lt;0.9,"Carg xar","Stby")))))</f>
        <v/>
      </c>
      <c r="J6368" s="12">
        <f>IF(OR(I6368="Carg FV",I6368="Carg xar"),MIN(IF(I6368="Carg FV",ABS(H6368),7.4),7.4,MAX(0,(0.9-M6368)*40)*0.95),0)</f>
        <v/>
      </c>
      <c r="K6368" s="12">
        <f>IF(I6368="V2H",MIN(MAX(0,H6368),7.4,MAX(0,(M6368-P6368)*40)*0.95),0)</f>
        <v/>
      </c>
      <c r="L6368" s="12">
        <f>IF(E6368=0,0,MAX(0,H6368-K6368))</f>
        <v/>
      </c>
      <c r="M6368" s="13">
        <f>M6367+J6367/40-IF(I6367="V2H",K6367/(0.95*40),0)-IF(E6368=0,IF(E6367=1,IF(D6368=1,30,40)*0.18/(2*40),0),0)-IF(E6368=1,IF(E6367=0,IF(D6368=1,30,40)*0.18/(2*40),0),0)</f>
        <v/>
      </c>
      <c r="N6368" s="14" t="n">
        <v>0.09</v>
      </c>
      <c r="O6368" s="15">
        <f>K6368*N6368</f>
        <v/>
      </c>
      <c r="P6368">
        <f>IF(E6368=0,0.3,IF(D6368=1,IF(C6368&gt;=Params!$B$13-3,IF(C6368&lt;Params!$B$13,Params!$B$20,0.3),0.3),IF(C6368&gt;=Params!$B$15-3,IF(C6368&lt;Params!$B$15,Params!$B$21,0.3),0.3)))</f>
        <v/>
      </c>
    </row>
    <row r="6369" ht="15" customHeight="1" s="1">
      <c r="A6369" s="9" t="n">
        <v>6366</v>
      </c>
      <c r="B6369" s="6" t="inlineStr">
        <is>
          <t>23/09</t>
        </is>
      </c>
      <c r="C6369" s="6" t="n">
        <v>5</v>
      </c>
      <c r="D6369" s="6" t="n">
        <v>0</v>
      </c>
      <c r="E6369" s="10">
        <f>IF(D6369=1, IF(OR(C6369&lt;10, C6369&gt;=15),1,0), IF(OR(C6369&lt;7, C6369&gt;=18),1,0))</f>
        <v/>
      </c>
      <c r="F6369" s="11" t="n">
        <v>0.179</v>
      </c>
      <c r="G6369" s="12">
        <f>0*8</f>
        <v/>
      </c>
      <c r="H6369" s="12">
        <f>F6369-G6369</f>
        <v/>
      </c>
      <c r="I6369" s="10">
        <f>IF(E6369=0,"Fora",IF(E6368=0,"Carg xar",IF(H6369&lt;0,IF(M6369&lt;0.9,"Carg FV","Stby"),IF(M6369&gt;P6369,"V2H",IF(M6369&lt;0.9,"Carg xar","Stby")))))</f>
        <v/>
      </c>
      <c r="J6369" s="12">
        <f>IF(OR(I6369="Carg FV",I6369="Carg xar"),MIN(IF(I6369="Carg FV",ABS(H6369),7.4),7.4,MAX(0,(0.9-M6369)*40)*0.95),0)</f>
        <v/>
      </c>
      <c r="K6369" s="12">
        <f>IF(I6369="V2H",MIN(MAX(0,H6369),7.4,MAX(0,(M6369-P6369)*40)*0.95),0)</f>
        <v/>
      </c>
      <c r="L6369" s="12">
        <f>IF(E6369=0,0,MAX(0,H6369-K6369))</f>
        <v/>
      </c>
      <c r="M6369" s="13">
        <f>M6368+J6368/40-IF(I6368="V2H",K6368/(0.95*40),0)-IF(E6369=0,IF(E6368=1,IF(D6369=1,30,40)*0.18/(2*40),0),0)-IF(E6369=1,IF(E6368=0,IF(D6369=1,30,40)*0.18/(2*40),0),0)</f>
        <v/>
      </c>
      <c r="N6369" s="14" t="n">
        <v>0.09</v>
      </c>
      <c r="O6369" s="15">
        <f>K6369*N6369</f>
        <v/>
      </c>
      <c r="P6369">
        <f>IF(E6369=0,0.3,IF(D6369=1,IF(C6369&gt;=Params!$B$13-3,IF(C6369&lt;Params!$B$13,Params!$B$20,0.3),0.3),IF(C6369&gt;=Params!$B$15-3,IF(C6369&lt;Params!$B$15,Params!$B$21,0.3),0.3)))</f>
        <v/>
      </c>
    </row>
    <row r="6370" ht="15" customHeight="1" s="1">
      <c r="A6370" s="9" t="n">
        <v>6367</v>
      </c>
      <c r="B6370" s="6" t="inlineStr">
        <is>
          <t>23/09</t>
        </is>
      </c>
      <c r="C6370" s="6" t="n">
        <v>6</v>
      </c>
      <c r="D6370" s="6" t="n">
        <v>0</v>
      </c>
      <c r="E6370" s="10">
        <f>IF(D6370=1, IF(OR(C6370&lt;10, C6370&gt;=15),1,0), IF(OR(C6370&lt;7, C6370&gt;=18),1,0))</f>
        <v/>
      </c>
      <c r="F6370" s="11" t="n">
        <v>0.227</v>
      </c>
      <c r="G6370" s="12">
        <f>0*8</f>
        <v/>
      </c>
      <c r="H6370" s="12">
        <f>F6370-G6370</f>
        <v/>
      </c>
      <c r="I6370" s="10">
        <f>IF(E6370=0,"Fora",IF(E6369=0,"Carg xar",IF(H6370&lt;0,IF(M6370&lt;0.9,"Carg FV","Stby"),IF(M6370&gt;P6370,"V2H",IF(M6370&lt;0.9,"Carg xar","Stby")))))</f>
        <v/>
      </c>
      <c r="J6370" s="12">
        <f>IF(OR(I6370="Carg FV",I6370="Carg xar"),MIN(IF(I6370="Carg FV",ABS(H6370),7.4),7.4,MAX(0,(0.9-M6370)*40)*0.95),0)</f>
        <v/>
      </c>
      <c r="K6370" s="12">
        <f>IF(I6370="V2H",MIN(MAX(0,H6370),7.4,MAX(0,(M6370-P6370)*40)*0.95),0)</f>
        <v/>
      </c>
      <c r="L6370" s="12">
        <f>IF(E6370=0,0,MAX(0,H6370-K6370))</f>
        <v/>
      </c>
      <c r="M6370" s="13">
        <f>M6369+J6369/40-IF(I6369="V2H",K6369/(0.95*40),0)-IF(E6370=0,IF(E6369=1,IF(D6370=1,30,40)*0.18/(2*40),0),0)-IF(E6370=1,IF(E6369=0,IF(D6370=1,30,40)*0.18/(2*40),0),0)</f>
        <v/>
      </c>
      <c r="N6370" s="14" t="n">
        <v>0.09</v>
      </c>
      <c r="O6370" s="15">
        <f>K6370*N6370</f>
        <v/>
      </c>
      <c r="P6370">
        <f>IF(E6370=0,0.3,IF(D6370=1,IF(C6370&gt;=Params!$B$13-3,IF(C6370&lt;Params!$B$13,Params!$B$20,0.3),0.3),IF(C6370&gt;=Params!$B$15-3,IF(C6370&lt;Params!$B$15,Params!$B$21,0.3),0.3)))</f>
        <v/>
      </c>
    </row>
    <row r="6371" ht="15" customHeight="1" s="1">
      <c r="A6371" s="9" t="n">
        <v>6368</v>
      </c>
      <c r="B6371" s="6" t="inlineStr">
        <is>
          <t>23/09</t>
        </is>
      </c>
      <c r="C6371" s="6" t="n">
        <v>7</v>
      </c>
      <c r="D6371" s="6" t="n">
        <v>0</v>
      </c>
      <c r="E6371" s="10">
        <f>IF(D6371=1, IF(OR(C6371&lt;10, C6371&gt;=15),1,0), IF(OR(C6371&lt;7, C6371&gt;=18),1,0))</f>
        <v/>
      </c>
      <c r="F6371" s="11" t="n">
        <v>0.358</v>
      </c>
      <c r="G6371" s="12">
        <f>0.06*8</f>
        <v/>
      </c>
      <c r="H6371" s="12">
        <f>F6371-G6371</f>
        <v/>
      </c>
      <c r="I6371" s="10">
        <f>IF(E6371=0,"Fora",IF(E6370=0,"Carg xar",IF(H6371&lt;0,IF(M6371&lt;0.9,"Carg FV","Stby"),IF(M6371&gt;P6371,"V2H",IF(M6371&lt;0.9,"Carg xar","Stby")))))</f>
        <v/>
      </c>
      <c r="J6371" s="12">
        <f>IF(OR(I6371="Carg FV",I6371="Carg xar"),MIN(IF(I6371="Carg FV",ABS(H6371),7.4),7.4,MAX(0,(0.9-M6371)*40)*0.95),0)</f>
        <v/>
      </c>
      <c r="K6371" s="12">
        <f>IF(I6371="V2H",MIN(MAX(0,H6371),7.4,MAX(0,(M6371-P6371)*40)*0.95),0)</f>
        <v/>
      </c>
      <c r="L6371" s="12">
        <f>IF(E6371=0,0,MAX(0,H6371-K6371))</f>
        <v/>
      </c>
      <c r="M6371" s="13">
        <f>M6370+J6370/40-IF(I6370="V2H",K6370/(0.95*40),0)-IF(E6371=0,IF(E6370=1,IF(D6371=1,30,40)*0.18/(2*40),0),0)-IF(E6371=1,IF(E6370=0,IF(D6371=1,30,40)*0.18/(2*40),0),0)</f>
        <v/>
      </c>
      <c r="N6371" s="14" t="n">
        <v>0.09</v>
      </c>
      <c r="O6371" s="15">
        <f>K6371*N6371</f>
        <v/>
      </c>
      <c r="P6371">
        <f>IF(E6371=0,0.3,IF(D6371=1,IF(C6371&gt;=Params!$B$13-3,IF(C6371&lt;Params!$B$13,Params!$B$20,0.3),0.3),IF(C6371&gt;=Params!$B$15-3,IF(C6371&lt;Params!$B$15,Params!$B$21,0.3),0.3)))</f>
        <v/>
      </c>
    </row>
    <row r="6372" ht="15" customHeight="1" s="1">
      <c r="A6372" s="9" t="n">
        <v>6369</v>
      </c>
      <c r="B6372" s="6" t="inlineStr">
        <is>
          <t>23/09</t>
        </is>
      </c>
      <c r="C6372" s="6" t="n">
        <v>8</v>
      </c>
      <c r="D6372" s="6" t="n">
        <v>0</v>
      </c>
      <c r="E6372" s="10">
        <f>IF(D6372=1, IF(OR(C6372&lt;10, C6372&gt;=15),1,0), IF(OR(C6372&lt;7, C6372&gt;=18),1,0))</f>
        <v/>
      </c>
      <c r="F6372" s="11" t="n">
        <v>0</v>
      </c>
      <c r="G6372" s="12">
        <f>0.2*8</f>
        <v/>
      </c>
      <c r="H6372" s="12">
        <f>F6372-G6372</f>
        <v/>
      </c>
      <c r="I6372" s="10">
        <f>IF(E6372=0,"Fora",IF(E6371=0,"Carg xar",IF(H6372&lt;0,IF(M6372&lt;0.9,"Carg FV","Stby"),IF(M6372&gt;P6372,"V2H",IF(M6372&lt;0.9,"Carg xar","Stby")))))</f>
        <v/>
      </c>
      <c r="J6372" s="12">
        <f>IF(OR(I6372="Carg FV",I6372="Carg xar"),MIN(IF(I6372="Carg FV",ABS(H6372),7.4),7.4,MAX(0,(0.9-M6372)*40)*0.95),0)</f>
        <v/>
      </c>
      <c r="K6372" s="12">
        <f>IF(I6372="V2H",MIN(MAX(0,H6372),7.4,MAX(0,(M6372-P6372)*40)*0.95),0)</f>
        <v/>
      </c>
      <c r="L6372" s="12">
        <f>IF(E6372=0,0,MAX(0,H6372-K6372))</f>
        <v/>
      </c>
      <c r="M6372" s="13">
        <f>M6371+J6371/40-IF(I6371="V2H",K6371/(0.95*40),0)-IF(E6372=0,IF(E6371=1,IF(D6372=1,30,40)*0.18/(2*40),0),0)-IF(E6372=1,IF(E6371=0,IF(D6372=1,30,40)*0.18/(2*40),0),0)</f>
        <v/>
      </c>
      <c r="N6372" s="14" t="n">
        <v>0.15</v>
      </c>
      <c r="O6372" s="15">
        <f>K6372*N6372</f>
        <v/>
      </c>
      <c r="P6372">
        <f>IF(E6372=0,0.3,IF(D6372=1,IF(C6372&gt;=Params!$B$13-3,IF(C6372&lt;Params!$B$13,Params!$B$20,0.3),0.3),IF(C6372&gt;=Params!$B$15-3,IF(C6372&lt;Params!$B$15,Params!$B$21,0.3),0.3)))</f>
        <v/>
      </c>
    </row>
    <row r="6373" ht="15" customHeight="1" s="1">
      <c r="A6373" s="9" t="n">
        <v>6370</v>
      </c>
      <c r="B6373" s="6" t="inlineStr">
        <is>
          <t>23/09</t>
        </is>
      </c>
      <c r="C6373" s="6" t="n">
        <v>9</v>
      </c>
      <c r="D6373" s="6" t="n">
        <v>0</v>
      </c>
      <c r="E6373" s="10">
        <f>IF(D6373=1, IF(OR(C6373&lt;10, C6373&gt;=15),1,0), IF(OR(C6373&lt;7, C6373&gt;=18),1,0))</f>
        <v/>
      </c>
      <c r="F6373" s="11" t="n">
        <v>0</v>
      </c>
      <c r="G6373" s="12">
        <f>0.4*8</f>
        <v/>
      </c>
      <c r="H6373" s="12">
        <f>F6373-G6373</f>
        <v/>
      </c>
      <c r="I6373" s="10">
        <f>IF(E6373=0,"Fora",IF(E6372=0,"Carg xar",IF(H6373&lt;0,IF(M6373&lt;0.9,"Carg FV","Stby"),IF(M6373&gt;P6373,"V2H",IF(M6373&lt;0.9,"Carg xar","Stby")))))</f>
        <v/>
      </c>
      <c r="J6373" s="12">
        <f>IF(OR(I6373="Carg FV",I6373="Carg xar"),MIN(IF(I6373="Carg FV",ABS(H6373),7.4),7.4,MAX(0,(0.9-M6373)*40)*0.95),0)</f>
        <v/>
      </c>
      <c r="K6373" s="12">
        <f>IF(I6373="V2H",MIN(MAX(0,H6373),7.4,MAX(0,(M6373-P6373)*40)*0.95),0)</f>
        <v/>
      </c>
      <c r="L6373" s="12">
        <f>IF(E6373=0,0,MAX(0,H6373-K6373))</f>
        <v/>
      </c>
      <c r="M6373" s="13">
        <f>M6372+J6372/40-IF(I6372="V2H",K6372/(0.95*40),0)-IF(E6373=0,IF(E6372=1,IF(D6373=1,30,40)*0.18/(2*40),0),0)-IF(E6373=1,IF(E6372=0,IF(D6373=1,30,40)*0.18/(2*40),0),0)</f>
        <v/>
      </c>
      <c r="N6373" s="14" t="n">
        <v>0.15</v>
      </c>
      <c r="O6373" s="15">
        <f>K6373*N6373</f>
        <v/>
      </c>
      <c r="P6373">
        <f>IF(E6373=0,0.3,IF(D6373=1,IF(C6373&gt;=Params!$B$13-3,IF(C6373&lt;Params!$B$13,Params!$B$20,0.3),0.3),IF(C6373&gt;=Params!$B$15-3,IF(C6373&lt;Params!$B$15,Params!$B$21,0.3),0.3)))</f>
        <v/>
      </c>
    </row>
    <row r="6374" ht="15" customHeight="1" s="1">
      <c r="A6374" s="9" t="n">
        <v>6371</v>
      </c>
      <c r="B6374" s="6" t="inlineStr">
        <is>
          <t>23/09</t>
        </is>
      </c>
      <c r="C6374" s="6" t="n">
        <v>10</v>
      </c>
      <c r="D6374" s="6" t="n">
        <v>0</v>
      </c>
      <c r="E6374" s="10">
        <f>IF(D6374=1, IF(OR(C6374&lt;10, C6374&gt;=15),1,0), IF(OR(C6374&lt;7, C6374&gt;=18),1,0))</f>
        <v/>
      </c>
      <c r="F6374" s="11" t="n">
        <v>0.013</v>
      </c>
      <c r="G6374" s="12">
        <f>0.6*8</f>
        <v/>
      </c>
      <c r="H6374" s="12">
        <f>F6374-G6374</f>
        <v/>
      </c>
      <c r="I6374" s="10">
        <f>IF(E6374=0,"Fora",IF(E6373=0,"Carg xar",IF(H6374&lt;0,IF(M6374&lt;0.9,"Carg FV","Stby"),IF(M6374&gt;P6374,"V2H",IF(M6374&lt;0.9,"Carg xar","Stby")))))</f>
        <v/>
      </c>
      <c r="J6374" s="12">
        <f>IF(OR(I6374="Carg FV",I6374="Carg xar"),MIN(IF(I6374="Carg FV",ABS(H6374),7.4),7.4,MAX(0,(0.9-M6374)*40)*0.95),0)</f>
        <v/>
      </c>
      <c r="K6374" s="12">
        <f>IF(I6374="V2H",MIN(MAX(0,H6374),7.4,MAX(0,(M6374-P6374)*40)*0.95),0)</f>
        <v/>
      </c>
      <c r="L6374" s="12">
        <f>IF(E6374=0,0,MAX(0,H6374-K6374))</f>
        <v/>
      </c>
      <c r="M6374" s="13">
        <f>M6373+J6373/40-IF(I6373="V2H",K6373/(0.95*40),0)-IF(E6374=0,IF(E6373=1,IF(D6374=1,30,40)*0.18/(2*40),0),0)-IF(E6374=1,IF(E6373=0,IF(D6374=1,30,40)*0.18/(2*40),0),0)</f>
        <v/>
      </c>
      <c r="N6374" s="14" t="n">
        <v>0.2</v>
      </c>
      <c r="O6374" s="15">
        <f>K6374*N6374</f>
        <v/>
      </c>
      <c r="P6374">
        <f>IF(E6374=0,0.3,IF(D6374=1,IF(C6374&gt;=Params!$B$13-3,IF(C6374&lt;Params!$B$13,Params!$B$20,0.3),0.3),IF(C6374&gt;=Params!$B$15-3,IF(C6374&lt;Params!$B$15,Params!$B$21,0.3),0.3)))</f>
        <v/>
      </c>
    </row>
    <row r="6375" ht="15" customHeight="1" s="1">
      <c r="A6375" s="9" t="n">
        <v>6372</v>
      </c>
      <c r="B6375" s="6" t="inlineStr">
        <is>
          <t>23/09</t>
        </is>
      </c>
      <c r="C6375" s="6" t="n">
        <v>11</v>
      </c>
      <c r="D6375" s="6" t="n">
        <v>0</v>
      </c>
      <c r="E6375" s="10">
        <f>IF(D6375=1, IF(OR(C6375&lt;10, C6375&gt;=15),1,0), IF(OR(C6375&lt;7, C6375&gt;=18),1,0))</f>
        <v/>
      </c>
      <c r="F6375" s="11" t="n">
        <v>0</v>
      </c>
      <c r="G6375" s="12">
        <f>0.75*8</f>
        <v/>
      </c>
      <c r="H6375" s="12">
        <f>F6375-G6375</f>
        <v/>
      </c>
      <c r="I6375" s="10">
        <f>IF(E6375=0,"Fora",IF(E6374=0,"Carg xar",IF(H6375&lt;0,IF(M6375&lt;0.9,"Carg FV","Stby"),IF(M6375&gt;P6375,"V2H",IF(M6375&lt;0.9,"Carg xar","Stby")))))</f>
        <v/>
      </c>
      <c r="J6375" s="12">
        <f>IF(OR(I6375="Carg FV",I6375="Carg xar"),MIN(IF(I6375="Carg FV",ABS(H6375),7.4),7.4,MAX(0,(0.9-M6375)*40)*0.95),0)</f>
        <v/>
      </c>
      <c r="K6375" s="12">
        <f>IF(I6375="V2H",MIN(MAX(0,H6375),7.4,MAX(0,(M6375-P6375)*40)*0.95),0)</f>
        <v/>
      </c>
      <c r="L6375" s="12">
        <f>IF(E6375=0,0,MAX(0,H6375-K6375))</f>
        <v/>
      </c>
      <c r="M6375" s="13">
        <f>M6374+J6374/40-IF(I6374="V2H",K6374/(0.95*40),0)-IF(E6375=0,IF(E6374=1,IF(D6375=1,30,40)*0.18/(2*40),0),0)-IF(E6375=1,IF(E6374=0,IF(D6375=1,30,40)*0.18/(2*40),0),0)</f>
        <v/>
      </c>
      <c r="N6375" s="14" t="n">
        <v>0.2</v>
      </c>
      <c r="O6375" s="15">
        <f>K6375*N6375</f>
        <v/>
      </c>
      <c r="P6375">
        <f>IF(E6375=0,0.3,IF(D6375=1,IF(C6375&gt;=Params!$B$13-3,IF(C6375&lt;Params!$B$13,Params!$B$20,0.3),0.3),IF(C6375&gt;=Params!$B$15-3,IF(C6375&lt;Params!$B$15,Params!$B$21,0.3),0.3)))</f>
        <v/>
      </c>
    </row>
    <row r="6376" ht="15" customHeight="1" s="1">
      <c r="A6376" s="9" t="n">
        <v>6373</v>
      </c>
      <c r="B6376" s="6" t="inlineStr">
        <is>
          <t>23/09</t>
        </is>
      </c>
      <c r="C6376" s="6" t="n">
        <v>12</v>
      </c>
      <c r="D6376" s="6" t="n">
        <v>0</v>
      </c>
      <c r="E6376" s="10">
        <f>IF(D6376=1, IF(OR(C6376&lt;10, C6376&gt;=15),1,0), IF(OR(C6376&lt;7, C6376&gt;=18),1,0))</f>
        <v/>
      </c>
      <c r="F6376" s="11" t="n">
        <v>0</v>
      </c>
      <c r="G6376" s="12">
        <f>0.82*8</f>
        <v/>
      </c>
      <c r="H6376" s="12">
        <f>F6376-G6376</f>
        <v/>
      </c>
      <c r="I6376" s="10">
        <f>IF(E6376=0,"Fora",IF(E6375=0,"Carg xar",IF(H6376&lt;0,IF(M6376&lt;0.9,"Carg FV","Stby"),IF(M6376&gt;P6376,"V2H",IF(M6376&lt;0.9,"Carg xar","Stby")))))</f>
        <v/>
      </c>
      <c r="J6376" s="12">
        <f>IF(OR(I6376="Carg FV",I6376="Carg xar"),MIN(IF(I6376="Carg FV",ABS(H6376),7.4),7.4,MAX(0,(0.9-M6376)*40)*0.95),0)</f>
        <v/>
      </c>
      <c r="K6376" s="12">
        <f>IF(I6376="V2H",MIN(MAX(0,H6376),7.4,MAX(0,(M6376-P6376)*40)*0.95),0)</f>
        <v/>
      </c>
      <c r="L6376" s="12">
        <f>IF(E6376=0,0,MAX(0,H6376-K6376))</f>
        <v/>
      </c>
      <c r="M6376" s="13">
        <f>M6375+J6375/40-IF(I6375="V2H",K6375/(0.95*40),0)-IF(E6376=0,IF(E6375=1,IF(D6376=1,30,40)*0.18/(2*40),0),0)-IF(E6376=1,IF(E6375=0,IF(D6376=1,30,40)*0.18/(2*40),0),0)</f>
        <v/>
      </c>
      <c r="N6376" s="14" t="n">
        <v>0.2</v>
      </c>
      <c r="O6376" s="15">
        <f>K6376*N6376</f>
        <v/>
      </c>
      <c r="P6376">
        <f>IF(E6376=0,0.3,IF(D6376=1,IF(C6376&gt;=Params!$B$13-3,IF(C6376&lt;Params!$B$13,Params!$B$20,0.3),0.3),IF(C6376&gt;=Params!$B$15-3,IF(C6376&lt;Params!$B$15,Params!$B$21,0.3),0.3)))</f>
        <v/>
      </c>
    </row>
    <row r="6377" ht="15" customHeight="1" s="1">
      <c r="A6377" s="9" t="n">
        <v>6374</v>
      </c>
      <c r="B6377" s="6" t="inlineStr">
        <is>
          <t>23/09</t>
        </is>
      </c>
      <c r="C6377" s="6" t="n">
        <v>13</v>
      </c>
      <c r="D6377" s="6" t="n">
        <v>0</v>
      </c>
      <c r="E6377" s="10">
        <f>IF(D6377=1, IF(OR(C6377&lt;10, C6377&gt;=15),1,0), IF(OR(C6377&lt;7, C6377&gt;=18),1,0))</f>
        <v/>
      </c>
      <c r="F6377" s="11" t="n">
        <v>0</v>
      </c>
      <c r="G6377" s="12">
        <f>0.8*8</f>
        <v/>
      </c>
      <c r="H6377" s="12">
        <f>F6377-G6377</f>
        <v/>
      </c>
      <c r="I6377" s="10">
        <f>IF(E6377=0,"Fora",IF(E6376=0,"Carg xar",IF(H6377&lt;0,IF(M6377&lt;0.9,"Carg FV","Stby"),IF(M6377&gt;P6377,"V2H",IF(M6377&lt;0.9,"Carg xar","Stby")))))</f>
        <v/>
      </c>
      <c r="J6377" s="12">
        <f>IF(OR(I6377="Carg FV",I6377="Carg xar"),MIN(IF(I6377="Carg FV",ABS(H6377),7.4),7.4,MAX(0,(0.9-M6377)*40)*0.95),0)</f>
        <v/>
      </c>
      <c r="K6377" s="12">
        <f>IF(I6377="V2H",MIN(MAX(0,H6377),7.4,MAX(0,(M6377-P6377)*40)*0.95),0)</f>
        <v/>
      </c>
      <c r="L6377" s="12">
        <f>IF(E6377=0,0,MAX(0,H6377-K6377))</f>
        <v/>
      </c>
      <c r="M6377" s="13">
        <f>M6376+J6376/40-IF(I6376="V2H",K6376/(0.95*40),0)-IF(E6377=0,IF(E6376=1,IF(D6377=1,30,40)*0.18/(2*40),0),0)-IF(E6377=1,IF(E6376=0,IF(D6377=1,30,40)*0.18/(2*40),0),0)</f>
        <v/>
      </c>
      <c r="N6377" s="14" t="n">
        <v>0.2</v>
      </c>
      <c r="O6377" s="15">
        <f>K6377*N6377</f>
        <v/>
      </c>
      <c r="P6377">
        <f>IF(E6377=0,0.3,IF(D6377=1,IF(C6377&gt;=Params!$B$13-3,IF(C6377&lt;Params!$B$13,Params!$B$20,0.3),0.3),IF(C6377&gt;=Params!$B$15-3,IF(C6377&lt;Params!$B$15,Params!$B$21,0.3),0.3)))</f>
        <v/>
      </c>
    </row>
    <row r="6378" ht="15" customHeight="1" s="1">
      <c r="A6378" s="9" t="n">
        <v>6375</v>
      </c>
      <c r="B6378" s="6" t="inlineStr">
        <is>
          <t>23/09</t>
        </is>
      </c>
      <c r="C6378" s="6" t="n">
        <v>14</v>
      </c>
      <c r="D6378" s="6" t="n">
        <v>0</v>
      </c>
      <c r="E6378" s="10">
        <f>IF(D6378=1, IF(OR(C6378&lt;10, C6378&gt;=15),1,0), IF(OR(C6378&lt;7, C6378&gt;=18),1,0))</f>
        <v/>
      </c>
      <c r="F6378" s="11" t="n">
        <v>0</v>
      </c>
      <c r="G6378" s="12">
        <f>0.68*8</f>
        <v/>
      </c>
      <c r="H6378" s="12">
        <f>F6378-G6378</f>
        <v/>
      </c>
      <c r="I6378" s="10">
        <f>IF(E6378=0,"Fora",IF(E6377=0,"Carg xar",IF(H6378&lt;0,IF(M6378&lt;0.9,"Carg FV","Stby"),IF(M6378&gt;P6378,"V2H",IF(M6378&lt;0.9,"Carg xar","Stby")))))</f>
        <v/>
      </c>
      <c r="J6378" s="12">
        <f>IF(OR(I6378="Carg FV",I6378="Carg xar"),MIN(IF(I6378="Carg FV",ABS(H6378),7.4),7.4,MAX(0,(0.9-M6378)*40)*0.95),0)</f>
        <v/>
      </c>
      <c r="K6378" s="12">
        <f>IF(I6378="V2H",MIN(MAX(0,H6378),7.4,MAX(0,(M6378-P6378)*40)*0.95),0)</f>
        <v/>
      </c>
      <c r="L6378" s="12">
        <f>IF(E6378=0,0,MAX(0,H6378-K6378))</f>
        <v/>
      </c>
      <c r="M6378" s="13">
        <f>M6377+J6377/40-IF(I6377="V2H",K6377/(0.95*40),0)-IF(E6378=0,IF(E6377=1,IF(D6378=1,30,40)*0.18/(2*40),0),0)-IF(E6378=1,IF(E6377=0,IF(D6378=1,30,40)*0.18/(2*40),0),0)</f>
        <v/>
      </c>
      <c r="N6378" s="14" t="n">
        <v>0.15</v>
      </c>
      <c r="O6378" s="15">
        <f>K6378*N6378</f>
        <v/>
      </c>
      <c r="P6378">
        <f>IF(E6378=0,0.3,IF(D6378=1,IF(C6378&gt;=Params!$B$13-3,IF(C6378&lt;Params!$B$13,Params!$B$20,0.3),0.3),IF(C6378&gt;=Params!$B$15-3,IF(C6378&lt;Params!$B$15,Params!$B$21,0.3),0.3)))</f>
        <v/>
      </c>
    </row>
    <row r="6379" ht="15" customHeight="1" s="1">
      <c r="A6379" s="9" t="n">
        <v>6376</v>
      </c>
      <c r="B6379" s="6" t="inlineStr">
        <is>
          <t>23/09</t>
        </is>
      </c>
      <c r="C6379" s="6" t="n">
        <v>15</v>
      </c>
      <c r="D6379" s="6" t="n">
        <v>0</v>
      </c>
      <c r="E6379" s="10">
        <f>IF(D6379=1, IF(OR(C6379&lt;10, C6379&gt;=15),1,0), IF(OR(C6379&lt;7, C6379&gt;=18),1,0))</f>
        <v/>
      </c>
      <c r="F6379" s="11" t="n">
        <v>0</v>
      </c>
      <c r="G6379" s="12">
        <f>0.5*8</f>
        <v/>
      </c>
      <c r="H6379" s="12">
        <f>F6379-G6379</f>
        <v/>
      </c>
      <c r="I6379" s="10">
        <f>IF(E6379=0,"Fora",IF(E6378=0,"Carg xar",IF(H6379&lt;0,IF(M6379&lt;0.9,"Carg FV","Stby"),IF(M6379&gt;P6379,"V2H",IF(M6379&lt;0.9,"Carg xar","Stby")))))</f>
        <v/>
      </c>
      <c r="J6379" s="12">
        <f>IF(OR(I6379="Carg FV",I6379="Carg xar"),MIN(IF(I6379="Carg FV",ABS(H6379),7.4),7.4,MAX(0,(0.9-M6379)*40)*0.95),0)</f>
        <v/>
      </c>
      <c r="K6379" s="12">
        <f>IF(I6379="V2H",MIN(MAX(0,H6379),7.4,MAX(0,(M6379-P6379)*40)*0.95),0)</f>
        <v/>
      </c>
      <c r="L6379" s="12">
        <f>IF(E6379=0,0,MAX(0,H6379-K6379))</f>
        <v/>
      </c>
      <c r="M6379" s="13">
        <f>M6378+J6378/40-IF(I6378="V2H",K6378/(0.95*40),0)-IF(E6379=0,IF(E6378=1,IF(D6379=1,30,40)*0.18/(2*40),0),0)-IF(E6379=1,IF(E6378=0,IF(D6379=1,30,40)*0.18/(2*40),0),0)</f>
        <v/>
      </c>
      <c r="N6379" s="14" t="n">
        <v>0.15</v>
      </c>
      <c r="O6379" s="15">
        <f>K6379*N6379</f>
        <v/>
      </c>
      <c r="P6379">
        <f>IF(E6379=0,0.3,IF(D6379=1,IF(C6379&gt;=Params!$B$13-3,IF(C6379&lt;Params!$B$13,Params!$B$20,0.3),0.3),IF(C6379&gt;=Params!$B$15-3,IF(C6379&lt;Params!$B$15,Params!$B$21,0.3),0.3)))</f>
        <v/>
      </c>
    </row>
    <row r="6380" ht="15" customHeight="1" s="1">
      <c r="A6380" s="9" t="n">
        <v>6377</v>
      </c>
      <c r="B6380" s="6" t="inlineStr">
        <is>
          <t>23/09</t>
        </is>
      </c>
      <c r="C6380" s="6" t="n">
        <v>16</v>
      </c>
      <c r="D6380" s="6" t="n">
        <v>0</v>
      </c>
      <c r="E6380" s="10">
        <f>IF(D6380=1, IF(OR(C6380&lt;10, C6380&gt;=15),1,0), IF(OR(C6380&lt;7, C6380&gt;=18),1,0))</f>
        <v/>
      </c>
      <c r="F6380" s="11" t="n">
        <v>0</v>
      </c>
      <c r="G6380" s="12">
        <f>0.3*8</f>
        <v/>
      </c>
      <c r="H6380" s="12">
        <f>F6380-G6380</f>
        <v/>
      </c>
      <c r="I6380" s="10">
        <f>IF(E6380=0,"Fora",IF(E6379=0,"Carg xar",IF(H6380&lt;0,IF(M6380&lt;0.9,"Carg FV","Stby"),IF(M6380&gt;P6380,"V2H",IF(M6380&lt;0.9,"Carg xar","Stby")))))</f>
        <v/>
      </c>
      <c r="J6380" s="12">
        <f>IF(OR(I6380="Carg FV",I6380="Carg xar"),MIN(IF(I6380="Carg FV",ABS(H6380),7.4),7.4,MAX(0,(0.9-M6380)*40)*0.95),0)</f>
        <v/>
      </c>
      <c r="K6380" s="12">
        <f>IF(I6380="V2H",MIN(MAX(0,H6380),7.4,MAX(0,(M6380-P6380)*40)*0.95),0)</f>
        <v/>
      </c>
      <c r="L6380" s="12">
        <f>IF(E6380=0,0,MAX(0,H6380-K6380))</f>
        <v/>
      </c>
      <c r="M6380" s="13">
        <f>M6379+J6379/40-IF(I6379="V2H",K6379/(0.95*40),0)-IF(E6380=0,IF(E6379=1,IF(D6380=1,30,40)*0.18/(2*40),0),0)-IF(E6380=1,IF(E6379=0,IF(D6380=1,30,40)*0.18/(2*40),0),0)</f>
        <v/>
      </c>
      <c r="N6380" s="14" t="n">
        <v>0.15</v>
      </c>
      <c r="O6380" s="15">
        <f>K6380*N6380</f>
        <v/>
      </c>
      <c r="P6380">
        <f>IF(E6380=0,0.3,IF(D6380=1,IF(C6380&gt;=Params!$B$13-3,IF(C6380&lt;Params!$B$13,Params!$B$20,0.3),0.3),IF(C6380&gt;=Params!$B$15-3,IF(C6380&lt;Params!$B$15,Params!$B$21,0.3),0.3)))</f>
        <v/>
      </c>
    </row>
    <row r="6381" ht="15" customHeight="1" s="1">
      <c r="A6381" s="9" t="n">
        <v>6378</v>
      </c>
      <c r="B6381" s="6" t="inlineStr">
        <is>
          <t>23/09</t>
        </is>
      </c>
      <c r="C6381" s="6" t="n">
        <v>17</v>
      </c>
      <c r="D6381" s="6" t="n">
        <v>0</v>
      </c>
      <c r="E6381" s="10">
        <f>IF(D6381=1, IF(OR(C6381&lt;10, C6381&gt;=15),1,0), IF(OR(C6381&lt;7, C6381&gt;=18),1,0))</f>
        <v/>
      </c>
      <c r="F6381" s="11" t="n">
        <v>0</v>
      </c>
      <c r="G6381" s="12">
        <f>0.12*8</f>
        <v/>
      </c>
      <c r="H6381" s="12">
        <f>F6381-G6381</f>
        <v/>
      </c>
      <c r="I6381" s="10">
        <f>IF(E6381=0,"Fora",IF(E6380=0,"Carg xar",IF(H6381&lt;0,IF(M6381&lt;0.9,"Carg FV","Stby"),IF(M6381&gt;P6381,"V2H",IF(M6381&lt;0.9,"Carg xar","Stby")))))</f>
        <v/>
      </c>
      <c r="J6381" s="12">
        <f>IF(OR(I6381="Carg FV",I6381="Carg xar"),MIN(IF(I6381="Carg FV",ABS(H6381),7.4),7.4,MAX(0,(0.9-M6381)*40)*0.95),0)</f>
        <v/>
      </c>
      <c r="K6381" s="12">
        <f>IF(I6381="V2H",MIN(MAX(0,H6381),7.4,MAX(0,(M6381-P6381)*40)*0.95),0)</f>
        <v/>
      </c>
      <c r="L6381" s="12">
        <f>IF(E6381=0,0,MAX(0,H6381-K6381))</f>
        <v/>
      </c>
      <c r="M6381" s="13">
        <f>M6380+J6380/40-IF(I6380="V2H",K6380/(0.95*40),0)-IF(E6381=0,IF(E6380=1,IF(D6381=1,30,40)*0.18/(2*40),0),0)-IF(E6381=1,IF(E6380=0,IF(D6381=1,30,40)*0.18/(2*40),0),0)</f>
        <v/>
      </c>
      <c r="N6381" s="14" t="n">
        <v>0.15</v>
      </c>
      <c r="O6381" s="15">
        <f>K6381*N6381</f>
        <v/>
      </c>
      <c r="P6381">
        <f>IF(E6381=0,0.3,IF(D6381=1,IF(C6381&gt;=Params!$B$13-3,IF(C6381&lt;Params!$B$13,Params!$B$20,0.3),0.3),IF(C6381&gt;=Params!$B$15-3,IF(C6381&lt;Params!$B$15,Params!$B$21,0.3),0.3)))</f>
        <v/>
      </c>
    </row>
    <row r="6382" ht="15" customHeight="1" s="1">
      <c r="A6382" s="9" t="n">
        <v>6379</v>
      </c>
      <c r="B6382" s="6" t="inlineStr">
        <is>
          <t>23/09</t>
        </is>
      </c>
      <c r="C6382" s="6" t="n">
        <v>18</v>
      </c>
      <c r="D6382" s="6" t="n">
        <v>0</v>
      </c>
      <c r="E6382" s="10">
        <f>IF(D6382=1, IF(OR(C6382&lt;10, C6382&gt;=15),1,0), IF(OR(C6382&lt;7, C6382&gt;=18),1,0))</f>
        <v/>
      </c>
      <c r="F6382" s="11" t="n">
        <v>0</v>
      </c>
      <c r="G6382" s="12">
        <f>0*8</f>
        <v/>
      </c>
      <c r="H6382" s="12">
        <f>F6382-G6382</f>
        <v/>
      </c>
      <c r="I6382" s="10">
        <f>IF(E6382=0,"Fora",IF(E6381=0,"Carg xar",IF(H6382&lt;0,IF(M6382&lt;0.9,"Carg FV","Stby"),IF(M6382&gt;P6382,"V2H",IF(M6382&lt;0.9,"Carg xar","Stby")))))</f>
        <v/>
      </c>
      <c r="J6382" s="12">
        <f>IF(OR(I6382="Carg FV",I6382="Carg xar"),MIN(IF(I6382="Carg FV",ABS(H6382),7.4),7.4,MAX(0,(0.9-M6382)*40)*0.95),0)</f>
        <v/>
      </c>
      <c r="K6382" s="12">
        <f>IF(I6382="V2H",MIN(MAX(0,H6382),7.4,MAX(0,(M6382-P6382)*40)*0.95),0)</f>
        <v/>
      </c>
      <c r="L6382" s="12">
        <f>IF(E6382=0,0,MAX(0,H6382-K6382))</f>
        <v/>
      </c>
      <c r="M6382" s="13">
        <f>M6381+J6381/40-IF(I6381="V2H",K6381/(0.95*40),0)-IF(E6382=0,IF(E6381=1,IF(D6382=1,30,40)*0.18/(2*40),0),0)-IF(E6382=1,IF(E6381=0,IF(D6382=1,30,40)*0.18/(2*40),0),0)</f>
        <v/>
      </c>
      <c r="N6382" s="14" t="n">
        <v>0.2</v>
      </c>
      <c r="O6382" s="15">
        <f>K6382*N6382</f>
        <v/>
      </c>
      <c r="P6382">
        <f>IF(E6382=0,0.3,IF(D6382=1,IF(C6382&gt;=Params!$B$13-3,IF(C6382&lt;Params!$B$13,Params!$B$20,0.3),0.3),IF(C6382&gt;=Params!$B$15-3,IF(C6382&lt;Params!$B$15,Params!$B$21,0.3),0.3)))</f>
        <v/>
      </c>
    </row>
    <row r="6383" ht="15" customHeight="1" s="1">
      <c r="A6383" s="9" t="n">
        <v>6380</v>
      </c>
      <c r="B6383" s="6" t="inlineStr">
        <is>
          <t>23/09</t>
        </is>
      </c>
      <c r="C6383" s="6" t="n">
        <v>19</v>
      </c>
      <c r="D6383" s="6" t="n">
        <v>0</v>
      </c>
      <c r="E6383" s="10">
        <f>IF(D6383=1, IF(OR(C6383&lt;10, C6383&gt;=15),1,0), IF(OR(C6383&lt;7, C6383&gt;=18),1,0))</f>
        <v/>
      </c>
      <c r="F6383" s="11" t="n">
        <v>0.175</v>
      </c>
      <c r="G6383" s="12">
        <f>0*8</f>
        <v/>
      </c>
      <c r="H6383" s="12">
        <f>F6383-G6383</f>
        <v/>
      </c>
      <c r="I6383" s="10">
        <f>IF(E6383=0,"Fora",IF(E6382=0,"Carg xar",IF(H6383&lt;0,IF(M6383&lt;0.9,"Carg FV","Stby"),IF(M6383&gt;P6383,"V2H",IF(M6383&lt;0.9,"Carg xar","Stby")))))</f>
        <v/>
      </c>
      <c r="J6383" s="12">
        <f>IF(OR(I6383="Carg FV",I6383="Carg xar"),MIN(IF(I6383="Carg FV",ABS(H6383),7.4),7.4,MAX(0,(0.9-M6383)*40)*0.95),0)</f>
        <v/>
      </c>
      <c r="K6383" s="12">
        <f>IF(I6383="V2H",MIN(MAX(0,H6383),7.4,MAX(0,(M6383-P6383)*40)*0.95),0)</f>
        <v/>
      </c>
      <c r="L6383" s="12">
        <f>IF(E6383=0,0,MAX(0,H6383-K6383))</f>
        <v/>
      </c>
      <c r="M6383" s="13">
        <f>M6382+J6382/40-IF(I6382="V2H",K6382/(0.95*40),0)-IF(E6383=0,IF(E6382=1,IF(D6383=1,30,40)*0.18/(2*40),0),0)-IF(E6383=1,IF(E6382=0,IF(D6383=1,30,40)*0.18/(2*40),0),0)</f>
        <v/>
      </c>
      <c r="N6383" s="14" t="n">
        <v>0.2</v>
      </c>
      <c r="O6383" s="15">
        <f>K6383*N6383</f>
        <v/>
      </c>
      <c r="P6383">
        <f>IF(E6383=0,0.3,IF(D6383=1,IF(C6383&gt;=Params!$B$13-3,IF(C6383&lt;Params!$B$13,Params!$B$20,0.3),0.3),IF(C6383&gt;=Params!$B$15-3,IF(C6383&lt;Params!$B$15,Params!$B$21,0.3),0.3)))</f>
        <v/>
      </c>
    </row>
    <row r="6384" ht="15" customHeight="1" s="1">
      <c r="A6384" s="9" t="n">
        <v>6381</v>
      </c>
      <c r="B6384" s="6" t="inlineStr">
        <is>
          <t>23/09</t>
        </is>
      </c>
      <c r="C6384" s="6" t="n">
        <v>20</v>
      </c>
      <c r="D6384" s="6" t="n">
        <v>0</v>
      </c>
      <c r="E6384" s="10">
        <f>IF(D6384=1, IF(OR(C6384&lt;10, C6384&gt;=15),1,0), IF(OR(C6384&lt;7, C6384&gt;=18),1,0))</f>
        <v/>
      </c>
      <c r="F6384" s="11" t="n">
        <v>0.625</v>
      </c>
      <c r="G6384" s="12">
        <f>0*8</f>
        <v/>
      </c>
      <c r="H6384" s="12">
        <f>F6384-G6384</f>
        <v/>
      </c>
      <c r="I6384" s="10">
        <f>IF(E6384=0,"Fora",IF(E6383=0,"Carg xar",IF(H6384&lt;0,IF(M6384&lt;0.9,"Carg FV","Stby"),IF(M6384&gt;P6384,"V2H",IF(M6384&lt;0.9,"Carg xar","Stby")))))</f>
        <v/>
      </c>
      <c r="J6384" s="12">
        <f>IF(OR(I6384="Carg FV",I6384="Carg xar"),MIN(IF(I6384="Carg FV",ABS(H6384),7.4),7.4,MAX(0,(0.9-M6384)*40)*0.95),0)</f>
        <v/>
      </c>
      <c r="K6384" s="12">
        <f>IF(I6384="V2H",MIN(MAX(0,H6384),7.4,MAX(0,(M6384-P6384)*40)*0.95),0)</f>
        <v/>
      </c>
      <c r="L6384" s="12">
        <f>IF(E6384=0,0,MAX(0,H6384-K6384))</f>
        <v/>
      </c>
      <c r="M6384" s="13">
        <f>M6383+J6383/40-IF(I6383="V2H",K6383/(0.95*40),0)-IF(E6384=0,IF(E6383=1,IF(D6384=1,30,40)*0.18/(2*40),0),0)-IF(E6384=1,IF(E6383=0,IF(D6384=1,30,40)*0.18/(2*40),0),0)</f>
        <v/>
      </c>
      <c r="N6384" s="14" t="n">
        <v>0.2</v>
      </c>
      <c r="O6384" s="15">
        <f>K6384*N6384</f>
        <v/>
      </c>
      <c r="P6384">
        <f>IF(E6384=0,0.3,IF(D6384=1,IF(C6384&gt;=Params!$B$13-3,IF(C6384&lt;Params!$B$13,Params!$B$20,0.3),0.3),IF(C6384&gt;=Params!$B$15-3,IF(C6384&lt;Params!$B$15,Params!$B$21,0.3),0.3)))</f>
        <v/>
      </c>
    </row>
    <row r="6385" ht="15" customHeight="1" s="1">
      <c r="A6385" s="9" t="n">
        <v>6382</v>
      </c>
      <c r="B6385" s="6" t="inlineStr">
        <is>
          <t>23/09</t>
        </is>
      </c>
      <c r="C6385" s="6" t="n">
        <v>21</v>
      </c>
      <c r="D6385" s="6" t="n">
        <v>0</v>
      </c>
      <c r="E6385" s="10">
        <f>IF(D6385=1, IF(OR(C6385&lt;10, C6385&gt;=15),1,0), IF(OR(C6385&lt;7, C6385&gt;=18),1,0))</f>
        <v/>
      </c>
      <c r="F6385" s="11" t="n">
        <v>0.6909999999999999</v>
      </c>
      <c r="G6385" s="12">
        <f>0*8</f>
        <v/>
      </c>
      <c r="H6385" s="12">
        <f>F6385-G6385</f>
        <v/>
      </c>
      <c r="I6385" s="10">
        <f>IF(E6385=0,"Fora",IF(E6384=0,"Carg xar",IF(H6385&lt;0,IF(M6385&lt;0.9,"Carg FV","Stby"),IF(M6385&gt;P6385,"V2H",IF(M6385&lt;0.9,"Carg xar","Stby")))))</f>
        <v/>
      </c>
      <c r="J6385" s="12">
        <f>IF(OR(I6385="Carg FV",I6385="Carg xar"),MIN(IF(I6385="Carg FV",ABS(H6385),7.4),7.4,MAX(0,(0.9-M6385)*40)*0.95),0)</f>
        <v/>
      </c>
      <c r="K6385" s="12">
        <f>IF(I6385="V2H",MIN(MAX(0,H6385),7.4,MAX(0,(M6385-P6385)*40)*0.95),0)</f>
        <v/>
      </c>
      <c r="L6385" s="12">
        <f>IF(E6385=0,0,MAX(0,H6385-K6385))</f>
        <v/>
      </c>
      <c r="M6385" s="13">
        <f>M6384+J6384/40-IF(I6384="V2H",K6384/(0.95*40),0)-IF(E6385=0,IF(E6384=1,IF(D6385=1,30,40)*0.18/(2*40),0),0)-IF(E6385=1,IF(E6384=0,IF(D6385=1,30,40)*0.18/(2*40),0),0)</f>
        <v/>
      </c>
      <c r="N6385" s="14" t="n">
        <v>0.2</v>
      </c>
      <c r="O6385" s="15">
        <f>K6385*N6385</f>
        <v/>
      </c>
      <c r="P6385">
        <f>IF(E6385=0,0.3,IF(D6385=1,IF(C6385&gt;=Params!$B$13-3,IF(C6385&lt;Params!$B$13,Params!$B$20,0.3),0.3),IF(C6385&gt;=Params!$B$15-3,IF(C6385&lt;Params!$B$15,Params!$B$21,0.3),0.3)))</f>
        <v/>
      </c>
    </row>
    <row r="6386" ht="15" customHeight="1" s="1">
      <c r="A6386" s="9" t="n">
        <v>6383</v>
      </c>
      <c r="B6386" s="6" t="inlineStr">
        <is>
          <t>23/09</t>
        </is>
      </c>
      <c r="C6386" s="6" t="n">
        <v>22</v>
      </c>
      <c r="D6386" s="6" t="n">
        <v>0</v>
      </c>
      <c r="E6386" s="10">
        <f>IF(D6386=1, IF(OR(C6386&lt;10, C6386&gt;=15),1,0), IF(OR(C6386&lt;7, C6386&gt;=18),1,0))</f>
        <v/>
      </c>
      <c r="F6386" s="11" t="n">
        <v>0.377</v>
      </c>
      <c r="G6386" s="12">
        <f>0*8</f>
        <v/>
      </c>
      <c r="H6386" s="12">
        <f>F6386-G6386</f>
        <v/>
      </c>
      <c r="I6386" s="10">
        <f>IF(E6386=0,"Fora",IF(E6385=0,"Carg xar",IF(H6386&lt;0,IF(M6386&lt;0.9,"Carg FV","Stby"),IF(M6386&gt;P6386,"V2H",IF(M6386&lt;0.9,"Carg xar","Stby")))))</f>
        <v/>
      </c>
      <c r="J6386" s="12">
        <f>IF(OR(I6386="Carg FV",I6386="Carg xar"),MIN(IF(I6386="Carg FV",ABS(H6386),7.4),7.4,MAX(0,(0.9-M6386)*40)*0.95),0)</f>
        <v/>
      </c>
      <c r="K6386" s="12">
        <f>IF(I6386="V2H",MIN(MAX(0,H6386),7.4,MAX(0,(M6386-P6386)*40)*0.95),0)</f>
        <v/>
      </c>
      <c r="L6386" s="12">
        <f>IF(E6386=0,0,MAX(0,H6386-K6386))</f>
        <v/>
      </c>
      <c r="M6386" s="13">
        <f>M6385+J6385/40-IF(I6385="V2H",K6385/(0.95*40),0)-IF(E6386=0,IF(E6385=1,IF(D6386=1,30,40)*0.18/(2*40),0),0)-IF(E6386=1,IF(E6385=0,IF(D6386=1,30,40)*0.18/(2*40),0),0)</f>
        <v/>
      </c>
      <c r="N6386" s="14" t="n">
        <v>0.15</v>
      </c>
      <c r="O6386" s="15">
        <f>K6386*N6386</f>
        <v/>
      </c>
      <c r="P6386">
        <f>IF(E6386=0,0.3,IF(D6386=1,IF(C6386&gt;=Params!$B$13-3,IF(C6386&lt;Params!$B$13,Params!$B$20,0.3),0.3),IF(C6386&gt;=Params!$B$15-3,IF(C6386&lt;Params!$B$15,Params!$B$21,0.3),0.3)))</f>
        <v/>
      </c>
    </row>
    <row r="6387" ht="15" customHeight="1" s="1">
      <c r="A6387" s="9" t="n">
        <v>6384</v>
      </c>
      <c r="B6387" s="6" t="inlineStr">
        <is>
          <t>23/09</t>
        </is>
      </c>
      <c r="C6387" s="6" t="n">
        <v>23</v>
      </c>
      <c r="D6387" s="6" t="n">
        <v>0</v>
      </c>
      <c r="E6387" s="10">
        <f>IF(D6387=1, IF(OR(C6387&lt;10, C6387&gt;=15),1,0), IF(OR(C6387&lt;7, C6387&gt;=18),1,0))</f>
        <v/>
      </c>
      <c r="F6387" s="11" t="n">
        <v>0.267</v>
      </c>
      <c r="G6387" s="12">
        <f>0*8</f>
        <v/>
      </c>
      <c r="H6387" s="12">
        <f>F6387-G6387</f>
        <v/>
      </c>
      <c r="I6387" s="10">
        <f>IF(E6387=0,"Fora",IF(E6386=0,"Carg xar",IF(H6387&lt;0,IF(M6387&lt;0.9,"Carg FV","Stby"),IF(M6387&gt;P6387,"V2H",IF(M6387&lt;0.9,"Carg xar","Stby")))))</f>
        <v/>
      </c>
      <c r="J6387" s="12">
        <f>IF(OR(I6387="Carg FV",I6387="Carg xar"),MIN(IF(I6387="Carg FV",ABS(H6387),7.4),7.4,MAX(0,(0.9-M6387)*40)*0.95),0)</f>
        <v/>
      </c>
      <c r="K6387" s="12">
        <f>IF(I6387="V2H",MIN(MAX(0,H6387),7.4,MAX(0,(M6387-P6387)*40)*0.95),0)</f>
        <v/>
      </c>
      <c r="L6387" s="12">
        <f>IF(E6387=0,0,MAX(0,H6387-K6387))</f>
        <v/>
      </c>
      <c r="M6387" s="13">
        <f>M6386+J6386/40-IF(I6386="V2H",K6386/(0.95*40),0)-IF(E6387=0,IF(E6386=1,IF(D6387=1,30,40)*0.18/(2*40),0),0)-IF(E6387=1,IF(E6386=0,IF(D6387=1,30,40)*0.18/(2*40),0),0)</f>
        <v/>
      </c>
      <c r="N6387" s="14" t="n">
        <v>0.15</v>
      </c>
      <c r="O6387" s="15">
        <f>K6387*N6387</f>
        <v/>
      </c>
      <c r="P6387">
        <f>IF(E6387=0,0.3,IF(D6387=1,IF(C6387&gt;=Params!$B$13-3,IF(C6387&lt;Params!$B$13,Params!$B$20,0.3),0.3),IF(C6387&gt;=Params!$B$15-3,IF(C6387&lt;Params!$B$15,Params!$B$21,0.3),0.3)))</f>
        <v/>
      </c>
    </row>
    <row r="6388" ht="15" customHeight="1" s="1">
      <c r="A6388" s="9" t="n">
        <v>6385</v>
      </c>
      <c r="B6388" s="6" t="inlineStr">
        <is>
          <t>24/09</t>
        </is>
      </c>
      <c r="C6388" s="6" t="n">
        <v>0</v>
      </c>
      <c r="D6388" s="6" t="n">
        <v>0</v>
      </c>
      <c r="E6388" s="10">
        <f>IF(D6388=1, IF(OR(C6388&lt;10, C6388&gt;=15),1,0), IF(OR(C6388&lt;7, C6388&gt;=18),1,0))</f>
        <v/>
      </c>
      <c r="F6388" s="11" t="n">
        <v>0.269</v>
      </c>
      <c r="G6388" s="12">
        <f>0*8</f>
        <v/>
      </c>
      <c r="H6388" s="12">
        <f>F6388-G6388</f>
        <v/>
      </c>
      <c r="I6388" s="10">
        <f>IF(E6388=0,"Fora",IF(E6387=0,"Carg xar",IF(H6388&lt;0,IF(M6388&lt;0.9,"Carg FV","Stby"),IF(M6388&gt;P6388,"V2H",IF(M6388&lt;0.9,"Carg xar","Stby")))))</f>
        <v/>
      </c>
      <c r="J6388" s="12">
        <f>IF(OR(I6388="Carg FV",I6388="Carg xar"),MIN(IF(I6388="Carg FV",ABS(H6388),7.4),7.4,MAX(0,(0.9-M6388)*40)*0.95),0)</f>
        <v/>
      </c>
      <c r="K6388" s="12">
        <f>IF(I6388="V2H",MIN(MAX(0,H6388),7.4,MAX(0,(M6388-P6388)*40)*0.95),0)</f>
        <v/>
      </c>
      <c r="L6388" s="12">
        <f>IF(E6388=0,0,MAX(0,H6388-K6388))</f>
        <v/>
      </c>
      <c r="M6388" s="13">
        <f>M6387+J6387/40-IF(I6387="V2H",K6387/(0.95*40),0)-IF(E6388=0,IF(E6387=1,IF(D6388=1,30,40)*0.18/(2*40),0),0)-IF(E6388=1,IF(E6387=0,IF(D6388=1,30,40)*0.18/(2*40),0),0)</f>
        <v/>
      </c>
      <c r="N6388" s="14" t="n">
        <v>0.09</v>
      </c>
      <c r="O6388" s="15">
        <f>K6388*N6388</f>
        <v/>
      </c>
      <c r="P6388">
        <f>IF(E6388=0,0.3,IF(D6388=1,IF(C6388&gt;=Params!$B$13-3,IF(C6388&lt;Params!$B$13,Params!$B$20,0.3),0.3),IF(C6388&gt;=Params!$B$15-3,IF(C6388&lt;Params!$B$15,Params!$B$21,0.3),0.3)))</f>
        <v/>
      </c>
    </row>
    <row r="6389" ht="15" customHeight="1" s="1">
      <c r="A6389" s="9" t="n">
        <v>6386</v>
      </c>
      <c r="B6389" s="6" t="inlineStr">
        <is>
          <t>24/09</t>
        </is>
      </c>
      <c r="C6389" s="6" t="n">
        <v>1</v>
      </c>
      <c r="D6389" s="6" t="n">
        <v>0</v>
      </c>
      <c r="E6389" s="10">
        <f>IF(D6389=1, IF(OR(C6389&lt;10, C6389&gt;=15),1,0), IF(OR(C6389&lt;7, C6389&gt;=18),1,0))</f>
        <v/>
      </c>
      <c r="F6389" s="11" t="n">
        <v>0.136</v>
      </c>
      <c r="G6389" s="12">
        <f>0*8</f>
        <v/>
      </c>
      <c r="H6389" s="12">
        <f>F6389-G6389</f>
        <v/>
      </c>
      <c r="I6389" s="10">
        <f>IF(E6389=0,"Fora",IF(E6388=0,"Carg xar",IF(H6389&lt;0,IF(M6389&lt;0.9,"Carg FV","Stby"),IF(M6389&gt;P6389,"V2H",IF(M6389&lt;0.9,"Carg xar","Stby")))))</f>
        <v/>
      </c>
      <c r="J6389" s="12">
        <f>IF(OR(I6389="Carg FV",I6389="Carg xar"),MIN(IF(I6389="Carg FV",ABS(H6389),7.4),7.4,MAX(0,(0.9-M6389)*40)*0.95),0)</f>
        <v/>
      </c>
      <c r="K6389" s="12">
        <f>IF(I6389="V2H",MIN(MAX(0,H6389),7.4,MAX(0,(M6389-P6389)*40)*0.95),0)</f>
        <v/>
      </c>
      <c r="L6389" s="12">
        <f>IF(E6389=0,0,MAX(0,H6389-K6389))</f>
        <v/>
      </c>
      <c r="M6389" s="13">
        <f>M6388+J6388/40-IF(I6388="V2H",K6388/(0.95*40),0)-IF(E6389=0,IF(E6388=1,IF(D6389=1,30,40)*0.18/(2*40),0),0)-IF(E6389=1,IF(E6388=0,IF(D6389=1,30,40)*0.18/(2*40),0),0)</f>
        <v/>
      </c>
      <c r="N6389" s="14" t="n">
        <v>0.09</v>
      </c>
      <c r="O6389" s="15">
        <f>K6389*N6389</f>
        <v/>
      </c>
      <c r="P6389">
        <f>IF(E6389=0,0.3,IF(D6389=1,IF(C6389&gt;=Params!$B$13-3,IF(C6389&lt;Params!$B$13,Params!$B$20,0.3),0.3),IF(C6389&gt;=Params!$B$15-3,IF(C6389&lt;Params!$B$15,Params!$B$21,0.3),0.3)))</f>
        <v/>
      </c>
    </row>
    <row r="6390" ht="15" customHeight="1" s="1">
      <c r="A6390" s="9" t="n">
        <v>6387</v>
      </c>
      <c r="B6390" s="6" t="inlineStr">
        <is>
          <t>24/09</t>
        </is>
      </c>
      <c r="C6390" s="6" t="n">
        <v>2</v>
      </c>
      <c r="D6390" s="6" t="n">
        <v>0</v>
      </c>
      <c r="E6390" s="10">
        <f>IF(D6390=1, IF(OR(C6390&lt;10, C6390&gt;=15),1,0), IF(OR(C6390&lt;7, C6390&gt;=18),1,0))</f>
        <v/>
      </c>
      <c r="F6390" s="11" t="n">
        <v>0.146</v>
      </c>
      <c r="G6390" s="12">
        <f>0*8</f>
        <v/>
      </c>
      <c r="H6390" s="12">
        <f>F6390-G6390</f>
        <v/>
      </c>
      <c r="I6390" s="10">
        <f>IF(E6390=0,"Fora",IF(E6389=0,"Carg xar",IF(H6390&lt;0,IF(M6390&lt;0.9,"Carg FV","Stby"),IF(M6390&gt;P6390,"V2H",IF(M6390&lt;0.9,"Carg xar","Stby")))))</f>
        <v/>
      </c>
      <c r="J6390" s="12">
        <f>IF(OR(I6390="Carg FV",I6390="Carg xar"),MIN(IF(I6390="Carg FV",ABS(H6390),7.4),7.4,MAX(0,(0.9-M6390)*40)*0.95),0)</f>
        <v/>
      </c>
      <c r="K6390" s="12">
        <f>IF(I6390="V2H",MIN(MAX(0,H6390),7.4,MAX(0,(M6390-P6390)*40)*0.95),0)</f>
        <v/>
      </c>
      <c r="L6390" s="12">
        <f>IF(E6390=0,0,MAX(0,H6390-K6390))</f>
        <v/>
      </c>
      <c r="M6390" s="13">
        <f>M6389+J6389/40-IF(I6389="V2H",K6389/(0.95*40),0)-IF(E6390=0,IF(E6389=1,IF(D6390=1,30,40)*0.18/(2*40),0),0)-IF(E6390=1,IF(E6389=0,IF(D6390=1,30,40)*0.18/(2*40),0),0)</f>
        <v/>
      </c>
      <c r="N6390" s="14" t="n">
        <v>0.09</v>
      </c>
      <c r="O6390" s="15">
        <f>K6390*N6390</f>
        <v/>
      </c>
      <c r="P6390">
        <f>IF(E6390=0,0.3,IF(D6390=1,IF(C6390&gt;=Params!$B$13-3,IF(C6390&lt;Params!$B$13,Params!$B$20,0.3),0.3),IF(C6390&gt;=Params!$B$15-3,IF(C6390&lt;Params!$B$15,Params!$B$21,0.3),0.3)))</f>
        <v/>
      </c>
    </row>
    <row r="6391" ht="15" customHeight="1" s="1">
      <c r="A6391" s="9" t="n">
        <v>6388</v>
      </c>
      <c r="B6391" s="6" t="inlineStr">
        <is>
          <t>24/09</t>
        </is>
      </c>
      <c r="C6391" s="6" t="n">
        <v>3</v>
      </c>
      <c r="D6391" s="6" t="n">
        <v>0</v>
      </c>
      <c r="E6391" s="10">
        <f>IF(D6391=1, IF(OR(C6391&lt;10, C6391&gt;=15),1,0), IF(OR(C6391&lt;7, C6391&gt;=18),1,0))</f>
        <v/>
      </c>
      <c r="F6391" s="11" t="n">
        <v>0.154</v>
      </c>
      <c r="G6391" s="12">
        <f>0*8</f>
        <v/>
      </c>
      <c r="H6391" s="12">
        <f>F6391-G6391</f>
        <v/>
      </c>
      <c r="I6391" s="10">
        <f>IF(E6391=0,"Fora",IF(E6390=0,"Carg xar",IF(H6391&lt;0,IF(M6391&lt;0.9,"Carg FV","Stby"),IF(M6391&gt;P6391,"V2H",IF(M6391&lt;0.9,"Carg xar","Stby")))))</f>
        <v/>
      </c>
      <c r="J6391" s="12">
        <f>IF(OR(I6391="Carg FV",I6391="Carg xar"),MIN(IF(I6391="Carg FV",ABS(H6391),7.4),7.4,MAX(0,(0.9-M6391)*40)*0.95),0)</f>
        <v/>
      </c>
      <c r="K6391" s="12">
        <f>IF(I6391="V2H",MIN(MAX(0,H6391),7.4,MAX(0,(M6391-P6391)*40)*0.95),0)</f>
        <v/>
      </c>
      <c r="L6391" s="12">
        <f>IF(E6391=0,0,MAX(0,H6391-K6391))</f>
        <v/>
      </c>
      <c r="M6391" s="13">
        <f>M6390+J6390/40-IF(I6390="V2H",K6390/(0.95*40),0)-IF(E6391=0,IF(E6390=1,IF(D6391=1,30,40)*0.18/(2*40),0),0)-IF(E6391=1,IF(E6390=0,IF(D6391=1,30,40)*0.18/(2*40),0),0)</f>
        <v/>
      </c>
      <c r="N6391" s="14" t="n">
        <v>0.09</v>
      </c>
      <c r="O6391" s="15">
        <f>K6391*N6391</f>
        <v/>
      </c>
      <c r="P6391">
        <f>IF(E6391=0,0.3,IF(D6391=1,IF(C6391&gt;=Params!$B$13-3,IF(C6391&lt;Params!$B$13,Params!$B$20,0.3),0.3),IF(C6391&gt;=Params!$B$15-3,IF(C6391&lt;Params!$B$15,Params!$B$21,0.3),0.3)))</f>
        <v/>
      </c>
    </row>
    <row r="6392" ht="15" customHeight="1" s="1">
      <c r="A6392" s="9" t="n">
        <v>6389</v>
      </c>
      <c r="B6392" s="6" t="inlineStr">
        <is>
          <t>24/09</t>
        </is>
      </c>
      <c r="C6392" s="6" t="n">
        <v>4</v>
      </c>
      <c r="D6392" s="6" t="n">
        <v>0</v>
      </c>
      <c r="E6392" s="10">
        <f>IF(D6392=1, IF(OR(C6392&lt;10, C6392&gt;=15),1,0), IF(OR(C6392&lt;7, C6392&gt;=18),1,0))</f>
        <v/>
      </c>
      <c r="F6392" s="11" t="n">
        <v>0.125</v>
      </c>
      <c r="G6392" s="12">
        <f>0*8</f>
        <v/>
      </c>
      <c r="H6392" s="12">
        <f>F6392-G6392</f>
        <v/>
      </c>
      <c r="I6392" s="10">
        <f>IF(E6392=0,"Fora",IF(E6391=0,"Carg xar",IF(H6392&lt;0,IF(M6392&lt;0.9,"Carg FV","Stby"),IF(M6392&gt;P6392,"V2H",IF(M6392&lt;0.9,"Carg xar","Stby")))))</f>
        <v/>
      </c>
      <c r="J6392" s="12">
        <f>IF(OR(I6392="Carg FV",I6392="Carg xar"),MIN(IF(I6392="Carg FV",ABS(H6392),7.4),7.4,MAX(0,(0.9-M6392)*40)*0.95),0)</f>
        <v/>
      </c>
      <c r="K6392" s="12">
        <f>IF(I6392="V2H",MIN(MAX(0,H6392),7.4,MAX(0,(M6392-P6392)*40)*0.95),0)</f>
        <v/>
      </c>
      <c r="L6392" s="12">
        <f>IF(E6392=0,0,MAX(0,H6392-K6392))</f>
        <v/>
      </c>
      <c r="M6392" s="13">
        <f>M6391+J6391/40-IF(I6391="V2H",K6391/(0.95*40),0)-IF(E6392=0,IF(E6391=1,IF(D6392=1,30,40)*0.18/(2*40),0),0)-IF(E6392=1,IF(E6391=0,IF(D6392=1,30,40)*0.18/(2*40),0),0)</f>
        <v/>
      </c>
      <c r="N6392" s="14" t="n">
        <v>0.09</v>
      </c>
      <c r="O6392" s="15">
        <f>K6392*N6392</f>
        <v/>
      </c>
      <c r="P6392">
        <f>IF(E6392=0,0.3,IF(D6392=1,IF(C6392&gt;=Params!$B$13-3,IF(C6392&lt;Params!$B$13,Params!$B$20,0.3),0.3),IF(C6392&gt;=Params!$B$15-3,IF(C6392&lt;Params!$B$15,Params!$B$21,0.3),0.3)))</f>
        <v/>
      </c>
    </row>
    <row r="6393" ht="15" customHeight="1" s="1">
      <c r="A6393" s="9" t="n">
        <v>6390</v>
      </c>
      <c r="B6393" s="6" t="inlineStr">
        <is>
          <t>24/09</t>
        </is>
      </c>
      <c r="C6393" s="6" t="n">
        <v>5</v>
      </c>
      <c r="D6393" s="6" t="n">
        <v>0</v>
      </c>
      <c r="E6393" s="10">
        <f>IF(D6393=1, IF(OR(C6393&lt;10, C6393&gt;=15),1,0), IF(OR(C6393&lt;7, C6393&gt;=18),1,0))</f>
        <v/>
      </c>
      <c r="F6393" s="11" t="n">
        <v>0.161</v>
      </c>
      <c r="G6393" s="12">
        <f>0*8</f>
        <v/>
      </c>
      <c r="H6393" s="12">
        <f>F6393-G6393</f>
        <v/>
      </c>
      <c r="I6393" s="10">
        <f>IF(E6393=0,"Fora",IF(E6392=0,"Carg xar",IF(H6393&lt;0,IF(M6393&lt;0.9,"Carg FV","Stby"),IF(M6393&gt;P6393,"V2H",IF(M6393&lt;0.9,"Carg xar","Stby")))))</f>
        <v/>
      </c>
      <c r="J6393" s="12">
        <f>IF(OR(I6393="Carg FV",I6393="Carg xar"),MIN(IF(I6393="Carg FV",ABS(H6393),7.4),7.4,MAX(0,(0.9-M6393)*40)*0.95),0)</f>
        <v/>
      </c>
      <c r="K6393" s="12">
        <f>IF(I6393="V2H",MIN(MAX(0,H6393),7.4,MAX(0,(M6393-P6393)*40)*0.95),0)</f>
        <v/>
      </c>
      <c r="L6393" s="12">
        <f>IF(E6393=0,0,MAX(0,H6393-K6393))</f>
        <v/>
      </c>
      <c r="M6393" s="13">
        <f>M6392+J6392/40-IF(I6392="V2H",K6392/(0.95*40),0)-IF(E6393=0,IF(E6392=1,IF(D6393=1,30,40)*0.18/(2*40),0),0)-IF(E6393=1,IF(E6392=0,IF(D6393=1,30,40)*0.18/(2*40),0),0)</f>
        <v/>
      </c>
      <c r="N6393" s="14" t="n">
        <v>0.09</v>
      </c>
      <c r="O6393" s="15">
        <f>K6393*N6393</f>
        <v/>
      </c>
      <c r="P6393">
        <f>IF(E6393=0,0.3,IF(D6393=1,IF(C6393&gt;=Params!$B$13-3,IF(C6393&lt;Params!$B$13,Params!$B$20,0.3),0.3),IF(C6393&gt;=Params!$B$15-3,IF(C6393&lt;Params!$B$15,Params!$B$21,0.3),0.3)))</f>
        <v/>
      </c>
    </row>
    <row r="6394" ht="15" customHeight="1" s="1">
      <c r="A6394" s="9" t="n">
        <v>6391</v>
      </c>
      <c r="B6394" s="6" t="inlineStr">
        <is>
          <t>24/09</t>
        </is>
      </c>
      <c r="C6394" s="6" t="n">
        <v>6</v>
      </c>
      <c r="D6394" s="6" t="n">
        <v>0</v>
      </c>
      <c r="E6394" s="10">
        <f>IF(D6394=1, IF(OR(C6394&lt;10, C6394&gt;=15),1,0), IF(OR(C6394&lt;7, C6394&gt;=18),1,0))</f>
        <v/>
      </c>
      <c r="F6394" s="11" t="n">
        <v>0.269</v>
      </c>
      <c r="G6394" s="12">
        <f>0*8</f>
        <v/>
      </c>
      <c r="H6394" s="12">
        <f>F6394-G6394</f>
        <v/>
      </c>
      <c r="I6394" s="10">
        <f>IF(E6394=0,"Fora",IF(E6393=0,"Carg xar",IF(H6394&lt;0,IF(M6394&lt;0.9,"Carg FV","Stby"),IF(M6394&gt;P6394,"V2H",IF(M6394&lt;0.9,"Carg xar","Stby")))))</f>
        <v/>
      </c>
      <c r="J6394" s="12">
        <f>IF(OR(I6394="Carg FV",I6394="Carg xar"),MIN(IF(I6394="Carg FV",ABS(H6394),7.4),7.4,MAX(0,(0.9-M6394)*40)*0.95),0)</f>
        <v/>
      </c>
      <c r="K6394" s="12">
        <f>IF(I6394="V2H",MIN(MAX(0,H6394),7.4,MAX(0,(M6394-P6394)*40)*0.95),0)</f>
        <v/>
      </c>
      <c r="L6394" s="12">
        <f>IF(E6394=0,0,MAX(0,H6394-K6394))</f>
        <v/>
      </c>
      <c r="M6394" s="13">
        <f>M6393+J6393/40-IF(I6393="V2H",K6393/(0.95*40),0)-IF(E6394=0,IF(E6393=1,IF(D6394=1,30,40)*0.18/(2*40),0),0)-IF(E6394=1,IF(E6393=0,IF(D6394=1,30,40)*0.18/(2*40),0),0)</f>
        <v/>
      </c>
      <c r="N6394" s="14" t="n">
        <v>0.09</v>
      </c>
      <c r="O6394" s="15">
        <f>K6394*N6394</f>
        <v/>
      </c>
      <c r="P6394">
        <f>IF(E6394=0,0.3,IF(D6394=1,IF(C6394&gt;=Params!$B$13-3,IF(C6394&lt;Params!$B$13,Params!$B$20,0.3),0.3),IF(C6394&gt;=Params!$B$15-3,IF(C6394&lt;Params!$B$15,Params!$B$21,0.3),0.3)))</f>
        <v/>
      </c>
    </row>
    <row r="6395" ht="15" customHeight="1" s="1">
      <c r="A6395" s="9" t="n">
        <v>6392</v>
      </c>
      <c r="B6395" s="6" t="inlineStr">
        <is>
          <t>24/09</t>
        </is>
      </c>
      <c r="C6395" s="6" t="n">
        <v>7</v>
      </c>
      <c r="D6395" s="6" t="n">
        <v>0</v>
      </c>
      <c r="E6395" s="10">
        <f>IF(D6395=1, IF(OR(C6395&lt;10, C6395&gt;=15),1,0), IF(OR(C6395&lt;7, C6395&gt;=18),1,0))</f>
        <v/>
      </c>
      <c r="F6395" s="11" t="n">
        <v>2.233</v>
      </c>
      <c r="G6395" s="12">
        <f>0.06*8</f>
        <v/>
      </c>
      <c r="H6395" s="12">
        <f>F6395-G6395</f>
        <v/>
      </c>
      <c r="I6395" s="10">
        <f>IF(E6395=0,"Fora",IF(E6394=0,"Carg xar",IF(H6395&lt;0,IF(M6395&lt;0.9,"Carg FV","Stby"),IF(M6395&gt;P6395,"V2H",IF(M6395&lt;0.9,"Carg xar","Stby")))))</f>
        <v/>
      </c>
      <c r="J6395" s="12">
        <f>IF(OR(I6395="Carg FV",I6395="Carg xar"),MIN(IF(I6395="Carg FV",ABS(H6395),7.4),7.4,MAX(0,(0.9-M6395)*40)*0.95),0)</f>
        <v/>
      </c>
      <c r="K6395" s="12">
        <f>IF(I6395="V2H",MIN(MAX(0,H6395),7.4,MAX(0,(M6395-P6395)*40)*0.95),0)</f>
        <v/>
      </c>
      <c r="L6395" s="12">
        <f>IF(E6395=0,0,MAX(0,H6395-K6395))</f>
        <v/>
      </c>
      <c r="M6395" s="13">
        <f>M6394+J6394/40-IF(I6394="V2H",K6394/(0.95*40),0)-IF(E6395=0,IF(E6394=1,IF(D6395=1,30,40)*0.18/(2*40),0),0)-IF(E6395=1,IF(E6394=0,IF(D6395=1,30,40)*0.18/(2*40),0),0)</f>
        <v/>
      </c>
      <c r="N6395" s="14" t="n">
        <v>0.09</v>
      </c>
      <c r="O6395" s="15">
        <f>K6395*N6395</f>
        <v/>
      </c>
      <c r="P6395">
        <f>IF(E6395=0,0.3,IF(D6395=1,IF(C6395&gt;=Params!$B$13-3,IF(C6395&lt;Params!$B$13,Params!$B$20,0.3),0.3),IF(C6395&gt;=Params!$B$15-3,IF(C6395&lt;Params!$B$15,Params!$B$21,0.3),0.3)))</f>
        <v/>
      </c>
    </row>
    <row r="6396" ht="15" customHeight="1" s="1">
      <c r="A6396" s="9" t="n">
        <v>6393</v>
      </c>
      <c r="B6396" s="6" t="inlineStr">
        <is>
          <t>24/09</t>
        </is>
      </c>
      <c r="C6396" s="6" t="n">
        <v>8</v>
      </c>
      <c r="D6396" s="6" t="n">
        <v>0</v>
      </c>
      <c r="E6396" s="10">
        <f>IF(D6396=1, IF(OR(C6396&lt;10, C6396&gt;=15),1,0), IF(OR(C6396&lt;7, C6396&gt;=18),1,0))</f>
        <v/>
      </c>
      <c r="F6396" s="11" t="n">
        <v>0</v>
      </c>
      <c r="G6396" s="12">
        <f>0.2*8</f>
        <v/>
      </c>
      <c r="H6396" s="12">
        <f>F6396-G6396</f>
        <v/>
      </c>
      <c r="I6396" s="10">
        <f>IF(E6396=0,"Fora",IF(E6395=0,"Carg xar",IF(H6396&lt;0,IF(M6396&lt;0.9,"Carg FV","Stby"),IF(M6396&gt;P6396,"V2H",IF(M6396&lt;0.9,"Carg xar","Stby")))))</f>
        <v/>
      </c>
      <c r="J6396" s="12">
        <f>IF(OR(I6396="Carg FV",I6396="Carg xar"),MIN(IF(I6396="Carg FV",ABS(H6396),7.4),7.4,MAX(0,(0.9-M6396)*40)*0.95),0)</f>
        <v/>
      </c>
      <c r="K6396" s="12">
        <f>IF(I6396="V2H",MIN(MAX(0,H6396),7.4,MAX(0,(M6396-P6396)*40)*0.95),0)</f>
        <v/>
      </c>
      <c r="L6396" s="12">
        <f>IF(E6396=0,0,MAX(0,H6396-K6396))</f>
        <v/>
      </c>
      <c r="M6396" s="13">
        <f>M6395+J6395/40-IF(I6395="V2H",K6395/(0.95*40),0)-IF(E6396=0,IF(E6395=1,IF(D6396=1,30,40)*0.18/(2*40),0),0)-IF(E6396=1,IF(E6395=0,IF(D6396=1,30,40)*0.18/(2*40),0),0)</f>
        <v/>
      </c>
      <c r="N6396" s="14" t="n">
        <v>0.15</v>
      </c>
      <c r="O6396" s="15">
        <f>K6396*N6396</f>
        <v/>
      </c>
      <c r="P6396">
        <f>IF(E6396=0,0.3,IF(D6396=1,IF(C6396&gt;=Params!$B$13-3,IF(C6396&lt;Params!$B$13,Params!$B$20,0.3),0.3),IF(C6396&gt;=Params!$B$15-3,IF(C6396&lt;Params!$B$15,Params!$B$21,0.3),0.3)))</f>
        <v/>
      </c>
    </row>
    <row r="6397" ht="15" customHeight="1" s="1">
      <c r="A6397" s="9" t="n">
        <v>6394</v>
      </c>
      <c r="B6397" s="6" t="inlineStr">
        <is>
          <t>24/09</t>
        </is>
      </c>
      <c r="C6397" s="6" t="n">
        <v>9</v>
      </c>
      <c r="D6397" s="6" t="n">
        <v>0</v>
      </c>
      <c r="E6397" s="10">
        <f>IF(D6397=1, IF(OR(C6397&lt;10, C6397&gt;=15),1,0), IF(OR(C6397&lt;7, C6397&gt;=18),1,0))</f>
        <v/>
      </c>
      <c r="F6397" s="11" t="n">
        <v>0</v>
      </c>
      <c r="G6397" s="12">
        <f>0.4*8</f>
        <v/>
      </c>
      <c r="H6397" s="12">
        <f>F6397-G6397</f>
        <v/>
      </c>
      <c r="I6397" s="10">
        <f>IF(E6397=0,"Fora",IF(E6396=0,"Carg xar",IF(H6397&lt;0,IF(M6397&lt;0.9,"Carg FV","Stby"),IF(M6397&gt;P6397,"V2H",IF(M6397&lt;0.9,"Carg xar","Stby")))))</f>
        <v/>
      </c>
      <c r="J6397" s="12">
        <f>IF(OR(I6397="Carg FV",I6397="Carg xar"),MIN(IF(I6397="Carg FV",ABS(H6397),7.4),7.4,MAX(0,(0.9-M6397)*40)*0.95),0)</f>
        <v/>
      </c>
      <c r="K6397" s="12">
        <f>IF(I6397="V2H",MIN(MAX(0,H6397),7.4,MAX(0,(M6397-P6397)*40)*0.95),0)</f>
        <v/>
      </c>
      <c r="L6397" s="12">
        <f>IF(E6397=0,0,MAX(0,H6397-K6397))</f>
        <v/>
      </c>
      <c r="M6397" s="13">
        <f>M6396+J6396/40-IF(I6396="V2H",K6396/(0.95*40),0)-IF(E6397=0,IF(E6396=1,IF(D6397=1,30,40)*0.18/(2*40),0),0)-IF(E6397=1,IF(E6396=0,IF(D6397=1,30,40)*0.18/(2*40),0),0)</f>
        <v/>
      </c>
      <c r="N6397" s="14" t="n">
        <v>0.15</v>
      </c>
      <c r="O6397" s="15">
        <f>K6397*N6397</f>
        <v/>
      </c>
      <c r="P6397">
        <f>IF(E6397=0,0.3,IF(D6397=1,IF(C6397&gt;=Params!$B$13-3,IF(C6397&lt;Params!$B$13,Params!$B$20,0.3),0.3),IF(C6397&gt;=Params!$B$15-3,IF(C6397&lt;Params!$B$15,Params!$B$21,0.3),0.3)))</f>
        <v/>
      </c>
    </row>
    <row r="6398" ht="15" customHeight="1" s="1">
      <c r="A6398" s="9" t="n">
        <v>6395</v>
      </c>
      <c r="B6398" s="6" t="inlineStr">
        <is>
          <t>24/09</t>
        </is>
      </c>
      <c r="C6398" s="6" t="n">
        <v>10</v>
      </c>
      <c r="D6398" s="6" t="n">
        <v>0</v>
      </c>
      <c r="E6398" s="10">
        <f>IF(D6398=1, IF(OR(C6398&lt;10, C6398&gt;=15),1,0), IF(OR(C6398&lt;7, C6398&gt;=18),1,0))</f>
        <v/>
      </c>
      <c r="F6398" s="11" t="n">
        <v>0</v>
      </c>
      <c r="G6398" s="12">
        <f>0.6*8</f>
        <v/>
      </c>
      <c r="H6398" s="12">
        <f>F6398-G6398</f>
        <v/>
      </c>
      <c r="I6398" s="10">
        <f>IF(E6398=0,"Fora",IF(E6397=0,"Carg xar",IF(H6398&lt;0,IF(M6398&lt;0.9,"Carg FV","Stby"),IF(M6398&gt;P6398,"V2H",IF(M6398&lt;0.9,"Carg xar","Stby")))))</f>
        <v/>
      </c>
      <c r="J6398" s="12">
        <f>IF(OR(I6398="Carg FV",I6398="Carg xar"),MIN(IF(I6398="Carg FV",ABS(H6398),7.4),7.4,MAX(0,(0.9-M6398)*40)*0.95),0)</f>
        <v/>
      </c>
      <c r="K6398" s="12">
        <f>IF(I6398="V2H",MIN(MAX(0,H6398),7.4,MAX(0,(M6398-P6398)*40)*0.95),0)</f>
        <v/>
      </c>
      <c r="L6398" s="12">
        <f>IF(E6398=0,0,MAX(0,H6398-K6398))</f>
        <v/>
      </c>
      <c r="M6398" s="13">
        <f>M6397+J6397/40-IF(I6397="V2H",K6397/(0.95*40),0)-IF(E6398=0,IF(E6397=1,IF(D6398=1,30,40)*0.18/(2*40),0),0)-IF(E6398=1,IF(E6397=0,IF(D6398=1,30,40)*0.18/(2*40),0),0)</f>
        <v/>
      </c>
      <c r="N6398" s="14" t="n">
        <v>0.2</v>
      </c>
      <c r="O6398" s="15">
        <f>K6398*N6398</f>
        <v/>
      </c>
      <c r="P6398">
        <f>IF(E6398=0,0.3,IF(D6398=1,IF(C6398&gt;=Params!$B$13-3,IF(C6398&lt;Params!$B$13,Params!$B$20,0.3),0.3),IF(C6398&gt;=Params!$B$15-3,IF(C6398&lt;Params!$B$15,Params!$B$21,0.3),0.3)))</f>
        <v/>
      </c>
    </row>
    <row r="6399" ht="15" customHeight="1" s="1">
      <c r="A6399" s="9" t="n">
        <v>6396</v>
      </c>
      <c r="B6399" s="6" t="inlineStr">
        <is>
          <t>24/09</t>
        </is>
      </c>
      <c r="C6399" s="6" t="n">
        <v>11</v>
      </c>
      <c r="D6399" s="6" t="n">
        <v>0</v>
      </c>
      <c r="E6399" s="10">
        <f>IF(D6399=1, IF(OR(C6399&lt;10, C6399&gt;=15),1,0), IF(OR(C6399&lt;7, C6399&gt;=18),1,0))</f>
        <v/>
      </c>
      <c r="F6399" s="11" t="n">
        <v>0</v>
      </c>
      <c r="G6399" s="12">
        <f>0.75*8</f>
        <v/>
      </c>
      <c r="H6399" s="12">
        <f>F6399-G6399</f>
        <v/>
      </c>
      <c r="I6399" s="10">
        <f>IF(E6399=0,"Fora",IF(E6398=0,"Carg xar",IF(H6399&lt;0,IF(M6399&lt;0.9,"Carg FV","Stby"),IF(M6399&gt;P6399,"V2H",IF(M6399&lt;0.9,"Carg xar","Stby")))))</f>
        <v/>
      </c>
      <c r="J6399" s="12">
        <f>IF(OR(I6399="Carg FV",I6399="Carg xar"),MIN(IF(I6399="Carg FV",ABS(H6399),7.4),7.4,MAX(0,(0.9-M6399)*40)*0.95),0)</f>
        <v/>
      </c>
      <c r="K6399" s="12">
        <f>IF(I6399="V2H",MIN(MAX(0,H6399),7.4,MAX(0,(M6399-P6399)*40)*0.95),0)</f>
        <v/>
      </c>
      <c r="L6399" s="12">
        <f>IF(E6399=0,0,MAX(0,H6399-K6399))</f>
        <v/>
      </c>
      <c r="M6399" s="13">
        <f>M6398+J6398/40-IF(I6398="V2H",K6398/(0.95*40),0)-IF(E6399=0,IF(E6398=1,IF(D6399=1,30,40)*0.18/(2*40),0),0)-IF(E6399=1,IF(E6398=0,IF(D6399=1,30,40)*0.18/(2*40),0),0)</f>
        <v/>
      </c>
      <c r="N6399" s="14" t="n">
        <v>0.2</v>
      </c>
      <c r="O6399" s="15">
        <f>K6399*N6399</f>
        <v/>
      </c>
      <c r="P6399">
        <f>IF(E6399=0,0.3,IF(D6399=1,IF(C6399&gt;=Params!$B$13-3,IF(C6399&lt;Params!$B$13,Params!$B$20,0.3),0.3),IF(C6399&gt;=Params!$B$15-3,IF(C6399&lt;Params!$B$15,Params!$B$21,0.3),0.3)))</f>
        <v/>
      </c>
    </row>
    <row r="6400" ht="15" customHeight="1" s="1">
      <c r="A6400" s="9" t="n">
        <v>6397</v>
      </c>
      <c r="B6400" s="6" t="inlineStr">
        <is>
          <t>24/09</t>
        </is>
      </c>
      <c r="C6400" s="6" t="n">
        <v>12</v>
      </c>
      <c r="D6400" s="6" t="n">
        <v>0</v>
      </c>
      <c r="E6400" s="10">
        <f>IF(D6400=1, IF(OR(C6400&lt;10, C6400&gt;=15),1,0), IF(OR(C6400&lt;7, C6400&gt;=18),1,0))</f>
        <v/>
      </c>
      <c r="F6400" s="11" t="n">
        <v>0</v>
      </c>
      <c r="G6400" s="12">
        <f>0.82*8</f>
        <v/>
      </c>
      <c r="H6400" s="12">
        <f>F6400-G6400</f>
        <v/>
      </c>
      <c r="I6400" s="10">
        <f>IF(E6400=0,"Fora",IF(E6399=0,"Carg xar",IF(H6400&lt;0,IF(M6400&lt;0.9,"Carg FV","Stby"),IF(M6400&gt;P6400,"V2H",IF(M6400&lt;0.9,"Carg xar","Stby")))))</f>
        <v/>
      </c>
      <c r="J6400" s="12">
        <f>IF(OR(I6400="Carg FV",I6400="Carg xar"),MIN(IF(I6400="Carg FV",ABS(H6400),7.4),7.4,MAX(0,(0.9-M6400)*40)*0.95),0)</f>
        <v/>
      </c>
      <c r="K6400" s="12">
        <f>IF(I6400="V2H",MIN(MAX(0,H6400),7.4,MAX(0,(M6400-P6400)*40)*0.95),0)</f>
        <v/>
      </c>
      <c r="L6400" s="12">
        <f>IF(E6400=0,0,MAX(0,H6400-K6400))</f>
        <v/>
      </c>
      <c r="M6400" s="13">
        <f>M6399+J6399/40-IF(I6399="V2H",K6399/(0.95*40),0)-IF(E6400=0,IF(E6399=1,IF(D6400=1,30,40)*0.18/(2*40),0),0)-IF(E6400=1,IF(E6399=0,IF(D6400=1,30,40)*0.18/(2*40),0),0)</f>
        <v/>
      </c>
      <c r="N6400" s="14" t="n">
        <v>0.2</v>
      </c>
      <c r="O6400" s="15">
        <f>K6400*N6400</f>
        <v/>
      </c>
      <c r="P6400">
        <f>IF(E6400=0,0.3,IF(D6400=1,IF(C6400&gt;=Params!$B$13-3,IF(C6400&lt;Params!$B$13,Params!$B$20,0.3),0.3),IF(C6400&gt;=Params!$B$15-3,IF(C6400&lt;Params!$B$15,Params!$B$21,0.3),0.3)))</f>
        <v/>
      </c>
    </row>
    <row r="6401" ht="15" customHeight="1" s="1">
      <c r="A6401" s="9" t="n">
        <v>6398</v>
      </c>
      <c r="B6401" s="6" t="inlineStr">
        <is>
          <t>24/09</t>
        </is>
      </c>
      <c r="C6401" s="6" t="n">
        <v>13</v>
      </c>
      <c r="D6401" s="6" t="n">
        <v>0</v>
      </c>
      <c r="E6401" s="10">
        <f>IF(D6401=1, IF(OR(C6401&lt;10, C6401&gt;=15),1,0), IF(OR(C6401&lt;7, C6401&gt;=18),1,0))</f>
        <v/>
      </c>
      <c r="F6401" s="11" t="n">
        <v>0</v>
      </c>
      <c r="G6401" s="12">
        <f>0.8*8</f>
        <v/>
      </c>
      <c r="H6401" s="12">
        <f>F6401-G6401</f>
        <v/>
      </c>
      <c r="I6401" s="10">
        <f>IF(E6401=0,"Fora",IF(E6400=0,"Carg xar",IF(H6401&lt;0,IF(M6401&lt;0.9,"Carg FV","Stby"),IF(M6401&gt;P6401,"V2H",IF(M6401&lt;0.9,"Carg xar","Stby")))))</f>
        <v/>
      </c>
      <c r="J6401" s="12">
        <f>IF(OR(I6401="Carg FV",I6401="Carg xar"),MIN(IF(I6401="Carg FV",ABS(H6401),7.4),7.4,MAX(0,(0.9-M6401)*40)*0.95),0)</f>
        <v/>
      </c>
      <c r="K6401" s="12">
        <f>IF(I6401="V2H",MIN(MAX(0,H6401),7.4,MAX(0,(M6401-P6401)*40)*0.95),0)</f>
        <v/>
      </c>
      <c r="L6401" s="12">
        <f>IF(E6401=0,0,MAX(0,H6401-K6401))</f>
        <v/>
      </c>
      <c r="M6401" s="13">
        <f>M6400+J6400/40-IF(I6400="V2H",K6400/(0.95*40),0)-IF(E6401=0,IF(E6400=1,IF(D6401=1,30,40)*0.18/(2*40),0),0)-IF(E6401=1,IF(E6400=0,IF(D6401=1,30,40)*0.18/(2*40),0),0)</f>
        <v/>
      </c>
      <c r="N6401" s="14" t="n">
        <v>0.2</v>
      </c>
      <c r="O6401" s="15">
        <f>K6401*N6401</f>
        <v/>
      </c>
      <c r="P6401">
        <f>IF(E6401=0,0.3,IF(D6401=1,IF(C6401&gt;=Params!$B$13-3,IF(C6401&lt;Params!$B$13,Params!$B$20,0.3),0.3),IF(C6401&gt;=Params!$B$15-3,IF(C6401&lt;Params!$B$15,Params!$B$21,0.3),0.3)))</f>
        <v/>
      </c>
    </row>
    <row r="6402" ht="15" customHeight="1" s="1">
      <c r="A6402" s="9" t="n">
        <v>6399</v>
      </c>
      <c r="B6402" s="6" t="inlineStr">
        <is>
          <t>24/09</t>
        </is>
      </c>
      <c r="C6402" s="6" t="n">
        <v>14</v>
      </c>
      <c r="D6402" s="6" t="n">
        <v>0</v>
      </c>
      <c r="E6402" s="10">
        <f>IF(D6402=1, IF(OR(C6402&lt;10, C6402&gt;=15),1,0), IF(OR(C6402&lt;7, C6402&gt;=18),1,0))</f>
        <v/>
      </c>
      <c r="F6402" s="11" t="n">
        <v>0</v>
      </c>
      <c r="G6402" s="12">
        <f>0.68*8</f>
        <v/>
      </c>
      <c r="H6402" s="12">
        <f>F6402-G6402</f>
        <v/>
      </c>
      <c r="I6402" s="10">
        <f>IF(E6402=0,"Fora",IF(E6401=0,"Carg xar",IF(H6402&lt;0,IF(M6402&lt;0.9,"Carg FV","Stby"),IF(M6402&gt;P6402,"V2H",IF(M6402&lt;0.9,"Carg xar","Stby")))))</f>
        <v/>
      </c>
      <c r="J6402" s="12">
        <f>IF(OR(I6402="Carg FV",I6402="Carg xar"),MIN(IF(I6402="Carg FV",ABS(H6402),7.4),7.4,MAX(0,(0.9-M6402)*40)*0.95),0)</f>
        <v/>
      </c>
      <c r="K6402" s="12">
        <f>IF(I6402="V2H",MIN(MAX(0,H6402),7.4,MAX(0,(M6402-P6402)*40)*0.95),0)</f>
        <v/>
      </c>
      <c r="L6402" s="12">
        <f>IF(E6402=0,0,MAX(0,H6402-K6402))</f>
        <v/>
      </c>
      <c r="M6402" s="13">
        <f>M6401+J6401/40-IF(I6401="V2H",K6401/(0.95*40),0)-IF(E6402=0,IF(E6401=1,IF(D6402=1,30,40)*0.18/(2*40),0),0)-IF(E6402=1,IF(E6401=0,IF(D6402=1,30,40)*0.18/(2*40),0),0)</f>
        <v/>
      </c>
      <c r="N6402" s="14" t="n">
        <v>0.15</v>
      </c>
      <c r="O6402" s="15">
        <f>K6402*N6402</f>
        <v/>
      </c>
      <c r="P6402">
        <f>IF(E6402=0,0.3,IF(D6402=1,IF(C6402&gt;=Params!$B$13-3,IF(C6402&lt;Params!$B$13,Params!$B$20,0.3),0.3),IF(C6402&gt;=Params!$B$15-3,IF(C6402&lt;Params!$B$15,Params!$B$21,0.3),0.3)))</f>
        <v/>
      </c>
    </row>
    <row r="6403" ht="15" customHeight="1" s="1">
      <c r="A6403" s="9" t="n">
        <v>6400</v>
      </c>
      <c r="B6403" s="6" t="inlineStr">
        <is>
          <t>24/09</t>
        </is>
      </c>
      <c r="C6403" s="6" t="n">
        <v>15</v>
      </c>
      <c r="D6403" s="6" t="n">
        <v>0</v>
      </c>
      <c r="E6403" s="10">
        <f>IF(D6403=1, IF(OR(C6403&lt;10, C6403&gt;=15),1,0), IF(OR(C6403&lt;7, C6403&gt;=18),1,0))</f>
        <v/>
      </c>
      <c r="F6403" s="11" t="n">
        <v>0</v>
      </c>
      <c r="G6403" s="12">
        <f>0.5*8</f>
        <v/>
      </c>
      <c r="H6403" s="12">
        <f>F6403-G6403</f>
        <v/>
      </c>
      <c r="I6403" s="10">
        <f>IF(E6403=0,"Fora",IF(E6402=0,"Carg xar",IF(H6403&lt;0,IF(M6403&lt;0.9,"Carg FV","Stby"),IF(M6403&gt;P6403,"V2H",IF(M6403&lt;0.9,"Carg xar","Stby")))))</f>
        <v/>
      </c>
      <c r="J6403" s="12">
        <f>IF(OR(I6403="Carg FV",I6403="Carg xar"),MIN(IF(I6403="Carg FV",ABS(H6403),7.4),7.4,MAX(0,(0.9-M6403)*40)*0.95),0)</f>
        <v/>
      </c>
      <c r="K6403" s="12">
        <f>IF(I6403="V2H",MIN(MAX(0,H6403),7.4,MAX(0,(M6403-P6403)*40)*0.95),0)</f>
        <v/>
      </c>
      <c r="L6403" s="12">
        <f>IF(E6403=0,0,MAX(0,H6403-K6403))</f>
        <v/>
      </c>
      <c r="M6403" s="13">
        <f>M6402+J6402/40-IF(I6402="V2H",K6402/(0.95*40),0)-IF(E6403=0,IF(E6402=1,IF(D6403=1,30,40)*0.18/(2*40),0),0)-IF(E6403=1,IF(E6402=0,IF(D6403=1,30,40)*0.18/(2*40),0),0)</f>
        <v/>
      </c>
      <c r="N6403" s="14" t="n">
        <v>0.15</v>
      </c>
      <c r="O6403" s="15">
        <f>K6403*N6403</f>
        <v/>
      </c>
      <c r="P6403">
        <f>IF(E6403=0,0.3,IF(D6403=1,IF(C6403&gt;=Params!$B$13-3,IF(C6403&lt;Params!$B$13,Params!$B$20,0.3),0.3),IF(C6403&gt;=Params!$B$15-3,IF(C6403&lt;Params!$B$15,Params!$B$21,0.3),0.3)))</f>
        <v/>
      </c>
    </row>
    <row r="6404" ht="15" customHeight="1" s="1">
      <c r="A6404" s="9" t="n">
        <v>6401</v>
      </c>
      <c r="B6404" s="6" t="inlineStr">
        <is>
          <t>24/09</t>
        </is>
      </c>
      <c r="C6404" s="6" t="n">
        <v>16</v>
      </c>
      <c r="D6404" s="6" t="n">
        <v>0</v>
      </c>
      <c r="E6404" s="10">
        <f>IF(D6404=1, IF(OR(C6404&lt;10, C6404&gt;=15),1,0), IF(OR(C6404&lt;7, C6404&gt;=18),1,0))</f>
        <v/>
      </c>
      <c r="F6404" s="11" t="n">
        <v>0</v>
      </c>
      <c r="G6404" s="12">
        <f>0.3*8</f>
        <v/>
      </c>
      <c r="H6404" s="12">
        <f>F6404-G6404</f>
        <v/>
      </c>
      <c r="I6404" s="10">
        <f>IF(E6404=0,"Fora",IF(E6403=0,"Carg xar",IF(H6404&lt;0,IF(M6404&lt;0.9,"Carg FV","Stby"),IF(M6404&gt;P6404,"V2H",IF(M6404&lt;0.9,"Carg xar","Stby")))))</f>
        <v/>
      </c>
      <c r="J6404" s="12">
        <f>IF(OR(I6404="Carg FV",I6404="Carg xar"),MIN(IF(I6404="Carg FV",ABS(H6404),7.4),7.4,MAX(0,(0.9-M6404)*40)*0.95),0)</f>
        <v/>
      </c>
      <c r="K6404" s="12">
        <f>IF(I6404="V2H",MIN(MAX(0,H6404),7.4,MAX(0,(M6404-P6404)*40)*0.95),0)</f>
        <v/>
      </c>
      <c r="L6404" s="12">
        <f>IF(E6404=0,0,MAX(0,H6404-K6404))</f>
        <v/>
      </c>
      <c r="M6404" s="13">
        <f>M6403+J6403/40-IF(I6403="V2H",K6403/(0.95*40),0)-IF(E6404=0,IF(E6403=1,IF(D6404=1,30,40)*0.18/(2*40),0),0)-IF(E6404=1,IF(E6403=0,IF(D6404=1,30,40)*0.18/(2*40),0),0)</f>
        <v/>
      </c>
      <c r="N6404" s="14" t="n">
        <v>0.15</v>
      </c>
      <c r="O6404" s="15">
        <f>K6404*N6404</f>
        <v/>
      </c>
      <c r="P6404">
        <f>IF(E6404=0,0.3,IF(D6404=1,IF(C6404&gt;=Params!$B$13-3,IF(C6404&lt;Params!$B$13,Params!$B$20,0.3),0.3),IF(C6404&gt;=Params!$B$15-3,IF(C6404&lt;Params!$B$15,Params!$B$21,0.3),0.3)))</f>
        <v/>
      </c>
    </row>
    <row r="6405" ht="15" customHeight="1" s="1">
      <c r="A6405" s="9" t="n">
        <v>6402</v>
      </c>
      <c r="B6405" s="6" t="inlineStr">
        <is>
          <t>24/09</t>
        </is>
      </c>
      <c r="C6405" s="6" t="n">
        <v>17</v>
      </c>
      <c r="D6405" s="6" t="n">
        <v>0</v>
      </c>
      <c r="E6405" s="10">
        <f>IF(D6405=1, IF(OR(C6405&lt;10, C6405&gt;=15),1,0), IF(OR(C6405&lt;7, C6405&gt;=18),1,0))</f>
        <v/>
      </c>
      <c r="F6405" s="11" t="n">
        <v>0</v>
      </c>
      <c r="G6405" s="12">
        <f>0.12*8</f>
        <v/>
      </c>
      <c r="H6405" s="12">
        <f>F6405-G6405</f>
        <v/>
      </c>
      <c r="I6405" s="10">
        <f>IF(E6405=0,"Fora",IF(E6404=0,"Carg xar",IF(H6405&lt;0,IF(M6405&lt;0.9,"Carg FV","Stby"),IF(M6405&gt;P6405,"V2H",IF(M6405&lt;0.9,"Carg xar","Stby")))))</f>
        <v/>
      </c>
      <c r="J6405" s="12">
        <f>IF(OR(I6405="Carg FV",I6405="Carg xar"),MIN(IF(I6405="Carg FV",ABS(H6405),7.4),7.4,MAX(0,(0.9-M6405)*40)*0.95),0)</f>
        <v/>
      </c>
      <c r="K6405" s="12">
        <f>IF(I6405="V2H",MIN(MAX(0,H6405),7.4,MAX(0,(M6405-P6405)*40)*0.95),0)</f>
        <v/>
      </c>
      <c r="L6405" s="12">
        <f>IF(E6405=0,0,MAX(0,H6405-K6405))</f>
        <v/>
      </c>
      <c r="M6405" s="13">
        <f>M6404+J6404/40-IF(I6404="V2H",K6404/(0.95*40),0)-IF(E6405=0,IF(E6404=1,IF(D6405=1,30,40)*0.18/(2*40),0),0)-IF(E6405=1,IF(E6404=0,IF(D6405=1,30,40)*0.18/(2*40),0),0)</f>
        <v/>
      </c>
      <c r="N6405" s="14" t="n">
        <v>0.15</v>
      </c>
      <c r="O6405" s="15">
        <f>K6405*N6405</f>
        <v/>
      </c>
      <c r="P6405">
        <f>IF(E6405=0,0.3,IF(D6405=1,IF(C6405&gt;=Params!$B$13-3,IF(C6405&lt;Params!$B$13,Params!$B$20,0.3),0.3),IF(C6405&gt;=Params!$B$15-3,IF(C6405&lt;Params!$B$15,Params!$B$21,0.3),0.3)))</f>
        <v/>
      </c>
    </row>
    <row r="6406" ht="15" customHeight="1" s="1">
      <c r="A6406" s="9" t="n">
        <v>6403</v>
      </c>
      <c r="B6406" s="6" t="inlineStr">
        <is>
          <t>24/09</t>
        </is>
      </c>
      <c r="C6406" s="6" t="n">
        <v>18</v>
      </c>
      <c r="D6406" s="6" t="n">
        <v>0</v>
      </c>
      <c r="E6406" s="10">
        <f>IF(D6406=1, IF(OR(C6406&lt;10, C6406&gt;=15),1,0), IF(OR(C6406&lt;7, C6406&gt;=18),1,0))</f>
        <v/>
      </c>
      <c r="F6406" s="11" t="n">
        <v>0</v>
      </c>
      <c r="G6406" s="12">
        <f>0*8</f>
        <v/>
      </c>
      <c r="H6406" s="12">
        <f>F6406-G6406</f>
        <v/>
      </c>
      <c r="I6406" s="10">
        <f>IF(E6406=0,"Fora",IF(E6405=0,"Carg xar",IF(H6406&lt;0,IF(M6406&lt;0.9,"Carg FV","Stby"),IF(M6406&gt;P6406,"V2H",IF(M6406&lt;0.9,"Carg xar","Stby")))))</f>
        <v/>
      </c>
      <c r="J6406" s="12">
        <f>IF(OR(I6406="Carg FV",I6406="Carg xar"),MIN(IF(I6406="Carg FV",ABS(H6406),7.4),7.4,MAX(0,(0.9-M6406)*40)*0.95),0)</f>
        <v/>
      </c>
      <c r="K6406" s="12">
        <f>IF(I6406="V2H",MIN(MAX(0,H6406),7.4,MAX(0,(M6406-P6406)*40)*0.95),0)</f>
        <v/>
      </c>
      <c r="L6406" s="12">
        <f>IF(E6406=0,0,MAX(0,H6406-K6406))</f>
        <v/>
      </c>
      <c r="M6406" s="13">
        <f>M6405+J6405/40-IF(I6405="V2H",K6405/(0.95*40),0)-IF(E6406=0,IF(E6405=1,IF(D6406=1,30,40)*0.18/(2*40),0),0)-IF(E6406=1,IF(E6405=0,IF(D6406=1,30,40)*0.18/(2*40),0),0)</f>
        <v/>
      </c>
      <c r="N6406" s="14" t="n">
        <v>0.2</v>
      </c>
      <c r="O6406" s="15">
        <f>K6406*N6406</f>
        <v/>
      </c>
      <c r="P6406">
        <f>IF(E6406=0,0.3,IF(D6406=1,IF(C6406&gt;=Params!$B$13-3,IF(C6406&lt;Params!$B$13,Params!$B$20,0.3),0.3),IF(C6406&gt;=Params!$B$15-3,IF(C6406&lt;Params!$B$15,Params!$B$21,0.3),0.3)))</f>
        <v/>
      </c>
    </row>
    <row r="6407" ht="15" customHeight="1" s="1">
      <c r="A6407" s="9" t="n">
        <v>6404</v>
      </c>
      <c r="B6407" s="6" t="inlineStr">
        <is>
          <t>24/09</t>
        </is>
      </c>
      <c r="C6407" s="6" t="n">
        <v>19</v>
      </c>
      <c r="D6407" s="6" t="n">
        <v>0</v>
      </c>
      <c r="E6407" s="10">
        <f>IF(D6407=1, IF(OR(C6407&lt;10, C6407&gt;=15),1,0), IF(OR(C6407&lt;7, C6407&gt;=18),1,0))</f>
        <v/>
      </c>
      <c r="F6407" s="11" t="n">
        <v>1.993</v>
      </c>
      <c r="G6407" s="12">
        <f>0*8</f>
        <v/>
      </c>
      <c r="H6407" s="12">
        <f>F6407-G6407</f>
        <v/>
      </c>
      <c r="I6407" s="10">
        <f>IF(E6407=0,"Fora",IF(E6406=0,"Carg xar",IF(H6407&lt;0,IF(M6407&lt;0.9,"Carg FV","Stby"),IF(M6407&gt;P6407,"V2H",IF(M6407&lt;0.9,"Carg xar","Stby")))))</f>
        <v/>
      </c>
      <c r="J6407" s="12">
        <f>IF(OR(I6407="Carg FV",I6407="Carg xar"),MIN(IF(I6407="Carg FV",ABS(H6407),7.4),7.4,MAX(0,(0.9-M6407)*40)*0.95),0)</f>
        <v/>
      </c>
      <c r="K6407" s="12">
        <f>IF(I6407="V2H",MIN(MAX(0,H6407),7.4,MAX(0,(M6407-P6407)*40)*0.95),0)</f>
        <v/>
      </c>
      <c r="L6407" s="12">
        <f>IF(E6407=0,0,MAX(0,H6407-K6407))</f>
        <v/>
      </c>
      <c r="M6407" s="13">
        <f>M6406+J6406/40-IF(I6406="V2H",K6406/(0.95*40),0)-IF(E6407=0,IF(E6406=1,IF(D6407=1,30,40)*0.18/(2*40),0),0)-IF(E6407=1,IF(E6406=0,IF(D6407=1,30,40)*0.18/(2*40),0),0)</f>
        <v/>
      </c>
      <c r="N6407" s="14" t="n">
        <v>0.2</v>
      </c>
      <c r="O6407" s="15">
        <f>K6407*N6407</f>
        <v/>
      </c>
      <c r="P6407">
        <f>IF(E6407=0,0.3,IF(D6407=1,IF(C6407&gt;=Params!$B$13-3,IF(C6407&lt;Params!$B$13,Params!$B$20,0.3),0.3),IF(C6407&gt;=Params!$B$15-3,IF(C6407&lt;Params!$B$15,Params!$B$21,0.3),0.3)))</f>
        <v/>
      </c>
    </row>
    <row r="6408" ht="15" customHeight="1" s="1">
      <c r="A6408" s="9" t="n">
        <v>6405</v>
      </c>
      <c r="B6408" s="6" t="inlineStr">
        <is>
          <t>24/09</t>
        </is>
      </c>
      <c r="C6408" s="6" t="n">
        <v>20</v>
      </c>
      <c r="D6408" s="6" t="n">
        <v>0</v>
      </c>
      <c r="E6408" s="10">
        <f>IF(D6408=1, IF(OR(C6408&lt;10, C6408&gt;=15),1,0), IF(OR(C6408&lt;7, C6408&gt;=18),1,0))</f>
        <v/>
      </c>
      <c r="F6408" s="11" t="n">
        <v>0.744</v>
      </c>
      <c r="G6408" s="12">
        <f>0*8</f>
        <v/>
      </c>
      <c r="H6408" s="12">
        <f>F6408-G6408</f>
        <v/>
      </c>
      <c r="I6408" s="10">
        <f>IF(E6408=0,"Fora",IF(E6407=0,"Carg xar",IF(H6408&lt;0,IF(M6408&lt;0.9,"Carg FV","Stby"),IF(M6408&gt;P6408,"V2H",IF(M6408&lt;0.9,"Carg xar","Stby")))))</f>
        <v/>
      </c>
      <c r="J6408" s="12">
        <f>IF(OR(I6408="Carg FV",I6408="Carg xar"),MIN(IF(I6408="Carg FV",ABS(H6408),7.4),7.4,MAX(0,(0.9-M6408)*40)*0.95),0)</f>
        <v/>
      </c>
      <c r="K6408" s="12">
        <f>IF(I6408="V2H",MIN(MAX(0,H6408),7.4,MAX(0,(M6408-P6408)*40)*0.95),0)</f>
        <v/>
      </c>
      <c r="L6408" s="12">
        <f>IF(E6408=0,0,MAX(0,H6408-K6408))</f>
        <v/>
      </c>
      <c r="M6408" s="13">
        <f>M6407+J6407/40-IF(I6407="V2H",K6407/(0.95*40),0)-IF(E6408=0,IF(E6407=1,IF(D6408=1,30,40)*0.18/(2*40),0),0)-IF(E6408=1,IF(E6407=0,IF(D6408=1,30,40)*0.18/(2*40),0),0)</f>
        <v/>
      </c>
      <c r="N6408" s="14" t="n">
        <v>0.2</v>
      </c>
      <c r="O6408" s="15">
        <f>K6408*N6408</f>
        <v/>
      </c>
      <c r="P6408">
        <f>IF(E6408=0,0.3,IF(D6408=1,IF(C6408&gt;=Params!$B$13-3,IF(C6408&lt;Params!$B$13,Params!$B$20,0.3),0.3),IF(C6408&gt;=Params!$B$15-3,IF(C6408&lt;Params!$B$15,Params!$B$21,0.3),0.3)))</f>
        <v/>
      </c>
    </row>
    <row r="6409" ht="15" customHeight="1" s="1">
      <c r="A6409" s="9" t="n">
        <v>6406</v>
      </c>
      <c r="B6409" s="6" t="inlineStr">
        <is>
          <t>24/09</t>
        </is>
      </c>
      <c r="C6409" s="6" t="n">
        <v>21</v>
      </c>
      <c r="D6409" s="6" t="n">
        <v>0</v>
      </c>
      <c r="E6409" s="10">
        <f>IF(D6409=1, IF(OR(C6409&lt;10, C6409&gt;=15),1,0), IF(OR(C6409&lt;7, C6409&gt;=18),1,0))</f>
        <v/>
      </c>
      <c r="F6409" s="11" t="n">
        <v>0.311</v>
      </c>
      <c r="G6409" s="12">
        <f>0*8</f>
        <v/>
      </c>
      <c r="H6409" s="12">
        <f>F6409-G6409</f>
        <v/>
      </c>
      <c r="I6409" s="10">
        <f>IF(E6409=0,"Fora",IF(E6408=0,"Carg xar",IF(H6409&lt;0,IF(M6409&lt;0.9,"Carg FV","Stby"),IF(M6409&gt;P6409,"V2H",IF(M6409&lt;0.9,"Carg xar","Stby")))))</f>
        <v/>
      </c>
      <c r="J6409" s="12">
        <f>IF(OR(I6409="Carg FV",I6409="Carg xar"),MIN(IF(I6409="Carg FV",ABS(H6409),7.4),7.4,MAX(0,(0.9-M6409)*40)*0.95),0)</f>
        <v/>
      </c>
      <c r="K6409" s="12">
        <f>IF(I6409="V2H",MIN(MAX(0,H6409),7.4,MAX(0,(M6409-P6409)*40)*0.95),0)</f>
        <v/>
      </c>
      <c r="L6409" s="12">
        <f>IF(E6409=0,0,MAX(0,H6409-K6409))</f>
        <v/>
      </c>
      <c r="M6409" s="13">
        <f>M6408+J6408/40-IF(I6408="V2H",K6408/(0.95*40),0)-IF(E6409=0,IF(E6408=1,IF(D6409=1,30,40)*0.18/(2*40),0),0)-IF(E6409=1,IF(E6408=0,IF(D6409=1,30,40)*0.18/(2*40),0),0)</f>
        <v/>
      </c>
      <c r="N6409" s="14" t="n">
        <v>0.2</v>
      </c>
      <c r="O6409" s="15">
        <f>K6409*N6409</f>
        <v/>
      </c>
      <c r="P6409">
        <f>IF(E6409=0,0.3,IF(D6409=1,IF(C6409&gt;=Params!$B$13-3,IF(C6409&lt;Params!$B$13,Params!$B$20,0.3),0.3),IF(C6409&gt;=Params!$B$15-3,IF(C6409&lt;Params!$B$15,Params!$B$21,0.3),0.3)))</f>
        <v/>
      </c>
    </row>
    <row r="6410" ht="15" customHeight="1" s="1">
      <c r="A6410" s="9" t="n">
        <v>6407</v>
      </c>
      <c r="B6410" s="6" t="inlineStr">
        <is>
          <t>24/09</t>
        </is>
      </c>
      <c r="C6410" s="6" t="n">
        <v>22</v>
      </c>
      <c r="D6410" s="6" t="n">
        <v>0</v>
      </c>
      <c r="E6410" s="10">
        <f>IF(D6410=1, IF(OR(C6410&lt;10, C6410&gt;=15),1,0), IF(OR(C6410&lt;7, C6410&gt;=18),1,0))</f>
        <v/>
      </c>
      <c r="F6410" s="11" t="n">
        <v>0.298</v>
      </c>
      <c r="G6410" s="12">
        <f>0*8</f>
        <v/>
      </c>
      <c r="H6410" s="12">
        <f>F6410-G6410</f>
        <v/>
      </c>
      <c r="I6410" s="10">
        <f>IF(E6410=0,"Fora",IF(E6409=0,"Carg xar",IF(H6410&lt;0,IF(M6410&lt;0.9,"Carg FV","Stby"),IF(M6410&gt;P6410,"V2H",IF(M6410&lt;0.9,"Carg xar","Stby")))))</f>
        <v/>
      </c>
      <c r="J6410" s="12">
        <f>IF(OR(I6410="Carg FV",I6410="Carg xar"),MIN(IF(I6410="Carg FV",ABS(H6410),7.4),7.4,MAX(0,(0.9-M6410)*40)*0.95),0)</f>
        <v/>
      </c>
      <c r="K6410" s="12">
        <f>IF(I6410="V2H",MIN(MAX(0,H6410),7.4,MAX(0,(M6410-P6410)*40)*0.95),0)</f>
        <v/>
      </c>
      <c r="L6410" s="12">
        <f>IF(E6410=0,0,MAX(0,H6410-K6410))</f>
        <v/>
      </c>
      <c r="M6410" s="13">
        <f>M6409+J6409/40-IF(I6409="V2H",K6409/(0.95*40),0)-IF(E6410=0,IF(E6409=1,IF(D6410=1,30,40)*0.18/(2*40),0),0)-IF(E6410=1,IF(E6409=0,IF(D6410=1,30,40)*0.18/(2*40),0),0)</f>
        <v/>
      </c>
      <c r="N6410" s="14" t="n">
        <v>0.15</v>
      </c>
      <c r="O6410" s="15">
        <f>K6410*N6410</f>
        <v/>
      </c>
      <c r="P6410">
        <f>IF(E6410=0,0.3,IF(D6410=1,IF(C6410&gt;=Params!$B$13-3,IF(C6410&lt;Params!$B$13,Params!$B$20,0.3),0.3),IF(C6410&gt;=Params!$B$15-3,IF(C6410&lt;Params!$B$15,Params!$B$21,0.3),0.3)))</f>
        <v/>
      </c>
    </row>
    <row r="6411" ht="15" customHeight="1" s="1">
      <c r="A6411" s="9" t="n">
        <v>6408</v>
      </c>
      <c r="B6411" s="6" t="inlineStr">
        <is>
          <t>24/09</t>
        </is>
      </c>
      <c r="C6411" s="6" t="n">
        <v>23</v>
      </c>
      <c r="D6411" s="6" t="n">
        <v>0</v>
      </c>
      <c r="E6411" s="10">
        <f>IF(D6411=1, IF(OR(C6411&lt;10, C6411&gt;=15),1,0), IF(OR(C6411&lt;7, C6411&gt;=18),1,0))</f>
        <v/>
      </c>
      <c r="F6411" s="11" t="n">
        <v>0.214</v>
      </c>
      <c r="G6411" s="12">
        <f>0*8</f>
        <v/>
      </c>
      <c r="H6411" s="12">
        <f>F6411-G6411</f>
        <v/>
      </c>
      <c r="I6411" s="10">
        <f>IF(E6411=0,"Fora",IF(E6410=0,"Carg xar",IF(H6411&lt;0,IF(M6411&lt;0.9,"Carg FV","Stby"),IF(M6411&gt;P6411,"V2H",IF(M6411&lt;0.9,"Carg xar","Stby")))))</f>
        <v/>
      </c>
      <c r="J6411" s="12">
        <f>IF(OR(I6411="Carg FV",I6411="Carg xar"),MIN(IF(I6411="Carg FV",ABS(H6411),7.4),7.4,MAX(0,(0.9-M6411)*40)*0.95),0)</f>
        <v/>
      </c>
      <c r="K6411" s="12">
        <f>IF(I6411="V2H",MIN(MAX(0,H6411),7.4,MAX(0,(M6411-P6411)*40)*0.95),0)</f>
        <v/>
      </c>
      <c r="L6411" s="12">
        <f>IF(E6411=0,0,MAX(0,H6411-K6411))</f>
        <v/>
      </c>
      <c r="M6411" s="13">
        <f>M6410+J6410/40-IF(I6410="V2H",K6410/(0.95*40),0)-IF(E6411=0,IF(E6410=1,IF(D6411=1,30,40)*0.18/(2*40),0),0)-IF(E6411=1,IF(E6410=0,IF(D6411=1,30,40)*0.18/(2*40),0),0)</f>
        <v/>
      </c>
      <c r="N6411" s="14" t="n">
        <v>0.15</v>
      </c>
      <c r="O6411" s="15">
        <f>K6411*N6411</f>
        <v/>
      </c>
      <c r="P6411">
        <f>IF(E6411=0,0.3,IF(D6411=1,IF(C6411&gt;=Params!$B$13-3,IF(C6411&lt;Params!$B$13,Params!$B$20,0.3),0.3),IF(C6411&gt;=Params!$B$15-3,IF(C6411&lt;Params!$B$15,Params!$B$21,0.3),0.3)))</f>
        <v/>
      </c>
    </row>
    <row r="6412" ht="15" customHeight="1" s="1">
      <c r="A6412" s="9" t="n">
        <v>6409</v>
      </c>
      <c r="B6412" s="6" t="inlineStr">
        <is>
          <t>25/09</t>
        </is>
      </c>
      <c r="C6412" s="6" t="n">
        <v>0</v>
      </c>
      <c r="D6412" s="6" t="n">
        <v>0</v>
      </c>
      <c r="E6412" s="10">
        <f>IF(D6412=1, IF(OR(C6412&lt;10, C6412&gt;=15),1,0), IF(OR(C6412&lt;7, C6412&gt;=18),1,0))</f>
        <v/>
      </c>
      <c r="F6412" s="11" t="n">
        <v>0.197</v>
      </c>
      <c r="G6412" s="12">
        <f>0*8</f>
        <v/>
      </c>
      <c r="H6412" s="12">
        <f>F6412-G6412</f>
        <v/>
      </c>
      <c r="I6412" s="10">
        <f>IF(E6412=0,"Fora",IF(E6411=0,"Carg xar",IF(H6412&lt;0,IF(M6412&lt;0.9,"Carg FV","Stby"),IF(M6412&gt;P6412,"V2H",IF(M6412&lt;0.9,"Carg xar","Stby")))))</f>
        <v/>
      </c>
      <c r="J6412" s="12">
        <f>IF(OR(I6412="Carg FV",I6412="Carg xar"),MIN(IF(I6412="Carg FV",ABS(H6412),7.4),7.4,MAX(0,(0.9-M6412)*40)*0.95),0)</f>
        <v/>
      </c>
      <c r="K6412" s="12">
        <f>IF(I6412="V2H",MIN(MAX(0,H6412),7.4,MAX(0,(M6412-P6412)*40)*0.95),0)</f>
        <v/>
      </c>
      <c r="L6412" s="12">
        <f>IF(E6412=0,0,MAX(0,H6412-K6412))</f>
        <v/>
      </c>
      <c r="M6412" s="13">
        <f>M6411+J6411/40-IF(I6411="V2H",K6411/(0.95*40),0)-IF(E6412=0,IF(E6411=1,IF(D6412=1,30,40)*0.18/(2*40),0),0)-IF(E6412=1,IF(E6411=0,IF(D6412=1,30,40)*0.18/(2*40),0),0)</f>
        <v/>
      </c>
      <c r="N6412" s="14" t="n">
        <v>0.09</v>
      </c>
      <c r="O6412" s="15">
        <f>K6412*N6412</f>
        <v/>
      </c>
      <c r="P6412">
        <f>IF(E6412=0,0.3,IF(D6412=1,IF(C6412&gt;=Params!$B$13-3,IF(C6412&lt;Params!$B$13,Params!$B$20,0.3),0.3),IF(C6412&gt;=Params!$B$15-3,IF(C6412&lt;Params!$B$15,Params!$B$21,0.3),0.3)))</f>
        <v/>
      </c>
    </row>
    <row r="6413" ht="15" customHeight="1" s="1">
      <c r="A6413" s="9" t="n">
        <v>6410</v>
      </c>
      <c r="B6413" s="6" t="inlineStr">
        <is>
          <t>25/09</t>
        </is>
      </c>
      <c r="C6413" s="6" t="n">
        <v>1</v>
      </c>
      <c r="D6413" s="6" t="n">
        <v>0</v>
      </c>
      <c r="E6413" s="10">
        <f>IF(D6413=1, IF(OR(C6413&lt;10, C6413&gt;=15),1,0), IF(OR(C6413&lt;7, C6413&gt;=18),1,0))</f>
        <v/>
      </c>
      <c r="F6413" s="11" t="n">
        <v>0.14</v>
      </c>
      <c r="G6413" s="12">
        <f>0*8</f>
        <v/>
      </c>
      <c r="H6413" s="12">
        <f>F6413-G6413</f>
        <v/>
      </c>
      <c r="I6413" s="10">
        <f>IF(E6413=0,"Fora",IF(E6412=0,"Carg xar",IF(H6413&lt;0,IF(M6413&lt;0.9,"Carg FV","Stby"),IF(M6413&gt;P6413,"V2H",IF(M6413&lt;0.9,"Carg xar","Stby")))))</f>
        <v/>
      </c>
      <c r="J6413" s="12">
        <f>IF(OR(I6413="Carg FV",I6413="Carg xar"),MIN(IF(I6413="Carg FV",ABS(H6413),7.4),7.4,MAX(0,(0.9-M6413)*40)*0.95),0)</f>
        <v/>
      </c>
      <c r="K6413" s="12">
        <f>IF(I6413="V2H",MIN(MAX(0,H6413),7.4,MAX(0,(M6413-P6413)*40)*0.95),0)</f>
        <v/>
      </c>
      <c r="L6413" s="12">
        <f>IF(E6413=0,0,MAX(0,H6413-K6413))</f>
        <v/>
      </c>
      <c r="M6413" s="13">
        <f>M6412+J6412/40-IF(I6412="V2H",K6412/(0.95*40),0)-IF(E6413=0,IF(E6412=1,IF(D6413=1,30,40)*0.18/(2*40),0),0)-IF(E6413=1,IF(E6412=0,IF(D6413=1,30,40)*0.18/(2*40),0),0)</f>
        <v/>
      </c>
      <c r="N6413" s="14" t="n">
        <v>0.09</v>
      </c>
      <c r="O6413" s="15">
        <f>K6413*N6413</f>
        <v/>
      </c>
      <c r="P6413">
        <f>IF(E6413=0,0.3,IF(D6413=1,IF(C6413&gt;=Params!$B$13-3,IF(C6413&lt;Params!$B$13,Params!$B$20,0.3),0.3),IF(C6413&gt;=Params!$B$15-3,IF(C6413&lt;Params!$B$15,Params!$B$21,0.3),0.3)))</f>
        <v/>
      </c>
    </row>
    <row r="6414" ht="15" customHeight="1" s="1">
      <c r="A6414" s="9" t="n">
        <v>6411</v>
      </c>
      <c r="B6414" s="6" t="inlineStr">
        <is>
          <t>25/09</t>
        </is>
      </c>
      <c r="C6414" s="6" t="n">
        <v>2</v>
      </c>
      <c r="D6414" s="6" t="n">
        <v>0</v>
      </c>
      <c r="E6414" s="10">
        <f>IF(D6414=1, IF(OR(C6414&lt;10, C6414&gt;=15),1,0), IF(OR(C6414&lt;7, C6414&gt;=18),1,0))</f>
        <v/>
      </c>
      <c r="F6414" s="11" t="n">
        <v>0.147</v>
      </c>
      <c r="G6414" s="12">
        <f>0*8</f>
        <v/>
      </c>
      <c r="H6414" s="12">
        <f>F6414-G6414</f>
        <v/>
      </c>
      <c r="I6414" s="10">
        <f>IF(E6414=0,"Fora",IF(E6413=0,"Carg xar",IF(H6414&lt;0,IF(M6414&lt;0.9,"Carg FV","Stby"),IF(M6414&gt;P6414,"V2H",IF(M6414&lt;0.9,"Carg xar","Stby")))))</f>
        <v/>
      </c>
      <c r="J6414" s="12">
        <f>IF(OR(I6414="Carg FV",I6414="Carg xar"),MIN(IF(I6414="Carg FV",ABS(H6414),7.4),7.4,MAX(0,(0.9-M6414)*40)*0.95),0)</f>
        <v/>
      </c>
      <c r="K6414" s="12">
        <f>IF(I6414="V2H",MIN(MAX(0,H6414),7.4,MAX(0,(M6414-P6414)*40)*0.95),0)</f>
        <v/>
      </c>
      <c r="L6414" s="12">
        <f>IF(E6414=0,0,MAX(0,H6414-K6414))</f>
        <v/>
      </c>
      <c r="M6414" s="13">
        <f>M6413+J6413/40-IF(I6413="V2H",K6413/(0.95*40),0)-IF(E6414=0,IF(E6413=1,IF(D6414=1,30,40)*0.18/(2*40),0),0)-IF(E6414=1,IF(E6413=0,IF(D6414=1,30,40)*0.18/(2*40),0),0)</f>
        <v/>
      </c>
      <c r="N6414" s="14" t="n">
        <v>0.09</v>
      </c>
      <c r="O6414" s="15">
        <f>K6414*N6414</f>
        <v/>
      </c>
      <c r="P6414">
        <f>IF(E6414=0,0.3,IF(D6414=1,IF(C6414&gt;=Params!$B$13-3,IF(C6414&lt;Params!$B$13,Params!$B$20,0.3),0.3),IF(C6414&gt;=Params!$B$15-3,IF(C6414&lt;Params!$B$15,Params!$B$21,0.3),0.3)))</f>
        <v/>
      </c>
    </row>
    <row r="6415" ht="15" customHeight="1" s="1">
      <c r="A6415" s="9" t="n">
        <v>6412</v>
      </c>
      <c r="B6415" s="6" t="inlineStr">
        <is>
          <t>25/09</t>
        </is>
      </c>
      <c r="C6415" s="6" t="n">
        <v>3</v>
      </c>
      <c r="D6415" s="6" t="n">
        <v>0</v>
      </c>
      <c r="E6415" s="10">
        <f>IF(D6415=1, IF(OR(C6415&lt;10, C6415&gt;=15),1,0), IF(OR(C6415&lt;7, C6415&gt;=18),1,0))</f>
        <v/>
      </c>
      <c r="F6415" s="11" t="n">
        <v>0.174</v>
      </c>
      <c r="G6415" s="12">
        <f>0*8</f>
        <v/>
      </c>
      <c r="H6415" s="12">
        <f>F6415-G6415</f>
        <v/>
      </c>
      <c r="I6415" s="10">
        <f>IF(E6415=0,"Fora",IF(E6414=0,"Carg xar",IF(H6415&lt;0,IF(M6415&lt;0.9,"Carg FV","Stby"),IF(M6415&gt;P6415,"V2H",IF(M6415&lt;0.9,"Carg xar","Stby")))))</f>
        <v/>
      </c>
      <c r="J6415" s="12">
        <f>IF(OR(I6415="Carg FV",I6415="Carg xar"),MIN(IF(I6415="Carg FV",ABS(H6415),7.4),7.4,MAX(0,(0.9-M6415)*40)*0.95),0)</f>
        <v/>
      </c>
      <c r="K6415" s="12">
        <f>IF(I6415="V2H",MIN(MAX(0,H6415),7.4,MAX(0,(M6415-P6415)*40)*0.95),0)</f>
        <v/>
      </c>
      <c r="L6415" s="12">
        <f>IF(E6415=0,0,MAX(0,H6415-K6415))</f>
        <v/>
      </c>
      <c r="M6415" s="13">
        <f>M6414+J6414/40-IF(I6414="V2H",K6414/(0.95*40),0)-IF(E6415=0,IF(E6414=1,IF(D6415=1,30,40)*0.18/(2*40),0),0)-IF(E6415=1,IF(E6414=0,IF(D6415=1,30,40)*0.18/(2*40),0),0)</f>
        <v/>
      </c>
      <c r="N6415" s="14" t="n">
        <v>0.09</v>
      </c>
      <c r="O6415" s="15">
        <f>K6415*N6415</f>
        <v/>
      </c>
      <c r="P6415">
        <f>IF(E6415=0,0.3,IF(D6415=1,IF(C6415&gt;=Params!$B$13-3,IF(C6415&lt;Params!$B$13,Params!$B$20,0.3),0.3),IF(C6415&gt;=Params!$B$15-3,IF(C6415&lt;Params!$B$15,Params!$B$21,0.3),0.3)))</f>
        <v/>
      </c>
    </row>
    <row r="6416" ht="15" customHeight="1" s="1">
      <c r="A6416" s="9" t="n">
        <v>6413</v>
      </c>
      <c r="B6416" s="6" t="inlineStr">
        <is>
          <t>25/09</t>
        </is>
      </c>
      <c r="C6416" s="6" t="n">
        <v>4</v>
      </c>
      <c r="D6416" s="6" t="n">
        <v>0</v>
      </c>
      <c r="E6416" s="10">
        <f>IF(D6416=1, IF(OR(C6416&lt;10, C6416&gt;=15),1,0), IF(OR(C6416&lt;7, C6416&gt;=18),1,0))</f>
        <v/>
      </c>
      <c r="F6416" s="11" t="n">
        <v>0.123</v>
      </c>
      <c r="G6416" s="12">
        <f>0*8</f>
        <v/>
      </c>
      <c r="H6416" s="12">
        <f>F6416-G6416</f>
        <v/>
      </c>
      <c r="I6416" s="10">
        <f>IF(E6416=0,"Fora",IF(E6415=0,"Carg xar",IF(H6416&lt;0,IF(M6416&lt;0.9,"Carg FV","Stby"),IF(M6416&gt;P6416,"V2H",IF(M6416&lt;0.9,"Carg xar","Stby")))))</f>
        <v/>
      </c>
      <c r="J6416" s="12">
        <f>IF(OR(I6416="Carg FV",I6416="Carg xar"),MIN(IF(I6416="Carg FV",ABS(H6416),7.4),7.4,MAX(0,(0.9-M6416)*40)*0.95),0)</f>
        <v/>
      </c>
      <c r="K6416" s="12">
        <f>IF(I6416="V2H",MIN(MAX(0,H6416),7.4,MAX(0,(M6416-P6416)*40)*0.95),0)</f>
        <v/>
      </c>
      <c r="L6416" s="12">
        <f>IF(E6416=0,0,MAX(0,H6416-K6416))</f>
        <v/>
      </c>
      <c r="M6416" s="13">
        <f>M6415+J6415/40-IF(I6415="V2H",K6415/(0.95*40),0)-IF(E6416=0,IF(E6415=1,IF(D6416=1,30,40)*0.18/(2*40),0),0)-IF(E6416=1,IF(E6415=0,IF(D6416=1,30,40)*0.18/(2*40),0),0)</f>
        <v/>
      </c>
      <c r="N6416" s="14" t="n">
        <v>0.09</v>
      </c>
      <c r="O6416" s="15">
        <f>K6416*N6416</f>
        <v/>
      </c>
      <c r="P6416">
        <f>IF(E6416=0,0.3,IF(D6416=1,IF(C6416&gt;=Params!$B$13-3,IF(C6416&lt;Params!$B$13,Params!$B$20,0.3),0.3),IF(C6416&gt;=Params!$B$15-3,IF(C6416&lt;Params!$B$15,Params!$B$21,0.3),0.3)))</f>
        <v/>
      </c>
    </row>
    <row r="6417" ht="15" customHeight="1" s="1">
      <c r="A6417" s="9" t="n">
        <v>6414</v>
      </c>
      <c r="B6417" s="6" t="inlineStr">
        <is>
          <t>25/09</t>
        </is>
      </c>
      <c r="C6417" s="6" t="n">
        <v>5</v>
      </c>
      <c r="D6417" s="6" t="n">
        <v>0</v>
      </c>
      <c r="E6417" s="10">
        <f>IF(D6417=1, IF(OR(C6417&lt;10, C6417&gt;=15),1,0), IF(OR(C6417&lt;7, C6417&gt;=18),1,0))</f>
        <v/>
      </c>
      <c r="F6417" s="11" t="n">
        <v>0.142</v>
      </c>
      <c r="G6417" s="12">
        <f>0*8</f>
        <v/>
      </c>
      <c r="H6417" s="12">
        <f>F6417-G6417</f>
        <v/>
      </c>
      <c r="I6417" s="10">
        <f>IF(E6417=0,"Fora",IF(E6416=0,"Carg xar",IF(H6417&lt;0,IF(M6417&lt;0.9,"Carg FV","Stby"),IF(M6417&gt;P6417,"V2H",IF(M6417&lt;0.9,"Carg xar","Stby")))))</f>
        <v/>
      </c>
      <c r="J6417" s="12">
        <f>IF(OR(I6417="Carg FV",I6417="Carg xar"),MIN(IF(I6417="Carg FV",ABS(H6417),7.4),7.4,MAX(0,(0.9-M6417)*40)*0.95),0)</f>
        <v/>
      </c>
      <c r="K6417" s="12">
        <f>IF(I6417="V2H",MIN(MAX(0,H6417),7.4,MAX(0,(M6417-P6417)*40)*0.95),0)</f>
        <v/>
      </c>
      <c r="L6417" s="12">
        <f>IF(E6417=0,0,MAX(0,H6417-K6417))</f>
        <v/>
      </c>
      <c r="M6417" s="13">
        <f>M6416+J6416/40-IF(I6416="V2H",K6416/(0.95*40),0)-IF(E6417=0,IF(E6416=1,IF(D6417=1,30,40)*0.18/(2*40),0),0)-IF(E6417=1,IF(E6416=0,IF(D6417=1,30,40)*0.18/(2*40),0),0)</f>
        <v/>
      </c>
      <c r="N6417" s="14" t="n">
        <v>0.09</v>
      </c>
      <c r="O6417" s="15">
        <f>K6417*N6417</f>
        <v/>
      </c>
      <c r="P6417">
        <f>IF(E6417=0,0.3,IF(D6417=1,IF(C6417&gt;=Params!$B$13-3,IF(C6417&lt;Params!$B$13,Params!$B$20,0.3),0.3),IF(C6417&gt;=Params!$B$15-3,IF(C6417&lt;Params!$B$15,Params!$B$21,0.3),0.3)))</f>
        <v/>
      </c>
    </row>
    <row r="6418" ht="15" customHeight="1" s="1">
      <c r="A6418" s="9" t="n">
        <v>6415</v>
      </c>
      <c r="B6418" s="6" t="inlineStr">
        <is>
          <t>25/09</t>
        </is>
      </c>
      <c r="C6418" s="6" t="n">
        <v>6</v>
      </c>
      <c r="D6418" s="6" t="n">
        <v>0</v>
      </c>
      <c r="E6418" s="10">
        <f>IF(D6418=1, IF(OR(C6418&lt;10, C6418&gt;=15),1,0), IF(OR(C6418&lt;7, C6418&gt;=18),1,0))</f>
        <v/>
      </c>
      <c r="F6418" s="11" t="n">
        <v>0.219</v>
      </c>
      <c r="G6418" s="12">
        <f>0*8</f>
        <v/>
      </c>
      <c r="H6418" s="12">
        <f>F6418-G6418</f>
        <v/>
      </c>
      <c r="I6418" s="10">
        <f>IF(E6418=0,"Fora",IF(E6417=0,"Carg xar",IF(H6418&lt;0,IF(M6418&lt;0.9,"Carg FV","Stby"),IF(M6418&gt;P6418,"V2H",IF(M6418&lt;0.9,"Carg xar","Stby")))))</f>
        <v/>
      </c>
      <c r="J6418" s="12">
        <f>IF(OR(I6418="Carg FV",I6418="Carg xar"),MIN(IF(I6418="Carg FV",ABS(H6418),7.4),7.4,MAX(0,(0.9-M6418)*40)*0.95),0)</f>
        <v/>
      </c>
      <c r="K6418" s="12">
        <f>IF(I6418="V2H",MIN(MAX(0,H6418),7.4,MAX(0,(M6418-P6418)*40)*0.95),0)</f>
        <v/>
      </c>
      <c r="L6418" s="12">
        <f>IF(E6418=0,0,MAX(0,H6418-K6418))</f>
        <v/>
      </c>
      <c r="M6418" s="13">
        <f>M6417+J6417/40-IF(I6417="V2H",K6417/(0.95*40),0)-IF(E6418=0,IF(E6417=1,IF(D6418=1,30,40)*0.18/(2*40),0),0)-IF(E6418=1,IF(E6417=0,IF(D6418=1,30,40)*0.18/(2*40),0),0)</f>
        <v/>
      </c>
      <c r="N6418" s="14" t="n">
        <v>0.09</v>
      </c>
      <c r="O6418" s="15">
        <f>K6418*N6418</f>
        <v/>
      </c>
      <c r="P6418">
        <f>IF(E6418=0,0.3,IF(D6418=1,IF(C6418&gt;=Params!$B$13-3,IF(C6418&lt;Params!$B$13,Params!$B$20,0.3),0.3),IF(C6418&gt;=Params!$B$15-3,IF(C6418&lt;Params!$B$15,Params!$B$21,0.3),0.3)))</f>
        <v/>
      </c>
    </row>
    <row r="6419" ht="15" customHeight="1" s="1">
      <c r="A6419" s="9" t="n">
        <v>6416</v>
      </c>
      <c r="B6419" s="6" t="inlineStr">
        <is>
          <t>25/09</t>
        </is>
      </c>
      <c r="C6419" s="6" t="n">
        <v>7</v>
      </c>
      <c r="D6419" s="6" t="n">
        <v>0</v>
      </c>
      <c r="E6419" s="10">
        <f>IF(D6419=1, IF(OR(C6419&lt;10, C6419&gt;=15),1,0), IF(OR(C6419&lt;7, C6419&gt;=18),1,0))</f>
        <v/>
      </c>
      <c r="F6419" s="11" t="n">
        <v>1.915</v>
      </c>
      <c r="G6419" s="12">
        <f>0.06*8</f>
        <v/>
      </c>
      <c r="H6419" s="12">
        <f>F6419-G6419</f>
        <v/>
      </c>
      <c r="I6419" s="10">
        <f>IF(E6419=0,"Fora",IF(E6418=0,"Carg xar",IF(H6419&lt;0,IF(M6419&lt;0.9,"Carg FV","Stby"),IF(M6419&gt;P6419,"V2H",IF(M6419&lt;0.9,"Carg xar","Stby")))))</f>
        <v/>
      </c>
      <c r="J6419" s="12">
        <f>IF(OR(I6419="Carg FV",I6419="Carg xar"),MIN(IF(I6419="Carg FV",ABS(H6419),7.4),7.4,MAX(0,(0.9-M6419)*40)*0.95),0)</f>
        <v/>
      </c>
      <c r="K6419" s="12">
        <f>IF(I6419="V2H",MIN(MAX(0,H6419),7.4,MAX(0,(M6419-P6419)*40)*0.95),0)</f>
        <v/>
      </c>
      <c r="L6419" s="12">
        <f>IF(E6419=0,0,MAX(0,H6419-K6419))</f>
        <v/>
      </c>
      <c r="M6419" s="13">
        <f>M6418+J6418/40-IF(I6418="V2H",K6418/(0.95*40),0)-IF(E6419=0,IF(E6418=1,IF(D6419=1,30,40)*0.18/(2*40),0),0)-IF(E6419=1,IF(E6418=0,IF(D6419=1,30,40)*0.18/(2*40),0),0)</f>
        <v/>
      </c>
      <c r="N6419" s="14" t="n">
        <v>0.09</v>
      </c>
      <c r="O6419" s="15">
        <f>K6419*N6419</f>
        <v/>
      </c>
      <c r="P6419">
        <f>IF(E6419=0,0.3,IF(D6419=1,IF(C6419&gt;=Params!$B$13-3,IF(C6419&lt;Params!$B$13,Params!$B$20,0.3),0.3),IF(C6419&gt;=Params!$B$15-3,IF(C6419&lt;Params!$B$15,Params!$B$21,0.3),0.3)))</f>
        <v/>
      </c>
    </row>
    <row r="6420" ht="15" customHeight="1" s="1">
      <c r="A6420" s="9" t="n">
        <v>6417</v>
      </c>
      <c r="B6420" s="6" t="inlineStr">
        <is>
          <t>25/09</t>
        </is>
      </c>
      <c r="C6420" s="6" t="n">
        <v>8</v>
      </c>
      <c r="D6420" s="6" t="n">
        <v>0</v>
      </c>
      <c r="E6420" s="10">
        <f>IF(D6420=1, IF(OR(C6420&lt;10, C6420&gt;=15),1,0), IF(OR(C6420&lt;7, C6420&gt;=18),1,0))</f>
        <v/>
      </c>
      <c r="F6420" s="11" t="n">
        <v>0.43</v>
      </c>
      <c r="G6420" s="12">
        <f>0.2*8</f>
        <v/>
      </c>
      <c r="H6420" s="12">
        <f>F6420-G6420</f>
        <v/>
      </c>
      <c r="I6420" s="10">
        <f>IF(E6420=0,"Fora",IF(E6419=0,"Carg xar",IF(H6420&lt;0,IF(M6420&lt;0.9,"Carg FV","Stby"),IF(M6420&gt;P6420,"V2H",IF(M6420&lt;0.9,"Carg xar","Stby")))))</f>
        <v/>
      </c>
      <c r="J6420" s="12">
        <f>IF(OR(I6420="Carg FV",I6420="Carg xar"),MIN(IF(I6420="Carg FV",ABS(H6420),7.4),7.4,MAX(0,(0.9-M6420)*40)*0.95),0)</f>
        <v/>
      </c>
      <c r="K6420" s="12">
        <f>IF(I6420="V2H",MIN(MAX(0,H6420),7.4,MAX(0,(M6420-P6420)*40)*0.95),0)</f>
        <v/>
      </c>
      <c r="L6420" s="12">
        <f>IF(E6420=0,0,MAX(0,H6420-K6420))</f>
        <v/>
      </c>
      <c r="M6420" s="13">
        <f>M6419+J6419/40-IF(I6419="V2H",K6419/(0.95*40),0)-IF(E6420=0,IF(E6419=1,IF(D6420=1,30,40)*0.18/(2*40),0),0)-IF(E6420=1,IF(E6419=0,IF(D6420=1,30,40)*0.18/(2*40),0),0)</f>
        <v/>
      </c>
      <c r="N6420" s="14" t="n">
        <v>0.15</v>
      </c>
      <c r="O6420" s="15">
        <f>K6420*N6420</f>
        <v/>
      </c>
      <c r="P6420">
        <f>IF(E6420=0,0.3,IF(D6420=1,IF(C6420&gt;=Params!$B$13-3,IF(C6420&lt;Params!$B$13,Params!$B$20,0.3),0.3),IF(C6420&gt;=Params!$B$15-3,IF(C6420&lt;Params!$B$15,Params!$B$21,0.3),0.3)))</f>
        <v/>
      </c>
    </row>
    <row r="6421" ht="15" customHeight="1" s="1">
      <c r="A6421" s="9" t="n">
        <v>6418</v>
      </c>
      <c r="B6421" s="6" t="inlineStr">
        <is>
          <t>25/09</t>
        </is>
      </c>
      <c r="C6421" s="6" t="n">
        <v>9</v>
      </c>
      <c r="D6421" s="6" t="n">
        <v>0</v>
      </c>
      <c r="E6421" s="10">
        <f>IF(D6421=1, IF(OR(C6421&lt;10, C6421&gt;=15),1,0), IF(OR(C6421&lt;7, C6421&gt;=18),1,0))</f>
        <v/>
      </c>
      <c r="F6421" s="11" t="n">
        <v>0</v>
      </c>
      <c r="G6421" s="12">
        <f>0.4*8</f>
        <v/>
      </c>
      <c r="H6421" s="12">
        <f>F6421-G6421</f>
        <v/>
      </c>
      <c r="I6421" s="10">
        <f>IF(E6421=0,"Fora",IF(E6420=0,"Carg xar",IF(H6421&lt;0,IF(M6421&lt;0.9,"Carg FV","Stby"),IF(M6421&gt;P6421,"V2H",IF(M6421&lt;0.9,"Carg xar","Stby")))))</f>
        <v/>
      </c>
      <c r="J6421" s="12">
        <f>IF(OR(I6421="Carg FV",I6421="Carg xar"),MIN(IF(I6421="Carg FV",ABS(H6421),7.4),7.4,MAX(0,(0.9-M6421)*40)*0.95),0)</f>
        <v/>
      </c>
      <c r="K6421" s="12">
        <f>IF(I6421="V2H",MIN(MAX(0,H6421),7.4,MAX(0,(M6421-P6421)*40)*0.95),0)</f>
        <v/>
      </c>
      <c r="L6421" s="12">
        <f>IF(E6421=0,0,MAX(0,H6421-K6421))</f>
        <v/>
      </c>
      <c r="M6421" s="13">
        <f>M6420+J6420/40-IF(I6420="V2H",K6420/(0.95*40),0)-IF(E6421=0,IF(E6420=1,IF(D6421=1,30,40)*0.18/(2*40),0),0)-IF(E6421=1,IF(E6420=0,IF(D6421=1,30,40)*0.18/(2*40),0),0)</f>
        <v/>
      </c>
      <c r="N6421" s="14" t="n">
        <v>0.15</v>
      </c>
      <c r="O6421" s="15">
        <f>K6421*N6421</f>
        <v/>
      </c>
      <c r="P6421">
        <f>IF(E6421=0,0.3,IF(D6421=1,IF(C6421&gt;=Params!$B$13-3,IF(C6421&lt;Params!$B$13,Params!$B$20,0.3),0.3),IF(C6421&gt;=Params!$B$15-3,IF(C6421&lt;Params!$B$15,Params!$B$21,0.3),0.3)))</f>
        <v/>
      </c>
    </row>
    <row r="6422" ht="15" customHeight="1" s="1">
      <c r="A6422" s="9" t="n">
        <v>6419</v>
      </c>
      <c r="B6422" s="6" t="inlineStr">
        <is>
          <t>25/09</t>
        </is>
      </c>
      <c r="C6422" s="6" t="n">
        <v>10</v>
      </c>
      <c r="D6422" s="6" t="n">
        <v>0</v>
      </c>
      <c r="E6422" s="10">
        <f>IF(D6422=1, IF(OR(C6422&lt;10, C6422&gt;=15),1,0), IF(OR(C6422&lt;7, C6422&gt;=18),1,0))</f>
        <v/>
      </c>
      <c r="F6422" s="11" t="n">
        <v>0</v>
      </c>
      <c r="G6422" s="12">
        <f>0.6*8</f>
        <v/>
      </c>
      <c r="H6422" s="12">
        <f>F6422-G6422</f>
        <v/>
      </c>
      <c r="I6422" s="10">
        <f>IF(E6422=0,"Fora",IF(E6421=0,"Carg xar",IF(H6422&lt;0,IF(M6422&lt;0.9,"Carg FV","Stby"),IF(M6422&gt;P6422,"V2H",IF(M6422&lt;0.9,"Carg xar","Stby")))))</f>
        <v/>
      </c>
      <c r="J6422" s="12">
        <f>IF(OR(I6422="Carg FV",I6422="Carg xar"),MIN(IF(I6422="Carg FV",ABS(H6422),7.4),7.4,MAX(0,(0.9-M6422)*40)*0.95),0)</f>
        <v/>
      </c>
      <c r="K6422" s="12">
        <f>IF(I6422="V2H",MIN(MAX(0,H6422),7.4,MAX(0,(M6422-P6422)*40)*0.95),0)</f>
        <v/>
      </c>
      <c r="L6422" s="12">
        <f>IF(E6422=0,0,MAX(0,H6422-K6422))</f>
        <v/>
      </c>
      <c r="M6422" s="13">
        <f>M6421+J6421/40-IF(I6421="V2H",K6421/(0.95*40),0)-IF(E6422=0,IF(E6421=1,IF(D6422=1,30,40)*0.18/(2*40),0),0)-IF(E6422=1,IF(E6421=0,IF(D6422=1,30,40)*0.18/(2*40),0),0)</f>
        <v/>
      </c>
      <c r="N6422" s="14" t="n">
        <v>0.2</v>
      </c>
      <c r="O6422" s="15">
        <f>K6422*N6422</f>
        <v/>
      </c>
      <c r="P6422">
        <f>IF(E6422=0,0.3,IF(D6422=1,IF(C6422&gt;=Params!$B$13-3,IF(C6422&lt;Params!$B$13,Params!$B$20,0.3),0.3),IF(C6422&gt;=Params!$B$15-3,IF(C6422&lt;Params!$B$15,Params!$B$21,0.3),0.3)))</f>
        <v/>
      </c>
    </row>
    <row r="6423" ht="15" customHeight="1" s="1">
      <c r="A6423" s="9" t="n">
        <v>6420</v>
      </c>
      <c r="B6423" s="6" t="inlineStr">
        <is>
          <t>25/09</t>
        </is>
      </c>
      <c r="C6423" s="6" t="n">
        <v>11</v>
      </c>
      <c r="D6423" s="6" t="n">
        <v>0</v>
      </c>
      <c r="E6423" s="10">
        <f>IF(D6423=1, IF(OR(C6423&lt;10, C6423&gt;=15),1,0), IF(OR(C6423&lt;7, C6423&gt;=18),1,0))</f>
        <v/>
      </c>
      <c r="F6423" s="11" t="n">
        <v>0</v>
      </c>
      <c r="G6423" s="12">
        <f>0.75*8</f>
        <v/>
      </c>
      <c r="H6423" s="12">
        <f>F6423-G6423</f>
        <v/>
      </c>
      <c r="I6423" s="10">
        <f>IF(E6423=0,"Fora",IF(E6422=0,"Carg xar",IF(H6423&lt;0,IF(M6423&lt;0.9,"Carg FV","Stby"),IF(M6423&gt;P6423,"V2H",IF(M6423&lt;0.9,"Carg xar","Stby")))))</f>
        <v/>
      </c>
      <c r="J6423" s="12">
        <f>IF(OR(I6423="Carg FV",I6423="Carg xar"),MIN(IF(I6423="Carg FV",ABS(H6423),7.4),7.4,MAX(0,(0.9-M6423)*40)*0.95),0)</f>
        <v/>
      </c>
      <c r="K6423" s="12">
        <f>IF(I6423="V2H",MIN(MAX(0,H6423),7.4,MAX(0,(M6423-P6423)*40)*0.95),0)</f>
        <v/>
      </c>
      <c r="L6423" s="12">
        <f>IF(E6423=0,0,MAX(0,H6423-K6423))</f>
        <v/>
      </c>
      <c r="M6423" s="13">
        <f>M6422+J6422/40-IF(I6422="V2H",K6422/(0.95*40),0)-IF(E6423=0,IF(E6422=1,IF(D6423=1,30,40)*0.18/(2*40),0),0)-IF(E6423=1,IF(E6422=0,IF(D6423=1,30,40)*0.18/(2*40),0),0)</f>
        <v/>
      </c>
      <c r="N6423" s="14" t="n">
        <v>0.2</v>
      </c>
      <c r="O6423" s="15">
        <f>K6423*N6423</f>
        <v/>
      </c>
      <c r="P6423">
        <f>IF(E6423=0,0.3,IF(D6423=1,IF(C6423&gt;=Params!$B$13-3,IF(C6423&lt;Params!$B$13,Params!$B$20,0.3),0.3),IF(C6423&gt;=Params!$B$15-3,IF(C6423&lt;Params!$B$15,Params!$B$21,0.3),0.3)))</f>
        <v/>
      </c>
    </row>
    <row r="6424" ht="15" customHeight="1" s="1">
      <c r="A6424" s="9" t="n">
        <v>6421</v>
      </c>
      <c r="B6424" s="6" t="inlineStr">
        <is>
          <t>25/09</t>
        </is>
      </c>
      <c r="C6424" s="6" t="n">
        <v>12</v>
      </c>
      <c r="D6424" s="6" t="n">
        <v>0</v>
      </c>
      <c r="E6424" s="10">
        <f>IF(D6424=1, IF(OR(C6424&lt;10, C6424&gt;=15),1,0), IF(OR(C6424&lt;7, C6424&gt;=18),1,0))</f>
        <v/>
      </c>
      <c r="F6424" s="11" t="n">
        <v>0</v>
      </c>
      <c r="G6424" s="12">
        <f>0.82*8</f>
        <v/>
      </c>
      <c r="H6424" s="12">
        <f>F6424-G6424</f>
        <v/>
      </c>
      <c r="I6424" s="10">
        <f>IF(E6424=0,"Fora",IF(E6423=0,"Carg xar",IF(H6424&lt;0,IF(M6424&lt;0.9,"Carg FV","Stby"),IF(M6424&gt;P6424,"V2H",IF(M6424&lt;0.9,"Carg xar","Stby")))))</f>
        <v/>
      </c>
      <c r="J6424" s="12">
        <f>IF(OR(I6424="Carg FV",I6424="Carg xar"),MIN(IF(I6424="Carg FV",ABS(H6424),7.4),7.4,MAX(0,(0.9-M6424)*40)*0.95),0)</f>
        <v/>
      </c>
      <c r="K6424" s="12">
        <f>IF(I6424="V2H",MIN(MAX(0,H6424),7.4,MAX(0,(M6424-P6424)*40)*0.95),0)</f>
        <v/>
      </c>
      <c r="L6424" s="12">
        <f>IF(E6424=0,0,MAX(0,H6424-K6424))</f>
        <v/>
      </c>
      <c r="M6424" s="13">
        <f>M6423+J6423/40-IF(I6423="V2H",K6423/(0.95*40),0)-IF(E6424=0,IF(E6423=1,IF(D6424=1,30,40)*0.18/(2*40),0),0)-IF(E6424=1,IF(E6423=0,IF(D6424=1,30,40)*0.18/(2*40),0),0)</f>
        <v/>
      </c>
      <c r="N6424" s="14" t="n">
        <v>0.2</v>
      </c>
      <c r="O6424" s="15">
        <f>K6424*N6424</f>
        <v/>
      </c>
      <c r="P6424">
        <f>IF(E6424=0,0.3,IF(D6424=1,IF(C6424&gt;=Params!$B$13-3,IF(C6424&lt;Params!$B$13,Params!$B$20,0.3),0.3),IF(C6424&gt;=Params!$B$15-3,IF(C6424&lt;Params!$B$15,Params!$B$21,0.3),0.3)))</f>
        <v/>
      </c>
    </row>
    <row r="6425" ht="15" customHeight="1" s="1">
      <c r="A6425" s="9" t="n">
        <v>6422</v>
      </c>
      <c r="B6425" s="6" t="inlineStr">
        <is>
          <t>25/09</t>
        </is>
      </c>
      <c r="C6425" s="6" t="n">
        <v>13</v>
      </c>
      <c r="D6425" s="6" t="n">
        <v>0</v>
      </c>
      <c r="E6425" s="10">
        <f>IF(D6425=1, IF(OR(C6425&lt;10, C6425&gt;=15),1,0), IF(OR(C6425&lt;7, C6425&gt;=18),1,0))</f>
        <v/>
      </c>
      <c r="F6425" s="11" t="n">
        <v>0</v>
      </c>
      <c r="G6425" s="12">
        <f>0.8*8</f>
        <v/>
      </c>
      <c r="H6425" s="12">
        <f>F6425-G6425</f>
        <v/>
      </c>
      <c r="I6425" s="10">
        <f>IF(E6425=0,"Fora",IF(E6424=0,"Carg xar",IF(H6425&lt;0,IF(M6425&lt;0.9,"Carg FV","Stby"),IF(M6425&gt;P6425,"V2H",IF(M6425&lt;0.9,"Carg xar","Stby")))))</f>
        <v/>
      </c>
      <c r="J6425" s="12">
        <f>IF(OR(I6425="Carg FV",I6425="Carg xar"),MIN(IF(I6425="Carg FV",ABS(H6425),7.4),7.4,MAX(0,(0.9-M6425)*40)*0.95),0)</f>
        <v/>
      </c>
      <c r="K6425" s="12">
        <f>IF(I6425="V2H",MIN(MAX(0,H6425),7.4,MAX(0,(M6425-P6425)*40)*0.95),0)</f>
        <v/>
      </c>
      <c r="L6425" s="12">
        <f>IF(E6425=0,0,MAX(0,H6425-K6425))</f>
        <v/>
      </c>
      <c r="M6425" s="13">
        <f>M6424+J6424/40-IF(I6424="V2H",K6424/(0.95*40),0)-IF(E6425=0,IF(E6424=1,IF(D6425=1,30,40)*0.18/(2*40),0),0)-IF(E6425=1,IF(E6424=0,IF(D6425=1,30,40)*0.18/(2*40),0),0)</f>
        <v/>
      </c>
      <c r="N6425" s="14" t="n">
        <v>0.2</v>
      </c>
      <c r="O6425" s="15">
        <f>K6425*N6425</f>
        <v/>
      </c>
      <c r="P6425">
        <f>IF(E6425=0,0.3,IF(D6425=1,IF(C6425&gt;=Params!$B$13-3,IF(C6425&lt;Params!$B$13,Params!$B$20,0.3),0.3),IF(C6425&gt;=Params!$B$15-3,IF(C6425&lt;Params!$B$15,Params!$B$21,0.3),0.3)))</f>
        <v/>
      </c>
    </row>
    <row r="6426" ht="15" customHeight="1" s="1">
      <c r="A6426" s="9" t="n">
        <v>6423</v>
      </c>
      <c r="B6426" s="6" t="inlineStr">
        <is>
          <t>25/09</t>
        </is>
      </c>
      <c r="C6426" s="6" t="n">
        <v>14</v>
      </c>
      <c r="D6426" s="6" t="n">
        <v>0</v>
      </c>
      <c r="E6426" s="10">
        <f>IF(D6426=1, IF(OR(C6426&lt;10, C6426&gt;=15),1,0), IF(OR(C6426&lt;7, C6426&gt;=18),1,0))</f>
        <v/>
      </c>
      <c r="F6426" s="11" t="n">
        <v>4.02</v>
      </c>
      <c r="G6426" s="12">
        <f>0.68*8</f>
        <v/>
      </c>
      <c r="H6426" s="12">
        <f>F6426-G6426</f>
        <v/>
      </c>
      <c r="I6426" s="10">
        <f>IF(E6426=0,"Fora",IF(E6425=0,"Carg xar",IF(H6426&lt;0,IF(M6426&lt;0.9,"Carg FV","Stby"),IF(M6426&gt;P6426,"V2H",IF(M6426&lt;0.9,"Carg xar","Stby")))))</f>
        <v/>
      </c>
      <c r="J6426" s="12">
        <f>IF(OR(I6426="Carg FV",I6426="Carg xar"),MIN(IF(I6426="Carg FV",ABS(H6426),7.4),7.4,MAX(0,(0.9-M6426)*40)*0.95),0)</f>
        <v/>
      </c>
      <c r="K6426" s="12">
        <f>IF(I6426="V2H",MIN(MAX(0,H6426),7.4,MAX(0,(M6426-P6426)*40)*0.95),0)</f>
        <v/>
      </c>
      <c r="L6426" s="12">
        <f>IF(E6426=0,0,MAX(0,H6426-K6426))</f>
        <v/>
      </c>
      <c r="M6426" s="13">
        <f>M6425+J6425/40-IF(I6425="V2H",K6425/(0.95*40),0)-IF(E6426=0,IF(E6425=1,IF(D6426=1,30,40)*0.18/(2*40),0),0)-IF(E6426=1,IF(E6425=0,IF(D6426=1,30,40)*0.18/(2*40),0),0)</f>
        <v/>
      </c>
      <c r="N6426" s="14" t="n">
        <v>0.15</v>
      </c>
      <c r="O6426" s="15">
        <f>K6426*N6426</f>
        <v/>
      </c>
      <c r="P6426">
        <f>IF(E6426=0,0.3,IF(D6426=1,IF(C6426&gt;=Params!$B$13-3,IF(C6426&lt;Params!$B$13,Params!$B$20,0.3),0.3),IF(C6426&gt;=Params!$B$15-3,IF(C6426&lt;Params!$B$15,Params!$B$21,0.3),0.3)))</f>
        <v/>
      </c>
    </row>
    <row r="6427" ht="15" customHeight="1" s="1">
      <c r="A6427" s="9" t="n">
        <v>6424</v>
      </c>
      <c r="B6427" s="6" t="inlineStr">
        <is>
          <t>25/09</t>
        </is>
      </c>
      <c r="C6427" s="6" t="n">
        <v>15</v>
      </c>
      <c r="D6427" s="6" t="n">
        <v>0</v>
      </c>
      <c r="E6427" s="10">
        <f>IF(D6427=1, IF(OR(C6427&lt;10, C6427&gt;=15),1,0), IF(OR(C6427&lt;7, C6427&gt;=18),1,0))</f>
        <v/>
      </c>
      <c r="F6427" s="11" t="n">
        <v>4.887</v>
      </c>
      <c r="G6427" s="12">
        <f>0.5*8</f>
        <v/>
      </c>
      <c r="H6427" s="12">
        <f>F6427-G6427</f>
        <v/>
      </c>
      <c r="I6427" s="10">
        <f>IF(E6427=0,"Fora",IF(E6426=0,"Carg xar",IF(H6427&lt;0,IF(M6427&lt;0.9,"Carg FV","Stby"),IF(M6427&gt;P6427,"V2H",IF(M6427&lt;0.9,"Carg xar","Stby")))))</f>
        <v/>
      </c>
      <c r="J6427" s="12">
        <f>IF(OR(I6427="Carg FV",I6427="Carg xar"),MIN(IF(I6427="Carg FV",ABS(H6427),7.4),7.4,MAX(0,(0.9-M6427)*40)*0.95),0)</f>
        <v/>
      </c>
      <c r="K6427" s="12">
        <f>IF(I6427="V2H",MIN(MAX(0,H6427),7.4,MAX(0,(M6427-P6427)*40)*0.95),0)</f>
        <v/>
      </c>
      <c r="L6427" s="12">
        <f>IF(E6427=0,0,MAX(0,H6427-K6427))</f>
        <v/>
      </c>
      <c r="M6427" s="13">
        <f>M6426+J6426/40-IF(I6426="V2H",K6426/(0.95*40),0)-IF(E6427=0,IF(E6426=1,IF(D6427=1,30,40)*0.18/(2*40),0),0)-IF(E6427=1,IF(E6426=0,IF(D6427=1,30,40)*0.18/(2*40),0),0)</f>
        <v/>
      </c>
      <c r="N6427" s="14" t="n">
        <v>0.15</v>
      </c>
      <c r="O6427" s="15">
        <f>K6427*N6427</f>
        <v/>
      </c>
      <c r="P6427">
        <f>IF(E6427=0,0.3,IF(D6427=1,IF(C6427&gt;=Params!$B$13-3,IF(C6427&lt;Params!$B$13,Params!$B$20,0.3),0.3),IF(C6427&gt;=Params!$B$15-3,IF(C6427&lt;Params!$B$15,Params!$B$21,0.3),0.3)))</f>
        <v/>
      </c>
    </row>
    <row r="6428" ht="15" customHeight="1" s="1">
      <c r="A6428" s="9" t="n">
        <v>6425</v>
      </c>
      <c r="B6428" s="6" t="inlineStr">
        <is>
          <t>25/09</t>
        </is>
      </c>
      <c r="C6428" s="6" t="n">
        <v>16</v>
      </c>
      <c r="D6428" s="6" t="n">
        <v>0</v>
      </c>
      <c r="E6428" s="10">
        <f>IF(D6428=1, IF(OR(C6428&lt;10, C6428&gt;=15),1,0), IF(OR(C6428&lt;7, C6428&gt;=18),1,0))</f>
        <v/>
      </c>
      <c r="F6428" s="11" t="n">
        <v>3.221</v>
      </c>
      <c r="G6428" s="12">
        <f>0.3*8</f>
        <v/>
      </c>
      <c r="H6428" s="12">
        <f>F6428-G6428</f>
        <v/>
      </c>
      <c r="I6428" s="10">
        <f>IF(E6428=0,"Fora",IF(E6427=0,"Carg xar",IF(H6428&lt;0,IF(M6428&lt;0.9,"Carg FV","Stby"),IF(M6428&gt;P6428,"V2H",IF(M6428&lt;0.9,"Carg xar","Stby")))))</f>
        <v/>
      </c>
      <c r="J6428" s="12">
        <f>IF(OR(I6428="Carg FV",I6428="Carg xar"),MIN(IF(I6428="Carg FV",ABS(H6428),7.4),7.4,MAX(0,(0.9-M6428)*40)*0.95),0)</f>
        <v/>
      </c>
      <c r="K6428" s="12">
        <f>IF(I6428="V2H",MIN(MAX(0,H6428),7.4,MAX(0,(M6428-P6428)*40)*0.95),0)</f>
        <v/>
      </c>
      <c r="L6428" s="12">
        <f>IF(E6428=0,0,MAX(0,H6428-K6428))</f>
        <v/>
      </c>
      <c r="M6428" s="13">
        <f>M6427+J6427/40-IF(I6427="V2H",K6427/(0.95*40),0)-IF(E6428=0,IF(E6427=1,IF(D6428=1,30,40)*0.18/(2*40),0),0)-IF(E6428=1,IF(E6427=0,IF(D6428=1,30,40)*0.18/(2*40),0),0)</f>
        <v/>
      </c>
      <c r="N6428" s="14" t="n">
        <v>0.15</v>
      </c>
      <c r="O6428" s="15">
        <f>K6428*N6428</f>
        <v/>
      </c>
      <c r="P6428">
        <f>IF(E6428=0,0.3,IF(D6428=1,IF(C6428&gt;=Params!$B$13-3,IF(C6428&lt;Params!$B$13,Params!$B$20,0.3),0.3),IF(C6428&gt;=Params!$B$15-3,IF(C6428&lt;Params!$B$15,Params!$B$21,0.3),0.3)))</f>
        <v/>
      </c>
    </row>
    <row r="6429" ht="15" customHeight="1" s="1">
      <c r="A6429" s="9" t="n">
        <v>6426</v>
      </c>
      <c r="B6429" s="6" t="inlineStr">
        <is>
          <t>25/09</t>
        </is>
      </c>
      <c r="C6429" s="6" t="n">
        <v>17</v>
      </c>
      <c r="D6429" s="6" t="n">
        <v>0</v>
      </c>
      <c r="E6429" s="10">
        <f>IF(D6429=1, IF(OR(C6429&lt;10, C6429&gt;=15),1,0), IF(OR(C6429&lt;7, C6429&gt;=18),1,0))</f>
        <v/>
      </c>
      <c r="F6429" s="11" t="n">
        <v>0.122</v>
      </c>
      <c r="G6429" s="12">
        <f>0.12*8</f>
        <v/>
      </c>
      <c r="H6429" s="12">
        <f>F6429-G6429</f>
        <v/>
      </c>
      <c r="I6429" s="10">
        <f>IF(E6429=0,"Fora",IF(E6428=0,"Carg xar",IF(H6429&lt;0,IF(M6429&lt;0.9,"Carg FV","Stby"),IF(M6429&gt;P6429,"V2H",IF(M6429&lt;0.9,"Carg xar","Stby")))))</f>
        <v/>
      </c>
      <c r="J6429" s="12">
        <f>IF(OR(I6429="Carg FV",I6429="Carg xar"),MIN(IF(I6429="Carg FV",ABS(H6429),7.4),7.4,MAX(0,(0.9-M6429)*40)*0.95),0)</f>
        <v/>
      </c>
      <c r="K6429" s="12">
        <f>IF(I6429="V2H",MIN(MAX(0,H6429),7.4,MAX(0,(M6429-P6429)*40)*0.95),0)</f>
        <v/>
      </c>
      <c r="L6429" s="12">
        <f>IF(E6429=0,0,MAX(0,H6429-K6429))</f>
        <v/>
      </c>
      <c r="M6429" s="13">
        <f>M6428+J6428/40-IF(I6428="V2H",K6428/(0.95*40),0)-IF(E6429=0,IF(E6428=1,IF(D6429=1,30,40)*0.18/(2*40),0),0)-IF(E6429=1,IF(E6428=0,IF(D6429=1,30,40)*0.18/(2*40),0),0)</f>
        <v/>
      </c>
      <c r="N6429" s="14" t="n">
        <v>0.15</v>
      </c>
      <c r="O6429" s="15">
        <f>K6429*N6429</f>
        <v/>
      </c>
      <c r="P6429">
        <f>IF(E6429=0,0.3,IF(D6429=1,IF(C6429&gt;=Params!$B$13-3,IF(C6429&lt;Params!$B$13,Params!$B$20,0.3),0.3),IF(C6429&gt;=Params!$B$15-3,IF(C6429&lt;Params!$B$15,Params!$B$21,0.3),0.3)))</f>
        <v/>
      </c>
    </row>
    <row r="6430" ht="15" customHeight="1" s="1">
      <c r="A6430" s="9" t="n">
        <v>6427</v>
      </c>
      <c r="B6430" s="6" t="inlineStr">
        <is>
          <t>25/09</t>
        </is>
      </c>
      <c r="C6430" s="6" t="n">
        <v>18</v>
      </c>
      <c r="D6430" s="6" t="n">
        <v>0</v>
      </c>
      <c r="E6430" s="10">
        <f>IF(D6430=1, IF(OR(C6430&lt;10, C6430&gt;=15),1,0), IF(OR(C6430&lt;7, C6430&gt;=18),1,0))</f>
        <v/>
      </c>
      <c r="F6430" s="11" t="n">
        <v>0</v>
      </c>
      <c r="G6430" s="12">
        <f>0*8</f>
        <v/>
      </c>
      <c r="H6430" s="12">
        <f>F6430-G6430</f>
        <v/>
      </c>
      <c r="I6430" s="10">
        <f>IF(E6430=0,"Fora",IF(E6429=0,"Carg xar",IF(H6430&lt;0,IF(M6430&lt;0.9,"Carg FV","Stby"),IF(M6430&gt;P6430,"V2H",IF(M6430&lt;0.9,"Carg xar","Stby")))))</f>
        <v/>
      </c>
      <c r="J6430" s="12">
        <f>IF(OR(I6430="Carg FV",I6430="Carg xar"),MIN(IF(I6430="Carg FV",ABS(H6430),7.4),7.4,MAX(0,(0.9-M6430)*40)*0.95),0)</f>
        <v/>
      </c>
      <c r="K6430" s="12">
        <f>IF(I6430="V2H",MIN(MAX(0,H6430),7.4,MAX(0,(M6430-P6430)*40)*0.95),0)</f>
        <v/>
      </c>
      <c r="L6430" s="12">
        <f>IF(E6430=0,0,MAX(0,H6430-K6430))</f>
        <v/>
      </c>
      <c r="M6430" s="13">
        <f>M6429+J6429/40-IF(I6429="V2H",K6429/(0.95*40),0)-IF(E6430=0,IF(E6429=1,IF(D6430=1,30,40)*0.18/(2*40),0),0)-IF(E6430=1,IF(E6429=0,IF(D6430=1,30,40)*0.18/(2*40),0),0)</f>
        <v/>
      </c>
      <c r="N6430" s="14" t="n">
        <v>0.2</v>
      </c>
      <c r="O6430" s="15">
        <f>K6430*N6430</f>
        <v/>
      </c>
      <c r="P6430">
        <f>IF(E6430=0,0.3,IF(D6430=1,IF(C6430&gt;=Params!$B$13-3,IF(C6430&lt;Params!$B$13,Params!$B$20,0.3),0.3),IF(C6430&gt;=Params!$B$15-3,IF(C6430&lt;Params!$B$15,Params!$B$21,0.3),0.3)))</f>
        <v/>
      </c>
    </row>
    <row r="6431" ht="15" customHeight="1" s="1">
      <c r="A6431" s="9" t="n">
        <v>6428</v>
      </c>
      <c r="B6431" s="6" t="inlineStr">
        <is>
          <t>25/09</t>
        </is>
      </c>
      <c r="C6431" s="6" t="n">
        <v>19</v>
      </c>
      <c r="D6431" s="6" t="n">
        <v>0</v>
      </c>
      <c r="E6431" s="10">
        <f>IF(D6431=1, IF(OR(C6431&lt;10, C6431&gt;=15),1,0), IF(OR(C6431&lt;7, C6431&gt;=18),1,0))</f>
        <v/>
      </c>
      <c r="F6431" s="11" t="n">
        <v>0.233</v>
      </c>
      <c r="G6431" s="12">
        <f>0*8</f>
        <v/>
      </c>
      <c r="H6431" s="12">
        <f>F6431-G6431</f>
        <v/>
      </c>
      <c r="I6431" s="10">
        <f>IF(E6431=0,"Fora",IF(E6430=0,"Carg xar",IF(H6431&lt;0,IF(M6431&lt;0.9,"Carg FV","Stby"),IF(M6431&gt;P6431,"V2H",IF(M6431&lt;0.9,"Carg xar","Stby")))))</f>
        <v/>
      </c>
      <c r="J6431" s="12">
        <f>IF(OR(I6431="Carg FV",I6431="Carg xar"),MIN(IF(I6431="Carg FV",ABS(H6431),7.4),7.4,MAX(0,(0.9-M6431)*40)*0.95),0)</f>
        <v/>
      </c>
      <c r="K6431" s="12">
        <f>IF(I6431="V2H",MIN(MAX(0,H6431),7.4,MAX(0,(M6431-P6431)*40)*0.95),0)</f>
        <v/>
      </c>
      <c r="L6431" s="12">
        <f>IF(E6431=0,0,MAX(0,H6431-K6431))</f>
        <v/>
      </c>
      <c r="M6431" s="13">
        <f>M6430+J6430/40-IF(I6430="V2H",K6430/(0.95*40),0)-IF(E6431=0,IF(E6430=1,IF(D6431=1,30,40)*0.18/(2*40),0),0)-IF(E6431=1,IF(E6430=0,IF(D6431=1,30,40)*0.18/(2*40),0),0)</f>
        <v/>
      </c>
      <c r="N6431" s="14" t="n">
        <v>0.2</v>
      </c>
      <c r="O6431" s="15">
        <f>K6431*N6431</f>
        <v/>
      </c>
      <c r="P6431">
        <f>IF(E6431=0,0.3,IF(D6431=1,IF(C6431&gt;=Params!$B$13-3,IF(C6431&lt;Params!$B$13,Params!$B$20,0.3),0.3),IF(C6431&gt;=Params!$B$15-3,IF(C6431&lt;Params!$B$15,Params!$B$21,0.3),0.3)))</f>
        <v/>
      </c>
    </row>
    <row r="6432" ht="15" customHeight="1" s="1">
      <c r="A6432" s="9" t="n">
        <v>6429</v>
      </c>
      <c r="B6432" s="6" t="inlineStr">
        <is>
          <t>25/09</t>
        </is>
      </c>
      <c r="C6432" s="6" t="n">
        <v>20</v>
      </c>
      <c r="D6432" s="6" t="n">
        <v>0</v>
      </c>
      <c r="E6432" s="10">
        <f>IF(D6432=1, IF(OR(C6432&lt;10, C6432&gt;=15),1,0), IF(OR(C6432&lt;7, C6432&gt;=18),1,0))</f>
        <v/>
      </c>
      <c r="F6432" s="11" t="n">
        <v>0.129</v>
      </c>
      <c r="G6432" s="12">
        <f>0*8</f>
        <v/>
      </c>
      <c r="H6432" s="12">
        <f>F6432-G6432</f>
        <v/>
      </c>
      <c r="I6432" s="10">
        <f>IF(E6432=0,"Fora",IF(E6431=0,"Carg xar",IF(H6432&lt;0,IF(M6432&lt;0.9,"Carg FV","Stby"),IF(M6432&gt;P6432,"V2H",IF(M6432&lt;0.9,"Carg xar","Stby")))))</f>
        <v/>
      </c>
      <c r="J6432" s="12">
        <f>IF(OR(I6432="Carg FV",I6432="Carg xar"),MIN(IF(I6432="Carg FV",ABS(H6432),7.4),7.4,MAX(0,(0.9-M6432)*40)*0.95),0)</f>
        <v/>
      </c>
      <c r="K6432" s="12">
        <f>IF(I6432="V2H",MIN(MAX(0,H6432),7.4,MAX(0,(M6432-P6432)*40)*0.95),0)</f>
        <v/>
      </c>
      <c r="L6432" s="12">
        <f>IF(E6432=0,0,MAX(0,H6432-K6432))</f>
        <v/>
      </c>
      <c r="M6432" s="13">
        <f>M6431+J6431/40-IF(I6431="V2H",K6431/(0.95*40),0)-IF(E6432=0,IF(E6431=1,IF(D6432=1,30,40)*0.18/(2*40),0),0)-IF(E6432=1,IF(E6431=0,IF(D6432=1,30,40)*0.18/(2*40),0),0)</f>
        <v/>
      </c>
      <c r="N6432" s="14" t="n">
        <v>0.2</v>
      </c>
      <c r="O6432" s="15">
        <f>K6432*N6432</f>
        <v/>
      </c>
      <c r="P6432">
        <f>IF(E6432=0,0.3,IF(D6432=1,IF(C6432&gt;=Params!$B$13-3,IF(C6432&lt;Params!$B$13,Params!$B$20,0.3),0.3),IF(C6432&gt;=Params!$B$15-3,IF(C6432&lt;Params!$B$15,Params!$B$21,0.3),0.3)))</f>
        <v/>
      </c>
    </row>
    <row r="6433" ht="15" customHeight="1" s="1">
      <c r="A6433" s="9" t="n">
        <v>6430</v>
      </c>
      <c r="B6433" s="6" t="inlineStr">
        <is>
          <t>25/09</t>
        </is>
      </c>
      <c r="C6433" s="6" t="n">
        <v>21</v>
      </c>
      <c r="D6433" s="6" t="n">
        <v>0</v>
      </c>
      <c r="E6433" s="10">
        <f>IF(D6433=1, IF(OR(C6433&lt;10, C6433&gt;=15),1,0), IF(OR(C6433&lt;7, C6433&gt;=18),1,0))</f>
        <v/>
      </c>
      <c r="F6433" s="11" t="n">
        <v>0.157</v>
      </c>
      <c r="G6433" s="12">
        <f>0*8</f>
        <v/>
      </c>
      <c r="H6433" s="12">
        <f>F6433-G6433</f>
        <v/>
      </c>
      <c r="I6433" s="10">
        <f>IF(E6433=0,"Fora",IF(E6432=0,"Carg xar",IF(H6433&lt;0,IF(M6433&lt;0.9,"Carg FV","Stby"),IF(M6433&gt;P6433,"V2H",IF(M6433&lt;0.9,"Carg xar","Stby")))))</f>
        <v/>
      </c>
      <c r="J6433" s="12">
        <f>IF(OR(I6433="Carg FV",I6433="Carg xar"),MIN(IF(I6433="Carg FV",ABS(H6433),7.4),7.4,MAX(0,(0.9-M6433)*40)*0.95),0)</f>
        <v/>
      </c>
      <c r="K6433" s="12">
        <f>IF(I6433="V2H",MIN(MAX(0,H6433),7.4,MAX(0,(M6433-P6433)*40)*0.95),0)</f>
        <v/>
      </c>
      <c r="L6433" s="12">
        <f>IF(E6433=0,0,MAX(0,H6433-K6433))</f>
        <v/>
      </c>
      <c r="M6433" s="13">
        <f>M6432+J6432/40-IF(I6432="V2H",K6432/(0.95*40),0)-IF(E6433=0,IF(E6432=1,IF(D6433=1,30,40)*0.18/(2*40),0),0)-IF(E6433=1,IF(E6432=0,IF(D6433=1,30,40)*0.18/(2*40),0),0)</f>
        <v/>
      </c>
      <c r="N6433" s="14" t="n">
        <v>0.2</v>
      </c>
      <c r="O6433" s="15">
        <f>K6433*N6433</f>
        <v/>
      </c>
      <c r="P6433">
        <f>IF(E6433=0,0.3,IF(D6433=1,IF(C6433&gt;=Params!$B$13-3,IF(C6433&lt;Params!$B$13,Params!$B$20,0.3),0.3),IF(C6433&gt;=Params!$B$15-3,IF(C6433&lt;Params!$B$15,Params!$B$21,0.3),0.3)))</f>
        <v/>
      </c>
    </row>
    <row r="6434" ht="15" customHeight="1" s="1">
      <c r="A6434" s="9" t="n">
        <v>6431</v>
      </c>
      <c r="B6434" s="6" t="inlineStr">
        <is>
          <t>25/09</t>
        </is>
      </c>
      <c r="C6434" s="6" t="n">
        <v>22</v>
      </c>
      <c r="D6434" s="6" t="n">
        <v>0</v>
      </c>
      <c r="E6434" s="10">
        <f>IF(D6434=1, IF(OR(C6434&lt;10, C6434&gt;=15),1,0), IF(OR(C6434&lt;7, C6434&gt;=18),1,0))</f>
        <v/>
      </c>
      <c r="F6434" s="11" t="n">
        <v>0.278</v>
      </c>
      <c r="G6434" s="12">
        <f>0*8</f>
        <v/>
      </c>
      <c r="H6434" s="12">
        <f>F6434-G6434</f>
        <v/>
      </c>
      <c r="I6434" s="10">
        <f>IF(E6434=0,"Fora",IF(E6433=0,"Carg xar",IF(H6434&lt;0,IF(M6434&lt;0.9,"Carg FV","Stby"),IF(M6434&gt;P6434,"V2H",IF(M6434&lt;0.9,"Carg xar","Stby")))))</f>
        <v/>
      </c>
      <c r="J6434" s="12">
        <f>IF(OR(I6434="Carg FV",I6434="Carg xar"),MIN(IF(I6434="Carg FV",ABS(H6434),7.4),7.4,MAX(0,(0.9-M6434)*40)*0.95),0)</f>
        <v/>
      </c>
      <c r="K6434" s="12">
        <f>IF(I6434="V2H",MIN(MAX(0,H6434),7.4,MAX(0,(M6434-P6434)*40)*0.95),0)</f>
        <v/>
      </c>
      <c r="L6434" s="12">
        <f>IF(E6434=0,0,MAX(0,H6434-K6434))</f>
        <v/>
      </c>
      <c r="M6434" s="13">
        <f>M6433+J6433/40-IF(I6433="V2H",K6433/(0.95*40),0)-IF(E6434=0,IF(E6433=1,IF(D6434=1,30,40)*0.18/(2*40),0),0)-IF(E6434=1,IF(E6433=0,IF(D6434=1,30,40)*0.18/(2*40),0),0)</f>
        <v/>
      </c>
      <c r="N6434" s="14" t="n">
        <v>0.15</v>
      </c>
      <c r="O6434" s="15">
        <f>K6434*N6434</f>
        <v/>
      </c>
      <c r="P6434">
        <f>IF(E6434=0,0.3,IF(D6434=1,IF(C6434&gt;=Params!$B$13-3,IF(C6434&lt;Params!$B$13,Params!$B$20,0.3),0.3),IF(C6434&gt;=Params!$B$15-3,IF(C6434&lt;Params!$B$15,Params!$B$21,0.3),0.3)))</f>
        <v/>
      </c>
    </row>
    <row r="6435" ht="15" customHeight="1" s="1">
      <c r="A6435" s="9" t="n">
        <v>6432</v>
      </c>
      <c r="B6435" s="6" t="inlineStr">
        <is>
          <t>25/09</t>
        </is>
      </c>
      <c r="C6435" s="6" t="n">
        <v>23</v>
      </c>
      <c r="D6435" s="6" t="n">
        <v>0</v>
      </c>
      <c r="E6435" s="10">
        <f>IF(D6435=1, IF(OR(C6435&lt;10, C6435&gt;=15),1,0), IF(OR(C6435&lt;7, C6435&gt;=18),1,0))</f>
        <v/>
      </c>
      <c r="F6435" s="11" t="n">
        <v>0.403</v>
      </c>
      <c r="G6435" s="12">
        <f>0*8</f>
        <v/>
      </c>
      <c r="H6435" s="12">
        <f>F6435-G6435</f>
        <v/>
      </c>
      <c r="I6435" s="10">
        <f>IF(E6435=0,"Fora",IF(E6434=0,"Carg xar",IF(H6435&lt;0,IF(M6435&lt;0.9,"Carg FV","Stby"),IF(M6435&gt;P6435,"V2H",IF(M6435&lt;0.9,"Carg xar","Stby")))))</f>
        <v/>
      </c>
      <c r="J6435" s="12">
        <f>IF(OR(I6435="Carg FV",I6435="Carg xar"),MIN(IF(I6435="Carg FV",ABS(H6435),7.4),7.4,MAX(0,(0.9-M6435)*40)*0.95),0)</f>
        <v/>
      </c>
      <c r="K6435" s="12">
        <f>IF(I6435="V2H",MIN(MAX(0,H6435),7.4,MAX(0,(M6435-P6435)*40)*0.95),0)</f>
        <v/>
      </c>
      <c r="L6435" s="12">
        <f>IF(E6435=0,0,MAX(0,H6435-K6435))</f>
        <v/>
      </c>
      <c r="M6435" s="13">
        <f>M6434+J6434/40-IF(I6434="V2H",K6434/(0.95*40),0)-IF(E6435=0,IF(E6434=1,IF(D6435=1,30,40)*0.18/(2*40),0),0)-IF(E6435=1,IF(E6434=0,IF(D6435=1,30,40)*0.18/(2*40),0),0)</f>
        <v/>
      </c>
      <c r="N6435" s="14" t="n">
        <v>0.15</v>
      </c>
      <c r="O6435" s="15">
        <f>K6435*N6435</f>
        <v/>
      </c>
      <c r="P6435">
        <f>IF(E6435=0,0.3,IF(D6435=1,IF(C6435&gt;=Params!$B$13-3,IF(C6435&lt;Params!$B$13,Params!$B$20,0.3),0.3),IF(C6435&gt;=Params!$B$15-3,IF(C6435&lt;Params!$B$15,Params!$B$21,0.3),0.3)))</f>
        <v/>
      </c>
    </row>
    <row r="6436" ht="15" customHeight="1" s="1">
      <c r="A6436" s="9" t="n">
        <v>6433</v>
      </c>
      <c r="B6436" s="6" t="inlineStr">
        <is>
          <t>26/09</t>
        </is>
      </c>
      <c r="C6436" s="6" t="n">
        <v>0</v>
      </c>
      <c r="D6436" s="6" t="n">
        <v>0</v>
      </c>
      <c r="E6436" s="10">
        <f>IF(D6436=1, IF(OR(C6436&lt;10, C6436&gt;=15),1,0), IF(OR(C6436&lt;7, C6436&gt;=18),1,0))</f>
        <v/>
      </c>
      <c r="F6436" s="11" t="n">
        <v>0.224</v>
      </c>
      <c r="G6436" s="12">
        <f>0*8</f>
        <v/>
      </c>
      <c r="H6436" s="12">
        <f>F6436-G6436</f>
        <v/>
      </c>
      <c r="I6436" s="10">
        <f>IF(E6436=0,"Fora",IF(E6435=0,"Carg xar",IF(H6436&lt;0,IF(M6436&lt;0.9,"Carg FV","Stby"),IF(M6436&gt;P6436,"V2H",IF(M6436&lt;0.9,"Carg xar","Stby")))))</f>
        <v/>
      </c>
      <c r="J6436" s="12">
        <f>IF(OR(I6436="Carg FV",I6436="Carg xar"),MIN(IF(I6436="Carg FV",ABS(H6436),7.4),7.4,MAX(0,(0.9-M6436)*40)*0.95),0)</f>
        <v/>
      </c>
      <c r="K6436" s="12">
        <f>IF(I6436="V2H",MIN(MAX(0,H6436),7.4,MAX(0,(M6436-P6436)*40)*0.95),0)</f>
        <v/>
      </c>
      <c r="L6436" s="12">
        <f>IF(E6436=0,0,MAX(0,H6436-K6436))</f>
        <v/>
      </c>
      <c r="M6436" s="13">
        <f>M6435+J6435/40-IF(I6435="V2H",K6435/(0.95*40),0)-IF(E6436=0,IF(E6435=1,IF(D6436=1,30,40)*0.18/(2*40),0),0)-IF(E6436=1,IF(E6435=0,IF(D6436=1,30,40)*0.18/(2*40),0),0)</f>
        <v/>
      </c>
      <c r="N6436" s="14" t="n">
        <v>0.09</v>
      </c>
      <c r="O6436" s="15">
        <f>K6436*N6436</f>
        <v/>
      </c>
      <c r="P6436">
        <f>IF(E6436=0,0.3,IF(D6436=1,IF(C6436&gt;=Params!$B$13-3,IF(C6436&lt;Params!$B$13,Params!$B$20,0.3),0.3),IF(C6436&gt;=Params!$B$15-3,IF(C6436&lt;Params!$B$15,Params!$B$21,0.3),0.3)))</f>
        <v/>
      </c>
    </row>
    <row r="6437" ht="15" customHeight="1" s="1">
      <c r="A6437" s="9" t="n">
        <v>6434</v>
      </c>
      <c r="B6437" s="6" t="inlineStr">
        <is>
          <t>26/09</t>
        </is>
      </c>
      <c r="C6437" s="6" t="n">
        <v>1</v>
      </c>
      <c r="D6437" s="6" t="n">
        <v>0</v>
      </c>
      <c r="E6437" s="10">
        <f>IF(D6437=1, IF(OR(C6437&lt;10, C6437&gt;=15),1,0), IF(OR(C6437&lt;7, C6437&gt;=18),1,0))</f>
        <v/>
      </c>
      <c r="F6437" s="11" t="n">
        <v>0.144</v>
      </c>
      <c r="G6437" s="12">
        <f>0*8</f>
        <v/>
      </c>
      <c r="H6437" s="12">
        <f>F6437-G6437</f>
        <v/>
      </c>
      <c r="I6437" s="10">
        <f>IF(E6437=0,"Fora",IF(E6436=0,"Carg xar",IF(H6437&lt;0,IF(M6437&lt;0.9,"Carg FV","Stby"),IF(M6437&gt;P6437,"V2H",IF(M6437&lt;0.9,"Carg xar","Stby")))))</f>
        <v/>
      </c>
      <c r="J6437" s="12">
        <f>IF(OR(I6437="Carg FV",I6437="Carg xar"),MIN(IF(I6437="Carg FV",ABS(H6437),7.4),7.4,MAX(0,(0.9-M6437)*40)*0.95),0)</f>
        <v/>
      </c>
      <c r="K6437" s="12">
        <f>IF(I6437="V2H",MIN(MAX(0,H6437),7.4,MAX(0,(M6437-P6437)*40)*0.95),0)</f>
        <v/>
      </c>
      <c r="L6437" s="12">
        <f>IF(E6437=0,0,MAX(0,H6437-K6437))</f>
        <v/>
      </c>
      <c r="M6437" s="13">
        <f>M6436+J6436/40-IF(I6436="V2H",K6436/(0.95*40),0)-IF(E6437=0,IF(E6436=1,IF(D6437=1,30,40)*0.18/(2*40),0),0)-IF(E6437=1,IF(E6436=0,IF(D6437=1,30,40)*0.18/(2*40),0),0)</f>
        <v/>
      </c>
      <c r="N6437" s="14" t="n">
        <v>0.09</v>
      </c>
      <c r="O6437" s="15">
        <f>K6437*N6437</f>
        <v/>
      </c>
      <c r="P6437">
        <f>IF(E6437=0,0.3,IF(D6437=1,IF(C6437&gt;=Params!$B$13-3,IF(C6437&lt;Params!$B$13,Params!$B$20,0.3),0.3),IF(C6437&gt;=Params!$B$15-3,IF(C6437&lt;Params!$B$15,Params!$B$21,0.3),0.3)))</f>
        <v/>
      </c>
    </row>
    <row r="6438" ht="15" customHeight="1" s="1">
      <c r="A6438" s="9" t="n">
        <v>6435</v>
      </c>
      <c r="B6438" s="6" t="inlineStr">
        <is>
          <t>26/09</t>
        </is>
      </c>
      <c r="C6438" s="6" t="n">
        <v>2</v>
      </c>
      <c r="D6438" s="6" t="n">
        <v>0</v>
      </c>
      <c r="E6438" s="10">
        <f>IF(D6438=1, IF(OR(C6438&lt;10, C6438&gt;=15),1,0), IF(OR(C6438&lt;7, C6438&gt;=18),1,0))</f>
        <v/>
      </c>
      <c r="F6438" s="11" t="n">
        <v>0.158</v>
      </c>
      <c r="G6438" s="12">
        <f>0*8</f>
        <v/>
      </c>
      <c r="H6438" s="12">
        <f>F6438-G6438</f>
        <v/>
      </c>
      <c r="I6438" s="10">
        <f>IF(E6438=0,"Fora",IF(E6437=0,"Carg xar",IF(H6438&lt;0,IF(M6438&lt;0.9,"Carg FV","Stby"),IF(M6438&gt;P6438,"V2H",IF(M6438&lt;0.9,"Carg xar","Stby")))))</f>
        <v/>
      </c>
      <c r="J6438" s="12">
        <f>IF(OR(I6438="Carg FV",I6438="Carg xar"),MIN(IF(I6438="Carg FV",ABS(H6438),7.4),7.4,MAX(0,(0.9-M6438)*40)*0.95),0)</f>
        <v/>
      </c>
      <c r="K6438" s="12">
        <f>IF(I6438="V2H",MIN(MAX(0,H6438),7.4,MAX(0,(M6438-P6438)*40)*0.95),0)</f>
        <v/>
      </c>
      <c r="L6438" s="12">
        <f>IF(E6438=0,0,MAX(0,H6438-K6438))</f>
        <v/>
      </c>
      <c r="M6438" s="13">
        <f>M6437+J6437/40-IF(I6437="V2H",K6437/(0.95*40),0)-IF(E6438=0,IF(E6437=1,IF(D6438=1,30,40)*0.18/(2*40),0),0)-IF(E6438=1,IF(E6437=0,IF(D6438=1,30,40)*0.18/(2*40),0),0)</f>
        <v/>
      </c>
      <c r="N6438" s="14" t="n">
        <v>0.09</v>
      </c>
      <c r="O6438" s="15">
        <f>K6438*N6438</f>
        <v/>
      </c>
      <c r="P6438">
        <f>IF(E6438=0,0.3,IF(D6438=1,IF(C6438&gt;=Params!$B$13-3,IF(C6438&lt;Params!$B$13,Params!$B$20,0.3),0.3),IF(C6438&gt;=Params!$B$15-3,IF(C6438&lt;Params!$B$15,Params!$B$21,0.3),0.3)))</f>
        <v/>
      </c>
    </row>
    <row r="6439" ht="15" customHeight="1" s="1">
      <c r="A6439" s="9" t="n">
        <v>6436</v>
      </c>
      <c r="B6439" s="6" t="inlineStr">
        <is>
          <t>26/09</t>
        </is>
      </c>
      <c r="C6439" s="6" t="n">
        <v>3</v>
      </c>
      <c r="D6439" s="6" t="n">
        <v>0</v>
      </c>
      <c r="E6439" s="10">
        <f>IF(D6439=1, IF(OR(C6439&lt;10, C6439&gt;=15),1,0), IF(OR(C6439&lt;7, C6439&gt;=18),1,0))</f>
        <v/>
      </c>
      <c r="F6439" s="11" t="n">
        <v>0.12</v>
      </c>
      <c r="G6439" s="12">
        <f>0*8</f>
        <v/>
      </c>
      <c r="H6439" s="12">
        <f>F6439-G6439</f>
        <v/>
      </c>
      <c r="I6439" s="10">
        <f>IF(E6439=0,"Fora",IF(E6438=0,"Carg xar",IF(H6439&lt;0,IF(M6439&lt;0.9,"Carg FV","Stby"),IF(M6439&gt;P6439,"V2H",IF(M6439&lt;0.9,"Carg xar","Stby")))))</f>
        <v/>
      </c>
      <c r="J6439" s="12">
        <f>IF(OR(I6439="Carg FV",I6439="Carg xar"),MIN(IF(I6439="Carg FV",ABS(H6439),7.4),7.4,MAX(0,(0.9-M6439)*40)*0.95),0)</f>
        <v/>
      </c>
      <c r="K6439" s="12">
        <f>IF(I6439="V2H",MIN(MAX(0,H6439),7.4,MAX(0,(M6439-P6439)*40)*0.95),0)</f>
        <v/>
      </c>
      <c r="L6439" s="12">
        <f>IF(E6439=0,0,MAX(0,H6439-K6439))</f>
        <v/>
      </c>
      <c r="M6439" s="13">
        <f>M6438+J6438/40-IF(I6438="V2H",K6438/(0.95*40),0)-IF(E6439=0,IF(E6438=1,IF(D6439=1,30,40)*0.18/(2*40),0),0)-IF(E6439=1,IF(E6438=0,IF(D6439=1,30,40)*0.18/(2*40),0),0)</f>
        <v/>
      </c>
      <c r="N6439" s="14" t="n">
        <v>0.09</v>
      </c>
      <c r="O6439" s="15">
        <f>K6439*N6439</f>
        <v/>
      </c>
      <c r="P6439">
        <f>IF(E6439=0,0.3,IF(D6439=1,IF(C6439&gt;=Params!$B$13-3,IF(C6439&lt;Params!$B$13,Params!$B$20,0.3),0.3),IF(C6439&gt;=Params!$B$15-3,IF(C6439&lt;Params!$B$15,Params!$B$21,0.3),0.3)))</f>
        <v/>
      </c>
    </row>
    <row r="6440" ht="15" customHeight="1" s="1">
      <c r="A6440" s="9" t="n">
        <v>6437</v>
      </c>
      <c r="B6440" s="6" t="inlineStr">
        <is>
          <t>26/09</t>
        </is>
      </c>
      <c r="C6440" s="6" t="n">
        <v>4</v>
      </c>
      <c r="D6440" s="6" t="n">
        <v>0</v>
      </c>
      <c r="E6440" s="10">
        <f>IF(D6440=1, IF(OR(C6440&lt;10, C6440&gt;=15),1,0), IF(OR(C6440&lt;7, C6440&gt;=18),1,0))</f>
        <v/>
      </c>
      <c r="F6440" s="11" t="n">
        <v>0.167</v>
      </c>
      <c r="G6440" s="12">
        <f>0*8</f>
        <v/>
      </c>
      <c r="H6440" s="12">
        <f>F6440-G6440</f>
        <v/>
      </c>
      <c r="I6440" s="10">
        <f>IF(E6440=0,"Fora",IF(E6439=0,"Carg xar",IF(H6440&lt;0,IF(M6440&lt;0.9,"Carg FV","Stby"),IF(M6440&gt;P6440,"V2H",IF(M6440&lt;0.9,"Carg xar","Stby")))))</f>
        <v/>
      </c>
      <c r="J6440" s="12">
        <f>IF(OR(I6440="Carg FV",I6440="Carg xar"),MIN(IF(I6440="Carg FV",ABS(H6440),7.4),7.4,MAX(0,(0.9-M6440)*40)*0.95),0)</f>
        <v/>
      </c>
      <c r="K6440" s="12">
        <f>IF(I6440="V2H",MIN(MAX(0,H6440),7.4,MAX(0,(M6440-P6440)*40)*0.95),0)</f>
        <v/>
      </c>
      <c r="L6440" s="12">
        <f>IF(E6440=0,0,MAX(0,H6440-K6440))</f>
        <v/>
      </c>
      <c r="M6440" s="13">
        <f>M6439+J6439/40-IF(I6439="V2H",K6439/(0.95*40),0)-IF(E6440=0,IF(E6439=1,IF(D6440=1,30,40)*0.18/(2*40),0),0)-IF(E6440=1,IF(E6439=0,IF(D6440=1,30,40)*0.18/(2*40),0),0)</f>
        <v/>
      </c>
      <c r="N6440" s="14" t="n">
        <v>0.09</v>
      </c>
      <c r="O6440" s="15">
        <f>K6440*N6440</f>
        <v/>
      </c>
      <c r="P6440">
        <f>IF(E6440=0,0.3,IF(D6440=1,IF(C6440&gt;=Params!$B$13-3,IF(C6440&lt;Params!$B$13,Params!$B$20,0.3),0.3),IF(C6440&gt;=Params!$B$15-3,IF(C6440&lt;Params!$B$15,Params!$B$21,0.3),0.3)))</f>
        <v/>
      </c>
    </row>
    <row r="6441" ht="15" customHeight="1" s="1">
      <c r="A6441" s="9" t="n">
        <v>6438</v>
      </c>
      <c r="B6441" s="6" t="inlineStr">
        <is>
          <t>26/09</t>
        </is>
      </c>
      <c r="C6441" s="6" t="n">
        <v>5</v>
      </c>
      <c r="D6441" s="6" t="n">
        <v>0</v>
      </c>
      <c r="E6441" s="10">
        <f>IF(D6441=1, IF(OR(C6441&lt;10, C6441&gt;=15),1,0), IF(OR(C6441&lt;7, C6441&gt;=18),1,0))</f>
        <v/>
      </c>
      <c r="F6441" s="11" t="n">
        <v>0.115</v>
      </c>
      <c r="G6441" s="12">
        <f>0*8</f>
        <v/>
      </c>
      <c r="H6441" s="12">
        <f>F6441-G6441</f>
        <v/>
      </c>
      <c r="I6441" s="10">
        <f>IF(E6441=0,"Fora",IF(E6440=0,"Carg xar",IF(H6441&lt;0,IF(M6441&lt;0.9,"Carg FV","Stby"),IF(M6441&gt;P6441,"V2H",IF(M6441&lt;0.9,"Carg xar","Stby")))))</f>
        <v/>
      </c>
      <c r="J6441" s="12">
        <f>IF(OR(I6441="Carg FV",I6441="Carg xar"),MIN(IF(I6441="Carg FV",ABS(H6441),7.4),7.4,MAX(0,(0.9-M6441)*40)*0.95),0)</f>
        <v/>
      </c>
      <c r="K6441" s="12">
        <f>IF(I6441="V2H",MIN(MAX(0,H6441),7.4,MAX(0,(M6441-P6441)*40)*0.95),0)</f>
        <v/>
      </c>
      <c r="L6441" s="12">
        <f>IF(E6441=0,0,MAX(0,H6441-K6441))</f>
        <v/>
      </c>
      <c r="M6441" s="13">
        <f>M6440+J6440/40-IF(I6440="V2H",K6440/(0.95*40),0)-IF(E6441=0,IF(E6440=1,IF(D6441=1,30,40)*0.18/(2*40),0),0)-IF(E6441=1,IF(E6440=0,IF(D6441=1,30,40)*0.18/(2*40),0),0)</f>
        <v/>
      </c>
      <c r="N6441" s="14" t="n">
        <v>0.09</v>
      </c>
      <c r="O6441" s="15">
        <f>K6441*N6441</f>
        <v/>
      </c>
      <c r="P6441">
        <f>IF(E6441=0,0.3,IF(D6441=1,IF(C6441&gt;=Params!$B$13-3,IF(C6441&lt;Params!$B$13,Params!$B$20,0.3),0.3),IF(C6441&gt;=Params!$B$15-3,IF(C6441&lt;Params!$B$15,Params!$B$21,0.3),0.3)))</f>
        <v/>
      </c>
    </row>
    <row r="6442" ht="15" customHeight="1" s="1">
      <c r="A6442" s="9" t="n">
        <v>6439</v>
      </c>
      <c r="B6442" s="6" t="inlineStr">
        <is>
          <t>26/09</t>
        </is>
      </c>
      <c r="C6442" s="6" t="n">
        <v>6</v>
      </c>
      <c r="D6442" s="6" t="n">
        <v>0</v>
      </c>
      <c r="E6442" s="10">
        <f>IF(D6442=1, IF(OR(C6442&lt;10, C6442&gt;=15),1,0), IF(OR(C6442&lt;7, C6442&gt;=18),1,0))</f>
        <v/>
      </c>
      <c r="F6442" s="11" t="n">
        <v>0.161</v>
      </c>
      <c r="G6442" s="12">
        <f>0*8</f>
        <v/>
      </c>
      <c r="H6442" s="12">
        <f>F6442-G6442</f>
        <v/>
      </c>
      <c r="I6442" s="10">
        <f>IF(E6442=0,"Fora",IF(E6441=0,"Carg xar",IF(H6442&lt;0,IF(M6442&lt;0.9,"Carg FV","Stby"),IF(M6442&gt;P6442,"V2H",IF(M6442&lt;0.9,"Carg xar","Stby")))))</f>
        <v/>
      </c>
      <c r="J6442" s="12">
        <f>IF(OR(I6442="Carg FV",I6442="Carg xar"),MIN(IF(I6442="Carg FV",ABS(H6442),7.4),7.4,MAX(0,(0.9-M6442)*40)*0.95),0)</f>
        <v/>
      </c>
      <c r="K6442" s="12">
        <f>IF(I6442="V2H",MIN(MAX(0,H6442),7.4,MAX(0,(M6442-P6442)*40)*0.95),0)</f>
        <v/>
      </c>
      <c r="L6442" s="12">
        <f>IF(E6442=0,0,MAX(0,H6442-K6442))</f>
        <v/>
      </c>
      <c r="M6442" s="13">
        <f>M6441+J6441/40-IF(I6441="V2H",K6441/(0.95*40),0)-IF(E6442=0,IF(E6441=1,IF(D6442=1,30,40)*0.18/(2*40),0),0)-IF(E6442=1,IF(E6441=0,IF(D6442=1,30,40)*0.18/(2*40),0),0)</f>
        <v/>
      </c>
      <c r="N6442" s="14" t="n">
        <v>0.09</v>
      </c>
      <c r="O6442" s="15">
        <f>K6442*N6442</f>
        <v/>
      </c>
      <c r="P6442">
        <f>IF(E6442=0,0.3,IF(D6442=1,IF(C6442&gt;=Params!$B$13-3,IF(C6442&lt;Params!$B$13,Params!$B$20,0.3),0.3),IF(C6442&gt;=Params!$B$15-3,IF(C6442&lt;Params!$B$15,Params!$B$21,0.3),0.3)))</f>
        <v/>
      </c>
    </row>
    <row r="6443" ht="15" customHeight="1" s="1">
      <c r="A6443" s="9" t="n">
        <v>6440</v>
      </c>
      <c r="B6443" s="6" t="inlineStr">
        <is>
          <t>26/09</t>
        </is>
      </c>
      <c r="C6443" s="6" t="n">
        <v>7</v>
      </c>
      <c r="D6443" s="6" t="n">
        <v>0</v>
      </c>
      <c r="E6443" s="10">
        <f>IF(D6443=1, IF(OR(C6443&lt;10, C6443&gt;=15),1,0), IF(OR(C6443&lt;7, C6443&gt;=18),1,0))</f>
        <v/>
      </c>
      <c r="F6443" s="11" t="n">
        <v>0.522</v>
      </c>
      <c r="G6443" s="12">
        <f>0.06*8</f>
        <v/>
      </c>
      <c r="H6443" s="12">
        <f>F6443-G6443</f>
        <v/>
      </c>
      <c r="I6443" s="10">
        <f>IF(E6443=0,"Fora",IF(E6442=0,"Carg xar",IF(H6443&lt;0,IF(M6443&lt;0.9,"Carg FV","Stby"),IF(M6443&gt;P6443,"V2H",IF(M6443&lt;0.9,"Carg xar","Stby")))))</f>
        <v/>
      </c>
      <c r="J6443" s="12">
        <f>IF(OR(I6443="Carg FV",I6443="Carg xar"),MIN(IF(I6443="Carg FV",ABS(H6443),7.4),7.4,MAX(0,(0.9-M6443)*40)*0.95),0)</f>
        <v/>
      </c>
      <c r="K6443" s="12">
        <f>IF(I6443="V2H",MIN(MAX(0,H6443),7.4,MAX(0,(M6443-P6443)*40)*0.95),0)</f>
        <v/>
      </c>
      <c r="L6443" s="12">
        <f>IF(E6443=0,0,MAX(0,H6443-K6443))</f>
        <v/>
      </c>
      <c r="M6443" s="13">
        <f>M6442+J6442/40-IF(I6442="V2H",K6442/(0.95*40),0)-IF(E6443=0,IF(E6442=1,IF(D6443=1,30,40)*0.18/(2*40),0),0)-IF(E6443=1,IF(E6442=0,IF(D6443=1,30,40)*0.18/(2*40),0),0)</f>
        <v/>
      </c>
      <c r="N6443" s="14" t="n">
        <v>0.09</v>
      </c>
      <c r="O6443" s="15">
        <f>K6443*N6443</f>
        <v/>
      </c>
      <c r="P6443">
        <f>IF(E6443=0,0.3,IF(D6443=1,IF(C6443&gt;=Params!$B$13-3,IF(C6443&lt;Params!$B$13,Params!$B$20,0.3),0.3),IF(C6443&gt;=Params!$B$15-3,IF(C6443&lt;Params!$B$15,Params!$B$21,0.3),0.3)))</f>
        <v/>
      </c>
    </row>
    <row r="6444" ht="15" customHeight="1" s="1">
      <c r="A6444" s="9" t="n">
        <v>6441</v>
      </c>
      <c r="B6444" s="6" t="inlineStr">
        <is>
          <t>26/09</t>
        </is>
      </c>
      <c r="C6444" s="6" t="n">
        <v>8</v>
      </c>
      <c r="D6444" s="6" t="n">
        <v>0</v>
      </c>
      <c r="E6444" s="10">
        <f>IF(D6444=1, IF(OR(C6444&lt;10, C6444&gt;=15),1,0), IF(OR(C6444&lt;7, C6444&gt;=18),1,0))</f>
        <v/>
      </c>
      <c r="F6444" s="11" t="n">
        <v>0.6840000000000001</v>
      </c>
      <c r="G6444" s="12">
        <f>0.2*8</f>
        <v/>
      </c>
      <c r="H6444" s="12">
        <f>F6444-G6444</f>
        <v/>
      </c>
      <c r="I6444" s="10">
        <f>IF(E6444=0,"Fora",IF(E6443=0,"Carg xar",IF(H6444&lt;0,IF(M6444&lt;0.9,"Carg FV","Stby"),IF(M6444&gt;P6444,"V2H",IF(M6444&lt;0.9,"Carg xar","Stby")))))</f>
        <v/>
      </c>
      <c r="J6444" s="12">
        <f>IF(OR(I6444="Carg FV",I6444="Carg xar"),MIN(IF(I6444="Carg FV",ABS(H6444),7.4),7.4,MAX(0,(0.9-M6444)*40)*0.95),0)</f>
        <v/>
      </c>
      <c r="K6444" s="12">
        <f>IF(I6444="V2H",MIN(MAX(0,H6444),7.4,MAX(0,(M6444-P6444)*40)*0.95),0)</f>
        <v/>
      </c>
      <c r="L6444" s="12">
        <f>IF(E6444=0,0,MAX(0,H6444-K6444))</f>
        <v/>
      </c>
      <c r="M6444" s="13">
        <f>M6443+J6443/40-IF(I6443="V2H",K6443/(0.95*40),0)-IF(E6444=0,IF(E6443=1,IF(D6444=1,30,40)*0.18/(2*40),0),0)-IF(E6444=1,IF(E6443=0,IF(D6444=1,30,40)*0.18/(2*40),0),0)</f>
        <v/>
      </c>
      <c r="N6444" s="14" t="n">
        <v>0.15</v>
      </c>
      <c r="O6444" s="15">
        <f>K6444*N6444</f>
        <v/>
      </c>
      <c r="P6444">
        <f>IF(E6444=0,0.3,IF(D6444=1,IF(C6444&gt;=Params!$B$13-3,IF(C6444&lt;Params!$B$13,Params!$B$20,0.3),0.3),IF(C6444&gt;=Params!$B$15-3,IF(C6444&lt;Params!$B$15,Params!$B$21,0.3),0.3)))</f>
        <v/>
      </c>
    </row>
    <row r="6445" ht="15" customHeight="1" s="1">
      <c r="A6445" s="9" t="n">
        <v>6442</v>
      </c>
      <c r="B6445" s="6" t="inlineStr">
        <is>
          <t>26/09</t>
        </is>
      </c>
      <c r="C6445" s="6" t="n">
        <v>9</v>
      </c>
      <c r="D6445" s="6" t="n">
        <v>0</v>
      </c>
      <c r="E6445" s="10">
        <f>IF(D6445=1, IF(OR(C6445&lt;10, C6445&gt;=15),1,0), IF(OR(C6445&lt;7, C6445&gt;=18),1,0))</f>
        <v/>
      </c>
      <c r="F6445" s="11" t="n">
        <v>0</v>
      </c>
      <c r="G6445" s="12">
        <f>0.4*8</f>
        <v/>
      </c>
      <c r="H6445" s="12">
        <f>F6445-G6445</f>
        <v/>
      </c>
      <c r="I6445" s="10">
        <f>IF(E6445=0,"Fora",IF(E6444=0,"Carg xar",IF(H6445&lt;0,IF(M6445&lt;0.9,"Carg FV","Stby"),IF(M6445&gt;P6445,"V2H",IF(M6445&lt;0.9,"Carg xar","Stby")))))</f>
        <v/>
      </c>
      <c r="J6445" s="12">
        <f>IF(OR(I6445="Carg FV",I6445="Carg xar"),MIN(IF(I6445="Carg FV",ABS(H6445),7.4),7.4,MAX(0,(0.9-M6445)*40)*0.95),0)</f>
        <v/>
      </c>
      <c r="K6445" s="12">
        <f>IF(I6445="V2H",MIN(MAX(0,H6445),7.4,MAX(0,(M6445-P6445)*40)*0.95),0)</f>
        <v/>
      </c>
      <c r="L6445" s="12">
        <f>IF(E6445=0,0,MAX(0,H6445-K6445))</f>
        <v/>
      </c>
      <c r="M6445" s="13">
        <f>M6444+J6444/40-IF(I6444="V2H",K6444/(0.95*40),0)-IF(E6445=0,IF(E6444=1,IF(D6445=1,30,40)*0.18/(2*40),0),0)-IF(E6445=1,IF(E6444=0,IF(D6445=1,30,40)*0.18/(2*40),0),0)</f>
        <v/>
      </c>
      <c r="N6445" s="14" t="n">
        <v>0.15</v>
      </c>
      <c r="O6445" s="15">
        <f>K6445*N6445</f>
        <v/>
      </c>
      <c r="P6445">
        <f>IF(E6445=0,0.3,IF(D6445=1,IF(C6445&gt;=Params!$B$13-3,IF(C6445&lt;Params!$B$13,Params!$B$20,0.3),0.3),IF(C6445&gt;=Params!$B$15-3,IF(C6445&lt;Params!$B$15,Params!$B$21,0.3),0.3)))</f>
        <v/>
      </c>
    </row>
    <row r="6446" ht="15" customHeight="1" s="1">
      <c r="A6446" s="9" t="n">
        <v>6443</v>
      </c>
      <c r="B6446" s="6" t="inlineStr">
        <is>
          <t>26/09</t>
        </is>
      </c>
      <c r="C6446" s="6" t="n">
        <v>10</v>
      </c>
      <c r="D6446" s="6" t="n">
        <v>0</v>
      </c>
      <c r="E6446" s="10">
        <f>IF(D6446=1, IF(OR(C6446&lt;10, C6446&gt;=15),1,0), IF(OR(C6446&lt;7, C6446&gt;=18),1,0))</f>
        <v/>
      </c>
      <c r="F6446" s="11" t="n">
        <v>0</v>
      </c>
      <c r="G6446" s="12">
        <f>0.6*8</f>
        <v/>
      </c>
      <c r="H6446" s="12">
        <f>F6446-G6446</f>
        <v/>
      </c>
      <c r="I6446" s="10">
        <f>IF(E6446=0,"Fora",IF(E6445=0,"Carg xar",IF(H6446&lt;0,IF(M6446&lt;0.9,"Carg FV","Stby"),IF(M6446&gt;P6446,"V2H",IF(M6446&lt;0.9,"Carg xar","Stby")))))</f>
        <v/>
      </c>
      <c r="J6446" s="12">
        <f>IF(OR(I6446="Carg FV",I6446="Carg xar"),MIN(IF(I6446="Carg FV",ABS(H6446),7.4),7.4,MAX(0,(0.9-M6446)*40)*0.95),0)</f>
        <v/>
      </c>
      <c r="K6446" s="12">
        <f>IF(I6446="V2H",MIN(MAX(0,H6446),7.4,MAX(0,(M6446-P6446)*40)*0.95),0)</f>
        <v/>
      </c>
      <c r="L6446" s="12">
        <f>IF(E6446=0,0,MAX(0,H6446-K6446))</f>
        <v/>
      </c>
      <c r="M6446" s="13">
        <f>M6445+J6445/40-IF(I6445="V2H",K6445/(0.95*40),0)-IF(E6446=0,IF(E6445=1,IF(D6446=1,30,40)*0.18/(2*40),0),0)-IF(E6446=1,IF(E6445=0,IF(D6446=1,30,40)*0.18/(2*40),0),0)</f>
        <v/>
      </c>
      <c r="N6446" s="14" t="n">
        <v>0.2</v>
      </c>
      <c r="O6446" s="15">
        <f>K6446*N6446</f>
        <v/>
      </c>
      <c r="P6446">
        <f>IF(E6446=0,0.3,IF(D6446=1,IF(C6446&gt;=Params!$B$13-3,IF(C6446&lt;Params!$B$13,Params!$B$20,0.3),0.3),IF(C6446&gt;=Params!$B$15-3,IF(C6446&lt;Params!$B$15,Params!$B$21,0.3),0.3)))</f>
        <v/>
      </c>
    </row>
    <row r="6447" ht="15" customHeight="1" s="1">
      <c r="A6447" s="9" t="n">
        <v>6444</v>
      </c>
      <c r="B6447" s="6" t="inlineStr">
        <is>
          <t>26/09</t>
        </is>
      </c>
      <c r="C6447" s="6" t="n">
        <v>11</v>
      </c>
      <c r="D6447" s="6" t="n">
        <v>0</v>
      </c>
      <c r="E6447" s="10">
        <f>IF(D6447=1, IF(OR(C6447&lt;10, C6447&gt;=15),1,0), IF(OR(C6447&lt;7, C6447&gt;=18),1,0))</f>
        <v/>
      </c>
      <c r="F6447" s="11" t="n">
        <v>0.356</v>
      </c>
      <c r="G6447" s="12">
        <f>0.75*8</f>
        <v/>
      </c>
      <c r="H6447" s="12">
        <f>F6447-G6447</f>
        <v/>
      </c>
      <c r="I6447" s="10">
        <f>IF(E6447=0,"Fora",IF(E6446=0,"Carg xar",IF(H6447&lt;0,IF(M6447&lt;0.9,"Carg FV","Stby"),IF(M6447&gt;P6447,"V2H",IF(M6447&lt;0.9,"Carg xar","Stby")))))</f>
        <v/>
      </c>
      <c r="J6447" s="12">
        <f>IF(OR(I6447="Carg FV",I6447="Carg xar"),MIN(IF(I6447="Carg FV",ABS(H6447),7.4),7.4,MAX(0,(0.9-M6447)*40)*0.95),0)</f>
        <v/>
      </c>
      <c r="K6447" s="12">
        <f>IF(I6447="V2H",MIN(MAX(0,H6447),7.4,MAX(0,(M6447-P6447)*40)*0.95),0)</f>
        <v/>
      </c>
      <c r="L6447" s="12">
        <f>IF(E6447=0,0,MAX(0,H6447-K6447))</f>
        <v/>
      </c>
      <c r="M6447" s="13">
        <f>M6446+J6446/40-IF(I6446="V2H",K6446/(0.95*40),0)-IF(E6447=0,IF(E6446=1,IF(D6447=1,30,40)*0.18/(2*40),0),0)-IF(E6447=1,IF(E6446=0,IF(D6447=1,30,40)*0.18/(2*40),0),0)</f>
        <v/>
      </c>
      <c r="N6447" s="14" t="n">
        <v>0.2</v>
      </c>
      <c r="O6447" s="15">
        <f>K6447*N6447</f>
        <v/>
      </c>
      <c r="P6447">
        <f>IF(E6447=0,0.3,IF(D6447=1,IF(C6447&gt;=Params!$B$13-3,IF(C6447&lt;Params!$B$13,Params!$B$20,0.3),0.3),IF(C6447&gt;=Params!$B$15-3,IF(C6447&lt;Params!$B$15,Params!$B$21,0.3),0.3)))</f>
        <v/>
      </c>
    </row>
    <row r="6448" ht="15" customHeight="1" s="1">
      <c r="A6448" s="9" t="n">
        <v>6445</v>
      </c>
      <c r="B6448" s="6" t="inlineStr">
        <is>
          <t>26/09</t>
        </is>
      </c>
      <c r="C6448" s="6" t="n">
        <v>12</v>
      </c>
      <c r="D6448" s="6" t="n">
        <v>0</v>
      </c>
      <c r="E6448" s="10">
        <f>IF(D6448=1, IF(OR(C6448&lt;10, C6448&gt;=15),1,0), IF(OR(C6448&lt;7, C6448&gt;=18),1,0))</f>
        <v/>
      </c>
      <c r="F6448" s="11" t="n">
        <v>0</v>
      </c>
      <c r="G6448" s="12">
        <f>0.82*8</f>
        <v/>
      </c>
      <c r="H6448" s="12">
        <f>F6448-G6448</f>
        <v/>
      </c>
      <c r="I6448" s="10">
        <f>IF(E6448=0,"Fora",IF(E6447=0,"Carg xar",IF(H6448&lt;0,IF(M6448&lt;0.9,"Carg FV","Stby"),IF(M6448&gt;P6448,"V2H",IF(M6448&lt;0.9,"Carg xar","Stby")))))</f>
        <v/>
      </c>
      <c r="J6448" s="12">
        <f>IF(OR(I6448="Carg FV",I6448="Carg xar"),MIN(IF(I6448="Carg FV",ABS(H6448),7.4),7.4,MAX(0,(0.9-M6448)*40)*0.95),0)</f>
        <v/>
      </c>
      <c r="K6448" s="12">
        <f>IF(I6448="V2H",MIN(MAX(0,H6448),7.4,MAX(0,(M6448-P6448)*40)*0.95),0)</f>
        <v/>
      </c>
      <c r="L6448" s="12">
        <f>IF(E6448=0,0,MAX(0,H6448-K6448))</f>
        <v/>
      </c>
      <c r="M6448" s="13">
        <f>M6447+J6447/40-IF(I6447="V2H",K6447/(0.95*40),0)-IF(E6448=0,IF(E6447=1,IF(D6448=1,30,40)*0.18/(2*40),0),0)-IF(E6448=1,IF(E6447=0,IF(D6448=1,30,40)*0.18/(2*40),0),0)</f>
        <v/>
      </c>
      <c r="N6448" s="14" t="n">
        <v>0.2</v>
      </c>
      <c r="O6448" s="15">
        <f>K6448*N6448</f>
        <v/>
      </c>
      <c r="P6448">
        <f>IF(E6448=0,0.3,IF(D6448=1,IF(C6448&gt;=Params!$B$13-3,IF(C6448&lt;Params!$B$13,Params!$B$20,0.3),0.3),IF(C6448&gt;=Params!$B$15-3,IF(C6448&lt;Params!$B$15,Params!$B$21,0.3),0.3)))</f>
        <v/>
      </c>
    </row>
    <row r="6449" ht="15" customHeight="1" s="1">
      <c r="A6449" s="9" t="n">
        <v>6446</v>
      </c>
      <c r="B6449" s="6" t="inlineStr">
        <is>
          <t>26/09</t>
        </is>
      </c>
      <c r="C6449" s="6" t="n">
        <v>13</v>
      </c>
      <c r="D6449" s="6" t="n">
        <v>0</v>
      </c>
      <c r="E6449" s="10">
        <f>IF(D6449=1, IF(OR(C6449&lt;10, C6449&gt;=15),1,0), IF(OR(C6449&lt;7, C6449&gt;=18),1,0))</f>
        <v/>
      </c>
      <c r="F6449" s="11" t="n">
        <v>0</v>
      </c>
      <c r="G6449" s="12">
        <f>0.8*8</f>
        <v/>
      </c>
      <c r="H6449" s="12">
        <f>F6449-G6449</f>
        <v/>
      </c>
      <c r="I6449" s="10">
        <f>IF(E6449=0,"Fora",IF(E6448=0,"Carg xar",IF(H6449&lt;0,IF(M6449&lt;0.9,"Carg FV","Stby"),IF(M6449&gt;P6449,"V2H",IF(M6449&lt;0.9,"Carg xar","Stby")))))</f>
        <v/>
      </c>
      <c r="J6449" s="12">
        <f>IF(OR(I6449="Carg FV",I6449="Carg xar"),MIN(IF(I6449="Carg FV",ABS(H6449),7.4),7.4,MAX(0,(0.9-M6449)*40)*0.95),0)</f>
        <v/>
      </c>
      <c r="K6449" s="12">
        <f>IF(I6449="V2H",MIN(MAX(0,H6449),7.4,MAX(0,(M6449-P6449)*40)*0.95),0)</f>
        <v/>
      </c>
      <c r="L6449" s="12">
        <f>IF(E6449=0,0,MAX(0,H6449-K6449))</f>
        <v/>
      </c>
      <c r="M6449" s="13">
        <f>M6448+J6448/40-IF(I6448="V2H",K6448/(0.95*40),0)-IF(E6449=0,IF(E6448=1,IF(D6449=1,30,40)*0.18/(2*40),0),0)-IF(E6449=1,IF(E6448=0,IF(D6449=1,30,40)*0.18/(2*40),0),0)</f>
        <v/>
      </c>
      <c r="N6449" s="14" t="n">
        <v>0.2</v>
      </c>
      <c r="O6449" s="15">
        <f>K6449*N6449</f>
        <v/>
      </c>
      <c r="P6449">
        <f>IF(E6449=0,0.3,IF(D6449=1,IF(C6449&gt;=Params!$B$13-3,IF(C6449&lt;Params!$B$13,Params!$B$20,0.3),0.3),IF(C6449&gt;=Params!$B$15-3,IF(C6449&lt;Params!$B$15,Params!$B$21,0.3),0.3)))</f>
        <v/>
      </c>
    </row>
    <row r="6450" ht="15" customHeight="1" s="1">
      <c r="A6450" s="9" t="n">
        <v>6447</v>
      </c>
      <c r="B6450" s="6" t="inlineStr">
        <is>
          <t>26/09</t>
        </is>
      </c>
      <c r="C6450" s="6" t="n">
        <v>14</v>
      </c>
      <c r="D6450" s="6" t="n">
        <v>0</v>
      </c>
      <c r="E6450" s="10">
        <f>IF(D6450=1, IF(OR(C6450&lt;10, C6450&gt;=15),1,0), IF(OR(C6450&lt;7, C6450&gt;=18),1,0))</f>
        <v/>
      </c>
      <c r="F6450" s="11" t="n">
        <v>1.147</v>
      </c>
      <c r="G6450" s="12">
        <f>0.68*8</f>
        <v/>
      </c>
      <c r="H6450" s="12">
        <f>F6450-G6450</f>
        <v/>
      </c>
      <c r="I6450" s="10">
        <f>IF(E6450=0,"Fora",IF(E6449=0,"Carg xar",IF(H6450&lt;0,IF(M6450&lt;0.9,"Carg FV","Stby"),IF(M6450&gt;P6450,"V2H",IF(M6450&lt;0.9,"Carg xar","Stby")))))</f>
        <v/>
      </c>
      <c r="J6450" s="12">
        <f>IF(OR(I6450="Carg FV",I6450="Carg xar"),MIN(IF(I6450="Carg FV",ABS(H6450),7.4),7.4,MAX(0,(0.9-M6450)*40)*0.95),0)</f>
        <v/>
      </c>
      <c r="K6450" s="12">
        <f>IF(I6450="V2H",MIN(MAX(0,H6450),7.4,MAX(0,(M6450-P6450)*40)*0.95),0)</f>
        <v/>
      </c>
      <c r="L6450" s="12">
        <f>IF(E6450=0,0,MAX(0,H6450-K6450))</f>
        <v/>
      </c>
      <c r="M6450" s="13">
        <f>M6449+J6449/40-IF(I6449="V2H",K6449/(0.95*40),0)-IF(E6450=0,IF(E6449=1,IF(D6450=1,30,40)*0.18/(2*40),0),0)-IF(E6450=1,IF(E6449=0,IF(D6450=1,30,40)*0.18/(2*40),0),0)</f>
        <v/>
      </c>
      <c r="N6450" s="14" t="n">
        <v>0.15</v>
      </c>
      <c r="O6450" s="15">
        <f>K6450*N6450</f>
        <v/>
      </c>
      <c r="P6450">
        <f>IF(E6450=0,0.3,IF(D6450=1,IF(C6450&gt;=Params!$B$13-3,IF(C6450&lt;Params!$B$13,Params!$B$20,0.3),0.3),IF(C6450&gt;=Params!$B$15-3,IF(C6450&lt;Params!$B$15,Params!$B$21,0.3),0.3)))</f>
        <v/>
      </c>
    </row>
    <row r="6451" ht="15" customHeight="1" s="1">
      <c r="A6451" s="9" t="n">
        <v>6448</v>
      </c>
      <c r="B6451" s="6" t="inlineStr">
        <is>
          <t>26/09</t>
        </is>
      </c>
      <c r="C6451" s="6" t="n">
        <v>15</v>
      </c>
      <c r="D6451" s="6" t="n">
        <v>0</v>
      </c>
      <c r="E6451" s="10">
        <f>IF(D6451=1, IF(OR(C6451&lt;10, C6451&gt;=15),1,0), IF(OR(C6451&lt;7, C6451&gt;=18),1,0))</f>
        <v/>
      </c>
      <c r="F6451" s="11" t="n">
        <v>1.037</v>
      </c>
      <c r="G6451" s="12">
        <f>0.5*8</f>
        <v/>
      </c>
      <c r="H6451" s="12">
        <f>F6451-G6451</f>
        <v/>
      </c>
      <c r="I6451" s="10">
        <f>IF(E6451=0,"Fora",IF(E6450=0,"Carg xar",IF(H6451&lt;0,IF(M6451&lt;0.9,"Carg FV","Stby"),IF(M6451&gt;P6451,"V2H",IF(M6451&lt;0.9,"Carg xar","Stby")))))</f>
        <v/>
      </c>
      <c r="J6451" s="12">
        <f>IF(OR(I6451="Carg FV",I6451="Carg xar"),MIN(IF(I6451="Carg FV",ABS(H6451),7.4),7.4,MAX(0,(0.9-M6451)*40)*0.95),0)</f>
        <v/>
      </c>
      <c r="K6451" s="12">
        <f>IF(I6451="V2H",MIN(MAX(0,H6451),7.4,MAX(0,(M6451-P6451)*40)*0.95),0)</f>
        <v/>
      </c>
      <c r="L6451" s="12">
        <f>IF(E6451=0,0,MAX(0,H6451-K6451))</f>
        <v/>
      </c>
      <c r="M6451" s="13">
        <f>M6450+J6450/40-IF(I6450="V2H",K6450/(0.95*40),0)-IF(E6451=0,IF(E6450=1,IF(D6451=1,30,40)*0.18/(2*40),0),0)-IF(E6451=1,IF(E6450=0,IF(D6451=1,30,40)*0.18/(2*40),0),0)</f>
        <v/>
      </c>
      <c r="N6451" s="14" t="n">
        <v>0.15</v>
      </c>
      <c r="O6451" s="15">
        <f>K6451*N6451</f>
        <v/>
      </c>
      <c r="P6451">
        <f>IF(E6451=0,0.3,IF(D6451=1,IF(C6451&gt;=Params!$B$13-3,IF(C6451&lt;Params!$B$13,Params!$B$20,0.3),0.3),IF(C6451&gt;=Params!$B$15-3,IF(C6451&lt;Params!$B$15,Params!$B$21,0.3),0.3)))</f>
        <v/>
      </c>
    </row>
    <row r="6452" ht="15" customHeight="1" s="1">
      <c r="A6452" s="9" t="n">
        <v>6449</v>
      </c>
      <c r="B6452" s="6" t="inlineStr">
        <is>
          <t>26/09</t>
        </is>
      </c>
      <c r="C6452" s="6" t="n">
        <v>16</v>
      </c>
      <c r="D6452" s="6" t="n">
        <v>0</v>
      </c>
      <c r="E6452" s="10">
        <f>IF(D6452=1, IF(OR(C6452&lt;10, C6452&gt;=15),1,0), IF(OR(C6452&lt;7, C6452&gt;=18),1,0))</f>
        <v/>
      </c>
      <c r="F6452" s="11" t="n">
        <v>0</v>
      </c>
      <c r="G6452" s="12">
        <f>0.3*8</f>
        <v/>
      </c>
      <c r="H6452" s="12">
        <f>F6452-G6452</f>
        <v/>
      </c>
      <c r="I6452" s="10">
        <f>IF(E6452=0,"Fora",IF(E6451=0,"Carg xar",IF(H6452&lt;0,IF(M6452&lt;0.9,"Carg FV","Stby"),IF(M6452&gt;P6452,"V2H",IF(M6452&lt;0.9,"Carg xar","Stby")))))</f>
        <v/>
      </c>
      <c r="J6452" s="12">
        <f>IF(OR(I6452="Carg FV",I6452="Carg xar"),MIN(IF(I6452="Carg FV",ABS(H6452),7.4),7.4,MAX(0,(0.9-M6452)*40)*0.95),0)</f>
        <v/>
      </c>
      <c r="K6452" s="12">
        <f>IF(I6452="V2H",MIN(MAX(0,H6452),7.4,MAX(0,(M6452-P6452)*40)*0.95),0)</f>
        <v/>
      </c>
      <c r="L6452" s="12">
        <f>IF(E6452=0,0,MAX(0,H6452-K6452))</f>
        <v/>
      </c>
      <c r="M6452" s="13">
        <f>M6451+J6451/40-IF(I6451="V2H",K6451/(0.95*40),0)-IF(E6452=0,IF(E6451=1,IF(D6452=1,30,40)*0.18/(2*40),0),0)-IF(E6452=1,IF(E6451=0,IF(D6452=1,30,40)*0.18/(2*40),0),0)</f>
        <v/>
      </c>
      <c r="N6452" s="14" t="n">
        <v>0.15</v>
      </c>
      <c r="O6452" s="15">
        <f>K6452*N6452</f>
        <v/>
      </c>
      <c r="P6452">
        <f>IF(E6452=0,0.3,IF(D6452=1,IF(C6452&gt;=Params!$B$13-3,IF(C6452&lt;Params!$B$13,Params!$B$20,0.3),0.3),IF(C6452&gt;=Params!$B$15-3,IF(C6452&lt;Params!$B$15,Params!$B$21,0.3),0.3)))</f>
        <v/>
      </c>
    </row>
    <row r="6453" ht="15" customHeight="1" s="1">
      <c r="A6453" s="9" t="n">
        <v>6450</v>
      </c>
      <c r="B6453" s="6" t="inlineStr">
        <is>
          <t>26/09</t>
        </is>
      </c>
      <c r="C6453" s="6" t="n">
        <v>17</v>
      </c>
      <c r="D6453" s="6" t="n">
        <v>0</v>
      </c>
      <c r="E6453" s="10">
        <f>IF(D6453=1, IF(OR(C6453&lt;10, C6453&gt;=15),1,0), IF(OR(C6453&lt;7, C6453&gt;=18),1,0))</f>
        <v/>
      </c>
      <c r="F6453" s="11" t="n">
        <v>0</v>
      </c>
      <c r="G6453" s="12">
        <f>0.12*8</f>
        <v/>
      </c>
      <c r="H6453" s="12">
        <f>F6453-G6453</f>
        <v/>
      </c>
      <c r="I6453" s="10">
        <f>IF(E6453=0,"Fora",IF(E6452=0,"Carg xar",IF(H6453&lt;0,IF(M6453&lt;0.9,"Carg FV","Stby"),IF(M6453&gt;P6453,"V2H",IF(M6453&lt;0.9,"Carg xar","Stby")))))</f>
        <v/>
      </c>
      <c r="J6453" s="12">
        <f>IF(OR(I6453="Carg FV",I6453="Carg xar"),MIN(IF(I6453="Carg FV",ABS(H6453),7.4),7.4,MAX(0,(0.9-M6453)*40)*0.95),0)</f>
        <v/>
      </c>
      <c r="K6453" s="12">
        <f>IF(I6453="V2H",MIN(MAX(0,H6453),7.4,MAX(0,(M6453-P6453)*40)*0.95),0)</f>
        <v/>
      </c>
      <c r="L6453" s="12">
        <f>IF(E6453=0,0,MAX(0,H6453-K6453))</f>
        <v/>
      </c>
      <c r="M6453" s="13">
        <f>M6452+J6452/40-IF(I6452="V2H",K6452/(0.95*40),0)-IF(E6453=0,IF(E6452=1,IF(D6453=1,30,40)*0.18/(2*40),0),0)-IF(E6453=1,IF(E6452=0,IF(D6453=1,30,40)*0.18/(2*40),0),0)</f>
        <v/>
      </c>
      <c r="N6453" s="14" t="n">
        <v>0.15</v>
      </c>
      <c r="O6453" s="15">
        <f>K6453*N6453</f>
        <v/>
      </c>
      <c r="P6453">
        <f>IF(E6453=0,0.3,IF(D6453=1,IF(C6453&gt;=Params!$B$13-3,IF(C6453&lt;Params!$B$13,Params!$B$20,0.3),0.3),IF(C6453&gt;=Params!$B$15-3,IF(C6453&lt;Params!$B$15,Params!$B$21,0.3),0.3)))</f>
        <v/>
      </c>
    </row>
    <row r="6454" ht="15" customHeight="1" s="1">
      <c r="A6454" s="9" t="n">
        <v>6451</v>
      </c>
      <c r="B6454" s="6" t="inlineStr">
        <is>
          <t>26/09</t>
        </is>
      </c>
      <c r="C6454" s="6" t="n">
        <v>18</v>
      </c>
      <c r="D6454" s="6" t="n">
        <v>0</v>
      </c>
      <c r="E6454" s="10">
        <f>IF(D6454=1, IF(OR(C6454&lt;10, C6454&gt;=15),1,0), IF(OR(C6454&lt;7, C6454&gt;=18),1,0))</f>
        <v/>
      </c>
      <c r="F6454" s="11" t="n">
        <v>0.042</v>
      </c>
      <c r="G6454" s="12">
        <f>0*8</f>
        <v/>
      </c>
      <c r="H6454" s="12">
        <f>F6454-G6454</f>
        <v/>
      </c>
      <c r="I6454" s="10">
        <f>IF(E6454=0,"Fora",IF(E6453=0,"Carg xar",IF(H6454&lt;0,IF(M6454&lt;0.9,"Carg FV","Stby"),IF(M6454&gt;P6454,"V2H",IF(M6454&lt;0.9,"Carg xar","Stby")))))</f>
        <v/>
      </c>
      <c r="J6454" s="12">
        <f>IF(OR(I6454="Carg FV",I6454="Carg xar"),MIN(IF(I6454="Carg FV",ABS(H6454),7.4),7.4,MAX(0,(0.9-M6454)*40)*0.95),0)</f>
        <v/>
      </c>
      <c r="K6454" s="12">
        <f>IF(I6454="V2H",MIN(MAX(0,H6454),7.4,MAX(0,(M6454-P6454)*40)*0.95),0)</f>
        <v/>
      </c>
      <c r="L6454" s="12">
        <f>IF(E6454=0,0,MAX(0,H6454-K6454))</f>
        <v/>
      </c>
      <c r="M6454" s="13">
        <f>M6453+J6453/40-IF(I6453="V2H",K6453/(0.95*40),0)-IF(E6454=0,IF(E6453=1,IF(D6454=1,30,40)*0.18/(2*40),0),0)-IF(E6454=1,IF(E6453=0,IF(D6454=1,30,40)*0.18/(2*40),0),0)</f>
        <v/>
      </c>
      <c r="N6454" s="14" t="n">
        <v>0.2</v>
      </c>
      <c r="O6454" s="15">
        <f>K6454*N6454</f>
        <v/>
      </c>
      <c r="P6454">
        <f>IF(E6454=0,0.3,IF(D6454=1,IF(C6454&gt;=Params!$B$13-3,IF(C6454&lt;Params!$B$13,Params!$B$20,0.3),0.3),IF(C6454&gt;=Params!$B$15-3,IF(C6454&lt;Params!$B$15,Params!$B$21,0.3),0.3)))</f>
        <v/>
      </c>
    </row>
    <row r="6455" ht="15" customHeight="1" s="1">
      <c r="A6455" s="9" t="n">
        <v>6452</v>
      </c>
      <c r="B6455" s="6" t="inlineStr">
        <is>
          <t>26/09</t>
        </is>
      </c>
      <c r="C6455" s="6" t="n">
        <v>19</v>
      </c>
      <c r="D6455" s="6" t="n">
        <v>0</v>
      </c>
      <c r="E6455" s="10">
        <f>IF(D6455=1, IF(OR(C6455&lt;10, C6455&gt;=15),1,0), IF(OR(C6455&lt;7, C6455&gt;=18),1,0))</f>
        <v/>
      </c>
      <c r="F6455" s="11" t="n">
        <v>0.112</v>
      </c>
      <c r="G6455" s="12">
        <f>0*8</f>
        <v/>
      </c>
      <c r="H6455" s="12">
        <f>F6455-G6455</f>
        <v/>
      </c>
      <c r="I6455" s="10">
        <f>IF(E6455=0,"Fora",IF(E6454=0,"Carg xar",IF(H6455&lt;0,IF(M6455&lt;0.9,"Carg FV","Stby"),IF(M6455&gt;P6455,"V2H",IF(M6455&lt;0.9,"Carg xar","Stby")))))</f>
        <v/>
      </c>
      <c r="J6455" s="12">
        <f>IF(OR(I6455="Carg FV",I6455="Carg xar"),MIN(IF(I6455="Carg FV",ABS(H6455),7.4),7.4,MAX(0,(0.9-M6455)*40)*0.95),0)</f>
        <v/>
      </c>
      <c r="K6455" s="12">
        <f>IF(I6455="V2H",MIN(MAX(0,H6455),7.4,MAX(0,(M6455-P6455)*40)*0.95),0)</f>
        <v/>
      </c>
      <c r="L6455" s="12">
        <f>IF(E6455=0,0,MAX(0,H6455-K6455))</f>
        <v/>
      </c>
      <c r="M6455" s="13">
        <f>M6454+J6454/40-IF(I6454="V2H",K6454/(0.95*40),0)-IF(E6455=0,IF(E6454=1,IF(D6455=1,30,40)*0.18/(2*40),0),0)-IF(E6455=1,IF(E6454=0,IF(D6455=1,30,40)*0.18/(2*40),0),0)</f>
        <v/>
      </c>
      <c r="N6455" s="14" t="n">
        <v>0.2</v>
      </c>
      <c r="O6455" s="15">
        <f>K6455*N6455</f>
        <v/>
      </c>
      <c r="P6455">
        <f>IF(E6455=0,0.3,IF(D6455=1,IF(C6455&gt;=Params!$B$13-3,IF(C6455&lt;Params!$B$13,Params!$B$20,0.3),0.3),IF(C6455&gt;=Params!$B$15-3,IF(C6455&lt;Params!$B$15,Params!$B$21,0.3),0.3)))</f>
        <v/>
      </c>
    </row>
    <row r="6456" ht="15" customHeight="1" s="1">
      <c r="A6456" s="9" t="n">
        <v>6453</v>
      </c>
      <c r="B6456" s="6" t="inlineStr">
        <is>
          <t>26/09</t>
        </is>
      </c>
      <c r="C6456" s="6" t="n">
        <v>20</v>
      </c>
      <c r="D6456" s="6" t="n">
        <v>0</v>
      </c>
      <c r="E6456" s="10">
        <f>IF(D6456=1, IF(OR(C6456&lt;10, C6456&gt;=15),1,0), IF(OR(C6456&lt;7, C6456&gt;=18),1,0))</f>
        <v/>
      </c>
      <c r="F6456" s="11" t="n">
        <v>0.444</v>
      </c>
      <c r="G6456" s="12">
        <f>0*8</f>
        <v/>
      </c>
      <c r="H6456" s="12">
        <f>F6456-G6456</f>
        <v/>
      </c>
      <c r="I6456" s="10">
        <f>IF(E6456=0,"Fora",IF(E6455=0,"Carg xar",IF(H6456&lt;0,IF(M6456&lt;0.9,"Carg FV","Stby"),IF(M6456&gt;P6456,"V2H",IF(M6456&lt;0.9,"Carg xar","Stby")))))</f>
        <v/>
      </c>
      <c r="J6456" s="12">
        <f>IF(OR(I6456="Carg FV",I6456="Carg xar"),MIN(IF(I6456="Carg FV",ABS(H6456),7.4),7.4,MAX(0,(0.9-M6456)*40)*0.95),0)</f>
        <v/>
      </c>
      <c r="K6456" s="12">
        <f>IF(I6456="V2H",MIN(MAX(0,H6456),7.4,MAX(0,(M6456-P6456)*40)*0.95),0)</f>
        <v/>
      </c>
      <c r="L6456" s="12">
        <f>IF(E6456=0,0,MAX(0,H6456-K6456))</f>
        <v/>
      </c>
      <c r="M6456" s="13">
        <f>M6455+J6455/40-IF(I6455="V2H",K6455/(0.95*40),0)-IF(E6456=0,IF(E6455=1,IF(D6456=1,30,40)*0.18/(2*40),0),0)-IF(E6456=1,IF(E6455=0,IF(D6456=1,30,40)*0.18/(2*40),0),0)</f>
        <v/>
      </c>
      <c r="N6456" s="14" t="n">
        <v>0.2</v>
      </c>
      <c r="O6456" s="15">
        <f>K6456*N6456</f>
        <v/>
      </c>
      <c r="P6456">
        <f>IF(E6456=0,0.3,IF(D6456=1,IF(C6456&gt;=Params!$B$13-3,IF(C6456&lt;Params!$B$13,Params!$B$20,0.3),0.3),IF(C6456&gt;=Params!$B$15-3,IF(C6456&lt;Params!$B$15,Params!$B$21,0.3),0.3)))</f>
        <v/>
      </c>
    </row>
    <row r="6457" ht="15" customHeight="1" s="1">
      <c r="A6457" s="9" t="n">
        <v>6454</v>
      </c>
      <c r="B6457" s="6" t="inlineStr">
        <is>
          <t>26/09</t>
        </is>
      </c>
      <c r="C6457" s="6" t="n">
        <v>21</v>
      </c>
      <c r="D6457" s="6" t="n">
        <v>0</v>
      </c>
      <c r="E6457" s="10">
        <f>IF(D6457=1, IF(OR(C6457&lt;10, C6457&gt;=15),1,0), IF(OR(C6457&lt;7, C6457&gt;=18),1,0))</f>
        <v/>
      </c>
      <c r="F6457" s="11" t="n">
        <v>0.9320000000000001</v>
      </c>
      <c r="G6457" s="12">
        <f>0*8</f>
        <v/>
      </c>
      <c r="H6457" s="12">
        <f>F6457-G6457</f>
        <v/>
      </c>
      <c r="I6457" s="10">
        <f>IF(E6457=0,"Fora",IF(E6456=0,"Carg xar",IF(H6457&lt;0,IF(M6457&lt;0.9,"Carg FV","Stby"),IF(M6457&gt;P6457,"V2H",IF(M6457&lt;0.9,"Carg xar","Stby")))))</f>
        <v/>
      </c>
      <c r="J6457" s="12">
        <f>IF(OR(I6457="Carg FV",I6457="Carg xar"),MIN(IF(I6457="Carg FV",ABS(H6457),7.4),7.4,MAX(0,(0.9-M6457)*40)*0.95),0)</f>
        <v/>
      </c>
      <c r="K6457" s="12">
        <f>IF(I6457="V2H",MIN(MAX(0,H6457),7.4,MAX(0,(M6457-P6457)*40)*0.95),0)</f>
        <v/>
      </c>
      <c r="L6457" s="12">
        <f>IF(E6457=0,0,MAX(0,H6457-K6457))</f>
        <v/>
      </c>
      <c r="M6457" s="13">
        <f>M6456+J6456/40-IF(I6456="V2H",K6456/(0.95*40),0)-IF(E6457=0,IF(E6456=1,IF(D6457=1,30,40)*0.18/(2*40),0),0)-IF(E6457=1,IF(E6456=0,IF(D6457=1,30,40)*0.18/(2*40),0),0)</f>
        <v/>
      </c>
      <c r="N6457" s="14" t="n">
        <v>0.2</v>
      </c>
      <c r="O6457" s="15">
        <f>K6457*N6457</f>
        <v/>
      </c>
      <c r="P6457">
        <f>IF(E6457=0,0.3,IF(D6457=1,IF(C6457&gt;=Params!$B$13-3,IF(C6457&lt;Params!$B$13,Params!$B$20,0.3),0.3),IF(C6457&gt;=Params!$B$15-3,IF(C6457&lt;Params!$B$15,Params!$B$21,0.3),0.3)))</f>
        <v/>
      </c>
    </row>
    <row r="6458" ht="15" customHeight="1" s="1">
      <c r="A6458" s="9" t="n">
        <v>6455</v>
      </c>
      <c r="B6458" s="6" t="inlineStr">
        <is>
          <t>26/09</t>
        </is>
      </c>
      <c r="C6458" s="6" t="n">
        <v>22</v>
      </c>
      <c r="D6458" s="6" t="n">
        <v>0</v>
      </c>
      <c r="E6458" s="10">
        <f>IF(D6458=1, IF(OR(C6458&lt;10, C6458&gt;=15),1,0), IF(OR(C6458&lt;7, C6458&gt;=18),1,0))</f>
        <v/>
      </c>
      <c r="F6458" s="11" t="n">
        <v>0.493</v>
      </c>
      <c r="G6458" s="12">
        <f>0*8</f>
        <v/>
      </c>
      <c r="H6458" s="12">
        <f>F6458-G6458</f>
        <v/>
      </c>
      <c r="I6458" s="10">
        <f>IF(E6458=0,"Fora",IF(E6457=0,"Carg xar",IF(H6458&lt;0,IF(M6458&lt;0.9,"Carg FV","Stby"),IF(M6458&gt;P6458,"V2H",IF(M6458&lt;0.9,"Carg xar","Stby")))))</f>
        <v/>
      </c>
      <c r="J6458" s="12">
        <f>IF(OR(I6458="Carg FV",I6458="Carg xar"),MIN(IF(I6458="Carg FV",ABS(H6458),7.4),7.4,MAX(0,(0.9-M6458)*40)*0.95),0)</f>
        <v/>
      </c>
      <c r="K6458" s="12">
        <f>IF(I6458="V2H",MIN(MAX(0,H6458),7.4,MAX(0,(M6458-P6458)*40)*0.95),0)</f>
        <v/>
      </c>
      <c r="L6458" s="12">
        <f>IF(E6458=0,0,MAX(0,H6458-K6458))</f>
        <v/>
      </c>
      <c r="M6458" s="13">
        <f>M6457+J6457/40-IF(I6457="V2H",K6457/(0.95*40),0)-IF(E6458=0,IF(E6457=1,IF(D6458=1,30,40)*0.18/(2*40),0),0)-IF(E6458=1,IF(E6457=0,IF(D6458=1,30,40)*0.18/(2*40),0),0)</f>
        <v/>
      </c>
      <c r="N6458" s="14" t="n">
        <v>0.15</v>
      </c>
      <c r="O6458" s="15">
        <f>K6458*N6458</f>
        <v/>
      </c>
      <c r="P6458">
        <f>IF(E6458=0,0.3,IF(D6458=1,IF(C6458&gt;=Params!$B$13-3,IF(C6458&lt;Params!$B$13,Params!$B$20,0.3),0.3),IF(C6458&gt;=Params!$B$15-3,IF(C6458&lt;Params!$B$15,Params!$B$21,0.3),0.3)))</f>
        <v/>
      </c>
    </row>
    <row r="6459" ht="15" customHeight="1" s="1">
      <c r="A6459" s="9" t="n">
        <v>6456</v>
      </c>
      <c r="B6459" s="6" t="inlineStr">
        <is>
          <t>26/09</t>
        </is>
      </c>
      <c r="C6459" s="6" t="n">
        <v>23</v>
      </c>
      <c r="D6459" s="6" t="n">
        <v>0</v>
      </c>
      <c r="E6459" s="10">
        <f>IF(D6459=1, IF(OR(C6459&lt;10, C6459&gt;=15),1,0), IF(OR(C6459&lt;7, C6459&gt;=18),1,0))</f>
        <v/>
      </c>
      <c r="F6459" s="11" t="n">
        <v>0.31</v>
      </c>
      <c r="G6459" s="12">
        <f>0*8</f>
        <v/>
      </c>
      <c r="H6459" s="12">
        <f>F6459-G6459</f>
        <v/>
      </c>
      <c r="I6459" s="10">
        <f>IF(E6459=0,"Fora",IF(E6458=0,"Carg xar",IF(H6459&lt;0,IF(M6459&lt;0.9,"Carg FV","Stby"),IF(M6459&gt;P6459,"V2H",IF(M6459&lt;0.9,"Carg xar","Stby")))))</f>
        <v/>
      </c>
      <c r="J6459" s="12">
        <f>IF(OR(I6459="Carg FV",I6459="Carg xar"),MIN(IF(I6459="Carg FV",ABS(H6459),7.4),7.4,MAX(0,(0.9-M6459)*40)*0.95),0)</f>
        <v/>
      </c>
      <c r="K6459" s="12">
        <f>IF(I6459="V2H",MIN(MAX(0,H6459),7.4,MAX(0,(M6459-P6459)*40)*0.95),0)</f>
        <v/>
      </c>
      <c r="L6459" s="12">
        <f>IF(E6459=0,0,MAX(0,H6459-K6459))</f>
        <v/>
      </c>
      <c r="M6459" s="13">
        <f>M6458+J6458/40-IF(I6458="V2H",K6458/(0.95*40),0)-IF(E6459=0,IF(E6458=1,IF(D6459=1,30,40)*0.18/(2*40),0),0)-IF(E6459=1,IF(E6458=0,IF(D6459=1,30,40)*0.18/(2*40),0),0)</f>
        <v/>
      </c>
      <c r="N6459" s="14" t="n">
        <v>0.15</v>
      </c>
      <c r="O6459" s="15">
        <f>K6459*N6459</f>
        <v/>
      </c>
      <c r="P6459">
        <f>IF(E6459=0,0.3,IF(D6459=1,IF(C6459&gt;=Params!$B$13-3,IF(C6459&lt;Params!$B$13,Params!$B$20,0.3),0.3),IF(C6459&gt;=Params!$B$15-3,IF(C6459&lt;Params!$B$15,Params!$B$21,0.3),0.3)))</f>
        <v/>
      </c>
    </row>
    <row r="6460" ht="15" customHeight="1" s="1">
      <c r="A6460" s="9" t="n">
        <v>6457</v>
      </c>
      <c r="B6460" s="6" t="inlineStr">
        <is>
          <t>27/09</t>
        </is>
      </c>
      <c r="C6460" s="6" t="n">
        <v>0</v>
      </c>
      <c r="D6460" s="6" t="n">
        <v>1</v>
      </c>
      <c r="E6460" s="10">
        <f>IF(D6460=1, IF(OR(C6460&lt;10, C6460&gt;=15),1,0), IF(OR(C6460&lt;7, C6460&gt;=18),1,0))</f>
        <v/>
      </c>
      <c r="F6460" s="11" t="n">
        <v>0.255</v>
      </c>
      <c r="G6460" s="12">
        <f>0*8</f>
        <v/>
      </c>
      <c r="H6460" s="12">
        <f>F6460-G6460</f>
        <v/>
      </c>
      <c r="I6460" s="10">
        <f>IF(E6460=0,"Fora",IF(E6459=0,"Carg xar",IF(H6460&lt;0,IF(M6460&lt;0.9,"Carg FV","Stby"),IF(M6460&gt;P6460,"V2H",IF(M6460&lt;0.9,"Carg xar","Stby")))))</f>
        <v/>
      </c>
      <c r="J6460" s="12">
        <f>IF(OR(I6460="Carg FV",I6460="Carg xar"),MIN(IF(I6460="Carg FV",ABS(H6460),7.4),7.4,MAX(0,(0.9-M6460)*40)*0.95),0)</f>
        <v/>
      </c>
      <c r="K6460" s="12">
        <f>IF(I6460="V2H",MIN(MAX(0,H6460),7.4,MAX(0,(M6460-P6460)*40)*0.95),0)</f>
        <v/>
      </c>
      <c r="L6460" s="12">
        <f>IF(E6460=0,0,MAX(0,H6460-K6460))</f>
        <v/>
      </c>
      <c r="M6460" s="13">
        <f>M6459+J6459/40-IF(I6459="V2H",K6459/(0.95*40),0)-IF(E6460=0,IF(E6459=1,IF(D6460=1,30,40)*0.18/(2*40),0),0)-IF(E6460=1,IF(E6459=0,IF(D6460=1,30,40)*0.18/(2*40),0),0)</f>
        <v/>
      </c>
      <c r="N6460" s="14" t="n">
        <v>0.09</v>
      </c>
      <c r="O6460" s="15">
        <f>K6460*N6460</f>
        <v/>
      </c>
      <c r="P6460">
        <f>IF(E6460=0,0.3,IF(D6460=1,IF(C6460&gt;=Params!$B$13-3,IF(C6460&lt;Params!$B$13,Params!$B$20,0.3),0.3),IF(C6460&gt;=Params!$B$15-3,IF(C6460&lt;Params!$B$15,Params!$B$21,0.3),0.3)))</f>
        <v/>
      </c>
    </row>
    <row r="6461" ht="15" customHeight="1" s="1">
      <c r="A6461" s="9" t="n">
        <v>6458</v>
      </c>
      <c r="B6461" s="6" t="inlineStr">
        <is>
          <t>27/09</t>
        </is>
      </c>
      <c r="C6461" s="6" t="n">
        <v>1</v>
      </c>
      <c r="D6461" s="6" t="n">
        <v>1</v>
      </c>
      <c r="E6461" s="10">
        <f>IF(D6461=1, IF(OR(C6461&lt;10, C6461&gt;=15),1,0), IF(OR(C6461&lt;7, C6461&gt;=18),1,0))</f>
        <v/>
      </c>
      <c r="F6461" s="11" t="n">
        <v>0.311</v>
      </c>
      <c r="G6461" s="12">
        <f>0*8</f>
        <v/>
      </c>
      <c r="H6461" s="12">
        <f>F6461-G6461</f>
        <v/>
      </c>
      <c r="I6461" s="10">
        <f>IF(E6461=0,"Fora",IF(E6460=0,"Carg xar",IF(H6461&lt;0,IF(M6461&lt;0.9,"Carg FV","Stby"),IF(M6461&gt;P6461,"V2H",IF(M6461&lt;0.9,"Carg xar","Stby")))))</f>
        <v/>
      </c>
      <c r="J6461" s="12">
        <f>IF(OR(I6461="Carg FV",I6461="Carg xar"),MIN(IF(I6461="Carg FV",ABS(H6461),7.4),7.4,MAX(0,(0.9-M6461)*40)*0.95),0)</f>
        <v/>
      </c>
      <c r="K6461" s="12">
        <f>IF(I6461="V2H",MIN(MAX(0,H6461),7.4,MAX(0,(M6461-P6461)*40)*0.95),0)</f>
        <v/>
      </c>
      <c r="L6461" s="12">
        <f>IF(E6461=0,0,MAX(0,H6461-K6461))</f>
        <v/>
      </c>
      <c r="M6461" s="13">
        <f>M6460+J6460/40-IF(I6460="V2H",K6460/(0.95*40),0)-IF(E6461=0,IF(E6460=1,IF(D6461=1,30,40)*0.18/(2*40),0),0)-IF(E6461=1,IF(E6460=0,IF(D6461=1,30,40)*0.18/(2*40),0),0)</f>
        <v/>
      </c>
      <c r="N6461" s="14" t="n">
        <v>0.09</v>
      </c>
      <c r="O6461" s="15">
        <f>K6461*N6461</f>
        <v/>
      </c>
      <c r="P6461">
        <f>IF(E6461=0,0.3,IF(D6461=1,IF(C6461&gt;=Params!$B$13-3,IF(C6461&lt;Params!$B$13,Params!$B$20,0.3),0.3),IF(C6461&gt;=Params!$B$15-3,IF(C6461&lt;Params!$B$15,Params!$B$21,0.3),0.3)))</f>
        <v/>
      </c>
    </row>
    <row r="6462" ht="15" customHeight="1" s="1">
      <c r="A6462" s="9" t="n">
        <v>6459</v>
      </c>
      <c r="B6462" s="6" t="inlineStr">
        <is>
          <t>27/09</t>
        </is>
      </c>
      <c r="C6462" s="6" t="n">
        <v>2</v>
      </c>
      <c r="D6462" s="6" t="n">
        <v>1</v>
      </c>
      <c r="E6462" s="10">
        <f>IF(D6462=1, IF(OR(C6462&lt;10, C6462&gt;=15),1,0), IF(OR(C6462&lt;7, C6462&gt;=18),1,0))</f>
        <v/>
      </c>
      <c r="F6462" s="11" t="n">
        <v>0.28</v>
      </c>
      <c r="G6462" s="12">
        <f>0*8</f>
        <v/>
      </c>
      <c r="H6462" s="12">
        <f>F6462-G6462</f>
        <v/>
      </c>
      <c r="I6462" s="10">
        <f>IF(E6462=0,"Fora",IF(E6461=0,"Carg xar",IF(H6462&lt;0,IF(M6462&lt;0.9,"Carg FV","Stby"),IF(M6462&gt;P6462,"V2H",IF(M6462&lt;0.9,"Carg xar","Stby")))))</f>
        <v/>
      </c>
      <c r="J6462" s="12">
        <f>IF(OR(I6462="Carg FV",I6462="Carg xar"),MIN(IF(I6462="Carg FV",ABS(H6462),7.4),7.4,MAX(0,(0.9-M6462)*40)*0.95),0)</f>
        <v/>
      </c>
      <c r="K6462" s="12">
        <f>IF(I6462="V2H",MIN(MAX(0,H6462),7.4,MAX(0,(M6462-P6462)*40)*0.95),0)</f>
        <v/>
      </c>
      <c r="L6462" s="12">
        <f>IF(E6462=0,0,MAX(0,H6462-K6462))</f>
        <v/>
      </c>
      <c r="M6462" s="13">
        <f>M6461+J6461/40-IF(I6461="V2H",K6461/(0.95*40),0)-IF(E6462=0,IF(E6461=1,IF(D6462=1,30,40)*0.18/(2*40),0),0)-IF(E6462=1,IF(E6461=0,IF(D6462=1,30,40)*0.18/(2*40),0),0)</f>
        <v/>
      </c>
      <c r="N6462" s="14" t="n">
        <v>0.09</v>
      </c>
      <c r="O6462" s="15">
        <f>K6462*N6462</f>
        <v/>
      </c>
      <c r="P6462">
        <f>IF(E6462=0,0.3,IF(D6462=1,IF(C6462&gt;=Params!$B$13-3,IF(C6462&lt;Params!$B$13,Params!$B$20,0.3),0.3),IF(C6462&gt;=Params!$B$15-3,IF(C6462&lt;Params!$B$15,Params!$B$21,0.3),0.3)))</f>
        <v/>
      </c>
    </row>
    <row r="6463" ht="15" customHeight="1" s="1">
      <c r="A6463" s="9" t="n">
        <v>6460</v>
      </c>
      <c r="B6463" s="6" t="inlineStr">
        <is>
          <t>27/09</t>
        </is>
      </c>
      <c r="C6463" s="6" t="n">
        <v>3</v>
      </c>
      <c r="D6463" s="6" t="n">
        <v>1</v>
      </c>
      <c r="E6463" s="10">
        <f>IF(D6463=1, IF(OR(C6463&lt;10, C6463&gt;=15),1,0), IF(OR(C6463&lt;7, C6463&gt;=18),1,0))</f>
        <v/>
      </c>
      <c r="F6463" s="11" t="n">
        <v>0.327</v>
      </c>
      <c r="G6463" s="12">
        <f>0*8</f>
        <v/>
      </c>
      <c r="H6463" s="12">
        <f>F6463-G6463</f>
        <v/>
      </c>
      <c r="I6463" s="10">
        <f>IF(E6463=0,"Fora",IF(E6462=0,"Carg xar",IF(H6463&lt;0,IF(M6463&lt;0.9,"Carg FV","Stby"),IF(M6463&gt;P6463,"V2H",IF(M6463&lt;0.9,"Carg xar","Stby")))))</f>
        <v/>
      </c>
      <c r="J6463" s="12">
        <f>IF(OR(I6463="Carg FV",I6463="Carg xar"),MIN(IF(I6463="Carg FV",ABS(H6463),7.4),7.4,MAX(0,(0.9-M6463)*40)*0.95),0)</f>
        <v/>
      </c>
      <c r="K6463" s="12">
        <f>IF(I6463="V2H",MIN(MAX(0,H6463),7.4,MAX(0,(M6463-P6463)*40)*0.95),0)</f>
        <v/>
      </c>
      <c r="L6463" s="12">
        <f>IF(E6463=0,0,MAX(0,H6463-K6463))</f>
        <v/>
      </c>
      <c r="M6463" s="13">
        <f>M6462+J6462/40-IF(I6462="V2H",K6462/(0.95*40),0)-IF(E6463=0,IF(E6462=1,IF(D6463=1,30,40)*0.18/(2*40),0),0)-IF(E6463=1,IF(E6462=0,IF(D6463=1,30,40)*0.18/(2*40),0),0)</f>
        <v/>
      </c>
      <c r="N6463" s="14" t="n">
        <v>0.09</v>
      </c>
      <c r="O6463" s="15">
        <f>K6463*N6463</f>
        <v/>
      </c>
      <c r="P6463">
        <f>IF(E6463=0,0.3,IF(D6463=1,IF(C6463&gt;=Params!$B$13-3,IF(C6463&lt;Params!$B$13,Params!$B$20,0.3),0.3),IF(C6463&gt;=Params!$B$15-3,IF(C6463&lt;Params!$B$15,Params!$B$21,0.3),0.3)))</f>
        <v/>
      </c>
    </row>
    <row r="6464" ht="15" customHeight="1" s="1">
      <c r="A6464" s="9" t="n">
        <v>6461</v>
      </c>
      <c r="B6464" s="6" t="inlineStr">
        <is>
          <t>27/09</t>
        </is>
      </c>
      <c r="C6464" s="6" t="n">
        <v>4</v>
      </c>
      <c r="D6464" s="6" t="n">
        <v>1</v>
      </c>
      <c r="E6464" s="10">
        <f>IF(D6464=1, IF(OR(C6464&lt;10, C6464&gt;=15),1,0), IF(OR(C6464&lt;7, C6464&gt;=18),1,0))</f>
        <v/>
      </c>
      <c r="F6464" s="11" t="n">
        <v>0.129</v>
      </c>
      <c r="G6464" s="12">
        <f>0*8</f>
        <v/>
      </c>
      <c r="H6464" s="12">
        <f>F6464-G6464</f>
        <v/>
      </c>
      <c r="I6464" s="10">
        <f>IF(E6464=0,"Fora",IF(E6463=0,"Carg xar",IF(H6464&lt;0,IF(M6464&lt;0.9,"Carg FV","Stby"),IF(M6464&gt;P6464,"V2H",IF(M6464&lt;0.9,"Carg xar","Stby")))))</f>
        <v/>
      </c>
      <c r="J6464" s="12">
        <f>IF(OR(I6464="Carg FV",I6464="Carg xar"),MIN(IF(I6464="Carg FV",ABS(H6464),7.4),7.4,MAX(0,(0.9-M6464)*40)*0.95),0)</f>
        <v/>
      </c>
      <c r="K6464" s="12">
        <f>IF(I6464="V2H",MIN(MAX(0,H6464),7.4,MAX(0,(M6464-P6464)*40)*0.95),0)</f>
        <v/>
      </c>
      <c r="L6464" s="12">
        <f>IF(E6464=0,0,MAX(0,H6464-K6464))</f>
        <v/>
      </c>
      <c r="M6464" s="13">
        <f>M6463+J6463/40-IF(I6463="V2H",K6463/(0.95*40),0)-IF(E6464=0,IF(E6463=1,IF(D6464=1,30,40)*0.18/(2*40),0),0)-IF(E6464=1,IF(E6463=0,IF(D6464=1,30,40)*0.18/(2*40),0),0)</f>
        <v/>
      </c>
      <c r="N6464" s="14" t="n">
        <v>0.09</v>
      </c>
      <c r="O6464" s="15">
        <f>K6464*N6464</f>
        <v/>
      </c>
      <c r="P6464">
        <f>IF(E6464=0,0.3,IF(D6464=1,IF(C6464&gt;=Params!$B$13-3,IF(C6464&lt;Params!$B$13,Params!$B$20,0.3),0.3),IF(C6464&gt;=Params!$B$15-3,IF(C6464&lt;Params!$B$15,Params!$B$21,0.3),0.3)))</f>
        <v/>
      </c>
    </row>
    <row r="6465" ht="15" customHeight="1" s="1">
      <c r="A6465" s="9" t="n">
        <v>6462</v>
      </c>
      <c r="B6465" s="6" t="inlineStr">
        <is>
          <t>27/09</t>
        </is>
      </c>
      <c r="C6465" s="6" t="n">
        <v>5</v>
      </c>
      <c r="D6465" s="6" t="n">
        <v>1</v>
      </c>
      <c r="E6465" s="10">
        <f>IF(D6465=1, IF(OR(C6465&lt;10, C6465&gt;=15),1,0), IF(OR(C6465&lt;7, C6465&gt;=18),1,0))</f>
        <v/>
      </c>
      <c r="F6465" s="11" t="n">
        <v>0.159</v>
      </c>
      <c r="G6465" s="12">
        <f>0*8</f>
        <v/>
      </c>
      <c r="H6465" s="12">
        <f>F6465-G6465</f>
        <v/>
      </c>
      <c r="I6465" s="10">
        <f>IF(E6465=0,"Fora",IF(E6464=0,"Carg xar",IF(H6465&lt;0,IF(M6465&lt;0.9,"Carg FV","Stby"),IF(M6465&gt;P6465,"V2H",IF(M6465&lt;0.9,"Carg xar","Stby")))))</f>
        <v/>
      </c>
      <c r="J6465" s="12">
        <f>IF(OR(I6465="Carg FV",I6465="Carg xar"),MIN(IF(I6465="Carg FV",ABS(H6465),7.4),7.4,MAX(0,(0.9-M6465)*40)*0.95),0)</f>
        <v/>
      </c>
      <c r="K6465" s="12">
        <f>IF(I6465="V2H",MIN(MAX(0,H6465),7.4,MAX(0,(M6465-P6465)*40)*0.95),0)</f>
        <v/>
      </c>
      <c r="L6465" s="12">
        <f>IF(E6465=0,0,MAX(0,H6465-K6465))</f>
        <v/>
      </c>
      <c r="M6465" s="13">
        <f>M6464+J6464/40-IF(I6464="V2H",K6464/(0.95*40),0)-IF(E6465=0,IF(E6464=1,IF(D6465=1,30,40)*0.18/(2*40),0),0)-IF(E6465=1,IF(E6464=0,IF(D6465=1,30,40)*0.18/(2*40),0),0)</f>
        <v/>
      </c>
      <c r="N6465" s="14" t="n">
        <v>0.09</v>
      </c>
      <c r="O6465" s="15">
        <f>K6465*N6465</f>
        <v/>
      </c>
      <c r="P6465">
        <f>IF(E6465=0,0.3,IF(D6465=1,IF(C6465&gt;=Params!$B$13-3,IF(C6465&lt;Params!$B$13,Params!$B$20,0.3),0.3),IF(C6465&gt;=Params!$B$15-3,IF(C6465&lt;Params!$B$15,Params!$B$21,0.3),0.3)))</f>
        <v/>
      </c>
    </row>
    <row r="6466" ht="15" customHeight="1" s="1">
      <c r="A6466" s="9" t="n">
        <v>6463</v>
      </c>
      <c r="B6466" s="6" t="inlineStr">
        <is>
          <t>27/09</t>
        </is>
      </c>
      <c r="C6466" s="6" t="n">
        <v>6</v>
      </c>
      <c r="D6466" s="6" t="n">
        <v>1</v>
      </c>
      <c r="E6466" s="10">
        <f>IF(D6466=1, IF(OR(C6466&lt;10, C6466&gt;=15),1,0), IF(OR(C6466&lt;7, C6466&gt;=18),1,0))</f>
        <v/>
      </c>
      <c r="F6466" s="11" t="n">
        <v>0.13</v>
      </c>
      <c r="G6466" s="12">
        <f>0*8</f>
        <v/>
      </c>
      <c r="H6466" s="12">
        <f>F6466-G6466</f>
        <v/>
      </c>
      <c r="I6466" s="10">
        <f>IF(E6466=0,"Fora",IF(E6465=0,"Carg xar",IF(H6466&lt;0,IF(M6466&lt;0.9,"Carg FV","Stby"),IF(M6466&gt;P6466,"V2H",IF(M6466&lt;0.9,"Carg xar","Stby")))))</f>
        <v/>
      </c>
      <c r="J6466" s="12">
        <f>IF(OR(I6466="Carg FV",I6466="Carg xar"),MIN(IF(I6466="Carg FV",ABS(H6466),7.4),7.4,MAX(0,(0.9-M6466)*40)*0.95),0)</f>
        <v/>
      </c>
      <c r="K6466" s="12">
        <f>IF(I6466="V2H",MIN(MAX(0,H6466),7.4,MAX(0,(M6466-P6466)*40)*0.95),0)</f>
        <v/>
      </c>
      <c r="L6466" s="12">
        <f>IF(E6466=0,0,MAX(0,H6466-K6466))</f>
        <v/>
      </c>
      <c r="M6466" s="13">
        <f>M6465+J6465/40-IF(I6465="V2H",K6465/(0.95*40),0)-IF(E6466=0,IF(E6465=1,IF(D6466=1,30,40)*0.18/(2*40),0),0)-IF(E6466=1,IF(E6465=0,IF(D6466=1,30,40)*0.18/(2*40),0),0)</f>
        <v/>
      </c>
      <c r="N6466" s="14" t="n">
        <v>0.09</v>
      </c>
      <c r="O6466" s="15">
        <f>K6466*N6466</f>
        <v/>
      </c>
      <c r="P6466">
        <f>IF(E6466=0,0.3,IF(D6466=1,IF(C6466&gt;=Params!$B$13-3,IF(C6466&lt;Params!$B$13,Params!$B$20,0.3),0.3),IF(C6466&gt;=Params!$B$15-3,IF(C6466&lt;Params!$B$15,Params!$B$21,0.3),0.3)))</f>
        <v/>
      </c>
    </row>
    <row r="6467" ht="15" customHeight="1" s="1">
      <c r="A6467" s="9" t="n">
        <v>6464</v>
      </c>
      <c r="B6467" s="6" t="inlineStr">
        <is>
          <t>27/09</t>
        </is>
      </c>
      <c r="C6467" s="6" t="n">
        <v>7</v>
      </c>
      <c r="D6467" s="6" t="n">
        <v>1</v>
      </c>
      <c r="E6467" s="10">
        <f>IF(D6467=1, IF(OR(C6467&lt;10, C6467&gt;=15),1,0), IF(OR(C6467&lt;7, C6467&gt;=18),1,0))</f>
        <v/>
      </c>
      <c r="F6467" s="11" t="n">
        <v>0.151</v>
      </c>
      <c r="G6467" s="12">
        <f>0.06*8</f>
        <v/>
      </c>
      <c r="H6467" s="12">
        <f>F6467-G6467</f>
        <v/>
      </c>
      <c r="I6467" s="10">
        <f>IF(E6467=0,"Fora",IF(E6466=0,"Carg xar",IF(H6467&lt;0,IF(M6467&lt;0.9,"Carg FV","Stby"),IF(M6467&gt;P6467,"V2H",IF(M6467&lt;0.9,"Carg xar","Stby")))))</f>
        <v/>
      </c>
      <c r="J6467" s="12">
        <f>IF(OR(I6467="Carg FV",I6467="Carg xar"),MIN(IF(I6467="Carg FV",ABS(H6467),7.4),7.4,MAX(0,(0.9-M6467)*40)*0.95),0)</f>
        <v/>
      </c>
      <c r="K6467" s="12">
        <f>IF(I6467="V2H",MIN(MAX(0,H6467),7.4,MAX(0,(M6467-P6467)*40)*0.95),0)</f>
        <v/>
      </c>
      <c r="L6467" s="12">
        <f>IF(E6467=0,0,MAX(0,H6467-K6467))</f>
        <v/>
      </c>
      <c r="M6467" s="13">
        <f>M6466+J6466/40-IF(I6466="V2H",K6466/(0.95*40),0)-IF(E6467=0,IF(E6466=1,IF(D6467=1,30,40)*0.18/(2*40),0),0)-IF(E6467=1,IF(E6466=0,IF(D6467=1,30,40)*0.18/(2*40),0),0)</f>
        <v/>
      </c>
      <c r="N6467" s="14" t="n">
        <v>0.09</v>
      </c>
      <c r="O6467" s="15">
        <f>K6467*N6467</f>
        <v/>
      </c>
      <c r="P6467">
        <f>IF(E6467=0,0.3,IF(D6467=1,IF(C6467&gt;=Params!$B$13-3,IF(C6467&lt;Params!$B$13,Params!$B$20,0.3),0.3),IF(C6467&gt;=Params!$B$15-3,IF(C6467&lt;Params!$B$15,Params!$B$21,0.3),0.3)))</f>
        <v/>
      </c>
    </row>
    <row r="6468" ht="15" customHeight="1" s="1">
      <c r="A6468" s="9" t="n">
        <v>6465</v>
      </c>
      <c r="B6468" s="6" t="inlineStr">
        <is>
          <t>27/09</t>
        </is>
      </c>
      <c r="C6468" s="6" t="n">
        <v>8</v>
      </c>
      <c r="D6468" s="6" t="n">
        <v>1</v>
      </c>
      <c r="E6468" s="10">
        <f>IF(D6468=1, IF(OR(C6468&lt;10, C6468&gt;=15),1,0), IF(OR(C6468&lt;7, C6468&gt;=18),1,0))</f>
        <v/>
      </c>
      <c r="F6468" s="11" t="n">
        <v>0.177</v>
      </c>
      <c r="G6468" s="12">
        <f>0.2*8</f>
        <v/>
      </c>
      <c r="H6468" s="12">
        <f>F6468-G6468</f>
        <v/>
      </c>
      <c r="I6468" s="10">
        <f>IF(E6468=0,"Fora",IF(E6467=0,"Carg xar",IF(H6468&lt;0,IF(M6468&lt;0.9,"Carg FV","Stby"),IF(M6468&gt;P6468,"V2H",IF(M6468&lt;0.9,"Carg xar","Stby")))))</f>
        <v/>
      </c>
      <c r="J6468" s="12">
        <f>IF(OR(I6468="Carg FV",I6468="Carg xar"),MIN(IF(I6468="Carg FV",ABS(H6468),7.4),7.4,MAX(0,(0.9-M6468)*40)*0.95),0)</f>
        <v/>
      </c>
      <c r="K6468" s="12">
        <f>IF(I6468="V2H",MIN(MAX(0,H6468),7.4,MAX(0,(M6468-P6468)*40)*0.95),0)</f>
        <v/>
      </c>
      <c r="L6468" s="12">
        <f>IF(E6468=0,0,MAX(0,H6468-K6468))</f>
        <v/>
      </c>
      <c r="M6468" s="13">
        <f>M6467+J6467/40-IF(I6467="V2H",K6467/(0.95*40),0)-IF(E6468=0,IF(E6467=1,IF(D6468=1,30,40)*0.18/(2*40),0),0)-IF(E6468=1,IF(E6467=0,IF(D6468=1,30,40)*0.18/(2*40),0),0)</f>
        <v/>
      </c>
      <c r="N6468" s="14" t="n">
        <v>0.09</v>
      </c>
      <c r="O6468" s="15">
        <f>K6468*N6468</f>
        <v/>
      </c>
      <c r="P6468">
        <f>IF(E6468=0,0.3,IF(D6468=1,IF(C6468&gt;=Params!$B$13-3,IF(C6468&lt;Params!$B$13,Params!$B$20,0.3),0.3),IF(C6468&gt;=Params!$B$15-3,IF(C6468&lt;Params!$B$15,Params!$B$21,0.3),0.3)))</f>
        <v/>
      </c>
    </row>
    <row r="6469" ht="15" customHeight="1" s="1">
      <c r="A6469" s="9" t="n">
        <v>6466</v>
      </c>
      <c r="B6469" s="6" t="inlineStr">
        <is>
          <t>27/09</t>
        </is>
      </c>
      <c r="C6469" s="6" t="n">
        <v>9</v>
      </c>
      <c r="D6469" s="6" t="n">
        <v>1</v>
      </c>
      <c r="E6469" s="10">
        <f>IF(D6469=1, IF(OR(C6469&lt;10, C6469&gt;=15),1,0), IF(OR(C6469&lt;7, C6469&gt;=18),1,0))</f>
        <v/>
      </c>
      <c r="F6469" s="11" t="n">
        <v>0.5629999999999999</v>
      </c>
      <c r="G6469" s="12">
        <f>0.4*8</f>
        <v/>
      </c>
      <c r="H6469" s="12">
        <f>F6469-G6469</f>
        <v/>
      </c>
      <c r="I6469" s="10">
        <f>IF(E6469=0,"Fora",IF(E6468=0,"Carg xar",IF(H6469&lt;0,IF(M6469&lt;0.9,"Carg FV","Stby"),IF(M6469&gt;P6469,"V2H",IF(M6469&lt;0.9,"Carg xar","Stby")))))</f>
        <v/>
      </c>
      <c r="J6469" s="12">
        <f>IF(OR(I6469="Carg FV",I6469="Carg xar"),MIN(IF(I6469="Carg FV",ABS(H6469),7.4),7.4,MAX(0,(0.9-M6469)*40)*0.95),0)</f>
        <v/>
      </c>
      <c r="K6469" s="12">
        <f>IF(I6469="V2H",MIN(MAX(0,H6469),7.4,MAX(0,(M6469-P6469)*40)*0.95),0)</f>
        <v/>
      </c>
      <c r="L6469" s="12">
        <f>IF(E6469=0,0,MAX(0,H6469-K6469))</f>
        <v/>
      </c>
      <c r="M6469" s="13">
        <f>M6468+J6468/40-IF(I6468="V2H",K6468/(0.95*40),0)-IF(E6469=0,IF(E6468=1,IF(D6469=1,30,40)*0.18/(2*40),0),0)-IF(E6469=1,IF(E6468=0,IF(D6469=1,30,40)*0.18/(2*40),0),0)</f>
        <v/>
      </c>
      <c r="N6469" s="14" t="n">
        <v>0.09</v>
      </c>
      <c r="O6469" s="15">
        <f>K6469*N6469</f>
        <v/>
      </c>
      <c r="P6469">
        <f>IF(E6469=0,0.3,IF(D6469=1,IF(C6469&gt;=Params!$B$13-3,IF(C6469&lt;Params!$B$13,Params!$B$20,0.3),0.3),IF(C6469&gt;=Params!$B$15-3,IF(C6469&lt;Params!$B$15,Params!$B$21,0.3),0.3)))</f>
        <v/>
      </c>
    </row>
    <row r="6470" ht="15" customHeight="1" s="1">
      <c r="A6470" s="9" t="n">
        <v>6467</v>
      </c>
      <c r="B6470" s="6" t="inlineStr">
        <is>
          <t>27/09</t>
        </is>
      </c>
      <c r="C6470" s="6" t="n">
        <v>10</v>
      </c>
      <c r="D6470" s="6" t="n">
        <v>1</v>
      </c>
      <c r="E6470" s="10">
        <f>IF(D6470=1, IF(OR(C6470&lt;10, C6470&gt;=15),1,0), IF(OR(C6470&lt;7, C6470&gt;=18),1,0))</f>
        <v/>
      </c>
      <c r="F6470" s="11" t="n">
        <v>0</v>
      </c>
      <c r="G6470" s="12">
        <f>0.6*8</f>
        <v/>
      </c>
      <c r="H6470" s="12">
        <f>F6470-G6470</f>
        <v/>
      </c>
      <c r="I6470" s="10">
        <f>IF(E6470=0,"Fora",IF(E6469=0,"Carg xar",IF(H6470&lt;0,IF(M6470&lt;0.9,"Carg FV","Stby"),IF(M6470&gt;P6470,"V2H",IF(M6470&lt;0.9,"Carg xar","Stby")))))</f>
        <v/>
      </c>
      <c r="J6470" s="12">
        <f>IF(OR(I6470="Carg FV",I6470="Carg xar"),MIN(IF(I6470="Carg FV",ABS(H6470),7.4),7.4,MAX(0,(0.9-M6470)*40)*0.95),0)</f>
        <v/>
      </c>
      <c r="K6470" s="12">
        <f>IF(I6470="V2H",MIN(MAX(0,H6470),7.4,MAX(0,(M6470-P6470)*40)*0.95),0)</f>
        <v/>
      </c>
      <c r="L6470" s="12">
        <f>IF(E6470=0,0,MAX(0,H6470-K6470))</f>
        <v/>
      </c>
      <c r="M6470" s="13">
        <f>M6469+J6469/40-IF(I6469="V2H",K6469/(0.95*40),0)-IF(E6470=0,IF(E6469=1,IF(D6470=1,30,40)*0.18/(2*40),0),0)-IF(E6470=1,IF(E6469=0,IF(D6470=1,30,40)*0.18/(2*40),0),0)</f>
        <v/>
      </c>
      <c r="N6470" s="14" t="n">
        <v>0.09</v>
      </c>
      <c r="O6470" s="15">
        <f>K6470*N6470</f>
        <v/>
      </c>
      <c r="P6470">
        <f>IF(E6470=0,0.3,IF(D6470=1,IF(C6470&gt;=Params!$B$13-3,IF(C6470&lt;Params!$B$13,Params!$B$20,0.3),0.3),IF(C6470&gt;=Params!$B$15-3,IF(C6470&lt;Params!$B$15,Params!$B$21,0.3),0.3)))</f>
        <v/>
      </c>
    </row>
    <row r="6471" ht="15" customHeight="1" s="1">
      <c r="A6471" s="9" t="n">
        <v>6468</v>
      </c>
      <c r="B6471" s="6" t="inlineStr">
        <is>
          <t>27/09</t>
        </is>
      </c>
      <c r="C6471" s="6" t="n">
        <v>11</v>
      </c>
      <c r="D6471" s="6" t="n">
        <v>1</v>
      </c>
      <c r="E6471" s="10">
        <f>IF(D6471=1, IF(OR(C6471&lt;10, C6471&gt;=15),1,0), IF(OR(C6471&lt;7, C6471&gt;=18),1,0))</f>
        <v/>
      </c>
      <c r="F6471" s="11" t="n">
        <v>0</v>
      </c>
      <c r="G6471" s="12">
        <f>0.75*8</f>
        <v/>
      </c>
      <c r="H6471" s="12">
        <f>F6471-G6471</f>
        <v/>
      </c>
      <c r="I6471" s="10">
        <f>IF(E6471=0,"Fora",IF(E6470=0,"Carg xar",IF(H6471&lt;0,IF(M6471&lt;0.9,"Carg FV","Stby"),IF(M6471&gt;P6471,"V2H",IF(M6471&lt;0.9,"Carg xar","Stby")))))</f>
        <v/>
      </c>
      <c r="J6471" s="12">
        <f>IF(OR(I6471="Carg FV",I6471="Carg xar"),MIN(IF(I6471="Carg FV",ABS(H6471),7.4),7.4,MAX(0,(0.9-M6471)*40)*0.95),0)</f>
        <v/>
      </c>
      <c r="K6471" s="12">
        <f>IF(I6471="V2H",MIN(MAX(0,H6471),7.4,MAX(0,(M6471-P6471)*40)*0.95),0)</f>
        <v/>
      </c>
      <c r="L6471" s="12">
        <f>IF(E6471=0,0,MAX(0,H6471-K6471))</f>
        <v/>
      </c>
      <c r="M6471" s="13">
        <f>M6470+J6470/40-IF(I6470="V2H",K6470/(0.95*40),0)-IF(E6471=0,IF(E6470=1,IF(D6471=1,30,40)*0.18/(2*40),0),0)-IF(E6471=1,IF(E6470=0,IF(D6471=1,30,40)*0.18/(2*40),0),0)</f>
        <v/>
      </c>
      <c r="N6471" s="14" t="n">
        <v>0.09</v>
      </c>
      <c r="O6471" s="15">
        <f>K6471*N6471</f>
        <v/>
      </c>
      <c r="P6471">
        <f>IF(E6471=0,0.3,IF(D6471=1,IF(C6471&gt;=Params!$B$13-3,IF(C6471&lt;Params!$B$13,Params!$B$20,0.3),0.3),IF(C6471&gt;=Params!$B$15-3,IF(C6471&lt;Params!$B$15,Params!$B$21,0.3),0.3)))</f>
        <v/>
      </c>
    </row>
    <row r="6472" ht="15" customHeight="1" s="1">
      <c r="A6472" s="9" t="n">
        <v>6469</v>
      </c>
      <c r="B6472" s="6" t="inlineStr">
        <is>
          <t>27/09</t>
        </is>
      </c>
      <c r="C6472" s="6" t="n">
        <v>12</v>
      </c>
      <c r="D6472" s="6" t="n">
        <v>1</v>
      </c>
      <c r="E6472" s="10">
        <f>IF(D6472=1, IF(OR(C6472&lt;10, C6472&gt;=15),1,0), IF(OR(C6472&lt;7, C6472&gt;=18),1,0))</f>
        <v/>
      </c>
      <c r="F6472" s="11" t="n">
        <v>0</v>
      </c>
      <c r="G6472" s="12">
        <f>0.82*8</f>
        <v/>
      </c>
      <c r="H6472" s="12">
        <f>F6472-G6472</f>
        <v/>
      </c>
      <c r="I6472" s="10">
        <f>IF(E6472=0,"Fora",IF(E6471=0,"Carg xar",IF(H6472&lt;0,IF(M6472&lt;0.9,"Carg FV","Stby"),IF(M6472&gt;P6472,"V2H",IF(M6472&lt;0.9,"Carg xar","Stby")))))</f>
        <v/>
      </c>
      <c r="J6472" s="12">
        <f>IF(OR(I6472="Carg FV",I6472="Carg xar"),MIN(IF(I6472="Carg FV",ABS(H6472),7.4),7.4,MAX(0,(0.9-M6472)*40)*0.95),0)</f>
        <v/>
      </c>
      <c r="K6472" s="12">
        <f>IF(I6472="V2H",MIN(MAX(0,H6472),7.4,MAX(0,(M6472-P6472)*40)*0.95),0)</f>
        <v/>
      </c>
      <c r="L6472" s="12">
        <f>IF(E6472=0,0,MAX(0,H6472-K6472))</f>
        <v/>
      </c>
      <c r="M6472" s="13">
        <f>M6471+J6471/40-IF(I6471="V2H",K6471/(0.95*40),0)-IF(E6472=0,IF(E6471=1,IF(D6472=1,30,40)*0.18/(2*40),0),0)-IF(E6472=1,IF(E6471=0,IF(D6472=1,30,40)*0.18/(2*40),0),0)</f>
        <v/>
      </c>
      <c r="N6472" s="14" t="n">
        <v>0.09</v>
      </c>
      <c r="O6472" s="15">
        <f>K6472*N6472</f>
        <v/>
      </c>
      <c r="P6472">
        <f>IF(E6472=0,0.3,IF(D6472=1,IF(C6472&gt;=Params!$B$13-3,IF(C6472&lt;Params!$B$13,Params!$B$20,0.3),0.3),IF(C6472&gt;=Params!$B$15-3,IF(C6472&lt;Params!$B$15,Params!$B$21,0.3),0.3)))</f>
        <v/>
      </c>
    </row>
    <row r="6473" ht="15" customHeight="1" s="1">
      <c r="A6473" s="9" t="n">
        <v>6470</v>
      </c>
      <c r="B6473" s="6" t="inlineStr">
        <is>
          <t>27/09</t>
        </is>
      </c>
      <c r="C6473" s="6" t="n">
        <v>13</v>
      </c>
      <c r="D6473" s="6" t="n">
        <v>1</v>
      </c>
      <c r="E6473" s="10">
        <f>IF(D6473=1, IF(OR(C6473&lt;10, C6473&gt;=15),1,0), IF(OR(C6473&lt;7, C6473&gt;=18),1,0))</f>
        <v/>
      </c>
      <c r="F6473" s="11" t="n">
        <v>0</v>
      </c>
      <c r="G6473" s="12">
        <f>0.8*8</f>
        <v/>
      </c>
      <c r="H6473" s="12">
        <f>F6473-G6473</f>
        <v/>
      </c>
      <c r="I6473" s="10">
        <f>IF(E6473=0,"Fora",IF(E6472=0,"Carg xar",IF(H6473&lt;0,IF(M6473&lt;0.9,"Carg FV","Stby"),IF(M6473&gt;P6473,"V2H",IF(M6473&lt;0.9,"Carg xar","Stby")))))</f>
        <v/>
      </c>
      <c r="J6473" s="12">
        <f>IF(OR(I6473="Carg FV",I6473="Carg xar"),MIN(IF(I6473="Carg FV",ABS(H6473),7.4),7.4,MAX(0,(0.9-M6473)*40)*0.95),0)</f>
        <v/>
      </c>
      <c r="K6473" s="12">
        <f>IF(I6473="V2H",MIN(MAX(0,H6473),7.4,MAX(0,(M6473-P6473)*40)*0.95),0)</f>
        <v/>
      </c>
      <c r="L6473" s="12">
        <f>IF(E6473=0,0,MAX(0,H6473-K6473))</f>
        <v/>
      </c>
      <c r="M6473" s="13">
        <f>M6472+J6472/40-IF(I6472="V2H",K6472/(0.95*40),0)-IF(E6473=0,IF(E6472=1,IF(D6473=1,30,40)*0.18/(2*40),0),0)-IF(E6473=1,IF(E6472=0,IF(D6473=1,30,40)*0.18/(2*40),0),0)</f>
        <v/>
      </c>
      <c r="N6473" s="14" t="n">
        <v>0.09</v>
      </c>
      <c r="O6473" s="15">
        <f>K6473*N6473</f>
        <v/>
      </c>
      <c r="P6473">
        <f>IF(E6473=0,0.3,IF(D6473=1,IF(C6473&gt;=Params!$B$13-3,IF(C6473&lt;Params!$B$13,Params!$B$20,0.3),0.3),IF(C6473&gt;=Params!$B$15-3,IF(C6473&lt;Params!$B$15,Params!$B$21,0.3),0.3)))</f>
        <v/>
      </c>
    </row>
    <row r="6474" ht="15" customHeight="1" s="1">
      <c r="A6474" s="9" t="n">
        <v>6471</v>
      </c>
      <c r="B6474" s="6" t="inlineStr">
        <is>
          <t>27/09</t>
        </is>
      </c>
      <c r="C6474" s="6" t="n">
        <v>14</v>
      </c>
      <c r="D6474" s="6" t="n">
        <v>1</v>
      </c>
      <c r="E6474" s="10">
        <f>IF(D6474=1, IF(OR(C6474&lt;10, C6474&gt;=15),1,0), IF(OR(C6474&lt;7, C6474&gt;=18),1,0))</f>
        <v/>
      </c>
      <c r="F6474" s="11" t="n">
        <v>0</v>
      </c>
      <c r="G6474" s="12">
        <f>0.68*8</f>
        <v/>
      </c>
      <c r="H6474" s="12">
        <f>F6474-G6474</f>
        <v/>
      </c>
      <c r="I6474" s="10">
        <f>IF(E6474=0,"Fora",IF(E6473=0,"Carg xar",IF(H6474&lt;0,IF(M6474&lt;0.9,"Carg FV","Stby"),IF(M6474&gt;P6474,"V2H",IF(M6474&lt;0.9,"Carg xar","Stby")))))</f>
        <v/>
      </c>
      <c r="J6474" s="12">
        <f>IF(OR(I6474="Carg FV",I6474="Carg xar"),MIN(IF(I6474="Carg FV",ABS(H6474),7.4),7.4,MAX(0,(0.9-M6474)*40)*0.95),0)</f>
        <v/>
      </c>
      <c r="K6474" s="12">
        <f>IF(I6474="V2H",MIN(MAX(0,H6474),7.4,MAX(0,(M6474-P6474)*40)*0.95),0)</f>
        <v/>
      </c>
      <c r="L6474" s="12">
        <f>IF(E6474=0,0,MAX(0,H6474-K6474))</f>
        <v/>
      </c>
      <c r="M6474" s="13">
        <f>M6473+J6473/40-IF(I6473="V2H",K6473/(0.95*40),0)-IF(E6474=0,IF(E6473=1,IF(D6474=1,30,40)*0.18/(2*40),0),0)-IF(E6474=1,IF(E6473=0,IF(D6474=1,30,40)*0.18/(2*40),0),0)</f>
        <v/>
      </c>
      <c r="N6474" s="14" t="n">
        <v>0.09</v>
      </c>
      <c r="O6474" s="15">
        <f>K6474*N6474</f>
        <v/>
      </c>
      <c r="P6474">
        <f>IF(E6474=0,0.3,IF(D6474=1,IF(C6474&gt;=Params!$B$13-3,IF(C6474&lt;Params!$B$13,Params!$B$20,0.3),0.3),IF(C6474&gt;=Params!$B$15-3,IF(C6474&lt;Params!$B$15,Params!$B$21,0.3),0.3)))</f>
        <v/>
      </c>
    </row>
    <row r="6475" ht="15" customHeight="1" s="1">
      <c r="A6475" s="9" t="n">
        <v>6472</v>
      </c>
      <c r="B6475" s="6" t="inlineStr">
        <is>
          <t>27/09</t>
        </is>
      </c>
      <c r="C6475" s="6" t="n">
        <v>15</v>
      </c>
      <c r="D6475" s="6" t="n">
        <v>1</v>
      </c>
      <c r="E6475" s="10">
        <f>IF(D6475=1, IF(OR(C6475&lt;10, C6475&gt;=15),1,0), IF(OR(C6475&lt;7, C6475&gt;=18),1,0))</f>
        <v/>
      </c>
      <c r="F6475" s="11" t="n">
        <v>0</v>
      </c>
      <c r="G6475" s="12">
        <f>0.5*8</f>
        <v/>
      </c>
      <c r="H6475" s="12">
        <f>F6475-G6475</f>
        <v/>
      </c>
      <c r="I6475" s="10">
        <f>IF(E6475=0,"Fora",IF(E6474=0,"Carg xar",IF(H6475&lt;0,IF(M6475&lt;0.9,"Carg FV","Stby"),IF(M6475&gt;P6475,"V2H",IF(M6475&lt;0.9,"Carg xar","Stby")))))</f>
        <v/>
      </c>
      <c r="J6475" s="12">
        <f>IF(OR(I6475="Carg FV",I6475="Carg xar"),MIN(IF(I6475="Carg FV",ABS(H6475),7.4),7.4,MAX(0,(0.9-M6475)*40)*0.95),0)</f>
        <v/>
      </c>
      <c r="K6475" s="12">
        <f>IF(I6475="V2H",MIN(MAX(0,H6475),7.4,MAX(0,(M6475-P6475)*40)*0.95),0)</f>
        <v/>
      </c>
      <c r="L6475" s="12">
        <f>IF(E6475=0,0,MAX(0,H6475-K6475))</f>
        <v/>
      </c>
      <c r="M6475" s="13">
        <f>M6474+J6474/40-IF(I6474="V2H",K6474/(0.95*40),0)-IF(E6475=0,IF(E6474=1,IF(D6475=1,30,40)*0.18/(2*40),0),0)-IF(E6475=1,IF(E6474=0,IF(D6475=1,30,40)*0.18/(2*40),0),0)</f>
        <v/>
      </c>
      <c r="N6475" s="14" t="n">
        <v>0.09</v>
      </c>
      <c r="O6475" s="15">
        <f>K6475*N6475</f>
        <v/>
      </c>
      <c r="P6475">
        <f>IF(E6475=0,0.3,IF(D6475=1,IF(C6475&gt;=Params!$B$13-3,IF(C6475&lt;Params!$B$13,Params!$B$20,0.3),0.3),IF(C6475&gt;=Params!$B$15-3,IF(C6475&lt;Params!$B$15,Params!$B$21,0.3),0.3)))</f>
        <v/>
      </c>
    </row>
    <row r="6476" ht="15" customHeight="1" s="1">
      <c r="A6476" s="9" t="n">
        <v>6473</v>
      </c>
      <c r="B6476" s="6" t="inlineStr">
        <is>
          <t>27/09</t>
        </is>
      </c>
      <c r="C6476" s="6" t="n">
        <v>16</v>
      </c>
      <c r="D6476" s="6" t="n">
        <v>1</v>
      </c>
      <c r="E6476" s="10">
        <f>IF(D6476=1, IF(OR(C6476&lt;10, C6476&gt;=15),1,0), IF(OR(C6476&lt;7, C6476&gt;=18),1,0))</f>
        <v/>
      </c>
      <c r="F6476" s="11" t="n">
        <v>0</v>
      </c>
      <c r="G6476" s="12">
        <f>0.3*8</f>
        <v/>
      </c>
      <c r="H6476" s="12">
        <f>F6476-G6476</f>
        <v/>
      </c>
      <c r="I6476" s="10">
        <f>IF(E6476=0,"Fora",IF(E6475=0,"Carg xar",IF(H6476&lt;0,IF(M6476&lt;0.9,"Carg FV","Stby"),IF(M6476&gt;P6476,"V2H",IF(M6476&lt;0.9,"Carg xar","Stby")))))</f>
        <v/>
      </c>
      <c r="J6476" s="12">
        <f>IF(OR(I6476="Carg FV",I6476="Carg xar"),MIN(IF(I6476="Carg FV",ABS(H6476),7.4),7.4,MAX(0,(0.9-M6476)*40)*0.95),0)</f>
        <v/>
      </c>
      <c r="K6476" s="12">
        <f>IF(I6476="V2H",MIN(MAX(0,H6476),7.4,MAX(0,(M6476-P6476)*40)*0.95),0)</f>
        <v/>
      </c>
      <c r="L6476" s="12">
        <f>IF(E6476=0,0,MAX(0,H6476-K6476))</f>
        <v/>
      </c>
      <c r="M6476" s="13">
        <f>M6475+J6475/40-IF(I6475="V2H",K6475/(0.95*40),0)-IF(E6476=0,IF(E6475=1,IF(D6476=1,30,40)*0.18/(2*40),0),0)-IF(E6476=1,IF(E6475=0,IF(D6476=1,30,40)*0.18/(2*40),0),0)</f>
        <v/>
      </c>
      <c r="N6476" s="14" t="n">
        <v>0.09</v>
      </c>
      <c r="O6476" s="15">
        <f>K6476*N6476</f>
        <v/>
      </c>
      <c r="P6476">
        <f>IF(E6476=0,0.3,IF(D6476=1,IF(C6476&gt;=Params!$B$13-3,IF(C6476&lt;Params!$B$13,Params!$B$20,0.3),0.3),IF(C6476&gt;=Params!$B$15-3,IF(C6476&lt;Params!$B$15,Params!$B$21,0.3),0.3)))</f>
        <v/>
      </c>
    </row>
    <row r="6477" ht="15" customHeight="1" s="1">
      <c r="A6477" s="9" t="n">
        <v>6474</v>
      </c>
      <c r="B6477" s="6" t="inlineStr">
        <is>
          <t>27/09</t>
        </is>
      </c>
      <c r="C6477" s="6" t="n">
        <v>17</v>
      </c>
      <c r="D6477" s="6" t="n">
        <v>1</v>
      </c>
      <c r="E6477" s="10">
        <f>IF(D6477=1, IF(OR(C6477&lt;10, C6477&gt;=15),1,0), IF(OR(C6477&lt;7, C6477&gt;=18),1,0))</f>
        <v/>
      </c>
      <c r="F6477" s="11" t="n">
        <v>0</v>
      </c>
      <c r="G6477" s="12">
        <f>0.12*8</f>
        <v/>
      </c>
      <c r="H6477" s="12">
        <f>F6477-G6477</f>
        <v/>
      </c>
      <c r="I6477" s="10">
        <f>IF(E6477=0,"Fora",IF(E6476=0,"Carg xar",IF(H6477&lt;0,IF(M6477&lt;0.9,"Carg FV","Stby"),IF(M6477&gt;P6477,"V2H",IF(M6477&lt;0.9,"Carg xar","Stby")))))</f>
        <v/>
      </c>
      <c r="J6477" s="12">
        <f>IF(OR(I6477="Carg FV",I6477="Carg xar"),MIN(IF(I6477="Carg FV",ABS(H6477),7.4),7.4,MAX(0,(0.9-M6477)*40)*0.95),0)</f>
        <v/>
      </c>
      <c r="K6477" s="12">
        <f>IF(I6477="V2H",MIN(MAX(0,H6477),7.4,MAX(0,(M6477-P6477)*40)*0.95),0)</f>
        <v/>
      </c>
      <c r="L6477" s="12">
        <f>IF(E6477=0,0,MAX(0,H6477-K6477))</f>
        <v/>
      </c>
      <c r="M6477" s="13">
        <f>M6476+J6476/40-IF(I6476="V2H",K6476/(0.95*40),0)-IF(E6477=0,IF(E6476=1,IF(D6477=1,30,40)*0.18/(2*40),0),0)-IF(E6477=1,IF(E6476=0,IF(D6477=1,30,40)*0.18/(2*40),0),0)</f>
        <v/>
      </c>
      <c r="N6477" s="14" t="n">
        <v>0.09</v>
      </c>
      <c r="O6477" s="15">
        <f>K6477*N6477</f>
        <v/>
      </c>
      <c r="P6477">
        <f>IF(E6477=0,0.3,IF(D6477=1,IF(C6477&gt;=Params!$B$13-3,IF(C6477&lt;Params!$B$13,Params!$B$20,0.3),0.3),IF(C6477&gt;=Params!$B$15-3,IF(C6477&lt;Params!$B$15,Params!$B$21,0.3),0.3)))</f>
        <v/>
      </c>
    </row>
    <row r="6478" ht="15" customHeight="1" s="1">
      <c r="A6478" s="9" t="n">
        <v>6475</v>
      </c>
      <c r="B6478" s="6" t="inlineStr">
        <is>
          <t>27/09</t>
        </is>
      </c>
      <c r="C6478" s="6" t="n">
        <v>18</v>
      </c>
      <c r="D6478" s="6" t="n">
        <v>1</v>
      </c>
      <c r="E6478" s="10">
        <f>IF(D6478=1, IF(OR(C6478&lt;10, C6478&gt;=15),1,0), IF(OR(C6478&lt;7, C6478&gt;=18),1,0))</f>
        <v/>
      </c>
      <c r="F6478" s="11" t="n">
        <v>0</v>
      </c>
      <c r="G6478" s="12">
        <f>0*8</f>
        <v/>
      </c>
      <c r="H6478" s="12">
        <f>F6478-G6478</f>
        <v/>
      </c>
      <c r="I6478" s="10">
        <f>IF(E6478=0,"Fora",IF(E6477=0,"Carg xar",IF(H6478&lt;0,IF(M6478&lt;0.9,"Carg FV","Stby"),IF(M6478&gt;P6478,"V2H",IF(M6478&lt;0.9,"Carg xar","Stby")))))</f>
        <v/>
      </c>
      <c r="J6478" s="12">
        <f>IF(OR(I6478="Carg FV",I6478="Carg xar"),MIN(IF(I6478="Carg FV",ABS(H6478),7.4),7.4,MAX(0,(0.9-M6478)*40)*0.95),0)</f>
        <v/>
      </c>
      <c r="K6478" s="12">
        <f>IF(I6478="V2H",MIN(MAX(0,H6478),7.4,MAX(0,(M6478-P6478)*40)*0.95),0)</f>
        <v/>
      </c>
      <c r="L6478" s="12">
        <f>IF(E6478=0,0,MAX(0,H6478-K6478))</f>
        <v/>
      </c>
      <c r="M6478" s="13">
        <f>M6477+J6477/40-IF(I6477="V2H",K6477/(0.95*40),0)-IF(E6478=0,IF(E6477=1,IF(D6478=1,30,40)*0.18/(2*40),0),0)-IF(E6478=1,IF(E6477=0,IF(D6478=1,30,40)*0.18/(2*40),0),0)</f>
        <v/>
      </c>
      <c r="N6478" s="14" t="n">
        <v>0.09</v>
      </c>
      <c r="O6478" s="15">
        <f>K6478*N6478</f>
        <v/>
      </c>
      <c r="P6478">
        <f>IF(E6478=0,0.3,IF(D6478=1,IF(C6478&gt;=Params!$B$13-3,IF(C6478&lt;Params!$B$13,Params!$B$20,0.3),0.3),IF(C6478&gt;=Params!$B$15-3,IF(C6478&lt;Params!$B$15,Params!$B$21,0.3),0.3)))</f>
        <v/>
      </c>
    </row>
    <row r="6479" ht="15" customHeight="1" s="1">
      <c r="A6479" s="9" t="n">
        <v>6476</v>
      </c>
      <c r="B6479" s="6" t="inlineStr">
        <is>
          <t>27/09</t>
        </is>
      </c>
      <c r="C6479" s="6" t="n">
        <v>19</v>
      </c>
      <c r="D6479" s="6" t="n">
        <v>1</v>
      </c>
      <c r="E6479" s="10">
        <f>IF(D6479=1, IF(OR(C6479&lt;10, C6479&gt;=15),1,0), IF(OR(C6479&lt;7, C6479&gt;=18),1,0))</f>
        <v/>
      </c>
      <c r="F6479" s="11" t="n">
        <v>0.314</v>
      </c>
      <c r="G6479" s="12">
        <f>0*8</f>
        <v/>
      </c>
      <c r="H6479" s="12">
        <f>F6479-G6479</f>
        <v/>
      </c>
      <c r="I6479" s="10">
        <f>IF(E6479=0,"Fora",IF(E6478=0,"Carg xar",IF(H6479&lt;0,IF(M6479&lt;0.9,"Carg FV","Stby"),IF(M6479&gt;P6479,"V2H",IF(M6479&lt;0.9,"Carg xar","Stby")))))</f>
        <v/>
      </c>
      <c r="J6479" s="12">
        <f>IF(OR(I6479="Carg FV",I6479="Carg xar"),MIN(IF(I6479="Carg FV",ABS(H6479),7.4),7.4,MAX(0,(0.9-M6479)*40)*0.95),0)</f>
        <v/>
      </c>
      <c r="K6479" s="12">
        <f>IF(I6479="V2H",MIN(MAX(0,H6479),7.4,MAX(0,(M6479-P6479)*40)*0.95),0)</f>
        <v/>
      </c>
      <c r="L6479" s="12">
        <f>IF(E6479=0,0,MAX(0,H6479-K6479))</f>
        <v/>
      </c>
      <c r="M6479" s="13">
        <f>M6478+J6478/40-IF(I6478="V2H",K6478/(0.95*40),0)-IF(E6479=0,IF(E6478=1,IF(D6479=1,30,40)*0.18/(2*40),0),0)-IF(E6479=1,IF(E6478=0,IF(D6479=1,30,40)*0.18/(2*40),0),0)</f>
        <v/>
      </c>
      <c r="N6479" s="14" t="n">
        <v>0.09</v>
      </c>
      <c r="O6479" s="15">
        <f>K6479*N6479</f>
        <v/>
      </c>
      <c r="P6479">
        <f>IF(E6479=0,0.3,IF(D6479=1,IF(C6479&gt;=Params!$B$13-3,IF(C6479&lt;Params!$B$13,Params!$B$20,0.3),0.3),IF(C6479&gt;=Params!$B$15-3,IF(C6479&lt;Params!$B$15,Params!$B$21,0.3),0.3)))</f>
        <v/>
      </c>
    </row>
    <row r="6480" ht="15" customHeight="1" s="1">
      <c r="A6480" s="9" t="n">
        <v>6477</v>
      </c>
      <c r="B6480" s="6" t="inlineStr">
        <is>
          <t>27/09</t>
        </is>
      </c>
      <c r="C6480" s="6" t="n">
        <v>20</v>
      </c>
      <c r="D6480" s="6" t="n">
        <v>1</v>
      </c>
      <c r="E6480" s="10">
        <f>IF(D6480=1, IF(OR(C6480&lt;10, C6480&gt;=15),1,0), IF(OR(C6480&lt;7, C6480&gt;=18),1,0))</f>
        <v/>
      </c>
      <c r="F6480" s="11" t="n">
        <v>0.603</v>
      </c>
      <c r="G6480" s="12">
        <f>0*8</f>
        <v/>
      </c>
      <c r="H6480" s="12">
        <f>F6480-G6480</f>
        <v/>
      </c>
      <c r="I6480" s="10">
        <f>IF(E6480=0,"Fora",IF(E6479=0,"Carg xar",IF(H6480&lt;0,IF(M6480&lt;0.9,"Carg FV","Stby"),IF(M6480&gt;P6480,"V2H",IF(M6480&lt;0.9,"Carg xar","Stby")))))</f>
        <v/>
      </c>
      <c r="J6480" s="12">
        <f>IF(OR(I6480="Carg FV",I6480="Carg xar"),MIN(IF(I6480="Carg FV",ABS(H6480),7.4),7.4,MAX(0,(0.9-M6480)*40)*0.95),0)</f>
        <v/>
      </c>
      <c r="K6480" s="12">
        <f>IF(I6480="V2H",MIN(MAX(0,H6480),7.4,MAX(0,(M6480-P6480)*40)*0.95),0)</f>
        <v/>
      </c>
      <c r="L6480" s="12">
        <f>IF(E6480=0,0,MAX(0,H6480-K6480))</f>
        <v/>
      </c>
      <c r="M6480" s="13">
        <f>M6479+J6479/40-IF(I6479="V2H",K6479/(0.95*40),0)-IF(E6480=0,IF(E6479=1,IF(D6480=1,30,40)*0.18/(2*40),0),0)-IF(E6480=1,IF(E6479=0,IF(D6480=1,30,40)*0.18/(2*40),0),0)</f>
        <v/>
      </c>
      <c r="N6480" s="14" t="n">
        <v>0.09</v>
      </c>
      <c r="O6480" s="15">
        <f>K6480*N6480</f>
        <v/>
      </c>
      <c r="P6480">
        <f>IF(E6480=0,0.3,IF(D6480=1,IF(C6480&gt;=Params!$B$13-3,IF(C6480&lt;Params!$B$13,Params!$B$20,0.3),0.3),IF(C6480&gt;=Params!$B$15-3,IF(C6480&lt;Params!$B$15,Params!$B$21,0.3),0.3)))</f>
        <v/>
      </c>
    </row>
    <row r="6481" ht="15" customHeight="1" s="1">
      <c r="A6481" s="9" t="n">
        <v>6478</v>
      </c>
      <c r="B6481" s="6" t="inlineStr">
        <is>
          <t>27/09</t>
        </is>
      </c>
      <c r="C6481" s="6" t="n">
        <v>21</v>
      </c>
      <c r="D6481" s="6" t="n">
        <v>1</v>
      </c>
      <c r="E6481" s="10">
        <f>IF(D6481=1, IF(OR(C6481&lt;10, C6481&gt;=15),1,0), IF(OR(C6481&lt;7, C6481&gt;=18),1,0))</f>
        <v/>
      </c>
      <c r="F6481" s="11" t="n">
        <v>0.371</v>
      </c>
      <c r="G6481" s="12">
        <f>0*8</f>
        <v/>
      </c>
      <c r="H6481" s="12">
        <f>F6481-G6481</f>
        <v/>
      </c>
      <c r="I6481" s="10">
        <f>IF(E6481=0,"Fora",IF(E6480=0,"Carg xar",IF(H6481&lt;0,IF(M6481&lt;0.9,"Carg FV","Stby"),IF(M6481&gt;P6481,"V2H",IF(M6481&lt;0.9,"Carg xar","Stby")))))</f>
        <v/>
      </c>
      <c r="J6481" s="12">
        <f>IF(OR(I6481="Carg FV",I6481="Carg xar"),MIN(IF(I6481="Carg FV",ABS(H6481),7.4),7.4,MAX(0,(0.9-M6481)*40)*0.95),0)</f>
        <v/>
      </c>
      <c r="K6481" s="12">
        <f>IF(I6481="V2H",MIN(MAX(0,H6481),7.4,MAX(0,(M6481-P6481)*40)*0.95),0)</f>
        <v/>
      </c>
      <c r="L6481" s="12">
        <f>IF(E6481=0,0,MAX(0,H6481-K6481))</f>
        <v/>
      </c>
      <c r="M6481" s="13">
        <f>M6480+J6480/40-IF(I6480="V2H",K6480/(0.95*40),0)-IF(E6481=0,IF(E6480=1,IF(D6481=1,30,40)*0.18/(2*40),0),0)-IF(E6481=1,IF(E6480=0,IF(D6481=1,30,40)*0.18/(2*40),0),0)</f>
        <v/>
      </c>
      <c r="N6481" s="14" t="n">
        <v>0.09</v>
      </c>
      <c r="O6481" s="15">
        <f>K6481*N6481</f>
        <v/>
      </c>
      <c r="P6481">
        <f>IF(E6481=0,0.3,IF(D6481=1,IF(C6481&gt;=Params!$B$13-3,IF(C6481&lt;Params!$B$13,Params!$B$20,0.3),0.3),IF(C6481&gt;=Params!$B$15-3,IF(C6481&lt;Params!$B$15,Params!$B$21,0.3),0.3)))</f>
        <v/>
      </c>
    </row>
    <row r="6482" ht="15" customHeight="1" s="1">
      <c r="A6482" s="9" t="n">
        <v>6479</v>
      </c>
      <c r="B6482" s="6" t="inlineStr">
        <is>
          <t>27/09</t>
        </is>
      </c>
      <c r="C6482" s="6" t="n">
        <v>22</v>
      </c>
      <c r="D6482" s="6" t="n">
        <v>1</v>
      </c>
      <c r="E6482" s="10">
        <f>IF(D6482=1, IF(OR(C6482&lt;10, C6482&gt;=15),1,0), IF(OR(C6482&lt;7, C6482&gt;=18),1,0))</f>
        <v/>
      </c>
      <c r="F6482" s="11" t="n">
        <v>0.257</v>
      </c>
      <c r="G6482" s="12">
        <f>0*8</f>
        <v/>
      </c>
      <c r="H6482" s="12">
        <f>F6482-G6482</f>
        <v/>
      </c>
      <c r="I6482" s="10">
        <f>IF(E6482=0,"Fora",IF(E6481=0,"Carg xar",IF(H6482&lt;0,IF(M6482&lt;0.9,"Carg FV","Stby"),IF(M6482&gt;P6482,"V2H",IF(M6482&lt;0.9,"Carg xar","Stby")))))</f>
        <v/>
      </c>
      <c r="J6482" s="12">
        <f>IF(OR(I6482="Carg FV",I6482="Carg xar"),MIN(IF(I6482="Carg FV",ABS(H6482),7.4),7.4,MAX(0,(0.9-M6482)*40)*0.95),0)</f>
        <v/>
      </c>
      <c r="K6482" s="12">
        <f>IF(I6482="V2H",MIN(MAX(0,H6482),7.4,MAX(0,(M6482-P6482)*40)*0.95),0)</f>
        <v/>
      </c>
      <c r="L6482" s="12">
        <f>IF(E6482=0,0,MAX(0,H6482-K6482))</f>
        <v/>
      </c>
      <c r="M6482" s="13">
        <f>M6481+J6481/40-IF(I6481="V2H",K6481/(0.95*40),0)-IF(E6482=0,IF(E6481=1,IF(D6482=1,30,40)*0.18/(2*40),0),0)-IF(E6482=1,IF(E6481=0,IF(D6482=1,30,40)*0.18/(2*40),0),0)</f>
        <v/>
      </c>
      <c r="N6482" s="14" t="n">
        <v>0.09</v>
      </c>
      <c r="O6482" s="15">
        <f>K6482*N6482</f>
        <v/>
      </c>
      <c r="P6482">
        <f>IF(E6482=0,0.3,IF(D6482=1,IF(C6482&gt;=Params!$B$13-3,IF(C6482&lt;Params!$B$13,Params!$B$20,0.3),0.3),IF(C6482&gt;=Params!$B$15-3,IF(C6482&lt;Params!$B$15,Params!$B$21,0.3),0.3)))</f>
        <v/>
      </c>
    </row>
    <row r="6483" ht="15" customHeight="1" s="1">
      <c r="A6483" s="9" t="n">
        <v>6480</v>
      </c>
      <c r="B6483" s="6" t="inlineStr">
        <is>
          <t>27/09</t>
        </is>
      </c>
      <c r="C6483" s="6" t="n">
        <v>23</v>
      </c>
      <c r="D6483" s="6" t="n">
        <v>1</v>
      </c>
      <c r="E6483" s="10">
        <f>IF(D6483=1, IF(OR(C6483&lt;10, C6483&gt;=15),1,0), IF(OR(C6483&lt;7, C6483&gt;=18),1,0))</f>
        <v/>
      </c>
      <c r="F6483" s="11" t="n">
        <v>0.2</v>
      </c>
      <c r="G6483" s="12">
        <f>0*8</f>
        <v/>
      </c>
      <c r="H6483" s="12">
        <f>F6483-G6483</f>
        <v/>
      </c>
      <c r="I6483" s="10">
        <f>IF(E6483=0,"Fora",IF(E6482=0,"Carg xar",IF(H6483&lt;0,IF(M6483&lt;0.9,"Carg FV","Stby"),IF(M6483&gt;P6483,"V2H",IF(M6483&lt;0.9,"Carg xar","Stby")))))</f>
        <v/>
      </c>
      <c r="J6483" s="12">
        <f>IF(OR(I6483="Carg FV",I6483="Carg xar"),MIN(IF(I6483="Carg FV",ABS(H6483),7.4),7.4,MAX(0,(0.9-M6483)*40)*0.95),0)</f>
        <v/>
      </c>
      <c r="K6483" s="12">
        <f>IF(I6483="V2H",MIN(MAX(0,H6483),7.4,MAX(0,(M6483-P6483)*40)*0.95),0)</f>
        <v/>
      </c>
      <c r="L6483" s="12">
        <f>IF(E6483=0,0,MAX(0,H6483-K6483))</f>
        <v/>
      </c>
      <c r="M6483" s="13">
        <f>M6482+J6482/40-IF(I6482="V2H",K6482/(0.95*40),0)-IF(E6483=0,IF(E6482=1,IF(D6483=1,30,40)*0.18/(2*40),0),0)-IF(E6483=1,IF(E6482=0,IF(D6483=1,30,40)*0.18/(2*40),0),0)</f>
        <v/>
      </c>
      <c r="N6483" s="14" t="n">
        <v>0.09</v>
      </c>
      <c r="O6483" s="15">
        <f>K6483*N6483</f>
        <v/>
      </c>
      <c r="P6483">
        <f>IF(E6483=0,0.3,IF(D6483=1,IF(C6483&gt;=Params!$B$13-3,IF(C6483&lt;Params!$B$13,Params!$B$20,0.3),0.3),IF(C6483&gt;=Params!$B$15-3,IF(C6483&lt;Params!$B$15,Params!$B$21,0.3),0.3)))</f>
        <v/>
      </c>
    </row>
    <row r="6484" ht="15" customHeight="1" s="1">
      <c r="A6484" s="9" t="n">
        <v>6481</v>
      </c>
      <c r="B6484" s="6" t="inlineStr">
        <is>
          <t>28/09</t>
        </is>
      </c>
      <c r="C6484" s="6" t="n">
        <v>0</v>
      </c>
      <c r="D6484" s="6" t="n">
        <v>1</v>
      </c>
      <c r="E6484" s="10">
        <f>IF(D6484=1, IF(OR(C6484&lt;10, C6484&gt;=15),1,0), IF(OR(C6484&lt;7, C6484&gt;=18),1,0))</f>
        <v/>
      </c>
      <c r="F6484" s="11" t="n">
        <v>0.163</v>
      </c>
      <c r="G6484" s="12">
        <f>0*8</f>
        <v/>
      </c>
      <c r="H6484" s="12">
        <f>F6484-G6484</f>
        <v/>
      </c>
      <c r="I6484" s="10">
        <f>IF(E6484=0,"Fora",IF(E6483=0,"Carg xar",IF(H6484&lt;0,IF(M6484&lt;0.9,"Carg FV","Stby"),IF(M6484&gt;P6484,"V2H",IF(M6484&lt;0.9,"Carg xar","Stby")))))</f>
        <v/>
      </c>
      <c r="J6484" s="12">
        <f>IF(OR(I6484="Carg FV",I6484="Carg xar"),MIN(IF(I6484="Carg FV",ABS(H6484),7.4),7.4,MAX(0,(0.9-M6484)*40)*0.95),0)</f>
        <v/>
      </c>
      <c r="K6484" s="12">
        <f>IF(I6484="V2H",MIN(MAX(0,H6484),7.4,MAX(0,(M6484-P6484)*40)*0.95),0)</f>
        <v/>
      </c>
      <c r="L6484" s="12">
        <f>IF(E6484=0,0,MAX(0,H6484-K6484))</f>
        <v/>
      </c>
      <c r="M6484" s="13">
        <f>M6483+J6483/40-IF(I6483="V2H",K6483/(0.95*40),0)-IF(E6484=0,IF(E6483=1,IF(D6484=1,30,40)*0.18/(2*40),0),0)-IF(E6484=1,IF(E6483=0,IF(D6484=1,30,40)*0.18/(2*40),0),0)</f>
        <v/>
      </c>
      <c r="N6484" s="14" t="n">
        <v>0.09</v>
      </c>
      <c r="O6484" s="15">
        <f>K6484*N6484</f>
        <v/>
      </c>
      <c r="P6484">
        <f>IF(E6484=0,0.3,IF(D6484=1,IF(C6484&gt;=Params!$B$13-3,IF(C6484&lt;Params!$B$13,Params!$B$20,0.3),0.3),IF(C6484&gt;=Params!$B$15-3,IF(C6484&lt;Params!$B$15,Params!$B$21,0.3),0.3)))</f>
        <v/>
      </c>
    </row>
    <row r="6485" ht="15" customHeight="1" s="1">
      <c r="A6485" s="9" t="n">
        <v>6482</v>
      </c>
      <c r="B6485" s="6" t="inlineStr">
        <is>
          <t>28/09</t>
        </is>
      </c>
      <c r="C6485" s="6" t="n">
        <v>1</v>
      </c>
      <c r="D6485" s="6" t="n">
        <v>1</v>
      </c>
      <c r="E6485" s="10">
        <f>IF(D6485=1, IF(OR(C6485&lt;10, C6485&gt;=15),1,0), IF(OR(C6485&lt;7, C6485&gt;=18),1,0))</f>
        <v/>
      </c>
      <c r="F6485" s="11" t="n">
        <v>0.124</v>
      </c>
      <c r="G6485" s="12">
        <f>0*8</f>
        <v/>
      </c>
      <c r="H6485" s="12">
        <f>F6485-G6485</f>
        <v/>
      </c>
      <c r="I6485" s="10">
        <f>IF(E6485=0,"Fora",IF(E6484=0,"Carg xar",IF(H6485&lt;0,IF(M6485&lt;0.9,"Carg FV","Stby"),IF(M6485&gt;P6485,"V2H",IF(M6485&lt;0.9,"Carg xar","Stby")))))</f>
        <v/>
      </c>
      <c r="J6485" s="12">
        <f>IF(OR(I6485="Carg FV",I6485="Carg xar"),MIN(IF(I6485="Carg FV",ABS(H6485),7.4),7.4,MAX(0,(0.9-M6485)*40)*0.95),0)</f>
        <v/>
      </c>
      <c r="K6485" s="12">
        <f>IF(I6485="V2H",MIN(MAX(0,H6485),7.4,MAX(0,(M6485-P6485)*40)*0.95),0)</f>
        <v/>
      </c>
      <c r="L6485" s="12">
        <f>IF(E6485=0,0,MAX(0,H6485-K6485))</f>
        <v/>
      </c>
      <c r="M6485" s="13">
        <f>M6484+J6484/40-IF(I6484="V2H",K6484/(0.95*40),0)-IF(E6485=0,IF(E6484=1,IF(D6485=1,30,40)*0.18/(2*40),0),0)-IF(E6485=1,IF(E6484=0,IF(D6485=1,30,40)*0.18/(2*40),0),0)</f>
        <v/>
      </c>
      <c r="N6485" s="14" t="n">
        <v>0.09</v>
      </c>
      <c r="O6485" s="15">
        <f>K6485*N6485</f>
        <v/>
      </c>
      <c r="P6485">
        <f>IF(E6485=0,0.3,IF(D6485=1,IF(C6485&gt;=Params!$B$13-3,IF(C6485&lt;Params!$B$13,Params!$B$20,0.3),0.3),IF(C6485&gt;=Params!$B$15-3,IF(C6485&lt;Params!$B$15,Params!$B$21,0.3),0.3)))</f>
        <v/>
      </c>
    </row>
    <row r="6486" ht="15" customHeight="1" s="1">
      <c r="A6486" s="9" t="n">
        <v>6483</v>
      </c>
      <c r="B6486" s="6" t="inlineStr">
        <is>
          <t>28/09</t>
        </is>
      </c>
      <c r="C6486" s="6" t="n">
        <v>2</v>
      </c>
      <c r="D6486" s="6" t="n">
        <v>1</v>
      </c>
      <c r="E6486" s="10">
        <f>IF(D6486=1, IF(OR(C6486&lt;10, C6486&gt;=15),1,0), IF(OR(C6486&lt;7, C6486&gt;=18),1,0))</f>
        <v/>
      </c>
      <c r="F6486" s="11" t="n">
        <v>0.17</v>
      </c>
      <c r="G6486" s="12">
        <f>0*8</f>
        <v/>
      </c>
      <c r="H6486" s="12">
        <f>F6486-G6486</f>
        <v/>
      </c>
      <c r="I6486" s="10">
        <f>IF(E6486=0,"Fora",IF(E6485=0,"Carg xar",IF(H6486&lt;0,IF(M6486&lt;0.9,"Carg FV","Stby"),IF(M6486&gt;P6486,"V2H",IF(M6486&lt;0.9,"Carg xar","Stby")))))</f>
        <v/>
      </c>
      <c r="J6486" s="12">
        <f>IF(OR(I6486="Carg FV",I6486="Carg xar"),MIN(IF(I6486="Carg FV",ABS(H6486),7.4),7.4,MAX(0,(0.9-M6486)*40)*0.95),0)</f>
        <v/>
      </c>
      <c r="K6486" s="12">
        <f>IF(I6486="V2H",MIN(MAX(0,H6486),7.4,MAX(0,(M6486-P6486)*40)*0.95),0)</f>
        <v/>
      </c>
      <c r="L6486" s="12">
        <f>IF(E6486=0,0,MAX(0,H6486-K6486))</f>
        <v/>
      </c>
      <c r="M6486" s="13">
        <f>M6485+J6485/40-IF(I6485="V2H",K6485/(0.95*40),0)-IF(E6486=0,IF(E6485=1,IF(D6486=1,30,40)*0.18/(2*40),0),0)-IF(E6486=1,IF(E6485=0,IF(D6486=1,30,40)*0.18/(2*40),0),0)</f>
        <v/>
      </c>
      <c r="N6486" s="14" t="n">
        <v>0.09</v>
      </c>
      <c r="O6486" s="15">
        <f>K6486*N6486</f>
        <v/>
      </c>
      <c r="P6486">
        <f>IF(E6486=0,0.3,IF(D6486=1,IF(C6486&gt;=Params!$B$13-3,IF(C6486&lt;Params!$B$13,Params!$B$20,0.3),0.3),IF(C6486&gt;=Params!$B$15-3,IF(C6486&lt;Params!$B$15,Params!$B$21,0.3),0.3)))</f>
        <v/>
      </c>
    </row>
    <row r="6487" ht="15" customHeight="1" s="1">
      <c r="A6487" s="9" t="n">
        <v>6484</v>
      </c>
      <c r="B6487" s="6" t="inlineStr">
        <is>
          <t>28/09</t>
        </is>
      </c>
      <c r="C6487" s="6" t="n">
        <v>3</v>
      </c>
      <c r="D6487" s="6" t="n">
        <v>1</v>
      </c>
      <c r="E6487" s="10">
        <f>IF(D6487=1, IF(OR(C6487&lt;10, C6487&gt;=15),1,0), IF(OR(C6487&lt;7, C6487&gt;=18),1,0))</f>
        <v/>
      </c>
      <c r="F6487" s="11" t="n">
        <v>0.127</v>
      </c>
      <c r="G6487" s="12">
        <f>0*8</f>
        <v/>
      </c>
      <c r="H6487" s="12">
        <f>F6487-G6487</f>
        <v/>
      </c>
      <c r="I6487" s="10">
        <f>IF(E6487=0,"Fora",IF(E6486=0,"Carg xar",IF(H6487&lt;0,IF(M6487&lt;0.9,"Carg FV","Stby"),IF(M6487&gt;P6487,"V2H",IF(M6487&lt;0.9,"Carg xar","Stby")))))</f>
        <v/>
      </c>
      <c r="J6487" s="12">
        <f>IF(OR(I6487="Carg FV",I6487="Carg xar"),MIN(IF(I6487="Carg FV",ABS(H6487),7.4),7.4,MAX(0,(0.9-M6487)*40)*0.95),0)</f>
        <v/>
      </c>
      <c r="K6487" s="12">
        <f>IF(I6487="V2H",MIN(MAX(0,H6487),7.4,MAX(0,(M6487-P6487)*40)*0.95),0)</f>
        <v/>
      </c>
      <c r="L6487" s="12">
        <f>IF(E6487=0,0,MAX(0,H6487-K6487))</f>
        <v/>
      </c>
      <c r="M6487" s="13">
        <f>M6486+J6486/40-IF(I6486="V2H",K6486/(0.95*40),0)-IF(E6487=0,IF(E6486=1,IF(D6487=1,30,40)*0.18/(2*40),0),0)-IF(E6487=1,IF(E6486=0,IF(D6487=1,30,40)*0.18/(2*40),0),0)</f>
        <v/>
      </c>
      <c r="N6487" s="14" t="n">
        <v>0.09</v>
      </c>
      <c r="O6487" s="15">
        <f>K6487*N6487</f>
        <v/>
      </c>
      <c r="P6487">
        <f>IF(E6487=0,0.3,IF(D6487=1,IF(C6487&gt;=Params!$B$13-3,IF(C6487&lt;Params!$B$13,Params!$B$20,0.3),0.3),IF(C6487&gt;=Params!$B$15-3,IF(C6487&lt;Params!$B$15,Params!$B$21,0.3),0.3)))</f>
        <v/>
      </c>
    </row>
    <row r="6488" ht="15" customHeight="1" s="1">
      <c r="A6488" s="9" t="n">
        <v>6485</v>
      </c>
      <c r="B6488" s="6" t="inlineStr">
        <is>
          <t>28/09</t>
        </is>
      </c>
      <c r="C6488" s="6" t="n">
        <v>4</v>
      </c>
      <c r="D6488" s="6" t="n">
        <v>1</v>
      </c>
      <c r="E6488" s="10">
        <f>IF(D6488=1, IF(OR(C6488&lt;10, C6488&gt;=15),1,0), IF(OR(C6488&lt;7, C6488&gt;=18),1,0))</f>
        <v/>
      </c>
      <c r="F6488" s="11" t="n">
        <v>0.173</v>
      </c>
      <c r="G6488" s="12">
        <f>0*8</f>
        <v/>
      </c>
      <c r="H6488" s="12">
        <f>F6488-G6488</f>
        <v/>
      </c>
      <c r="I6488" s="10">
        <f>IF(E6488=0,"Fora",IF(E6487=0,"Carg xar",IF(H6488&lt;0,IF(M6488&lt;0.9,"Carg FV","Stby"),IF(M6488&gt;P6488,"V2H",IF(M6488&lt;0.9,"Carg xar","Stby")))))</f>
        <v/>
      </c>
      <c r="J6488" s="12">
        <f>IF(OR(I6488="Carg FV",I6488="Carg xar"),MIN(IF(I6488="Carg FV",ABS(H6488),7.4),7.4,MAX(0,(0.9-M6488)*40)*0.95),0)</f>
        <v/>
      </c>
      <c r="K6488" s="12">
        <f>IF(I6488="V2H",MIN(MAX(0,H6488),7.4,MAX(0,(M6488-P6488)*40)*0.95),0)</f>
        <v/>
      </c>
      <c r="L6488" s="12">
        <f>IF(E6488=0,0,MAX(0,H6488-K6488))</f>
        <v/>
      </c>
      <c r="M6488" s="13">
        <f>M6487+J6487/40-IF(I6487="V2H",K6487/(0.95*40),0)-IF(E6488=0,IF(E6487=1,IF(D6488=1,30,40)*0.18/(2*40),0),0)-IF(E6488=1,IF(E6487=0,IF(D6488=1,30,40)*0.18/(2*40),0),0)</f>
        <v/>
      </c>
      <c r="N6488" s="14" t="n">
        <v>0.09</v>
      </c>
      <c r="O6488" s="15">
        <f>K6488*N6488</f>
        <v/>
      </c>
      <c r="P6488">
        <f>IF(E6488=0,0.3,IF(D6488=1,IF(C6488&gt;=Params!$B$13-3,IF(C6488&lt;Params!$B$13,Params!$B$20,0.3),0.3),IF(C6488&gt;=Params!$B$15-3,IF(C6488&lt;Params!$B$15,Params!$B$21,0.3),0.3)))</f>
        <v/>
      </c>
    </row>
    <row r="6489" ht="15" customHeight="1" s="1">
      <c r="A6489" s="9" t="n">
        <v>6486</v>
      </c>
      <c r="B6489" s="6" t="inlineStr">
        <is>
          <t>28/09</t>
        </is>
      </c>
      <c r="C6489" s="6" t="n">
        <v>5</v>
      </c>
      <c r="D6489" s="6" t="n">
        <v>1</v>
      </c>
      <c r="E6489" s="10">
        <f>IF(D6489=1, IF(OR(C6489&lt;10, C6489&gt;=15),1,0), IF(OR(C6489&lt;7, C6489&gt;=18),1,0))</f>
        <v/>
      </c>
      <c r="F6489" s="11" t="n">
        <v>0.135</v>
      </c>
      <c r="G6489" s="12">
        <f>0*8</f>
        <v/>
      </c>
      <c r="H6489" s="12">
        <f>F6489-G6489</f>
        <v/>
      </c>
      <c r="I6489" s="10">
        <f>IF(E6489=0,"Fora",IF(E6488=0,"Carg xar",IF(H6489&lt;0,IF(M6489&lt;0.9,"Carg FV","Stby"),IF(M6489&gt;P6489,"V2H",IF(M6489&lt;0.9,"Carg xar","Stby")))))</f>
        <v/>
      </c>
      <c r="J6489" s="12">
        <f>IF(OR(I6489="Carg FV",I6489="Carg xar"),MIN(IF(I6489="Carg FV",ABS(H6489),7.4),7.4,MAX(0,(0.9-M6489)*40)*0.95),0)</f>
        <v/>
      </c>
      <c r="K6489" s="12">
        <f>IF(I6489="V2H",MIN(MAX(0,H6489),7.4,MAX(0,(M6489-P6489)*40)*0.95),0)</f>
        <v/>
      </c>
      <c r="L6489" s="12">
        <f>IF(E6489=0,0,MAX(0,H6489-K6489))</f>
        <v/>
      </c>
      <c r="M6489" s="13">
        <f>M6488+J6488/40-IF(I6488="V2H",K6488/(0.95*40),0)-IF(E6489=0,IF(E6488=1,IF(D6489=1,30,40)*0.18/(2*40),0),0)-IF(E6489=1,IF(E6488=0,IF(D6489=1,30,40)*0.18/(2*40),0),0)</f>
        <v/>
      </c>
      <c r="N6489" s="14" t="n">
        <v>0.09</v>
      </c>
      <c r="O6489" s="15">
        <f>K6489*N6489</f>
        <v/>
      </c>
      <c r="P6489">
        <f>IF(E6489=0,0.3,IF(D6489=1,IF(C6489&gt;=Params!$B$13-3,IF(C6489&lt;Params!$B$13,Params!$B$20,0.3),0.3),IF(C6489&gt;=Params!$B$15-3,IF(C6489&lt;Params!$B$15,Params!$B$21,0.3),0.3)))</f>
        <v/>
      </c>
    </row>
    <row r="6490" ht="15" customHeight="1" s="1">
      <c r="A6490" s="9" t="n">
        <v>6487</v>
      </c>
      <c r="B6490" s="6" t="inlineStr">
        <is>
          <t>28/09</t>
        </is>
      </c>
      <c r="C6490" s="6" t="n">
        <v>6</v>
      </c>
      <c r="D6490" s="6" t="n">
        <v>1</v>
      </c>
      <c r="E6490" s="10">
        <f>IF(D6490=1, IF(OR(C6490&lt;10, C6490&gt;=15),1,0), IF(OR(C6490&lt;7, C6490&gt;=18),1,0))</f>
        <v/>
      </c>
      <c r="F6490" s="11" t="n">
        <v>0.109</v>
      </c>
      <c r="G6490" s="12">
        <f>0*8</f>
        <v/>
      </c>
      <c r="H6490" s="12">
        <f>F6490-G6490</f>
        <v/>
      </c>
      <c r="I6490" s="10">
        <f>IF(E6490=0,"Fora",IF(E6489=0,"Carg xar",IF(H6490&lt;0,IF(M6490&lt;0.9,"Carg FV","Stby"),IF(M6490&gt;P6490,"V2H",IF(M6490&lt;0.9,"Carg xar","Stby")))))</f>
        <v/>
      </c>
      <c r="J6490" s="12">
        <f>IF(OR(I6490="Carg FV",I6490="Carg xar"),MIN(IF(I6490="Carg FV",ABS(H6490),7.4),7.4,MAX(0,(0.9-M6490)*40)*0.95),0)</f>
        <v/>
      </c>
      <c r="K6490" s="12">
        <f>IF(I6490="V2H",MIN(MAX(0,H6490),7.4,MAX(0,(M6490-P6490)*40)*0.95),0)</f>
        <v/>
      </c>
      <c r="L6490" s="12">
        <f>IF(E6490=0,0,MAX(0,H6490-K6490))</f>
        <v/>
      </c>
      <c r="M6490" s="13">
        <f>M6489+J6489/40-IF(I6489="V2H",K6489/(0.95*40),0)-IF(E6490=0,IF(E6489=1,IF(D6490=1,30,40)*0.18/(2*40),0),0)-IF(E6490=1,IF(E6489=0,IF(D6490=1,30,40)*0.18/(2*40),0),0)</f>
        <v/>
      </c>
      <c r="N6490" s="14" t="n">
        <v>0.09</v>
      </c>
      <c r="O6490" s="15">
        <f>K6490*N6490</f>
        <v/>
      </c>
      <c r="P6490">
        <f>IF(E6490=0,0.3,IF(D6490=1,IF(C6490&gt;=Params!$B$13-3,IF(C6490&lt;Params!$B$13,Params!$B$20,0.3),0.3),IF(C6490&gt;=Params!$B$15-3,IF(C6490&lt;Params!$B$15,Params!$B$21,0.3),0.3)))</f>
        <v/>
      </c>
    </row>
    <row r="6491" ht="15" customHeight="1" s="1">
      <c r="A6491" s="9" t="n">
        <v>6488</v>
      </c>
      <c r="B6491" s="6" t="inlineStr">
        <is>
          <t>28/09</t>
        </is>
      </c>
      <c r="C6491" s="6" t="n">
        <v>7</v>
      </c>
      <c r="D6491" s="6" t="n">
        <v>1</v>
      </c>
      <c r="E6491" s="10">
        <f>IF(D6491=1, IF(OR(C6491&lt;10, C6491&gt;=15),1,0), IF(OR(C6491&lt;7, C6491&gt;=18),1,0))</f>
        <v/>
      </c>
      <c r="F6491" s="11" t="n">
        <v>0.158</v>
      </c>
      <c r="G6491" s="12">
        <f>0.06*8</f>
        <v/>
      </c>
      <c r="H6491" s="12">
        <f>F6491-G6491</f>
        <v/>
      </c>
      <c r="I6491" s="10">
        <f>IF(E6491=0,"Fora",IF(E6490=0,"Carg xar",IF(H6491&lt;0,IF(M6491&lt;0.9,"Carg FV","Stby"),IF(M6491&gt;P6491,"V2H",IF(M6491&lt;0.9,"Carg xar","Stby")))))</f>
        <v/>
      </c>
      <c r="J6491" s="12">
        <f>IF(OR(I6491="Carg FV",I6491="Carg xar"),MIN(IF(I6491="Carg FV",ABS(H6491),7.4),7.4,MAX(0,(0.9-M6491)*40)*0.95),0)</f>
        <v/>
      </c>
      <c r="K6491" s="12">
        <f>IF(I6491="V2H",MIN(MAX(0,H6491),7.4,MAX(0,(M6491-P6491)*40)*0.95),0)</f>
        <v/>
      </c>
      <c r="L6491" s="12">
        <f>IF(E6491=0,0,MAX(0,H6491-K6491))</f>
        <v/>
      </c>
      <c r="M6491" s="13">
        <f>M6490+J6490/40-IF(I6490="V2H",K6490/(0.95*40),0)-IF(E6491=0,IF(E6490=1,IF(D6491=1,30,40)*0.18/(2*40),0),0)-IF(E6491=1,IF(E6490=0,IF(D6491=1,30,40)*0.18/(2*40),0),0)</f>
        <v/>
      </c>
      <c r="N6491" s="14" t="n">
        <v>0.09</v>
      </c>
      <c r="O6491" s="15">
        <f>K6491*N6491</f>
        <v/>
      </c>
      <c r="P6491">
        <f>IF(E6491=0,0.3,IF(D6491=1,IF(C6491&gt;=Params!$B$13-3,IF(C6491&lt;Params!$B$13,Params!$B$20,0.3),0.3),IF(C6491&gt;=Params!$B$15-3,IF(C6491&lt;Params!$B$15,Params!$B$21,0.3),0.3)))</f>
        <v/>
      </c>
    </row>
    <row r="6492" ht="15" customHeight="1" s="1">
      <c r="A6492" s="9" t="n">
        <v>6489</v>
      </c>
      <c r="B6492" s="6" t="inlineStr">
        <is>
          <t>28/09</t>
        </is>
      </c>
      <c r="C6492" s="6" t="n">
        <v>8</v>
      </c>
      <c r="D6492" s="6" t="n">
        <v>1</v>
      </c>
      <c r="E6492" s="10">
        <f>IF(D6492=1, IF(OR(C6492&lt;10, C6492&gt;=15),1,0), IF(OR(C6492&lt;7, C6492&gt;=18),1,0))</f>
        <v/>
      </c>
      <c r="F6492" s="11" t="n">
        <v>0.007</v>
      </c>
      <c r="G6492" s="12">
        <f>0.2*8</f>
        <v/>
      </c>
      <c r="H6492" s="12">
        <f>F6492-G6492</f>
        <v/>
      </c>
      <c r="I6492" s="10">
        <f>IF(E6492=0,"Fora",IF(E6491=0,"Carg xar",IF(H6492&lt;0,IF(M6492&lt;0.9,"Carg FV","Stby"),IF(M6492&gt;P6492,"V2H",IF(M6492&lt;0.9,"Carg xar","Stby")))))</f>
        <v/>
      </c>
      <c r="J6492" s="12">
        <f>IF(OR(I6492="Carg FV",I6492="Carg xar"),MIN(IF(I6492="Carg FV",ABS(H6492),7.4),7.4,MAX(0,(0.9-M6492)*40)*0.95),0)</f>
        <v/>
      </c>
      <c r="K6492" s="12">
        <f>IF(I6492="V2H",MIN(MAX(0,H6492),7.4,MAX(0,(M6492-P6492)*40)*0.95),0)</f>
        <v/>
      </c>
      <c r="L6492" s="12">
        <f>IF(E6492=0,0,MAX(0,H6492-K6492))</f>
        <v/>
      </c>
      <c r="M6492" s="13">
        <f>M6491+J6491/40-IF(I6491="V2H",K6491/(0.95*40),0)-IF(E6492=0,IF(E6491=1,IF(D6492=1,30,40)*0.18/(2*40),0),0)-IF(E6492=1,IF(E6491=0,IF(D6492=1,30,40)*0.18/(2*40),0),0)</f>
        <v/>
      </c>
      <c r="N6492" s="14" t="n">
        <v>0.09</v>
      </c>
      <c r="O6492" s="15">
        <f>K6492*N6492</f>
        <v/>
      </c>
      <c r="P6492">
        <f>IF(E6492=0,0.3,IF(D6492=1,IF(C6492&gt;=Params!$B$13-3,IF(C6492&lt;Params!$B$13,Params!$B$20,0.3),0.3),IF(C6492&gt;=Params!$B$15-3,IF(C6492&lt;Params!$B$15,Params!$B$21,0.3),0.3)))</f>
        <v/>
      </c>
    </row>
    <row r="6493" ht="15" customHeight="1" s="1">
      <c r="A6493" s="9" t="n">
        <v>6490</v>
      </c>
      <c r="B6493" s="6" t="inlineStr">
        <is>
          <t>28/09</t>
        </is>
      </c>
      <c r="C6493" s="6" t="n">
        <v>9</v>
      </c>
      <c r="D6493" s="6" t="n">
        <v>1</v>
      </c>
      <c r="E6493" s="10">
        <f>IF(D6493=1, IF(OR(C6493&lt;10, C6493&gt;=15),1,0), IF(OR(C6493&lt;7, C6493&gt;=18),1,0))</f>
        <v/>
      </c>
      <c r="F6493" s="11" t="n">
        <v>0.653</v>
      </c>
      <c r="G6493" s="12">
        <f>0.4*8</f>
        <v/>
      </c>
      <c r="H6493" s="12">
        <f>F6493-G6493</f>
        <v/>
      </c>
      <c r="I6493" s="10">
        <f>IF(E6493=0,"Fora",IF(E6492=0,"Carg xar",IF(H6493&lt;0,IF(M6493&lt;0.9,"Carg FV","Stby"),IF(M6493&gt;P6493,"V2H",IF(M6493&lt;0.9,"Carg xar","Stby")))))</f>
        <v/>
      </c>
      <c r="J6493" s="12">
        <f>IF(OR(I6493="Carg FV",I6493="Carg xar"),MIN(IF(I6493="Carg FV",ABS(H6493),7.4),7.4,MAX(0,(0.9-M6493)*40)*0.95),0)</f>
        <v/>
      </c>
      <c r="K6493" s="12">
        <f>IF(I6493="V2H",MIN(MAX(0,H6493),7.4,MAX(0,(M6493-P6493)*40)*0.95),0)</f>
        <v/>
      </c>
      <c r="L6493" s="12">
        <f>IF(E6493=0,0,MAX(0,H6493-K6493))</f>
        <v/>
      </c>
      <c r="M6493" s="13">
        <f>M6492+J6492/40-IF(I6492="V2H",K6492/(0.95*40),0)-IF(E6493=0,IF(E6492=1,IF(D6493=1,30,40)*0.18/(2*40),0),0)-IF(E6493=1,IF(E6492=0,IF(D6493=1,30,40)*0.18/(2*40),0),0)</f>
        <v/>
      </c>
      <c r="N6493" s="14" t="n">
        <v>0.09</v>
      </c>
      <c r="O6493" s="15">
        <f>K6493*N6493</f>
        <v/>
      </c>
      <c r="P6493">
        <f>IF(E6493=0,0.3,IF(D6493=1,IF(C6493&gt;=Params!$B$13-3,IF(C6493&lt;Params!$B$13,Params!$B$20,0.3),0.3),IF(C6493&gt;=Params!$B$15-3,IF(C6493&lt;Params!$B$15,Params!$B$21,0.3),0.3)))</f>
        <v/>
      </c>
    </row>
    <row r="6494" ht="15" customHeight="1" s="1">
      <c r="A6494" s="9" t="n">
        <v>6491</v>
      </c>
      <c r="B6494" s="6" t="inlineStr">
        <is>
          <t>28/09</t>
        </is>
      </c>
      <c r="C6494" s="6" t="n">
        <v>10</v>
      </c>
      <c r="D6494" s="6" t="n">
        <v>1</v>
      </c>
      <c r="E6494" s="10">
        <f>IF(D6494=1, IF(OR(C6494&lt;10, C6494&gt;=15),1,0), IF(OR(C6494&lt;7, C6494&gt;=18),1,0))</f>
        <v/>
      </c>
      <c r="F6494" s="11" t="n">
        <v>0.662</v>
      </c>
      <c r="G6494" s="12">
        <f>0.6*8</f>
        <v/>
      </c>
      <c r="H6494" s="12">
        <f>F6494-G6494</f>
        <v/>
      </c>
      <c r="I6494" s="10">
        <f>IF(E6494=0,"Fora",IF(E6493=0,"Carg xar",IF(H6494&lt;0,IF(M6494&lt;0.9,"Carg FV","Stby"),IF(M6494&gt;P6494,"V2H",IF(M6494&lt;0.9,"Carg xar","Stby")))))</f>
        <v/>
      </c>
      <c r="J6494" s="12">
        <f>IF(OR(I6494="Carg FV",I6494="Carg xar"),MIN(IF(I6494="Carg FV",ABS(H6494),7.4),7.4,MAX(0,(0.9-M6494)*40)*0.95),0)</f>
        <v/>
      </c>
      <c r="K6494" s="12">
        <f>IF(I6494="V2H",MIN(MAX(0,H6494),7.4,MAX(0,(M6494-P6494)*40)*0.95),0)</f>
        <v/>
      </c>
      <c r="L6494" s="12">
        <f>IF(E6494=0,0,MAX(0,H6494-K6494))</f>
        <v/>
      </c>
      <c r="M6494" s="13">
        <f>M6493+J6493/40-IF(I6493="V2H",K6493/(0.95*40),0)-IF(E6494=0,IF(E6493=1,IF(D6494=1,30,40)*0.18/(2*40),0),0)-IF(E6494=1,IF(E6493=0,IF(D6494=1,30,40)*0.18/(2*40),0),0)</f>
        <v/>
      </c>
      <c r="N6494" s="14" t="n">
        <v>0.09</v>
      </c>
      <c r="O6494" s="15">
        <f>K6494*N6494</f>
        <v/>
      </c>
      <c r="P6494">
        <f>IF(E6494=0,0.3,IF(D6494=1,IF(C6494&gt;=Params!$B$13-3,IF(C6494&lt;Params!$B$13,Params!$B$20,0.3),0.3),IF(C6494&gt;=Params!$B$15-3,IF(C6494&lt;Params!$B$15,Params!$B$21,0.3),0.3)))</f>
        <v/>
      </c>
    </row>
    <row r="6495" ht="15" customHeight="1" s="1">
      <c r="A6495" s="9" t="n">
        <v>6492</v>
      </c>
      <c r="B6495" s="6" t="inlineStr">
        <is>
          <t>28/09</t>
        </is>
      </c>
      <c r="C6495" s="6" t="n">
        <v>11</v>
      </c>
      <c r="D6495" s="6" t="n">
        <v>1</v>
      </c>
      <c r="E6495" s="10">
        <f>IF(D6495=1, IF(OR(C6495&lt;10, C6495&gt;=15),1,0), IF(OR(C6495&lt;7, C6495&gt;=18),1,0))</f>
        <v/>
      </c>
      <c r="F6495" s="11" t="n">
        <v>1.347</v>
      </c>
      <c r="G6495" s="12">
        <f>0.75*8</f>
        <v/>
      </c>
      <c r="H6495" s="12">
        <f>F6495-G6495</f>
        <v/>
      </c>
      <c r="I6495" s="10">
        <f>IF(E6495=0,"Fora",IF(E6494=0,"Carg xar",IF(H6495&lt;0,IF(M6495&lt;0.9,"Carg FV","Stby"),IF(M6495&gt;P6495,"V2H",IF(M6495&lt;0.9,"Carg xar","Stby")))))</f>
        <v/>
      </c>
      <c r="J6495" s="12">
        <f>IF(OR(I6495="Carg FV",I6495="Carg xar"),MIN(IF(I6495="Carg FV",ABS(H6495),7.4),7.4,MAX(0,(0.9-M6495)*40)*0.95),0)</f>
        <v/>
      </c>
      <c r="K6495" s="12">
        <f>IF(I6495="V2H",MIN(MAX(0,H6495),7.4,MAX(0,(M6495-P6495)*40)*0.95),0)</f>
        <v/>
      </c>
      <c r="L6495" s="12">
        <f>IF(E6495=0,0,MAX(0,H6495-K6495))</f>
        <v/>
      </c>
      <c r="M6495" s="13">
        <f>M6494+J6494/40-IF(I6494="V2H",K6494/(0.95*40),0)-IF(E6495=0,IF(E6494=1,IF(D6495=1,30,40)*0.18/(2*40),0),0)-IF(E6495=1,IF(E6494=0,IF(D6495=1,30,40)*0.18/(2*40),0),0)</f>
        <v/>
      </c>
      <c r="N6495" s="14" t="n">
        <v>0.09</v>
      </c>
      <c r="O6495" s="15">
        <f>K6495*N6495</f>
        <v/>
      </c>
      <c r="P6495">
        <f>IF(E6495=0,0.3,IF(D6495=1,IF(C6495&gt;=Params!$B$13-3,IF(C6495&lt;Params!$B$13,Params!$B$20,0.3),0.3),IF(C6495&gt;=Params!$B$15-3,IF(C6495&lt;Params!$B$15,Params!$B$21,0.3),0.3)))</f>
        <v/>
      </c>
    </row>
    <row r="6496" ht="15" customHeight="1" s="1">
      <c r="A6496" s="9" t="n">
        <v>6493</v>
      </c>
      <c r="B6496" s="6" t="inlineStr">
        <is>
          <t>28/09</t>
        </is>
      </c>
      <c r="C6496" s="6" t="n">
        <v>12</v>
      </c>
      <c r="D6496" s="6" t="n">
        <v>1</v>
      </c>
      <c r="E6496" s="10">
        <f>IF(D6496=1, IF(OR(C6496&lt;10, C6496&gt;=15),1,0), IF(OR(C6496&lt;7, C6496&gt;=18),1,0))</f>
        <v/>
      </c>
      <c r="F6496" s="11" t="n">
        <v>0</v>
      </c>
      <c r="G6496" s="12">
        <f>0.82*8</f>
        <v/>
      </c>
      <c r="H6496" s="12">
        <f>F6496-G6496</f>
        <v/>
      </c>
      <c r="I6496" s="10">
        <f>IF(E6496=0,"Fora",IF(E6495=0,"Carg xar",IF(H6496&lt;0,IF(M6496&lt;0.9,"Carg FV","Stby"),IF(M6496&gt;P6496,"V2H",IF(M6496&lt;0.9,"Carg xar","Stby")))))</f>
        <v/>
      </c>
      <c r="J6496" s="12">
        <f>IF(OR(I6496="Carg FV",I6496="Carg xar"),MIN(IF(I6496="Carg FV",ABS(H6496),7.4),7.4,MAX(0,(0.9-M6496)*40)*0.95),0)</f>
        <v/>
      </c>
      <c r="K6496" s="12">
        <f>IF(I6496="V2H",MIN(MAX(0,H6496),7.4,MAX(0,(M6496-P6496)*40)*0.95),0)</f>
        <v/>
      </c>
      <c r="L6496" s="12">
        <f>IF(E6496=0,0,MAX(0,H6496-K6496))</f>
        <v/>
      </c>
      <c r="M6496" s="13">
        <f>M6495+J6495/40-IF(I6495="V2H",K6495/(0.95*40),0)-IF(E6496=0,IF(E6495=1,IF(D6496=1,30,40)*0.18/(2*40),0),0)-IF(E6496=1,IF(E6495=0,IF(D6496=1,30,40)*0.18/(2*40),0),0)</f>
        <v/>
      </c>
      <c r="N6496" s="14" t="n">
        <v>0.09</v>
      </c>
      <c r="O6496" s="15">
        <f>K6496*N6496</f>
        <v/>
      </c>
      <c r="P6496">
        <f>IF(E6496=0,0.3,IF(D6496=1,IF(C6496&gt;=Params!$B$13-3,IF(C6496&lt;Params!$B$13,Params!$B$20,0.3),0.3),IF(C6496&gt;=Params!$B$15-3,IF(C6496&lt;Params!$B$15,Params!$B$21,0.3),0.3)))</f>
        <v/>
      </c>
    </row>
    <row r="6497" ht="15" customHeight="1" s="1">
      <c r="A6497" s="9" t="n">
        <v>6494</v>
      </c>
      <c r="B6497" s="6" t="inlineStr">
        <is>
          <t>28/09</t>
        </is>
      </c>
      <c r="C6497" s="6" t="n">
        <v>13</v>
      </c>
      <c r="D6497" s="6" t="n">
        <v>1</v>
      </c>
      <c r="E6497" s="10">
        <f>IF(D6497=1, IF(OR(C6497&lt;10, C6497&gt;=15),1,0), IF(OR(C6497&lt;7, C6497&gt;=18),1,0))</f>
        <v/>
      </c>
      <c r="F6497" s="11" t="n">
        <v>0</v>
      </c>
      <c r="G6497" s="12">
        <f>0.8*8</f>
        <v/>
      </c>
      <c r="H6497" s="12">
        <f>F6497-G6497</f>
        <v/>
      </c>
      <c r="I6497" s="10">
        <f>IF(E6497=0,"Fora",IF(E6496=0,"Carg xar",IF(H6497&lt;0,IF(M6497&lt;0.9,"Carg FV","Stby"),IF(M6497&gt;P6497,"V2H",IF(M6497&lt;0.9,"Carg xar","Stby")))))</f>
        <v/>
      </c>
      <c r="J6497" s="12">
        <f>IF(OR(I6497="Carg FV",I6497="Carg xar"),MIN(IF(I6497="Carg FV",ABS(H6497),7.4),7.4,MAX(0,(0.9-M6497)*40)*0.95),0)</f>
        <v/>
      </c>
      <c r="K6497" s="12">
        <f>IF(I6497="V2H",MIN(MAX(0,H6497),7.4,MAX(0,(M6497-P6497)*40)*0.95),0)</f>
        <v/>
      </c>
      <c r="L6497" s="12">
        <f>IF(E6497=0,0,MAX(0,H6497-K6497))</f>
        <v/>
      </c>
      <c r="M6497" s="13">
        <f>M6496+J6496/40-IF(I6496="V2H",K6496/(0.95*40),0)-IF(E6497=0,IF(E6496=1,IF(D6497=1,30,40)*0.18/(2*40),0),0)-IF(E6497=1,IF(E6496=0,IF(D6497=1,30,40)*0.18/(2*40),0),0)</f>
        <v/>
      </c>
      <c r="N6497" s="14" t="n">
        <v>0.09</v>
      </c>
      <c r="O6497" s="15">
        <f>K6497*N6497</f>
        <v/>
      </c>
      <c r="P6497">
        <f>IF(E6497=0,0.3,IF(D6497=1,IF(C6497&gt;=Params!$B$13-3,IF(C6497&lt;Params!$B$13,Params!$B$20,0.3),0.3),IF(C6497&gt;=Params!$B$15-3,IF(C6497&lt;Params!$B$15,Params!$B$21,0.3),0.3)))</f>
        <v/>
      </c>
    </row>
    <row r="6498" ht="15" customHeight="1" s="1">
      <c r="A6498" s="9" t="n">
        <v>6495</v>
      </c>
      <c r="B6498" s="6" t="inlineStr">
        <is>
          <t>28/09</t>
        </is>
      </c>
      <c r="C6498" s="6" t="n">
        <v>14</v>
      </c>
      <c r="D6498" s="6" t="n">
        <v>1</v>
      </c>
      <c r="E6498" s="10">
        <f>IF(D6498=1, IF(OR(C6498&lt;10, C6498&gt;=15),1,0), IF(OR(C6498&lt;7, C6498&gt;=18),1,0))</f>
        <v/>
      </c>
      <c r="F6498" s="11" t="n">
        <v>0</v>
      </c>
      <c r="G6498" s="12">
        <f>0.68*8</f>
        <v/>
      </c>
      <c r="H6498" s="12">
        <f>F6498-G6498</f>
        <v/>
      </c>
      <c r="I6498" s="10">
        <f>IF(E6498=0,"Fora",IF(E6497=0,"Carg xar",IF(H6498&lt;0,IF(M6498&lt;0.9,"Carg FV","Stby"),IF(M6498&gt;P6498,"V2H",IF(M6498&lt;0.9,"Carg xar","Stby")))))</f>
        <v/>
      </c>
      <c r="J6498" s="12">
        <f>IF(OR(I6498="Carg FV",I6498="Carg xar"),MIN(IF(I6498="Carg FV",ABS(H6498),7.4),7.4,MAX(0,(0.9-M6498)*40)*0.95),0)</f>
        <v/>
      </c>
      <c r="K6498" s="12">
        <f>IF(I6498="V2H",MIN(MAX(0,H6498),7.4,MAX(0,(M6498-P6498)*40)*0.95),0)</f>
        <v/>
      </c>
      <c r="L6498" s="12">
        <f>IF(E6498=0,0,MAX(0,H6498-K6498))</f>
        <v/>
      </c>
      <c r="M6498" s="13">
        <f>M6497+J6497/40-IF(I6497="V2H",K6497/(0.95*40),0)-IF(E6498=0,IF(E6497=1,IF(D6498=1,30,40)*0.18/(2*40),0),0)-IF(E6498=1,IF(E6497=0,IF(D6498=1,30,40)*0.18/(2*40),0),0)</f>
        <v/>
      </c>
      <c r="N6498" s="14" t="n">
        <v>0.09</v>
      </c>
      <c r="O6498" s="15">
        <f>K6498*N6498</f>
        <v/>
      </c>
      <c r="P6498">
        <f>IF(E6498=0,0.3,IF(D6498=1,IF(C6498&gt;=Params!$B$13-3,IF(C6498&lt;Params!$B$13,Params!$B$20,0.3),0.3),IF(C6498&gt;=Params!$B$15-3,IF(C6498&lt;Params!$B$15,Params!$B$21,0.3),0.3)))</f>
        <v/>
      </c>
    </row>
    <row r="6499" ht="15" customHeight="1" s="1">
      <c r="A6499" s="9" t="n">
        <v>6496</v>
      </c>
      <c r="B6499" s="6" t="inlineStr">
        <is>
          <t>28/09</t>
        </is>
      </c>
      <c r="C6499" s="6" t="n">
        <v>15</v>
      </c>
      <c r="D6499" s="6" t="n">
        <v>1</v>
      </c>
      <c r="E6499" s="10">
        <f>IF(D6499=1, IF(OR(C6499&lt;10, C6499&gt;=15),1,0), IF(OR(C6499&lt;7, C6499&gt;=18),1,0))</f>
        <v/>
      </c>
      <c r="F6499" s="11" t="n">
        <v>0</v>
      </c>
      <c r="G6499" s="12">
        <f>0.5*8</f>
        <v/>
      </c>
      <c r="H6499" s="12">
        <f>F6499-G6499</f>
        <v/>
      </c>
      <c r="I6499" s="10">
        <f>IF(E6499=0,"Fora",IF(E6498=0,"Carg xar",IF(H6499&lt;0,IF(M6499&lt;0.9,"Carg FV","Stby"),IF(M6499&gt;P6499,"V2H",IF(M6499&lt;0.9,"Carg xar","Stby")))))</f>
        <v/>
      </c>
      <c r="J6499" s="12">
        <f>IF(OR(I6499="Carg FV",I6499="Carg xar"),MIN(IF(I6499="Carg FV",ABS(H6499),7.4),7.4,MAX(0,(0.9-M6499)*40)*0.95),0)</f>
        <v/>
      </c>
      <c r="K6499" s="12">
        <f>IF(I6499="V2H",MIN(MAX(0,H6499),7.4,MAX(0,(M6499-P6499)*40)*0.95),0)</f>
        <v/>
      </c>
      <c r="L6499" s="12">
        <f>IF(E6499=0,0,MAX(0,H6499-K6499))</f>
        <v/>
      </c>
      <c r="M6499" s="13">
        <f>M6498+J6498/40-IF(I6498="V2H",K6498/(0.95*40),0)-IF(E6499=0,IF(E6498=1,IF(D6499=1,30,40)*0.18/(2*40),0),0)-IF(E6499=1,IF(E6498=0,IF(D6499=1,30,40)*0.18/(2*40),0),0)</f>
        <v/>
      </c>
      <c r="N6499" s="14" t="n">
        <v>0.09</v>
      </c>
      <c r="O6499" s="15">
        <f>K6499*N6499</f>
        <v/>
      </c>
      <c r="P6499">
        <f>IF(E6499=0,0.3,IF(D6499=1,IF(C6499&gt;=Params!$B$13-3,IF(C6499&lt;Params!$B$13,Params!$B$20,0.3),0.3),IF(C6499&gt;=Params!$B$15-3,IF(C6499&lt;Params!$B$15,Params!$B$21,0.3),0.3)))</f>
        <v/>
      </c>
    </row>
    <row r="6500" ht="15" customHeight="1" s="1">
      <c r="A6500" s="9" t="n">
        <v>6497</v>
      </c>
      <c r="B6500" s="6" t="inlineStr">
        <is>
          <t>28/09</t>
        </is>
      </c>
      <c r="C6500" s="6" t="n">
        <v>16</v>
      </c>
      <c r="D6500" s="6" t="n">
        <v>1</v>
      </c>
      <c r="E6500" s="10">
        <f>IF(D6500=1, IF(OR(C6500&lt;10, C6500&gt;=15),1,0), IF(OR(C6500&lt;7, C6500&gt;=18),1,0))</f>
        <v/>
      </c>
      <c r="F6500" s="11" t="n">
        <v>0</v>
      </c>
      <c r="G6500" s="12">
        <f>0.3*8</f>
        <v/>
      </c>
      <c r="H6500" s="12">
        <f>F6500-G6500</f>
        <v/>
      </c>
      <c r="I6500" s="10">
        <f>IF(E6500=0,"Fora",IF(E6499=0,"Carg xar",IF(H6500&lt;0,IF(M6500&lt;0.9,"Carg FV","Stby"),IF(M6500&gt;P6500,"V2H",IF(M6500&lt;0.9,"Carg xar","Stby")))))</f>
        <v/>
      </c>
      <c r="J6500" s="12">
        <f>IF(OR(I6500="Carg FV",I6500="Carg xar"),MIN(IF(I6500="Carg FV",ABS(H6500),7.4),7.4,MAX(0,(0.9-M6500)*40)*0.95),0)</f>
        <v/>
      </c>
      <c r="K6500" s="12">
        <f>IF(I6500="V2H",MIN(MAX(0,H6500),7.4,MAX(0,(M6500-P6500)*40)*0.95),0)</f>
        <v/>
      </c>
      <c r="L6500" s="12">
        <f>IF(E6500=0,0,MAX(0,H6500-K6500))</f>
        <v/>
      </c>
      <c r="M6500" s="13">
        <f>M6499+J6499/40-IF(I6499="V2H",K6499/(0.95*40),0)-IF(E6500=0,IF(E6499=1,IF(D6500=1,30,40)*0.18/(2*40),0),0)-IF(E6500=1,IF(E6499=0,IF(D6500=1,30,40)*0.18/(2*40),0),0)</f>
        <v/>
      </c>
      <c r="N6500" s="14" t="n">
        <v>0.09</v>
      </c>
      <c r="O6500" s="15">
        <f>K6500*N6500</f>
        <v/>
      </c>
      <c r="P6500">
        <f>IF(E6500=0,0.3,IF(D6500=1,IF(C6500&gt;=Params!$B$13-3,IF(C6500&lt;Params!$B$13,Params!$B$20,0.3),0.3),IF(C6500&gt;=Params!$B$15-3,IF(C6500&lt;Params!$B$15,Params!$B$21,0.3),0.3)))</f>
        <v/>
      </c>
    </row>
    <row r="6501" ht="15" customHeight="1" s="1">
      <c r="A6501" s="9" t="n">
        <v>6498</v>
      </c>
      <c r="B6501" s="6" t="inlineStr">
        <is>
          <t>28/09</t>
        </is>
      </c>
      <c r="C6501" s="6" t="n">
        <v>17</v>
      </c>
      <c r="D6501" s="6" t="n">
        <v>1</v>
      </c>
      <c r="E6501" s="10">
        <f>IF(D6501=1, IF(OR(C6501&lt;10, C6501&gt;=15),1,0), IF(OR(C6501&lt;7, C6501&gt;=18),1,0))</f>
        <v/>
      </c>
      <c r="F6501" s="11" t="n">
        <v>0</v>
      </c>
      <c r="G6501" s="12">
        <f>0.12*8</f>
        <v/>
      </c>
      <c r="H6501" s="12">
        <f>F6501-G6501</f>
        <v/>
      </c>
      <c r="I6501" s="10">
        <f>IF(E6501=0,"Fora",IF(E6500=0,"Carg xar",IF(H6501&lt;0,IF(M6501&lt;0.9,"Carg FV","Stby"),IF(M6501&gt;P6501,"V2H",IF(M6501&lt;0.9,"Carg xar","Stby")))))</f>
        <v/>
      </c>
      <c r="J6501" s="12">
        <f>IF(OR(I6501="Carg FV",I6501="Carg xar"),MIN(IF(I6501="Carg FV",ABS(H6501),7.4),7.4,MAX(0,(0.9-M6501)*40)*0.95),0)</f>
        <v/>
      </c>
      <c r="K6501" s="12">
        <f>IF(I6501="V2H",MIN(MAX(0,H6501),7.4,MAX(0,(M6501-P6501)*40)*0.95),0)</f>
        <v/>
      </c>
      <c r="L6501" s="12">
        <f>IF(E6501=0,0,MAX(0,H6501-K6501))</f>
        <v/>
      </c>
      <c r="M6501" s="13">
        <f>M6500+J6500/40-IF(I6500="V2H",K6500/(0.95*40),0)-IF(E6501=0,IF(E6500=1,IF(D6501=1,30,40)*0.18/(2*40),0),0)-IF(E6501=1,IF(E6500=0,IF(D6501=1,30,40)*0.18/(2*40),0),0)</f>
        <v/>
      </c>
      <c r="N6501" s="14" t="n">
        <v>0.09</v>
      </c>
      <c r="O6501" s="15">
        <f>K6501*N6501</f>
        <v/>
      </c>
      <c r="P6501">
        <f>IF(E6501=0,0.3,IF(D6501=1,IF(C6501&gt;=Params!$B$13-3,IF(C6501&lt;Params!$B$13,Params!$B$20,0.3),0.3),IF(C6501&gt;=Params!$B$15-3,IF(C6501&lt;Params!$B$15,Params!$B$21,0.3),0.3)))</f>
        <v/>
      </c>
    </row>
    <row r="6502" ht="15" customHeight="1" s="1">
      <c r="A6502" s="9" t="n">
        <v>6499</v>
      </c>
      <c r="B6502" s="6" t="inlineStr">
        <is>
          <t>28/09</t>
        </is>
      </c>
      <c r="C6502" s="6" t="n">
        <v>18</v>
      </c>
      <c r="D6502" s="6" t="n">
        <v>1</v>
      </c>
      <c r="E6502" s="10">
        <f>IF(D6502=1, IF(OR(C6502&lt;10, C6502&gt;=15),1,0), IF(OR(C6502&lt;7, C6502&gt;=18),1,0))</f>
        <v/>
      </c>
      <c r="F6502" s="11" t="n">
        <v>0</v>
      </c>
      <c r="G6502" s="12">
        <f>0*8</f>
        <v/>
      </c>
      <c r="H6502" s="12">
        <f>F6502-G6502</f>
        <v/>
      </c>
      <c r="I6502" s="10">
        <f>IF(E6502=0,"Fora",IF(E6501=0,"Carg xar",IF(H6502&lt;0,IF(M6502&lt;0.9,"Carg FV","Stby"),IF(M6502&gt;P6502,"V2H",IF(M6502&lt;0.9,"Carg xar","Stby")))))</f>
        <v/>
      </c>
      <c r="J6502" s="12">
        <f>IF(OR(I6502="Carg FV",I6502="Carg xar"),MIN(IF(I6502="Carg FV",ABS(H6502),7.4),7.4,MAX(0,(0.9-M6502)*40)*0.95),0)</f>
        <v/>
      </c>
      <c r="K6502" s="12">
        <f>IF(I6502="V2H",MIN(MAX(0,H6502),7.4,MAX(0,(M6502-P6502)*40)*0.95),0)</f>
        <v/>
      </c>
      <c r="L6502" s="12">
        <f>IF(E6502=0,0,MAX(0,H6502-K6502))</f>
        <v/>
      </c>
      <c r="M6502" s="13">
        <f>M6501+J6501/40-IF(I6501="V2H",K6501/(0.95*40),0)-IF(E6502=0,IF(E6501=1,IF(D6502=1,30,40)*0.18/(2*40),0),0)-IF(E6502=1,IF(E6501=0,IF(D6502=1,30,40)*0.18/(2*40),0),0)</f>
        <v/>
      </c>
      <c r="N6502" s="14" t="n">
        <v>0.09</v>
      </c>
      <c r="O6502" s="15">
        <f>K6502*N6502</f>
        <v/>
      </c>
      <c r="P6502">
        <f>IF(E6502=0,0.3,IF(D6502=1,IF(C6502&gt;=Params!$B$13-3,IF(C6502&lt;Params!$B$13,Params!$B$20,0.3),0.3),IF(C6502&gt;=Params!$B$15-3,IF(C6502&lt;Params!$B$15,Params!$B$21,0.3),0.3)))</f>
        <v/>
      </c>
    </row>
    <row r="6503" ht="15" customHeight="1" s="1">
      <c r="A6503" s="9" t="n">
        <v>6500</v>
      </c>
      <c r="B6503" s="6" t="inlineStr">
        <is>
          <t>28/09</t>
        </is>
      </c>
      <c r="C6503" s="6" t="n">
        <v>19</v>
      </c>
      <c r="D6503" s="6" t="n">
        <v>1</v>
      </c>
      <c r="E6503" s="10">
        <f>IF(D6503=1, IF(OR(C6503&lt;10, C6503&gt;=15),1,0), IF(OR(C6503&lt;7, C6503&gt;=18),1,0))</f>
        <v/>
      </c>
      <c r="F6503" s="11" t="n">
        <v>0.423</v>
      </c>
      <c r="G6503" s="12">
        <f>0*8</f>
        <v/>
      </c>
      <c r="H6503" s="12">
        <f>F6503-G6503</f>
        <v/>
      </c>
      <c r="I6503" s="10">
        <f>IF(E6503=0,"Fora",IF(E6502=0,"Carg xar",IF(H6503&lt;0,IF(M6503&lt;0.9,"Carg FV","Stby"),IF(M6503&gt;P6503,"V2H",IF(M6503&lt;0.9,"Carg xar","Stby")))))</f>
        <v/>
      </c>
      <c r="J6503" s="12">
        <f>IF(OR(I6503="Carg FV",I6503="Carg xar"),MIN(IF(I6503="Carg FV",ABS(H6503),7.4),7.4,MAX(0,(0.9-M6503)*40)*0.95),0)</f>
        <v/>
      </c>
      <c r="K6503" s="12">
        <f>IF(I6503="V2H",MIN(MAX(0,H6503),7.4,MAX(0,(M6503-P6503)*40)*0.95),0)</f>
        <v/>
      </c>
      <c r="L6503" s="12">
        <f>IF(E6503=0,0,MAX(0,H6503-K6503))</f>
        <v/>
      </c>
      <c r="M6503" s="13">
        <f>M6502+J6502/40-IF(I6502="V2H",K6502/(0.95*40),0)-IF(E6503=0,IF(E6502=1,IF(D6503=1,30,40)*0.18/(2*40),0),0)-IF(E6503=1,IF(E6502=0,IF(D6503=1,30,40)*0.18/(2*40),0),0)</f>
        <v/>
      </c>
      <c r="N6503" s="14" t="n">
        <v>0.09</v>
      </c>
      <c r="O6503" s="15">
        <f>K6503*N6503</f>
        <v/>
      </c>
      <c r="P6503">
        <f>IF(E6503=0,0.3,IF(D6503=1,IF(C6503&gt;=Params!$B$13-3,IF(C6503&lt;Params!$B$13,Params!$B$20,0.3),0.3),IF(C6503&gt;=Params!$B$15-3,IF(C6503&lt;Params!$B$15,Params!$B$21,0.3),0.3)))</f>
        <v/>
      </c>
    </row>
    <row r="6504" ht="15" customHeight="1" s="1">
      <c r="A6504" s="9" t="n">
        <v>6501</v>
      </c>
      <c r="B6504" s="6" t="inlineStr">
        <is>
          <t>28/09</t>
        </is>
      </c>
      <c r="C6504" s="6" t="n">
        <v>20</v>
      </c>
      <c r="D6504" s="6" t="n">
        <v>1</v>
      </c>
      <c r="E6504" s="10">
        <f>IF(D6504=1, IF(OR(C6504&lt;10, C6504&gt;=15),1,0), IF(OR(C6504&lt;7, C6504&gt;=18),1,0))</f>
        <v/>
      </c>
      <c r="F6504" s="11" t="n">
        <v>0.438</v>
      </c>
      <c r="G6504" s="12">
        <f>0*8</f>
        <v/>
      </c>
      <c r="H6504" s="12">
        <f>F6504-G6504</f>
        <v/>
      </c>
      <c r="I6504" s="10">
        <f>IF(E6504=0,"Fora",IF(E6503=0,"Carg xar",IF(H6504&lt;0,IF(M6504&lt;0.9,"Carg FV","Stby"),IF(M6504&gt;P6504,"V2H",IF(M6504&lt;0.9,"Carg xar","Stby")))))</f>
        <v/>
      </c>
      <c r="J6504" s="12">
        <f>IF(OR(I6504="Carg FV",I6504="Carg xar"),MIN(IF(I6504="Carg FV",ABS(H6504),7.4),7.4,MAX(0,(0.9-M6504)*40)*0.95),0)</f>
        <v/>
      </c>
      <c r="K6504" s="12">
        <f>IF(I6504="V2H",MIN(MAX(0,H6504),7.4,MAX(0,(M6504-P6504)*40)*0.95),0)</f>
        <v/>
      </c>
      <c r="L6504" s="12">
        <f>IF(E6504=0,0,MAX(0,H6504-K6504))</f>
        <v/>
      </c>
      <c r="M6504" s="13">
        <f>M6503+J6503/40-IF(I6503="V2H",K6503/(0.95*40),0)-IF(E6504=0,IF(E6503=1,IF(D6504=1,30,40)*0.18/(2*40),0),0)-IF(E6504=1,IF(E6503=0,IF(D6504=1,30,40)*0.18/(2*40),0),0)</f>
        <v/>
      </c>
      <c r="N6504" s="14" t="n">
        <v>0.09</v>
      </c>
      <c r="O6504" s="15">
        <f>K6504*N6504</f>
        <v/>
      </c>
      <c r="P6504">
        <f>IF(E6504=0,0.3,IF(D6504=1,IF(C6504&gt;=Params!$B$13-3,IF(C6504&lt;Params!$B$13,Params!$B$20,0.3),0.3),IF(C6504&gt;=Params!$B$15-3,IF(C6504&lt;Params!$B$15,Params!$B$21,0.3),0.3)))</f>
        <v/>
      </c>
    </row>
    <row r="6505" ht="15" customHeight="1" s="1">
      <c r="A6505" s="9" t="n">
        <v>6502</v>
      </c>
      <c r="B6505" s="6" t="inlineStr">
        <is>
          <t>28/09</t>
        </is>
      </c>
      <c r="C6505" s="6" t="n">
        <v>21</v>
      </c>
      <c r="D6505" s="6" t="n">
        <v>1</v>
      </c>
      <c r="E6505" s="10">
        <f>IF(D6505=1, IF(OR(C6505&lt;10, C6505&gt;=15),1,0), IF(OR(C6505&lt;7, C6505&gt;=18),1,0))</f>
        <v/>
      </c>
      <c r="F6505" s="11" t="n">
        <v>0.638</v>
      </c>
      <c r="G6505" s="12">
        <f>0*8</f>
        <v/>
      </c>
      <c r="H6505" s="12">
        <f>F6505-G6505</f>
        <v/>
      </c>
      <c r="I6505" s="10">
        <f>IF(E6505=0,"Fora",IF(E6504=0,"Carg xar",IF(H6505&lt;0,IF(M6505&lt;0.9,"Carg FV","Stby"),IF(M6505&gt;P6505,"V2H",IF(M6505&lt;0.9,"Carg xar","Stby")))))</f>
        <v/>
      </c>
      <c r="J6505" s="12">
        <f>IF(OR(I6505="Carg FV",I6505="Carg xar"),MIN(IF(I6505="Carg FV",ABS(H6505),7.4),7.4,MAX(0,(0.9-M6505)*40)*0.95),0)</f>
        <v/>
      </c>
      <c r="K6505" s="12">
        <f>IF(I6505="V2H",MIN(MAX(0,H6505),7.4,MAX(0,(M6505-P6505)*40)*0.95),0)</f>
        <v/>
      </c>
      <c r="L6505" s="12">
        <f>IF(E6505=0,0,MAX(0,H6505-K6505))</f>
        <v/>
      </c>
      <c r="M6505" s="13">
        <f>M6504+J6504/40-IF(I6504="V2H",K6504/(0.95*40),0)-IF(E6505=0,IF(E6504=1,IF(D6505=1,30,40)*0.18/(2*40),0),0)-IF(E6505=1,IF(E6504=0,IF(D6505=1,30,40)*0.18/(2*40),0),0)</f>
        <v/>
      </c>
      <c r="N6505" s="14" t="n">
        <v>0.09</v>
      </c>
      <c r="O6505" s="15">
        <f>K6505*N6505</f>
        <v/>
      </c>
      <c r="P6505">
        <f>IF(E6505=0,0.3,IF(D6505=1,IF(C6505&gt;=Params!$B$13-3,IF(C6505&lt;Params!$B$13,Params!$B$20,0.3),0.3),IF(C6505&gt;=Params!$B$15-3,IF(C6505&lt;Params!$B$15,Params!$B$21,0.3),0.3)))</f>
        <v/>
      </c>
    </row>
    <row r="6506" ht="15" customHeight="1" s="1">
      <c r="A6506" s="9" t="n">
        <v>6503</v>
      </c>
      <c r="B6506" s="6" t="inlineStr">
        <is>
          <t>28/09</t>
        </is>
      </c>
      <c r="C6506" s="6" t="n">
        <v>22</v>
      </c>
      <c r="D6506" s="6" t="n">
        <v>1</v>
      </c>
      <c r="E6506" s="10">
        <f>IF(D6506=1, IF(OR(C6506&lt;10, C6506&gt;=15),1,0), IF(OR(C6506&lt;7, C6506&gt;=18),1,0))</f>
        <v/>
      </c>
      <c r="F6506" s="11" t="n">
        <v>0.345</v>
      </c>
      <c r="G6506" s="12">
        <f>0*8</f>
        <v/>
      </c>
      <c r="H6506" s="12">
        <f>F6506-G6506</f>
        <v/>
      </c>
      <c r="I6506" s="10">
        <f>IF(E6506=0,"Fora",IF(E6505=0,"Carg xar",IF(H6506&lt;0,IF(M6506&lt;0.9,"Carg FV","Stby"),IF(M6506&gt;P6506,"V2H",IF(M6506&lt;0.9,"Carg xar","Stby")))))</f>
        <v/>
      </c>
      <c r="J6506" s="12">
        <f>IF(OR(I6506="Carg FV",I6506="Carg xar"),MIN(IF(I6506="Carg FV",ABS(H6506),7.4),7.4,MAX(0,(0.9-M6506)*40)*0.95),0)</f>
        <v/>
      </c>
      <c r="K6506" s="12">
        <f>IF(I6506="V2H",MIN(MAX(0,H6506),7.4,MAX(0,(M6506-P6506)*40)*0.95),0)</f>
        <v/>
      </c>
      <c r="L6506" s="12">
        <f>IF(E6506=0,0,MAX(0,H6506-K6506))</f>
        <v/>
      </c>
      <c r="M6506" s="13">
        <f>M6505+J6505/40-IF(I6505="V2H",K6505/(0.95*40),0)-IF(E6506=0,IF(E6505=1,IF(D6506=1,30,40)*0.18/(2*40),0),0)-IF(E6506=1,IF(E6505=0,IF(D6506=1,30,40)*0.18/(2*40),0),0)</f>
        <v/>
      </c>
      <c r="N6506" s="14" t="n">
        <v>0.09</v>
      </c>
      <c r="O6506" s="15">
        <f>K6506*N6506</f>
        <v/>
      </c>
      <c r="P6506">
        <f>IF(E6506=0,0.3,IF(D6506=1,IF(C6506&gt;=Params!$B$13-3,IF(C6506&lt;Params!$B$13,Params!$B$20,0.3),0.3),IF(C6506&gt;=Params!$B$15-3,IF(C6506&lt;Params!$B$15,Params!$B$21,0.3),0.3)))</f>
        <v/>
      </c>
    </row>
    <row r="6507" ht="15" customHeight="1" s="1">
      <c r="A6507" s="9" t="n">
        <v>6504</v>
      </c>
      <c r="B6507" s="6" t="inlineStr">
        <is>
          <t>28/09</t>
        </is>
      </c>
      <c r="C6507" s="6" t="n">
        <v>23</v>
      </c>
      <c r="D6507" s="6" t="n">
        <v>1</v>
      </c>
      <c r="E6507" s="10">
        <f>IF(D6507=1, IF(OR(C6507&lt;10, C6507&gt;=15),1,0), IF(OR(C6507&lt;7, C6507&gt;=18),1,0))</f>
        <v/>
      </c>
      <c r="F6507" s="11" t="n">
        <v>0.257</v>
      </c>
      <c r="G6507" s="12">
        <f>0*8</f>
        <v/>
      </c>
      <c r="H6507" s="12">
        <f>F6507-G6507</f>
        <v/>
      </c>
      <c r="I6507" s="10">
        <f>IF(E6507=0,"Fora",IF(E6506=0,"Carg xar",IF(H6507&lt;0,IF(M6507&lt;0.9,"Carg FV","Stby"),IF(M6507&gt;P6507,"V2H",IF(M6507&lt;0.9,"Carg xar","Stby")))))</f>
        <v/>
      </c>
      <c r="J6507" s="12">
        <f>IF(OR(I6507="Carg FV",I6507="Carg xar"),MIN(IF(I6507="Carg FV",ABS(H6507),7.4),7.4,MAX(0,(0.9-M6507)*40)*0.95),0)</f>
        <v/>
      </c>
      <c r="K6507" s="12">
        <f>IF(I6507="V2H",MIN(MAX(0,H6507),7.4,MAX(0,(M6507-P6507)*40)*0.95),0)</f>
        <v/>
      </c>
      <c r="L6507" s="12">
        <f>IF(E6507=0,0,MAX(0,H6507-K6507))</f>
        <v/>
      </c>
      <c r="M6507" s="13">
        <f>M6506+J6506/40-IF(I6506="V2H",K6506/(0.95*40),0)-IF(E6507=0,IF(E6506=1,IF(D6507=1,30,40)*0.18/(2*40),0),0)-IF(E6507=1,IF(E6506=0,IF(D6507=1,30,40)*0.18/(2*40),0),0)</f>
        <v/>
      </c>
      <c r="N6507" s="14" t="n">
        <v>0.09</v>
      </c>
      <c r="O6507" s="15">
        <f>K6507*N6507</f>
        <v/>
      </c>
      <c r="P6507">
        <f>IF(E6507=0,0.3,IF(D6507=1,IF(C6507&gt;=Params!$B$13-3,IF(C6507&lt;Params!$B$13,Params!$B$20,0.3),0.3),IF(C6507&gt;=Params!$B$15-3,IF(C6507&lt;Params!$B$15,Params!$B$21,0.3),0.3)))</f>
        <v/>
      </c>
    </row>
    <row r="6508" ht="15" customHeight="1" s="1">
      <c r="A6508" s="9" t="n">
        <v>6505</v>
      </c>
      <c r="B6508" s="6" t="inlineStr">
        <is>
          <t>29/09</t>
        </is>
      </c>
      <c r="C6508" s="6" t="n">
        <v>0</v>
      </c>
      <c r="D6508" s="6" t="n">
        <v>0</v>
      </c>
      <c r="E6508" s="10">
        <f>IF(D6508=1, IF(OR(C6508&lt;10, C6508&gt;=15),1,0), IF(OR(C6508&lt;7, C6508&gt;=18),1,0))</f>
        <v/>
      </c>
      <c r="F6508" s="11" t="n">
        <v>0.177</v>
      </c>
      <c r="G6508" s="12">
        <f>0*8</f>
        <v/>
      </c>
      <c r="H6508" s="12">
        <f>F6508-G6508</f>
        <v/>
      </c>
      <c r="I6508" s="10">
        <f>IF(E6508=0,"Fora",IF(E6507=0,"Carg xar",IF(H6508&lt;0,IF(M6508&lt;0.9,"Carg FV","Stby"),IF(M6508&gt;P6508,"V2H",IF(M6508&lt;0.9,"Carg xar","Stby")))))</f>
        <v/>
      </c>
      <c r="J6508" s="12">
        <f>IF(OR(I6508="Carg FV",I6508="Carg xar"),MIN(IF(I6508="Carg FV",ABS(H6508),7.4),7.4,MAX(0,(0.9-M6508)*40)*0.95),0)</f>
        <v/>
      </c>
      <c r="K6508" s="12">
        <f>IF(I6508="V2H",MIN(MAX(0,H6508),7.4,MAX(0,(M6508-P6508)*40)*0.95),0)</f>
        <v/>
      </c>
      <c r="L6508" s="12">
        <f>IF(E6508=0,0,MAX(0,H6508-K6508))</f>
        <v/>
      </c>
      <c r="M6508" s="13">
        <f>M6507+J6507/40-IF(I6507="V2H",K6507/(0.95*40),0)-IF(E6508=0,IF(E6507=1,IF(D6508=1,30,40)*0.18/(2*40),0),0)-IF(E6508=1,IF(E6507=0,IF(D6508=1,30,40)*0.18/(2*40),0),0)</f>
        <v/>
      </c>
      <c r="N6508" s="14" t="n">
        <v>0.09</v>
      </c>
      <c r="O6508" s="15">
        <f>K6508*N6508</f>
        <v/>
      </c>
      <c r="P6508">
        <f>IF(E6508=0,0.3,IF(D6508=1,IF(C6508&gt;=Params!$B$13-3,IF(C6508&lt;Params!$B$13,Params!$B$20,0.3),0.3),IF(C6508&gt;=Params!$B$15-3,IF(C6508&lt;Params!$B$15,Params!$B$21,0.3),0.3)))</f>
        <v/>
      </c>
    </row>
    <row r="6509" ht="15" customHeight="1" s="1">
      <c r="A6509" s="9" t="n">
        <v>6506</v>
      </c>
      <c r="B6509" s="6" t="inlineStr">
        <is>
          <t>29/09</t>
        </is>
      </c>
      <c r="C6509" s="6" t="n">
        <v>1</v>
      </c>
      <c r="D6509" s="6" t="n">
        <v>0</v>
      </c>
      <c r="E6509" s="10">
        <f>IF(D6509=1, IF(OR(C6509&lt;10, C6509&gt;=15),1,0), IF(OR(C6509&lt;7, C6509&gt;=18),1,0))</f>
        <v/>
      </c>
      <c r="F6509" s="11" t="n">
        <v>0.131</v>
      </c>
      <c r="G6509" s="12">
        <f>0*8</f>
        <v/>
      </c>
      <c r="H6509" s="12">
        <f>F6509-G6509</f>
        <v/>
      </c>
      <c r="I6509" s="10">
        <f>IF(E6509=0,"Fora",IF(E6508=0,"Carg xar",IF(H6509&lt;0,IF(M6509&lt;0.9,"Carg FV","Stby"),IF(M6509&gt;P6509,"V2H",IF(M6509&lt;0.9,"Carg xar","Stby")))))</f>
        <v/>
      </c>
      <c r="J6509" s="12">
        <f>IF(OR(I6509="Carg FV",I6509="Carg xar"),MIN(IF(I6509="Carg FV",ABS(H6509),7.4),7.4,MAX(0,(0.9-M6509)*40)*0.95),0)</f>
        <v/>
      </c>
      <c r="K6509" s="12">
        <f>IF(I6509="V2H",MIN(MAX(0,H6509),7.4,MAX(0,(M6509-P6509)*40)*0.95),0)</f>
        <v/>
      </c>
      <c r="L6509" s="12">
        <f>IF(E6509=0,0,MAX(0,H6509-K6509))</f>
        <v/>
      </c>
      <c r="M6509" s="13">
        <f>M6508+J6508/40-IF(I6508="V2H",K6508/(0.95*40),0)-IF(E6509=0,IF(E6508=1,IF(D6509=1,30,40)*0.18/(2*40),0),0)-IF(E6509=1,IF(E6508=0,IF(D6509=1,30,40)*0.18/(2*40),0),0)</f>
        <v/>
      </c>
      <c r="N6509" s="14" t="n">
        <v>0.09</v>
      </c>
      <c r="O6509" s="15">
        <f>K6509*N6509</f>
        <v/>
      </c>
      <c r="P6509">
        <f>IF(E6509=0,0.3,IF(D6509=1,IF(C6509&gt;=Params!$B$13-3,IF(C6509&lt;Params!$B$13,Params!$B$20,0.3),0.3),IF(C6509&gt;=Params!$B$15-3,IF(C6509&lt;Params!$B$15,Params!$B$21,0.3),0.3)))</f>
        <v/>
      </c>
    </row>
    <row r="6510" ht="15" customHeight="1" s="1">
      <c r="A6510" s="9" t="n">
        <v>6507</v>
      </c>
      <c r="B6510" s="6" t="inlineStr">
        <is>
          <t>29/09</t>
        </is>
      </c>
      <c r="C6510" s="6" t="n">
        <v>2</v>
      </c>
      <c r="D6510" s="6" t="n">
        <v>0</v>
      </c>
      <c r="E6510" s="10">
        <f>IF(D6510=1, IF(OR(C6510&lt;10, C6510&gt;=15),1,0), IF(OR(C6510&lt;7, C6510&gt;=18),1,0))</f>
        <v/>
      </c>
      <c r="F6510" s="11" t="n">
        <v>0.159</v>
      </c>
      <c r="G6510" s="12">
        <f>0*8</f>
        <v/>
      </c>
      <c r="H6510" s="12">
        <f>F6510-G6510</f>
        <v/>
      </c>
      <c r="I6510" s="10">
        <f>IF(E6510=0,"Fora",IF(E6509=0,"Carg xar",IF(H6510&lt;0,IF(M6510&lt;0.9,"Carg FV","Stby"),IF(M6510&gt;P6510,"V2H",IF(M6510&lt;0.9,"Carg xar","Stby")))))</f>
        <v/>
      </c>
      <c r="J6510" s="12">
        <f>IF(OR(I6510="Carg FV",I6510="Carg xar"),MIN(IF(I6510="Carg FV",ABS(H6510),7.4),7.4,MAX(0,(0.9-M6510)*40)*0.95),0)</f>
        <v/>
      </c>
      <c r="K6510" s="12">
        <f>IF(I6510="V2H",MIN(MAX(0,H6510),7.4,MAX(0,(M6510-P6510)*40)*0.95),0)</f>
        <v/>
      </c>
      <c r="L6510" s="12">
        <f>IF(E6510=0,0,MAX(0,H6510-K6510))</f>
        <v/>
      </c>
      <c r="M6510" s="13">
        <f>M6509+J6509/40-IF(I6509="V2H",K6509/(0.95*40),0)-IF(E6510=0,IF(E6509=1,IF(D6510=1,30,40)*0.18/(2*40),0),0)-IF(E6510=1,IF(E6509=0,IF(D6510=1,30,40)*0.18/(2*40),0),0)</f>
        <v/>
      </c>
      <c r="N6510" s="14" t="n">
        <v>0.09</v>
      </c>
      <c r="O6510" s="15">
        <f>K6510*N6510</f>
        <v/>
      </c>
      <c r="P6510">
        <f>IF(E6510=0,0.3,IF(D6510=1,IF(C6510&gt;=Params!$B$13-3,IF(C6510&lt;Params!$B$13,Params!$B$20,0.3),0.3),IF(C6510&gt;=Params!$B$15-3,IF(C6510&lt;Params!$B$15,Params!$B$21,0.3),0.3)))</f>
        <v/>
      </c>
    </row>
    <row r="6511" ht="15" customHeight="1" s="1">
      <c r="A6511" s="9" t="n">
        <v>6508</v>
      </c>
      <c r="B6511" s="6" t="inlineStr">
        <is>
          <t>29/09</t>
        </is>
      </c>
      <c r="C6511" s="6" t="n">
        <v>3</v>
      </c>
      <c r="D6511" s="6" t="n">
        <v>0</v>
      </c>
      <c r="E6511" s="10">
        <f>IF(D6511=1, IF(OR(C6511&lt;10, C6511&gt;=15),1,0), IF(OR(C6511&lt;7, C6511&gt;=18),1,0))</f>
        <v/>
      </c>
      <c r="F6511" s="11" t="n">
        <v>0.128</v>
      </c>
      <c r="G6511" s="12">
        <f>0*8</f>
        <v/>
      </c>
      <c r="H6511" s="12">
        <f>F6511-G6511</f>
        <v/>
      </c>
      <c r="I6511" s="10">
        <f>IF(E6511=0,"Fora",IF(E6510=0,"Carg xar",IF(H6511&lt;0,IF(M6511&lt;0.9,"Carg FV","Stby"),IF(M6511&gt;P6511,"V2H",IF(M6511&lt;0.9,"Carg xar","Stby")))))</f>
        <v/>
      </c>
      <c r="J6511" s="12">
        <f>IF(OR(I6511="Carg FV",I6511="Carg xar"),MIN(IF(I6511="Carg FV",ABS(H6511),7.4),7.4,MAX(0,(0.9-M6511)*40)*0.95),0)</f>
        <v/>
      </c>
      <c r="K6511" s="12">
        <f>IF(I6511="V2H",MIN(MAX(0,H6511),7.4,MAX(0,(M6511-P6511)*40)*0.95),0)</f>
        <v/>
      </c>
      <c r="L6511" s="12">
        <f>IF(E6511=0,0,MAX(0,H6511-K6511))</f>
        <v/>
      </c>
      <c r="M6511" s="13">
        <f>M6510+J6510/40-IF(I6510="V2H",K6510/(0.95*40),0)-IF(E6511=0,IF(E6510=1,IF(D6511=1,30,40)*0.18/(2*40),0),0)-IF(E6511=1,IF(E6510=0,IF(D6511=1,30,40)*0.18/(2*40),0),0)</f>
        <v/>
      </c>
      <c r="N6511" s="14" t="n">
        <v>0.09</v>
      </c>
      <c r="O6511" s="15">
        <f>K6511*N6511</f>
        <v/>
      </c>
      <c r="P6511">
        <f>IF(E6511=0,0.3,IF(D6511=1,IF(C6511&gt;=Params!$B$13-3,IF(C6511&lt;Params!$B$13,Params!$B$20,0.3),0.3),IF(C6511&gt;=Params!$B$15-3,IF(C6511&lt;Params!$B$15,Params!$B$21,0.3),0.3)))</f>
        <v/>
      </c>
    </row>
    <row r="6512" ht="15" customHeight="1" s="1">
      <c r="A6512" s="9" t="n">
        <v>6509</v>
      </c>
      <c r="B6512" s="6" t="inlineStr">
        <is>
          <t>29/09</t>
        </is>
      </c>
      <c r="C6512" s="6" t="n">
        <v>4</v>
      </c>
      <c r="D6512" s="6" t="n">
        <v>0</v>
      </c>
      <c r="E6512" s="10">
        <f>IF(D6512=1, IF(OR(C6512&lt;10, C6512&gt;=15),1,0), IF(OR(C6512&lt;7, C6512&gt;=18),1,0))</f>
        <v/>
      </c>
      <c r="F6512" s="11" t="n">
        <v>0.176</v>
      </c>
      <c r="G6512" s="12">
        <f>0*8</f>
        <v/>
      </c>
      <c r="H6512" s="12">
        <f>F6512-G6512</f>
        <v/>
      </c>
      <c r="I6512" s="10">
        <f>IF(E6512=0,"Fora",IF(E6511=0,"Carg xar",IF(H6512&lt;0,IF(M6512&lt;0.9,"Carg FV","Stby"),IF(M6512&gt;P6512,"V2H",IF(M6512&lt;0.9,"Carg xar","Stby")))))</f>
        <v/>
      </c>
      <c r="J6512" s="12">
        <f>IF(OR(I6512="Carg FV",I6512="Carg xar"),MIN(IF(I6512="Carg FV",ABS(H6512),7.4),7.4,MAX(0,(0.9-M6512)*40)*0.95),0)</f>
        <v/>
      </c>
      <c r="K6512" s="12">
        <f>IF(I6512="V2H",MIN(MAX(0,H6512),7.4,MAX(0,(M6512-P6512)*40)*0.95),0)</f>
        <v/>
      </c>
      <c r="L6512" s="12">
        <f>IF(E6512=0,0,MAX(0,H6512-K6512))</f>
        <v/>
      </c>
      <c r="M6512" s="13">
        <f>M6511+J6511/40-IF(I6511="V2H",K6511/(0.95*40),0)-IF(E6512=0,IF(E6511=1,IF(D6512=1,30,40)*0.18/(2*40),0),0)-IF(E6512=1,IF(E6511=0,IF(D6512=1,30,40)*0.18/(2*40),0),0)</f>
        <v/>
      </c>
      <c r="N6512" s="14" t="n">
        <v>0.09</v>
      </c>
      <c r="O6512" s="15">
        <f>K6512*N6512</f>
        <v/>
      </c>
      <c r="P6512">
        <f>IF(E6512=0,0.3,IF(D6512=1,IF(C6512&gt;=Params!$B$13-3,IF(C6512&lt;Params!$B$13,Params!$B$20,0.3),0.3),IF(C6512&gt;=Params!$B$15-3,IF(C6512&lt;Params!$B$15,Params!$B$21,0.3),0.3)))</f>
        <v/>
      </c>
    </row>
    <row r="6513" ht="15" customHeight="1" s="1">
      <c r="A6513" s="9" t="n">
        <v>6510</v>
      </c>
      <c r="B6513" s="6" t="inlineStr">
        <is>
          <t>29/09</t>
        </is>
      </c>
      <c r="C6513" s="6" t="n">
        <v>5</v>
      </c>
      <c r="D6513" s="6" t="n">
        <v>0</v>
      </c>
      <c r="E6513" s="10">
        <f>IF(D6513=1, IF(OR(C6513&lt;10, C6513&gt;=15),1,0), IF(OR(C6513&lt;7, C6513&gt;=18),1,0))</f>
        <v/>
      </c>
      <c r="F6513" s="11" t="n">
        <v>0.111</v>
      </c>
      <c r="G6513" s="12">
        <f>0*8</f>
        <v/>
      </c>
      <c r="H6513" s="12">
        <f>F6513-G6513</f>
        <v/>
      </c>
      <c r="I6513" s="10">
        <f>IF(E6513=0,"Fora",IF(E6512=0,"Carg xar",IF(H6513&lt;0,IF(M6513&lt;0.9,"Carg FV","Stby"),IF(M6513&gt;P6513,"V2H",IF(M6513&lt;0.9,"Carg xar","Stby")))))</f>
        <v/>
      </c>
      <c r="J6513" s="12">
        <f>IF(OR(I6513="Carg FV",I6513="Carg xar"),MIN(IF(I6513="Carg FV",ABS(H6513),7.4),7.4,MAX(0,(0.9-M6513)*40)*0.95),0)</f>
        <v/>
      </c>
      <c r="K6513" s="12">
        <f>IF(I6513="V2H",MIN(MAX(0,H6513),7.4,MAX(0,(M6513-P6513)*40)*0.95),0)</f>
        <v/>
      </c>
      <c r="L6513" s="12">
        <f>IF(E6513=0,0,MAX(0,H6513-K6513))</f>
        <v/>
      </c>
      <c r="M6513" s="13">
        <f>M6512+J6512/40-IF(I6512="V2H",K6512/(0.95*40),0)-IF(E6513=0,IF(E6512=1,IF(D6513=1,30,40)*0.18/(2*40),0),0)-IF(E6513=1,IF(E6512=0,IF(D6513=1,30,40)*0.18/(2*40),0),0)</f>
        <v/>
      </c>
      <c r="N6513" s="14" t="n">
        <v>0.09</v>
      </c>
      <c r="O6513" s="15">
        <f>K6513*N6513</f>
        <v/>
      </c>
      <c r="P6513">
        <f>IF(E6513=0,0.3,IF(D6513=1,IF(C6513&gt;=Params!$B$13-3,IF(C6513&lt;Params!$B$13,Params!$B$20,0.3),0.3),IF(C6513&gt;=Params!$B$15-3,IF(C6513&lt;Params!$B$15,Params!$B$21,0.3),0.3)))</f>
        <v/>
      </c>
    </row>
    <row r="6514" ht="15" customHeight="1" s="1">
      <c r="A6514" s="9" t="n">
        <v>6511</v>
      </c>
      <c r="B6514" s="6" t="inlineStr">
        <is>
          <t>29/09</t>
        </is>
      </c>
      <c r="C6514" s="6" t="n">
        <v>6</v>
      </c>
      <c r="D6514" s="6" t="n">
        <v>0</v>
      </c>
      <c r="E6514" s="10">
        <f>IF(D6514=1, IF(OR(C6514&lt;10, C6514&gt;=15),1,0), IF(OR(C6514&lt;7, C6514&gt;=18),1,0))</f>
        <v/>
      </c>
      <c r="F6514" s="11" t="n">
        <v>0.223</v>
      </c>
      <c r="G6514" s="12">
        <f>0*8</f>
        <v/>
      </c>
      <c r="H6514" s="12">
        <f>F6514-G6514</f>
        <v/>
      </c>
      <c r="I6514" s="10">
        <f>IF(E6514=0,"Fora",IF(E6513=0,"Carg xar",IF(H6514&lt;0,IF(M6514&lt;0.9,"Carg FV","Stby"),IF(M6514&gt;P6514,"V2H",IF(M6514&lt;0.9,"Carg xar","Stby")))))</f>
        <v/>
      </c>
      <c r="J6514" s="12">
        <f>IF(OR(I6514="Carg FV",I6514="Carg xar"),MIN(IF(I6514="Carg FV",ABS(H6514),7.4),7.4,MAX(0,(0.9-M6514)*40)*0.95),0)</f>
        <v/>
      </c>
      <c r="K6514" s="12">
        <f>IF(I6514="V2H",MIN(MAX(0,H6514),7.4,MAX(0,(M6514-P6514)*40)*0.95),0)</f>
        <v/>
      </c>
      <c r="L6514" s="12">
        <f>IF(E6514=0,0,MAX(0,H6514-K6514))</f>
        <v/>
      </c>
      <c r="M6514" s="13">
        <f>M6513+J6513/40-IF(I6513="V2H",K6513/(0.95*40),0)-IF(E6514=0,IF(E6513=1,IF(D6514=1,30,40)*0.18/(2*40),0),0)-IF(E6514=1,IF(E6513=0,IF(D6514=1,30,40)*0.18/(2*40),0),0)</f>
        <v/>
      </c>
      <c r="N6514" s="14" t="n">
        <v>0.09</v>
      </c>
      <c r="O6514" s="15">
        <f>K6514*N6514</f>
        <v/>
      </c>
      <c r="P6514">
        <f>IF(E6514=0,0.3,IF(D6514=1,IF(C6514&gt;=Params!$B$13-3,IF(C6514&lt;Params!$B$13,Params!$B$20,0.3),0.3),IF(C6514&gt;=Params!$B$15-3,IF(C6514&lt;Params!$B$15,Params!$B$21,0.3),0.3)))</f>
        <v/>
      </c>
    </row>
    <row r="6515" ht="15" customHeight="1" s="1">
      <c r="A6515" s="9" t="n">
        <v>6512</v>
      </c>
      <c r="B6515" s="6" t="inlineStr">
        <is>
          <t>29/09</t>
        </is>
      </c>
      <c r="C6515" s="6" t="n">
        <v>7</v>
      </c>
      <c r="D6515" s="6" t="n">
        <v>0</v>
      </c>
      <c r="E6515" s="10">
        <f>IF(D6515=1, IF(OR(C6515&lt;10, C6515&gt;=15),1,0), IF(OR(C6515&lt;7, C6515&gt;=18),1,0))</f>
        <v/>
      </c>
      <c r="F6515" s="11" t="n">
        <v>0.391</v>
      </c>
      <c r="G6515" s="12">
        <f>0.06*8</f>
        <v/>
      </c>
      <c r="H6515" s="12">
        <f>F6515-G6515</f>
        <v/>
      </c>
      <c r="I6515" s="10">
        <f>IF(E6515=0,"Fora",IF(E6514=0,"Carg xar",IF(H6515&lt;0,IF(M6515&lt;0.9,"Carg FV","Stby"),IF(M6515&gt;P6515,"V2H",IF(M6515&lt;0.9,"Carg xar","Stby")))))</f>
        <v/>
      </c>
      <c r="J6515" s="12">
        <f>IF(OR(I6515="Carg FV",I6515="Carg xar"),MIN(IF(I6515="Carg FV",ABS(H6515),7.4),7.4,MAX(0,(0.9-M6515)*40)*0.95),0)</f>
        <v/>
      </c>
      <c r="K6515" s="12">
        <f>IF(I6515="V2H",MIN(MAX(0,H6515),7.4,MAX(0,(M6515-P6515)*40)*0.95),0)</f>
        <v/>
      </c>
      <c r="L6515" s="12">
        <f>IF(E6515=0,0,MAX(0,H6515-K6515))</f>
        <v/>
      </c>
      <c r="M6515" s="13">
        <f>M6514+J6514/40-IF(I6514="V2H",K6514/(0.95*40),0)-IF(E6515=0,IF(E6514=1,IF(D6515=1,30,40)*0.18/(2*40),0),0)-IF(E6515=1,IF(E6514=0,IF(D6515=1,30,40)*0.18/(2*40),0),0)</f>
        <v/>
      </c>
      <c r="N6515" s="14" t="n">
        <v>0.09</v>
      </c>
      <c r="O6515" s="15">
        <f>K6515*N6515</f>
        <v/>
      </c>
      <c r="P6515">
        <f>IF(E6515=0,0.3,IF(D6515=1,IF(C6515&gt;=Params!$B$13-3,IF(C6515&lt;Params!$B$13,Params!$B$20,0.3),0.3),IF(C6515&gt;=Params!$B$15-3,IF(C6515&lt;Params!$B$15,Params!$B$21,0.3),0.3)))</f>
        <v/>
      </c>
    </row>
    <row r="6516" ht="15" customHeight="1" s="1">
      <c r="A6516" s="9" t="n">
        <v>6513</v>
      </c>
      <c r="B6516" s="6" t="inlineStr">
        <is>
          <t>29/09</t>
        </is>
      </c>
      <c r="C6516" s="6" t="n">
        <v>8</v>
      </c>
      <c r="D6516" s="6" t="n">
        <v>0</v>
      </c>
      <c r="E6516" s="10">
        <f>IF(D6516=1, IF(OR(C6516&lt;10, C6516&gt;=15),1,0), IF(OR(C6516&lt;7, C6516&gt;=18),1,0))</f>
        <v/>
      </c>
      <c r="F6516" s="11" t="n">
        <v>0</v>
      </c>
      <c r="G6516" s="12">
        <f>0.2*8</f>
        <v/>
      </c>
      <c r="H6516" s="12">
        <f>F6516-G6516</f>
        <v/>
      </c>
      <c r="I6516" s="10">
        <f>IF(E6516=0,"Fora",IF(E6515=0,"Carg xar",IF(H6516&lt;0,IF(M6516&lt;0.9,"Carg FV","Stby"),IF(M6516&gt;P6516,"V2H",IF(M6516&lt;0.9,"Carg xar","Stby")))))</f>
        <v/>
      </c>
      <c r="J6516" s="12">
        <f>IF(OR(I6516="Carg FV",I6516="Carg xar"),MIN(IF(I6516="Carg FV",ABS(H6516),7.4),7.4,MAX(0,(0.9-M6516)*40)*0.95),0)</f>
        <v/>
      </c>
      <c r="K6516" s="12">
        <f>IF(I6516="V2H",MIN(MAX(0,H6516),7.4,MAX(0,(M6516-P6516)*40)*0.95),0)</f>
        <v/>
      </c>
      <c r="L6516" s="12">
        <f>IF(E6516=0,0,MAX(0,H6516-K6516))</f>
        <v/>
      </c>
      <c r="M6516" s="13">
        <f>M6515+J6515/40-IF(I6515="V2H",K6515/(0.95*40),0)-IF(E6516=0,IF(E6515=1,IF(D6516=1,30,40)*0.18/(2*40),0),0)-IF(E6516=1,IF(E6515=0,IF(D6516=1,30,40)*0.18/(2*40),0),0)</f>
        <v/>
      </c>
      <c r="N6516" s="14" t="n">
        <v>0.15</v>
      </c>
      <c r="O6516" s="15">
        <f>K6516*N6516</f>
        <v/>
      </c>
      <c r="P6516">
        <f>IF(E6516=0,0.3,IF(D6516=1,IF(C6516&gt;=Params!$B$13-3,IF(C6516&lt;Params!$B$13,Params!$B$20,0.3),0.3),IF(C6516&gt;=Params!$B$15-3,IF(C6516&lt;Params!$B$15,Params!$B$21,0.3),0.3)))</f>
        <v/>
      </c>
    </row>
    <row r="6517" ht="15" customHeight="1" s="1">
      <c r="A6517" s="9" t="n">
        <v>6514</v>
      </c>
      <c r="B6517" s="6" t="inlineStr">
        <is>
          <t>29/09</t>
        </is>
      </c>
      <c r="C6517" s="6" t="n">
        <v>9</v>
      </c>
      <c r="D6517" s="6" t="n">
        <v>0</v>
      </c>
      <c r="E6517" s="10">
        <f>IF(D6517=1, IF(OR(C6517&lt;10, C6517&gt;=15),1,0), IF(OR(C6517&lt;7, C6517&gt;=18),1,0))</f>
        <v/>
      </c>
      <c r="F6517" s="11" t="n">
        <v>0.23</v>
      </c>
      <c r="G6517" s="12">
        <f>0.4*8</f>
        <v/>
      </c>
      <c r="H6517" s="12">
        <f>F6517-G6517</f>
        <v/>
      </c>
      <c r="I6517" s="10">
        <f>IF(E6517=0,"Fora",IF(E6516=0,"Carg xar",IF(H6517&lt;0,IF(M6517&lt;0.9,"Carg FV","Stby"),IF(M6517&gt;P6517,"V2H",IF(M6517&lt;0.9,"Carg xar","Stby")))))</f>
        <v/>
      </c>
      <c r="J6517" s="12">
        <f>IF(OR(I6517="Carg FV",I6517="Carg xar"),MIN(IF(I6517="Carg FV",ABS(H6517),7.4),7.4,MAX(0,(0.9-M6517)*40)*0.95),0)</f>
        <v/>
      </c>
      <c r="K6517" s="12">
        <f>IF(I6517="V2H",MIN(MAX(0,H6517),7.4,MAX(0,(M6517-P6517)*40)*0.95),0)</f>
        <v/>
      </c>
      <c r="L6517" s="12">
        <f>IF(E6517=0,0,MAX(0,H6517-K6517))</f>
        <v/>
      </c>
      <c r="M6517" s="13">
        <f>M6516+J6516/40-IF(I6516="V2H",K6516/(0.95*40),0)-IF(E6517=0,IF(E6516=1,IF(D6517=1,30,40)*0.18/(2*40),0),0)-IF(E6517=1,IF(E6516=0,IF(D6517=1,30,40)*0.18/(2*40),0),0)</f>
        <v/>
      </c>
      <c r="N6517" s="14" t="n">
        <v>0.15</v>
      </c>
      <c r="O6517" s="15">
        <f>K6517*N6517</f>
        <v/>
      </c>
      <c r="P6517">
        <f>IF(E6517=0,0.3,IF(D6517=1,IF(C6517&gt;=Params!$B$13-3,IF(C6517&lt;Params!$B$13,Params!$B$20,0.3),0.3),IF(C6517&gt;=Params!$B$15-3,IF(C6517&lt;Params!$B$15,Params!$B$21,0.3),0.3)))</f>
        <v/>
      </c>
    </row>
    <row r="6518" ht="15" customHeight="1" s="1">
      <c r="A6518" s="9" t="n">
        <v>6515</v>
      </c>
      <c r="B6518" s="6" t="inlineStr">
        <is>
          <t>29/09</t>
        </is>
      </c>
      <c r="C6518" s="6" t="n">
        <v>10</v>
      </c>
      <c r="D6518" s="6" t="n">
        <v>0</v>
      </c>
      <c r="E6518" s="10">
        <f>IF(D6518=1, IF(OR(C6518&lt;10, C6518&gt;=15),1,0), IF(OR(C6518&lt;7, C6518&gt;=18),1,0))</f>
        <v/>
      </c>
      <c r="F6518" s="11" t="n">
        <v>0.622</v>
      </c>
      <c r="G6518" s="12">
        <f>0.6*8</f>
        <v/>
      </c>
      <c r="H6518" s="12">
        <f>F6518-G6518</f>
        <v/>
      </c>
      <c r="I6518" s="10">
        <f>IF(E6518=0,"Fora",IF(E6517=0,"Carg xar",IF(H6518&lt;0,IF(M6518&lt;0.9,"Carg FV","Stby"),IF(M6518&gt;P6518,"V2H",IF(M6518&lt;0.9,"Carg xar","Stby")))))</f>
        <v/>
      </c>
      <c r="J6518" s="12">
        <f>IF(OR(I6518="Carg FV",I6518="Carg xar"),MIN(IF(I6518="Carg FV",ABS(H6518),7.4),7.4,MAX(0,(0.9-M6518)*40)*0.95),0)</f>
        <v/>
      </c>
      <c r="K6518" s="12">
        <f>IF(I6518="V2H",MIN(MAX(0,H6518),7.4,MAX(0,(M6518-P6518)*40)*0.95),0)</f>
        <v/>
      </c>
      <c r="L6518" s="12">
        <f>IF(E6518=0,0,MAX(0,H6518-K6518))</f>
        <v/>
      </c>
      <c r="M6518" s="13">
        <f>M6517+J6517/40-IF(I6517="V2H",K6517/(0.95*40),0)-IF(E6518=0,IF(E6517=1,IF(D6518=1,30,40)*0.18/(2*40),0),0)-IF(E6518=1,IF(E6517=0,IF(D6518=1,30,40)*0.18/(2*40),0),0)</f>
        <v/>
      </c>
      <c r="N6518" s="14" t="n">
        <v>0.2</v>
      </c>
      <c r="O6518" s="15">
        <f>K6518*N6518</f>
        <v/>
      </c>
      <c r="P6518">
        <f>IF(E6518=0,0.3,IF(D6518=1,IF(C6518&gt;=Params!$B$13-3,IF(C6518&lt;Params!$B$13,Params!$B$20,0.3),0.3),IF(C6518&gt;=Params!$B$15-3,IF(C6518&lt;Params!$B$15,Params!$B$21,0.3),0.3)))</f>
        <v/>
      </c>
    </row>
    <row r="6519" ht="15" customHeight="1" s="1">
      <c r="A6519" s="9" t="n">
        <v>6516</v>
      </c>
      <c r="B6519" s="6" t="inlineStr">
        <is>
          <t>29/09</t>
        </is>
      </c>
      <c r="C6519" s="6" t="n">
        <v>11</v>
      </c>
      <c r="D6519" s="6" t="n">
        <v>0</v>
      </c>
      <c r="E6519" s="10">
        <f>IF(D6519=1, IF(OR(C6519&lt;10, C6519&gt;=15),1,0), IF(OR(C6519&lt;7, C6519&gt;=18),1,0))</f>
        <v/>
      </c>
      <c r="F6519" s="11" t="n">
        <v>0</v>
      </c>
      <c r="G6519" s="12">
        <f>0.75*8</f>
        <v/>
      </c>
      <c r="H6519" s="12">
        <f>F6519-G6519</f>
        <v/>
      </c>
      <c r="I6519" s="10">
        <f>IF(E6519=0,"Fora",IF(E6518=0,"Carg xar",IF(H6519&lt;0,IF(M6519&lt;0.9,"Carg FV","Stby"),IF(M6519&gt;P6519,"V2H",IF(M6519&lt;0.9,"Carg xar","Stby")))))</f>
        <v/>
      </c>
      <c r="J6519" s="12">
        <f>IF(OR(I6519="Carg FV",I6519="Carg xar"),MIN(IF(I6519="Carg FV",ABS(H6519),7.4),7.4,MAX(0,(0.9-M6519)*40)*0.95),0)</f>
        <v/>
      </c>
      <c r="K6519" s="12">
        <f>IF(I6519="V2H",MIN(MAX(0,H6519),7.4,MAX(0,(M6519-P6519)*40)*0.95),0)</f>
        <v/>
      </c>
      <c r="L6519" s="12">
        <f>IF(E6519=0,0,MAX(0,H6519-K6519))</f>
        <v/>
      </c>
      <c r="M6519" s="13">
        <f>M6518+J6518/40-IF(I6518="V2H",K6518/(0.95*40),0)-IF(E6519=0,IF(E6518=1,IF(D6519=1,30,40)*0.18/(2*40),0),0)-IF(E6519=1,IF(E6518=0,IF(D6519=1,30,40)*0.18/(2*40),0),0)</f>
        <v/>
      </c>
      <c r="N6519" s="14" t="n">
        <v>0.2</v>
      </c>
      <c r="O6519" s="15">
        <f>K6519*N6519</f>
        <v/>
      </c>
      <c r="P6519">
        <f>IF(E6519=0,0.3,IF(D6519=1,IF(C6519&gt;=Params!$B$13-3,IF(C6519&lt;Params!$B$13,Params!$B$20,0.3),0.3),IF(C6519&gt;=Params!$B$15-3,IF(C6519&lt;Params!$B$15,Params!$B$21,0.3),0.3)))</f>
        <v/>
      </c>
    </row>
    <row r="6520" ht="15" customHeight="1" s="1">
      <c r="A6520" s="9" t="n">
        <v>6517</v>
      </c>
      <c r="B6520" s="6" t="inlineStr">
        <is>
          <t>29/09</t>
        </is>
      </c>
      <c r="C6520" s="6" t="n">
        <v>12</v>
      </c>
      <c r="D6520" s="6" t="n">
        <v>0</v>
      </c>
      <c r="E6520" s="10">
        <f>IF(D6520=1, IF(OR(C6520&lt;10, C6520&gt;=15),1,0), IF(OR(C6520&lt;7, C6520&gt;=18),1,0))</f>
        <v/>
      </c>
      <c r="F6520" s="11" t="n">
        <v>0</v>
      </c>
      <c r="G6520" s="12">
        <f>0.82*8</f>
        <v/>
      </c>
      <c r="H6520" s="12">
        <f>F6520-G6520</f>
        <v/>
      </c>
      <c r="I6520" s="10">
        <f>IF(E6520=0,"Fora",IF(E6519=0,"Carg xar",IF(H6520&lt;0,IF(M6520&lt;0.9,"Carg FV","Stby"),IF(M6520&gt;P6520,"V2H",IF(M6520&lt;0.9,"Carg xar","Stby")))))</f>
        <v/>
      </c>
      <c r="J6520" s="12">
        <f>IF(OR(I6520="Carg FV",I6520="Carg xar"),MIN(IF(I6520="Carg FV",ABS(H6520),7.4),7.4,MAX(0,(0.9-M6520)*40)*0.95),0)</f>
        <v/>
      </c>
      <c r="K6520" s="12">
        <f>IF(I6520="V2H",MIN(MAX(0,H6520),7.4,MAX(0,(M6520-P6520)*40)*0.95),0)</f>
        <v/>
      </c>
      <c r="L6520" s="12">
        <f>IF(E6520=0,0,MAX(0,H6520-K6520))</f>
        <v/>
      </c>
      <c r="M6520" s="13">
        <f>M6519+J6519/40-IF(I6519="V2H",K6519/(0.95*40),0)-IF(E6520=0,IF(E6519=1,IF(D6520=1,30,40)*0.18/(2*40),0),0)-IF(E6520=1,IF(E6519=0,IF(D6520=1,30,40)*0.18/(2*40),0),0)</f>
        <v/>
      </c>
      <c r="N6520" s="14" t="n">
        <v>0.2</v>
      </c>
      <c r="O6520" s="15">
        <f>K6520*N6520</f>
        <v/>
      </c>
      <c r="P6520">
        <f>IF(E6520=0,0.3,IF(D6520=1,IF(C6520&gt;=Params!$B$13-3,IF(C6520&lt;Params!$B$13,Params!$B$20,0.3),0.3),IF(C6520&gt;=Params!$B$15-3,IF(C6520&lt;Params!$B$15,Params!$B$21,0.3),0.3)))</f>
        <v/>
      </c>
    </row>
    <row r="6521" ht="15" customHeight="1" s="1">
      <c r="A6521" s="9" t="n">
        <v>6518</v>
      </c>
      <c r="B6521" s="6" t="inlineStr">
        <is>
          <t>29/09</t>
        </is>
      </c>
      <c r="C6521" s="6" t="n">
        <v>13</v>
      </c>
      <c r="D6521" s="6" t="n">
        <v>0</v>
      </c>
      <c r="E6521" s="10">
        <f>IF(D6521=1, IF(OR(C6521&lt;10, C6521&gt;=15),1,0), IF(OR(C6521&lt;7, C6521&gt;=18),1,0))</f>
        <v/>
      </c>
      <c r="F6521" s="11" t="n">
        <v>1.572</v>
      </c>
      <c r="G6521" s="12">
        <f>0.8*8</f>
        <v/>
      </c>
      <c r="H6521" s="12">
        <f>F6521-G6521</f>
        <v/>
      </c>
      <c r="I6521" s="10">
        <f>IF(E6521=0,"Fora",IF(E6520=0,"Carg xar",IF(H6521&lt;0,IF(M6521&lt;0.9,"Carg FV","Stby"),IF(M6521&gt;P6521,"V2H",IF(M6521&lt;0.9,"Carg xar","Stby")))))</f>
        <v/>
      </c>
      <c r="J6521" s="12">
        <f>IF(OR(I6521="Carg FV",I6521="Carg xar"),MIN(IF(I6521="Carg FV",ABS(H6521),7.4),7.4,MAX(0,(0.9-M6521)*40)*0.95),0)</f>
        <v/>
      </c>
      <c r="K6521" s="12">
        <f>IF(I6521="V2H",MIN(MAX(0,H6521),7.4,MAX(0,(M6521-P6521)*40)*0.95),0)</f>
        <v/>
      </c>
      <c r="L6521" s="12">
        <f>IF(E6521=0,0,MAX(0,H6521-K6521))</f>
        <v/>
      </c>
      <c r="M6521" s="13">
        <f>M6520+J6520/40-IF(I6520="V2H",K6520/(0.95*40),0)-IF(E6521=0,IF(E6520=1,IF(D6521=1,30,40)*0.18/(2*40),0),0)-IF(E6521=1,IF(E6520=0,IF(D6521=1,30,40)*0.18/(2*40),0),0)</f>
        <v/>
      </c>
      <c r="N6521" s="14" t="n">
        <v>0.2</v>
      </c>
      <c r="O6521" s="15">
        <f>K6521*N6521</f>
        <v/>
      </c>
      <c r="P6521">
        <f>IF(E6521=0,0.3,IF(D6521=1,IF(C6521&gt;=Params!$B$13-3,IF(C6521&lt;Params!$B$13,Params!$B$20,0.3),0.3),IF(C6521&gt;=Params!$B$15-3,IF(C6521&lt;Params!$B$15,Params!$B$21,0.3),0.3)))</f>
        <v/>
      </c>
    </row>
    <row r="6522" ht="15" customHeight="1" s="1">
      <c r="A6522" s="9" t="n">
        <v>6519</v>
      </c>
      <c r="B6522" s="6" t="inlineStr">
        <is>
          <t>29/09</t>
        </is>
      </c>
      <c r="C6522" s="6" t="n">
        <v>14</v>
      </c>
      <c r="D6522" s="6" t="n">
        <v>0</v>
      </c>
      <c r="E6522" s="10">
        <f>IF(D6522=1, IF(OR(C6522&lt;10, C6522&gt;=15),1,0), IF(OR(C6522&lt;7, C6522&gt;=18),1,0))</f>
        <v/>
      </c>
      <c r="F6522" s="11" t="n">
        <v>1.086</v>
      </c>
      <c r="G6522" s="12">
        <f>0.68*8</f>
        <v/>
      </c>
      <c r="H6522" s="12">
        <f>F6522-G6522</f>
        <v/>
      </c>
      <c r="I6522" s="10">
        <f>IF(E6522=0,"Fora",IF(E6521=0,"Carg xar",IF(H6522&lt;0,IF(M6522&lt;0.9,"Carg FV","Stby"),IF(M6522&gt;P6522,"V2H",IF(M6522&lt;0.9,"Carg xar","Stby")))))</f>
        <v/>
      </c>
      <c r="J6522" s="12">
        <f>IF(OR(I6522="Carg FV",I6522="Carg xar"),MIN(IF(I6522="Carg FV",ABS(H6522),7.4),7.4,MAX(0,(0.9-M6522)*40)*0.95),0)</f>
        <v/>
      </c>
      <c r="K6522" s="12">
        <f>IF(I6522="V2H",MIN(MAX(0,H6522),7.4,MAX(0,(M6522-P6522)*40)*0.95),0)</f>
        <v/>
      </c>
      <c r="L6522" s="12">
        <f>IF(E6522=0,0,MAX(0,H6522-K6522))</f>
        <v/>
      </c>
      <c r="M6522" s="13">
        <f>M6521+J6521/40-IF(I6521="V2H",K6521/(0.95*40),0)-IF(E6522=0,IF(E6521=1,IF(D6522=1,30,40)*0.18/(2*40),0),0)-IF(E6522=1,IF(E6521=0,IF(D6522=1,30,40)*0.18/(2*40),0),0)</f>
        <v/>
      </c>
      <c r="N6522" s="14" t="n">
        <v>0.15</v>
      </c>
      <c r="O6522" s="15">
        <f>K6522*N6522</f>
        <v/>
      </c>
      <c r="P6522">
        <f>IF(E6522=0,0.3,IF(D6522=1,IF(C6522&gt;=Params!$B$13-3,IF(C6522&lt;Params!$B$13,Params!$B$20,0.3),0.3),IF(C6522&gt;=Params!$B$15-3,IF(C6522&lt;Params!$B$15,Params!$B$21,0.3),0.3)))</f>
        <v/>
      </c>
    </row>
    <row r="6523" ht="15" customHeight="1" s="1">
      <c r="A6523" s="9" t="n">
        <v>6520</v>
      </c>
      <c r="B6523" s="6" t="inlineStr">
        <is>
          <t>29/09</t>
        </is>
      </c>
      <c r="C6523" s="6" t="n">
        <v>15</v>
      </c>
      <c r="D6523" s="6" t="n">
        <v>0</v>
      </c>
      <c r="E6523" s="10">
        <f>IF(D6523=1, IF(OR(C6523&lt;10, C6523&gt;=15),1,0), IF(OR(C6523&lt;7, C6523&gt;=18),1,0))</f>
        <v/>
      </c>
      <c r="F6523" s="11" t="n">
        <v>3.698</v>
      </c>
      <c r="G6523" s="12">
        <f>0.5*8</f>
        <v/>
      </c>
      <c r="H6523" s="12">
        <f>F6523-G6523</f>
        <v/>
      </c>
      <c r="I6523" s="10">
        <f>IF(E6523=0,"Fora",IF(E6522=0,"Carg xar",IF(H6523&lt;0,IF(M6523&lt;0.9,"Carg FV","Stby"),IF(M6523&gt;P6523,"V2H",IF(M6523&lt;0.9,"Carg xar","Stby")))))</f>
        <v/>
      </c>
      <c r="J6523" s="12">
        <f>IF(OR(I6523="Carg FV",I6523="Carg xar"),MIN(IF(I6523="Carg FV",ABS(H6523),7.4),7.4,MAX(0,(0.9-M6523)*40)*0.95),0)</f>
        <v/>
      </c>
      <c r="K6523" s="12">
        <f>IF(I6523="V2H",MIN(MAX(0,H6523),7.4,MAX(0,(M6523-P6523)*40)*0.95),0)</f>
        <v/>
      </c>
      <c r="L6523" s="12">
        <f>IF(E6523=0,0,MAX(0,H6523-K6523))</f>
        <v/>
      </c>
      <c r="M6523" s="13">
        <f>M6522+J6522/40-IF(I6522="V2H",K6522/(0.95*40),0)-IF(E6523=0,IF(E6522=1,IF(D6523=1,30,40)*0.18/(2*40),0),0)-IF(E6523=1,IF(E6522=0,IF(D6523=1,30,40)*0.18/(2*40),0),0)</f>
        <v/>
      </c>
      <c r="N6523" s="14" t="n">
        <v>0.15</v>
      </c>
      <c r="O6523" s="15">
        <f>K6523*N6523</f>
        <v/>
      </c>
      <c r="P6523">
        <f>IF(E6523=0,0.3,IF(D6523=1,IF(C6523&gt;=Params!$B$13-3,IF(C6523&lt;Params!$B$13,Params!$B$20,0.3),0.3),IF(C6523&gt;=Params!$B$15-3,IF(C6523&lt;Params!$B$15,Params!$B$21,0.3),0.3)))</f>
        <v/>
      </c>
    </row>
    <row r="6524" ht="15" customHeight="1" s="1">
      <c r="A6524" s="9" t="n">
        <v>6521</v>
      </c>
      <c r="B6524" s="6" t="inlineStr">
        <is>
          <t>29/09</t>
        </is>
      </c>
      <c r="C6524" s="6" t="n">
        <v>16</v>
      </c>
      <c r="D6524" s="6" t="n">
        <v>0</v>
      </c>
      <c r="E6524" s="10">
        <f>IF(D6524=1, IF(OR(C6524&lt;10, C6524&gt;=15),1,0), IF(OR(C6524&lt;7, C6524&gt;=18),1,0))</f>
        <v/>
      </c>
      <c r="F6524" s="11" t="n">
        <v>3.62</v>
      </c>
      <c r="G6524" s="12">
        <f>0.3*8</f>
        <v/>
      </c>
      <c r="H6524" s="12">
        <f>F6524-G6524</f>
        <v/>
      </c>
      <c r="I6524" s="10">
        <f>IF(E6524=0,"Fora",IF(E6523=0,"Carg xar",IF(H6524&lt;0,IF(M6524&lt;0.9,"Carg FV","Stby"),IF(M6524&gt;P6524,"V2H",IF(M6524&lt;0.9,"Carg xar","Stby")))))</f>
        <v/>
      </c>
      <c r="J6524" s="12">
        <f>IF(OR(I6524="Carg FV",I6524="Carg xar"),MIN(IF(I6524="Carg FV",ABS(H6524),7.4),7.4,MAX(0,(0.9-M6524)*40)*0.95),0)</f>
        <v/>
      </c>
      <c r="K6524" s="12">
        <f>IF(I6524="V2H",MIN(MAX(0,H6524),7.4,MAX(0,(M6524-P6524)*40)*0.95),0)</f>
        <v/>
      </c>
      <c r="L6524" s="12">
        <f>IF(E6524=0,0,MAX(0,H6524-K6524))</f>
        <v/>
      </c>
      <c r="M6524" s="13">
        <f>M6523+J6523/40-IF(I6523="V2H",K6523/(0.95*40),0)-IF(E6524=0,IF(E6523=1,IF(D6524=1,30,40)*0.18/(2*40),0),0)-IF(E6524=1,IF(E6523=0,IF(D6524=1,30,40)*0.18/(2*40),0),0)</f>
        <v/>
      </c>
      <c r="N6524" s="14" t="n">
        <v>0.15</v>
      </c>
      <c r="O6524" s="15">
        <f>K6524*N6524</f>
        <v/>
      </c>
      <c r="P6524">
        <f>IF(E6524=0,0.3,IF(D6524=1,IF(C6524&gt;=Params!$B$13-3,IF(C6524&lt;Params!$B$13,Params!$B$20,0.3),0.3),IF(C6524&gt;=Params!$B$15-3,IF(C6524&lt;Params!$B$15,Params!$B$21,0.3),0.3)))</f>
        <v/>
      </c>
    </row>
    <row r="6525" ht="15" customHeight="1" s="1">
      <c r="A6525" s="9" t="n">
        <v>6522</v>
      </c>
      <c r="B6525" s="6" t="inlineStr">
        <is>
          <t>29/09</t>
        </is>
      </c>
      <c r="C6525" s="6" t="n">
        <v>17</v>
      </c>
      <c r="D6525" s="6" t="n">
        <v>0</v>
      </c>
      <c r="E6525" s="10">
        <f>IF(D6525=1, IF(OR(C6525&lt;10, C6525&gt;=15),1,0), IF(OR(C6525&lt;7, C6525&gt;=18),1,0))</f>
        <v/>
      </c>
      <c r="F6525" s="11" t="n">
        <v>0</v>
      </c>
      <c r="G6525" s="12">
        <f>0.12*8</f>
        <v/>
      </c>
      <c r="H6525" s="12">
        <f>F6525-G6525</f>
        <v/>
      </c>
      <c r="I6525" s="10">
        <f>IF(E6525=0,"Fora",IF(E6524=0,"Carg xar",IF(H6525&lt;0,IF(M6525&lt;0.9,"Carg FV","Stby"),IF(M6525&gt;P6525,"V2H",IF(M6525&lt;0.9,"Carg xar","Stby")))))</f>
        <v/>
      </c>
      <c r="J6525" s="12">
        <f>IF(OR(I6525="Carg FV",I6525="Carg xar"),MIN(IF(I6525="Carg FV",ABS(H6525),7.4),7.4,MAX(0,(0.9-M6525)*40)*0.95),0)</f>
        <v/>
      </c>
      <c r="K6525" s="12">
        <f>IF(I6525="V2H",MIN(MAX(0,H6525),7.4,MAX(0,(M6525-P6525)*40)*0.95),0)</f>
        <v/>
      </c>
      <c r="L6525" s="12">
        <f>IF(E6525=0,0,MAX(0,H6525-K6525))</f>
        <v/>
      </c>
      <c r="M6525" s="13">
        <f>M6524+J6524/40-IF(I6524="V2H",K6524/(0.95*40),0)-IF(E6525=0,IF(E6524=1,IF(D6525=1,30,40)*0.18/(2*40),0),0)-IF(E6525=1,IF(E6524=0,IF(D6525=1,30,40)*0.18/(2*40),0),0)</f>
        <v/>
      </c>
      <c r="N6525" s="14" t="n">
        <v>0.15</v>
      </c>
      <c r="O6525" s="15">
        <f>K6525*N6525</f>
        <v/>
      </c>
      <c r="P6525">
        <f>IF(E6525=0,0.3,IF(D6525=1,IF(C6525&gt;=Params!$B$13-3,IF(C6525&lt;Params!$B$13,Params!$B$20,0.3),0.3),IF(C6525&gt;=Params!$B$15-3,IF(C6525&lt;Params!$B$15,Params!$B$21,0.3),0.3)))</f>
        <v/>
      </c>
    </row>
    <row r="6526" ht="15" customHeight="1" s="1">
      <c r="A6526" s="9" t="n">
        <v>6523</v>
      </c>
      <c r="B6526" s="6" t="inlineStr">
        <is>
          <t>29/09</t>
        </is>
      </c>
      <c r="C6526" s="6" t="n">
        <v>18</v>
      </c>
      <c r="D6526" s="6" t="n">
        <v>0</v>
      </c>
      <c r="E6526" s="10">
        <f>IF(D6526=1, IF(OR(C6526&lt;10, C6526&gt;=15),1,0), IF(OR(C6526&lt;7, C6526&gt;=18),1,0))</f>
        <v/>
      </c>
      <c r="F6526" s="11" t="n">
        <v>0</v>
      </c>
      <c r="G6526" s="12">
        <f>0*8</f>
        <v/>
      </c>
      <c r="H6526" s="12">
        <f>F6526-G6526</f>
        <v/>
      </c>
      <c r="I6526" s="10">
        <f>IF(E6526=0,"Fora",IF(E6525=0,"Carg xar",IF(H6526&lt;0,IF(M6526&lt;0.9,"Carg FV","Stby"),IF(M6526&gt;P6526,"V2H",IF(M6526&lt;0.9,"Carg xar","Stby")))))</f>
        <v/>
      </c>
      <c r="J6526" s="12">
        <f>IF(OR(I6526="Carg FV",I6526="Carg xar"),MIN(IF(I6526="Carg FV",ABS(H6526),7.4),7.4,MAX(0,(0.9-M6526)*40)*0.95),0)</f>
        <v/>
      </c>
      <c r="K6526" s="12">
        <f>IF(I6526="V2H",MIN(MAX(0,H6526),7.4,MAX(0,(M6526-P6526)*40)*0.95),0)</f>
        <v/>
      </c>
      <c r="L6526" s="12">
        <f>IF(E6526=0,0,MAX(0,H6526-K6526))</f>
        <v/>
      </c>
      <c r="M6526" s="13">
        <f>M6525+J6525/40-IF(I6525="V2H",K6525/(0.95*40),0)-IF(E6526=0,IF(E6525=1,IF(D6526=1,30,40)*0.18/(2*40),0),0)-IF(E6526=1,IF(E6525=0,IF(D6526=1,30,40)*0.18/(2*40),0),0)</f>
        <v/>
      </c>
      <c r="N6526" s="14" t="n">
        <v>0.2</v>
      </c>
      <c r="O6526" s="15">
        <f>K6526*N6526</f>
        <v/>
      </c>
      <c r="P6526">
        <f>IF(E6526=0,0.3,IF(D6526=1,IF(C6526&gt;=Params!$B$13-3,IF(C6526&lt;Params!$B$13,Params!$B$20,0.3),0.3),IF(C6526&gt;=Params!$B$15-3,IF(C6526&lt;Params!$B$15,Params!$B$21,0.3),0.3)))</f>
        <v/>
      </c>
    </row>
    <row r="6527" ht="15" customHeight="1" s="1">
      <c r="A6527" s="9" t="n">
        <v>6524</v>
      </c>
      <c r="B6527" s="6" t="inlineStr">
        <is>
          <t>29/09</t>
        </is>
      </c>
      <c r="C6527" s="6" t="n">
        <v>19</v>
      </c>
      <c r="D6527" s="6" t="n">
        <v>0</v>
      </c>
      <c r="E6527" s="10">
        <f>IF(D6527=1, IF(OR(C6527&lt;10, C6527&gt;=15),1,0), IF(OR(C6527&lt;7, C6527&gt;=18),1,0))</f>
        <v/>
      </c>
      <c r="F6527" s="11" t="n">
        <v>0.336</v>
      </c>
      <c r="G6527" s="12">
        <f>0*8</f>
        <v/>
      </c>
      <c r="H6527" s="12">
        <f>F6527-G6527</f>
        <v/>
      </c>
      <c r="I6527" s="10">
        <f>IF(E6527=0,"Fora",IF(E6526=0,"Carg xar",IF(H6527&lt;0,IF(M6527&lt;0.9,"Carg FV","Stby"),IF(M6527&gt;P6527,"V2H",IF(M6527&lt;0.9,"Carg xar","Stby")))))</f>
        <v/>
      </c>
      <c r="J6527" s="12">
        <f>IF(OR(I6527="Carg FV",I6527="Carg xar"),MIN(IF(I6527="Carg FV",ABS(H6527),7.4),7.4,MAX(0,(0.9-M6527)*40)*0.95),0)</f>
        <v/>
      </c>
      <c r="K6527" s="12">
        <f>IF(I6527="V2H",MIN(MAX(0,H6527),7.4,MAX(0,(M6527-P6527)*40)*0.95),0)</f>
        <v/>
      </c>
      <c r="L6527" s="12">
        <f>IF(E6527=0,0,MAX(0,H6527-K6527))</f>
        <v/>
      </c>
      <c r="M6527" s="13">
        <f>M6526+J6526/40-IF(I6526="V2H",K6526/(0.95*40),0)-IF(E6527=0,IF(E6526=1,IF(D6527=1,30,40)*0.18/(2*40),0),0)-IF(E6527=1,IF(E6526=0,IF(D6527=1,30,40)*0.18/(2*40),0),0)</f>
        <v/>
      </c>
      <c r="N6527" s="14" t="n">
        <v>0.2</v>
      </c>
      <c r="O6527" s="15">
        <f>K6527*N6527</f>
        <v/>
      </c>
      <c r="P6527">
        <f>IF(E6527=0,0.3,IF(D6527=1,IF(C6527&gt;=Params!$B$13-3,IF(C6527&lt;Params!$B$13,Params!$B$20,0.3),0.3),IF(C6527&gt;=Params!$B$15-3,IF(C6527&lt;Params!$B$15,Params!$B$21,0.3),0.3)))</f>
        <v/>
      </c>
    </row>
    <row r="6528" ht="15" customHeight="1" s="1">
      <c r="A6528" s="9" t="n">
        <v>6525</v>
      </c>
      <c r="B6528" s="6" t="inlineStr">
        <is>
          <t>29/09</t>
        </is>
      </c>
      <c r="C6528" s="6" t="n">
        <v>20</v>
      </c>
      <c r="D6528" s="6" t="n">
        <v>0</v>
      </c>
      <c r="E6528" s="10">
        <f>IF(D6528=1, IF(OR(C6528&lt;10, C6528&gt;=15),1,0), IF(OR(C6528&lt;7, C6528&gt;=18),1,0))</f>
        <v/>
      </c>
      <c r="F6528" s="11" t="n">
        <v>1.083</v>
      </c>
      <c r="G6528" s="12">
        <f>0*8</f>
        <v/>
      </c>
      <c r="H6528" s="12">
        <f>F6528-G6528</f>
        <v/>
      </c>
      <c r="I6528" s="10">
        <f>IF(E6528=0,"Fora",IF(E6527=0,"Carg xar",IF(H6528&lt;0,IF(M6528&lt;0.9,"Carg FV","Stby"),IF(M6528&gt;P6528,"V2H",IF(M6528&lt;0.9,"Carg xar","Stby")))))</f>
        <v/>
      </c>
      <c r="J6528" s="12">
        <f>IF(OR(I6528="Carg FV",I6528="Carg xar"),MIN(IF(I6528="Carg FV",ABS(H6528),7.4),7.4,MAX(0,(0.9-M6528)*40)*0.95),0)</f>
        <v/>
      </c>
      <c r="K6528" s="12">
        <f>IF(I6528="V2H",MIN(MAX(0,H6528),7.4,MAX(0,(M6528-P6528)*40)*0.95),0)</f>
        <v/>
      </c>
      <c r="L6528" s="12">
        <f>IF(E6528=0,0,MAX(0,H6528-K6528))</f>
        <v/>
      </c>
      <c r="M6528" s="13">
        <f>M6527+J6527/40-IF(I6527="V2H",K6527/(0.95*40),0)-IF(E6528=0,IF(E6527=1,IF(D6528=1,30,40)*0.18/(2*40),0),0)-IF(E6528=1,IF(E6527=0,IF(D6528=1,30,40)*0.18/(2*40),0),0)</f>
        <v/>
      </c>
      <c r="N6528" s="14" t="n">
        <v>0.2</v>
      </c>
      <c r="O6528" s="15">
        <f>K6528*N6528</f>
        <v/>
      </c>
      <c r="P6528">
        <f>IF(E6528=0,0.3,IF(D6528=1,IF(C6528&gt;=Params!$B$13-3,IF(C6528&lt;Params!$B$13,Params!$B$20,0.3),0.3),IF(C6528&gt;=Params!$B$15-3,IF(C6528&lt;Params!$B$15,Params!$B$21,0.3),0.3)))</f>
        <v/>
      </c>
    </row>
    <row r="6529" ht="15" customHeight="1" s="1">
      <c r="A6529" s="9" t="n">
        <v>6526</v>
      </c>
      <c r="B6529" s="6" t="inlineStr">
        <is>
          <t>29/09</t>
        </is>
      </c>
      <c r="C6529" s="6" t="n">
        <v>21</v>
      </c>
      <c r="D6529" s="6" t="n">
        <v>0</v>
      </c>
      <c r="E6529" s="10">
        <f>IF(D6529=1, IF(OR(C6529&lt;10, C6529&gt;=15),1,0), IF(OR(C6529&lt;7, C6529&gt;=18),1,0))</f>
        <v/>
      </c>
      <c r="F6529" s="11" t="n">
        <v>0.504</v>
      </c>
      <c r="G6529" s="12">
        <f>0*8</f>
        <v/>
      </c>
      <c r="H6529" s="12">
        <f>F6529-G6529</f>
        <v/>
      </c>
      <c r="I6529" s="10">
        <f>IF(E6529=0,"Fora",IF(E6528=0,"Carg xar",IF(H6529&lt;0,IF(M6529&lt;0.9,"Carg FV","Stby"),IF(M6529&gt;P6529,"V2H",IF(M6529&lt;0.9,"Carg xar","Stby")))))</f>
        <v/>
      </c>
      <c r="J6529" s="12">
        <f>IF(OR(I6529="Carg FV",I6529="Carg xar"),MIN(IF(I6529="Carg FV",ABS(H6529),7.4),7.4,MAX(0,(0.9-M6529)*40)*0.95),0)</f>
        <v/>
      </c>
      <c r="K6529" s="12">
        <f>IF(I6529="V2H",MIN(MAX(0,H6529),7.4,MAX(0,(M6529-P6529)*40)*0.95),0)</f>
        <v/>
      </c>
      <c r="L6529" s="12">
        <f>IF(E6529=0,0,MAX(0,H6529-K6529))</f>
        <v/>
      </c>
      <c r="M6529" s="13">
        <f>M6528+J6528/40-IF(I6528="V2H",K6528/(0.95*40),0)-IF(E6529=0,IF(E6528=1,IF(D6529=1,30,40)*0.18/(2*40),0),0)-IF(E6529=1,IF(E6528=0,IF(D6529=1,30,40)*0.18/(2*40),0),0)</f>
        <v/>
      </c>
      <c r="N6529" s="14" t="n">
        <v>0.2</v>
      </c>
      <c r="O6529" s="15">
        <f>K6529*N6529</f>
        <v/>
      </c>
      <c r="P6529">
        <f>IF(E6529=0,0.3,IF(D6529=1,IF(C6529&gt;=Params!$B$13-3,IF(C6529&lt;Params!$B$13,Params!$B$20,0.3),0.3),IF(C6529&gt;=Params!$B$15-3,IF(C6529&lt;Params!$B$15,Params!$B$21,0.3),0.3)))</f>
        <v/>
      </c>
    </row>
    <row r="6530" ht="15" customHeight="1" s="1">
      <c r="A6530" s="9" t="n">
        <v>6527</v>
      </c>
      <c r="B6530" s="6" t="inlineStr">
        <is>
          <t>29/09</t>
        </is>
      </c>
      <c r="C6530" s="6" t="n">
        <v>22</v>
      </c>
      <c r="D6530" s="6" t="n">
        <v>0</v>
      </c>
      <c r="E6530" s="10">
        <f>IF(D6530=1, IF(OR(C6530&lt;10, C6530&gt;=15),1,0), IF(OR(C6530&lt;7, C6530&gt;=18),1,0))</f>
        <v/>
      </c>
      <c r="F6530" s="11" t="n">
        <v>0.295</v>
      </c>
      <c r="G6530" s="12">
        <f>0*8</f>
        <v/>
      </c>
      <c r="H6530" s="12">
        <f>F6530-G6530</f>
        <v/>
      </c>
      <c r="I6530" s="10">
        <f>IF(E6530=0,"Fora",IF(E6529=0,"Carg xar",IF(H6530&lt;0,IF(M6530&lt;0.9,"Carg FV","Stby"),IF(M6530&gt;P6530,"V2H",IF(M6530&lt;0.9,"Carg xar","Stby")))))</f>
        <v/>
      </c>
      <c r="J6530" s="12">
        <f>IF(OR(I6530="Carg FV",I6530="Carg xar"),MIN(IF(I6530="Carg FV",ABS(H6530),7.4),7.4,MAX(0,(0.9-M6530)*40)*0.95),0)</f>
        <v/>
      </c>
      <c r="K6530" s="12">
        <f>IF(I6530="V2H",MIN(MAX(0,H6530),7.4,MAX(0,(M6530-P6530)*40)*0.95),0)</f>
        <v/>
      </c>
      <c r="L6530" s="12">
        <f>IF(E6530=0,0,MAX(0,H6530-K6530))</f>
        <v/>
      </c>
      <c r="M6530" s="13">
        <f>M6529+J6529/40-IF(I6529="V2H",K6529/(0.95*40),0)-IF(E6530=0,IF(E6529=1,IF(D6530=1,30,40)*0.18/(2*40),0),0)-IF(E6530=1,IF(E6529=0,IF(D6530=1,30,40)*0.18/(2*40),0),0)</f>
        <v/>
      </c>
      <c r="N6530" s="14" t="n">
        <v>0.15</v>
      </c>
      <c r="O6530" s="15">
        <f>K6530*N6530</f>
        <v/>
      </c>
      <c r="P6530">
        <f>IF(E6530=0,0.3,IF(D6530=1,IF(C6530&gt;=Params!$B$13-3,IF(C6530&lt;Params!$B$13,Params!$B$20,0.3),0.3),IF(C6530&gt;=Params!$B$15-3,IF(C6530&lt;Params!$B$15,Params!$B$21,0.3),0.3)))</f>
        <v/>
      </c>
    </row>
    <row r="6531" ht="15" customHeight="1" s="1">
      <c r="A6531" s="9" t="n">
        <v>6528</v>
      </c>
      <c r="B6531" s="6" t="inlineStr">
        <is>
          <t>29/09</t>
        </is>
      </c>
      <c r="C6531" s="6" t="n">
        <v>23</v>
      </c>
      <c r="D6531" s="6" t="n">
        <v>0</v>
      </c>
      <c r="E6531" s="10">
        <f>IF(D6531=1, IF(OR(C6531&lt;10, C6531&gt;=15),1,0), IF(OR(C6531&lt;7, C6531&gt;=18),1,0))</f>
        <v/>
      </c>
      <c r="F6531" s="11" t="n">
        <v>0.247</v>
      </c>
      <c r="G6531" s="12">
        <f>0*8</f>
        <v/>
      </c>
      <c r="H6531" s="12">
        <f>F6531-G6531</f>
        <v/>
      </c>
      <c r="I6531" s="10">
        <f>IF(E6531=0,"Fora",IF(E6530=0,"Carg xar",IF(H6531&lt;0,IF(M6531&lt;0.9,"Carg FV","Stby"),IF(M6531&gt;P6531,"V2H",IF(M6531&lt;0.9,"Carg xar","Stby")))))</f>
        <v/>
      </c>
      <c r="J6531" s="12">
        <f>IF(OR(I6531="Carg FV",I6531="Carg xar"),MIN(IF(I6531="Carg FV",ABS(H6531),7.4),7.4,MAX(0,(0.9-M6531)*40)*0.95),0)</f>
        <v/>
      </c>
      <c r="K6531" s="12">
        <f>IF(I6531="V2H",MIN(MAX(0,H6531),7.4,MAX(0,(M6531-P6531)*40)*0.95),0)</f>
        <v/>
      </c>
      <c r="L6531" s="12">
        <f>IF(E6531=0,0,MAX(0,H6531-K6531))</f>
        <v/>
      </c>
      <c r="M6531" s="13">
        <f>M6530+J6530/40-IF(I6530="V2H",K6530/(0.95*40),0)-IF(E6531=0,IF(E6530=1,IF(D6531=1,30,40)*0.18/(2*40),0),0)-IF(E6531=1,IF(E6530=0,IF(D6531=1,30,40)*0.18/(2*40),0),0)</f>
        <v/>
      </c>
      <c r="N6531" s="14" t="n">
        <v>0.15</v>
      </c>
      <c r="O6531" s="15">
        <f>K6531*N6531</f>
        <v/>
      </c>
      <c r="P6531">
        <f>IF(E6531=0,0.3,IF(D6531=1,IF(C6531&gt;=Params!$B$13-3,IF(C6531&lt;Params!$B$13,Params!$B$20,0.3),0.3),IF(C6531&gt;=Params!$B$15-3,IF(C6531&lt;Params!$B$15,Params!$B$21,0.3),0.3)))</f>
        <v/>
      </c>
    </row>
    <row r="6532" ht="15" customHeight="1" s="1">
      <c r="A6532" s="9" t="n">
        <v>6529</v>
      </c>
      <c r="B6532" s="6" t="inlineStr">
        <is>
          <t>30/09</t>
        </is>
      </c>
      <c r="C6532" s="6" t="n">
        <v>0</v>
      </c>
      <c r="D6532" s="6" t="n">
        <v>0</v>
      </c>
      <c r="E6532" s="10">
        <f>IF(D6532=1, IF(OR(C6532&lt;10, C6532&gt;=15),1,0), IF(OR(C6532&lt;7, C6532&gt;=18),1,0))</f>
        <v/>
      </c>
      <c r="F6532" s="11" t="n">
        <v>0.188</v>
      </c>
      <c r="G6532" s="12">
        <f>0*8</f>
        <v/>
      </c>
      <c r="H6532" s="12">
        <f>F6532-G6532</f>
        <v/>
      </c>
      <c r="I6532" s="10">
        <f>IF(E6532=0,"Fora",IF(E6531=0,"Carg xar",IF(H6532&lt;0,IF(M6532&lt;0.9,"Carg FV","Stby"),IF(M6532&gt;P6532,"V2H",IF(M6532&lt;0.9,"Carg xar","Stby")))))</f>
        <v/>
      </c>
      <c r="J6532" s="12">
        <f>IF(OR(I6532="Carg FV",I6532="Carg xar"),MIN(IF(I6532="Carg FV",ABS(H6532),7.4),7.4,MAX(0,(0.9-M6532)*40)*0.95),0)</f>
        <v/>
      </c>
      <c r="K6532" s="12">
        <f>IF(I6532="V2H",MIN(MAX(0,H6532),7.4,MAX(0,(M6532-P6532)*40)*0.95),0)</f>
        <v/>
      </c>
      <c r="L6532" s="12">
        <f>IF(E6532=0,0,MAX(0,H6532-K6532))</f>
        <v/>
      </c>
      <c r="M6532" s="13">
        <f>M6531+J6531/40-IF(I6531="V2H",K6531/(0.95*40),0)-IF(E6532=0,IF(E6531=1,IF(D6532=1,30,40)*0.18/(2*40),0),0)-IF(E6532=1,IF(E6531=0,IF(D6532=1,30,40)*0.18/(2*40),0),0)</f>
        <v/>
      </c>
      <c r="N6532" s="14" t="n">
        <v>0.09</v>
      </c>
      <c r="O6532" s="15">
        <f>K6532*N6532</f>
        <v/>
      </c>
      <c r="P6532">
        <f>IF(E6532=0,0.3,IF(D6532=1,IF(C6532&gt;=Params!$B$13-3,IF(C6532&lt;Params!$B$13,Params!$B$20,0.3),0.3),IF(C6532&gt;=Params!$B$15-3,IF(C6532&lt;Params!$B$15,Params!$B$21,0.3),0.3)))</f>
        <v/>
      </c>
    </row>
    <row r="6533" ht="15" customHeight="1" s="1">
      <c r="A6533" s="9" t="n">
        <v>6530</v>
      </c>
      <c r="B6533" s="6" t="inlineStr">
        <is>
          <t>30/09</t>
        </is>
      </c>
      <c r="C6533" s="6" t="n">
        <v>1</v>
      </c>
      <c r="D6533" s="6" t="n">
        <v>0</v>
      </c>
      <c r="E6533" s="10">
        <f>IF(D6533=1, IF(OR(C6533&lt;10, C6533&gt;=15),1,0), IF(OR(C6533&lt;7, C6533&gt;=18),1,0))</f>
        <v/>
      </c>
      <c r="F6533" s="11" t="n">
        <v>0.164</v>
      </c>
      <c r="G6533" s="12">
        <f>0*8</f>
        <v/>
      </c>
      <c r="H6533" s="12">
        <f>F6533-G6533</f>
        <v/>
      </c>
      <c r="I6533" s="10">
        <f>IF(E6533=0,"Fora",IF(E6532=0,"Carg xar",IF(H6533&lt;0,IF(M6533&lt;0.9,"Carg FV","Stby"),IF(M6533&gt;P6533,"V2H",IF(M6533&lt;0.9,"Carg xar","Stby")))))</f>
        <v/>
      </c>
      <c r="J6533" s="12">
        <f>IF(OR(I6533="Carg FV",I6533="Carg xar"),MIN(IF(I6533="Carg FV",ABS(H6533),7.4),7.4,MAX(0,(0.9-M6533)*40)*0.95),0)</f>
        <v/>
      </c>
      <c r="K6533" s="12">
        <f>IF(I6533="V2H",MIN(MAX(0,H6533),7.4,MAX(0,(M6533-P6533)*40)*0.95),0)</f>
        <v/>
      </c>
      <c r="L6533" s="12">
        <f>IF(E6533=0,0,MAX(0,H6533-K6533))</f>
        <v/>
      </c>
      <c r="M6533" s="13">
        <f>M6532+J6532/40-IF(I6532="V2H",K6532/(0.95*40),0)-IF(E6533=0,IF(E6532=1,IF(D6533=1,30,40)*0.18/(2*40),0),0)-IF(E6533=1,IF(E6532=0,IF(D6533=1,30,40)*0.18/(2*40),0),0)</f>
        <v/>
      </c>
      <c r="N6533" s="14" t="n">
        <v>0.09</v>
      </c>
      <c r="O6533" s="15">
        <f>K6533*N6533</f>
        <v/>
      </c>
      <c r="P6533">
        <f>IF(E6533=0,0.3,IF(D6533=1,IF(C6533&gt;=Params!$B$13-3,IF(C6533&lt;Params!$B$13,Params!$B$20,0.3),0.3),IF(C6533&gt;=Params!$B$15-3,IF(C6533&lt;Params!$B$15,Params!$B$21,0.3),0.3)))</f>
        <v/>
      </c>
    </row>
    <row r="6534" ht="15" customHeight="1" s="1">
      <c r="A6534" s="9" t="n">
        <v>6531</v>
      </c>
      <c r="B6534" s="6" t="inlineStr">
        <is>
          <t>30/09</t>
        </is>
      </c>
      <c r="C6534" s="6" t="n">
        <v>2</v>
      </c>
      <c r="D6534" s="6" t="n">
        <v>0</v>
      </c>
      <c r="E6534" s="10">
        <f>IF(D6534=1, IF(OR(C6534&lt;10, C6534&gt;=15),1,0), IF(OR(C6534&lt;7, C6534&gt;=18),1,0))</f>
        <v/>
      </c>
      <c r="F6534" s="11" t="n">
        <v>0.135</v>
      </c>
      <c r="G6534" s="12">
        <f>0*8</f>
        <v/>
      </c>
      <c r="H6534" s="12">
        <f>F6534-G6534</f>
        <v/>
      </c>
      <c r="I6534" s="10">
        <f>IF(E6534=0,"Fora",IF(E6533=0,"Carg xar",IF(H6534&lt;0,IF(M6534&lt;0.9,"Carg FV","Stby"),IF(M6534&gt;P6534,"V2H",IF(M6534&lt;0.9,"Carg xar","Stby")))))</f>
        <v/>
      </c>
      <c r="J6534" s="12">
        <f>IF(OR(I6534="Carg FV",I6534="Carg xar"),MIN(IF(I6534="Carg FV",ABS(H6534),7.4),7.4,MAX(0,(0.9-M6534)*40)*0.95),0)</f>
        <v/>
      </c>
      <c r="K6534" s="12">
        <f>IF(I6534="V2H",MIN(MAX(0,H6534),7.4,MAX(0,(M6534-P6534)*40)*0.95),0)</f>
        <v/>
      </c>
      <c r="L6534" s="12">
        <f>IF(E6534=0,0,MAX(0,H6534-K6534))</f>
        <v/>
      </c>
      <c r="M6534" s="13">
        <f>M6533+J6533/40-IF(I6533="V2H",K6533/(0.95*40),0)-IF(E6534=0,IF(E6533=1,IF(D6534=1,30,40)*0.18/(2*40),0),0)-IF(E6534=1,IF(E6533=0,IF(D6534=1,30,40)*0.18/(2*40),0),0)</f>
        <v/>
      </c>
      <c r="N6534" s="14" t="n">
        <v>0.09</v>
      </c>
      <c r="O6534" s="15">
        <f>K6534*N6534</f>
        <v/>
      </c>
      <c r="P6534">
        <f>IF(E6534=0,0.3,IF(D6534=1,IF(C6534&gt;=Params!$B$13-3,IF(C6534&lt;Params!$B$13,Params!$B$20,0.3),0.3),IF(C6534&gt;=Params!$B$15-3,IF(C6534&lt;Params!$B$15,Params!$B$21,0.3),0.3)))</f>
        <v/>
      </c>
    </row>
    <row r="6535" ht="15" customHeight="1" s="1">
      <c r="A6535" s="9" t="n">
        <v>6532</v>
      </c>
      <c r="B6535" s="6" t="inlineStr">
        <is>
          <t>30/09</t>
        </is>
      </c>
      <c r="C6535" s="6" t="n">
        <v>3</v>
      </c>
      <c r="D6535" s="6" t="n">
        <v>0</v>
      </c>
      <c r="E6535" s="10">
        <f>IF(D6535=1, IF(OR(C6535&lt;10, C6535&gt;=15),1,0), IF(OR(C6535&lt;7, C6535&gt;=18),1,0))</f>
        <v/>
      </c>
      <c r="F6535" s="11" t="n">
        <v>0.187</v>
      </c>
      <c r="G6535" s="12">
        <f>0*8</f>
        <v/>
      </c>
      <c r="H6535" s="12">
        <f>F6535-G6535</f>
        <v/>
      </c>
      <c r="I6535" s="10">
        <f>IF(E6535=0,"Fora",IF(E6534=0,"Carg xar",IF(H6535&lt;0,IF(M6535&lt;0.9,"Carg FV","Stby"),IF(M6535&gt;P6535,"V2H",IF(M6535&lt;0.9,"Carg xar","Stby")))))</f>
        <v/>
      </c>
      <c r="J6535" s="12">
        <f>IF(OR(I6535="Carg FV",I6535="Carg xar"),MIN(IF(I6535="Carg FV",ABS(H6535),7.4),7.4,MAX(0,(0.9-M6535)*40)*0.95),0)</f>
        <v/>
      </c>
      <c r="K6535" s="12">
        <f>IF(I6535="V2H",MIN(MAX(0,H6535),7.4,MAX(0,(M6535-P6535)*40)*0.95),0)</f>
        <v/>
      </c>
      <c r="L6535" s="12">
        <f>IF(E6535=0,0,MAX(0,H6535-K6535))</f>
        <v/>
      </c>
      <c r="M6535" s="13">
        <f>M6534+J6534/40-IF(I6534="V2H",K6534/(0.95*40),0)-IF(E6535=0,IF(E6534=1,IF(D6535=1,30,40)*0.18/(2*40),0),0)-IF(E6535=1,IF(E6534=0,IF(D6535=1,30,40)*0.18/(2*40),0),0)</f>
        <v/>
      </c>
      <c r="N6535" s="14" t="n">
        <v>0.09</v>
      </c>
      <c r="O6535" s="15">
        <f>K6535*N6535</f>
        <v/>
      </c>
      <c r="P6535">
        <f>IF(E6535=0,0.3,IF(D6535=1,IF(C6535&gt;=Params!$B$13-3,IF(C6535&lt;Params!$B$13,Params!$B$20,0.3),0.3),IF(C6535&gt;=Params!$B$15-3,IF(C6535&lt;Params!$B$15,Params!$B$21,0.3),0.3)))</f>
        <v/>
      </c>
    </row>
    <row r="6536" ht="15" customHeight="1" s="1">
      <c r="A6536" s="9" t="n">
        <v>6533</v>
      </c>
      <c r="B6536" s="6" t="inlineStr">
        <is>
          <t>30/09</t>
        </is>
      </c>
      <c r="C6536" s="6" t="n">
        <v>4</v>
      </c>
      <c r="D6536" s="6" t="n">
        <v>0</v>
      </c>
      <c r="E6536" s="10">
        <f>IF(D6536=1, IF(OR(C6536&lt;10, C6536&gt;=15),1,0), IF(OR(C6536&lt;7, C6536&gt;=18),1,0))</f>
        <v/>
      </c>
      <c r="F6536" s="11" t="n">
        <v>0.193</v>
      </c>
      <c r="G6536" s="12">
        <f>0*8</f>
        <v/>
      </c>
      <c r="H6536" s="12">
        <f>F6536-G6536</f>
        <v/>
      </c>
      <c r="I6536" s="10">
        <f>IF(E6536=0,"Fora",IF(E6535=0,"Carg xar",IF(H6536&lt;0,IF(M6536&lt;0.9,"Carg FV","Stby"),IF(M6536&gt;P6536,"V2H",IF(M6536&lt;0.9,"Carg xar","Stby")))))</f>
        <v/>
      </c>
      <c r="J6536" s="12">
        <f>IF(OR(I6536="Carg FV",I6536="Carg xar"),MIN(IF(I6536="Carg FV",ABS(H6536),7.4),7.4,MAX(0,(0.9-M6536)*40)*0.95),0)</f>
        <v/>
      </c>
      <c r="K6536" s="12">
        <f>IF(I6536="V2H",MIN(MAX(0,H6536),7.4,MAX(0,(M6536-P6536)*40)*0.95),0)</f>
        <v/>
      </c>
      <c r="L6536" s="12">
        <f>IF(E6536=0,0,MAX(0,H6536-K6536))</f>
        <v/>
      </c>
      <c r="M6536" s="13">
        <f>M6535+J6535/40-IF(I6535="V2H",K6535/(0.95*40),0)-IF(E6536=0,IF(E6535=1,IF(D6536=1,30,40)*0.18/(2*40),0),0)-IF(E6536=1,IF(E6535=0,IF(D6536=1,30,40)*0.18/(2*40),0),0)</f>
        <v/>
      </c>
      <c r="N6536" s="14" t="n">
        <v>0.09</v>
      </c>
      <c r="O6536" s="15">
        <f>K6536*N6536</f>
        <v/>
      </c>
      <c r="P6536">
        <f>IF(E6536=0,0.3,IF(D6536=1,IF(C6536&gt;=Params!$B$13-3,IF(C6536&lt;Params!$B$13,Params!$B$20,0.3),0.3),IF(C6536&gt;=Params!$B$15-3,IF(C6536&lt;Params!$B$15,Params!$B$21,0.3),0.3)))</f>
        <v/>
      </c>
    </row>
    <row r="6537" ht="15" customHeight="1" s="1">
      <c r="A6537" s="9" t="n">
        <v>6534</v>
      </c>
      <c r="B6537" s="6" t="inlineStr">
        <is>
          <t>30/09</t>
        </is>
      </c>
      <c r="C6537" s="6" t="n">
        <v>5</v>
      </c>
      <c r="D6537" s="6" t="n">
        <v>0</v>
      </c>
      <c r="E6537" s="10">
        <f>IF(D6537=1, IF(OR(C6537&lt;10, C6537&gt;=15),1,0), IF(OR(C6537&lt;7, C6537&gt;=18),1,0))</f>
        <v/>
      </c>
      <c r="F6537" s="11" t="n">
        <v>0.12</v>
      </c>
      <c r="G6537" s="12">
        <f>0*8</f>
        <v/>
      </c>
      <c r="H6537" s="12">
        <f>F6537-G6537</f>
        <v/>
      </c>
      <c r="I6537" s="10">
        <f>IF(E6537=0,"Fora",IF(E6536=0,"Carg xar",IF(H6537&lt;0,IF(M6537&lt;0.9,"Carg FV","Stby"),IF(M6537&gt;P6537,"V2H",IF(M6537&lt;0.9,"Carg xar","Stby")))))</f>
        <v/>
      </c>
      <c r="J6537" s="12">
        <f>IF(OR(I6537="Carg FV",I6537="Carg xar"),MIN(IF(I6537="Carg FV",ABS(H6537),7.4),7.4,MAX(0,(0.9-M6537)*40)*0.95),0)</f>
        <v/>
      </c>
      <c r="K6537" s="12">
        <f>IF(I6537="V2H",MIN(MAX(0,H6537),7.4,MAX(0,(M6537-P6537)*40)*0.95),0)</f>
        <v/>
      </c>
      <c r="L6537" s="12">
        <f>IF(E6537=0,0,MAX(0,H6537-K6537))</f>
        <v/>
      </c>
      <c r="M6537" s="13">
        <f>M6536+J6536/40-IF(I6536="V2H",K6536/(0.95*40),0)-IF(E6537=0,IF(E6536=1,IF(D6537=1,30,40)*0.18/(2*40),0),0)-IF(E6537=1,IF(E6536=0,IF(D6537=1,30,40)*0.18/(2*40),0),0)</f>
        <v/>
      </c>
      <c r="N6537" s="14" t="n">
        <v>0.09</v>
      </c>
      <c r="O6537" s="15">
        <f>K6537*N6537</f>
        <v/>
      </c>
      <c r="P6537">
        <f>IF(E6537=0,0.3,IF(D6537=1,IF(C6537&gt;=Params!$B$13-3,IF(C6537&lt;Params!$B$13,Params!$B$20,0.3),0.3),IF(C6537&gt;=Params!$B$15-3,IF(C6537&lt;Params!$B$15,Params!$B$21,0.3),0.3)))</f>
        <v/>
      </c>
    </row>
    <row r="6538" ht="15" customHeight="1" s="1">
      <c r="A6538" s="9" t="n">
        <v>6535</v>
      </c>
      <c r="B6538" s="6" t="inlineStr">
        <is>
          <t>30/09</t>
        </is>
      </c>
      <c r="C6538" s="6" t="n">
        <v>6</v>
      </c>
      <c r="D6538" s="6" t="n">
        <v>0</v>
      </c>
      <c r="E6538" s="10">
        <f>IF(D6538=1, IF(OR(C6538&lt;10, C6538&gt;=15),1,0), IF(OR(C6538&lt;7, C6538&gt;=18),1,0))</f>
        <v/>
      </c>
      <c r="F6538" s="11" t="n">
        <v>0.323</v>
      </c>
      <c r="G6538" s="12">
        <f>0*8</f>
        <v/>
      </c>
      <c r="H6538" s="12">
        <f>F6538-G6538</f>
        <v/>
      </c>
      <c r="I6538" s="10">
        <f>IF(E6538=0,"Fora",IF(E6537=0,"Carg xar",IF(H6538&lt;0,IF(M6538&lt;0.9,"Carg FV","Stby"),IF(M6538&gt;P6538,"V2H",IF(M6538&lt;0.9,"Carg xar","Stby")))))</f>
        <v/>
      </c>
      <c r="J6538" s="12">
        <f>IF(OR(I6538="Carg FV",I6538="Carg xar"),MIN(IF(I6538="Carg FV",ABS(H6538),7.4),7.4,MAX(0,(0.9-M6538)*40)*0.95),0)</f>
        <v/>
      </c>
      <c r="K6538" s="12">
        <f>IF(I6538="V2H",MIN(MAX(0,H6538),7.4,MAX(0,(M6538-P6538)*40)*0.95),0)</f>
        <v/>
      </c>
      <c r="L6538" s="12">
        <f>IF(E6538=0,0,MAX(0,H6538-K6538))</f>
        <v/>
      </c>
      <c r="M6538" s="13">
        <f>M6537+J6537/40-IF(I6537="V2H",K6537/(0.95*40),0)-IF(E6538=0,IF(E6537=1,IF(D6538=1,30,40)*0.18/(2*40),0),0)-IF(E6538=1,IF(E6537=0,IF(D6538=1,30,40)*0.18/(2*40),0),0)</f>
        <v/>
      </c>
      <c r="N6538" s="14" t="n">
        <v>0.09</v>
      </c>
      <c r="O6538" s="15">
        <f>K6538*N6538</f>
        <v/>
      </c>
      <c r="P6538">
        <f>IF(E6538=0,0.3,IF(D6538=1,IF(C6538&gt;=Params!$B$13-3,IF(C6538&lt;Params!$B$13,Params!$B$20,0.3),0.3),IF(C6538&gt;=Params!$B$15-3,IF(C6538&lt;Params!$B$15,Params!$B$21,0.3),0.3)))</f>
        <v/>
      </c>
    </row>
    <row r="6539" ht="15" customHeight="1" s="1">
      <c r="A6539" s="9" t="n">
        <v>6536</v>
      </c>
      <c r="B6539" s="6" t="inlineStr">
        <is>
          <t>30/09</t>
        </is>
      </c>
      <c r="C6539" s="6" t="n">
        <v>7</v>
      </c>
      <c r="D6539" s="6" t="n">
        <v>0</v>
      </c>
      <c r="E6539" s="10">
        <f>IF(D6539=1, IF(OR(C6539&lt;10, C6539&gt;=15),1,0), IF(OR(C6539&lt;7, C6539&gt;=18),1,0))</f>
        <v/>
      </c>
      <c r="F6539" s="11" t="n">
        <v>2.279</v>
      </c>
      <c r="G6539" s="12">
        <f>0.06*8</f>
        <v/>
      </c>
      <c r="H6539" s="12">
        <f>F6539-G6539</f>
        <v/>
      </c>
      <c r="I6539" s="10">
        <f>IF(E6539=0,"Fora",IF(E6538=0,"Carg xar",IF(H6539&lt;0,IF(M6539&lt;0.9,"Carg FV","Stby"),IF(M6539&gt;P6539,"V2H",IF(M6539&lt;0.9,"Carg xar","Stby")))))</f>
        <v/>
      </c>
      <c r="J6539" s="12">
        <f>IF(OR(I6539="Carg FV",I6539="Carg xar"),MIN(IF(I6539="Carg FV",ABS(H6539),7.4),7.4,MAX(0,(0.9-M6539)*40)*0.95),0)</f>
        <v/>
      </c>
      <c r="K6539" s="12">
        <f>IF(I6539="V2H",MIN(MAX(0,H6539),7.4,MAX(0,(M6539-P6539)*40)*0.95),0)</f>
        <v/>
      </c>
      <c r="L6539" s="12">
        <f>IF(E6539=0,0,MAX(0,H6539-K6539))</f>
        <v/>
      </c>
      <c r="M6539" s="13">
        <f>M6538+J6538/40-IF(I6538="V2H",K6538/(0.95*40),0)-IF(E6539=0,IF(E6538=1,IF(D6539=1,30,40)*0.18/(2*40),0),0)-IF(E6539=1,IF(E6538=0,IF(D6539=1,30,40)*0.18/(2*40),0),0)</f>
        <v/>
      </c>
      <c r="N6539" s="14" t="n">
        <v>0.09</v>
      </c>
      <c r="O6539" s="15">
        <f>K6539*N6539</f>
        <v/>
      </c>
      <c r="P6539">
        <f>IF(E6539=0,0.3,IF(D6539=1,IF(C6539&gt;=Params!$B$13-3,IF(C6539&lt;Params!$B$13,Params!$B$20,0.3),0.3),IF(C6539&gt;=Params!$B$15-3,IF(C6539&lt;Params!$B$15,Params!$B$21,0.3),0.3)))</f>
        <v/>
      </c>
    </row>
    <row r="6540" ht="15" customHeight="1" s="1">
      <c r="A6540" s="9" t="n">
        <v>6537</v>
      </c>
      <c r="B6540" s="6" t="inlineStr">
        <is>
          <t>30/09</t>
        </is>
      </c>
      <c r="C6540" s="6" t="n">
        <v>8</v>
      </c>
      <c r="D6540" s="6" t="n">
        <v>0</v>
      </c>
      <c r="E6540" s="10">
        <f>IF(D6540=1, IF(OR(C6540&lt;10, C6540&gt;=15),1,0), IF(OR(C6540&lt;7, C6540&gt;=18),1,0))</f>
        <v/>
      </c>
      <c r="F6540" s="11" t="n">
        <v>0</v>
      </c>
      <c r="G6540" s="12">
        <f>0.2*8</f>
        <v/>
      </c>
      <c r="H6540" s="12">
        <f>F6540-G6540</f>
        <v/>
      </c>
      <c r="I6540" s="10">
        <f>IF(E6540=0,"Fora",IF(E6539=0,"Carg xar",IF(H6540&lt;0,IF(M6540&lt;0.9,"Carg FV","Stby"),IF(M6540&gt;P6540,"V2H",IF(M6540&lt;0.9,"Carg xar","Stby")))))</f>
        <v/>
      </c>
      <c r="J6540" s="12">
        <f>IF(OR(I6540="Carg FV",I6540="Carg xar"),MIN(IF(I6540="Carg FV",ABS(H6540),7.4),7.4,MAX(0,(0.9-M6540)*40)*0.95),0)</f>
        <v/>
      </c>
      <c r="K6540" s="12">
        <f>IF(I6540="V2H",MIN(MAX(0,H6540),7.4,MAX(0,(M6540-P6540)*40)*0.95),0)</f>
        <v/>
      </c>
      <c r="L6540" s="12">
        <f>IF(E6540=0,0,MAX(0,H6540-K6540))</f>
        <v/>
      </c>
      <c r="M6540" s="13">
        <f>M6539+J6539/40-IF(I6539="V2H",K6539/(0.95*40),0)-IF(E6540=0,IF(E6539=1,IF(D6540=1,30,40)*0.18/(2*40),0),0)-IF(E6540=1,IF(E6539=0,IF(D6540=1,30,40)*0.18/(2*40),0),0)</f>
        <v/>
      </c>
      <c r="N6540" s="14" t="n">
        <v>0.15</v>
      </c>
      <c r="O6540" s="15">
        <f>K6540*N6540</f>
        <v/>
      </c>
      <c r="P6540">
        <f>IF(E6540=0,0.3,IF(D6540=1,IF(C6540&gt;=Params!$B$13-3,IF(C6540&lt;Params!$B$13,Params!$B$20,0.3),0.3),IF(C6540&gt;=Params!$B$15-3,IF(C6540&lt;Params!$B$15,Params!$B$21,0.3),0.3)))</f>
        <v/>
      </c>
    </row>
    <row r="6541" ht="15" customHeight="1" s="1">
      <c r="A6541" s="9" t="n">
        <v>6538</v>
      </c>
      <c r="B6541" s="6" t="inlineStr">
        <is>
          <t>30/09</t>
        </is>
      </c>
      <c r="C6541" s="6" t="n">
        <v>9</v>
      </c>
      <c r="D6541" s="6" t="n">
        <v>0</v>
      </c>
      <c r="E6541" s="10">
        <f>IF(D6541=1, IF(OR(C6541&lt;10, C6541&gt;=15),1,0), IF(OR(C6541&lt;7, C6541&gt;=18),1,0))</f>
        <v/>
      </c>
      <c r="F6541" s="11" t="n">
        <v>0</v>
      </c>
      <c r="G6541" s="12">
        <f>0.4*8</f>
        <v/>
      </c>
      <c r="H6541" s="12">
        <f>F6541-G6541</f>
        <v/>
      </c>
      <c r="I6541" s="10">
        <f>IF(E6541=0,"Fora",IF(E6540=0,"Carg xar",IF(H6541&lt;0,IF(M6541&lt;0.9,"Carg FV","Stby"),IF(M6541&gt;P6541,"V2H",IF(M6541&lt;0.9,"Carg xar","Stby")))))</f>
        <v/>
      </c>
      <c r="J6541" s="12">
        <f>IF(OR(I6541="Carg FV",I6541="Carg xar"),MIN(IF(I6541="Carg FV",ABS(H6541),7.4),7.4,MAX(0,(0.9-M6541)*40)*0.95),0)</f>
        <v/>
      </c>
      <c r="K6541" s="12">
        <f>IF(I6541="V2H",MIN(MAX(0,H6541),7.4,MAX(0,(M6541-P6541)*40)*0.95),0)</f>
        <v/>
      </c>
      <c r="L6541" s="12">
        <f>IF(E6541=0,0,MAX(0,H6541-K6541))</f>
        <v/>
      </c>
      <c r="M6541" s="13">
        <f>M6540+J6540/40-IF(I6540="V2H",K6540/(0.95*40),0)-IF(E6541=0,IF(E6540=1,IF(D6541=1,30,40)*0.18/(2*40),0),0)-IF(E6541=1,IF(E6540=0,IF(D6541=1,30,40)*0.18/(2*40),0),0)</f>
        <v/>
      </c>
      <c r="N6541" s="14" t="n">
        <v>0.15</v>
      </c>
      <c r="O6541" s="15">
        <f>K6541*N6541</f>
        <v/>
      </c>
      <c r="P6541">
        <f>IF(E6541=0,0.3,IF(D6541=1,IF(C6541&gt;=Params!$B$13-3,IF(C6541&lt;Params!$B$13,Params!$B$20,0.3),0.3),IF(C6541&gt;=Params!$B$15-3,IF(C6541&lt;Params!$B$15,Params!$B$21,0.3),0.3)))</f>
        <v/>
      </c>
    </row>
    <row r="6542" ht="15" customHeight="1" s="1">
      <c r="A6542" s="9" t="n">
        <v>6539</v>
      </c>
      <c r="B6542" s="6" t="inlineStr">
        <is>
          <t>30/09</t>
        </is>
      </c>
      <c r="C6542" s="6" t="n">
        <v>10</v>
      </c>
      <c r="D6542" s="6" t="n">
        <v>0</v>
      </c>
      <c r="E6542" s="10">
        <f>IF(D6542=1, IF(OR(C6542&lt;10, C6542&gt;=15),1,0), IF(OR(C6542&lt;7, C6542&gt;=18),1,0))</f>
        <v/>
      </c>
      <c r="F6542" s="11" t="n">
        <v>0</v>
      </c>
      <c r="G6542" s="12">
        <f>0.6*8</f>
        <v/>
      </c>
      <c r="H6542" s="12">
        <f>F6542-G6542</f>
        <v/>
      </c>
      <c r="I6542" s="10">
        <f>IF(E6542=0,"Fora",IF(E6541=0,"Carg xar",IF(H6542&lt;0,IF(M6542&lt;0.9,"Carg FV","Stby"),IF(M6542&gt;P6542,"V2H",IF(M6542&lt;0.9,"Carg xar","Stby")))))</f>
        <v/>
      </c>
      <c r="J6542" s="12">
        <f>IF(OR(I6542="Carg FV",I6542="Carg xar"),MIN(IF(I6542="Carg FV",ABS(H6542),7.4),7.4,MAX(0,(0.9-M6542)*40)*0.95),0)</f>
        <v/>
      </c>
      <c r="K6542" s="12">
        <f>IF(I6542="V2H",MIN(MAX(0,H6542),7.4,MAX(0,(M6542-P6542)*40)*0.95),0)</f>
        <v/>
      </c>
      <c r="L6542" s="12">
        <f>IF(E6542=0,0,MAX(0,H6542-K6542))</f>
        <v/>
      </c>
      <c r="M6542" s="13">
        <f>M6541+J6541/40-IF(I6541="V2H",K6541/(0.95*40),0)-IF(E6542=0,IF(E6541=1,IF(D6542=1,30,40)*0.18/(2*40),0),0)-IF(E6542=1,IF(E6541=0,IF(D6542=1,30,40)*0.18/(2*40),0),0)</f>
        <v/>
      </c>
      <c r="N6542" s="14" t="n">
        <v>0.2</v>
      </c>
      <c r="O6542" s="15">
        <f>K6542*N6542</f>
        <v/>
      </c>
      <c r="P6542">
        <f>IF(E6542=0,0.3,IF(D6542=1,IF(C6542&gt;=Params!$B$13-3,IF(C6542&lt;Params!$B$13,Params!$B$20,0.3),0.3),IF(C6542&gt;=Params!$B$15-3,IF(C6542&lt;Params!$B$15,Params!$B$21,0.3),0.3)))</f>
        <v/>
      </c>
    </row>
    <row r="6543" ht="15" customHeight="1" s="1">
      <c r="A6543" s="9" t="n">
        <v>6540</v>
      </c>
      <c r="B6543" s="6" t="inlineStr">
        <is>
          <t>30/09</t>
        </is>
      </c>
      <c r="C6543" s="6" t="n">
        <v>11</v>
      </c>
      <c r="D6543" s="6" t="n">
        <v>0</v>
      </c>
      <c r="E6543" s="10">
        <f>IF(D6543=1, IF(OR(C6543&lt;10, C6543&gt;=15),1,0), IF(OR(C6543&lt;7, C6543&gt;=18),1,0))</f>
        <v/>
      </c>
      <c r="F6543" s="11" t="n">
        <v>0</v>
      </c>
      <c r="G6543" s="12">
        <f>0.75*8</f>
        <v/>
      </c>
      <c r="H6543" s="12">
        <f>F6543-G6543</f>
        <v/>
      </c>
      <c r="I6543" s="10">
        <f>IF(E6543=0,"Fora",IF(E6542=0,"Carg xar",IF(H6543&lt;0,IF(M6543&lt;0.9,"Carg FV","Stby"),IF(M6543&gt;P6543,"V2H",IF(M6543&lt;0.9,"Carg xar","Stby")))))</f>
        <v/>
      </c>
      <c r="J6543" s="12">
        <f>IF(OR(I6543="Carg FV",I6543="Carg xar"),MIN(IF(I6543="Carg FV",ABS(H6543),7.4),7.4,MAX(0,(0.9-M6543)*40)*0.95),0)</f>
        <v/>
      </c>
      <c r="K6543" s="12">
        <f>IF(I6543="V2H",MIN(MAX(0,H6543),7.4,MAX(0,(M6543-P6543)*40)*0.95),0)</f>
        <v/>
      </c>
      <c r="L6543" s="12">
        <f>IF(E6543=0,0,MAX(0,H6543-K6543))</f>
        <v/>
      </c>
      <c r="M6543" s="13">
        <f>M6542+J6542/40-IF(I6542="V2H",K6542/(0.95*40),0)-IF(E6543=0,IF(E6542=1,IF(D6543=1,30,40)*0.18/(2*40),0),0)-IF(E6543=1,IF(E6542=0,IF(D6543=1,30,40)*0.18/(2*40),0),0)</f>
        <v/>
      </c>
      <c r="N6543" s="14" t="n">
        <v>0.2</v>
      </c>
      <c r="O6543" s="15">
        <f>K6543*N6543</f>
        <v/>
      </c>
      <c r="P6543">
        <f>IF(E6543=0,0.3,IF(D6543=1,IF(C6543&gt;=Params!$B$13-3,IF(C6543&lt;Params!$B$13,Params!$B$20,0.3),0.3),IF(C6543&gt;=Params!$B$15-3,IF(C6543&lt;Params!$B$15,Params!$B$21,0.3),0.3)))</f>
        <v/>
      </c>
    </row>
    <row r="6544" ht="15" customHeight="1" s="1">
      <c r="A6544" s="9" t="n">
        <v>6541</v>
      </c>
      <c r="B6544" s="6" t="inlineStr">
        <is>
          <t>30/09</t>
        </is>
      </c>
      <c r="C6544" s="6" t="n">
        <v>12</v>
      </c>
      <c r="D6544" s="6" t="n">
        <v>0</v>
      </c>
      <c r="E6544" s="10">
        <f>IF(D6544=1, IF(OR(C6544&lt;10, C6544&gt;=15),1,0), IF(OR(C6544&lt;7, C6544&gt;=18),1,0))</f>
        <v/>
      </c>
      <c r="F6544" s="11" t="n">
        <v>0</v>
      </c>
      <c r="G6544" s="12">
        <f>0.82*8</f>
        <v/>
      </c>
      <c r="H6544" s="12">
        <f>F6544-G6544</f>
        <v/>
      </c>
      <c r="I6544" s="10">
        <f>IF(E6544=0,"Fora",IF(E6543=0,"Carg xar",IF(H6544&lt;0,IF(M6544&lt;0.9,"Carg FV","Stby"),IF(M6544&gt;P6544,"V2H",IF(M6544&lt;0.9,"Carg xar","Stby")))))</f>
        <v/>
      </c>
      <c r="J6544" s="12">
        <f>IF(OR(I6544="Carg FV",I6544="Carg xar"),MIN(IF(I6544="Carg FV",ABS(H6544),7.4),7.4,MAX(0,(0.9-M6544)*40)*0.95),0)</f>
        <v/>
      </c>
      <c r="K6544" s="12">
        <f>IF(I6544="V2H",MIN(MAX(0,H6544),7.4,MAX(0,(M6544-P6544)*40)*0.95),0)</f>
        <v/>
      </c>
      <c r="L6544" s="12">
        <f>IF(E6544=0,0,MAX(0,H6544-K6544))</f>
        <v/>
      </c>
      <c r="M6544" s="13">
        <f>M6543+J6543/40-IF(I6543="V2H",K6543/(0.95*40),0)-IF(E6544=0,IF(E6543=1,IF(D6544=1,30,40)*0.18/(2*40),0),0)-IF(E6544=1,IF(E6543=0,IF(D6544=1,30,40)*0.18/(2*40),0),0)</f>
        <v/>
      </c>
      <c r="N6544" s="14" t="n">
        <v>0.2</v>
      </c>
      <c r="O6544" s="15">
        <f>K6544*N6544</f>
        <v/>
      </c>
      <c r="P6544">
        <f>IF(E6544=0,0.3,IF(D6544=1,IF(C6544&gt;=Params!$B$13-3,IF(C6544&lt;Params!$B$13,Params!$B$20,0.3),0.3),IF(C6544&gt;=Params!$B$15-3,IF(C6544&lt;Params!$B$15,Params!$B$21,0.3),0.3)))</f>
        <v/>
      </c>
    </row>
    <row r="6545" ht="15" customHeight="1" s="1">
      <c r="A6545" s="9" t="n">
        <v>6542</v>
      </c>
      <c r="B6545" s="6" t="inlineStr">
        <is>
          <t>30/09</t>
        </is>
      </c>
      <c r="C6545" s="6" t="n">
        <v>13</v>
      </c>
      <c r="D6545" s="6" t="n">
        <v>0</v>
      </c>
      <c r="E6545" s="10">
        <f>IF(D6545=1, IF(OR(C6545&lt;10, C6545&gt;=15),1,0), IF(OR(C6545&lt;7, C6545&gt;=18),1,0))</f>
        <v/>
      </c>
      <c r="F6545" s="11" t="n">
        <v>0</v>
      </c>
      <c r="G6545" s="12">
        <f>0.8*8</f>
        <v/>
      </c>
      <c r="H6545" s="12">
        <f>F6545-G6545</f>
        <v/>
      </c>
      <c r="I6545" s="10">
        <f>IF(E6545=0,"Fora",IF(E6544=0,"Carg xar",IF(H6545&lt;0,IF(M6545&lt;0.9,"Carg FV","Stby"),IF(M6545&gt;P6545,"V2H",IF(M6545&lt;0.9,"Carg xar","Stby")))))</f>
        <v/>
      </c>
      <c r="J6545" s="12">
        <f>IF(OR(I6545="Carg FV",I6545="Carg xar"),MIN(IF(I6545="Carg FV",ABS(H6545),7.4),7.4,MAX(0,(0.9-M6545)*40)*0.95),0)</f>
        <v/>
      </c>
      <c r="K6545" s="12">
        <f>IF(I6545="V2H",MIN(MAX(0,H6545),7.4,MAX(0,(M6545-P6545)*40)*0.95),0)</f>
        <v/>
      </c>
      <c r="L6545" s="12">
        <f>IF(E6545=0,0,MAX(0,H6545-K6545))</f>
        <v/>
      </c>
      <c r="M6545" s="13">
        <f>M6544+J6544/40-IF(I6544="V2H",K6544/(0.95*40),0)-IF(E6545=0,IF(E6544=1,IF(D6545=1,30,40)*0.18/(2*40),0),0)-IF(E6545=1,IF(E6544=0,IF(D6545=1,30,40)*0.18/(2*40),0),0)</f>
        <v/>
      </c>
      <c r="N6545" s="14" t="n">
        <v>0.2</v>
      </c>
      <c r="O6545" s="15">
        <f>K6545*N6545</f>
        <v/>
      </c>
      <c r="P6545">
        <f>IF(E6545=0,0.3,IF(D6545=1,IF(C6545&gt;=Params!$B$13-3,IF(C6545&lt;Params!$B$13,Params!$B$20,0.3),0.3),IF(C6545&gt;=Params!$B$15-3,IF(C6545&lt;Params!$B$15,Params!$B$21,0.3),0.3)))</f>
        <v/>
      </c>
    </row>
    <row r="6546" ht="15" customHeight="1" s="1">
      <c r="A6546" s="9" t="n">
        <v>6543</v>
      </c>
      <c r="B6546" s="6" t="inlineStr">
        <is>
          <t>30/09</t>
        </is>
      </c>
      <c r="C6546" s="6" t="n">
        <v>14</v>
      </c>
      <c r="D6546" s="6" t="n">
        <v>0</v>
      </c>
      <c r="E6546" s="10">
        <f>IF(D6546=1, IF(OR(C6546&lt;10, C6546&gt;=15),1,0), IF(OR(C6546&lt;7, C6546&gt;=18),1,0))</f>
        <v/>
      </c>
      <c r="F6546" s="11" t="n">
        <v>0</v>
      </c>
      <c r="G6546" s="12">
        <f>0.68*8</f>
        <v/>
      </c>
      <c r="H6546" s="12">
        <f>F6546-G6546</f>
        <v/>
      </c>
      <c r="I6546" s="10">
        <f>IF(E6546=0,"Fora",IF(E6545=0,"Carg xar",IF(H6546&lt;0,IF(M6546&lt;0.9,"Carg FV","Stby"),IF(M6546&gt;P6546,"V2H",IF(M6546&lt;0.9,"Carg xar","Stby")))))</f>
        <v/>
      </c>
      <c r="J6546" s="12">
        <f>IF(OR(I6546="Carg FV",I6546="Carg xar"),MIN(IF(I6546="Carg FV",ABS(H6546),7.4),7.4,MAX(0,(0.9-M6546)*40)*0.95),0)</f>
        <v/>
      </c>
      <c r="K6546" s="12">
        <f>IF(I6546="V2H",MIN(MAX(0,H6546),7.4,MAX(0,(M6546-P6546)*40)*0.95),0)</f>
        <v/>
      </c>
      <c r="L6546" s="12">
        <f>IF(E6546=0,0,MAX(0,H6546-K6546))</f>
        <v/>
      </c>
      <c r="M6546" s="13">
        <f>M6545+J6545/40-IF(I6545="V2H",K6545/(0.95*40),0)-IF(E6546=0,IF(E6545=1,IF(D6546=1,30,40)*0.18/(2*40),0),0)-IF(E6546=1,IF(E6545=0,IF(D6546=1,30,40)*0.18/(2*40),0),0)</f>
        <v/>
      </c>
      <c r="N6546" s="14" t="n">
        <v>0.15</v>
      </c>
      <c r="O6546" s="15">
        <f>K6546*N6546</f>
        <v/>
      </c>
      <c r="P6546">
        <f>IF(E6546=0,0.3,IF(D6546=1,IF(C6546&gt;=Params!$B$13-3,IF(C6546&lt;Params!$B$13,Params!$B$20,0.3),0.3),IF(C6546&gt;=Params!$B$15-3,IF(C6546&lt;Params!$B$15,Params!$B$21,0.3),0.3)))</f>
        <v/>
      </c>
    </row>
    <row r="6547" ht="15" customHeight="1" s="1">
      <c r="A6547" s="9" t="n">
        <v>6544</v>
      </c>
      <c r="B6547" s="6" t="inlineStr">
        <is>
          <t>30/09</t>
        </is>
      </c>
      <c r="C6547" s="6" t="n">
        <v>15</v>
      </c>
      <c r="D6547" s="6" t="n">
        <v>0</v>
      </c>
      <c r="E6547" s="10">
        <f>IF(D6547=1, IF(OR(C6547&lt;10, C6547&gt;=15),1,0), IF(OR(C6547&lt;7, C6547&gt;=18),1,0))</f>
        <v/>
      </c>
      <c r="F6547" s="11" t="n">
        <v>0</v>
      </c>
      <c r="G6547" s="12">
        <f>0.5*8</f>
        <v/>
      </c>
      <c r="H6547" s="12">
        <f>F6547-G6547</f>
        <v/>
      </c>
      <c r="I6547" s="10">
        <f>IF(E6547=0,"Fora",IF(E6546=0,"Carg xar",IF(H6547&lt;0,IF(M6547&lt;0.9,"Carg FV","Stby"),IF(M6547&gt;P6547,"V2H",IF(M6547&lt;0.9,"Carg xar","Stby")))))</f>
        <v/>
      </c>
      <c r="J6547" s="12">
        <f>IF(OR(I6547="Carg FV",I6547="Carg xar"),MIN(IF(I6547="Carg FV",ABS(H6547),7.4),7.4,MAX(0,(0.9-M6547)*40)*0.95),0)</f>
        <v/>
      </c>
      <c r="K6547" s="12">
        <f>IF(I6547="V2H",MIN(MAX(0,H6547),7.4,MAX(0,(M6547-P6547)*40)*0.95),0)</f>
        <v/>
      </c>
      <c r="L6547" s="12">
        <f>IF(E6547=0,0,MAX(0,H6547-K6547))</f>
        <v/>
      </c>
      <c r="M6547" s="13">
        <f>M6546+J6546/40-IF(I6546="V2H",K6546/(0.95*40),0)-IF(E6547=0,IF(E6546=1,IF(D6547=1,30,40)*0.18/(2*40),0),0)-IF(E6547=1,IF(E6546=0,IF(D6547=1,30,40)*0.18/(2*40),0),0)</f>
        <v/>
      </c>
      <c r="N6547" s="14" t="n">
        <v>0.15</v>
      </c>
      <c r="O6547" s="15">
        <f>K6547*N6547</f>
        <v/>
      </c>
      <c r="P6547">
        <f>IF(E6547=0,0.3,IF(D6547=1,IF(C6547&gt;=Params!$B$13-3,IF(C6547&lt;Params!$B$13,Params!$B$20,0.3),0.3),IF(C6547&gt;=Params!$B$15-3,IF(C6547&lt;Params!$B$15,Params!$B$21,0.3),0.3)))</f>
        <v/>
      </c>
    </row>
    <row r="6548" ht="15" customHeight="1" s="1">
      <c r="A6548" s="9" t="n">
        <v>6545</v>
      </c>
      <c r="B6548" s="6" t="inlineStr">
        <is>
          <t>30/09</t>
        </is>
      </c>
      <c r="C6548" s="6" t="n">
        <v>16</v>
      </c>
      <c r="D6548" s="6" t="n">
        <v>0</v>
      </c>
      <c r="E6548" s="10">
        <f>IF(D6548=1, IF(OR(C6548&lt;10, C6548&gt;=15),1,0), IF(OR(C6548&lt;7, C6548&gt;=18),1,0))</f>
        <v/>
      </c>
      <c r="F6548" s="11" t="n">
        <v>0</v>
      </c>
      <c r="G6548" s="12">
        <f>0.3*8</f>
        <v/>
      </c>
      <c r="H6548" s="12">
        <f>F6548-G6548</f>
        <v/>
      </c>
      <c r="I6548" s="10">
        <f>IF(E6548=0,"Fora",IF(E6547=0,"Carg xar",IF(H6548&lt;0,IF(M6548&lt;0.9,"Carg FV","Stby"),IF(M6548&gt;P6548,"V2H",IF(M6548&lt;0.9,"Carg xar","Stby")))))</f>
        <v/>
      </c>
      <c r="J6548" s="12">
        <f>IF(OR(I6548="Carg FV",I6548="Carg xar"),MIN(IF(I6548="Carg FV",ABS(H6548),7.4),7.4,MAX(0,(0.9-M6548)*40)*0.95),0)</f>
        <v/>
      </c>
      <c r="K6548" s="12">
        <f>IF(I6548="V2H",MIN(MAX(0,H6548),7.4,MAX(0,(M6548-P6548)*40)*0.95),0)</f>
        <v/>
      </c>
      <c r="L6548" s="12">
        <f>IF(E6548=0,0,MAX(0,H6548-K6548))</f>
        <v/>
      </c>
      <c r="M6548" s="13">
        <f>M6547+J6547/40-IF(I6547="V2H",K6547/(0.95*40),0)-IF(E6548=0,IF(E6547=1,IF(D6548=1,30,40)*0.18/(2*40),0),0)-IF(E6548=1,IF(E6547=0,IF(D6548=1,30,40)*0.18/(2*40),0),0)</f>
        <v/>
      </c>
      <c r="N6548" s="14" t="n">
        <v>0.15</v>
      </c>
      <c r="O6548" s="15">
        <f>K6548*N6548</f>
        <v/>
      </c>
      <c r="P6548">
        <f>IF(E6548=0,0.3,IF(D6548=1,IF(C6548&gt;=Params!$B$13-3,IF(C6548&lt;Params!$B$13,Params!$B$20,0.3),0.3),IF(C6548&gt;=Params!$B$15-3,IF(C6548&lt;Params!$B$15,Params!$B$21,0.3),0.3)))</f>
        <v/>
      </c>
    </row>
    <row r="6549" ht="15" customHeight="1" s="1">
      <c r="A6549" s="9" t="n">
        <v>6546</v>
      </c>
      <c r="B6549" s="6" t="inlineStr">
        <is>
          <t>30/09</t>
        </is>
      </c>
      <c r="C6549" s="6" t="n">
        <v>17</v>
      </c>
      <c r="D6549" s="6" t="n">
        <v>0</v>
      </c>
      <c r="E6549" s="10">
        <f>IF(D6549=1, IF(OR(C6549&lt;10, C6549&gt;=15),1,0), IF(OR(C6549&lt;7, C6549&gt;=18),1,0))</f>
        <v/>
      </c>
      <c r="F6549" s="11" t="n">
        <v>0</v>
      </c>
      <c r="G6549" s="12">
        <f>0.12*8</f>
        <v/>
      </c>
      <c r="H6549" s="12">
        <f>F6549-G6549</f>
        <v/>
      </c>
      <c r="I6549" s="10">
        <f>IF(E6549=0,"Fora",IF(E6548=0,"Carg xar",IF(H6549&lt;0,IF(M6549&lt;0.9,"Carg FV","Stby"),IF(M6549&gt;P6549,"V2H",IF(M6549&lt;0.9,"Carg xar","Stby")))))</f>
        <v/>
      </c>
      <c r="J6549" s="12">
        <f>IF(OR(I6549="Carg FV",I6549="Carg xar"),MIN(IF(I6549="Carg FV",ABS(H6549),7.4),7.4,MAX(0,(0.9-M6549)*40)*0.95),0)</f>
        <v/>
      </c>
      <c r="K6549" s="12">
        <f>IF(I6549="V2H",MIN(MAX(0,H6549),7.4,MAX(0,(M6549-P6549)*40)*0.95),0)</f>
        <v/>
      </c>
      <c r="L6549" s="12">
        <f>IF(E6549=0,0,MAX(0,H6549-K6549))</f>
        <v/>
      </c>
      <c r="M6549" s="13">
        <f>M6548+J6548/40-IF(I6548="V2H",K6548/(0.95*40),0)-IF(E6549=0,IF(E6548=1,IF(D6549=1,30,40)*0.18/(2*40),0),0)-IF(E6549=1,IF(E6548=0,IF(D6549=1,30,40)*0.18/(2*40),0),0)</f>
        <v/>
      </c>
      <c r="N6549" s="14" t="n">
        <v>0.15</v>
      </c>
      <c r="O6549" s="15">
        <f>K6549*N6549</f>
        <v/>
      </c>
      <c r="P6549">
        <f>IF(E6549=0,0.3,IF(D6549=1,IF(C6549&gt;=Params!$B$13-3,IF(C6549&lt;Params!$B$13,Params!$B$20,0.3),0.3),IF(C6549&gt;=Params!$B$15-3,IF(C6549&lt;Params!$B$15,Params!$B$21,0.3),0.3)))</f>
        <v/>
      </c>
    </row>
    <row r="6550" ht="15" customHeight="1" s="1">
      <c r="A6550" s="9" t="n">
        <v>6547</v>
      </c>
      <c r="B6550" s="6" t="inlineStr">
        <is>
          <t>30/09</t>
        </is>
      </c>
      <c r="C6550" s="6" t="n">
        <v>18</v>
      </c>
      <c r="D6550" s="6" t="n">
        <v>0</v>
      </c>
      <c r="E6550" s="10">
        <f>IF(D6550=1, IF(OR(C6550&lt;10, C6550&gt;=15),1,0), IF(OR(C6550&lt;7, C6550&gt;=18),1,0))</f>
        <v/>
      </c>
      <c r="F6550" s="11" t="n">
        <v>0.3</v>
      </c>
      <c r="G6550" s="12">
        <f>0*8</f>
        <v/>
      </c>
      <c r="H6550" s="12">
        <f>F6550-G6550</f>
        <v/>
      </c>
      <c r="I6550" s="10">
        <f>IF(E6550=0,"Fora",IF(E6549=0,"Carg xar",IF(H6550&lt;0,IF(M6550&lt;0.9,"Carg FV","Stby"),IF(M6550&gt;P6550,"V2H",IF(M6550&lt;0.9,"Carg xar","Stby")))))</f>
        <v/>
      </c>
      <c r="J6550" s="12">
        <f>IF(OR(I6550="Carg FV",I6550="Carg xar"),MIN(IF(I6550="Carg FV",ABS(H6550),7.4),7.4,MAX(0,(0.9-M6550)*40)*0.95),0)</f>
        <v/>
      </c>
      <c r="K6550" s="12">
        <f>IF(I6550="V2H",MIN(MAX(0,H6550),7.4,MAX(0,(M6550-P6550)*40)*0.95),0)</f>
        <v/>
      </c>
      <c r="L6550" s="12">
        <f>IF(E6550=0,0,MAX(0,H6550-K6550))</f>
        <v/>
      </c>
      <c r="M6550" s="13">
        <f>M6549+J6549/40-IF(I6549="V2H",K6549/(0.95*40),0)-IF(E6550=0,IF(E6549=1,IF(D6550=1,30,40)*0.18/(2*40),0),0)-IF(E6550=1,IF(E6549=0,IF(D6550=1,30,40)*0.18/(2*40),0),0)</f>
        <v/>
      </c>
      <c r="N6550" s="14" t="n">
        <v>0.2</v>
      </c>
      <c r="O6550" s="15">
        <f>K6550*N6550</f>
        <v/>
      </c>
      <c r="P6550">
        <f>IF(E6550=0,0.3,IF(D6550=1,IF(C6550&gt;=Params!$B$13-3,IF(C6550&lt;Params!$B$13,Params!$B$20,0.3),0.3),IF(C6550&gt;=Params!$B$15-3,IF(C6550&lt;Params!$B$15,Params!$B$21,0.3),0.3)))</f>
        <v/>
      </c>
    </row>
    <row r="6551" ht="15" customHeight="1" s="1">
      <c r="A6551" s="9" t="n">
        <v>6548</v>
      </c>
      <c r="B6551" s="6" t="inlineStr">
        <is>
          <t>30/09</t>
        </is>
      </c>
      <c r="C6551" s="6" t="n">
        <v>19</v>
      </c>
      <c r="D6551" s="6" t="n">
        <v>0</v>
      </c>
      <c r="E6551" s="10">
        <f>IF(D6551=1, IF(OR(C6551&lt;10, C6551&gt;=15),1,0), IF(OR(C6551&lt;7, C6551&gt;=18),1,0))</f>
        <v/>
      </c>
      <c r="F6551" s="11" t="n">
        <v>0.107</v>
      </c>
      <c r="G6551" s="12">
        <f>0*8</f>
        <v/>
      </c>
      <c r="H6551" s="12">
        <f>F6551-G6551</f>
        <v/>
      </c>
      <c r="I6551" s="10">
        <f>IF(E6551=0,"Fora",IF(E6550=0,"Carg xar",IF(H6551&lt;0,IF(M6551&lt;0.9,"Carg FV","Stby"),IF(M6551&gt;P6551,"V2H",IF(M6551&lt;0.9,"Carg xar","Stby")))))</f>
        <v/>
      </c>
      <c r="J6551" s="12">
        <f>IF(OR(I6551="Carg FV",I6551="Carg xar"),MIN(IF(I6551="Carg FV",ABS(H6551),7.4),7.4,MAX(0,(0.9-M6551)*40)*0.95),0)</f>
        <v/>
      </c>
      <c r="K6551" s="12">
        <f>IF(I6551="V2H",MIN(MAX(0,H6551),7.4,MAX(0,(M6551-P6551)*40)*0.95),0)</f>
        <v/>
      </c>
      <c r="L6551" s="12">
        <f>IF(E6551=0,0,MAX(0,H6551-K6551))</f>
        <v/>
      </c>
      <c r="M6551" s="13">
        <f>M6550+J6550/40-IF(I6550="V2H",K6550/(0.95*40),0)-IF(E6551=0,IF(E6550=1,IF(D6551=1,30,40)*0.18/(2*40),0),0)-IF(E6551=1,IF(E6550=0,IF(D6551=1,30,40)*0.18/(2*40),0),0)</f>
        <v/>
      </c>
      <c r="N6551" s="14" t="n">
        <v>0.2</v>
      </c>
      <c r="O6551" s="15">
        <f>K6551*N6551</f>
        <v/>
      </c>
      <c r="P6551">
        <f>IF(E6551=0,0.3,IF(D6551=1,IF(C6551&gt;=Params!$B$13-3,IF(C6551&lt;Params!$B$13,Params!$B$20,0.3),0.3),IF(C6551&gt;=Params!$B$15-3,IF(C6551&lt;Params!$B$15,Params!$B$21,0.3),0.3)))</f>
        <v/>
      </c>
    </row>
    <row r="6552" ht="15" customHeight="1" s="1">
      <c r="A6552" s="9" t="n">
        <v>6549</v>
      </c>
      <c r="B6552" s="6" t="inlineStr">
        <is>
          <t>30/09</t>
        </is>
      </c>
      <c r="C6552" s="6" t="n">
        <v>20</v>
      </c>
      <c r="D6552" s="6" t="n">
        <v>0</v>
      </c>
      <c r="E6552" s="10">
        <f>IF(D6552=1, IF(OR(C6552&lt;10, C6552&gt;=15),1,0), IF(OR(C6552&lt;7, C6552&gt;=18),1,0))</f>
        <v/>
      </c>
      <c r="F6552" s="11" t="n">
        <v>0.6889999999999999</v>
      </c>
      <c r="G6552" s="12">
        <f>0*8</f>
        <v/>
      </c>
      <c r="H6552" s="12">
        <f>F6552-G6552</f>
        <v/>
      </c>
      <c r="I6552" s="10">
        <f>IF(E6552=0,"Fora",IF(E6551=0,"Carg xar",IF(H6552&lt;0,IF(M6552&lt;0.9,"Carg FV","Stby"),IF(M6552&gt;P6552,"V2H",IF(M6552&lt;0.9,"Carg xar","Stby")))))</f>
        <v/>
      </c>
      <c r="J6552" s="12">
        <f>IF(OR(I6552="Carg FV",I6552="Carg xar"),MIN(IF(I6552="Carg FV",ABS(H6552),7.4),7.4,MAX(0,(0.9-M6552)*40)*0.95),0)</f>
        <v/>
      </c>
      <c r="K6552" s="12">
        <f>IF(I6552="V2H",MIN(MAX(0,H6552),7.4,MAX(0,(M6552-P6552)*40)*0.95),0)</f>
        <v/>
      </c>
      <c r="L6552" s="12">
        <f>IF(E6552=0,0,MAX(0,H6552-K6552))</f>
        <v/>
      </c>
      <c r="M6552" s="13">
        <f>M6551+J6551/40-IF(I6551="V2H",K6551/(0.95*40),0)-IF(E6552=0,IF(E6551=1,IF(D6552=1,30,40)*0.18/(2*40),0),0)-IF(E6552=1,IF(E6551=0,IF(D6552=1,30,40)*0.18/(2*40),0),0)</f>
        <v/>
      </c>
      <c r="N6552" s="14" t="n">
        <v>0.2</v>
      </c>
      <c r="O6552" s="15">
        <f>K6552*N6552</f>
        <v/>
      </c>
      <c r="P6552">
        <f>IF(E6552=0,0.3,IF(D6552=1,IF(C6552&gt;=Params!$B$13-3,IF(C6552&lt;Params!$B$13,Params!$B$20,0.3),0.3),IF(C6552&gt;=Params!$B$15-3,IF(C6552&lt;Params!$B$15,Params!$B$21,0.3),0.3)))</f>
        <v/>
      </c>
    </row>
    <row r="6553" ht="15" customHeight="1" s="1">
      <c r="A6553" s="9" t="n">
        <v>6550</v>
      </c>
      <c r="B6553" s="6" t="inlineStr">
        <is>
          <t>30/09</t>
        </is>
      </c>
      <c r="C6553" s="6" t="n">
        <v>21</v>
      </c>
      <c r="D6553" s="6" t="n">
        <v>0</v>
      </c>
      <c r="E6553" s="10">
        <f>IF(D6553=1, IF(OR(C6553&lt;10, C6553&gt;=15),1,0), IF(OR(C6553&lt;7, C6553&gt;=18),1,0))</f>
        <v/>
      </c>
      <c r="F6553" s="11" t="n">
        <v>1.109</v>
      </c>
      <c r="G6553" s="12">
        <f>0*8</f>
        <v/>
      </c>
      <c r="H6553" s="12">
        <f>F6553-G6553</f>
        <v/>
      </c>
      <c r="I6553" s="10">
        <f>IF(E6553=0,"Fora",IF(E6552=0,"Carg xar",IF(H6553&lt;0,IF(M6553&lt;0.9,"Carg FV","Stby"),IF(M6553&gt;P6553,"V2H",IF(M6553&lt;0.9,"Carg xar","Stby")))))</f>
        <v/>
      </c>
      <c r="J6553" s="12">
        <f>IF(OR(I6553="Carg FV",I6553="Carg xar"),MIN(IF(I6553="Carg FV",ABS(H6553),7.4),7.4,MAX(0,(0.9-M6553)*40)*0.95),0)</f>
        <v/>
      </c>
      <c r="K6553" s="12">
        <f>IF(I6553="V2H",MIN(MAX(0,H6553),7.4,MAX(0,(M6553-P6553)*40)*0.95),0)</f>
        <v/>
      </c>
      <c r="L6553" s="12">
        <f>IF(E6553=0,0,MAX(0,H6553-K6553))</f>
        <v/>
      </c>
      <c r="M6553" s="13">
        <f>M6552+J6552/40-IF(I6552="V2H",K6552/(0.95*40),0)-IF(E6553=0,IF(E6552=1,IF(D6553=1,30,40)*0.18/(2*40),0),0)-IF(E6553=1,IF(E6552=0,IF(D6553=1,30,40)*0.18/(2*40),0),0)</f>
        <v/>
      </c>
      <c r="N6553" s="14" t="n">
        <v>0.2</v>
      </c>
      <c r="O6553" s="15">
        <f>K6553*N6553</f>
        <v/>
      </c>
      <c r="P6553">
        <f>IF(E6553=0,0.3,IF(D6553=1,IF(C6553&gt;=Params!$B$13-3,IF(C6553&lt;Params!$B$13,Params!$B$20,0.3),0.3),IF(C6553&gt;=Params!$B$15-3,IF(C6553&lt;Params!$B$15,Params!$B$21,0.3),0.3)))</f>
        <v/>
      </c>
    </row>
    <row r="6554" ht="15" customHeight="1" s="1">
      <c r="A6554" s="9" t="n">
        <v>6551</v>
      </c>
      <c r="B6554" s="6" t="inlineStr">
        <is>
          <t>30/09</t>
        </is>
      </c>
      <c r="C6554" s="6" t="n">
        <v>22</v>
      </c>
      <c r="D6554" s="6" t="n">
        <v>0</v>
      </c>
      <c r="E6554" s="10">
        <f>IF(D6554=1, IF(OR(C6554&lt;10, C6554&gt;=15),1,0), IF(OR(C6554&lt;7, C6554&gt;=18),1,0))</f>
        <v/>
      </c>
      <c r="F6554" s="11" t="n">
        <v>0.846</v>
      </c>
      <c r="G6554" s="12">
        <f>0*8</f>
        <v/>
      </c>
      <c r="H6554" s="12">
        <f>F6554-G6554</f>
        <v/>
      </c>
      <c r="I6554" s="10">
        <f>IF(E6554=0,"Fora",IF(E6553=0,"Carg xar",IF(H6554&lt;0,IF(M6554&lt;0.9,"Carg FV","Stby"),IF(M6554&gt;P6554,"V2H",IF(M6554&lt;0.9,"Carg xar","Stby")))))</f>
        <v/>
      </c>
      <c r="J6554" s="12">
        <f>IF(OR(I6554="Carg FV",I6554="Carg xar"),MIN(IF(I6554="Carg FV",ABS(H6554),7.4),7.4,MAX(0,(0.9-M6554)*40)*0.95),0)</f>
        <v/>
      </c>
      <c r="K6554" s="12">
        <f>IF(I6554="V2H",MIN(MAX(0,H6554),7.4,MAX(0,(M6554-P6554)*40)*0.95),0)</f>
        <v/>
      </c>
      <c r="L6554" s="12">
        <f>IF(E6554=0,0,MAX(0,H6554-K6554))</f>
        <v/>
      </c>
      <c r="M6554" s="13">
        <f>M6553+J6553/40-IF(I6553="V2H",K6553/(0.95*40),0)-IF(E6554=0,IF(E6553=1,IF(D6554=1,30,40)*0.18/(2*40),0),0)-IF(E6554=1,IF(E6553=0,IF(D6554=1,30,40)*0.18/(2*40),0),0)</f>
        <v/>
      </c>
      <c r="N6554" s="14" t="n">
        <v>0.15</v>
      </c>
      <c r="O6554" s="15">
        <f>K6554*N6554</f>
        <v/>
      </c>
      <c r="P6554">
        <f>IF(E6554=0,0.3,IF(D6554=1,IF(C6554&gt;=Params!$B$13-3,IF(C6554&lt;Params!$B$13,Params!$B$20,0.3),0.3),IF(C6554&gt;=Params!$B$15-3,IF(C6554&lt;Params!$B$15,Params!$B$21,0.3),0.3)))</f>
        <v/>
      </c>
    </row>
    <row r="6555" ht="15" customHeight="1" s="1">
      <c r="A6555" s="9" t="n">
        <v>6552</v>
      </c>
      <c r="B6555" s="6" t="inlineStr">
        <is>
          <t>30/09</t>
        </is>
      </c>
      <c r="C6555" s="6" t="n">
        <v>23</v>
      </c>
      <c r="D6555" s="6" t="n">
        <v>0</v>
      </c>
      <c r="E6555" s="10">
        <f>IF(D6555=1, IF(OR(C6555&lt;10, C6555&gt;=15),1,0), IF(OR(C6555&lt;7, C6555&gt;=18),1,0))</f>
        <v/>
      </c>
      <c r="F6555" s="11" t="n">
        <v>0.246</v>
      </c>
      <c r="G6555" s="12">
        <f>0*8</f>
        <v/>
      </c>
      <c r="H6555" s="12">
        <f>F6555-G6555</f>
        <v/>
      </c>
      <c r="I6555" s="10">
        <f>IF(E6555=0,"Fora",IF(E6554=0,"Carg xar",IF(H6555&lt;0,IF(M6555&lt;0.9,"Carg FV","Stby"),IF(M6555&gt;P6555,"V2H",IF(M6555&lt;0.9,"Carg xar","Stby")))))</f>
        <v/>
      </c>
      <c r="J6555" s="12">
        <f>IF(OR(I6555="Carg FV",I6555="Carg xar"),MIN(IF(I6555="Carg FV",ABS(H6555),7.4),7.4,MAX(0,(0.9-M6555)*40)*0.95),0)</f>
        <v/>
      </c>
      <c r="K6555" s="12">
        <f>IF(I6555="V2H",MIN(MAX(0,H6555),7.4,MAX(0,(M6555-P6555)*40)*0.95),0)</f>
        <v/>
      </c>
      <c r="L6555" s="12">
        <f>IF(E6555=0,0,MAX(0,H6555-K6555))</f>
        <v/>
      </c>
      <c r="M6555" s="13">
        <f>M6554+J6554/40-IF(I6554="V2H",K6554/(0.95*40),0)-IF(E6555=0,IF(E6554=1,IF(D6555=1,30,40)*0.18/(2*40),0),0)-IF(E6555=1,IF(E6554=0,IF(D6555=1,30,40)*0.18/(2*40),0),0)</f>
        <v/>
      </c>
      <c r="N6555" s="14" t="n">
        <v>0.15</v>
      </c>
      <c r="O6555" s="15">
        <f>K6555*N6555</f>
        <v/>
      </c>
      <c r="P6555">
        <f>IF(E6555=0,0.3,IF(D6555=1,IF(C6555&gt;=Params!$B$13-3,IF(C6555&lt;Params!$B$13,Params!$B$20,0.3),0.3),IF(C6555&gt;=Params!$B$15-3,IF(C6555&lt;Params!$B$15,Params!$B$21,0.3),0.3)))</f>
        <v/>
      </c>
    </row>
    <row r="6556" ht="15" customHeight="1" s="1">
      <c r="A6556" s="9" t="n">
        <v>6553</v>
      </c>
      <c r="B6556" s="6" t="inlineStr">
        <is>
          <t>01/10</t>
        </is>
      </c>
      <c r="C6556" s="6" t="n">
        <v>0</v>
      </c>
      <c r="D6556" s="6" t="n">
        <v>0</v>
      </c>
      <c r="E6556" s="10">
        <f>IF(D6556=1, IF(OR(C6556&lt;10, C6556&gt;=15),1,0), IF(OR(C6556&lt;7, C6556&gt;=18),1,0))</f>
        <v/>
      </c>
      <c r="F6556" s="11" t="n">
        <v>0.185</v>
      </c>
      <c r="G6556" s="12">
        <f>0*8</f>
        <v/>
      </c>
      <c r="H6556" s="12">
        <f>F6556-G6556</f>
        <v/>
      </c>
      <c r="I6556" s="10">
        <f>IF(E6556=0,"Fora",IF(E6555=0,"Carg xar",IF(H6556&lt;0,IF(M6556&lt;0.9,"Carg FV","Stby"),IF(M6556&gt;P6556,"V2H",IF(M6556&lt;0.9,"Carg xar","Stby")))))</f>
        <v/>
      </c>
      <c r="J6556" s="12">
        <f>IF(OR(I6556="Carg FV",I6556="Carg xar"),MIN(IF(I6556="Carg FV",ABS(H6556),7.4),7.4,MAX(0,(0.9-M6556)*40)*0.95),0)</f>
        <v/>
      </c>
      <c r="K6556" s="12">
        <f>IF(I6556="V2H",MIN(MAX(0,H6556),7.4,MAX(0,(M6556-P6556)*40)*0.95),0)</f>
        <v/>
      </c>
      <c r="L6556" s="12">
        <f>IF(E6556=0,0,MAX(0,H6556-K6556))</f>
        <v/>
      </c>
      <c r="M6556" s="13">
        <f>M6555+J6555/40-IF(I6555="V2H",K6555/(0.95*40),0)-IF(E6556=0,IF(E6555=1,IF(D6556=1,30,40)*0.18/(2*40),0),0)-IF(E6556=1,IF(E6555=0,IF(D6556=1,30,40)*0.18/(2*40),0),0)</f>
        <v/>
      </c>
      <c r="N6556" s="14" t="n">
        <v>0.09</v>
      </c>
      <c r="O6556" s="15">
        <f>K6556*N6556</f>
        <v/>
      </c>
      <c r="P6556">
        <f>IF(E6556=0,0.3,IF(D6556=1,IF(C6556&gt;=Params!$B$13-3,IF(C6556&lt;Params!$B$13,Params!$B$20,0.3),0.3),IF(C6556&gt;=Params!$B$15-3,IF(C6556&lt;Params!$B$15,Params!$B$21,0.3),0.3)))</f>
        <v/>
      </c>
    </row>
    <row r="6557" ht="15" customHeight="1" s="1">
      <c r="A6557" s="9" t="n">
        <v>6554</v>
      </c>
      <c r="B6557" s="6" t="inlineStr">
        <is>
          <t>01/10</t>
        </is>
      </c>
      <c r="C6557" s="6" t="n">
        <v>1</v>
      </c>
      <c r="D6557" s="6" t="n">
        <v>0</v>
      </c>
      <c r="E6557" s="10">
        <f>IF(D6557=1, IF(OR(C6557&lt;10, C6557&gt;=15),1,0), IF(OR(C6557&lt;7, C6557&gt;=18),1,0))</f>
        <v/>
      </c>
      <c r="F6557" s="11" t="n">
        <v>0.18</v>
      </c>
      <c r="G6557" s="12">
        <f>0*8</f>
        <v/>
      </c>
      <c r="H6557" s="12">
        <f>F6557-G6557</f>
        <v/>
      </c>
      <c r="I6557" s="10">
        <f>IF(E6557=0,"Fora",IF(E6556=0,"Carg xar",IF(H6557&lt;0,IF(M6557&lt;0.9,"Carg FV","Stby"),IF(M6557&gt;P6557,"V2H",IF(M6557&lt;0.9,"Carg xar","Stby")))))</f>
        <v/>
      </c>
      <c r="J6557" s="12">
        <f>IF(OR(I6557="Carg FV",I6557="Carg xar"),MIN(IF(I6557="Carg FV",ABS(H6557),7.4),7.4,MAX(0,(0.9-M6557)*40)*0.95),0)</f>
        <v/>
      </c>
      <c r="K6557" s="12">
        <f>IF(I6557="V2H",MIN(MAX(0,H6557),7.4,MAX(0,(M6557-P6557)*40)*0.95),0)</f>
        <v/>
      </c>
      <c r="L6557" s="12">
        <f>IF(E6557=0,0,MAX(0,H6557-K6557))</f>
        <v/>
      </c>
      <c r="M6557" s="13">
        <f>M6556+J6556/40-IF(I6556="V2H",K6556/(0.95*40),0)-IF(E6557=0,IF(E6556=1,IF(D6557=1,30,40)*0.18/(2*40),0),0)-IF(E6557=1,IF(E6556=0,IF(D6557=1,30,40)*0.18/(2*40),0),0)</f>
        <v/>
      </c>
      <c r="N6557" s="14" t="n">
        <v>0.09</v>
      </c>
      <c r="O6557" s="15">
        <f>K6557*N6557</f>
        <v/>
      </c>
      <c r="P6557">
        <f>IF(E6557=0,0.3,IF(D6557=1,IF(C6557&gt;=Params!$B$13-3,IF(C6557&lt;Params!$B$13,Params!$B$20,0.3),0.3),IF(C6557&gt;=Params!$B$15-3,IF(C6557&lt;Params!$B$15,Params!$B$21,0.3),0.3)))</f>
        <v/>
      </c>
    </row>
    <row r="6558" ht="15" customHeight="1" s="1">
      <c r="A6558" s="9" t="n">
        <v>6555</v>
      </c>
      <c r="B6558" s="6" t="inlineStr">
        <is>
          <t>01/10</t>
        </is>
      </c>
      <c r="C6558" s="6" t="n">
        <v>2</v>
      </c>
      <c r="D6558" s="6" t="n">
        <v>0</v>
      </c>
      <c r="E6558" s="10">
        <f>IF(D6558=1, IF(OR(C6558&lt;10, C6558&gt;=15),1,0), IF(OR(C6558&lt;7, C6558&gt;=18),1,0))</f>
        <v/>
      </c>
      <c r="F6558" s="11" t="n">
        <v>0.126</v>
      </c>
      <c r="G6558" s="12">
        <f>0*8</f>
        <v/>
      </c>
      <c r="H6558" s="12">
        <f>F6558-G6558</f>
        <v/>
      </c>
      <c r="I6558" s="10">
        <f>IF(E6558=0,"Fora",IF(E6557=0,"Carg xar",IF(H6558&lt;0,IF(M6558&lt;0.9,"Carg FV","Stby"),IF(M6558&gt;P6558,"V2H",IF(M6558&lt;0.9,"Carg xar","Stby")))))</f>
        <v/>
      </c>
      <c r="J6558" s="12">
        <f>IF(OR(I6558="Carg FV",I6558="Carg xar"),MIN(IF(I6558="Carg FV",ABS(H6558),7.4),7.4,MAX(0,(0.9-M6558)*40)*0.95),0)</f>
        <v/>
      </c>
      <c r="K6558" s="12">
        <f>IF(I6558="V2H",MIN(MAX(0,H6558),7.4,MAX(0,(M6558-P6558)*40)*0.95),0)</f>
        <v/>
      </c>
      <c r="L6558" s="12">
        <f>IF(E6558=0,0,MAX(0,H6558-K6558))</f>
        <v/>
      </c>
      <c r="M6558" s="13">
        <f>M6557+J6557/40-IF(I6557="V2H",K6557/(0.95*40),0)-IF(E6558=0,IF(E6557=1,IF(D6558=1,30,40)*0.18/(2*40),0),0)-IF(E6558=1,IF(E6557=0,IF(D6558=1,30,40)*0.18/(2*40),0),0)</f>
        <v/>
      </c>
      <c r="N6558" s="14" t="n">
        <v>0.09</v>
      </c>
      <c r="O6558" s="15">
        <f>K6558*N6558</f>
        <v/>
      </c>
      <c r="P6558">
        <f>IF(E6558=0,0.3,IF(D6558=1,IF(C6558&gt;=Params!$B$13-3,IF(C6558&lt;Params!$B$13,Params!$B$20,0.3),0.3),IF(C6558&gt;=Params!$B$15-3,IF(C6558&lt;Params!$B$15,Params!$B$21,0.3),0.3)))</f>
        <v/>
      </c>
    </row>
    <row r="6559" ht="15" customHeight="1" s="1">
      <c r="A6559" s="9" t="n">
        <v>6556</v>
      </c>
      <c r="B6559" s="6" t="inlineStr">
        <is>
          <t>01/10</t>
        </is>
      </c>
      <c r="C6559" s="6" t="n">
        <v>3</v>
      </c>
      <c r="D6559" s="6" t="n">
        <v>0</v>
      </c>
      <c r="E6559" s="10">
        <f>IF(D6559=1, IF(OR(C6559&lt;10, C6559&gt;=15),1,0), IF(OR(C6559&lt;7, C6559&gt;=18),1,0))</f>
        <v/>
      </c>
      <c r="F6559" s="11" t="n">
        <v>0.17</v>
      </c>
      <c r="G6559" s="12">
        <f>0*8</f>
        <v/>
      </c>
      <c r="H6559" s="12">
        <f>F6559-G6559</f>
        <v/>
      </c>
      <c r="I6559" s="10">
        <f>IF(E6559=0,"Fora",IF(E6558=0,"Carg xar",IF(H6559&lt;0,IF(M6559&lt;0.9,"Carg FV","Stby"),IF(M6559&gt;P6559,"V2H",IF(M6559&lt;0.9,"Carg xar","Stby")))))</f>
        <v/>
      </c>
      <c r="J6559" s="12">
        <f>IF(OR(I6559="Carg FV",I6559="Carg xar"),MIN(IF(I6559="Carg FV",ABS(H6559),7.4),7.4,MAX(0,(0.9-M6559)*40)*0.95),0)</f>
        <v/>
      </c>
      <c r="K6559" s="12">
        <f>IF(I6559="V2H",MIN(MAX(0,H6559),7.4,MAX(0,(M6559-P6559)*40)*0.95),0)</f>
        <v/>
      </c>
      <c r="L6559" s="12">
        <f>IF(E6559=0,0,MAX(0,H6559-K6559))</f>
        <v/>
      </c>
      <c r="M6559" s="13">
        <f>M6558+J6558/40-IF(I6558="V2H",K6558/(0.95*40),0)-IF(E6559=0,IF(E6558=1,IF(D6559=1,30,40)*0.18/(2*40),0),0)-IF(E6559=1,IF(E6558=0,IF(D6559=1,30,40)*0.18/(2*40),0),0)</f>
        <v/>
      </c>
      <c r="N6559" s="14" t="n">
        <v>0.09</v>
      </c>
      <c r="O6559" s="15">
        <f>K6559*N6559</f>
        <v/>
      </c>
      <c r="P6559">
        <f>IF(E6559=0,0.3,IF(D6559=1,IF(C6559&gt;=Params!$B$13-3,IF(C6559&lt;Params!$B$13,Params!$B$20,0.3),0.3),IF(C6559&gt;=Params!$B$15-3,IF(C6559&lt;Params!$B$15,Params!$B$21,0.3),0.3)))</f>
        <v/>
      </c>
    </row>
    <row r="6560" ht="15" customHeight="1" s="1">
      <c r="A6560" s="9" t="n">
        <v>6557</v>
      </c>
      <c r="B6560" s="6" t="inlineStr">
        <is>
          <t>01/10</t>
        </is>
      </c>
      <c r="C6560" s="6" t="n">
        <v>4</v>
      </c>
      <c r="D6560" s="6" t="n">
        <v>0</v>
      </c>
      <c r="E6560" s="10">
        <f>IF(D6560=1, IF(OR(C6560&lt;10, C6560&gt;=15),1,0), IF(OR(C6560&lt;7, C6560&gt;=18),1,0))</f>
        <v/>
      </c>
      <c r="F6560" s="11" t="n">
        <v>1.482</v>
      </c>
      <c r="G6560" s="12">
        <f>0*8</f>
        <v/>
      </c>
      <c r="H6560" s="12">
        <f>F6560-G6560</f>
        <v/>
      </c>
      <c r="I6560" s="10">
        <f>IF(E6560=0,"Fora",IF(E6559=0,"Carg xar",IF(H6560&lt;0,IF(M6560&lt;0.9,"Carg FV","Stby"),IF(M6560&gt;P6560,"V2H",IF(M6560&lt;0.9,"Carg xar","Stby")))))</f>
        <v/>
      </c>
      <c r="J6560" s="12">
        <f>IF(OR(I6560="Carg FV",I6560="Carg xar"),MIN(IF(I6560="Carg FV",ABS(H6560),7.4),7.4,MAX(0,(0.9-M6560)*40)*0.95),0)</f>
        <v/>
      </c>
      <c r="K6560" s="12">
        <f>IF(I6560="V2H",MIN(MAX(0,H6560),7.4,MAX(0,(M6560-P6560)*40)*0.95),0)</f>
        <v/>
      </c>
      <c r="L6560" s="12">
        <f>IF(E6560=0,0,MAX(0,H6560-K6560))</f>
        <v/>
      </c>
      <c r="M6560" s="13">
        <f>M6559+J6559/40-IF(I6559="V2H",K6559/(0.95*40),0)-IF(E6560=0,IF(E6559=1,IF(D6560=1,30,40)*0.18/(2*40),0),0)-IF(E6560=1,IF(E6559=0,IF(D6560=1,30,40)*0.18/(2*40),0),0)</f>
        <v/>
      </c>
      <c r="N6560" s="14" t="n">
        <v>0.09</v>
      </c>
      <c r="O6560" s="15">
        <f>K6560*N6560</f>
        <v/>
      </c>
      <c r="P6560">
        <f>IF(E6560=0,0.3,IF(D6560=1,IF(C6560&gt;=Params!$B$13-3,IF(C6560&lt;Params!$B$13,Params!$B$20,0.3),0.3),IF(C6560&gt;=Params!$B$15-3,IF(C6560&lt;Params!$B$15,Params!$B$21,0.3),0.3)))</f>
        <v/>
      </c>
    </row>
    <row r="6561" ht="15" customHeight="1" s="1">
      <c r="A6561" s="9" t="n">
        <v>6558</v>
      </c>
      <c r="B6561" s="6" t="inlineStr">
        <is>
          <t>01/10</t>
        </is>
      </c>
      <c r="C6561" s="6" t="n">
        <v>5</v>
      </c>
      <c r="D6561" s="6" t="n">
        <v>0</v>
      </c>
      <c r="E6561" s="10">
        <f>IF(D6561=1, IF(OR(C6561&lt;10, C6561&gt;=15),1,0), IF(OR(C6561&lt;7, C6561&gt;=18),1,0))</f>
        <v/>
      </c>
      <c r="F6561" s="11" t="n">
        <v>0.116</v>
      </c>
      <c r="G6561" s="12">
        <f>0*8</f>
        <v/>
      </c>
      <c r="H6561" s="12">
        <f>F6561-G6561</f>
        <v/>
      </c>
      <c r="I6561" s="10">
        <f>IF(E6561=0,"Fora",IF(E6560=0,"Carg xar",IF(H6561&lt;0,IF(M6561&lt;0.9,"Carg FV","Stby"),IF(M6561&gt;P6561,"V2H",IF(M6561&lt;0.9,"Carg xar","Stby")))))</f>
        <v/>
      </c>
      <c r="J6561" s="12">
        <f>IF(OR(I6561="Carg FV",I6561="Carg xar"),MIN(IF(I6561="Carg FV",ABS(H6561),7.4),7.4,MAX(0,(0.9-M6561)*40)*0.95),0)</f>
        <v/>
      </c>
      <c r="K6561" s="12">
        <f>IF(I6561="V2H",MIN(MAX(0,H6561),7.4,MAX(0,(M6561-P6561)*40)*0.95),0)</f>
        <v/>
      </c>
      <c r="L6561" s="12">
        <f>IF(E6561=0,0,MAX(0,H6561-K6561))</f>
        <v/>
      </c>
      <c r="M6561" s="13">
        <f>M6560+J6560/40-IF(I6560="V2H",K6560/(0.95*40),0)-IF(E6561=0,IF(E6560=1,IF(D6561=1,30,40)*0.18/(2*40),0),0)-IF(E6561=1,IF(E6560=0,IF(D6561=1,30,40)*0.18/(2*40),0),0)</f>
        <v/>
      </c>
      <c r="N6561" s="14" t="n">
        <v>0.09</v>
      </c>
      <c r="O6561" s="15">
        <f>K6561*N6561</f>
        <v/>
      </c>
      <c r="P6561">
        <f>IF(E6561=0,0.3,IF(D6561=1,IF(C6561&gt;=Params!$B$13-3,IF(C6561&lt;Params!$B$13,Params!$B$20,0.3),0.3),IF(C6561&gt;=Params!$B$15-3,IF(C6561&lt;Params!$B$15,Params!$B$21,0.3),0.3)))</f>
        <v/>
      </c>
    </row>
    <row r="6562" ht="15" customHeight="1" s="1">
      <c r="A6562" s="9" t="n">
        <v>6559</v>
      </c>
      <c r="B6562" s="6" t="inlineStr">
        <is>
          <t>01/10</t>
        </is>
      </c>
      <c r="C6562" s="6" t="n">
        <v>6</v>
      </c>
      <c r="D6562" s="6" t="n">
        <v>0</v>
      </c>
      <c r="E6562" s="10">
        <f>IF(D6562=1, IF(OR(C6562&lt;10, C6562&gt;=15),1,0), IF(OR(C6562&lt;7, C6562&gt;=18),1,0))</f>
        <v/>
      </c>
      <c r="F6562" s="11" t="n">
        <v>0.217</v>
      </c>
      <c r="G6562" s="12">
        <f>0*8</f>
        <v/>
      </c>
      <c r="H6562" s="12">
        <f>F6562-G6562</f>
        <v/>
      </c>
      <c r="I6562" s="10">
        <f>IF(E6562=0,"Fora",IF(E6561=0,"Carg xar",IF(H6562&lt;0,IF(M6562&lt;0.9,"Carg FV","Stby"),IF(M6562&gt;P6562,"V2H",IF(M6562&lt;0.9,"Carg xar","Stby")))))</f>
        <v/>
      </c>
      <c r="J6562" s="12">
        <f>IF(OR(I6562="Carg FV",I6562="Carg xar"),MIN(IF(I6562="Carg FV",ABS(H6562),7.4),7.4,MAX(0,(0.9-M6562)*40)*0.95),0)</f>
        <v/>
      </c>
      <c r="K6562" s="12">
        <f>IF(I6562="V2H",MIN(MAX(0,H6562),7.4,MAX(0,(M6562-P6562)*40)*0.95),0)</f>
        <v/>
      </c>
      <c r="L6562" s="12">
        <f>IF(E6562=0,0,MAX(0,H6562-K6562))</f>
        <v/>
      </c>
      <c r="M6562" s="13">
        <f>M6561+J6561/40-IF(I6561="V2H",K6561/(0.95*40),0)-IF(E6562=0,IF(E6561=1,IF(D6562=1,30,40)*0.18/(2*40),0),0)-IF(E6562=1,IF(E6561=0,IF(D6562=1,30,40)*0.18/(2*40),0),0)</f>
        <v/>
      </c>
      <c r="N6562" s="14" t="n">
        <v>0.09</v>
      </c>
      <c r="O6562" s="15">
        <f>K6562*N6562</f>
        <v/>
      </c>
      <c r="P6562">
        <f>IF(E6562=0,0.3,IF(D6562=1,IF(C6562&gt;=Params!$B$13-3,IF(C6562&lt;Params!$B$13,Params!$B$20,0.3),0.3),IF(C6562&gt;=Params!$B$15-3,IF(C6562&lt;Params!$B$15,Params!$B$21,0.3),0.3)))</f>
        <v/>
      </c>
    </row>
    <row r="6563" ht="15" customHeight="1" s="1">
      <c r="A6563" s="9" t="n">
        <v>6560</v>
      </c>
      <c r="B6563" s="6" t="inlineStr">
        <is>
          <t>01/10</t>
        </is>
      </c>
      <c r="C6563" s="6" t="n">
        <v>7</v>
      </c>
      <c r="D6563" s="6" t="n">
        <v>0</v>
      </c>
      <c r="E6563" s="10">
        <f>IF(D6563=1, IF(OR(C6563&lt;10, C6563&gt;=15),1,0), IF(OR(C6563&lt;7, C6563&gt;=18),1,0))</f>
        <v/>
      </c>
      <c r="F6563" s="11" t="n">
        <v>0.576</v>
      </c>
      <c r="G6563" s="12">
        <f>0.02*8</f>
        <v/>
      </c>
      <c r="H6563" s="12">
        <f>F6563-G6563</f>
        <v/>
      </c>
      <c r="I6563" s="10">
        <f>IF(E6563=0,"Fora",IF(E6562=0,"Carg xar",IF(H6563&lt;0,IF(M6563&lt;0.9,"Carg FV","Stby"),IF(M6563&gt;P6563,"V2H",IF(M6563&lt;0.9,"Carg xar","Stby")))))</f>
        <v/>
      </c>
      <c r="J6563" s="12">
        <f>IF(OR(I6563="Carg FV",I6563="Carg xar"),MIN(IF(I6563="Carg FV",ABS(H6563),7.4),7.4,MAX(0,(0.9-M6563)*40)*0.95),0)</f>
        <v/>
      </c>
      <c r="K6563" s="12">
        <f>IF(I6563="V2H",MIN(MAX(0,H6563),7.4,MAX(0,(M6563-P6563)*40)*0.95),0)</f>
        <v/>
      </c>
      <c r="L6563" s="12">
        <f>IF(E6563=0,0,MAX(0,H6563-K6563))</f>
        <v/>
      </c>
      <c r="M6563" s="13">
        <f>M6562+J6562/40-IF(I6562="V2H",K6562/(0.95*40),0)-IF(E6563=0,IF(E6562=1,IF(D6563=1,30,40)*0.18/(2*40),0),0)-IF(E6563=1,IF(E6562=0,IF(D6563=1,30,40)*0.18/(2*40),0),0)</f>
        <v/>
      </c>
      <c r="N6563" s="14" t="n">
        <v>0.09</v>
      </c>
      <c r="O6563" s="15">
        <f>K6563*N6563</f>
        <v/>
      </c>
      <c r="P6563">
        <f>IF(E6563=0,0.3,IF(D6563=1,IF(C6563&gt;=Params!$B$13-3,IF(C6563&lt;Params!$B$13,Params!$B$20,0.3),0.3),IF(C6563&gt;=Params!$B$15-3,IF(C6563&lt;Params!$B$15,Params!$B$21,0.3),0.3)))</f>
        <v/>
      </c>
    </row>
    <row r="6564" ht="15" customHeight="1" s="1">
      <c r="A6564" s="9" t="n">
        <v>6561</v>
      </c>
      <c r="B6564" s="6" t="inlineStr">
        <is>
          <t>01/10</t>
        </is>
      </c>
      <c r="C6564" s="6" t="n">
        <v>8</v>
      </c>
      <c r="D6564" s="6" t="n">
        <v>0</v>
      </c>
      <c r="E6564" s="10">
        <f>IF(D6564=1, IF(OR(C6564&lt;10, C6564&gt;=15),1,0), IF(OR(C6564&lt;7, C6564&gt;=18),1,0))</f>
        <v/>
      </c>
      <c r="F6564" s="11" t="n">
        <v>0</v>
      </c>
      <c r="G6564" s="12">
        <f>0.14*8</f>
        <v/>
      </c>
      <c r="H6564" s="12">
        <f>F6564-G6564</f>
        <v/>
      </c>
      <c r="I6564" s="10">
        <f>IF(E6564=0,"Fora",IF(E6563=0,"Carg xar",IF(H6564&lt;0,IF(M6564&lt;0.9,"Carg FV","Stby"),IF(M6564&gt;P6564,"V2H",IF(M6564&lt;0.9,"Carg xar","Stby")))))</f>
        <v/>
      </c>
      <c r="J6564" s="12">
        <f>IF(OR(I6564="Carg FV",I6564="Carg xar"),MIN(IF(I6564="Carg FV",ABS(H6564),7.4),7.4,MAX(0,(0.9-M6564)*40)*0.95),0)</f>
        <v/>
      </c>
      <c r="K6564" s="12">
        <f>IF(I6564="V2H",MIN(MAX(0,H6564),7.4,MAX(0,(M6564-P6564)*40)*0.95),0)</f>
        <v/>
      </c>
      <c r="L6564" s="12">
        <f>IF(E6564=0,0,MAX(0,H6564-K6564))</f>
        <v/>
      </c>
      <c r="M6564" s="13">
        <f>M6563+J6563/40-IF(I6563="V2H",K6563/(0.95*40),0)-IF(E6564=0,IF(E6563=1,IF(D6564=1,30,40)*0.18/(2*40),0),0)-IF(E6564=1,IF(E6563=0,IF(D6564=1,30,40)*0.18/(2*40),0),0)</f>
        <v/>
      </c>
      <c r="N6564" s="14" t="n">
        <v>0.15</v>
      </c>
      <c r="O6564" s="15">
        <f>K6564*N6564</f>
        <v/>
      </c>
      <c r="P6564">
        <f>IF(E6564=0,0.3,IF(D6564=1,IF(C6564&gt;=Params!$B$13-3,IF(C6564&lt;Params!$B$13,Params!$B$20,0.3),0.3),IF(C6564&gt;=Params!$B$15-3,IF(C6564&lt;Params!$B$15,Params!$B$21,0.3),0.3)))</f>
        <v/>
      </c>
    </row>
    <row r="6565" ht="15" customHeight="1" s="1">
      <c r="A6565" s="9" t="n">
        <v>6562</v>
      </c>
      <c r="B6565" s="6" t="inlineStr">
        <is>
          <t>01/10</t>
        </is>
      </c>
      <c r="C6565" s="6" t="n">
        <v>9</v>
      </c>
      <c r="D6565" s="6" t="n">
        <v>0</v>
      </c>
      <c r="E6565" s="10">
        <f>IF(D6565=1, IF(OR(C6565&lt;10, C6565&gt;=15),1,0), IF(OR(C6565&lt;7, C6565&gt;=18),1,0))</f>
        <v/>
      </c>
      <c r="F6565" s="11" t="n">
        <v>3</v>
      </c>
      <c r="G6565" s="12">
        <f>0.32*8</f>
        <v/>
      </c>
      <c r="H6565" s="12">
        <f>F6565-G6565</f>
        <v/>
      </c>
      <c r="I6565" s="10">
        <f>IF(E6565=0,"Fora",IF(E6564=0,"Carg xar",IF(H6565&lt;0,IF(M6565&lt;0.9,"Carg FV","Stby"),IF(M6565&gt;P6565,"V2H",IF(M6565&lt;0.9,"Carg xar","Stby")))))</f>
        <v/>
      </c>
      <c r="J6565" s="12">
        <f>IF(OR(I6565="Carg FV",I6565="Carg xar"),MIN(IF(I6565="Carg FV",ABS(H6565),7.4),7.4,MAX(0,(0.9-M6565)*40)*0.95),0)</f>
        <v/>
      </c>
      <c r="K6565" s="12">
        <f>IF(I6565="V2H",MIN(MAX(0,H6565),7.4,MAX(0,(M6565-P6565)*40)*0.95),0)</f>
        <v/>
      </c>
      <c r="L6565" s="12">
        <f>IF(E6565=0,0,MAX(0,H6565-K6565))</f>
        <v/>
      </c>
      <c r="M6565" s="13">
        <f>M6564+J6564/40-IF(I6564="V2H",K6564/(0.95*40),0)-IF(E6565=0,IF(E6564=1,IF(D6565=1,30,40)*0.18/(2*40),0),0)-IF(E6565=1,IF(E6564=0,IF(D6565=1,30,40)*0.18/(2*40),0),0)</f>
        <v/>
      </c>
      <c r="N6565" s="14" t="n">
        <v>0.15</v>
      </c>
      <c r="O6565" s="15">
        <f>K6565*N6565</f>
        <v/>
      </c>
      <c r="P6565">
        <f>IF(E6565=0,0.3,IF(D6565=1,IF(C6565&gt;=Params!$B$13-3,IF(C6565&lt;Params!$B$13,Params!$B$20,0.3),0.3),IF(C6565&gt;=Params!$B$15-3,IF(C6565&lt;Params!$B$15,Params!$B$21,0.3),0.3)))</f>
        <v/>
      </c>
    </row>
    <row r="6566" ht="15" customHeight="1" s="1">
      <c r="A6566" s="9" t="n">
        <v>6563</v>
      </c>
      <c r="B6566" s="6" t="inlineStr">
        <is>
          <t>01/10</t>
        </is>
      </c>
      <c r="C6566" s="6" t="n">
        <v>10</v>
      </c>
      <c r="D6566" s="6" t="n">
        <v>0</v>
      </c>
      <c r="E6566" s="10">
        <f>IF(D6566=1, IF(OR(C6566&lt;10, C6566&gt;=15),1,0), IF(OR(C6566&lt;7, C6566&gt;=18),1,0))</f>
        <v/>
      </c>
      <c r="F6566" s="11" t="n">
        <v>5.028</v>
      </c>
      <c r="G6566" s="12">
        <f>0.52*8</f>
        <v/>
      </c>
      <c r="H6566" s="12">
        <f>F6566-G6566</f>
        <v/>
      </c>
      <c r="I6566" s="10">
        <f>IF(E6566=0,"Fora",IF(E6565=0,"Carg xar",IF(H6566&lt;0,IF(M6566&lt;0.9,"Carg FV","Stby"),IF(M6566&gt;P6566,"V2H",IF(M6566&lt;0.9,"Carg xar","Stby")))))</f>
        <v/>
      </c>
      <c r="J6566" s="12">
        <f>IF(OR(I6566="Carg FV",I6566="Carg xar"),MIN(IF(I6566="Carg FV",ABS(H6566),7.4),7.4,MAX(0,(0.9-M6566)*40)*0.95),0)</f>
        <v/>
      </c>
      <c r="K6566" s="12">
        <f>IF(I6566="V2H",MIN(MAX(0,H6566),7.4,MAX(0,(M6566-P6566)*40)*0.95),0)</f>
        <v/>
      </c>
      <c r="L6566" s="12">
        <f>IF(E6566=0,0,MAX(0,H6566-K6566))</f>
        <v/>
      </c>
      <c r="M6566" s="13">
        <f>M6565+J6565/40-IF(I6565="V2H",K6565/(0.95*40),0)-IF(E6566=0,IF(E6565=1,IF(D6566=1,30,40)*0.18/(2*40),0),0)-IF(E6566=1,IF(E6565=0,IF(D6566=1,30,40)*0.18/(2*40),0),0)</f>
        <v/>
      </c>
      <c r="N6566" s="14" t="n">
        <v>0.2</v>
      </c>
      <c r="O6566" s="15">
        <f>K6566*N6566</f>
        <v/>
      </c>
      <c r="P6566">
        <f>IF(E6566=0,0.3,IF(D6566=1,IF(C6566&gt;=Params!$B$13-3,IF(C6566&lt;Params!$B$13,Params!$B$20,0.3),0.3),IF(C6566&gt;=Params!$B$15-3,IF(C6566&lt;Params!$B$15,Params!$B$21,0.3),0.3)))</f>
        <v/>
      </c>
    </row>
    <row r="6567" ht="15" customHeight="1" s="1">
      <c r="A6567" s="9" t="n">
        <v>6564</v>
      </c>
      <c r="B6567" s="6" t="inlineStr">
        <is>
          <t>01/10</t>
        </is>
      </c>
      <c r="C6567" s="6" t="n">
        <v>11</v>
      </c>
      <c r="D6567" s="6" t="n">
        <v>0</v>
      </c>
      <c r="E6567" s="10">
        <f>IF(D6567=1, IF(OR(C6567&lt;10, C6567&gt;=15),1,0), IF(OR(C6567&lt;7, C6567&gt;=18),1,0))</f>
        <v/>
      </c>
      <c r="F6567" s="11" t="n">
        <v>1.101</v>
      </c>
      <c r="G6567" s="12">
        <f>0.65*8</f>
        <v/>
      </c>
      <c r="H6567" s="12">
        <f>F6567-G6567</f>
        <v/>
      </c>
      <c r="I6567" s="10">
        <f>IF(E6567=0,"Fora",IF(E6566=0,"Carg xar",IF(H6567&lt;0,IF(M6567&lt;0.9,"Carg FV","Stby"),IF(M6567&gt;P6567,"V2H",IF(M6567&lt;0.9,"Carg xar","Stby")))))</f>
        <v/>
      </c>
      <c r="J6567" s="12">
        <f>IF(OR(I6567="Carg FV",I6567="Carg xar"),MIN(IF(I6567="Carg FV",ABS(H6567),7.4),7.4,MAX(0,(0.9-M6567)*40)*0.95),0)</f>
        <v/>
      </c>
      <c r="K6567" s="12">
        <f>IF(I6567="V2H",MIN(MAX(0,H6567),7.4,MAX(0,(M6567-P6567)*40)*0.95),0)</f>
        <v/>
      </c>
      <c r="L6567" s="12">
        <f>IF(E6567=0,0,MAX(0,H6567-K6567))</f>
        <v/>
      </c>
      <c r="M6567" s="13">
        <f>M6566+J6566/40-IF(I6566="V2H",K6566/(0.95*40),0)-IF(E6567=0,IF(E6566=1,IF(D6567=1,30,40)*0.18/(2*40),0),0)-IF(E6567=1,IF(E6566=0,IF(D6567=1,30,40)*0.18/(2*40),0),0)</f>
        <v/>
      </c>
      <c r="N6567" s="14" t="n">
        <v>0.2</v>
      </c>
      <c r="O6567" s="15">
        <f>K6567*N6567</f>
        <v/>
      </c>
      <c r="P6567">
        <f>IF(E6567=0,0.3,IF(D6567=1,IF(C6567&gt;=Params!$B$13-3,IF(C6567&lt;Params!$B$13,Params!$B$20,0.3),0.3),IF(C6567&gt;=Params!$B$15-3,IF(C6567&lt;Params!$B$15,Params!$B$21,0.3),0.3)))</f>
        <v/>
      </c>
    </row>
    <row r="6568" ht="15" customHeight="1" s="1">
      <c r="A6568" s="9" t="n">
        <v>6565</v>
      </c>
      <c r="B6568" s="6" t="inlineStr">
        <is>
          <t>01/10</t>
        </is>
      </c>
      <c r="C6568" s="6" t="n">
        <v>12</v>
      </c>
      <c r="D6568" s="6" t="n">
        <v>0</v>
      </c>
      <c r="E6568" s="10">
        <f>IF(D6568=1, IF(OR(C6568&lt;10, C6568&gt;=15),1,0), IF(OR(C6568&lt;7, C6568&gt;=18),1,0))</f>
        <v/>
      </c>
      <c r="F6568" s="11" t="n">
        <v>0</v>
      </c>
      <c r="G6568" s="12">
        <f>0.72*8</f>
        <v/>
      </c>
      <c r="H6568" s="12">
        <f>F6568-G6568</f>
        <v/>
      </c>
      <c r="I6568" s="10">
        <f>IF(E6568=0,"Fora",IF(E6567=0,"Carg xar",IF(H6568&lt;0,IF(M6568&lt;0.9,"Carg FV","Stby"),IF(M6568&gt;P6568,"V2H",IF(M6568&lt;0.9,"Carg xar","Stby")))))</f>
        <v/>
      </c>
      <c r="J6568" s="12">
        <f>IF(OR(I6568="Carg FV",I6568="Carg xar"),MIN(IF(I6568="Carg FV",ABS(H6568),7.4),7.4,MAX(0,(0.9-M6568)*40)*0.95),0)</f>
        <v/>
      </c>
      <c r="K6568" s="12">
        <f>IF(I6568="V2H",MIN(MAX(0,H6568),7.4,MAX(0,(M6568-P6568)*40)*0.95),0)</f>
        <v/>
      </c>
      <c r="L6568" s="12">
        <f>IF(E6568=0,0,MAX(0,H6568-K6568))</f>
        <v/>
      </c>
      <c r="M6568" s="13">
        <f>M6567+J6567/40-IF(I6567="V2H",K6567/(0.95*40),0)-IF(E6568=0,IF(E6567=1,IF(D6568=1,30,40)*0.18/(2*40),0),0)-IF(E6568=1,IF(E6567=0,IF(D6568=1,30,40)*0.18/(2*40),0),0)</f>
        <v/>
      </c>
      <c r="N6568" s="14" t="n">
        <v>0.2</v>
      </c>
      <c r="O6568" s="15">
        <f>K6568*N6568</f>
        <v/>
      </c>
      <c r="P6568">
        <f>IF(E6568=0,0.3,IF(D6568=1,IF(C6568&gt;=Params!$B$13-3,IF(C6568&lt;Params!$B$13,Params!$B$20,0.3),0.3),IF(C6568&gt;=Params!$B$15-3,IF(C6568&lt;Params!$B$15,Params!$B$21,0.3),0.3)))</f>
        <v/>
      </c>
    </row>
    <row r="6569" ht="15" customHeight="1" s="1">
      <c r="A6569" s="9" t="n">
        <v>6566</v>
      </c>
      <c r="B6569" s="6" t="inlineStr">
        <is>
          <t>01/10</t>
        </is>
      </c>
      <c r="C6569" s="6" t="n">
        <v>13</v>
      </c>
      <c r="D6569" s="6" t="n">
        <v>0</v>
      </c>
      <c r="E6569" s="10">
        <f>IF(D6569=1, IF(OR(C6569&lt;10, C6569&gt;=15),1,0), IF(OR(C6569&lt;7, C6569&gt;=18),1,0))</f>
        <v/>
      </c>
      <c r="F6569" s="11" t="n">
        <v>0</v>
      </c>
      <c r="G6569" s="12">
        <f>0.68*8</f>
        <v/>
      </c>
      <c r="H6569" s="12">
        <f>F6569-G6569</f>
        <v/>
      </c>
      <c r="I6569" s="10">
        <f>IF(E6569=0,"Fora",IF(E6568=0,"Carg xar",IF(H6569&lt;0,IF(M6569&lt;0.9,"Carg FV","Stby"),IF(M6569&gt;P6569,"V2H",IF(M6569&lt;0.9,"Carg xar","Stby")))))</f>
        <v/>
      </c>
      <c r="J6569" s="12">
        <f>IF(OR(I6569="Carg FV",I6569="Carg xar"),MIN(IF(I6569="Carg FV",ABS(H6569),7.4),7.4,MAX(0,(0.9-M6569)*40)*0.95),0)</f>
        <v/>
      </c>
      <c r="K6569" s="12">
        <f>IF(I6569="V2H",MIN(MAX(0,H6569),7.4,MAX(0,(M6569-P6569)*40)*0.95),0)</f>
        <v/>
      </c>
      <c r="L6569" s="12">
        <f>IF(E6569=0,0,MAX(0,H6569-K6569))</f>
        <v/>
      </c>
      <c r="M6569" s="13">
        <f>M6568+J6568/40-IF(I6568="V2H",K6568/(0.95*40),0)-IF(E6569=0,IF(E6568=1,IF(D6569=1,30,40)*0.18/(2*40),0),0)-IF(E6569=1,IF(E6568=0,IF(D6569=1,30,40)*0.18/(2*40),0),0)</f>
        <v/>
      </c>
      <c r="N6569" s="14" t="n">
        <v>0.2</v>
      </c>
      <c r="O6569" s="15">
        <f>K6569*N6569</f>
        <v/>
      </c>
      <c r="P6569">
        <f>IF(E6569=0,0.3,IF(D6569=1,IF(C6569&gt;=Params!$B$13-3,IF(C6569&lt;Params!$B$13,Params!$B$20,0.3),0.3),IF(C6569&gt;=Params!$B$15-3,IF(C6569&lt;Params!$B$15,Params!$B$21,0.3),0.3)))</f>
        <v/>
      </c>
    </row>
    <row r="6570" ht="15" customHeight="1" s="1">
      <c r="A6570" s="9" t="n">
        <v>6567</v>
      </c>
      <c r="B6570" s="6" t="inlineStr">
        <is>
          <t>01/10</t>
        </is>
      </c>
      <c r="C6570" s="6" t="n">
        <v>14</v>
      </c>
      <c r="D6570" s="6" t="n">
        <v>0</v>
      </c>
      <c r="E6570" s="10">
        <f>IF(D6570=1, IF(OR(C6570&lt;10, C6570&gt;=15),1,0), IF(OR(C6570&lt;7, C6570&gt;=18),1,0))</f>
        <v/>
      </c>
      <c r="F6570" s="11" t="n">
        <v>0</v>
      </c>
      <c r="G6570" s="12">
        <f>0.55*8</f>
        <v/>
      </c>
      <c r="H6570" s="12">
        <f>F6570-G6570</f>
        <v/>
      </c>
      <c r="I6570" s="10">
        <f>IF(E6570=0,"Fora",IF(E6569=0,"Carg xar",IF(H6570&lt;0,IF(M6570&lt;0.9,"Carg FV","Stby"),IF(M6570&gt;P6570,"V2H",IF(M6570&lt;0.9,"Carg xar","Stby")))))</f>
        <v/>
      </c>
      <c r="J6570" s="12">
        <f>IF(OR(I6570="Carg FV",I6570="Carg xar"),MIN(IF(I6570="Carg FV",ABS(H6570),7.4),7.4,MAX(0,(0.9-M6570)*40)*0.95),0)</f>
        <v/>
      </c>
      <c r="K6570" s="12">
        <f>IF(I6570="V2H",MIN(MAX(0,H6570),7.4,MAX(0,(M6570-P6570)*40)*0.95),0)</f>
        <v/>
      </c>
      <c r="L6570" s="12">
        <f>IF(E6570=0,0,MAX(0,H6570-K6570))</f>
        <v/>
      </c>
      <c r="M6570" s="13">
        <f>M6569+J6569/40-IF(I6569="V2H",K6569/(0.95*40),0)-IF(E6570=0,IF(E6569=1,IF(D6570=1,30,40)*0.18/(2*40),0),0)-IF(E6570=1,IF(E6569=0,IF(D6570=1,30,40)*0.18/(2*40),0),0)</f>
        <v/>
      </c>
      <c r="N6570" s="14" t="n">
        <v>0.15</v>
      </c>
      <c r="O6570" s="15">
        <f>K6570*N6570</f>
        <v/>
      </c>
      <c r="P6570">
        <f>IF(E6570=0,0.3,IF(D6570=1,IF(C6570&gt;=Params!$B$13-3,IF(C6570&lt;Params!$B$13,Params!$B$20,0.3),0.3),IF(C6570&gt;=Params!$B$15-3,IF(C6570&lt;Params!$B$15,Params!$B$21,0.3),0.3)))</f>
        <v/>
      </c>
    </row>
    <row r="6571" ht="15" customHeight="1" s="1">
      <c r="A6571" s="9" t="n">
        <v>6568</v>
      </c>
      <c r="B6571" s="6" t="inlineStr">
        <is>
          <t>01/10</t>
        </is>
      </c>
      <c r="C6571" s="6" t="n">
        <v>15</v>
      </c>
      <c r="D6571" s="6" t="n">
        <v>0</v>
      </c>
      <c r="E6571" s="10">
        <f>IF(D6571=1, IF(OR(C6571&lt;10, C6571&gt;=15),1,0), IF(OR(C6571&lt;7, C6571&gt;=18),1,0))</f>
        <v/>
      </c>
      <c r="F6571" s="11" t="n">
        <v>0</v>
      </c>
      <c r="G6571" s="12">
        <f>0.38*8</f>
        <v/>
      </c>
      <c r="H6571" s="12">
        <f>F6571-G6571</f>
        <v/>
      </c>
      <c r="I6571" s="10">
        <f>IF(E6571=0,"Fora",IF(E6570=0,"Carg xar",IF(H6571&lt;0,IF(M6571&lt;0.9,"Carg FV","Stby"),IF(M6571&gt;P6571,"V2H",IF(M6571&lt;0.9,"Carg xar","Stby")))))</f>
        <v/>
      </c>
      <c r="J6571" s="12">
        <f>IF(OR(I6571="Carg FV",I6571="Carg xar"),MIN(IF(I6571="Carg FV",ABS(H6571),7.4),7.4,MAX(0,(0.9-M6571)*40)*0.95),0)</f>
        <v/>
      </c>
      <c r="K6571" s="12">
        <f>IF(I6571="V2H",MIN(MAX(0,H6571),7.4,MAX(0,(M6571-P6571)*40)*0.95),0)</f>
        <v/>
      </c>
      <c r="L6571" s="12">
        <f>IF(E6571=0,0,MAX(0,H6571-K6571))</f>
        <v/>
      </c>
      <c r="M6571" s="13">
        <f>M6570+J6570/40-IF(I6570="V2H",K6570/(0.95*40),0)-IF(E6571=0,IF(E6570=1,IF(D6571=1,30,40)*0.18/(2*40),0),0)-IF(E6571=1,IF(E6570=0,IF(D6571=1,30,40)*0.18/(2*40),0),0)</f>
        <v/>
      </c>
      <c r="N6571" s="14" t="n">
        <v>0.15</v>
      </c>
      <c r="O6571" s="15">
        <f>K6571*N6571</f>
        <v/>
      </c>
      <c r="P6571">
        <f>IF(E6571=0,0.3,IF(D6571=1,IF(C6571&gt;=Params!$B$13-3,IF(C6571&lt;Params!$B$13,Params!$B$20,0.3),0.3),IF(C6571&gt;=Params!$B$15-3,IF(C6571&lt;Params!$B$15,Params!$B$21,0.3),0.3)))</f>
        <v/>
      </c>
    </row>
    <row r="6572" ht="15" customHeight="1" s="1">
      <c r="A6572" s="9" t="n">
        <v>6569</v>
      </c>
      <c r="B6572" s="6" t="inlineStr">
        <is>
          <t>01/10</t>
        </is>
      </c>
      <c r="C6572" s="6" t="n">
        <v>16</v>
      </c>
      <c r="D6572" s="6" t="n">
        <v>0</v>
      </c>
      <c r="E6572" s="10">
        <f>IF(D6572=1, IF(OR(C6572&lt;10, C6572&gt;=15),1,0), IF(OR(C6572&lt;7, C6572&gt;=18),1,0))</f>
        <v/>
      </c>
      <c r="F6572" s="11" t="n">
        <v>0</v>
      </c>
      <c r="G6572" s="12">
        <f>0.18*8</f>
        <v/>
      </c>
      <c r="H6572" s="12">
        <f>F6572-G6572</f>
        <v/>
      </c>
      <c r="I6572" s="10">
        <f>IF(E6572=0,"Fora",IF(E6571=0,"Carg xar",IF(H6572&lt;0,IF(M6572&lt;0.9,"Carg FV","Stby"),IF(M6572&gt;P6572,"V2H",IF(M6572&lt;0.9,"Carg xar","Stby")))))</f>
        <v/>
      </c>
      <c r="J6572" s="12">
        <f>IF(OR(I6572="Carg FV",I6572="Carg xar"),MIN(IF(I6572="Carg FV",ABS(H6572),7.4),7.4,MAX(0,(0.9-M6572)*40)*0.95),0)</f>
        <v/>
      </c>
      <c r="K6572" s="12">
        <f>IF(I6572="V2H",MIN(MAX(0,H6572),7.4,MAX(0,(M6572-P6572)*40)*0.95),0)</f>
        <v/>
      </c>
      <c r="L6572" s="12">
        <f>IF(E6572=0,0,MAX(0,H6572-K6572))</f>
        <v/>
      </c>
      <c r="M6572" s="13">
        <f>M6571+J6571/40-IF(I6571="V2H",K6571/(0.95*40),0)-IF(E6572=0,IF(E6571=1,IF(D6572=1,30,40)*0.18/(2*40),0),0)-IF(E6572=1,IF(E6571=0,IF(D6572=1,30,40)*0.18/(2*40),0),0)</f>
        <v/>
      </c>
      <c r="N6572" s="14" t="n">
        <v>0.15</v>
      </c>
      <c r="O6572" s="15">
        <f>K6572*N6572</f>
        <v/>
      </c>
      <c r="P6572">
        <f>IF(E6572=0,0.3,IF(D6572=1,IF(C6572&gt;=Params!$B$13-3,IF(C6572&lt;Params!$B$13,Params!$B$20,0.3),0.3),IF(C6572&gt;=Params!$B$15-3,IF(C6572&lt;Params!$B$15,Params!$B$21,0.3),0.3)))</f>
        <v/>
      </c>
    </row>
    <row r="6573" ht="15" customHeight="1" s="1">
      <c r="A6573" s="9" t="n">
        <v>6570</v>
      </c>
      <c r="B6573" s="6" t="inlineStr">
        <is>
          <t>01/10</t>
        </is>
      </c>
      <c r="C6573" s="6" t="n">
        <v>17</v>
      </c>
      <c r="D6573" s="6" t="n">
        <v>0</v>
      </c>
      <c r="E6573" s="10">
        <f>IF(D6573=1, IF(OR(C6573&lt;10, C6573&gt;=15),1,0), IF(OR(C6573&lt;7, C6573&gt;=18),1,0))</f>
        <v/>
      </c>
      <c r="F6573" s="11" t="n">
        <v>0</v>
      </c>
      <c r="G6573" s="12">
        <f>0.04*8</f>
        <v/>
      </c>
      <c r="H6573" s="12">
        <f>F6573-G6573</f>
        <v/>
      </c>
      <c r="I6573" s="10">
        <f>IF(E6573=0,"Fora",IF(E6572=0,"Carg xar",IF(H6573&lt;0,IF(M6573&lt;0.9,"Carg FV","Stby"),IF(M6573&gt;P6573,"V2H",IF(M6573&lt;0.9,"Carg xar","Stby")))))</f>
        <v/>
      </c>
      <c r="J6573" s="12">
        <f>IF(OR(I6573="Carg FV",I6573="Carg xar"),MIN(IF(I6573="Carg FV",ABS(H6573),7.4),7.4,MAX(0,(0.9-M6573)*40)*0.95),0)</f>
        <v/>
      </c>
      <c r="K6573" s="12">
        <f>IF(I6573="V2H",MIN(MAX(0,H6573),7.4,MAX(0,(M6573-P6573)*40)*0.95),0)</f>
        <v/>
      </c>
      <c r="L6573" s="12">
        <f>IF(E6573=0,0,MAX(0,H6573-K6573))</f>
        <v/>
      </c>
      <c r="M6573" s="13">
        <f>M6572+J6572/40-IF(I6572="V2H",K6572/(0.95*40),0)-IF(E6573=0,IF(E6572=1,IF(D6573=1,30,40)*0.18/(2*40),0),0)-IF(E6573=1,IF(E6572=0,IF(D6573=1,30,40)*0.18/(2*40),0),0)</f>
        <v/>
      </c>
      <c r="N6573" s="14" t="n">
        <v>0.15</v>
      </c>
      <c r="O6573" s="15">
        <f>K6573*N6573</f>
        <v/>
      </c>
      <c r="P6573">
        <f>IF(E6573=0,0.3,IF(D6573=1,IF(C6573&gt;=Params!$B$13-3,IF(C6573&lt;Params!$B$13,Params!$B$20,0.3),0.3),IF(C6573&gt;=Params!$B$15-3,IF(C6573&lt;Params!$B$15,Params!$B$21,0.3),0.3)))</f>
        <v/>
      </c>
    </row>
    <row r="6574" ht="15" customHeight="1" s="1">
      <c r="A6574" s="9" t="n">
        <v>6571</v>
      </c>
      <c r="B6574" s="6" t="inlineStr">
        <is>
          <t>01/10</t>
        </is>
      </c>
      <c r="C6574" s="6" t="n">
        <v>18</v>
      </c>
      <c r="D6574" s="6" t="n">
        <v>0</v>
      </c>
      <c r="E6574" s="10">
        <f>IF(D6574=1, IF(OR(C6574&lt;10, C6574&gt;=15),1,0), IF(OR(C6574&lt;7, C6574&gt;=18),1,0))</f>
        <v/>
      </c>
      <c r="F6574" s="11" t="n">
        <v>0</v>
      </c>
      <c r="G6574" s="12">
        <f>0*8</f>
        <v/>
      </c>
      <c r="H6574" s="12">
        <f>F6574-G6574</f>
        <v/>
      </c>
      <c r="I6574" s="10">
        <f>IF(E6574=0,"Fora",IF(E6573=0,"Carg xar",IF(H6574&lt;0,IF(M6574&lt;0.9,"Carg FV","Stby"),IF(M6574&gt;P6574,"V2H",IF(M6574&lt;0.9,"Carg xar","Stby")))))</f>
        <v/>
      </c>
      <c r="J6574" s="12">
        <f>IF(OR(I6574="Carg FV",I6574="Carg xar"),MIN(IF(I6574="Carg FV",ABS(H6574),7.4),7.4,MAX(0,(0.9-M6574)*40)*0.95),0)</f>
        <v/>
      </c>
      <c r="K6574" s="12">
        <f>IF(I6574="V2H",MIN(MAX(0,H6574),7.4,MAX(0,(M6574-P6574)*40)*0.95),0)</f>
        <v/>
      </c>
      <c r="L6574" s="12">
        <f>IF(E6574=0,0,MAX(0,H6574-K6574))</f>
        <v/>
      </c>
      <c r="M6574" s="13">
        <f>M6573+J6573/40-IF(I6573="V2H",K6573/(0.95*40),0)-IF(E6574=0,IF(E6573=1,IF(D6574=1,30,40)*0.18/(2*40),0),0)-IF(E6574=1,IF(E6573=0,IF(D6574=1,30,40)*0.18/(2*40),0),0)</f>
        <v/>
      </c>
      <c r="N6574" s="14" t="n">
        <v>0.2</v>
      </c>
      <c r="O6574" s="15">
        <f>K6574*N6574</f>
        <v/>
      </c>
      <c r="P6574">
        <f>IF(E6574=0,0.3,IF(D6574=1,IF(C6574&gt;=Params!$B$13-3,IF(C6574&lt;Params!$B$13,Params!$B$20,0.3),0.3),IF(C6574&gt;=Params!$B$15-3,IF(C6574&lt;Params!$B$15,Params!$B$21,0.3),0.3)))</f>
        <v/>
      </c>
    </row>
    <row r="6575" ht="15" customHeight="1" s="1">
      <c r="A6575" s="9" t="n">
        <v>6572</v>
      </c>
      <c r="B6575" s="6" t="inlineStr">
        <is>
          <t>01/10</t>
        </is>
      </c>
      <c r="C6575" s="6" t="n">
        <v>19</v>
      </c>
      <c r="D6575" s="6" t="n">
        <v>0</v>
      </c>
      <c r="E6575" s="10">
        <f>IF(D6575=1, IF(OR(C6575&lt;10, C6575&gt;=15),1,0), IF(OR(C6575&lt;7, C6575&gt;=18),1,0))</f>
        <v/>
      </c>
      <c r="F6575" s="11" t="n">
        <v>0.452</v>
      </c>
      <c r="G6575" s="12">
        <f>0*8</f>
        <v/>
      </c>
      <c r="H6575" s="12">
        <f>F6575-G6575</f>
        <v/>
      </c>
      <c r="I6575" s="10">
        <f>IF(E6575=0,"Fora",IF(E6574=0,"Carg xar",IF(H6575&lt;0,IF(M6575&lt;0.9,"Carg FV","Stby"),IF(M6575&gt;P6575,"V2H",IF(M6575&lt;0.9,"Carg xar","Stby")))))</f>
        <v/>
      </c>
      <c r="J6575" s="12">
        <f>IF(OR(I6575="Carg FV",I6575="Carg xar"),MIN(IF(I6575="Carg FV",ABS(H6575),7.4),7.4,MAX(0,(0.9-M6575)*40)*0.95),0)</f>
        <v/>
      </c>
      <c r="K6575" s="12">
        <f>IF(I6575="V2H",MIN(MAX(0,H6575),7.4,MAX(0,(M6575-P6575)*40)*0.95),0)</f>
        <v/>
      </c>
      <c r="L6575" s="12">
        <f>IF(E6575=0,0,MAX(0,H6575-K6575))</f>
        <v/>
      </c>
      <c r="M6575" s="13">
        <f>M6574+J6574/40-IF(I6574="V2H",K6574/(0.95*40),0)-IF(E6575=0,IF(E6574=1,IF(D6575=1,30,40)*0.18/(2*40),0),0)-IF(E6575=1,IF(E6574=0,IF(D6575=1,30,40)*0.18/(2*40),0),0)</f>
        <v/>
      </c>
      <c r="N6575" s="14" t="n">
        <v>0.2</v>
      </c>
      <c r="O6575" s="15">
        <f>K6575*N6575</f>
        <v/>
      </c>
      <c r="P6575">
        <f>IF(E6575=0,0.3,IF(D6575=1,IF(C6575&gt;=Params!$B$13-3,IF(C6575&lt;Params!$B$13,Params!$B$20,0.3),0.3),IF(C6575&gt;=Params!$B$15-3,IF(C6575&lt;Params!$B$15,Params!$B$21,0.3),0.3)))</f>
        <v/>
      </c>
    </row>
    <row r="6576" ht="15" customHeight="1" s="1">
      <c r="A6576" s="9" t="n">
        <v>6573</v>
      </c>
      <c r="B6576" s="6" t="inlineStr">
        <is>
          <t>01/10</t>
        </is>
      </c>
      <c r="C6576" s="6" t="n">
        <v>20</v>
      </c>
      <c r="D6576" s="6" t="n">
        <v>0</v>
      </c>
      <c r="E6576" s="10">
        <f>IF(D6576=1, IF(OR(C6576&lt;10, C6576&gt;=15),1,0), IF(OR(C6576&lt;7, C6576&gt;=18),1,0))</f>
        <v/>
      </c>
      <c r="F6576" s="11" t="n">
        <v>1.118</v>
      </c>
      <c r="G6576" s="12">
        <f>0*8</f>
        <v/>
      </c>
      <c r="H6576" s="12">
        <f>F6576-G6576</f>
        <v/>
      </c>
      <c r="I6576" s="10">
        <f>IF(E6576=0,"Fora",IF(E6575=0,"Carg xar",IF(H6576&lt;0,IF(M6576&lt;0.9,"Carg FV","Stby"),IF(M6576&gt;P6576,"V2H",IF(M6576&lt;0.9,"Carg xar","Stby")))))</f>
        <v/>
      </c>
      <c r="J6576" s="12">
        <f>IF(OR(I6576="Carg FV",I6576="Carg xar"),MIN(IF(I6576="Carg FV",ABS(H6576),7.4),7.4,MAX(0,(0.9-M6576)*40)*0.95),0)</f>
        <v/>
      </c>
      <c r="K6576" s="12">
        <f>IF(I6576="V2H",MIN(MAX(0,H6576),7.4,MAX(0,(M6576-P6576)*40)*0.95),0)</f>
        <v/>
      </c>
      <c r="L6576" s="12">
        <f>IF(E6576=0,0,MAX(0,H6576-K6576))</f>
        <v/>
      </c>
      <c r="M6576" s="13">
        <f>M6575+J6575/40-IF(I6575="V2H",K6575/(0.95*40),0)-IF(E6576=0,IF(E6575=1,IF(D6576=1,30,40)*0.18/(2*40),0),0)-IF(E6576=1,IF(E6575=0,IF(D6576=1,30,40)*0.18/(2*40),0),0)</f>
        <v/>
      </c>
      <c r="N6576" s="14" t="n">
        <v>0.2</v>
      </c>
      <c r="O6576" s="15">
        <f>K6576*N6576</f>
        <v/>
      </c>
      <c r="P6576">
        <f>IF(E6576=0,0.3,IF(D6576=1,IF(C6576&gt;=Params!$B$13-3,IF(C6576&lt;Params!$B$13,Params!$B$20,0.3),0.3),IF(C6576&gt;=Params!$B$15-3,IF(C6576&lt;Params!$B$15,Params!$B$21,0.3),0.3)))</f>
        <v/>
      </c>
    </row>
    <row r="6577" ht="15" customHeight="1" s="1">
      <c r="A6577" s="9" t="n">
        <v>6574</v>
      </c>
      <c r="B6577" s="6" t="inlineStr">
        <is>
          <t>01/10</t>
        </is>
      </c>
      <c r="C6577" s="6" t="n">
        <v>21</v>
      </c>
      <c r="D6577" s="6" t="n">
        <v>0</v>
      </c>
      <c r="E6577" s="10">
        <f>IF(D6577=1, IF(OR(C6577&lt;10, C6577&gt;=15),1,0), IF(OR(C6577&lt;7, C6577&gt;=18),1,0))</f>
        <v/>
      </c>
      <c r="F6577" s="11" t="n">
        <v>1.724</v>
      </c>
      <c r="G6577" s="12">
        <f>0*8</f>
        <v/>
      </c>
      <c r="H6577" s="12">
        <f>F6577-G6577</f>
        <v/>
      </c>
      <c r="I6577" s="10">
        <f>IF(E6577=0,"Fora",IF(E6576=0,"Carg xar",IF(H6577&lt;0,IF(M6577&lt;0.9,"Carg FV","Stby"),IF(M6577&gt;P6577,"V2H",IF(M6577&lt;0.9,"Carg xar","Stby")))))</f>
        <v/>
      </c>
      <c r="J6577" s="12">
        <f>IF(OR(I6577="Carg FV",I6577="Carg xar"),MIN(IF(I6577="Carg FV",ABS(H6577),7.4),7.4,MAX(0,(0.9-M6577)*40)*0.95),0)</f>
        <v/>
      </c>
      <c r="K6577" s="12">
        <f>IF(I6577="V2H",MIN(MAX(0,H6577),7.4,MAX(0,(M6577-P6577)*40)*0.95),0)</f>
        <v/>
      </c>
      <c r="L6577" s="12">
        <f>IF(E6577=0,0,MAX(0,H6577-K6577))</f>
        <v/>
      </c>
      <c r="M6577" s="13">
        <f>M6576+J6576/40-IF(I6576="V2H",K6576/(0.95*40),0)-IF(E6577=0,IF(E6576=1,IF(D6577=1,30,40)*0.18/(2*40),0),0)-IF(E6577=1,IF(E6576=0,IF(D6577=1,30,40)*0.18/(2*40),0),0)</f>
        <v/>
      </c>
      <c r="N6577" s="14" t="n">
        <v>0.2</v>
      </c>
      <c r="O6577" s="15">
        <f>K6577*N6577</f>
        <v/>
      </c>
      <c r="P6577">
        <f>IF(E6577=0,0.3,IF(D6577=1,IF(C6577&gt;=Params!$B$13-3,IF(C6577&lt;Params!$B$13,Params!$B$20,0.3),0.3),IF(C6577&gt;=Params!$B$15-3,IF(C6577&lt;Params!$B$15,Params!$B$21,0.3),0.3)))</f>
        <v/>
      </c>
    </row>
    <row r="6578" ht="15" customHeight="1" s="1">
      <c r="A6578" s="9" t="n">
        <v>6575</v>
      </c>
      <c r="B6578" s="6" t="inlineStr">
        <is>
          <t>01/10</t>
        </is>
      </c>
      <c r="C6578" s="6" t="n">
        <v>22</v>
      </c>
      <c r="D6578" s="6" t="n">
        <v>0</v>
      </c>
      <c r="E6578" s="10">
        <f>IF(D6578=1, IF(OR(C6578&lt;10, C6578&gt;=15),1,0), IF(OR(C6578&lt;7, C6578&gt;=18),1,0))</f>
        <v/>
      </c>
      <c r="F6578" s="11" t="n">
        <v>0.856</v>
      </c>
      <c r="G6578" s="12">
        <f>0*8</f>
        <v/>
      </c>
      <c r="H6578" s="12">
        <f>F6578-G6578</f>
        <v/>
      </c>
      <c r="I6578" s="10">
        <f>IF(E6578=0,"Fora",IF(E6577=0,"Carg xar",IF(H6578&lt;0,IF(M6578&lt;0.9,"Carg FV","Stby"),IF(M6578&gt;P6578,"V2H",IF(M6578&lt;0.9,"Carg xar","Stby")))))</f>
        <v/>
      </c>
      <c r="J6578" s="12">
        <f>IF(OR(I6578="Carg FV",I6578="Carg xar"),MIN(IF(I6578="Carg FV",ABS(H6578),7.4),7.4,MAX(0,(0.9-M6578)*40)*0.95),0)</f>
        <v/>
      </c>
      <c r="K6578" s="12">
        <f>IF(I6578="V2H",MIN(MAX(0,H6578),7.4,MAX(0,(M6578-P6578)*40)*0.95),0)</f>
        <v/>
      </c>
      <c r="L6578" s="12">
        <f>IF(E6578=0,0,MAX(0,H6578-K6578))</f>
        <v/>
      </c>
      <c r="M6578" s="13">
        <f>M6577+J6577/40-IF(I6577="V2H",K6577/(0.95*40),0)-IF(E6578=0,IF(E6577=1,IF(D6578=1,30,40)*0.18/(2*40),0),0)-IF(E6578=1,IF(E6577=0,IF(D6578=1,30,40)*0.18/(2*40),0),0)</f>
        <v/>
      </c>
      <c r="N6578" s="14" t="n">
        <v>0.15</v>
      </c>
      <c r="O6578" s="15">
        <f>K6578*N6578</f>
        <v/>
      </c>
      <c r="P6578">
        <f>IF(E6578=0,0.3,IF(D6578=1,IF(C6578&gt;=Params!$B$13-3,IF(C6578&lt;Params!$B$13,Params!$B$20,0.3),0.3),IF(C6578&gt;=Params!$B$15-3,IF(C6578&lt;Params!$B$15,Params!$B$21,0.3),0.3)))</f>
        <v/>
      </c>
    </row>
    <row r="6579" ht="15" customHeight="1" s="1">
      <c r="A6579" s="9" t="n">
        <v>6576</v>
      </c>
      <c r="B6579" s="6" t="inlineStr">
        <is>
          <t>01/10</t>
        </is>
      </c>
      <c r="C6579" s="6" t="n">
        <v>23</v>
      </c>
      <c r="D6579" s="6" t="n">
        <v>0</v>
      </c>
      <c r="E6579" s="10">
        <f>IF(D6579=1, IF(OR(C6579&lt;10, C6579&gt;=15),1,0), IF(OR(C6579&lt;7, C6579&gt;=18),1,0))</f>
        <v/>
      </c>
      <c r="F6579" s="11" t="n">
        <v>0.409</v>
      </c>
      <c r="G6579" s="12">
        <f>0*8</f>
        <v/>
      </c>
      <c r="H6579" s="12">
        <f>F6579-G6579</f>
        <v/>
      </c>
      <c r="I6579" s="10">
        <f>IF(E6579=0,"Fora",IF(E6578=0,"Carg xar",IF(H6579&lt;0,IF(M6579&lt;0.9,"Carg FV","Stby"),IF(M6579&gt;P6579,"V2H",IF(M6579&lt;0.9,"Carg xar","Stby")))))</f>
        <v/>
      </c>
      <c r="J6579" s="12">
        <f>IF(OR(I6579="Carg FV",I6579="Carg xar"),MIN(IF(I6579="Carg FV",ABS(H6579),7.4),7.4,MAX(0,(0.9-M6579)*40)*0.95),0)</f>
        <v/>
      </c>
      <c r="K6579" s="12">
        <f>IF(I6579="V2H",MIN(MAX(0,H6579),7.4,MAX(0,(M6579-P6579)*40)*0.95),0)</f>
        <v/>
      </c>
      <c r="L6579" s="12">
        <f>IF(E6579=0,0,MAX(0,H6579-K6579))</f>
        <v/>
      </c>
      <c r="M6579" s="13">
        <f>M6578+J6578/40-IF(I6578="V2H",K6578/(0.95*40),0)-IF(E6579=0,IF(E6578=1,IF(D6579=1,30,40)*0.18/(2*40),0),0)-IF(E6579=1,IF(E6578=0,IF(D6579=1,30,40)*0.18/(2*40),0),0)</f>
        <v/>
      </c>
      <c r="N6579" s="14" t="n">
        <v>0.15</v>
      </c>
      <c r="O6579" s="15">
        <f>K6579*N6579</f>
        <v/>
      </c>
      <c r="P6579">
        <f>IF(E6579=0,0.3,IF(D6579=1,IF(C6579&gt;=Params!$B$13-3,IF(C6579&lt;Params!$B$13,Params!$B$20,0.3),0.3),IF(C6579&gt;=Params!$B$15-3,IF(C6579&lt;Params!$B$15,Params!$B$21,0.3),0.3)))</f>
        <v/>
      </c>
    </row>
    <row r="6580" ht="15" customHeight="1" s="1">
      <c r="A6580" s="9" t="n">
        <v>6577</v>
      </c>
      <c r="B6580" s="6" t="inlineStr">
        <is>
          <t>02/10</t>
        </is>
      </c>
      <c r="C6580" s="6" t="n">
        <v>0</v>
      </c>
      <c r="D6580" s="6" t="n">
        <v>0</v>
      </c>
      <c r="E6580" s="10">
        <f>IF(D6580=1, IF(OR(C6580&lt;10, C6580&gt;=15),1,0), IF(OR(C6580&lt;7, C6580&gt;=18),1,0))</f>
        <v/>
      </c>
      <c r="F6580" s="11" t="n">
        <v>0.272</v>
      </c>
      <c r="G6580" s="12">
        <f>0*8</f>
        <v/>
      </c>
      <c r="H6580" s="12">
        <f>F6580-G6580</f>
        <v/>
      </c>
      <c r="I6580" s="10">
        <f>IF(E6580=0,"Fora",IF(E6579=0,"Carg xar",IF(H6580&lt;0,IF(M6580&lt;0.9,"Carg FV","Stby"),IF(M6580&gt;P6580,"V2H",IF(M6580&lt;0.9,"Carg xar","Stby")))))</f>
        <v/>
      </c>
      <c r="J6580" s="12">
        <f>IF(OR(I6580="Carg FV",I6580="Carg xar"),MIN(IF(I6580="Carg FV",ABS(H6580),7.4),7.4,MAX(0,(0.9-M6580)*40)*0.95),0)</f>
        <v/>
      </c>
      <c r="K6580" s="12">
        <f>IF(I6580="V2H",MIN(MAX(0,H6580),7.4,MAX(0,(M6580-P6580)*40)*0.95),0)</f>
        <v/>
      </c>
      <c r="L6580" s="12">
        <f>IF(E6580=0,0,MAX(0,H6580-K6580))</f>
        <v/>
      </c>
      <c r="M6580" s="13">
        <f>M6579+J6579/40-IF(I6579="V2H",K6579/(0.95*40),0)-IF(E6580=0,IF(E6579=1,IF(D6580=1,30,40)*0.18/(2*40),0),0)-IF(E6580=1,IF(E6579=0,IF(D6580=1,30,40)*0.18/(2*40),0),0)</f>
        <v/>
      </c>
      <c r="N6580" s="14" t="n">
        <v>0.09</v>
      </c>
      <c r="O6580" s="15">
        <f>K6580*N6580</f>
        <v/>
      </c>
      <c r="P6580">
        <f>IF(E6580=0,0.3,IF(D6580=1,IF(C6580&gt;=Params!$B$13-3,IF(C6580&lt;Params!$B$13,Params!$B$20,0.3),0.3),IF(C6580&gt;=Params!$B$15-3,IF(C6580&lt;Params!$B$15,Params!$B$21,0.3),0.3)))</f>
        <v/>
      </c>
    </row>
    <row r="6581" ht="15" customHeight="1" s="1">
      <c r="A6581" s="9" t="n">
        <v>6578</v>
      </c>
      <c r="B6581" s="6" t="inlineStr">
        <is>
          <t>02/10</t>
        </is>
      </c>
      <c r="C6581" s="6" t="n">
        <v>1</v>
      </c>
      <c r="D6581" s="6" t="n">
        <v>0</v>
      </c>
      <c r="E6581" s="10">
        <f>IF(D6581=1, IF(OR(C6581&lt;10, C6581&gt;=15),1,0), IF(OR(C6581&lt;7, C6581&gt;=18),1,0))</f>
        <v/>
      </c>
      <c r="F6581" s="11" t="n">
        <v>0.122</v>
      </c>
      <c r="G6581" s="12">
        <f>0*8</f>
        <v/>
      </c>
      <c r="H6581" s="12">
        <f>F6581-G6581</f>
        <v/>
      </c>
      <c r="I6581" s="10">
        <f>IF(E6581=0,"Fora",IF(E6580=0,"Carg xar",IF(H6581&lt;0,IF(M6581&lt;0.9,"Carg FV","Stby"),IF(M6581&gt;P6581,"V2H",IF(M6581&lt;0.9,"Carg xar","Stby")))))</f>
        <v/>
      </c>
      <c r="J6581" s="12">
        <f>IF(OR(I6581="Carg FV",I6581="Carg xar"),MIN(IF(I6581="Carg FV",ABS(H6581),7.4),7.4,MAX(0,(0.9-M6581)*40)*0.95),0)</f>
        <v/>
      </c>
      <c r="K6581" s="12">
        <f>IF(I6581="V2H",MIN(MAX(0,H6581),7.4,MAX(0,(M6581-P6581)*40)*0.95),0)</f>
        <v/>
      </c>
      <c r="L6581" s="12">
        <f>IF(E6581=0,0,MAX(0,H6581-K6581))</f>
        <v/>
      </c>
      <c r="M6581" s="13">
        <f>M6580+J6580/40-IF(I6580="V2H",K6580/(0.95*40),0)-IF(E6581=0,IF(E6580=1,IF(D6581=1,30,40)*0.18/(2*40),0),0)-IF(E6581=1,IF(E6580=0,IF(D6581=1,30,40)*0.18/(2*40),0),0)</f>
        <v/>
      </c>
      <c r="N6581" s="14" t="n">
        <v>0.09</v>
      </c>
      <c r="O6581" s="15">
        <f>K6581*N6581</f>
        <v/>
      </c>
      <c r="P6581">
        <f>IF(E6581=0,0.3,IF(D6581=1,IF(C6581&gt;=Params!$B$13-3,IF(C6581&lt;Params!$B$13,Params!$B$20,0.3),0.3),IF(C6581&gt;=Params!$B$15-3,IF(C6581&lt;Params!$B$15,Params!$B$21,0.3),0.3)))</f>
        <v/>
      </c>
    </row>
    <row r="6582" ht="15" customHeight="1" s="1">
      <c r="A6582" s="9" t="n">
        <v>6579</v>
      </c>
      <c r="B6582" s="6" t="inlineStr">
        <is>
          <t>02/10</t>
        </is>
      </c>
      <c r="C6582" s="6" t="n">
        <v>2</v>
      </c>
      <c r="D6582" s="6" t="n">
        <v>0</v>
      </c>
      <c r="E6582" s="10">
        <f>IF(D6582=1, IF(OR(C6582&lt;10, C6582&gt;=15),1,0), IF(OR(C6582&lt;7, C6582&gt;=18),1,0))</f>
        <v/>
      </c>
      <c r="F6582" s="11" t="n">
        <v>0.139</v>
      </c>
      <c r="G6582" s="12">
        <f>0*8</f>
        <v/>
      </c>
      <c r="H6582" s="12">
        <f>F6582-G6582</f>
        <v/>
      </c>
      <c r="I6582" s="10">
        <f>IF(E6582=0,"Fora",IF(E6581=0,"Carg xar",IF(H6582&lt;0,IF(M6582&lt;0.9,"Carg FV","Stby"),IF(M6582&gt;P6582,"V2H",IF(M6582&lt;0.9,"Carg xar","Stby")))))</f>
        <v/>
      </c>
      <c r="J6582" s="12">
        <f>IF(OR(I6582="Carg FV",I6582="Carg xar"),MIN(IF(I6582="Carg FV",ABS(H6582),7.4),7.4,MAX(0,(0.9-M6582)*40)*0.95),0)</f>
        <v/>
      </c>
      <c r="K6582" s="12">
        <f>IF(I6582="V2H",MIN(MAX(0,H6582),7.4,MAX(0,(M6582-P6582)*40)*0.95),0)</f>
        <v/>
      </c>
      <c r="L6582" s="12">
        <f>IF(E6582=0,0,MAX(0,H6582-K6582))</f>
        <v/>
      </c>
      <c r="M6582" s="13">
        <f>M6581+J6581/40-IF(I6581="V2H",K6581/(0.95*40),0)-IF(E6582=0,IF(E6581=1,IF(D6582=1,30,40)*0.18/(2*40),0),0)-IF(E6582=1,IF(E6581=0,IF(D6582=1,30,40)*0.18/(2*40),0),0)</f>
        <v/>
      </c>
      <c r="N6582" s="14" t="n">
        <v>0.09</v>
      </c>
      <c r="O6582" s="15">
        <f>K6582*N6582</f>
        <v/>
      </c>
      <c r="P6582">
        <f>IF(E6582=0,0.3,IF(D6582=1,IF(C6582&gt;=Params!$B$13-3,IF(C6582&lt;Params!$B$13,Params!$B$20,0.3),0.3),IF(C6582&gt;=Params!$B$15-3,IF(C6582&lt;Params!$B$15,Params!$B$21,0.3),0.3)))</f>
        <v/>
      </c>
    </row>
    <row r="6583" ht="15" customHeight="1" s="1">
      <c r="A6583" s="9" t="n">
        <v>6580</v>
      </c>
      <c r="B6583" s="6" t="inlineStr">
        <is>
          <t>02/10</t>
        </is>
      </c>
      <c r="C6583" s="6" t="n">
        <v>3</v>
      </c>
      <c r="D6583" s="6" t="n">
        <v>0</v>
      </c>
      <c r="E6583" s="10">
        <f>IF(D6583=1, IF(OR(C6583&lt;10, C6583&gt;=15),1,0), IF(OR(C6583&lt;7, C6583&gt;=18),1,0))</f>
        <v/>
      </c>
      <c r="F6583" s="11" t="n">
        <v>0.162</v>
      </c>
      <c r="G6583" s="12">
        <f>0*8</f>
        <v/>
      </c>
      <c r="H6583" s="12">
        <f>F6583-G6583</f>
        <v/>
      </c>
      <c r="I6583" s="10">
        <f>IF(E6583=0,"Fora",IF(E6582=0,"Carg xar",IF(H6583&lt;0,IF(M6583&lt;0.9,"Carg FV","Stby"),IF(M6583&gt;P6583,"V2H",IF(M6583&lt;0.9,"Carg xar","Stby")))))</f>
        <v/>
      </c>
      <c r="J6583" s="12">
        <f>IF(OR(I6583="Carg FV",I6583="Carg xar"),MIN(IF(I6583="Carg FV",ABS(H6583),7.4),7.4,MAX(0,(0.9-M6583)*40)*0.95),0)</f>
        <v/>
      </c>
      <c r="K6583" s="12">
        <f>IF(I6583="V2H",MIN(MAX(0,H6583),7.4,MAX(0,(M6583-P6583)*40)*0.95),0)</f>
        <v/>
      </c>
      <c r="L6583" s="12">
        <f>IF(E6583=0,0,MAX(0,H6583-K6583))</f>
        <v/>
      </c>
      <c r="M6583" s="13">
        <f>M6582+J6582/40-IF(I6582="V2H",K6582/(0.95*40),0)-IF(E6583=0,IF(E6582=1,IF(D6583=1,30,40)*0.18/(2*40),0),0)-IF(E6583=1,IF(E6582=0,IF(D6583=1,30,40)*0.18/(2*40),0),0)</f>
        <v/>
      </c>
      <c r="N6583" s="14" t="n">
        <v>0.09</v>
      </c>
      <c r="O6583" s="15">
        <f>K6583*N6583</f>
        <v/>
      </c>
      <c r="P6583">
        <f>IF(E6583=0,0.3,IF(D6583=1,IF(C6583&gt;=Params!$B$13-3,IF(C6583&lt;Params!$B$13,Params!$B$20,0.3),0.3),IF(C6583&gt;=Params!$B$15-3,IF(C6583&lt;Params!$B$15,Params!$B$21,0.3),0.3)))</f>
        <v/>
      </c>
    </row>
    <row r="6584" ht="15" customHeight="1" s="1">
      <c r="A6584" s="9" t="n">
        <v>6581</v>
      </c>
      <c r="B6584" s="6" t="inlineStr">
        <is>
          <t>02/10</t>
        </is>
      </c>
      <c r="C6584" s="6" t="n">
        <v>4</v>
      </c>
      <c r="D6584" s="6" t="n">
        <v>0</v>
      </c>
      <c r="E6584" s="10">
        <f>IF(D6584=1, IF(OR(C6584&lt;10, C6584&gt;=15),1,0), IF(OR(C6584&lt;7, C6584&gt;=18),1,0))</f>
        <v/>
      </c>
      <c r="F6584" s="11" t="n">
        <v>0.127</v>
      </c>
      <c r="G6584" s="12">
        <f>0*8</f>
        <v/>
      </c>
      <c r="H6584" s="12">
        <f>F6584-G6584</f>
        <v/>
      </c>
      <c r="I6584" s="10">
        <f>IF(E6584=0,"Fora",IF(E6583=0,"Carg xar",IF(H6584&lt;0,IF(M6584&lt;0.9,"Carg FV","Stby"),IF(M6584&gt;P6584,"V2H",IF(M6584&lt;0.9,"Carg xar","Stby")))))</f>
        <v/>
      </c>
      <c r="J6584" s="12">
        <f>IF(OR(I6584="Carg FV",I6584="Carg xar"),MIN(IF(I6584="Carg FV",ABS(H6584),7.4),7.4,MAX(0,(0.9-M6584)*40)*0.95),0)</f>
        <v/>
      </c>
      <c r="K6584" s="12">
        <f>IF(I6584="V2H",MIN(MAX(0,H6584),7.4,MAX(0,(M6584-P6584)*40)*0.95),0)</f>
        <v/>
      </c>
      <c r="L6584" s="12">
        <f>IF(E6584=0,0,MAX(0,H6584-K6584))</f>
        <v/>
      </c>
      <c r="M6584" s="13">
        <f>M6583+J6583/40-IF(I6583="V2H",K6583/(0.95*40),0)-IF(E6584=0,IF(E6583=1,IF(D6584=1,30,40)*0.18/(2*40),0),0)-IF(E6584=1,IF(E6583=0,IF(D6584=1,30,40)*0.18/(2*40),0),0)</f>
        <v/>
      </c>
      <c r="N6584" s="14" t="n">
        <v>0.09</v>
      </c>
      <c r="O6584" s="15">
        <f>K6584*N6584</f>
        <v/>
      </c>
      <c r="P6584">
        <f>IF(E6584=0,0.3,IF(D6584=1,IF(C6584&gt;=Params!$B$13-3,IF(C6584&lt;Params!$B$13,Params!$B$20,0.3),0.3),IF(C6584&gt;=Params!$B$15-3,IF(C6584&lt;Params!$B$15,Params!$B$21,0.3),0.3)))</f>
        <v/>
      </c>
    </row>
    <row r="6585" ht="15" customHeight="1" s="1">
      <c r="A6585" s="9" t="n">
        <v>6582</v>
      </c>
      <c r="B6585" s="6" t="inlineStr">
        <is>
          <t>02/10</t>
        </is>
      </c>
      <c r="C6585" s="6" t="n">
        <v>5</v>
      </c>
      <c r="D6585" s="6" t="n">
        <v>0</v>
      </c>
      <c r="E6585" s="10">
        <f>IF(D6585=1, IF(OR(C6585&lt;10, C6585&gt;=15),1,0), IF(OR(C6585&lt;7, C6585&gt;=18),1,0))</f>
        <v/>
      </c>
      <c r="F6585" s="11" t="n">
        <v>0.164</v>
      </c>
      <c r="G6585" s="12">
        <f>0*8</f>
        <v/>
      </c>
      <c r="H6585" s="12">
        <f>F6585-G6585</f>
        <v/>
      </c>
      <c r="I6585" s="10">
        <f>IF(E6585=0,"Fora",IF(E6584=0,"Carg xar",IF(H6585&lt;0,IF(M6585&lt;0.9,"Carg FV","Stby"),IF(M6585&gt;P6585,"V2H",IF(M6585&lt;0.9,"Carg xar","Stby")))))</f>
        <v/>
      </c>
      <c r="J6585" s="12">
        <f>IF(OR(I6585="Carg FV",I6585="Carg xar"),MIN(IF(I6585="Carg FV",ABS(H6585),7.4),7.4,MAX(0,(0.9-M6585)*40)*0.95),0)</f>
        <v/>
      </c>
      <c r="K6585" s="12">
        <f>IF(I6585="V2H",MIN(MAX(0,H6585),7.4,MAX(0,(M6585-P6585)*40)*0.95),0)</f>
        <v/>
      </c>
      <c r="L6585" s="12">
        <f>IF(E6585=0,0,MAX(0,H6585-K6585))</f>
        <v/>
      </c>
      <c r="M6585" s="13">
        <f>M6584+J6584/40-IF(I6584="V2H",K6584/(0.95*40),0)-IF(E6585=0,IF(E6584=1,IF(D6585=1,30,40)*0.18/(2*40),0),0)-IF(E6585=1,IF(E6584=0,IF(D6585=1,30,40)*0.18/(2*40),0),0)</f>
        <v/>
      </c>
      <c r="N6585" s="14" t="n">
        <v>0.09</v>
      </c>
      <c r="O6585" s="15">
        <f>K6585*N6585</f>
        <v/>
      </c>
      <c r="P6585">
        <f>IF(E6585=0,0.3,IF(D6585=1,IF(C6585&gt;=Params!$B$13-3,IF(C6585&lt;Params!$B$13,Params!$B$20,0.3),0.3),IF(C6585&gt;=Params!$B$15-3,IF(C6585&lt;Params!$B$15,Params!$B$21,0.3),0.3)))</f>
        <v/>
      </c>
    </row>
    <row r="6586" ht="15" customHeight="1" s="1">
      <c r="A6586" s="9" t="n">
        <v>6583</v>
      </c>
      <c r="B6586" s="6" t="inlineStr">
        <is>
          <t>02/10</t>
        </is>
      </c>
      <c r="C6586" s="6" t="n">
        <v>6</v>
      </c>
      <c r="D6586" s="6" t="n">
        <v>0</v>
      </c>
      <c r="E6586" s="10">
        <f>IF(D6586=1, IF(OR(C6586&lt;10, C6586&gt;=15),1,0), IF(OR(C6586&lt;7, C6586&gt;=18),1,0))</f>
        <v/>
      </c>
      <c r="F6586" s="11" t="n">
        <v>0.19</v>
      </c>
      <c r="G6586" s="12">
        <f>0*8</f>
        <v/>
      </c>
      <c r="H6586" s="12">
        <f>F6586-G6586</f>
        <v/>
      </c>
      <c r="I6586" s="10">
        <f>IF(E6586=0,"Fora",IF(E6585=0,"Carg xar",IF(H6586&lt;0,IF(M6586&lt;0.9,"Carg FV","Stby"),IF(M6586&gt;P6586,"V2H",IF(M6586&lt;0.9,"Carg xar","Stby")))))</f>
        <v/>
      </c>
      <c r="J6586" s="12">
        <f>IF(OR(I6586="Carg FV",I6586="Carg xar"),MIN(IF(I6586="Carg FV",ABS(H6586),7.4),7.4,MAX(0,(0.9-M6586)*40)*0.95),0)</f>
        <v/>
      </c>
      <c r="K6586" s="12">
        <f>IF(I6586="V2H",MIN(MAX(0,H6586),7.4,MAX(0,(M6586-P6586)*40)*0.95),0)</f>
        <v/>
      </c>
      <c r="L6586" s="12">
        <f>IF(E6586=0,0,MAX(0,H6586-K6586))</f>
        <v/>
      </c>
      <c r="M6586" s="13">
        <f>M6585+J6585/40-IF(I6585="V2H",K6585/(0.95*40),0)-IF(E6586=0,IF(E6585=1,IF(D6586=1,30,40)*0.18/(2*40),0),0)-IF(E6586=1,IF(E6585=0,IF(D6586=1,30,40)*0.18/(2*40),0),0)</f>
        <v/>
      </c>
      <c r="N6586" s="14" t="n">
        <v>0.09</v>
      </c>
      <c r="O6586" s="15">
        <f>K6586*N6586</f>
        <v/>
      </c>
      <c r="P6586">
        <f>IF(E6586=0,0.3,IF(D6586=1,IF(C6586&gt;=Params!$B$13-3,IF(C6586&lt;Params!$B$13,Params!$B$20,0.3),0.3),IF(C6586&gt;=Params!$B$15-3,IF(C6586&lt;Params!$B$15,Params!$B$21,0.3),0.3)))</f>
        <v/>
      </c>
    </row>
    <row r="6587" ht="15" customHeight="1" s="1">
      <c r="A6587" s="9" t="n">
        <v>6584</v>
      </c>
      <c r="B6587" s="6" t="inlineStr">
        <is>
          <t>02/10</t>
        </is>
      </c>
      <c r="C6587" s="6" t="n">
        <v>7</v>
      </c>
      <c r="D6587" s="6" t="n">
        <v>0</v>
      </c>
      <c r="E6587" s="10">
        <f>IF(D6587=1, IF(OR(C6587&lt;10, C6587&gt;=15),1,0), IF(OR(C6587&lt;7, C6587&gt;=18),1,0))</f>
        <v/>
      </c>
      <c r="F6587" s="11" t="n">
        <v>0.491</v>
      </c>
      <c r="G6587" s="12">
        <f>0.02*8</f>
        <v/>
      </c>
      <c r="H6587" s="12">
        <f>F6587-G6587</f>
        <v/>
      </c>
      <c r="I6587" s="10">
        <f>IF(E6587=0,"Fora",IF(E6586=0,"Carg xar",IF(H6587&lt;0,IF(M6587&lt;0.9,"Carg FV","Stby"),IF(M6587&gt;P6587,"V2H",IF(M6587&lt;0.9,"Carg xar","Stby")))))</f>
        <v/>
      </c>
      <c r="J6587" s="12">
        <f>IF(OR(I6587="Carg FV",I6587="Carg xar"),MIN(IF(I6587="Carg FV",ABS(H6587),7.4),7.4,MAX(0,(0.9-M6587)*40)*0.95),0)</f>
        <v/>
      </c>
      <c r="K6587" s="12">
        <f>IF(I6587="V2H",MIN(MAX(0,H6587),7.4,MAX(0,(M6587-P6587)*40)*0.95),0)</f>
        <v/>
      </c>
      <c r="L6587" s="12">
        <f>IF(E6587=0,0,MAX(0,H6587-K6587))</f>
        <v/>
      </c>
      <c r="M6587" s="13">
        <f>M6586+J6586/40-IF(I6586="V2H",K6586/(0.95*40),0)-IF(E6587=0,IF(E6586=1,IF(D6587=1,30,40)*0.18/(2*40),0),0)-IF(E6587=1,IF(E6586=0,IF(D6587=1,30,40)*0.18/(2*40),0),0)</f>
        <v/>
      </c>
      <c r="N6587" s="14" t="n">
        <v>0.09</v>
      </c>
      <c r="O6587" s="15">
        <f>K6587*N6587</f>
        <v/>
      </c>
      <c r="P6587">
        <f>IF(E6587=0,0.3,IF(D6587=1,IF(C6587&gt;=Params!$B$13-3,IF(C6587&lt;Params!$B$13,Params!$B$20,0.3),0.3),IF(C6587&gt;=Params!$B$15-3,IF(C6587&lt;Params!$B$15,Params!$B$21,0.3),0.3)))</f>
        <v/>
      </c>
    </row>
    <row r="6588" ht="15" customHeight="1" s="1">
      <c r="A6588" s="9" t="n">
        <v>6585</v>
      </c>
      <c r="B6588" s="6" t="inlineStr">
        <is>
          <t>02/10</t>
        </is>
      </c>
      <c r="C6588" s="6" t="n">
        <v>8</v>
      </c>
      <c r="D6588" s="6" t="n">
        <v>0</v>
      </c>
      <c r="E6588" s="10">
        <f>IF(D6588=1, IF(OR(C6588&lt;10, C6588&gt;=15),1,0), IF(OR(C6588&lt;7, C6588&gt;=18),1,0))</f>
        <v/>
      </c>
      <c r="F6588" s="11" t="n">
        <v>0.776</v>
      </c>
      <c r="G6588" s="12">
        <f>0.14*8</f>
        <v/>
      </c>
      <c r="H6588" s="12">
        <f>F6588-G6588</f>
        <v/>
      </c>
      <c r="I6588" s="10">
        <f>IF(E6588=0,"Fora",IF(E6587=0,"Carg xar",IF(H6588&lt;0,IF(M6588&lt;0.9,"Carg FV","Stby"),IF(M6588&gt;P6588,"V2H",IF(M6588&lt;0.9,"Carg xar","Stby")))))</f>
        <v/>
      </c>
      <c r="J6588" s="12">
        <f>IF(OR(I6588="Carg FV",I6588="Carg xar"),MIN(IF(I6588="Carg FV",ABS(H6588),7.4),7.4,MAX(0,(0.9-M6588)*40)*0.95),0)</f>
        <v/>
      </c>
      <c r="K6588" s="12">
        <f>IF(I6588="V2H",MIN(MAX(0,H6588),7.4,MAX(0,(M6588-P6588)*40)*0.95),0)</f>
        <v/>
      </c>
      <c r="L6588" s="12">
        <f>IF(E6588=0,0,MAX(0,H6588-K6588))</f>
        <v/>
      </c>
      <c r="M6588" s="13">
        <f>M6587+J6587/40-IF(I6587="V2H",K6587/(0.95*40),0)-IF(E6588=0,IF(E6587=1,IF(D6588=1,30,40)*0.18/(2*40),0),0)-IF(E6588=1,IF(E6587=0,IF(D6588=1,30,40)*0.18/(2*40),0),0)</f>
        <v/>
      </c>
      <c r="N6588" s="14" t="n">
        <v>0.15</v>
      </c>
      <c r="O6588" s="15">
        <f>K6588*N6588</f>
        <v/>
      </c>
      <c r="P6588">
        <f>IF(E6588=0,0.3,IF(D6588=1,IF(C6588&gt;=Params!$B$13-3,IF(C6588&lt;Params!$B$13,Params!$B$20,0.3),0.3),IF(C6588&gt;=Params!$B$15-3,IF(C6588&lt;Params!$B$15,Params!$B$21,0.3),0.3)))</f>
        <v/>
      </c>
    </row>
    <row r="6589" ht="15" customHeight="1" s="1">
      <c r="A6589" s="9" t="n">
        <v>6586</v>
      </c>
      <c r="B6589" s="6" t="inlineStr">
        <is>
          <t>02/10</t>
        </is>
      </c>
      <c r="C6589" s="6" t="n">
        <v>9</v>
      </c>
      <c r="D6589" s="6" t="n">
        <v>0</v>
      </c>
      <c r="E6589" s="10">
        <f>IF(D6589=1, IF(OR(C6589&lt;10, C6589&gt;=15),1,0), IF(OR(C6589&lt;7, C6589&gt;=18),1,0))</f>
        <v/>
      </c>
      <c r="F6589" s="11" t="n">
        <v>0</v>
      </c>
      <c r="G6589" s="12">
        <f>0.32*8</f>
        <v/>
      </c>
      <c r="H6589" s="12">
        <f>F6589-G6589</f>
        <v/>
      </c>
      <c r="I6589" s="10">
        <f>IF(E6589=0,"Fora",IF(E6588=0,"Carg xar",IF(H6589&lt;0,IF(M6589&lt;0.9,"Carg FV","Stby"),IF(M6589&gt;P6589,"V2H",IF(M6589&lt;0.9,"Carg xar","Stby")))))</f>
        <v/>
      </c>
      <c r="J6589" s="12">
        <f>IF(OR(I6589="Carg FV",I6589="Carg xar"),MIN(IF(I6589="Carg FV",ABS(H6589),7.4),7.4,MAX(0,(0.9-M6589)*40)*0.95),0)</f>
        <v/>
      </c>
      <c r="K6589" s="12">
        <f>IF(I6589="V2H",MIN(MAX(0,H6589),7.4,MAX(0,(M6589-P6589)*40)*0.95),0)</f>
        <v/>
      </c>
      <c r="L6589" s="12">
        <f>IF(E6589=0,0,MAX(0,H6589-K6589))</f>
        <v/>
      </c>
      <c r="M6589" s="13">
        <f>M6588+J6588/40-IF(I6588="V2H",K6588/(0.95*40),0)-IF(E6589=0,IF(E6588=1,IF(D6589=1,30,40)*0.18/(2*40),0),0)-IF(E6589=1,IF(E6588=0,IF(D6589=1,30,40)*0.18/(2*40),0),0)</f>
        <v/>
      </c>
      <c r="N6589" s="14" t="n">
        <v>0.15</v>
      </c>
      <c r="O6589" s="15">
        <f>K6589*N6589</f>
        <v/>
      </c>
      <c r="P6589">
        <f>IF(E6589=0,0.3,IF(D6589=1,IF(C6589&gt;=Params!$B$13-3,IF(C6589&lt;Params!$B$13,Params!$B$20,0.3),0.3),IF(C6589&gt;=Params!$B$15-3,IF(C6589&lt;Params!$B$15,Params!$B$21,0.3),0.3)))</f>
        <v/>
      </c>
    </row>
    <row r="6590" ht="15" customHeight="1" s="1">
      <c r="A6590" s="9" t="n">
        <v>6587</v>
      </c>
      <c r="B6590" s="6" t="inlineStr">
        <is>
          <t>02/10</t>
        </is>
      </c>
      <c r="C6590" s="6" t="n">
        <v>10</v>
      </c>
      <c r="D6590" s="6" t="n">
        <v>0</v>
      </c>
      <c r="E6590" s="10">
        <f>IF(D6590=1, IF(OR(C6590&lt;10, C6590&gt;=15),1,0), IF(OR(C6590&lt;7, C6590&gt;=18),1,0))</f>
        <v/>
      </c>
      <c r="F6590" s="11" t="n">
        <v>0.125</v>
      </c>
      <c r="G6590" s="12">
        <f>0.52*8</f>
        <v/>
      </c>
      <c r="H6590" s="12">
        <f>F6590-G6590</f>
        <v/>
      </c>
      <c r="I6590" s="10">
        <f>IF(E6590=0,"Fora",IF(E6589=0,"Carg xar",IF(H6590&lt;0,IF(M6590&lt;0.9,"Carg FV","Stby"),IF(M6590&gt;P6590,"V2H",IF(M6590&lt;0.9,"Carg xar","Stby")))))</f>
        <v/>
      </c>
      <c r="J6590" s="12">
        <f>IF(OR(I6590="Carg FV",I6590="Carg xar"),MIN(IF(I6590="Carg FV",ABS(H6590),7.4),7.4,MAX(0,(0.9-M6590)*40)*0.95),0)</f>
        <v/>
      </c>
      <c r="K6590" s="12">
        <f>IF(I6590="V2H",MIN(MAX(0,H6590),7.4,MAX(0,(M6590-P6590)*40)*0.95),0)</f>
        <v/>
      </c>
      <c r="L6590" s="12">
        <f>IF(E6590=0,0,MAX(0,H6590-K6590))</f>
        <v/>
      </c>
      <c r="M6590" s="13">
        <f>M6589+J6589/40-IF(I6589="V2H",K6589/(0.95*40),0)-IF(E6590=0,IF(E6589=1,IF(D6590=1,30,40)*0.18/(2*40),0),0)-IF(E6590=1,IF(E6589=0,IF(D6590=1,30,40)*0.18/(2*40),0),0)</f>
        <v/>
      </c>
      <c r="N6590" s="14" t="n">
        <v>0.2</v>
      </c>
      <c r="O6590" s="15">
        <f>K6590*N6590</f>
        <v/>
      </c>
      <c r="P6590">
        <f>IF(E6590=0,0.3,IF(D6590=1,IF(C6590&gt;=Params!$B$13-3,IF(C6590&lt;Params!$B$13,Params!$B$20,0.3),0.3),IF(C6590&gt;=Params!$B$15-3,IF(C6590&lt;Params!$B$15,Params!$B$21,0.3),0.3)))</f>
        <v/>
      </c>
    </row>
    <row r="6591" ht="15" customHeight="1" s="1">
      <c r="A6591" s="9" t="n">
        <v>6588</v>
      </c>
      <c r="B6591" s="6" t="inlineStr">
        <is>
          <t>02/10</t>
        </is>
      </c>
      <c r="C6591" s="6" t="n">
        <v>11</v>
      </c>
      <c r="D6591" s="6" t="n">
        <v>0</v>
      </c>
      <c r="E6591" s="10">
        <f>IF(D6591=1, IF(OR(C6591&lt;10, C6591&gt;=15),1,0), IF(OR(C6591&lt;7, C6591&gt;=18),1,0))</f>
        <v/>
      </c>
      <c r="F6591" s="11" t="n">
        <v>0</v>
      </c>
      <c r="G6591" s="12">
        <f>0.65*8</f>
        <v/>
      </c>
      <c r="H6591" s="12">
        <f>F6591-G6591</f>
        <v/>
      </c>
      <c r="I6591" s="10">
        <f>IF(E6591=0,"Fora",IF(E6590=0,"Carg xar",IF(H6591&lt;0,IF(M6591&lt;0.9,"Carg FV","Stby"),IF(M6591&gt;P6591,"V2H",IF(M6591&lt;0.9,"Carg xar","Stby")))))</f>
        <v/>
      </c>
      <c r="J6591" s="12">
        <f>IF(OR(I6591="Carg FV",I6591="Carg xar"),MIN(IF(I6591="Carg FV",ABS(H6591),7.4),7.4,MAX(0,(0.9-M6591)*40)*0.95),0)</f>
        <v/>
      </c>
      <c r="K6591" s="12">
        <f>IF(I6591="V2H",MIN(MAX(0,H6591),7.4,MAX(0,(M6591-P6591)*40)*0.95),0)</f>
        <v/>
      </c>
      <c r="L6591" s="12">
        <f>IF(E6591=0,0,MAX(0,H6591-K6591))</f>
        <v/>
      </c>
      <c r="M6591" s="13">
        <f>M6590+J6590/40-IF(I6590="V2H",K6590/(0.95*40),0)-IF(E6591=0,IF(E6590=1,IF(D6591=1,30,40)*0.18/(2*40),0),0)-IF(E6591=1,IF(E6590=0,IF(D6591=1,30,40)*0.18/(2*40),0),0)</f>
        <v/>
      </c>
      <c r="N6591" s="14" t="n">
        <v>0.2</v>
      </c>
      <c r="O6591" s="15">
        <f>K6591*N6591</f>
        <v/>
      </c>
      <c r="P6591">
        <f>IF(E6591=0,0.3,IF(D6591=1,IF(C6591&gt;=Params!$B$13-3,IF(C6591&lt;Params!$B$13,Params!$B$20,0.3),0.3),IF(C6591&gt;=Params!$B$15-3,IF(C6591&lt;Params!$B$15,Params!$B$21,0.3),0.3)))</f>
        <v/>
      </c>
    </row>
    <row r="6592" ht="15" customHeight="1" s="1">
      <c r="A6592" s="9" t="n">
        <v>6589</v>
      </c>
      <c r="B6592" s="6" t="inlineStr">
        <is>
          <t>02/10</t>
        </is>
      </c>
      <c r="C6592" s="6" t="n">
        <v>12</v>
      </c>
      <c r="D6592" s="6" t="n">
        <v>0</v>
      </c>
      <c r="E6592" s="10">
        <f>IF(D6592=1, IF(OR(C6592&lt;10, C6592&gt;=15),1,0), IF(OR(C6592&lt;7, C6592&gt;=18),1,0))</f>
        <v/>
      </c>
      <c r="F6592" s="11" t="n">
        <v>0</v>
      </c>
      <c r="G6592" s="12">
        <f>0.72*8</f>
        <v/>
      </c>
      <c r="H6592" s="12">
        <f>F6592-G6592</f>
        <v/>
      </c>
      <c r="I6592" s="10">
        <f>IF(E6592=0,"Fora",IF(E6591=0,"Carg xar",IF(H6592&lt;0,IF(M6592&lt;0.9,"Carg FV","Stby"),IF(M6592&gt;P6592,"V2H",IF(M6592&lt;0.9,"Carg xar","Stby")))))</f>
        <v/>
      </c>
      <c r="J6592" s="12">
        <f>IF(OR(I6592="Carg FV",I6592="Carg xar"),MIN(IF(I6592="Carg FV",ABS(H6592),7.4),7.4,MAX(0,(0.9-M6592)*40)*0.95),0)</f>
        <v/>
      </c>
      <c r="K6592" s="12">
        <f>IF(I6592="V2H",MIN(MAX(0,H6592),7.4,MAX(0,(M6592-P6592)*40)*0.95),0)</f>
        <v/>
      </c>
      <c r="L6592" s="12">
        <f>IF(E6592=0,0,MAX(0,H6592-K6592))</f>
        <v/>
      </c>
      <c r="M6592" s="13">
        <f>M6591+J6591/40-IF(I6591="V2H",K6591/(0.95*40),0)-IF(E6592=0,IF(E6591=1,IF(D6592=1,30,40)*0.18/(2*40),0),0)-IF(E6592=1,IF(E6591=0,IF(D6592=1,30,40)*0.18/(2*40),0),0)</f>
        <v/>
      </c>
      <c r="N6592" s="14" t="n">
        <v>0.2</v>
      </c>
      <c r="O6592" s="15">
        <f>K6592*N6592</f>
        <v/>
      </c>
      <c r="P6592">
        <f>IF(E6592=0,0.3,IF(D6592=1,IF(C6592&gt;=Params!$B$13-3,IF(C6592&lt;Params!$B$13,Params!$B$20,0.3),0.3),IF(C6592&gt;=Params!$B$15-3,IF(C6592&lt;Params!$B$15,Params!$B$21,0.3),0.3)))</f>
        <v/>
      </c>
    </row>
    <row r="6593" ht="15" customHeight="1" s="1">
      <c r="A6593" s="9" t="n">
        <v>6590</v>
      </c>
      <c r="B6593" s="6" t="inlineStr">
        <is>
          <t>02/10</t>
        </is>
      </c>
      <c r="C6593" s="6" t="n">
        <v>13</v>
      </c>
      <c r="D6593" s="6" t="n">
        <v>0</v>
      </c>
      <c r="E6593" s="10">
        <f>IF(D6593=1, IF(OR(C6593&lt;10, C6593&gt;=15),1,0), IF(OR(C6593&lt;7, C6593&gt;=18),1,0))</f>
        <v/>
      </c>
      <c r="F6593" s="11" t="n">
        <v>0</v>
      </c>
      <c r="G6593" s="12">
        <f>0.68*8</f>
        <v/>
      </c>
      <c r="H6593" s="12">
        <f>F6593-G6593</f>
        <v/>
      </c>
      <c r="I6593" s="10">
        <f>IF(E6593=0,"Fora",IF(E6592=0,"Carg xar",IF(H6593&lt;0,IF(M6593&lt;0.9,"Carg FV","Stby"),IF(M6593&gt;P6593,"V2H",IF(M6593&lt;0.9,"Carg xar","Stby")))))</f>
        <v/>
      </c>
      <c r="J6593" s="12">
        <f>IF(OR(I6593="Carg FV",I6593="Carg xar"),MIN(IF(I6593="Carg FV",ABS(H6593),7.4),7.4,MAX(0,(0.9-M6593)*40)*0.95),0)</f>
        <v/>
      </c>
      <c r="K6593" s="12">
        <f>IF(I6593="V2H",MIN(MAX(0,H6593),7.4,MAX(0,(M6593-P6593)*40)*0.95),0)</f>
        <v/>
      </c>
      <c r="L6593" s="12">
        <f>IF(E6593=0,0,MAX(0,H6593-K6593))</f>
        <v/>
      </c>
      <c r="M6593" s="13">
        <f>M6592+J6592/40-IF(I6592="V2H",K6592/(0.95*40),0)-IF(E6593=0,IF(E6592=1,IF(D6593=1,30,40)*0.18/(2*40),0),0)-IF(E6593=1,IF(E6592=0,IF(D6593=1,30,40)*0.18/(2*40),0),0)</f>
        <v/>
      </c>
      <c r="N6593" s="14" t="n">
        <v>0.2</v>
      </c>
      <c r="O6593" s="15">
        <f>K6593*N6593</f>
        <v/>
      </c>
      <c r="P6593">
        <f>IF(E6593=0,0.3,IF(D6593=1,IF(C6593&gt;=Params!$B$13-3,IF(C6593&lt;Params!$B$13,Params!$B$20,0.3),0.3),IF(C6593&gt;=Params!$B$15-3,IF(C6593&lt;Params!$B$15,Params!$B$21,0.3),0.3)))</f>
        <v/>
      </c>
    </row>
    <row r="6594" ht="15" customHeight="1" s="1">
      <c r="A6594" s="9" t="n">
        <v>6591</v>
      </c>
      <c r="B6594" s="6" t="inlineStr">
        <is>
          <t>02/10</t>
        </is>
      </c>
      <c r="C6594" s="6" t="n">
        <v>14</v>
      </c>
      <c r="D6594" s="6" t="n">
        <v>0</v>
      </c>
      <c r="E6594" s="10">
        <f>IF(D6594=1, IF(OR(C6594&lt;10, C6594&gt;=15),1,0), IF(OR(C6594&lt;7, C6594&gt;=18),1,0))</f>
        <v/>
      </c>
      <c r="F6594" s="11" t="n">
        <v>1.506</v>
      </c>
      <c r="G6594" s="12">
        <f>0.55*8</f>
        <v/>
      </c>
      <c r="H6594" s="12">
        <f>F6594-G6594</f>
        <v/>
      </c>
      <c r="I6594" s="10">
        <f>IF(E6594=0,"Fora",IF(E6593=0,"Carg xar",IF(H6594&lt;0,IF(M6594&lt;0.9,"Carg FV","Stby"),IF(M6594&gt;P6594,"V2H",IF(M6594&lt;0.9,"Carg xar","Stby")))))</f>
        <v/>
      </c>
      <c r="J6594" s="12">
        <f>IF(OR(I6594="Carg FV",I6594="Carg xar"),MIN(IF(I6594="Carg FV",ABS(H6594),7.4),7.4,MAX(0,(0.9-M6594)*40)*0.95),0)</f>
        <v/>
      </c>
      <c r="K6594" s="12">
        <f>IF(I6594="V2H",MIN(MAX(0,H6594),7.4,MAX(0,(M6594-P6594)*40)*0.95),0)</f>
        <v/>
      </c>
      <c r="L6594" s="12">
        <f>IF(E6594=0,0,MAX(0,H6594-K6594))</f>
        <v/>
      </c>
      <c r="M6594" s="13">
        <f>M6593+J6593/40-IF(I6593="V2H",K6593/(0.95*40),0)-IF(E6594=0,IF(E6593=1,IF(D6594=1,30,40)*0.18/(2*40),0),0)-IF(E6594=1,IF(E6593=0,IF(D6594=1,30,40)*0.18/(2*40),0),0)</f>
        <v/>
      </c>
      <c r="N6594" s="14" t="n">
        <v>0.15</v>
      </c>
      <c r="O6594" s="15">
        <f>K6594*N6594</f>
        <v/>
      </c>
      <c r="P6594">
        <f>IF(E6594=0,0.3,IF(D6594=1,IF(C6594&gt;=Params!$B$13-3,IF(C6594&lt;Params!$B$13,Params!$B$20,0.3),0.3),IF(C6594&gt;=Params!$B$15-3,IF(C6594&lt;Params!$B$15,Params!$B$21,0.3),0.3)))</f>
        <v/>
      </c>
    </row>
    <row r="6595" ht="15" customHeight="1" s="1">
      <c r="A6595" s="9" t="n">
        <v>6592</v>
      </c>
      <c r="B6595" s="6" t="inlineStr">
        <is>
          <t>02/10</t>
        </is>
      </c>
      <c r="C6595" s="6" t="n">
        <v>15</v>
      </c>
      <c r="D6595" s="6" t="n">
        <v>0</v>
      </c>
      <c r="E6595" s="10">
        <f>IF(D6595=1, IF(OR(C6595&lt;10, C6595&gt;=15),1,0), IF(OR(C6595&lt;7, C6595&gt;=18),1,0))</f>
        <v/>
      </c>
      <c r="F6595" s="11" t="n">
        <v>0</v>
      </c>
      <c r="G6595" s="12">
        <f>0.38*8</f>
        <v/>
      </c>
      <c r="H6595" s="12">
        <f>F6595-G6595</f>
        <v/>
      </c>
      <c r="I6595" s="10">
        <f>IF(E6595=0,"Fora",IF(E6594=0,"Carg xar",IF(H6595&lt;0,IF(M6595&lt;0.9,"Carg FV","Stby"),IF(M6595&gt;P6595,"V2H",IF(M6595&lt;0.9,"Carg xar","Stby")))))</f>
        <v/>
      </c>
      <c r="J6595" s="12">
        <f>IF(OR(I6595="Carg FV",I6595="Carg xar"),MIN(IF(I6595="Carg FV",ABS(H6595),7.4),7.4,MAX(0,(0.9-M6595)*40)*0.95),0)</f>
        <v/>
      </c>
      <c r="K6595" s="12">
        <f>IF(I6595="V2H",MIN(MAX(0,H6595),7.4,MAX(0,(M6595-P6595)*40)*0.95),0)</f>
        <v/>
      </c>
      <c r="L6595" s="12">
        <f>IF(E6595=0,0,MAX(0,H6595-K6595))</f>
        <v/>
      </c>
      <c r="M6595" s="13">
        <f>M6594+J6594/40-IF(I6594="V2H",K6594/(0.95*40),0)-IF(E6595=0,IF(E6594=1,IF(D6595=1,30,40)*0.18/(2*40),0),0)-IF(E6595=1,IF(E6594=0,IF(D6595=1,30,40)*0.18/(2*40),0),0)</f>
        <v/>
      </c>
      <c r="N6595" s="14" t="n">
        <v>0.15</v>
      </c>
      <c r="O6595" s="15">
        <f>K6595*N6595</f>
        <v/>
      </c>
      <c r="P6595">
        <f>IF(E6595=0,0.3,IF(D6595=1,IF(C6595&gt;=Params!$B$13-3,IF(C6595&lt;Params!$B$13,Params!$B$20,0.3),0.3),IF(C6595&gt;=Params!$B$15-3,IF(C6595&lt;Params!$B$15,Params!$B$21,0.3),0.3)))</f>
        <v/>
      </c>
    </row>
    <row r="6596" ht="15" customHeight="1" s="1">
      <c r="A6596" s="9" t="n">
        <v>6593</v>
      </c>
      <c r="B6596" s="6" t="inlineStr">
        <is>
          <t>02/10</t>
        </is>
      </c>
      <c r="C6596" s="6" t="n">
        <v>16</v>
      </c>
      <c r="D6596" s="6" t="n">
        <v>0</v>
      </c>
      <c r="E6596" s="10">
        <f>IF(D6596=1, IF(OR(C6596&lt;10, C6596&gt;=15),1,0), IF(OR(C6596&lt;7, C6596&gt;=18),1,0))</f>
        <v/>
      </c>
      <c r="F6596" s="11" t="n">
        <v>0</v>
      </c>
      <c r="G6596" s="12">
        <f>0.18*8</f>
        <v/>
      </c>
      <c r="H6596" s="12">
        <f>F6596-G6596</f>
        <v/>
      </c>
      <c r="I6596" s="10">
        <f>IF(E6596=0,"Fora",IF(E6595=0,"Carg xar",IF(H6596&lt;0,IF(M6596&lt;0.9,"Carg FV","Stby"),IF(M6596&gt;P6596,"V2H",IF(M6596&lt;0.9,"Carg xar","Stby")))))</f>
        <v/>
      </c>
      <c r="J6596" s="12">
        <f>IF(OR(I6596="Carg FV",I6596="Carg xar"),MIN(IF(I6596="Carg FV",ABS(H6596),7.4),7.4,MAX(0,(0.9-M6596)*40)*0.95),0)</f>
        <v/>
      </c>
      <c r="K6596" s="12">
        <f>IF(I6596="V2H",MIN(MAX(0,H6596),7.4,MAX(0,(M6596-P6596)*40)*0.95),0)</f>
        <v/>
      </c>
      <c r="L6596" s="12">
        <f>IF(E6596=0,0,MAX(0,H6596-K6596))</f>
        <v/>
      </c>
      <c r="M6596" s="13">
        <f>M6595+J6595/40-IF(I6595="V2H",K6595/(0.95*40),0)-IF(E6596=0,IF(E6595=1,IF(D6596=1,30,40)*0.18/(2*40),0),0)-IF(E6596=1,IF(E6595=0,IF(D6596=1,30,40)*0.18/(2*40),0),0)</f>
        <v/>
      </c>
      <c r="N6596" s="14" t="n">
        <v>0.15</v>
      </c>
      <c r="O6596" s="15">
        <f>K6596*N6596</f>
        <v/>
      </c>
      <c r="P6596">
        <f>IF(E6596=0,0.3,IF(D6596=1,IF(C6596&gt;=Params!$B$13-3,IF(C6596&lt;Params!$B$13,Params!$B$20,0.3),0.3),IF(C6596&gt;=Params!$B$15-3,IF(C6596&lt;Params!$B$15,Params!$B$21,0.3),0.3)))</f>
        <v/>
      </c>
    </row>
    <row r="6597" ht="15" customHeight="1" s="1">
      <c r="A6597" s="9" t="n">
        <v>6594</v>
      </c>
      <c r="B6597" s="6" t="inlineStr">
        <is>
          <t>02/10</t>
        </is>
      </c>
      <c r="C6597" s="6" t="n">
        <v>17</v>
      </c>
      <c r="D6597" s="6" t="n">
        <v>0</v>
      </c>
      <c r="E6597" s="10">
        <f>IF(D6597=1, IF(OR(C6597&lt;10, C6597&gt;=15),1,0), IF(OR(C6597&lt;7, C6597&gt;=18),1,0))</f>
        <v/>
      </c>
      <c r="F6597" s="11" t="n">
        <v>0</v>
      </c>
      <c r="G6597" s="12">
        <f>0.04*8</f>
        <v/>
      </c>
      <c r="H6597" s="12">
        <f>F6597-G6597</f>
        <v/>
      </c>
      <c r="I6597" s="10">
        <f>IF(E6597=0,"Fora",IF(E6596=0,"Carg xar",IF(H6597&lt;0,IF(M6597&lt;0.9,"Carg FV","Stby"),IF(M6597&gt;P6597,"V2H",IF(M6597&lt;0.9,"Carg xar","Stby")))))</f>
        <v/>
      </c>
      <c r="J6597" s="12">
        <f>IF(OR(I6597="Carg FV",I6597="Carg xar"),MIN(IF(I6597="Carg FV",ABS(H6597),7.4),7.4,MAX(0,(0.9-M6597)*40)*0.95),0)</f>
        <v/>
      </c>
      <c r="K6597" s="12">
        <f>IF(I6597="V2H",MIN(MAX(0,H6597),7.4,MAX(0,(M6597-P6597)*40)*0.95),0)</f>
        <v/>
      </c>
      <c r="L6597" s="12">
        <f>IF(E6597=0,0,MAX(0,H6597-K6597))</f>
        <v/>
      </c>
      <c r="M6597" s="13">
        <f>M6596+J6596/40-IF(I6596="V2H",K6596/(0.95*40),0)-IF(E6597=0,IF(E6596=1,IF(D6597=1,30,40)*0.18/(2*40),0),0)-IF(E6597=1,IF(E6596=0,IF(D6597=1,30,40)*0.18/(2*40),0),0)</f>
        <v/>
      </c>
      <c r="N6597" s="14" t="n">
        <v>0.15</v>
      </c>
      <c r="O6597" s="15">
        <f>K6597*N6597</f>
        <v/>
      </c>
      <c r="P6597">
        <f>IF(E6597=0,0.3,IF(D6597=1,IF(C6597&gt;=Params!$B$13-3,IF(C6597&lt;Params!$B$13,Params!$B$20,0.3),0.3),IF(C6597&gt;=Params!$B$15-3,IF(C6597&lt;Params!$B$15,Params!$B$21,0.3),0.3)))</f>
        <v/>
      </c>
    </row>
    <row r="6598" ht="15" customHeight="1" s="1">
      <c r="A6598" s="9" t="n">
        <v>6595</v>
      </c>
      <c r="B6598" s="6" t="inlineStr">
        <is>
          <t>02/10</t>
        </is>
      </c>
      <c r="C6598" s="6" t="n">
        <v>18</v>
      </c>
      <c r="D6598" s="6" t="n">
        <v>0</v>
      </c>
      <c r="E6598" s="10">
        <f>IF(D6598=1, IF(OR(C6598&lt;10, C6598&gt;=15),1,0), IF(OR(C6598&lt;7, C6598&gt;=18),1,0))</f>
        <v/>
      </c>
      <c r="F6598" s="11" t="n">
        <v>0</v>
      </c>
      <c r="G6598" s="12">
        <f>0*8</f>
        <v/>
      </c>
      <c r="H6598" s="12">
        <f>F6598-G6598</f>
        <v/>
      </c>
      <c r="I6598" s="10">
        <f>IF(E6598=0,"Fora",IF(E6597=0,"Carg xar",IF(H6598&lt;0,IF(M6598&lt;0.9,"Carg FV","Stby"),IF(M6598&gt;P6598,"V2H",IF(M6598&lt;0.9,"Carg xar","Stby")))))</f>
        <v/>
      </c>
      <c r="J6598" s="12">
        <f>IF(OR(I6598="Carg FV",I6598="Carg xar"),MIN(IF(I6598="Carg FV",ABS(H6598),7.4),7.4,MAX(0,(0.9-M6598)*40)*0.95),0)</f>
        <v/>
      </c>
      <c r="K6598" s="12">
        <f>IF(I6598="V2H",MIN(MAX(0,H6598),7.4,MAX(0,(M6598-P6598)*40)*0.95),0)</f>
        <v/>
      </c>
      <c r="L6598" s="12">
        <f>IF(E6598=0,0,MAX(0,H6598-K6598))</f>
        <v/>
      </c>
      <c r="M6598" s="13">
        <f>M6597+J6597/40-IF(I6597="V2H",K6597/(0.95*40),0)-IF(E6598=0,IF(E6597=1,IF(D6598=1,30,40)*0.18/(2*40),0),0)-IF(E6598=1,IF(E6597=0,IF(D6598=1,30,40)*0.18/(2*40),0),0)</f>
        <v/>
      </c>
      <c r="N6598" s="14" t="n">
        <v>0.2</v>
      </c>
      <c r="O6598" s="15">
        <f>K6598*N6598</f>
        <v/>
      </c>
      <c r="P6598">
        <f>IF(E6598=0,0.3,IF(D6598=1,IF(C6598&gt;=Params!$B$13-3,IF(C6598&lt;Params!$B$13,Params!$B$20,0.3),0.3),IF(C6598&gt;=Params!$B$15-3,IF(C6598&lt;Params!$B$15,Params!$B$21,0.3),0.3)))</f>
        <v/>
      </c>
    </row>
    <row r="6599" ht="15" customHeight="1" s="1">
      <c r="A6599" s="9" t="n">
        <v>6596</v>
      </c>
      <c r="B6599" s="6" t="inlineStr">
        <is>
          <t>02/10</t>
        </is>
      </c>
      <c r="C6599" s="6" t="n">
        <v>19</v>
      </c>
      <c r="D6599" s="6" t="n">
        <v>0</v>
      </c>
      <c r="E6599" s="10">
        <f>IF(D6599=1, IF(OR(C6599&lt;10, C6599&gt;=15),1,0), IF(OR(C6599&lt;7, C6599&gt;=18),1,0))</f>
        <v/>
      </c>
      <c r="F6599" s="11" t="n">
        <v>0.324</v>
      </c>
      <c r="G6599" s="12">
        <f>0*8</f>
        <v/>
      </c>
      <c r="H6599" s="12">
        <f>F6599-G6599</f>
        <v/>
      </c>
      <c r="I6599" s="10">
        <f>IF(E6599=0,"Fora",IF(E6598=0,"Carg xar",IF(H6599&lt;0,IF(M6599&lt;0.9,"Carg FV","Stby"),IF(M6599&gt;P6599,"V2H",IF(M6599&lt;0.9,"Carg xar","Stby")))))</f>
        <v/>
      </c>
      <c r="J6599" s="12">
        <f>IF(OR(I6599="Carg FV",I6599="Carg xar"),MIN(IF(I6599="Carg FV",ABS(H6599),7.4),7.4,MAX(0,(0.9-M6599)*40)*0.95),0)</f>
        <v/>
      </c>
      <c r="K6599" s="12">
        <f>IF(I6599="V2H",MIN(MAX(0,H6599),7.4,MAX(0,(M6599-P6599)*40)*0.95),0)</f>
        <v/>
      </c>
      <c r="L6599" s="12">
        <f>IF(E6599=0,0,MAX(0,H6599-K6599))</f>
        <v/>
      </c>
      <c r="M6599" s="13">
        <f>M6598+J6598/40-IF(I6598="V2H",K6598/(0.95*40),0)-IF(E6599=0,IF(E6598=1,IF(D6599=1,30,40)*0.18/(2*40),0),0)-IF(E6599=1,IF(E6598=0,IF(D6599=1,30,40)*0.18/(2*40),0),0)</f>
        <v/>
      </c>
      <c r="N6599" s="14" t="n">
        <v>0.2</v>
      </c>
      <c r="O6599" s="15">
        <f>K6599*N6599</f>
        <v/>
      </c>
      <c r="P6599">
        <f>IF(E6599=0,0.3,IF(D6599=1,IF(C6599&gt;=Params!$B$13-3,IF(C6599&lt;Params!$B$13,Params!$B$20,0.3),0.3),IF(C6599&gt;=Params!$B$15-3,IF(C6599&lt;Params!$B$15,Params!$B$21,0.3),0.3)))</f>
        <v/>
      </c>
    </row>
    <row r="6600" ht="15" customHeight="1" s="1">
      <c r="A6600" s="9" t="n">
        <v>6597</v>
      </c>
      <c r="B6600" s="6" t="inlineStr">
        <is>
          <t>02/10</t>
        </is>
      </c>
      <c r="C6600" s="6" t="n">
        <v>20</v>
      </c>
      <c r="D6600" s="6" t="n">
        <v>0</v>
      </c>
      <c r="E6600" s="10">
        <f>IF(D6600=1, IF(OR(C6600&lt;10, C6600&gt;=15),1,0), IF(OR(C6600&lt;7, C6600&gt;=18),1,0))</f>
        <v/>
      </c>
      <c r="F6600" s="11" t="n">
        <v>0.721</v>
      </c>
      <c r="G6600" s="12">
        <f>0*8</f>
        <v/>
      </c>
      <c r="H6600" s="12">
        <f>F6600-G6600</f>
        <v/>
      </c>
      <c r="I6600" s="10">
        <f>IF(E6600=0,"Fora",IF(E6599=0,"Carg xar",IF(H6600&lt;0,IF(M6600&lt;0.9,"Carg FV","Stby"),IF(M6600&gt;P6600,"V2H",IF(M6600&lt;0.9,"Carg xar","Stby")))))</f>
        <v/>
      </c>
      <c r="J6600" s="12">
        <f>IF(OR(I6600="Carg FV",I6600="Carg xar"),MIN(IF(I6600="Carg FV",ABS(H6600),7.4),7.4,MAX(0,(0.9-M6600)*40)*0.95),0)</f>
        <v/>
      </c>
      <c r="K6600" s="12">
        <f>IF(I6600="V2H",MIN(MAX(0,H6600),7.4,MAX(0,(M6600-P6600)*40)*0.95),0)</f>
        <v/>
      </c>
      <c r="L6600" s="12">
        <f>IF(E6600=0,0,MAX(0,H6600-K6600))</f>
        <v/>
      </c>
      <c r="M6600" s="13">
        <f>M6599+J6599/40-IF(I6599="V2H",K6599/(0.95*40),0)-IF(E6600=0,IF(E6599=1,IF(D6600=1,30,40)*0.18/(2*40),0),0)-IF(E6600=1,IF(E6599=0,IF(D6600=1,30,40)*0.18/(2*40),0),0)</f>
        <v/>
      </c>
      <c r="N6600" s="14" t="n">
        <v>0.2</v>
      </c>
      <c r="O6600" s="15">
        <f>K6600*N6600</f>
        <v/>
      </c>
      <c r="P6600">
        <f>IF(E6600=0,0.3,IF(D6600=1,IF(C6600&gt;=Params!$B$13-3,IF(C6600&lt;Params!$B$13,Params!$B$20,0.3),0.3),IF(C6600&gt;=Params!$B$15-3,IF(C6600&lt;Params!$B$15,Params!$B$21,0.3),0.3)))</f>
        <v/>
      </c>
    </row>
    <row r="6601" ht="15" customHeight="1" s="1">
      <c r="A6601" s="9" t="n">
        <v>6598</v>
      </c>
      <c r="B6601" s="6" t="inlineStr">
        <is>
          <t>02/10</t>
        </is>
      </c>
      <c r="C6601" s="6" t="n">
        <v>21</v>
      </c>
      <c r="D6601" s="6" t="n">
        <v>0</v>
      </c>
      <c r="E6601" s="10">
        <f>IF(D6601=1, IF(OR(C6601&lt;10, C6601&gt;=15),1,0), IF(OR(C6601&lt;7, C6601&gt;=18),1,0))</f>
        <v/>
      </c>
      <c r="F6601" s="11" t="n">
        <v>2.125</v>
      </c>
      <c r="G6601" s="12">
        <f>0*8</f>
        <v/>
      </c>
      <c r="H6601" s="12">
        <f>F6601-G6601</f>
        <v/>
      </c>
      <c r="I6601" s="10">
        <f>IF(E6601=0,"Fora",IF(E6600=0,"Carg xar",IF(H6601&lt;0,IF(M6601&lt;0.9,"Carg FV","Stby"),IF(M6601&gt;P6601,"V2H",IF(M6601&lt;0.9,"Carg xar","Stby")))))</f>
        <v/>
      </c>
      <c r="J6601" s="12">
        <f>IF(OR(I6601="Carg FV",I6601="Carg xar"),MIN(IF(I6601="Carg FV",ABS(H6601),7.4),7.4,MAX(0,(0.9-M6601)*40)*0.95),0)</f>
        <v/>
      </c>
      <c r="K6601" s="12">
        <f>IF(I6601="V2H",MIN(MAX(0,H6601),7.4,MAX(0,(M6601-P6601)*40)*0.95),0)</f>
        <v/>
      </c>
      <c r="L6601" s="12">
        <f>IF(E6601=0,0,MAX(0,H6601-K6601))</f>
        <v/>
      </c>
      <c r="M6601" s="13">
        <f>M6600+J6600/40-IF(I6600="V2H",K6600/(0.95*40),0)-IF(E6601=0,IF(E6600=1,IF(D6601=1,30,40)*0.18/(2*40),0),0)-IF(E6601=1,IF(E6600=0,IF(D6601=1,30,40)*0.18/(2*40),0),0)</f>
        <v/>
      </c>
      <c r="N6601" s="14" t="n">
        <v>0.2</v>
      </c>
      <c r="O6601" s="15">
        <f>K6601*N6601</f>
        <v/>
      </c>
      <c r="P6601">
        <f>IF(E6601=0,0.3,IF(D6601=1,IF(C6601&gt;=Params!$B$13-3,IF(C6601&lt;Params!$B$13,Params!$B$20,0.3),0.3),IF(C6601&gt;=Params!$B$15-3,IF(C6601&lt;Params!$B$15,Params!$B$21,0.3),0.3)))</f>
        <v/>
      </c>
    </row>
    <row r="6602" ht="15" customHeight="1" s="1">
      <c r="A6602" s="9" t="n">
        <v>6599</v>
      </c>
      <c r="B6602" s="6" t="inlineStr">
        <is>
          <t>02/10</t>
        </is>
      </c>
      <c r="C6602" s="6" t="n">
        <v>22</v>
      </c>
      <c r="D6602" s="6" t="n">
        <v>0</v>
      </c>
      <c r="E6602" s="10">
        <f>IF(D6602=1, IF(OR(C6602&lt;10, C6602&gt;=15),1,0), IF(OR(C6602&lt;7, C6602&gt;=18),1,0))</f>
        <v/>
      </c>
      <c r="F6602" s="11" t="n">
        <v>0.311</v>
      </c>
      <c r="G6602" s="12">
        <f>0*8</f>
        <v/>
      </c>
      <c r="H6602" s="12">
        <f>F6602-G6602</f>
        <v/>
      </c>
      <c r="I6602" s="10">
        <f>IF(E6602=0,"Fora",IF(E6601=0,"Carg xar",IF(H6602&lt;0,IF(M6602&lt;0.9,"Carg FV","Stby"),IF(M6602&gt;P6602,"V2H",IF(M6602&lt;0.9,"Carg xar","Stby")))))</f>
        <v/>
      </c>
      <c r="J6602" s="12">
        <f>IF(OR(I6602="Carg FV",I6602="Carg xar"),MIN(IF(I6602="Carg FV",ABS(H6602),7.4),7.4,MAX(0,(0.9-M6602)*40)*0.95),0)</f>
        <v/>
      </c>
      <c r="K6602" s="12">
        <f>IF(I6602="V2H",MIN(MAX(0,H6602),7.4,MAX(0,(M6602-P6602)*40)*0.95),0)</f>
        <v/>
      </c>
      <c r="L6602" s="12">
        <f>IF(E6602=0,0,MAX(0,H6602-K6602))</f>
        <v/>
      </c>
      <c r="M6602" s="13">
        <f>M6601+J6601/40-IF(I6601="V2H",K6601/(0.95*40),0)-IF(E6602=0,IF(E6601=1,IF(D6602=1,30,40)*0.18/(2*40),0),0)-IF(E6602=1,IF(E6601=0,IF(D6602=1,30,40)*0.18/(2*40),0),0)</f>
        <v/>
      </c>
      <c r="N6602" s="14" t="n">
        <v>0.15</v>
      </c>
      <c r="O6602" s="15">
        <f>K6602*N6602</f>
        <v/>
      </c>
      <c r="P6602">
        <f>IF(E6602=0,0.3,IF(D6602=1,IF(C6602&gt;=Params!$B$13-3,IF(C6602&lt;Params!$B$13,Params!$B$20,0.3),0.3),IF(C6602&gt;=Params!$B$15-3,IF(C6602&lt;Params!$B$15,Params!$B$21,0.3),0.3)))</f>
        <v/>
      </c>
    </row>
    <row r="6603" ht="15" customHeight="1" s="1">
      <c r="A6603" s="9" t="n">
        <v>6600</v>
      </c>
      <c r="B6603" s="6" t="inlineStr">
        <is>
          <t>02/10</t>
        </is>
      </c>
      <c r="C6603" s="6" t="n">
        <v>23</v>
      </c>
      <c r="D6603" s="6" t="n">
        <v>0</v>
      </c>
      <c r="E6603" s="10">
        <f>IF(D6603=1, IF(OR(C6603&lt;10, C6603&gt;=15),1,0), IF(OR(C6603&lt;7, C6603&gt;=18),1,0))</f>
        <v/>
      </c>
      <c r="F6603" s="11" t="n">
        <v>0.238</v>
      </c>
      <c r="G6603" s="12">
        <f>0*8</f>
        <v/>
      </c>
      <c r="H6603" s="12">
        <f>F6603-G6603</f>
        <v/>
      </c>
      <c r="I6603" s="10">
        <f>IF(E6603=0,"Fora",IF(E6602=0,"Carg xar",IF(H6603&lt;0,IF(M6603&lt;0.9,"Carg FV","Stby"),IF(M6603&gt;P6603,"V2H",IF(M6603&lt;0.9,"Carg xar","Stby")))))</f>
        <v/>
      </c>
      <c r="J6603" s="12">
        <f>IF(OR(I6603="Carg FV",I6603="Carg xar"),MIN(IF(I6603="Carg FV",ABS(H6603),7.4),7.4,MAX(0,(0.9-M6603)*40)*0.95),0)</f>
        <v/>
      </c>
      <c r="K6603" s="12">
        <f>IF(I6603="V2H",MIN(MAX(0,H6603),7.4,MAX(0,(M6603-P6603)*40)*0.95),0)</f>
        <v/>
      </c>
      <c r="L6603" s="12">
        <f>IF(E6603=0,0,MAX(0,H6603-K6603))</f>
        <v/>
      </c>
      <c r="M6603" s="13">
        <f>M6602+J6602/40-IF(I6602="V2H",K6602/(0.95*40),0)-IF(E6603=0,IF(E6602=1,IF(D6603=1,30,40)*0.18/(2*40),0),0)-IF(E6603=1,IF(E6602=0,IF(D6603=1,30,40)*0.18/(2*40),0),0)</f>
        <v/>
      </c>
      <c r="N6603" s="14" t="n">
        <v>0.15</v>
      </c>
      <c r="O6603" s="15">
        <f>K6603*N6603</f>
        <v/>
      </c>
      <c r="P6603">
        <f>IF(E6603=0,0.3,IF(D6603=1,IF(C6603&gt;=Params!$B$13-3,IF(C6603&lt;Params!$B$13,Params!$B$20,0.3),0.3),IF(C6603&gt;=Params!$B$15-3,IF(C6603&lt;Params!$B$15,Params!$B$21,0.3),0.3)))</f>
        <v/>
      </c>
    </row>
    <row r="6604" ht="15" customHeight="1" s="1">
      <c r="A6604" s="9" t="n">
        <v>6601</v>
      </c>
      <c r="B6604" s="6" t="inlineStr">
        <is>
          <t>03/10</t>
        </is>
      </c>
      <c r="C6604" s="6" t="n">
        <v>0</v>
      </c>
      <c r="D6604" s="6" t="n">
        <v>0</v>
      </c>
      <c r="E6604" s="10">
        <f>IF(D6604=1, IF(OR(C6604&lt;10, C6604&gt;=15),1,0), IF(OR(C6604&lt;7, C6604&gt;=18),1,0))</f>
        <v/>
      </c>
      <c r="F6604" s="11" t="n">
        <v>0.191</v>
      </c>
      <c r="G6604" s="12">
        <f>0*8</f>
        <v/>
      </c>
      <c r="H6604" s="12">
        <f>F6604-G6604</f>
        <v/>
      </c>
      <c r="I6604" s="10">
        <f>IF(E6604=0,"Fora",IF(E6603=0,"Carg xar",IF(H6604&lt;0,IF(M6604&lt;0.9,"Carg FV","Stby"),IF(M6604&gt;P6604,"V2H",IF(M6604&lt;0.9,"Carg xar","Stby")))))</f>
        <v/>
      </c>
      <c r="J6604" s="12">
        <f>IF(OR(I6604="Carg FV",I6604="Carg xar"),MIN(IF(I6604="Carg FV",ABS(H6604),7.4),7.4,MAX(0,(0.9-M6604)*40)*0.95),0)</f>
        <v/>
      </c>
      <c r="K6604" s="12">
        <f>IF(I6604="V2H",MIN(MAX(0,H6604),7.4,MAX(0,(M6604-P6604)*40)*0.95),0)</f>
        <v/>
      </c>
      <c r="L6604" s="12">
        <f>IF(E6604=0,0,MAX(0,H6604-K6604))</f>
        <v/>
      </c>
      <c r="M6604" s="13">
        <f>M6603+J6603/40-IF(I6603="V2H",K6603/(0.95*40),0)-IF(E6604=0,IF(E6603=1,IF(D6604=1,30,40)*0.18/(2*40),0),0)-IF(E6604=1,IF(E6603=0,IF(D6604=1,30,40)*0.18/(2*40),0),0)</f>
        <v/>
      </c>
      <c r="N6604" s="14" t="n">
        <v>0.09</v>
      </c>
      <c r="O6604" s="15">
        <f>K6604*N6604</f>
        <v/>
      </c>
      <c r="P6604">
        <f>IF(E6604=0,0.3,IF(D6604=1,IF(C6604&gt;=Params!$B$13-3,IF(C6604&lt;Params!$B$13,Params!$B$20,0.3),0.3),IF(C6604&gt;=Params!$B$15-3,IF(C6604&lt;Params!$B$15,Params!$B$21,0.3),0.3)))</f>
        <v/>
      </c>
    </row>
    <row r="6605" ht="15" customHeight="1" s="1">
      <c r="A6605" s="9" t="n">
        <v>6602</v>
      </c>
      <c r="B6605" s="6" t="inlineStr">
        <is>
          <t>03/10</t>
        </is>
      </c>
      <c r="C6605" s="6" t="n">
        <v>1</v>
      </c>
      <c r="D6605" s="6" t="n">
        <v>0</v>
      </c>
      <c r="E6605" s="10">
        <f>IF(D6605=1, IF(OR(C6605&lt;10, C6605&gt;=15),1,0), IF(OR(C6605&lt;7, C6605&gt;=18),1,0))</f>
        <v/>
      </c>
      <c r="F6605" s="11" t="n">
        <v>0.136</v>
      </c>
      <c r="G6605" s="12">
        <f>0*8</f>
        <v/>
      </c>
      <c r="H6605" s="12">
        <f>F6605-G6605</f>
        <v/>
      </c>
      <c r="I6605" s="10">
        <f>IF(E6605=0,"Fora",IF(E6604=0,"Carg xar",IF(H6605&lt;0,IF(M6605&lt;0.9,"Carg FV","Stby"),IF(M6605&gt;P6605,"V2H",IF(M6605&lt;0.9,"Carg xar","Stby")))))</f>
        <v/>
      </c>
      <c r="J6605" s="12">
        <f>IF(OR(I6605="Carg FV",I6605="Carg xar"),MIN(IF(I6605="Carg FV",ABS(H6605),7.4),7.4,MAX(0,(0.9-M6605)*40)*0.95),0)</f>
        <v/>
      </c>
      <c r="K6605" s="12">
        <f>IF(I6605="V2H",MIN(MAX(0,H6605),7.4,MAX(0,(M6605-P6605)*40)*0.95),0)</f>
        <v/>
      </c>
      <c r="L6605" s="12">
        <f>IF(E6605=0,0,MAX(0,H6605-K6605))</f>
        <v/>
      </c>
      <c r="M6605" s="13">
        <f>M6604+J6604/40-IF(I6604="V2H",K6604/(0.95*40),0)-IF(E6605=0,IF(E6604=1,IF(D6605=1,30,40)*0.18/(2*40),0),0)-IF(E6605=1,IF(E6604=0,IF(D6605=1,30,40)*0.18/(2*40),0),0)</f>
        <v/>
      </c>
      <c r="N6605" s="14" t="n">
        <v>0.09</v>
      </c>
      <c r="O6605" s="15">
        <f>K6605*N6605</f>
        <v/>
      </c>
      <c r="P6605">
        <f>IF(E6605=0,0.3,IF(D6605=1,IF(C6605&gt;=Params!$B$13-3,IF(C6605&lt;Params!$B$13,Params!$B$20,0.3),0.3),IF(C6605&gt;=Params!$B$15-3,IF(C6605&lt;Params!$B$15,Params!$B$21,0.3),0.3)))</f>
        <v/>
      </c>
    </row>
    <row r="6606" ht="15" customHeight="1" s="1">
      <c r="A6606" s="9" t="n">
        <v>6603</v>
      </c>
      <c r="B6606" s="6" t="inlineStr">
        <is>
          <t>03/10</t>
        </is>
      </c>
      <c r="C6606" s="6" t="n">
        <v>2</v>
      </c>
      <c r="D6606" s="6" t="n">
        <v>0</v>
      </c>
      <c r="E6606" s="10">
        <f>IF(D6606=1, IF(OR(C6606&lt;10, C6606&gt;=15),1,0), IF(OR(C6606&lt;7, C6606&gt;=18),1,0))</f>
        <v/>
      </c>
      <c r="F6606" s="11" t="n">
        <v>0.162</v>
      </c>
      <c r="G6606" s="12">
        <f>0*8</f>
        <v/>
      </c>
      <c r="H6606" s="12">
        <f>F6606-G6606</f>
        <v/>
      </c>
      <c r="I6606" s="10">
        <f>IF(E6606=0,"Fora",IF(E6605=0,"Carg xar",IF(H6606&lt;0,IF(M6606&lt;0.9,"Carg FV","Stby"),IF(M6606&gt;P6606,"V2H",IF(M6606&lt;0.9,"Carg xar","Stby")))))</f>
        <v/>
      </c>
      <c r="J6606" s="12">
        <f>IF(OR(I6606="Carg FV",I6606="Carg xar"),MIN(IF(I6606="Carg FV",ABS(H6606),7.4),7.4,MAX(0,(0.9-M6606)*40)*0.95),0)</f>
        <v/>
      </c>
      <c r="K6606" s="12">
        <f>IF(I6606="V2H",MIN(MAX(0,H6606),7.4,MAX(0,(M6606-P6606)*40)*0.95),0)</f>
        <v/>
      </c>
      <c r="L6606" s="12">
        <f>IF(E6606=0,0,MAX(0,H6606-K6606))</f>
        <v/>
      </c>
      <c r="M6606" s="13">
        <f>M6605+J6605/40-IF(I6605="V2H",K6605/(0.95*40),0)-IF(E6606=0,IF(E6605=1,IF(D6606=1,30,40)*0.18/(2*40),0),0)-IF(E6606=1,IF(E6605=0,IF(D6606=1,30,40)*0.18/(2*40),0),0)</f>
        <v/>
      </c>
      <c r="N6606" s="14" t="n">
        <v>0.09</v>
      </c>
      <c r="O6606" s="15">
        <f>K6606*N6606</f>
        <v/>
      </c>
      <c r="P6606">
        <f>IF(E6606=0,0.3,IF(D6606=1,IF(C6606&gt;=Params!$B$13-3,IF(C6606&lt;Params!$B$13,Params!$B$20,0.3),0.3),IF(C6606&gt;=Params!$B$15-3,IF(C6606&lt;Params!$B$15,Params!$B$21,0.3),0.3)))</f>
        <v/>
      </c>
    </row>
    <row r="6607" ht="15" customHeight="1" s="1">
      <c r="A6607" s="9" t="n">
        <v>6604</v>
      </c>
      <c r="B6607" s="6" t="inlineStr">
        <is>
          <t>03/10</t>
        </is>
      </c>
      <c r="C6607" s="6" t="n">
        <v>3</v>
      </c>
      <c r="D6607" s="6" t="n">
        <v>0</v>
      </c>
      <c r="E6607" s="10">
        <f>IF(D6607=1, IF(OR(C6607&lt;10, C6607&gt;=15),1,0), IF(OR(C6607&lt;7, C6607&gt;=18),1,0))</f>
        <v/>
      </c>
      <c r="F6607" s="11" t="n">
        <v>0.13</v>
      </c>
      <c r="G6607" s="12">
        <f>0*8</f>
        <v/>
      </c>
      <c r="H6607" s="12">
        <f>F6607-G6607</f>
        <v/>
      </c>
      <c r="I6607" s="10">
        <f>IF(E6607=0,"Fora",IF(E6606=0,"Carg xar",IF(H6607&lt;0,IF(M6607&lt;0.9,"Carg FV","Stby"),IF(M6607&gt;P6607,"V2H",IF(M6607&lt;0.9,"Carg xar","Stby")))))</f>
        <v/>
      </c>
      <c r="J6607" s="12">
        <f>IF(OR(I6607="Carg FV",I6607="Carg xar"),MIN(IF(I6607="Carg FV",ABS(H6607),7.4),7.4,MAX(0,(0.9-M6607)*40)*0.95),0)</f>
        <v/>
      </c>
      <c r="K6607" s="12">
        <f>IF(I6607="V2H",MIN(MAX(0,H6607),7.4,MAX(0,(M6607-P6607)*40)*0.95),0)</f>
        <v/>
      </c>
      <c r="L6607" s="12">
        <f>IF(E6607=0,0,MAX(0,H6607-K6607))</f>
        <v/>
      </c>
      <c r="M6607" s="13">
        <f>M6606+J6606/40-IF(I6606="V2H",K6606/(0.95*40),0)-IF(E6607=0,IF(E6606=1,IF(D6607=1,30,40)*0.18/(2*40),0),0)-IF(E6607=1,IF(E6606=0,IF(D6607=1,30,40)*0.18/(2*40),0),0)</f>
        <v/>
      </c>
      <c r="N6607" s="14" t="n">
        <v>0.09</v>
      </c>
      <c r="O6607" s="15">
        <f>K6607*N6607</f>
        <v/>
      </c>
      <c r="P6607">
        <f>IF(E6607=0,0.3,IF(D6607=1,IF(C6607&gt;=Params!$B$13-3,IF(C6607&lt;Params!$B$13,Params!$B$20,0.3),0.3),IF(C6607&gt;=Params!$B$15-3,IF(C6607&lt;Params!$B$15,Params!$B$21,0.3),0.3)))</f>
        <v/>
      </c>
    </row>
    <row r="6608" ht="15" customHeight="1" s="1">
      <c r="A6608" s="9" t="n">
        <v>6605</v>
      </c>
      <c r="B6608" s="6" t="inlineStr">
        <is>
          <t>03/10</t>
        </is>
      </c>
      <c r="C6608" s="6" t="n">
        <v>4</v>
      </c>
      <c r="D6608" s="6" t="n">
        <v>0</v>
      </c>
      <c r="E6608" s="10">
        <f>IF(D6608=1, IF(OR(C6608&lt;10, C6608&gt;=15),1,0), IF(OR(C6608&lt;7, C6608&gt;=18),1,0))</f>
        <v/>
      </c>
      <c r="F6608" s="11" t="n">
        <v>0.181</v>
      </c>
      <c r="G6608" s="12">
        <f>0*8</f>
        <v/>
      </c>
      <c r="H6608" s="12">
        <f>F6608-G6608</f>
        <v/>
      </c>
      <c r="I6608" s="10">
        <f>IF(E6608=0,"Fora",IF(E6607=0,"Carg xar",IF(H6608&lt;0,IF(M6608&lt;0.9,"Carg FV","Stby"),IF(M6608&gt;P6608,"V2H",IF(M6608&lt;0.9,"Carg xar","Stby")))))</f>
        <v/>
      </c>
      <c r="J6608" s="12">
        <f>IF(OR(I6608="Carg FV",I6608="Carg xar"),MIN(IF(I6608="Carg FV",ABS(H6608),7.4),7.4,MAX(0,(0.9-M6608)*40)*0.95),0)</f>
        <v/>
      </c>
      <c r="K6608" s="12">
        <f>IF(I6608="V2H",MIN(MAX(0,H6608),7.4,MAX(0,(M6608-P6608)*40)*0.95),0)</f>
        <v/>
      </c>
      <c r="L6608" s="12">
        <f>IF(E6608=0,0,MAX(0,H6608-K6608))</f>
        <v/>
      </c>
      <c r="M6608" s="13">
        <f>M6607+J6607/40-IF(I6607="V2H",K6607/(0.95*40),0)-IF(E6608=0,IF(E6607=1,IF(D6608=1,30,40)*0.18/(2*40),0),0)-IF(E6608=1,IF(E6607=0,IF(D6608=1,30,40)*0.18/(2*40),0),0)</f>
        <v/>
      </c>
      <c r="N6608" s="14" t="n">
        <v>0.09</v>
      </c>
      <c r="O6608" s="15">
        <f>K6608*N6608</f>
        <v/>
      </c>
      <c r="P6608">
        <f>IF(E6608=0,0.3,IF(D6608=1,IF(C6608&gt;=Params!$B$13-3,IF(C6608&lt;Params!$B$13,Params!$B$20,0.3),0.3),IF(C6608&gt;=Params!$B$15-3,IF(C6608&lt;Params!$B$15,Params!$B$21,0.3),0.3)))</f>
        <v/>
      </c>
    </row>
    <row r="6609" ht="15" customHeight="1" s="1">
      <c r="A6609" s="9" t="n">
        <v>6606</v>
      </c>
      <c r="B6609" s="6" t="inlineStr">
        <is>
          <t>03/10</t>
        </is>
      </c>
      <c r="C6609" s="6" t="n">
        <v>5</v>
      </c>
      <c r="D6609" s="6" t="n">
        <v>0</v>
      </c>
      <c r="E6609" s="10">
        <f>IF(D6609=1, IF(OR(C6609&lt;10, C6609&gt;=15),1,0), IF(OR(C6609&lt;7, C6609&gt;=18),1,0))</f>
        <v/>
      </c>
      <c r="F6609" s="11" t="n">
        <v>0.118</v>
      </c>
      <c r="G6609" s="12">
        <f>0*8</f>
        <v/>
      </c>
      <c r="H6609" s="12">
        <f>F6609-G6609</f>
        <v/>
      </c>
      <c r="I6609" s="10">
        <f>IF(E6609=0,"Fora",IF(E6608=0,"Carg xar",IF(H6609&lt;0,IF(M6609&lt;0.9,"Carg FV","Stby"),IF(M6609&gt;P6609,"V2H",IF(M6609&lt;0.9,"Carg xar","Stby")))))</f>
        <v/>
      </c>
      <c r="J6609" s="12">
        <f>IF(OR(I6609="Carg FV",I6609="Carg xar"),MIN(IF(I6609="Carg FV",ABS(H6609),7.4),7.4,MAX(0,(0.9-M6609)*40)*0.95),0)</f>
        <v/>
      </c>
      <c r="K6609" s="12">
        <f>IF(I6609="V2H",MIN(MAX(0,H6609),7.4,MAX(0,(M6609-P6609)*40)*0.95),0)</f>
        <v/>
      </c>
      <c r="L6609" s="12">
        <f>IF(E6609=0,0,MAX(0,H6609-K6609))</f>
        <v/>
      </c>
      <c r="M6609" s="13">
        <f>M6608+J6608/40-IF(I6608="V2H",K6608/(0.95*40),0)-IF(E6609=0,IF(E6608=1,IF(D6609=1,30,40)*0.18/(2*40),0),0)-IF(E6609=1,IF(E6608=0,IF(D6609=1,30,40)*0.18/(2*40),0),0)</f>
        <v/>
      </c>
      <c r="N6609" s="14" t="n">
        <v>0.09</v>
      </c>
      <c r="O6609" s="15">
        <f>K6609*N6609</f>
        <v/>
      </c>
      <c r="P6609">
        <f>IF(E6609=0,0.3,IF(D6609=1,IF(C6609&gt;=Params!$B$13-3,IF(C6609&lt;Params!$B$13,Params!$B$20,0.3),0.3),IF(C6609&gt;=Params!$B$15-3,IF(C6609&lt;Params!$B$15,Params!$B$21,0.3),0.3)))</f>
        <v/>
      </c>
    </row>
    <row r="6610" ht="15" customHeight="1" s="1">
      <c r="A6610" s="9" t="n">
        <v>6607</v>
      </c>
      <c r="B6610" s="6" t="inlineStr">
        <is>
          <t>03/10</t>
        </is>
      </c>
      <c r="C6610" s="6" t="n">
        <v>6</v>
      </c>
      <c r="D6610" s="6" t="n">
        <v>0</v>
      </c>
      <c r="E6610" s="10">
        <f>IF(D6610=1, IF(OR(C6610&lt;10, C6610&gt;=15),1,0), IF(OR(C6610&lt;7, C6610&gt;=18),1,0))</f>
        <v/>
      </c>
      <c r="F6610" s="11" t="n">
        <v>0.23</v>
      </c>
      <c r="G6610" s="12">
        <f>0*8</f>
        <v/>
      </c>
      <c r="H6610" s="12">
        <f>F6610-G6610</f>
        <v/>
      </c>
      <c r="I6610" s="10">
        <f>IF(E6610=0,"Fora",IF(E6609=0,"Carg xar",IF(H6610&lt;0,IF(M6610&lt;0.9,"Carg FV","Stby"),IF(M6610&gt;P6610,"V2H",IF(M6610&lt;0.9,"Carg xar","Stby")))))</f>
        <v/>
      </c>
      <c r="J6610" s="12">
        <f>IF(OR(I6610="Carg FV",I6610="Carg xar"),MIN(IF(I6610="Carg FV",ABS(H6610),7.4),7.4,MAX(0,(0.9-M6610)*40)*0.95),0)</f>
        <v/>
      </c>
      <c r="K6610" s="12">
        <f>IF(I6610="V2H",MIN(MAX(0,H6610),7.4,MAX(0,(M6610-P6610)*40)*0.95),0)</f>
        <v/>
      </c>
      <c r="L6610" s="12">
        <f>IF(E6610=0,0,MAX(0,H6610-K6610))</f>
        <v/>
      </c>
      <c r="M6610" s="13">
        <f>M6609+J6609/40-IF(I6609="V2H",K6609/(0.95*40),0)-IF(E6610=0,IF(E6609=1,IF(D6610=1,30,40)*0.18/(2*40),0),0)-IF(E6610=1,IF(E6609=0,IF(D6610=1,30,40)*0.18/(2*40),0),0)</f>
        <v/>
      </c>
      <c r="N6610" s="14" t="n">
        <v>0.09</v>
      </c>
      <c r="O6610" s="15">
        <f>K6610*N6610</f>
        <v/>
      </c>
      <c r="P6610">
        <f>IF(E6610=0,0.3,IF(D6610=1,IF(C6610&gt;=Params!$B$13-3,IF(C6610&lt;Params!$B$13,Params!$B$20,0.3),0.3),IF(C6610&gt;=Params!$B$15-3,IF(C6610&lt;Params!$B$15,Params!$B$21,0.3),0.3)))</f>
        <v/>
      </c>
    </row>
    <row r="6611" ht="15" customHeight="1" s="1">
      <c r="A6611" s="9" t="n">
        <v>6608</v>
      </c>
      <c r="B6611" s="6" t="inlineStr">
        <is>
          <t>03/10</t>
        </is>
      </c>
      <c r="C6611" s="6" t="n">
        <v>7</v>
      </c>
      <c r="D6611" s="6" t="n">
        <v>0</v>
      </c>
      <c r="E6611" s="10">
        <f>IF(D6611=1, IF(OR(C6611&lt;10, C6611&gt;=15),1,0), IF(OR(C6611&lt;7, C6611&gt;=18),1,0))</f>
        <v/>
      </c>
      <c r="F6611" s="11" t="n">
        <v>0.478</v>
      </c>
      <c r="G6611" s="12">
        <f>0.02*8</f>
        <v/>
      </c>
      <c r="H6611" s="12">
        <f>F6611-G6611</f>
        <v/>
      </c>
      <c r="I6611" s="10">
        <f>IF(E6611=0,"Fora",IF(E6610=0,"Carg xar",IF(H6611&lt;0,IF(M6611&lt;0.9,"Carg FV","Stby"),IF(M6611&gt;P6611,"V2H",IF(M6611&lt;0.9,"Carg xar","Stby")))))</f>
        <v/>
      </c>
      <c r="J6611" s="12">
        <f>IF(OR(I6611="Carg FV",I6611="Carg xar"),MIN(IF(I6611="Carg FV",ABS(H6611),7.4),7.4,MAX(0,(0.9-M6611)*40)*0.95),0)</f>
        <v/>
      </c>
      <c r="K6611" s="12">
        <f>IF(I6611="V2H",MIN(MAX(0,H6611),7.4,MAX(0,(M6611-P6611)*40)*0.95),0)</f>
        <v/>
      </c>
      <c r="L6611" s="12">
        <f>IF(E6611=0,0,MAX(0,H6611-K6611))</f>
        <v/>
      </c>
      <c r="M6611" s="13">
        <f>M6610+J6610/40-IF(I6610="V2H",K6610/(0.95*40),0)-IF(E6611=0,IF(E6610=1,IF(D6611=1,30,40)*0.18/(2*40),0),0)-IF(E6611=1,IF(E6610=0,IF(D6611=1,30,40)*0.18/(2*40),0),0)</f>
        <v/>
      </c>
      <c r="N6611" s="14" t="n">
        <v>0.09</v>
      </c>
      <c r="O6611" s="15">
        <f>K6611*N6611</f>
        <v/>
      </c>
      <c r="P6611">
        <f>IF(E6611=0,0.3,IF(D6611=1,IF(C6611&gt;=Params!$B$13-3,IF(C6611&lt;Params!$B$13,Params!$B$20,0.3),0.3),IF(C6611&gt;=Params!$B$15-3,IF(C6611&lt;Params!$B$15,Params!$B$21,0.3),0.3)))</f>
        <v/>
      </c>
    </row>
    <row r="6612" ht="15" customHeight="1" s="1">
      <c r="A6612" s="9" t="n">
        <v>6609</v>
      </c>
      <c r="B6612" s="6" t="inlineStr">
        <is>
          <t>03/10</t>
        </is>
      </c>
      <c r="C6612" s="6" t="n">
        <v>8</v>
      </c>
      <c r="D6612" s="6" t="n">
        <v>0</v>
      </c>
      <c r="E6612" s="10">
        <f>IF(D6612=1, IF(OR(C6612&lt;10, C6612&gt;=15),1,0), IF(OR(C6612&lt;7, C6612&gt;=18),1,0))</f>
        <v/>
      </c>
      <c r="F6612" s="11" t="n">
        <v>1.23</v>
      </c>
      <c r="G6612" s="12">
        <f>0.14*8</f>
        <v/>
      </c>
      <c r="H6612" s="12">
        <f>F6612-G6612</f>
        <v/>
      </c>
      <c r="I6612" s="10">
        <f>IF(E6612=0,"Fora",IF(E6611=0,"Carg xar",IF(H6612&lt;0,IF(M6612&lt;0.9,"Carg FV","Stby"),IF(M6612&gt;P6612,"V2H",IF(M6612&lt;0.9,"Carg xar","Stby")))))</f>
        <v/>
      </c>
      <c r="J6612" s="12">
        <f>IF(OR(I6612="Carg FV",I6612="Carg xar"),MIN(IF(I6612="Carg FV",ABS(H6612),7.4),7.4,MAX(0,(0.9-M6612)*40)*0.95),0)</f>
        <v/>
      </c>
      <c r="K6612" s="12">
        <f>IF(I6612="V2H",MIN(MAX(0,H6612),7.4,MAX(0,(M6612-P6612)*40)*0.95),0)</f>
        <v/>
      </c>
      <c r="L6612" s="12">
        <f>IF(E6612=0,0,MAX(0,H6612-K6612))</f>
        <v/>
      </c>
      <c r="M6612" s="13">
        <f>M6611+J6611/40-IF(I6611="V2H",K6611/(0.95*40),0)-IF(E6612=0,IF(E6611=1,IF(D6612=1,30,40)*0.18/(2*40),0),0)-IF(E6612=1,IF(E6611=0,IF(D6612=1,30,40)*0.18/(2*40),0),0)</f>
        <v/>
      </c>
      <c r="N6612" s="14" t="n">
        <v>0.15</v>
      </c>
      <c r="O6612" s="15">
        <f>K6612*N6612</f>
        <v/>
      </c>
      <c r="P6612">
        <f>IF(E6612=0,0.3,IF(D6612=1,IF(C6612&gt;=Params!$B$13-3,IF(C6612&lt;Params!$B$13,Params!$B$20,0.3),0.3),IF(C6612&gt;=Params!$B$15-3,IF(C6612&lt;Params!$B$15,Params!$B$21,0.3),0.3)))</f>
        <v/>
      </c>
    </row>
    <row r="6613" ht="15" customHeight="1" s="1">
      <c r="A6613" s="9" t="n">
        <v>6610</v>
      </c>
      <c r="B6613" s="6" t="inlineStr">
        <is>
          <t>03/10</t>
        </is>
      </c>
      <c r="C6613" s="6" t="n">
        <v>9</v>
      </c>
      <c r="D6613" s="6" t="n">
        <v>0</v>
      </c>
      <c r="E6613" s="10">
        <f>IF(D6613=1, IF(OR(C6613&lt;10, C6613&gt;=15),1,0), IF(OR(C6613&lt;7, C6613&gt;=18),1,0))</f>
        <v/>
      </c>
      <c r="F6613" s="11" t="n">
        <v>0</v>
      </c>
      <c r="G6613" s="12">
        <f>0.32*8</f>
        <v/>
      </c>
      <c r="H6613" s="12">
        <f>F6613-G6613</f>
        <v/>
      </c>
      <c r="I6613" s="10">
        <f>IF(E6613=0,"Fora",IF(E6612=0,"Carg xar",IF(H6613&lt;0,IF(M6613&lt;0.9,"Carg FV","Stby"),IF(M6613&gt;P6613,"V2H",IF(M6613&lt;0.9,"Carg xar","Stby")))))</f>
        <v/>
      </c>
      <c r="J6613" s="12">
        <f>IF(OR(I6613="Carg FV",I6613="Carg xar"),MIN(IF(I6613="Carg FV",ABS(H6613),7.4),7.4,MAX(0,(0.9-M6613)*40)*0.95),0)</f>
        <v/>
      </c>
      <c r="K6613" s="12">
        <f>IF(I6613="V2H",MIN(MAX(0,H6613),7.4,MAX(0,(M6613-P6613)*40)*0.95),0)</f>
        <v/>
      </c>
      <c r="L6613" s="12">
        <f>IF(E6613=0,0,MAX(0,H6613-K6613))</f>
        <v/>
      </c>
      <c r="M6613" s="13">
        <f>M6612+J6612/40-IF(I6612="V2H",K6612/(0.95*40),0)-IF(E6613=0,IF(E6612=1,IF(D6613=1,30,40)*0.18/(2*40),0),0)-IF(E6613=1,IF(E6612=0,IF(D6613=1,30,40)*0.18/(2*40),0),0)</f>
        <v/>
      </c>
      <c r="N6613" s="14" t="n">
        <v>0.15</v>
      </c>
      <c r="O6613" s="15">
        <f>K6613*N6613</f>
        <v/>
      </c>
      <c r="P6613">
        <f>IF(E6613=0,0.3,IF(D6613=1,IF(C6613&gt;=Params!$B$13-3,IF(C6613&lt;Params!$B$13,Params!$B$20,0.3),0.3),IF(C6613&gt;=Params!$B$15-3,IF(C6613&lt;Params!$B$15,Params!$B$21,0.3),0.3)))</f>
        <v/>
      </c>
    </row>
    <row r="6614" ht="15" customHeight="1" s="1">
      <c r="A6614" s="9" t="n">
        <v>6611</v>
      </c>
      <c r="B6614" s="6" t="inlineStr">
        <is>
          <t>03/10</t>
        </is>
      </c>
      <c r="C6614" s="6" t="n">
        <v>10</v>
      </c>
      <c r="D6614" s="6" t="n">
        <v>0</v>
      </c>
      <c r="E6614" s="10">
        <f>IF(D6614=1, IF(OR(C6614&lt;10, C6614&gt;=15),1,0), IF(OR(C6614&lt;7, C6614&gt;=18),1,0))</f>
        <v/>
      </c>
      <c r="F6614" s="11" t="n">
        <v>0</v>
      </c>
      <c r="G6614" s="12">
        <f>0.52*8</f>
        <v/>
      </c>
      <c r="H6614" s="12">
        <f>F6614-G6614</f>
        <v/>
      </c>
      <c r="I6614" s="10">
        <f>IF(E6614=0,"Fora",IF(E6613=0,"Carg xar",IF(H6614&lt;0,IF(M6614&lt;0.9,"Carg FV","Stby"),IF(M6614&gt;P6614,"V2H",IF(M6614&lt;0.9,"Carg xar","Stby")))))</f>
        <v/>
      </c>
      <c r="J6614" s="12">
        <f>IF(OR(I6614="Carg FV",I6614="Carg xar"),MIN(IF(I6614="Carg FV",ABS(H6614),7.4),7.4,MAX(0,(0.9-M6614)*40)*0.95),0)</f>
        <v/>
      </c>
      <c r="K6614" s="12">
        <f>IF(I6614="V2H",MIN(MAX(0,H6614),7.4,MAX(0,(M6614-P6614)*40)*0.95),0)</f>
        <v/>
      </c>
      <c r="L6614" s="12">
        <f>IF(E6614=0,0,MAX(0,H6614-K6614))</f>
        <v/>
      </c>
      <c r="M6614" s="13">
        <f>M6613+J6613/40-IF(I6613="V2H",K6613/(0.95*40),0)-IF(E6614=0,IF(E6613=1,IF(D6614=1,30,40)*0.18/(2*40),0),0)-IF(E6614=1,IF(E6613=0,IF(D6614=1,30,40)*0.18/(2*40),0),0)</f>
        <v/>
      </c>
      <c r="N6614" s="14" t="n">
        <v>0.2</v>
      </c>
      <c r="O6614" s="15">
        <f>K6614*N6614</f>
        <v/>
      </c>
      <c r="P6614">
        <f>IF(E6614=0,0.3,IF(D6614=1,IF(C6614&gt;=Params!$B$13-3,IF(C6614&lt;Params!$B$13,Params!$B$20,0.3),0.3),IF(C6614&gt;=Params!$B$15-3,IF(C6614&lt;Params!$B$15,Params!$B$21,0.3),0.3)))</f>
        <v/>
      </c>
    </row>
    <row r="6615" ht="15" customHeight="1" s="1">
      <c r="A6615" s="9" t="n">
        <v>6612</v>
      </c>
      <c r="B6615" s="6" t="inlineStr">
        <is>
          <t>03/10</t>
        </is>
      </c>
      <c r="C6615" s="6" t="n">
        <v>11</v>
      </c>
      <c r="D6615" s="6" t="n">
        <v>0</v>
      </c>
      <c r="E6615" s="10">
        <f>IF(D6615=1, IF(OR(C6615&lt;10, C6615&gt;=15),1,0), IF(OR(C6615&lt;7, C6615&gt;=18),1,0))</f>
        <v/>
      </c>
      <c r="F6615" s="11" t="n">
        <v>0</v>
      </c>
      <c r="G6615" s="12">
        <f>0.65*8</f>
        <v/>
      </c>
      <c r="H6615" s="12">
        <f>F6615-G6615</f>
        <v/>
      </c>
      <c r="I6615" s="10">
        <f>IF(E6615=0,"Fora",IF(E6614=0,"Carg xar",IF(H6615&lt;0,IF(M6615&lt;0.9,"Carg FV","Stby"),IF(M6615&gt;P6615,"V2H",IF(M6615&lt;0.9,"Carg xar","Stby")))))</f>
        <v/>
      </c>
      <c r="J6615" s="12">
        <f>IF(OR(I6615="Carg FV",I6615="Carg xar"),MIN(IF(I6615="Carg FV",ABS(H6615),7.4),7.4,MAX(0,(0.9-M6615)*40)*0.95),0)</f>
        <v/>
      </c>
      <c r="K6615" s="12">
        <f>IF(I6615="V2H",MIN(MAX(0,H6615),7.4,MAX(0,(M6615-P6615)*40)*0.95),0)</f>
        <v/>
      </c>
      <c r="L6615" s="12">
        <f>IF(E6615=0,0,MAX(0,H6615-K6615))</f>
        <v/>
      </c>
      <c r="M6615" s="13">
        <f>M6614+J6614/40-IF(I6614="V2H",K6614/(0.95*40),0)-IF(E6615=0,IF(E6614=1,IF(D6615=1,30,40)*0.18/(2*40),0),0)-IF(E6615=1,IF(E6614=0,IF(D6615=1,30,40)*0.18/(2*40),0),0)</f>
        <v/>
      </c>
      <c r="N6615" s="14" t="n">
        <v>0.2</v>
      </c>
      <c r="O6615" s="15">
        <f>K6615*N6615</f>
        <v/>
      </c>
      <c r="P6615">
        <f>IF(E6615=0,0.3,IF(D6615=1,IF(C6615&gt;=Params!$B$13-3,IF(C6615&lt;Params!$B$13,Params!$B$20,0.3),0.3),IF(C6615&gt;=Params!$B$15-3,IF(C6615&lt;Params!$B$15,Params!$B$21,0.3),0.3)))</f>
        <v/>
      </c>
    </row>
    <row r="6616" ht="15" customHeight="1" s="1">
      <c r="A6616" s="9" t="n">
        <v>6613</v>
      </c>
      <c r="B6616" s="6" t="inlineStr">
        <is>
          <t>03/10</t>
        </is>
      </c>
      <c r="C6616" s="6" t="n">
        <v>12</v>
      </c>
      <c r="D6616" s="6" t="n">
        <v>0</v>
      </c>
      <c r="E6616" s="10">
        <f>IF(D6616=1, IF(OR(C6616&lt;10, C6616&gt;=15),1,0), IF(OR(C6616&lt;7, C6616&gt;=18),1,0))</f>
        <v/>
      </c>
      <c r="F6616" s="11" t="n">
        <v>0</v>
      </c>
      <c r="G6616" s="12">
        <f>0.72*8</f>
        <v/>
      </c>
      <c r="H6616" s="12">
        <f>F6616-G6616</f>
        <v/>
      </c>
      <c r="I6616" s="10">
        <f>IF(E6616=0,"Fora",IF(E6615=0,"Carg xar",IF(H6616&lt;0,IF(M6616&lt;0.9,"Carg FV","Stby"),IF(M6616&gt;P6616,"V2H",IF(M6616&lt;0.9,"Carg xar","Stby")))))</f>
        <v/>
      </c>
      <c r="J6616" s="12">
        <f>IF(OR(I6616="Carg FV",I6616="Carg xar"),MIN(IF(I6616="Carg FV",ABS(H6616),7.4),7.4,MAX(0,(0.9-M6616)*40)*0.95),0)</f>
        <v/>
      </c>
      <c r="K6616" s="12">
        <f>IF(I6616="V2H",MIN(MAX(0,H6616),7.4,MAX(0,(M6616-P6616)*40)*0.95),0)</f>
        <v/>
      </c>
      <c r="L6616" s="12">
        <f>IF(E6616=0,0,MAX(0,H6616-K6616))</f>
        <v/>
      </c>
      <c r="M6616" s="13">
        <f>M6615+J6615/40-IF(I6615="V2H",K6615/(0.95*40),0)-IF(E6616=0,IF(E6615=1,IF(D6616=1,30,40)*0.18/(2*40),0),0)-IF(E6616=1,IF(E6615=0,IF(D6616=1,30,40)*0.18/(2*40),0),0)</f>
        <v/>
      </c>
      <c r="N6616" s="14" t="n">
        <v>0.2</v>
      </c>
      <c r="O6616" s="15">
        <f>K6616*N6616</f>
        <v/>
      </c>
      <c r="P6616">
        <f>IF(E6616=0,0.3,IF(D6616=1,IF(C6616&gt;=Params!$B$13-3,IF(C6616&lt;Params!$B$13,Params!$B$20,0.3),0.3),IF(C6616&gt;=Params!$B$15-3,IF(C6616&lt;Params!$B$15,Params!$B$21,0.3),0.3)))</f>
        <v/>
      </c>
    </row>
    <row r="6617" ht="15" customHeight="1" s="1">
      <c r="A6617" s="9" t="n">
        <v>6614</v>
      </c>
      <c r="B6617" s="6" t="inlineStr">
        <is>
          <t>03/10</t>
        </is>
      </c>
      <c r="C6617" s="6" t="n">
        <v>13</v>
      </c>
      <c r="D6617" s="6" t="n">
        <v>0</v>
      </c>
      <c r="E6617" s="10">
        <f>IF(D6617=1, IF(OR(C6617&lt;10, C6617&gt;=15),1,0), IF(OR(C6617&lt;7, C6617&gt;=18),1,0))</f>
        <v/>
      </c>
      <c r="F6617" s="11" t="n">
        <v>0</v>
      </c>
      <c r="G6617" s="12">
        <f>0.68*8</f>
        <v/>
      </c>
      <c r="H6617" s="12">
        <f>F6617-G6617</f>
        <v/>
      </c>
      <c r="I6617" s="10">
        <f>IF(E6617=0,"Fora",IF(E6616=0,"Carg xar",IF(H6617&lt;0,IF(M6617&lt;0.9,"Carg FV","Stby"),IF(M6617&gt;P6617,"V2H",IF(M6617&lt;0.9,"Carg xar","Stby")))))</f>
        <v/>
      </c>
      <c r="J6617" s="12">
        <f>IF(OR(I6617="Carg FV",I6617="Carg xar"),MIN(IF(I6617="Carg FV",ABS(H6617),7.4),7.4,MAX(0,(0.9-M6617)*40)*0.95),0)</f>
        <v/>
      </c>
      <c r="K6617" s="12">
        <f>IF(I6617="V2H",MIN(MAX(0,H6617),7.4,MAX(0,(M6617-P6617)*40)*0.95),0)</f>
        <v/>
      </c>
      <c r="L6617" s="12">
        <f>IF(E6617=0,0,MAX(0,H6617-K6617))</f>
        <v/>
      </c>
      <c r="M6617" s="13">
        <f>M6616+J6616/40-IF(I6616="V2H",K6616/(0.95*40),0)-IF(E6617=0,IF(E6616=1,IF(D6617=1,30,40)*0.18/(2*40),0),0)-IF(E6617=1,IF(E6616=0,IF(D6617=1,30,40)*0.18/(2*40),0),0)</f>
        <v/>
      </c>
      <c r="N6617" s="14" t="n">
        <v>0.2</v>
      </c>
      <c r="O6617" s="15">
        <f>K6617*N6617</f>
        <v/>
      </c>
      <c r="P6617">
        <f>IF(E6617=0,0.3,IF(D6617=1,IF(C6617&gt;=Params!$B$13-3,IF(C6617&lt;Params!$B$13,Params!$B$20,0.3),0.3),IF(C6617&gt;=Params!$B$15-3,IF(C6617&lt;Params!$B$15,Params!$B$21,0.3),0.3)))</f>
        <v/>
      </c>
    </row>
    <row r="6618" ht="15" customHeight="1" s="1">
      <c r="A6618" s="9" t="n">
        <v>6615</v>
      </c>
      <c r="B6618" s="6" t="inlineStr">
        <is>
          <t>03/10</t>
        </is>
      </c>
      <c r="C6618" s="6" t="n">
        <v>14</v>
      </c>
      <c r="D6618" s="6" t="n">
        <v>0</v>
      </c>
      <c r="E6618" s="10">
        <f>IF(D6618=1, IF(OR(C6618&lt;10, C6618&gt;=15),1,0), IF(OR(C6618&lt;7, C6618&gt;=18),1,0))</f>
        <v/>
      </c>
      <c r="F6618" s="11" t="n">
        <v>0</v>
      </c>
      <c r="G6618" s="12">
        <f>0.55*8</f>
        <v/>
      </c>
      <c r="H6618" s="12">
        <f>F6618-G6618</f>
        <v/>
      </c>
      <c r="I6618" s="10">
        <f>IF(E6618=0,"Fora",IF(E6617=0,"Carg xar",IF(H6618&lt;0,IF(M6618&lt;0.9,"Carg FV","Stby"),IF(M6618&gt;P6618,"V2H",IF(M6618&lt;0.9,"Carg xar","Stby")))))</f>
        <v/>
      </c>
      <c r="J6618" s="12">
        <f>IF(OR(I6618="Carg FV",I6618="Carg xar"),MIN(IF(I6618="Carg FV",ABS(H6618),7.4),7.4,MAX(0,(0.9-M6618)*40)*0.95),0)</f>
        <v/>
      </c>
      <c r="K6618" s="12">
        <f>IF(I6618="V2H",MIN(MAX(0,H6618),7.4,MAX(0,(M6618-P6618)*40)*0.95),0)</f>
        <v/>
      </c>
      <c r="L6618" s="12">
        <f>IF(E6618=0,0,MAX(0,H6618-K6618))</f>
        <v/>
      </c>
      <c r="M6618" s="13">
        <f>M6617+J6617/40-IF(I6617="V2H",K6617/(0.95*40),0)-IF(E6618=0,IF(E6617=1,IF(D6618=1,30,40)*0.18/(2*40),0),0)-IF(E6618=1,IF(E6617=0,IF(D6618=1,30,40)*0.18/(2*40),0),0)</f>
        <v/>
      </c>
      <c r="N6618" s="14" t="n">
        <v>0.15</v>
      </c>
      <c r="O6618" s="15">
        <f>K6618*N6618</f>
        <v/>
      </c>
      <c r="P6618">
        <f>IF(E6618=0,0.3,IF(D6618=1,IF(C6618&gt;=Params!$B$13-3,IF(C6618&lt;Params!$B$13,Params!$B$20,0.3),0.3),IF(C6618&gt;=Params!$B$15-3,IF(C6618&lt;Params!$B$15,Params!$B$21,0.3),0.3)))</f>
        <v/>
      </c>
    </row>
    <row r="6619" ht="15" customHeight="1" s="1">
      <c r="A6619" s="9" t="n">
        <v>6616</v>
      </c>
      <c r="B6619" s="6" t="inlineStr">
        <is>
          <t>03/10</t>
        </is>
      </c>
      <c r="C6619" s="6" t="n">
        <v>15</v>
      </c>
      <c r="D6619" s="6" t="n">
        <v>0</v>
      </c>
      <c r="E6619" s="10">
        <f>IF(D6619=1, IF(OR(C6619&lt;10, C6619&gt;=15),1,0), IF(OR(C6619&lt;7, C6619&gt;=18),1,0))</f>
        <v/>
      </c>
      <c r="F6619" s="11" t="n">
        <v>0</v>
      </c>
      <c r="G6619" s="12">
        <f>0.38*8</f>
        <v/>
      </c>
      <c r="H6619" s="12">
        <f>F6619-G6619</f>
        <v/>
      </c>
      <c r="I6619" s="10">
        <f>IF(E6619=0,"Fora",IF(E6618=0,"Carg xar",IF(H6619&lt;0,IF(M6619&lt;0.9,"Carg FV","Stby"),IF(M6619&gt;P6619,"V2H",IF(M6619&lt;0.9,"Carg xar","Stby")))))</f>
        <v/>
      </c>
      <c r="J6619" s="12">
        <f>IF(OR(I6619="Carg FV",I6619="Carg xar"),MIN(IF(I6619="Carg FV",ABS(H6619),7.4),7.4,MAX(0,(0.9-M6619)*40)*0.95),0)</f>
        <v/>
      </c>
      <c r="K6619" s="12">
        <f>IF(I6619="V2H",MIN(MAX(0,H6619),7.4,MAX(0,(M6619-P6619)*40)*0.95),0)</f>
        <v/>
      </c>
      <c r="L6619" s="12">
        <f>IF(E6619=0,0,MAX(0,H6619-K6619))</f>
        <v/>
      </c>
      <c r="M6619" s="13">
        <f>M6618+J6618/40-IF(I6618="V2H",K6618/(0.95*40),0)-IF(E6619=0,IF(E6618=1,IF(D6619=1,30,40)*0.18/(2*40),0),0)-IF(E6619=1,IF(E6618=0,IF(D6619=1,30,40)*0.18/(2*40),0),0)</f>
        <v/>
      </c>
      <c r="N6619" s="14" t="n">
        <v>0.15</v>
      </c>
      <c r="O6619" s="15">
        <f>K6619*N6619</f>
        <v/>
      </c>
      <c r="P6619">
        <f>IF(E6619=0,0.3,IF(D6619=1,IF(C6619&gt;=Params!$B$13-3,IF(C6619&lt;Params!$B$13,Params!$B$20,0.3),0.3),IF(C6619&gt;=Params!$B$15-3,IF(C6619&lt;Params!$B$15,Params!$B$21,0.3),0.3)))</f>
        <v/>
      </c>
    </row>
    <row r="6620" ht="15" customHeight="1" s="1">
      <c r="A6620" s="9" t="n">
        <v>6617</v>
      </c>
      <c r="B6620" s="6" t="inlineStr">
        <is>
          <t>03/10</t>
        </is>
      </c>
      <c r="C6620" s="6" t="n">
        <v>16</v>
      </c>
      <c r="D6620" s="6" t="n">
        <v>0</v>
      </c>
      <c r="E6620" s="10">
        <f>IF(D6620=1, IF(OR(C6620&lt;10, C6620&gt;=15),1,0), IF(OR(C6620&lt;7, C6620&gt;=18),1,0))</f>
        <v/>
      </c>
      <c r="F6620" s="11" t="n">
        <v>0</v>
      </c>
      <c r="G6620" s="12">
        <f>0.18*8</f>
        <v/>
      </c>
      <c r="H6620" s="12">
        <f>F6620-G6620</f>
        <v/>
      </c>
      <c r="I6620" s="10">
        <f>IF(E6620=0,"Fora",IF(E6619=0,"Carg xar",IF(H6620&lt;0,IF(M6620&lt;0.9,"Carg FV","Stby"),IF(M6620&gt;P6620,"V2H",IF(M6620&lt;0.9,"Carg xar","Stby")))))</f>
        <v/>
      </c>
      <c r="J6620" s="12">
        <f>IF(OR(I6620="Carg FV",I6620="Carg xar"),MIN(IF(I6620="Carg FV",ABS(H6620),7.4),7.4,MAX(0,(0.9-M6620)*40)*0.95),0)</f>
        <v/>
      </c>
      <c r="K6620" s="12">
        <f>IF(I6620="V2H",MIN(MAX(0,H6620),7.4,MAX(0,(M6620-P6620)*40)*0.95),0)</f>
        <v/>
      </c>
      <c r="L6620" s="12">
        <f>IF(E6620=0,0,MAX(0,H6620-K6620))</f>
        <v/>
      </c>
      <c r="M6620" s="13">
        <f>M6619+J6619/40-IF(I6619="V2H",K6619/(0.95*40),0)-IF(E6620=0,IF(E6619=1,IF(D6620=1,30,40)*0.18/(2*40),0),0)-IF(E6620=1,IF(E6619=0,IF(D6620=1,30,40)*0.18/(2*40),0),0)</f>
        <v/>
      </c>
      <c r="N6620" s="14" t="n">
        <v>0.15</v>
      </c>
      <c r="O6620" s="15">
        <f>K6620*N6620</f>
        <v/>
      </c>
      <c r="P6620">
        <f>IF(E6620=0,0.3,IF(D6620=1,IF(C6620&gt;=Params!$B$13-3,IF(C6620&lt;Params!$B$13,Params!$B$20,0.3),0.3),IF(C6620&gt;=Params!$B$15-3,IF(C6620&lt;Params!$B$15,Params!$B$21,0.3),0.3)))</f>
        <v/>
      </c>
    </row>
    <row r="6621" ht="15" customHeight="1" s="1">
      <c r="A6621" s="9" t="n">
        <v>6618</v>
      </c>
      <c r="B6621" s="6" t="inlineStr">
        <is>
          <t>03/10</t>
        </is>
      </c>
      <c r="C6621" s="6" t="n">
        <v>17</v>
      </c>
      <c r="D6621" s="6" t="n">
        <v>0</v>
      </c>
      <c r="E6621" s="10">
        <f>IF(D6621=1, IF(OR(C6621&lt;10, C6621&gt;=15),1,0), IF(OR(C6621&lt;7, C6621&gt;=18),1,0))</f>
        <v/>
      </c>
      <c r="F6621" s="11" t="n">
        <v>0</v>
      </c>
      <c r="G6621" s="12">
        <f>0.04*8</f>
        <v/>
      </c>
      <c r="H6621" s="12">
        <f>F6621-G6621</f>
        <v/>
      </c>
      <c r="I6621" s="10">
        <f>IF(E6621=0,"Fora",IF(E6620=0,"Carg xar",IF(H6621&lt;0,IF(M6621&lt;0.9,"Carg FV","Stby"),IF(M6621&gt;P6621,"V2H",IF(M6621&lt;0.9,"Carg xar","Stby")))))</f>
        <v/>
      </c>
      <c r="J6621" s="12">
        <f>IF(OR(I6621="Carg FV",I6621="Carg xar"),MIN(IF(I6621="Carg FV",ABS(H6621),7.4),7.4,MAX(0,(0.9-M6621)*40)*0.95),0)</f>
        <v/>
      </c>
      <c r="K6621" s="12">
        <f>IF(I6621="V2H",MIN(MAX(0,H6621),7.4,MAX(0,(M6621-P6621)*40)*0.95),0)</f>
        <v/>
      </c>
      <c r="L6621" s="12">
        <f>IF(E6621=0,0,MAX(0,H6621-K6621))</f>
        <v/>
      </c>
      <c r="M6621" s="13">
        <f>M6620+J6620/40-IF(I6620="V2H",K6620/(0.95*40),0)-IF(E6621=0,IF(E6620=1,IF(D6621=1,30,40)*0.18/(2*40),0),0)-IF(E6621=1,IF(E6620=0,IF(D6621=1,30,40)*0.18/(2*40),0),0)</f>
        <v/>
      </c>
      <c r="N6621" s="14" t="n">
        <v>0.15</v>
      </c>
      <c r="O6621" s="15">
        <f>K6621*N6621</f>
        <v/>
      </c>
      <c r="P6621">
        <f>IF(E6621=0,0.3,IF(D6621=1,IF(C6621&gt;=Params!$B$13-3,IF(C6621&lt;Params!$B$13,Params!$B$20,0.3),0.3),IF(C6621&gt;=Params!$B$15-3,IF(C6621&lt;Params!$B$15,Params!$B$21,0.3),0.3)))</f>
        <v/>
      </c>
    </row>
    <row r="6622" ht="15" customHeight="1" s="1">
      <c r="A6622" s="9" t="n">
        <v>6619</v>
      </c>
      <c r="B6622" s="6" t="inlineStr">
        <is>
          <t>03/10</t>
        </is>
      </c>
      <c r="C6622" s="6" t="n">
        <v>18</v>
      </c>
      <c r="D6622" s="6" t="n">
        <v>0</v>
      </c>
      <c r="E6622" s="10">
        <f>IF(D6622=1, IF(OR(C6622&lt;10, C6622&gt;=15),1,0), IF(OR(C6622&lt;7, C6622&gt;=18),1,0))</f>
        <v/>
      </c>
      <c r="F6622" s="11" t="n">
        <v>0.198</v>
      </c>
      <c r="G6622" s="12">
        <f>0*8</f>
        <v/>
      </c>
      <c r="H6622" s="12">
        <f>F6622-G6622</f>
        <v/>
      </c>
      <c r="I6622" s="10">
        <f>IF(E6622=0,"Fora",IF(E6621=0,"Carg xar",IF(H6622&lt;0,IF(M6622&lt;0.9,"Carg FV","Stby"),IF(M6622&gt;P6622,"V2H",IF(M6622&lt;0.9,"Carg xar","Stby")))))</f>
        <v/>
      </c>
      <c r="J6622" s="12">
        <f>IF(OR(I6622="Carg FV",I6622="Carg xar"),MIN(IF(I6622="Carg FV",ABS(H6622),7.4),7.4,MAX(0,(0.9-M6622)*40)*0.95),0)</f>
        <v/>
      </c>
      <c r="K6622" s="12">
        <f>IF(I6622="V2H",MIN(MAX(0,H6622),7.4,MAX(0,(M6622-P6622)*40)*0.95),0)</f>
        <v/>
      </c>
      <c r="L6622" s="12">
        <f>IF(E6622=0,0,MAX(0,H6622-K6622))</f>
        <v/>
      </c>
      <c r="M6622" s="13">
        <f>M6621+J6621/40-IF(I6621="V2H",K6621/(0.95*40),0)-IF(E6622=0,IF(E6621=1,IF(D6622=1,30,40)*0.18/(2*40),0),0)-IF(E6622=1,IF(E6621=0,IF(D6622=1,30,40)*0.18/(2*40),0),0)</f>
        <v/>
      </c>
      <c r="N6622" s="14" t="n">
        <v>0.2</v>
      </c>
      <c r="O6622" s="15">
        <f>K6622*N6622</f>
        <v/>
      </c>
      <c r="P6622">
        <f>IF(E6622=0,0.3,IF(D6622=1,IF(C6622&gt;=Params!$B$13-3,IF(C6622&lt;Params!$B$13,Params!$B$20,0.3),0.3),IF(C6622&gt;=Params!$B$15-3,IF(C6622&lt;Params!$B$15,Params!$B$21,0.3),0.3)))</f>
        <v/>
      </c>
    </row>
    <row r="6623" ht="15" customHeight="1" s="1">
      <c r="A6623" s="9" t="n">
        <v>6620</v>
      </c>
      <c r="B6623" s="6" t="inlineStr">
        <is>
          <t>03/10</t>
        </is>
      </c>
      <c r="C6623" s="6" t="n">
        <v>19</v>
      </c>
      <c r="D6623" s="6" t="n">
        <v>0</v>
      </c>
      <c r="E6623" s="10">
        <f>IF(D6623=1, IF(OR(C6623&lt;10, C6623&gt;=15),1,0), IF(OR(C6623&lt;7, C6623&gt;=18),1,0))</f>
        <v/>
      </c>
      <c r="F6623" s="11" t="n">
        <v>0.44</v>
      </c>
      <c r="G6623" s="12">
        <f>0*8</f>
        <v/>
      </c>
      <c r="H6623" s="12">
        <f>F6623-G6623</f>
        <v/>
      </c>
      <c r="I6623" s="10">
        <f>IF(E6623=0,"Fora",IF(E6622=0,"Carg xar",IF(H6623&lt;0,IF(M6623&lt;0.9,"Carg FV","Stby"),IF(M6623&gt;P6623,"V2H",IF(M6623&lt;0.9,"Carg xar","Stby")))))</f>
        <v/>
      </c>
      <c r="J6623" s="12">
        <f>IF(OR(I6623="Carg FV",I6623="Carg xar"),MIN(IF(I6623="Carg FV",ABS(H6623),7.4),7.4,MAX(0,(0.9-M6623)*40)*0.95),0)</f>
        <v/>
      </c>
      <c r="K6623" s="12">
        <f>IF(I6623="V2H",MIN(MAX(0,H6623),7.4,MAX(0,(M6623-P6623)*40)*0.95),0)</f>
        <v/>
      </c>
      <c r="L6623" s="12">
        <f>IF(E6623=0,0,MAX(0,H6623-K6623))</f>
        <v/>
      </c>
      <c r="M6623" s="13">
        <f>M6622+J6622/40-IF(I6622="V2H",K6622/(0.95*40),0)-IF(E6623=0,IF(E6622=1,IF(D6623=1,30,40)*0.18/(2*40),0),0)-IF(E6623=1,IF(E6622=0,IF(D6623=1,30,40)*0.18/(2*40),0),0)</f>
        <v/>
      </c>
      <c r="N6623" s="14" t="n">
        <v>0.2</v>
      </c>
      <c r="O6623" s="15">
        <f>K6623*N6623</f>
        <v/>
      </c>
      <c r="P6623">
        <f>IF(E6623=0,0.3,IF(D6623=1,IF(C6623&gt;=Params!$B$13-3,IF(C6623&lt;Params!$B$13,Params!$B$20,0.3),0.3),IF(C6623&gt;=Params!$B$15-3,IF(C6623&lt;Params!$B$15,Params!$B$21,0.3),0.3)))</f>
        <v/>
      </c>
    </row>
    <row r="6624" ht="15" customHeight="1" s="1">
      <c r="A6624" s="9" t="n">
        <v>6621</v>
      </c>
      <c r="B6624" s="6" t="inlineStr">
        <is>
          <t>03/10</t>
        </is>
      </c>
      <c r="C6624" s="6" t="n">
        <v>20</v>
      </c>
      <c r="D6624" s="6" t="n">
        <v>0</v>
      </c>
      <c r="E6624" s="10">
        <f>IF(D6624=1, IF(OR(C6624&lt;10, C6624&gt;=15),1,0), IF(OR(C6624&lt;7, C6624&gt;=18),1,0))</f>
        <v/>
      </c>
      <c r="F6624" s="11" t="n">
        <v>1.109</v>
      </c>
      <c r="G6624" s="12">
        <f>0*8</f>
        <v/>
      </c>
      <c r="H6624" s="12">
        <f>F6624-G6624</f>
        <v/>
      </c>
      <c r="I6624" s="10">
        <f>IF(E6624=0,"Fora",IF(E6623=0,"Carg xar",IF(H6624&lt;0,IF(M6624&lt;0.9,"Carg FV","Stby"),IF(M6624&gt;P6624,"V2H",IF(M6624&lt;0.9,"Carg xar","Stby")))))</f>
        <v/>
      </c>
      <c r="J6624" s="12">
        <f>IF(OR(I6624="Carg FV",I6624="Carg xar"),MIN(IF(I6624="Carg FV",ABS(H6624),7.4),7.4,MAX(0,(0.9-M6624)*40)*0.95),0)</f>
        <v/>
      </c>
      <c r="K6624" s="12">
        <f>IF(I6624="V2H",MIN(MAX(0,H6624),7.4,MAX(0,(M6624-P6624)*40)*0.95),0)</f>
        <v/>
      </c>
      <c r="L6624" s="12">
        <f>IF(E6624=0,0,MAX(0,H6624-K6624))</f>
        <v/>
      </c>
      <c r="M6624" s="13">
        <f>M6623+J6623/40-IF(I6623="V2H",K6623/(0.95*40),0)-IF(E6624=0,IF(E6623=1,IF(D6624=1,30,40)*0.18/(2*40),0),0)-IF(E6624=1,IF(E6623=0,IF(D6624=1,30,40)*0.18/(2*40),0),0)</f>
        <v/>
      </c>
      <c r="N6624" s="14" t="n">
        <v>0.2</v>
      </c>
      <c r="O6624" s="15">
        <f>K6624*N6624</f>
        <v/>
      </c>
      <c r="P6624">
        <f>IF(E6624=0,0.3,IF(D6624=1,IF(C6624&gt;=Params!$B$13-3,IF(C6624&lt;Params!$B$13,Params!$B$20,0.3),0.3),IF(C6624&gt;=Params!$B$15-3,IF(C6624&lt;Params!$B$15,Params!$B$21,0.3),0.3)))</f>
        <v/>
      </c>
    </row>
    <row r="6625" ht="15" customHeight="1" s="1">
      <c r="A6625" s="9" t="n">
        <v>6622</v>
      </c>
      <c r="B6625" s="6" t="inlineStr">
        <is>
          <t>03/10</t>
        </is>
      </c>
      <c r="C6625" s="6" t="n">
        <v>21</v>
      </c>
      <c r="D6625" s="6" t="n">
        <v>0</v>
      </c>
      <c r="E6625" s="10">
        <f>IF(D6625=1, IF(OR(C6625&lt;10, C6625&gt;=15),1,0), IF(OR(C6625&lt;7, C6625&gt;=18),1,0))</f>
        <v/>
      </c>
      <c r="F6625" s="11" t="n">
        <v>2.43</v>
      </c>
      <c r="G6625" s="12">
        <f>0*8</f>
        <v/>
      </c>
      <c r="H6625" s="12">
        <f>F6625-G6625</f>
        <v/>
      </c>
      <c r="I6625" s="10">
        <f>IF(E6625=0,"Fora",IF(E6624=0,"Carg xar",IF(H6625&lt;0,IF(M6625&lt;0.9,"Carg FV","Stby"),IF(M6625&gt;P6625,"V2H",IF(M6625&lt;0.9,"Carg xar","Stby")))))</f>
        <v/>
      </c>
      <c r="J6625" s="12">
        <f>IF(OR(I6625="Carg FV",I6625="Carg xar"),MIN(IF(I6625="Carg FV",ABS(H6625),7.4),7.4,MAX(0,(0.9-M6625)*40)*0.95),0)</f>
        <v/>
      </c>
      <c r="K6625" s="12">
        <f>IF(I6625="V2H",MIN(MAX(0,H6625),7.4,MAX(0,(M6625-P6625)*40)*0.95),0)</f>
        <v/>
      </c>
      <c r="L6625" s="12">
        <f>IF(E6625=0,0,MAX(0,H6625-K6625))</f>
        <v/>
      </c>
      <c r="M6625" s="13">
        <f>M6624+J6624/40-IF(I6624="V2H",K6624/(0.95*40),0)-IF(E6625=0,IF(E6624=1,IF(D6625=1,30,40)*0.18/(2*40),0),0)-IF(E6625=1,IF(E6624=0,IF(D6625=1,30,40)*0.18/(2*40),0),0)</f>
        <v/>
      </c>
      <c r="N6625" s="14" t="n">
        <v>0.2</v>
      </c>
      <c r="O6625" s="15">
        <f>K6625*N6625</f>
        <v/>
      </c>
      <c r="P6625">
        <f>IF(E6625=0,0.3,IF(D6625=1,IF(C6625&gt;=Params!$B$13-3,IF(C6625&lt;Params!$B$13,Params!$B$20,0.3),0.3),IF(C6625&gt;=Params!$B$15-3,IF(C6625&lt;Params!$B$15,Params!$B$21,0.3),0.3)))</f>
        <v/>
      </c>
    </row>
    <row r="6626" ht="15" customHeight="1" s="1">
      <c r="A6626" s="9" t="n">
        <v>6623</v>
      </c>
      <c r="B6626" s="6" t="inlineStr">
        <is>
          <t>03/10</t>
        </is>
      </c>
      <c r="C6626" s="6" t="n">
        <v>22</v>
      </c>
      <c r="D6626" s="6" t="n">
        <v>0</v>
      </c>
      <c r="E6626" s="10">
        <f>IF(D6626=1, IF(OR(C6626&lt;10, C6626&gt;=15),1,0), IF(OR(C6626&lt;7, C6626&gt;=18),1,0))</f>
        <v/>
      </c>
      <c r="F6626" s="11" t="n">
        <v>0.456</v>
      </c>
      <c r="G6626" s="12">
        <f>0*8</f>
        <v/>
      </c>
      <c r="H6626" s="12">
        <f>F6626-G6626</f>
        <v/>
      </c>
      <c r="I6626" s="10">
        <f>IF(E6626=0,"Fora",IF(E6625=0,"Carg xar",IF(H6626&lt;0,IF(M6626&lt;0.9,"Carg FV","Stby"),IF(M6626&gt;P6626,"V2H",IF(M6626&lt;0.9,"Carg xar","Stby")))))</f>
        <v/>
      </c>
      <c r="J6626" s="12">
        <f>IF(OR(I6626="Carg FV",I6626="Carg xar"),MIN(IF(I6626="Carg FV",ABS(H6626),7.4),7.4,MAX(0,(0.9-M6626)*40)*0.95),0)</f>
        <v/>
      </c>
      <c r="K6626" s="12">
        <f>IF(I6626="V2H",MIN(MAX(0,H6626),7.4,MAX(0,(M6626-P6626)*40)*0.95),0)</f>
        <v/>
      </c>
      <c r="L6626" s="12">
        <f>IF(E6626=0,0,MAX(0,H6626-K6626))</f>
        <v/>
      </c>
      <c r="M6626" s="13">
        <f>M6625+J6625/40-IF(I6625="V2H",K6625/(0.95*40),0)-IF(E6626=0,IF(E6625=1,IF(D6626=1,30,40)*0.18/(2*40),0),0)-IF(E6626=1,IF(E6625=0,IF(D6626=1,30,40)*0.18/(2*40),0),0)</f>
        <v/>
      </c>
      <c r="N6626" s="14" t="n">
        <v>0.15</v>
      </c>
      <c r="O6626" s="15">
        <f>K6626*N6626</f>
        <v/>
      </c>
      <c r="P6626">
        <f>IF(E6626=0,0.3,IF(D6626=1,IF(C6626&gt;=Params!$B$13-3,IF(C6626&lt;Params!$B$13,Params!$B$20,0.3),0.3),IF(C6626&gt;=Params!$B$15-3,IF(C6626&lt;Params!$B$15,Params!$B$21,0.3),0.3)))</f>
        <v/>
      </c>
    </row>
    <row r="6627" ht="15" customHeight="1" s="1">
      <c r="A6627" s="9" t="n">
        <v>6624</v>
      </c>
      <c r="B6627" s="6" t="inlineStr">
        <is>
          <t>03/10</t>
        </is>
      </c>
      <c r="C6627" s="6" t="n">
        <v>23</v>
      </c>
      <c r="D6627" s="6" t="n">
        <v>0</v>
      </c>
      <c r="E6627" s="10">
        <f>IF(D6627=1, IF(OR(C6627&lt;10, C6627&gt;=15),1,0), IF(OR(C6627&lt;7, C6627&gt;=18),1,0))</f>
        <v/>
      </c>
      <c r="F6627" s="11" t="n">
        <v>0.286</v>
      </c>
      <c r="G6627" s="12">
        <f>0*8</f>
        <v/>
      </c>
      <c r="H6627" s="12">
        <f>F6627-G6627</f>
        <v/>
      </c>
      <c r="I6627" s="10">
        <f>IF(E6627=0,"Fora",IF(E6626=0,"Carg xar",IF(H6627&lt;0,IF(M6627&lt;0.9,"Carg FV","Stby"),IF(M6627&gt;P6627,"V2H",IF(M6627&lt;0.9,"Carg xar","Stby")))))</f>
        <v/>
      </c>
      <c r="J6627" s="12">
        <f>IF(OR(I6627="Carg FV",I6627="Carg xar"),MIN(IF(I6627="Carg FV",ABS(H6627),7.4),7.4,MAX(0,(0.9-M6627)*40)*0.95),0)</f>
        <v/>
      </c>
      <c r="K6627" s="12">
        <f>IF(I6627="V2H",MIN(MAX(0,H6627),7.4,MAX(0,(M6627-P6627)*40)*0.95),0)</f>
        <v/>
      </c>
      <c r="L6627" s="12">
        <f>IF(E6627=0,0,MAX(0,H6627-K6627))</f>
        <v/>
      </c>
      <c r="M6627" s="13">
        <f>M6626+J6626/40-IF(I6626="V2H",K6626/(0.95*40),0)-IF(E6627=0,IF(E6626=1,IF(D6627=1,30,40)*0.18/(2*40),0),0)-IF(E6627=1,IF(E6626=0,IF(D6627=1,30,40)*0.18/(2*40),0),0)</f>
        <v/>
      </c>
      <c r="N6627" s="14" t="n">
        <v>0.15</v>
      </c>
      <c r="O6627" s="15">
        <f>K6627*N6627</f>
        <v/>
      </c>
      <c r="P6627">
        <f>IF(E6627=0,0.3,IF(D6627=1,IF(C6627&gt;=Params!$B$13-3,IF(C6627&lt;Params!$B$13,Params!$B$20,0.3),0.3),IF(C6627&gt;=Params!$B$15-3,IF(C6627&lt;Params!$B$15,Params!$B$21,0.3),0.3)))</f>
        <v/>
      </c>
    </row>
    <row r="6628" ht="15" customHeight="1" s="1">
      <c r="A6628" s="9" t="n">
        <v>6625</v>
      </c>
      <c r="B6628" s="6" t="inlineStr">
        <is>
          <t>04/10</t>
        </is>
      </c>
      <c r="C6628" s="6" t="n">
        <v>0</v>
      </c>
      <c r="D6628" s="6" t="n">
        <v>1</v>
      </c>
      <c r="E6628" s="10">
        <f>IF(D6628=1, IF(OR(C6628&lt;10, C6628&gt;=15),1,0), IF(OR(C6628&lt;7, C6628&gt;=18),1,0))</f>
        <v/>
      </c>
      <c r="F6628" s="11" t="n">
        <v>0.176</v>
      </c>
      <c r="G6628" s="12">
        <f>0*8</f>
        <v/>
      </c>
      <c r="H6628" s="12">
        <f>F6628-G6628</f>
        <v/>
      </c>
      <c r="I6628" s="10">
        <f>IF(E6628=0,"Fora",IF(E6627=0,"Carg xar",IF(H6628&lt;0,IF(M6628&lt;0.9,"Carg FV","Stby"),IF(M6628&gt;P6628,"V2H",IF(M6628&lt;0.9,"Carg xar","Stby")))))</f>
        <v/>
      </c>
      <c r="J6628" s="12">
        <f>IF(OR(I6628="Carg FV",I6628="Carg xar"),MIN(IF(I6628="Carg FV",ABS(H6628),7.4),7.4,MAX(0,(0.9-M6628)*40)*0.95),0)</f>
        <v/>
      </c>
      <c r="K6628" s="12">
        <f>IF(I6628="V2H",MIN(MAX(0,H6628),7.4,MAX(0,(M6628-P6628)*40)*0.95),0)</f>
        <v/>
      </c>
      <c r="L6628" s="12">
        <f>IF(E6628=0,0,MAX(0,H6628-K6628))</f>
        <v/>
      </c>
      <c r="M6628" s="13">
        <f>M6627+J6627/40-IF(I6627="V2H",K6627/(0.95*40),0)-IF(E6628=0,IF(E6627=1,IF(D6628=1,30,40)*0.18/(2*40),0),0)-IF(E6628=1,IF(E6627=0,IF(D6628=1,30,40)*0.18/(2*40),0),0)</f>
        <v/>
      </c>
      <c r="N6628" s="14" t="n">
        <v>0.09</v>
      </c>
      <c r="O6628" s="15">
        <f>K6628*N6628</f>
        <v/>
      </c>
      <c r="P6628">
        <f>IF(E6628=0,0.3,IF(D6628=1,IF(C6628&gt;=Params!$B$13-3,IF(C6628&lt;Params!$B$13,Params!$B$20,0.3),0.3),IF(C6628&gt;=Params!$B$15-3,IF(C6628&lt;Params!$B$15,Params!$B$21,0.3),0.3)))</f>
        <v/>
      </c>
    </row>
    <row r="6629" ht="15" customHeight="1" s="1">
      <c r="A6629" s="9" t="n">
        <v>6626</v>
      </c>
      <c r="B6629" s="6" t="inlineStr">
        <is>
          <t>04/10</t>
        </is>
      </c>
      <c r="C6629" s="6" t="n">
        <v>1</v>
      </c>
      <c r="D6629" s="6" t="n">
        <v>1</v>
      </c>
      <c r="E6629" s="10">
        <f>IF(D6629=1, IF(OR(C6629&lt;10, C6629&gt;=15),1,0), IF(OR(C6629&lt;7, C6629&gt;=18),1,0))</f>
        <v/>
      </c>
      <c r="F6629" s="11" t="n">
        <v>0.159</v>
      </c>
      <c r="G6629" s="12">
        <f>0*8</f>
        <v/>
      </c>
      <c r="H6629" s="12">
        <f>F6629-G6629</f>
        <v/>
      </c>
      <c r="I6629" s="10">
        <f>IF(E6629=0,"Fora",IF(E6628=0,"Carg xar",IF(H6629&lt;0,IF(M6629&lt;0.9,"Carg FV","Stby"),IF(M6629&gt;P6629,"V2H",IF(M6629&lt;0.9,"Carg xar","Stby")))))</f>
        <v/>
      </c>
      <c r="J6629" s="12">
        <f>IF(OR(I6629="Carg FV",I6629="Carg xar"),MIN(IF(I6629="Carg FV",ABS(H6629),7.4),7.4,MAX(0,(0.9-M6629)*40)*0.95),0)</f>
        <v/>
      </c>
      <c r="K6629" s="12">
        <f>IF(I6629="V2H",MIN(MAX(0,H6629),7.4,MAX(0,(M6629-P6629)*40)*0.95),0)</f>
        <v/>
      </c>
      <c r="L6629" s="12">
        <f>IF(E6629=0,0,MAX(0,H6629-K6629))</f>
        <v/>
      </c>
      <c r="M6629" s="13">
        <f>M6628+J6628/40-IF(I6628="V2H",K6628/(0.95*40),0)-IF(E6629=0,IF(E6628=1,IF(D6629=1,30,40)*0.18/(2*40),0),0)-IF(E6629=1,IF(E6628=0,IF(D6629=1,30,40)*0.18/(2*40),0),0)</f>
        <v/>
      </c>
      <c r="N6629" s="14" t="n">
        <v>0.09</v>
      </c>
      <c r="O6629" s="15">
        <f>K6629*N6629</f>
        <v/>
      </c>
      <c r="P6629">
        <f>IF(E6629=0,0.3,IF(D6629=1,IF(C6629&gt;=Params!$B$13-3,IF(C6629&lt;Params!$B$13,Params!$B$20,0.3),0.3),IF(C6629&gt;=Params!$B$15-3,IF(C6629&lt;Params!$B$15,Params!$B$21,0.3),0.3)))</f>
        <v/>
      </c>
    </row>
    <row r="6630" ht="15" customHeight="1" s="1">
      <c r="A6630" s="9" t="n">
        <v>6627</v>
      </c>
      <c r="B6630" s="6" t="inlineStr">
        <is>
          <t>04/10</t>
        </is>
      </c>
      <c r="C6630" s="6" t="n">
        <v>2</v>
      </c>
      <c r="D6630" s="6" t="n">
        <v>1</v>
      </c>
      <c r="E6630" s="10">
        <f>IF(D6630=1, IF(OR(C6630&lt;10, C6630&gt;=15),1,0), IF(OR(C6630&lt;7, C6630&gt;=18),1,0))</f>
        <v/>
      </c>
      <c r="F6630" s="11" t="n">
        <v>0.134</v>
      </c>
      <c r="G6630" s="12">
        <f>0*8</f>
        <v/>
      </c>
      <c r="H6630" s="12">
        <f>F6630-G6630</f>
        <v/>
      </c>
      <c r="I6630" s="10">
        <f>IF(E6630=0,"Fora",IF(E6629=0,"Carg xar",IF(H6630&lt;0,IF(M6630&lt;0.9,"Carg FV","Stby"),IF(M6630&gt;P6630,"V2H",IF(M6630&lt;0.9,"Carg xar","Stby")))))</f>
        <v/>
      </c>
      <c r="J6630" s="12">
        <f>IF(OR(I6630="Carg FV",I6630="Carg xar"),MIN(IF(I6630="Carg FV",ABS(H6630),7.4),7.4,MAX(0,(0.9-M6630)*40)*0.95),0)</f>
        <v/>
      </c>
      <c r="K6630" s="12">
        <f>IF(I6630="V2H",MIN(MAX(0,H6630),7.4,MAX(0,(M6630-P6630)*40)*0.95),0)</f>
        <v/>
      </c>
      <c r="L6630" s="12">
        <f>IF(E6630=0,0,MAX(0,H6630-K6630))</f>
        <v/>
      </c>
      <c r="M6630" s="13">
        <f>M6629+J6629/40-IF(I6629="V2H",K6629/(0.95*40),0)-IF(E6630=0,IF(E6629=1,IF(D6630=1,30,40)*0.18/(2*40),0),0)-IF(E6630=1,IF(E6629=0,IF(D6630=1,30,40)*0.18/(2*40),0),0)</f>
        <v/>
      </c>
      <c r="N6630" s="14" t="n">
        <v>0.09</v>
      </c>
      <c r="O6630" s="15">
        <f>K6630*N6630</f>
        <v/>
      </c>
      <c r="P6630">
        <f>IF(E6630=0,0.3,IF(D6630=1,IF(C6630&gt;=Params!$B$13-3,IF(C6630&lt;Params!$B$13,Params!$B$20,0.3),0.3),IF(C6630&gt;=Params!$B$15-3,IF(C6630&lt;Params!$B$15,Params!$B$21,0.3),0.3)))</f>
        <v/>
      </c>
    </row>
    <row r="6631" ht="15" customHeight="1" s="1">
      <c r="A6631" s="9" t="n">
        <v>6628</v>
      </c>
      <c r="B6631" s="6" t="inlineStr">
        <is>
          <t>04/10</t>
        </is>
      </c>
      <c r="C6631" s="6" t="n">
        <v>3</v>
      </c>
      <c r="D6631" s="6" t="n">
        <v>1</v>
      </c>
      <c r="E6631" s="10">
        <f>IF(D6631=1, IF(OR(C6631&lt;10, C6631&gt;=15),1,0), IF(OR(C6631&lt;7, C6631&gt;=18),1,0))</f>
        <v/>
      </c>
      <c r="F6631" s="11" t="n">
        <v>0.191</v>
      </c>
      <c r="G6631" s="12">
        <f>0*8</f>
        <v/>
      </c>
      <c r="H6631" s="12">
        <f>F6631-G6631</f>
        <v/>
      </c>
      <c r="I6631" s="10">
        <f>IF(E6631=0,"Fora",IF(E6630=0,"Carg xar",IF(H6631&lt;0,IF(M6631&lt;0.9,"Carg FV","Stby"),IF(M6631&gt;P6631,"V2H",IF(M6631&lt;0.9,"Carg xar","Stby")))))</f>
        <v/>
      </c>
      <c r="J6631" s="12">
        <f>IF(OR(I6631="Carg FV",I6631="Carg xar"),MIN(IF(I6631="Carg FV",ABS(H6631),7.4),7.4,MAX(0,(0.9-M6631)*40)*0.95),0)</f>
        <v/>
      </c>
      <c r="K6631" s="12">
        <f>IF(I6631="V2H",MIN(MAX(0,H6631),7.4,MAX(0,(M6631-P6631)*40)*0.95),0)</f>
        <v/>
      </c>
      <c r="L6631" s="12">
        <f>IF(E6631=0,0,MAX(0,H6631-K6631))</f>
        <v/>
      </c>
      <c r="M6631" s="13">
        <f>M6630+J6630/40-IF(I6630="V2H",K6630/(0.95*40),0)-IF(E6631=0,IF(E6630=1,IF(D6631=1,30,40)*0.18/(2*40),0),0)-IF(E6631=1,IF(E6630=0,IF(D6631=1,30,40)*0.18/(2*40),0),0)</f>
        <v/>
      </c>
      <c r="N6631" s="14" t="n">
        <v>0.09</v>
      </c>
      <c r="O6631" s="15">
        <f>K6631*N6631</f>
        <v/>
      </c>
      <c r="P6631">
        <f>IF(E6631=0,0.3,IF(D6631=1,IF(C6631&gt;=Params!$B$13-3,IF(C6631&lt;Params!$B$13,Params!$B$20,0.3),0.3),IF(C6631&gt;=Params!$B$15-3,IF(C6631&lt;Params!$B$15,Params!$B$21,0.3),0.3)))</f>
        <v/>
      </c>
    </row>
    <row r="6632" ht="15" customHeight="1" s="1">
      <c r="A6632" s="9" t="n">
        <v>6629</v>
      </c>
      <c r="B6632" s="6" t="inlineStr">
        <is>
          <t>04/10</t>
        </is>
      </c>
      <c r="C6632" s="6" t="n">
        <v>4</v>
      </c>
      <c r="D6632" s="6" t="n">
        <v>1</v>
      </c>
      <c r="E6632" s="10">
        <f>IF(D6632=1, IF(OR(C6632&lt;10, C6632&gt;=15),1,0), IF(OR(C6632&lt;7, C6632&gt;=18),1,0))</f>
        <v/>
      </c>
      <c r="F6632" s="11" t="n">
        <v>0.129</v>
      </c>
      <c r="G6632" s="12">
        <f>0*8</f>
        <v/>
      </c>
      <c r="H6632" s="12">
        <f>F6632-G6632</f>
        <v/>
      </c>
      <c r="I6632" s="10">
        <f>IF(E6632=0,"Fora",IF(E6631=0,"Carg xar",IF(H6632&lt;0,IF(M6632&lt;0.9,"Carg FV","Stby"),IF(M6632&gt;P6632,"V2H",IF(M6632&lt;0.9,"Carg xar","Stby")))))</f>
        <v/>
      </c>
      <c r="J6632" s="12">
        <f>IF(OR(I6632="Carg FV",I6632="Carg xar"),MIN(IF(I6632="Carg FV",ABS(H6632),7.4),7.4,MAX(0,(0.9-M6632)*40)*0.95),0)</f>
        <v/>
      </c>
      <c r="K6632" s="12">
        <f>IF(I6632="V2H",MIN(MAX(0,H6632),7.4,MAX(0,(M6632-P6632)*40)*0.95),0)</f>
        <v/>
      </c>
      <c r="L6632" s="12">
        <f>IF(E6632=0,0,MAX(0,H6632-K6632))</f>
        <v/>
      </c>
      <c r="M6632" s="13">
        <f>M6631+J6631/40-IF(I6631="V2H",K6631/(0.95*40),0)-IF(E6632=0,IF(E6631=1,IF(D6632=1,30,40)*0.18/(2*40),0),0)-IF(E6632=1,IF(E6631=0,IF(D6632=1,30,40)*0.18/(2*40),0),0)</f>
        <v/>
      </c>
      <c r="N6632" s="14" t="n">
        <v>0.09</v>
      </c>
      <c r="O6632" s="15">
        <f>K6632*N6632</f>
        <v/>
      </c>
      <c r="P6632">
        <f>IF(E6632=0,0.3,IF(D6632=1,IF(C6632&gt;=Params!$B$13-3,IF(C6632&lt;Params!$B$13,Params!$B$20,0.3),0.3),IF(C6632&gt;=Params!$B$15-3,IF(C6632&lt;Params!$B$15,Params!$B$21,0.3),0.3)))</f>
        <v/>
      </c>
    </row>
    <row r="6633" ht="15" customHeight="1" s="1">
      <c r="A6633" s="9" t="n">
        <v>6630</v>
      </c>
      <c r="B6633" s="6" t="inlineStr">
        <is>
          <t>04/10</t>
        </is>
      </c>
      <c r="C6633" s="6" t="n">
        <v>5</v>
      </c>
      <c r="D6633" s="6" t="n">
        <v>1</v>
      </c>
      <c r="E6633" s="10">
        <f>IF(D6633=1, IF(OR(C6633&lt;10, C6633&gt;=15),1,0), IF(OR(C6633&lt;7, C6633&gt;=18),1,0))</f>
        <v/>
      </c>
      <c r="F6633" s="11" t="n">
        <v>0.16</v>
      </c>
      <c r="G6633" s="12">
        <f>0*8</f>
        <v/>
      </c>
      <c r="H6633" s="12">
        <f>F6633-G6633</f>
        <v/>
      </c>
      <c r="I6633" s="10">
        <f>IF(E6633=0,"Fora",IF(E6632=0,"Carg xar",IF(H6633&lt;0,IF(M6633&lt;0.9,"Carg FV","Stby"),IF(M6633&gt;P6633,"V2H",IF(M6633&lt;0.9,"Carg xar","Stby")))))</f>
        <v/>
      </c>
      <c r="J6633" s="12">
        <f>IF(OR(I6633="Carg FV",I6633="Carg xar"),MIN(IF(I6633="Carg FV",ABS(H6633),7.4),7.4,MAX(0,(0.9-M6633)*40)*0.95),0)</f>
        <v/>
      </c>
      <c r="K6633" s="12">
        <f>IF(I6633="V2H",MIN(MAX(0,H6633),7.4,MAX(0,(M6633-P6633)*40)*0.95),0)</f>
        <v/>
      </c>
      <c r="L6633" s="12">
        <f>IF(E6633=0,0,MAX(0,H6633-K6633))</f>
        <v/>
      </c>
      <c r="M6633" s="13">
        <f>M6632+J6632/40-IF(I6632="V2H",K6632/(0.95*40),0)-IF(E6633=0,IF(E6632=1,IF(D6633=1,30,40)*0.18/(2*40),0),0)-IF(E6633=1,IF(E6632=0,IF(D6633=1,30,40)*0.18/(2*40),0),0)</f>
        <v/>
      </c>
      <c r="N6633" s="14" t="n">
        <v>0.09</v>
      </c>
      <c r="O6633" s="15">
        <f>K6633*N6633</f>
        <v/>
      </c>
      <c r="P6633">
        <f>IF(E6633=0,0.3,IF(D6633=1,IF(C6633&gt;=Params!$B$13-3,IF(C6633&lt;Params!$B$13,Params!$B$20,0.3),0.3),IF(C6633&gt;=Params!$B$15-3,IF(C6633&lt;Params!$B$15,Params!$B$21,0.3),0.3)))</f>
        <v/>
      </c>
    </row>
    <row r="6634" ht="15" customHeight="1" s="1">
      <c r="A6634" s="9" t="n">
        <v>6631</v>
      </c>
      <c r="B6634" s="6" t="inlineStr">
        <is>
          <t>04/10</t>
        </is>
      </c>
      <c r="C6634" s="6" t="n">
        <v>6</v>
      </c>
      <c r="D6634" s="6" t="n">
        <v>1</v>
      </c>
      <c r="E6634" s="10">
        <f>IF(D6634=1, IF(OR(C6634&lt;10, C6634&gt;=15),1,0), IF(OR(C6634&lt;7, C6634&gt;=18),1,0))</f>
        <v/>
      </c>
      <c r="F6634" s="11" t="n">
        <v>0.123</v>
      </c>
      <c r="G6634" s="12">
        <f>0*8</f>
        <v/>
      </c>
      <c r="H6634" s="12">
        <f>F6634-G6634</f>
        <v/>
      </c>
      <c r="I6634" s="10">
        <f>IF(E6634=0,"Fora",IF(E6633=0,"Carg xar",IF(H6634&lt;0,IF(M6634&lt;0.9,"Carg FV","Stby"),IF(M6634&gt;P6634,"V2H",IF(M6634&lt;0.9,"Carg xar","Stby")))))</f>
        <v/>
      </c>
      <c r="J6634" s="12">
        <f>IF(OR(I6634="Carg FV",I6634="Carg xar"),MIN(IF(I6634="Carg FV",ABS(H6634),7.4),7.4,MAX(0,(0.9-M6634)*40)*0.95),0)</f>
        <v/>
      </c>
      <c r="K6634" s="12">
        <f>IF(I6634="V2H",MIN(MAX(0,H6634),7.4,MAX(0,(M6634-P6634)*40)*0.95),0)</f>
        <v/>
      </c>
      <c r="L6634" s="12">
        <f>IF(E6634=0,0,MAX(0,H6634-K6634))</f>
        <v/>
      </c>
      <c r="M6634" s="13">
        <f>M6633+J6633/40-IF(I6633="V2H",K6633/(0.95*40),0)-IF(E6634=0,IF(E6633=1,IF(D6634=1,30,40)*0.18/(2*40),0),0)-IF(E6634=1,IF(E6633=0,IF(D6634=1,30,40)*0.18/(2*40),0),0)</f>
        <v/>
      </c>
      <c r="N6634" s="14" t="n">
        <v>0.09</v>
      </c>
      <c r="O6634" s="15">
        <f>K6634*N6634</f>
        <v/>
      </c>
      <c r="P6634">
        <f>IF(E6634=0,0.3,IF(D6634=1,IF(C6634&gt;=Params!$B$13-3,IF(C6634&lt;Params!$B$13,Params!$B$20,0.3),0.3),IF(C6634&gt;=Params!$B$15-3,IF(C6634&lt;Params!$B$15,Params!$B$21,0.3),0.3)))</f>
        <v/>
      </c>
    </row>
    <row r="6635" ht="15" customHeight="1" s="1">
      <c r="A6635" s="9" t="n">
        <v>6632</v>
      </c>
      <c r="B6635" s="6" t="inlineStr">
        <is>
          <t>04/10</t>
        </is>
      </c>
      <c r="C6635" s="6" t="n">
        <v>7</v>
      </c>
      <c r="D6635" s="6" t="n">
        <v>1</v>
      </c>
      <c r="E6635" s="10">
        <f>IF(D6635=1, IF(OR(C6635&lt;10, C6635&gt;=15),1,0), IF(OR(C6635&lt;7, C6635&gt;=18),1,0))</f>
        <v/>
      </c>
      <c r="F6635" s="11" t="n">
        <v>0.451</v>
      </c>
      <c r="G6635" s="12">
        <f>0.02*8</f>
        <v/>
      </c>
      <c r="H6635" s="12">
        <f>F6635-G6635</f>
        <v/>
      </c>
      <c r="I6635" s="10">
        <f>IF(E6635=0,"Fora",IF(E6634=0,"Carg xar",IF(H6635&lt;0,IF(M6635&lt;0.9,"Carg FV","Stby"),IF(M6635&gt;P6635,"V2H",IF(M6635&lt;0.9,"Carg xar","Stby")))))</f>
        <v/>
      </c>
      <c r="J6635" s="12">
        <f>IF(OR(I6635="Carg FV",I6635="Carg xar"),MIN(IF(I6635="Carg FV",ABS(H6635),7.4),7.4,MAX(0,(0.9-M6635)*40)*0.95),0)</f>
        <v/>
      </c>
      <c r="K6635" s="12">
        <f>IF(I6635="V2H",MIN(MAX(0,H6635),7.4,MAX(0,(M6635-P6635)*40)*0.95),0)</f>
        <v/>
      </c>
      <c r="L6635" s="12">
        <f>IF(E6635=0,0,MAX(0,H6635-K6635))</f>
        <v/>
      </c>
      <c r="M6635" s="13">
        <f>M6634+J6634/40-IF(I6634="V2H",K6634/(0.95*40),0)-IF(E6635=0,IF(E6634=1,IF(D6635=1,30,40)*0.18/(2*40),0),0)-IF(E6635=1,IF(E6634=0,IF(D6635=1,30,40)*0.18/(2*40),0),0)</f>
        <v/>
      </c>
      <c r="N6635" s="14" t="n">
        <v>0.09</v>
      </c>
      <c r="O6635" s="15">
        <f>K6635*N6635</f>
        <v/>
      </c>
      <c r="P6635">
        <f>IF(E6635=0,0.3,IF(D6635=1,IF(C6635&gt;=Params!$B$13-3,IF(C6635&lt;Params!$B$13,Params!$B$20,0.3),0.3),IF(C6635&gt;=Params!$B$15-3,IF(C6635&lt;Params!$B$15,Params!$B$21,0.3),0.3)))</f>
        <v/>
      </c>
    </row>
    <row r="6636" ht="15" customHeight="1" s="1">
      <c r="A6636" s="9" t="n">
        <v>6633</v>
      </c>
      <c r="B6636" s="6" t="inlineStr">
        <is>
          <t>04/10</t>
        </is>
      </c>
      <c r="C6636" s="6" t="n">
        <v>8</v>
      </c>
      <c r="D6636" s="6" t="n">
        <v>1</v>
      </c>
      <c r="E6636" s="10">
        <f>IF(D6636=1, IF(OR(C6636&lt;10, C6636&gt;=15),1,0), IF(OR(C6636&lt;7, C6636&gt;=18),1,0))</f>
        <v/>
      </c>
      <c r="F6636" s="11" t="n">
        <v>0</v>
      </c>
      <c r="G6636" s="12">
        <f>0.14*8</f>
        <v/>
      </c>
      <c r="H6636" s="12">
        <f>F6636-G6636</f>
        <v/>
      </c>
      <c r="I6636" s="10">
        <f>IF(E6636=0,"Fora",IF(E6635=0,"Carg xar",IF(H6636&lt;0,IF(M6636&lt;0.9,"Carg FV","Stby"),IF(M6636&gt;P6636,"V2H",IF(M6636&lt;0.9,"Carg xar","Stby")))))</f>
        <v/>
      </c>
      <c r="J6636" s="12">
        <f>IF(OR(I6636="Carg FV",I6636="Carg xar"),MIN(IF(I6636="Carg FV",ABS(H6636),7.4),7.4,MAX(0,(0.9-M6636)*40)*0.95),0)</f>
        <v/>
      </c>
      <c r="K6636" s="12">
        <f>IF(I6636="V2H",MIN(MAX(0,H6636),7.4,MAX(0,(M6636-P6636)*40)*0.95),0)</f>
        <v/>
      </c>
      <c r="L6636" s="12">
        <f>IF(E6636=0,0,MAX(0,H6636-K6636))</f>
        <v/>
      </c>
      <c r="M6636" s="13">
        <f>M6635+J6635/40-IF(I6635="V2H",K6635/(0.95*40),0)-IF(E6636=0,IF(E6635=1,IF(D6636=1,30,40)*0.18/(2*40),0),0)-IF(E6636=1,IF(E6635=0,IF(D6636=1,30,40)*0.18/(2*40),0),0)</f>
        <v/>
      </c>
      <c r="N6636" s="14" t="n">
        <v>0.09</v>
      </c>
      <c r="O6636" s="15">
        <f>K6636*N6636</f>
        <v/>
      </c>
      <c r="P6636">
        <f>IF(E6636=0,0.3,IF(D6636=1,IF(C6636&gt;=Params!$B$13-3,IF(C6636&lt;Params!$B$13,Params!$B$20,0.3),0.3),IF(C6636&gt;=Params!$B$15-3,IF(C6636&lt;Params!$B$15,Params!$B$21,0.3),0.3)))</f>
        <v/>
      </c>
    </row>
    <row r="6637" ht="15" customHeight="1" s="1">
      <c r="A6637" s="9" t="n">
        <v>6634</v>
      </c>
      <c r="B6637" s="6" t="inlineStr">
        <is>
          <t>04/10</t>
        </is>
      </c>
      <c r="C6637" s="6" t="n">
        <v>9</v>
      </c>
      <c r="D6637" s="6" t="n">
        <v>1</v>
      </c>
      <c r="E6637" s="10">
        <f>IF(D6637=1, IF(OR(C6637&lt;10, C6637&gt;=15),1,0), IF(OR(C6637&lt;7, C6637&gt;=18),1,0))</f>
        <v/>
      </c>
      <c r="F6637" s="11" t="n">
        <v>0.07000000000000001</v>
      </c>
      <c r="G6637" s="12">
        <f>0.32*8</f>
        <v/>
      </c>
      <c r="H6637" s="12">
        <f>F6637-G6637</f>
        <v/>
      </c>
      <c r="I6637" s="10">
        <f>IF(E6637=0,"Fora",IF(E6636=0,"Carg xar",IF(H6637&lt;0,IF(M6637&lt;0.9,"Carg FV","Stby"),IF(M6637&gt;P6637,"V2H",IF(M6637&lt;0.9,"Carg xar","Stby")))))</f>
        <v/>
      </c>
      <c r="J6637" s="12">
        <f>IF(OR(I6637="Carg FV",I6637="Carg xar"),MIN(IF(I6637="Carg FV",ABS(H6637),7.4),7.4,MAX(0,(0.9-M6637)*40)*0.95),0)</f>
        <v/>
      </c>
      <c r="K6637" s="12">
        <f>IF(I6637="V2H",MIN(MAX(0,H6637),7.4,MAX(0,(M6637-P6637)*40)*0.95),0)</f>
        <v/>
      </c>
      <c r="L6637" s="12">
        <f>IF(E6637=0,0,MAX(0,H6637-K6637))</f>
        <v/>
      </c>
      <c r="M6637" s="13">
        <f>M6636+J6636/40-IF(I6636="V2H",K6636/(0.95*40),0)-IF(E6637=0,IF(E6636=1,IF(D6637=1,30,40)*0.18/(2*40),0),0)-IF(E6637=1,IF(E6636=0,IF(D6637=1,30,40)*0.18/(2*40),0),0)</f>
        <v/>
      </c>
      <c r="N6637" s="14" t="n">
        <v>0.09</v>
      </c>
      <c r="O6637" s="15">
        <f>K6637*N6637</f>
        <v/>
      </c>
      <c r="P6637">
        <f>IF(E6637=0,0.3,IF(D6637=1,IF(C6637&gt;=Params!$B$13-3,IF(C6637&lt;Params!$B$13,Params!$B$20,0.3),0.3),IF(C6637&gt;=Params!$B$15-3,IF(C6637&lt;Params!$B$15,Params!$B$21,0.3),0.3)))</f>
        <v/>
      </c>
    </row>
    <row r="6638" ht="15" customHeight="1" s="1">
      <c r="A6638" s="9" t="n">
        <v>6635</v>
      </c>
      <c r="B6638" s="6" t="inlineStr">
        <is>
          <t>04/10</t>
        </is>
      </c>
      <c r="C6638" s="6" t="n">
        <v>10</v>
      </c>
      <c r="D6638" s="6" t="n">
        <v>1</v>
      </c>
      <c r="E6638" s="10">
        <f>IF(D6638=1, IF(OR(C6638&lt;10, C6638&gt;=15),1,0), IF(OR(C6638&lt;7, C6638&gt;=18),1,0))</f>
        <v/>
      </c>
      <c r="F6638" s="11" t="n">
        <v>0</v>
      </c>
      <c r="G6638" s="12">
        <f>0.52*8</f>
        <v/>
      </c>
      <c r="H6638" s="12">
        <f>F6638-G6638</f>
        <v/>
      </c>
      <c r="I6638" s="10">
        <f>IF(E6638=0,"Fora",IF(E6637=0,"Carg xar",IF(H6638&lt;0,IF(M6638&lt;0.9,"Carg FV","Stby"),IF(M6638&gt;P6638,"V2H",IF(M6638&lt;0.9,"Carg xar","Stby")))))</f>
        <v/>
      </c>
      <c r="J6638" s="12">
        <f>IF(OR(I6638="Carg FV",I6638="Carg xar"),MIN(IF(I6638="Carg FV",ABS(H6638),7.4),7.4,MAX(0,(0.9-M6638)*40)*0.95),0)</f>
        <v/>
      </c>
      <c r="K6638" s="12">
        <f>IF(I6638="V2H",MIN(MAX(0,H6638),7.4,MAX(0,(M6638-P6638)*40)*0.95),0)</f>
        <v/>
      </c>
      <c r="L6638" s="12">
        <f>IF(E6638=0,0,MAX(0,H6638-K6638))</f>
        <v/>
      </c>
      <c r="M6638" s="13">
        <f>M6637+J6637/40-IF(I6637="V2H",K6637/(0.95*40),0)-IF(E6638=0,IF(E6637=1,IF(D6638=1,30,40)*0.18/(2*40),0),0)-IF(E6638=1,IF(E6637=0,IF(D6638=1,30,40)*0.18/(2*40),0),0)</f>
        <v/>
      </c>
      <c r="N6638" s="14" t="n">
        <v>0.09</v>
      </c>
      <c r="O6638" s="15">
        <f>K6638*N6638</f>
        <v/>
      </c>
      <c r="P6638">
        <f>IF(E6638=0,0.3,IF(D6638=1,IF(C6638&gt;=Params!$B$13-3,IF(C6638&lt;Params!$B$13,Params!$B$20,0.3),0.3),IF(C6638&gt;=Params!$B$15-3,IF(C6638&lt;Params!$B$15,Params!$B$21,0.3),0.3)))</f>
        <v/>
      </c>
    </row>
    <row r="6639" ht="15" customHeight="1" s="1">
      <c r="A6639" s="9" t="n">
        <v>6636</v>
      </c>
      <c r="B6639" s="6" t="inlineStr">
        <is>
          <t>04/10</t>
        </is>
      </c>
      <c r="C6639" s="6" t="n">
        <v>11</v>
      </c>
      <c r="D6639" s="6" t="n">
        <v>1</v>
      </c>
      <c r="E6639" s="10">
        <f>IF(D6639=1, IF(OR(C6639&lt;10, C6639&gt;=15),1,0), IF(OR(C6639&lt;7, C6639&gt;=18),1,0))</f>
        <v/>
      </c>
      <c r="F6639" s="11" t="n">
        <v>0</v>
      </c>
      <c r="G6639" s="12">
        <f>0.65*8</f>
        <v/>
      </c>
      <c r="H6639" s="12">
        <f>F6639-G6639</f>
        <v/>
      </c>
      <c r="I6639" s="10">
        <f>IF(E6639=0,"Fora",IF(E6638=0,"Carg xar",IF(H6639&lt;0,IF(M6639&lt;0.9,"Carg FV","Stby"),IF(M6639&gt;P6639,"V2H",IF(M6639&lt;0.9,"Carg xar","Stby")))))</f>
        <v/>
      </c>
      <c r="J6639" s="12">
        <f>IF(OR(I6639="Carg FV",I6639="Carg xar"),MIN(IF(I6639="Carg FV",ABS(H6639),7.4),7.4,MAX(0,(0.9-M6639)*40)*0.95),0)</f>
        <v/>
      </c>
      <c r="K6639" s="12">
        <f>IF(I6639="V2H",MIN(MAX(0,H6639),7.4,MAX(0,(M6639-P6639)*40)*0.95),0)</f>
        <v/>
      </c>
      <c r="L6639" s="12">
        <f>IF(E6639=0,0,MAX(0,H6639-K6639))</f>
        <v/>
      </c>
      <c r="M6639" s="13">
        <f>M6638+J6638/40-IF(I6638="V2H",K6638/(0.95*40),0)-IF(E6639=0,IF(E6638=1,IF(D6639=1,30,40)*0.18/(2*40),0),0)-IF(E6639=1,IF(E6638=0,IF(D6639=1,30,40)*0.18/(2*40),0),0)</f>
        <v/>
      </c>
      <c r="N6639" s="14" t="n">
        <v>0.09</v>
      </c>
      <c r="O6639" s="15">
        <f>K6639*N6639</f>
        <v/>
      </c>
      <c r="P6639">
        <f>IF(E6639=0,0.3,IF(D6639=1,IF(C6639&gt;=Params!$B$13-3,IF(C6639&lt;Params!$B$13,Params!$B$20,0.3),0.3),IF(C6639&gt;=Params!$B$15-3,IF(C6639&lt;Params!$B$15,Params!$B$21,0.3),0.3)))</f>
        <v/>
      </c>
    </row>
    <row r="6640" ht="15" customHeight="1" s="1">
      <c r="A6640" s="9" t="n">
        <v>6637</v>
      </c>
      <c r="B6640" s="6" t="inlineStr">
        <is>
          <t>04/10</t>
        </is>
      </c>
      <c r="C6640" s="6" t="n">
        <v>12</v>
      </c>
      <c r="D6640" s="6" t="n">
        <v>1</v>
      </c>
      <c r="E6640" s="10">
        <f>IF(D6640=1, IF(OR(C6640&lt;10, C6640&gt;=15),1,0), IF(OR(C6640&lt;7, C6640&gt;=18),1,0))</f>
        <v/>
      </c>
      <c r="F6640" s="11" t="n">
        <v>0</v>
      </c>
      <c r="G6640" s="12">
        <f>0.72*8</f>
        <v/>
      </c>
      <c r="H6640" s="12">
        <f>F6640-G6640</f>
        <v/>
      </c>
      <c r="I6640" s="10">
        <f>IF(E6640=0,"Fora",IF(E6639=0,"Carg xar",IF(H6640&lt;0,IF(M6640&lt;0.9,"Carg FV","Stby"),IF(M6640&gt;P6640,"V2H",IF(M6640&lt;0.9,"Carg xar","Stby")))))</f>
        <v/>
      </c>
      <c r="J6640" s="12">
        <f>IF(OR(I6640="Carg FV",I6640="Carg xar"),MIN(IF(I6640="Carg FV",ABS(H6640),7.4),7.4,MAX(0,(0.9-M6640)*40)*0.95),0)</f>
        <v/>
      </c>
      <c r="K6640" s="12">
        <f>IF(I6640="V2H",MIN(MAX(0,H6640),7.4,MAX(0,(M6640-P6640)*40)*0.95),0)</f>
        <v/>
      </c>
      <c r="L6640" s="12">
        <f>IF(E6640=0,0,MAX(0,H6640-K6640))</f>
        <v/>
      </c>
      <c r="M6640" s="13">
        <f>M6639+J6639/40-IF(I6639="V2H",K6639/(0.95*40),0)-IF(E6640=0,IF(E6639=1,IF(D6640=1,30,40)*0.18/(2*40),0),0)-IF(E6640=1,IF(E6639=0,IF(D6640=1,30,40)*0.18/(2*40),0),0)</f>
        <v/>
      </c>
      <c r="N6640" s="14" t="n">
        <v>0.09</v>
      </c>
      <c r="O6640" s="15">
        <f>K6640*N6640</f>
        <v/>
      </c>
      <c r="P6640">
        <f>IF(E6640=0,0.3,IF(D6640=1,IF(C6640&gt;=Params!$B$13-3,IF(C6640&lt;Params!$B$13,Params!$B$20,0.3),0.3),IF(C6640&gt;=Params!$B$15-3,IF(C6640&lt;Params!$B$15,Params!$B$21,0.3),0.3)))</f>
        <v/>
      </c>
    </row>
    <row r="6641" ht="15" customHeight="1" s="1">
      <c r="A6641" s="9" t="n">
        <v>6638</v>
      </c>
      <c r="B6641" s="6" t="inlineStr">
        <is>
          <t>04/10</t>
        </is>
      </c>
      <c r="C6641" s="6" t="n">
        <v>13</v>
      </c>
      <c r="D6641" s="6" t="n">
        <v>1</v>
      </c>
      <c r="E6641" s="10">
        <f>IF(D6641=1, IF(OR(C6641&lt;10, C6641&gt;=15),1,0), IF(OR(C6641&lt;7, C6641&gt;=18),1,0))</f>
        <v/>
      </c>
      <c r="F6641" s="11" t="n">
        <v>0</v>
      </c>
      <c r="G6641" s="12">
        <f>0.68*8</f>
        <v/>
      </c>
      <c r="H6641" s="12">
        <f>F6641-G6641</f>
        <v/>
      </c>
      <c r="I6641" s="10">
        <f>IF(E6641=0,"Fora",IF(E6640=0,"Carg xar",IF(H6641&lt;0,IF(M6641&lt;0.9,"Carg FV","Stby"),IF(M6641&gt;P6641,"V2H",IF(M6641&lt;0.9,"Carg xar","Stby")))))</f>
        <v/>
      </c>
      <c r="J6641" s="12">
        <f>IF(OR(I6641="Carg FV",I6641="Carg xar"),MIN(IF(I6641="Carg FV",ABS(H6641),7.4),7.4,MAX(0,(0.9-M6641)*40)*0.95),0)</f>
        <v/>
      </c>
      <c r="K6641" s="12">
        <f>IF(I6641="V2H",MIN(MAX(0,H6641),7.4,MAX(0,(M6641-P6641)*40)*0.95),0)</f>
        <v/>
      </c>
      <c r="L6641" s="12">
        <f>IF(E6641=0,0,MAX(0,H6641-K6641))</f>
        <v/>
      </c>
      <c r="M6641" s="13">
        <f>M6640+J6640/40-IF(I6640="V2H",K6640/(0.95*40),0)-IF(E6641=0,IF(E6640=1,IF(D6641=1,30,40)*0.18/(2*40),0),0)-IF(E6641=1,IF(E6640=0,IF(D6641=1,30,40)*0.18/(2*40),0),0)</f>
        <v/>
      </c>
      <c r="N6641" s="14" t="n">
        <v>0.09</v>
      </c>
      <c r="O6641" s="15">
        <f>K6641*N6641</f>
        <v/>
      </c>
      <c r="P6641">
        <f>IF(E6641=0,0.3,IF(D6641=1,IF(C6641&gt;=Params!$B$13-3,IF(C6641&lt;Params!$B$13,Params!$B$20,0.3),0.3),IF(C6641&gt;=Params!$B$15-3,IF(C6641&lt;Params!$B$15,Params!$B$21,0.3),0.3)))</f>
        <v/>
      </c>
    </row>
    <row r="6642" ht="15" customHeight="1" s="1">
      <c r="A6642" s="9" t="n">
        <v>6639</v>
      </c>
      <c r="B6642" s="6" t="inlineStr">
        <is>
          <t>04/10</t>
        </is>
      </c>
      <c r="C6642" s="6" t="n">
        <v>14</v>
      </c>
      <c r="D6642" s="6" t="n">
        <v>1</v>
      </c>
      <c r="E6642" s="10">
        <f>IF(D6642=1, IF(OR(C6642&lt;10, C6642&gt;=15),1,0), IF(OR(C6642&lt;7, C6642&gt;=18),1,0))</f>
        <v/>
      </c>
      <c r="F6642" s="11" t="n">
        <v>0</v>
      </c>
      <c r="G6642" s="12">
        <f>0.55*8</f>
        <v/>
      </c>
      <c r="H6642" s="12">
        <f>F6642-G6642</f>
        <v/>
      </c>
      <c r="I6642" s="10">
        <f>IF(E6642=0,"Fora",IF(E6641=0,"Carg xar",IF(H6642&lt;0,IF(M6642&lt;0.9,"Carg FV","Stby"),IF(M6642&gt;P6642,"V2H",IF(M6642&lt;0.9,"Carg xar","Stby")))))</f>
        <v/>
      </c>
      <c r="J6642" s="12">
        <f>IF(OR(I6642="Carg FV",I6642="Carg xar"),MIN(IF(I6642="Carg FV",ABS(H6642),7.4),7.4,MAX(0,(0.9-M6642)*40)*0.95),0)</f>
        <v/>
      </c>
      <c r="K6642" s="12">
        <f>IF(I6642="V2H",MIN(MAX(0,H6642),7.4,MAX(0,(M6642-P6642)*40)*0.95),0)</f>
        <v/>
      </c>
      <c r="L6642" s="12">
        <f>IF(E6642=0,0,MAX(0,H6642-K6642))</f>
        <v/>
      </c>
      <c r="M6642" s="13">
        <f>M6641+J6641/40-IF(I6641="V2H",K6641/(0.95*40),0)-IF(E6642=0,IF(E6641=1,IF(D6642=1,30,40)*0.18/(2*40),0),0)-IF(E6642=1,IF(E6641=0,IF(D6642=1,30,40)*0.18/(2*40),0),0)</f>
        <v/>
      </c>
      <c r="N6642" s="14" t="n">
        <v>0.09</v>
      </c>
      <c r="O6642" s="15">
        <f>K6642*N6642</f>
        <v/>
      </c>
      <c r="P6642">
        <f>IF(E6642=0,0.3,IF(D6642=1,IF(C6642&gt;=Params!$B$13-3,IF(C6642&lt;Params!$B$13,Params!$B$20,0.3),0.3),IF(C6642&gt;=Params!$B$15-3,IF(C6642&lt;Params!$B$15,Params!$B$21,0.3),0.3)))</f>
        <v/>
      </c>
    </row>
    <row r="6643" ht="15" customHeight="1" s="1">
      <c r="A6643" s="9" t="n">
        <v>6640</v>
      </c>
      <c r="B6643" s="6" t="inlineStr">
        <is>
          <t>04/10</t>
        </is>
      </c>
      <c r="C6643" s="6" t="n">
        <v>15</v>
      </c>
      <c r="D6643" s="6" t="n">
        <v>1</v>
      </c>
      <c r="E6643" s="10">
        <f>IF(D6643=1, IF(OR(C6643&lt;10, C6643&gt;=15),1,0), IF(OR(C6643&lt;7, C6643&gt;=18),1,0))</f>
        <v/>
      </c>
      <c r="F6643" s="11" t="n">
        <v>0</v>
      </c>
      <c r="G6643" s="12">
        <f>0.38*8</f>
        <v/>
      </c>
      <c r="H6643" s="12">
        <f>F6643-G6643</f>
        <v/>
      </c>
      <c r="I6643" s="10">
        <f>IF(E6643=0,"Fora",IF(E6642=0,"Carg xar",IF(H6643&lt;0,IF(M6643&lt;0.9,"Carg FV","Stby"),IF(M6643&gt;P6643,"V2H",IF(M6643&lt;0.9,"Carg xar","Stby")))))</f>
        <v/>
      </c>
      <c r="J6643" s="12">
        <f>IF(OR(I6643="Carg FV",I6643="Carg xar"),MIN(IF(I6643="Carg FV",ABS(H6643),7.4),7.4,MAX(0,(0.9-M6643)*40)*0.95),0)</f>
        <v/>
      </c>
      <c r="K6643" s="12">
        <f>IF(I6643="V2H",MIN(MAX(0,H6643),7.4,MAX(0,(M6643-P6643)*40)*0.95),0)</f>
        <v/>
      </c>
      <c r="L6643" s="12">
        <f>IF(E6643=0,0,MAX(0,H6643-K6643))</f>
        <v/>
      </c>
      <c r="M6643" s="13">
        <f>M6642+J6642/40-IF(I6642="V2H",K6642/(0.95*40),0)-IF(E6643=0,IF(E6642=1,IF(D6643=1,30,40)*0.18/(2*40),0),0)-IF(E6643=1,IF(E6642=0,IF(D6643=1,30,40)*0.18/(2*40),0),0)</f>
        <v/>
      </c>
      <c r="N6643" s="14" t="n">
        <v>0.09</v>
      </c>
      <c r="O6643" s="15">
        <f>K6643*N6643</f>
        <v/>
      </c>
      <c r="P6643">
        <f>IF(E6643=0,0.3,IF(D6643=1,IF(C6643&gt;=Params!$B$13-3,IF(C6643&lt;Params!$B$13,Params!$B$20,0.3),0.3),IF(C6643&gt;=Params!$B$15-3,IF(C6643&lt;Params!$B$15,Params!$B$21,0.3),0.3)))</f>
        <v/>
      </c>
    </row>
    <row r="6644" ht="15" customHeight="1" s="1">
      <c r="A6644" s="9" t="n">
        <v>6641</v>
      </c>
      <c r="B6644" s="6" t="inlineStr">
        <is>
          <t>04/10</t>
        </is>
      </c>
      <c r="C6644" s="6" t="n">
        <v>16</v>
      </c>
      <c r="D6644" s="6" t="n">
        <v>1</v>
      </c>
      <c r="E6644" s="10">
        <f>IF(D6644=1, IF(OR(C6644&lt;10, C6644&gt;=15),1,0), IF(OR(C6644&lt;7, C6644&gt;=18),1,0))</f>
        <v/>
      </c>
      <c r="F6644" s="11" t="n">
        <v>0</v>
      </c>
      <c r="G6644" s="12">
        <f>0.18*8</f>
        <v/>
      </c>
      <c r="H6644" s="12">
        <f>F6644-G6644</f>
        <v/>
      </c>
      <c r="I6644" s="10">
        <f>IF(E6644=0,"Fora",IF(E6643=0,"Carg xar",IF(H6644&lt;0,IF(M6644&lt;0.9,"Carg FV","Stby"),IF(M6644&gt;P6644,"V2H",IF(M6644&lt;0.9,"Carg xar","Stby")))))</f>
        <v/>
      </c>
      <c r="J6644" s="12">
        <f>IF(OR(I6644="Carg FV",I6644="Carg xar"),MIN(IF(I6644="Carg FV",ABS(H6644),7.4),7.4,MAX(0,(0.9-M6644)*40)*0.95),0)</f>
        <v/>
      </c>
      <c r="K6644" s="12">
        <f>IF(I6644="V2H",MIN(MAX(0,H6644),7.4,MAX(0,(M6644-P6644)*40)*0.95),0)</f>
        <v/>
      </c>
      <c r="L6644" s="12">
        <f>IF(E6644=0,0,MAX(0,H6644-K6644))</f>
        <v/>
      </c>
      <c r="M6644" s="13">
        <f>M6643+J6643/40-IF(I6643="V2H",K6643/(0.95*40),0)-IF(E6644=0,IF(E6643=1,IF(D6644=1,30,40)*0.18/(2*40),0),0)-IF(E6644=1,IF(E6643=0,IF(D6644=1,30,40)*0.18/(2*40),0),0)</f>
        <v/>
      </c>
      <c r="N6644" s="14" t="n">
        <v>0.09</v>
      </c>
      <c r="O6644" s="15">
        <f>K6644*N6644</f>
        <v/>
      </c>
      <c r="P6644">
        <f>IF(E6644=0,0.3,IF(D6644=1,IF(C6644&gt;=Params!$B$13-3,IF(C6644&lt;Params!$B$13,Params!$B$20,0.3),0.3),IF(C6644&gt;=Params!$B$15-3,IF(C6644&lt;Params!$B$15,Params!$B$21,0.3),0.3)))</f>
        <v/>
      </c>
    </row>
    <row r="6645" ht="15" customHeight="1" s="1">
      <c r="A6645" s="9" t="n">
        <v>6642</v>
      </c>
      <c r="B6645" s="6" t="inlineStr">
        <is>
          <t>04/10</t>
        </is>
      </c>
      <c r="C6645" s="6" t="n">
        <v>17</v>
      </c>
      <c r="D6645" s="6" t="n">
        <v>1</v>
      </c>
      <c r="E6645" s="10">
        <f>IF(D6645=1, IF(OR(C6645&lt;10, C6645&gt;=15),1,0), IF(OR(C6645&lt;7, C6645&gt;=18),1,0))</f>
        <v/>
      </c>
      <c r="F6645" s="11" t="n">
        <v>0</v>
      </c>
      <c r="G6645" s="12">
        <f>0.04*8</f>
        <v/>
      </c>
      <c r="H6645" s="12">
        <f>F6645-G6645</f>
        <v/>
      </c>
      <c r="I6645" s="10">
        <f>IF(E6645=0,"Fora",IF(E6644=0,"Carg xar",IF(H6645&lt;0,IF(M6645&lt;0.9,"Carg FV","Stby"),IF(M6645&gt;P6645,"V2H",IF(M6645&lt;0.9,"Carg xar","Stby")))))</f>
        <v/>
      </c>
      <c r="J6645" s="12">
        <f>IF(OR(I6645="Carg FV",I6645="Carg xar"),MIN(IF(I6645="Carg FV",ABS(H6645),7.4),7.4,MAX(0,(0.9-M6645)*40)*0.95),0)</f>
        <v/>
      </c>
      <c r="K6645" s="12">
        <f>IF(I6645="V2H",MIN(MAX(0,H6645),7.4,MAX(0,(M6645-P6645)*40)*0.95),0)</f>
        <v/>
      </c>
      <c r="L6645" s="12">
        <f>IF(E6645=0,0,MAX(0,H6645-K6645))</f>
        <v/>
      </c>
      <c r="M6645" s="13">
        <f>M6644+J6644/40-IF(I6644="V2H",K6644/(0.95*40),0)-IF(E6645=0,IF(E6644=1,IF(D6645=1,30,40)*0.18/(2*40),0),0)-IF(E6645=1,IF(E6644=0,IF(D6645=1,30,40)*0.18/(2*40),0),0)</f>
        <v/>
      </c>
      <c r="N6645" s="14" t="n">
        <v>0.09</v>
      </c>
      <c r="O6645" s="15">
        <f>K6645*N6645</f>
        <v/>
      </c>
      <c r="P6645">
        <f>IF(E6645=0,0.3,IF(D6645=1,IF(C6645&gt;=Params!$B$13-3,IF(C6645&lt;Params!$B$13,Params!$B$20,0.3),0.3),IF(C6645&gt;=Params!$B$15-3,IF(C6645&lt;Params!$B$15,Params!$B$21,0.3),0.3)))</f>
        <v/>
      </c>
    </row>
    <row r="6646" ht="15" customHeight="1" s="1">
      <c r="A6646" s="9" t="n">
        <v>6643</v>
      </c>
      <c r="B6646" s="6" t="inlineStr">
        <is>
          <t>04/10</t>
        </is>
      </c>
      <c r="C6646" s="6" t="n">
        <v>18</v>
      </c>
      <c r="D6646" s="6" t="n">
        <v>1</v>
      </c>
      <c r="E6646" s="10">
        <f>IF(D6646=1, IF(OR(C6646&lt;10, C6646&gt;=15),1,0), IF(OR(C6646&lt;7, C6646&gt;=18),1,0))</f>
        <v/>
      </c>
      <c r="F6646" s="11" t="n">
        <v>0</v>
      </c>
      <c r="G6646" s="12">
        <f>0*8</f>
        <v/>
      </c>
      <c r="H6646" s="12">
        <f>F6646-G6646</f>
        <v/>
      </c>
      <c r="I6646" s="10">
        <f>IF(E6646=0,"Fora",IF(E6645=0,"Carg xar",IF(H6646&lt;0,IF(M6646&lt;0.9,"Carg FV","Stby"),IF(M6646&gt;P6646,"V2H",IF(M6646&lt;0.9,"Carg xar","Stby")))))</f>
        <v/>
      </c>
      <c r="J6646" s="12">
        <f>IF(OR(I6646="Carg FV",I6646="Carg xar"),MIN(IF(I6646="Carg FV",ABS(H6646),7.4),7.4,MAX(0,(0.9-M6646)*40)*0.95),0)</f>
        <v/>
      </c>
      <c r="K6646" s="12">
        <f>IF(I6646="V2H",MIN(MAX(0,H6646),7.4,MAX(0,(M6646-P6646)*40)*0.95),0)</f>
        <v/>
      </c>
      <c r="L6646" s="12">
        <f>IF(E6646=0,0,MAX(0,H6646-K6646))</f>
        <v/>
      </c>
      <c r="M6646" s="13">
        <f>M6645+J6645/40-IF(I6645="V2H",K6645/(0.95*40),0)-IF(E6646=0,IF(E6645=1,IF(D6646=1,30,40)*0.18/(2*40),0),0)-IF(E6646=1,IF(E6645=0,IF(D6646=1,30,40)*0.18/(2*40),0),0)</f>
        <v/>
      </c>
      <c r="N6646" s="14" t="n">
        <v>0.09</v>
      </c>
      <c r="O6646" s="15">
        <f>K6646*N6646</f>
        <v/>
      </c>
      <c r="P6646">
        <f>IF(E6646=0,0.3,IF(D6646=1,IF(C6646&gt;=Params!$B$13-3,IF(C6646&lt;Params!$B$13,Params!$B$20,0.3),0.3),IF(C6646&gt;=Params!$B$15-3,IF(C6646&lt;Params!$B$15,Params!$B$21,0.3),0.3)))</f>
        <v/>
      </c>
    </row>
    <row r="6647" ht="15" customHeight="1" s="1">
      <c r="A6647" s="9" t="n">
        <v>6644</v>
      </c>
      <c r="B6647" s="6" t="inlineStr">
        <is>
          <t>04/10</t>
        </is>
      </c>
      <c r="C6647" s="6" t="n">
        <v>19</v>
      </c>
      <c r="D6647" s="6" t="n">
        <v>1</v>
      </c>
      <c r="E6647" s="10">
        <f>IF(D6647=1, IF(OR(C6647&lt;10, C6647&gt;=15),1,0), IF(OR(C6647&lt;7, C6647&gt;=18),1,0))</f>
        <v/>
      </c>
      <c r="F6647" s="11" t="n">
        <v>0.21</v>
      </c>
      <c r="G6647" s="12">
        <f>0*8</f>
        <v/>
      </c>
      <c r="H6647" s="12">
        <f>F6647-G6647</f>
        <v/>
      </c>
      <c r="I6647" s="10">
        <f>IF(E6647=0,"Fora",IF(E6646=0,"Carg xar",IF(H6647&lt;0,IF(M6647&lt;0.9,"Carg FV","Stby"),IF(M6647&gt;P6647,"V2H",IF(M6647&lt;0.9,"Carg xar","Stby")))))</f>
        <v/>
      </c>
      <c r="J6647" s="12">
        <f>IF(OR(I6647="Carg FV",I6647="Carg xar"),MIN(IF(I6647="Carg FV",ABS(H6647),7.4),7.4,MAX(0,(0.9-M6647)*40)*0.95),0)</f>
        <v/>
      </c>
      <c r="K6647" s="12">
        <f>IF(I6647="V2H",MIN(MAX(0,H6647),7.4,MAX(0,(M6647-P6647)*40)*0.95),0)</f>
        <v/>
      </c>
      <c r="L6647" s="12">
        <f>IF(E6647=0,0,MAX(0,H6647-K6647))</f>
        <v/>
      </c>
      <c r="M6647" s="13">
        <f>M6646+J6646/40-IF(I6646="V2H",K6646/(0.95*40),0)-IF(E6647=0,IF(E6646=1,IF(D6647=1,30,40)*0.18/(2*40),0),0)-IF(E6647=1,IF(E6646=0,IF(D6647=1,30,40)*0.18/(2*40),0),0)</f>
        <v/>
      </c>
      <c r="N6647" s="14" t="n">
        <v>0.09</v>
      </c>
      <c r="O6647" s="15">
        <f>K6647*N6647</f>
        <v/>
      </c>
      <c r="P6647">
        <f>IF(E6647=0,0.3,IF(D6647=1,IF(C6647&gt;=Params!$B$13-3,IF(C6647&lt;Params!$B$13,Params!$B$20,0.3),0.3),IF(C6647&gt;=Params!$B$15-3,IF(C6647&lt;Params!$B$15,Params!$B$21,0.3),0.3)))</f>
        <v/>
      </c>
    </row>
    <row r="6648" ht="15" customHeight="1" s="1">
      <c r="A6648" s="9" t="n">
        <v>6645</v>
      </c>
      <c r="B6648" s="6" t="inlineStr">
        <is>
          <t>04/10</t>
        </is>
      </c>
      <c r="C6648" s="6" t="n">
        <v>20</v>
      </c>
      <c r="D6648" s="6" t="n">
        <v>1</v>
      </c>
      <c r="E6648" s="10">
        <f>IF(D6648=1, IF(OR(C6648&lt;10, C6648&gt;=15),1,0), IF(OR(C6648&lt;7, C6648&gt;=18),1,0))</f>
        <v/>
      </c>
      <c r="F6648" s="11" t="n">
        <v>1.114</v>
      </c>
      <c r="G6648" s="12">
        <f>0*8</f>
        <v/>
      </c>
      <c r="H6648" s="12">
        <f>F6648-G6648</f>
        <v/>
      </c>
      <c r="I6648" s="10">
        <f>IF(E6648=0,"Fora",IF(E6647=0,"Carg xar",IF(H6648&lt;0,IF(M6648&lt;0.9,"Carg FV","Stby"),IF(M6648&gt;P6648,"V2H",IF(M6648&lt;0.9,"Carg xar","Stby")))))</f>
        <v/>
      </c>
      <c r="J6648" s="12">
        <f>IF(OR(I6648="Carg FV",I6648="Carg xar"),MIN(IF(I6648="Carg FV",ABS(H6648),7.4),7.4,MAX(0,(0.9-M6648)*40)*0.95),0)</f>
        <v/>
      </c>
      <c r="K6648" s="12">
        <f>IF(I6648="V2H",MIN(MAX(0,H6648),7.4,MAX(0,(M6648-P6648)*40)*0.95),0)</f>
        <v/>
      </c>
      <c r="L6648" s="12">
        <f>IF(E6648=0,0,MAX(0,H6648-K6648))</f>
        <v/>
      </c>
      <c r="M6648" s="13">
        <f>M6647+J6647/40-IF(I6647="V2H",K6647/(0.95*40),0)-IF(E6648=0,IF(E6647=1,IF(D6648=1,30,40)*0.18/(2*40),0),0)-IF(E6648=1,IF(E6647=0,IF(D6648=1,30,40)*0.18/(2*40),0),0)</f>
        <v/>
      </c>
      <c r="N6648" s="14" t="n">
        <v>0.09</v>
      </c>
      <c r="O6648" s="15">
        <f>K6648*N6648</f>
        <v/>
      </c>
      <c r="P6648">
        <f>IF(E6648=0,0.3,IF(D6648=1,IF(C6648&gt;=Params!$B$13-3,IF(C6648&lt;Params!$B$13,Params!$B$20,0.3),0.3),IF(C6648&gt;=Params!$B$15-3,IF(C6648&lt;Params!$B$15,Params!$B$21,0.3),0.3)))</f>
        <v/>
      </c>
    </row>
    <row r="6649" ht="15" customHeight="1" s="1">
      <c r="A6649" s="9" t="n">
        <v>6646</v>
      </c>
      <c r="B6649" s="6" t="inlineStr">
        <is>
          <t>04/10</t>
        </is>
      </c>
      <c r="C6649" s="6" t="n">
        <v>21</v>
      </c>
      <c r="D6649" s="6" t="n">
        <v>1</v>
      </c>
      <c r="E6649" s="10">
        <f>IF(D6649=1, IF(OR(C6649&lt;10, C6649&gt;=15),1,0), IF(OR(C6649&lt;7, C6649&gt;=18),1,0))</f>
        <v/>
      </c>
      <c r="F6649" s="11" t="n">
        <v>1.038</v>
      </c>
      <c r="G6649" s="12">
        <f>0*8</f>
        <v/>
      </c>
      <c r="H6649" s="12">
        <f>F6649-G6649</f>
        <v/>
      </c>
      <c r="I6649" s="10">
        <f>IF(E6649=0,"Fora",IF(E6648=0,"Carg xar",IF(H6649&lt;0,IF(M6649&lt;0.9,"Carg FV","Stby"),IF(M6649&gt;P6649,"V2H",IF(M6649&lt;0.9,"Carg xar","Stby")))))</f>
        <v/>
      </c>
      <c r="J6649" s="12">
        <f>IF(OR(I6649="Carg FV",I6649="Carg xar"),MIN(IF(I6649="Carg FV",ABS(H6649),7.4),7.4,MAX(0,(0.9-M6649)*40)*0.95),0)</f>
        <v/>
      </c>
      <c r="K6649" s="12">
        <f>IF(I6649="V2H",MIN(MAX(0,H6649),7.4,MAX(0,(M6649-P6649)*40)*0.95),0)</f>
        <v/>
      </c>
      <c r="L6649" s="12">
        <f>IF(E6649=0,0,MAX(0,H6649-K6649))</f>
        <v/>
      </c>
      <c r="M6649" s="13">
        <f>M6648+J6648/40-IF(I6648="V2H",K6648/(0.95*40),0)-IF(E6649=0,IF(E6648=1,IF(D6649=1,30,40)*0.18/(2*40),0),0)-IF(E6649=1,IF(E6648=0,IF(D6649=1,30,40)*0.18/(2*40),0),0)</f>
        <v/>
      </c>
      <c r="N6649" s="14" t="n">
        <v>0.09</v>
      </c>
      <c r="O6649" s="15">
        <f>K6649*N6649</f>
        <v/>
      </c>
      <c r="P6649">
        <f>IF(E6649=0,0.3,IF(D6649=1,IF(C6649&gt;=Params!$B$13-3,IF(C6649&lt;Params!$B$13,Params!$B$20,0.3),0.3),IF(C6649&gt;=Params!$B$15-3,IF(C6649&lt;Params!$B$15,Params!$B$21,0.3),0.3)))</f>
        <v/>
      </c>
    </row>
    <row r="6650" ht="15" customHeight="1" s="1">
      <c r="A6650" s="9" t="n">
        <v>6647</v>
      </c>
      <c r="B6650" s="6" t="inlineStr">
        <is>
          <t>04/10</t>
        </is>
      </c>
      <c r="C6650" s="6" t="n">
        <v>22</v>
      </c>
      <c r="D6650" s="6" t="n">
        <v>1</v>
      </c>
      <c r="E6650" s="10">
        <f>IF(D6650=1, IF(OR(C6650&lt;10, C6650&gt;=15),1,0), IF(OR(C6650&lt;7, C6650&gt;=18),1,0))</f>
        <v/>
      </c>
      <c r="F6650" s="11" t="n">
        <v>1.101</v>
      </c>
      <c r="G6650" s="12">
        <f>0*8</f>
        <v/>
      </c>
      <c r="H6650" s="12">
        <f>F6650-G6650</f>
        <v/>
      </c>
      <c r="I6650" s="10">
        <f>IF(E6650=0,"Fora",IF(E6649=0,"Carg xar",IF(H6650&lt;0,IF(M6650&lt;0.9,"Carg FV","Stby"),IF(M6650&gt;P6650,"V2H",IF(M6650&lt;0.9,"Carg xar","Stby")))))</f>
        <v/>
      </c>
      <c r="J6650" s="12">
        <f>IF(OR(I6650="Carg FV",I6650="Carg xar"),MIN(IF(I6650="Carg FV",ABS(H6650),7.4),7.4,MAX(0,(0.9-M6650)*40)*0.95),0)</f>
        <v/>
      </c>
      <c r="K6650" s="12">
        <f>IF(I6650="V2H",MIN(MAX(0,H6650),7.4,MAX(0,(M6650-P6650)*40)*0.95),0)</f>
        <v/>
      </c>
      <c r="L6650" s="12">
        <f>IF(E6650=0,0,MAX(0,H6650-K6650))</f>
        <v/>
      </c>
      <c r="M6650" s="13">
        <f>M6649+J6649/40-IF(I6649="V2H",K6649/(0.95*40),0)-IF(E6650=0,IF(E6649=1,IF(D6650=1,30,40)*0.18/(2*40),0),0)-IF(E6650=1,IF(E6649=0,IF(D6650=1,30,40)*0.18/(2*40),0),0)</f>
        <v/>
      </c>
      <c r="N6650" s="14" t="n">
        <v>0.09</v>
      </c>
      <c r="O6650" s="15">
        <f>K6650*N6650</f>
        <v/>
      </c>
      <c r="P6650">
        <f>IF(E6650=0,0.3,IF(D6650=1,IF(C6650&gt;=Params!$B$13-3,IF(C6650&lt;Params!$B$13,Params!$B$20,0.3),0.3),IF(C6650&gt;=Params!$B$15-3,IF(C6650&lt;Params!$B$15,Params!$B$21,0.3),0.3)))</f>
        <v/>
      </c>
    </row>
    <row r="6651" ht="15" customHeight="1" s="1">
      <c r="A6651" s="9" t="n">
        <v>6648</v>
      </c>
      <c r="B6651" s="6" t="inlineStr">
        <is>
          <t>04/10</t>
        </is>
      </c>
      <c r="C6651" s="6" t="n">
        <v>23</v>
      </c>
      <c r="D6651" s="6" t="n">
        <v>1</v>
      </c>
      <c r="E6651" s="10">
        <f>IF(D6651=1, IF(OR(C6651&lt;10, C6651&gt;=15),1,0), IF(OR(C6651&lt;7, C6651&gt;=18),1,0))</f>
        <v/>
      </c>
      <c r="F6651" s="11" t="n">
        <v>1.902</v>
      </c>
      <c r="G6651" s="12">
        <f>0*8</f>
        <v/>
      </c>
      <c r="H6651" s="12">
        <f>F6651-G6651</f>
        <v/>
      </c>
      <c r="I6651" s="10">
        <f>IF(E6651=0,"Fora",IF(E6650=0,"Carg xar",IF(H6651&lt;0,IF(M6651&lt;0.9,"Carg FV","Stby"),IF(M6651&gt;P6651,"V2H",IF(M6651&lt;0.9,"Carg xar","Stby")))))</f>
        <v/>
      </c>
      <c r="J6651" s="12">
        <f>IF(OR(I6651="Carg FV",I6651="Carg xar"),MIN(IF(I6651="Carg FV",ABS(H6651),7.4),7.4,MAX(0,(0.9-M6651)*40)*0.95),0)</f>
        <v/>
      </c>
      <c r="K6651" s="12">
        <f>IF(I6651="V2H",MIN(MAX(0,H6651),7.4,MAX(0,(M6651-P6651)*40)*0.95),0)</f>
        <v/>
      </c>
      <c r="L6651" s="12">
        <f>IF(E6651=0,0,MAX(0,H6651-K6651))</f>
        <v/>
      </c>
      <c r="M6651" s="13">
        <f>M6650+J6650/40-IF(I6650="V2H",K6650/(0.95*40),0)-IF(E6651=0,IF(E6650=1,IF(D6651=1,30,40)*0.18/(2*40),0),0)-IF(E6651=1,IF(E6650=0,IF(D6651=1,30,40)*0.18/(2*40),0),0)</f>
        <v/>
      </c>
      <c r="N6651" s="14" t="n">
        <v>0.09</v>
      </c>
      <c r="O6651" s="15">
        <f>K6651*N6651</f>
        <v/>
      </c>
      <c r="P6651">
        <f>IF(E6651=0,0.3,IF(D6651=1,IF(C6651&gt;=Params!$B$13-3,IF(C6651&lt;Params!$B$13,Params!$B$20,0.3),0.3),IF(C6651&gt;=Params!$B$15-3,IF(C6651&lt;Params!$B$15,Params!$B$21,0.3),0.3)))</f>
        <v/>
      </c>
    </row>
    <row r="6652" ht="15" customHeight="1" s="1">
      <c r="A6652" s="9" t="n">
        <v>6649</v>
      </c>
      <c r="B6652" s="6" t="inlineStr">
        <is>
          <t>05/10</t>
        </is>
      </c>
      <c r="C6652" s="6" t="n">
        <v>0</v>
      </c>
      <c r="D6652" s="6" t="n">
        <v>1</v>
      </c>
      <c r="E6652" s="10">
        <f>IF(D6652=1, IF(OR(C6652&lt;10, C6652&gt;=15),1,0), IF(OR(C6652&lt;7, C6652&gt;=18),1,0))</f>
        <v/>
      </c>
      <c r="F6652" s="11" t="n">
        <v>0.492</v>
      </c>
      <c r="G6652" s="12">
        <f>0*8</f>
        <v/>
      </c>
      <c r="H6652" s="12">
        <f>F6652-G6652</f>
        <v/>
      </c>
      <c r="I6652" s="10">
        <f>IF(E6652=0,"Fora",IF(E6651=0,"Carg xar",IF(H6652&lt;0,IF(M6652&lt;0.9,"Carg FV","Stby"),IF(M6652&gt;P6652,"V2H",IF(M6652&lt;0.9,"Carg xar","Stby")))))</f>
        <v/>
      </c>
      <c r="J6652" s="12">
        <f>IF(OR(I6652="Carg FV",I6652="Carg xar"),MIN(IF(I6652="Carg FV",ABS(H6652),7.4),7.4,MAX(0,(0.9-M6652)*40)*0.95),0)</f>
        <v/>
      </c>
      <c r="K6652" s="12">
        <f>IF(I6652="V2H",MIN(MAX(0,H6652),7.4,MAX(0,(M6652-P6652)*40)*0.95),0)</f>
        <v/>
      </c>
      <c r="L6652" s="12">
        <f>IF(E6652=0,0,MAX(0,H6652-K6652))</f>
        <v/>
      </c>
      <c r="M6652" s="13">
        <f>M6651+J6651/40-IF(I6651="V2H",K6651/(0.95*40),0)-IF(E6652=0,IF(E6651=1,IF(D6652=1,30,40)*0.18/(2*40),0),0)-IF(E6652=1,IF(E6651=0,IF(D6652=1,30,40)*0.18/(2*40),0),0)</f>
        <v/>
      </c>
      <c r="N6652" s="14" t="n">
        <v>0.09</v>
      </c>
      <c r="O6652" s="15">
        <f>K6652*N6652</f>
        <v/>
      </c>
      <c r="P6652">
        <f>IF(E6652=0,0.3,IF(D6652=1,IF(C6652&gt;=Params!$B$13-3,IF(C6652&lt;Params!$B$13,Params!$B$20,0.3),0.3),IF(C6652&gt;=Params!$B$15-3,IF(C6652&lt;Params!$B$15,Params!$B$21,0.3),0.3)))</f>
        <v/>
      </c>
    </row>
    <row r="6653" ht="15" customHeight="1" s="1">
      <c r="A6653" s="9" t="n">
        <v>6650</v>
      </c>
      <c r="B6653" s="6" t="inlineStr">
        <is>
          <t>05/10</t>
        </is>
      </c>
      <c r="C6653" s="6" t="n">
        <v>1</v>
      </c>
      <c r="D6653" s="6" t="n">
        <v>1</v>
      </c>
      <c r="E6653" s="10">
        <f>IF(D6653=1, IF(OR(C6653&lt;10, C6653&gt;=15),1,0), IF(OR(C6653&lt;7, C6653&gt;=18),1,0))</f>
        <v/>
      </c>
      <c r="F6653" s="11" t="n">
        <v>0.289</v>
      </c>
      <c r="G6653" s="12">
        <f>0*8</f>
        <v/>
      </c>
      <c r="H6653" s="12">
        <f>F6653-G6653</f>
        <v/>
      </c>
      <c r="I6653" s="10">
        <f>IF(E6653=0,"Fora",IF(E6652=0,"Carg xar",IF(H6653&lt;0,IF(M6653&lt;0.9,"Carg FV","Stby"),IF(M6653&gt;P6653,"V2H",IF(M6653&lt;0.9,"Carg xar","Stby")))))</f>
        <v/>
      </c>
      <c r="J6653" s="12">
        <f>IF(OR(I6653="Carg FV",I6653="Carg xar"),MIN(IF(I6653="Carg FV",ABS(H6653),7.4),7.4,MAX(0,(0.9-M6653)*40)*0.95),0)</f>
        <v/>
      </c>
      <c r="K6653" s="12">
        <f>IF(I6653="V2H",MIN(MAX(0,H6653),7.4,MAX(0,(M6653-P6653)*40)*0.95),0)</f>
        <v/>
      </c>
      <c r="L6653" s="12">
        <f>IF(E6653=0,0,MAX(0,H6653-K6653))</f>
        <v/>
      </c>
      <c r="M6653" s="13">
        <f>M6652+J6652/40-IF(I6652="V2H",K6652/(0.95*40),0)-IF(E6653=0,IF(E6652=1,IF(D6653=1,30,40)*0.18/(2*40),0),0)-IF(E6653=1,IF(E6652=0,IF(D6653=1,30,40)*0.18/(2*40),0),0)</f>
        <v/>
      </c>
      <c r="N6653" s="14" t="n">
        <v>0.09</v>
      </c>
      <c r="O6653" s="15">
        <f>K6653*N6653</f>
        <v/>
      </c>
      <c r="P6653">
        <f>IF(E6653=0,0.3,IF(D6653=1,IF(C6653&gt;=Params!$B$13-3,IF(C6653&lt;Params!$B$13,Params!$B$20,0.3),0.3),IF(C6653&gt;=Params!$B$15-3,IF(C6653&lt;Params!$B$15,Params!$B$21,0.3),0.3)))</f>
        <v/>
      </c>
    </row>
    <row r="6654" ht="15" customHeight="1" s="1">
      <c r="A6654" s="9" t="n">
        <v>6651</v>
      </c>
      <c r="B6654" s="6" t="inlineStr">
        <is>
          <t>05/10</t>
        </is>
      </c>
      <c r="C6654" s="6" t="n">
        <v>2</v>
      </c>
      <c r="D6654" s="6" t="n">
        <v>1</v>
      </c>
      <c r="E6654" s="10">
        <f>IF(D6654=1, IF(OR(C6654&lt;10, C6654&gt;=15),1,0), IF(OR(C6654&lt;7, C6654&gt;=18),1,0))</f>
        <v/>
      </c>
      <c r="F6654" s="11" t="n">
        <v>0.333</v>
      </c>
      <c r="G6654" s="12">
        <f>0*8</f>
        <v/>
      </c>
      <c r="H6654" s="12">
        <f>F6654-G6654</f>
        <v/>
      </c>
      <c r="I6654" s="10">
        <f>IF(E6654=0,"Fora",IF(E6653=0,"Carg xar",IF(H6654&lt;0,IF(M6654&lt;0.9,"Carg FV","Stby"),IF(M6654&gt;P6654,"V2H",IF(M6654&lt;0.9,"Carg xar","Stby")))))</f>
        <v/>
      </c>
      <c r="J6654" s="12">
        <f>IF(OR(I6654="Carg FV",I6654="Carg xar"),MIN(IF(I6654="Carg FV",ABS(H6654),7.4),7.4,MAX(0,(0.9-M6654)*40)*0.95),0)</f>
        <v/>
      </c>
      <c r="K6654" s="12">
        <f>IF(I6654="V2H",MIN(MAX(0,H6654),7.4,MAX(0,(M6654-P6654)*40)*0.95),0)</f>
        <v/>
      </c>
      <c r="L6654" s="12">
        <f>IF(E6654=0,0,MAX(0,H6654-K6654))</f>
        <v/>
      </c>
      <c r="M6654" s="13">
        <f>M6653+J6653/40-IF(I6653="V2H",K6653/(0.95*40),0)-IF(E6654=0,IF(E6653=1,IF(D6654=1,30,40)*0.18/(2*40),0),0)-IF(E6654=1,IF(E6653=0,IF(D6654=1,30,40)*0.18/(2*40),0),0)</f>
        <v/>
      </c>
      <c r="N6654" s="14" t="n">
        <v>0.09</v>
      </c>
      <c r="O6654" s="15">
        <f>K6654*N6654</f>
        <v/>
      </c>
      <c r="P6654">
        <f>IF(E6654=0,0.3,IF(D6654=1,IF(C6654&gt;=Params!$B$13-3,IF(C6654&lt;Params!$B$13,Params!$B$20,0.3),0.3),IF(C6654&gt;=Params!$B$15-3,IF(C6654&lt;Params!$B$15,Params!$B$21,0.3),0.3)))</f>
        <v/>
      </c>
    </row>
    <row r="6655" ht="15" customHeight="1" s="1">
      <c r="A6655" s="9" t="n">
        <v>6652</v>
      </c>
      <c r="B6655" s="6" t="inlineStr">
        <is>
          <t>05/10</t>
        </is>
      </c>
      <c r="C6655" s="6" t="n">
        <v>3</v>
      </c>
      <c r="D6655" s="6" t="n">
        <v>1</v>
      </c>
      <c r="E6655" s="10">
        <f>IF(D6655=1, IF(OR(C6655&lt;10, C6655&gt;=15),1,0), IF(OR(C6655&lt;7, C6655&gt;=18),1,0))</f>
        <v/>
      </c>
      <c r="F6655" s="11" t="n">
        <v>0.292</v>
      </c>
      <c r="G6655" s="12">
        <f>0*8</f>
        <v/>
      </c>
      <c r="H6655" s="12">
        <f>F6655-G6655</f>
        <v/>
      </c>
      <c r="I6655" s="10">
        <f>IF(E6655=0,"Fora",IF(E6654=0,"Carg xar",IF(H6655&lt;0,IF(M6655&lt;0.9,"Carg FV","Stby"),IF(M6655&gt;P6655,"V2H",IF(M6655&lt;0.9,"Carg xar","Stby")))))</f>
        <v/>
      </c>
      <c r="J6655" s="12">
        <f>IF(OR(I6655="Carg FV",I6655="Carg xar"),MIN(IF(I6655="Carg FV",ABS(H6655),7.4),7.4,MAX(0,(0.9-M6655)*40)*0.95),0)</f>
        <v/>
      </c>
      <c r="K6655" s="12">
        <f>IF(I6655="V2H",MIN(MAX(0,H6655),7.4,MAX(0,(M6655-P6655)*40)*0.95),0)</f>
        <v/>
      </c>
      <c r="L6655" s="12">
        <f>IF(E6655=0,0,MAX(0,H6655-K6655))</f>
        <v/>
      </c>
      <c r="M6655" s="13">
        <f>M6654+J6654/40-IF(I6654="V2H",K6654/(0.95*40),0)-IF(E6655=0,IF(E6654=1,IF(D6655=1,30,40)*0.18/(2*40),0),0)-IF(E6655=1,IF(E6654=0,IF(D6655=1,30,40)*0.18/(2*40),0),0)</f>
        <v/>
      </c>
      <c r="N6655" s="14" t="n">
        <v>0.09</v>
      </c>
      <c r="O6655" s="15">
        <f>K6655*N6655</f>
        <v/>
      </c>
      <c r="P6655">
        <f>IF(E6655=0,0.3,IF(D6655=1,IF(C6655&gt;=Params!$B$13-3,IF(C6655&lt;Params!$B$13,Params!$B$20,0.3),0.3),IF(C6655&gt;=Params!$B$15-3,IF(C6655&lt;Params!$B$15,Params!$B$21,0.3),0.3)))</f>
        <v/>
      </c>
    </row>
    <row r="6656" ht="15" customHeight="1" s="1">
      <c r="A6656" s="9" t="n">
        <v>6653</v>
      </c>
      <c r="B6656" s="6" t="inlineStr">
        <is>
          <t>05/10</t>
        </is>
      </c>
      <c r="C6656" s="6" t="n">
        <v>4</v>
      </c>
      <c r="D6656" s="6" t="n">
        <v>1</v>
      </c>
      <c r="E6656" s="10">
        <f>IF(D6656=1, IF(OR(C6656&lt;10, C6656&gt;=15),1,0), IF(OR(C6656&lt;7, C6656&gt;=18),1,0))</f>
        <v/>
      </c>
      <c r="F6656" s="11" t="n">
        <v>0.377</v>
      </c>
      <c r="G6656" s="12">
        <f>0*8</f>
        <v/>
      </c>
      <c r="H6656" s="12">
        <f>F6656-G6656</f>
        <v/>
      </c>
      <c r="I6656" s="10">
        <f>IF(E6656=0,"Fora",IF(E6655=0,"Carg xar",IF(H6656&lt;0,IF(M6656&lt;0.9,"Carg FV","Stby"),IF(M6656&gt;P6656,"V2H",IF(M6656&lt;0.9,"Carg xar","Stby")))))</f>
        <v/>
      </c>
      <c r="J6656" s="12">
        <f>IF(OR(I6656="Carg FV",I6656="Carg xar"),MIN(IF(I6656="Carg FV",ABS(H6656),7.4),7.4,MAX(0,(0.9-M6656)*40)*0.95),0)</f>
        <v/>
      </c>
      <c r="K6656" s="12">
        <f>IF(I6656="V2H",MIN(MAX(0,H6656),7.4,MAX(0,(M6656-P6656)*40)*0.95),0)</f>
        <v/>
      </c>
      <c r="L6656" s="12">
        <f>IF(E6656=0,0,MAX(0,H6656-K6656))</f>
        <v/>
      </c>
      <c r="M6656" s="13">
        <f>M6655+J6655/40-IF(I6655="V2H",K6655/(0.95*40),0)-IF(E6656=0,IF(E6655=1,IF(D6656=1,30,40)*0.18/(2*40),0),0)-IF(E6656=1,IF(E6655=0,IF(D6656=1,30,40)*0.18/(2*40),0),0)</f>
        <v/>
      </c>
      <c r="N6656" s="14" t="n">
        <v>0.09</v>
      </c>
      <c r="O6656" s="15">
        <f>K6656*N6656</f>
        <v/>
      </c>
      <c r="P6656">
        <f>IF(E6656=0,0.3,IF(D6656=1,IF(C6656&gt;=Params!$B$13-3,IF(C6656&lt;Params!$B$13,Params!$B$20,0.3),0.3),IF(C6656&gt;=Params!$B$15-3,IF(C6656&lt;Params!$B$15,Params!$B$21,0.3),0.3)))</f>
        <v/>
      </c>
    </row>
    <row r="6657" ht="15" customHeight="1" s="1">
      <c r="A6657" s="9" t="n">
        <v>6654</v>
      </c>
      <c r="B6657" s="6" t="inlineStr">
        <is>
          <t>05/10</t>
        </is>
      </c>
      <c r="C6657" s="6" t="n">
        <v>5</v>
      </c>
      <c r="D6657" s="6" t="n">
        <v>1</v>
      </c>
      <c r="E6657" s="10">
        <f>IF(D6657=1, IF(OR(C6657&lt;10, C6657&gt;=15),1,0), IF(OR(C6657&lt;7, C6657&gt;=18),1,0))</f>
        <v/>
      </c>
      <c r="F6657" s="11" t="n">
        <v>0.254</v>
      </c>
      <c r="G6657" s="12">
        <f>0*8</f>
        <v/>
      </c>
      <c r="H6657" s="12">
        <f>F6657-G6657</f>
        <v/>
      </c>
      <c r="I6657" s="10">
        <f>IF(E6657=0,"Fora",IF(E6656=0,"Carg xar",IF(H6657&lt;0,IF(M6657&lt;0.9,"Carg FV","Stby"),IF(M6657&gt;P6657,"V2H",IF(M6657&lt;0.9,"Carg xar","Stby")))))</f>
        <v/>
      </c>
      <c r="J6657" s="12">
        <f>IF(OR(I6657="Carg FV",I6657="Carg xar"),MIN(IF(I6657="Carg FV",ABS(H6657),7.4),7.4,MAX(0,(0.9-M6657)*40)*0.95),0)</f>
        <v/>
      </c>
      <c r="K6657" s="12">
        <f>IF(I6657="V2H",MIN(MAX(0,H6657),7.4,MAX(0,(M6657-P6657)*40)*0.95),0)</f>
        <v/>
      </c>
      <c r="L6657" s="12">
        <f>IF(E6657=0,0,MAX(0,H6657-K6657))</f>
        <v/>
      </c>
      <c r="M6657" s="13">
        <f>M6656+J6656/40-IF(I6656="V2H",K6656/(0.95*40),0)-IF(E6657=0,IF(E6656=1,IF(D6657=1,30,40)*0.18/(2*40),0),0)-IF(E6657=1,IF(E6656=0,IF(D6657=1,30,40)*0.18/(2*40),0),0)</f>
        <v/>
      </c>
      <c r="N6657" s="14" t="n">
        <v>0.09</v>
      </c>
      <c r="O6657" s="15">
        <f>K6657*N6657</f>
        <v/>
      </c>
      <c r="P6657">
        <f>IF(E6657=0,0.3,IF(D6657=1,IF(C6657&gt;=Params!$B$13-3,IF(C6657&lt;Params!$B$13,Params!$B$20,0.3),0.3),IF(C6657&gt;=Params!$B$15-3,IF(C6657&lt;Params!$B$15,Params!$B$21,0.3),0.3)))</f>
        <v/>
      </c>
    </row>
    <row r="6658" ht="15" customHeight="1" s="1">
      <c r="A6658" s="9" t="n">
        <v>6655</v>
      </c>
      <c r="B6658" s="6" t="inlineStr">
        <is>
          <t>05/10</t>
        </is>
      </c>
      <c r="C6658" s="6" t="n">
        <v>6</v>
      </c>
      <c r="D6658" s="6" t="n">
        <v>1</v>
      </c>
      <c r="E6658" s="10">
        <f>IF(D6658=1, IF(OR(C6658&lt;10, C6658&gt;=15),1,0), IF(OR(C6658&lt;7, C6658&gt;=18),1,0))</f>
        <v/>
      </c>
      <c r="F6658" s="11" t="n">
        <v>0.248</v>
      </c>
      <c r="G6658" s="12">
        <f>0*8</f>
        <v/>
      </c>
      <c r="H6658" s="12">
        <f>F6658-G6658</f>
        <v/>
      </c>
      <c r="I6658" s="10">
        <f>IF(E6658=0,"Fora",IF(E6657=0,"Carg xar",IF(H6658&lt;0,IF(M6658&lt;0.9,"Carg FV","Stby"),IF(M6658&gt;P6658,"V2H",IF(M6658&lt;0.9,"Carg xar","Stby")))))</f>
        <v/>
      </c>
      <c r="J6658" s="12">
        <f>IF(OR(I6658="Carg FV",I6658="Carg xar"),MIN(IF(I6658="Carg FV",ABS(H6658),7.4),7.4,MAX(0,(0.9-M6658)*40)*0.95),0)</f>
        <v/>
      </c>
      <c r="K6658" s="12">
        <f>IF(I6658="V2H",MIN(MAX(0,H6658),7.4,MAX(0,(M6658-P6658)*40)*0.95),0)</f>
        <v/>
      </c>
      <c r="L6658" s="12">
        <f>IF(E6658=0,0,MAX(0,H6658-K6658))</f>
        <v/>
      </c>
      <c r="M6658" s="13">
        <f>M6657+J6657/40-IF(I6657="V2H",K6657/(0.95*40),0)-IF(E6658=0,IF(E6657=1,IF(D6658=1,30,40)*0.18/(2*40),0),0)-IF(E6658=1,IF(E6657=0,IF(D6658=1,30,40)*0.18/(2*40),0),0)</f>
        <v/>
      </c>
      <c r="N6658" s="14" t="n">
        <v>0.09</v>
      </c>
      <c r="O6658" s="15">
        <f>K6658*N6658</f>
        <v/>
      </c>
      <c r="P6658">
        <f>IF(E6658=0,0.3,IF(D6658=1,IF(C6658&gt;=Params!$B$13-3,IF(C6658&lt;Params!$B$13,Params!$B$20,0.3),0.3),IF(C6658&gt;=Params!$B$15-3,IF(C6658&lt;Params!$B$15,Params!$B$21,0.3),0.3)))</f>
        <v/>
      </c>
    </row>
    <row r="6659" ht="15" customHeight="1" s="1">
      <c r="A6659" s="9" t="n">
        <v>6656</v>
      </c>
      <c r="B6659" s="6" t="inlineStr">
        <is>
          <t>05/10</t>
        </is>
      </c>
      <c r="C6659" s="6" t="n">
        <v>7</v>
      </c>
      <c r="D6659" s="6" t="n">
        <v>1</v>
      </c>
      <c r="E6659" s="10">
        <f>IF(D6659=1, IF(OR(C6659&lt;10, C6659&gt;=15),1,0), IF(OR(C6659&lt;7, C6659&gt;=18),1,0))</f>
        <v/>
      </c>
      <c r="F6659" s="11" t="n">
        <v>0.158</v>
      </c>
      <c r="G6659" s="12">
        <f>0.02*8</f>
        <v/>
      </c>
      <c r="H6659" s="12">
        <f>F6659-G6659</f>
        <v/>
      </c>
      <c r="I6659" s="10">
        <f>IF(E6659=0,"Fora",IF(E6658=0,"Carg xar",IF(H6659&lt;0,IF(M6659&lt;0.9,"Carg FV","Stby"),IF(M6659&gt;P6659,"V2H",IF(M6659&lt;0.9,"Carg xar","Stby")))))</f>
        <v/>
      </c>
      <c r="J6659" s="12">
        <f>IF(OR(I6659="Carg FV",I6659="Carg xar"),MIN(IF(I6659="Carg FV",ABS(H6659),7.4),7.4,MAX(0,(0.9-M6659)*40)*0.95),0)</f>
        <v/>
      </c>
      <c r="K6659" s="12">
        <f>IF(I6659="V2H",MIN(MAX(0,H6659),7.4,MAX(0,(M6659-P6659)*40)*0.95),0)</f>
        <v/>
      </c>
      <c r="L6659" s="12">
        <f>IF(E6659=0,0,MAX(0,H6659-K6659))</f>
        <v/>
      </c>
      <c r="M6659" s="13">
        <f>M6658+J6658/40-IF(I6658="V2H",K6658/(0.95*40),0)-IF(E6659=0,IF(E6658=1,IF(D6659=1,30,40)*0.18/(2*40),0),0)-IF(E6659=1,IF(E6658=0,IF(D6659=1,30,40)*0.18/(2*40),0),0)</f>
        <v/>
      </c>
      <c r="N6659" s="14" t="n">
        <v>0.09</v>
      </c>
      <c r="O6659" s="15">
        <f>K6659*N6659</f>
        <v/>
      </c>
      <c r="P6659">
        <f>IF(E6659=0,0.3,IF(D6659=1,IF(C6659&gt;=Params!$B$13-3,IF(C6659&lt;Params!$B$13,Params!$B$20,0.3),0.3),IF(C6659&gt;=Params!$B$15-3,IF(C6659&lt;Params!$B$15,Params!$B$21,0.3),0.3)))</f>
        <v/>
      </c>
    </row>
    <row r="6660" ht="15" customHeight="1" s="1">
      <c r="A6660" s="9" t="n">
        <v>6657</v>
      </c>
      <c r="B6660" s="6" t="inlineStr">
        <is>
          <t>05/10</t>
        </is>
      </c>
      <c r="C6660" s="6" t="n">
        <v>8</v>
      </c>
      <c r="D6660" s="6" t="n">
        <v>1</v>
      </c>
      <c r="E6660" s="10">
        <f>IF(D6660=1, IF(OR(C6660&lt;10, C6660&gt;=15),1,0), IF(OR(C6660&lt;7, C6660&gt;=18),1,0))</f>
        <v/>
      </c>
      <c r="F6660" s="11" t="n">
        <v>0</v>
      </c>
      <c r="G6660" s="12">
        <f>0.14*8</f>
        <v/>
      </c>
      <c r="H6660" s="12">
        <f>F6660-G6660</f>
        <v/>
      </c>
      <c r="I6660" s="10">
        <f>IF(E6660=0,"Fora",IF(E6659=0,"Carg xar",IF(H6660&lt;0,IF(M6660&lt;0.9,"Carg FV","Stby"),IF(M6660&gt;P6660,"V2H",IF(M6660&lt;0.9,"Carg xar","Stby")))))</f>
        <v/>
      </c>
      <c r="J6660" s="12">
        <f>IF(OR(I6660="Carg FV",I6660="Carg xar"),MIN(IF(I6660="Carg FV",ABS(H6660),7.4),7.4,MAX(0,(0.9-M6660)*40)*0.95),0)</f>
        <v/>
      </c>
      <c r="K6660" s="12">
        <f>IF(I6660="V2H",MIN(MAX(0,H6660),7.4,MAX(0,(M6660-P6660)*40)*0.95),0)</f>
        <v/>
      </c>
      <c r="L6660" s="12">
        <f>IF(E6660=0,0,MAX(0,H6660-K6660))</f>
        <v/>
      </c>
      <c r="M6660" s="13">
        <f>M6659+J6659/40-IF(I6659="V2H",K6659/(0.95*40),0)-IF(E6660=0,IF(E6659=1,IF(D6660=1,30,40)*0.18/(2*40),0),0)-IF(E6660=1,IF(E6659=0,IF(D6660=1,30,40)*0.18/(2*40),0),0)</f>
        <v/>
      </c>
      <c r="N6660" s="14" t="n">
        <v>0.09</v>
      </c>
      <c r="O6660" s="15">
        <f>K6660*N6660</f>
        <v/>
      </c>
      <c r="P6660">
        <f>IF(E6660=0,0.3,IF(D6660=1,IF(C6660&gt;=Params!$B$13-3,IF(C6660&lt;Params!$B$13,Params!$B$20,0.3),0.3),IF(C6660&gt;=Params!$B$15-3,IF(C6660&lt;Params!$B$15,Params!$B$21,0.3),0.3)))</f>
        <v/>
      </c>
    </row>
    <row r="6661" ht="15" customHeight="1" s="1">
      <c r="A6661" s="9" t="n">
        <v>6658</v>
      </c>
      <c r="B6661" s="6" t="inlineStr">
        <is>
          <t>05/10</t>
        </is>
      </c>
      <c r="C6661" s="6" t="n">
        <v>9</v>
      </c>
      <c r="D6661" s="6" t="n">
        <v>1</v>
      </c>
      <c r="E6661" s="10">
        <f>IF(D6661=1, IF(OR(C6661&lt;10, C6661&gt;=15),1,0), IF(OR(C6661&lt;7, C6661&gt;=18),1,0))</f>
        <v/>
      </c>
      <c r="F6661" s="11" t="n">
        <v>0.611</v>
      </c>
      <c r="G6661" s="12">
        <f>0.32*8</f>
        <v/>
      </c>
      <c r="H6661" s="12">
        <f>F6661-G6661</f>
        <v/>
      </c>
      <c r="I6661" s="10">
        <f>IF(E6661=0,"Fora",IF(E6660=0,"Carg xar",IF(H6661&lt;0,IF(M6661&lt;0.9,"Carg FV","Stby"),IF(M6661&gt;P6661,"V2H",IF(M6661&lt;0.9,"Carg xar","Stby")))))</f>
        <v/>
      </c>
      <c r="J6661" s="12">
        <f>IF(OR(I6661="Carg FV",I6661="Carg xar"),MIN(IF(I6661="Carg FV",ABS(H6661),7.4),7.4,MAX(0,(0.9-M6661)*40)*0.95),0)</f>
        <v/>
      </c>
      <c r="K6661" s="12">
        <f>IF(I6661="V2H",MIN(MAX(0,H6661),7.4,MAX(0,(M6661-P6661)*40)*0.95),0)</f>
        <v/>
      </c>
      <c r="L6661" s="12">
        <f>IF(E6661=0,0,MAX(0,H6661-K6661))</f>
        <v/>
      </c>
      <c r="M6661" s="13">
        <f>M6660+J6660/40-IF(I6660="V2H",K6660/(0.95*40),0)-IF(E6661=0,IF(E6660=1,IF(D6661=1,30,40)*0.18/(2*40),0),0)-IF(E6661=1,IF(E6660=0,IF(D6661=1,30,40)*0.18/(2*40),0),0)</f>
        <v/>
      </c>
      <c r="N6661" s="14" t="n">
        <v>0.09</v>
      </c>
      <c r="O6661" s="15">
        <f>K6661*N6661</f>
        <v/>
      </c>
      <c r="P6661">
        <f>IF(E6661=0,0.3,IF(D6661=1,IF(C6661&gt;=Params!$B$13-3,IF(C6661&lt;Params!$B$13,Params!$B$20,0.3),0.3),IF(C6661&gt;=Params!$B$15-3,IF(C6661&lt;Params!$B$15,Params!$B$21,0.3),0.3)))</f>
        <v/>
      </c>
    </row>
    <row r="6662" ht="15" customHeight="1" s="1">
      <c r="A6662" s="9" t="n">
        <v>6659</v>
      </c>
      <c r="B6662" s="6" t="inlineStr">
        <is>
          <t>05/10</t>
        </is>
      </c>
      <c r="C6662" s="6" t="n">
        <v>10</v>
      </c>
      <c r="D6662" s="6" t="n">
        <v>1</v>
      </c>
      <c r="E6662" s="10">
        <f>IF(D6662=1, IF(OR(C6662&lt;10, C6662&gt;=15),1,0), IF(OR(C6662&lt;7, C6662&gt;=18),1,0))</f>
        <v/>
      </c>
      <c r="F6662" s="11" t="n">
        <v>0.427</v>
      </c>
      <c r="G6662" s="12">
        <f>0.52*8</f>
        <v/>
      </c>
      <c r="H6662" s="12">
        <f>F6662-G6662</f>
        <v/>
      </c>
      <c r="I6662" s="10">
        <f>IF(E6662=0,"Fora",IF(E6661=0,"Carg xar",IF(H6662&lt;0,IF(M6662&lt;0.9,"Carg FV","Stby"),IF(M6662&gt;P6662,"V2H",IF(M6662&lt;0.9,"Carg xar","Stby")))))</f>
        <v/>
      </c>
      <c r="J6662" s="12">
        <f>IF(OR(I6662="Carg FV",I6662="Carg xar"),MIN(IF(I6662="Carg FV",ABS(H6662),7.4),7.4,MAX(0,(0.9-M6662)*40)*0.95),0)</f>
        <v/>
      </c>
      <c r="K6662" s="12">
        <f>IF(I6662="V2H",MIN(MAX(0,H6662),7.4,MAX(0,(M6662-P6662)*40)*0.95),0)</f>
        <v/>
      </c>
      <c r="L6662" s="12">
        <f>IF(E6662=0,0,MAX(0,H6662-K6662))</f>
        <v/>
      </c>
      <c r="M6662" s="13">
        <f>M6661+J6661/40-IF(I6661="V2H",K6661/(0.95*40),0)-IF(E6662=0,IF(E6661=1,IF(D6662=1,30,40)*0.18/(2*40),0),0)-IF(E6662=1,IF(E6661=0,IF(D6662=1,30,40)*0.18/(2*40),0),0)</f>
        <v/>
      </c>
      <c r="N6662" s="14" t="n">
        <v>0.09</v>
      </c>
      <c r="O6662" s="15">
        <f>K6662*N6662</f>
        <v/>
      </c>
      <c r="P6662">
        <f>IF(E6662=0,0.3,IF(D6662=1,IF(C6662&gt;=Params!$B$13-3,IF(C6662&lt;Params!$B$13,Params!$B$20,0.3),0.3),IF(C6662&gt;=Params!$B$15-3,IF(C6662&lt;Params!$B$15,Params!$B$21,0.3),0.3)))</f>
        <v/>
      </c>
    </row>
    <row r="6663" ht="15" customHeight="1" s="1">
      <c r="A6663" s="9" t="n">
        <v>6660</v>
      </c>
      <c r="B6663" s="6" t="inlineStr">
        <is>
          <t>05/10</t>
        </is>
      </c>
      <c r="C6663" s="6" t="n">
        <v>11</v>
      </c>
      <c r="D6663" s="6" t="n">
        <v>1</v>
      </c>
      <c r="E6663" s="10">
        <f>IF(D6663=1, IF(OR(C6663&lt;10, C6663&gt;=15),1,0), IF(OR(C6663&lt;7, C6663&gt;=18),1,0))</f>
        <v/>
      </c>
      <c r="F6663" s="11" t="n">
        <v>0</v>
      </c>
      <c r="G6663" s="12">
        <f>0.65*8</f>
        <v/>
      </c>
      <c r="H6663" s="12">
        <f>F6663-G6663</f>
        <v/>
      </c>
      <c r="I6663" s="10">
        <f>IF(E6663=0,"Fora",IF(E6662=0,"Carg xar",IF(H6663&lt;0,IF(M6663&lt;0.9,"Carg FV","Stby"),IF(M6663&gt;P6663,"V2H",IF(M6663&lt;0.9,"Carg xar","Stby")))))</f>
        <v/>
      </c>
      <c r="J6663" s="12">
        <f>IF(OR(I6663="Carg FV",I6663="Carg xar"),MIN(IF(I6663="Carg FV",ABS(H6663),7.4),7.4,MAX(0,(0.9-M6663)*40)*0.95),0)</f>
        <v/>
      </c>
      <c r="K6663" s="12">
        <f>IF(I6663="V2H",MIN(MAX(0,H6663),7.4,MAX(0,(M6663-P6663)*40)*0.95),0)</f>
        <v/>
      </c>
      <c r="L6663" s="12">
        <f>IF(E6663=0,0,MAX(0,H6663-K6663))</f>
        <v/>
      </c>
      <c r="M6663" s="13">
        <f>M6662+J6662/40-IF(I6662="V2H",K6662/(0.95*40),0)-IF(E6663=0,IF(E6662=1,IF(D6663=1,30,40)*0.18/(2*40),0),0)-IF(E6663=1,IF(E6662=0,IF(D6663=1,30,40)*0.18/(2*40),0),0)</f>
        <v/>
      </c>
      <c r="N6663" s="14" t="n">
        <v>0.09</v>
      </c>
      <c r="O6663" s="15">
        <f>K6663*N6663</f>
        <v/>
      </c>
      <c r="P6663">
        <f>IF(E6663=0,0.3,IF(D6663=1,IF(C6663&gt;=Params!$B$13-3,IF(C6663&lt;Params!$B$13,Params!$B$20,0.3),0.3),IF(C6663&gt;=Params!$B$15-3,IF(C6663&lt;Params!$B$15,Params!$B$21,0.3),0.3)))</f>
        <v/>
      </c>
    </row>
    <row r="6664" ht="15" customHeight="1" s="1">
      <c r="A6664" s="9" t="n">
        <v>6661</v>
      </c>
      <c r="B6664" s="6" t="inlineStr">
        <is>
          <t>05/10</t>
        </is>
      </c>
      <c r="C6664" s="6" t="n">
        <v>12</v>
      </c>
      <c r="D6664" s="6" t="n">
        <v>1</v>
      </c>
      <c r="E6664" s="10">
        <f>IF(D6664=1, IF(OR(C6664&lt;10, C6664&gt;=15),1,0), IF(OR(C6664&lt;7, C6664&gt;=18),1,0))</f>
        <v/>
      </c>
      <c r="F6664" s="11" t="n">
        <v>0</v>
      </c>
      <c r="G6664" s="12">
        <f>0.72*8</f>
        <v/>
      </c>
      <c r="H6664" s="12">
        <f>F6664-G6664</f>
        <v/>
      </c>
      <c r="I6664" s="10">
        <f>IF(E6664=0,"Fora",IF(E6663=0,"Carg xar",IF(H6664&lt;0,IF(M6664&lt;0.9,"Carg FV","Stby"),IF(M6664&gt;P6664,"V2H",IF(M6664&lt;0.9,"Carg xar","Stby")))))</f>
        <v/>
      </c>
      <c r="J6664" s="12">
        <f>IF(OR(I6664="Carg FV",I6664="Carg xar"),MIN(IF(I6664="Carg FV",ABS(H6664),7.4),7.4,MAX(0,(0.9-M6664)*40)*0.95),0)</f>
        <v/>
      </c>
      <c r="K6664" s="12">
        <f>IF(I6664="V2H",MIN(MAX(0,H6664),7.4,MAX(0,(M6664-P6664)*40)*0.95),0)</f>
        <v/>
      </c>
      <c r="L6664" s="12">
        <f>IF(E6664=0,0,MAX(0,H6664-K6664))</f>
        <v/>
      </c>
      <c r="M6664" s="13">
        <f>M6663+J6663/40-IF(I6663="V2H",K6663/(0.95*40),0)-IF(E6664=0,IF(E6663=1,IF(D6664=1,30,40)*0.18/(2*40),0),0)-IF(E6664=1,IF(E6663=0,IF(D6664=1,30,40)*0.18/(2*40),0),0)</f>
        <v/>
      </c>
      <c r="N6664" s="14" t="n">
        <v>0.09</v>
      </c>
      <c r="O6664" s="15">
        <f>K6664*N6664</f>
        <v/>
      </c>
      <c r="P6664">
        <f>IF(E6664=0,0.3,IF(D6664=1,IF(C6664&gt;=Params!$B$13-3,IF(C6664&lt;Params!$B$13,Params!$B$20,0.3),0.3),IF(C6664&gt;=Params!$B$15-3,IF(C6664&lt;Params!$B$15,Params!$B$21,0.3),0.3)))</f>
        <v/>
      </c>
    </row>
    <row r="6665" ht="15" customHeight="1" s="1">
      <c r="A6665" s="9" t="n">
        <v>6662</v>
      </c>
      <c r="B6665" s="6" t="inlineStr">
        <is>
          <t>05/10</t>
        </is>
      </c>
      <c r="C6665" s="6" t="n">
        <v>13</v>
      </c>
      <c r="D6665" s="6" t="n">
        <v>1</v>
      </c>
      <c r="E6665" s="10">
        <f>IF(D6665=1, IF(OR(C6665&lt;10, C6665&gt;=15),1,0), IF(OR(C6665&lt;7, C6665&gt;=18),1,0))</f>
        <v/>
      </c>
      <c r="F6665" s="11" t="n">
        <v>0</v>
      </c>
      <c r="G6665" s="12">
        <f>0.68*8</f>
        <v/>
      </c>
      <c r="H6665" s="12">
        <f>F6665-G6665</f>
        <v/>
      </c>
      <c r="I6665" s="10">
        <f>IF(E6665=0,"Fora",IF(E6664=0,"Carg xar",IF(H6665&lt;0,IF(M6665&lt;0.9,"Carg FV","Stby"),IF(M6665&gt;P6665,"V2H",IF(M6665&lt;0.9,"Carg xar","Stby")))))</f>
        <v/>
      </c>
      <c r="J6665" s="12">
        <f>IF(OR(I6665="Carg FV",I6665="Carg xar"),MIN(IF(I6665="Carg FV",ABS(H6665),7.4),7.4,MAX(0,(0.9-M6665)*40)*0.95),0)</f>
        <v/>
      </c>
      <c r="K6665" s="12">
        <f>IF(I6665="V2H",MIN(MAX(0,H6665),7.4,MAX(0,(M6665-P6665)*40)*0.95),0)</f>
        <v/>
      </c>
      <c r="L6665" s="12">
        <f>IF(E6665=0,0,MAX(0,H6665-K6665))</f>
        <v/>
      </c>
      <c r="M6665" s="13">
        <f>M6664+J6664/40-IF(I6664="V2H",K6664/(0.95*40),0)-IF(E6665=0,IF(E6664=1,IF(D6665=1,30,40)*0.18/(2*40),0),0)-IF(E6665=1,IF(E6664=0,IF(D6665=1,30,40)*0.18/(2*40),0),0)</f>
        <v/>
      </c>
      <c r="N6665" s="14" t="n">
        <v>0.09</v>
      </c>
      <c r="O6665" s="15">
        <f>K6665*N6665</f>
        <v/>
      </c>
      <c r="P6665">
        <f>IF(E6665=0,0.3,IF(D6665=1,IF(C6665&gt;=Params!$B$13-3,IF(C6665&lt;Params!$B$13,Params!$B$20,0.3),0.3),IF(C6665&gt;=Params!$B$15-3,IF(C6665&lt;Params!$B$15,Params!$B$21,0.3),0.3)))</f>
        <v/>
      </c>
    </row>
    <row r="6666" ht="15" customHeight="1" s="1">
      <c r="A6666" s="9" t="n">
        <v>6663</v>
      </c>
      <c r="B6666" s="6" t="inlineStr">
        <is>
          <t>05/10</t>
        </is>
      </c>
      <c r="C6666" s="6" t="n">
        <v>14</v>
      </c>
      <c r="D6666" s="6" t="n">
        <v>1</v>
      </c>
      <c r="E6666" s="10">
        <f>IF(D6666=1, IF(OR(C6666&lt;10, C6666&gt;=15),1,0), IF(OR(C6666&lt;7, C6666&gt;=18),1,0))</f>
        <v/>
      </c>
      <c r="F6666" s="11" t="n">
        <v>0</v>
      </c>
      <c r="G6666" s="12">
        <f>0.55*8</f>
        <v/>
      </c>
      <c r="H6666" s="12">
        <f>F6666-G6666</f>
        <v/>
      </c>
      <c r="I6666" s="10">
        <f>IF(E6666=0,"Fora",IF(E6665=0,"Carg xar",IF(H6666&lt;0,IF(M6666&lt;0.9,"Carg FV","Stby"),IF(M6666&gt;P6666,"V2H",IF(M6666&lt;0.9,"Carg xar","Stby")))))</f>
        <v/>
      </c>
      <c r="J6666" s="12">
        <f>IF(OR(I6666="Carg FV",I6666="Carg xar"),MIN(IF(I6666="Carg FV",ABS(H6666),7.4),7.4,MAX(0,(0.9-M6666)*40)*0.95),0)</f>
        <v/>
      </c>
      <c r="K6666" s="12">
        <f>IF(I6666="V2H",MIN(MAX(0,H6666),7.4,MAX(0,(M6666-P6666)*40)*0.95),0)</f>
        <v/>
      </c>
      <c r="L6666" s="12">
        <f>IF(E6666=0,0,MAX(0,H6666-K6666))</f>
        <v/>
      </c>
      <c r="M6666" s="13">
        <f>M6665+J6665/40-IF(I6665="V2H",K6665/(0.95*40),0)-IF(E6666=0,IF(E6665=1,IF(D6666=1,30,40)*0.18/(2*40),0),0)-IF(E6666=1,IF(E6665=0,IF(D6666=1,30,40)*0.18/(2*40),0),0)</f>
        <v/>
      </c>
      <c r="N6666" s="14" t="n">
        <v>0.09</v>
      </c>
      <c r="O6666" s="15">
        <f>K6666*N6666</f>
        <v/>
      </c>
      <c r="P6666">
        <f>IF(E6666=0,0.3,IF(D6666=1,IF(C6666&gt;=Params!$B$13-3,IF(C6666&lt;Params!$B$13,Params!$B$20,0.3),0.3),IF(C6666&gt;=Params!$B$15-3,IF(C6666&lt;Params!$B$15,Params!$B$21,0.3),0.3)))</f>
        <v/>
      </c>
    </row>
    <row r="6667" ht="15" customHeight="1" s="1">
      <c r="A6667" s="9" t="n">
        <v>6664</v>
      </c>
      <c r="B6667" s="6" t="inlineStr">
        <is>
          <t>05/10</t>
        </is>
      </c>
      <c r="C6667" s="6" t="n">
        <v>15</v>
      </c>
      <c r="D6667" s="6" t="n">
        <v>1</v>
      </c>
      <c r="E6667" s="10">
        <f>IF(D6667=1, IF(OR(C6667&lt;10, C6667&gt;=15),1,0), IF(OR(C6667&lt;7, C6667&gt;=18),1,0))</f>
        <v/>
      </c>
      <c r="F6667" s="11" t="n">
        <v>0</v>
      </c>
      <c r="G6667" s="12">
        <f>0.38*8</f>
        <v/>
      </c>
      <c r="H6667" s="12">
        <f>F6667-G6667</f>
        <v/>
      </c>
      <c r="I6667" s="10">
        <f>IF(E6667=0,"Fora",IF(E6666=0,"Carg xar",IF(H6667&lt;0,IF(M6667&lt;0.9,"Carg FV","Stby"),IF(M6667&gt;P6667,"V2H",IF(M6667&lt;0.9,"Carg xar","Stby")))))</f>
        <v/>
      </c>
      <c r="J6667" s="12">
        <f>IF(OR(I6667="Carg FV",I6667="Carg xar"),MIN(IF(I6667="Carg FV",ABS(H6667),7.4),7.4,MAX(0,(0.9-M6667)*40)*0.95),0)</f>
        <v/>
      </c>
      <c r="K6667" s="12">
        <f>IF(I6667="V2H",MIN(MAX(0,H6667),7.4,MAX(0,(M6667-P6667)*40)*0.95),0)</f>
        <v/>
      </c>
      <c r="L6667" s="12">
        <f>IF(E6667=0,0,MAX(0,H6667-K6667))</f>
        <v/>
      </c>
      <c r="M6667" s="13">
        <f>M6666+J6666/40-IF(I6666="V2H",K6666/(0.95*40),0)-IF(E6667=0,IF(E6666=1,IF(D6667=1,30,40)*0.18/(2*40),0),0)-IF(E6667=1,IF(E6666=0,IF(D6667=1,30,40)*0.18/(2*40),0),0)</f>
        <v/>
      </c>
      <c r="N6667" s="14" t="n">
        <v>0.09</v>
      </c>
      <c r="O6667" s="15">
        <f>K6667*N6667</f>
        <v/>
      </c>
      <c r="P6667">
        <f>IF(E6667=0,0.3,IF(D6667=1,IF(C6667&gt;=Params!$B$13-3,IF(C6667&lt;Params!$B$13,Params!$B$20,0.3),0.3),IF(C6667&gt;=Params!$B$15-3,IF(C6667&lt;Params!$B$15,Params!$B$21,0.3),0.3)))</f>
        <v/>
      </c>
    </row>
    <row r="6668" ht="15" customHeight="1" s="1">
      <c r="A6668" s="9" t="n">
        <v>6665</v>
      </c>
      <c r="B6668" s="6" t="inlineStr">
        <is>
          <t>05/10</t>
        </is>
      </c>
      <c r="C6668" s="6" t="n">
        <v>16</v>
      </c>
      <c r="D6668" s="6" t="n">
        <v>1</v>
      </c>
      <c r="E6668" s="10">
        <f>IF(D6668=1, IF(OR(C6668&lt;10, C6668&gt;=15),1,0), IF(OR(C6668&lt;7, C6668&gt;=18),1,0))</f>
        <v/>
      </c>
      <c r="F6668" s="11" t="n">
        <v>0</v>
      </c>
      <c r="G6668" s="12">
        <f>0.18*8</f>
        <v/>
      </c>
      <c r="H6668" s="12">
        <f>F6668-G6668</f>
        <v/>
      </c>
      <c r="I6668" s="10">
        <f>IF(E6668=0,"Fora",IF(E6667=0,"Carg xar",IF(H6668&lt;0,IF(M6668&lt;0.9,"Carg FV","Stby"),IF(M6668&gt;P6668,"V2H",IF(M6668&lt;0.9,"Carg xar","Stby")))))</f>
        <v/>
      </c>
      <c r="J6668" s="12">
        <f>IF(OR(I6668="Carg FV",I6668="Carg xar"),MIN(IF(I6668="Carg FV",ABS(H6668),7.4),7.4,MAX(0,(0.9-M6668)*40)*0.95),0)</f>
        <v/>
      </c>
      <c r="K6668" s="12">
        <f>IF(I6668="V2H",MIN(MAX(0,H6668),7.4,MAX(0,(M6668-P6668)*40)*0.95),0)</f>
        <v/>
      </c>
      <c r="L6668" s="12">
        <f>IF(E6668=0,0,MAX(0,H6668-K6668))</f>
        <v/>
      </c>
      <c r="M6668" s="13">
        <f>M6667+J6667/40-IF(I6667="V2H",K6667/(0.95*40),0)-IF(E6668=0,IF(E6667=1,IF(D6668=1,30,40)*0.18/(2*40),0),0)-IF(E6668=1,IF(E6667=0,IF(D6668=1,30,40)*0.18/(2*40),0),0)</f>
        <v/>
      </c>
      <c r="N6668" s="14" t="n">
        <v>0.09</v>
      </c>
      <c r="O6668" s="15">
        <f>K6668*N6668</f>
        <v/>
      </c>
      <c r="P6668">
        <f>IF(E6668=0,0.3,IF(D6668=1,IF(C6668&gt;=Params!$B$13-3,IF(C6668&lt;Params!$B$13,Params!$B$20,0.3),0.3),IF(C6668&gt;=Params!$B$15-3,IF(C6668&lt;Params!$B$15,Params!$B$21,0.3),0.3)))</f>
        <v/>
      </c>
    </row>
    <row r="6669" ht="15" customHeight="1" s="1">
      <c r="A6669" s="9" t="n">
        <v>6666</v>
      </c>
      <c r="B6669" s="6" t="inlineStr">
        <is>
          <t>05/10</t>
        </is>
      </c>
      <c r="C6669" s="6" t="n">
        <v>17</v>
      </c>
      <c r="D6669" s="6" t="n">
        <v>1</v>
      </c>
      <c r="E6669" s="10">
        <f>IF(D6669=1, IF(OR(C6669&lt;10, C6669&gt;=15),1,0), IF(OR(C6669&lt;7, C6669&gt;=18),1,0))</f>
        <v/>
      </c>
      <c r="F6669" s="11" t="n">
        <v>0</v>
      </c>
      <c r="G6669" s="12">
        <f>0.04*8</f>
        <v/>
      </c>
      <c r="H6669" s="12">
        <f>F6669-G6669</f>
        <v/>
      </c>
      <c r="I6669" s="10">
        <f>IF(E6669=0,"Fora",IF(E6668=0,"Carg xar",IF(H6669&lt;0,IF(M6669&lt;0.9,"Carg FV","Stby"),IF(M6669&gt;P6669,"V2H",IF(M6669&lt;0.9,"Carg xar","Stby")))))</f>
        <v/>
      </c>
      <c r="J6669" s="12">
        <f>IF(OR(I6669="Carg FV",I6669="Carg xar"),MIN(IF(I6669="Carg FV",ABS(H6669),7.4),7.4,MAX(0,(0.9-M6669)*40)*0.95),0)</f>
        <v/>
      </c>
      <c r="K6669" s="12">
        <f>IF(I6669="V2H",MIN(MAX(0,H6669),7.4,MAX(0,(M6669-P6669)*40)*0.95),0)</f>
        <v/>
      </c>
      <c r="L6669" s="12">
        <f>IF(E6669=0,0,MAX(0,H6669-K6669))</f>
        <v/>
      </c>
      <c r="M6669" s="13">
        <f>M6668+J6668/40-IF(I6668="V2H",K6668/(0.95*40),0)-IF(E6669=0,IF(E6668=1,IF(D6669=1,30,40)*0.18/(2*40),0),0)-IF(E6669=1,IF(E6668=0,IF(D6669=1,30,40)*0.18/(2*40),0),0)</f>
        <v/>
      </c>
      <c r="N6669" s="14" t="n">
        <v>0.09</v>
      </c>
      <c r="O6669" s="15">
        <f>K6669*N6669</f>
        <v/>
      </c>
      <c r="P6669">
        <f>IF(E6669=0,0.3,IF(D6669=1,IF(C6669&gt;=Params!$B$13-3,IF(C6669&lt;Params!$B$13,Params!$B$20,0.3),0.3),IF(C6669&gt;=Params!$B$15-3,IF(C6669&lt;Params!$B$15,Params!$B$21,0.3),0.3)))</f>
        <v/>
      </c>
    </row>
    <row r="6670" ht="15" customHeight="1" s="1">
      <c r="A6670" s="9" t="n">
        <v>6667</v>
      </c>
      <c r="B6670" s="6" t="inlineStr">
        <is>
          <t>05/10</t>
        </is>
      </c>
      <c r="C6670" s="6" t="n">
        <v>18</v>
      </c>
      <c r="D6670" s="6" t="n">
        <v>1</v>
      </c>
      <c r="E6670" s="10">
        <f>IF(D6670=1, IF(OR(C6670&lt;10, C6670&gt;=15),1,0), IF(OR(C6670&lt;7, C6670&gt;=18),1,0))</f>
        <v/>
      </c>
      <c r="F6670" s="11" t="n">
        <v>0.06900000000000001</v>
      </c>
      <c r="G6670" s="12">
        <f>0*8</f>
        <v/>
      </c>
      <c r="H6670" s="12">
        <f>F6670-G6670</f>
        <v/>
      </c>
      <c r="I6670" s="10">
        <f>IF(E6670=0,"Fora",IF(E6669=0,"Carg xar",IF(H6670&lt;0,IF(M6670&lt;0.9,"Carg FV","Stby"),IF(M6670&gt;P6670,"V2H",IF(M6670&lt;0.9,"Carg xar","Stby")))))</f>
        <v/>
      </c>
      <c r="J6670" s="12">
        <f>IF(OR(I6670="Carg FV",I6670="Carg xar"),MIN(IF(I6670="Carg FV",ABS(H6670),7.4),7.4,MAX(0,(0.9-M6670)*40)*0.95),0)</f>
        <v/>
      </c>
      <c r="K6670" s="12">
        <f>IF(I6670="V2H",MIN(MAX(0,H6670),7.4,MAX(0,(M6670-P6670)*40)*0.95),0)</f>
        <v/>
      </c>
      <c r="L6670" s="12">
        <f>IF(E6670=0,0,MAX(0,H6670-K6670))</f>
        <v/>
      </c>
      <c r="M6670" s="13">
        <f>M6669+J6669/40-IF(I6669="V2H",K6669/(0.95*40),0)-IF(E6670=0,IF(E6669=1,IF(D6670=1,30,40)*0.18/(2*40),0),0)-IF(E6670=1,IF(E6669=0,IF(D6670=1,30,40)*0.18/(2*40),0),0)</f>
        <v/>
      </c>
      <c r="N6670" s="14" t="n">
        <v>0.09</v>
      </c>
      <c r="O6670" s="15">
        <f>K6670*N6670</f>
        <v/>
      </c>
      <c r="P6670">
        <f>IF(E6670=0,0.3,IF(D6670=1,IF(C6670&gt;=Params!$B$13-3,IF(C6670&lt;Params!$B$13,Params!$B$20,0.3),0.3),IF(C6670&gt;=Params!$B$15-3,IF(C6670&lt;Params!$B$15,Params!$B$21,0.3),0.3)))</f>
        <v/>
      </c>
    </row>
    <row r="6671" ht="15" customHeight="1" s="1">
      <c r="A6671" s="9" t="n">
        <v>6668</v>
      </c>
      <c r="B6671" s="6" t="inlineStr">
        <is>
          <t>05/10</t>
        </is>
      </c>
      <c r="C6671" s="6" t="n">
        <v>19</v>
      </c>
      <c r="D6671" s="6" t="n">
        <v>1</v>
      </c>
      <c r="E6671" s="10">
        <f>IF(D6671=1, IF(OR(C6671&lt;10, C6671&gt;=15),1,0), IF(OR(C6671&lt;7, C6671&gt;=18),1,0))</f>
        <v/>
      </c>
      <c r="F6671" s="11" t="n">
        <v>0.436</v>
      </c>
      <c r="G6671" s="12">
        <f>0*8</f>
        <v/>
      </c>
      <c r="H6671" s="12">
        <f>F6671-G6671</f>
        <v/>
      </c>
      <c r="I6671" s="10">
        <f>IF(E6671=0,"Fora",IF(E6670=0,"Carg xar",IF(H6671&lt;0,IF(M6671&lt;0.9,"Carg FV","Stby"),IF(M6671&gt;P6671,"V2H",IF(M6671&lt;0.9,"Carg xar","Stby")))))</f>
        <v/>
      </c>
      <c r="J6671" s="12">
        <f>IF(OR(I6671="Carg FV",I6671="Carg xar"),MIN(IF(I6671="Carg FV",ABS(H6671),7.4),7.4,MAX(0,(0.9-M6671)*40)*0.95),0)</f>
        <v/>
      </c>
      <c r="K6671" s="12">
        <f>IF(I6671="V2H",MIN(MAX(0,H6671),7.4,MAX(0,(M6671-P6671)*40)*0.95),0)</f>
        <v/>
      </c>
      <c r="L6671" s="12">
        <f>IF(E6671=0,0,MAX(0,H6671-K6671))</f>
        <v/>
      </c>
      <c r="M6671" s="13">
        <f>M6670+J6670/40-IF(I6670="V2H",K6670/(0.95*40),0)-IF(E6671=0,IF(E6670=1,IF(D6671=1,30,40)*0.18/(2*40),0),0)-IF(E6671=1,IF(E6670=0,IF(D6671=1,30,40)*0.18/(2*40),0),0)</f>
        <v/>
      </c>
      <c r="N6671" s="14" t="n">
        <v>0.09</v>
      </c>
      <c r="O6671" s="15">
        <f>K6671*N6671</f>
        <v/>
      </c>
      <c r="P6671">
        <f>IF(E6671=0,0.3,IF(D6671=1,IF(C6671&gt;=Params!$B$13-3,IF(C6671&lt;Params!$B$13,Params!$B$20,0.3),0.3),IF(C6671&gt;=Params!$B$15-3,IF(C6671&lt;Params!$B$15,Params!$B$21,0.3),0.3)))</f>
        <v/>
      </c>
    </row>
    <row r="6672" ht="15" customHeight="1" s="1">
      <c r="A6672" s="9" t="n">
        <v>6669</v>
      </c>
      <c r="B6672" s="6" t="inlineStr">
        <is>
          <t>05/10</t>
        </is>
      </c>
      <c r="C6672" s="6" t="n">
        <v>20</v>
      </c>
      <c r="D6672" s="6" t="n">
        <v>1</v>
      </c>
      <c r="E6672" s="10">
        <f>IF(D6672=1, IF(OR(C6672&lt;10, C6672&gt;=15),1,0), IF(OR(C6672&lt;7, C6672&gt;=18),1,0))</f>
        <v/>
      </c>
      <c r="F6672" s="11" t="n">
        <v>0.93</v>
      </c>
      <c r="G6672" s="12">
        <f>0*8</f>
        <v/>
      </c>
      <c r="H6672" s="12">
        <f>F6672-G6672</f>
        <v/>
      </c>
      <c r="I6672" s="10">
        <f>IF(E6672=0,"Fora",IF(E6671=0,"Carg xar",IF(H6672&lt;0,IF(M6672&lt;0.9,"Carg FV","Stby"),IF(M6672&gt;P6672,"V2H",IF(M6672&lt;0.9,"Carg xar","Stby")))))</f>
        <v/>
      </c>
      <c r="J6672" s="12">
        <f>IF(OR(I6672="Carg FV",I6672="Carg xar"),MIN(IF(I6672="Carg FV",ABS(H6672),7.4),7.4,MAX(0,(0.9-M6672)*40)*0.95),0)</f>
        <v/>
      </c>
      <c r="K6672" s="12">
        <f>IF(I6672="V2H",MIN(MAX(0,H6672),7.4,MAX(0,(M6672-P6672)*40)*0.95),0)</f>
        <v/>
      </c>
      <c r="L6672" s="12">
        <f>IF(E6672=0,0,MAX(0,H6672-K6672))</f>
        <v/>
      </c>
      <c r="M6672" s="13">
        <f>M6671+J6671/40-IF(I6671="V2H",K6671/(0.95*40),0)-IF(E6672=0,IF(E6671=1,IF(D6672=1,30,40)*0.18/(2*40),0),0)-IF(E6672=1,IF(E6671=0,IF(D6672=1,30,40)*0.18/(2*40),0),0)</f>
        <v/>
      </c>
      <c r="N6672" s="14" t="n">
        <v>0.09</v>
      </c>
      <c r="O6672" s="15">
        <f>K6672*N6672</f>
        <v/>
      </c>
      <c r="P6672">
        <f>IF(E6672=0,0.3,IF(D6672=1,IF(C6672&gt;=Params!$B$13-3,IF(C6672&lt;Params!$B$13,Params!$B$20,0.3),0.3),IF(C6672&gt;=Params!$B$15-3,IF(C6672&lt;Params!$B$15,Params!$B$21,0.3),0.3)))</f>
        <v/>
      </c>
    </row>
    <row r="6673" ht="15" customHeight="1" s="1">
      <c r="A6673" s="9" t="n">
        <v>6670</v>
      </c>
      <c r="B6673" s="6" t="inlineStr">
        <is>
          <t>05/10</t>
        </is>
      </c>
      <c r="C6673" s="6" t="n">
        <v>21</v>
      </c>
      <c r="D6673" s="6" t="n">
        <v>1</v>
      </c>
      <c r="E6673" s="10">
        <f>IF(D6673=1, IF(OR(C6673&lt;10, C6673&gt;=15),1,0), IF(OR(C6673&lt;7, C6673&gt;=18),1,0))</f>
        <v/>
      </c>
      <c r="F6673" s="11" t="n">
        <v>0.6840000000000001</v>
      </c>
      <c r="G6673" s="12">
        <f>0*8</f>
        <v/>
      </c>
      <c r="H6673" s="12">
        <f>F6673-G6673</f>
        <v/>
      </c>
      <c r="I6673" s="10">
        <f>IF(E6673=0,"Fora",IF(E6672=0,"Carg xar",IF(H6673&lt;0,IF(M6673&lt;0.9,"Carg FV","Stby"),IF(M6673&gt;P6673,"V2H",IF(M6673&lt;0.9,"Carg xar","Stby")))))</f>
        <v/>
      </c>
      <c r="J6673" s="12">
        <f>IF(OR(I6673="Carg FV",I6673="Carg xar"),MIN(IF(I6673="Carg FV",ABS(H6673),7.4),7.4,MAX(0,(0.9-M6673)*40)*0.95),0)</f>
        <v/>
      </c>
      <c r="K6673" s="12">
        <f>IF(I6673="V2H",MIN(MAX(0,H6673),7.4,MAX(0,(M6673-P6673)*40)*0.95),0)</f>
        <v/>
      </c>
      <c r="L6673" s="12">
        <f>IF(E6673=0,0,MAX(0,H6673-K6673))</f>
        <v/>
      </c>
      <c r="M6673" s="13">
        <f>M6672+J6672/40-IF(I6672="V2H",K6672/(0.95*40),0)-IF(E6673=0,IF(E6672=1,IF(D6673=1,30,40)*0.18/(2*40),0),0)-IF(E6673=1,IF(E6672=0,IF(D6673=1,30,40)*0.18/(2*40),0),0)</f>
        <v/>
      </c>
      <c r="N6673" s="14" t="n">
        <v>0.09</v>
      </c>
      <c r="O6673" s="15">
        <f>K6673*N6673</f>
        <v/>
      </c>
      <c r="P6673">
        <f>IF(E6673=0,0.3,IF(D6673=1,IF(C6673&gt;=Params!$B$13-3,IF(C6673&lt;Params!$B$13,Params!$B$20,0.3),0.3),IF(C6673&gt;=Params!$B$15-3,IF(C6673&lt;Params!$B$15,Params!$B$21,0.3),0.3)))</f>
        <v/>
      </c>
    </row>
    <row r="6674" ht="15" customHeight="1" s="1">
      <c r="A6674" s="9" t="n">
        <v>6671</v>
      </c>
      <c r="B6674" s="6" t="inlineStr">
        <is>
          <t>05/10</t>
        </is>
      </c>
      <c r="C6674" s="6" t="n">
        <v>22</v>
      </c>
      <c r="D6674" s="6" t="n">
        <v>1</v>
      </c>
      <c r="E6674" s="10">
        <f>IF(D6674=1, IF(OR(C6674&lt;10, C6674&gt;=15),1,0), IF(OR(C6674&lt;7, C6674&gt;=18),1,0))</f>
        <v/>
      </c>
      <c r="F6674" s="11" t="n">
        <v>0.374</v>
      </c>
      <c r="G6674" s="12">
        <f>0*8</f>
        <v/>
      </c>
      <c r="H6674" s="12">
        <f>F6674-G6674</f>
        <v/>
      </c>
      <c r="I6674" s="10">
        <f>IF(E6674=0,"Fora",IF(E6673=0,"Carg xar",IF(H6674&lt;0,IF(M6674&lt;0.9,"Carg FV","Stby"),IF(M6674&gt;P6674,"V2H",IF(M6674&lt;0.9,"Carg xar","Stby")))))</f>
        <v/>
      </c>
      <c r="J6674" s="12">
        <f>IF(OR(I6674="Carg FV",I6674="Carg xar"),MIN(IF(I6674="Carg FV",ABS(H6674),7.4),7.4,MAX(0,(0.9-M6674)*40)*0.95),0)</f>
        <v/>
      </c>
      <c r="K6674" s="12">
        <f>IF(I6674="V2H",MIN(MAX(0,H6674),7.4,MAX(0,(M6674-P6674)*40)*0.95),0)</f>
        <v/>
      </c>
      <c r="L6674" s="12">
        <f>IF(E6674=0,0,MAX(0,H6674-K6674))</f>
        <v/>
      </c>
      <c r="M6674" s="13">
        <f>M6673+J6673/40-IF(I6673="V2H",K6673/(0.95*40),0)-IF(E6674=0,IF(E6673=1,IF(D6674=1,30,40)*0.18/(2*40),0),0)-IF(E6674=1,IF(E6673=0,IF(D6674=1,30,40)*0.18/(2*40),0),0)</f>
        <v/>
      </c>
      <c r="N6674" s="14" t="n">
        <v>0.09</v>
      </c>
      <c r="O6674" s="15">
        <f>K6674*N6674</f>
        <v/>
      </c>
      <c r="P6674">
        <f>IF(E6674=0,0.3,IF(D6674=1,IF(C6674&gt;=Params!$B$13-3,IF(C6674&lt;Params!$B$13,Params!$B$20,0.3),0.3),IF(C6674&gt;=Params!$B$15-3,IF(C6674&lt;Params!$B$15,Params!$B$21,0.3),0.3)))</f>
        <v/>
      </c>
    </row>
    <row r="6675" ht="15" customHeight="1" s="1">
      <c r="A6675" s="9" t="n">
        <v>6672</v>
      </c>
      <c r="B6675" s="6" t="inlineStr">
        <is>
          <t>05/10</t>
        </is>
      </c>
      <c r="C6675" s="6" t="n">
        <v>23</v>
      </c>
      <c r="D6675" s="6" t="n">
        <v>1</v>
      </c>
      <c r="E6675" s="10">
        <f>IF(D6675=1, IF(OR(C6675&lt;10, C6675&gt;=15),1,0), IF(OR(C6675&lt;7, C6675&gt;=18),1,0))</f>
        <v/>
      </c>
      <c r="F6675" s="11" t="n">
        <v>0.304</v>
      </c>
      <c r="G6675" s="12">
        <f>0*8</f>
        <v/>
      </c>
      <c r="H6675" s="12">
        <f>F6675-G6675</f>
        <v/>
      </c>
      <c r="I6675" s="10">
        <f>IF(E6675=0,"Fora",IF(E6674=0,"Carg xar",IF(H6675&lt;0,IF(M6675&lt;0.9,"Carg FV","Stby"),IF(M6675&gt;P6675,"V2H",IF(M6675&lt;0.9,"Carg xar","Stby")))))</f>
        <v/>
      </c>
      <c r="J6675" s="12">
        <f>IF(OR(I6675="Carg FV",I6675="Carg xar"),MIN(IF(I6675="Carg FV",ABS(H6675),7.4),7.4,MAX(0,(0.9-M6675)*40)*0.95),0)</f>
        <v/>
      </c>
      <c r="K6675" s="12">
        <f>IF(I6675="V2H",MIN(MAX(0,H6675),7.4,MAX(0,(M6675-P6675)*40)*0.95),0)</f>
        <v/>
      </c>
      <c r="L6675" s="12">
        <f>IF(E6675=0,0,MAX(0,H6675-K6675))</f>
        <v/>
      </c>
      <c r="M6675" s="13">
        <f>M6674+J6674/40-IF(I6674="V2H",K6674/(0.95*40),0)-IF(E6675=0,IF(E6674=1,IF(D6675=1,30,40)*0.18/(2*40),0),0)-IF(E6675=1,IF(E6674=0,IF(D6675=1,30,40)*0.18/(2*40),0),0)</f>
        <v/>
      </c>
      <c r="N6675" s="14" t="n">
        <v>0.09</v>
      </c>
      <c r="O6675" s="15">
        <f>K6675*N6675</f>
        <v/>
      </c>
      <c r="P6675">
        <f>IF(E6675=0,0.3,IF(D6675=1,IF(C6675&gt;=Params!$B$13-3,IF(C6675&lt;Params!$B$13,Params!$B$20,0.3),0.3),IF(C6675&gt;=Params!$B$15-3,IF(C6675&lt;Params!$B$15,Params!$B$21,0.3),0.3)))</f>
        <v/>
      </c>
    </row>
    <row r="6676" ht="15" customHeight="1" s="1">
      <c r="A6676" s="9" t="n">
        <v>6673</v>
      </c>
      <c r="B6676" s="6" t="inlineStr">
        <is>
          <t>06/10</t>
        </is>
      </c>
      <c r="C6676" s="6" t="n">
        <v>0</v>
      </c>
      <c r="D6676" s="6" t="n">
        <v>0</v>
      </c>
      <c r="E6676" s="10">
        <f>IF(D6676=1, IF(OR(C6676&lt;10, C6676&gt;=15),1,0), IF(OR(C6676&lt;7, C6676&gt;=18),1,0))</f>
        <v/>
      </c>
      <c r="F6676" s="11" t="n">
        <v>0.236</v>
      </c>
      <c r="G6676" s="12">
        <f>0*8</f>
        <v/>
      </c>
      <c r="H6676" s="12">
        <f>F6676-G6676</f>
        <v/>
      </c>
      <c r="I6676" s="10">
        <f>IF(E6676=0,"Fora",IF(E6675=0,"Carg xar",IF(H6676&lt;0,IF(M6676&lt;0.9,"Carg FV","Stby"),IF(M6676&gt;P6676,"V2H",IF(M6676&lt;0.9,"Carg xar","Stby")))))</f>
        <v/>
      </c>
      <c r="J6676" s="12">
        <f>IF(OR(I6676="Carg FV",I6676="Carg xar"),MIN(IF(I6676="Carg FV",ABS(H6676),7.4),7.4,MAX(0,(0.9-M6676)*40)*0.95),0)</f>
        <v/>
      </c>
      <c r="K6676" s="12">
        <f>IF(I6676="V2H",MIN(MAX(0,H6676),7.4,MAX(0,(M6676-P6676)*40)*0.95),0)</f>
        <v/>
      </c>
      <c r="L6676" s="12">
        <f>IF(E6676=0,0,MAX(0,H6676-K6676))</f>
        <v/>
      </c>
      <c r="M6676" s="13">
        <f>M6675+J6675/40-IF(I6675="V2H",K6675/(0.95*40),0)-IF(E6676=0,IF(E6675=1,IF(D6676=1,30,40)*0.18/(2*40),0),0)-IF(E6676=1,IF(E6675=0,IF(D6676=1,30,40)*0.18/(2*40),0),0)</f>
        <v/>
      </c>
      <c r="N6676" s="14" t="n">
        <v>0.09</v>
      </c>
      <c r="O6676" s="15">
        <f>K6676*N6676</f>
        <v/>
      </c>
      <c r="P6676">
        <f>IF(E6676=0,0.3,IF(D6676=1,IF(C6676&gt;=Params!$B$13-3,IF(C6676&lt;Params!$B$13,Params!$B$20,0.3),0.3),IF(C6676&gt;=Params!$B$15-3,IF(C6676&lt;Params!$B$15,Params!$B$21,0.3),0.3)))</f>
        <v/>
      </c>
    </row>
    <row r="6677" ht="15" customHeight="1" s="1">
      <c r="A6677" s="9" t="n">
        <v>6674</v>
      </c>
      <c r="B6677" s="6" t="inlineStr">
        <is>
          <t>06/10</t>
        </is>
      </c>
      <c r="C6677" s="6" t="n">
        <v>1</v>
      </c>
      <c r="D6677" s="6" t="n">
        <v>0</v>
      </c>
      <c r="E6677" s="10">
        <f>IF(D6677=1, IF(OR(C6677&lt;10, C6677&gt;=15),1,0), IF(OR(C6677&lt;7, C6677&gt;=18),1,0))</f>
        <v/>
      </c>
      <c r="F6677" s="11" t="n">
        <v>0.2</v>
      </c>
      <c r="G6677" s="12">
        <f>0*8</f>
        <v/>
      </c>
      <c r="H6677" s="12">
        <f>F6677-G6677</f>
        <v/>
      </c>
      <c r="I6677" s="10">
        <f>IF(E6677=0,"Fora",IF(E6676=0,"Carg xar",IF(H6677&lt;0,IF(M6677&lt;0.9,"Carg FV","Stby"),IF(M6677&gt;P6677,"V2H",IF(M6677&lt;0.9,"Carg xar","Stby")))))</f>
        <v/>
      </c>
      <c r="J6677" s="12">
        <f>IF(OR(I6677="Carg FV",I6677="Carg xar"),MIN(IF(I6677="Carg FV",ABS(H6677),7.4),7.4,MAX(0,(0.9-M6677)*40)*0.95),0)</f>
        <v/>
      </c>
      <c r="K6677" s="12">
        <f>IF(I6677="V2H",MIN(MAX(0,H6677),7.4,MAX(0,(M6677-P6677)*40)*0.95),0)</f>
        <v/>
      </c>
      <c r="L6677" s="12">
        <f>IF(E6677=0,0,MAX(0,H6677-K6677))</f>
        <v/>
      </c>
      <c r="M6677" s="13">
        <f>M6676+J6676/40-IF(I6676="V2H",K6676/(0.95*40),0)-IF(E6677=0,IF(E6676=1,IF(D6677=1,30,40)*0.18/(2*40),0),0)-IF(E6677=1,IF(E6676=0,IF(D6677=1,30,40)*0.18/(2*40),0),0)</f>
        <v/>
      </c>
      <c r="N6677" s="14" t="n">
        <v>0.09</v>
      </c>
      <c r="O6677" s="15">
        <f>K6677*N6677</f>
        <v/>
      </c>
      <c r="P6677">
        <f>IF(E6677=0,0.3,IF(D6677=1,IF(C6677&gt;=Params!$B$13-3,IF(C6677&lt;Params!$B$13,Params!$B$20,0.3),0.3),IF(C6677&gt;=Params!$B$15-3,IF(C6677&lt;Params!$B$15,Params!$B$21,0.3),0.3)))</f>
        <v/>
      </c>
    </row>
    <row r="6678" ht="15" customHeight="1" s="1">
      <c r="A6678" s="9" t="n">
        <v>6675</v>
      </c>
      <c r="B6678" s="6" t="inlineStr">
        <is>
          <t>06/10</t>
        </is>
      </c>
      <c r="C6678" s="6" t="n">
        <v>2</v>
      </c>
      <c r="D6678" s="6" t="n">
        <v>0</v>
      </c>
      <c r="E6678" s="10">
        <f>IF(D6678=1, IF(OR(C6678&lt;10, C6678&gt;=15),1,0), IF(OR(C6678&lt;7, C6678&gt;=18),1,0))</f>
        <v/>
      </c>
      <c r="F6678" s="11" t="n">
        <v>0.187</v>
      </c>
      <c r="G6678" s="12">
        <f>0*8</f>
        <v/>
      </c>
      <c r="H6678" s="12">
        <f>F6678-G6678</f>
        <v/>
      </c>
      <c r="I6678" s="10">
        <f>IF(E6678=0,"Fora",IF(E6677=0,"Carg xar",IF(H6678&lt;0,IF(M6678&lt;0.9,"Carg FV","Stby"),IF(M6678&gt;P6678,"V2H",IF(M6678&lt;0.9,"Carg xar","Stby")))))</f>
        <v/>
      </c>
      <c r="J6678" s="12">
        <f>IF(OR(I6678="Carg FV",I6678="Carg xar"),MIN(IF(I6678="Carg FV",ABS(H6678),7.4),7.4,MAX(0,(0.9-M6678)*40)*0.95),0)</f>
        <v/>
      </c>
      <c r="K6678" s="12">
        <f>IF(I6678="V2H",MIN(MAX(0,H6678),7.4,MAX(0,(M6678-P6678)*40)*0.95),0)</f>
        <v/>
      </c>
      <c r="L6678" s="12">
        <f>IF(E6678=0,0,MAX(0,H6678-K6678))</f>
        <v/>
      </c>
      <c r="M6678" s="13">
        <f>M6677+J6677/40-IF(I6677="V2H",K6677/(0.95*40),0)-IF(E6678=0,IF(E6677=1,IF(D6678=1,30,40)*0.18/(2*40),0),0)-IF(E6678=1,IF(E6677=0,IF(D6678=1,30,40)*0.18/(2*40),0),0)</f>
        <v/>
      </c>
      <c r="N6678" s="14" t="n">
        <v>0.09</v>
      </c>
      <c r="O6678" s="15">
        <f>K6678*N6678</f>
        <v/>
      </c>
      <c r="P6678">
        <f>IF(E6678=0,0.3,IF(D6678=1,IF(C6678&gt;=Params!$B$13-3,IF(C6678&lt;Params!$B$13,Params!$B$20,0.3),0.3),IF(C6678&gt;=Params!$B$15-3,IF(C6678&lt;Params!$B$15,Params!$B$21,0.3),0.3)))</f>
        <v/>
      </c>
    </row>
    <row r="6679" ht="15" customHeight="1" s="1">
      <c r="A6679" s="9" t="n">
        <v>6676</v>
      </c>
      <c r="B6679" s="6" t="inlineStr">
        <is>
          <t>06/10</t>
        </is>
      </c>
      <c r="C6679" s="6" t="n">
        <v>3</v>
      </c>
      <c r="D6679" s="6" t="n">
        <v>0</v>
      </c>
      <c r="E6679" s="10">
        <f>IF(D6679=1, IF(OR(C6679&lt;10, C6679&gt;=15),1,0), IF(OR(C6679&lt;7, C6679&gt;=18),1,0))</f>
        <v/>
      </c>
      <c r="F6679" s="11" t="n">
        <v>0.181</v>
      </c>
      <c r="G6679" s="12">
        <f>0*8</f>
        <v/>
      </c>
      <c r="H6679" s="12">
        <f>F6679-G6679</f>
        <v/>
      </c>
      <c r="I6679" s="10">
        <f>IF(E6679=0,"Fora",IF(E6678=0,"Carg xar",IF(H6679&lt;0,IF(M6679&lt;0.9,"Carg FV","Stby"),IF(M6679&gt;P6679,"V2H",IF(M6679&lt;0.9,"Carg xar","Stby")))))</f>
        <v/>
      </c>
      <c r="J6679" s="12">
        <f>IF(OR(I6679="Carg FV",I6679="Carg xar"),MIN(IF(I6679="Carg FV",ABS(H6679),7.4),7.4,MAX(0,(0.9-M6679)*40)*0.95),0)</f>
        <v/>
      </c>
      <c r="K6679" s="12">
        <f>IF(I6679="V2H",MIN(MAX(0,H6679),7.4,MAX(0,(M6679-P6679)*40)*0.95),0)</f>
        <v/>
      </c>
      <c r="L6679" s="12">
        <f>IF(E6679=0,0,MAX(0,H6679-K6679))</f>
        <v/>
      </c>
      <c r="M6679" s="13">
        <f>M6678+J6678/40-IF(I6678="V2H",K6678/(0.95*40),0)-IF(E6679=0,IF(E6678=1,IF(D6679=1,30,40)*0.18/(2*40),0),0)-IF(E6679=1,IF(E6678=0,IF(D6679=1,30,40)*0.18/(2*40),0),0)</f>
        <v/>
      </c>
      <c r="N6679" s="14" t="n">
        <v>0.09</v>
      </c>
      <c r="O6679" s="15">
        <f>K6679*N6679</f>
        <v/>
      </c>
      <c r="P6679">
        <f>IF(E6679=0,0.3,IF(D6679=1,IF(C6679&gt;=Params!$B$13-3,IF(C6679&lt;Params!$B$13,Params!$B$20,0.3),0.3),IF(C6679&gt;=Params!$B$15-3,IF(C6679&lt;Params!$B$15,Params!$B$21,0.3),0.3)))</f>
        <v/>
      </c>
    </row>
    <row r="6680" ht="15" customHeight="1" s="1">
      <c r="A6680" s="9" t="n">
        <v>6677</v>
      </c>
      <c r="B6680" s="6" t="inlineStr">
        <is>
          <t>06/10</t>
        </is>
      </c>
      <c r="C6680" s="6" t="n">
        <v>4</v>
      </c>
      <c r="D6680" s="6" t="n">
        <v>0</v>
      </c>
      <c r="E6680" s="10">
        <f>IF(D6680=1, IF(OR(C6680&lt;10, C6680&gt;=15),1,0), IF(OR(C6680&lt;7, C6680&gt;=18),1,0))</f>
        <v/>
      </c>
      <c r="F6680" s="11" t="n">
        <v>0.211</v>
      </c>
      <c r="G6680" s="12">
        <f>0*8</f>
        <v/>
      </c>
      <c r="H6680" s="12">
        <f>F6680-G6680</f>
        <v/>
      </c>
      <c r="I6680" s="10">
        <f>IF(E6680=0,"Fora",IF(E6679=0,"Carg xar",IF(H6680&lt;0,IF(M6680&lt;0.9,"Carg FV","Stby"),IF(M6680&gt;P6680,"V2H",IF(M6680&lt;0.9,"Carg xar","Stby")))))</f>
        <v/>
      </c>
      <c r="J6680" s="12">
        <f>IF(OR(I6680="Carg FV",I6680="Carg xar"),MIN(IF(I6680="Carg FV",ABS(H6680),7.4),7.4,MAX(0,(0.9-M6680)*40)*0.95),0)</f>
        <v/>
      </c>
      <c r="K6680" s="12">
        <f>IF(I6680="V2H",MIN(MAX(0,H6680),7.4,MAX(0,(M6680-P6680)*40)*0.95),0)</f>
        <v/>
      </c>
      <c r="L6680" s="12">
        <f>IF(E6680=0,0,MAX(0,H6680-K6680))</f>
        <v/>
      </c>
      <c r="M6680" s="13">
        <f>M6679+J6679/40-IF(I6679="V2H",K6679/(0.95*40),0)-IF(E6680=0,IF(E6679=1,IF(D6680=1,30,40)*0.18/(2*40),0),0)-IF(E6680=1,IF(E6679=0,IF(D6680=1,30,40)*0.18/(2*40),0),0)</f>
        <v/>
      </c>
      <c r="N6680" s="14" t="n">
        <v>0.09</v>
      </c>
      <c r="O6680" s="15">
        <f>K6680*N6680</f>
        <v/>
      </c>
      <c r="P6680">
        <f>IF(E6680=0,0.3,IF(D6680=1,IF(C6680&gt;=Params!$B$13-3,IF(C6680&lt;Params!$B$13,Params!$B$20,0.3),0.3),IF(C6680&gt;=Params!$B$15-3,IF(C6680&lt;Params!$B$15,Params!$B$21,0.3),0.3)))</f>
        <v/>
      </c>
    </row>
    <row r="6681" ht="15" customHeight="1" s="1">
      <c r="A6681" s="9" t="n">
        <v>6678</v>
      </c>
      <c r="B6681" s="6" t="inlineStr">
        <is>
          <t>06/10</t>
        </is>
      </c>
      <c r="C6681" s="6" t="n">
        <v>5</v>
      </c>
      <c r="D6681" s="6" t="n">
        <v>0</v>
      </c>
      <c r="E6681" s="10">
        <f>IF(D6681=1, IF(OR(C6681&lt;10, C6681&gt;=15),1,0), IF(OR(C6681&lt;7, C6681&gt;=18),1,0))</f>
        <v/>
      </c>
      <c r="F6681" s="11" t="n">
        <v>0.189</v>
      </c>
      <c r="G6681" s="12">
        <f>0*8</f>
        <v/>
      </c>
      <c r="H6681" s="12">
        <f>F6681-G6681</f>
        <v/>
      </c>
      <c r="I6681" s="10">
        <f>IF(E6681=0,"Fora",IF(E6680=0,"Carg xar",IF(H6681&lt;0,IF(M6681&lt;0.9,"Carg FV","Stby"),IF(M6681&gt;P6681,"V2H",IF(M6681&lt;0.9,"Carg xar","Stby")))))</f>
        <v/>
      </c>
      <c r="J6681" s="12">
        <f>IF(OR(I6681="Carg FV",I6681="Carg xar"),MIN(IF(I6681="Carg FV",ABS(H6681),7.4),7.4,MAX(0,(0.9-M6681)*40)*0.95),0)</f>
        <v/>
      </c>
      <c r="K6681" s="12">
        <f>IF(I6681="V2H",MIN(MAX(0,H6681),7.4,MAX(0,(M6681-P6681)*40)*0.95),0)</f>
        <v/>
      </c>
      <c r="L6681" s="12">
        <f>IF(E6681=0,0,MAX(0,H6681-K6681))</f>
        <v/>
      </c>
      <c r="M6681" s="13">
        <f>M6680+J6680/40-IF(I6680="V2H",K6680/(0.95*40),0)-IF(E6681=0,IF(E6680=1,IF(D6681=1,30,40)*0.18/(2*40),0),0)-IF(E6681=1,IF(E6680=0,IF(D6681=1,30,40)*0.18/(2*40),0),0)</f>
        <v/>
      </c>
      <c r="N6681" s="14" t="n">
        <v>0.09</v>
      </c>
      <c r="O6681" s="15">
        <f>K6681*N6681</f>
        <v/>
      </c>
      <c r="P6681">
        <f>IF(E6681=0,0.3,IF(D6681=1,IF(C6681&gt;=Params!$B$13-3,IF(C6681&lt;Params!$B$13,Params!$B$20,0.3),0.3),IF(C6681&gt;=Params!$B$15-3,IF(C6681&lt;Params!$B$15,Params!$B$21,0.3),0.3)))</f>
        <v/>
      </c>
    </row>
    <row r="6682" ht="15" customHeight="1" s="1">
      <c r="A6682" s="9" t="n">
        <v>6679</v>
      </c>
      <c r="B6682" s="6" t="inlineStr">
        <is>
          <t>06/10</t>
        </is>
      </c>
      <c r="C6682" s="6" t="n">
        <v>6</v>
      </c>
      <c r="D6682" s="6" t="n">
        <v>0</v>
      </c>
      <c r="E6682" s="10">
        <f>IF(D6682=1, IF(OR(C6682&lt;10, C6682&gt;=15),1,0), IF(OR(C6682&lt;7, C6682&gt;=18),1,0))</f>
        <v/>
      </c>
      <c r="F6682" s="11" t="n">
        <v>0.428</v>
      </c>
      <c r="G6682" s="12">
        <f>0*8</f>
        <v/>
      </c>
      <c r="H6682" s="12">
        <f>F6682-G6682</f>
        <v/>
      </c>
      <c r="I6682" s="10">
        <f>IF(E6682=0,"Fora",IF(E6681=0,"Carg xar",IF(H6682&lt;0,IF(M6682&lt;0.9,"Carg FV","Stby"),IF(M6682&gt;P6682,"V2H",IF(M6682&lt;0.9,"Carg xar","Stby")))))</f>
        <v/>
      </c>
      <c r="J6682" s="12">
        <f>IF(OR(I6682="Carg FV",I6682="Carg xar"),MIN(IF(I6682="Carg FV",ABS(H6682),7.4),7.4,MAX(0,(0.9-M6682)*40)*0.95),0)</f>
        <v/>
      </c>
      <c r="K6682" s="12">
        <f>IF(I6682="V2H",MIN(MAX(0,H6682),7.4,MAX(0,(M6682-P6682)*40)*0.95),0)</f>
        <v/>
      </c>
      <c r="L6682" s="12">
        <f>IF(E6682=0,0,MAX(0,H6682-K6682))</f>
        <v/>
      </c>
      <c r="M6682" s="13">
        <f>M6681+J6681/40-IF(I6681="V2H",K6681/(0.95*40),0)-IF(E6682=0,IF(E6681=1,IF(D6682=1,30,40)*0.18/(2*40),0),0)-IF(E6682=1,IF(E6681=0,IF(D6682=1,30,40)*0.18/(2*40),0),0)</f>
        <v/>
      </c>
      <c r="N6682" s="14" t="n">
        <v>0.09</v>
      </c>
      <c r="O6682" s="15">
        <f>K6682*N6682</f>
        <v/>
      </c>
      <c r="P6682">
        <f>IF(E6682=0,0.3,IF(D6682=1,IF(C6682&gt;=Params!$B$13-3,IF(C6682&lt;Params!$B$13,Params!$B$20,0.3),0.3),IF(C6682&gt;=Params!$B$15-3,IF(C6682&lt;Params!$B$15,Params!$B$21,0.3),0.3)))</f>
        <v/>
      </c>
    </row>
    <row r="6683" ht="15" customHeight="1" s="1">
      <c r="A6683" s="9" t="n">
        <v>6680</v>
      </c>
      <c r="B6683" s="6" t="inlineStr">
        <is>
          <t>06/10</t>
        </is>
      </c>
      <c r="C6683" s="6" t="n">
        <v>7</v>
      </c>
      <c r="D6683" s="6" t="n">
        <v>0</v>
      </c>
      <c r="E6683" s="10">
        <f>IF(D6683=1, IF(OR(C6683&lt;10, C6683&gt;=15),1,0), IF(OR(C6683&lt;7, C6683&gt;=18),1,0))</f>
        <v/>
      </c>
      <c r="F6683" s="11" t="n">
        <v>2.223</v>
      </c>
      <c r="G6683" s="12">
        <f>0.02*8</f>
        <v/>
      </c>
      <c r="H6683" s="12">
        <f>F6683-G6683</f>
        <v/>
      </c>
      <c r="I6683" s="10">
        <f>IF(E6683=0,"Fora",IF(E6682=0,"Carg xar",IF(H6683&lt;0,IF(M6683&lt;0.9,"Carg FV","Stby"),IF(M6683&gt;P6683,"V2H",IF(M6683&lt;0.9,"Carg xar","Stby")))))</f>
        <v/>
      </c>
      <c r="J6683" s="12">
        <f>IF(OR(I6683="Carg FV",I6683="Carg xar"),MIN(IF(I6683="Carg FV",ABS(H6683),7.4),7.4,MAX(0,(0.9-M6683)*40)*0.95),0)</f>
        <v/>
      </c>
      <c r="K6683" s="12">
        <f>IF(I6683="V2H",MIN(MAX(0,H6683),7.4,MAX(0,(M6683-P6683)*40)*0.95),0)</f>
        <v/>
      </c>
      <c r="L6683" s="12">
        <f>IF(E6683=0,0,MAX(0,H6683-K6683))</f>
        <v/>
      </c>
      <c r="M6683" s="13">
        <f>M6682+J6682/40-IF(I6682="V2H",K6682/(0.95*40),0)-IF(E6683=0,IF(E6682=1,IF(D6683=1,30,40)*0.18/(2*40),0),0)-IF(E6683=1,IF(E6682=0,IF(D6683=1,30,40)*0.18/(2*40),0),0)</f>
        <v/>
      </c>
      <c r="N6683" s="14" t="n">
        <v>0.09</v>
      </c>
      <c r="O6683" s="15">
        <f>K6683*N6683</f>
        <v/>
      </c>
      <c r="P6683">
        <f>IF(E6683=0,0.3,IF(D6683=1,IF(C6683&gt;=Params!$B$13-3,IF(C6683&lt;Params!$B$13,Params!$B$20,0.3),0.3),IF(C6683&gt;=Params!$B$15-3,IF(C6683&lt;Params!$B$15,Params!$B$21,0.3),0.3)))</f>
        <v/>
      </c>
    </row>
    <row r="6684" ht="15" customHeight="1" s="1">
      <c r="A6684" s="9" t="n">
        <v>6681</v>
      </c>
      <c r="B6684" s="6" t="inlineStr">
        <is>
          <t>06/10</t>
        </is>
      </c>
      <c r="C6684" s="6" t="n">
        <v>8</v>
      </c>
      <c r="D6684" s="6" t="n">
        <v>0</v>
      </c>
      <c r="E6684" s="10">
        <f>IF(D6684=1, IF(OR(C6684&lt;10, C6684&gt;=15),1,0), IF(OR(C6684&lt;7, C6684&gt;=18),1,0))</f>
        <v/>
      </c>
      <c r="F6684" s="11" t="n">
        <v>0</v>
      </c>
      <c r="G6684" s="12">
        <f>0.14*8</f>
        <v/>
      </c>
      <c r="H6684" s="12">
        <f>F6684-G6684</f>
        <v/>
      </c>
      <c r="I6684" s="10">
        <f>IF(E6684=0,"Fora",IF(E6683=0,"Carg xar",IF(H6684&lt;0,IF(M6684&lt;0.9,"Carg FV","Stby"),IF(M6684&gt;P6684,"V2H",IF(M6684&lt;0.9,"Carg xar","Stby")))))</f>
        <v/>
      </c>
      <c r="J6684" s="12">
        <f>IF(OR(I6684="Carg FV",I6684="Carg xar"),MIN(IF(I6684="Carg FV",ABS(H6684),7.4),7.4,MAX(0,(0.9-M6684)*40)*0.95),0)</f>
        <v/>
      </c>
      <c r="K6684" s="12">
        <f>IF(I6684="V2H",MIN(MAX(0,H6684),7.4,MAX(0,(M6684-P6684)*40)*0.95),0)</f>
        <v/>
      </c>
      <c r="L6684" s="12">
        <f>IF(E6684=0,0,MAX(0,H6684-K6684))</f>
        <v/>
      </c>
      <c r="M6684" s="13">
        <f>M6683+J6683/40-IF(I6683="V2H",K6683/(0.95*40),0)-IF(E6684=0,IF(E6683=1,IF(D6684=1,30,40)*0.18/(2*40),0),0)-IF(E6684=1,IF(E6683=0,IF(D6684=1,30,40)*0.18/(2*40),0),0)</f>
        <v/>
      </c>
      <c r="N6684" s="14" t="n">
        <v>0.15</v>
      </c>
      <c r="O6684" s="15">
        <f>K6684*N6684</f>
        <v/>
      </c>
      <c r="P6684">
        <f>IF(E6684=0,0.3,IF(D6684=1,IF(C6684&gt;=Params!$B$13-3,IF(C6684&lt;Params!$B$13,Params!$B$20,0.3),0.3),IF(C6684&gt;=Params!$B$15-3,IF(C6684&lt;Params!$B$15,Params!$B$21,0.3),0.3)))</f>
        <v/>
      </c>
    </row>
    <row r="6685" ht="15" customHeight="1" s="1">
      <c r="A6685" s="9" t="n">
        <v>6682</v>
      </c>
      <c r="B6685" s="6" t="inlineStr">
        <is>
          <t>06/10</t>
        </is>
      </c>
      <c r="C6685" s="6" t="n">
        <v>9</v>
      </c>
      <c r="D6685" s="6" t="n">
        <v>0</v>
      </c>
      <c r="E6685" s="10">
        <f>IF(D6685=1, IF(OR(C6685&lt;10, C6685&gt;=15),1,0), IF(OR(C6685&lt;7, C6685&gt;=18),1,0))</f>
        <v/>
      </c>
      <c r="F6685" s="11" t="n">
        <v>0</v>
      </c>
      <c r="G6685" s="12">
        <f>0.32*8</f>
        <v/>
      </c>
      <c r="H6685" s="12">
        <f>F6685-G6685</f>
        <v/>
      </c>
      <c r="I6685" s="10">
        <f>IF(E6685=0,"Fora",IF(E6684=0,"Carg xar",IF(H6685&lt;0,IF(M6685&lt;0.9,"Carg FV","Stby"),IF(M6685&gt;P6685,"V2H",IF(M6685&lt;0.9,"Carg xar","Stby")))))</f>
        <v/>
      </c>
      <c r="J6685" s="12">
        <f>IF(OR(I6685="Carg FV",I6685="Carg xar"),MIN(IF(I6685="Carg FV",ABS(H6685),7.4),7.4,MAX(0,(0.9-M6685)*40)*0.95),0)</f>
        <v/>
      </c>
      <c r="K6685" s="12">
        <f>IF(I6685="V2H",MIN(MAX(0,H6685),7.4,MAX(0,(M6685-P6685)*40)*0.95),0)</f>
        <v/>
      </c>
      <c r="L6685" s="12">
        <f>IF(E6685=0,0,MAX(0,H6685-K6685))</f>
        <v/>
      </c>
      <c r="M6685" s="13">
        <f>M6684+J6684/40-IF(I6684="V2H",K6684/(0.95*40),0)-IF(E6685=0,IF(E6684=1,IF(D6685=1,30,40)*0.18/(2*40),0),0)-IF(E6685=1,IF(E6684=0,IF(D6685=1,30,40)*0.18/(2*40),0),0)</f>
        <v/>
      </c>
      <c r="N6685" s="14" t="n">
        <v>0.15</v>
      </c>
      <c r="O6685" s="15">
        <f>K6685*N6685</f>
        <v/>
      </c>
      <c r="P6685">
        <f>IF(E6685=0,0.3,IF(D6685=1,IF(C6685&gt;=Params!$B$13-3,IF(C6685&lt;Params!$B$13,Params!$B$20,0.3),0.3),IF(C6685&gt;=Params!$B$15-3,IF(C6685&lt;Params!$B$15,Params!$B$21,0.3),0.3)))</f>
        <v/>
      </c>
    </row>
    <row r="6686" ht="15" customHeight="1" s="1">
      <c r="A6686" s="9" t="n">
        <v>6683</v>
      </c>
      <c r="B6686" s="6" t="inlineStr">
        <is>
          <t>06/10</t>
        </is>
      </c>
      <c r="C6686" s="6" t="n">
        <v>10</v>
      </c>
      <c r="D6686" s="6" t="n">
        <v>0</v>
      </c>
      <c r="E6686" s="10">
        <f>IF(D6686=1, IF(OR(C6686&lt;10, C6686&gt;=15),1,0), IF(OR(C6686&lt;7, C6686&gt;=18),1,0))</f>
        <v/>
      </c>
      <c r="F6686" s="11" t="n">
        <v>0</v>
      </c>
      <c r="G6686" s="12">
        <f>0.52*8</f>
        <v/>
      </c>
      <c r="H6686" s="12">
        <f>F6686-G6686</f>
        <v/>
      </c>
      <c r="I6686" s="10">
        <f>IF(E6686=0,"Fora",IF(E6685=0,"Carg xar",IF(H6686&lt;0,IF(M6686&lt;0.9,"Carg FV","Stby"),IF(M6686&gt;P6686,"V2H",IF(M6686&lt;0.9,"Carg xar","Stby")))))</f>
        <v/>
      </c>
      <c r="J6686" s="12">
        <f>IF(OR(I6686="Carg FV",I6686="Carg xar"),MIN(IF(I6686="Carg FV",ABS(H6686),7.4),7.4,MAX(0,(0.9-M6686)*40)*0.95),0)</f>
        <v/>
      </c>
      <c r="K6686" s="12">
        <f>IF(I6686="V2H",MIN(MAX(0,H6686),7.4,MAX(0,(M6686-P6686)*40)*0.95),0)</f>
        <v/>
      </c>
      <c r="L6686" s="12">
        <f>IF(E6686=0,0,MAX(0,H6686-K6686))</f>
        <v/>
      </c>
      <c r="M6686" s="13">
        <f>M6685+J6685/40-IF(I6685="V2H",K6685/(0.95*40),0)-IF(E6686=0,IF(E6685=1,IF(D6686=1,30,40)*0.18/(2*40),0),0)-IF(E6686=1,IF(E6685=0,IF(D6686=1,30,40)*0.18/(2*40),0),0)</f>
        <v/>
      </c>
      <c r="N6686" s="14" t="n">
        <v>0.2</v>
      </c>
      <c r="O6686" s="15">
        <f>K6686*N6686</f>
        <v/>
      </c>
      <c r="P6686">
        <f>IF(E6686=0,0.3,IF(D6686=1,IF(C6686&gt;=Params!$B$13-3,IF(C6686&lt;Params!$B$13,Params!$B$20,0.3),0.3),IF(C6686&gt;=Params!$B$15-3,IF(C6686&lt;Params!$B$15,Params!$B$21,0.3),0.3)))</f>
        <v/>
      </c>
    </row>
    <row r="6687" ht="15" customHeight="1" s="1">
      <c r="A6687" s="9" t="n">
        <v>6684</v>
      </c>
      <c r="B6687" s="6" t="inlineStr">
        <is>
          <t>06/10</t>
        </is>
      </c>
      <c r="C6687" s="6" t="n">
        <v>11</v>
      </c>
      <c r="D6687" s="6" t="n">
        <v>0</v>
      </c>
      <c r="E6687" s="10">
        <f>IF(D6687=1, IF(OR(C6687&lt;10, C6687&gt;=15),1,0), IF(OR(C6687&lt;7, C6687&gt;=18),1,0))</f>
        <v/>
      </c>
      <c r="F6687" s="11" t="n">
        <v>0</v>
      </c>
      <c r="G6687" s="12">
        <f>0.65*8</f>
        <v/>
      </c>
      <c r="H6687" s="12">
        <f>F6687-G6687</f>
        <v/>
      </c>
      <c r="I6687" s="10">
        <f>IF(E6687=0,"Fora",IF(E6686=0,"Carg xar",IF(H6687&lt;0,IF(M6687&lt;0.9,"Carg FV","Stby"),IF(M6687&gt;P6687,"V2H",IF(M6687&lt;0.9,"Carg xar","Stby")))))</f>
        <v/>
      </c>
      <c r="J6687" s="12">
        <f>IF(OR(I6687="Carg FV",I6687="Carg xar"),MIN(IF(I6687="Carg FV",ABS(H6687),7.4),7.4,MAX(0,(0.9-M6687)*40)*0.95),0)</f>
        <v/>
      </c>
      <c r="K6687" s="12">
        <f>IF(I6687="V2H",MIN(MAX(0,H6687),7.4,MAX(0,(M6687-P6687)*40)*0.95),0)</f>
        <v/>
      </c>
      <c r="L6687" s="12">
        <f>IF(E6687=0,0,MAX(0,H6687-K6687))</f>
        <v/>
      </c>
      <c r="M6687" s="13">
        <f>M6686+J6686/40-IF(I6686="V2H",K6686/(0.95*40),0)-IF(E6687=0,IF(E6686=1,IF(D6687=1,30,40)*0.18/(2*40),0),0)-IF(E6687=1,IF(E6686=0,IF(D6687=1,30,40)*0.18/(2*40),0),0)</f>
        <v/>
      </c>
      <c r="N6687" s="14" t="n">
        <v>0.2</v>
      </c>
      <c r="O6687" s="15">
        <f>K6687*N6687</f>
        <v/>
      </c>
      <c r="P6687">
        <f>IF(E6687=0,0.3,IF(D6687=1,IF(C6687&gt;=Params!$B$13-3,IF(C6687&lt;Params!$B$13,Params!$B$20,0.3),0.3),IF(C6687&gt;=Params!$B$15-3,IF(C6687&lt;Params!$B$15,Params!$B$21,0.3),0.3)))</f>
        <v/>
      </c>
    </row>
    <row r="6688" ht="15" customHeight="1" s="1">
      <c r="A6688" s="9" t="n">
        <v>6685</v>
      </c>
      <c r="B6688" s="6" t="inlineStr">
        <is>
          <t>06/10</t>
        </is>
      </c>
      <c r="C6688" s="6" t="n">
        <v>12</v>
      </c>
      <c r="D6688" s="6" t="n">
        <v>0</v>
      </c>
      <c r="E6688" s="10">
        <f>IF(D6688=1, IF(OR(C6688&lt;10, C6688&gt;=15),1,0), IF(OR(C6688&lt;7, C6688&gt;=18),1,0))</f>
        <v/>
      </c>
      <c r="F6688" s="11" t="n">
        <v>1.184</v>
      </c>
      <c r="G6688" s="12">
        <f>0.72*8</f>
        <v/>
      </c>
      <c r="H6688" s="12">
        <f>F6688-G6688</f>
        <v/>
      </c>
      <c r="I6688" s="10">
        <f>IF(E6688=0,"Fora",IF(E6687=0,"Carg xar",IF(H6688&lt;0,IF(M6688&lt;0.9,"Carg FV","Stby"),IF(M6688&gt;P6688,"V2H",IF(M6688&lt;0.9,"Carg xar","Stby")))))</f>
        <v/>
      </c>
      <c r="J6688" s="12">
        <f>IF(OR(I6688="Carg FV",I6688="Carg xar"),MIN(IF(I6688="Carg FV",ABS(H6688),7.4),7.4,MAX(0,(0.9-M6688)*40)*0.95),0)</f>
        <v/>
      </c>
      <c r="K6688" s="12">
        <f>IF(I6688="V2H",MIN(MAX(0,H6688),7.4,MAX(0,(M6688-P6688)*40)*0.95),0)</f>
        <v/>
      </c>
      <c r="L6688" s="12">
        <f>IF(E6688=0,0,MAX(0,H6688-K6688))</f>
        <v/>
      </c>
      <c r="M6688" s="13">
        <f>M6687+J6687/40-IF(I6687="V2H",K6687/(0.95*40),0)-IF(E6688=0,IF(E6687=1,IF(D6688=1,30,40)*0.18/(2*40),0),0)-IF(E6688=1,IF(E6687=0,IF(D6688=1,30,40)*0.18/(2*40),0),0)</f>
        <v/>
      </c>
      <c r="N6688" s="14" t="n">
        <v>0.2</v>
      </c>
      <c r="O6688" s="15">
        <f>K6688*N6688</f>
        <v/>
      </c>
      <c r="P6688">
        <f>IF(E6688=0,0.3,IF(D6688=1,IF(C6688&gt;=Params!$B$13-3,IF(C6688&lt;Params!$B$13,Params!$B$20,0.3),0.3),IF(C6688&gt;=Params!$B$15-3,IF(C6688&lt;Params!$B$15,Params!$B$21,0.3),0.3)))</f>
        <v/>
      </c>
    </row>
    <row r="6689" ht="15" customHeight="1" s="1">
      <c r="A6689" s="9" t="n">
        <v>6686</v>
      </c>
      <c r="B6689" s="6" t="inlineStr">
        <is>
          <t>06/10</t>
        </is>
      </c>
      <c r="C6689" s="6" t="n">
        <v>13</v>
      </c>
      <c r="D6689" s="6" t="n">
        <v>0</v>
      </c>
      <c r="E6689" s="10">
        <f>IF(D6689=1, IF(OR(C6689&lt;10, C6689&gt;=15),1,0), IF(OR(C6689&lt;7, C6689&gt;=18),1,0))</f>
        <v/>
      </c>
      <c r="F6689" s="11" t="n">
        <v>0.461</v>
      </c>
      <c r="G6689" s="12">
        <f>0.68*8</f>
        <v/>
      </c>
      <c r="H6689" s="12">
        <f>F6689-G6689</f>
        <v/>
      </c>
      <c r="I6689" s="10">
        <f>IF(E6689=0,"Fora",IF(E6688=0,"Carg xar",IF(H6689&lt;0,IF(M6689&lt;0.9,"Carg FV","Stby"),IF(M6689&gt;P6689,"V2H",IF(M6689&lt;0.9,"Carg xar","Stby")))))</f>
        <v/>
      </c>
      <c r="J6689" s="12">
        <f>IF(OR(I6689="Carg FV",I6689="Carg xar"),MIN(IF(I6689="Carg FV",ABS(H6689),7.4),7.4,MAX(0,(0.9-M6689)*40)*0.95),0)</f>
        <v/>
      </c>
      <c r="K6689" s="12">
        <f>IF(I6689="V2H",MIN(MAX(0,H6689),7.4,MAX(0,(M6689-P6689)*40)*0.95),0)</f>
        <v/>
      </c>
      <c r="L6689" s="12">
        <f>IF(E6689=0,0,MAX(0,H6689-K6689))</f>
        <v/>
      </c>
      <c r="M6689" s="13">
        <f>M6688+J6688/40-IF(I6688="V2H",K6688/(0.95*40),0)-IF(E6689=0,IF(E6688=1,IF(D6689=1,30,40)*0.18/(2*40),0),0)-IF(E6689=1,IF(E6688=0,IF(D6689=1,30,40)*0.18/(2*40),0),0)</f>
        <v/>
      </c>
      <c r="N6689" s="14" t="n">
        <v>0.2</v>
      </c>
      <c r="O6689" s="15">
        <f>K6689*N6689</f>
        <v/>
      </c>
      <c r="P6689">
        <f>IF(E6689=0,0.3,IF(D6689=1,IF(C6689&gt;=Params!$B$13-3,IF(C6689&lt;Params!$B$13,Params!$B$20,0.3),0.3),IF(C6689&gt;=Params!$B$15-3,IF(C6689&lt;Params!$B$15,Params!$B$21,0.3),0.3)))</f>
        <v/>
      </c>
    </row>
    <row r="6690" ht="15" customHeight="1" s="1">
      <c r="A6690" s="9" t="n">
        <v>6687</v>
      </c>
      <c r="B6690" s="6" t="inlineStr">
        <is>
          <t>06/10</t>
        </is>
      </c>
      <c r="C6690" s="6" t="n">
        <v>14</v>
      </c>
      <c r="D6690" s="6" t="n">
        <v>0</v>
      </c>
      <c r="E6690" s="10">
        <f>IF(D6690=1, IF(OR(C6690&lt;10, C6690&gt;=15),1,0), IF(OR(C6690&lt;7, C6690&gt;=18),1,0))</f>
        <v/>
      </c>
      <c r="F6690" s="11" t="n">
        <v>0</v>
      </c>
      <c r="G6690" s="12">
        <f>0.55*8</f>
        <v/>
      </c>
      <c r="H6690" s="12">
        <f>F6690-G6690</f>
        <v/>
      </c>
      <c r="I6690" s="10">
        <f>IF(E6690=0,"Fora",IF(E6689=0,"Carg xar",IF(H6690&lt;0,IF(M6690&lt;0.9,"Carg FV","Stby"),IF(M6690&gt;P6690,"V2H",IF(M6690&lt;0.9,"Carg xar","Stby")))))</f>
        <v/>
      </c>
      <c r="J6690" s="12">
        <f>IF(OR(I6690="Carg FV",I6690="Carg xar"),MIN(IF(I6690="Carg FV",ABS(H6690),7.4),7.4,MAX(0,(0.9-M6690)*40)*0.95),0)</f>
        <v/>
      </c>
      <c r="K6690" s="12">
        <f>IF(I6690="V2H",MIN(MAX(0,H6690),7.4,MAX(0,(M6690-P6690)*40)*0.95),0)</f>
        <v/>
      </c>
      <c r="L6690" s="12">
        <f>IF(E6690=0,0,MAX(0,H6690-K6690))</f>
        <v/>
      </c>
      <c r="M6690" s="13">
        <f>M6689+J6689/40-IF(I6689="V2H",K6689/(0.95*40),0)-IF(E6690=0,IF(E6689=1,IF(D6690=1,30,40)*0.18/(2*40),0),0)-IF(E6690=1,IF(E6689=0,IF(D6690=1,30,40)*0.18/(2*40),0),0)</f>
        <v/>
      </c>
      <c r="N6690" s="14" t="n">
        <v>0.15</v>
      </c>
      <c r="O6690" s="15">
        <f>K6690*N6690</f>
        <v/>
      </c>
      <c r="P6690">
        <f>IF(E6690=0,0.3,IF(D6690=1,IF(C6690&gt;=Params!$B$13-3,IF(C6690&lt;Params!$B$13,Params!$B$20,0.3),0.3),IF(C6690&gt;=Params!$B$15-3,IF(C6690&lt;Params!$B$15,Params!$B$21,0.3),0.3)))</f>
        <v/>
      </c>
    </row>
    <row r="6691" ht="15" customHeight="1" s="1">
      <c r="A6691" s="9" t="n">
        <v>6688</v>
      </c>
      <c r="B6691" s="6" t="inlineStr">
        <is>
          <t>06/10</t>
        </is>
      </c>
      <c r="C6691" s="6" t="n">
        <v>15</v>
      </c>
      <c r="D6691" s="6" t="n">
        <v>0</v>
      </c>
      <c r="E6691" s="10">
        <f>IF(D6691=1, IF(OR(C6691&lt;10, C6691&gt;=15),1,0), IF(OR(C6691&lt;7, C6691&gt;=18),1,0))</f>
        <v/>
      </c>
      <c r="F6691" s="11" t="n">
        <v>0</v>
      </c>
      <c r="G6691" s="12">
        <f>0.38*8</f>
        <v/>
      </c>
      <c r="H6691" s="12">
        <f>F6691-G6691</f>
        <v/>
      </c>
      <c r="I6691" s="10">
        <f>IF(E6691=0,"Fora",IF(E6690=0,"Carg xar",IF(H6691&lt;0,IF(M6691&lt;0.9,"Carg FV","Stby"),IF(M6691&gt;P6691,"V2H",IF(M6691&lt;0.9,"Carg xar","Stby")))))</f>
        <v/>
      </c>
      <c r="J6691" s="12">
        <f>IF(OR(I6691="Carg FV",I6691="Carg xar"),MIN(IF(I6691="Carg FV",ABS(H6691),7.4),7.4,MAX(0,(0.9-M6691)*40)*0.95),0)</f>
        <v/>
      </c>
      <c r="K6691" s="12">
        <f>IF(I6691="V2H",MIN(MAX(0,H6691),7.4,MAX(0,(M6691-P6691)*40)*0.95),0)</f>
        <v/>
      </c>
      <c r="L6691" s="12">
        <f>IF(E6691=0,0,MAX(0,H6691-K6691))</f>
        <v/>
      </c>
      <c r="M6691" s="13">
        <f>M6690+J6690/40-IF(I6690="V2H",K6690/(0.95*40),0)-IF(E6691=0,IF(E6690=1,IF(D6691=1,30,40)*0.18/(2*40),0),0)-IF(E6691=1,IF(E6690=0,IF(D6691=1,30,40)*0.18/(2*40),0),0)</f>
        <v/>
      </c>
      <c r="N6691" s="14" t="n">
        <v>0.15</v>
      </c>
      <c r="O6691" s="15">
        <f>K6691*N6691</f>
        <v/>
      </c>
      <c r="P6691">
        <f>IF(E6691=0,0.3,IF(D6691=1,IF(C6691&gt;=Params!$B$13-3,IF(C6691&lt;Params!$B$13,Params!$B$20,0.3),0.3),IF(C6691&gt;=Params!$B$15-3,IF(C6691&lt;Params!$B$15,Params!$B$21,0.3),0.3)))</f>
        <v/>
      </c>
    </row>
    <row r="6692" ht="15" customHeight="1" s="1">
      <c r="A6692" s="9" t="n">
        <v>6689</v>
      </c>
      <c r="B6692" s="6" t="inlineStr">
        <is>
          <t>06/10</t>
        </is>
      </c>
      <c r="C6692" s="6" t="n">
        <v>16</v>
      </c>
      <c r="D6692" s="6" t="n">
        <v>0</v>
      </c>
      <c r="E6692" s="10">
        <f>IF(D6692=1, IF(OR(C6692&lt;10, C6692&gt;=15),1,0), IF(OR(C6692&lt;7, C6692&gt;=18),1,0))</f>
        <v/>
      </c>
      <c r="F6692" s="11" t="n">
        <v>0</v>
      </c>
      <c r="G6692" s="12">
        <f>0.18*8</f>
        <v/>
      </c>
      <c r="H6692" s="12">
        <f>F6692-G6692</f>
        <v/>
      </c>
      <c r="I6692" s="10">
        <f>IF(E6692=0,"Fora",IF(E6691=0,"Carg xar",IF(H6692&lt;0,IF(M6692&lt;0.9,"Carg FV","Stby"),IF(M6692&gt;P6692,"V2H",IF(M6692&lt;0.9,"Carg xar","Stby")))))</f>
        <v/>
      </c>
      <c r="J6692" s="12">
        <f>IF(OR(I6692="Carg FV",I6692="Carg xar"),MIN(IF(I6692="Carg FV",ABS(H6692),7.4),7.4,MAX(0,(0.9-M6692)*40)*0.95),0)</f>
        <v/>
      </c>
      <c r="K6692" s="12">
        <f>IF(I6692="V2H",MIN(MAX(0,H6692),7.4,MAX(0,(M6692-P6692)*40)*0.95),0)</f>
        <v/>
      </c>
      <c r="L6692" s="12">
        <f>IF(E6692=0,0,MAX(0,H6692-K6692))</f>
        <v/>
      </c>
      <c r="M6692" s="13">
        <f>M6691+J6691/40-IF(I6691="V2H",K6691/(0.95*40),0)-IF(E6692=0,IF(E6691=1,IF(D6692=1,30,40)*0.18/(2*40),0),0)-IF(E6692=1,IF(E6691=0,IF(D6692=1,30,40)*0.18/(2*40),0),0)</f>
        <v/>
      </c>
      <c r="N6692" s="14" t="n">
        <v>0.15</v>
      </c>
      <c r="O6692" s="15">
        <f>K6692*N6692</f>
        <v/>
      </c>
      <c r="P6692">
        <f>IF(E6692=0,0.3,IF(D6692=1,IF(C6692&gt;=Params!$B$13-3,IF(C6692&lt;Params!$B$13,Params!$B$20,0.3),0.3),IF(C6692&gt;=Params!$B$15-3,IF(C6692&lt;Params!$B$15,Params!$B$21,0.3),0.3)))</f>
        <v/>
      </c>
    </row>
    <row r="6693" ht="15" customHeight="1" s="1">
      <c r="A6693" s="9" t="n">
        <v>6690</v>
      </c>
      <c r="B6693" s="6" t="inlineStr">
        <is>
          <t>06/10</t>
        </is>
      </c>
      <c r="C6693" s="6" t="n">
        <v>17</v>
      </c>
      <c r="D6693" s="6" t="n">
        <v>0</v>
      </c>
      <c r="E6693" s="10">
        <f>IF(D6693=1, IF(OR(C6693&lt;10, C6693&gt;=15),1,0), IF(OR(C6693&lt;7, C6693&gt;=18),1,0))</f>
        <v/>
      </c>
      <c r="F6693" s="11" t="n">
        <v>0</v>
      </c>
      <c r="G6693" s="12">
        <f>0.04*8</f>
        <v/>
      </c>
      <c r="H6693" s="12">
        <f>F6693-G6693</f>
        <v/>
      </c>
      <c r="I6693" s="10">
        <f>IF(E6693=0,"Fora",IF(E6692=0,"Carg xar",IF(H6693&lt;0,IF(M6693&lt;0.9,"Carg FV","Stby"),IF(M6693&gt;P6693,"V2H",IF(M6693&lt;0.9,"Carg xar","Stby")))))</f>
        <v/>
      </c>
      <c r="J6693" s="12">
        <f>IF(OR(I6693="Carg FV",I6693="Carg xar"),MIN(IF(I6693="Carg FV",ABS(H6693),7.4),7.4,MAX(0,(0.9-M6693)*40)*0.95),0)</f>
        <v/>
      </c>
      <c r="K6693" s="12">
        <f>IF(I6693="V2H",MIN(MAX(0,H6693),7.4,MAX(0,(M6693-P6693)*40)*0.95),0)</f>
        <v/>
      </c>
      <c r="L6693" s="12">
        <f>IF(E6693=0,0,MAX(0,H6693-K6693))</f>
        <v/>
      </c>
      <c r="M6693" s="13">
        <f>M6692+J6692/40-IF(I6692="V2H",K6692/(0.95*40),0)-IF(E6693=0,IF(E6692=1,IF(D6693=1,30,40)*0.18/(2*40),0),0)-IF(E6693=1,IF(E6692=0,IF(D6693=1,30,40)*0.18/(2*40),0),0)</f>
        <v/>
      </c>
      <c r="N6693" s="14" t="n">
        <v>0.15</v>
      </c>
      <c r="O6693" s="15">
        <f>K6693*N6693</f>
        <v/>
      </c>
      <c r="P6693">
        <f>IF(E6693=0,0.3,IF(D6693=1,IF(C6693&gt;=Params!$B$13-3,IF(C6693&lt;Params!$B$13,Params!$B$20,0.3),0.3),IF(C6693&gt;=Params!$B$15-3,IF(C6693&lt;Params!$B$15,Params!$B$21,0.3),0.3)))</f>
        <v/>
      </c>
    </row>
    <row r="6694" ht="15" customHeight="1" s="1">
      <c r="A6694" s="9" t="n">
        <v>6691</v>
      </c>
      <c r="B6694" s="6" t="inlineStr">
        <is>
          <t>06/10</t>
        </is>
      </c>
      <c r="C6694" s="6" t="n">
        <v>18</v>
      </c>
      <c r="D6694" s="6" t="n">
        <v>0</v>
      </c>
      <c r="E6694" s="10">
        <f>IF(D6694=1, IF(OR(C6694&lt;10, C6694&gt;=15),1,0), IF(OR(C6694&lt;7, C6694&gt;=18),1,0))</f>
        <v/>
      </c>
      <c r="F6694" s="11" t="n">
        <v>1.266</v>
      </c>
      <c r="G6694" s="12">
        <f>0*8</f>
        <v/>
      </c>
      <c r="H6694" s="12">
        <f>F6694-G6694</f>
        <v/>
      </c>
      <c r="I6694" s="10">
        <f>IF(E6694=0,"Fora",IF(E6693=0,"Carg xar",IF(H6694&lt;0,IF(M6694&lt;0.9,"Carg FV","Stby"),IF(M6694&gt;P6694,"V2H",IF(M6694&lt;0.9,"Carg xar","Stby")))))</f>
        <v/>
      </c>
      <c r="J6694" s="12">
        <f>IF(OR(I6694="Carg FV",I6694="Carg xar"),MIN(IF(I6694="Carg FV",ABS(H6694),7.4),7.4,MAX(0,(0.9-M6694)*40)*0.95),0)</f>
        <v/>
      </c>
      <c r="K6694" s="12">
        <f>IF(I6694="V2H",MIN(MAX(0,H6694),7.4,MAX(0,(M6694-P6694)*40)*0.95),0)</f>
        <v/>
      </c>
      <c r="L6694" s="12">
        <f>IF(E6694=0,0,MAX(0,H6694-K6694))</f>
        <v/>
      </c>
      <c r="M6694" s="13">
        <f>M6693+J6693/40-IF(I6693="V2H",K6693/(0.95*40),0)-IF(E6694=0,IF(E6693=1,IF(D6694=1,30,40)*0.18/(2*40),0),0)-IF(E6694=1,IF(E6693=0,IF(D6694=1,30,40)*0.18/(2*40),0),0)</f>
        <v/>
      </c>
      <c r="N6694" s="14" t="n">
        <v>0.2</v>
      </c>
      <c r="O6694" s="15">
        <f>K6694*N6694</f>
        <v/>
      </c>
      <c r="P6694">
        <f>IF(E6694=0,0.3,IF(D6694=1,IF(C6694&gt;=Params!$B$13-3,IF(C6694&lt;Params!$B$13,Params!$B$20,0.3),0.3),IF(C6694&gt;=Params!$B$15-3,IF(C6694&lt;Params!$B$15,Params!$B$21,0.3),0.3)))</f>
        <v/>
      </c>
    </row>
    <row r="6695" ht="15" customHeight="1" s="1">
      <c r="A6695" s="9" t="n">
        <v>6692</v>
      </c>
      <c r="B6695" s="6" t="inlineStr">
        <is>
          <t>06/10</t>
        </is>
      </c>
      <c r="C6695" s="6" t="n">
        <v>19</v>
      </c>
      <c r="D6695" s="6" t="n">
        <v>0</v>
      </c>
      <c r="E6695" s="10">
        <f>IF(D6695=1, IF(OR(C6695&lt;10, C6695&gt;=15),1,0), IF(OR(C6695&lt;7, C6695&gt;=18),1,0))</f>
        <v/>
      </c>
      <c r="F6695" s="11" t="n">
        <v>0.364</v>
      </c>
      <c r="G6695" s="12">
        <f>0*8</f>
        <v/>
      </c>
      <c r="H6695" s="12">
        <f>F6695-G6695</f>
        <v/>
      </c>
      <c r="I6695" s="10">
        <f>IF(E6695=0,"Fora",IF(E6694=0,"Carg xar",IF(H6695&lt;0,IF(M6695&lt;0.9,"Carg FV","Stby"),IF(M6695&gt;P6695,"V2H",IF(M6695&lt;0.9,"Carg xar","Stby")))))</f>
        <v/>
      </c>
      <c r="J6695" s="12">
        <f>IF(OR(I6695="Carg FV",I6695="Carg xar"),MIN(IF(I6695="Carg FV",ABS(H6695),7.4),7.4,MAX(0,(0.9-M6695)*40)*0.95),0)</f>
        <v/>
      </c>
      <c r="K6695" s="12">
        <f>IF(I6695="V2H",MIN(MAX(0,H6695),7.4,MAX(0,(M6695-P6695)*40)*0.95),0)</f>
        <v/>
      </c>
      <c r="L6695" s="12">
        <f>IF(E6695=0,0,MAX(0,H6695-K6695))</f>
        <v/>
      </c>
      <c r="M6695" s="13">
        <f>M6694+J6694/40-IF(I6694="V2H",K6694/(0.95*40),0)-IF(E6695=0,IF(E6694=1,IF(D6695=1,30,40)*0.18/(2*40),0),0)-IF(E6695=1,IF(E6694=0,IF(D6695=1,30,40)*0.18/(2*40),0),0)</f>
        <v/>
      </c>
      <c r="N6695" s="14" t="n">
        <v>0.2</v>
      </c>
      <c r="O6695" s="15">
        <f>K6695*N6695</f>
        <v/>
      </c>
      <c r="P6695">
        <f>IF(E6695=0,0.3,IF(D6695=1,IF(C6695&gt;=Params!$B$13-3,IF(C6695&lt;Params!$B$13,Params!$B$20,0.3),0.3),IF(C6695&gt;=Params!$B$15-3,IF(C6695&lt;Params!$B$15,Params!$B$21,0.3),0.3)))</f>
        <v/>
      </c>
    </row>
    <row r="6696" ht="15" customHeight="1" s="1">
      <c r="A6696" s="9" t="n">
        <v>6693</v>
      </c>
      <c r="B6696" s="6" t="inlineStr">
        <is>
          <t>06/10</t>
        </is>
      </c>
      <c r="C6696" s="6" t="n">
        <v>20</v>
      </c>
      <c r="D6696" s="6" t="n">
        <v>0</v>
      </c>
      <c r="E6696" s="10">
        <f>IF(D6696=1, IF(OR(C6696&lt;10, C6696&gt;=15),1,0), IF(OR(C6696&lt;7, C6696&gt;=18),1,0))</f>
        <v/>
      </c>
      <c r="F6696" s="11" t="n">
        <v>0.556</v>
      </c>
      <c r="G6696" s="12">
        <f>0*8</f>
        <v/>
      </c>
      <c r="H6696" s="12">
        <f>F6696-G6696</f>
        <v/>
      </c>
      <c r="I6696" s="10">
        <f>IF(E6696=0,"Fora",IF(E6695=0,"Carg xar",IF(H6696&lt;0,IF(M6696&lt;0.9,"Carg FV","Stby"),IF(M6696&gt;P6696,"V2H",IF(M6696&lt;0.9,"Carg xar","Stby")))))</f>
        <v/>
      </c>
      <c r="J6696" s="12">
        <f>IF(OR(I6696="Carg FV",I6696="Carg xar"),MIN(IF(I6696="Carg FV",ABS(H6696),7.4),7.4,MAX(0,(0.9-M6696)*40)*0.95),0)</f>
        <v/>
      </c>
      <c r="K6696" s="12">
        <f>IF(I6696="V2H",MIN(MAX(0,H6696),7.4,MAX(0,(M6696-P6696)*40)*0.95),0)</f>
        <v/>
      </c>
      <c r="L6696" s="12">
        <f>IF(E6696=0,0,MAX(0,H6696-K6696))</f>
        <v/>
      </c>
      <c r="M6696" s="13">
        <f>M6695+J6695/40-IF(I6695="V2H",K6695/(0.95*40),0)-IF(E6696=0,IF(E6695=1,IF(D6696=1,30,40)*0.18/(2*40),0),0)-IF(E6696=1,IF(E6695=0,IF(D6696=1,30,40)*0.18/(2*40),0),0)</f>
        <v/>
      </c>
      <c r="N6696" s="14" t="n">
        <v>0.2</v>
      </c>
      <c r="O6696" s="15">
        <f>K6696*N6696</f>
        <v/>
      </c>
      <c r="P6696">
        <f>IF(E6696=0,0.3,IF(D6696=1,IF(C6696&gt;=Params!$B$13-3,IF(C6696&lt;Params!$B$13,Params!$B$20,0.3),0.3),IF(C6696&gt;=Params!$B$15-3,IF(C6696&lt;Params!$B$15,Params!$B$21,0.3),0.3)))</f>
        <v/>
      </c>
    </row>
    <row r="6697" ht="15" customHeight="1" s="1">
      <c r="A6697" s="9" t="n">
        <v>6694</v>
      </c>
      <c r="B6697" s="6" t="inlineStr">
        <is>
          <t>06/10</t>
        </is>
      </c>
      <c r="C6697" s="6" t="n">
        <v>21</v>
      </c>
      <c r="D6697" s="6" t="n">
        <v>0</v>
      </c>
      <c r="E6697" s="10">
        <f>IF(D6697=1, IF(OR(C6697&lt;10, C6697&gt;=15),1,0), IF(OR(C6697&lt;7, C6697&gt;=18),1,0))</f>
        <v/>
      </c>
      <c r="F6697" s="11" t="n">
        <v>0.352</v>
      </c>
      <c r="G6697" s="12">
        <f>0*8</f>
        <v/>
      </c>
      <c r="H6697" s="12">
        <f>F6697-G6697</f>
        <v/>
      </c>
      <c r="I6697" s="10">
        <f>IF(E6697=0,"Fora",IF(E6696=0,"Carg xar",IF(H6697&lt;0,IF(M6697&lt;0.9,"Carg FV","Stby"),IF(M6697&gt;P6697,"V2H",IF(M6697&lt;0.9,"Carg xar","Stby")))))</f>
        <v/>
      </c>
      <c r="J6697" s="12">
        <f>IF(OR(I6697="Carg FV",I6697="Carg xar"),MIN(IF(I6697="Carg FV",ABS(H6697),7.4),7.4,MAX(0,(0.9-M6697)*40)*0.95),0)</f>
        <v/>
      </c>
      <c r="K6697" s="12">
        <f>IF(I6697="V2H",MIN(MAX(0,H6697),7.4,MAX(0,(M6697-P6697)*40)*0.95),0)</f>
        <v/>
      </c>
      <c r="L6697" s="12">
        <f>IF(E6697=0,0,MAX(0,H6697-K6697))</f>
        <v/>
      </c>
      <c r="M6697" s="13">
        <f>M6696+J6696/40-IF(I6696="V2H",K6696/(0.95*40),0)-IF(E6697=0,IF(E6696=1,IF(D6697=1,30,40)*0.18/(2*40),0),0)-IF(E6697=1,IF(E6696=0,IF(D6697=1,30,40)*0.18/(2*40),0),0)</f>
        <v/>
      </c>
      <c r="N6697" s="14" t="n">
        <v>0.2</v>
      </c>
      <c r="O6697" s="15">
        <f>K6697*N6697</f>
        <v/>
      </c>
      <c r="P6697">
        <f>IF(E6697=0,0.3,IF(D6697=1,IF(C6697&gt;=Params!$B$13-3,IF(C6697&lt;Params!$B$13,Params!$B$20,0.3),0.3),IF(C6697&gt;=Params!$B$15-3,IF(C6697&lt;Params!$B$15,Params!$B$21,0.3),0.3)))</f>
        <v/>
      </c>
    </row>
    <row r="6698" ht="15" customHeight="1" s="1">
      <c r="A6698" s="9" t="n">
        <v>6695</v>
      </c>
      <c r="B6698" s="6" t="inlineStr">
        <is>
          <t>06/10</t>
        </is>
      </c>
      <c r="C6698" s="6" t="n">
        <v>22</v>
      </c>
      <c r="D6698" s="6" t="n">
        <v>0</v>
      </c>
      <c r="E6698" s="10">
        <f>IF(D6698=1, IF(OR(C6698&lt;10, C6698&gt;=15),1,0), IF(OR(C6698&lt;7, C6698&gt;=18),1,0))</f>
        <v/>
      </c>
      <c r="F6698" s="11" t="n">
        <v>0.345</v>
      </c>
      <c r="G6698" s="12">
        <f>0*8</f>
        <v/>
      </c>
      <c r="H6698" s="12">
        <f>F6698-G6698</f>
        <v/>
      </c>
      <c r="I6698" s="10">
        <f>IF(E6698=0,"Fora",IF(E6697=0,"Carg xar",IF(H6698&lt;0,IF(M6698&lt;0.9,"Carg FV","Stby"),IF(M6698&gt;P6698,"V2H",IF(M6698&lt;0.9,"Carg xar","Stby")))))</f>
        <v/>
      </c>
      <c r="J6698" s="12">
        <f>IF(OR(I6698="Carg FV",I6698="Carg xar"),MIN(IF(I6698="Carg FV",ABS(H6698),7.4),7.4,MAX(0,(0.9-M6698)*40)*0.95),0)</f>
        <v/>
      </c>
      <c r="K6698" s="12">
        <f>IF(I6698="V2H",MIN(MAX(0,H6698),7.4,MAX(0,(M6698-P6698)*40)*0.95),0)</f>
        <v/>
      </c>
      <c r="L6698" s="12">
        <f>IF(E6698=0,0,MAX(0,H6698-K6698))</f>
        <v/>
      </c>
      <c r="M6698" s="13">
        <f>M6697+J6697/40-IF(I6697="V2H",K6697/(0.95*40),0)-IF(E6698=0,IF(E6697=1,IF(D6698=1,30,40)*0.18/(2*40),0),0)-IF(E6698=1,IF(E6697=0,IF(D6698=1,30,40)*0.18/(2*40),0),0)</f>
        <v/>
      </c>
      <c r="N6698" s="14" t="n">
        <v>0.15</v>
      </c>
      <c r="O6698" s="15">
        <f>K6698*N6698</f>
        <v/>
      </c>
      <c r="P6698">
        <f>IF(E6698=0,0.3,IF(D6698=1,IF(C6698&gt;=Params!$B$13-3,IF(C6698&lt;Params!$B$13,Params!$B$20,0.3),0.3),IF(C6698&gt;=Params!$B$15-3,IF(C6698&lt;Params!$B$15,Params!$B$21,0.3),0.3)))</f>
        <v/>
      </c>
    </row>
    <row r="6699" ht="15" customHeight="1" s="1">
      <c r="A6699" s="9" t="n">
        <v>6696</v>
      </c>
      <c r="B6699" s="6" t="inlineStr">
        <is>
          <t>06/10</t>
        </is>
      </c>
      <c r="C6699" s="6" t="n">
        <v>23</v>
      </c>
      <c r="D6699" s="6" t="n">
        <v>0</v>
      </c>
      <c r="E6699" s="10">
        <f>IF(D6699=1, IF(OR(C6699&lt;10, C6699&gt;=15),1,0), IF(OR(C6699&lt;7, C6699&gt;=18),1,0))</f>
        <v/>
      </c>
      <c r="F6699" s="11" t="n">
        <v>0.179</v>
      </c>
      <c r="G6699" s="12">
        <f>0*8</f>
        <v/>
      </c>
      <c r="H6699" s="12">
        <f>F6699-G6699</f>
        <v/>
      </c>
      <c r="I6699" s="10">
        <f>IF(E6699=0,"Fora",IF(E6698=0,"Carg xar",IF(H6699&lt;0,IF(M6699&lt;0.9,"Carg FV","Stby"),IF(M6699&gt;P6699,"V2H",IF(M6699&lt;0.9,"Carg xar","Stby")))))</f>
        <v/>
      </c>
      <c r="J6699" s="12">
        <f>IF(OR(I6699="Carg FV",I6699="Carg xar"),MIN(IF(I6699="Carg FV",ABS(H6699),7.4),7.4,MAX(0,(0.9-M6699)*40)*0.95),0)</f>
        <v/>
      </c>
      <c r="K6699" s="12">
        <f>IF(I6699="V2H",MIN(MAX(0,H6699),7.4,MAX(0,(M6699-P6699)*40)*0.95),0)</f>
        <v/>
      </c>
      <c r="L6699" s="12">
        <f>IF(E6699=0,0,MAX(0,H6699-K6699))</f>
        <v/>
      </c>
      <c r="M6699" s="13">
        <f>M6698+J6698/40-IF(I6698="V2H",K6698/(0.95*40),0)-IF(E6699=0,IF(E6698=1,IF(D6699=1,30,40)*0.18/(2*40),0),0)-IF(E6699=1,IF(E6698=0,IF(D6699=1,30,40)*0.18/(2*40),0),0)</f>
        <v/>
      </c>
      <c r="N6699" s="14" t="n">
        <v>0.15</v>
      </c>
      <c r="O6699" s="15">
        <f>K6699*N6699</f>
        <v/>
      </c>
      <c r="P6699">
        <f>IF(E6699=0,0.3,IF(D6699=1,IF(C6699&gt;=Params!$B$13-3,IF(C6699&lt;Params!$B$13,Params!$B$20,0.3),0.3),IF(C6699&gt;=Params!$B$15-3,IF(C6699&lt;Params!$B$15,Params!$B$21,0.3),0.3)))</f>
        <v/>
      </c>
    </row>
    <row r="6700" ht="15" customHeight="1" s="1">
      <c r="A6700" s="9" t="n">
        <v>6697</v>
      </c>
      <c r="B6700" s="6" t="inlineStr">
        <is>
          <t>07/10</t>
        </is>
      </c>
      <c r="C6700" s="6" t="n">
        <v>0</v>
      </c>
      <c r="D6700" s="6" t="n">
        <v>0</v>
      </c>
      <c r="E6700" s="10">
        <f>IF(D6700=1, IF(OR(C6700&lt;10, C6700&gt;=15),1,0), IF(OR(C6700&lt;7, C6700&gt;=18),1,0))</f>
        <v/>
      </c>
      <c r="F6700" s="11" t="n">
        <v>0.242</v>
      </c>
      <c r="G6700" s="12">
        <f>0*8</f>
        <v/>
      </c>
      <c r="H6700" s="12">
        <f>F6700-G6700</f>
        <v/>
      </c>
      <c r="I6700" s="10">
        <f>IF(E6700=0,"Fora",IF(E6699=0,"Carg xar",IF(H6700&lt;0,IF(M6700&lt;0.9,"Carg FV","Stby"),IF(M6700&gt;P6700,"V2H",IF(M6700&lt;0.9,"Carg xar","Stby")))))</f>
        <v/>
      </c>
      <c r="J6700" s="12">
        <f>IF(OR(I6700="Carg FV",I6700="Carg xar"),MIN(IF(I6700="Carg FV",ABS(H6700),7.4),7.4,MAX(0,(0.9-M6700)*40)*0.95),0)</f>
        <v/>
      </c>
      <c r="K6700" s="12">
        <f>IF(I6700="V2H",MIN(MAX(0,H6700),7.4,MAX(0,(M6700-P6700)*40)*0.95),0)</f>
        <v/>
      </c>
      <c r="L6700" s="12">
        <f>IF(E6700=0,0,MAX(0,H6700-K6700))</f>
        <v/>
      </c>
      <c r="M6700" s="13">
        <f>M6699+J6699/40-IF(I6699="V2H",K6699/(0.95*40),0)-IF(E6700=0,IF(E6699=1,IF(D6700=1,30,40)*0.18/(2*40),0),0)-IF(E6700=1,IF(E6699=0,IF(D6700=1,30,40)*0.18/(2*40),0),0)</f>
        <v/>
      </c>
      <c r="N6700" s="14" t="n">
        <v>0.09</v>
      </c>
      <c r="O6700" s="15">
        <f>K6700*N6700</f>
        <v/>
      </c>
      <c r="P6700">
        <f>IF(E6700=0,0.3,IF(D6700=1,IF(C6700&gt;=Params!$B$13-3,IF(C6700&lt;Params!$B$13,Params!$B$20,0.3),0.3),IF(C6700&gt;=Params!$B$15-3,IF(C6700&lt;Params!$B$15,Params!$B$21,0.3),0.3)))</f>
        <v/>
      </c>
    </row>
    <row r="6701" ht="15" customHeight="1" s="1">
      <c r="A6701" s="9" t="n">
        <v>6698</v>
      </c>
      <c r="B6701" s="6" t="inlineStr">
        <is>
          <t>07/10</t>
        </is>
      </c>
      <c r="C6701" s="6" t="n">
        <v>1</v>
      </c>
      <c r="D6701" s="6" t="n">
        <v>0</v>
      </c>
      <c r="E6701" s="10">
        <f>IF(D6701=1, IF(OR(C6701&lt;10, C6701&gt;=15),1,0), IF(OR(C6701&lt;7, C6701&gt;=18),1,0))</f>
        <v/>
      </c>
      <c r="F6701" s="11" t="n">
        <v>0.134</v>
      </c>
      <c r="G6701" s="12">
        <f>0*8</f>
        <v/>
      </c>
      <c r="H6701" s="12">
        <f>F6701-G6701</f>
        <v/>
      </c>
      <c r="I6701" s="10">
        <f>IF(E6701=0,"Fora",IF(E6700=0,"Carg xar",IF(H6701&lt;0,IF(M6701&lt;0.9,"Carg FV","Stby"),IF(M6701&gt;P6701,"V2H",IF(M6701&lt;0.9,"Carg xar","Stby")))))</f>
        <v/>
      </c>
      <c r="J6701" s="12">
        <f>IF(OR(I6701="Carg FV",I6701="Carg xar"),MIN(IF(I6701="Carg FV",ABS(H6701),7.4),7.4,MAX(0,(0.9-M6701)*40)*0.95),0)</f>
        <v/>
      </c>
      <c r="K6701" s="12">
        <f>IF(I6701="V2H",MIN(MAX(0,H6701),7.4,MAX(0,(M6701-P6701)*40)*0.95),0)</f>
        <v/>
      </c>
      <c r="L6701" s="12">
        <f>IF(E6701=0,0,MAX(0,H6701-K6701))</f>
        <v/>
      </c>
      <c r="M6701" s="13">
        <f>M6700+J6700/40-IF(I6700="V2H",K6700/(0.95*40),0)-IF(E6701=0,IF(E6700=1,IF(D6701=1,30,40)*0.18/(2*40),0),0)-IF(E6701=1,IF(E6700=0,IF(D6701=1,30,40)*0.18/(2*40),0),0)</f>
        <v/>
      </c>
      <c r="N6701" s="14" t="n">
        <v>0.09</v>
      </c>
      <c r="O6701" s="15">
        <f>K6701*N6701</f>
        <v/>
      </c>
      <c r="P6701">
        <f>IF(E6701=0,0.3,IF(D6701=1,IF(C6701&gt;=Params!$B$13-3,IF(C6701&lt;Params!$B$13,Params!$B$20,0.3),0.3),IF(C6701&gt;=Params!$B$15-3,IF(C6701&lt;Params!$B$15,Params!$B$21,0.3),0.3)))</f>
        <v/>
      </c>
    </row>
    <row r="6702" ht="15" customHeight="1" s="1">
      <c r="A6702" s="9" t="n">
        <v>6699</v>
      </c>
      <c r="B6702" s="6" t="inlineStr">
        <is>
          <t>07/10</t>
        </is>
      </c>
      <c r="C6702" s="6" t="n">
        <v>2</v>
      </c>
      <c r="D6702" s="6" t="n">
        <v>0</v>
      </c>
      <c r="E6702" s="10">
        <f>IF(D6702=1, IF(OR(C6702&lt;10, C6702&gt;=15),1,0), IF(OR(C6702&lt;7, C6702&gt;=18),1,0))</f>
        <v/>
      </c>
      <c r="F6702" s="11" t="n">
        <v>0.164</v>
      </c>
      <c r="G6702" s="12">
        <f>0*8</f>
        <v/>
      </c>
      <c r="H6702" s="12">
        <f>F6702-G6702</f>
        <v/>
      </c>
      <c r="I6702" s="10">
        <f>IF(E6702=0,"Fora",IF(E6701=0,"Carg xar",IF(H6702&lt;0,IF(M6702&lt;0.9,"Carg FV","Stby"),IF(M6702&gt;P6702,"V2H",IF(M6702&lt;0.9,"Carg xar","Stby")))))</f>
        <v/>
      </c>
      <c r="J6702" s="12">
        <f>IF(OR(I6702="Carg FV",I6702="Carg xar"),MIN(IF(I6702="Carg FV",ABS(H6702),7.4),7.4,MAX(0,(0.9-M6702)*40)*0.95),0)</f>
        <v/>
      </c>
      <c r="K6702" s="12">
        <f>IF(I6702="V2H",MIN(MAX(0,H6702),7.4,MAX(0,(M6702-P6702)*40)*0.95),0)</f>
        <v/>
      </c>
      <c r="L6702" s="12">
        <f>IF(E6702=0,0,MAX(0,H6702-K6702))</f>
        <v/>
      </c>
      <c r="M6702" s="13">
        <f>M6701+J6701/40-IF(I6701="V2H",K6701/(0.95*40),0)-IF(E6702=0,IF(E6701=1,IF(D6702=1,30,40)*0.18/(2*40),0),0)-IF(E6702=1,IF(E6701=0,IF(D6702=1,30,40)*0.18/(2*40),0),0)</f>
        <v/>
      </c>
      <c r="N6702" s="14" t="n">
        <v>0.09</v>
      </c>
      <c r="O6702" s="15">
        <f>K6702*N6702</f>
        <v/>
      </c>
      <c r="P6702">
        <f>IF(E6702=0,0.3,IF(D6702=1,IF(C6702&gt;=Params!$B$13-3,IF(C6702&lt;Params!$B$13,Params!$B$20,0.3),0.3),IF(C6702&gt;=Params!$B$15-3,IF(C6702&lt;Params!$B$15,Params!$B$21,0.3),0.3)))</f>
        <v/>
      </c>
    </row>
    <row r="6703" ht="15" customHeight="1" s="1">
      <c r="A6703" s="9" t="n">
        <v>6700</v>
      </c>
      <c r="B6703" s="6" t="inlineStr">
        <is>
          <t>07/10</t>
        </is>
      </c>
      <c r="C6703" s="6" t="n">
        <v>3</v>
      </c>
      <c r="D6703" s="6" t="n">
        <v>0</v>
      </c>
      <c r="E6703" s="10">
        <f>IF(D6703=1, IF(OR(C6703&lt;10, C6703&gt;=15),1,0), IF(OR(C6703&lt;7, C6703&gt;=18),1,0))</f>
        <v/>
      </c>
      <c r="F6703" s="11" t="n">
        <v>0.141</v>
      </c>
      <c r="G6703" s="12">
        <f>0*8</f>
        <v/>
      </c>
      <c r="H6703" s="12">
        <f>F6703-G6703</f>
        <v/>
      </c>
      <c r="I6703" s="10">
        <f>IF(E6703=0,"Fora",IF(E6702=0,"Carg xar",IF(H6703&lt;0,IF(M6703&lt;0.9,"Carg FV","Stby"),IF(M6703&gt;P6703,"V2H",IF(M6703&lt;0.9,"Carg xar","Stby")))))</f>
        <v/>
      </c>
      <c r="J6703" s="12">
        <f>IF(OR(I6703="Carg FV",I6703="Carg xar"),MIN(IF(I6703="Carg FV",ABS(H6703),7.4),7.4,MAX(0,(0.9-M6703)*40)*0.95),0)</f>
        <v/>
      </c>
      <c r="K6703" s="12">
        <f>IF(I6703="V2H",MIN(MAX(0,H6703),7.4,MAX(0,(M6703-P6703)*40)*0.95),0)</f>
        <v/>
      </c>
      <c r="L6703" s="12">
        <f>IF(E6703=0,0,MAX(0,H6703-K6703))</f>
        <v/>
      </c>
      <c r="M6703" s="13">
        <f>M6702+J6702/40-IF(I6702="V2H",K6702/(0.95*40),0)-IF(E6703=0,IF(E6702=1,IF(D6703=1,30,40)*0.18/(2*40),0),0)-IF(E6703=1,IF(E6702=0,IF(D6703=1,30,40)*0.18/(2*40),0),0)</f>
        <v/>
      </c>
      <c r="N6703" s="14" t="n">
        <v>0.09</v>
      </c>
      <c r="O6703" s="15">
        <f>K6703*N6703</f>
        <v/>
      </c>
      <c r="P6703">
        <f>IF(E6703=0,0.3,IF(D6703=1,IF(C6703&gt;=Params!$B$13-3,IF(C6703&lt;Params!$B$13,Params!$B$20,0.3),0.3),IF(C6703&gt;=Params!$B$15-3,IF(C6703&lt;Params!$B$15,Params!$B$21,0.3),0.3)))</f>
        <v/>
      </c>
    </row>
    <row r="6704" ht="15" customHeight="1" s="1">
      <c r="A6704" s="9" t="n">
        <v>6701</v>
      </c>
      <c r="B6704" s="6" t="inlineStr">
        <is>
          <t>07/10</t>
        </is>
      </c>
      <c r="C6704" s="6" t="n">
        <v>4</v>
      </c>
      <c r="D6704" s="6" t="n">
        <v>0</v>
      </c>
      <c r="E6704" s="10">
        <f>IF(D6704=1, IF(OR(C6704&lt;10, C6704&gt;=15),1,0), IF(OR(C6704&lt;7, C6704&gt;=18),1,0))</f>
        <v/>
      </c>
      <c r="F6704" s="11" t="n">
        <v>0.151</v>
      </c>
      <c r="G6704" s="12">
        <f>0*8</f>
        <v/>
      </c>
      <c r="H6704" s="12">
        <f>F6704-G6704</f>
        <v/>
      </c>
      <c r="I6704" s="10">
        <f>IF(E6704=0,"Fora",IF(E6703=0,"Carg xar",IF(H6704&lt;0,IF(M6704&lt;0.9,"Carg FV","Stby"),IF(M6704&gt;P6704,"V2H",IF(M6704&lt;0.9,"Carg xar","Stby")))))</f>
        <v/>
      </c>
      <c r="J6704" s="12">
        <f>IF(OR(I6704="Carg FV",I6704="Carg xar"),MIN(IF(I6704="Carg FV",ABS(H6704),7.4),7.4,MAX(0,(0.9-M6704)*40)*0.95),0)</f>
        <v/>
      </c>
      <c r="K6704" s="12">
        <f>IF(I6704="V2H",MIN(MAX(0,H6704),7.4,MAX(0,(M6704-P6704)*40)*0.95),0)</f>
        <v/>
      </c>
      <c r="L6704" s="12">
        <f>IF(E6704=0,0,MAX(0,H6704-K6704))</f>
        <v/>
      </c>
      <c r="M6704" s="13">
        <f>M6703+J6703/40-IF(I6703="V2H",K6703/(0.95*40),0)-IF(E6704=0,IF(E6703=1,IF(D6704=1,30,40)*0.18/(2*40),0),0)-IF(E6704=1,IF(E6703=0,IF(D6704=1,30,40)*0.18/(2*40),0),0)</f>
        <v/>
      </c>
      <c r="N6704" s="14" t="n">
        <v>0.09</v>
      </c>
      <c r="O6704" s="15">
        <f>K6704*N6704</f>
        <v/>
      </c>
      <c r="P6704">
        <f>IF(E6704=0,0.3,IF(D6704=1,IF(C6704&gt;=Params!$B$13-3,IF(C6704&lt;Params!$B$13,Params!$B$20,0.3),0.3),IF(C6704&gt;=Params!$B$15-3,IF(C6704&lt;Params!$B$15,Params!$B$21,0.3),0.3)))</f>
        <v/>
      </c>
    </row>
    <row r="6705" ht="15" customHeight="1" s="1">
      <c r="A6705" s="9" t="n">
        <v>6702</v>
      </c>
      <c r="B6705" s="6" t="inlineStr">
        <is>
          <t>07/10</t>
        </is>
      </c>
      <c r="C6705" s="6" t="n">
        <v>5</v>
      </c>
      <c r="D6705" s="6" t="n">
        <v>0</v>
      </c>
      <c r="E6705" s="10">
        <f>IF(D6705=1, IF(OR(C6705&lt;10, C6705&gt;=15),1,0), IF(OR(C6705&lt;7, C6705&gt;=18),1,0))</f>
        <v/>
      </c>
      <c r="F6705" s="11" t="n">
        <v>0.134</v>
      </c>
      <c r="G6705" s="12">
        <f>0*8</f>
        <v/>
      </c>
      <c r="H6705" s="12">
        <f>F6705-G6705</f>
        <v/>
      </c>
      <c r="I6705" s="10">
        <f>IF(E6705=0,"Fora",IF(E6704=0,"Carg xar",IF(H6705&lt;0,IF(M6705&lt;0.9,"Carg FV","Stby"),IF(M6705&gt;P6705,"V2H",IF(M6705&lt;0.9,"Carg xar","Stby")))))</f>
        <v/>
      </c>
      <c r="J6705" s="12">
        <f>IF(OR(I6705="Carg FV",I6705="Carg xar"),MIN(IF(I6705="Carg FV",ABS(H6705),7.4),7.4,MAX(0,(0.9-M6705)*40)*0.95),0)</f>
        <v/>
      </c>
      <c r="K6705" s="12">
        <f>IF(I6705="V2H",MIN(MAX(0,H6705),7.4,MAX(0,(M6705-P6705)*40)*0.95),0)</f>
        <v/>
      </c>
      <c r="L6705" s="12">
        <f>IF(E6705=0,0,MAX(0,H6705-K6705))</f>
        <v/>
      </c>
      <c r="M6705" s="13">
        <f>M6704+J6704/40-IF(I6704="V2H",K6704/(0.95*40),0)-IF(E6705=0,IF(E6704=1,IF(D6705=1,30,40)*0.18/(2*40),0),0)-IF(E6705=1,IF(E6704=0,IF(D6705=1,30,40)*0.18/(2*40),0),0)</f>
        <v/>
      </c>
      <c r="N6705" s="14" t="n">
        <v>0.09</v>
      </c>
      <c r="O6705" s="15">
        <f>K6705*N6705</f>
        <v/>
      </c>
      <c r="P6705">
        <f>IF(E6705=0,0.3,IF(D6705=1,IF(C6705&gt;=Params!$B$13-3,IF(C6705&lt;Params!$B$13,Params!$B$20,0.3),0.3),IF(C6705&gt;=Params!$B$15-3,IF(C6705&lt;Params!$B$15,Params!$B$21,0.3),0.3)))</f>
        <v/>
      </c>
    </row>
    <row r="6706" ht="15" customHeight="1" s="1">
      <c r="A6706" s="9" t="n">
        <v>6703</v>
      </c>
      <c r="B6706" s="6" t="inlineStr">
        <is>
          <t>07/10</t>
        </is>
      </c>
      <c r="C6706" s="6" t="n">
        <v>6</v>
      </c>
      <c r="D6706" s="6" t="n">
        <v>0</v>
      </c>
      <c r="E6706" s="10">
        <f>IF(D6706=1, IF(OR(C6706&lt;10, C6706&gt;=15),1,0), IF(OR(C6706&lt;7, C6706&gt;=18),1,0))</f>
        <v/>
      </c>
      <c r="F6706" s="11" t="n">
        <v>0.208</v>
      </c>
      <c r="G6706" s="12">
        <f>0*8</f>
        <v/>
      </c>
      <c r="H6706" s="12">
        <f>F6706-G6706</f>
        <v/>
      </c>
      <c r="I6706" s="10">
        <f>IF(E6706=0,"Fora",IF(E6705=0,"Carg xar",IF(H6706&lt;0,IF(M6706&lt;0.9,"Carg FV","Stby"),IF(M6706&gt;P6706,"V2H",IF(M6706&lt;0.9,"Carg xar","Stby")))))</f>
        <v/>
      </c>
      <c r="J6706" s="12">
        <f>IF(OR(I6706="Carg FV",I6706="Carg xar"),MIN(IF(I6706="Carg FV",ABS(H6706),7.4),7.4,MAX(0,(0.9-M6706)*40)*0.95),0)</f>
        <v/>
      </c>
      <c r="K6706" s="12">
        <f>IF(I6706="V2H",MIN(MAX(0,H6706),7.4,MAX(0,(M6706-P6706)*40)*0.95),0)</f>
        <v/>
      </c>
      <c r="L6706" s="12">
        <f>IF(E6706=0,0,MAX(0,H6706-K6706))</f>
        <v/>
      </c>
      <c r="M6706" s="13">
        <f>M6705+J6705/40-IF(I6705="V2H",K6705/(0.95*40),0)-IF(E6706=0,IF(E6705=1,IF(D6706=1,30,40)*0.18/(2*40),0),0)-IF(E6706=1,IF(E6705=0,IF(D6706=1,30,40)*0.18/(2*40),0),0)</f>
        <v/>
      </c>
      <c r="N6706" s="14" t="n">
        <v>0.09</v>
      </c>
      <c r="O6706" s="15">
        <f>K6706*N6706</f>
        <v/>
      </c>
      <c r="P6706">
        <f>IF(E6706=0,0.3,IF(D6706=1,IF(C6706&gt;=Params!$B$13-3,IF(C6706&lt;Params!$B$13,Params!$B$20,0.3),0.3),IF(C6706&gt;=Params!$B$15-3,IF(C6706&lt;Params!$B$15,Params!$B$21,0.3),0.3)))</f>
        <v/>
      </c>
    </row>
    <row r="6707" ht="15" customHeight="1" s="1">
      <c r="A6707" s="9" t="n">
        <v>6704</v>
      </c>
      <c r="B6707" s="6" t="inlineStr">
        <is>
          <t>07/10</t>
        </is>
      </c>
      <c r="C6707" s="6" t="n">
        <v>7</v>
      </c>
      <c r="D6707" s="6" t="n">
        <v>0</v>
      </c>
      <c r="E6707" s="10">
        <f>IF(D6707=1, IF(OR(C6707&lt;10, C6707&gt;=15),1,0), IF(OR(C6707&lt;7, C6707&gt;=18),1,0))</f>
        <v/>
      </c>
      <c r="F6707" s="11" t="n">
        <v>0.539</v>
      </c>
      <c r="G6707" s="12">
        <f>0.02*8</f>
        <v/>
      </c>
      <c r="H6707" s="12">
        <f>F6707-G6707</f>
        <v/>
      </c>
      <c r="I6707" s="10">
        <f>IF(E6707=0,"Fora",IF(E6706=0,"Carg xar",IF(H6707&lt;0,IF(M6707&lt;0.9,"Carg FV","Stby"),IF(M6707&gt;P6707,"V2H",IF(M6707&lt;0.9,"Carg xar","Stby")))))</f>
        <v/>
      </c>
      <c r="J6707" s="12">
        <f>IF(OR(I6707="Carg FV",I6707="Carg xar"),MIN(IF(I6707="Carg FV",ABS(H6707),7.4),7.4,MAX(0,(0.9-M6707)*40)*0.95),0)</f>
        <v/>
      </c>
      <c r="K6707" s="12">
        <f>IF(I6707="V2H",MIN(MAX(0,H6707),7.4,MAX(0,(M6707-P6707)*40)*0.95),0)</f>
        <v/>
      </c>
      <c r="L6707" s="12">
        <f>IF(E6707=0,0,MAX(0,H6707-K6707))</f>
        <v/>
      </c>
      <c r="M6707" s="13">
        <f>M6706+J6706/40-IF(I6706="V2H",K6706/(0.95*40),0)-IF(E6707=0,IF(E6706=1,IF(D6707=1,30,40)*0.18/(2*40),0),0)-IF(E6707=1,IF(E6706=0,IF(D6707=1,30,40)*0.18/(2*40),0),0)</f>
        <v/>
      </c>
      <c r="N6707" s="14" t="n">
        <v>0.09</v>
      </c>
      <c r="O6707" s="15">
        <f>K6707*N6707</f>
        <v/>
      </c>
      <c r="P6707">
        <f>IF(E6707=0,0.3,IF(D6707=1,IF(C6707&gt;=Params!$B$13-3,IF(C6707&lt;Params!$B$13,Params!$B$20,0.3),0.3),IF(C6707&gt;=Params!$B$15-3,IF(C6707&lt;Params!$B$15,Params!$B$21,0.3),0.3)))</f>
        <v/>
      </c>
    </row>
    <row r="6708" ht="15" customHeight="1" s="1">
      <c r="A6708" s="9" t="n">
        <v>6705</v>
      </c>
      <c r="B6708" s="6" t="inlineStr">
        <is>
          <t>07/10</t>
        </is>
      </c>
      <c r="C6708" s="6" t="n">
        <v>8</v>
      </c>
      <c r="D6708" s="6" t="n">
        <v>0</v>
      </c>
      <c r="E6708" s="10">
        <f>IF(D6708=1, IF(OR(C6708&lt;10, C6708&gt;=15),1,0), IF(OR(C6708&lt;7, C6708&gt;=18),1,0))</f>
        <v/>
      </c>
      <c r="F6708" s="11" t="n">
        <v>0.074</v>
      </c>
      <c r="G6708" s="12">
        <f>0.14*8</f>
        <v/>
      </c>
      <c r="H6708" s="12">
        <f>F6708-G6708</f>
        <v/>
      </c>
      <c r="I6708" s="10">
        <f>IF(E6708=0,"Fora",IF(E6707=0,"Carg xar",IF(H6708&lt;0,IF(M6708&lt;0.9,"Carg FV","Stby"),IF(M6708&gt;P6708,"V2H",IF(M6708&lt;0.9,"Carg xar","Stby")))))</f>
        <v/>
      </c>
      <c r="J6708" s="12">
        <f>IF(OR(I6708="Carg FV",I6708="Carg xar"),MIN(IF(I6708="Carg FV",ABS(H6708),7.4),7.4,MAX(0,(0.9-M6708)*40)*0.95),0)</f>
        <v/>
      </c>
      <c r="K6708" s="12">
        <f>IF(I6708="V2H",MIN(MAX(0,H6708),7.4,MAX(0,(M6708-P6708)*40)*0.95),0)</f>
        <v/>
      </c>
      <c r="L6708" s="12">
        <f>IF(E6708=0,0,MAX(0,H6708-K6708))</f>
        <v/>
      </c>
      <c r="M6708" s="13">
        <f>M6707+J6707/40-IF(I6707="V2H",K6707/(0.95*40),0)-IF(E6708=0,IF(E6707=1,IF(D6708=1,30,40)*0.18/(2*40),0),0)-IF(E6708=1,IF(E6707=0,IF(D6708=1,30,40)*0.18/(2*40),0),0)</f>
        <v/>
      </c>
      <c r="N6708" s="14" t="n">
        <v>0.15</v>
      </c>
      <c r="O6708" s="15">
        <f>K6708*N6708</f>
        <v/>
      </c>
      <c r="P6708">
        <f>IF(E6708=0,0.3,IF(D6708=1,IF(C6708&gt;=Params!$B$13-3,IF(C6708&lt;Params!$B$13,Params!$B$20,0.3),0.3),IF(C6708&gt;=Params!$B$15-3,IF(C6708&lt;Params!$B$15,Params!$B$21,0.3),0.3)))</f>
        <v/>
      </c>
    </row>
    <row r="6709" ht="15" customHeight="1" s="1">
      <c r="A6709" s="9" t="n">
        <v>6706</v>
      </c>
      <c r="B6709" s="6" t="inlineStr">
        <is>
          <t>07/10</t>
        </is>
      </c>
      <c r="C6709" s="6" t="n">
        <v>9</v>
      </c>
      <c r="D6709" s="6" t="n">
        <v>0</v>
      </c>
      <c r="E6709" s="10">
        <f>IF(D6709=1, IF(OR(C6709&lt;10, C6709&gt;=15),1,0), IF(OR(C6709&lt;7, C6709&gt;=18),1,0))</f>
        <v/>
      </c>
      <c r="F6709" s="11" t="n">
        <v>0</v>
      </c>
      <c r="G6709" s="12">
        <f>0.32*8</f>
        <v/>
      </c>
      <c r="H6709" s="12">
        <f>F6709-G6709</f>
        <v/>
      </c>
      <c r="I6709" s="10">
        <f>IF(E6709=0,"Fora",IF(E6708=0,"Carg xar",IF(H6709&lt;0,IF(M6709&lt;0.9,"Carg FV","Stby"),IF(M6709&gt;P6709,"V2H",IF(M6709&lt;0.9,"Carg xar","Stby")))))</f>
        <v/>
      </c>
      <c r="J6709" s="12">
        <f>IF(OR(I6709="Carg FV",I6709="Carg xar"),MIN(IF(I6709="Carg FV",ABS(H6709),7.4),7.4,MAX(0,(0.9-M6709)*40)*0.95),0)</f>
        <v/>
      </c>
      <c r="K6709" s="12">
        <f>IF(I6709="V2H",MIN(MAX(0,H6709),7.4,MAX(0,(M6709-P6709)*40)*0.95),0)</f>
        <v/>
      </c>
      <c r="L6709" s="12">
        <f>IF(E6709=0,0,MAX(0,H6709-K6709))</f>
        <v/>
      </c>
      <c r="M6709" s="13">
        <f>M6708+J6708/40-IF(I6708="V2H",K6708/(0.95*40),0)-IF(E6709=0,IF(E6708=1,IF(D6709=1,30,40)*0.18/(2*40),0),0)-IF(E6709=1,IF(E6708=0,IF(D6709=1,30,40)*0.18/(2*40),0),0)</f>
        <v/>
      </c>
      <c r="N6709" s="14" t="n">
        <v>0.15</v>
      </c>
      <c r="O6709" s="15">
        <f>K6709*N6709</f>
        <v/>
      </c>
      <c r="P6709">
        <f>IF(E6709=0,0.3,IF(D6709=1,IF(C6709&gt;=Params!$B$13-3,IF(C6709&lt;Params!$B$13,Params!$B$20,0.3),0.3),IF(C6709&gt;=Params!$B$15-3,IF(C6709&lt;Params!$B$15,Params!$B$21,0.3),0.3)))</f>
        <v/>
      </c>
    </row>
    <row r="6710" ht="15" customHeight="1" s="1">
      <c r="A6710" s="9" t="n">
        <v>6707</v>
      </c>
      <c r="B6710" s="6" t="inlineStr">
        <is>
          <t>07/10</t>
        </is>
      </c>
      <c r="C6710" s="6" t="n">
        <v>10</v>
      </c>
      <c r="D6710" s="6" t="n">
        <v>0</v>
      </c>
      <c r="E6710" s="10">
        <f>IF(D6710=1, IF(OR(C6710&lt;10, C6710&gt;=15),1,0), IF(OR(C6710&lt;7, C6710&gt;=18),1,0))</f>
        <v/>
      </c>
      <c r="F6710" s="11" t="n">
        <v>0</v>
      </c>
      <c r="G6710" s="12">
        <f>0.52*8</f>
        <v/>
      </c>
      <c r="H6710" s="12">
        <f>F6710-G6710</f>
        <v/>
      </c>
      <c r="I6710" s="10">
        <f>IF(E6710=0,"Fora",IF(E6709=0,"Carg xar",IF(H6710&lt;0,IF(M6710&lt;0.9,"Carg FV","Stby"),IF(M6710&gt;P6710,"V2H",IF(M6710&lt;0.9,"Carg xar","Stby")))))</f>
        <v/>
      </c>
      <c r="J6710" s="12">
        <f>IF(OR(I6710="Carg FV",I6710="Carg xar"),MIN(IF(I6710="Carg FV",ABS(H6710),7.4),7.4,MAX(0,(0.9-M6710)*40)*0.95),0)</f>
        <v/>
      </c>
      <c r="K6710" s="12">
        <f>IF(I6710="V2H",MIN(MAX(0,H6710),7.4,MAX(0,(M6710-P6710)*40)*0.95),0)</f>
        <v/>
      </c>
      <c r="L6710" s="12">
        <f>IF(E6710=0,0,MAX(0,H6710-K6710))</f>
        <v/>
      </c>
      <c r="M6710" s="13">
        <f>M6709+J6709/40-IF(I6709="V2H",K6709/(0.95*40),0)-IF(E6710=0,IF(E6709=1,IF(D6710=1,30,40)*0.18/(2*40),0),0)-IF(E6710=1,IF(E6709=0,IF(D6710=1,30,40)*0.18/(2*40),0),0)</f>
        <v/>
      </c>
      <c r="N6710" s="14" t="n">
        <v>0.2</v>
      </c>
      <c r="O6710" s="15">
        <f>K6710*N6710</f>
        <v/>
      </c>
      <c r="P6710">
        <f>IF(E6710=0,0.3,IF(D6710=1,IF(C6710&gt;=Params!$B$13-3,IF(C6710&lt;Params!$B$13,Params!$B$20,0.3),0.3),IF(C6710&gt;=Params!$B$15-3,IF(C6710&lt;Params!$B$15,Params!$B$21,0.3),0.3)))</f>
        <v/>
      </c>
    </row>
    <row r="6711" ht="15" customHeight="1" s="1">
      <c r="A6711" s="9" t="n">
        <v>6708</v>
      </c>
      <c r="B6711" s="6" t="inlineStr">
        <is>
          <t>07/10</t>
        </is>
      </c>
      <c r="C6711" s="6" t="n">
        <v>11</v>
      </c>
      <c r="D6711" s="6" t="n">
        <v>0</v>
      </c>
      <c r="E6711" s="10">
        <f>IF(D6711=1, IF(OR(C6711&lt;10, C6711&gt;=15),1,0), IF(OR(C6711&lt;7, C6711&gt;=18),1,0))</f>
        <v/>
      </c>
      <c r="F6711" s="11" t="n">
        <v>0</v>
      </c>
      <c r="G6711" s="12">
        <f>0.65*8</f>
        <v/>
      </c>
      <c r="H6711" s="12">
        <f>F6711-G6711</f>
        <v/>
      </c>
      <c r="I6711" s="10">
        <f>IF(E6711=0,"Fora",IF(E6710=0,"Carg xar",IF(H6711&lt;0,IF(M6711&lt;0.9,"Carg FV","Stby"),IF(M6711&gt;P6711,"V2H",IF(M6711&lt;0.9,"Carg xar","Stby")))))</f>
        <v/>
      </c>
      <c r="J6711" s="12">
        <f>IF(OR(I6711="Carg FV",I6711="Carg xar"),MIN(IF(I6711="Carg FV",ABS(H6711),7.4),7.4,MAX(0,(0.9-M6711)*40)*0.95),0)</f>
        <v/>
      </c>
      <c r="K6711" s="12">
        <f>IF(I6711="V2H",MIN(MAX(0,H6711),7.4,MAX(0,(M6711-P6711)*40)*0.95),0)</f>
        <v/>
      </c>
      <c r="L6711" s="12">
        <f>IF(E6711=0,0,MAX(0,H6711-K6711))</f>
        <v/>
      </c>
      <c r="M6711" s="13">
        <f>M6710+J6710/40-IF(I6710="V2H",K6710/(0.95*40),0)-IF(E6711=0,IF(E6710=1,IF(D6711=1,30,40)*0.18/(2*40),0),0)-IF(E6711=1,IF(E6710=0,IF(D6711=1,30,40)*0.18/(2*40),0),0)</f>
        <v/>
      </c>
      <c r="N6711" s="14" t="n">
        <v>0.2</v>
      </c>
      <c r="O6711" s="15">
        <f>K6711*N6711</f>
        <v/>
      </c>
      <c r="P6711">
        <f>IF(E6711=0,0.3,IF(D6711=1,IF(C6711&gt;=Params!$B$13-3,IF(C6711&lt;Params!$B$13,Params!$B$20,0.3),0.3),IF(C6711&gt;=Params!$B$15-3,IF(C6711&lt;Params!$B$15,Params!$B$21,0.3),0.3)))</f>
        <v/>
      </c>
    </row>
    <row r="6712" ht="15" customHeight="1" s="1">
      <c r="A6712" s="9" t="n">
        <v>6709</v>
      </c>
      <c r="B6712" s="6" t="inlineStr">
        <is>
          <t>07/10</t>
        </is>
      </c>
      <c r="C6712" s="6" t="n">
        <v>12</v>
      </c>
      <c r="D6712" s="6" t="n">
        <v>0</v>
      </c>
      <c r="E6712" s="10">
        <f>IF(D6712=1, IF(OR(C6712&lt;10, C6712&gt;=15),1,0), IF(OR(C6712&lt;7, C6712&gt;=18),1,0))</f>
        <v/>
      </c>
      <c r="F6712" s="11" t="n">
        <v>0</v>
      </c>
      <c r="G6712" s="12">
        <f>0.72*8</f>
        <v/>
      </c>
      <c r="H6712" s="12">
        <f>F6712-G6712</f>
        <v/>
      </c>
      <c r="I6712" s="10">
        <f>IF(E6712=0,"Fora",IF(E6711=0,"Carg xar",IF(H6712&lt;0,IF(M6712&lt;0.9,"Carg FV","Stby"),IF(M6712&gt;P6712,"V2H",IF(M6712&lt;0.9,"Carg xar","Stby")))))</f>
        <v/>
      </c>
      <c r="J6712" s="12">
        <f>IF(OR(I6712="Carg FV",I6712="Carg xar"),MIN(IF(I6712="Carg FV",ABS(H6712),7.4),7.4,MAX(0,(0.9-M6712)*40)*0.95),0)</f>
        <v/>
      </c>
      <c r="K6712" s="12">
        <f>IF(I6712="V2H",MIN(MAX(0,H6712),7.4,MAX(0,(M6712-P6712)*40)*0.95),0)</f>
        <v/>
      </c>
      <c r="L6712" s="12">
        <f>IF(E6712=0,0,MAX(0,H6712-K6712))</f>
        <v/>
      </c>
      <c r="M6712" s="13">
        <f>M6711+J6711/40-IF(I6711="V2H",K6711/(0.95*40),0)-IF(E6712=0,IF(E6711=1,IF(D6712=1,30,40)*0.18/(2*40),0),0)-IF(E6712=1,IF(E6711=0,IF(D6712=1,30,40)*0.18/(2*40),0),0)</f>
        <v/>
      </c>
      <c r="N6712" s="14" t="n">
        <v>0.2</v>
      </c>
      <c r="O6712" s="15">
        <f>K6712*N6712</f>
        <v/>
      </c>
      <c r="P6712">
        <f>IF(E6712=0,0.3,IF(D6712=1,IF(C6712&gt;=Params!$B$13-3,IF(C6712&lt;Params!$B$13,Params!$B$20,0.3),0.3),IF(C6712&gt;=Params!$B$15-3,IF(C6712&lt;Params!$B$15,Params!$B$21,0.3),0.3)))</f>
        <v/>
      </c>
    </row>
    <row r="6713" ht="15" customHeight="1" s="1">
      <c r="A6713" s="9" t="n">
        <v>6710</v>
      </c>
      <c r="B6713" s="6" t="inlineStr">
        <is>
          <t>07/10</t>
        </is>
      </c>
      <c r="C6713" s="6" t="n">
        <v>13</v>
      </c>
      <c r="D6713" s="6" t="n">
        <v>0</v>
      </c>
      <c r="E6713" s="10">
        <f>IF(D6713=1, IF(OR(C6713&lt;10, C6713&gt;=15),1,0), IF(OR(C6713&lt;7, C6713&gt;=18),1,0))</f>
        <v/>
      </c>
      <c r="F6713" s="11" t="n">
        <v>0</v>
      </c>
      <c r="G6713" s="12">
        <f>0.68*8</f>
        <v/>
      </c>
      <c r="H6713" s="12">
        <f>F6713-G6713</f>
        <v/>
      </c>
      <c r="I6713" s="10">
        <f>IF(E6713=0,"Fora",IF(E6712=0,"Carg xar",IF(H6713&lt;0,IF(M6713&lt;0.9,"Carg FV","Stby"),IF(M6713&gt;P6713,"V2H",IF(M6713&lt;0.9,"Carg xar","Stby")))))</f>
        <v/>
      </c>
      <c r="J6713" s="12">
        <f>IF(OR(I6713="Carg FV",I6713="Carg xar"),MIN(IF(I6713="Carg FV",ABS(H6713),7.4),7.4,MAX(0,(0.9-M6713)*40)*0.95),0)</f>
        <v/>
      </c>
      <c r="K6713" s="12">
        <f>IF(I6713="V2H",MIN(MAX(0,H6713),7.4,MAX(0,(M6713-P6713)*40)*0.95),0)</f>
        <v/>
      </c>
      <c r="L6713" s="12">
        <f>IF(E6713=0,0,MAX(0,H6713-K6713))</f>
        <v/>
      </c>
      <c r="M6713" s="13">
        <f>M6712+J6712/40-IF(I6712="V2H",K6712/(0.95*40),0)-IF(E6713=0,IF(E6712=1,IF(D6713=1,30,40)*0.18/(2*40),0),0)-IF(E6713=1,IF(E6712=0,IF(D6713=1,30,40)*0.18/(2*40),0),0)</f>
        <v/>
      </c>
      <c r="N6713" s="14" t="n">
        <v>0.2</v>
      </c>
      <c r="O6713" s="15">
        <f>K6713*N6713</f>
        <v/>
      </c>
      <c r="P6713">
        <f>IF(E6713=0,0.3,IF(D6713=1,IF(C6713&gt;=Params!$B$13-3,IF(C6713&lt;Params!$B$13,Params!$B$20,0.3),0.3),IF(C6713&gt;=Params!$B$15-3,IF(C6713&lt;Params!$B$15,Params!$B$21,0.3),0.3)))</f>
        <v/>
      </c>
    </row>
    <row r="6714" ht="15" customHeight="1" s="1">
      <c r="A6714" s="9" t="n">
        <v>6711</v>
      </c>
      <c r="B6714" s="6" t="inlineStr">
        <is>
          <t>07/10</t>
        </is>
      </c>
      <c r="C6714" s="6" t="n">
        <v>14</v>
      </c>
      <c r="D6714" s="6" t="n">
        <v>0</v>
      </c>
      <c r="E6714" s="10">
        <f>IF(D6714=1, IF(OR(C6714&lt;10, C6714&gt;=15),1,0), IF(OR(C6714&lt;7, C6714&gt;=18),1,0))</f>
        <v/>
      </c>
      <c r="F6714" s="11" t="n">
        <v>0</v>
      </c>
      <c r="G6714" s="12">
        <f>0.55*8</f>
        <v/>
      </c>
      <c r="H6714" s="12">
        <f>F6714-G6714</f>
        <v/>
      </c>
      <c r="I6714" s="10">
        <f>IF(E6714=0,"Fora",IF(E6713=0,"Carg xar",IF(H6714&lt;0,IF(M6714&lt;0.9,"Carg FV","Stby"),IF(M6714&gt;P6714,"V2H",IF(M6714&lt;0.9,"Carg xar","Stby")))))</f>
        <v/>
      </c>
      <c r="J6714" s="12">
        <f>IF(OR(I6714="Carg FV",I6714="Carg xar"),MIN(IF(I6714="Carg FV",ABS(H6714),7.4),7.4,MAX(0,(0.9-M6714)*40)*0.95),0)</f>
        <v/>
      </c>
      <c r="K6714" s="12">
        <f>IF(I6714="V2H",MIN(MAX(0,H6714),7.4,MAX(0,(M6714-P6714)*40)*0.95),0)</f>
        <v/>
      </c>
      <c r="L6714" s="12">
        <f>IF(E6714=0,0,MAX(0,H6714-K6714))</f>
        <v/>
      </c>
      <c r="M6714" s="13">
        <f>M6713+J6713/40-IF(I6713="V2H",K6713/(0.95*40),0)-IF(E6714=0,IF(E6713=1,IF(D6714=1,30,40)*0.18/(2*40),0),0)-IF(E6714=1,IF(E6713=0,IF(D6714=1,30,40)*0.18/(2*40),0),0)</f>
        <v/>
      </c>
      <c r="N6714" s="14" t="n">
        <v>0.15</v>
      </c>
      <c r="O6714" s="15">
        <f>K6714*N6714</f>
        <v/>
      </c>
      <c r="P6714">
        <f>IF(E6714=0,0.3,IF(D6714=1,IF(C6714&gt;=Params!$B$13-3,IF(C6714&lt;Params!$B$13,Params!$B$20,0.3),0.3),IF(C6714&gt;=Params!$B$15-3,IF(C6714&lt;Params!$B$15,Params!$B$21,0.3),0.3)))</f>
        <v/>
      </c>
    </row>
    <row r="6715" ht="15" customHeight="1" s="1">
      <c r="A6715" s="9" t="n">
        <v>6712</v>
      </c>
      <c r="B6715" s="6" t="inlineStr">
        <is>
          <t>07/10</t>
        </is>
      </c>
      <c r="C6715" s="6" t="n">
        <v>15</v>
      </c>
      <c r="D6715" s="6" t="n">
        <v>0</v>
      </c>
      <c r="E6715" s="10">
        <f>IF(D6715=1, IF(OR(C6715&lt;10, C6715&gt;=15),1,0), IF(OR(C6715&lt;7, C6715&gt;=18),1,0))</f>
        <v/>
      </c>
      <c r="F6715" s="11" t="n">
        <v>1.534</v>
      </c>
      <c r="G6715" s="12">
        <f>0.38*8</f>
        <v/>
      </c>
      <c r="H6715" s="12">
        <f>F6715-G6715</f>
        <v/>
      </c>
      <c r="I6715" s="10">
        <f>IF(E6715=0,"Fora",IF(E6714=0,"Carg xar",IF(H6715&lt;0,IF(M6715&lt;0.9,"Carg FV","Stby"),IF(M6715&gt;P6715,"V2H",IF(M6715&lt;0.9,"Carg xar","Stby")))))</f>
        <v/>
      </c>
      <c r="J6715" s="12">
        <f>IF(OR(I6715="Carg FV",I6715="Carg xar"),MIN(IF(I6715="Carg FV",ABS(H6715),7.4),7.4,MAX(0,(0.9-M6715)*40)*0.95),0)</f>
        <v/>
      </c>
      <c r="K6715" s="12">
        <f>IF(I6715="V2H",MIN(MAX(0,H6715),7.4,MAX(0,(M6715-P6715)*40)*0.95),0)</f>
        <v/>
      </c>
      <c r="L6715" s="12">
        <f>IF(E6715=0,0,MAX(0,H6715-K6715))</f>
        <v/>
      </c>
      <c r="M6715" s="13">
        <f>M6714+J6714/40-IF(I6714="V2H",K6714/(0.95*40),0)-IF(E6715=0,IF(E6714=1,IF(D6715=1,30,40)*0.18/(2*40),0),0)-IF(E6715=1,IF(E6714=0,IF(D6715=1,30,40)*0.18/(2*40),0),0)</f>
        <v/>
      </c>
      <c r="N6715" s="14" t="n">
        <v>0.15</v>
      </c>
      <c r="O6715" s="15">
        <f>K6715*N6715</f>
        <v/>
      </c>
      <c r="P6715">
        <f>IF(E6715=0,0.3,IF(D6715=1,IF(C6715&gt;=Params!$B$13-3,IF(C6715&lt;Params!$B$13,Params!$B$20,0.3),0.3),IF(C6715&gt;=Params!$B$15-3,IF(C6715&lt;Params!$B$15,Params!$B$21,0.3),0.3)))</f>
        <v/>
      </c>
    </row>
    <row r="6716" ht="15" customHeight="1" s="1">
      <c r="A6716" s="9" t="n">
        <v>6713</v>
      </c>
      <c r="B6716" s="6" t="inlineStr">
        <is>
          <t>07/10</t>
        </is>
      </c>
      <c r="C6716" s="6" t="n">
        <v>16</v>
      </c>
      <c r="D6716" s="6" t="n">
        <v>0</v>
      </c>
      <c r="E6716" s="10">
        <f>IF(D6716=1, IF(OR(C6716&lt;10, C6716&gt;=15),1,0), IF(OR(C6716&lt;7, C6716&gt;=18),1,0))</f>
        <v/>
      </c>
      <c r="F6716" s="11" t="n">
        <v>2.437</v>
      </c>
      <c r="G6716" s="12">
        <f>0.18*8</f>
        <v/>
      </c>
      <c r="H6716" s="12">
        <f>F6716-G6716</f>
        <v/>
      </c>
      <c r="I6716" s="10">
        <f>IF(E6716=0,"Fora",IF(E6715=0,"Carg xar",IF(H6716&lt;0,IF(M6716&lt;0.9,"Carg FV","Stby"),IF(M6716&gt;P6716,"V2H",IF(M6716&lt;0.9,"Carg xar","Stby")))))</f>
        <v/>
      </c>
      <c r="J6716" s="12">
        <f>IF(OR(I6716="Carg FV",I6716="Carg xar"),MIN(IF(I6716="Carg FV",ABS(H6716),7.4),7.4,MAX(0,(0.9-M6716)*40)*0.95),0)</f>
        <v/>
      </c>
      <c r="K6716" s="12">
        <f>IF(I6716="V2H",MIN(MAX(0,H6716),7.4,MAX(0,(M6716-P6716)*40)*0.95),0)</f>
        <v/>
      </c>
      <c r="L6716" s="12">
        <f>IF(E6716=0,0,MAX(0,H6716-K6716))</f>
        <v/>
      </c>
      <c r="M6716" s="13">
        <f>M6715+J6715/40-IF(I6715="V2H",K6715/(0.95*40),0)-IF(E6716=0,IF(E6715=1,IF(D6716=1,30,40)*0.18/(2*40),0),0)-IF(E6716=1,IF(E6715=0,IF(D6716=1,30,40)*0.18/(2*40),0),0)</f>
        <v/>
      </c>
      <c r="N6716" s="14" t="n">
        <v>0.15</v>
      </c>
      <c r="O6716" s="15">
        <f>K6716*N6716</f>
        <v/>
      </c>
      <c r="P6716">
        <f>IF(E6716=0,0.3,IF(D6716=1,IF(C6716&gt;=Params!$B$13-3,IF(C6716&lt;Params!$B$13,Params!$B$20,0.3),0.3),IF(C6716&gt;=Params!$B$15-3,IF(C6716&lt;Params!$B$15,Params!$B$21,0.3),0.3)))</f>
        <v/>
      </c>
    </row>
    <row r="6717" ht="15" customHeight="1" s="1">
      <c r="A6717" s="9" t="n">
        <v>6714</v>
      </c>
      <c r="B6717" s="6" t="inlineStr">
        <is>
          <t>07/10</t>
        </is>
      </c>
      <c r="C6717" s="6" t="n">
        <v>17</v>
      </c>
      <c r="D6717" s="6" t="n">
        <v>0</v>
      </c>
      <c r="E6717" s="10">
        <f>IF(D6717=1, IF(OR(C6717&lt;10, C6717&gt;=15),1,0), IF(OR(C6717&lt;7, C6717&gt;=18),1,0))</f>
        <v/>
      </c>
      <c r="F6717" s="11" t="n">
        <v>0.659</v>
      </c>
      <c r="G6717" s="12">
        <f>0.04*8</f>
        <v/>
      </c>
      <c r="H6717" s="12">
        <f>F6717-G6717</f>
        <v/>
      </c>
      <c r="I6717" s="10">
        <f>IF(E6717=0,"Fora",IF(E6716=0,"Carg xar",IF(H6717&lt;0,IF(M6717&lt;0.9,"Carg FV","Stby"),IF(M6717&gt;P6717,"V2H",IF(M6717&lt;0.9,"Carg xar","Stby")))))</f>
        <v/>
      </c>
      <c r="J6717" s="12">
        <f>IF(OR(I6717="Carg FV",I6717="Carg xar"),MIN(IF(I6717="Carg FV",ABS(H6717),7.4),7.4,MAX(0,(0.9-M6717)*40)*0.95),0)</f>
        <v/>
      </c>
      <c r="K6717" s="12">
        <f>IF(I6717="V2H",MIN(MAX(0,H6717),7.4,MAX(0,(M6717-P6717)*40)*0.95),0)</f>
        <v/>
      </c>
      <c r="L6717" s="12">
        <f>IF(E6717=0,0,MAX(0,H6717-K6717))</f>
        <v/>
      </c>
      <c r="M6717" s="13">
        <f>M6716+J6716/40-IF(I6716="V2H",K6716/(0.95*40),0)-IF(E6717=0,IF(E6716=1,IF(D6717=1,30,40)*0.18/(2*40),0),0)-IF(E6717=1,IF(E6716=0,IF(D6717=1,30,40)*0.18/(2*40),0),0)</f>
        <v/>
      </c>
      <c r="N6717" s="14" t="n">
        <v>0.15</v>
      </c>
      <c r="O6717" s="15">
        <f>K6717*N6717</f>
        <v/>
      </c>
      <c r="P6717">
        <f>IF(E6717=0,0.3,IF(D6717=1,IF(C6717&gt;=Params!$B$13-3,IF(C6717&lt;Params!$B$13,Params!$B$20,0.3),0.3),IF(C6717&gt;=Params!$B$15-3,IF(C6717&lt;Params!$B$15,Params!$B$21,0.3),0.3)))</f>
        <v/>
      </c>
    </row>
    <row r="6718" ht="15" customHeight="1" s="1">
      <c r="A6718" s="9" t="n">
        <v>6715</v>
      </c>
      <c r="B6718" s="6" t="inlineStr">
        <is>
          <t>07/10</t>
        </is>
      </c>
      <c r="C6718" s="6" t="n">
        <v>18</v>
      </c>
      <c r="D6718" s="6" t="n">
        <v>0</v>
      </c>
      <c r="E6718" s="10">
        <f>IF(D6718=1, IF(OR(C6718&lt;10, C6718&gt;=15),1,0), IF(OR(C6718&lt;7, C6718&gt;=18),1,0))</f>
        <v/>
      </c>
      <c r="F6718" s="11" t="n">
        <v>0.968</v>
      </c>
      <c r="G6718" s="12">
        <f>0*8</f>
        <v/>
      </c>
      <c r="H6718" s="12">
        <f>F6718-G6718</f>
        <v/>
      </c>
      <c r="I6718" s="10">
        <f>IF(E6718=0,"Fora",IF(E6717=0,"Carg xar",IF(H6718&lt;0,IF(M6718&lt;0.9,"Carg FV","Stby"),IF(M6718&gt;P6718,"V2H",IF(M6718&lt;0.9,"Carg xar","Stby")))))</f>
        <v/>
      </c>
      <c r="J6718" s="12">
        <f>IF(OR(I6718="Carg FV",I6718="Carg xar"),MIN(IF(I6718="Carg FV",ABS(H6718),7.4),7.4,MAX(0,(0.9-M6718)*40)*0.95),0)</f>
        <v/>
      </c>
      <c r="K6718" s="12">
        <f>IF(I6718="V2H",MIN(MAX(0,H6718),7.4,MAX(0,(M6718-P6718)*40)*0.95),0)</f>
        <v/>
      </c>
      <c r="L6718" s="12">
        <f>IF(E6718=0,0,MAX(0,H6718-K6718))</f>
        <v/>
      </c>
      <c r="M6718" s="13">
        <f>M6717+J6717/40-IF(I6717="V2H",K6717/(0.95*40),0)-IF(E6718=0,IF(E6717=1,IF(D6718=1,30,40)*0.18/(2*40),0),0)-IF(E6718=1,IF(E6717=0,IF(D6718=1,30,40)*0.18/(2*40),0),0)</f>
        <v/>
      </c>
      <c r="N6718" s="14" t="n">
        <v>0.2</v>
      </c>
      <c r="O6718" s="15">
        <f>K6718*N6718</f>
        <v/>
      </c>
      <c r="P6718">
        <f>IF(E6718=0,0.3,IF(D6718=1,IF(C6718&gt;=Params!$B$13-3,IF(C6718&lt;Params!$B$13,Params!$B$20,0.3),0.3),IF(C6718&gt;=Params!$B$15-3,IF(C6718&lt;Params!$B$15,Params!$B$21,0.3),0.3)))</f>
        <v/>
      </c>
    </row>
    <row r="6719" ht="15" customHeight="1" s="1">
      <c r="A6719" s="9" t="n">
        <v>6716</v>
      </c>
      <c r="B6719" s="6" t="inlineStr">
        <is>
          <t>07/10</t>
        </is>
      </c>
      <c r="C6719" s="6" t="n">
        <v>19</v>
      </c>
      <c r="D6719" s="6" t="n">
        <v>0</v>
      </c>
      <c r="E6719" s="10">
        <f>IF(D6719=1, IF(OR(C6719&lt;10, C6719&gt;=15),1,0), IF(OR(C6719&lt;7, C6719&gt;=18),1,0))</f>
        <v/>
      </c>
      <c r="F6719" s="11" t="n">
        <v>1.813</v>
      </c>
      <c r="G6719" s="12">
        <f>0*8</f>
        <v/>
      </c>
      <c r="H6719" s="12">
        <f>F6719-G6719</f>
        <v/>
      </c>
      <c r="I6719" s="10">
        <f>IF(E6719=0,"Fora",IF(E6718=0,"Carg xar",IF(H6719&lt;0,IF(M6719&lt;0.9,"Carg FV","Stby"),IF(M6719&gt;P6719,"V2H",IF(M6719&lt;0.9,"Carg xar","Stby")))))</f>
        <v/>
      </c>
      <c r="J6719" s="12">
        <f>IF(OR(I6719="Carg FV",I6719="Carg xar"),MIN(IF(I6719="Carg FV",ABS(H6719),7.4),7.4,MAX(0,(0.9-M6719)*40)*0.95),0)</f>
        <v/>
      </c>
      <c r="K6719" s="12">
        <f>IF(I6719="V2H",MIN(MAX(0,H6719),7.4,MAX(0,(M6719-P6719)*40)*0.95),0)</f>
        <v/>
      </c>
      <c r="L6719" s="12">
        <f>IF(E6719=0,0,MAX(0,H6719-K6719))</f>
        <v/>
      </c>
      <c r="M6719" s="13">
        <f>M6718+J6718/40-IF(I6718="V2H",K6718/(0.95*40),0)-IF(E6719=0,IF(E6718=1,IF(D6719=1,30,40)*0.18/(2*40),0),0)-IF(E6719=1,IF(E6718=0,IF(D6719=1,30,40)*0.18/(2*40),0),0)</f>
        <v/>
      </c>
      <c r="N6719" s="14" t="n">
        <v>0.2</v>
      </c>
      <c r="O6719" s="15">
        <f>K6719*N6719</f>
        <v/>
      </c>
      <c r="P6719">
        <f>IF(E6719=0,0.3,IF(D6719=1,IF(C6719&gt;=Params!$B$13-3,IF(C6719&lt;Params!$B$13,Params!$B$20,0.3),0.3),IF(C6719&gt;=Params!$B$15-3,IF(C6719&lt;Params!$B$15,Params!$B$21,0.3),0.3)))</f>
        <v/>
      </c>
    </row>
    <row r="6720" ht="15" customHeight="1" s="1">
      <c r="A6720" s="9" t="n">
        <v>6717</v>
      </c>
      <c r="B6720" s="6" t="inlineStr">
        <is>
          <t>07/10</t>
        </is>
      </c>
      <c r="C6720" s="6" t="n">
        <v>20</v>
      </c>
      <c r="D6720" s="6" t="n">
        <v>0</v>
      </c>
      <c r="E6720" s="10">
        <f>IF(D6720=1, IF(OR(C6720&lt;10, C6720&gt;=15),1,0), IF(OR(C6720&lt;7, C6720&gt;=18),1,0))</f>
        <v/>
      </c>
      <c r="F6720" s="11" t="n">
        <v>1.355</v>
      </c>
      <c r="G6720" s="12">
        <f>0*8</f>
        <v/>
      </c>
      <c r="H6720" s="12">
        <f>F6720-G6720</f>
        <v/>
      </c>
      <c r="I6720" s="10">
        <f>IF(E6720=0,"Fora",IF(E6719=0,"Carg xar",IF(H6720&lt;0,IF(M6720&lt;0.9,"Carg FV","Stby"),IF(M6720&gt;P6720,"V2H",IF(M6720&lt;0.9,"Carg xar","Stby")))))</f>
        <v/>
      </c>
      <c r="J6720" s="12">
        <f>IF(OR(I6720="Carg FV",I6720="Carg xar"),MIN(IF(I6720="Carg FV",ABS(H6720),7.4),7.4,MAX(0,(0.9-M6720)*40)*0.95),0)</f>
        <v/>
      </c>
      <c r="K6720" s="12">
        <f>IF(I6720="V2H",MIN(MAX(0,H6720),7.4,MAX(0,(M6720-P6720)*40)*0.95),0)</f>
        <v/>
      </c>
      <c r="L6720" s="12">
        <f>IF(E6720=0,0,MAX(0,H6720-K6720))</f>
        <v/>
      </c>
      <c r="M6720" s="13">
        <f>M6719+J6719/40-IF(I6719="V2H",K6719/(0.95*40),0)-IF(E6720=0,IF(E6719=1,IF(D6720=1,30,40)*0.18/(2*40),0),0)-IF(E6720=1,IF(E6719=0,IF(D6720=1,30,40)*0.18/(2*40),0),0)</f>
        <v/>
      </c>
      <c r="N6720" s="14" t="n">
        <v>0.2</v>
      </c>
      <c r="O6720" s="15">
        <f>K6720*N6720</f>
        <v/>
      </c>
      <c r="P6720">
        <f>IF(E6720=0,0.3,IF(D6720=1,IF(C6720&gt;=Params!$B$13-3,IF(C6720&lt;Params!$B$13,Params!$B$20,0.3),0.3),IF(C6720&gt;=Params!$B$15-3,IF(C6720&lt;Params!$B$15,Params!$B$21,0.3),0.3)))</f>
        <v/>
      </c>
    </row>
    <row r="6721" ht="15" customHeight="1" s="1">
      <c r="A6721" s="9" t="n">
        <v>6718</v>
      </c>
      <c r="B6721" s="6" t="inlineStr">
        <is>
          <t>07/10</t>
        </is>
      </c>
      <c r="C6721" s="6" t="n">
        <v>21</v>
      </c>
      <c r="D6721" s="6" t="n">
        <v>0</v>
      </c>
      <c r="E6721" s="10">
        <f>IF(D6721=1, IF(OR(C6721&lt;10, C6721&gt;=15),1,0), IF(OR(C6721&lt;7, C6721&gt;=18),1,0))</f>
        <v/>
      </c>
      <c r="F6721" s="11" t="n">
        <v>1.325</v>
      </c>
      <c r="G6721" s="12">
        <f>0*8</f>
        <v/>
      </c>
      <c r="H6721" s="12">
        <f>F6721-G6721</f>
        <v/>
      </c>
      <c r="I6721" s="10">
        <f>IF(E6721=0,"Fora",IF(E6720=0,"Carg xar",IF(H6721&lt;0,IF(M6721&lt;0.9,"Carg FV","Stby"),IF(M6721&gt;P6721,"V2H",IF(M6721&lt;0.9,"Carg xar","Stby")))))</f>
        <v/>
      </c>
      <c r="J6721" s="12">
        <f>IF(OR(I6721="Carg FV",I6721="Carg xar"),MIN(IF(I6721="Carg FV",ABS(H6721),7.4),7.4,MAX(0,(0.9-M6721)*40)*0.95),0)</f>
        <v/>
      </c>
      <c r="K6721" s="12">
        <f>IF(I6721="V2H",MIN(MAX(0,H6721),7.4,MAX(0,(M6721-P6721)*40)*0.95),0)</f>
        <v/>
      </c>
      <c r="L6721" s="12">
        <f>IF(E6721=0,0,MAX(0,H6721-K6721))</f>
        <v/>
      </c>
      <c r="M6721" s="13">
        <f>M6720+J6720/40-IF(I6720="V2H",K6720/(0.95*40),0)-IF(E6721=0,IF(E6720=1,IF(D6721=1,30,40)*0.18/(2*40),0),0)-IF(E6721=1,IF(E6720=0,IF(D6721=1,30,40)*0.18/(2*40),0),0)</f>
        <v/>
      </c>
      <c r="N6721" s="14" t="n">
        <v>0.2</v>
      </c>
      <c r="O6721" s="15">
        <f>K6721*N6721</f>
        <v/>
      </c>
      <c r="P6721">
        <f>IF(E6721=0,0.3,IF(D6721=1,IF(C6721&gt;=Params!$B$13-3,IF(C6721&lt;Params!$B$13,Params!$B$20,0.3),0.3),IF(C6721&gt;=Params!$B$15-3,IF(C6721&lt;Params!$B$15,Params!$B$21,0.3),0.3)))</f>
        <v/>
      </c>
    </row>
    <row r="6722" ht="15" customHeight="1" s="1">
      <c r="A6722" s="9" t="n">
        <v>6719</v>
      </c>
      <c r="B6722" s="6" t="inlineStr">
        <is>
          <t>07/10</t>
        </is>
      </c>
      <c r="C6722" s="6" t="n">
        <v>22</v>
      </c>
      <c r="D6722" s="6" t="n">
        <v>0</v>
      </c>
      <c r="E6722" s="10">
        <f>IF(D6722=1, IF(OR(C6722&lt;10, C6722&gt;=15),1,0), IF(OR(C6722&lt;7, C6722&gt;=18),1,0))</f>
        <v/>
      </c>
      <c r="F6722" s="11" t="n">
        <v>1.313</v>
      </c>
      <c r="G6722" s="12">
        <f>0*8</f>
        <v/>
      </c>
      <c r="H6722" s="12">
        <f>F6722-G6722</f>
        <v/>
      </c>
      <c r="I6722" s="10">
        <f>IF(E6722=0,"Fora",IF(E6721=0,"Carg xar",IF(H6722&lt;0,IF(M6722&lt;0.9,"Carg FV","Stby"),IF(M6722&gt;P6722,"V2H",IF(M6722&lt;0.9,"Carg xar","Stby")))))</f>
        <v/>
      </c>
      <c r="J6722" s="12">
        <f>IF(OR(I6722="Carg FV",I6722="Carg xar"),MIN(IF(I6722="Carg FV",ABS(H6722),7.4),7.4,MAX(0,(0.9-M6722)*40)*0.95),0)</f>
        <v/>
      </c>
      <c r="K6722" s="12">
        <f>IF(I6722="V2H",MIN(MAX(0,H6722),7.4,MAX(0,(M6722-P6722)*40)*0.95),0)</f>
        <v/>
      </c>
      <c r="L6722" s="12">
        <f>IF(E6722=0,0,MAX(0,H6722-K6722))</f>
        <v/>
      </c>
      <c r="M6722" s="13">
        <f>M6721+J6721/40-IF(I6721="V2H",K6721/(0.95*40),0)-IF(E6722=0,IF(E6721=1,IF(D6722=1,30,40)*0.18/(2*40),0),0)-IF(E6722=1,IF(E6721=0,IF(D6722=1,30,40)*0.18/(2*40),0),0)</f>
        <v/>
      </c>
      <c r="N6722" s="14" t="n">
        <v>0.15</v>
      </c>
      <c r="O6722" s="15">
        <f>K6722*N6722</f>
        <v/>
      </c>
      <c r="P6722">
        <f>IF(E6722=0,0.3,IF(D6722=1,IF(C6722&gt;=Params!$B$13-3,IF(C6722&lt;Params!$B$13,Params!$B$20,0.3),0.3),IF(C6722&gt;=Params!$B$15-3,IF(C6722&lt;Params!$B$15,Params!$B$21,0.3),0.3)))</f>
        <v/>
      </c>
    </row>
    <row r="6723" ht="15" customHeight="1" s="1">
      <c r="A6723" s="9" t="n">
        <v>6720</v>
      </c>
      <c r="B6723" s="6" t="inlineStr">
        <is>
          <t>07/10</t>
        </is>
      </c>
      <c r="C6723" s="6" t="n">
        <v>23</v>
      </c>
      <c r="D6723" s="6" t="n">
        <v>0</v>
      </c>
      <c r="E6723" s="10">
        <f>IF(D6723=1, IF(OR(C6723&lt;10, C6723&gt;=15),1,0), IF(OR(C6723&lt;7, C6723&gt;=18),1,0))</f>
        <v/>
      </c>
      <c r="F6723" s="11" t="n">
        <v>1.2</v>
      </c>
      <c r="G6723" s="12">
        <f>0*8</f>
        <v/>
      </c>
      <c r="H6723" s="12">
        <f>F6723-G6723</f>
        <v/>
      </c>
      <c r="I6723" s="10">
        <f>IF(E6723=0,"Fora",IF(E6722=0,"Carg xar",IF(H6723&lt;0,IF(M6723&lt;0.9,"Carg FV","Stby"),IF(M6723&gt;P6723,"V2H",IF(M6723&lt;0.9,"Carg xar","Stby")))))</f>
        <v/>
      </c>
      <c r="J6723" s="12">
        <f>IF(OR(I6723="Carg FV",I6723="Carg xar"),MIN(IF(I6723="Carg FV",ABS(H6723),7.4),7.4,MAX(0,(0.9-M6723)*40)*0.95),0)</f>
        <v/>
      </c>
      <c r="K6723" s="12">
        <f>IF(I6723="V2H",MIN(MAX(0,H6723),7.4,MAX(0,(M6723-P6723)*40)*0.95),0)</f>
        <v/>
      </c>
      <c r="L6723" s="12">
        <f>IF(E6723=0,0,MAX(0,H6723-K6723))</f>
        <v/>
      </c>
      <c r="M6723" s="13">
        <f>M6722+J6722/40-IF(I6722="V2H",K6722/(0.95*40),0)-IF(E6723=0,IF(E6722=1,IF(D6723=1,30,40)*0.18/(2*40),0),0)-IF(E6723=1,IF(E6722=0,IF(D6723=1,30,40)*0.18/(2*40),0),0)</f>
        <v/>
      </c>
      <c r="N6723" s="14" t="n">
        <v>0.15</v>
      </c>
      <c r="O6723" s="15">
        <f>K6723*N6723</f>
        <v/>
      </c>
      <c r="P6723">
        <f>IF(E6723=0,0.3,IF(D6723=1,IF(C6723&gt;=Params!$B$13-3,IF(C6723&lt;Params!$B$13,Params!$B$20,0.3),0.3),IF(C6723&gt;=Params!$B$15-3,IF(C6723&lt;Params!$B$15,Params!$B$21,0.3),0.3)))</f>
        <v/>
      </c>
    </row>
    <row r="6724" ht="15" customHeight="1" s="1">
      <c r="A6724" s="9" t="n">
        <v>6721</v>
      </c>
      <c r="B6724" s="6" t="inlineStr">
        <is>
          <t>08/10</t>
        </is>
      </c>
      <c r="C6724" s="6" t="n">
        <v>0</v>
      </c>
      <c r="D6724" s="6" t="n">
        <v>0</v>
      </c>
      <c r="E6724" s="10">
        <f>IF(D6724=1, IF(OR(C6724&lt;10, C6724&gt;=15),1,0), IF(OR(C6724&lt;7, C6724&gt;=18),1,0))</f>
        <v/>
      </c>
      <c r="F6724" s="11" t="n">
        <v>1.346</v>
      </c>
      <c r="G6724" s="12">
        <f>0*8</f>
        <v/>
      </c>
      <c r="H6724" s="12">
        <f>F6724-G6724</f>
        <v/>
      </c>
      <c r="I6724" s="10">
        <f>IF(E6724=0,"Fora",IF(E6723=0,"Carg xar",IF(H6724&lt;0,IF(M6724&lt;0.9,"Carg FV","Stby"),IF(M6724&gt;P6724,"V2H",IF(M6724&lt;0.9,"Carg xar","Stby")))))</f>
        <v/>
      </c>
      <c r="J6724" s="12">
        <f>IF(OR(I6724="Carg FV",I6724="Carg xar"),MIN(IF(I6724="Carg FV",ABS(H6724),7.4),7.4,MAX(0,(0.9-M6724)*40)*0.95),0)</f>
        <v/>
      </c>
      <c r="K6724" s="12">
        <f>IF(I6724="V2H",MIN(MAX(0,H6724),7.4,MAX(0,(M6724-P6724)*40)*0.95),0)</f>
        <v/>
      </c>
      <c r="L6724" s="12">
        <f>IF(E6724=0,0,MAX(0,H6724-K6724))</f>
        <v/>
      </c>
      <c r="M6724" s="13">
        <f>M6723+J6723/40-IF(I6723="V2H",K6723/(0.95*40),0)-IF(E6724=0,IF(E6723=1,IF(D6724=1,30,40)*0.18/(2*40),0),0)-IF(E6724=1,IF(E6723=0,IF(D6724=1,30,40)*0.18/(2*40),0),0)</f>
        <v/>
      </c>
      <c r="N6724" s="14" t="n">
        <v>0.09</v>
      </c>
      <c r="O6724" s="15">
        <f>K6724*N6724</f>
        <v/>
      </c>
      <c r="P6724">
        <f>IF(E6724=0,0.3,IF(D6724=1,IF(C6724&gt;=Params!$B$13-3,IF(C6724&lt;Params!$B$13,Params!$B$20,0.3),0.3),IF(C6724&gt;=Params!$B$15-3,IF(C6724&lt;Params!$B$15,Params!$B$21,0.3),0.3)))</f>
        <v/>
      </c>
    </row>
    <row r="6725" ht="15" customHeight="1" s="1">
      <c r="A6725" s="9" t="n">
        <v>6722</v>
      </c>
      <c r="B6725" s="6" t="inlineStr">
        <is>
          <t>08/10</t>
        </is>
      </c>
      <c r="C6725" s="6" t="n">
        <v>1</v>
      </c>
      <c r="D6725" s="6" t="n">
        <v>0</v>
      </c>
      <c r="E6725" s="10">
        <f>IF(D6725=1, IF(OR(C6725&lt;10, C6725&gt;=15),1,0), IF(OR(C6725&lt;7, C6725&gt;=18),1,0))</f>
        <v/>
      </c>
      <c r="F6725" s="11" t="n">
        <v>0.802</v>
      </c>
      <c r="G6725" s="12">
        <f>0*8</f>
        <v/>
      </c>
      <c r="H6725" s="12">
        <f>F6725-G6725</f>
        <v/>
      </c>
      <c r="I6725" s="10">
        <f>IF(E6725=0,"Fora",IF(E6724=0,"Carg xar",IF(H6725&lt;0,IF(M6725&lt;0.9,"Carg FV","Stby"),IF(M6725&gt;P6725,"V2H",IF(M6725&lt;0.9,"Carg xar","Stby")))))</f>
        <v/>
      </c>
      <c r="J6725" s="12">
        <f>IF(OR(I6725="Carg FV",I6725="Carg xar"),MIN(IF(I6725="Carg FV",ABS(H6725),7.4),7.4,MAX(0,(0.9-M6725)*40)*0.95),0)</f>
        <v/>
      </c>
      <c r="K6725" s="12">
        <f>IF(I6725="V2H",MIN(MAX(0,H6725),7.4,MAX(0,(M6725-P6725)*40)*0.95),0)</f>
        <v/>
      </c>
      <c r="L6725" s="12">
        <f>IF(E6725=0,0,MAX(0,H6725-K6725))</f>
        <v/>
      </c>
      <c r="M6725" s="13">
        <f>M6724+J6724/40-IF(I6724="V2H",K6724/(0.95*40),0)-IF(E6725=0,IF(E6724=1,IF(D6725=1,30,40)*0.18/(2*40),0),0)-IF(E6725=1,IF(E6724=0,IF(D6725=1,30,40)*0.18/(2*40),0),0)</f>
        <v/>
      </c>
      <c r="N6725" s="14" t="n">
        <v>0.09</v>
      </c>
      <c r="O6725" s="15">
        <f>K6725*N6725</f>
        <v/>
      </c>
      <c r="P6725">
        <f>IF(E6725=0,0.3,IF(D6725=1,IF(C6725&gt;=Params!$B$13-3,IF(C6725&lt;Params!$B$13,Params!$B$20,0.3),0.3),IF(C6725&gt;=Params!$B$15-3,IF(C6725&lt;Params!$B$15,Params!$B$21,0.3),0.3)))</f>
        <v/>
      </c>
    </row>
    <row r="6726" ht="15" customHeight="1" s="1">
      <c r="A6726" s="9" t="n">
        <v>6723</v>
      </c>
      <c r="B6726" s="6" t="inlineStr">
        <is>
          <t>08/10</t>
        </is>
      </c>
      <c r="C6726" s="6" t="n">
        <v>2</v>
      </c>
      <c r="D6726" s="6" t="n">
        <v>0</v>
      </c>
      <c r="E6726" s="10">
        <f>IF(D6726=1, IF(OR(C6726&lt;10, C6726&gt;=15),1,0), IF(OR(C6726&lt;7, C6726&gt;=18),1,0))</f>
        <v/>
      </c>
      <c r="F6726" s="11" t="n">
        <v>0.823</v>
      </c>
      <c r="G6726" s="12">
        <f>0*8</f>
        <v/>
      </c>
      <c r="H6726" s="12">
        <f>F6726-G6726</f>
        <v/>
      </c>
      <c r="I6726" s="10">
        <f>IF(E6726=0,"Fora",IF(E6725=0,"Carg xar",IF(H6726&lt;0,IF(M6726&lt;0.9,"Carg FV","Stby"),IF(M6726&gt;P6726,"V2H",IF(M6726&lt;0.9,"Carg xar","Stby")))))</f>
        <v/>
      </c>
      <c r="J6726" s="12">
        <f>IF(OR(I6726="Carg FV",I6726="Carg xar"),MIN(IF(I6726="Carg FV",ABS(H6726),7.4),7.4,MAX(0,(0.9-M6726)*40)*0.95),0)</f>
        <v/>
      </c>
      <c r="K6726" s="12">
        <f>IF(I6726="V2H",MIN(MAX(0,H6726),7.4,MAX(0,(M6726-P6726)*40)*0.95),0)</f>
        <v/>
      </c>
      <c r="L6726" s="12">
        <f>IF(E6726=0,0,MAX(0,H6726-K6726))</f>
        <v/>
      </c>
      <c r="M6726" s="13">
        <f>M6725+J6725/40-IF(I6725="V2H",K6725/(0.95*40),0)-IF(E6726=0,IF(E6725=1,IF(D6726=1,30,40)*0.18/(2*40),0),0)-IF(E6726=1,IF(E6725=0,IF(D6726=1,30,40)*0.18/(2*40),0),0)</f>
        <v/>
      </c>
      <c r="N6726" s="14" t="n">
        <v>0.09</v>
      </c>
      <c r="O6726" s="15">
        <f>K6726*N6726</f>
        <v/>
      </c>
      <c r="P6726">
        <f>IF(E6726=0,0.3,IF(D6726=1,IF(C6726&gt;=Params!$B$13-3,IF(C6726&lt;Params!$B$13,Params!$B$20,0.3),0.3),IF(C6726&gt;=Params!$B$15-3,IF(C6726&lt;Params!$B$15,Params!$B$21,0.3),0.3)))</f>
        <v/>
      </c>
    </row>
    <row r="6727" ht="15" customHeight="1" s="1">
      <c r="A6727" s="9" t="n">
        <v>6724</v>
      </c>
      <c r="B6727" s="6" t="inlineStr">
        <is>
          <t>08/10</t>
        </is>
      </c>
      <c r="C6727" s="6" t="n">
        <v>3</v>
      </c>
      <c r="D6727" s="6" t="n">
        <v>0</v>
      </c>
      <c r="E6727" s="10">
        <f>IF(D6727=1, IF(OR(C6727&lt;10, C6727&gt;=15),1,0), IF(OR(C6727&lt;7, C6727&gt;=18),1,0))</f>
        <v/>
      </c>
      <c r="F6727" s="11" t="n">
        <v>0.899</v>
      </c>
      <c r="G6727" s="12">
        <f>0*8</f>
        <v/>
      </c>
      <c r="H6727" s="12">
        <f>F6727-G6727</f>
        <v/>
      </c>
      <c r="I6727" s="10">
        <f>IF(E6727=0,"Fora",IF(E6726=0,"Carg xar",IF(H6727&lt;0,IF(M6727&lt;0.9,"Carg FV","Stby"),IF(M6727&gt;P6727,"V2H",IF(M6727&lt;0.9,"Carg xar","Stby")))))</f>
        <v/>
      </c>
      <c r="J6727" s="12">
        <f>IF(OR(I6727="Carg FV",I6727="Carg xar"),MIN(IF(I6727="Carg FV",ABS(H6727),7.4),7.4,MAX(0,(0.9-M6727)*40)*0.95),0)</f>
        <v/>
      </c>
      <c r="K6727" s="12">
        <f>IF(I6727="V2H",MIN(MAX(0,H6727),7.4,MAX(0,(M6727-P6727)*40)*0.95),0)</f>
        <v/>
      </c>
      <c r="L6727" s="12">
        <f>IF(E6727=0,0,MAX(0,H6727-K6727))</f>
        <v/>
      </c>
      <c r="M6727" s="13">
        <f>M6726+J6726/40-IF(I6726="V2H",K6726/(0.95*40),0)-IF(E6727=0,IF(E6726=1,IF(D6727=1,30,40)*0.18/(2*40),0),0)-IF(E6727=1,IF(E6726=0,IF(D6727=1,30,40)*0.18/(2*40),0),0)</f>
        <v/>
      </c>
      <c r="N6727" s="14" t="n">
        <v>0.09</v>
      </c>
      <c r="O6727" s="15">
        <f>K6727*N6727</f>
        <v/>
      </c>
      <c r="P6727">
        <f>IF(E6727=0,0.3,IF(D6727=1,IF(C6727&gt;=Params!$B$13-3,IF(C6727&lt;Params!$B$13,Params!$B$20,0.3),0.3),IF(C6727&gt;=Params!$B$15-3,IF(C6727&lt;Params!$B$15,Params!$B$21,0.3),0.3)))</f>
        <v/>
      </c>
    </row>
    <row r="6728" ht="15" customHeight="1" s="1">
      <c r="A6728" s="9" t="n">
        <v>6725</v>
      </c>
      <c r="B6728" s="6" t="inlineStr">
        <is>
          <t>08/10</t>
        </is>
      </c>
      <c r="C6728" s="6" t="n">
        <v>4</v>
      </c>
      <c r="D6728" s="6" t="n">
        <v>0</v>
      </c>
      <c r="E6728" s="10">
        <f>IF(D6728=1, IF(OR(C6728&lt;10, C6728&gt;=15),1,0), IF(OR(C6728&lt;7, C6728&gt;=18),1,0))</f>
        <v/>
      </c>
      <c r="F6728" s="11" t="n">
        <v>0.973</v>
      </c>
      <c r="G6728" s="12">
        <f>0*8</f>
        <v/>
      </c>
      <c r="H6728" s="12">
        <f>F6728-G6728</f>
        <v/>
      </c>
      <c r="I6728" s="10">
        <f>IF(E6728=0,"Fora",IF(E6727=0,"Carg xar",IF(H6728&lt;0,IF(M6728&lt;0.9,"Carg FV","Stby"),IF(M6728&gt;P6728,"V2H",IF(M6728&lt;0.9,"Carg xar","Stby")))))</f>
        <v/>
      </c>
      <c r="J6728" s="12">
        <f>IF(OR(I6728="Carg FV",I6728="Carg xar"),MIN(IF(I6728="Carg FV",ABS(H6728),7.4),7.4,MAX(0,(0.9-M6728)*40)*0.95),0)</f>
        <v/>
      </c>
      <c r="K6728" s="12">
        <f>IF(I6728="V2H",MIN(MAX(0,H6728),7.4,MAX(0,(M6728-P6728)*40)*0.95),0)</f>
        <v/>
      </c>
      <c r="L6728" s="12">
        <f>IF(E6728=0,0,MAX(0,H6728-K6728))</f>
        <v/>
      </c>
      <c r="M6728" s="13">
        <f>M6727+J6727/40-IF(I6727="V2H",K6727/(0.95*40),0)-IF(E6728=0,IF(E6727=1,IF(D6728=1,30,40)*0.18/(2*40),0),0)-IF(E6728=1,IF(E6727=0,IF(D6728=1,30,40)*0.18/(2*40),0),0)</f>
        <v/>
      </c>
      <c r="N6728" s="14" t="n">
        <v>0.09</v>
      </c>
      <c r="O6728" s="15">
        <f>K6728*N6728</f>
        <v/>
      </c>
      <c r="P6728">
        <f>IF(E6728=0,0.3,IF(D6728=1,IF(C6728&gt;=Params!$B$13-3,IF(C6728&lt;Params!$B$13,Params!$B$20,0.3),0.3),IF(C6728&gt;=Params!$B$15-3,IF(C6728&lt;Params!$B$15,Params!$B$21,0.3),0.3)))</f>
        <v/>
      </c>
    </row>
    <row r="6729" ht="15" customHeight="1" s="1">
      <c r="A6729" s="9" t="n">
        <v>6726</v>
      </c>
      <c r="B6729" s="6" t="inlineStr">
        <is>
          <t>08/10</t>
        </is>
      </c>
      <c r="C6729" s="6" t="n">
        <v>5</v>
      </c>
      <c r="D6729" s="6" t="n">
        <v>0</v>
      </c>
      <c r="E6729" s="10">
        <f>IF(D6729=1, IF(OR(C6729&lt;10, C6729&gt;=15),1,0), IF(OR(C6729&lt;7, C6729&gt;=18),1,0))</f>
        <v/>
      </c>
      <c r="F6729" s="11" t="n">
        <v>1.633</v>
      </c>
      <c r="G6729" s="12">
        <f>0*8</f>
        <v/>
      </c>
      <c r="H6729" s="12">
        <f>F6729-G6729</f>
        <v/>
      </c>
      <c r="I6729" s="10">
        <f>IF(E6729=0,"Fora",IF(E6728=0,"Carg xar",IF(H6729&lt;0,IF(M6729&lt;0.9,"Carg FV","Stby"),IF(M6729&gt;P6729,"V2H",IF(M6729&lt;0.9,"Carg xar","Stby")))))</f>
        <v/>
      </c>
      <c r="J6729" s="12">
        <f>IF(OR(I6729="Carg FV",I6729="Carg xar"),MIN(IF(I6729="Carg FV",ABS(H6729),7.4),7.4,MAX(0,(0.9-M6729)*40)*0.95),0)</f>
        <v/>
      </c>
      <c r="K6729" s="12">
        <f>IF(I6729="V2H",MIN(MAX(0,H6729),7.4,MAX(0,(M6729-P6729)*40)*0.95),0)</f>
        <v/>
      </c>
      <c r="L6729" s="12">
        <f>IF(E6729=0,0,MAX(0,H6729-K6729))</f>
        <v/>
      </c>
      <c r="M6729" s="13">
        <f>M6728+J6728/40-IF(I6728="V2H",K6728/(0.95*40),0)-IF(E6729=0,IF(E6728=1,IF(D6729=1,30,40)*0.18/(2*40),0),0)-IF(E6729=1,IF(E6728=0,IF(D6729=1,30,40)*0.18/(2*40),0),0)</f>
        <v/>
      </c>
      <c r="N6729" s="14" t="n">
        <v>0.09</v>
      </c>
      <c r="O6729" s="15">
        <f>K6729*N6729</f>
        <v/>
      </c>
      <c r="P6729">
        <f>IF(E6729=0,0.3,IF(D6729=1,IF(C6729&gt;=Params!$B$13-3,IF(C6729&lt;Params!$B$13,Params!$B$20,0.3),0.3),IF(C6729&gt;=Params!$B$15-3,IF(C6729&lt;Params!$B$15,Params!$B$21,0.3),0.3)))</f>
        <v/>
      </c>
    </row>
    <row r="6730" ht="15" customHeight="1" s="1">
      <c r="A6730" s="9" t="n">
        <v>6727</v>
      </c>
      <c r="B6730" s="6" t="inlineStr">
        <is>
          <t>08/10</t>
        </is>
      </c>
      <c r="C6730" s="6" t="n">
        <v>6</v>
      </c>
      <c r="D6730" s="6" t="n">
        <v>0</v>
      </c>
      <c r="E6730" s="10">
        <f>IF(D6730=1, IF(OR(C6730&lt;10, C6730&gt;=15),1,0), IF(OR(C6730&lt;7, C6730&gt;=18),1,0))</f>
        <v/>
      </c>
      <c r="F6730" s="11" t="n">
        <v>1.071</v>
      </c>
      <c r="G6730" s="12">
        <f>0*8</f>
        <v/>
      </c>
      <c r="H6730" s="12">
        <f>F6730-G6730</f>
        <v/>
      </c>
      <c r="I6730" s="10">
        <f>IF(E6730=0,"Fora",IF(E6729=0,"Carg xar",IF(H6730&lt;0,IF(M6730&lt;0.9,"Carg FV","Stby"),IF(M6730&gt;P6730,"V2H",IF(M6730&lt;0.9,"Carg xar","Stby")))))</f>
        <v/>
      </c>
      <c r="J6730" s="12">
        <f>IF(OR(I6730="Carg FV",I6730="Carg xar"),MIN(IF(I6730="Carg FV",ABS(H6730),7.4),7.4,MAX(0,(0.9-M6730)*40)*0.95),0)</f>
        <v/>
      </c>
      <c r="K6730" s="12">
        <f>IF(I6730="V2H",MIN(MAX(0,H6730),7.4,MAX(0,(M6730-P6730)*40)*0.95),0)</f>
        <v/>
      </c>
      <c r="L6730" s="12">
        <f>IF(E6730=0,0,MAX(0,H6730-K6730))</f>
        <v/>
      </c>
      <c r="M6730" s="13">
        <f>M6729+J6729/40-IF(I6729="V2H",K6729/(0.95*40),0)-IF(E6730=0,IF(E6729=1,IF(D6730=1,30,40)*0.18/(2*40),0),0)-IF(E6730=1,IF(E6729=0,IF(D6730=1,30,40)*0.18/(2*40),0),0)</f>
        <v/>
      </c>
      <c r="N6730" s="14" t="n">
        <v>0.09</v>
      </c>
      <c r="O6730" s="15">
        <f>K6730*N6730</f>
        <v/>
      </c>
      <c r="P6730">
        <f>IF(E6730=0,0.3,IF(D6730=1,IF(C6730&gt;=Params!$B$13-3,IF(C6730&lt;Params!$B$13,Params!$B$20,0.3),0.3),IF(C6730&gt;=Params!$B$15-3,IF(C6730&lt;Params!$B$15,Params!$B$21,0.3),0.3)))</f>
        <v/>
      </c>
    </row>
    <row r="6731" ht="15" customHeight="1" s="1">
      <c r="A6731" s="9" t="n">
        <v>6728</v>
      </c>
      <c r="B6731" s="6" t="inlineStr">
        <is>
          <t>08/10</t>
        </is>
      </c>
      <c r="C6731" s="6" t="n">
        <v>7</v>
      </c>
      <c r="D6731" s="6" t="n">
        <v>0</v>
      </c>
      <c r="E6731" s="10">
        <f>IF(D6731=1, IF(OR(C6731&lt;10, C6731&gt;=15),1,0), IF(OR(C6731&lt;7, C6731&gt;=18),1,0))</f>
        <v/>
      </c>
      <c r="F6731" s="11" t="n">
        <v>1.298</v>
      </c>
      <c r="G6731" s="12">
        <f>0.02*8</f>
        <v/>
      </c>
      <c r="H6731" s="12">
        <f>F6731-G6731</f>
        <v/>
      </c>
      <c r="I6731" s="10">
        <f>IF(E6731=0,"Fora",IF(E6730=0,"Carg xar",IF(H6731&lt;0,IF(M6731&lt;0.9,"Carg FV","Stby"),IF(M6731&gt;P6731,"V2H",IF(M6731&lt;0.9,"Carg xar","Stby")))))</f>
        <v/>
      </c>
      <c r="J6731" s="12">
        <f>IF(OR(I6731="Carg FV",I6731="Carg xar"),MIN(IF(I6731="Carg FV",ABS(H6731),7.4),7.4,MAX(0,(0.9-M6731)*40)*0.95),0)</f>
        <v/>
      </c>
      <c r="K6731" s="12">
        <f>IF(I6731="V2H",MIN(MAX(0,H6731),7.4,MAX(0,(M6731-P6731)*40)*0.95),0)</f>
        <v/>
      </c>
      <c r="L6731" s="12">
        <f>IF(E6731=0,0,MAX(0,H6731-K6731))</f>
        <v/>
      </c>
      <c r="M6731" s="13">
        <f>M6730+J6730/40-IF(I6730="V2H",K6730/(0.95*40),0)-IF(E6731=0,IF(E6730=1,IF(D6731=1,30,40)*0.18/(2*40),0),0)-IF(E6731=1,IF(E6730=0,IF(D6731=1,30,40)*0.18/(2*40),0),0)</f>
        <v/>
      </c>
      <c r="N6731" s="14" t="n">
        <v>0.09</v>
      </c>
      <c r="O6731" s="15">
        <f>K6731*N6731</f>
        <v/>
      </c>
      <c r="P6731">
        <f>IF(E6731=0,0.3,IF(D6731=1,IF(C6731&gt;=Params!$B$13-3,IF(C6731&lt;Params!$B$13,Params!$B$20,0.3),0.3),IF(C6731&gt;=Params!$B$15-3,IF(C6731&lt;Params!$B$15,Params!$B$21,0.3),0.3)))</f>
        <v/>
      </c>
    </row>
    <row r="6732" ht="15" customHeight="1" s="1">
      <c r="A6732" s="9" t="n">
        <v>6729</v>
      </c>
      <c r="B6732" s="6" t="inlineStr">
        <is>
          <t>08/10</t>
        </is>
      </c>
      <c r="C6732" s="6" t="n">
        <v>8</v>
      </c>
      <c r="D6732" s="6" t="n">
        <v>0</v>
      </c>
      <c r="E6732" s="10">
        <f>IF(D6732=1, IF(OR(C6732&lt;10, C6732&gt;=15),1,0), IF(OR(C6732&lt;7, C6732&gt;=18),1,0))</f>
        <v/>
      </c>
      <c r="F6732" s="11" t="n">
        <v>1.603</v>
      </c>
      <c r="G6732" s="12">
        <f>0.14*8</f>
        <v/>
      </c>
      <c r="H6732" s="12">
        <f>F6732-G6732</f>
        <v/>
      </c>
      <c r="I6732" s="10">
        <f>IF(E6732=0,"Fora",IF(E6731=0,"Carg xar",IF(H6732&lt;0,IF(M6732&lt;0.9,"Carg FV","Stby"),IF(M6732&gt;P6732,"V2H",IF(M6732&lt;0.9,"Carg xar","Stby")))))</f>
        <v/>
      </c>
      <c r="J6732" s="12">
        <f>IF(OR(I6732="Carg FV",I6732="Carg xar"),MIN(IF(I6732="Carg FV",ABS(H6732),7.4),7.4,MAX(0,(0.9-M6732)*40)*0.95),0)</f>
        <v/>
      </c>
      <c r="K6732" s="12">
        <f>IF(I6732="V2H",MIN(MAX(0,H6732),7.4,MAX(0,(M6732-P6732)*40)*0.95),0)</f>
        <v/>
      </c>
      <c r="L6732" s="12">
        <f>IF(E6732=0,0,MAX(0,H6732-K6732))</f>
        <v/>
      </c>
      <c r="M6732" s="13">
        <f>M6731+J6731/40-IF(I6731="V2H",K6731/(0.95*40),0)-IF(E6732=0,IF(E6731=1,IF(D6732=1,30,40)*0.18/(2*40),0),0)-IF(E6732=1,IF(E6731=0,IF(D6732=1,30,40)*0.18/(2*40),0),0)</f>
        <v/>
      </c>
      <c r="N6732" s="14" t="n">
        <v>0.15</v>
      </c>
      <c r="O6732" s="15">
        <f>K6732*N6732</f>
        <v/>
      </c>
      <c r="P6732">
        <f>IF(E6732=0,0.3,IF(D6732=1,IF(C6732&gt;=Params!$B$13-3,IF(C6732&lt;Params!$B$13,Params!$B$20,0.3),0.3),IF(C6732&gt;=Params!$B$15-3,IF(C6732&lt;Params!$B$15,Params!$B$21,0.3),0.3)))</f>
        <v/>
      </c>
    </row>
    <row r="6733" ht="15" customHeight="1" s="1">
      <c r="A6733" s="9" t="n">
        <v>6730</v>
      </c>
      <c r="B6733" s="6" t="inlineStr">
        <is>
          <t>08/10</t>
        </is>
      </c>
      <c r="C6733" s="6" t="n">
        <v>9</v>
      </c>
      <c r="D6733" s="6" t="n">
        <v>0</v>
      </c>
      <c r="E6733" s="10">
        <f>IF(D6733=1, IF(OR(C6733&lt;10, C6733&gt;=15),1,0), IF(OR(C6733&lt;7, C6733&gt;=18),1,0))</f>
        <v/>
      </c>
      <c r="F6733" s="11" t="n">
        <v>2.206</v>
      </c>
      <c r="G6733" s="12">
        <f>0.32*8</f>
        <v/>
      </c>
      <c r="H6733" s="12">
        <f>F6733-G6733</f>
        <v/>
      </c>
      <c r="I6733" s="10">
        <f>IF(E6733=0,"Fora",IF(E6732=0,"Carg xar",IF(H6733&lt;0,IF(M6733&lt;0.9,"Carg FV","Stby"),IF(M6733&gt;P6733,"V2H",IF(M6733&lt;0.9,"Carg xar","Stby")))))</f>
        <v/>
      </c>
      <c r="J6733" s="12">
        <f>IF(OR(I6733="Carg FV",I6733="Carg xar"),MIN(IF(I6733="Carg FV",ABS(H6733),7.4),7.4,MAX(0,(0.9-M6733)*40)*0.95),0)</f>
        <v/>
      </c>
      <c r="K6733" s="12">
        <f>IF(I6733="V2H",MIN(MAX(0,H6733),7.4,MAX(0,(M6733-P6733)*40)*0.95),0)</f>
        <v/>
      </c>
      <c r="L6733" s="12">
        <f>IF(E6733=0,0,MAX(0,H6733-K6733))</f>
        <v/>
      </c>
      <c r="M6733" s="13">
        <f>M6732+J6732/40-IF(I6732="V2H",K6732/(0.95*40),0)-IF(E6733=0,IF(E6732=1,IF(D6733=1,30,40)*0.18/(2*40),0),0)-IF(E6733=1,IF(E6732=0,IF(D6733=1,30,40)*0.18/(2*40),0),0)</f>
        <v/>
      </c>
      <c r="N6733" s="14" t="n">
        <v>0.15</v>
      </c>
      <c r="O6733" s="15">
        <f>K6733*N6733</f>
        <v/>
      </c>
      <c r="P6733">
        <f>IF(E6733=0,0.3,IF(D6733=1,IF(C6733&gt;=Params!$B$13-3,IF(C6733&lt;Params!$B$13,Params!$B$20,0.3),0.3),IF(C6733&gt;=Params!$B$15-3,IF(C6733&lt;Params!$B$15,Params!$B$21,0.3),0.3)))</f>
        <v/>
      </c>
    </row>
    <row r="6734" ht="15" customHeight="1" s="1">
      <c r="A6734" s="9" t="n">
        <v>6731</v>
      </c>
      <c r="B6734" s="6" t="inlineStr">
        <is>
          <t>08/10</t>
        </is>
      </c>
      <c r="C6734" s="6" t="n">
        <v>10</v>
      </c>
      <c r="D6734" s="6" t="n">
        <v>0</v>
      </c>
      <c r="E6734" s="10">
        <f>IF(D6734=1, IF(OR(C6734&lt;10, C6734&gt;=15),1,0), IF(OR(C6734&lt;7, C6734&gt;=18),1,0))</f>
        <v/>
      </c>
      <c r="F6734" s="11" t="n">
        <v>1.429</v>
      </c>
      <c r="G6734" s="12">
        <f>0.52*8</f>
        <v/>
      </c>
      <c r="H6734" s="12">
        <f>F6734-G6734</f>
        <v/>
      </c>
      <c r="I6734" s="10">
        <f>IF(E6734=0,"Fora",IF(E6733=0,"Carg xar",IF(H6734&lt;0,IF(M6734&lt;0.9,"Carg FV","Stby"),IF(M6734&gt;P6734,"V2H",IF(M6734&lt;0.9,"Carg xar","Stby")))))</f>
        <v/>
      </c>
      <c r="J6734" s="12">
        <f>IF(OR(I6734="Carg FV",I6734="Carg xar"),MIN(IF(I6734="Carg FV",ABS(H6734),7.4),7.4,MAX(0,(0.9-M6734)*40)*0.95),0)</f>
        <v/>
      </c>
      <c r="K6734" s="12">
        <f>IF(I6734="V2H",MIN(MAX(0,H6734),7.4,MAX(0,(M6734-P6734)*40)*0.95),0)</f>
        <v/>
      </c>
      <c r="L6734" s="12">
        <f>IF(E6734=0,0,MAX(0,H6734-K6734))</f>
        <v/>
      </c>
      <c r="M6734" s="13">
        <f>M6733+J6733/40-IF(I6733="V2H",K6733/(0.95*40),0)-IF(E6734=0,IF(E6733=1,IF(D6734=1,30,40)*0.18/(2*40),0),0)-IF(E6734=1,IF(E6733=0,IF(D6734=1,30,40)*0.18/(2*40),0),0)</f>
        <v/>
      </c>
      <c r="N6734" s="14" t="n">
        <v>0.2</v>
      </c>
      <c r="O6734" s="15">
        <f>K6734*N6734</f>
        <v/>
      </c>
      <c r="P6734">
        <f>IF(E6734=0,0.3,IF(D6734=1,IF(C6734&gt;=Params!$B$13-3,IF(C6734&lt;Params!$B$13,Params!$B$20,0.3),0.3),IF(C6734&gt;=Params!$B$15-3,IF(C6734&lt;Params!$B$15,Params!$B$21,0.3),0.3)))</f>
        <v/>
      </c>
    </row>
    <row r="6735" ht="15" customHeight="1" s="1">
      <c r="A6735" s="9" t="n">
        <v>6732</v>
      </c>
      <c r="B6735" s="6" t="inlineStr">
        <is>
          <t>08/10</t>
        </is>
      </c>
      <c r="C6735" s="6" t="n">
        <v>11</v>
      </c>
      <c r="D6735" s="6" t="n">
        <v>0</v>
      </c>
      <c r="E6735" s="10">
        <f>IF(D6735=1, IF(OR(C6735&lt;10, C6735&gt;=15),1,0), IF(OR(C6735&lt;7, C6735&gt;=18),1,0))</f>
        <v/>
      </c>
      <c r="F6735" s="11" t="n">
        <v>0</v>
      </c>
      <c r="G6735" s="12">
        <f>0.65*8</f>
        <v/>
      </c>
      <c r="H6735" s="12">
        <f>F6735-G6735</f>
        <v/>
      </c>
      <c r="I6735" s="10">
        <f>IF(E6735=0,"Fora",IF(E6734=0,"Carg xar",IF(H6735&lt;0,IF(M6735&lt;0.9,"Carg FV","Stby"),IF(M6735&gt;P6735,"V2H",IF(M6735&lt;0.9,"Carg xar","Stby")))))</f>
        <v/>
      </c>
      <c r="J6735" s="12">
        <f>IF(OR(I6735="Carg FV",I6735="Carg xar"),MIN(IF(I6735="Carg FV",ABS(H6735),7.4),7.4,MAX(0,(0.9-M6735)*40)*0.95),0)</f>
        <v/>
      </c>
      <c r="K6735" s="12">
        <f>IF(I6735="V2H",MIN(MAX(0,H6735),7.4,MAX(0,(M6735-P6735)*40)*0.95),0)</f>
        <v/>
      </c>
      <c r="L6735" s="12">
        <f>IF(E6735=0,0,MAX(0,H6735-K6735))</f>
        <v/>
      </c>
      <c r="M6735" s="13">
        <f>M6734+J6734/40-IF(I6734="V2H",K6734/(0.95*40),0)-IF(E6735=0,IF(E6734=1,IF(D6735=1,30,40)*0.18/(2*40),0),0)-IF(E6735=1,IF(E6734=0,IF(D6735=1,30,40)*0.18/(2*40),0),0)</f>
        <v/>
      </c>
      <c r="N6735" s="14" t="n">
        <v>0.2</v>
      </c>
      <c r="O6735" s="15">
        <f>K6735*N6735</f>
        <v/>
      </c>
      <c r="P6735">
        <f>IF(E6735=0,0.3,IF(D6735=1,IF(C6735&gt;=Params!$B$13-3,IF(C6735&lt;Params!$B$13,Params!$B$20,0.3),0.3),IF(C6735&gt;=Params!$B$15-3,IF(C6735&lt;Params!$B$15,Params!$B$21,0.3),0.3)))</f>
        <v/>
      </c>
    </row>
    <row r="6736" ht="15" customHeight="1" s="1">
      <c r="A6736" s="9" t="n">
        <v>6733</v>
      </c>
      <c r="B6736" s="6" t="inlineStr">
        <is>
          <t>08/10</t>
        </is>
      </c>
      <c r="C6736" s="6" t="n">
        <v>12</v>
      </c>
      <c r="D6736" s="6" t="n">
        <v>0</v>
      </c>
      <c r="E6736" s="10">
        <f>IF(D6736=1, IF(OR(C6736&lt;10, C6736&gt;=15),1,0), IF(OR(C6736&lt;7, C6736&gt;=18),1,0))</f>
        <v/>
      </c>
      <c r="F6736" s="11" t="n">
        <v>0</v>
      </c>
      <c r="G6736" s="12">
        <f>0.72*8</f>
        <v/>
      </c>
      <c r="H6736" s="12">
        <f>F6736-G6736</f>
        <v/>
      </c>
      <c r="I6736" s="10">
        <f>IF(E6736=0,"Fora",IF(E6735=0,"Carg xar",IF(H6736&lt;0,IF(M6736&lt;0.9,"Carg FV","Stby"),IF(M6736&gt;P6736,"V2H",IF(M6736&lt;0.9,"Carg xar","Stby")))))</f>
        <v/>
      </c>
      <c r="J6736" s="12">
        <f>IF(OR(I6736="Carg FV",I6736="Carg xar"),MIN(IF(I6736="Carg FV",ABS(H6736),7.4),7.4,MAX(0,(0.9-M6736)*40)*0.95),0)</f>
        <v/>
      </c>
      <c r="K6736" s="12">
        <f>IF(I6736="V2H",MIN(MAX(0,H6736),7.4,MAX(0,(M6736-P6736)*40)*0.95),0)</f>
        <v/>
      </c>
      <c r="L6736" s="12">
        <f>IF(E6736=0,0,MAX(0,H6736-K6736))</f>
        <v/>
      </c>
      <c r="M6736" s="13">
        <f>M6735+J6735/40-IF(I6735="V2H",K6735/(0.95*40),0)-IF(E6736=0,IF(E6735=1,IF(D6736=1,30,40)*0.18/(2*40),0),0)-IF(E6736=1,IF(E6735=0,IF(D6736=1,30,40)*0.18/(2*40),0),0)</f>
        <v/>
      </c>
      <c r="N6736" s="14" t="n">
        <v>0.2</v>
      </c>
      <c r="O6736" s="15">
        <f>K6736*N6736</f>
        <v/>
      </c>
      <c r="P6736">
        <f>IF(E6736=0,0.3,IF(D6736=1,IF(C6736&gt;=Params!$B$13-3,IF(C6736&lt;Params!$B$13,Params!$B$20,0.3),0.3),IF(C6736&gt;=Params!$B$15-3,IF(C6736&lt;Params!$B$15,Params!$B$21,0.3),0.3)))</f>
        <v/>
      </c>
    </row>
    <row r="6737" ht="15" customHeight="1" s="1">
      <c r="A6737" s="9" t="n">
        <v>6734</v>
      </c>
      <c r="B6737" s="6" t="inlineStr">
        <is>
          <t>08/10</t>
        </is>
      </c>
      <c r="C6737" s="6" t="n">
        <v>13</v>
      </c>
      <c r="D6737" s="6" t="n">
        <v>0</v>
      </c>
      <c r="E6737" s="10">
        <f>IF(D6737=1, IF(OR(C6737&lt;10, C6737&gt;=15),1,0), IF(OR(C6737&lt;7, C6737&gt;=18),1,0))</f>
        <v/>
      </c>
      <c r="F6737" s="11" t="n">
        <v>0</v>
      </c>
      <c r="G6737" s="12">
        <f>0.68*8</f>
        <v/>
      </c>
      <c r="H6737" s="12">
        <f>F6737-G6737</f>
        <v/>
      </c>
      <c r="I6737" s="10">
        <f>IF(E6737=0,"Fora",IF(E6736=0,"Carg xar",IF(H6737&lt;0,IF(M6737&lt;0.9,"Carg FV","Stby"),IF(M6737&gt;P6737,"V2H",IF(M6737&lt;0.9,"Carg xar","Stby")))))</f>
        <v/>
      </c>
      <c r="J6737" s="12">
        <f>IF(OR(I6737="Carg FV",I6737="Carg xar"),MIN(IF(I6737="Carg FV",ABS(H6737),7.4),7.4,MAX(0,(0.9-M6737)*40)*0.95),0)</f>
        <v/>
      </c>
      <c r="K6737" s="12">
        <f>IF(I6737="V2H",MIN(MAX(0,H6737),7.4,MAX(0,(M6737-P6737)*40)*0.95),0)</f>
        <v/>
      </c>
      <c r="L6737" s="12">
        <f>IF(E6737=0,0,MAX(0,H6737-K6737))</f>
        <v/>
      </c>
      <c r="M6737" s="13">
        <f>M6736+J6736/40-IF(I6736="V2H",K6736/(0.95*40),0)-IF(E6737=0,IF(E6736=1,IF(D6737=1,30,40)*0.18/(2*40),0),0)-IF(E6737=1,IF(E6736=0,IF(D6737=1,30,40)*0.18/(2*40),0),0)</f>
        <v/>
      </c>
      <c r="N6737" s="14" t="n">
        <v>0.2</v>
      </c>
      <c r="O6737" s="15">
        <f>K6737*N6737</f>
        <v/>
      </c>
      <c r="P6737">
        <f>IF(E6737=0,0.3,IF(D6737=1,IF(C6737&gt;=Params!$B$13-3,IF(C6737&lt;Params!$B$13,Params!$B$20,0.3),0.3),IF(C6737&gt;=Params!$B$15-3,IF(C6737&lt;Params!$B$15,Params!$B$21,0.3),0.3)))</f>
        <v/>
      </c>
    </row>
    <row r="6738" ht="15" customHeight="1" s="1">
      <c r="A6738" s="9" t="n">
        <v>6735</v>
      </c>
      <c r="B6738" s="6" t="inlineStr">
        <is>
          <t>08/10</t>
        </is>
      </c>
      <c r="C6738" s="6" t="n">
        <v>14</v>
      </c>
      <c r="D6738" s="6" t="n">
        <v>0</v>
      </c>
      <c r="E6738" s="10">
        <f>IF(D6738=1, IF(OR(C6738&lt;10, C6738&gt;=15),1,0), IF(OR(C6738&lt;7, C6738&gt;=18),1,0))</f>
        <v/>
      </c>
      <c r="F6738" s="11" t="n">
        <v>0</v>
      </c>
      <c r="G6738" s="12">
        <f>0.55*8</f>
        <v/>
      </c>
      <c r="H6738" s="12">
        <f>F6738-G6738</f>
        <v/>
      </c>
      <c r="I6738" s="10">
        <f>IF(E6738=0,"Fora",IF(E6737=0,"Carg xar",IF(H6738&lt;0,IF(M6738&lt;0.9,"Carg FV","Stby"),IF(M6738&gt;P6738,"V2H",IF(M6738&lt;0.9,"Carg xar","Stby")))))</f>
        <v/>
      </c>
      <c r="J6738" s="12">
        <f>IF(OR(I6738="Carg FV",I6738="Carg xar"),MIN(IF(I6738="Carg FV",ABS(H6738),7.4),7.4,MAX(0,(0.9-M6738)*40)*0.95),0)</f>
        <v/>
      </c>
      <c r="K6738" s="12">
        <f>IF(I6738="V2H",MIN(MAX(0,H6738),7.4,MAX(0,(M6738-P6738)*40)*0.95),0)</f>
        <v/>
      </c>
      <c r="L6738" s="12">
        <f>IF(E6738=0,0,MAX(0,H6738-K6738))</f>
        <v/>
      </c>
      <c r="M6738" s="13">
        <f>M6737+J6737/40-IF(I6737="V2H",K6737/(0.95*40),0)-IF(E6738=0,IF(E6737=1,IF(D6738=1,30,40)*0.18/(2*40),0),0)-IF(E6738=1,IF(E6737=0,IF(D6738=1,30,40)*0.18/(2*40),0),0)</f>
        <v/>
      </c>
      <c r="N6738" s="14" t="n">
        <v>0.15</v>
      </c>
      <c r="O6738" s="15">
        <f>K6738*N6738</f>
        <v/>
      </c>
      <c r="P6738">
        <f>IF(E6738=0,0.3,IF(D6738=1,IF(C6738&gt;=Params!$B$13-3,IF(C6738&lt;Params!$B$13,Params!$B$20,0.3),0.3),IF(C6738&gt;=Params!$B$15-3,IF(C6738&lt;Params!$B$15,Params!$B$21,0.3),0.3)))</f>
        <v/>
      </c>
    </row>
    <row r="6739" ht="15" customHeight="1" s="1">
      <c r="A6739" s="9" t="n">
        <v>6736</v>
      </c>
      <c r="B6739" s="6" t="inlineStr">
        <is>
          <t>08/10</t>
        </is>
      </c>
      <c r="C6739" s="6" t="n">
        <v>15</v>
      </c>
      <c r="D6739" s="6" t="n">
        <v>0</v>
      </c>
      <c r="E6739" s="10">
        <f>IF(D6739=1, IF(OR(C6739&lt;10, C6739&gt;=15),1,0), IF(OR(C6739&lt;7, C6739&gt;=18),1,0))</f>
        <v/>
      </c>
      <c r="F6739" s="11" t="n">
        <v>0</v>
      </c>
      <c r="G6739" s="12">
        <f>0.38*8</f>
        <v/>
      </c>
      <c r="H6739" s="12">
        <f>F6739-G6739</f>
        <v/>
      </c>
      <c r="I6739" s="10">
        <f>IF(E6739=0,"Fora",IF(E6738=0,"Carg xar",IF(H6739&lt;0,IF(M6739&lt;0.9,"Carg FV","Stby"),IF(M6739&gt;P6739,"V2H",IF(M6739&lt;0.9,"Carg xar","Stby")))))</f>
        <v/>
      </c>
      <c r="J6739" s="12">
        <f>IF(OR(I6739="Carg FV",I6739="Carg xar"),MIN(IF(I6739="Carg FV",ABS(H6739),7.4),7.4,MAX(0,(0.9-M6739)*40)*0.95),0)</f>
        <v/>
      </c>
      <c r="K6739" s="12">
        <f>IF(I6739="V2H",MIN(MAX(0,H6739),7.4,MAX(0,(M6739-P6739)*40)*0.95),0)</f>
        <v/>
      </c>
      <c r="L6739" s="12">
        <f>IF(E6739=0,0,MAX(0,H6739-K6739))</f>
        <v/>
      </c>
      <c r="M6739" s="13">
        <f>M6738+J6738/40-IF(I6738="V2H",K6738/(0.95*40),0)-IF(E6739=0,IF(E6738=1,IF(D6739=1,30,40)*0.18/(2*40),0),0)-IF(E6739=1,IF(E6738=0,IF(D6739=1,30,40)*0.18/(2*40),0),0)</f>
        <v/>
      </c>
      <c r="N6739" s="14" t="n">
        <v>0.15</v>
      </c>
      <c r="O6739" s="15">
        <f>K6739*N6739</f>
        <v/>
      </c>
      <c r="P6739">
        <f>IF(E6739=0,0.3,IF(D6739=1,IF(C6739&gt;=Params!$B$13-3,IF(C6739&lt;Params!$B$13,Params!$B$20,0.3),0.3),IF(C6739&gt;=Params!$B$15-3,IF(C6739&lt;Params!$B$15,Params!$B$21,0.3),0.3)))</f>
        <v/>
      </c>
    </row>
    <row r="6740" ht="15" customHeight="1" s="1">
      <c r="A6740" s="9" t="n">
        <v>6737</v>
      </c>
      <c r="B6740" s="6" t="inlineStr">
        <is>
          <t>08/10</t>
        </is>
      </c>
      <c r="C6740" s="6" t="n">
        <v>16</v>
      </c>
      <c r="D6740" s="6" t="n">
        <v>0</v>
      </c>
      <c r="E6740" s="10">
        <f>IF(D6740=1, IF(OR(C6740&lt;10, C6740&gt;=15),1,0), IF(OR(C6740&lt;7, C6740&gt;=18),1,0))</f>
        <v/>
      </c>
      <c r="F6740" s="11" t="n">
        <v>0</v>
      </c>
      <c r="G6740" s="12">
        <f>0.18*8</f>
        <v/>
      </c>
      <c r="H6740" s="12">
        <f>F6740-G6740</f>
        <v/>
      </c>
      <c r="I6740" s="10">
        <f>IF(E6740=0,"Fora",IF(E6739=0,"Carg xar",IF(H6740&lt;0,IF(M6740&lt;0.9,"Carg FV","Stby"),IF(M6740&gt;P6740,"V2H",IF(M6740&lt;0.9,"Carg xar","Stby")))))</f>
        <v/>
      </c>
      <c r="J6740" s="12">
        <f>IF(OR(I6740="Carg FV",I6740="Carg xar"),MIN(IF(I6740="Carg FV",ABS(H6740),7.4),7.4,MAX(0,(0.9-M6740)*40)*0.95),0)</f>
        <v/>
      </c>
      <c r="K6740" s="12">
        <f>IF(I6740="V2H",MIN(MAX(0,H6740),7.4,MAX(0,(M6740-P6740)*40)*0.95),0)</f>
        <v/>
      </c>
      <c r="L6740" s="12">
        <f>IF(E6740=0,0,MAX(0,H6740-K6740))</f>
        <v/>
      </c>
      <c r="M6740" s="13">
        <f>M6739+J6739/40-IF(I6739="V2H",K6739/(0.95*40),0)-IF(E6740=0,IF(E6739=1,IF(D6740=1,30,40)*0.18/(2*40),0),0)-IF(E6740=1,IF(E6739=0,IF(D6740=1,30,40)*0.18/(2*40),0),0)</f>
        <v/>
      </c>
      <c r="N6740" s="14" t="n">
        <v>0.15</v>
      </c>
      <c r="O6740" s="15">
        <f>K6740*N6740</f>
        <v/>
      </c>
      <c r="P6740">
        <f>IF(E6740=0,0.3,IF(D6740=1,IF(C6740&gt;=Params!$B$13-3,IF(C6740&lt;Params!$B$13,Params!$B$20,0.3),0.3),IF(C6740&gt;=Params!$B$15-3,IF(C6740&lt;Params!$B$15,Params!$B$21,0.3),0.3)))</f>
        <v/>
      </c>
    </row>
    <row r="6741" ht="15" customHeight="1" s="1">
      <c r="A6741" s="9" t="n">
        <v>6738</v>
      </c>
      <c r="B6741" s="6" t="inlineStr">
        <is>
          <t>08/10</t>
        </is>
      </c>
      <c r="C6741" s="6" t="n">
        <v>17</v>
      </c>
      <c r="D6741" s="6" t="n">
        <v>0</v>
      </c>
      <c r="E6741" s="10">
        <f>IF(D6741=1, IF(OR(C6741&lt;10, C6741&gt;=15),1,0), IF(OR(C6741&lt;7, C6741&gt;=18),1,0))</f>
        <v/>
      </c>
      <c r="F6741" s="11" t="n">
        <v>0.905</v>
      </c>
      <c r="G6741" s="12">
        <f>0.04*8</f>
        <v/>
      </c>
      <c r="H6741" s="12">
        <f>F6741-G6741</f>
        <v/>
      </c>
      <c r="I6741" s="10">
        <f>IF(E6741=0,"Fora",IF(E6740=0,"Carg xar",IF(H6741&lt;0,IF(M6741&lt;0.9,"Carg FV","Stby"),IF(M6741&gt;P6741,"V2H",IF(M6741&lt;0.9,"Carg xar","Stby")))))</f>
        <v/>
      </c>
      <c r="J6741" s="12">
        <f>IF(OR(I6741="Carg FV",I6741="Carg xar"),MIN(IF(I6741="Carg FV",ABS(H6741),7.4),7.4,MAX(0,(0.9-M6741)*40)*0.95),0)</f>
        <v/>
      </c>
      <c r="K6741" s="12">
        <f>IF(I6741="V2H",MIN(MAX(0,H6741),7.4,MAX(0,(M6741-P6741)*40)*0.95),0)</f>
        <v/>
      </c>
      <c r="L6741" s="12">
        <f>IF(E6741=0,0,MAX(0,H6741-K6741))</f>
        <v/>
      </c>
      <c r="M6741" s="13">
        <f>M6740+J6740/40-IF(I6740="V2H",K6740/(0.95*40),0)-IF(E6741=0,IF(E6740=1,IF(D6741=1,30,40)*0.18/(2*40),0),0)-IF(E6741=1,IF(E6740=0,IF(D6741=1,30,40)*0.18/(2*40),0),0)</f>
        <v/>
      </c>
      <c r="N6741" s="14" t="n">
        <v>0.15</v>
      </c>
      <c r="O6741" s="15">
        <f>K6741*N6741</f>
        <v/>
      </c>
      <c r="P6741">
        <f>IF(E6741=0,0.3,IF(D6741=1,IF(C6741&gt;=Params!$B$13-3,IF(C6741&lt;Params!$B$13,Params!$B$20,0.3),0.3),IF(C6741&gt;=Params!$B$15-3,IF(C6741&lt;Params!$B$15,Params!$B$21,0.3),0.3)))</f>
        <v/>
      </c>
    </row>
    <row r="6742" ht="15" customHeight="1" s="1">
      <c r="A6742" s="9" t="n">
        <v>6739</v>
      </c>
      <c r="B6742" s="6" t="inlineStr">
        <is>
          <t>08/10</t>
        </is>
      </c>
      <c r="C6742" s="6" t="n">
        <v>18</v>
      </c>
      <c r="D6742" s="6" t="n">
        <v>0</v>
      </c>
      <c r="E6742" s="10">
        <f>IF(D6742=1, IF(OR(C6742&lt;10, C6742&gt;=15),1,0), IF(OR(C6742&lt;7, C6742&gt;=18),1,0))</f>
        <v/>
      </c>
      <c r="F6742" s="11" t="n">
        <v>0.609</v>
      </c>
      <c r="G6742" s="12">
        <f>0*8</f>
        <v/>
      </c>
      <c r="H6742" s="12">
        <f>F6742-G6742</f>
        <v/>
      </c>
      <c r="I6742" s="10">
        <f>IF(E6742=0,"Fora",IF(E6741=0,"Carg xar",IF(H6742&lt;0,IF(M6742&lt;0.9,"Carg FV","Stby"),IF(M6742&gt;P6742,"V2H",IF(M6742&lt;0.9,"Carg xar","Stby")))))</f>
        <v/>
      </c>
      <c r="J6742" s="12">
        <f>IF(OR(I6742="Carg FV",I6742="Carg xar"),MIN(IF(I6742="Carg FV",ABS(H6742),7.4),7.4,MAX(0,(0.9-M6742)*40)*0.95),0)</f>
        <v/>
      </c>
      <c r="K6742" s="12">
        <f>IF(I6742="V2H",MIN(MAX(0,H6742),7.4,MAX(0,(M6742-P6742)*40)*0.95),0)</f>
        <v/>
      </c>
      <c r="L6742" s="12">
        <f>IF(E6742=0,0,MAX(0,H6742-K6742))</f>
        <v/>
      </c>
      <c r="M6742" s="13">
        <f>M6741+J6741/40-IF(I6741="V2H",K6741/(0.95*40),0)-IF(E6742=0,IF(E6741=1,IF(D6742=1,30,40)*0.18/(2*40),0),0)-IF(E6742=1,IF(E6741=0,IF(D6742=1,30,40)*0.18/(2*40),0),0)</f>
        <v/>
      </c>
      <c r="N6742" s="14" t="n">
        <v>0.2</v>
      </c>
      <c r="O6742" s="15">
        <f>K6742*N6742</f>
        <v/>
      </c>
      <c r="P6742">
        <f>IF(E6742=0,0.3,IF(D6742=1,IF(C6742&gt;=Params!$B$13-3,IF(C6742&lt;Params!$B$13,Params!$B$20,0.3),0.3),IF(C6742&gt;=Params!$B$15-3,IF(C6742&lt;Params!$B$15,Params!$B$21,0.3),0.3)))</f>
        <v/>
      </c>
    </row>
    <row r="6743" ht="15" customHeight="1" s="1">
      <c r="A6743" s="9" t="n">
        <v>6740</v>
      </c>
      <c r="B6743" s="6" t="inlineStr">
        <is>
          <t>08/10</t>
        </is>
      </c>
      <c r="C6743" s="6" t="n">
        <v>19</v>
      </c>
      <c r="D6743" s="6" t="n">
        <v>0</v>
      </c>
      <c r="E6743" s="10">
        <f>IF(D6743=1, IF(OR(C6743&lt;10, C6743&gt;=15),1,0), IF(OR(C6743&lt;7, C6743&gt;=18),1,0))</f>
        <v/>
      </c>
      <c r="F6743" s="11" t="n">
        <v>1.823</v>
      </c>
      <c r="G6743" s="12">
        <f>0*8</f>
        <v/>
      </c>
      <c r="H6743" s="12">
        <f>F6743-G6743</f>
        <v/>
      </c>
      <c r="I6743" s="10">
        <f>IF(E6743=0,"Fora",IF(E6742=0,"Carg xar",IF(H6743&lt;0,IF(M6743&lt;0.9,"Carg FV","Stby"),IF(M6743&gt;P6743,"V2H",IF(M6743&lt;0.9,"Carg xar","Stby")))))</f>
        <v/>
      </c>
      <c r="J6743" s="12">
        <f>IF(OR(I6743="Carg FV",I6743="Carg xar"),MIN(IF(I6743="Carg FV",ABS(H6743),7.4),7.4,MAX(0,(0.9-M6743)*40)*0.95),0)</f>
        <v/>
      </c>
      <c r="K6743" s="12">
        <f>IF(I6743="V2H",MIN(MAX(0,H6743),7.4,MAX(0,(M6743-P6743)*40)*0.95),0)</f>
        <v/>
      </c>
      <c r="L6743" s="12">
        <f>IF(E6743=0,0,MAX(0,H6743-K6743))</f>
        <v/>
      </c>
      <c r="M6743" s="13">
        <f>M6742+J6742/40-IF(I6742="V2H",K6742/(0.95*40),0)-IF(E6743=0,IF(E6742=1,IF(D6743=1,30,40)*0.18/(2*40),0),0)-IF(E6743=1,IF(E6742=0,IF(D6743=1,30,40)*0.18/(2*40),0),0)</f>
        <v/>
      </c>
      <c r="N6743" s="14" t="n">
        <v>0.2</v>
      </c>
      <c r="O6743" s="15">
        <f>K6743*N6743</f>
        <v/>
      </c>
      <c r="P6743">
        <f>IF(E6743=0,0.3,IF(D6743=1,IF(C6743&gt;=Params!$B$13-3,IF(C6743&lt;Params!$B$13,Params!$B$20,0.3),0.3),IF(C6743&gt;=Params!$B$15-3,IF(C6743&lt;Params!$B$15,Params!$B$21,0.3),0.3)))</f>
        <v/>
      </c>
    </row>
    <row r="6744" ht="15" customHeight="1" s="1">
      <c r="A6744" s="9" t="n">
        <v>6741</v>
      </c>
      <c r="B6744" s="6" t="inlineStr">
        <is>
          <t>08/10</t>
        </is>
      </c>
      <c r="C6744" s="6" t="n">
        <v>20</v>
      </c>
      <c r="D6744" s="6" t="n">
        <v>0</v>
      </c>
      <c r="E6744" s="10">
        <f>IF(D6744=1, IF(OR(C6744&lt;10, C6744&gt;=15),1,0), IF(OR(C6744&lt;7, C6744&gt;=18),1,0))</f>
        <v/>
      </c>
      <c r="F6744" s="11" t="n">
        <v>1.682</v>
      </c>
      <c r="G6744" s="12">
        <f>0*8</f>
        <v/>
      </c>
      <c r="H6744" s="12">
        <f>F6744-G6744</f>
        <v/>
      </c>
      <c r="I6744" s="10">
        <f>IF(E6744=0,"Fora",IF(E6743=0,"Carg xar",IF(H6744&lt;0,IF(M6744&lt;0.9,"Carg FV","Stby"),IF(M6744&gt;P6744,"V2H",IF(M6744&lt;0.9,"Carg xar","Stby")))))</f>
        <v/>
      </c>
      <c r="J6744" s="12">
        <f>IF(OR(I6744="Carg FV",I6744="Carg xar"),MIN(IF(I6744="Carg FV",ABS(H6744),7.4),7.4,MAX(0,(0.9-M6744)*40)*0.95),0)</f>
        <v/>
      </c>
      <c r="K6744" s="12">
        <f>IF(I6744="V2H",MIN(MAX(0,H6744),7.4,MAX(0,(M6744-P6744)*40)*0.95),0)</f>
        <v/>
      </c>
      <c r="L6744" s="12">
        <f>IF(E6744=0,0,MAX(0,H6744-K6744))</f>
        <v/>
      </c>
      <c r="M6744" s="13">
        <f>M6743+J6743/40-IF(I6743="V2H",K6743/(0.95*40),0)-IF(E6744=0,IF(E6743=1,IF(D6744=1,30,40)*0.18/(2*40),0),0)-IF(E6744=1,IF(E6743=0,IF(D6744=1,30,40)*0.18/(2*40),0),0)</f>
        <v/>
      </c>
      <c r="N6744" s="14" t="n">
        <v>0.2</v>
      </c>
      <c r="O6744" s="15">
        <f>K6744*N6744</f>
        <v/>
      </c>
      <c r="P6744">
        <f>IF(E6744=0,0.3,IF(D6744=1,IF(C6744&gt;=Params!$B$13-3,IF(C6744&lt;Params!$B$13,Params!$B$20,0.3),0.3),IF(C6744&gt;=Params!$B$15-3,IF(C6744&lt;Params!$B$15,Params!$B$21,0.3),0.3)))</f>
        <v/>
      </c>
    </row>
    <row r="6745" ht="15" customHeight="1" s="1">
      <c r="A6745" s="9" t="n">
        <v>6742</v>
      </c>
      <c r="B6745" s="6" t="inlineStr">
        <is>
          <t>08/10</t>
        </is>
      </c>
      <c r="C6745" s="6" t="n">
        <v>21</v>
      </c>
      <c r="D6745" s="6" t="n">
        <v>0</v>
      </c>
      <c r="E6745" s="10">
        <f>IF(D6745=1, IF(OR(C6745&lt;10, C6745&gt;=15),1,0), IF(OR(C6745&lt;7, C6745&gt;=18),1,0))</f>
        <v/>
      </c>
      <c r="F6745" s="11" t="n">
        <v>1.065</v>
      </c>
      <c r="G6745" s="12">
        <f>0*8</f>
        <v/>
      </c>
      <c r="H6745" s="12">
        <f>F6745-G6745</f>
        <v/>
      </c>
      <c r="I6745" s="10">
        <f>IF(E6745=0,"Fora",IF(E6744=0,"Carg xar",IF(H6745&lt;0,IF(M6745&lt;0.9,"Carg FV","Stby"),IF(M6745&gt;P6745,"V2H",IF(M6745&lt;0.9,"Carg xar","Stby")))))</f>
        <v/>
      </c>
      <c r="J6745" s="12">
        <f>IF(OR(I6745="Carg FV",I6745="Carg xar"),MIN(IF(I6745="Carg FV",ABS(H6745),7.4),7.4,MAX(0,(0.9-M6745)*40)*0.95),0)</f>
        <v/>
      </c>
      <c r="K6745" s="12">
        <f>IF(I6745="V2H",MIN(MAX(0,H6745),7.4,MAX(0,(M6745-P6745)*40)*0.95),0)</f>
        <v/>
      </c>
      <c r="L6745" s="12">
        <f>IF(E6745=0,0,MAX(0,H6745-K6745))</f>
        <v/>
      </c>
      <c r="M6745" s="13">
        <f>M6744+J6744/40-IF(I6744="V2H",K6744/(0.95*40),0)-IF(E6745=0,IF(E6744=1,IF(D6745=1,30,40)*0.18/(2*40),0),0)-IF(E6745=1,IF(E6744=0,IF(D6745=1,30,40)*0.18/(2*40),0),0)</f>
        <v/>
      </c>
      <c r="N6745" s="14" t="n">
        <v>0.2</v>
      </c>
      <c r="O6745" s="15">
        <f>K6745*N6745</f>
        <v/>
      </c>
      <c r="P6745">
        <f>IF(E6745=0,0.3,IF(D6745=1,IF(C6745&gt;=Params!$B$13-3,IF(C6745&lt;Params!$B$13,Params!$B$20,0.3),0.3),IF(C6745&gt;=Params!$B$15-3,IF(C6745&lt;Params!$B$15,Params!$B$21,0.3),0.3)))</f>
        <v/>
      </c>
    </row>
    <row r="6746" ht="15" customHeight="1" s="1">
      <c r="A6746" s="9" t="n">
        <v>6743</v>
      </c>
      <c r="B6746" s="6" t="inlineStr">
        <is>
          <t>08/10</t>
        </is>
      </c>
      <c r="C6746" s="6" t="n">
        <v>22</v>
      </c>
      <c r="D6746" s="6" t="n">
        <v>0</v>
      </c>
      <c r="E6746" s="10">
        <f>IF(D6746=1, IF(OR(C6746&lt;10, C6746&gt;=15),1,0), IF(OR(C6746&lt;7, C6746&gt;=18),1,0))</f>
        <v/>
      </c>
      <c r="F6746" s="11" t="n">
        <v>0.735</v>
      </c>
      <c r="G6746" s="12">
        <f>0*8</f>
        <v/>
      </c>
      <c r="H6746" s="12">
        <f>F6746-G6746</f>
        <v/>
      </c>
      <c r="I6746" s="10">
        <f>IF(E6746=0,"Fora",IF(E6745=0,"Carg xar",IF(H6746&lt;0,IF(M6746&lt;0.9,"Carg FV","Stby"),IF(M6746&gt;P6746,"V2H",IF(M6746&lt;0.9,"Carg xar","Stby")))))</f>
        <v/>
      </c>
      <c r="J6746" s="12">
        <f>IF(OR(I6746="Carg FV",I6746="Carg xar"),MIN(IF(I6746="Carg FV",ABS(H6746),7.4),7.4,MAX(0,(0.9-M6746)*40)*0.95),0)</f>
        <v/>
      </c>
      <c r="K6746" s="12">
        <f>IF(I6746="V2H",MIN(MAX(0,H6746),7.4,MAX(0,(M6746-P6746)*40)*0.95),0)</f>
        <v/>
      </c>
      <c r="L6746" s="12">
        <f>IF(E6746=0,0,MAX(0,H6746-K6746))</f>
        <v/>
      </c>
      <c r="M6746" s="13">
        <f>M6745+J6745/40-IF(I6745="V2H",K6745/(0.95*40),0)-IF(E6746=0,IF(E6745=1,IF(D6746=1,30,40)*0.18/(2*40),0),0)-IF(E6746=1,IF(E6745=0,IF(D6746=1,30,40)*0.18/(2*40),0),0)</f>
        <v/>
      </c>
      <c r="N6746" s="14" t="n">
        <v>0.15</v>
      </c>
      <c r="O6746" s="15">
        <f>K6746*N6746</f>
        <v/>
      </c>
      <c r="P6746">
        <f>IF(E6746=0,0.3,IF(D6746=1,IF(C6746&gt;=Params!$B$13-3,IF(C6746&lt;Params!$B$13,Params!$B$20,0.3),0.3),IF(C6746&gt;=Params!$B$15-3,IF(C6746&lt;Params!$B$15,Params!$B$21,0.3),0.3)))</f>
        <v/>
      </c>
    </row>
    <row r="6747" ht="15" customHeight="1" s="1">
      <c r="A6747" s="9" t="n">
        <v>6744</v>
      </c>
      <c r="B6747" s="6" t="inlineStr">
        <is>
          <t>08/10</t>
        </is>
      </c>
      <c r="C6747" s="6" t="n">
        <v>23</v>
      </c>
      <c r="D6747" s="6" t="n">
        <v>0</v>
      </c>
      <c r="E6747" s="10">
        <f>IF(D6747=1, IF(OR(C6747&lt;10, C6747&gt;=15),1,0), IF(OR(C6747&lt;7, C6747&gt;=18),1,0))</f>
        <v/>
      </c>
      <c r="F6747" s="11" t="n">
        <v>0.861</v>
      </c>
      <c r="G6747" s="12">
        <f>0*8</f>
        <v/>
      </c>
      <c r="H6747" s="12">
        <f>F6747-G6747</f>
        <v/>
      </c>
      <c r="I6747" s="10">
        <f>IF(E6747=0,"Fora",IF(E6746=0,"Carg xar",IF(H6747&lt;0,IF(M6747&lt;0.9,"Carg FV","Stby"),IF(M6747&gt;P6747,"V2H",IF(M6747&lt;0.9,"Carg xar","Stby")))))</f>
        <v/>
      </c>
      <c r="J6747" s="12">
        <f>IF(OR(I6747="Carg FV",I6747="Carg xar"),MIN(IF(I6747="Carg FV",ABS(H6747),7.4),7.4,MAX(0,(0.9-M6747)*40)*0.95),0)</f>
        <v/>
      </c>
      <c r="K6747" s="12">
        <f>IF(I6747="V2H",MIN(MAX(0,H6747),7.4,MAX(0,(M6747-P6747)*40)*0.95),0)</f>
        <v/>
      </c>
      <c r="L6747" s="12">
        <f>IF(E6747=0,0,MAX(0,H6747-K6747))</f>
        <v/>
      </c>
      <c r="M6747" s="13">
        <f>M6746+J6746/40-IF(I6746="V2H",K6746/(0.95*40),0)-IF(E6747=0,IF(E6746=1,IF(D6747=1,30,40)*0.18/(2*40),0),0)-IF(E6747=1,IF(E6746=0,IF(D6747=1,30,40)*0.18/(2*40),0),0)</f>
        <v/>
      </c>
      <c r="N6747" s="14" t="n">
        <v>0.15</v>
      </c>
      <c r="O6747" s="15">
        <f>K6747*N6747</f>
        <v/>
      </c>
      <c r="P6747">
        <f>IF(E6747=0,0.3,IF(D6747=1,IF(C6747&gt;=Params!$B$13-3,IF(C6747&lt;Params!$B$13,Params!$B$20,0.3),0.3),IF(C6747&gt;=Params!$B$15-3,IF(C6747&lt;Params!$B$15,Params!$B$21,0.3),0.3)))</f>
        <v/>
      </c>
    </row>
    <row r="6748" ht="15" customHeight="1" s="1">
      <c r="A6748" s="9" t="n">
        <v>6745</v>
      </c>
      <c r="B6748" s="6" t="inlineStr">
        <is>
          <t>09/10</t>
        </is>
      </c>
      <c r="C6748" s="6" t="n">
        <v>0</v>
      </c>
      <c r="D6748" s="6" t="n">
        <v>0</v>
      </c>
      <c r="E6748" s="10">
        <f>IF(D6748=1, IF(OR(C6748&lt;10, C6748&gt;=15),1,0), IF(OR(C6748&lt;7, C6748&gt;=18),1,0))</f>
        <v/>
      </c>
      <c r="F6748" s="11" t="n">
        <v>0.574</v>
      </c>
      <c r="G6748" s="12">
        <f>0*8</f>
        <v/>
      </c>
      <c r="H6748" s="12">
        <f>F6748-G6748</f>
        <v/>
      </c>
      <c r="I6748" s="10">
        <f>IF(E6748=0,"Fora",IF(E6747=0,"Carg xar",IF(H6748&lt;0,IF(M6748&lt;0.9,"Carg FV","Stby"),IF(M6748&gt;P6748,"V2H",IF(M6748&lt;0.9,"Carg xar","Stby")))))</f>
        <v/>
      </c>
      <c r="J6748" s="12">
        <f>IF(OR(I6748="Carg FV",I6748="Carg xar"),MIN(IF(I6748="Carg FV",ABS(H6748),7.4),7.4,MAX(0,(0.9-M6748)*40)*0.95),0)</f>
        <v/>
      </c>
      <c r="K6748" s="12">
        <f>IF(I6748="V2H",MIN(MAX(0,H6748),7.4,MAX(0,(M6748-P6748)*40)*0.95),0)</f>
        <v/>
      </c>
      <c r="L6748" s="12">
        <f>IF(E6748=0,0,MAX(0,H6748-K6748))</f>
        <v/>
      </c>
      <c r="M6748" s="13">
        <f>M6747+J6747/40-IF(I6747="V2H",K6747/(0.95*40),0)-IF(E6748=0,IF(E6747=1,IF(D6748=1,30,40)*0.18/(2*40),0),0)-IF(E6748=1,IF(E6747=0,IF(D6748=1,30,40)*0.18/(2*40),0),0)</f>
        <v/>
      </c>
      <c r="N6748" s="14" t="n">
        <v>0.09</v>
      </c>
      <c r="O6748" s="15">
        <f>K6748*N6748</f>
        <v/>
      </c>
      <c r="P6748">
        <f>IF(E6748=0,0.3,IF(D6748=1,IF(C6748&gt;=Params!$B$13-3,IF(C6748&lt;Params!$B$13,Params!$B$20,0.3),0.3),IF(C6748&gt;=Params!$B$15-3,IF(C6748&lt;Params!$B$15,Params!$B$21,0.3),0.3)))</f>
        <v/>
      </c>
    </row>
    <row r="6749" ht="15" customHeight="1" s="1">
      <c r="A6749" s="9" t="n">
        <v>6746</v>
      </c>
      <c r="B6749" s="6" t="inlineStr">
        <is>
          <t>09/10</t>
        </is>
      </c>
      <c r="C6749" s="6" t="n">
        <v>1</v>
      </c>
      <c r="D6749" s="6" t="n">
        <v>0</v>
      </c>
      <c r="E6749" s="10">
        <f>IF(D6749=1, IF(OR(C6749&lt;10, C6749&gt;=15),1,0), IF(OR(C6749&lt;7, C6749&gt;=18),1,0))</f>
        <v/>
      </c>
      <c r="F6749" s="11" t="n">
        <v>0.738</v>
      </c>
      <c r="G6749" s="12">
        <f>0*8</f>
        <v/>
      </c>
      <c r="H6749" s="12">
        <f>F6749-G6749</f>
        <v/>
      </c>
      <c r="I6749" s="10">
        <f>IF(E6749=0,"Fora",IF(E6748=0,"Carg xar",IF(H6749&lt;0,IF(M6749&lt;0.9,"Carg FV","Stby"),IF(M6749&gt;P6749,"V2H",IF(M6749&lt;0.9,"Carg xar","Stby")))))</f>
        <v/>
      </c>
      <c r="J6749" s="12">
        <f>IF(OR(I6749="Carg FV",I6749="Carg xar"),MIN(IF(I6749="Carg FV",ABS(H6749),7.4),7.4,MAX(0,(0.9-M6749)*40)*0.95),0)</f>
        <v/>
      </c>
      <c r="K6749" s="12">
        <f>IF(I6749="V2H",MIN(MAX(0,H6749),7.4,MAX(0,(M6749-P6749)*40)*0.95),0)</f>
        <v/>
      </c>
      <c r="L6749" s="12">
        <f>IF(E6749=0,0,MAX(0,H6749-K6749))</f>
        <v/>
      </c>
      <c r="M6749" s="13">
        <f>M6748+J6748/40-IF(I6748="V2H",K6748/(0.95*40),0)-IF(E6749=0,IF(E6748=1,IF(D6749=1,30,40)*0.18/(2*40),0),0)-IF(E6749=1,IF(E6748=0,IF(D6749=1,30,40)*0.18/(2*40),0),0)</f>
        <v/>
      </c>
      <c r="N6749" s="14" t="n">
        <v>0.09</v>
      </c>
      <c r="O6749" s="15">
        <f>K6749*N6749</f>
        <v/>
      </c>
      <c r="P6749">
        <f>IF(E6749=0,0.3,IF(D6749=1,IF(C6749&gt;=Params!$B$13-3,IF(C6749&lt;Params!$B$13,Params!$B$20,0.3),0.3),IF(C6749&gt;=Params!$B$15-3,IF(C6749&lt;Params!$B$15,Params!$B$21,0.3),0.3)))</f>
        <v/>
      </c>
    </row>
    <row r="6750" ht="15" customHeight="1" s="1">
      <c r="A6750" s="9" t="n">
        <v>6747</v>
      </c>
      <c r="B6750" s="6" t="inlineStr">
        <is>
          <t>09/10</t>
        </is>
      </c>
      <c r="C6750" s="6" t="n">
        <v>2</v>
      </c>
      <c r="D6750" s="6" t="n">
        <v>0</v>
      </c>
      <c r="E6750" s="10">
        <f>IF(D6750=1, IF(OR(C6750&lt;10, C6750&gt;=15),1,0), IF(OR(C6750&lt;7, C6750&gt;=18),1,0))</f>
        <v/>
      </c>
      <c r="F6750" s="11" t="n">
        <v>0.475</v>
      </c>
      <c r="G6750" s="12">
        <f>0*8</f>
        <v/>
      </c>
      <c r="H6750" s="12">
        <f>F6750-G6750</f>
        <v/>
      </c>
      <c r="I6750" s="10">
        <f>IF(E6750=0,"Fora",IF(E6749=0,"Carg xar",IF(H6750&lt;0,IF(M6750&lt;0.9,"Carg FV","Stby"),IF(M6750&gt;P6750,"V2H",IF(M6750&lt;0.9,"Carg xar","Stby")))))</f>
        <v/>
      </c>
      <c r="J6750" s="12">
        <f>IF(OR(I6750="Carg FV",I6750="Carg xar"),MIN(IF(I6750="Carg FV",ABS(H6750),7.4),7.4,MAX(0,(0.9-M6750)*40)*0.95),0)</f>
        <v/>
      </c>
      <c r="K6750" s="12">
        <f>IF(I6750="V2H",MIN(MAX(0,H6750),7.4,MAX(0,(M6750-P6750)*40)*0.95),0)</f>
        <v/>
      </c>
      <c r="L6750" s="12">
        <f>IF(E6750=0,0,MAX(0,H6750-K6750))</f>
        <v/>
      </c>
      <c r="M6750" s="13">
        <f>M6749+J6749/40-IF(I6749="V2H",K6749/(0.95*40),0)-IF(E6750=0,IF(E6749=1,IF(D6750=1,30,40)*0.18/(2*40),0),0)-IF(E6750=1,IF(E6749=0,IF(D6750=1,30,40)*0.18/(2*40),0),0)</f>
        <v/>
      </c>
      <c r="N6750" s="14" t="n">
        <v>0.09</v>
      </c>
      <c r="O6750" s="15">
        <f>K6750*N6750</f>
        <v/>
      </c>
      <c r="P6750">
        <f>IF(E6750=0,0.3,IF(D6750=1,IF(C6750&gt;=Params!$B$13-3,IF(C6750&lt;Params!$B$13,Params!$B$20,0.3),0.3),IF(C6750&gt;=Params!$B$15-3,IF(C6750&lt;Params!$B$15,Params!$B$21,0.3),0.3)))</f>
        <v/>
      </c>
    </row>
    <row r="6751" ht="15" customHeight="1" s="1">
      <c r="A6751" s="9" t="n">
        <v>6748</v>
      </c>
      <c r="B6751" s="6" t="inlineStr">
        <is>
          <t>09/10</t>
        </is>
      </c>
      <c r="C6751" s="6" t="n">
        <v>3</v>
      </c>
      <c r="D6751" s="6" t="n">
        <v>0</v>
      </c>
      <c r="E6751" s="10">
        <f>IF(D6751=1, IF(OR(C6751&lt;10, C6751&gt;=15),1,0), IF(OR(C6751&lt;7, C6751&gt;=18),1,0))</f>
        <v/>
      </c>
      <c r="F6751" s="11" t="n">
        <v>0.748</v>
      </c>
      <c r="G6751" s="12">
        <f>0*8</f>
        <v/>
      </c>
      <c r="H6751" s="12">
        <f>F6751-G6751</f>
        <v/>
      </c>
      <c r="I6751" s="10">
        <f>IF(E6751=0,"Fora",IF(E6750=0,"Carg xar",IF(H6751&lt;0,IF(M6751&lt;0.9,"Carg FV","Stby"),IF(M6751&gt;P6751,"V2H",IF(M6751&lt;0.9,"Carg xar","Stby")))))</f>
        <v/>
      </c>
      <c r="J6751" s="12">
        <f>IF(OR(I6751="Carg FV",I6751="Carg xar"),MIN(IF(I6751="Carg FV",ABS(H6751),7.4),7.4,MAX(0,(0.9-M6751)*40)*0.95),0)</f>
        <v/>
      </c>
      <c r="K6751" s="12">
        <f>IF(I6751="V2H",MIN(MAX(0,H6751),7.4,MAX(0,(M6751-P6751)*40)*0.95),0)</f>
        <v/>
      </c>
      <c r="L6751" s="12">
        <f>IF(E6751=0,0,MAX(0,H6751-K6751))</f>
        <v/>
      </c>
      <c r="M6751" s="13">
        <f>M6750+J6750/40-IF(I6750="V2H",K6750/(0.95*40),0)-IF(E6751=0,IF(E6750=1,IF(D6751=1,30,40)*0.18/(2*40),0),0)-IF(E6751=1,IF(E6750=0,IF(D6751=1,30,40)*0.18/(2*40),0),0)</f>
        <v/>
      </c>
      <c r="N6751" s="14" t="n">
        <v>0.09</v>
      </c>
      <c r="O6751" s="15">
        <f>K6751*N6751</f>
        <v/>
      </c>
      <c r="P6751">
        <f>IF(E6751=0,0.3,IF(D6751=1,IF(C6751&gt;=Params!$B$13-3,IF(C6751&lt;Params!$B$13,Params!$B$20,0.3),0.3),IF(C6751&gt;=Params!$B$15-3,IF(C6751&lt;Params!$B$15,Params!$B$21,0.3),0.3)))</f>
        <v/>
      </c>
    </row>
    <row r="6752" ht="15" customHeight="1" s="1">
      <c r="A6752" s="9" t="n">
        <v>6749</v>
      </c>
      <c r="B6752" s="6" t="inlineStr">
        <is>
          <t>09/10</t>
        </is>
      </c>
      <c r="C6752" s="6" t="n">
        <v>4</v>
      </c>
      <c r="D6752" s="6" t="n">
        <v>0</v>
      </c>
      <c r="E6752" s="10">
        <f>IF(D6752=1, IF(OR(C6752&lt;10, C6752&gt;=15),1,0), IF(OR(C6752&lt;7, C6752&gt;=18),1,0))</f>
        <v/>
      </c>
      <c r="F6752" s="11" t="n">
        <v>0.645</v>
      </c>
      <c r="G6752" s="12">
        <f>0*8</f>
        <v/>
      </c>
      <c r="H6752" s="12">
        <f>F6752-G6752</f>
        <v/>
      </c>
      <c r="I6752" s="10">
        <f>IF(E6752=0,"Fora",IF(E6751=0,"Carg xar",IF(H6752&lt;0,IF(M6752&lt;0.9,"Carg FV","Stby"),IF(M6752&gt;P6752,"V2H",IF(M6752&lt;0.9,"Carg xar","Stby")))))</f>
        <v/>
      </c>
      <c r="J6752" s="12">
        <f>IF(OR(I6752="Carg FV",I6752="Carg xar"),MIN(IF(I6752="Carg FV",ABS(H6752),7.4),7.4,MAX(0,(0.9-M6752)*40)*0.95),0)</f>
        <v/>
      </c>
      <c r="K6752" s="12">
        <f>IF(I6752="V2H",MIN(MAX(0,H6752),7.4,MAX(0,(M6752-P6752)*40)*0.95),0)</f>
        <v/>
      </c>
      <c r="L6752" s="12">
        <f>IF(E6752=0,0,MAX(0,H6752-K6752))</f>
        <v/>
      </c>
      <c r="M6752" s="13">
        <f>M6751+J6751/40-IF(I6751="V2H",K6751/(0.95*40),0)-IF(E6752=0,IF(E6751=1,IF(D6752=1,30,40)*0.18/(2*40),0),0)-IF(E6752=1,IF(E6751=0,IF(D6752=1,30,40)*0.18/(2*40),0),0)</f>
        <v/>
      </c>
      <c r="N6752" s="14" t="n">
        <v>0.09</v>
      </c>
      <c r="O6752" s="15">
        <f>K6752*N6752</f>
        <v/>
      </c>
      <c r="P6752">
        <f>IF(E6752=0,0.3,IF(D6752=1,IF(C6752&gt;=Params!$B$13-3,IF(C6752&lt;Params!$B$13,Params!$B$20,0.3),0.3),IF(C6752&gt;=Params!$B$15-3,IF(C6752&lt;Params!$B$15,Params!$B$21,0.3),0.3)))</f>
        <v/>
      </c>
    </row>
    <row r="6753" ht="15" customHeight="1" s="1">
      <c r="A6753" s="9" t="n">
        <v>6750</v>
      </c>
      <c r="B6753" s="6" t="inlineStr">
        <is>
          <t>09/10</t>
        </is>
      </c>
      <c r="C6753" s="6" t="n">
        <v>5</v>
      </c>
      <c r="D6753" s="6" t="n">
        <v>0</v>
      </c>
      <c r="E6753" s="10">
        <f>IF(D6753=1, IF(OR(C6753&lt;10, C6753&gt;=15),1,0), IF(OR(C6753&lt;7, C6753&gt;=18),1,0))</f>
        <v/>
      </c>
      <c r="F6753" s="11" t="n">
        <v>1.767</v>
      </c>
      <c r="G6753" s="12">
        <f>0*8</f>
        <v/>
      </c>
      <c r="H6753" s="12">
        <f>F6753-G6753</f>
        <v/>
      </c>
      <c r="I6753" s="10">
        <f>IF(E6753=0,"Fora",IF(E6752=0,"Carg xar",IF(H6753&lt;0,IF(M6753&lt;0.9,"Carg FV","Stby"),IF(M6753&gt;P6753,"V2H",IF(M6753&lt;0.9,"Carg xar","Stby")))))</f>
        <v/>
      </c>
      <c r="J6753" s="12">
        <f>IF(OR(I6753="Carg FV",I6753="Carg xar"),MIN(IF(I6753="Carg FV",ABS(H6753),7.4),7.4,MAX(0,(0.9-M6753)*40)*0.95),0)</f>
        <v/>
      </c>
      <c r="K6753" s="12">
        <f>IF(I6753="V2H",MIN(MAX(0,H6753),7.4,MAX(0,(M6753-P6753)*40)*0.95),0)</f>
        <v/>
      </c>
      <c r="L6753" s="12">
        <f>IF(E6753=0,0,MAX(0,H6753-K6753))</f>
        <v/>
      </c>
      <c r="M6753" s="13">
        <f>M6752+J6752/40-IF(I6752="V2H",K6752/(0.95*40),0)-IF(E6753=0,IF(E6752=1,IF(D6753=1,30,40)*0.18/(2*40),0),0)-IF(E6753=1,IF(E6752=0,IF(D6753=1,30,40)*0.18/(2*40),0),0)</f>
        <v/>
      </c>
      <c r="N6753" s="14" t="n">
        <v>0.09</v>
      </c>
      <c r="O6753" s="15">
        <f>K6753*N6753</f>
        <v/>
      </c>
      <c r="P6753">
        <f>IF(E6753=0,0.3,IF(D6753=1,IF(C6753&gt;=Params!$B$13-3,IF(C6753&lt;Params!$B$13,Params!$B$20,0.3),0.3),IF(C6753&gt;=Params!$B$15-3,IF(C6753&lt;Params!$B$15,Params!$B$21,0.3),0.3)))</f>
        <v/>
      </c>
    </row>
    <row r="6754" ht="15" customHeight="1" s="1">
      <c r="A6754" s="9" t="n">
        <v>6751</v>
      </c>
      <c r="B6754" s="6" t="inlineStr">
        <is>
          <t>09/10</t>
        </is>
      </c>
      <c r="C6754" s="6" t="n">
        <v>6</v>
      </c>
      <c r="D6754" s="6" t="n">
        <v>0</v>
      </c>
      <c r="E6754" s="10">
        <f>IF(D6754=1, IF(OR(C6754&lt;10, C6754&gt;=15),1,0), IF(OR(C6754&lt;7, C6754&gt;=18),1,0))</f>
        <v/>
      </c>
      <c r="F6754" s="11" t="n">
        <v>0.75</v>
      </c>
      <c r="G6754" s="12">
        <f>0*8</f>
        <v/>
      </c>
      <c r="H6754" s="12">
        <f>F6754-G6754</f>
        <v/>
      </c>
      <c r="I6754" s="10">
        <f>IF(E6754=0,"Fora",IF(E6753=0,"Carg xar",IF(H6754&lt;0,IF(M6754&lt;0.9,"Carg FV","Stby"),IF(M6754&gt;P6754,"V2H",IF(M6754&lt;0.9,"Carg xar","Stby")))))</f>
        <v/>
      </c>
      <c r="J6754" s="12">
        <f>IF(OR(I6754="Carg FV",I6754="Carg xar"),MIN(IF(I6754="Carg FV",ABS(H6754),7.4),7.4,MAX(0,(0.9-M6754)*40)*0.95),0)</f>
        <v/>
      </c>
      <c r="K6754" s="12">
        <f>IF(I6754="V2H",MIN(MAX(0,H6754),7.4,MAX(0,(M6754-P6754)*40)*0.95),0)</f>
        <v/>
      </c>
      <c r="L6754" s="12">
        <f>IF(E6754=0,0,MAX(0,H6754-K6754))</f>
        <v/>
      </c>
      <c r="M6754" s="13">
        <f>M6753+J6753/40-IF(I6753="V2H",K6753/(0.95*40),0)-IF(E6754=0,IF(E6753=1,IF(D6754=1,30,40)*0.18/(2*40),0),0)-IF(E6754=1,IF(E6753=0,IF(D6754=1,30,40)*0.18/(2*40),0),0)</f>
        <v/>
      </c>
      <c r="N6754" s="14" t="n">
        <v>0.09</v>
      </c>
      <c r="O6754" s="15">
        <f>K6754*N6754</f>
        <v/>
      </c>
      <c r="P6754">
        <f>IF(E6754=0,0.3,IF(D6754=1,IF(C6754&gt;=Params!$B$13-3,IF(C6754&lt;Params!$B$13,Params!$B$20,0.3),0.3),IF(C6754&gt;=Params!$B$15-3,IF(C6754&lt;Params!$B$15,Params!$B$21,0.3),0.3)))</f>
        <v/>
      </c>
    </row>
    <row r="6755" ht="15" customHeight="1" s="1">
      <c r="A6755" s="9" t="n">
        <v>6752</v>
      </c>
      <c r="B6755" s="6" t="inlineStr">
        <is>
          <t>09/10</t>
        </is>
      </c>
      <c r="C6755" s="6" t="n">
        <v>7</v>
      </c>
      <c r="D6755" s="6" t="n">
        <v>0</v>
      </c>
      <c r="E6755" s="10">
        <f>IF(D6755=1, IF(OR(C6755&lt;10, C6755&gt;=15),1,0), IF(OR(C6755&lt;7, C6755&gt;=18),1,0))</f>
        <v/>
      </c>
      <c r="F6755" s="11" t="n">
        <v>0.801</v>
      </c>
      <c r="G6755" s="12">
        <f>0.02*8</f>
        <v/>
      </c>
      <c r="H6755" s="12">
        <f>F6755-G6755</f>
        <v/>
      </c>
      <c r="I6755" s="10">
        <f>IF(E6755=0,"Fora",IF(E6754=0,"Carg xar",IF(H6755&lt;0,IF(M6755&lt;0.9,"Carg FV","Stby"),IF(M6755&gt;P6755,"V2H",IF(M6755&lt;0.9,"Carg xar","Stby")))))</f>
        <v/>
      </c>
      <c r="J6755" s="12">
        <f>IF(OR(I6755="Carg FV",I6755="Carg xar"),MIN(IF(I6755="Carg FV",ABS(H6755),7.4),7.4,MAX(0,(0.9-M6755)*40)*0.95),0)</f>
        <v/>
      </c>
      <c r="K6755" s="12">
        <f>IF(I6755="V2H",MIN(MAX(0,H6755),7.4,MAX(0,(M6755-P6755)*40)*0.95),0)</f>
        <v/>
      </c>
      <c r="L6755" s="12">
        <f>IF(E6755=0,0,MAX(0,H6755-K6755))</f>
        <v/>
      </c>
      <c r="M6755" s="13">
        <f>M6754+J6754/40-IF(I6754="V2H",K6754/(0.95*40),0)-IF(E6755=0,IF(E6754=1,IF(D6755=1,30,40)*0.18/(2*40),0),0)-IF(E6755=1,IF(E6754=0,IF(D6755=1,30,40)*0.18/(2*40),0),0)</f>
        <v/>
      </c>
      <c r="N6755" s="14" t="n">
        <v>0.09</v>
      </c>
      <c r="O6755" s="15">
        <f>K6755*N6755</f>
        <v/>
      </c>
      <c r="P6755">
        <f>IF(E6755=0,0.3,IF(D6755=1,IF(C6755&gt;=Params!$B$13-3,IF(C6755&lt;Params!$B$13,Params!$B$20,0.3),0.3),IF(C6755&gt;=Params!$B$15-3,IF(C6755&lt;Params!$B$15,Params!$B$21,0.3),0.3)))</f>
        <v/>
      </c>
    </row>
    <row r="6756" ht="15" customHeight="1" s="1">
      <c r="A6756" s="9" t="n">
        <v>6753</v>
      </c>
      <c r="B6756" s="6" t="inlineStr">
        <is>
          <t>09/10</t>
        </is>
      </c>
      <c r="C6756" s="6" t="n">
        <v>8</v>
      </c>
      <c r="D6756" s="6" t="n">
        <v>0</v>
      </c>
      <c r="E6756" s="10">
        <f>IF(D6756=1, IF(OR(C6756&lt;10, C6756&gt;=15),1,0), IF(OR(C6756&lt;7, C6756&gt;=18),1,0))</f>
        <v/>
      </c>
      <c r="F6756" s="11" t="n">
        <v>0.5590000000000001</v>
      </c>
      <c r="G6756" s="12">
        <f>0.14*8</f>
        <v/>
      </c>
      <c r="H6756" s="12">
        <f>F6756-G6756</f>
        <v/>
      </c>
      <c r="I6756" s="10">
        <f>IF(E6756=0,"Fora",IF(E6755=0,"Carg xar",IF(H6756&lt;0,IF(M6756&lt;0.9,"Carg FV","Stby"),IF(M6756&gt;P6756,"V2H",IF(M6756&lt;0.9,"Carg xar","Stby")))))</f>
        <v/>
      </c>
      <c r="J6756" s="12">
        <f>IF(OR(I6756="Carg FV",I6756="Carg xar"),MIN(IF(I6756="Carg FV",ABS(H6756),7.4),7.4,MAX(0,(0.9-M6756)*40)*0.95),0)</f>
        <v/>
      </c>
      <c r="K6756" s="12">
        <f>IF(I6756="V2H",MIN(MAX(0,H6756),7.4,MAX(0,(M6756-P6756)*40)*0.95),0)</f>
        <v/>
      </c>
      <c r="L6756" s="12">
        <f>IF(E6756=0,0,MAX(0,H6756-K6756))</f>
        <v/>
      </c>
      <c r="M6756" s="13">
        <f>M6755+J6755/40-IF(I6755="V2H",K6755/(0.95*40),0)-IF(E6756=0,IF(E6755=1,IF(D6756=1,30,40)*0.18/(2*40),0),0)-IF(E6756=1,IF(E6755=0,IF(D6756=1,30,40)*0.18/(2*40),0),0)</f>
        <v/>
      </c>
      <c r="N6756" s="14" t="n">
        <v>0.15</v>
      </c>
      <c r="O6756" s="15">
        <f>K6756*N6756</f>
        <v/>
      </c>
      <c r="P6756">
        <f>IF(E6756=0,0.3,IF(D6756=1,IF(C6756&gt;=Params!$B$13-3,IF(C6756&lt;Params!$B$13,Params!$B$20,0.3),0.3),IF(C6756&gt;=Params!$B$15-3,IF(C6756&lt;Params!$B$15,Params!$B$21,0.3),0.3)))</f>
        <v/>
      </c>
    </row>
    <row r="6757" ht="15" customHeight="1" s="1">
      <c r="A6757" s="9" t="n">
        <v>6754</v>
      </c>
      <c r="B6757" s="6" t="inlineStr">
        <is>
          <t>09/10</t>
        </is>
      </c>
      <c r="C6757" s="6" t="n">
        <v>9</v>
      </c>
      <c r="D6757" s="6" t="n">
        <v>0</v>
      </c>
      <c r="E6757" s="10">
        <f>IF(D6757=1, IF(OR(C6757&lt;10, C6757&gt;=15),1,0), IF(OR(C6757&lt;7, C6757&gt;=18),1,0))</f>
        <v/>
      </c>
      <c r="F6757" s="11" t="n">
        <v>0.898</v>
      </c>
      <c r="G6757" s="12">
        <f>0.32*8</f>
        <v/>
      </c>
      <c r="H6757" s="12">
        <f>F6757-G6757</f>
        <v/>
      </c>
      <c r="I6757" s="10">
        <f>IF(E6757=0,"Fora",IF(E6756=0,"Carg xar",IF(H6757&lt;0,IF(M6757&lt;0.9,"Carg FV","Stby"),IF(M6757&gt;P6757,"V2H",IF(M6757&lt;0.9,"Carg xar","Stby")))))</f>
        <v/>
      </c>
      <c r="J6757" s="12">
        <f>IF(OR(I6757="Carg FV",I6757="Carg xar"),MIN(IF(I6757="Carg FV",ABS(H6757),7.4),7.4,MAX(0,(0.9-M6757)*40)*0.95),0)</f>
        <v/>
      </c>
      <c r="K6757" s="12">
        <f>IF(I6757="V2H",MIN(MAX(0,H6757),7.4,MAX(0,(M6757-P6757)*40)*0.95),0)</f>
        <v/>
      </c>
      <c r="L6757" s="12">
        <f>IF(E6757=0,0,MAX(0,H6757-K6757))</f>
        <v/>
      </c>
      <c r="M6757" s="13">
        <f>M6756+J6756/40-IF(I6756="V2H",K6756/(0.95*40),0)-IF(E6757=0,IF(E6756=1,IF(D6757=1,30,40)*0.18/(2*40),0),0)-IF(E6757=1,IF(E6756=0,IF(D6757=1,30,40)*0.18/(2*40),0),0)</f>
        <v/>
      </c>
      <c r="N6757" s="14" t="n">
        <v>0.15</v>
      </c>
      <c r="O6757" s="15">
        <f>K6757*N6757</f>
        <v/>
      </c>
      <c r="P6757">
        <f>IF(E6757=0,0.3,IF(D6757=1,IF(C6757&gt;=Params!$B$13-3,IF(C6757&lt;Params!$B$13,Params!$B$20,0.3),0.3),IF(C6757&gt;=Params!$B$15-3,IF(C6757&lt;Params!$B$15,Params!$B$21,0.3),0.3)))</f>
        <v/>
      </c>
    </row>
    <row r="6758" ht="15" customHeight="1" s="1">
      <c r="A6758" s="9" t="n">
        <v>6755</v>
      </c>
      <c r="B6758" s="6" t="inlineStr">
        <is>
          <t>09/10</t>
        </is>
      </c>
      <c r="C6758" s="6" t="n">
        <v>10</v>
      </c>
      <c r="D6758" s="6" t="n">
        <v>0</v>
      </c>
      <c r="E6758" s="10">
        <f>IF(D6758=1, IF(OR(C6758&lt;10, C6758&gt;=15),1,0), IF(OR(C6758&lt;7, C6758&gt;=18),1,0))</f>
        <v/>
      </c>
      <c r="F6758" s="11" t="n">
        <v>0.477</v>
      </c>
      <c r="G6758" s="12">
        <f>0.52*8</f>
        <v/>
      </c>
      <c r="H6758" s="12">
        <f>F6758-G6758</f>
        <v/>
      </c>
      <c r="I6758" s="10">
        <f>IF(E6758=0,"Fora",IF(E6757=0,"Carg xar",IF(H6758&lt;0,IF(M6758&lt;0.9,"Carg FV","Stby"),IF(M6758&gt;P6758,"V2H",IF(M6758&lt;0.9,"Carg xar","Stby")))))</f>
        <v/>
      </c>
      <c r="J6758" s="12">
        <f>IF(OR(I6758="Carg FV",I6758="Carg xar"),MIN(IF(I6758="Carg FV",ABS(H6758),7.4),7.4,MAX(0,(0.9-M6758)*40)*0.95),0)</f>
        <v/>
      </c>
      <c r="K6758" s="12">
        <f>IF(I6758="V2H",MIN(MAX(0,H6758),7.4,MAX(0,(M6758-P6758)*40)*0.95),0)</f>
        <v/>
      </c>
      <c r="L6758" s="12">
        <f>IF(E6758=0,0,MAX(0,H6758-K6758))</f>
        <v/>
      </c>
      <c r="M6758" s="13">
        <f>M6757+J6757/40-IF(I6757="V2H",K6757/(0.95*40),0)-IF(E6758=0,IF(E6757=1,IF(D6758=1,30,40)*0.18/(2*40),0),0)-IF(E6758=1,IF(E6757=0,IF(D6758=1,30,40)*0.18/(2*40),0),0)</f>
        <v/>
      </c>
      <c r="N6758" s="14" t="n">
        <v>0.2</v>
      </c>
      <c r="O6758" s="15">
        <f>K6758*N6758</f>
        <v/>
      </c>
      <c r="P6758">
        <f>IF(E6758=0,0.3,IF(D6758=1,IF(C6758&gt;=Params!$B$13-3,IF(C6758&lt;Params!$B$13,Params!$B$20,0.3),0.3),IF(C6758&gt;=Params!$B$15-3,IF(C6758&lt;Params!$B$15,Params!$B$21,0.3),0.3)))</f>
        <v/>
      </c>
    </row>
    <row r="6759" ht="15" customHeight="1" s="1">
      <c r="A6759" s="9" t="n">
        <v>6756</v>
      </c>
      <c r="B6759" s="6" t="inlineStr">
        <is>
          <t>09/10</t>
        </is>
      </c>
      <c r="C6759" s="6" t="n">
        <v>11</v>
      </c>
      <c r="D6759" s="6" t="n">
        <v>0</v>
      </c>
      <c r="E6759" s="10">
        <f>IF(D6759=1, IF(OR(C6759&lt;10, C6759&gt;=15),1,0), IF(OR(C6759&lt;7, C6759&gt;=18),1,0))</f>
        <v/>
      </c>
      <c r="F6759" s="11" t="n">
        <v>0</v>
      </c>
      <c r="G6759" s="12">
        <f>0.65*8</f>
        <v/>
      </c>
      <c r="H6759" s="12">
        <f>F6759-G6759</f>
        <v/>
      </c>
      <c r="I6759" s="10">
        <f>IF(E6759=0,"Fora",IF(E6758=0,"Carg xar",IF(H6759&lt;0,IF(M6759&lt;0.9,"Carg FV","Stby"),IF(M6759&gt;P6759,"V2H",IF(M6759&lt;0.9,"Carg xar","Stby")))))</f>
        <v/>
      </c>
      <c r="J6759" s="12">
        <f>IF(OR(I6759="Carg FV",I6759="Carg xar"),MIN(IF(I6759="Carg FV",ABS(H6759),7.4),7.4,MAX(0,(0.9-M6759)*40)*0.95),0)</f>
        <v/>
      </c>
      <c r="K6759" s="12">
        <f>IF(I6759="V2H",MIN(MAX(0,H6759),7.4,MAX(0,(M6759-P6759)*40)*0.95),0)</f>
        <v/>
      </c>
      <c r="L6759" s="12">
        <f>IF(E6759=0,0,MAX(0,H6759-K6759))</f>
        <v/>
      </c>
      <c r="M6759" s="13">
        <f>M6758+J6758/40-IF(I6758="V2H",K6758/(0.95*40),0)-IF(E6759=0,IF(E6758=1,IF(D6759=1,30,40)*0.18/(2*40),0),0)-IF(E6759=1,IF(E6758=0,IF(D6759=1,30,40)*0.18/(2*40),0),0)</f>
        <v/>
      </c>
      <c r="N6759" s="14" t="n">
        <v>0.2</v>
      </c>
      <c r="O6759" s="15">
        <f>K6759*N6759</f>
        <v/>
      </c>
      <c r="P6759">
        <f>IF(E6759=0,0.3,IF(D6759=1,IF(C6759&gt;=Params!$B$13-3,IF(C6759&lt;Params!$B$13,Params!$B$20,0.3),0.3),IF(C6759&gt;=Params!$B$15-3,IF(C6759&lt;Params!$B$15,Params!$B$21,0.3),0.3)))</f>
        <v/>
      </c>
    </row>
    <row r="6760" ht="15" customHeight="1" s="1">
      <c r="A6760" s="9" t="n">
        <v>6757</v>
      </c>
      <c r="B6760" s="6" t="inlineStr">
        <is>
          <t>09/10</t>
        </is>
      </c>
      <c r="C6760" s="6" t="n">
        <v>12</v>
      </c>
      <c r="D6760" s="6" t="n">
        <v>0</v>
      </c>
      <c r="E6760" s="10">
        <f>IF(D6760=1, IF(OR(C6760&lt;10, C6760&gt;=15),1,0), IF(OR(C6760&lt;7, C6760&gt;=18),1,0))</f>
        <v/>
      </c>
      <c r="F6760" s="11" t="n">
        <v>0</v>
      </c>
      <c r="G6760" s="12">
        <f>0.72*8</f>
        <v/>
      </c>
      <c r="H6760" s="12">
        <f>F6760-G6760</f>
        <v/>
      </c>
      <c r="I6760" s="10">
        <f>IF(E6760=0,"Fora",IF(E6759=0,"Carg xar",IF(H6760&lt;0,IF(M6760&lt;0.9,"Carg FV","Stby"),IF(M6760&gt;P6760,"V2H",IF(M6760&lt;0.9,"Carg xar","Stby")))))</f>
        <v/>
      </c>
      <c r="J6760" s="12">
        <f>IF(OR(I6760="Carg FV",I6760="Carg xar"),MIN(IF(I6760="Carg FV",ABS(H6760),7.4),7.4,MAX(0,(0.9-M6760)*40)*0.95),0)</f>
        <v/>
      </c>
      <c r="K6760" s="12">
        <f>IF(I6760="V2H",MIN(MAX(0,H6760),7.4,MAX(0,(M6760-P6760)*40)*0.95),0)</f>
        <v/>
      </c>
      <c r="L6760" s="12">
        <f>IF(E6760=0,0,MAX(0,H6760-K6760))</f>
        <v/>
      </c>
      <c r="M6760" s="13">
        <f>M6759+J6759/40-IF(I6759="V2H",K6759/(0.95*40),0)-IF(E6760=0,IF(E6759=1,IF(D6760=1,30,40)*0.18/(2*40),0),0)-IF(E6760=1,IF(E6759=0,IF(D6760=1,30,40)*0.18/(2*40),0),0)</f>
        <v/>
      </c>
      <c r="N6760" s="14" t="n">
        <v>0.2</v>
      </c>
      <c r="O6760" s="15">
        <f>K6760*N6760</f>
        <v/>
      </c>
      <c r="P6760">
        <f>IF(E6760=0,0.3,IF(D6760=1,IF(C6760&gt;=Params!$B$13-3,IF(C6760&lt;Params!$B$13,Params!$B$20,0.3),0.3),IF(C6760&gt;=Params!$B$15-3,IF(C6760&lt;Params!$B$15,Params!$B$21,0.3),0.3)))</f>
        <v/>
      </c>
    </row>
    <row r="6761" ht="15" customHeight="1" s="1">
      <c r="A6761" s="9" t="n">
        <v>6758</v>
      </c>
      <c r="B6761" s="6" t="inlineStr">
        <is>
          <t>09/10</t>
        </is>
      </c>
      <c r="C6761" s="6" t="n">
        <v>13</v>
      </c>
      <c r="D6761" s="6" t="n">
        <v>0</v>
      </c>
      <c r="E6761" s="10">
        <f>IF(D6761=1, IF(OR(C6761&lt;10, C6761&gt;=15),1,0), IF(OR(C6761&lt;7, C6761&gt;=18),1,0))</f>
        <v/>
      </c>
      <c r="F6761" s="11" t="n">
        <v>0.11</v>
      </c>
      <c r="G6761" s="12">
        <f>0.68*8</f>
        <v/>
      </c>
      <c r="H6761" s="12">
        <f>F6761-G6761</f>
        <v/>
      </c>
      <c r="I6761" s="10">
        <f>IF(E6761=0,"Fora",IF(E6760=0,"Carg xar",IF(H6761&lt;0,IF(M6761&lt;0.9,"Carg FV","Stby"),IF(M6761&gt;P6761,"V2H",IF(M6761&lt;0.9,"Carg xar","Stby")))))</f>
        <v/>
      </c>
      <c r="J6761" s="12">
        <f>IF(OR(I6761="Carg FV",I6761="Carg xar"),MIN(IF(I6761="Carg FV",ABS(H6761),7.4),7.4,MAX(0,(0.9-M6761)*40)*0.95),0)</f>
        <v/>
      </c>
      <c r="K6761" s="12">
        <f>IF(I6761="V2H",MIN(MAX(0,H6761),7.4,MAX(0,(M6761-P6761)*40)*0.95),0)</f>
        <v/>
      </c>
      <c r="L6761" s="12">
        <f>IF(E6761=0,0,MAX(0,H6761-K6761))</f>
        <v/>
      </c>
      <c r="M6761" s="13">
        <f>M6760+J6760/40-IF(I6760="V2H",K6760/(0.95*40),0)-IF(E6761=0,IF(E6760=1,IF(D6761=1,30,40)*0.18/(2*40),0),0)-IF(E6761=1,IF(E6760=0,IF(D6761=1,30,40)*0.18/(2*40),0),0)</f>
        <v/>
      </c>
      <c r="N6761" s="14" t="n">
        <v>0.2</v>
      </c>
      <c r="O6761" s="15">
        <f>K6761*N6761</f>
        <v/>
      </c>
      <c r="P6761">
        <f>IF(E6761=0,0.3,IF(D6761=1,IF(C6761&gt;=Params!$B$13-3,IF(C6761&lt;Params!$B$13,Params!$B$20,0.3),0.3),IF(C6761&gt;=Params!$B$15-3,IF(C6761&lt;Params!$B$15,Params!$B$21,0.3),0.3)))</f>
        <v/>
      </c>
    </row>
    <row r="6762" ht="15" customHeight="1" s="1">
      <c r="A6762" s="9" t="n">
        <v>6759</v>
      </c>
      <c r="B6762" s="6" t="inlineStr">
        <is>
          <t>09/10</t>
        </is>
      </c>
      <c r="C6762" s="6" t="n">
        <v>14</v>
      </c>
      <c r="D6762" s="6" t="n">
        <v>0</v>
      </c>
      <c r="E6762" s="10">
        <f>IF(D6762=1, IF(OR(C6762&lt;10, C6762&gt;=15),1,0), IF(OR(C6762&lt;7, C6762&gt;=18),1,0))</f>
        <v/>
      </c>
      <c r="F6762" s="11" t="n">
        <v>0</v>
      </c>
      <c r="G6762" s="12">
        <f>0.55*8</f>
        <v/>
      </c>
      <c r="H6762" s="12">
        <f>F6762-G6762</f>
        <v/>
      </c>
      <c r="I6762" s="10">
        <f>IF(E6762=0,"Fora",IF(E6761=0,"Carg xar",IF(H6762&lt;0,IF(M6762&lt;0.9,"Carg FV","Stby"),IF(M6762&gt;P6762,"V2H",IF(M6762&lt;0.9,"Carg xar","Stby")))))</f>
        <v/>
      </c>
      <c r="J6762" s="12">
        <f>IF(OR(I6762="Carg FV",I6762="Carg xar"),MIN(IF(I6762="Carg FV",ABS(H6762),7.4),7.4,MAX(0,(0.9-M6762)*40)*0.95),0)</f>
        <v/>
      </c>
      <c r="K6762" s="12">
        <f>IF(I6762="V2H",MIN(MAX(0,H6762),7.4,MAX(0,(M6762-P6762)*40)*0.95),0)</f>
        <v/>
      </c>
      <c r="L6762" s="12">
        <f>IF(E6762=0,0,MAX(0,H6762-K6762))</f>
        <v/>
      </c>
      <c r="M6762" s="13">
        <f>M6761+J6761/40-IF(I6761="V2H",K6761/(0.95*40),0)-IF(E6762=0,IF(E6761=1,IF(D6762=1,30,40)*0.18/(2*40),0),0)-IF(E6762=1,IF(E6761=0,IF(D6762=1,30,40)*0.18/(2*40),0),0)</f>
        <v/>
      </c>
      <c r="N6762" s="14" t="n">
        <v>0.15</v>
      </c>
      <c r="O6762" s="15">
        <f>K6762*N6762</f>
        <v/>
      </c>
      <c r="P6762">
        <f>IF(E6762=0,0.3,IF(D6762=1,IF(C6762&gt;=Params!$B$13-3,IF(C6762&lt;Params!$B$13,Params!$B$20,0.3),0.3),IF(C6762&gt;=Params!$B$15-3,IF(C6762&lt;Params!$B$15,Params!$B$21,0.3),0.3)))</f>
        <v/>
      </c>
    </row>
    <row r="6763" ht="15" customHeight="1" s="1">
      <c r="A6763" s="9" t="n">
        <v>6760</v>
      </c>
      <c r="B6763" s="6" t="inlineStr">
        <is>
          <t>09/10</t>
        </is>
      </c>
      <c r="C6763" s="6" t="n">
        <v>15</v>
      </c>
      <c r="D6763" s="6" t="n">
        <v>0</v>
      </c>
      <c r="E6763" s="10">
        <f>IF(D6763=1, IF(OR(C6763&lt;10, C6763&gt;=15),1,0), IF(OR(C6763&lt;7, C6763&gt;=18),1,0))</f>
        <v/>
      </c>
      <c r="F6763" s="11" t="n">
        <v>0.913</v>
      </c>
      <c r="G6763" s="12">
        <f>0.38*8</f>
        <v/>
      </c>
      <c r="H6763" s="12">
        <f>F6763-G6763</f>
        <v/>
      </c>
      <c r="I6763" s="10">
        <f>IF(E6763=0,"Fora",IF(E6762=0,"Carg xar",IF(H6763&lt;0,IF(M6763&lt;0.9,"Carg FV","Stby"),IF(M6763&gt;P6763,"V2H",IF(M6763&lt;0.9,"Carg xar","Stby")))))</f>
        <v/>
      </c>
      <c r="J6763" s="12">
        <f>IF(OR(I6763="Carg FV",I6763="Carg xar"),MIN(IF(I6763="Carg FV",ABS(H6763),7.4),7.4,MAX(0,(0.9-M6763)*40)*0.95),0)</f>
        <v/>
      </c>
      <c r="K6763" s="12">
        <f>IF(I6763="V2H",MIN(MAX(0,H6763),7.4,MAX(0,(M6763-P6763)*40)*0.95),0)</f>
        <v/>
      </c>
      <c r="L6763" s="12">
        <f>IF(E6763=0,0,MAX(0,H6763-K6763))</f>
        <v/>
      </c>
      <c r="M6763" s="13">
        <f>M6762+J6762/40-IF(I6762="V2H",K6762/(0.95*40),0)-IF(E6763=0,IF(E6762=1,IF(D6763=1,30,40)*0.18/(2*40),0),0)-IF(E6763=1,IF(E6762=0,IF(D6763=1,30,40)*0.18/(2*40),0),0)</f>
        <v/>
      </c>
      <c r="N6763" s="14" t="n">
        <v>0.15</v>
      </c>
      <c r="O6763" s="15">
        <f>K6763*N6763</f>
        <v/>
      </c>
      <c r="P6763">
        <f>IF(E6763=0,0.3,IF(D6763=1,IF(C6763&gt;=Params!$B$13-3,IF(C6763&lt;Params!$B$13,Params!$B$20,0.3),0.3),IF(C6763&gt;=Params!$B$15-3,IF(C6763&lt;Params!$B$15,Params!$B$21,0.3),0.3)))</f>
        <v/>
      </c>
    </row>
    <row r="6764" ht="15" customHeight="1" s="1">
      <c r="A6764" s="9" t="n">
        <v>6761</v>
      </c>
      <c r="B6764" s="6" t="inlineStr">
        <is>
          <t>09/10</t>
        </is>
      </c>
      <c r="C6764" s="6" t="n">
        <v>16</v>
      </c>
      <c r="D6764" s="6" t="n">
        <v>0</v>
      </c>
      <c r="E6764" s="10">
        <f>IF(D6764=1, IF(OR(C6764&lt;10, C6764&gt;=15),1,0), IF(OR(C6764&lt;7, C6764&gt;=18),1,0))</f>
        <v/>
      </c>
      <c r="F6764" s="11" t="n">
        <v>0</v>
      </c>
      <c r="G6764" s="12">
        <f>0.18*8</f>
        <v/>
      </c>
      <c r="H6764" s="12">
        <f>F6764-G6764</f>
        <v/>
      </c>
      <c r="I6764" s="10">
        <f>IF(E6764=0,"Fora",IF(E6763=0,"Carg xar",IF(H6764&lt;0,IF(M6764&lt;0.9,"Carg FV","Stby"),IF(M6764&gt;P6764,"V2H",IF(M6764&lt;0.9,"Carg xar","Stby")))))</f>
        <v/>
      </c>
      <c r="J6764" s="12">
        <f>IF(OR(I6764="Carg FV",I6764="Carg xar"),MIN(IF(I6764="Carg FV",ABS(H6764),7.4),7.4,MAX(0,(0.9-M6764)*40)*0.95),0)</f>
        <v/>
      </c>
      <c r="K6764" s="12">
        <f>IF(I6764="V2H",MIN(MAX(0,H6764),7.4,MAX(0,(M6764-P6764)*40)*0.95),0)</f>
        <v/>
      </c>
      <c r="L6764" s="12">
        <f>IF(E6764=0,0,MAX(0,H6764-K6764))</f>
        <v/>
      </c>
      <c r="M6764" s="13">
        <f>M6763+J6763/40-IF(I6763="V2H",K6763/(0.95*40),0)-IF(E6764=0,IF(E6763=1,IF(D6764=1,30,40)*0.18/(2*40),0),0)-IF(E6764=1,IF(E6763=0,IF(D6764=1,30,40)*0.18/(2*40),0),0)</f>
        <v/>
      </c>
      <c r="N6764" s="14" t="n">
        <v>0.15</v>
      </c>
      <c r="O6764" s="15">
        <f>K6764*N6764</f>
        <v/>
      </c>
      <c r="P6764">
        <f>IF(E6764=0,0.3,IF(D6764=1,IF(C6764&gt;=Params!$B$13-3,IF(C6764&lt;Params!$B$13,Params!$B$20,0.3),0.3),IF(C6764&gt;=Params!$B$15-3,IF(C6764&lt;Params!$B$15,Params!$B$21,0.3),0.3)))</f>
        <v/>
      </c>
    </row>
    <row r="6765" ht="15" customHeight="1" s="1">
      <c r="A6765" s="9" t="n">
        <v>6762</v>
      </c>
      <c r="B6765" s="6" t="inlineStr">
        <is>
          <t>09/10</t>
        </is>
      </c>
      <c r="C6765" s="6" t="n">
        <v>17</v>
      </c>
      <c r="D6765" s="6" t="n">
        <v>0</v>
      </c>
      <c r="E6765" s="10">
        <f>IF(D6765=1, IF(OR(C6765&lt;10, C6765&gt;=15),1,0), IF(OR(C6765&lt;7, C6765&gt;=18),1,0))</f>
        <v/>
      </c>
      <c r="F6765" s="11" t="n">
        <v>0.07099999999999999</v>
      </c>
      <c r="G6765" s="12">
        <f>0.04*8</f>
        <v/>
      </c>
      <c r="H6765" s="12">
        <f>F6765-G6765</f>
        <v/>
      </c>
      <c r="I6765" s="10">
        <f>IF(E6765=0,"Fora",IF(E6764=0,"Carg xar",IF(H6765&lt;0,IF(M6765&lt;0.9,"Carg FV","Stby"),IF(M6765&gt;P6765,"V2H",IF(M6765&lt;0.9,"Carg xar","Stby")))))</f>
        <v/>
      </c>
      <c r="J6765" s="12">
        <f>IF(OR(I6765="Carg FV",I6765="Carg xar"),MIN(IF(I6765="Carg FV",ABS(H6765),7.4),7.4,MAX(0,(0.9-M6765)*40)*0.95),0)</f>
        <v/>
      </c>
      <c r="K6765" s="12">
        <f>IF(I6765="V2H",MIN(MAX(0,H6765),7.4,MAX(0,(M6765-P6765)*40)*0.95),0)</f>
        <v/>
      </c>
      <c r="L6765" s="12">
        <f>IF(E6765=0,0,MAX(0,H6765-K6765))</f>
        <v/>
      </c>
      <c r="M6765" s="13">
        <f>M6764+J6764/40-IF(I6764="V2H",K6764/(0.95*40),0)-IF(E6765=0,IF(E6764=1,IF(D6765=1,30,40)*0.18/(2*40),0),0)-IF(E6765=1,IF(E6764=0,IF(D6765=1,30,40)*0.18/(2*40),0),0)</f>
        <v/>
      </c>
      <c r="N6765" s="14" t="n">
        <v>0.15</v>
      </c>
      <c r="O6765" s="15">
        <f>K6765*N6765</f>
        <v/>
      </c>
      <c r="P6765">
        <f>IF(E6765=0,0.3,IF(D6765=1,IF(C6765&gt;=Params!$B$13-3,IF(C6765&lt;Params!$B$13,Params!$B$20,0.3),0.3),IF(C6765&gt;=Params!$B$15-3,IF(C6765&lt;Params!$B$15,Params!$B$21,0.3),0.3)))</f>
        <v/>
      </c>
    </row>
    <row r="6766" ht="15" customHeight="1" s="1">
      <c r="A6766" s="9" t="n">
        <v>6763</v>
      </c>
      <c r="B6766" s="6" t="inlineStr">
        <is>
          <t>09/10</t>
        </is>
      </c>
      <c r="C6766" s="6" t="n">
        <v>18</v>
      </c>
      <c r="D6766" s="6" t="n">
        <v>0</v>
      </c>
      <c r="E6766" s="10">
        <f>IF(D6766=1, IF(OR(C6766&lt;10, C6766&gt;=15),1,0), IF(OR(C6766&lt;7, C6766&gt;=18),1,0))</f>
        <v/>
      </c>
      <c r="F6766" s="11" t="n">
        <v>0.008999999999999999</v>
      </c>
      <c r="G6766" s="12">
        <f>0*8</f>
        <v/>
      </c>
      <c r="H6766" s="12">
        <f>F6766-G6766</f>
        <v/>
      </c>
      <c r="I6766" s="10">
        <f>IF(E6766=0,"Fora",IF(E6765=0,"Carg xar",IF(H6766&lt;0,IF(M6766&lt;0.9,"Carg FV","Stby"),IF(M6766&gt;P6766,"V2H",IF(M6766&lt;0.9,"Carg xar","Stby")))))</f>
        <v/>
      </c>
      <c r="J6766" s="12">
        <f>IF(OR(I6766="Carg FV",I6766="Carg xar"),MIN(IF(I6766="Carg FV",ABS(H6766),7.4),7.4,MAX(0,(0.9-M6766)*40)*0.95),0)</f>
        <v/>
      </c>
      <c r="K6766" s="12">
        <f>IF(I6766="V2H",MIN(MAX(0,H6766),7.4,MAX(0,(M6766-P6766)*40)*0.95),0)</f>
        <v/>
      </c>
      <c r="L6766" s="12">
        <f>IF(E6766=0,0,MAX(0,H6766-K6766))</f>
        <v/>
      </c>
      <c r="M6766" s="13">
        <f>M6765+J6765/40-IF(I6765="V2H",K6765/(0.95*40),0)-IF(E6766=0,IF(E6765=1,IF(D6766=1,30,40)*0.18/(2*40),0),0)-IF(E6766=1,IF(E6765=0,IF(D6766=1,30,40)*0.18/(2*40),0),0)</f>
        <v/>
      </c>
      <c r="N6766" s="14" t="n">
        <v>0.2</v>
      </c>
      <c r="O6766" s="15">
        <f>K6766*N6766</f>
        <v/>
      </c>
      <c r="P6766">
        <f>IF(E6766=0,0.3,IF(D6766=1,IF(C6766&gt;=Params!$B$13-3,IF(C6766&lt;Params!$B$13,Params!$B$20,0.3),0.3),IF(C6766&gt;=Params!$B$15-3,IF(C6766&lt;Params!$B$15,Params!$B$21,0.3),0.3)))</f>
        <v/>
      </c>
    </row>
    <row r="6767" ht="15" customHeight="1" s="1">
      <c r="A6767" s="9" t="n">
        <v>6764</v>
      </c>
      <c r="B6767" s="6" t="inlineStr">
        <is>
          <t>09/10</t>
        </is>
      </c>
      <c r="C6767" s="6" t="n">
        <v>19</v>
      </c>
      <c r="D6767" s="6" t="n">
        <v>0</v>
      </c>
      <c r="E6767" s="10">
        <f>IF(D6767=1, IF(OR(C6767&lt;10, C6767&gt;=15),1,0), IF(OR(C6767&lt;7, C6767&gt;=18),1,0))</f>
        <v/>
      </c>
      <c r="F6767" s="11" t="n">
        <v>0.356</v>
      </c>
      <c r="G6767" s="12">
        <f>0*8</f>
        <v/>
      </c>
      <c r="H6767" s="12">
        <f>F6767-G6767</f>
        <v/>
      </c>
      <c r="I6767" s="10">
        <f>IF(E6767=0,"Fora",IF(E6766=0,"Carg xar",IF(H6767&lt;0,IF(M6767&lt;0.9,"Carg FV","Stby"),IF(M6767&gt;P6767,"V2H",IF(M6767&lt;0.9,"Carg xar","Stby")))))</f>
        <v/>
      </c>
      <c r="J6767" s="12">
        <f>IF(OR(I6767="Carg FV",I6767="Carg xar"),MIN(IF(I6767="Carg FV",ABS(H6767),7.4),7.4,MAX(0,(0.9-M6767)*40)*0.95),0)</f>
        <v/>
      </c>
      <c r="K6767" s="12">
        <f>IF(I6767="V2H",MIN(MAX(0,H6767),7.4,MAX(0,(M6767-P6767)*40)*0.95),0)</f>
        <v/>
      </c>
      <c r="L6767" s="12">
        <f>IF(E6767=0,0,MAX(0,H6767-K6767))</f>
        <v/>
      </c>
      <c r="M6767" s="13">
        <f>M6766+J6766/40-IF(I6766="V2H",K6766/(0.95*40),0)-IF(E6767=0,IF(E6766=1,IF(D6767=1,30,40)*0.18/(2*40),0),0)-IF(E6767=1,IF(E6766=0,IF(D6767=1,30,40)*0.18/(2*40),0),0)</f>
        <v/>
      </c>
      <c r="N6767" s="14" t="n">
        <v>0.2</v>
      </c>
      <c r="O6767" s="15">
        <f>K6767*N6767</f>
        <v/>
      </c>
      <c r="P6767">
        <f>IF(E6767=0,0.3,IF(D6767=1,IF(C6767&gt;=Params!$B$13-3,IF(C6767&lt;Params!$B$13,Params!$B$20,0.3),0.3),IF(C6767&gt;=Params!$B$15-3,IF(C6767&lt;Params!$B$15,Params!$B$21,0.3),0.3)))</f>
        <v/>
      </c>
    </row>
    <row r="6768" ht="15" customHeight="1" s="1">
      <c r="A6768" s="9" t="n">
        <v>6765</v>
      </c>
      <c r="B6768" s="6" t="inlineStr">
        <is>
          <t>09/10</t>
        </is>
      </c>
      <c r="C6768" s="6" t="n">
        <v>20</v>
      </c>
      <c r="D6768" s="6" t="n">
        <v>0</v>
      </c>
      <c r="E6768" s="10">
        <f>IF(D6768=1, IF(OR(C6768&lt;10, C6768&gt;=15),1,0), IF(OR(C6768&lt;7, C6768&gt;=18),1,0))</f>
        <v/>
      </c>
      <c r="F6768" s="11" t="n">
        <v>0.669</v>
      </c>
      <c r="G6768" s="12">
        <f>0*8</f>
        <v/>
      </c>
      <c r="H6768" s="12">
        <f>F6768-G6768</f>
        <v/>
      </c>
      <c r="I6768" s="10">
        <f>IF(E6768=0,"Fora",IF(E6767=0,"Carg xar",IF(H6768&lt;0,IF(M6768&lt;0.9,"Carg FV","Stby"),IF(M6768&gt;P6768,"V2H",IF(M6768&lt;0.9,"Carg xar","Stby")))))</f>
        <v/>
      </c>
      <c r="J6768" s="12">
        <f>IF(OR(I6768="Carg FV",I6768="Carg xar"),MIN(IF(I6768="Carg FV",ABS(H6768),7.4),7.4,MAX(0,(0.9-M6768)*40)*0.95),0)</f>
        <v/>
      </c>
      <c r="K6768" s="12">
        <f>IF(I6768="V2H",MIN(MAX(0,H6768),7.4,MAX(0,(M6768-P6768)*40)*0.95),0)</f>
        <v/>
      </c>
      <c r="L6768" s="12">
        <f>IF(E6768=0,0,MAX(0,H6768-K6768))</f>
        <v/>
      </c>
      <c r="M6768" s="13">
        <f>M6767+J6767/40-IF(I6767="V2H",K6767/(0.95*40),0)-IF(E6768=0,IF(E6767=1,IF(D6768=1,30,40)*0.18/(2*40),0),0)-IF(E6768=1,IF(E6767=0,IF(D6768=1,30,40)*0.18/(2*40),0),0)</f>
        <v/>
      </c>
      <c r="N6768" s="14" t="n">
        <v>0.2</v>
      </c>
      <c r="O6768" s="15">
        <f>K6768*N6768</f>
        <v/>
      </c>
      <c r="P6768">
        <f>IF(E6768=0,0.3,IF(D6768=1,IF(C6768&gt;=Params!$B$13-3,IF(C6768&lt;Params!$B$13,Params!$B$20,0.3),0.3),IF(C6768&gt;=Params!$B$15-3,IF(C6768&lt;Params!$B$15,Params!$B$21,0.3),0.3)))</f>
        <v/>
      </c>
    </row>
    <row r="6769" ht="15" customHeight="1" s="1">
      <c r="A6769" s="9" t="n">
        <v>6766</v>
      </c>
      <c r="B6769" s="6" t="inlineStr">
        <is>
          <t>09/10</t>
        </is>
      </c>
      <c r="C6769" s="6" t="n">
        <v>21</v>
      </c>
      <c r="D6769" s="6" t="n">
        <v>0</v>
      </c>
      <c r="E6769" s="10">
        <f>IF(D6769=1, IF(OR(C6769&lt;10, C6769&gt;=15),1,0), IF(OR(C6769&lt;7, C6769&gt;=18),1,0))</f>
        <v/>
      </c>
      <c r="F6769" s="11" t="n">
        <v>0.587</v>
      </c>
      <c r="G6769" s="12">
        <f>0*8</f>
        <v/>
      </c>
      <c r="H6769" s="12">
        <f>F6769-G6769</f>
        <v/>
      </c>
      <c r="I6769" s="10">
        <f>IF(E6769=0,"Fora",IF(E6768=0,"Carg xar",IF(H6769&lt;0,IF(M6769&lt;0.9,"Carg FV","Stby"),IF(M6769&gt;P6769,"V2H",IF(M6769&lt;0.9,"Carg xar","Stby")))))</f>
        <v/>
      </c>
      <c r="J6769" s="12">
        <f>IF(OR(I6769="Carg FV",I6769="Carg xar"),MIN(IF(I6769="Carg FV",ABS(H6769),7.4),7.4,MAX(0,(0.9-M6769)*40)*0.95),0)</f>
        <v/>
      </c>
      <c r="K6769" s="12">
        <f>IF(I6769="V2H",MIN(MAX(0,H6769),7.4,MAX(0,(M6769-P6769)*40)*0.95),0)</f>
        <v/>
      </c>
      <c r="L6769" s="12">
        <f>IF(E6769=0,0,MAX(0,H6769-K6769))</f>
        <v/>
      </c>
      <c r="M6769" s="13">
        <f>M6768+J6768/40-IF(I6768="V2H",K6768/(0.95*40),0)-IF(E6769=0,IF(E6768=1,IF(D6769=1,30,40)*0.18/(2*40),0),0)-IF(E6769=1,IF(E6768=0,IF(D6769=1,30,40)*0.18/(2*40),0),0)</f>
        <v/>
      </c>
      <c r="N6769" s="14" t="n">
        <v>0.2</v>
      </c>
      <c r="O6769" s="15">
        <f>K6769*N6769</f>
        <v/>
      </c>
      <c r="P6769">
        <f>IF(E6769=0,0.3,IF(D6769=1,IF(C6769&gt;=Params!$B$13-3,IF(C6769&lt;Params!$B$13,Params!$B$20,0.3),0.3),IF(C6769&gt;=Params!$B$15-3,IF(C6769&lt;Params!$B$15,Params!$B$21,0.3),0.3)))</f>
        <v/>
      </c>
    </row>
    <row r="6770" ht="15" customHeight="1" s="1">
      <c r="A6770" s="9" t="n">
        <v>6767</v>
      </c>
      <c r="B6770" s="6" t="inlineStr">
        <is>
          <t>09/10</t>
        </is>
      </c>
      <c r="C6770" s="6" t="n">
        <v>22</v>
      </c>
      <c r="D6770" s="6" t="n">
        <v>0</v>
      </c>
      <c r="E6770" s="10">
        <f>IF(D6770=1, IF(OR(C6770&lt;10, C6770&gt;=15),1,0), IF(OR(C6770&lt;7, C6770&gt;=18),1,0))</f>
        <v/>
      </c>
      <c r="F6770" s="11" t="n">
        <v>0.305</v>
      </c>
      <c r="G6770" s="12">
        <f>0*8</f>
        <v/>
      </c>
      <c r="H6770" s="12">
        <f>F6770-G6770</f>
        <v/>
      </c>
      <c r="I6770" s="10">
        <f>IF(E6770=0,"Fora",IF(E6769=0,"Carg xar",IF(H6770&lt;0,IF(M6770&lt;0.9,"Carg FV","Stby"),IF(M6770&gt;P6770,"V2H",IF(M6770&lt;0.9,"Carg xar","Stby")))))</f>
        <v/>
      </c>
      <c r="J6770" s="12">
        <f>IF(OR(I6770="Carg FV",I6770="Carg xar"),MIN(IF(I6770="Carg FV",ABS(H6770),7.4),7.4,MAX(0,(0.9-M6770)*40)*0.95),0)</f>
        <v/>
      </c>
      <c r="K6770" s="12">
        <f>IF(I6770="V2H",MIN(MAX(0,H6770),7.4,MAX(0,(M6770-P6770)*40)*0.95),0)</f>
        <v/>
      </c>
      <c r="L6770" s="12">
        <f>IF(E6770=0,0,MAX(0,H6770-K6770))</f>
        <v/>
      </c>
      <c r="M6770" s="13">
        <f>M6769+J6769/40-IF(I6769="V2H",K6769/(0.95*40),0)-IF(E6770=0,IF(E6769=1,IF(D6770=1,30,40)*0.18/(2*40),0),0)-IF(E6770=1,IF(E6769=0,IF(D6770=1,30,40)*0.18/(2*40),0),0)</f>
        <v/>
      </c>
      <c r="N6770" s="14" t="n">
        <v>0.15</v>
      </c>
      <c r="O6770" s="15">
        <f>K6770*N6770</f>
        <v/>
      </c>
      <c r="P6770">
        <f>IF(E6770=0,0.3,IF(D6770=1,IF(C6770&gt;=Params!$B$13-3,IF(C6770&lt;Params!$B$13,Params!$B$20,0.3),0.3),IF(C6770&gt;=Params!$B$15-3,IF(C6770&lt;Params!$B$15,Params!$B$21,0.3),0.3)))</f>
        <v/>
      </c>
    </row>
    <row r="6771" ht="15" customHeight="1" s="1">
      <c r="A6771" s="9" t="n">
        <v>6768</v>
      </c>
      <c r="B6771" s="6" t="inlineStr">
        <is>
          <t>09/10</t>
        </is>
      </c>
      <c r="C6771" s="6" t="n">
        <v>23</v>
      </c>
      <c r="D6771" s="6" t="n">
        <v>0</v>
      </c>
      <c r="E6771" s="10">
        <f>IF(D6771=1, IF(OR(C6771&lt;10, C6771&gt;=15),1,0), IF(OR(C6771&lt;7, C6771&gt;=18),1,0))</f>
        <v/>
      </c>
      <c r="F6771" s="11" t="n">
        <v>0.35</v>
      </c>
      <c r="G6771" s="12">
        <f>0*8</f>
        <v/>
      </c>
      <c r="H6771" s="12">
        <f>F6771-G6771</f>
        <v/>
      </c>
      <c r="I6771" s="10">
        <f>IF(E6771=0,"Fora",IF(E6770=0,"Carg xar",IF(H6771&lt;0,IF(M6771&lt;0.9,"Carg FV","Stby"),IF(M6771&gt;P6771,"V2H",IF(M6771&lt;0.9,"Carg xar","Stby")))))</f>
        <v/>
      </c>
      <c r="J6771" s="12">
        <f>IF(OR(I6771="Carg FV",I6771="Carg xar"),MIN(IF(I6771="Carg FV",ABS(H6771),7.4),7.4,MAX(0,(0.9-M6771)*40)*0.95),0)</f>
        <v/>
      </c>
      <c r="K6771" s="12">
        <f>IF(I6771="V2H",MIN(MAX(0,H6771),7.4,MAX(0,(M6771-P6771)*40)*0.95),0)</f>
        <v/>
      </c>
      <c r="L6771" s="12">
        <f>IF(E6771=0,0,MAX(0,H6771-K6771))</f>
        <v/>
      </c>
      <c r="M6771" s="13">
        <f>M6770+J6770/40-IF(I6770="V2H",K6770/(0.95*40),0)-IF(E6771=0,IF(E6770=1,IF(D6771=1,30,40)*0.18/(2*40),0),0)-IF(E6771=1,IF(E6770=0,IF(D6771=1,30,40)*0.18/(2*40),0),0)</f>
        <v/>
      </c>
      <c r="N6771" s="14" t="n">
        <v>0.15</v>
      </c>
      <c r="O6771" s="15">
        <f>K6771*N6771</f>
        <v/>
      </c>
      <c r="P6771">
        <f>IF(E6771=0,0.3,IF(D6771=1,IF(C6771&gt;=Params!$B$13-3,IF(C6771&lt;Params!$B$13,Params!$B$20,0.3),0.3),IF(C6771&gt;=Params!$B$15-3,IF(C6771&lt;Params!$B$15,Params!$B$21,0.3),0.3)))</f>
        <v/>
      </c>
    </row>
    <row r="6772" ht="15" customHeight="1" s="1">
      <c r="A6772" s="9" t="n">
        <v>6769</v>
      </c>
      <c r="B6772" s="6" t="inlineStr">
        <is>
          <t>10/10</t>
        </is>
      </c>
      <c r="C6772" s="6" t="n">
        <v>0</v>
      </c>
      <c r="D6772" s="6" t="n">
        <v>0</v>
      </c>
      <c r="E6772" s="10">
        <f>IF(D6772=1, IF(OR(C6772&lt;10, C6772&gt;=15),1,0), IF(OR(C6772&lt;7, C6772&gt;=18),1,0))</f>
        <v/>
      </c>
      <c r="F6772" s="11" t="n">
        <v>0.255</v>
      </c>
      <c r="G6772" s="12">
        <f>0*8</f>
        <v/>
      </c>
      <c r="H6772" s="12">
        <f>F6772-G6772</f>
        <v/>
      </c>
      <c r="I6772" s="10">
        <f>IF(E6772=0,"Fora",IF(E6771=0,"Carg xar",IF(H6772&lt;0,IF(M6772&lt;0.9,"Carg FV","Stby"),IF(M6772&gt;P6772,"V2H",IF(M6772&lt;0.9,"Carg xar","Stby")))))</f>
        <v/>
      </c>
      <c r="J6772" s="12">
        <f>IF(OR(I6772="Carg FV",I6772="Carg xar"),MIN(IF(I6772="Carg FV",ABS(H6772),7.4),7.4,MAX(0,(0.9-M6772)*40)*0.95),0)</f>
        <v/>
      </c>
      <c r="K6772" s="12">
        <f>IF(I6772="V2H",MIN(MAX(0,H6772),7.4,MAX(0,(M6772-P6772)*40)*0.95),0)</f>
        <v/>
      </c>
      <c r="L6772" s="12">
        <f>IF(E6772=0,0,MAX(0,H6772-K6772))</f>
        <v/>
      </c>
      <c r="M6772" s="13">
        <f>M6771+J6771/40-IF(I6771="V2H",K6771/(0.95*40),0)-IF(E6772=0,IF(E6771=1,IF(D6772=1,30,40)*0.18/(2*40),0),0)-IF(E6772=1,IF(E6771=0,IF(D6772=1,30,40)*0.18/(2*40),0),0)</f>
        <v/>
      </c>
      <c r="N6772" s="14" t="n">
        <v>0.09</v>
      </c>
      <c r="O6772" s="15">
        <f>K6772*N6772</f>
        <v/>
      </c>
      <c r="P6772">
        <f>IF(E6772=0,0.3,IF(D6772=1,IF(C6772&gt;=Params!$B$13-3,IF(C6772&lt;Params!$B$13,Params!$B$20,0.3),0.3),IF(C6772&gt;=Params!$B$15-3,IF(C6772&lt;Params!$B$15,Params!$B$21,0.3),0.3)))</f>
        <v/>
      </c>
    </row>
    <row r="6773" ht="15" customHeight="1" s="1">
      <c r="A6773" s="9" t="n">
        <v>6770</v>
      </c>
      <c r="B6773" s="6" t="inlineStr">
        <is>
          <t>10/10</t>
        </is>
      </c>
      <c r="C6773" s="6" t="n">
        <v>1</v>
      </c>
      <c r="D6773" s="6" t="n">
        <v>0</v>
      </c>
      <c r="E6773" s="10">
        <f>IF(D6773=1, IF(OR(C6773&lt;10, C6773&gt;=15),1,0), IF(OR(C6773&lt;7, C6773&gt;=18),1,0))</f>
        <v/>
      </c>
      <c r="F6773" s="11" t="n">
        <v>0.149</v>
      </c>
      <c r="G6773" s="12">
        <f>0*8</f>
        <v/>
      </c>
      <c r="H6773" s="12">
        <f>F6773-G6773</f>
        <v/>
      </c>
      <c r="I6773" s="10">
        <f>IF(E6773=0,"Fora",IF(E6772=0,"Carg xar",IF(H6773&lt;0,IF(M6773&lt;0.9,"Carg FV","Stby"),IF(M6773&gt;P6773,"V2H",IF(M6773&lt;0.9,"Carg xar","Stby")))))</f>
        <v/>
      </c>
      <c r="J6773" s="12">
        <f>IF(OR(I6773="Carg FV",I6773="Carg xar"),MIN(IF(I6773="Carg FV",ABS(H6773),7.4),7.4,MAX(0,(0.9-M6773)*40)*0.95),0)</f>
        <v/>
      </c>
      <c r="K6773" s="12">
        <f>IF(I6773="V2H",MIN(MAX(0,H6773),7.4,MAX(0,(M6773-P6773)*40)*0.95),0)</f>
        <v/>
      </c>
      <c r="L6773" s="12">
        <f>IF(E6773=0,0,MAX(0,H6773-K6773))</f>
        <v/>
      </c>
      <c r="M6773" s="13">
        <f>M6772+J6772/40-IF(I6772="V2H",K6772/(0.95*40),0)-IF(E6773=0,IF(E6772=1,IF(D6773=1,30,40)*0.18/(2*40),0),0)-IF(E6773=1,IF(E6772=0,IF(D6773=1,30,40)*0.18/(2*40),0),0)</f>
        <v/>
      </c>
      <c r="N6773" s="14" t="n">
        <v>0.09</v>
      </c>
      <c r="O6773" s="15">
        <f>K6773*N6773</f>
        <v/>
      </c>
      <c r="P6773">
        <f>IF(E6773=0,0.3,IF(D6773=1,IF(C6773&gt;=Params!$B$13-3,IF(C6773&lt;Params!$B$13,Params!$B$20,0.3),0.3),IF(C6773&gt;=Params!$B$15-3,IF(C6773&lt;Params!$B$15,Params!$B$21,0.3),0.3)))</f>
        <v/>
      </c>
    </row>
    <row r="6774" ht="15" customHeight="1" s="1">
      <c r="A6774" s="9" t="n">
        <v>6771</v>
      </c>
      <c r="B6774" s="6" t="inlineStr">
        <is>
          <t>10/10</t>
        </is>
      </c>
      <c r="C6774" s="6" t="n">
        <v>2</v>
      </c>
      <c r="D6774" s="6" t="n">
        <v>0</v>
      </c>
      <c r="E6774" s="10">
        <f>IF(D6774=1, IF(OR(C6774&lt;10, C6774&gt;=15),1,0), IF(OR(C6774&lt;7, C6774&gt;=18),1,0))</f>
        <v/>
      </c>
      <c r="F6774" s="11" t="n">
        <v>0.614</v>
      </c>
      <c r="G6774" s="12">
        <f>0*8</f>
        <v/>
      </c>
      <c r="H6774" s="12">
        <f>F6774-G6774</f>
        <v/>
      </c>
      <c r="I6774" s="10">
        <f>IF(E6774=0,"Fora",IF(E6773=0,"Carg xar",IF(H6774&lt;0,IF(M6774&lt;0.9,"Carg FV","Stby"),IF(M6774&gt;P6774,"V2H",IF(M6774&lt;0.9,"Carg xar","Stby")))))</f>
        <v/>
      </c>
      <c r="J6774" s="12">
        <f>IF(OR(I6774="Carg FV",I6774="Carg xar"),MIN(IF(I6774="Carg FV",ABS(H6774),7.4),7.4,MAX(0,(0.9-M6774)*40)*0.95),0)</f>
        <v/>
      </c>
      <c r="K6774" s="12">
        <f>IF(I6774="V2H",MIN(MAX(0,H6774),7.4,MAX(0,(M6774-P6774)*40)*0.95),0)</f>
        <v/>
      </c>
      <c r="L6774" s="12">
        <f>IF(E6774=0,0,MAX(0,H6774-K6774))</f>
        <v/>
      </c>
      <c r="M6774" s="13">
        <f>M6773+J6773/40-IF(I6773="V2H",K6773/(0.95*40),0)-IF(E6774=0,IF(E6773=1,IF(D6774=1,30,40)*0.18/(2*40),0),0)-IF(E6774=1,IF(E6773=0,IF(D6774=1,30,40)*0.18/(2*40),0),0)</f>
        <v/>
      </c>
      <c r="N6774" s="14" t="n">
        <v>0.09</v>
      </c>
      <c r="O6774" s="15">
        <f>K6774*N6774</f>
        <v/>
      </c>
      <c r="P6774">
        <f>IF(E6774=0,0.3,IF(D6774=1,IF(C6774&gt;=Params!$B$13-3,IF(C6774&lt;Params!$B$13,Params!$B$20,0.3),0.3),IF(C6774&gt;=Params!$B$15-3,IF(C6774&lt;Params!$B$15,Params!$B$21,0.3),0.3)))</f>
        <v/>
      </c>
    </row>
    <row r="6775" ht="15" customHeight="1" s="1">
      <c r="A6775" s="9" t="n">
        <v>6772</v>
      </c>
      <c r="B6775" s="6" t="inlineStr">
        <is>
          <t>10/10</t>
        </is>
      </c>
      <c r="C6775" s="6" t="n">
        <v>3</v>
      </c>
      <c r="D6775" s="6" t="n">
        <v>0</v>
      </c>
      <c r="E6775" s="10">
        <f>IF(D6775=1, IF(OR(C6775&lt;10, C6775&gt;=15),1,0), IF(OR(C6775&lt;7, C6775&gt;=18),1,0))</f>
        <v/>
      </c>
      <c r="F6775" s="11" t="n">
        <v>0.997</v>
      </c>
      <c r="G6775" s="12">
        <f>0*8</f>
        <v/>
      </c>
      <c r="H6775" s="12">
        <f>F6775-G6775</f>
        <v/>
      </c>
      <c r="I6775" s="10">
        <f>IF(E6775=0,"Fora",IF(E6774=0,"Carg xar",IF(H6775&lt;0,IF(M6775&lt;0.9,"Carg FV","Stby"),IF(M6775&gt;P6775,"V2H",IF(M6775&lt;0.9,"Carg xar","Stby")))))</f>
        <v/>
      </c>
      <c r="J6775" s="12">
        <f>IF(OR(I6775="Carg FV",I6775="Carg xar"),MIN(IF(I6775="Carg FV",ABS(H6775),7.4),7.4,MAX(0,(0.9-M6775)*40)*0.95),0)</f>
        <v/>
      </c>
      <c r="K6775" s="12">
        <f>IF(I6775="V2H",MIN(MAX(0,H6775),7.4,MAX(0,(M6775-P6775)*40)*0.95),0)</f>
        <v/>
      </c>
      <c r="L6775" s="12">
        <f>IF(E6775=0,0,MAX(0,H6775-K6775))</f>
        <v/>
      </c>
      <c r="M6775" s="13">
        <f>M6774+J6774/40-IF(I6774="V2H",K6774/(0.95*40),0)-IF(E6775=0,IF(E6774=1,IF(D6775=1,30,40)*0.18/(2*40),0),0)-IF(E6775=1,IF(E6774=0,IF(D6775=1,30,40)*0.18/(2*40),0),0)</f>
        <v/>
      </c>
      <c r="N6775" s="14" t="n">
        <v>0.09</v>
      </c>
      <c r="O6775" s="15">
        <f>K6775*N6775</f>
        <v/>
      </c>
      <c r="P6775">
        <f>IF(E6775=0,0.3,IF(D6775=1,IF(C6775&gt;=Params!$B$13-3,IF(C6775&lt;Params!$B$13,Params!$B$20,0.3),0.3),IF(C6775&gt;=Params!$B$15-3,IF(C6775&lt;Params!$B$15,Params!$B$21,0.3),0.3)))</f>
        <v/>
      </c>
    </row>
    <row r="6776" ht="15" customHeight="1" s="1">
      <c r="A6776" s="9" t="n">
        <v>6773</v>
      </c>
      <c r="B6776" s="6" t="inlineStr">
        <is>
          <t>10/10</t>
        </is>
      </c>
      <c r="C6776" s="6" t="n">
        <v>4</v>
      </c>
      <c r="D6776" s="6" t="n">
        <v>0</v>
      </c>
      <c r="E6776" s="10">
        <f>IF(D6776=1, IF(OR(C6776&lt;10, C6776&gt;=15),1,0), IF(OR(C6776&lt;7, C6776&gt;=18),1,0))</f>
        <v/>
      </c>
      <c r="F6776" s="11" t="n">
        <v>0.177</v>
      </c>
      <c r="G6776" s="12">
        <f>0*8</f>
        <v/>
      </c>
      <c r="H6776" s="12">
        <f>F6776-G6776</f>
        <v/>
      </c>
      <c r="I6776" s="10">
        <f>IF(E6776=0,"Fora",IF(E6775=0,"Carg xar",IF(H6776&lt;0,IF(M6776&lt;0.9,"Carg FV","Stby"),IF(M6776&gt;P6776,"V2H",IF(M6776&lt;0.9,"Carg xar","Stby")))))</f>
        <v/>
      </c>
      <c r="J6776" s="12">
        <f>IF(OR(I6776="Carg FV",I6776="Carg xar"),MIN(IF(I6776="Carg FV",ABS(H6776),7.4),7.4,MAX(0,(0.9-M6776)*40)*0.95),0)</f>
        <v/>
      </c>
      <c r="K6776" s="12">
        <f>IF(I6776="V2H",MIN(MAX(0,H6776),7.4,MAX(0,(M6776-P6776)*40)*0.95),0)</f>
        <v/>
      </c>
      <c r="L6776" s="12">
        <f>IF(E6776=0,0,MAX(0,H6776-K6776))</f>
        <v/>
      </c>
      <c r="M6776" s="13">
        <f>M6775+J6775/40-IF(I6775="V2H",K6775/(0.95*40),0)-IF(E6776=0,IF(E6775=1,IF(D6776=1,30,40)*0.18/(2*40),0),0)-IF(E6776=1,IF(E6775=0,IF(D6776=1,30,40)*0.18/(2*40),0),0)</f>
        <v/>
      </c>
      <c r="N6776" s="14" t="n">
        <v>0.09</v>
      </c>
      <c r="O6776" s="15">
        <f>K6776*N6776</f>
        <v/>
      </c>
      <c r="P6776">
        <f>IF(E6776=0,0.3,IF(D6776=1,IF(C6776&gt;=Params!$B$13-3,IF(C6776&lt;Params!$B$13,Params!$B$20,0.3),0.3),IF(C6776&gt;=Params!$B$15-3,IF(C6776&lt;Params!$B$15,Params!$B$21,0.3),0.3)))</f>
        <v/>
      </c>
    </row>
    <row r="6777" ht="15" customHeight="1" s="1">
      <c r="A6777" s="9" t="n">
        <v>6774</v>
      </c>
      <c r="B6777" s="6" t="inlineStr">
        <is>
          <t>10/10</t>
        </is>
      </c>
      <c r="C6777" s="6" t="n">
        <v>5</v>
      </c>
      <c r="D6777" s="6" t="n">
        <v>0</v>
      </c>
      <c r="E6777" s="10">
        <f>IF(D6777=1, IF(OR(C6777&lt;10, C6777&gt;=15),1,0), IF(OR(C6777&lt;7, C6777&gt;=18),1,0))</f>
        <v/>
      </c>
      <c r="F6777" s="11" t="n">
        <v>0.11</v>
      </c>
      <c r="G6777" s="12">
        <f>0*8</f>
        <v/>
      </c>
      <c r="H6777" s="12">
        <f>F6777-G6777</f>
        <v/>
      </c>
      <c r="I6777" s="10">
        <f>IF(E6777=0,"Fora",IF(E6776=0,"Carg xar",IF(H6777&lt;0,IF(M6777&lt;0.9,"Carg FV","Stby"),IF(M6777&gt;P6777,"V2H",IF(M6777&lt;0.9,"Carg xar","Stby")))))</f>
        <v/>
      </c>
      <c r="J6777" s="12">
        <f>IF(OR(I6777="Carg FV",I6777="Carg xar"),MIN(IF(I6777="Carg FV",ABS(H6777),7.4),7.4,MAX(0,(0.9-M6777)*40)*0.95),0)</f>
        <v/>
      </c>
      <c r="K6777" s="12">
        <f>IF(I6777="V2H",MIN(MAX(0,H6777),7.4,MAX(0,(M6777-P6777)*40)*0.95),0)</f>
        <v/>
      </c>
      <c r="L6777" s="12">
        <f>IF(E6777=0,0,MAX(0,H6777-K6777))</f>
        <v/>
      </c>
      <c r="M6777" s="13">
        <f>M6776+J6776/40-IF(I6776="V2H",K6776/(0.95*40),0)-IF(E6777=0,IF(E6776=1,IF(D6777=1,30,40)*0.18/(2*40),0),0)-IF(E6777=1,IF(E6776=0,IF(D6777=1,30,40)*0.18/(2*40),0),0)</f>
        <v/>
      </c>
      <c r="N6777" s="14" t="n">
        <v>0.09</v>
      </c>
      <c r="O6777" s="15">
        <f>K6777*N6777</f>
        <v/>
      </c>
      <c r="P6777">
        <f>IF(E6777=0,0.3,IF(D6777=1,IF(C6777&gt;=Params!$B$13-3,IF(C6777&lt;Params!$B$13,Params!$B$20,0.3),0.3),IF(C6777&gt;=Params!$B$15-3,IF(C6777&lt;Params!$B$15,Params!$B$21,0.3),0.3)))</f>
        <v/>
      </c>
    </row>
    <row r="6778" ht="15" customHeight="1" s="1">
      <c r="A6778" s="9" t="n">
        <v>6775</v>
      </c>
      <c r="B6778" s="6" t="inlineStr">
        <is>
          <t>10/10</t>
        </is>
      </c>
      <c r="C6778" s="6" t="n">
        <v>6</v>
      </c>
      <c r="D6778" s="6" t="n">
        <v>0</v>
      </c>
      <c r="E6778" s="10">
        <f>IF(D6778=1, IF(OR(C6778&lt;10, C6778&gt;=15),1,0), IF(OR(C6778&lt;7, C6778&gt;=18),1,0))</f>
        <v/>
      </c>
      <c r="F6778" s="11" t="n">
        <v>0.215</v>
      </c>
      <c r="G6778" s="12">
        <f>0*8</f>
        <v/>
      </c>
      <c r="H6778" s="12">
        <f>F6778-G6778</f>
        <v/>
      </c>
      <c r="I6778" s="10">
        <f>IF(E6778=0,"Fora",IF(E6777=0,"Carg xar",IF(H6778&lt;0,IF(M6778&lt;0.9,"Carg FV","Stby"),IF(M6778&gt;P6778,"V2H",IF(M6778&lt;0.9,"Carg xar","Stby")))))</f>
        <v/>
      </c>
      <c r="J6778" s="12">
        <f>IF(OR(I6778="Carg FV",I6778="Carg xar"),MIN(IF(I6778="Carg FV",ABS(H6778),7.4),7.4,MAX(0,(0.9-M6778)*40)*0.95),0)</f>
        <v/>
      </c>
      <c r="K6778" s="12">
        <f>IF(I6778="V2H",MIN(MAX(0,H6778),7.4,MAX(0,(M6778-P6778)*40)*0.95),0)</f>
        <v/>
      </c>
      <c r="L6778" s="12">
        <f>IF(E6778=0,0,MAX(0,H6778-K6778))</f>
        <v/>
      </c>
      <c r="M6778" s="13">
        <f>M6777+J6777/40-IF(I6777="V2H",K6777/(0.95*40),0)-IF(E6778=0,IF(E6777=1,IF(D6778=1,30,40)*0.18/(2*40),0),0)-IF(E6778=1,IF(E6777=0,IF(D6778=1,30,40)*0.18/(2*40),0),0)</f>
        <v/>
      </c>
      <c r="N6778" s="14" t="n">
        <v>0.09</v>
      </c>
      <c r="O6778" s="15">
        <f>K6778*N6778</f>
        <v/>
      </c>
      <c r="P6778">
        <f>IF(E6778=0,0.3,IF(D6778=1,IF(C6778&gt;=Params!$B$13-3,IF(C6778&lt;Params!$B$13,Params!$B$20,0.3),0.3),IF(C6778&gt;=Params!$B$15-3,IF(C6778&lt;Params!$B$15,Params!$B$21,0.3),0.3)))</f>
        <v/>
      </c>
    </row>
    <row r="6779" ht="15" customHeight="1" s="1">
      <c r="A6779" s="9" t="n">
        <v>6776</v>
      </c>
      <c r="B6779" s="6" t="inlineStr">
        <is>
          <t>10/10</t>
        </is>
      </c>
      <c r="C6779" s="6" t="n">
        <v>7</v>
      </c>
      <c r="D6779" s="6" t="n">
        <v>0</v>
      </c>
      <c r="E6779" s="10">
        <f>IF(D6779=1, IF(OR(C6779&lt;10, C6779&gt;=15),1,0), IF(OR(C6779&lt;7, C6779&gt;=18),1,0))</f>
        <v/>
      </c>
      <c r="F6779" s="11" t="n">
        <v>0.585</v>
      </c>
      <c r="G6779" s="12">
        <f>0.02*8</f>
        <v/>
      </c>
      <c r="H6779" s="12">
        <f>F6779-G6779</f>
        <v/>
      </c>
      <c r="I6779" s="10">
        <f>IF(E6779=0,"Fora",IF(E6778=0,"Carg xar",IF(H6779&lt;0,IF(M6779&lt;0.9,"Carg FV","Stby"),IF(M6779&gt;P6779,"V2H",IF(M6779&lt;0.9,"Carg xar","Stby")))))</f>
        <v/>
      </c>
      <c r="J6779" s="12">
        <f>IF(OR(I6779="Carg FV",I6779="Carg xar"),MIN(IF(I6779="Carg FV",ABS(H6779),7.4),7.4,MAX(0,(0.9-M6779)*40)*0.95),0)</f>
        <v/>
      </c>
      <c r="K6779" s="12">
        <f>IF(I6779="V2H",MIN(MAX(0,H6779),7.4,MAX(0,(M6779-P6779)*40)*0.95),0)</f>
        <v/>
      </c>
      <c r="L6779" s="12">
        <f>IF(E6779=0,0,MAX(0,H6779-K6779))</f>
        <v/>
      </c>
      <c r="M6779" s="13">
        <f>M6778+J6778/40-IF(I6778="V2H",K6778/(0.95*40),0)-IF(E6779=0,IF(E6778=1,IF(D6779=1,30,40)*0.18/(2*40),0),0)-IF(E6779=1,IF(E6778=0,IF(D6779=1,30,40)*0.18/(2*40),0),0)</f>
        <v/>
      </c>
      <c r="N6779" s="14" t="n">
        <v>0.09</v>
      </c>
      <c r="O6779" s="15">
        <f>K6779*N6779</f>
        <v/>
      </c>
      <c r="P6779">
        <f>IF(E6779=0,0.3,IF(D6779=1,IF(C6779&gt;=Params!$B$13-3,IF(C6779&lt;Params!$B$13,Params!$B$20,0.3),0.3),IF(C6779&gt;=Params!$B$15-3,IF(C6779&lt;Params!$B$15,Params!$B$21,0.3),0.3)))</f>
        <v/>
      </c>
    </row>
    <row r="6780" ht="15" customHeight="1" s="1">
      <c r="A6780" s="9" t="n">
        <v>6777</v>
      </c>
      <c r="B6780" s="6" t="inlineStr">
        <is>
          <t>10/10</t>
        </is>
      </c>
      <c r="C6780" s="6" t="n">
        <v>8</v>
      </c>
      <c r="D6780" s="6" t="n">
        <v>0</v>
      </c>
      <c r="E6780" s="10">
        <f>IF(D6780=1, IF(OR(C6780&lt;10, C6780&gt;=15),1,0), IF(OR(C6780&lt;7, C6780&gt;=18),1,0))</f>
        <v/>
      </c>
      <c r="F6780" s="11" t="n">
        <v>0.14</v>
      </c>
      <c r="G6780" s="12">
        <f>0.14*8</f>
        <v/>
      </c>
      <c r="H6780" s="12">
        <f>F6780-G6780</f>
        <v/>
      </c>
      <c r="I6780" s="10">
        <f>IF(E6780=0,"Fora",IF(E6779=0,"Carg xar",IF(H6780&lt;0,IF(M6780&lt;0.9,"Carg FV","Stby"),IF(M6780&gt;P6780,"V2H",IF(M6780&lt;0.9,"Carg xar","Stby")))))</f>
        <v/>
      </c>
      <c r="J6780" s="12">
        <f>IF(OR(I6780="Carg FV",I6780="Carg xar"),MIN(IF(I6780="Carg FV",ABS(H6780),7.4),7.4,MAX(0,(0.9-M6780)*40)*0.95),0)</f>
        <v/>
      </c>
      <c r="K6780" s="12">
        <f>IF(I6780="V2H",MIN(MAX(0,H6780),7.4,MAX(0,(M6780-P6780)*40)*0.95),0)</f>
        <v/>
      </c>
      <c r="L6780" s="12">
        <f>IF(E6780=0,0,MAX(0,H6780-K6780))</f>
        <v/>
      </c>
      <c r="M6780" s="13">
        <f>M6779+J6779/40-IF(I6779="V2H",K6779/(0.95*40),0)-IF(E6780=0,IF(E6779=1,IF(D6780=1,30,40)*0.18/(2*40),0),0)-IF(E6780=1,IF(E6779=0,IF(D6780=1,30,40)*0.18/(2*40),0),0)</f>
        <v/>
      </c>
      <c r="N6780" s="14" t="n">
        <v>0.15</v>
      </c>
      <c r="O6780" s="15">
        <f>K6780*N6780</f>
        <v/>
      </c>
      <c r="P6780">
        <f>IF(E6780=0,0.3,IF(D6780=1,IF(C6780&gt;=Params!$B$13-3,IF(C6780&lt;Params!$B$13,Params!$B$20,0.3),0.3),IF(C6780&gt;=Params!$B$15-3,IF(C6780&lt;Params!$B$15,Params!$B$21,0.3),0.3)))</f>
        <v/>
      </c>
    </row>
    <row r="6781" ht="15" customHeight="1" s="1">
      <c r="A6781" s="9" t="n">
        <v>6778</v>
      </c>
      <c r="B6781" s="6" t="inlineStr">
        <is>
          <t>10/10</t>
        </is>
      </c>
      <c r="C6781" s="6" t="n">
        <v>9</v>
      </c>
      <c r="D6781" s="6" t="n">
        <v>0</v>
      </c>
      <c r="E6781" s="10">
        <f>IF(D6781=1, IF(OR(C6781&lt;10, C6781&gt;=15),1,0), IF(OR(C6781&lt;7, C6781&gt;=18),1,0))</f>
        <v/>
      </c>
      <c r="F6781" s="11" t="n">
        <v>0</v>
      </c>
      <c r="G6781" s="12">
        <f>0.32*8</f>
        <v/>
      </c>
      <c r="H6781" s="12">
        <f>F6781-G6781</f>
        <v/>
      </c>
      <c r="I6781" s="10">
        <f>IF(E6781=0,"Fora",IF(E6780=0,"Carg xar",IF(H6781&lt;0,IF(M6781&lt;0.9,"Carg FV","Stby"),IF(M6781&gt;P6781,"V2H",IF(M6781&lt;0.9,"Carg xar","Stby")))))</f>
        <v/>
      </c>
      <c r="J6781" s="12">
        <f>IF(OR(I6781="Carg FV",I6781="Carg xar"),MIN(IF(I6781="Carg FV",ABS(H6781),7.4),7.4,MAX(0,(0.9-M6781)*40)*0.95),0)</f>
        <v/>
      </c>
      <c r="K6781" s="12">
        <f>IF(I6781="V2H",MIN(MAX(0,H6781),7.4,MAX(0,(M6781-P6781)*40)*0.95),0)</f>
        <v/>
      </c>
      <c r="L6781" s="12">
        <f>IF(E6781=0,0,MAX(0,H6781-K6781))</f>
        <v/>
      </c>
      <c r="M6781" s="13">
        <f>M6780+J6780/40-IF(I6780="V2H",K6780/(0.95*40),0)-IF(E6781=0,IF(E6780=1,IF(D6781=1,30,40)*0.18/(2*40),0),0)-IF(E6781=1,IF(E6780=0,IF(D6781=1,30,40)*0.18/(2*40),0),0)</f>
        <v/>
      </c>
      <c r="N6781" s="14" t="n">
        <v>0.15</v>
      </c>
      <c r="O6781" s="15">
        <f>K6781*N6781</f>
        <v/>
      </c>
      <c r="P6781">
        <f>IF(E6781=0,0.3,IF(D6781=1,IF(C6781&gt;=Params!$B$13-3,IF(C6781&lt;Params!$B$13,Params!$B$20,0.3),0.3),IF(C6781&gt;=Params!$B$15-3,IF(C6781&lt;Params!$B$15,Params!$B$21,0.3),0.3)))</f>
        <v/>
      </c>
    </row>
    <row r="6782" ht="15" customHeight="1" s="1">
      <c r="A6782" s="9" t="n">
        <v>6779</v>
      </c>
      <c r="B6782" s="6" t="inlineStr">
        <is>
          <t>10/10</t>
        </is>
      </c>
      <c r="C6782" s="6" t="n">
        <v>10</v>
      </c>
      <c r="D6782" s="6" t="n">
        <v>0</v>
      </c>
      <c r="E6782" s="10">
        <f>IF(D6782=1, IF(OR(C6782&lt;10, C6782&gt;=15),1,0), IF(OR(C6782&lt;7, C6782&gt;=18),1,0))</f>
        <v/>
      </c>
      <c r="F6782" s="11" t="n">
        <v>0</v>
      </c>
      <c r="G6782" s="12">
        <f>0.52*8</f>
        <v/>
      </c>
      <c r="H6782" s="12">
        <f>F6782-G6782</f>
        <v/>
      </c>
      <c r="I6782" s="10">
        <f>IF(E6782=0,"Fora",IF(E6781=0,"Carg xar",IF(H6782&lt;0,IF(M6782&lt;0.9,"Carg FV","Stby"),IF(M6782&gt;P6782,"V2H",IF(M6782&lt;0.9,"Carg xar","Stby")))))</f>
        <v/>
      </c>
      <c r="J6782" s="12">
        <f>IF(OR(I6782="Carg FV",I6782="Carg xar"),MIN(IF(I6782="Carg FV",ABS(H6782),7.4),7.4,MAX(0,(0.9-M6782)*40)*0.95),0)</f>
        <v/>
      </c>
      <c r="K6782" s="12">
        <f>IF(I6782="V2H",MIN(MAX(0,H6782),7.4,MAX(0,(M6782-P6782)*40)*0.95),0)</f>
        <v/>
      </c>
      <c r="L6782" s="12">
        <f>IF(E6782=0,0,MAX(0,H6782-K6782))</f>
        <v/>
      </c>
      <c r="M6782" s="13">
        <f>M6781+J6781/40-IF(I6781="V2H",K6781/(0.95*40),0)-IF(E6782=0,IF(E6781=1,IF(D6782=1,30,40)*0.18/(2*40),0),0)-IF(E6782=1,IF(E6781=0,IF(D6782=1,30,40)*0.18/(2*40),0),0)</f>
        <v/>
      </c>
      <c r="N6782" s="14" t="n">
        <v>0.2</v>
      </c>
      <c r="O6782" s="15">
        <f>K6782*N6782</f>
        <v/>
      </c>
      <c r="P6782">
        <f>IF(E6782=0,0.3,IF(D6782=1,IF(C6782&gt;=Params!$B$13-3,IF(C6782&lt;Params!$B$13,Params!$B$20,0.3),0.3),IF(C6782&gt;=Params!$B$15-3,IF(C6782&lt;Params!$B$15,Params!$B$21,0.3),0.3)))</f>
        <v/>
      </c>
    </row>
    <row r="6783" ht="15" customHeight="1" s="1">
      <c r="A6783" s="9" t="n">
        <v>6780</v>
      </c>
      <c r="B6783" s="6" t="inlineStr">
        <is>
          <t>10/10</t>
        </is>
      </c>
      <c r="C6783" s="6" t="n">
        <v>11</v>
      </c>
      <c r="D6783" s="6" t="n">
        <v>0</v>
      </c>
      <c r="E6783" s="10">
        <f>IF(D6783=1, IF(OR(C6783&lt;10, C6783&gt;=15),1,0), IF(OR(C6783&lt;7, C6783&gt;=18),1,0))</f>
        <v/>
      </c>
      <c r="F6783" s="11" t="n">
        <v>0</v>
      </c>
      <c r="G6783" s="12">
        <f>0.65*8</f>
        <v/>
      </c>
      <c r="H6783" s="12">
        <f>F6783-G6783</f>
        <v/>
      </c>
      <c r="I6783" s="10">
        <f>IF(E6783=0,"Fora",IF(E6782=0,"Carg xar",IF(H6783&lt;0,IF(M6783&lt;0.9,"Carg FV","Stby"),IF(M6783&gt;P6783,"V2H",IF(M6783&lt;0.9,"Carg xar","Stby")))))</f>
        <v/>
      </c>
      <c r="J6783" s="12">
        <f>IF(OR(I6783="Carg FV",I6783="Carg xar"),MIN(IF(I6783="Carg FV",ABS(H6783),7.4),7.4,MAX(0,(0.9-M6783)*40)*0.95),0)</f>
        <v/>
      </c>
      <c r="K6783" s="12">
        <f>IF(I6783="V2H",MIN(MAX(0,H6783),7.4,MAX(0,(M6783-P6783)*40)*0.95),0)</f>
        <v/>
      </c>
      <c r="L6783" s="12">
        <f>IF(E6783=0,0,MAX(0,H6783-K6783))</f>
        <v/>
      </c>
      <c r="M6783" s="13">
        <f>M6782+J6782/40-IF(I6782="V2H",K6782/(0.95*40),0)-IF(E6783=0,IF(E6782=1,IF(D6783=1,30,40)*0.18/(2*40),0),0)-IF(E6783=1,IF(E6782=0,IF(D6783=1,30,40)*0.18/(2*40),0),0)</f>
        <v/>
      </c>
      <c r="N6783" s="14" t="n">
        <v>0.2</v>
      </c>
      <c r="O6783" s="15">
        <f>K6783*N6783</f>
        <v/>
      </c>
      <c r="P6783">
        <f>IF(E6783=0,0.3,IF(D6783=1,IF(C6783&gt;=Params!$B$13-3,IF(C6783&lt;Params!$B$13,Params!$B$20,0.3),0.3),IF(C6783&gt;=Params!$B$15-3,IF(C6783&lt;Params!$B$15,Params!$B$21,0.3),0.3)))</f>
        <v/>
      </c>
    </row>
    <row r="6784" ht="15" customHeight="1" s="1">
      <c r="A6784" s="9" t="n">
        <v>6781</v>
      </c>
      <c r="B6784" s="6" t="inlineStr">
        <is>
          <t>10/10</t>
        </is>
      </c>
      <c r="C6784" s="6" t="n">
        <v>12</v>
      </c>
      <c r="D6784" s="6" t="n">
        <v>0</v>
      </c>
      <c r="E6784" s="10">
        <f>IF(D6784=1, IF(OR(C6784&lt;10, C6784&gt;=15),1,0), IF(OR(C6784&lt;7, C6784&gt;=18),1,0))</f>
        <v/>
      </c>
      <c r="F6784" s="11" t="n">
        <v>0</v>
      </c>
      <c r="G6784" s="12">
        <f>0.72*8</f>
        <v/>
      </c>
      <c r="H6784" s="12">
        <f>F6784-G6784</f>
        <v/>
      </c>
      <c r="I6784" s="10">
        <f>IF(E6784=0,"Fora",IF(E6783=0,"Carg xar",IF(H6784&lt;0,IF(M6784&lt;0.9,"Carg FV","Stby"),IF(M6784&gt;P6784,"V2H",IF(M6784&lt;0.9,"Carg xar","Stby")))))</f>
        <v/>
      </c>
      <c r="J6784" s="12">
        <f>IF(OR(I6784="Carg FV",I6784="Carg xar"),MIN(IF(I6784="Carg FV",ABS(H6784),7.4),7.4,MAX(0,(0.9-M6784)*40)*0.95),0)</f>
        <v/>
      </c>
      <c r="K6784" s="12">
        <f>IF(I6784="V2H",MIN(MAX(0,H6784),7.4,MAX(0,(M6784-P6784)*40)*0.95),0)</f>
        <v/>
      </c>
      <c r="L6784" s="12">
        <f>IF(E6784=0,0,MAX(0,H6784-K6784))</f>
        <v/>
      </c>
      <c r="M6784" s="13">
        <f>M6783+J6783/40-IF(I6783="V2H",K6783/(0.95*40),0)-IF(E6784=0,IF(E6783=1,IF(D6784=1,30,40)*0.18/(2*40),0),0)-IF(E6784=1,IF(E6783=0,IF(D6784=1,30,40)*0.18/(2*40),0),0)</f>
        <v/>
      </c>
      <c r="N6784" s="14" t="n">
        <v>0.2</v>
      </c>
      <c r="O6784" s="15">
        <f>K6784*N6784</f>
        <v/>
      </c>
      <c r="P6784">
        <f>IF(E6784=0,0.3,IF(D6784=1,IF(C6784&gt;=Params!$B$13-3,IF(C6784&lt;Params!$B$13,Params!$B$20,0.3),0.3),IF(C6784&gt;=Params!$B$15-3,IF(C6784&lt;Params!$B$15,Params!$B$21,0.3),0.3)))</f>
        <v/>
      </c>
    </row>
    <row r="6785" ht="15" customHeight="1" s="1">
      <c r="A6785" s="9" t="n">
        <v>6782</v>
      </c>
      <c r="B6785" s="6" t="inlineStr">
        <is>
          <t>10/10</t>
        </is>
      </c>
      <c r="C6785" s="6" t="n">
        <v>13</v>
      </c>
      <c r="D6785" s="6" t="n">
        <v>0</v>
      </c>
      <c r="E6785" s="10">
        <f>IF(D6785=1, IF(OR(C6785&lt;10, C6785&gt;=15),1,0), IF(OR(C6785&lt;7, C6785&gt;=18),1,0))</f>
        <v/>
      </c>
      <c r="F6785" s="11" t="n">
        <v>0.785</v>
      </c>
      <c r="G6785" s="12">
        <f>0.68*8</f>
        <v/>
      </c>
      <c r="H6785" s="12">
        <f>F6785-G6785</f>
        <v/>
      </c>
      <c r="I6785" s="10">
        <f>IF(E6785=0,"Fora",IF(E6784=0,"Carg xar",IF(H6785&lt;0,IF(M6785&lt;0.9,"Carg FV","Stby"),IF(M6785&gt;P6785,"V2H",IF(M6785&lt;0.9,"Carg xar","Stby")))))</f>
        <v/>
      </c>
      <c r="J6785" s="12">
        <f>IF(OR(I6785="Carg FV",I6785="Carg xar"),MIN(IF(I6785="Carg FV",ABS(H6785),7.4),7.4,MAX(0,(0.9-M6785)*40)*0.95),0)</f>
        <v/>
      </c>
      <c r="K6785" s="12">
        <f>IF(I6785="V2H",MIN(MAX(0,H6785),7.4,MAX(0,(M6785-P6785)*40)*0.95),0)</f>
        <v/>
      </c>
      <c r="L6785" s="12">
        <f>IF(E6785=0,0,MAX(0,H6785-K6785))</f>
        <v/>
      </c>
      <c r="M6785" s="13">
        <f>M6784+J6784/40-IF(I6784="V2H",K6784/(0.95*40),0)-IF(E6785=0,IF(E6784=1,IF(D6785=1,30,40)*0.18/(2*40),0),0)-IF(E6785=1,IF(E6784=0,IF(D6785=1,30,40)*0.18/(2*40),0),0)</f>
        <v/>
      </c>
      <c r="N6785" s="14" t="n">
        <v>0.2</v>
      </c>
      <c r="O6785" s="15">
        <f>K6785*N6785</f>
        <v/>
      </c>
      <c r="P6785">
        <f>IF(E6785=0,0.3,IF(D6785=1,IF(C6785&gt;=Params!$B$13-3,IF(C6785&lt;Params!$B$13,Params!$B$20,0.3),0.3),IF(C6785&gt;=Params!$B$15-3,IF(C6785&lt;Params!$B$15,Params!$B$21,0.3),0.3)))</f>
        <v/>
      </c>
    </row>
    <row r="6786" ht="15" customHeight="1" s="1">
      <c r="A6786" s="9" t="n">
        <v>6783</v>
      </c>
      <c r="B6786" s="6" t="inlineStr">
        <is>
          <t>10/10</t>
        </is>
      </c>
      <c r="C6786" s="6" t="n">
        <v>14</v>
      </c>
      <c r="D6786" s="6" t="n">
        <v>0</v>
      </c>
      <c r="E6786" s="10">
        <f>IF(D6786=1, IF(OR(C6786&lt;10, C6786&gt;=15),1,0), IF(OR(C6786&lt;7, C6786&gt;=18),1,0))</f>
        <v/>
      </c>
      <c r="F6786" s="11" t="n">
        <v>1.833</v>
      </c>
      <c r="G6786" s="12">
        <f>0.55*8</f>
        <v/>
      </c>
      <c r="H6786" s="12">
        <f>F6786-G6786</f>
        <v/>
      </c>
      <c r="I6786" s="10">
        <f>IF(E6786=0,"Fora",IF(E6785=0,"Carg xar",IF(H6786&lt;0,IF(M6786&lt;0.9,"Carg FV","Stby"),IF(M6786&gt;P6786,"V2H",IF(M6786&lt;0.9,"Carg xar","Stby")))))</f>
        <v/>
      </c>
      <c r="J6786" s="12">
        <f>IF(OR(I6786="Carg FV",I6786="Carg xar"),MIN(IF(I6786="Carg FV",ABS(H6786),7.4),7.4,MAX(0,(0.9-M6786)*40)*0.95),0)</f>
        <v/>
      </c>
      <c r="K6786" s="12">
        <f>IF(I6786="V2H",MIN(MAX(0,H6786),7.4,MAX(0,(M6786-P6786)*40)*0.95),0)</f>
        <v/>
      </c>
      <c r="L6786" s="12">
        <f>IF(E6786=0,0,MAX(0,H6786-K6786))</f>
        <v/>
      </c>
      <c r="M6786" s="13">
        <f>M6785+J6785/40-IF(I6785="V2H",K6785/(0.95*40),0)-IF(E6786=0,IF(E6785=1,IF(D6786=1,30,40)*0.18/(2*40),0),0)-IF(E6786=1,IF(E6785=0,IF(D6786=1,30,40)*0.18/(2*40),0),0)</f>
        <v/>
      </c>
      <c r="N6786" s="14" t="n">
        <v>0.15</v>
      </c>
      <c r="O6786" s="15">
        <f>K6786*N6786</f>
        <v/>
      </c>
      <c r="P6786">
        <f>IF(E6786=0,0.3,IF(D6786=1,IF(C6786&gt;=Params!$B$13-3,IF(C6786&lt;Params!$B$13,Params!$B$20,0.3),0.3),IF(C6786&gt;=Params!$B$15-3,IF(C6786&lt;Params!$B$15,Params!$B$21,0.3),0.3)))</f>
        <v/>
      </c>
    </row>
    <row r="6787" ht="15" customHeight="1" s="1">
      <c r="A6787" s="9" t="n">
        <v>6784</v>
      </c>
      <c r="B6787" s="6" t="inlineStr">
        <is>
          <t>10/10</t>
        </is>
      </c>
      <c r="C6787" s="6" t="n">
        <v>15</v>
      </c>
      <c r="D6787" s="6" t="n">
        <v>0</v>
      </c>
      <c r="E6787" s="10">
        <f>IF(D6787=1, IF(OR(C6787&lt;10, C6787&gt;=15),1,0), IF(OR(C6787&lt;7, C6787&gt;=18),1,0))</f>
        <v/>
      </c>
      <c r="F6787" s="11" t="n">
        <v>1.634</v>
      </c>
      <c r="G6787" s="12">
        <f>0.38*8</f>
        <v/>
      </c>
      <c r="H6787" s="12">
        <f>F6787-G6787</f>
        <v/>
      </c>
      <c r="I6787" s="10">
        <f>IF(E6787=0,"Fora",IF(E6786=0,"Carg xar",IF(H6787&lt;0,IF(M6787&lt;0.9,"Carg FV","Stby"),IF(M6787&gt;P6787,"V2H",IF(M6787&lt;0.9,"Carg xar","Stby")))))</f>
        <v/>
      </c>
      <c r="J6787" s="12">
        <f>IF(OR(I6787="Carg FV",I6787="Carg xar"),MIN(IF(I6787="Carg FV",ABS(H6787),7.4),7.4,MAX(0,(0.9-M6787)*40)*0.95),0)</f>
        <v/>
      </c>
      <c r="K6787" s="12">
        <f>IF(I6787="V2H",MIN(MAX(0,H6787),7.4,MAX(0,(M6787-P6787)*40)*0.95),0)</f>
        <v/>
      </c>
      <c r="L6787" s="12">
        <f>IF(E6787=0,0,MAX(0,H6787-K6787))</f>
        <v/>
      </c>
      <c r="M6787" s="13">
        <f>M6786+J6786/40-IF(I6786="V2H",K6786/(0.95*40),0)-IF(E6787=0,IF(E6786=1,IF(D6787=1,30,40)*0.18/(2*40),0),0)-IF(E6787=1,IF(E6786=0,IF(D6787=1,30,40)*0.18/(2*40),0),0)</f>
        <v/>
      </c>
      <c r="N6787" s="14" t="n">
        <v>0.15</v>
      </c>
      <c r="O6787" s="15">
        <f>K6787*N6787</f>
        <v/>
      </c>
      <c r="P6787">
        <f>IF(E6787=0,0.3,IF(D6787=1,IF(C6787&gt;=Params!$B$13-3,IF(C6787&lt;Params!$B$13,Params!$B$20,0.3),0.3),IF(C6787&gt;=Params!$B$15-3,IF(C6787&lt;Params!$B$15,Params!$B$21,0.3),0.3)))</f>
        <v/>
      </c>
    </row>
    <row r="6788" ht="15" customHeight="1" s="1">
      <c r="A6788" s="9" t="n">
        <v>6785</v>
      </c>
      <c r="B6788" s="6" t="inlineStr">
        <is>
          <t>10/10</t>
        </is>
      </c>
      <c r="C6788" s="6" t="n">
        <v>16</v>
      </c>
      <c r="D6788" s="6" t="n">
        <v>0</v>
      </c>
      <c r="E6788" s="10">
        <f>IF(D6788=1, IF(OR(C6788&lt;10, C6788&gt;=15),1,0), IF(OR(C6788&lt;7, C6788&gt;=18),1,0))</f>
        <v/>
      </c>
      <c r="F6788" s="11" t="n">
        <v>0</v>
      </c>
      <c r="G6788" s="12">
        <f>0.18*8</f>
        <v/>
      </c>
      <c r="H6788" s="12">
        <f>F6788-G6788</f>
        <v/>
      </c>
      <c r="I6788" s="10">
        <f>IF(E6788=0,"Fora",IF(E6787=0,"Carg xar",IF(H6788&lt;0,IF(M6788&lt;0.9,"Carg FV","Stby"),IF(M6788&gt;P6788,"V2H",IF(M6788&lt;0.9,"Carg xar","Stby")))))</f>
        <v/>
      </c>
      <c r="J6788" s="12">
        <f>IF(OR(I6788="Carg FV",I6788="Carg xar"),MIN(IF(I6788="Carg FV",ABS(H6788),7.4),7.4,MAX(0,(0.9-M6788)*40)*0.95),0)</f>
        <v/>
      </c>
      <c r="K6788" s="12">
        <f>IF(I6788="V2H",MIN(MAX(0,H6788),7.4,MAX(0,(M6788-P6788)*40)*0.95),0)</f>
        <v/>
      </c>
      <c r="L6788" s="12">
        <f>IF(E6788=0,0,MAX(0,H6788-K6788))</f>
        <v/>
      </c>
      <c r="M6788" s="13">
        <f>M6787+J6787/40-IF(I6787="V2H",K6787/(0.95*40),0)-IF(E6788=0,IF(E6787=1,IF(D6788=1,30,40)*0.18/(2*40),0),0)-IF(E6788=1,IF(E6787=0,IF(D6788=1,30,40)*0.18/(2*40),0),0)</f>
        <v/>
      </c>
      <c r="N6788" s="14" t="n">
        <v>0.15</v>
      </c>
      <c r="O6788" s="15">
        <f>K6788*N6788</f>
        <v/>
      </c>
      <c r="P6788">
        <f>IF(E6788=0,0.3,IF(D6788=1,IF(C6788&gt;=Params!$B$13-3,IF(C6788&lt;Params!$B$13,Params!$B$20,0.3),0.3),IF(C6788&gt;=Params!$B$15-3,IF(C6788&lt;Params!$B$15,Params!$B$21,0.3),0.3)))</f>
        <v/>
      </c>
    </row>
    <row r="6789" ht="15" customHeight="1" s="1">
      <c r="A6789" s="9" t="n">
        <v>6786</v>
      </c>
      <c r="B6789" s="6" t="inlineStr">
        <is>
          <t>10/10</t>
        </is>
      </c>
      <c r="C6789" s="6" t="n">
        <v>17</v>
      </c>
      <c r="D6789" s="6" t="n">
        <v>0</v>
      </c>
      <c r="E6789" s="10">
        <f>IF(D6789=1, IF(OR(C6789&lt;10, C6789&gt;=15),1,0), IF(OR(C6789&lt;7, C6789&gt;=18),1,0))</f>
        <v/>
      </c>
      <c r="F6789" s="11" t="n">
        <v>0</v>
      </c>
      <c r="G6789" s="12">
        <f>0.04*8</f>
        <v/>
      </c>
      <c r="H6789" s="12">
        <f>F6789-G6789</f>
        <v/>
      </c>
      <c r="I6789" s="10">
        <f>IF(E6789=0,"Fora",IF(E6788=0,"Carg xar",IF(H6789&lt;0,IF(M6789&lt;0.9,"Carg FV","Stby"),IF(M6789&gt;P6789,"V2H",IF(M6789&lt;0.9,"Carg xar","Stby")))))</f>
        <v/>
      </c>
      <c r="J6789" s="12">
        <f>IF(OR(I6789="Carg FV",I6789="Carg xar"),MIN(IF(I6789="Carg FV",ABS(H6789),7.4),7.4,MAX(0,(0.9-M6789)*40)*0.95),0)</f>
        <v/>
      </c>
      <c r="K6789" s="12">
        <f>IF(I6789="V2H",MIN(MAX(0,H6789),7.4,MAX(0,(M6789-P6789)*40)*0.95),0)</f>
        <v/>
      </c>
      <c r="L6789" s="12">
        <f>IF(E6789=0,0,MAX(0,H6789-K6789))</f>
        <v/>
      </c>
      <c r="M6789" s="13">
        <f>M6788+J6788/40-IF(I6788="V2H",K6788/(0.95*40),0)-IF(E6789=0,IF(E6788=1,IF(D6789=1,30,40)*0.18/(2*40),0),0)-IF(E6789=1,IF(E6788=0,IF(D6789=1,30,40)*0.18/(2*40),0),0)</f>
        <v/>
      </c>
      <c r="N6789" s="14" t="n">
        <v>0.15</v>
      </c>
      <c r="O6789" s="15">
        <f>K6789*N6789</f>
        <v/>
      </c>
      <c r="P6789">
        <f>IF(E6789=0,0.3,IF(D6789=1,IF(C6789&gt;=Params!$B$13-3,IF(C6789&lt;Params!$B$13,Params!$B$20,0.3),0.3),IF(C6789&gt;=Params!$B$15-3,IF(C6789&lt;Params!$B$15,Params!$B$21,0.3),0.3)))</f>
        <v/>
      </c>
    </row>
    <row r="6790" ht="15" customHeight="1" s="1">
      <c r="A6790" s="9" t="n">
        <v>6787</v>
      </c>
      <c r="B6790" s="6" t="inlineStr">
        <is>
          <t>10/10</t>
        </is>
      </c>
      <c r="C6790" s="6" t="n">
        <v>18</v>
      </c>
      <c r="D6790" s="6" t="n">
        <v>0</v>
      </c>
      <c r="E6790" s="10">
        <f>IF(D6790=1, IF(OR(C6790&lt;10, C6790&gt;=15),1,0), IF(OR(C6790&lt;7, C6790&gt;=18),1,0))</f>
        <v/>
      </c>
      <c r="F6790" s="11" t="n">
        <v>0</v>
      </c>
      <c r="G6790" s="12">
        <f>0*8</f>
        <v/>
      </c>
      <c r="H6790" s="12">
        <f>F6790-G6790</f>
        <v/>
      </c>
      <c r="I6790" s="10">
        <f>IF(E6790=0,"Fora",IF(E6789=0,"Carg xar",IF(H6790&lt;0,IF(M6790&lt;0.9,"Carg FV","Stby"),IF(M6790&gt;P6790,"V2H",IF(M6790&lt;0.9,"Carg xar","Stby")))))</f>
        <v/>
      </c>
      <c r="J6790" s="12">
        <f>IF(OR(I6790="Carg FV",I6790="Carg xar"),MIN(IF(I6790="Carg FV",ABS(H6790),7.4),7.4,MAX(0,(0.9-M6790)*40)*0.95),0)</f>
        <v/>
      </c>
      <c r="K6790" s="12">
        <f>IF(I6790="V2H",MIN(MAX(0,H6790),7.4,MAX(0,(M6790-P6790)*40)*0.95),0)</f>
        <v/>
      </c>
      <c r="L6790" s="12">
        <f>IF(E6790=0,0,MAX(0,H6790-K6790))</f>
        <v/>
      </c>
      <c r="M6790" s="13">
        <f>M6789+J6789/40-IF(I6789="V2H",K6789/(0.95*40),0)-IF(E6790=0,IF(E6789=1,IF(D6790=1,30,40)*0.18/(2*40),0),0)-IF(E6790=1,IF(E6789=0,IF(D6790=1,30,40)*0.18/(2*40),0),0)</f>
        <v/>
      </c>
      <c r="N6790" s="14" t="n">
        <v>0.2</v>
      </c>
      <c r="O6790" s="15">
        <f>K6790*N6790</f>
        <v/>
      </c>
      <c r="P6790">
        <f>IF(E6790=0,0.3,IF(D6790=1,IF(C6790&gt;=Params!$B$13-3,IF(C6790&lt;Params!$B$13,Params!$B$20,0.3),0.3),IF(C6790&gt;=Params!$B$15-3,IF(C6790&lt;Params!$B$15,Params!$B$21,0.3),0.3)))</f>
        <v/>
      </c>
    </row>
    <row r="6791" ht="15" customHeight="1" s="1">
      <c r="A6791" s="9" t="n">
        <v>6788</v>
      </c>
      <c r="B6791" s="6" t="inlineStr">
        <is>
          <t>10/10</t>
        </is>
      </c>
      <c r="C6791" s="6" t="n">
        <v>19</v>
      </c>
      <c r="D6791" s="6" t="n">
        <v>0</v>
      </c>
      <c r="E6791" s="10">
        <f>IF(D6791=1, IF(OR(C6791&lt;10, C6791&gt;=15),1,0), IF(OR(C6791&lt;7, C6791&gt;=18),1,0))</f>
        <v/>
      </c>
      <c r="F6791" s="11" t="n">
        <v>0.204</v>
      </c>
      <c r="G6791" s="12">
        <f>0*8</f>
        <v/>
      </c>
      <c r="H6791" s="12">
        <f>F6791-G6791</f>
        <v/>
      </c>
      <c r="I6791" s="10">
        <f>IF(E6791=0,"Fora",IF(E6790=0,"Carg xar",IF(H6791&lt;0,IF(M6791&lt;0.9,"Carg FV","Stby"),IF(M6791&gt;P6791,"V2H",IF(M6791&lt;0.9,"Carg xar","Stby")))))</f>
        <v/>
      </c>
      <c r="J6791" s="12">
        <f>IF(OR(I6791="Carg FV",I6791="Carg xar"),MIN(IF(I6791="Carg FV",ABS(H6791),7.4),7.4,MAX(0,(0.9-M6791)*40)*0.95),0)</f>
        <v/>
      </c>
      <c r="K6791" s="12">
        <f>IF(I6791="V2H",MIN(MAX(0,H6791),7.4,MAX(0,(M6791-P6791)*40)*0.95),0)</f>
        <v/>
      </c>
      <c r="L6791" s="12">
        <f>IF(E6791=0,0,MAX(0,H6791-K6791))</f>
        <v/>
      </c>
      <c r="M6791" s="13">
        <f>M6790+J6790/40-IF(I6790="V2H",K6790/(0.95*40),0)-IF(E6791=0,IF(E6790=1,IF(D6791=1,30,40)*0.18/(2*40),0),0)-IF(E6791=1,IF(E6790=0,IF(D6791=1,30,40)*0.18/(2*40),0),0)</f>
        <v/>
      </c>
      <c r="N6791" s="14" t="n">
        <v>0.2</v>
      </c>
      <c r="O6791" s="15">
        <f>K6791*N6791</f>
        <v/>
      </c>
      <c r="P6791">
        <f>IF(E6791=0,0.3,IF(D6791=1,IF(C6791&gt;=Params!$B$13-3,IF(C6791&lt;Params!$B$13,Params!$B$20,0.3),0.3),IF(C6791&gt;=Params!$B$15-3,IF(C6791&lt;Params!$B$15,Params!$B$21,0.3),0.3)))</f>
        <v/>
      </c>
    </row>
    <row r="6792" ht="15" customHeight="1" s="1">
      <c r="A6792" s="9" t="n">
        <v>6789</v>
      </c>
      <c r="B6792" s="6" t="inlineStr">
        <is>
          <t>10/10</t>
        </is>
      </c>
      <c r="C6792" s="6" t="n">
        <v>20</v>
      </c>
      <c r="D6792" s="6" t="n">
        <v>0</v>
      </c>
      <c r="E6792" s="10">
        <f>IF(D6792=1, IF(OR(C6792&lt;10, C6792&gt;=15),1,0), IF(OR(C6792&lt;7, C6792&gt;=18),1,0))</f>
        <v/>
      </c>
      <c r="F6792" s="11" t="n">
        <v>0.362</v>
      </c>
      <c r="G6792" s="12">
        <f>0*8</f>
        <v/>
      </c>
      <c r="H6792" s="12">
        <f>F6792-G6792</f>
        <v/>
      </c>
      <c r="I6792" s="10">
        <f>IF(E6792=0,"Fora",IF(E6791=0,"Carg xar",IF(H6792&lt;0,IF(M6792&lt;0.9,"Carg FV","Stby"),IF(M6792&gt;P6792,"V2H",IF(M6792&lt;0.9,"Carg xar","Stby")))))</f>
        <v/>
      </c>
      <c r="J6792" s="12">
        <f>IF(OR(I6792="Carg FV",I6792="Carg xar"),MIN(IF(I6792="Carg FV",ABS(H6792),7.4),7.4,MAX(0,(0.9-M6792)*40)*0.95),0)</f>
        <v/>
      </c>
      <c r="K6792" s="12">
        <f>IF(I6792="V2H",MIN(MAX(0,H6792),7.4,MAX(0,(M6792-P6792)*40)*0.95),0)</f>
        <v/>
      </c>
      <c r="L6792" s="12">
        <f>IF(E6792=0,0,MAX(0,H6792-K6792))</f>
        <v/>
      </c>
      <c r="M6792" s="13">
        <f>M6791+J6791/40-IF(I6791="V2H",K6791/(0.95*40),0)-IF(E6792=0,IF(E6791=1,IF(D6792=1,30,40)*0.18/(2*40),0),0)-IF(E6792=1,IF(E6791=0,IF(D6792=1,30,40)*0.18/(2*40),0),0)</f>
        <v/>
      </c>
      <c r="N6792" s="14" t="n">
        <v>0.2</v>
      </c>
      <c r="O6792" s="15">
        <f>K6792*N6792</f>
        <v/>
      </c>
      <c r="P6792">
        <f>IF(E6792=0,0.3,IF(D6792=1,IF(C6792&gt;=Params!$B$13-3,IF(C6792&lt;Params!$B$13,Params!$B$20,0.3),0.3),IF(C6792&gt;=Params!$B$15-3,IF(C6792&lt;Params!$B$15,Params!$B$21,0.3),0.3)))</f>
        <v/>
      </c>
    </row>
    <row r="6793" ht="15" customHeight="1" s="1">
      <c r="A6793" s="9" t="n">
        <v>6790</v>
      </c>
      <c r="B6793" s="6" t="inlineStr">
        <is>
          <t>10/10</t>
        </is>
      </c>
      <c r="C6793" s="6" t="n">
        <v>21</v>
      </c>
      <c r="D6793" s="6" t="n">
        <v>0</v>
      </c>
      <c r="E6793" s="10">
        <f>IF(D6793=1, IF(OR(C6793&lt;10, C6793&gt;=15),1,0), IF(OR(C6793&lt;7, C6793&gt;=18),1,0))</f>
        <v/>
      </c>
      <c r="F6793" s="11" t="n">
        <v>0.344</v>
      </c>
      <c r="G6793" s="12">
        <f>0*8</f>
        <v/>
      </c>
      <c r="H6793" s="12">
        <f>F6793-G6793</f>
        <v/>
      </c>
      <c r="I6793" s="10">
        <f>IF(E6793=0,"Fora",IF(E6792=0,"Carg xar",IF(H6793&lt;0,IF(M6793&lt;0.9,"Carg FV","Stby"),IF(M6793&gt;P6793,"V2H",IF(M6793&lt;0.9,"Carg xar","Stby")))))</f>
        <v/>
      </c>
      <c r="J6793" s="12">
        <f>IF(OR(I6793="Carg FV",I6793="Carg xar"),MIN(IF(I6793="Carg FV",ABS(H6793),7.4),7.4,MAX(0,(0.9-M6793)*40)*0.95),0)</f>
        <v/>
      </c>
      <c r="K6793" s="12">
        <f>IF(I6793="V2H",MIN(MAX(0,H6793),7.4,MAX(0,(M6793-P6793)*40)*0.95),0)</f>
        <v/>
      </c>
      <c r="L6793" s="12">
        <f>IF(E6793=0,0,MAX(0,H6793-K6793))</f>
        <v/>
      </c>
      <c r="M6793" s="13">
        <f>M6792+J6792/40-IF(I6792="V2H",K6792/(0.95*40),0)-IF(E6793=0,IF(E6792=1,IF(D6793=1,30,40)*0.18/(2*40),0),0)-IF(E6793=1,IF(E6792=0,IF(D6793=1,30,40)*0.18/(2*40),0),0)</f>
        <v/>
      </c>
      <c r="N6793" s="14" t="n">
        <v>0.2</v>
      </c>
      <c r="O6793" s="15">
        <f>K6793*N6793</f>
        <v/>
      </c>
      <c r="P6793">
        <f>IF(E6793=0,0.3,IF(D6793=1,IF(C6793&gt;=Params!$B$13-3,IF(C6793&lt;Params!$B$13,Params!$B$20,0.3),0.3),IF(C6793&gt;=Params!$B$15-3,IF(C6793&lt;Params!$B$15,Params!$B$21,0.3),0.3)))</f>
        <v/>
      </c>
    </row>
    <row r="6794" ht="15" customHeight="1" s="1">
      <c r="A6794" s="9" t="n">
        <v>6791</v>
      </c>
      <c r="B6794" s="6" t="inlineStr">
        <is>
          <t>10/10</t>
        </is>
      </c>
      <c r="C6794" s="6" t="n">
        <v>22</v>
      </c>
      <c r="D6794" s="6" t="n">
        <v>0</v>
      </c>
      <c r="E6794" s="10">
        <f>IF(D6794=1, IF(OR(C6794&lt;10, C6794&gt;=15),1,0), IF(OR(C6794&lt;7, C6794&gt;=18),1,0))</f>
        <v/>
      </c>
      <c r="F6794" s="11" t="n">
        <v>0.405</v>
      </c>
      <c r="G6794" s="12">
        <f>0*8</f>
        <v/>
      </c>
      <c r="H6794" s="12">
        <f>F6794-G6794</f>
        <v/>
      </c>
      <c r="I6794" s="10">
        <f>IF(E6794=0,"Fora",IF(E6793=0,"Carg xar",IF(H6794&lt;0,IF(M6794&lt;0.9,"Carg FV","Stby"),IF(M6794&gt;P6794,"V2H",IF(M6794&lt;0.9,"Carg xar","Stby")))))</f>
        <v/>
      </c>
      <c r="J6794" s="12">
        <f>IF(OR(I6794="Carg FV",I6794="Carg xar"),MIN(IF(I6794="Carg FV",ABS(H6794),7.4),7.4,MAX(0,(0.9-M6794)*40)*0.95),0)</f>
        <v/>
      </c>
      <c r="K6794" s="12">
        <f>IF(I6794="V2H",MIN(MAX(0,H6794),7.4,MAX(0,(M6794-P6794)*40)*0.95),0)</f>
        <v/>
      </c>
      <c r="L6794" s="12">
        <f>IF(E6794=0,0,MAX(0,H6794-K6794))</f>
        <v/>
      </c>
      <c r="M6794" s="13">
        <f>M6793+J6793/40-IF(I6793="V2H",K6793/(0.95*40),0)-IF(E6794=0,IF(E6793=1,IF(D6794=1,30,40)*0.18/(2*40),0),0)-IF(E6794=1,IF(E6793=0,IF(D6794=1,30,40)*0.18/(2*40),0),0)</f>
        <v/>
      </c>
      <c r="N6794" s="14" t="n">
        <v>0.15</v>
      </c>
      <c r="O6794" s="15">
        <f>K6794*N6794</f>
        <v/>
      </c>
      <c r="P6794">
        <f>IF(E6794=0,0.3,IF(D6794=1,IF(C6794&gt;=Params!$B$13-3,IF(C6794&lt;Params!$B$13,Params!$B$20,0.3),0.3),IF(C6794&gt;=Params!$B$15-3,IF(C6794&lt;Params!$B$15,Params!$B$21,0.3),0.3)))</f>
        <v/>
      </c>
    </row>
    <row r="6795" ht="15" customHeight="1" s="1">
      <c r="A6795" s="9" t="n">
        <v>6792</v>
      </c>
      <c r="B6795" s="6" t="inlineStr">
        <is>
          <t>10/10</t>
        </is>
      </c>
      <c r="C6795" s="6" t="n">
        <v>23</v>
      </c>
      <c r="D6795" s="6" t="n">
        <v>0</v>
      </c>
      <c r="E6795" s="10">
        <f>IF(D6795=1, IF(OR(C6795&lt;10, C6795&gt;=15),1,0), IF(OR(C6795&lt;7, C6795&gt;=18),1,0))</f>
        <v/>
      </c>
      <c r="F6795" s="11" t="n">
        <v>0.244</v>
      </c>
      <c r="G6795" s="12">
        <f>0*8</f>
        <v/>
      </c>
      <c r="H6795" s="12">
        <f>F6795-G6795</f>
        <v/>
      </c>
      <c r="I6795" s="10">
        <f>IF(E6795=0,"Fora",IF(E6794=0,"Carg xar",IF(H6795&lt;0,IF(M6795&lt;0.9,"Carg FV","Stby"),IF(M6795&gt;P6795,"V2H",IF(M6795&lt;0.9,"Carg xar","Stby")))))</f>
        <v/>
      </c>
      <c r="J6795" s="12">
        <f>IF(OR(I6795="Carg FV",I6795="Carg xar"),MIN(IF(I6795="Carg FV",ABS(H6795),7.4),7.4,MAX(0,(0.9-M6795)*40)*0.95),0)</f>
        <v/>
      </c>
      <c r="K6795" s="12">
        <f>IF(I6795="V2H",MIN(MAX(0,H6795),7.4,MAX(0,(M6795-P6795)*40)*0.95),0)</f>
        <v/>
      </c>
      <c r="L6795" s="12">
        <f>IF(E6795=0,0,MAX(0,H6795-K6795))</f>
        <v/>
      </c>
      <c r="M6795" s="13">
        <f>M6794+J6794/40-IF(I6794="V2H",K6794/(0.95*40),0)-IF(E6795=0,IF(E6794=1,IF(D6795=1,30,40)*0.18/(2*40),0),0)-IF(E6795=1,IF(E6794=0,IF(D6795=1,30,40)*0.18/(2*40),0),0)</f>
        <v/>
      </c>
      <c r="N6795" s="14" t="n">
        <v>0.15</v>
      </c>
      <c r="O6795" s="15">
        <f>K6795*N6795</f>
        <v/>
      </c>
      <c r="P6795">
        <f>IF(E6795=0,0.3,IF(D6795=1,IF(C6795&gt;=Params!$B$13-3,IF(C6795&lt;Params!$B$13,Params!$B$20,0.3),0.3),IF(C6795&gt;=Params!$B$15-3,IF(C6795&lt;Params!$B$15,Params!$B$21,0.3),0.3)))</f>
        <v/>
      </c>
    </row>
    <row r="6796" ht="15" customHeight="1" s="1">
      <c r="A6796" s="9" t="n">
        <v>6793</v>
      </c>
      <c r="B6796" s="6" t="inlineStr">
        <is>
          <t>11/10</t>
        </is>
      </c>
      <c r="C6796" s="6" t="n">
        <v>0</v>
      </c>
      <c r="D6796" s="6" t="n">
        <v>1</v>
      </c>
      <c r="E6796" s="10">
        <f>IF(D6796=1, IF(OR(C6796&lt;10, C6796&gt;=15),1,0), IF(OR(C6796&lt;7, C6796&gt;=18),1,0))</f>
        <v/>
      </c>
      <c r="F6796" s="11" t="n">
        <v>0.208</v>
      </c>
      <c r="G6796" s="12">
        <f>0*8</f>
        <v/>
      </c>
      <c r="H6796" s="12">
        <f>F6796-G6796</f>
        <v/>
      </c>
      <c r="I6796" s="10">
        <f>IF(E6796=0,"Fora",IF(E6795=0,"Carg xar",IF(H6796&lt;0,IF(M6796&lt;0.9,"Carg FV","Stby"),IF(M6796&gt;P6796,"V2H",IF(M6796&lt;0.9,"Carg xar","Stby")))))</f>
        <v/>
      </c>
      <c r="J6796" s="12">
        <f>IF(OR(I6796="Carg FV",I6796="Carg xar"),MIN(IF(I6796="Carg FV",ABS(H6796),7.4),7.4,MAX(0,(0.9-M6796)*40)*0.95),0)</f>
        <v/>
      </c>
      <c r="K6796" s="12">
        <f>IF(I6796="V2H",MIN(MAX(0,H6796),7.4,MAX(0,(M6796-P6796)*40)*0.95),0)</f>
        <v/>
      </c>
      <c r="L6796" s="12">
        <f>IF(E6796=0,0,MAX(0,H6796-K6796))</f>
        <v/>
      </c>
      <c r="M6796" s="13">
        <f>M6795+J6795/40-IF(I6795="V2H",K6795/(0.95*40),0)-IF(E6796=0,IF(E6795=1,IF(D6796=1,30,40)*0.18/(2*40),0),0)-IF(E6796=1,IF(E6795=0,IF(D6796=1,30,40)*0.18/(2*40),0),0)</f>
        <v/>
      </c>
      <c r="N6796" s="14" t="n">
        <v>0.09</v>
      </c>
      <c r="O6796" s="15">
        <f>K6796*N6796</f>
        <v/>
      </c>
      <c r="P6796">
        <f>IF(E6796=0,0.3,IF(D6796=1,IF(C6796&gt;=Params!$B$13-3,IF(C6796&lt;Params!$B$13,Params!$B$20,0.3),0.3),IF(C6796&gt;=Params!$B$15-3,IF(C6796&lt;Params!$B$15,Params!$B$21,0.3),0.3)))</f>
        <v/>
      </c>
    </row>
    <row r="6797" ht="15" customHeight="1" s="1">
      <c r="A6797" s="9" t="n">
        <v>6794</v>
      </c>
      <c r="B6797" s="6" t="inlineStr">
        <is>
          <t>11/10</t>
        </is>
      </c>
      <c r="C6797" s="6" t="n">
        <v>1</v>
      </c>
      <c r="D6797" s="6" t="n">
        <v>1</v>
      </c>
      <c r="E6797" s="10">
        <f>IF(D6797=1, IF(OR(C6797&lt;10, C6797&gt;=15),1,0), IF(OR(C6797&lt;7, C6797&gt;=18),1,0))</f>
        <v/>
      </c>
      <c r="F6797" s="11" t="n">
        <v>0.126</v>
      </c>
      <c r="G6797" s="12">
        <f>0*8</f>
        <v/>
      </c>
      <c r="H6797" s="12">
        <f>F6797-G6797</f>
        <v/>
      </c>
      <c r="I6797" s="10">
        <f>IF(E6797=0,"Fora",IF(E6796=0,"Carg xar",IF(H6797&lt;0,IF(M6797&lt;0.9,"Carg FV","Stby"),IF(M6797&gt;P6797,"V2H",IF(M6797&lt;0.9,"Carg xar","Stby")))))</f>
        <v/>
      </c>
      <c r="J6797" s="12">
        <f>IF(OR(I6797="Carg FV",I6797="Carg xar"),MIN(IF(I6797="Carg FV",ABS(H6797),7.4),7.4,MAX(0,(0.9-M6797)*40)*0.95),0)</f>
        <v/>
      </c>
      <c r="K6797" s="12">
        <f>IF(I6797="V2H",MIN(MAX(0,H6797),7.4,MAX(0,(M6797-P6797)*40)*0.95),0)</f>
        <v/>
      </c>
      <c r="L6797" s="12">
        <f>IF(E6797=0,0,MAX(0,H6797-K6797))</f>
        <v/>
      </c>
      <c r="M6797" s="13">
        <f>M6796+J6796/40-IF(I6796="V2H",K6796/(0.95*40),0)-IF(E6797=0,IF(E6796=1,IF(D6797=1,30,40)*0.18/(2*40),0),0)-IF(E6797=1,IF(E6796=0,IF(D6797=1,30,40)*0.18/(2*40),0),0)</f>
        <v/>
      </c>
      <c r="N6797" s="14" t="n">
        <v>0.09</v>
      </c>
      <c r="O6797" s="15">
        <f>K6797*N6797</f>
        <v/>
      </c>
      <c r="P6797">
        <f>IF(E6797=0,0.3,IF(D6797=1,IF(C6797&gt;=Params!$B$13-3,IF(C6797&lt;Params!$B$13,Params!$B$20,0.3),0.3),IF(C6797&gt;=Params!$B$15-3,IF(C6797&lt;Params!$B$15,Params!$B$21,0.3),0.3)))</f>
        <v/>
      </c>
    </row>
    <row r="6798" ht="15" customHeight="1" s="1">
      <c r="A6798" s="9" t="n">
        <v>6795</v>
      </c>
      <c r="B6798" s="6" t="inlineStr">
        <is>
          <t>11/10</t>
        </is>
      </c>
      <c r="C6798" s="6" t="n">
        <v>2</v>
      </c>
      <c r="D6798" s="6" t="n">
        <v>1</v>
      </c>
      <c r="E6798" s="10">
        <f>IF(D6798=1, IF(OR(C6798&lt;10, C6798&gt;=15),1,0), IF(OR(C6798&lt;7, C6798&gt;=18),1,0))</f>
        <v/>
      </c>
      <c r="F6798" s="11" t="n">
        <v>0.177</v>
      </c>
      <c r="G6798" s="12">
        <f>0*8</f>
        <v/>
      </c>
      <c r="H6798" s="12">
        <f>F6798-G6798</f>
        <v/>
      </c>
      <c r="I6798" s="10">
        <f>IF(E6798=0,"Fora",IF(E6797=0,"Carg xar",IF(H6798&lt;0,IF(M6798&lt;0.9,"Carg FV","Stby"),IF(M6798&gt;P6798,"V2H",IF(M6798&lt;0.9,"Carg xar","Stby")))))</f>
        <v/>
      </c>
      <c r="J6798" s="12">
        <f>IF(OR(I6798="Carg FV",I6798="Carg xar"),MIN(IF(I6798="Carg FV",ABS(H6798),7.4),7.4,MAX(0,(0.9-M6798)*40)*0.95),0)</f>
        <v/>
      </c>
      <c r="K6798" s="12">
        <f>IF(I6798="V2H",MIN(MAX(0,H6798),7.4,MAX(0,(M6798-P6798)*40)*0.95),0)</f>
        <v/>
      </c>
      <c r="L6798" s="12">
        <f>IF(E6798=0,0,MAX(0,H6798-K6798))</f>
        <v/>
      </c>
      <c r="M6798" s="13">
        <f>M6797+J6797/40-IF(I6797="V2H",K6797/(0.95*40),0)-IF(E6798=0,IF(E6797=1,IF(D6798=1,30,40)*0.18/(2*40),0),0)-IF(E6798=1,IF(E6797=0,IF(D6798=1,30,40)*0.18/(2*40),0),0)</f>
        <v/>
      </c>
      <c r="N6798" s="14" t="n">
        <v>0.09</v>
      </c>
      <c r="O6798" s="15">
        <f>K6798*N6798</f>
        <v/>
      </c>
      <c r="P6798">
        <f>IF(E6798=0,0.3,IF(D6798=1,IF(C6798&gt;=Params!$B$13-3,IF(C6798&lt;Params!$B$13,Params!$B$20,0.3),0.3),IF(C6798&gt;=Params!$B$15-3,IF(C6798&lt;Params!$B$15,Params!$B$21,0.3),0.3)))</f>
        <v/>
      </c>
    </row>
    <row r="6799" ht="15" customHeight="1" s="1">
      <c r="A6799" s="9" t="n">
        <v>6796</v>
      </c>
      <c r="B6799" s="6" t="inlineStr">
        <is>
          <t>11/10</t>
        </is>
      </c>
      <c r="C6799" s="6" t="n">
        <v>3</v>
      </c>
      <c r="D6799" s="6" t="n">
        <v>1</v>
      </c>
      <c r="E6799" s="10">
        <f>IF(D6799=1, IF(OR(C6799&lt;10, C6799&gt;=15),1,0), IF(OR(C6799&lt;7, C6799&gt;=18),1,0))</f>
        <v/>
      </c>
      <c r="F6799" s="11" t="n">
        <v>0.134</v>
      </c>
      <c r="G6799" s="12">
        <f>0*8</f>
        <v/>
      </c>
      <c r="H6799" s="12">
        <f>F6799-G6799</f>
        <v/>
      </c>
      <c r="I6799" s="10">
        <f>IF(E6799=0,"Fora",IF(E6798=0,"Carg xar",IF(H6799&lt;0,IF(M6799&lt;0.9,"Carg FV","Stby"),IF(M6799&gt;P6799,"V2H",IF(M6799&lt;0.9,"Carg xar","Stby")))))</f>
        <v/>
      </c>
      <c r="J6799" s="12">
        <f>IF(OR(I6799="Carg FV",I6799="Carg xar"),MIN(IF(I6799="Carg FV",ABS(H6799),7.4),7.4,MAX(0,(0.9-M6799)*40)*0.95),0)</f>
        <v/>
      </c>
      <c r="K6799" s="12">
        <f>IF(I6799="V2H",MIN(MAX(0,H6799),7.4,MAX(0,(M6799-P6799)*40)*0.95),0)</f>
        <v/>
      </c>
      <c r="L6799" s="12">
        <f>IF(E6799=0,0,MAX(0,H6799-K6799))</f>
        <v/>
      </c>
      <c r="M6799" s="13">
        <f>M6798+J6798/40-IF(I6798="V2H",K6798/(0.95*40),0)-IF(E6799=0,IF(E6798=1,IF(D6799=1,30,40)*0.18/(2*40),0),0)-IF(E6799=1,IF(E6798=0,IF(D6799=1,30,40)*0.18/(2*40),0),0)</f>
        <v/>
      </c>
      <c r="N6799" s="14" t="n">
        <v>0.09</v>
      </c>
      <c r="O6799" s="15">
        <f>K6799*N6799</f>
        <v/>
      </c>
      <c r="P6799">
        <f>IF(E6799=0,0.3,IF(D6799=1,IF(C6799&gt;=Params!$B$13-3,IF(C6799&lt;Params!$B$13,Params!$B$20,0.3),0.3),IF(C6799&gt;=Params!$B$15-3,IF(C6799&lt;Params!$B$15,Params!$B$21,0.3),0.3)))</f>
        <v/>
      </c>
    </row>
    <row r="6800" ht="15" customHeight="1" s="1">
      <c r="A6800" s="9" t="n">
        <v>6797</v>
      </c>
      <c r="B6800" s="6" t="inlineStr">
        <is>
          <t>11/10</t>
        </is>
      </c>
      <c r="C6800" s="6" t="n">
        <v>4</v>
      </c>
      <c r="D6800" s="6" t="n">
        <v>1</v>
      </c>
      <c r="E6800" s="10">
        <f>IF(D6800=1, IF(OR(C6800&lt;10, C6800&gt;=15),1,0), IF(OR(C6800&lt;7, C6800&gt;=18),1,0))</f>
        <v/>
      </c>
      <c r="F6800" s="11" t="n">
        <v>0.182</v>
      </c>
      <c r="G6800" s="12">
        <f>0*8</f>
        <v/>
      </c>
      <c r="H6800" s="12">
        <f>F6800-G6800</f>
        <v/>
      </c>
      <c r="I6800" s="10">
        <f>IF(E6800=0,"Fora",IF(E6799=0,"Carg xar",IF(H6800&lt;0,IF(M6800&lt;0.9,"Carg FV","Stby"),IF(M6800&gt;P6800,"V2H",IF(M6800&lt;0.9,"Carg xar","Stby")))))</f>
        <v/>
      </c>
      <c r="J6800" s="12">
        <f>IF(OR(I6800="Carg FV",I6800="Carg xar"),MIN(IF(I6800="Carg FV",ABS(H6800),7.4),7.4,MAX(0,(0.9-M6800)*40)*0.95),0)</f>
        <v/>
      </c>
      <c r="K6800" s="12">
        <f>IF(I6800="V2H",MIN(MAX(0,H6800),7.4,MAX(0,(M6800-P6800)*40)*0.95),0)</f>
        <v/>
      </c>
      <c r="L6800" s="12">
        <f>IF(E6800=0,0,MAX(0,H6800-K6800))</f>
        <v/>
      </c>
      <c r="M6800" s="13">
        <f>M6799+J6799/40-IF(I6799="V2H",K6799/(0.95*40),0)-IF(E6800=0,IF(E6799=1,IF(D6800=1,30,40)*0.18/(2*40),0),0)-IF(E6800=1,IF(E6799=0,IF(D6800=1,30,40)*0.18/(2*40),0),0)</f>
        <v/>
      </c>
      <c r="N6800" s="14" t="n">
        <v>0.09</v>
      </c>
      <c r="O6800" s="15">
        <f>K6800*N6800</f>
        <v/>
      </c>
      <c r="P6800">
        <f>IF(E6800=0,0.3,IF(D6800=1,IF(C6800&gt;=Params!$B$13-3,IF(C6800&lt;Params!$B$13,Params!$B$20,0.3),0.3),IF(C6800&gt;=Params!$B$15-3,IF(C6800&lt;Params!$B$15,Params!$B$21,0.3),0.3)))</f>
        <v/>
      </c>
    </row>
    <row r="6801" ht="15" customHeight="1" s="1">
      <c r="A6801" s="9" t="n">
        <v>6798</v>
      </c>
      <c r="B6801" s="6" t="inlineStr">
        <is>
          <t>11/10</t>
        </is>
      </c>
      <c r="C6801" s="6" t="n">
        <v>5</v>
      </c>
      <c r="D6801" s="6" t="n">
        <v>1</v>
      </c>
      <c r="E6801" s="10">
        <f>IF(D6801=1, IF(OR(C6801&lt;10, C6801&gt;=15),1,0), IF(OR(C6801&lt;7, C6801&gt;=18),1,0))</f>
        <v/>
      </c>
      <c r="F6801" s="11" t="n">
        <v>0.119</v>
      </c>
      <c r="G6801" s="12">
        <f>0*8</f>
        <v/>
      </c>
      <c r="H6801" s="12">
        <f>F6801-G6801</f>
        <v/>
      </c>
      <c r="I6801" s="10">
        <f>IF(E6801=0,"Fora",IF(E6800=0,"Carg xar",IF(H6801&lt;0,IF(M6801&lt;0.9,"Carg FV","Stby"),IF(M6801&gt;P6801,"V2H",IF(M6801&lt;0.9,"Carg xar","Stby")))))</f>
        <v/>
      </c>
      <c r="J6801" s="12">
        <f>IF(OR(I6801="Carg FV",I6801="Carg xar"),MIN(IF(I6801="Carg FV",ABS(H6801),7.4),7.4,MAX(0,(0.9-M6801)*40)*0.95),0)</f>
        <v/>
      </c>
      <c r="K6801" s="12">
        <f>IF(I6801="V2H",MIN(MAX(0,H6801),7.4,MAX(0,(M6801-P6801)*40)*0.95),0)</f>
        <v/>
      </c>
      <c r="L6801" s="12">
        <f>IF(E6801=0,0,MAX(0,H6801-K6801))</f>
        <v/>
      </c>
      <c r="M6801" s="13">
        <f>M6800+J6800/40-IF(I6800="V2H",K6800/(0.95*40),0)-IF(E6801=0,IF(E6800=1,IF(D6801=1,30,40)*0.18/(2*40),0),0)-IF(E6801=1,IF(E6800=0,IF(D6801=1,30,40)*0.18/(2*40),0),0)</f>
        <v/>
      </c>
      <c r="N6801" s="14" t="n">
        <v>0.09</v>
      </c>
      <c r="O6801" s="15">
        <f>K6801*N6801</f>
        <v/>
      </c>
      <c r="P6801">
        <f>IF(E6801=0,0.3,IF(D6801=1,IF(C6801&gt;=Params!$B$13-3,IF(C6801&lt;Params!$B$13,Params!$B$20,0.3),0.3),IF(C6801&gt;=Params!$B$15-3,IF(C6801&lt;Params!$B$15,Params!$B$21,0.3),0.3)))</f>
        <v/>
      </c>
    </row>
    <row r="6802" ht="15" customHeight="1" s="1">
      <c r="A6802" s="9" t="n">
        <v>6799</v>
      </c>
      <c r="B6802" s="6" t="inlineStr">
        <is>
          <t>11/10</t>
        </is>
      </c>
      <c r="C6802" s="6" t="n">
        <v>6</v>
      </c>
      <c r="D6802" s="6" t="n">
        <v>1</v>
      </c>
      <c r="E6802" s="10">
        <f>IF(D6802=1, IF(OR(C6802&lt;10, C6802&gt;=15),1,0), IF(OR(C6802&lt;7, C6802&gt;=18),1,0))</f>
        <v/>
      </c>
      <c r="F6802" s="11" t="n">
        <v>0.143</v>
      </c>
      <c r="G6802" s="12">
        <f>0*8</f>
        <v/>
      </c>
      <c r="H6802" s="12">
        <f>F6802-G6802</f>
        <v/>
      </c>
      <c r="I6802" s="10">
        <f>IF(E6802=0,"Fora",IF(E6801=0,"Carg xar",IF(H6802&lt;0,IF(M6802&lt;0.9,"Carg FV","Stby"),IF(M6802&gt;P6802,"V2H",IF(M6802&lt;0.9,"Carg xar","Stby")))))</f>
        <v/>
      </c>
      <c r="J6802" s="12">
        <f>IF(OR(I6802="Carg FV",I6802="Carg xar"),MIN(IF(I6802="Carg FV",ABS(H6802),7.4),7.4,MAX(0,(0.9-M6802)*40)*0.95),0)</f>
        <v/>
      </c>
      <c r="K6802" s="12">
        <f>IF(I6802="V2H",MIN(MAX(0,H6802),7.4,MAX(0,(M6802-P6802)*40)*0.95),0)</f>
        <v/>
      </c>
      <c r="L6802" s="12">
        <f>IF(E6802=0,0,MAX(0,H6802-K6802))</f>
        <v/>
      </c>
      <c r="M6802" s="13">
        <f>M6801+J6801/40-IF(I6801="V2H",K6801/(0.95*40),0)-IF(E6802=0,IF(E6801=1,IF(D6802=1,30,40)*0.18/(2*40),0),0)-IF(E6802=1,IF(E6801=0,IF(D6802=1,30,40)*0.18/(2*40),0),0)</f>
        <v/>
      </c>
      <c r="N6802" s="14" t="n">
        <v>0.09</v>
      </c>
      <c r="O6802" s="15">
        <f>K6802*N6802</f>
        <v/>
      </c>
      <c r="P6802">
        <f>IF(E6802=0,0.3,IF(D6802=1,IF(C6802&gt;=Params!$B$13-3,IF(C6802&lt;Params!$B$13,Params!$B$20,0.3),0.3),IF(C6802&gt;=Params!$B$15-3,IF(C6802&lt;Params!$B$15,Params!$B$21,0.3),0.3)))</f>
        <v/>
      </c>
    </row>
    <row r="6803" ht="15" customHeight="1" s="1">
      <c r="A6803" s="9" t="n">
        <v>6800</v>
      </c>
      <c r="B6803" s="6" t="inlineStr">
        <is>
          <t>11/10</t>
        </is>
      </c>
      <c r="C6803" s="6" t="n">
        <v>7</v>
      </c>
      <c r="D6803" s="6" t="n">
        <v>1</v>
      </c>
      <c r="E6803" s="10">
        <f>IF(D6803=1, IF(OR(C6803&lt;10, C6803&gt;=15),1,0), IF(OR(C6803&lt;7, C6803&gt;=18),1,0))</f>
        <v/>
      </c>
      <c r="F6803" s="11" t="n">
        <v>0.184</v>
      </c>
      <c r="G6803" s="12">
        <f>0.02*8</f>
        <v/>
      </c>
      <c r="H6803" s="12">
        <f>F6803-G6803</f>
        <v/>
      </c>
      <c r="I6803" s="10">
        <f>IF(E6803=0,"Fora",IF(E6802=0,"Carg xar",IF(H6803&lt;0,IF(M6803&lt;0.9,"Carg FV","Stby"),IF(M6803&gt;P6803,"V2H",IF(M6803&lt;0.9,"Carg xar","Stby")))))</f>
        <v/>
      </c>
      <c r="J6803" s="12">
        <f>IF(OR(I6803="Carg FV",I6803="Carg xar"),MIN(IF(I6803="Carg FV",ABS(H6803),7.4),7.4,MAX(0,(0.9-M6803)*40)*0.95),0)</f>
        <v/>
      </c>
      <c r="K6803" s="12">
        <f>IF(I6803="V2H",MIN(MAX(0,H6803),7.4,MAX(0,(M6803-P6803)*40)*0.95),0)</f>
        <v/>
      </c>
      <c r="L6803" s="12">
        <f>IF(E6803=0,0,MAX(0,H6803-K6803))</f>
        <v/>
      </c>
      <c r="M6803" s="13">
        <f>M6802+J6802/40-IF(I6802="V2H",K6802/(0.95*40),0)-IF(E6803=0,IF(E6802=1,IF(D6803=1,30,40)*0.18/(2*40),0),0)-IF(E6803=1,IF(E6802=0,IF(D6803=1,30,40)*0.18/(2*40),0),0)</f>
        <v/>
      </c>
      <c r="N6803" s="14" t="n">
        <v>0.09</v>
      </c>
      <c r="O6803" s="15">
        <f>K6803*N6803</f>
        <v/>
      </c>
      <c r="P6803">
        <f>IF(E6803=0,0.3,IF(D6803=1,IF(C6803&gt;=Params!$B$13-3,IF(C6803&lt;Params!$B$13,Params!$B$20,0.3),0.3),IF(C6803&gt;=Params!$B$15-3,IF(C6803&lt;Params!$B$15,Params!$B$21,0.3),0.3)))</f>
        <v/>
      </c>
    </row>
    <row r="6804" ht="15" customHeight="1" s="1">
      <c r="A6804" s="9" t="n">
        <v>6801</v>
      </c>
      <c r="B6804" s="6" t="inlineStr">
        <is>
          <t>11/10</t>
        </is>
      </c>
      <c r="C6804" s="6" t="n">
        <v>8</v>
      </c>
      <c r="D6804" s="6" t="n">
        <v>1</v>
      </c>
      <c r="E6804" s="10">
        <f>IF(D6804=1, IF(OR(C6804&lt;10, C6804&gt;=15),1,0), IF(OR(C6804&lt;7, C6804&gt;=18),1,0))</f>
        <v/>
      </c>
      <c r="F6804" s="11" t="n">
        <v>0</v>
      </c>
      <c r="G6804" s="12">
        <f>0.14*8</f>
        <v/>
      </c>
      <c r="H6804" s="12">
        <f>F6804-G6804</f>
        <v/>
      </c>
      <c r="I6804" s="10">
        <f>IF(E6804=0,"Fora",IF(E6803=0,"Carg xar",IF(H6804&lt;0,IF(M6804&lt;0.9,"Carg FV","Stby"),IF(M6804&gt;P6804,"V2H",IF(M6804&lt;0.9,"Carg xar","Stby")))))</f>
        <v/>
      </c>
      <c r="J6804" s="12">
        <f>IF(OR(I6804="Carg FV",I6804="Carg xar"),MIN(IF(I6804="Carg FV",ABS(H6804),7.4),7.4,MAX(0,(0.9-M6804)*40)*0.95),0)</f>
        <v/>
      </c>
      <c r="K6804" s="12">
        <f>IF(I6804="V2H",MIN(MAX(0,H6804),7.4,MAX(0,(M6804-P6804)*40)*0.95),0)</f>
        <v/>
      </c>
      <c r="L6804" s="12">
        <f>IF(E6804=0,0,MAX(0,H6804-K6804))</f>
        <v/>
      </c>
      <c r="M6804" s="13">
        <f>M6803+J6803/40-IF(I6803="V2H",K6803/(0.95*40),0)-IF(E6804=0,IF(E6803=1,IF(D6804=1,30,40)*0.18/(2*40),0),0)-IF(E6804=1,IF(E6803=0,IF(D6804=1,30,40)*0.18/(2*40),0),0)</f>
        <v/>
      </c>
      <c r="N6804" s="14" t="n">
        <v>0.09</v>
      </c>
      <c r="O6804" s="15">
        <f>K6804*N6804</f>
        <v/>
      </c>
      <c r="P6804">
        <f>IF(E6804=0,0.3,IF(D6804=1,IF(C6804&gt;=Params!$B$13-3,IF(C6804&lt;Params!$B$13,Params!$B$20,0.3),0.3),IF(C6804&gt;=Params!$B$15-3,IF(C6804&lt;Params!$B$15,Params!$B$21,0.3),0.3)))</f>
        <v/>
      </c>
    </row>
    <row r="6805" ht="15" customHeight="1" s="1">
      <c r="A6805" s="9" t="n">
        <v>6802</v>
      </c>
      <c r="B6805" s="6" t="inlineStr">
        <is>
          <t>11/10</t>
        </is>
      </c>
      <c r="C6805" s="6" t="n">
        <v>9</v>
      </c>
      <c r="D6805" s="6" t="n">
        <v>1</v>
      </c>
      <c r="E6805" s="10">
        <f>IF(D6805=1, IF(OR(C6805&lt;10, C6805&gt;=15),1,0), IF(OR(C6805&lt;7, C6805&gt;=18),1,0))</f>
        <v/>
      </c>
      <c r="F6805" s="11" t="n">
        <v>0</v>
      </c>
      <c r="G6805" s="12">
        <f>0.32*8</f>
        <v/>
      </c>
      <c r="H6805" s="12">
        <f>F6805-G6805</f>
        <v/>
      </c>
      <c r="I6805" s="10">
        <f>IF(E6805=0,"Fora",IF(E6804=0,"Carg xar",IF(H6805&lt;0,IF(M6805&lt;0.9,"Carg FV","Stby"),IF(M6805&gt;P6805,"V2H",IF(M6805&lt;0.9,"Carg xar","Stby")))))</f>
        <v/>
      </c>
      <c r="J6805" s="12">
        <f>IF(OR(I6805="Carg FV",I6805="Carg xar"),MIN(IF(I6805="Carg FV",ABS(H6805),7.4),7.4,MAX(0,(0.9-M6805)*40)*0.95),0)</f>
        <v/>
      </c>
      <c r="K6805" s="12">
        <f>IF(I6805="V2H",MIN(MAX(0,H6805),7.4,MAX(0,(M6805-P6805)*40)*0.95),0)</f>
        <v/>
      </c>
      <c r="L6805" s="12">
        <f>IF(E6805=0,0,MAX(0,H6805-K6805))</f>
        <v/>
      </c>
      <c r="M6805" s="13">
        <f>M6804+J6804/40-IF(I6804="V2H",K6804/(0.95*40),0)-IF(E6805=0,IF(E6804=1,IF(D6805=1,30,40)*0.18/(2*40),0),0)-IF(E6805=1,IF(E6804=0,IF(D6805=1,30,40)*0.18/(2*40),0),0)</f>
        <v/>
      </c>
      <c r="N6805" s="14" t="n">
        <v>0.09</v>
      </c>
      <c r="O6805" s="15">
        <f>K6805*N6805</f>
        <v/>
      </c>
      <c r="P6805">
        <f>IF(E6805=0,0.3,IF(D6805=1,IF(C6805&gt;=Params!$B$13-3,IF(C6805&lt;Params!$B$13,Params!$B$20,0.3),0.3),IF(C6805&gt;=Params!$B$15-3,IF(C6805&lt;Params!$B$15,Params!$B$21,0.3),0.3)))</f>
        <v/>
      </c>
    </row>
    <row r="6806" ht="15" customHeight="1" s="1">
      <c r="A6806" s="9" t="n">
        <v>6803</v>
      </c>
      <c r="B6806" s="6" t="inlineStr">
        <is>
          <t>11/10</t>
        </is>
      </c>
      <c r="C6806" s="6" t="n">
        <v>10</v>
      </c>
      <c r="D6806" s="6" t="n">
        <v>1</v>
      </c>
      <c r="E6806" s="10">
        <f>IF(D6806=1, IF(OR(C6806&lt;10, C6806&gt;=15),1,0), IF(OR(C6806&lt;7, C6806&gt;=18),1,0))</f>
        <v/>
      </c>
      <c r="F6806" s="11" t="n">
        <v>0</v>
      </c>
      <c r="G6806" s="12">
        <f>0.52*8</f>
        <v/>
      </c>
      <c r="H6806" s="12">
        <f>F6806-G6806</f>
        <v/>
      </c>
      <c r="I6806" s="10">
        <f>IF(E6806=0,"Fora",IF(E6805=0,"Carg xar",IF(H6806&lt;0,IF(M6806&lt;0.9,"Carg FV","Stby"),IF(M6806&gt;P6806,"V2H",IF(M6806&lt;0.9,"Carg xar","Stby")))))</f>
        <v/>
      </c>
      <c r="J6806" s="12">
        <f>IF(OR(I6806="Carg FV",I6806="Carg xar"),MIN(IF(I6806="Carg FV",ABS(H6806),7.4),7.4,MAX(0,(0.9-M6806)*40)*0.95),0)</f>
        <v/>
      </c>
      <c r="K6806" s="12">
        <f>IF(I6806="V2H",MIN(MAX(0,H6806),7.4,MAX(0,(M6806-P6806)*40)*0.95),0)</f>
        <v/>
      </c>
      <c r="L6806" s="12">
        <f>IF(E6806=0,0,MAX(0,H6806-K6806))</f>
        <v/>
      </c>
      <c r="M6806" s="13">
        <f>M6805+J6805/40-IF(I6805="V2H",K6805/(0.95*40),0)-IF(E6806=0,IF(E6805=1,IF(D6806=1,30,40)*0.18/(2*40),0),0)-IF(E6806=1,IF(E6805=0,IF(D6806=1,30,40)*0.18/(2*40),0),0)</f>
        <v/>
      </c>
      <c r="N6806" s="14" t="n">
        <v>0.09</v>
      </c>
      <c r="O6806" s="15">
        <f>K6806*N6806</f>
        <v/>
      </c>
      <c r="P6806">
        <f>IF(E6806=0,0.3,IF(D6806=1,IF(C6806&gt;=Params!$B$13-3,IF(C6806&lt;Params!$B$13,Params!$B$20,0.3),0.3),IF(C6806&gt;=Params!$B$15-3,IF(C6806&lt;Params!$B$15,Params!$B$21,0.3),0.3)))</f>
        <v/>
      </c>
    </row>
    <row r="6807" ht="15" customHeight="1" s="1">
      <c r="A6807" s="9" t="n">
        <v>6804</v>
      </c>
      <c r="B6807" s="6" t="inlineStr">
        <is>
          <t>11/10</t>
        </is>
      </c>
      <c r="C6807" s="6" t="n">
        <v>11</v>
      </c>
      <c r="D6807" s="6" t="n">
        <v>1</v>
      </c>
      <c r="E6807" s="10">
        <f>IF(D6807=1, IF(OR(C6807&lt;10, C6807&gt;=15),1,0), IF(OR(C6807&lt;7, C6807&gt;=18),1,0))</f>
        <v/>
      </c>
      <c r="F6807" s="11" t="n">
        <v>0</v>
      </c>
      <c r="G6807" s="12">
        <f>0.65*8</f>
        <v/>
      </c>
      <c r="H6807" s="12">
        <f>F6807-G6807</f>
        <v/>
      </c>
      <c r="I6807" s="10">
        <f>IF(E6807=0,"Fora",IF(E6806=0,"Carg xar",IF(H6807&lt;0,IF(M6807&lt;0.9,"Carg FV","Stby"),IF(M6807&gt;P6807,"V2H",IF(M6807&lt;0.9,"Carg xar","Stby")))))</f>
        <v/>
      </c>
      <c r="J6807" s="12">
        <f>IF(OR(I6807="Carg FV",I6807="Carg xar"),MIN(IF(I6807="Carg FV",ABS(H6807),7.4),7.4,MAX(0,(0.9-M6807)*40)*0.95),0)</f>
        <v/>
      </c>
      <c r="K6807" s="12">
        <f>IF(I6807="V2H",MIN(MAX(0,H6807),7.4,MAX(0,(M6807-P6807)*40)*0.95),0)</f>
        <v/>
      </c>
      <c r="L6807" s="12">
        <f>IF(E6807=0,0,MAX(0,H6807-K6807))</f>
        <v/>
      </c>
      <c r="M6807" s="13">
        <f>M6806+J6806/40-IF(I6806="V2H",K6806/(0.95*40),0)-IF(E6807=0,IF(E6806=1,IF(D6807=1,30,40)*0.18/(2*40),0),0)-IF(E6807=1,IF(E6806=0,IF(D6807=1,30,40)*0.18/(2*40),0),0)</f>
        <v/>
      </c>
      <c r="N6807" s="14" t="n">
        <v>0.09</v>
      </c>
      <c r="O6807" s="15">
        <f>K6807*N6807</f>
        <v/>
      </c>
      <c r="P6807">
        <f>IF(E6807=0,0.3,IF(D6807=1,IF(C6807&gt;=Params!$B$13-3,IF(C6807&lt;Params!$B$13,Params!$B$20,0.3),0.3),IF(C6807&gt;=Params!$B$15-3,IF(C6807&lt;Params!$B$15,Params!$B$21,0.3),0.3)))</f>
        <v/>
      </c>
    </row>
    <row r="6808" ht="15" customHeight="1" s="1">
      <c r="A6808" s="9" t="n">
        <v>6805</v>
      </c>
      <c r="B6808" s="6" t="inlineStr">
        <is>
          <t>11/10</t>
        </is>
      </c>
      <c r="C6808" s="6" t="n">
        <v>12</v>
      </c>
      <c r="D6808" s="6" t="n">
        <v>1</v>
      </c>
      <c r="E6808" s="10">
        <f>IF(D6808=1, IF(OR(C6808&lt;10, C6808&gt;=15),1,0), IF(OR(C6808&lt;7, C6808&gt;=18),1,0))</f>
        <v/>
      </c>
      <c r="F6808" s="11" t="n">
        <v>0</v>
      </c>
      <c r="G6808" s="12">
        <f>0.72*8</f>
        <v/>
      </c>
      <c r="H6808" s="12">
        <f>F6808-G6808</f>
        <v/>
      </c>
      <c r="I6808" s="10">
        <f>IF(E6808=0,"Fora",IF(E6807=0,"Carg xar",IF(H6808&lt;0,IF(M6808&lt;0.9,"Carg FV","Stby"),IF(M6808&gt;P6808,"V2H",IF(M6808&lt;0.9,"Carg xar","Stby")))))</f>
        <v/>
      </c>
      <c r="J6808" s="12">
        <f>IF(OR(I6808="Carg FV",I6808="Carg xar"),MIN(IF(I6808="Carg FV",ABS(H6808),7.4),7.4,MAX(0,(0.9-M6808)*40)*0.95),0)</f>
        <v/>
      </c>
      <c r="K6808" s="12">
        <f>IF(I6808="V2H",MIN(MAX(0,H6808),7.4,MAX(0,(M6808-P6808)*40)*0.95),0)</f>
        <v/>
      </c>
      <c r="L6808" s="12">
        <f>IF(E6808=0,0,MAX(0,H6808-K6808))</f>
        <v/>
      </c>
      <c r="M6808" s="13">
        <f>M6807+J6807/40-IF(I6807="V2H",K6807/(0.95*40),0)-IF(E6808=0,IF(E6807=1,IF(D6808=1,30,40)*0.18/(2*40),0),0)-IF(E6808=1,IF(E6807=0,IF(D6808=1,30,40)*0.18/(2*40),0),0)</f>
        <v/>
      </c>
      <c r="N6808" s="14" t="n">
        <v>0.09</v>
      </c>
      <c r="O6808" s="15">
        <f>K6808*N6808</f>
        <v/>
      </c>
      <c r="P6808">
        <f>IF(E6808=0,0.3,IF(D6808=1,IF(C6808&gt;=Params!$B$13-3,IF(C6808&lt;Params!$B$13,Params!$B$20,0.3),0.3),IF(C6808&gt;=Params!$B$15-3,IF(C6808&lt;Params!$B$15,Params!$B$21,0.3),0.3)))</f>
        <v/>
      </c>
    </row>
    <row r="6809" ht="15" customHeight="1" s="1">
      <c r="A6809" s="9" t="n">
        <v>6806</v>
      </c>
      <c r="B6809" s="6" t="inlineStr">
        <is>
          <t>11/10</t>
        </is>
      </c>
      <c r="C6809" s="6" t="n">
        <v>13</v>
      </c>
      <c r="D6809" s="6" t="n">
        <v>1</v>
      </c>
      <c r="E6809" s="10">
        <f>IF(D6809=1, IF(OR(C6809&lt;10, C6809&gt;=15),1,0), IF(OR(C6809&lt;7, C6809&gt;=18),1,0))</f>
        <v/>
      </c>
      <c r="F6809" s="11" t="n">
        <v>0</v>
      </c>
      <c r="G6809" s="12">
        <f>0.68*8</f>
        <v/>
      </c>
      <c r="H6809" s="12">
        <f>F6809-G6809</f>
        <v/>
      </c>
      <c r="I6809" s="10">
        <f>IF(E6809=0,"Fora",IF(E6808=0,"Carg xar",IF(H6809&lt;0,IF(M6809&lt;0.9,"Carg FV","Stby"),IF(M6809&gt;P6809,"V2H",IF(M6809&lt;0.9,"Carg xar","Stby")))))</f>
        <v/>
      </c>
      <c r="J6809" s="12">
        <f>IF(OR(I6809="Carg FV",I6809="Carg xar"),MIN(IF(I6809="Carg FV",ABS(H6809),7.4),7.4,MAX(0,(0.9-M6809)*40)*0.95),0)</f>
        <v/>
      </c>
      <c r="K6809" s="12">
        <f>IF(I6809="V2H",MIN(MAX(0,H6809),7.4,MAX(0,(M6809-P6809)*40)*0.95),0)</f>
        <v/>
      </c>
      <c r="L6809" s="12">
        <f>IF(E6809=0,0,MAX(0,H6809-K6809))</f>
        <v/>
      </c>
      <c r="M6809" s="13">
        <f>M6808+J6808/40-IF(I6808="V2H",K6808/(0.95*40),0)-IF(E6809=0,IF(E6808=1,IF(D6809=1,30,40)*0.18/(2*40),0),0)-IF(E6809=1,IF(E6808=0,IF(D6809=1,30,40)*0.18/(2*40),0),0)</f>
        <v/>
      </c>
      <c r="N6809" s="14" t="n">
        <v>0.09</v>
      </c>
      <c r="O6809" s="15">
        <f>K6809*N6809</f>
        <v/>
      </c>
      <c r="P6809">
        <f>IF(E6809=0,0.3,IF(D6809=1,IF(C6809&gt;=Params!$B$13-3,IF(C6809&lt;Params!$B$13,Params!$B$20,0.3),0.3),IF(C6809&gt;=Params!$B$15-3,IF(C6809&lt;Params!$B$15,Params!$B$21,0.3),0.3)))</f>
        <v/>
      </c>
    </row>
    <row r="6810" ht="15" customHeight="1" s="1">
      <c r="A6810" s="9" t="n">
        <v>6807</v>
      </c>
      <c r="B6810" s="6" t="inlineStr">
        <is>
          <t>11/10</t>
        </is>
      </c>
      <c r="C6810" s="6" t="n">
        <v>14</v>
      </c>
      <c r="D6810" s="6" t="n">
        <v>1</v>
      </c>
      <c r="E6810" s="10">
        <f>IF(D6810=1, IF(OR(C6810&lt;10, C6810&gt;=15),1,0), IF(OR(C6810&lt;7, C6810&gt;=18),1,0))</f>
        <v/>
      </c>
      <c r="F6810" s="11" t="n">
        <v>0</v>
      </c>
      <c r="G6810" s="12">
        <f>0.55*8</f>
        <v/>
      </c>
      <c r="H6810" s="12">
        <f>F6810-G6810</f>
        <v/>
      </c>
      <c r="I6810" s="10">
        <f>IF(E6810=0,"Fora",IF(E6809=0,"Carg xar",IF(H6810&lt;0,IF(M6810&lt;0.9,"Carg FV","Stby"),IF(M6810&gt;P6810,"V2H",IF(M6810&lt;0.9,"Carg xar","Stby")))))</f>
        <v/>
      </c>
      <c r="J6810" s="12">
        <f>IF(OR(I6810="Carg FV",I6810="Carg xar"),MIN(IF(I6810="Carg FV",ABS(H6810),7.4),7.4,MAX(0,(0.9-M6810)*40)*0.95),0)</f>
        <v/>
      </c>
      <c r="K6810" s="12">
        <f>IF(I6810="V2H",MIN(MAX(0,H6810),7.4,MAX(0,(M6810-P6810)*40)*0.95),0)</f>
        <v/>
      </c>
      <c r="L6810" s="12">
        <f>IF(E6810=0,0,MAX(0,H6810-K6810))</f>
        <v/>
      </c>
      <c r="M6810" s="13">
        <f>M6809+J6809/40-IF(I6809="V2H",K6809/(0.95*40),0)-IF(E6810=0,IF(E6809=1,IF(D6810=1,30,40)*0.18/(2*40),0),0)-IF(E6810=1,IF(E6809=0,IF(D6810=1,30,40)*0.18/(2*40),0),0)</f>
        <v/>
      </c>
      <c r="N6810" s="14" t="n">
        <v>0.09</v>
      </c>
      <c r="O6810" s="15">
        <f>K6810*N6810</f>
        <v/>
      </c>
      <c r="P6810">
        <f>IF(E6810=0,0.3,IF(D6810=1,IF(C6810&gt;=Params!$B$13-3,IF(C6810&lt;Params!$B$13,Params!$B$20,0.3),0.3),IF(C6810&gt;=Params!$B$15-3,IF(C6810&lt;Params!$B$15,Params!$B$21,0.3),0.3)))</f>
        <v/>
      </c>
    </row>
    <row r="6811" ht="15" customHeight="1" s="1">
      <c r="A6811" s="9" t="n">
        <v>6808</v>
      </c>
      <c r="B6811" s="6" t="inlineStr">
        <is>
          <t>11/10</t>
        </is>
      </c>
      <c r="C6811" s="6" t="n">
        <v>15</v>
      </c>
      <c r="D6811" s="6" t="n">
        <v>1</v>
      </c>
      <c r="E6811" s="10">
        <f>IF(D6811=1, IF(OR(C6811&lt;10, C6811&gt;=15),1,0), IF(OR(C6811&lt;7, C6811&gt;=18),1,0))</f>
        <v/>
      </c>
      <c r="F6811" s="11" t="n">
        <v>0</v>
      </c>
      <c r="G6811" s="12">
        <f>0.38*8</f>
        <v/>
      </c>
      <c r="H6811" s="12">
        <f>F6811-G6811</f>
        <v/>
      </c>
      <c r="I6811" s="10">
        <f>IF(E6811=0,"Fora",IF(E6810=0,"Carg xar",IF(H6811&lt;0,IF(M6811&lt;0.9,"Carg FV","Stby"),IF(M6811&gt;P6811,"V2H",IF(M6811&lt;0.9,"Carg xar","Stby")))))</f>
        <v/>
      </c>
      <c r="J6811" s="12">
        <f>IF(OR(I6811="Carg FV",I6811="Carg xar"),MIN(IF(I6811="Carg FV",ABS(H6811),7.4),7.4,MAX(0,(0.9-M6811)*40)*0.95),0)</f>
        <v/>
      </c>
      <c r="K6811" s="12">
        <f>IF(I6811="V2H",MIN(MAX(0,H6811),7.4,MAX(0,(M6811-P6811)*40)*0.95),0)</f>
        <v/>
      </c>
      <c r="L6811" s="12">
        <f>IF(E6811=0,0,MAX(0,H6811-K6811))</f>
        <v/>
      </c>
      <c r="M6811" s="13">
        <f>M6810+J6810/40-IF(I6810="V2H",K6810/(0.95*40),0)-IF(E6811=0,IF(E6810=1,IF(D6811=1,30,40)*0.18/(2*40),0),0)-IF(E6811=1,IF(E6810=0,IF(D6811=1,30,40)*0.18/(2*40),0),0)</f>
        <v/>
      </c>
      <c r="N6811" s="14" t="n">
        <v>0.09</v>
      </c>
      <c r="O6811" s="15">
        <f>K6811*N6811</f>
        <v/>
      </c>
      <c r="P6811">
        <f>IF(E6811=0,0.3,IF(D6811=1,IF(C6811&gt;=Params!$B$13-3,IF(C6811&lt;Params!$B$13,Params!$B$20,0.3),0.3),IF(C6811&gt;=Params!$B$15-3,IF(C6811&lt;Params!$B$15,Params!$B$21,0.3),0.3)))</f>
        <v/>
      </c>
    </row>
    <row r="6812" ht="15" customHeight="1" s="1">
      <c r="A6812" s="9" t="n">
        <v>6809</v>
      </c>
      <c r="B6812" s="6" t="inlineStr">
        <is>
          <t>11/10</t>
        </is>
      </c>
      <c r="C6812" s="6" t="n">
        <v>16</v>
      </c>
      <c r="D6812" s="6" t="n">
        <v>1</v>
      </c>
      <c r="E6812" s="10">
        <f>IF(D6812=1, IF(OR(C6812&lt;10, C6812&gt;=15),1,0), IF(OR(C6812&lt;7, C6812&gt;=18),1,0))</f>
        <v/>
      </c>
      <c r="F6812" s="11" t="n">
        <v>0</v>
      </c>
      <c r="G6812" s="12">
        <f>0.18*8</f>
        <v/>
      </c>
      <c r="H6812" s="12">
        <f>F6812-G6812</f>
        <v/>
      </c>
      <c r="I6812" s="10">
        <f>IF(E6812=0,"Fora",IF(E6811=0,"Carg xar",IF(H6812&lt;0,IF(M6812&lt;0.9,"Carg FV","Stby"),IF(M6812&gt;P6812,"V2H",IF(M6812&lt;0.9,"Carg xar","Stby")))))</f>
        <v/>
      </c>
      <c r="J6812" s="12">
        <f>IF(OR(I6812="Carg FV",I6812="Carg xar"),MIN(IF(I6812="Carg FV",ABS(H6812),7.4),7.4,MAX(0,(0.9-M6812)*40)*0.95),0)</f>
        <v/>
      </c>
      <c r="K6812" s="12">
        <f>IF(I6812="V2H",MIN(MAX(0,H6812),7.4,MAX(0,(M6812-P6812)*40)*0.95),0)</f>
        <v/>
      </c>
      <c r="L6812" s="12">
        <f>IF(E6812=0,0,MAX(0,H6812-K6812))</f>
        <v/>
      </c>
      <c r="M6812" s="13">
        <f>M6811+J6811/40-IF(I6811="V2H",K6811/(0.95*40),0)-IF(E6812=0,IF(E6811=1,IF(D6812=1,30,40)*0.18/(2*40),0),0)-IF(E6812=1,IF(E6811=0,IF(D6812=1,30,40)*0.18/(2*40),0),0)</f>
        <v/>
      </c>
      <c r="N6812" s="14" t="n">
        <v>0.09</v>
      </c>
      <c r="O6812" s="15">
        <f>K6812*N6812</f>
        <v/>
      </c>
      <c r="P6812">
        <f>IF(E6812=0,0.3,IF(D6812=1,IF(C6812&gt;=Params!$B$13-3,IF(C6812&lt;Params!$B$13,Params!$B$20,0.3),0.3),IF(C6812&gt;=Params!$B$15-3,IF(C6812&lt;Params!$B$15,Params!$B$21,0.3),0.3)))</f>
        <v/>
      </c>
    </row>
    <row r="6813" ht="15" customHeight="1" s="1">
      <c r="A6813" s="9" t="n">
        <v>6810</v>
      </c>
      <c r="B6813" s="6" t="inlineStr">
        <is>
          <t>11/10</t>
        </is>
      </c>
      <c r="C6813" s="6" t="n">
        <v>17</v>
      </c>
      <c r="D6813" s="6" t="n">
        <v>1</v>
      </c>
      <c r="E6813" s="10">
        <f>IF(D6813=1, IF(OR(C6813&lt;10, C6813&gt;=15),1,0), IF(OR(C6813&lt;7, C6813&gt;=18),1,0))</f>
        <v/>
      </c>
      <c r="F6813" s="11" t="n">
        <v>0</v>
      </c>
      <c r="G6813" s="12">
        <f>0.04*8</f>
        <v/>
      </c>
      <c r="H6813" s="12">
        <f>F6813-G6813</f>
        <v/>
      </c>
      <c r="I6813" s="10">
        <f>IF(E6813=0,"Fora",IF(E6812=0,"Carg xar",IF(H6813&lt;0,IF(M6813&lt;0.9,"Carg FV","Stby"),IF(M6813&gt;P6813,"V2H",IF(M6813&lt;0.9,"Carg xar","Stby")))))</f>
        <v/>
      </c>
      <c r="J6813" s="12">
        <f>IF(OR(I6813="Carg FV",I6813="Carg xar"),MIN(IF(I6813="Carg FV",ABS(H6813),7.4),7.4,MAX(0,(0.9-M6813)*40)*0.95),0)</f>
        <v/>
      </c>
      <c r="K6813" s="12">
        <f>IF(I6813="V2H",MIN(MAX(0,H6813),7.4,MAX(0,(M6813-P6813)*40)*0.95),0)</f>
        <v/>
      </c>
      <c r="L6813" s="12">
        <f>IF(E6813=0,0,MAX(0,H6813-K6813))</f>
        <v/>
      </c>
      <c r="M6813" s="13">
        <f>M6812+J6812/40-IF(I6812="V2H",K6812/(0.95*40),0)-IF(E6813=0,IF(E6812=1,IF(D6813=1,30,40)*0.18/(2*40),0),0)-IF(E6813=1,IF(E6812=0,IF(D6813=1,30,40)*0.18/(2*40),0),0)</f>
        <v/>
      </c>
      <c r="N6813" s="14" t="n">
        <v>0.09</v>
      </c>
      <c r="O6813" s="15">
        <f>K6813*N6813</f>
        <v/>
      </c>
      <c r="P6813">
        <f>IF(E6813=0,0.3,IF(D6813=1,IF(C6813&gt;=Params!$B$13-3,IF(C6813&lt;Params!$B$13,Params!$B$20,0.3),0.3),IF(C6813&gt;=Params!$B$15-3,IF(C6813&lt;Params!$B$15,Params!$B$21,0.3),0.3)))</f>
        <v/>
      </c>
    </row>
    <row r="6814" ht="15" customHeight="1" s="1">
      <c r="A6814" s="9" t="n">
        <v>6811</v>
      </c>
      <c r="B6814" s="6" t="inlineStr">
        <is>
          <t>11/10</t>
        </is>
      </c>
      <c r="C6814" s="6" t="n">
        <v>18</v>
      </c>
      <c r="D6814" s="6" t="n">
        <v>1</v>
      </c>
      <c r="E6814" s="10">
        <f>IF(D6814=1, IF(OR(C6814&lt;10, C6814&gt;=15),1,0), IF(OR(C6814&lt;7, C6814&gt;=18),1,0))</f>
        <v/>
      </c>
      <c r="F6814" s="11" t="n">
        <v>0.157</v>
      </c>
      <c r="G6814" s="12">
        <f>0*8</f>
        <v/>
      </c>
      <c r="H6814" s="12">
        <f>F6814-G6814</f>
        <v/>
      </c>
      <c r="I6814" s="10">
        <f>IF(E6814=0,"Fora",IF(E6813=0,"Carg xar",IF(H6814&lt;0,IF(M6814&lt;0.9,"Carg FV","Stby"),IF(M6814&gt;P6814,"V2H",IF(M6814&lt;0.9,"Carg xar","Stby")))))</f>
        <v/>
      </c>
      <c r="J6814" s="12">
        <f>IF(OR(I6814="Carg FV",I6814="Carg xar"),MIN(IF(I6814="Carg FV",ABS(H6814),7.4),7.4,MAX(0,(0.9-M6814)*40)*0.95),0)</f>
        <v/>
      </c>
      <c r="K6814" s="12">
        <f>IF(I6814="V2H",MIN(MAX(0,H6814),7.4,MAX(0,(M6814-P6814)*40)*0.95),0)</f>
        <v/>
      </c>
      <c r="L6814" s="12">
        <f>IF(E6814=0,0,MAX(0,H6814-K6814))</f>
        <v/>
      </c>
      <c r="M6814" s="13">
        <f>M6813+J6813/40-IF(I6813="V2H",K6813/(0.95*40),0)-IF(E6814=0,IF(E6813=1,IF(D6814=1,30,40)*0.18/(2*40),0),0)-IF(E6814=1,IF(E6813=0,IF(D6814=1,30,40)*0.18/(2*40),0),0)</f>
        <v/>
      </c>
      <c r="N6814" s="14" t="n">
        <v>0.09</v>
      </c>
      <c r="O6814" s="15">
        <f>K6814*N6814</f>
        <v/>
      </c>
      <c r="P6814">
        <f>IF(E6814=0,0.3,IF(D6814=1,IF(C6814&gt;=Params!$B$13-3,IF(C6814&lt;Params!$B$13,Params!$B$20,0.3),0.3),IF(C6814&gt;=Params!$B$15-3,IF(C6814&lt;Params!$B$15,Params!$B$21,0.3),0.3)))</f>
        <v/>
      </c>
    </row>
    <row r="6815" ht="15" customHeight="1" s="1">
      <c r="A6815" s="9" t="n">
        <v>6812</v>
      </c>
      <c r="B6815" s="6" t="inlineStr">
        <is>
          <t>11/10</t>
        </is>
      </c>
      <c r="C6815" s="6" t="n">
        <v>19</v>
      </c>
      <c r="D6815" s="6" t="n">
        <v>1</v>
      </c>
      <c r="E6815" s="10">
        <f>IF(D6815=1, IF(OR(C6815&lt;10, C6815&gt;=15),1,0), IF(OR(C6815&lt;7, C6815&gt;=18),1,0))</f>
        <v/>
      </c>
      <c r="F6815" s="11" t="n">
        <v>0.411</v>
      </c>
      <c r="G6815" s="12">
        <f>0*8</f>
        <v/>
      </c>
      <c r="H6815" s="12">
        <f>F6815-G6815</f>
        <v/>
      </c>
      <c r="I6815" s="10">
        <f>IF(E6815=0,"Fora",IF(E6814=0,"Carg xar",IF(H6815&lt;0,IF(M6815&lt;0.9,"Carg FV","Stby"),IF(M6815&gt;P6815,"V2H",IF(M6815&lt;0.9,"Carg xar","Stby")))))</f>
        <v/>
      </c>
      <c r="J6815" s="12">
        <f>IF(OR(I6815="Carg FV",I6815="Carg xar"),MIN(IF(I6815="Carg FV",ABS(H6815),7.4),7.4,MAX(0,(0.9-M6815)*40)*0.95),0)</f>
        <v/>
      </c>
      <c r="K6815" s="12">
        <f>IF(I6815="V2H",MIN(MAX(0,H6815),7.4,MAX(0,(M6815-P6815)*40)*0.95),0)</f>
        <v/>
      </c>
      <c r="L6815" s="12">
        <f>IF(E6815=0,0,MAX(0,H6815-K6815))</f>
        <v/>
      </c>
      <c r="M6815" s="13">
        <f>M6814+J6814/40-IF(I6814="V2H",K6814/(0.95*40),0)-IF(E6815=0,IF(E6814=1,IF(D6815=1,30,40)*0.18/(2*40),0),0)-IF(E6815=1,IF(E6814=0,IF(D6815=1,30,40)*0.18/(2*40),0),0)</f>
        <v/>
      </c>
      <c r="N6815" s="14" t="n">
        <v>0.09</v>
      </c>
      <c r="O6815" s="15">
        <f>K6815*N6815</f>
        <v/>
      </c>
      <c r="P6815">
        <f>IF(E6815=0,0.3,IF(D6815=1,IF(C6815&gt;=Params!$B$13-3,IF(C6815&lt;Params!$B$13,Params!$B$20,0.3),0.3),IF(C6815&gt;=Params!$B$15-3,IF(C6815&lt;Params!$B$15,Params!$B$21,0.3),0.3)))</f>
        <v/>
      </c>
    </row>
    <row r="6816" ht="15" customHeight="1" s="1">
      <c r="A6816" s="9" t="n">
        <v>6813</v>
      </c>
      <c r="B6816" s="6" t="inlineStr">
        <is>
          <t>11/10</t>
        </is>
      </c>
      <c r="C6816" s="6" t="n">
        <v>20</v>
      </c>
      <c r="D6816" s="6" t="n">
        <v>1</v>
      </c>
      <c r="E6816" s="10">
        <f>IF(D6816=1, IF(OR(C6816&lt;10, C6816&gt;=15),1,0), IF(OR(C6816&lt;7, C6816&gt;=18),1,0))</f>
        <v/>
      </c>
      <c r="F6816" s="11" t="n">
        <v>0.919</v>
      </c>
      <c r="G6816" s="12">
        <f>0*8</f>
        <v/>
      </c>
      <c r="H6816" s="12">
        <f>F6816-G6816</f>
        <v/>
      </c>
      <c r="I6816" s="10">
        <f>IF(E6816=0,"Fora",IF(E6815=0,"Carg xar",IF(H6816&lt;0,IF(M6816&lt;0.9,"Carg FV","Stby"),IF(M6816&gt;P6816,"V2H",IF(M6816&lt;0.9,"Carg xar","Stby")))))</f>
        <v/>
      </c>
      <c r="J6816" s="12">
        <f>IF(OR(I6816="Carg FV",I6816="Carg xar"),MIN(IF(I6816="Carg FV",ABS(H6816),7.4),7.4,MAX(0,(0.9-M6816)*40)*0.95),0)</f>
        <v/>
      </c>
      <c r="K6816" s="12">
        <f>IF(I6816="V2H",MIN(MAX(0,H6816),7.4,MAX(0,(M6816-P6816)*40)*0.95),0)</f>
        <v/>
      </c>
      <c r="L6816" s="12">
        <f>IF(E6816=0,0,MAX(0,H6816-K6816))</f>
        <v/>
      </c>
      <c r="M6816" s="13">
        <f>M6815+J6815/40-IF(I6815="V2H",K6815/(0.95*40),0)-IF(E6816=0,IF(E6815=1,IF(D6816=1,30,40)*0.18/(2*40),0),0)-IF(E6816=1,IF(E6815=0,IF(D6816=1,30,40)*0.18/(2*40),0),0)</f>
        <v/>
      </c>
      <c r="N6816" s="14" t="n">
        <v>0.09</v>
      </c>
      <c r="O6816" s="15">
        <f>K6816*N6816</f>
        <v/>
      </c>
      <c r="P6816">
        <f>IF(E6816=0,0.3,IF(D6816=1,IF(C6816&gt;=Params!$B$13-3,IF(C6816&lt;Params!$B$13,Params!$B$20,0.3),0.3),IF(C6816&gt;=Params!$B$15-3,IF(C6816&lt;Params!$B$15,Params!$B$21,0.3),0.3)))</f>
        <v/>
      </c>
    </row>
    <row r="6817" ht="15" customHeight="1" s="1">
      <c r="A6817" s="9" t="n">
        <v>6814</v>
      </c>
      <c r="B6817" s="6" t="inlineStr">
        <is>
          <t>11/10</t>
        </is>
      </c>
      <c r="C6817" s="6" t="n">
        <v>21</v>
      </c>
      <c r="D6817" s="6" t="n">
        <v>1</v>
      </c>
      <c r="E6817" s="10">
        <f>IF(D6817=1, IF(OR(C6817&lt;10, C6817&gt;=15),1,0), IF(OR(C6817&lt;7, C6817&gt;=18),1,0))</f>
        <v/>
      </c>
      <c r="F6817" s="11" t="n">
        <v>0.505</v>
      </c>
      <c r="G6817" s="12">
        <f>0*8</f>
        <v/>
      </c>
      <c r="H6817" s="12">
        <f>F6817-G6817</f>
        <v/>
      </c>
      <c r="I6817" s="10">
        <f>IF(E6817=0,"Fora",IF(E6816=0,"Carg xar",IF(H6817&lt;0,IF(M6817&lt;0.9,"Carg FV","Stby"),IF(M6817&gt;P6817,"V2H",IF(M6817&lt;0.9,"Carg xar","Stby")))))</f>
        <v/>
      </c>
      <c r="J6817" s="12">
        <f>IF(OR(I6817="Carg FV",I6817="Carg xar"),MIN(IF(I6817="Carg FV",ABS(H6817),7.4),7.4,MAX(0,(0.9-M6817)*40)*0.95),0)</f>
        <v/>
      </c>
      <c r="K6817" s="12">
        <f>IF(I6817="V2H",MIN(MAX(0,H6817),7.4,MAX(0,(M6817-P6817)*40)*0.95),0)</f>
        <v/>
      </c>
      <c r="L6817" s="12">
        <f>IF(E6817=0,0,MAX(0,H6817-K6817))</f>
        <v/>
      </c>
      <c r="M6817" s="13">
        <f>M6816+J6816/40-IF(I6816="V2H",K6816/(0.95*40),0)-IF(E6817=0,IF(E6816=1,IF(D6817=1,30,40)*0.18/(2*40),0),0)-IF(E6817=1,IF(E6816=0,IF(D6817=1,30,40)*0.18/(2*40),0),0)</f>
        <v/>
      </c>
      <c r="N6817" s="14" t="n">
        <v>0.09</v>
      </c>
      <c r="O6817" s="15">
        <f>K6817*N6817</f>
        <v/>
      </c>
      <c r="P6817">
        <f>IF(E6817=0,0.3,IF(D6817=1,IF(C6817&gt;=Params!$B$13-3,IF(C6817&lt;Params!$B$13,Params!$B$20,0.3),0.3),IF(C6817&gt;=Params!$B$15-3,IF(C6817&lt;Params!$B$15,Params!$B$21,0.3),0.3)))</f>
        <v/>
      </c>
    </row>
    <row r="6818" ht="15" customHeight="1" s="1">
      <c r="A6818" s="9" t="n">
        <v>6815</v>
      </c>
      <c r="B6818" s="6" t="inlineStr">
        <is>
          <t>11/10</t>
        </is>
      </c>
      <c r="C6818" s="6" t="n">
        <v>22</v>
      </c>
      <c r="D6818" s="6" t="n">
        <v>1</v>
      </c>
      <c r="E6818" s="10">
        <f>IF(D6818=1, IF(OR(C6818&lt;10, C6818&gt;=15),1,0), IF(OR(C6818&lt;7, C6818&gt;=18),1,0))</f>
        <v/>
      </c>
      <c r="F6818" s="11" t="n">
        <v>0.35</v>
      </c>
      <c r="G6818" s="12">
        <f>0*8</f>
        <v/>
      </c>
      <c r="H6818" s="12">
        <f>F6818-G6818</f>
        <v/>
      </c>
      <c r="I6818" s="10">
        <f>IF(E6818=0,"Fora",IF(E6817=0,"Carg xar",IF(H6818&lt;0,IF(M6818&lt;0.9,"Carg FV","Stby"),IF(M6818&gt;P6818,"V2H",IF(M6818&lt;0.9,"Carg xar","Stby")))))</f>
        <v/>
      </c>
      <c r="J6818" s="12">
        <f>IF(OR(I6818="Carg FV",I6818="Carg xar"),MIN(IF(I6818="Carg FV",ABS(H6818),7.4),7.4,MAX(0,(0.9-M6818)*40)*0.95),0)</f>
        <v/>
      </c>
      <c r="K6818" s="12">
        <f>IF(I6818="V2H",MIN(MAX(0,H6818),7.4,MAX(0,(M6818-P6818)*40)*0.95),0)</f>
        <v/>
      </c>
      <c r="L6818" s="12">
        <f>IF(E6818=0,0,MAX(0,H6818-K6818))</f>
        <v/>
      </c>
      <c r="M6818" s="13">
        <f>M6817+J6817/40-IF(I6817="V2H",K6817/(0.95*40),0)-IF(E6818=0,IF(E6817=1,IF(D6818=1,30,40)*0.18/(2*40),0),0)-IF(E6818=1,IF(E6817=0,IF(D6818=1,30,40)*0.18/(2*40),0),0)</f>
        <v/>
      </c>
      <c r="N6818" s="14" t="n">
        <v>0.09</v>
      </c>
      <c r="O6818" s="15">
        <f>K6818*N6818</f>
        <v/>
      </c>
      <c r="P6818">
        <f>IF(E6818=0,0.3,IF(D6818=1,IF(C6818&gt;=Params!$B$13-3,IF(C6818&lt;Params!$B$13,Params!$B$20,0.3),0.3),IF(C6818&gt;=Params!$B$15-3,IF(C6818&lt;Params!$B$15,Params!$B$21,0.3),0.3)))</f>
        <v/>
      </c>
    </row>
    <row r="6819" ht="15" customHeight="1" s="1">
      <c r="A6819" s="9" t="n">
        <v>6816</v>
      </c>
      <c r="B6819" s="6" t="inlineStr">
        <is>
          <t>11/10</t>
        </is>
      </c>
      <c r="C6819" s="6" t="n">
        <v>23</v>
      </c>
      <c r="D6819" s="6" t="n">
        <v>1</v>
      </c>
      <c r="E6819" s="10">
        <f>IF(D6819=1, IF(OR(C6819&lt;10, C6819&gt;=15),1,0), IF(OR(C6819&lt;7, C6819&gt;=18),1,0))</f>
        <v/>
      </c>
      <c r="F6819" s="11" t="n">
        <v>0.181</v>
      </c>
      <c r="G6819" s="12">
        <f>0*8</f>
        <v/>
      </c>
      <c r="H6819" s="12">
        <f>F6819-G6819</f>
        <v/>
      </c>
      <c r="I6819" s="10">
        <f>IF(E6819=0,"Fora",IF(E6818=0,"Carg xar",IF(H6819&lt;0,IF(M6819&lt;0.9,"Carg FV","Stby"),IF(M6819&gt;P6819,"V2H",IF(M6819&lt;0.9,"Carg xar","Stby")))))</f>
        <v/>
      </c>
      <c r="J6819" s="12">
        <f>IF(OR(I6819="Carg FV",I6819="Carg xar"),MIN(IF(I6819="Carg FV",ABS(H6819),7.4),7.4,MAX(0,(0.9-M6819)*40)*0.95),0)</f>
        <v/>
      </c>
      <c r="K6819" s="12">
        <f>IF(I6819="V2H",MIN(MAX(0,H6819),7.4,MAX(0,(M6819-P6819)*40)*0.95),0)</f>
        <v/>
      </c>
      <c r="L6819" s="12">
        <f>IF(E6819=0,0,MAX(0,H6819-K6819))</f>
        <v/>
      </c>
      <c r="M6819" s="13">
        <f>M6818+J6818/40-IF(I6818="V2H",K6818/(0.95*40),0)-IF(E6819=0,IF(E6818=1,IF(D6819=1,30,40)*0.18/(2*40),0),0)-IF(E6819=1,IF(E6818=0,IF(D6819=1,30,40)*0.18/(2*40),0),0)</f>
        <v/>
      </c>
      <c r="N6819" s="14" t="n">
        <v>0.09</v>
      </c>
      <c r="O6819" s="15">
        <f>K6819*N6819</f>
        <v/>
      </c>
      <c r="P6819">
        <f>IF(E6819=0,0.3,IF(D6819=1,IF(C6819&gt;=Params!$B$13-3,IF(C6819&lt;Params!$B$13,Params!$B$20,0.3),0.3),IF(C6819&gt;=Params!$B$15-3,IF(C6819&lt;Params!$B$15,Params!$B$21,0.3),0.3)))</f>
        <v/>
      </c>
    </row>
    <row r="6820" ht="15" customHeight="1" s="1">
      <c r="A6820" s="9" t="n">
        <v>6817</v>
      </c>
      <c r="B6820" s="6" t="inlineStr">
        <is>
          <t>12/10</t>
        </is>
      </c>
      <c r="C6820" s="6" t="n">
        <v>0</v>
      </c>
      <c r="D6820" s="6" t="n">
        <v>1</v>
      </c>
      <c r="E6820" s="10">
        <f>IF(D6820=1, IF(OR(C6820&lt;10, C6820&gt;=15),1,0), IF(OR(C6820&lt;7, C6820&gt;=18),1,0))</f>
        <v/>
      </c>
      <c r="F6820" s="11" t="n">
        <v>0.324</v>
      </c>
      <c r="G6820" s="12">
        <f>0*8</f>
        <v/>
      </c>
      <c r="H6820" s="12">
        <f>F6820-G6820</f>
        <v/>
      </c>
      <c r="I6820" s="10">
        <f>IF(E6820=0,"Fora",IF(E6819=0,"Carg xar",IF(H6820&lt;0,IF(M6820&lt;0.9,"Carg FV","Stby"),IF(M6820&gt;P6820,"V2H",IF(M6820&lt;0.9,"Carg xar","Stby")))))</f>
        <v/>
      </c>
      <c r="J6820" s="12">
        <f>IF(OR(I6820="Carg FV",I6820="Carg xar"),MIN(IF(I6820="Carg FV",ABS(H6820),7.4),7.4,MAX(0,(0.9-M6820)*40)*0.95),0)</f>
        <v/>
      </c>
      <c r="K6820" s="12">
        <f>IF(I6820="V2H",MIN(MAX(0,H6820),7.4,MAX(0,(M6820-P6820)*40)*0.95),0)</f>
        <v/>
      </c>
      <c r="L6820" s="12">
        <f>IF(E6820=0,0,MAX(0,H6820-K6820))</f>
        <v/>
      </c>
      <c r="M6820" s="13">
        <f>M6819+J6819/40-IF(I6819="V2H",K6819/(0.95*40),0)-IF(E6820=0,IF(E6819=1,IF(D6820=1,30,40)*0.18/(2*40),0),0)-IF(E6820=1,IF(E6819=0,IF(D6820=1,30,40)*0.18/(2*40),0),0)</f>
        <v/>
      </c>
      <c r="N6820" s="14" t="n">
        <v>0.09</v>
      </c>
      <c r="O6820" s="15">
        <f>K6820*N6820</f>
        <v/>
      </c>
      <c r="P6820">
        <f>IF(E6820=0,0.3,IF(D6820=1,IF(C6820&gt;=Params!$B$13-3,IF(C6820&lt;Params!$B$13,Params!$B$20,0.3),0.3),IF(C6820&gt;=Params!$B$15-3,IF(C6820&lt;Params!$B$15,Params!$B$21,0.3),0.3)))</f>
        <v/>
      </c>
    </row>
    <row r="6821" ht="15" customHeight="1" s="1">
      <c r="A6821" s="9" t="n">
        <v>6818</v>
      </c>
      <c r="B6821" s="6" t="inlineStr">
        <is>
          <t>12/10</t>
        </is>
      </c>
      <c r="C6821" s="6" t="n">
        <v>1</v>
      </c>
      <c r="D6821" s="6" t="n">
        <v>1</v>
      </c>
      <c r="E6821" s="10">
        <f>IF(D6821=1, IF(OR(C6821&lt;10, C6821&gt;=15),1,0), IF(OR(C6821&lt;7, C6821&gt;=18),1,0))</f>
        <v/>
      </c>
      <c r="F6821" s="11" t="n">
        <v>1.253</v>
      </c>
      <c r="G6821" s="12">
        <f>0*8</f>
        <v/>
      </c>
      <c r="H6821" s="12">
        <f>F6821-G6821</f>
        <v/>
      </c>
      <c r="I6821" s="10">
        <f>IF(E6821=0,"Fora",IF(E6820=0,"Carg xar",IF(H6821&lt;0,IF(M6821&lt;0.9,"Carg FV","Stby"),IF(M6821&gt;P6821,"V2H",IF(M6821&lt;0.9,"Carg xar","Stby")))))</f>
        <v/>
      </c>
      <c r="J6821" s="12">
        <f>IF(OR(I6821="Carg FV",I6821="Carg xar"),MIN(IF(I6821="Carg FV",ABS(H6821),7.4),7.4,MAX(0,(0.9-M6821)*40)*0.95),0)</f>
        <v/>
      </c>
      <c r="K6821" s="12">
        <f>IF(I6821="V2H",MIN(MAX(0,H6821),7.4,MAX(0,(M6821-P6821)*40)*0.95),0)</f>
        <v/>
      </c>
      <c r="L6821" s="12">
        <f>IF(E6821=0,0,MAX(0,H6821-K6821))</f>
        <v/>
      </c>
      <c r="M6821" s="13">
        <f>M6820+J6820/40-IF(I6820="V2H",K6820/(0.95*40),0)-IF(E6821=0,IF(E6820=1,IF(D6821=1,30,40)*0.18/(2*40),0),0)-IF(E6821=1,IF(E6820=0,IF(D6821=1,30,40)*0.18/(2*40),0),0)</f>
        <v/>
      </c>
      <c r="N6821" s="14" t="n">
        <v>0.09</v>
      </c>
      <c r="O6821" s="15">
        <f>K6821*N6821</f>
        <v/>
      </c>
      <c r="P6821">
        <f>IF(E6821=0,0.3,IF(D6821=1,IF(C6821&gt;=Params!$B$13-3,IF(C6821&lt;Params!$B$13,Params!$B$20,0.3),0.3),IF(C6821&gt;=Params!$B$15-3,IF(C6821&lt;Params!$B$15,Params!$B$21,0.3),0.3)))</f>
        <v/>
      </c>
    </row>
    <row r="6822" ht="15" customHeight="1" s="1">
      <c r="A6822" s="9" t="n">
        <v>6819</v>
      </c>
      <c r="B6822" s="6" t="inlineStr">
        <is>
          <t>12/10</t>
        </is>
      </c>
      <c r="C6822" s="6" t="n">
        <v>2</v>
      </c>
      <c r="D6822" s="6" t="n">
        <v>1</v>
      </c>
      <c r="E6822" s="10">
        <f>IF(D6822=1, IF(OR(C6822&lt;10, C6822&gt;=15),1,0), IF(OR(C6822&lt;7, C6822&gt;=18),1,0))</f>
        <v/>
      </c>
      <c r="F6822" s="11" t="n">
        <v>0.956</v>
      </c>
      <c r="G6822" s="12">
        <f>0*8</f>
        <v/>
      </c>
      <c r="H6822" s="12">
        <f>F6822-G6822</f>
        <v/>
      </c>
      <c r="I6822" s="10">
        <f>IF(E6822=0,"Fora",IF(E6821=0,"Carg xar",IF(H6822&lt;0,IF(M6822&lt;0.9,"Carg FV","Stby"),IF(M6822&gt;P6822,"V2H",IF(M6822&lt;0.9,"Carg xar","Stby")))))</f>
        <v/>
      </c>
      <c r="J6822" s="12">
        <f>IF(OR(I6822="Carg FV",I6822="Carg xar"),MIN(IF(I6822="Carg FV",ABS(H6822),7.4),7.4,MAX(0,(0.9-M6822)*40)*0.95),0)</f>
        <v/>
      </c>
      <c r="K6822" s="12">
        <f>IF(I6822="V2H",MIN(MAX(0,H6822),7.4,MAX(0,(M6822-P6822)*40)*0.95),0)</f>
        <v/>
      </c>
      <c r="L6822" s="12">
        <f>IF(E6822=0,0,MAX(0,H6822-K6822))</f>
        <v/>
      </c>
      <c r="M6822" s="13">
        <f>M6821+J6821/40-IF(I6821="V2H",K6821/(0.95*40),0)-IF(E6822=0,IF(E6821=1,IF(D6822=1,30,40)*0.18/(2*40),0),0)-IF(E6822=1,IF(E6821=0,IF(D6822=1,30,40)*0.18/(2*40),0),0)</f>
        <v/>
      </c>
      <c r="N6822" s="14" t="n">
        <v>0.09</v>
      </c>
      <c r="O6822" s="15">
        <f>K6822*N6822</f>
        <v/>
      </c>
      <c r="P6822">
        <f>IF(E6822=0,0.3,IF(D6822=1,IF(C6822&gt;=Params!$B$13-3,IF(C6822&lt;Params!$B$13,Params!$B$20,0.3),0.3),IF(C6822&gt;=Params!$B$15-3,IF(C6822&lt;Params!$B$15,Params!$B$21,0.3),0.3)))</f>
        <v/>
      </c>
    </row>
    <row r="6823" ht="15" customHeight="1" s="1">
      <c r="A6823" s="9" t="n">
        <v>6820</v>
      </c>
      <c r="B6823" s="6" t="inlineStr">
        <is>
          <t>12/10</t>
        </is>
      </c>
      <c r="C6823" s="6" t="n">
        <v>3</v>
      </c>
      <c r="D6823" s="6" t="n">
        <v>1</v>
      </c>
      <c r="E6823" s="10">
        <f>IF(D6823=1, IF(OR(C6823&lt;10, C6823&gt;=15),1,0), IF(OR(C6823&lt;7, C6823&gt;=18),1,0))</f>
        <v/>
      </c>
      <c r="F6823" s="11" t="n">
        <v>1.033</v>
      </c>
      <c r="G6823" s="12">
        <f>0*8</f>
        <v/>
      </c>
      <c r="H6823" s="12">
        <f>F6823-G6823</f>
        <v/>
      </c>
      <c r="I6823" s="10">
        <f>IF(E6823=0,"Fora",IF(E6822=0,"Carg xar",IF(H6823&lt;0,IF(M6823&lt;0.9,"Carg FV","Stby"),IF(M6823&gt;P6823,"V2H",IF(M6823&lt;0.9,"Carg xar","Stby")))))</f>
        <v/>
      </c>
      <c r="J6823" s="12">
        <f>IF(OR(I6823="Carg FV",I6823="Carg xar"),MIN(IF(I6823="Carg FV",ABS(H6823),7.4),7.4,MAX(0,(0.9-M6823)*40)*0.95),0)</f>
        <v/>
      </c>
      <c r="K6823" s="12">
        <f>IF(I6823="V2H",MIN(MAX(0,H6823),7.4,MAX(0,(M6823-P6823)*40)*0.95),0)</f>
        <v/>
      </c>
      <c r="L6823" s="12">
        <f>IF(E6823=0,0,MAX(0,H6823-K6823))</f>
        <v/>
      </c>
      <c r="M6823" s="13">
        <f>M6822+J6822/40-IF(I6822="V2H",K6822/(0.95*40),0)-IF(E6823=0,IF(E6822=1,IF(D6823=1,30,40)*0.18/(2*40),0),0)-IF(E6823=1,IF(E6822=0,IF(D6823=1,30,40)*0.18/(2*40),0),0)</f>
        <v/>
      </c>
      <c r="N6823" s="14" t="n">
        <v>0.09</v>
      </c>
      <c r="O6823" s="15">
        <f>K6823*N6823</f>
        <v/>
      </c>
      <c r="P6823">
        <f>IF(E6823=0,0.3,IF(D6823=1,IF(C6823&gt;=Params!$B$13-3,IF(C6823&lt;Params!$B$13,Params!$B$20,0.3),0.3),IF(C6823&gt;=Params!$B$15-3,IF(C6823&lt;Params!$B$15,Params!$B$21,0.3),0.3)))</f>
        <v/>
      </c>
    </row>
    <row r="6824" ht="15" customHeight="1" s="1">
      <c r="A6824" s="9" t="n">
        <v>6821</v>
      </c>
      <c r="B6824" s="6" t="inlineStr">
        <is>
          <t>12/10</t>
        </is>
      </c>
      <c r="C6824" s="6" t="n">
        <v>4</v>
      </c>
      <c r="D6824" s="6" t="n">
        <v>1</v>
      </c>
      <c r="E6824" s="10">
        <f>IF(D6824=1, IF(OR(C6824&lt;10, C6824&gt;=15),1,0), IF(OR(C6824&lt;7, C6824&gt;=18),1,0))</f>
        <v/>
      </c>
      <c r="F6824" s="11" t="n">
        <v>0.992</v>
      </c>
      <c r="G6824" s="12">
        <f>0*8</f>
        <v/>
      </c>
      <c r="H6824" s="12">
        <f>F6824-G6824</f>
        <v/>
      </c>
      <c r="I6824" s="10">
        <f>IF(E6824=0,"Fora",IF(E6823=0,"Carg xar",IF(H6824&lt;0,IF(M6824&lt;0.9,"Carg FV","Stby"),IF(M6824&gt;P6824,"V2H",IF(M6824&lt;0.9,"Carg xar","Stby")))))</f>
        <v/>
      </c>
      <c r="J6824" s="12">
        <f>IF(OR(I6824="Carg FV",I6824="Carg xar"),MIN(IF(I6824="Carg FV",ABS(H6824),7.4),7.4,MAX(0,(0.9-M6824)*40)*0.95),0)</f>
        <v/>
      </c>
      <c r="K6824" s="12">
        <f>IF(I6824="V2H",MIN(MAX(0,H6824),7.4,MAX(0,(M6824-P6824)*40)*0.95),0)</f>
        <v/>
      </c>
      <c r="L6824" s="12">
        <f>IF(E6824=0,0,MAX(0,H6824-K6824))</f>
        <v/>
      </c>
      <c r="M6824" s="13">
        <f>M6823+J6823/40-IF(I6823="V2H",K6823/(0.95*40),0)-IF(E6824=0,IF(E6823=1,IF(D6824=1,30,40)*0.18/(2*40),0),0)-IF(E6824=1,IF(E6823=0,IF(D6824=1,30,40)*0.18/(2*40),0),0)</f>
        <v/>
      </c>
      <c r="N6824" s="14" t="n">
        <v>0.09</v>
      </c>
      <c r="O6824" s="15">
        <f>K6824*N6824</f>
        <v/>
      </c>
      <c r="P6824">
        <f>IF(E6824=0,0.3,IF(D6824=1,IF(C6824&gt;=Params!$B$13-3,IF(C6824&lt;Params!$B$13,Params!$B$20,0.3),0.3),IF(C6824&gt;=Params!$B$15-3,IF(C6824&lt;Params!$B$15,Params!$B$21,0.3),0.3)))</f>
        <v/>
      </c>
    </row>
    <row r="6825" ht="15" customHeight="1" s="1">
      <c r="A6825" s="9" t="n">
        <v>6822</v>
      </c>
      <c r="B6825" s="6" t="inlineStr">
        <is>
          <t>12/10</t>
        </is>
      </c>
      <c r="C6825" s="6" t="n">
        <v>5</v>
      </c>
      <c r="D6825" s="6" t="n">
        <v>1</v>
      </c>
      <c r="E6825" s="10">
        <f>IF(D6825=1, IF(OR(C6825&lt;10, C6825&gt;=15),1,0), IF(OR(C6825&lt;7, C6825&gt;=18),1,0))</f>
        <v/>
      </c>
      <c r="F6825" s="11" t="n">
        <v>0.887</v>
      </c>
      <c r="G6825" s="12">
        <f>0*8</f>
        <v/>
      </c>
      <c r="H6825" s="12">
        <f>F6825-G6825</f>
        <v/>
      </c>
      <c r="I6825" s="10">
        <f>IF(E6825=0,"Fora",IF(E6824=0,"Carg xar",IF(H6825&lt;0,IF(M6825&lt;0.9,"Carg FV","Stby"),IF(M6825&gt;P6825,"V2H",IF(M6825&lt;0.9,"Carg xar","Stby")))))</f>
        <v/>
      </c>
      <c r="J6825" s="12">
        <f>IF(OR(I6825="Carg FV",I6825="Carg xar"),MIN(IF(I6825="Carg FV",ABS(H6825),7.4),7.4,MAX(0,(0.9-M6825)*40)*0.95),0)</f>
        <v/>
      </c>
      <c r="K6825" s="12">
        <f>IF(I6825="V2H",MIN(MAX(0,H6825),7.4,MAX(0,(M6825-P6825)*40)*0.95),0)</f>
        <v/>
      </c>
      <c r="L6825" s="12">
        <f>IF(E6825=0,0,MAX(0,H6825-K6825))</f>
        <v/>
      </c>
      <c r="M6825" s="13">
        <f>M6824+J6824/40-IF(I6824="V2H",K6824/(0.95*40),0)-IF(E6825=0,IF(E6824=1,IF(D6825=1,30,40)*0.18/(2*40),0),0)-IF(E6825=1,IF(E6824=0,IF(D6825=1,30,40)*0.18/(2*40),0),0)</f>
        <v/>
      </c>
      <c r="N6825" s="14" t="n">
        <v>0.09</v>
      </c>
      <c r="O6825" s="15">
        <f>K6825*N6825</f>
        <v/>
      </c>
      <c r="P6825">
        <f>IF(E6825=0,0.3,IF(D6825=1,IF(C6825&gt;=Params!$B$13-3,IF(C6825&lt;Params!$B$13,Params!$B$20,0.3),0.3),IF(C6825&gt;=Params!$B$15-3,IF(C6825&lt;Params!$B$15,Params!$B$21,0.3),0.3)))</f>
        <v/>
      </c>
    </row>
    <row r="6826" ht="15" customHeight="1" s="1">
      <c r="A6826" s="9" t="n">
        <v>6823</v>
      </c>
      <c r="B6826" s="6" t="inlineStr">
        <is>
          <t>12/10</t>
        </is>
      </c>
      <c r="C6826" s="6" t="n">
        <v>6</v>
      </c>
      <c r="D6826" s="6" t="n">
        <v>1</v>
      </c>
      <c r="E6826" s="10">
        <f>IF(D6826=1, IF(OR(C6826&lt;10, C6826&gt;=15),1,0), IF(OR(C6826&lt;7, C6826&gt;=18),1,0))</f>
        <v/>
      </c>
      <c r="F6826" s="11" t="n">
        <v>0.745</v>
      </c>
      <c r="G6826" s="12">
        <f>0*8</f>
        <v/>
      </c>
      <c r="H6826" s="12">
        <f>F6826-G6826</f>
        <v/>
      </c>
      <c r="I6826" s="10">
        <f>IF(E6826=0,"Fora",IF(E6825=0,"Carg xar",IF(H6826&lt;0,IF(M6826&lt;0.9,"Carg FV","Stby"),IF(M6826&gt;P6826,"V2H",IF(M6826&lt;0.9,"Carg xar","Stby")))))</f>
        <v/>
      </c>
      <c r="J6826" s="12">
        <f>IF(OR(I6826="Carg FV",I6826="Carg xar"),MIN(IF(I6826="Carg FV",ABS(H6826),7.4),7.4,MAX(0,(0.9-M6826)*40)*0.95),0)</f>
        <v/>
      </c>
      <c r="K6826" s="12">
        <f>IF(I6826="V2H",MIN(MAX(0,H6826),7.4,MAX(0,(M6826-P6826)*40)*0.95),0)</f>
        <v/>
      </c>
      <c r="L6826" s="12">
        <f>IF(E6826=0,0,MAX(0,H6826-K6826))</f>
        <v/>
      </c>
      <c r="M6826" s="13">
        <f>M6825+J6825/40-IF(I6825="V2H",K6825/(0.95*40),0)-IF(E6826=0,IF(E6825=1,IF(D6826=1,30,40)*0.18/(2*40),0),0)-IF(E6826=1,IF(E6825=0,IF(D6826=1,30,40)*0.18/(2*40),0),0)</f>
        <v/>
      </c>
      <c r="N6826" s="14" t="n">
        <v>0.09</v>
      </c>
      <c r="O6826" s="15">
        <f>K6826*N6826</f>
        <v/>
      </c>
      <c r="P6826">
        <f>IF(E6826=0,0.3,IF(D6826=1,IF(C6826&gt;=Params!$B$13-3,IF(C6826&lt;Params!$B$13,Params!$B$20,0.3),0.3),IF(C6826&gt;=Params!$B$15-3,IF(C6826&lt;Params!$B$15,Params!$B$21,0.3),0.3)))</f>
        <v/>
      </c>
    </row>
    <row r="6827" ht="15" customHeight="1" s="1">
      <c r="A6827" s="9" t="n">
        <v>6824</v>
      </c>
      <c r="B6827" s="6" t="inlineStr">
        <is>
          <t>12/10</t>
        </is>
      </c>
      <c r="C6827" s="6" t="n">
        <v>7</v>
      </c>
      <c r="D6827" s="6" t="n">
        <v>1</v>
      </c>
      <c r="E6827" s="10">
        <f>IF(D6827=1, IF(OR(C6827&lt;10, C6827&gt;=15),1,0), IF(OR(C6827&lt;7, C6827&gt;=18),1,0))</f>
        <v/>
      </c>
      <c r="F6827" s="11" t="n">
        <v>0.9429999999999999</v>
      </c>
      <c r="G6827" s="12">
        <f>0.02*8</f>
        <v/>
      </c>
      <c r="H6827" s="12">
        <f>F6827-G6827</f>
        <v/>
      </c>
      <c r="I6827" s="10">
        <f>IF(E6827=0,"Fora",IF(E6826=0,"Carg xar",IF(H6827&lt;0,IF(M6827&lt;0.9,"Carg FV","Stby"),IF(M6827&gt;P6827,"V2H",IF(M6827&lt;0.9,"Carg xar","Stby")))))</f>
        <v/>
      </c>
      <c r="J6827" s="12">
        <f>IF(OR(I6827="Carg FV",I6827="Carg xar"),MIN(IF(I6827="Carg FV",ABS(H6827),7.4),7.4,MAX(0,(0.9-M6827)*40)*0.95),0)</f>
        <v/>
      </c>
      <c r="K6827" s="12">
        <f>IF(I6827="V2H",MIN(MAX(0,H6827),7.4,MAX(0,(M6827-P6827)*40)*0.95),0)</f>
        <v/>
      </c>
      <c r="L6827" s="12">
        <f>IF(E6827=0,0,MAX(0,H6827-K6827))</f>
        <v/>
      </c>
      <c r="M6827" s="13">
        <f>M6826+J6826/40-IF(I6826="V2H",K6826/(0.95*40),0)-IF(E6827=0,IF(E6826=1,IF(D6827=1,30,40)*0.18/(2*40),0),0)-IF(E6827=1,IF(E6826=0,IF(D6827=1,30,40)*0.18/(2*40),0),0)</f>
        <v/>
      </c>
      <c r="N6827" s="14" t="n">
        <v>0.09</v>
      </c>
      <c r="O6827" s="15">
        <f>K6827*N6827</f>
        <v/>
      </c>
      <c r="P6827">
        <f>IF(E6827=0,0.3,IF(D6827=1,IF(C6827&gt;=Params!$B$13-3,IF(C6827&lt;Params!$B$13,Params!$B$20,0.3),0.3),IF(C6827&gt;=Params!$B$15-3,IF(C6827&lt;Params!$B$15,Params!$B$21,0.3),0.3)))</f>
        <v/>
      </c>
    </row>
    <row r="6828" ht="15" customHeight="1" s="1">
      <c r="A6828" s="9" t="n">
        <v>6825</v>
      </c>
      <c r="B6828" s="6" t="inlineStr">
        <is>
          <t>12/10</t>
        </is>
      </c>
      <c r="C6828" s="6" t="n">
        <v>8</v>
      </c>
      <c r="D6828" s="6" t="n">
        <v>1</v>
      </c>
      <c r="E6828" s="10">
        <f>IF(D6828=1, IF(OR(C6828&lt;10, C6828&gt;=15),1,0), IF(OR(C6828&lt;7, C6828&gt;=18),1,0))</f>
        <v/>
      </c>
      <c r="F6828" s="11" t="n">
        <v>0.384</v>
      </c>
      <c r="G6828" s="12">
        <f>0.14*8</f>
        <v/>
      </c>
      <c r="H6828" s="12">
        <f>F6828-G6828</f>
        <v/>
      </c>
      <c r="I6828" s="10">
        <f>IF(E6828=0,"Fora",IF(E6827=0,"Carg xar",IF(H6828&lt;0,IF(M6828&lt;0.9,"Carg FV","Stby"),IF(M6828&gt;P6828,"V2H",IF(M6828&lt;0.9,"Carg xar","Stby")))))</f>
        <v/>
      </c>
      <c r="J6828" s="12">
        <f>IF(OR(I6828="Carg FV",I6828="Carg xar"),MIN(IF(I6828="Carg FV",ABS(H6828),7.4),7.4,MAX(0,(0.9-M6828)*40)*0.95),0)</f>
        <v/>
      </c>
      <c r="K6828" s="12">
        <f>IF(I6828="V2H",MIN(MAX(0,H6828),7.4,MAX(0,(M6828-P6828)*40)*0.95),0)</f>
        <v/>
      </c>
      <c r="L6828" s="12">
        <f>IF(E6828=0,0,MAX(0,H6828-K6828))</f>
        <v/>
      </c>
      <c r="M6828" s="13">
        <f>M6827+J6827/40-IF(I6827="V2H",K6827/(0.95*40),0)-IF(E6828=0,IF(E6827=1,IF(D6828=1,30,40)*0.18/(2*40),0),0)-IF(E6828=1,IF(E6827=0,IF(D6828=1,30,40)*0.18/(2*40),0),0)</f>
        <v/>
      </c>
      <c r="N6828" s="14" t="n">
        <v>0.09</v>
      </c>
      <c r="O6828" s="15">
        <f>K6828*N6828</f>
        <v/>
      </c>
      <c r="P6828">
        <f>IF(E6828=0,0.3,IF(D6828=1,IF(C6828&gt;=Params!$B$13-3,IF(C6828&lt;Params!$B$13,Params!$B$20,0.3),0.3),IF(C6828&gt;=Params!$B$15-3,IF(C6828&lt;Params!$B$15,Params!$B$21,0.3),0.3)))</f>
        <v/>
      </c>
    </row>
    <row r="6829" ht="15" customHeight="1" s="1">
      <c r="A6829" s="9" t="n">
        <v>6826</v>
      </c>
      <c r="B6829" s="6" t="inlineStr">
        <is>
          <t>12/10</t>
        </is>
      </c>
      <c r="C6829" s="6" t="n">
        <v>9</v>
      </c>
      <c r="D6829" s="6" t="n">
        <v>1</v>
      </c>
      <c r="E6829" s="10">
        <f>IF(D6829=1, IF(OR(C6829&lt;10, C6829&gt;=15),1,0), IF(OR(C6829&lt;7, C6829&gt;=18),1,0))</f>
        <v/>
      </c>
      <c r="F6829" s="11" t="n">
        <v>0</v>
      </c>
      <c r="G6829" s="12">
        <f>0.32*8</f>
        <v/>
      </c>
      <c r="H6829" s="12">
        <f>F6829-G6829</f>
        <v/>
      </c>
      <c r="I6829" s="10">
        <f>IF(E6829=0,"Fora",IF(E6828=0,"Carg xar",IF(H6829&lt;0,IF(M6829&lt;0.9,"Carg FV","Stby"),IF(M6829&gt;P6829,"V2H",IF(M6829&lt;0.9,"Carg xar","Stby")))))</f>
        <v/>
      </c>
      <c r="J6829" s="12">
        <f>IF(OR(I6829="Carg FV",I6829="Carg xar"),MIN(IF(I6829="Carg FV",ABS(H6829),7.4),7.4,MAX(0,(0.9-M6829)*40)*0.95),0)</f>
        <v/>
      </c>
      <c r="K6829" s="12">
        <f>IF(I6829="V2H",MIN(MAX(0,H6829),7.4,MAX(0,(M6829-P6829)*40)*0.95),0)</f>
        <v/>
      </c>
      <c r="L6829" s="12">
        <f>IF(E6829=0,0,MAX(0,H6829-K6829))</f>
        <v/>
      </c>
      <c r="M6829" s="13">
        <f>M6828+J6828/40-IF(I6828="V2H",K6828/(0.95*40),0)-IF(E6829=0,IF(E6828=1,IF(D6829=1,30,40)*0.18/(2*40),0),0)-IF(E6829=1,IF(E6828=0,IF(D6829=1,30,40)*0.18/(2*40),0),0)</f>
        <v/>
      </c>
      <c r="N6829" s="14" t="n">
        <v>0.09</v>
      </c>
      <c r="O6829" s="15">
        <f>K6829*N6829</f>
        <v/>
      </c>
      <c r="P6829">
        <f>IF(E6829=0,0.3,IF(D6829=1,IF(C6829&gt;=Params!$B$13-3,IF(C6829&lt;Params!$B$13,Params!$B$20,0.3),0.3),IF(C6829&gt;=Params!$B$15-3,IF(C6829&lt;Params!$B$15,Params!$B$21,0.3),0.3)))</f>
        <v/>
      </c>
    </row>
    <row r="6830" ht="15" customHeight="1" s="1">
      <c r="A6830" s="9" t="n">
        <v>6827</v>
      </c>
      <c r="B6830" s="6" t="inlineStr">
        <is>
          <t>12/10</t>
        </is>
      </c>
      <c r="C6830" s="6" t="n">
        <v>10</v>
      </c>
      <c r="D6830" s="6" t="n">
        <v>1</v>
      </c>
      <c r="E6830" s="10">
        <f>IF(D6830=1, IF(OR(C6830&lt;10, C6830&gt;=15),1,0), IF(OR(C6830&lt;7, C6830&gt;=18),1,0))</f>
        <v/>
      </c>
      <c r="F6830" s="11" t="n">
        <v>0</v>
      </c>
      <c r="G6830" s="12">
        <f>0.52*8</f>
        <v/>
      </c>
      <c r="H6830" s="12">
        <f>F6830-G6830</f>
        <v/>
      </c>
      <c r="I6830" s="10">
        <f>IF(E6830=0,"Fora",IF(E6829=0,"Carg xar",IF(H6830&lt;0,IF(M6830&lt;0.9,"Carg FV","Stby"),IF(M6830&gt;P6830,"V2H",IF(M6830&lt;0.9,"Carg xar","Stby")))))</f>
        <v/>
      </c>
      <c r="J6830" s="12">
        <f>IF(OR(I6830="Carg FV",I6830="Carg xar"),MIN(IF(I6830="Carg FV",ABS(H6830),7.4),7.4,MAX(0,(0.9-M6830)*40)*0.95),0)</f>
        <v/>
      </c>
      <c r="K6830" s="12">
        <f>IF(I6830="V2H",MIN(MAX(0,H6830),7.4,MAX(0,(M6830-P6830)*40)*0.95),0)</f>
        <v/>
      </c>
      <c r="L6830" s="12">
        <f>IF(E6830=0,0,MAX(0,H6830-K6830))</f>
        <v/>
      </c>
      <c r="M6830" s="13">
        <f>M6829+J6829/40-IF(I6829="V2H",K6829/(0.95*40),0)-IF(E6830=0,IF(E6829=1,IF(D6830=1,30,40)*0.18/(2*40),0),0)-IF(E6830=1,IF(E6829=0,IF(D6830=1,30,40)*0.18/(2*40),0),0)</f>
        <v/>
      </c>
      <c r="N6830" s="14" t="n">
        <v>0.09</v>
      </c>
      <c r="O6830" s="15">
        <f>K6830*N6830</f>
        <v/>
      </c>
      <c r="P6830">
        <f>IF(E6830=0,0.3,IF(D6830=1,IF(C6830&gt;=Params!$B$13-3,IF(C6830&lt;Params!$B$13,Params!$B$20,0.3),0.3),IF(C6830&gt;=Params!$B$15-3,IF(C6830&lt;Params!$B$15,Params!$B$21,0.3),0.3)))</f>
        <v/>
      </c>
    </row>
    <row r="6831" ht="15" customHeight="1" s="1">
      <c r="A6831" s="9" t="n">
        <v>6828</v>
      </c>
      <c r="B6831" s="6" t="inlineStr">
        <is>
          <t>12/10</t>
        </is>
      </c>
      <c r="C6831" s="6" t="n">
        <v>11</v>
      </c>
      <c r="D6831" s="6" t="n">
        <v>1</v>
      </c>
      <c r="E6831" s="10">
        <f>IF(D6831=1, IF(OR(C6831&lt;10, C6831&gt;=15),1,0), IF(OR(C6831&lt;7, C6831&gt;=18),1,0))</f>
        <v/>
      </c>
      <c r="F6831" s="11" t="n">
        <v>0</v>
      </c>
      <c r="G6831" s="12">
        <f>0.65*8</f>
        <v/>
      </c>
      <c r="H6831" s="12">
        <f>F6831-G6831</f>
        <v/>
      </c>
      <c r="I6831" s="10">
        <f>IF(E6831=0,"Fora",IF(E6830=0,"Carg xar",IF(H6831&lt;0,IF(M6831&lt;0.9,"Carg FV","Stby"),IF(M6831&gt;P6831,"V2H",IF(M6831&lt;0.9,"Carg xar","Stby")))))</f>
        <v/>
      </c>
      <c r="J6831" s="12">
        <f>IF(OR(I6831="Carg FV",I6831="Carg xar"),MIN(IF(I6831="Carg FV",ABS(H6831),7.4),7.4,MAX(0,(0.9-M6831)*40)*0.95),0)</f>
        <v/>
      </c>
      <c r="K6831" s="12">
        <f>IF(I6831="V2H",MIN(MAX(0,H6831),7.4,MAX(0,(M6831-P6831)*40)*0.95),0)</f>
        <v/>
      </c>
      <c r="L6831" s="12">
        <f>IF(E6831=0,0,MAX(0,H6831-K6831))</f>
        <v/>
      </c>
      <c r="M6831" s="13">
        <f>M6830+J6830/40-IF(I6830="V2H",K6830/(0.95*40),0)-IF(E6831=0,IF(E6830=1,IF(D6831=1,30,40)*0.18/(2*40),0),0)-IF(E6831=1,IF(E6830=0,IF(D6831=1,30,40)*0.18/(2*40),0),0)</f>
        <v/>
      </c>
      <c r="N6831" s="14" t="n">
        <v>0.09</v>
      </c>
      <c r="O6831" s="15">
        <f>K6831*N6831</f>
        <v/>
      </c>
      <c r="P6831">
        <f>IF(E6831=0,0.3,IF(D6831=1,IF(C6831&gt;=Params!$B$13-3,IF(C6831&lt;Params!$B$13,Params!$B$20,0.3),0.3),IF(C6831&gt;=Params!$B$15-3,IF(C6831&lt;Params!$B$15,Params!$B$21,0.3),0.3)))</f>
        <v/>
      </c>
    </row>
    <row r="6832" ht="15" customHeight="1" s="1">
      <c r="A6832" s="9" t="n">
        <v>6829</v>
      </c>
      <c r="B6832" s="6" t="inlineStr">
        <is>
          <t>12/10</t>
        </is>
      </c>
      <c r="C6832" s="6" t="n">
        <v>12</v>
      </c>
      <c r="D6832" s="6" t="n">
        <v>1</v>
      </c>
      <c r="E6832" s="10">
        <f>IF(D6832=1, IF(OR(C6832&lt;10, C6832&gt;=15),1,0), IF(OR(C6832&lt;7, C6832&gt;=18),1,0))</f>
        <v/>
      </c>
      <c r="F6832" s="11" t="n">
        <v>0</v>
      </c>
      <c r="G6832" s="12">
        <f>0.72*8</f>
        <v/>
      </c>
      <c r="H6832" s="12">
        <f>F6832-G6832</f>
        <v/>
      </c>
      <c r="I6832" s="10">
        <f>IF(E6832=0,"Fora",IF(E6831=0,"Carg xar",IF(H6832&lt;0,IF(M6832&lt;0.9,"Carg FV","Stby"),IF(M6832&gt;P6832,"V2H",IF(M6832&lt;0.9,"Carg xar","Stby")))))</f>
        <v/>
      </c>
      <c r="J6832" s="12">
        <f>IF(OR(I6832="Carg FV",I6832="Carg xar"),MIN(IF(I6832="Carg FV",ABS(H6832),7.4),7.4,MAX(0,(0.9-M6832)*40)*0.95),0)</f>
        <v/>
      </c>
      <c r="K6832" s="12">
        <f>IF(I6832="V2H",MIN(MAX(0,H6832),7.4,MAX(0,(M6832-P6832)*40)*0.95),0)</f>
        <v/>
      </c>
      <c r="L6832" s="12">
        <f>IF(E6832=0,0,MAX(0,H6832-K6832))</f>
        <v/>
      </c>
      <c r="M6832" s="13">
        <f>M6831+J6831/40-IF(I6831="V2H",K6831/(0.95*40),0)-IF(E6832=0,IF(E6831=1,IF(D6832=1,30,40)*0.18/(2*40),0),0)-IF(E6832=1,IF(E6831=0,IF(D6832=1,30,40)*0.18/(2*40),0),0)</f>
        <v/>
      </c>
      <c r="N6832" s="14" t="n">
        <v>0.09</v>
      </c>
      <c r="O6832" s="15">
        <f>K6832*N6832</f>
        <v/>
      </c>
      <c r="P6832">
        <f>IF(E6832=0,0.3,IF(D6832=1,IF(C6832&gt;=Params!$B$13-3,IF(C6832&lt;Params!$B$13,Params!$B$20,0.3),0.3),IF(C6832&gt;=Params!$B$15-3,IF(C6832&lt;Params!$B$15,Params!$B$21,0.3),0.3)))</f>
        <v/>
      </c>
    </row>
    <row r="6833" ht="15" customHeight="1" s="1">
      <c r="A6833" s="9" t="n">
        <v>6830</v>
      </c>
      <c r="B6833" s="6" t="inlineStr">
        <is>
          <t>12/10</t>
        </is>
      </c>
      <c r="C6833" s="6" t="n">
        <v>13</v>
      </c>
      <c r="D6833" s="6" t="n">
        <v>1</v>
      </c>
      <c r="E6833" s="10">
        <f>IF(D6833=1, IF(OR(C6833&lt;10, C6833&gt;=15),1,0), IF(OR(C6833&lt;7, C6833&gt;=18),1,0))</f>
        <v/>
      </c>
      <c r="F6833" s="11" t="n">
        <v>0.556</v>
      </c>
      <c r="G6833" s="12">
        <f>0.68*8</f>
        <v/>
      </c>
      <c r="H6833" s="12">
        <f>F6833-G6833</f>
        <v/>
      </c>
      <c r="I6833" s="10">
        <f>IF(E6833=0,"Fora",IF(E6832=0,"Carg xar",IF(H6833&lt;0,IF(M6833&lt;0.9,"Carg FV","Stby"),IF(M6833&gt;P6833,"V2H",IF(M6833&lt;0.9,"Carg xar","Stby")))))</f>
        <v/>
      </c>
      <c r="J6833" s="12">
        <f>IF(OR(I6833="Carg FV",I6833="Carg xar"),MIN(IF(I6833="Carg FV",ABS(H6833),7.4),7.4,MAX(0,(0.9-M6833)*40)*0.95),0)</f>
        <v/>
      </c>
      <c r="K6833" s="12">
        <f>IF(I6833="V2H",MIN(MAX(0,H6833),7.4,MAX(0,(M6833-P6833)*40)*0.95),0)</f>
        <v/>
      </c>
      <c r="L6833" s="12">
        <f>IF(E6833=0,0,MAX(0,H6833-K6833))</f>
        <v/>
      </c>
      <c r="M6833" s="13">
        <f>M6832+J6832/40-IF(I6832="V2H",K6832/(0.95*40),0)-IF(E6833=0,IF(E6832=1,IF(D6833=1,30,40)*0.18/(2*40),0),0)-IF(E6833=1,IF(E6832=0,IF(D6833=1,30,40)*0.18/(2*40),0),0)</f>
        <v/>
      </c>
      <c r="N6833" s="14" t="n">
        <v>0.09</v>
      </c>
      <c r="O6833" s="15">
        <f>K6833*N6833</f>
        <v/>
      </c>
      <c r="P6833">
        <f>IF(E6833=0,0.3,IF(D6833=1,IF(C6833&gt;=Params!$B$13-3,IF(C6833&lt;Params!$B$13,Params!$B$20,0.3),0.3),IF(C6833&gt;=Params!$B$15-3,IF(C6833&lt;Params!$B$15,Params!$B$21,0.3),0.3)))</f>
        <v/>
      </c>
    </row>
    <row r="6834" ht="15" customHeight="1" s="1">
      <c r="A6834" s="9" t="n">
        <v>6831</v>
      </c>
      <c r="B6834" s="6" t="inlineStr">
        <is>
          <t>12/10</t>
        </is>
      </c>
      <c r="C6834" s="6" t="n">
        <v>14</v>
      </c>
      <c r="D6834" s="6" t="n">
        <v>1</v>
      </c>
      <c r="E6834" s="10">
        <f>IF(D6834=1, IF(OR(C6834&lt;10, C6834&gt;=15),1,0), IF(OR(C6834&lt;7, C6834&gt;=18),1,0))</f>
        <v/>
      </c>
      <c r="F6834" s="11" t="n">
        <v>0</v>
      </c>
      <c r="G6834" s="12">
        <f>0.55*8</f>
        <v/>
      </c>
      <c r="H6834" s="12">
        <f>F6834-G6834</f>
        <v/>
      </c>
      <c r="I6834" s="10">
        <f>IF(E6834=0,"Fora",IF(E6833=0,"Carg xar",IF(H6834&lt;0,IF(M6834&lt;0.9,"Carg FV","Stby"),IF(M6834&gt;P6834,"V2H",IF(M6834&lt;0.9,"Carg xar","Stby")))))</f>
        <v/>
      </c>
      <c r="J6834" s="12">
        <f>IF(OR(I6834="Carg FV",I6834="Carg xar"),MIN(IF(I6834="Carg FV",ABS(H6834),7.4),7.4,MAX(0,(0.9-M6834)*40)*0.95),0)</f>
        <v/>
      </c>
      <c r="K6834" s="12">
        <f>IF(I6834="V2H",MIN(MAX(0,H6834),7.4,MAX(0,(M6834-P6834)*40)*0.95),0)</f>
        <v/>
      </c>
      <c r="L6834" s="12">
        <f>IF(E6834=0,0,MAX(0,H6834-K6834))</f>
        <v/>
      </c>
      <c r="M6834" s="13">
        <f>M6833+J6833/40-IF(I6833="V2H",K6833/(0.95*40),0)-IF(E6834=0,IF(E6833=1,IF(D6834=1,30,40)*0.18/(2*40),0),0)-IF(E6834=1,IF(E6833=0,IF(D6834=1,30,40)*0.18/(2*40),0),0)</f>
        <v/>
      </c>
      <c r="N6834" s="14" t="n">
        <v>0.09</v>
      </c>
      <c r="O6834" s="15">
        <f>K6834*N6834</f>
        <v/>
      </c>
      <c r="P6834">
        <f>IF(E6834=0,0.3,IF(D6834=1,IF(C6834&gt;=Params!$B$13-3,IF(C6834&lt;Params!$B$13,Params!$B$20,0.3),0.3),IF(C6834&gt;=Params!$B$15-3,IF(C6834&lt;Params!$B$15,Params!$B$21,0.3),0.3)))</f>
        <v/>
      </c>
    </row>
    <row r="6835" ht="15" customHeight="1" s="1">
      <c r="A6835" s="9" t="n">
        <v>6832</v>
      </c>
      <c r="B6835" s="6" t="inlineStr">
        <is>
          <t>12/10</t>
        </is>
      </c>
      <c r="C6835" s="6" t="n">
        <v>15</v>
      </c>
      <c r="D6835" s="6" t="n">
        <v>1</v>
      </c>
      <c r="E6835" s="10">
        <f>IF(D6835=1, IF(OR(C6835&lt;10, C6835&gt;=15),1,0), IF(OR(C6835&lt;7, C6835&gt;=18),1,0))</f>
        <v/>
      </c>
      <c r="F6835" s="11" t="n">
        <v>0</v>
      </c>
      <c r="G6835" s="12">
        <f>0.38*8</f>
        <v/>
      </c>
      <c r="H6835" s="12">
        <f>F6835-G6835</f>
        <v/>
      </c>
      <c r="I6835" s="10">
        <f>IF(E6835=0,"Fora",IF(E6834=0,"Carg xar",IF(H6835&lt;0,IF(M6835&lt;0.9,"Carg FV","Stby"),IF(M6835&gt;P6835,"V2H",IF(M6835&lt;0.9,"Carg xar","Stby")))))</f>
        <v/>
      </c>
      <c r="J6835" s="12">
        <f>IF(OR(I6835="Carg FV",I6835="Carg xar"),MIN(IF(I6835="Carg FV",ABS(H6835),7.4),7.4,MAX(0,(0.9-M6835)*40)*0.95),0)</f>
        <v/>
      </c>
      <c r="K6835" s="12">
        <f>IF(I6835="V2H",MIN(MAX(0,H6835),7.4,MAX(0,(M6835-P6835)*40)*0.95),0)</f>
        <v/>
      </c>
      <c r="L6835" s="12">
        <f>IF(E6835=0,0,MAX(0,H6835-K6835))</f>
        <v/>
      </c>
      <c r="M6835" s="13">
        <f>M6834+J6834/40-IF(I6834="V2H",K6834/(0.95*40),0)-IF(E6835=0,IF(E6834=1,IF(D6835=1,30,40)*0.18/(2*40),0),0)-IF(E6835=1,IF(E6834=0,IF(D6835=1,30,40)*0.18/(2*40),0),0)</f>
        <v/>
      </c>
      <c r="N6835" s="14" t="n">
        <v>0.09</v>
      </c>
      <c r="O6835" s="15">
        <f>K6835*N6835</f>
        <v/>
      </c>
      <c r="P6835">
        <f>IF(E6835=0,0.3,IF(D6835=1,IF(C6835&gt;=Params!$B$13-3,IF(C6835&lt;Params!$B$13,Params!$B$20,0.3),0.3),IF(C6835&gt;=Params!$B$15-3,IF(C6835&lt;Params!$B$15,Params!$B$21,0.3),0.3)))</f>
        <v/>
      </c>
    </row>
    <row r="6836" ht="15" customHeight="1" s="1">
      <c r="A6836" s="9" t="n">
        <v>6833</v>
      </c>
      <c r="B6836" s="6" t="inlineStr">
        <is>
          <t>12/10</t>
        </is>
      </c>
      <c r="C6836" s="6" t="n">
        <v>16</v>
      </c>
      <c r="D6836" s="6" t="n">
        <v>1</v>
      </c>
      <c r="E6836" s="10">
        <f>IF(D6836=1, IF(OR(C6836&lt;10, C6836&gt;=15),1,0), IF(OR(C6836&lt;7, C6836&gt;=18),1,0))</f>
        <v/>
      </c>
      <c r="F6836" s="11" t="n">
        <v>0</v>
      </c>
      <c r="G6836" s="12">
        <f>0.18*8</f>
        <v/>
      </c>
      <c r="H6836" s="12">
        <f>F6836-G6836</f>
        <v/>
      </c>
      <c r="I6836" s="10">
        <f>IF(E6836=0,"Fora",IF(E6835=0,"Carg xar",IF(H6836&lt;0,IF(M6836&lt;0.9,"Carg FV","Stby"),IF(M6836&gt;P6836,"V2H",IF(M6836&lt;0.9,"Carg xar","Stby")))))</f>
        <v/>
      </c>
      <c r="J6836" s="12">
        <f>IF(OR(I6836="Carg FV",I6836="Carg xar"),MIN(IF(I6836="Carg FV",ABS(H6836),7.4),7.4,MAX(0,(0.9-M6836)*40)*0.95),0)</f>
        <v/>
      </c>
      <c r="K6836" s="12">
        <f>IF(I6836="V2H",MIN(MAX(0,H6836),7.4,MAX(0,(M6836-P6836)*40)*0.95),0)</f>
        <v/>
      </c>
      <c r="L6836" s="12">
        <f>IF(E6836=0,0,MAX(0,H6836-K6836))</f>
        <v/>
      </c>
      <c r="M6836" s="13">
        <f>M6835+J6835/40-IF(I6835="V2H",K6835/(0.95*40),0)-IF(E6836=0,IF(E6835=1,IF(D6836=1,30,40)*0.18/(2*40),0),0)-IF(E6836=1,IF(E6835=0,IF(D6836=1,30,40)*0.18/(2*40),0),0)</f>
        <v/>
      </c>
      <c r="N6836" s="14" t="n">
        <v>0.09</v>
      </c>
      <c r="O6836" s="15">
        <f>K6836*N6836</f>
        <v/>
      </c>
      <c r="P6836">
        <f>IF(E6836=0,0.3,IF(D6836=1,IF(C6836&gt;=Params!$B$13-3,IF(C6836&lt;Params!$B$13,Params!$B$20,0.3),0.3),IF(C6836&gt;=Params!$B$15-3,IF(C6836&lt;Params!$B$15,Params!$B$21,0.3),0.3)))</f>
        <v/>
      </c>
    </row>
    <row r="6837" ht="15" customHeight="1" s="1">
      <c r="A6837" s="9" t="n">
        <v>6834</v>
      </c>
      <c r="B6837" s="6" t="inlineStr">
        <is>
          <t>12/10</t>
        </is>
      </c>
      <c r="C6837" s="6" t="n">
        <v>17</v>
      </c>
      <c r="D6837" s="6" t="n">
        <v>1</v>
      </c>
      <c r="E6837" s="10">
        <f>IF(D6837=1, IF(OR(C6837&lt;10, C6837&gt;=15),1,0), IF(OR(C6837&lt;7, C6837&gt;=18),1,0))</f>
        <v/>
      </c>
      <c r="F6837" s="11" t="n">
        <v>0</v>
      </c>
      <c r="G6837" s="12">
        <f>0.04*8</f>
        <v/>
      </c>
      <c r="H6837" s="12">
        <f>F6837-G6837</f>
        <v/>
      </c>
      <c r="I6837" s="10">
        <f>IF(E6837=0,"Fora",IF(E6836=0,"Carg xar",IF(H6837&lt;0,IF(M6837&lt;0.9,"Carg FV","Stby"),IF(M6837&gt;P6837,"V2H",IF(M6837&lt;0.9,"Carg xar","Stby")))))</f>
        <v/>
      </c>
      <c r="J6837" s="12">
        <f>IF(OR(I6837="Carg FV",I6837="Carg xar"),MIN(IF(I6837="Carg FV",ABS(H6837),7.4),7.4,MAX(0,(0.9-M6837)*40)*0.95),0)</f>
        <v/>
      </c>
      <c r="K6837" s="12">
        <f>IF(I6837="V2H",MIN(MAX(0,H6837),7.4,MAX(0,(M6837-P6837)*40)*0.95),0)</f>
        <v/>
      </c>
      <c r="L6837" s="12">
        <f>IF(E6837=0,0,MAX(0,H6837-K6837))</f>
        <v/>
      </c>
      <c r="M6837" s="13">
        <f>M6836+J6836/40-IF(I6836="V2H",K6836/(0.95*40),0)-IF(E6837=0,IF(E6836=1,IF(D6837=1,30,40)*0.18/(2*40),0),0)-IF(E6837=1,IF(E6836=0,IF(D6837=1,30,40)*0.18/(2*40),0),0)</f>
        <v/>
      </c>
      <c r="N6837" s="14" t="n">
        <v>0.09</v>
      </c>
      <c r="O6837" s="15">
        <f>K6837*N6837</f>
        <v/>
      </c>
      <c r="P6837">
        <f>IF(E6837=0,0.3,IF(D6837=1,IF(C6837&gt;=Params!$B$13-3,IF(C6837&lt;Params!$B$13,Params!$B$20,0.3),0.3),IF(C6837&gt;=Params!$B$15-3,IF(C6837&lt;Params!$B$15,Params!$B$21,0.3),0.3)))</f>
        <v/>
      </c>
    </row>
    <row r="6838" ht="15" customHeight="1" s="1">
      <c r="A6838" s="9" t="n">
        <v>6835</v>
      </c>
      <c r="B6838" s="6" t="inlineStr">
        <is>
          <t>12/10</t>
        </is>
      </c>
      <c r="C6838" s="6" t="n">
        <v>18</v>
      </c>
      <c r="D6838" s="6" t="n">
        <v>1</v>
      </c>
      <c r="E6838" s="10">
        <f>IF(D6838=1, IF(OR(C6838&lt;10, C6838&gt;=15),1,0), IF(OR(C6838&lt;7, C6838&gt;=18),1,0))</f>
        <v/>
      </c>
      <c r="F6838" s="11" t="n">
        <v>0.126</v>
      </c>
      <c r="G6838" s="12">
        <f>0*8</f>
        <v/>
      </c>
      <c r="H6838" s="12">
        <f>F6838-G6838</f>
        <v/>
      </c>
      <c r="I6838" s="10">
        <f>IF(E6838=0,"Fora",IF(E6837=0,"Carg xar",IF(H6838&lt;0,IF(M6838&lt;0.9,"Carg FV","Stby"),IF(M6838&gt;P6838,"V2H",IF(M6838&lt;0.9,"Carg xar","Stby")))))</f>
        <v/>
      </c>
      <c r="J6838" s="12">
        <f>IF(OR(I6838="Carg FV",I6838="Carg xar"),MIN(IF(I6838="Carg FV",ABS(H6838),7.4),7.4,MAX(0,(0.9-M6838)*40)*0.95),0)</f>
        <v/>
      </c>
      <c r="K6838" s="12">
        <f>IF(I6838="V2H",MIN(MAX(0,H6838),7.4,MAX(0,(M6838-P6838)*40)*0.95),0)</f>
        <v/>
      </c>
      <c r="L6838" s="12">
        <f>IF(E6838=0,0,MAX(0,H6838-K6838))</f>
        <v/>
      </c>
      <c r="M6838" s="13">
        <f>M6837+J6837/40-IF(I6837="V2H",K6837/(0.95*40),0)-IF(E6838=0,IF(E6837=1,IF(D6838=1,30,40)*0.18/(2*40),0),0)-IF(E6838=1,IF(E6837=0,IF(D6838=1,30,40)*0.18/(2*40),0),0)</f>
        <v/>
      </c>
      <c r="N6838" s="14" t="n">
        <v>0.09</v>
      </c>
      <c r="O6838" s="15">
        <f>K6838*N6838</f>
        <v/>
      </c>
      <c r="P6838">
        <f>IF(E6838=0,0.3,IF(D6838=1,IF(C6838&gt;=Params!$B$13-3,IF(C6838&lt;Params!$B$13,Params!$B$20,0.3),0.3),IF(C6838&gt;=Params!$B$15-3,IF(C6838&lt;Params!$B$15,Params!$B$21,0.3),0.3)))</f>
        <v/>
      </c>
    </row>
    <row r="6839" ht="15" customHeight="1" s="1">
      <c r="A6839" s="9" t="n">
        <v>6836</v>
      </c>
      <c r="B6839" s="6" t="inlineStr">
        <is>
          <t>12/10</t>
        </is>
      </c>
      <c r="C6839" s="6" t="n">
        <v>19</v>
      </c>
      <c r="D6839" s="6" t="n">
        <v>1</v>
      </c>
      <c r="E6839" s="10">
        <f>IF(D6839=1, IF(OR(C6839&lt;10, C6839&gt;=15),1,0), IF(OR(C6839&lt;7, C6839&gt;=18),1,0))</f>
        <v/>
      </c>
      <c r="F6839" s="11" t="n">
        <v>0.5600000000000001</v>
      </c>
      <c r="G6839" s="12">
        <f>0*8</f>
        <v/>
      </c>
      <c r="H6839" s="12">
        <f>F6839-G6839</f>
        <v/>
      </c>
      <c r="I6839" s="10">
        <f>IF(E6839=0,"Fora",IF(E6838=0,"Carg xar",IF(H6839&lt;0,IF(M6839&lt;0.9,"Carg FV","Stby"),IF(M6839&gt;P6839,"V2H",IF(M6839&lt;0.9,"Carg xar","Stby")))))</f>
        <v/>
      </c>
      <c r="J6839" s="12">
        <f>IF(OR(I6839="Carg FV",I6839="Carg xar"),MIN(IF(I6839="Carg FV",ABS(H6839),7.4),7.4,MAX(0,(0.9-M6839)*40)*0.95),0)</f>
        <v/>
      </c>
      <c r="K6839" s="12">
        <f>IF(I6839="V2H",MIN(MAX(0,H6839),7.4,MAX(0,(M6839-P6839)*40)*0.95),0)</f>
        <v/>
      </c>
      <c r="L6839" s="12">
        <f>IF(E6839=0,0,MAX(0,H6839-K6839))</f>
        <v/>
      </c>
      <c r="M6839" s="13">
        <f>M6838+J6838/40-IF(I6838="V2H",K6838/(0.95*40),0)-IF(E6839=0,IF(E6838=1,IF(D6839=1,30,40)*0.18/(2*40),0),0)-IF(E6839=1,IF(E6838=0,IF(D6839=1,30,40)*0.18/(2*40),0),0)</f>
        <v/>
      </c>
      <c r="N6839" s="14" t="n">
        <v>0.09</v>
      </c>
      <c r="O6839" s="15">
        <f>K6839*N6839</f>
        <v/>
      </c>
      <c r="P6839">
        <f>IF(E6839=0,0.3,IF(D6839=1,IF(C6839&gt;=Params!$B$13-3,IF(C6839&lt;Params!$B$13,Params!$B$20,0.3),0.3),IF(C6839&gt;=Params!$B$15-3,IF(C6839&lt;Params!$B$15,Params!$B$21,0.3),0.3)))</f>
        <v/>
      </c>
    </row>
    <row r="6840" ht="15" customHeight="1" s="1">
      <c r="A6840" s="9" t="n">
        <v>6837</v>
      </c>
      <c r="B6840" s="6" t="inlineStr">
        <is>
          <t>12/10</t>
        </is>
      </c>
      <c r="C6840" s="6" t="n">
        <v>20</v>
      </c>
      <c r="D6840" s="6" t="n">
        <v>1</v>
      </c>
      <c r="E6840" s="10">
        <f>IF(D6840=1, IF(OR(C6840&lt;10, C6840&gt;=15),1,0), IF(OR(C6840&lt;7, C6840&gt;=18),1,0))</f>
        <v/>
      </c>
      <c r="F6840" s="11" t="n">
        <v>0.549</v>
      </c>
      <c r="G6840" s="12">
        <f>0*8</f>
        <v/>
      </c>
      <c r="H6840" s="12">
        <f>F6840-G6840</f>
        <v/>
      </c>
      <c r="I6840" s="10">
        <f>IF(E6840=0,"Fora",IF(E6839=0,"Carg xar",IF(H6840&lt;0,IF(M6840&lt;0.9,"Carg FV","Stby"),IF(M6840&gt;P6840,"V2H",IF(M6840&lt;0.9,"Carg xar","Stby")))))</f>
        <v/>
      </c>
      <c r="J6840" s="12">
        <f>IF(OR(I6840="Carg FV",I6840="Carg xar"),MIN(IF(I6840="Carg FV",ABS(H6840),7.4),7.4,MAX(0,(0.9-M6840)*40)*0.95),0)</f>
        <v/>
      </c>
      <c r="K6840" s="12">
        <f>IF(I6840="V2H",MIN(MAX(0,H6840),7.4,MAX(0,(M6840-P6840)*40)*0.95),0)</f>
        <v/>
      </c>
      <c r="L6840" s="12">
        <f>IF(E6840=0,0,MAX(0,H6840-K6840))</f>
        <v/>
      </c>
      <c r="M6840" s="13">
        <f>M6839+J6839/40-IF(I6839="V2H",K6839/(0.95*40),0)-IF(E6840=0,IF(E6839=1,IF(D6840=1,30,40)*0.18/(2*40),0),0)-IF(E6840=1,IF(E6839=0,IF(D6840=1,30,40)*0.18/(2*40),0),0)</f>
        <v/>
      </c>
      <c r="N6840" s="14" t="n">
        <v>0.09</v>
      </c>
      <c r="O6840" s="15">
        <f>K6840*N6840</f>
        <v/>
      </c>
      <c r="P6840">
        <f>IF(E6840=0,0.3,IF(D6840=1,IF(C6840&gt;=Params!$B$13-3,IF(C6840&lt;Params!$B$13,Params!$B$20,0.3),0.3),IF(C6840&gt;=Params!$B$15-3,IF(C6840&lt;Params!$B$15,Params!$B$21,0.3),0.3)))</f>
        <v/>
      </c>
    </row>
    <row r="6841" ht="15" customHeight="1" s="1">
      <c r="A6841" s="9" t="n">
        <v>6838</v>
      </c>
      <c r="B6841" s="6" t="inlineStr">
        <is>
          <t>12/10</t>
        </is>
      </c>
      <c r="C6841" s="6" t="n">
        <v>21</v>
      </c>
      <c r="D6841" s="6" t="n">
        <v>1</v>
      </c>
      <c r="E6841" s="10">
        <f>IF(D6841=1, IF(OR(C6841&lt;10, C6841&gt;=15),1,0), IF(OR(C6841&lt;7, C6841&gt;=18),1,0))</f>
        <v/>
      </c>
      <c r="F6841" s="11" t="n">
        <v>1.177</v>
      </c>
      <c r="G6841" s="12">
        <f>0*8</f>
        <v/>
      </c>
      <c r="H6841" s="12">
        <f>F6841-G6841</f>
        <v/>
      </c>
      <c r="I6841" s="10">
        <f>IF(E6841=0,"Fora",IF(E6840=0,"Carg xar",IF(H6841&lt;0,IF(M6841&lt;0.9,"Carg FV","Stby"),IF(M6841&gt;P6841,"V2H",IF(M6841&lt;0.9,"Carg xar","Stby")))))</f>
        <v/>
      </c>
      <c r="J6841" s="12">
        <f>IF(OR(I6841="Carg FV",I6841="Carg xar"),MIN(IF(I6841="Carg FV",ABS(H6841),7.4),7.4,MAX(0,(0.9-M6841)*40)*0.95),0)</f>
        <v/>
      </c>
      <c r="K6841" s="12">
        <f>IF(I6841="V2H",MIN(MAX(0,H6841),7.4,MAX(0,(M6841-P6841)*40)*0.95),0)</f>
        <v/>
      </c>
      <c r="L6841" s="12">
        <f>IF(E6841=0,0,MAX(0,H6841-K6841))</f>
        <v/>
      </c>
      <c r="M6841" s="13">
        <f>M6840+J6840/40-IF(I6840="V2H",K6840/(0.95*40),0)-IF(E6841=0,IF(E6840=1,IF(D6841=1,30,40)*0.18/(2*40),0),0)-IF(E6841=1,IF(E6840=0,IF(D6841=1,30,40)*0.18/(2*40),0),0)</f>
        <v/>
      </c>
      <c r="N6841" s="14" t="n">
        <v>0.09</v>
      </c>
      <c r="O6841" s="15">
        <f>K6841*N6841</f>
        <v/>
      </c>
      <c r="P6841">
        <f>IF(E6841=0,0.3,IF(D6841=1,IF(C6841&gt;=Params!$B$13-3,IF(C6841&lt;Params!$B$13,Params!$B$20,0.3),0.3),IF(C6841&gt;=Params!$B$15-3,IF(C6841&lt;Params!$B$15,Params!$B$21,0.3),0.3)))</f>
        <v/>
      </c>
    </row>
    <row r="6842" ht="15" customHeight="1" s="1">
      <c r="A6842" s="9" t="n">
        <v>6839</v>
      </c>
      <c r="B6842" s="6" t="inlineStr">
        <is>
          <t>12/10</t>
        </is>
      </c>
      <c r="C6842" s="6" t="n">
        <v>22</v>
      </c>
      <c r="D6842" s="6" t="n">
        <v>1</v>
      </c>
      <c r="E6842" s="10">
        <f>IF(D6842=1, IF(OR(C6842&lt;10, C6842&gt;=15),1,0), IF(OR(C6842&lt;7, C6842&gt;=18),1,0))</f>
        <v/>
      </c>
      <c r="F6842" s="11" t="n">
        <v>0.527</v>
      </c>
      <c r="G6842" s="12">
        <f>0*8</f>
        <v/>
      </c>
      <c r="H6842" s="12">
        <f>F6842-G6842</f>
        <v/>
      </c>
      <c r="I6842" s="10">
        <f>IF(E6842=0,"Fora",IF(E6841=0,"Carg xar",IF(H6842&lt;0,IF(M6842&lt;0.9,"Carg FV","Stby"),IF(M6842&gt;P6842,"V2H",IF(M6842&lt;0.9,"Carg xar","Stby")))))</f>
        <v/>
      </c>
      <c r="J6842" s="12">
        <f>IF(OR(I6842="Carg FV",I6842="Carg xar"),MIN(IF(I6842="Carg FV",ABS(H6842),7.4),7.4,MAX(0,(0.9-M6842)*40)*0.95),0)</f>
        <v/>
      </c>
      <c r="K6842" s="12">
        <f>IF(I6842="V2H",MIN(MAX(0,H6842),7.4,MAX(0,(M6842-P6842)*40)*0.95),0)</f>
        <v/>
      </c>
      <c r="L6842" s="12">
        <f>IF(E6842=0,0,MAX(0,H6842-K6842))</f>
        <v/>
      </c>
      <c r="M6842" s="13">
        <f>M6841+J6841/40-IF(I6841="V2H",K6841/(0.95*40),0)-IF(E6842=0,IF(E6841=1,IF(D6842=1,30,40)*0.18/(2*40),0),0)-IF(E6842=1,IF(E6841=0,IF(D6842=1,30,40)*0.18/(2*40),0),0)</f>
        <v/>
      </c>
      <c r="N6842" s="14" t="n">
        <v>0.09</v>
      </c>
      <c r="O6842" s="15">
        <f>K6842*N6842</f>
        <v/>
      </c>
      <c r="P6842">
        <f>IF(E6842=0,0.3,IF(D6842=1,IF(C6842&gt;=Params!$B$13-3,IF(C6842&lt;Params!$B$13,Params!$B$20,0.3),0.3),IF(C6842&gt;=Params!$B$15-3,IF(C6842&lt;Params!$B$15,Params!$B$21,0.3),0.3)))</f>
        <v/>
      </c>
    </row>
    <row r="6843" ht="15" customHeight="1" s="1">
      <c r="A6843" s="9" t="n">
        <v>6840</v>
      </c>
      <c r="B6843" s="6" t="inlineStr">
        <is>
          <t>12/10</t>
        </is>
      </c>
      <c r="C6843" s="6" t="n">
        <v>23</v>
      </c>
      <c r="D6843" s="6" t="n">
        <v>1</v>
      </c>
      <c r="E6843" s="10">
        <f>IF(D6843=1, IF(OR(C6843&lt;10, C6843&gt;=15),1,0), IF(OR(C6843&lt;7, C6843&gt;=18),1,0))</f>
        <v/>
      </c>
      <c r="F6843" s="11" t="n">
        <v>0.381</v>
      </c>
      <c r="G6843" s="12">
        <f>0*8</f>
        <v/>
      </c>
      <c r="H6843" s="12">
        <f>F6843-G6843</f>
        <v/>
      </c>
      <c r="I6843" s="10">
        <f>IF(E6843=0,"Fora",IF(E6842=0,"Carg xar",IF(H6843&lt;0,IF(M6843&lt;0.9,"Carg FV","Stby"),IF(M6843&gt;P6843,"V2H",IF(M6843&lt;0.9,"Carg xar","Stby")))))</f>
        <v/>
      </c>
      <c r="J6843" s="12">
        <f>IF(OR(I6843="Carg FV",I6843="Carg xar"),MIN(IF(I6843="Carg FV",ABS(H6843),7.4),7.4,MAX(0,(0.9-M6843)*40)*0.95),0)</f>
        <v/>
      </c>
      <c r="K6843" s="12">
        <f>IF(I6843="V2H",MIN(MAX(0,H6843),7.4,MAX(0,(M6843-P6843)*40)*0.95),0)</f>
        <v/>
      </c>
      <c r="L6843" s="12">
        <f>IF(E6843=0,0,MAX(0,H6843-K6843))</f>
        <v/>
      </c>
      <c r="M6843" s="13">
        <f>M6842+J6842/40-IF(I6842="V2H",K6842/(0.95*40),0)-IF(E6843=0,IF(E6842=1,IF(D6843=1,30,40)*0.18/(2*40),0),0)-IF(E6843=1,IF(E6842=0,IF(D6843=1,30,40)*0.18/(2*40),0),0)</f>
        <v/>
      </c>
      <c r="N6843" s="14" t="n">
        <v>0.09</v>
      </c>
      <c r="O6843" s="15">
        <f>K6843*N6843</f>
        <v/>
      </c>
      <c r="P6843">
        <f>IF(E6843=0,0.3,IF(D6843=1,IF(C6843&gt;=Params!$B$13-3,IF(C6843&lt;Params!$B$13,Params!$B$20,0.3),0.3),IF(C6843&gt;=Params!$B$15-3,IF(C6843&lt;Params!$B$15,Params!$B$21,0.3),0.3)))</f>
        <v/>
      </c>
    </row>
    <row r="6844" ht="15" customHeight="1" s="1">
      <c r="A6844" s="9" t="n">
        <v>6841</v>
      </c>
      <c r="B6844" s="6" t="inlineStr">
        <is>
          <t>13/10</t>
        </is>
      </c>
      <c r="C6844" s="6" t="n">
        <v>0</v>
      </c>
      <c r="D6844" s="6" t="n">
        <v>0</v>
      </c>
      <c r="E6844" s="10">
        <f>IF(D6844=1, IF(OR(C6844&lt;10, C6844&gt;=15),1,0), IF(OR(C6844&lt;7, C6844&gt;=18),1,0))</f>
        <v/>
      </c>
      <c r="F6844" s="11" t="n">
        <v>0.317</v>
      </c>
      <c r="G6844" s="12">
        <f>0*8</f>
        <v/>
      </c>
      <c r="H6844" s="12">
        <f>F6844-G6844</f>
        <v/>
      </c>
      <c r="I6844" s="10">
        <f>IF(E6844=0,"Fora",IF(E6843=0,"Carg xar",IF(H6844&lt;0,IF(M6844&lt;0.9,"Carg FV","Stby"),IF(M6844&gt;P6844,"V2H",IF(M6844&lt;0.9,"Carg xar","Stby")))))</f>
        <v/>
      </c>
      <c r="J6844" s="12">
        <f>IF(OR(I6844="Carg FV",I6844="Carg xar"),MIN(IF(I6844="Carg FV",ABS(H6844),7.4),7.4,MAX(0,(0.9-M6844)*40)*0.95),0)</f>
        <v/>
      </c>
      <c r="K6844" s="12">
        <f>IF(I6844="V2H",MIN(MAX(0,H6844),7.4,MAX(0,(M6844-P6844)*40)*0.95),0)</f>
        <v/>
      </c>
      <c r="L6844" s="12">
        <f>IF(E6844=0,0,MAX(0,H6844-K6844))</f>
        <v/>
      </c>
      <c r="M6844" s="13">
        <f>M6843+J6843/40-IF(I6843="V2H",K6843/(0.95*40),0)-IF(E6844=0,IF(E6843=1,IF(D6844=1,30,40)*0.18/(2*40),0),0)-IF(E6844=1,IF(E6843=0,IF(D6844=1,30,40)*0.18/(2*40),0),0)</f>
        <v/>
      </c>
      <c r="N6844" s="14" t="n">
        <v>0.09</v>
      </c>
      <c r="O6844" s="15">
        <f>K6844*N6844</f>
        <v/>
      </c>
      <c r="P6844">
        <f>IF(E6844=0,0.3,IF(D6844=1,IF(C6844&gt;=Params!$B$13-3,IF(C6844&lt;Params!$B$13,Params!$B$20,0.3),0.3),IF(C6844&gt;=Params!$B$15-3,IF(C6844&lt;Params!$B$15,Params!$B$21,0.3),0.3)))</f>
        <v/>
      </c>
    </row>
    <row r="6845" ht="15" customHeight="1" s="1">
      <c r="A6845" s="9" t="n">
        <v>6842</v>
      </c>
      <c r="B6845" s="6" t="inlineStr">
        <is>
          <t>13/10</t>
        </is>
      </c>
      <c r="C6845" s="6" t="n">
        <v>1</v>
      </c>
      <c r="D6845" s="6" t="n">
        <v>0</v>
      </c>
      <c r="E6845" s="10">
        <f>IF(D6845=1, IF(OR(C6845&lt;10, C6845&gt;=15),1,0), IF(OR(C6845&lt;7, C6845&gt;=18),1,0))</f>
        <v/>
      </c>
      <c r="F6845" s="11" t="n">
        <v>0.197</v>
      </c>
      <c r="G6845" s="12">
        <f>0*8</f>
        <v/>
      </c>
      <c r="H6845" s="12">
        <f>F6845-G6845</f>
        <v/>
      </c>
      <c r="I6845" s="10">
        <f>IF(E6845=0,"Fora",IF(E6844=0,"Carg xar",IF(H6845&lt;0,IF(M6845&lt;0.9,"Carg FV","Stby"),IF(M6845&gt;P6845,"V2H",IF(M6845&lt;0.9,"Carg xar","Stby")))))</f>
        <v/>
      </c>
      <c r="J6845" s="12">
        <f>IF(OR(I6845="Carg FV",I6845="Carg xar"),MIN(IF(I6845="Carg FV",ABS(H6845),7.4),7.4,MAX(0,(0.9-M6845)*40)*0.95),0)</f>
        <v/>
      </c>
      <c r="K6845" s="12">
        <f>IF(I6845="V2H",MIN(MAX(0,H6845),7.4,MAX(0,(M6845-P6845)*40)*0.95),0)</f>
        <v/>
      </c>
      <c r="L6845" s="12">
        <f>IF(E6845=0,0,MAX(0,H6845-K6845))</f>
        <v/>
      </c>
      <c r="M6845" s="13">
        <f>M6844+J6844/40-IF(I6844="V2H",K6844/(0.95*40),0)-IF(E6845=0,IF(E6844=1,IF(D6845=1,30,40)*0.18/(2*40),0),0)-IF(E6845=1,IF(E6844=0,IF(D6845=1,30,40)*0.18/(2*40),0),0)</f>
        <v/>
      </c>
      <c r="N6845" s="14" t="n">
        <v>0.09</v>
      </c>
      <c r="O6845" s="15">
        <f>K6845*N6845</f>
        <v/>
      </c>
      <c r="P6845">
        <f>IF(E6845=0,0.3,IF(D6845=1,IF(C6845&gt;=Params!$B$13-3,IF(C6845&lt;Params!$B$13,Params!$B$20,0.3),0.3),IF(C6845&gt;=Params!$B$15-3,IF(C6845&lt;Params!$B$15,Params!$B$21,0.3),0.3)))</f>
        <v/>
      </c>
    </row>
    <row r="6846" ht="15" customHeight="1" s="1">
      <c r="A6846" s="9" t="n">
        <v>6843</v>
      </c>
      <c r="B6846" s="6" t="inlineStr">
        <is>
          <t>13/10</t>
        </is>
      </c>
      <c r="C6846" s="6" t="n">
        <v>2</v>
      </c>
      <c r="D6846" s="6" t="n">
        <v>0</v>
      </c>
      <c r="E6846" s="10">
        <f>IF(D6846=1, IF(OR(C6846&lt;10, C6846&gt;=15),1,0), IF(OR(C6846&lt;7, C6846&gt;=18),1,0))</f>
        <v/>
      </c>
      <c r="F6846" s="11" t="n">
        <v>0.144</v>
      </c>
      <c r="G6846" s="12">
        <f>0*8</f>
        <v/>
      </c>
      <c r="H6846" s="12">
        <f>F6846-G6846</f>
        <v/>
      </c>
      <c r="I6846" s="10">
        <f>IF(E6846=0,"Fora",IF(E6845=0,"Carg xar",IF(H6846&lt;0,IF(M6846&lt;0.9,"Carg FV","Stby"),IF(M6846&gt;P6846,"V2H",IF(M6846&lt;0.9,"Carg xar","Stby")))))</f>
        <v/>
      </c>
      <c r="J6846" s="12">
        <f>IF(OR(I6846="Carg FV",I6846="Carg xar"),MIN(IF(I6846="Carg FV",ABS(H6846),7.4),7.4,MAX(0,(0.9-M6846)*40)*0.95),0)</f>
        <v/>
      </c>
      <c r="K6846" s="12">
        <f>IF(I6846="V2H",MIN(MAX(0,H6846),7.4,MAX(0,(M6846-P6846)*40)*0.95),0)</f>
        <v/>
      </c>
      <c r="L6846" s="12">
        <f>IF(E6846=0,0,MAX(0,H6846-K6846))</f>
        <v/>
      </c>
      <c r="M6846" s="13">
        <f>M6845+J6845/40-IF(I6845="V2H",K6845/(0.95*40),0)-IF(E6846=0,IF(E6845=1,IF(D6846=1,30,40)*0.18/(2*40),0),0)-IF(E6846=1,IF(E6845=0,IF(D6846=1,30,40)*0.18/(2*40),0),0)</f>
        <v/>
      </c>
      <c r="N6846" s="14" t="n">
        <v>0.09</v>
      </c>
      <c r="O6846" s="15">
        <f>K6846*N6846</f>
        <v/>
      </c>
      <c r="P6846">
        <f>IF(E6846=0,0.3,IF(D6846=1,IF(C6846&gt;=Params!$B$13-3,IF(C6846&lt;Params!$B$13,Params!$B$20,0.3),0.3),IF(C6846&gt;=Params!$B$15-3,IF(C6846&lt;Params!$B$15,Params!$B$21,0.3),0.3)))</f>
        <v/>
      </c>
    </row>
    <row r="6847" ht="15" customHeight="1" s="1">
      <c r="A6847" s="9" t="n">
        <v>6844</v>
      </c>
      <c r="B6847" s="6" t="inlineStr">
        <is>
          <t>13/10</t>
        </is>
      </c>
      <c r="C6847" s="6" t="n">
        <v>3</v>
      </c>
      <c r="D6847" s="6" t="n">
        <v>0</v>
      </c>
      <c r="E6847" s="10">
        <f>IF(D6847=1, IF(OR(C6847&lt;10, C6847&gt;=15),1,0), IF(OR(C6847&lt;7, C6847&gt;=18),1,0))</f>
        <v/>
      </c>
      <c r="F6847" s="11" t="n">
        <v>0.206</v>
      </c>
      <c r="G6847" s="12">
        <f>0*8</f>
        <v/>
      </c>
      <c r="H6847" s="12">
        <f>F6847-G6847</f>
        <v/>
      </c>
      <c r="I6847" s="10">
        <f>IF(E6847=0,"Fora",IF(E6846=0,"Carg xar",IF(H6847&lt;0,IF(M6847&lt;0.9,"Carg FV","Stby"),IF(M6847&gt;P6847,"V2H",IF(M6847&lt;0.9,"Carg xar","Stby")))))</f>
        <v/>
      </c>
      <c r="J6847" s="12">
        <f>IF(OR(I6847="Carg FV",I6847="Carg xar"),MIN(IF(I6847="Carg FV",ABS(H6847),7.4),7.4,MAX(0,(0.9-M6847)*40)*0.95),0)</f>
        <v/>
      </c>
      <c r="K6847" s="12">
        <f>IF(I6847="V2H",MIN(MAX(0,H6847),7.4,MAX(0,(M6847-P6847)*40)*0.95),0)</f>
        <v/>
      </c>
      <c r="L6847" s="12">
        <f>IF(E6847=0,0,MAX(0,H6847-K6847))</f>
        <v/>
      </c>
      <c r="M6847" s="13">
        <f>M6846+J6846/40-IF(I6846="V2H",K6846/(0.95*40),0)-IF(E6847=0,IF(E6846=1,IF(D6847=1,30,40)*0.18/(2*40),0),0)-IF(E6847=1,IF(E6846=0,IF(D6847=1,30,40)*0.18/(2*40),0),0)</f>
        <v/>
      </c>
      <c r="N6847" s="14" t="n">
        <v>0.09</v>
      </c>
      <c r="O6847" s="15">
        <f>K6847*N6847</f>
        <v/>
      </c>
      <c r="P6847">
        <f>IF(E6847=0,0.3,IF(D6847=1,IF(C6847&gt;=Params!$B$13-3,IF(C6847&lt;Params!$B$13,Params!$B$20,0.3),0.3),IF(C6847&gt;=Params!$B$15-3,IF(C6847&lt;Params!$B$15,Params!$B$21,0.3),0.3)))</f>
        <v/>
      </c>
    </row>
    <row r="6848" ht="15" customHeight="1" s="1">
      <c r="A6848" s="9" t="n">
        <v>6845</v>
      </c>
      <c r="B6848" s="6" t="inlineStr">
        <is>
          <t>13/10</t>
        </is>
      </c>
      <c r="C6848" s="6" t="n">
        <v>4</v>
      </c>
      <c r="D6848" s="6" t="n">
        <v>0</v>
      </c>
      <c r="E6848" s="10">
        <f>IF(D6848=1, IF(OR(C6848&lt;10, C6848&gt;=15),1,0), IF(OR(C6848&lt;7, C6848&gt;=18),1,0))</f>
        <v/>
      </c>
      <c r="F6848" s="11" t="n">
        <v>0.144</v>
      </c>
      <c r="G6848" s="12">
        <f>0*8</f>
        <v/>
      </c>
      <c r="H6848" s="12">
        <f>F6848-G6848</f>
        <v/>
      </c>
      <c r="I6848" s="10">
        <f>IF(E6848=0,"Fora",IF(E6847=0,"Carg xar",IF(H6848&lt;0,IF(M6848&lt;0.9,"Carg FV","Stby"),IF(M6848&gt;P6848,"V2H",IF(M6848&lt;0.9,"Carg xar","Stby")))))</f>
        <v/>
      </c>
      <c r="J6848" s="12">
        <f>IF(OR(I6848="Carg FV",I6848="Carg xar"),MIN(IF(I6848="Carg FV",ABS(H6848),7.4),7.4,MAX(0,(0.9-M6848)*40)*0.95),0)</f>
        <v/>
      </c>
      <c r="K6848" s="12">
        <f>IF(I6848="V2H",MIN(MAX(0,H6848),7.4,MAX(0,(M6848-P6848)*40)*0.95),0)</f>
        <v/>
      </c>
      <c r="L6848" s="12">
        <f>IF(E6848=0,0,MAX(0,H6848-K6848))</f>
        <v/>
      </c>
      <c r="M6848" s="13">
        <f>M6847+J6847/40-IF(I6847="V2H",K6847/(0.95*40),0)-IF(E6848=0,IF(E6847=1,IF(D6848=1,30,40)*0.18/(2*40),0),0)-IF(E6848=1,IF(E6847=0,IF(D6848=1,30,40)*0.18/(2*40),0),0)</f>
        <v/>
      </c>
      <c r="N6848" s="14" t="n">
        <v>0.09</v>
      </c>
      <c r="O6848" s="15">
        <f>K6848*N6848</f>
        <v/>
      </c>
      <c r="P6848">
        <f>IF(E6848=0,0.3,IF(D6848=1,IF(C6848&gt;=Params!$B$13-3,IF(C6848&lt;Params!$B$13,Params!$B$20,0.3),0.3),IF(C6848&gt;=Params!$B$15-3,IF(C6848&lt;Params!$B$15,Params!$B$21,0.3),0.3)))</f>
        <v/>
      </c>
    </row>
    <row r="6849" ht="15" customHeight="1" s="1">
      <c r="A6849" s="9" t="n">
        <v>6846</v>
      </c>
      <c r="B6849" s="6" t="inlineStr">
        <is>
          <t>13/10</t>
        </is>
      </c>
      <c r="C6849" s="6" t="n">
        <v>5</v>
      </c>
      <c r="D6849" s="6" t="n">
        <v>0</v>
      </c>
      <c r="E6849" s="10">
        <f>IF(D6849=1, IF(OR(C6849&lt;10, C6849&gt;=15),1,0), IF(OR(C6849&lt;7, C6849&gt;=18),1,0))</f>
        <v/>
      </c>
      <c r="F6849" s="11" t="n">
        <v>0.18</v>
      </c>
      <c r="G6849" s="12">
        <f>0*8</f>
        <v/>
      </c>
      <c r="H6849" s="12">
        <f>F6849-G6849</f>
        <v/>
      </c>
      <c r="I6849" s="10">
        <f>IF(E6849=0,"Fora",IF(E6848=0,"Carg xar",IF(H6849&lt;0,IF(M6849&lt;0.9,"Carg FV","Stby"),IF(M6849&gt;P6849,"V2H",IF(M6849&lt;0.9,"Carg xar","Stby")))))</f>
        <v/>
      </c>
      <c r="J6849" s="12">
        <f>IF(OR(I6849="Carg FV",I6849="Carg xar"),MIN(IF(I6849="Carg FV",ABS(H6849),7.4),7.4,MAX(0,(0.9-M6849)*40)*0.95),0)</f>
        <v/>
      </c>
      <c r="K6849" s="12">
        <f>IF(I6849="V2H",MIN(MAX(0,H6849),7.4,MAX(0,(M6849-P6849)*40)*0.95),0)</f>
        <v/>
      </c>
      <c r="L6849" s="12">
        <f>IF(E6849=0,0,MAX(0,H6849-K6849))</f>
        <v/>
      </c>
      <c r="M6849" s="13">
        <f>M6848+J6848/40-IF(I6848="V2H",K6848/(0.95*40),0)-IF(E6849=0,IF(E6848=1,IF(D6849=1,30,40)*0.18/(2*40),0),0)-IF(E6849=1,IF(E6848=0,IF(D6849=1,30,40)*0.18/(2*40),0),0)</f>
        <v/>
      </c>
      <c r="N6849" s="14" t="n">
        <v>0.09</v>
      </c>
      <c r="O6849" s="15">
        <f>K6849*N6849</f>
        <v/>
      </c>
      <c r="P6849">
        <f>IF(E6849=0,0.3,IF(D6849=1,IF(C6849&gt;=Params!$B$13-3,IF(C6849&lt;Params!$B$13,Params!$B$20,0.3),0.3),IF(C6849&gt;=Params!$B$15-3,IF(C6849&lt;Params!$B$15,Params!$B$21,0.3),0.3)))</f>
        <v/>
      </c>
    </row>
    <row r="6850" ht="15" customHeight="1" s="1">
      <c r="A6850" s="9" t="n">
        <v>6847</v>
      </c>
      <c r="B6850" s="6" t="inlineStr">
        <is>
          <t>13/10</t>
        </is>
      </c>
      <c r="C6850" s="6" t="n">
        <v>6</v>
      </c>
      <c r="D6850" s="6" t="n">
        <v>0</v>
      </c>
      <c r="E6850" s="10">
        <f>IF(D6850=1, IF(OR(C6850&lt;10, C6850&gt;=15),1,0), IF(OR(C6850&lt;7, C6850&gt;=18),1,0))</f>
        <v/>
      </c>
      <c r="F6850" s="11" t="n">
        <v>0.199</v>
      </c>
      <c r="G6850" s="12">
        <f>0*8</f>
        <v/>
      </c>
      <c r="H6850" s="12">
        <f>F6850-G6850</f>
        <v/>
      </c>
      <c r="I6850" s="10">
        <f>IF(E6850=0,"Fora",IF(E6849=0,"Carg xar",IF(H6850&lt;0,IF(M6850&lt;0.9,"Carg FV","Stby"),IF(M6850&gt;P6850,"V2H",IF(M6850&lt;0.9,"Carg xar","Stby")))))</f>
        <v/>
      </c>
      <c r="J6850" s="12">
        <f>IF(OR(I6850="Carg FV",I6850="Carg xar"),MIN(IF(I6850="Carg FV",ABS(H6850),7.4),7.4,MAX(0,(0.9-M6850)*40)*0.95),0)</f>
        <v/>
      </c>
      <c r="K6850" s="12">
        <f>IF(I6850="V2H",MIN(MAX(0,H6850),7.4,MAX(0,(M6850-P6850)*40)*0.95),0)</f>
        <v/>
      </c>
      <c r="L6850" s="12">
        <f>IF(E6850=0,0,MAX(0,H6850-K6850))</f>
        <v/>
      </c>
      <c r="M6850" s="13">
        <f>M6849+J6849/40-IF(I6849="V2H",K6849/(0.95*40),0)-IF(E6850=0,IF(E6849=1,IF(D6850=1,30,40)*0.18/(2*40),0),0)-IF(E6850=1,IF(E6849=0,IF(D6850=1,30,40)*0.18/(2*40),0),0)</f>
        <v/>
      </c>
      <c r="N6850" s="14" t="n">
        <v>0.09</v>
      </c>
      <c r="O6850" s="15">
        <f>K6850*N6850</f>
        <v/>
      </c>
      <c r="P6850">
        <f>IF(E6850=0,0.3,IF(D6850=1,IF(C6850&gt;=Params!$B$13-3,IF(C6850&lt;Params!$B$13,Params!$B$20,0.3),0.3),IF(C6850&gt;=Params!$B$15-3,IF(C6850&lt;Params!$B$15,Params!$B$21,0.3),0.3)))</f>
        <v/>
      </c>
    </row>
    <row r="6851" ht="15" customHeight="1" s="1">
      <c r="A6851" s="9" t="n">
        <v>6848</v>
      </c>
      <c r="B6851" s="6" t="inlineStr">
        <is>
          <t>13/10</t>
        </is>
      </c>
      <c r="C6851" s="6" t="n">
        <v>7</v>
      </c>
      <c r="D6851" s="6" t="n">
        <v>0</v>
      </c>
      <c r="E6851" s="10">
        <f>IF(D6851=1, IF(OR(C6851&lt;10, C6851&gt;=15),1,0), IF(OR(C6851&lt;7, C6851&gt;=18),1,0))</f>
        <v/>
      </c>
      <c r="F6851" s="11" t="n">
        <v>0.664</v>
      </c>
      <c r="G6851" s="12">
        <f>0.02*8</f>
        <v/>
      </c>
      <c r="H6851" s="12">
        <f>F6851-G6851</f>
        <v/>
      </c>
      <c r="I6851" s="10">
        <f>IF(E6851=0,"Fora",IF(E6850=0,"Carg xar",IF(H6851&lt;0,IF(M6851&lt;0.9,"Carg FV","Stby"),IF(M6851&gt;P6851,"V2H",IF(M6851&lt;0.9,"Carg xar","Stby")))))</f>
        <v/>
      </c>
      <c r="J6851" s="12">
        <f>IF(OR(I6851="Carg FV",I6851="Carg xar"),MIN(IF(I6851="Carg FV",ABS(H6851),7.4),7.4,MAX(0,(0.9-M6851)*40)*0.95),0)</f>
        <v/>
      </c>
      <c r="K6851" s="12">
        <f>IF(I6851="V2H",MIN(MAX(0,H6851),7.4,MAX(0,(M6851-P6851)*40)*0.95),0)</f>
        <v/>
      </c>
      <c r="L6851" s="12">
        <f>IF(E6851=0,0,MAX(0,H6851-K6851))</f>
        <v/>
      </c>
      <c r="M6851" s="13">
        <f>M6850+J6850/40-IF(I6850="V2H",K6850/(0.95*40),0)-IF(E6851=0,IF(E6850=1,IF(D6851=1,30,40)*0.18/(2*40),0),0)-IF(E6851=1,IF(E6850=0,IF(D6851=1,30,40)*0.18/(2*40),0),0)</f>
        <v/>
      </c>
      <c r="N6851" s="14" t="n">
        <v>0.09</v>
      </c>
      <c r="O6851" s="15">
        <f>K6851*N6851</f>
        <v/>
      </c>
      <c r="P6851">
        <f>IF(E6851=0,0.3,IF(D6851=1,IF(C6851&gt;=Params!$B$13-3,IF(C6851&lt;Params!$B$13,Params!$B$20,0.3),0.3),IF(C6851&gt;=Params!$B$15-3,IF(C6851&lt;Params!$B$15,Params!$B$21,0.3),0.3)))</f>
        <v/>
      </c>
    </row>
    <row r="6852" ht="15" customHeight="1" s="1">
      <c r="A6852" s="9" t="n">
        <v>6849</v>
      </c>
      <c r="B6852" s="6" t="inlineStr">
        <is>
          <t>13/10</t>
        </is>
      </c>
      <c r="C6852" s="6" t="n">
        <v>8</v>
      </c>
      <c r="D6852" s="6" t="n">
        <v>0</v>
      </c>
      <c r="E6852" s="10">
        <f>IF(D6852=1, IF(OR(C6852&lt;10, C6852&gt;=15),1,0), IF(OR(C6852&lt;7, C6852&gt;=18),1,0))</f>
        <v/>
      </c>
      <c r="F6852" s="11" t="n">
        <v>0</v>
      </c>
      <c r="G6852" s="12">
        <f>0.14*8</f>
        <v/>
      </c>
      <c r="H6852" s="12">
        <f>F6852-G6852</f>
        <v/>
      </c>
      <c r="I6852" s="10">
        <f>IF(E6852=0,"Fora",IF(E6851=0,"Carg xar",IF(H6852&lt;0,IF(M6852&lt;0.9,"Carg FV","Stby"),IF(M6852&gt;P6852,"V2H",IF(M6852&lt;0.9,"Carg xar","Stby")))))</f>
        <v/>
      </c>
      <c r="J6852" s="12">
        <f>IF(OR(I6852="Carg FV",I6852="Carg xar"),MIN(IF(I6852="Carg FV",ABS(H6852),7.4),7.4,MAX(0,(0.9-M6852)*40)*0.95),0)</f>
        <v/>
      </c>
      <c r="K6852" s="12">
        <f>IF(I6852="V2H",MIN(MAX(0,H6852),7.4,MAX(0,(M6852-P6852)*40)*0.95),0)</f>
        <v/>
      </c>
      <c r="L6852" s="12">
        <f>IF(E6852=0,0,MAX(0,H6852-K6852))</f>
        <v/>
      </c>
      <c r="M6852" s="13">
        <f>M6851+J6851/40-IF(I6851="V2H",K6851/(0.95*40),0)-IF(E6852=0,IF(E6851=1,IF(D6852=1,30,40)*0.18/(2*40),0),0)-IF(E6852=1,IF(E6851=0,IF(D6852=1,30,40)*0.18/(2*40),0),0)</f>
        <v/>
      </c>
      <c r="N6852" s="14" t="n">
        <v>0.15</v>
      </c>
      <c r="O6852" s="15">
        <f>K6852*N6852</f>
        <v/>
      </c>
      <c r="P6852">
        <f>IF(E6852=0,0.3,IF(D6852=1,IF(C6852&gt;=Params!$B$13-3,IF(C6852&lt;Params!$B$13,Params!$B$20,0.3),0.3),IF(C6852&gt;=Params!$B$15-3,IF(C6852&lt;Params!$B$15,Params!$B$21,0.3),0.3)))</f>
        <v/>
      </c>
    </row>
    <row r="6853" ht="15" customHeight="1" s="1">
      <c r="A6853" s="9" t="n">
        <v>6850</v>
      </c>
      <c r="B6853" s="6" t="inlineStr">
        <is>
          <t>13/10</t>
        </is>
      </c>
      <c r="C6853" s="6" t="n">
        <v>9</v>
      </c>
      <c r="D6853" s="6" t="n">
        <v>0</v>
      </c>
      <c r="E6853" s="10">
        <f>IF(D6853=1, IF(OR(C6853&lt;10, C6853&gt;=15),1,0), IF(OR(C6853&lt;7, C6853&gt;=18),1,0))</f>
        <v/>
      </c>
      <c r="F6853" s="11" t="n">
        <v>3.172</v>
      </c>
      <c r="G6853" s="12">
        <f>0.32*8</f>
        <v/>
      </c>
      <c r="H6853" s="12">
        <f>F6853-G6853</f>
        <v/>
      </c>
      <c r="I6853" s="10">
        <f>IF(E6853=0,"Fora",IF(E6852=0,"Carg xar",IF(H6853&lt;0,IF(M6853&lt;0.9,"Carg FV","Stby"),IF(M6853&gt;P6853,"V2H",IF(M6853&lt;0.9,"Carg xar","Stby")))))</f>
        <v/>
      </c>
      <c r="J6853" s="12">
        <f>IF(OR(I6853="Carg FV",I6853="Carg xar"),MIN(IF(I6853="Carg FV",ABS(H6853),7.4),7.4,MAX(0,(0.9-M6853)*40)*0.95),0)</f>
        <v/>
      </c>
      <c r="K6853" s="12">
        <f>IF(I6853="V2H",MIN(MAX(0,H6853),7.4,MAX(0,(M6853-P6853)*40)*0.95),0)</f>
        <v/>
      </c>
      <c r="L6853" s="12">
        <f>IF(E6853=0,0,MAX(0,H6853-K6853))</f>
        <v/>
      </c>
      <c r="M6853" s="13">
        <f>M6852+J6852/40-IF(I6852="V2H",K6852/(0.95*40),0)-IF(E6853=0,IF(E6852=1,IF(D6853=1,30,40)*0.18/(2*40),0),0)-IF(E6853=1,IF(E6852=0,IF(D6853=1,30,40)*0.18/(2*40),0),0)</f>
        <v/>
      </c>
      <c r="N6853" s="14" t="n">
        <v>0.15</v>
      </c>
      <c r="O6853" s="15">
        <f>K6853*N6853</f>
        <v/>
      </c>
      <c r="P6853">
        <f>IF(E6853=0,0.3,IF(D6853=1,IF(C6853&gt;=Params!$B$13-3,IF(C6853&lt;Params!$B$13,Params!$B$20,0.3),0.3),IF(C6853&gt;=Params!$B$15-3,IF(C6853&lt;Params!$B$15,Params!$B$21,0.3),0.3)))</f>
        <v/>
      </c>
    </row>
    <row r="6854" ht="15" customHeight="1" s="1">
      <c r="A6854" s="9" t="n">
        <v>6851</v>
      </c>
      <c r="B6854" s="6" t="inlineStr">
        <is>
          <t>13/10</t>
        </is>
      </c>
      <c r="C6854" s="6" t="n">
        <v>10</v>
      </c>
      <c r="D6854" s="6" t="n">
        <v>0</v>
      </c>
      <c r="E6854" s="10">
        <f>IF(D6854=1, IF(OR(C6854&lt;10, C6854&gt;=15),1,0), IF(OR(C6854&lt;7, C6854&gt;=18),1,0))</f>
        <v/>
      </c>
      <c r="F6854" s="11" t="n">
        <v>4.157</v>
      </c>
      <c r="G6854" s="12">
        <f>0.52*8</f>
        <v/>
      </c>
      <c r="H6854" s="12">
        <f>F6854-G6854</f>
        <v/>
      </c>
      <c r="I6854" s="10">
        <f>IF(E6854=0,"Fora",IF(E6853=0,"Carg xar",IF(H6854&lt;0,IF(M6854&lt;0.9,"Carg FV","Stby"),IF(M6854&gt;P6854,"V2H",IF(M6854&lt;0.9,"Carg xar","Stby")))))</f>
        <v/>
      </c>
      <c r="J6854" s="12">
        <f>IF(OR(I6854="Carg FV",I6854="Carg xar"),MIN(IF(I6854="Carg FV",ABS(H6854),7.4),7.4,MAX(0,(0.9-M6854)*40)*0.95),0)</f>
        <v/>
      </c>
      <c r="K6854" s="12">
        <f>IF(I6854="V2H",MIN(MAX(0,H6854),7.4,MAX(0,(M6854-P6854)*40)*0.95),0)</f>
        <v/>
      </c>
      <c r="L6854" s="12">
        <f>IF(E6854=0,0,MAX(0,H6854-K6854))</f>
        <v/>
      </c>
      <c r="M6854" s="13">
        <f>M6853+J6853/40-IF(I6853="V2H",K6853/(0.95*40),0)-IF(E6854=0,IF(E6853=1,IF(D6854=1,30,40)*0.18/(2*40),0),0)-IF(E6854=1,IF(E6853=0,IF(D6854=1,30,40)*0.18/(2*40),0),0)</f>
        <v/>
      </c>
      <c r="N6854" s="14" t="n">
        <v>0.2</v>
      </c>
      <c r="O6854" s="15">
        <f>K6854*N6854</f>
        <v/>
      </c>
      <c r="P6854">
        <f>IF(E6854=0,0.3,IF(D6854=1,IF(C6854&gt;=Params!$B$13-3,IF(C6854&lt;Params!$B$13,Params!$B$20,0.3),0.3),IF(C6854&gt;=Params!$B$15-3,IF(C6854&lt;Params!$B$15,Params!$B$21,0.3),0.3)))</f>
        <v/>
      </c>
    </row>
    <row r="6855" ht="15" customHeight="1" s="1">
      <c r="A6855" s="9" t="n">
        <v>6852</v>
      </c>
      <c r="B6855" s="6" t="inlineStr">
        <is>
          <t>13/10</t>
        </is>
      </c>
      <c r="C6855" s="6" t="n">
        <v>11</v>
      </c>
      <c r="D6855" s="6" t="n">
        <v>0</v>
      </c>
      <c r="E6855" s="10">
        <f>IF(D6855=1, IF(OR(C6855&lt;10, C6855&gt;=15),1,0), IF(OR(C6855&lt;7, C6855&gt;=18),1,0))</f>
        <v/>
      </c>
      <c r="F6855" s="11" t="n">
        <v>2.638</v>
      </c>
      <c r="G6855" s="12">
        <f>0.65*8</f>
        <v/>
      </c>
      <c r="H6855" s="12">
        <f>F6855-G6855</f>
        <v/>
      </c>
      <c r="I6855" s="10">
        <f>IF(E6855=0,"Fora",IF(E6854=0,"Carg xar",IF(H6855&lt;0,IF(M6855&lt;0.9,"Carg FV","Stby"),IF(M6855&gt;P6855,"V2H",IF(M6855&lt;0.9,"Carg xar","Stby")))))</f>
        <v/>
      </c>
      <c r="J6855" s="12">
        <f>IF(OR(I6855="Carg FV",I6855="Carg xar"),MIN(IF(I6855="Carg FV",ABS(H6855),7.4),7.4,MAX(0,(0.9-M6855)*40)*0.95),0)</f>
        <v/>
      </c>
      <c r="K6855" s="12">
        <f>IF(I6855="V2H",MIN(MAX(0,H6855),7.4,MAX(0,(M6855-P6855)*40)*0.95),0)</f>
        <v/>
      </c>
      <c r="L6855" s="12">
        <f>IF(E6855=0,0,MAX(0,H6855-K6855))</f>
        <v/>
      </c>
      <c r="M6855" s="13">
        <f>M6854+J6854/40-IF(I6854="V2H",K6854/(0.95*40),0)-IF(E6855=0,IF(E6854=1,IF(D6855=1,30,40)*0.18/(2*40),0),0)-IF(E6855=1,IF(E6854=0,IF(D6855=1,30,40)*0.18/(2*40),0),0)</f>
        <v/>
      </c>
      <c r="N6855" s="14" t="n">
        <v>0.2</v>
      </c>
      <c r="O6855" s="15">
        <f>K6855*N6855</f>
        <v/>
      </c>
      <c r="P6855">
        <f>IF(E6855=0,0.3,IF(D6855=1,IF(C6855&gt;=Params!$B$13-3,IF(C6855&lt;Params!$B$13,Params!$B$20,0.3),0.3),IF(C6855&gt;=Params!$B$15-3,IF(C6855&lt;Params!$B$15,Params!$B$21,0.3),0.3)))</f>
        <v/>
      </c>
    </row>
    <row r="6856" ht="15" customHeight="1" s="1">
      <c r="A6856" s="9" t="n">
        <v>6853</v>
      </c>
      <c r="B6856" s="6" t="inlineStr">
        <is>
          <t>13/10</t>
        </is>
      </c>
      <c r="C6856" s="6" t="n">
        <v>12</v>
      </c>
      <c r="D6856" s="6" t="n">
        <v>0</v>
      </c>
      <c r="E6856" s="10">
        <f>IF(D6856=1, IF(OR(C6856&lt;10, C6856&gt;=15),1,0), IF(OR(C6856&lt;7, C6856&gt;=18),1,0))</f>
        <v/>
      </c>
      <c r="F6856" s="11" t="n">
        <v>0</v>
      </c>
      <c r="G6856" s="12">
        <f>0.72*8</f>
        <v/>
      </c>
      <c r="H6856" s="12">
        <f>F6856-G6856</f>
        <v/>
      </c>
      <c r="I6856" s="10">
        <f>IF(E6856=0,"Fora",IF(E6855=0,"Carg xar",IF(H6856&lt;0,IF(M6856&lt;0.9,"Carg FV","Stby"),IF(M6856&gt;P6856,"V2H",IF(M6856&lt;0.9,"Carg xar","Stby")))))</f>
        <v/>
      </c>
      <c r="J6856" s="12">
        <f>IF(OR(I6856="Carg FV",I6856="Carg xar"),MIN(IF(I6856="Carg FV",ABS(H6856),7.4),7.4,MAX(0,(0.9-M6856)*40)*0.95),0)</f>
        <v/>
      </c>
      <c r="K6856" s="12">
        <f>IF(I6856="V2H",MIN(MAX(0,H6856),7.4,MAX(0,(M6856-P6856)*40)*0.95),0)</f>
        <v/>
      </c>
      <c r="L6856" s="12">
        <f>IF(E6856=0,0,MAX(0,H6856-K6856))</f>
        <v/>
      </c>
      <c r="M6856" s="13">
        <f>M6855+J6855/40-IF(I6855="V2H",K6855/(0.95*40),0)-IF(E6856=0,IF(E6855=1,IF(D6856=1,30,40)*0.18/(2*40),0),0)-IF(E6856=1,IF(E6855=0,IF(D6856=1,30,40)*0.18/(2*40),0),0)</f>
        <v/>
      </c>
      <c r="N6856" s="14" t="n">
        <v>0.2</v>
      </c>
      <c r="O6856" s="15">
        <f>K6856*N6856</f>
        <v/>
      </c>
      <c r="P6856">
        <f>IF(E6856=0,0.3,IF(D6856=1,IF(C6856&gt;=Params!$B$13-3,IF(C6856&lt;Params!$B$13,Params!$B$20,0.3),0.3),IF(C6856&gt;=Params!$B$15-3,IF(C6856&lt;Params!$B$15,Params!$B$21,0.3),0.3)))</f>
        <v/>
      </c>
    </row>
    <row r="6857" ht="15" customHeight="1" s="1">
      <c r="A6857" s="9" t="n">
        <v>6854</v>
      </c>
      <c r="B6857" s="6" t="inlineStr">
        <is>
          <t>13/10</t>
        </is>
      </c>
      <c r="C6857" s="6" t="n">
        <v>13</v>
      </c>
      <c r="D6857" s="6" t="n">
        <v>0</v>
      </c>
      <c r="E6857" s="10">
        <f>IF(D6857=1, IF(OR(C6857&lt;10, C6857&gt;=15),1,0), IF(OR(C6857&lt;7, C6857&gt;=18),1,0))</f>
        <v/>
      </c>
      <c r="F6857" s="11" t="n">
        <v>0</v>
      </c>
      <c r="G6857" s="12">
        <f>0.68*8</f>
        <v/>
      </c>
      <c r="H6857" s="12">
        <f>F6857-G6857</f>
        <v/>
      </c>
      <c r="I6857" s="10">
        <f>IF(E6857=0,"Fora",IF(E6856=0,"Carg xar",IF(H6857&lt;0,IF(M6857&lt;0.9,"Carg FV","Stby"),IF(M6857&gt;P6857,"V2H",IF(M6857&lt;0.9,"Carg xar","Stby")))))</f>
        <v/>
      </c>
      <c r="J6857" s="12">
        <f>IF(OR(I6857="Carg FV",I6857="Carg xar"),MIN(IF(I6857="Carg FV",ABS(H6857),7.4),7.4,MAX(0,(0.9-M6857)*40)*0.95),0)</f>
        <v/>
      </c>
      <c r="K6857" s="12">
        <f>IF(I6857="V2H",MIN(MAX(0,H6857),7.4,MAX(0,(M6857-P6857)*40)*0.95),0)</f>
        <v/>
      </c>
      <c r="L6857" s="12">
        <f>IF(E6857=0,0,MAX(0,H6857-K6857))</f>
        <v/>
      </c>
      <c r="M6857" s="13">
        <f>M6856+J6856/40-IF(I6856="V2H",K6856/(0.95*40),0)-IF(E6857=0,IF(E6856=1,IF(D6857=1,30,40)*0.18/(2*40),0),0)-IF(E6857=1,IF(E6856=0,IF(D6857=1,30,40)*0.18/(2*40),0),0)</f>
        <v/>
      </c>
      <c r="N6857" s="14" t="n">
        <v>0.2</v>
      </c>
      <c r="O6857" s="15">
        <f>K6857*N6857</f>
        <v/>
      </c>
      <c r="P6857">
        <f>IF(E6857=0,0.3,IF(D6857=1,IF(C6857&gt;=Params!$B$13-3,IF(C6857&lt;Params!$B$13,Params!$B$20,0.3),0.3),IF(C6857&gt;=Params!$B$15-3,IF(C6857&lt;Params!$B$15,Params!$B$21,0.3),0.3)))</f>
        <v/>
      </c>
    </row>
    <row r="6858" ht="15" customHeight="1" s="1">
      <c r="A6858" s="9" t="n">
        <v>6855</v>
      </c>
      <c r="B6858" s="6" t="inlineStr">
        <is>
          <t>13/10</t>
        </is>
      </c>
      <c r="C6858" s="6" t="n">
        <v>14</v>
      </c>
      <c r="D6858" s="6" t="n">
        <v>0</v>
      </c>
      <c r="E6858" s="10">
        <f>IF(D6858=1, IF(OR(C6858&lt;10, C6858&gt;=15),1,0), IF(OR(C6858&lt;7, C6858&gt;=18),1,0))</f>
        <v/>
      </c>
      <c r="F6858" s="11" t="n">
        <v>0</v>
      </c>
      <c r="G6858" s="12">
        <f>0.55*8</f>
        <v/>
      </c>
      <c r="H6858" s="12">
        <f>F6858-G6858</f>
        <v/>
      </c>
      <c r="I6858" s="10">
        <f>IF(E6858=0,"Fora",IF(E6857=0,"Carg xar",IF(H6858&lt;0,IF(M6858&lt;0.9,"Carg FV","Stby"),IF(M6858&gt;P6858,"V2H",IF(M6858&lt;0.9,"Carg xar","Stby")))))</f>
        <v/>
      </c>
      <c r="J6858" s="12">
        <f>IF(OR(I6858="Carg FV",I6858="Carg xar"),MIN(IF(I6858="Carg FV",ABS(H6858),7.4),7.4,MAX(0,(0.9-M6858)*40)*0.95),0)</f>
        <v/>
      </c>
      <c r="K6858" s="12">
        <f>IF(I6858="V2H",MIN(MAX(0,H6858),7.4,MAX(0,(M6858-P6858)*40)*0.95),0)</f>
        <v/>
      </c>
      <c r="L6858" s="12">
        <f>IF(E6858=0,0,MAX(0,H6858-K6858))</f>
        <v/>
      </c>
      <c r="M6858" s="13">
        <f>M6857+J6857/40-IF(I6857="V2H",K6857/(0.95*40),0)-IF(E6858=0,IF(E6857=1,IF(D6858=1,30,40)*0.18/(2*40),0),0)-IF(E6858=1,IF(E6857=0,IF(D6858=1,30,40)*0.18/(2*40),0),0)</f>
        <v/>
      </c>
      <c r="N6858" s="14" t="n">
        <v>0.15</v>
      </c>
      <c r="O6858" s="15">
        <f>K6858*N6858</f>
        <v/>
      </c>
      <c r="P6858">
        <f>IF(E6858=0,0.3,IF(D6858=1,IF(C6858&gt;=Params!$B$13-3,IF(C6858&lt;Params!$B$13,Params!$B$20,0.3),0.3),IF(C6858&gt;=Params!$B$15-3,IF(C6858&lt;Params!$B$15,Params!$B$21,0.3),0.3)))</f>
        <v/>
      </c>
    </row>
    <row r="6859" ht="15" customHeight="1" s="1">
      <c r="A6859" s="9" t="n">
        <v>6856</v>
      </c>
      <c r="B6859" s="6" t="inlineStr">
        <is>
          <t>13/10</t>
        </is>
      </c>
      <c r="C6859" s="6" t="n">
        <v>15</v>
      </c>
      <c r="D6859" s="6" t="n">
        <v>0</v>
      </c>
      <c r="E6859" s="10">
        <f>IF(D6859=1, IF(OR(C6859&lt;10, C6859&gt;=15),1,0), IF(OR(C6859&lt;7, C6859&gt;=18),1,0))</f>
        <v/>
      </c>
      <c r="F6859" s="11" t="n">
        <v>0.307</v>
      </c>
      <c r="G6859" s="12">
        <f>0.38*8</f>
        <v/>
      </c>
      <c r="H6859" s="12">
        <f>F6859-G6859</f>
        <v/>
      </c>
      <c r="I6859" s="10">
        <f>IF(E6859=0,"Fora",IF(E6858=0,"Carg xar",IF(H6859&lt;0,IF(M6859&lt;0.9,"Carg FV","Stby"),IF(M6859&gt;P6859,"V2H",IF(M6859&lt;0.9,"Carg xar","Stby")))))</f>
        <v/>
      </c>
      <c r="J6859" s="12">
        <f>IF(OR(I6859="Carg FV",I6859="Carg xar"),MIN(IF(I6859="Carg FV",ABS(H6859),7.4),7.4,MAX(0,(0.9-M6859)*40)*0.95),0)</f>
        <v/>
      </c>
      <c r="K6859" s="12">
        <f>IF(I6859="V2H",MIN(MAX(0,H6859),7.4,MAX(0,(M6859-P6859)*40)*0.95),0)</f>
        <v/>
      </c>
      <c r="L6859" s="12">
        <f>IF(E6859=0,0,MAX(0,H6859-K6859))</f>
        <v/>
      </c>
      <c r="M6859" s="13">
        <f>M6858+J6858/40-IF(I6858="V2H",K6858/(0.95*40),0)-IF(E6859=0,IF(E6858=1,IF(D6859=1,30,40)*0.18/(2*40),0),0)-IF(E6859=1,IF(E6858=0,IF(D6859=1,30,40)*0.18/(2*40),0),0)</f>
        <v/>
      </c>
      <c r="N6859" s="14" t="n">
        <v>0.15</v>
      </c>
      <c r="O6859" s="15">
        <f>K6859*N6859</f>
        <v/>
      </c>
      <c r="P6859">
        <f>IF(E6859=0,0.3,IF(D6859=1,IF(C6859&gt;=Params!$B$13-3,IF(C6859&lt;Params!$B$13,Params!$B$20,0.3),0.3),IF(C6859&gt;=Params!$B$15-3,IF(C6859&lt;Params!$B$15,Params!$B$21,0.3),0.3)))</f>
        <v/>
      </c>
    </row>
    <row r="6860" ht="15" customHeight="1" s="1">
      <c r="A6860" s="9" t="n">
        <v>6857</v>
      </c>
      <c r="B6860" s="6" t="inlineStr">
        <is>
          <t>13/10</t>
        </is>
      </c>
      <c r="C6860" s="6" t="n">
        <v>16</v>
      </c>
      <c r="D6860" s="6" t="n">
        <v>0</v>
      </c>
      <c r="E6860" s="10">
        <f>IF(D6860=1, IF(OR(C6860&lt;10, C6860&gt;=15),1,0), IF(OR(C6860&lt;7, C6860&gt;=18),1,0))</f>
        <v/>
      </c>
      <c r="F6860" s="11" t="n">
        <v>0.21</v>
      </c>
      <c r="G6860" s="12">
        <f>0.18*8</f>
        <v/>
      </c>
      <c r="H6860" s="12">
        <f>F6860-G6860</f>
        <v/>
      </c>
      <c r="I6860" s="10">
        <f>IF(E6860=0,"Fora",IF(E6859=0,"Carg xar",IF(H6860&lt;0,IF(M6860&lt;0.9,"Carg FV","Stby"),IF(M6860&gt;P6860,"V2H",IF(M6860&lt;0.9,"Carg xar","Stby")))))</f>
        <v/>
      </c>
      <c r="J6860" s="12">
        <f>IF(OR(I6860="Carg FV",I6860="Carg xar"),MIN(IF(I6860="Carg FV",ABS(H6860),7.4),7.4,MAX(0,(0.9-M6860)*40)*0.95),0)</f>
        <v/>
      </c>
      <c r="K6860" s="12">
        <f>IF(I6860="V2H",MIN(MAX(0,H6860),7.4,MAX(0,(M6860-P6860)*40)*0.95),0)</f>
        <v/>
      </c>
      <c r="L6860" s="12">
        <f>IF(E6860=0,0,MAX(0,H6860-K6860))</f>
        <v/>
      </c>
      <c r="M6860" s="13">
        <f>M6859+J6859/40-IF(I6859="V2H",K6859/(0.95*40),0)-IF(E6860=0,IF(E6859=1,IF(D6860=1,30,40)*0.18/(2*40),0),0)-IF(E6860=1,IF(E6859=0,IF(D6860=1,30,40)*0.18/(2*40),0),0)</f>
        <v/>
      </c>
      <c r="N6860" s="14" t="n">
        <v>0.15</v>
      </c>
      <c r="O6860" s="15">
        <f>K6860*N6860</f>
        <v/>
      </c>
      <c r="P6860">
        <f>IF(E6860=0,0.3,IF(D6860=1,IF(C6860&gt;=Params!$B$13-3,IF(C6860&lt;Params!$B$13,Params!$B$20,0.3),0.3),IF(C6860&gt;=Params!$B$15-3,IF(C6860&lt;Params!$B$15,Params!$B$21,0.3),0.3)))</f>
        <v/>
      </c>
    </row>
    <row r="6861" ht="15" customHeight="1" s="1">
      <c r="A6861" s="9" t="n">
        <v>6858</v>
      </c>
      <c r="B6861" s="6" t="inlineStr">
        <is>
          <t>13/10</t>
        </is>
      </c>
      <c r="C6861" s="6" t="n">
        <v>17</v>
      </c>
      <c r="D6861" s="6" t="n">
        <v>0</v>
      </c>
      <c r="E6861" s="10">
        <f>IF(D6861=1, IF(OR(C6861&lt;10, C6861&gt;=15),1,0), IF(OR(C6861&lt;7, C6861&gt;=18),1,0))</f>
        <v/>
      </c>
      <c r="F6861" s="11" t="n">
        <v>0</v>
      </c>
      <c r="G6861" s="12">
        <f>0.04*8</f>
        <v/>
      </c>
      <c r="H6861" s="12">
        <f>F6861-G6861</f>
        <v/>
      </c>
      <c r="I6861" s="10">
        <f>IF(E6861=0,"Fora",IF(E6860=0,"Carg xar",IF(H6861&lt;0,IF(M6861&lt;0.9,"Carg FV","Stby"),IF(M6861&gt;P6861,"V2H",IF(M6861&lt;0.9,"Carg xar","Stby")))))</f>
        <v/>
      </c>
      <c r="J6861" s="12">
        <f>IF(OR(I6861="Carg FV",I6861="Carg xar"),MIN(IF(I6861="Carg FV",ABS(H6861),7.4),7.4,MAX(0,(0.9-M6861)*40)*0.95),0)</f>
        <v/>
      </c>
      <c r="K6861" s="12">
        <f>IF(I6861="V2H",MIN(MAX(0,H6861),7.4,MAX(0,(M6861-P6861)*40)*0.95),0)</f>
        <v/>
      </c>
      <c r="L6861" s="12">
        <f>IF(E6861=0,0,MAX(0,H6861-K6861))</f>
        <v/>
      </c>
      <c r="M6861" s="13">
        <f>M6860+J6860/40-IF(I6860="V2H",K6860/(0.95*40),0)-IF(E6861=0,IF(E6860=1,IF(D6861=1,30,40)*0.18/(2*40),0),0)-IF(E6861=1,IF(E6860=0,IF(D6861=1,30,40)*0.18/(2*40),0),0)</f>
        <v/>
      </c>
      <c r="N6861" s="14" t="n">
        <v>0.15</v>
      </c>
      <c r="O6861" s="15">
        <f>K6861*N6861</f>
        <v/>
      </c>
      <c r="P6861">
        <f>IF(E6861=0,0.3,IF(D6861=1,IF(C6861&gt;=Params!$B$13-3,IF(C6861&lt;Params!$B$13,Params!$B$20,0.3),0.3),IF(C6861&gt;=Params!$B$15-3,IF(C6861&lt;Params!$B$15,Params!$B$21,0.3),0.3)))</f>
        <v/>
      </c>
    </row>
    <row r="6862" ht="15" customHeight="1" s="1">
      <c r="A6862" s="9" t="n">
        <v>6859</v>
      </c>
      <c r="B6862" s="6" t="inlineStr">
        <is>
          <t>13/10</t>
        </is>
      </c>
      <c r="C6862" s="6" t="n">
        <v>18</v>
      </c>
      <c r="D6862" s="6" t="n">
        <v>0</v>
      </c>
      <c r="E6862" s="10">
        <f>IF(D6862=1, IF(OR(C6862&lt;10, C6862&gt;=15),1,0), IF(OR(C6862&lt;7, C6862&gt;=18),1,0))</f>
        <v/>
      </c>
      <c r="F6862" s="11" t="n">
        <v>0.457</v>
      </c>
      <c r="G6862" s="12">
        <f>0*8</f>
        <v/>
      </c>
      <c r="H6862" s="12">
        <f>F6862-G6862</f>
        <v/>
      </c>
      <c r="I6862" s="10">
        <f>IF(E6862=0,"Fora",IF(E6861=0,"Carg xar",IF(H6862&lt;0,IF(M6862&lt;0.9,"Carg FV","Stby"),IF(M6862&gt;P6862,"V2H",IF(M6862&lt;0.9,"Carg xar","Stby")))))</f>
        <v/>
      </c>
      <c r="J6862" s="12">
        <f>IF(OR(I6862="Carg FV",I6862="Carg xar"),MIN(IF(I6862="Carg FV",ABS(H6862),7.4),7.4,MAX(0,(0.9-M6862)*40)*0.95),0)</f>
        <v/>
      </c>
      <c r="K6862" s="12">
        <f>IF(I6862="V2H",MIN(MAX(0,H6862),7.4,MAX(0,(M6862-P6862)*40)*0.95),0)</f>
        <v/>
      </c>
      <c r="L6862" s="12">
        <f>IF(E6862=0,0,MAX(0,H6862-K6862))</f>
        <v/>
      </c>
      <c r="M6862" s="13">
        <f>M6861+J6861/40-IF(I6861="V2H",K6861/(0.95*40),0)-IF(E6862=0,IF(E6861=1,IF(D6862=1,30,40)*0.18/(2*40),0),0)-IF(E6862=1,IF(E6861=0,IF(D6862=1,30,40)*0.18/(2*40),0),0)</f>
        <v/>
      </c>
      <c r="N6862" s="14" t="n">
        <v>0.2</v>
      </c>
      <c r="O6862" s="15">
        <f>K6862*N6862</f>
        <v/>
      </c>
      <c r="P6862">
        <f>IF(E6862=0,0.3,IF(D6862=1,IF(C6862&gt;=Params!$B$13-3,IF(C6862&lt;Params!$B$13,Params!$B$20,0.3),0.3),IF(C6862&gt;=Params!$B$15-3,IF(C6862&lt;Params!$B$15,Params!$B$21,0.3),0.3)))</f>
        <v/>
      </c>
    </row>
    <row r="6863" ht="15" customHeight="1" s="1">
      <c r="A6863" s="9" t="n">
        <v>6860</v>
      </c>
      <c r="B6863" s="6" t="inlineStr">
        <is>
          <t>13/10</t>
        </is>
      </c>
      <c r="C6863" s="6" t="n">
        <v>19</v>
      </c>
      <c r="D6863" s="6" t="n">
        <v>0</v>
      </c>
      <c r="E6863" s="10">
        <f>IF(D6863=1, IF(OR(C6863&lt;10, C6863&gt;=15),1,0), IF(OR(C6863&lt;7, C6863&gt;=18),1,0))</f>
        <v/>
      </c>
      <c r="F6863" s="11" t="n">
        <v>1.133</v>
      </c>
      <c r="G6863" s="12">
        <f>0*8</f>
        <v/>
      </c>
      <c r="H6863" s="12">
        <f>F6863-G6863</f>
        <v/>
      </c>
      <c r="I6863" s="10">
        <f>IF(E6863=0,"Fora",IF(E6862=0,"Carg xar",IF(H6863&lt;0,IF(M6863&lt;0.9,"Carg FV","Stby"),IF(M6863&gt;P6863,"V2H",IF(M6863&lt;0.9,"Carg xar","Stby")))))</f>
        <v/>
      </c>
      <c r="J6863" s="12">
        <f>IF(OR(I6863="Carg FV",I6863="Carg xar"),MIN(IF(I6863="Carg FV",ABS(H6863),7.4),7.4,MAX(0,(0.9-M6863)*40)*0.95),0)</f>
        <v/>
      </c>
      <c r="K6863" s="12">
        <f>IF(I6863="V2H",MIN(MAX(0,H6863),7.4,MAX(0,(M6863-P6863)*40)*0.95),0)</f>
        <v/>
      </c>
      <c r="L6863" s="12">
        <f>IF(E6863=0,0,MAX(0,H6863-K6863))</f>
        <v/>
      </c>
      <c r="M6863" s="13">
        <f>M6862+J6862/40-IF(I6862="V2H",K6862/(0.95*40),0)-IF(E6863=0,IF(E6862=1,IF(D6863=1,30,40)*0.18/(2*40),0),0)-IF(E6863=1,IF(E6862=0,IF(D6863=1,30,40)*0.18/(2*40),0),0)</f>
        <v/>
      </c>
      <c r="N6863" s="14" t="n">
        <v>0.2</v>
      </c>
      <c r="O6863" s="15">
        <f>K6863*N6863</f>
        <v/>
      </c>
      <c r="P6863">
        <f>IF(E6863=0,0.3,IF(D6863=1,IF(C6863&gt;=Params!$B$13-3,IF(C6863&lt;Params!$B$13,Params!$B$20,0.3),0.3),IF(C6863&gt;=Params!$B$15-3,IF(C6863&lt;Params!$B$15,Params!$B$21,0.3),0.3)))</f>
        <v/>
      </c>
    </row>
    <row r="6864" ht="15" customHeight="1" s="1">
      <c r="A6864" s="9" t="n">
        <v>6861</v>
      </c>
      <c r="B6864" s="6" t="inlineStr">
        <is>
          <t>13/10</t>
        </is>
      </c>
      <c r="C6864" s="6" t="n">
        <v>20</v>
      </c>
      <c r="D6864" s="6" t="n">
        <v>0</v>
      </c>
      <c r="E6864" s="10">
        <f>IF(D6864=1, IF(OR(C6864&lt;10, C6864&gt;=15),1,0), IF(OR(C6864&lt;7, C6864&gt;=18),1,0))</f>
        <v/>
      </c>
      <c r="F6864" s="11" t="n">
        <v>0.484</v>
      </c>
      <c r="G6864" s="12">
        <f>0*8</f>
        <v/>
      </c>
      <c r="H6864" s="12">
        <f>F6864-G6864</f>
        <v/>
      </c>
      <c r="I6864" s="10">
        <f>IF(E6864=0,"Fora",IF(E6863=0,"Carg xar",IF(H6864&lt;0,IF(M6864&lt;0.9,"Carg FV","Stby"),IF(M6864&gt;P6864,"V2H",IF(M6864&lt;0.9,"Carg xar","Stby")))))</f>
        <v/>
      </c>
      <c r="J6864" s="12">
        <f>IF(OR(I6864="Carg FV",I6864="Carg xar"),MIN(IF(I6864="Carg FV",ABS(H6864),7.4),7.4,MAX(0,(0.9-M6864)*40)*0.95),0)</f>
        <v/>
      </c>
      <c r="K6864" s="12">
        <f>IF(I6864="V2H",MIN(MAX(0,H6864),7.4,MAX(0,(M6864-P6864)*40)*0.95),0)</f>
        <v/>
      </c>
      <c r="L6864" s="12">
        <f>IF(E6864=0,0,MAX(0,H6864-K6864))</f>
        <v/>
      </c>
      <c r="M6864" s="13">
        <f>M6863+J6863/40-IF(I6863="V2H",K6863/(0.95*40),0)-IF(E6864=0,IF(E6863=1,IF(D6864=1,30,40)*0.18/(2*40),0),0)-IF(E6864=1,IF(E6863=0,IF(D6864=1,30,40)*0.18/(2*40),0),0)</f>
        <v/>
      </c>
      <c r="N6864" s="14" t="n">
        <v>0.2</v>
      </c>
      <c r="O6864" s="15">
        <f>K6864*N6864</f>
        <v/>
      </c>
      <c r="P6864">
        <f>IF(E6864=0,0.3,IF(D6864=1,IF(C6864&gt;=Params!$B$13-3,IF(C6864&lt;Params!$B$13,Params!$B$20,0.3),0.3),IF(C6864&gt;=Params!$B$15-3,IF(C6864&lt;Params!$B$15,Params!$B$21,0.3),0.3)))</f>
        <v/>
      </c>
    </row>
    <row r="6865" ht="15" customHeight="1" s="1">
      <c r="A6865" s="9" t="n">
        <v>6862</v>
      </c>
      <c r="B6865" s="6" t="inlineStr">
        <is>
          <t>13/10</t>
        </is>
      </c>
      <c r="C6865" s="6" t="n">
        <v>21</v>
      </c>
      <c r="D6865" s="6" t="n">
        <v>0</v>
      </c>
      <c r="E6865" s="10">
        <f>IF(D6865=1, IF(OR(C6865&lt;10, C6865&gt;=15),1,0), IF(OR(C6865&lt;7, C6865&gt;=18),1,0))</f>
        <v/>
      </c>
      <c r="F6865" s="11" t="n">
        <v>0.604</v>
      </c>
      <c r="G6865" s="12">
        <f>0*8</f>
        <v/>
      </c>
      <c r="H6865" s="12">
        <f>F6865-G6865</f>
        <v/>
      </c>
      <c r="I6865" s="10">
        <f>IF(E6865=0,"Fora",IF(E6864=0,"Carg xar",IF(H6865&lt;0,IF(M6865&lt;0.9,"Carg FV","Stby"),IF(M6865&gt;P6865,"V2H",IF(M6865&lt;0.9,"Carg xar","Stby")))))</f>
        <v/>
      </c>
      <c r="J6865" s="12">
        <f>IF(OR(I6865="Carg FV",I6865="Carg xar"),MIN(IF(I6865="Carg FV",ABS(H6865),7.4),7.4,MAX(0,(0.9-M6865)*40)*0.95),0)</f>
        <v/>
      </c>
      <c r="K6865" s="12">
        <f>IF(I6865="V2H",MIN(MAX(0,H6865),7.4,MAX(0,(M6865-P6865)*40)*0.95),0)</f>
        <v/>
      </c>
      <c r="L6865" s="12">
        <f>IF(E6865=0,0,MAX(0,H6865-K6865))</f>
        <v/>
      </c>
      <c r="M6865" s="13">
        <f>M6864+J6864/40-IF(I6864="V2H",K6864/(0.95*40),0)-IF(E6865=0,IF(E6864=1,IF(D6865=1,30,40)*0.18/(2*40),0),0)-IF(E6865=1,IF(E6864=0,IF(D6865=1,30,40)*0.18/(2*40),0),0)</f>
        <v/>
      </c>
      <c r="N6865" s="14" t="n">
        <v>0.2</v>
      </c>
      <c r="O6865" s="15">
        <f>K6865*N6865</f>
        <v/>
      </c>
      <c r="P6865">
        <f>IF(E6865=0,0.3,IF(D6865=1,IF(C6865&gt;=Params!$B$13-3,IF(C6865&lt;Params!$B$13,Params!$B$20,0.3),0.3),IF(C6865&gt;=Params!$B$15-3,IF(C6865&lt;Params!$B$15,Params!$B$21,0.3),0.3)))</f>
        <v/>
      </c>
    </row>
    <row r="6866" ht="15" customHeight="1" s="1">
      <c r="A6866" s="9" t="n">
        <v>6863</v>
      </c>
      <c r="B6866" s="6" t="inlineStr">
        <is>
          <t>13/10</t>
        </is>
      </c>
      <c r="C6866" s="6" t="n">
        <v>22</v>
      </c>
      <c r="D6866" s="6" t="n">
        <v>0</v>
      </c>
      <c r="E6866" s="10">
        <f>IF(D6866=1, IF(OR(C6866&lt;10, C6866&gt;=15),1,0), IF(OR(C6866&lt;7, C6866&gt;=18),1,0))</f>
        <v/>
      </c>
      <c r="F6866" s="11" t="n">
        <v>1.439</v>
      </c>
      <c r="G6866" s="12">
        <f>0*8</f>
        <v/>
      </c>
      <c r="H6866" s="12">
        <f>F6866-G6866</f>
        <v/>
      </c>
      <c r="I6866" s="10">
        <f>IF(E6866=0,"Fora",IF(E6865=0,"Carg xar",IF(H6866&lt;0,IF(M6866&lt;0.9,"Carg FV","Stby"),IF(M6866&gt;P6866,"V2H",IF(M6866&lt;0.9,"Carg xar","Stby")))))</f>
        <v/>
      </c>
      <c r="J6866" s="12">
        <f>IF(OR(I6866="Carg FV",I6866="Carg xar"),MIN(IF(I6866="Carg FV",ABS(H6866),7.4),7.4,MAX(0,(0.9-M6866)*40)*0.95),0)</f>
        <v/>
      </c>
      <c r="K6866" s="12">
        <f>IF(I6866="V2H",MIN(MAX(0,H6866),7.4,MAX(0,(M6866-P6866)*40)*0.95),0)</f>
        <v/>
      </c>
      <c r="L6866" s="12">
        <f>IF(E6866=0,0,MAX(0,H6866-K6866))</f>
        <v/>
      </c>
      <c r="M6866" s="13">
        <f>M6865+J6865/40-IF(I6865="V2H",K6865/(0.95*40),0)-IF(E6866=0,IF(E6865=1,IF(D6866=1,30,40)*0.18/(2*40),0),0)-IF(E6866=1,IF(E6865=0,IF(D6866=1,30,40)*0.18/(2*40),0),0)</f>
        <v/>
      </c>
      <c r="N6866" s="14" t="n">
        <v>0.15</v>
      </c>
      <c r="O6866" s="15">
        <f>K6866*N6866</f>
        <v/>
      </c>
      <c r="P6866">
        <f>IF(E6866=0,0.3,IF(D6866=1,IF(C6866&gt;=Params!$B$13-3,IF(C6866&lt;Params!$B$13,Params!$B$20,0.3),0.3),IF(C6866&gt;=Params!$B$15-3,IF(C6866&lt;Params!$B$15,Params!$B$21,0.3),0.3)))</f>
        <v/>
      </c>
    </row>
    <row r="6867" ht="15" customHeight="1" s="1">
      <c r="A6867" s="9" t="n">
        <v>6864</v>
      </c>
      <c r="B6867" s="6" t="inlineStr">
        <is>
          <t>13/10</t>
        </is>
      </c>
      <c r="C6867" s="6" t="n">
        <v>23</v>
      </c>
      <c r="D6867" s="6" t="n">
        <v>0</v>
      </c>
      <c r="E6867" s="10">
        <f>IF(D6867=1, IF(OR(C6867&lt;10, C6867&gt;=15),1,0), IF(OR(C6867&lt;7, C6867&gt;=18),1,0))</f>
        <v/>
      </c>
      <c r="F6867" s="11" t="n">
        <v>0.721</v>
      </c>
      <c r="G6867" s="12">
        <f>0*8</f>
        <v/>
      </c>
      <c r="H6867" s="12">
        <f>F6867-G6867</f>
        <v/>
      </c>
      <c r="I6867" s="10">
        <f>IF(E6867=0,"Fora",IF(E6866=0,"Carg xar",IF(H6867&lt;0,IF(M6867&lt;0.9,"Carg FV","Stby"),IF(M6867&gt;P6867,"V2H",IF(M6867&lt;0.9,"Carg xar","Stby")))))</f>
        <v/>
      </c>
      <c r="J6867" s="12">
        <f>IF(OR(I6867="Carg FV",I6867="Carg xar"),MIN(IF(I6867="Carg FV",ABS(H6867),7.4),7.4,MAX(0,(0.9-M6867)*40)*0.95),0)</f>
        <v/>
      </c>
      <c r="K6867" s="12">
        <f>IF(I6867="V2H",MIN(MAX(0,H6867),7.4,MAX(0,(M6867-P6867)*40)*0.95),0)</f>
        <v/>
      </c>
      <c r="L6867" s="12">
        <f>IF(E6867=0,0,MAX(0,H6867-K6867))</f>
        <v/>
      </c>
      <c r="M6867" s="13">
        <f>M6866+J6866/40-IF(I6866="V2H",K6866/(0.95*40),0)-IF(E6867=0,IF(E6866=1,IF(D6867=1,30,40)*0.18/(2*40),0),0)-IF(E6867=1,IF(E6866=0,IF(D6867=1,30,40)*0.18/(2*40),0),0)</f>
        <v/>
      </c>
      <c r="N6867" s="14" t="n">
        <v>0.15</v>
      </c>
      <c r="O6867" s="15">
        <f>K6867*N6867</f>
        <v/>
      </c>
      <c r="P6867">
        <f>IF(E6867=0,0.3,IF(D6867=1,IF(C6867&gt;=Params!$B$13-3,IF(C6867&lt;Params!$B$13,Params!$B$20,0.3),0.3),IF(C6867&gt;=Params!$B$15-3,IF(C6867&lt;Params!$B$15,Params!$B$21,0.3),0.3)))</f>
        <v/>
      </c>
    </row>
    <row r="6868" ht="15" customHeight="1" s="1">
      <c r="A6868" s="9" t="n">
        <v>6865</v>
      </c>
      <c r="B6868" s="6" t="inlineStr">
        <is>
          <t>14/10</t>
        </is>
      </c>
      <c r="C6868" s="6" t="n">
        <v>0</v>
      </c>
      <c r="D6868" s="6" t="n">
        <v>0</v>
      </c>
      <c r="E6868" s="10">
        <f>IF(D6868=1, IF(OR(C6868&lt;10, C6868&gt;=15),1,0), IF(OR(C6868&lt;7, C6868&gt;=18),1,0))</f>
        <v/>
      </c>
      <c r="F6868" s="11" t="n">
        <v>0.239</v>
      </c>
      <c r="G6868" s="12">
        <f>0*8</f>
        <v/>
      </c>
      <c r="H6868" s="12">
        <f>F6868-G6868</f>
        <v/>
      </c>
      <c r="I6868" s="10">
        <f>IF(E6868=0,"Fora",IF(E6867=0,"Carg xar",IF(H6868&lt;0,IF(M6868&lt;0.9,"Carg FV","Stby"),IF(M6868&gt;P6868,"V2H",IF(M6868&lt;0.9,"Carg xar","Stby")))))</f>
        <v/>
      </c>
      <c r="J6868" s="12">
        <f>IF(OR(I6868="Carg FV",I6868="Carg xar"),MIN(IF(I6868="Carg FV",ABS(H6868),7.4),7.4,MAX(0,(0.9-M6868)*40)*0.95),0)</f>
        <v/>
      </c>
      <c r="K6868" s="12">
        <f>IF(I6868="V2H",MIN(MAX(0,H6868),7.4,MAX(0,(M6868-P6868)*40)*0.95),0)</f>
        <v/>
      </c>
      <c r="L6868" s="12">
        <f>IF(E6868=0,0,MAX(0,H6868-K6868))</f>
        <v/>
      </c>
      <c r="M6868" s="13">
        <f>M6867+J6867/40-IF(I6867="V2H",K6867/(0.95*40),0)-IF(E6868=0,IF(E6867=1,IF(D6868=1,30,40)*0.18/(2*40),0),0)-IF(E6868=1,IF(E6867=0,IF(D6868=1,30,40)*0.18/(2*40),0),0)</f>
        <v/>
      </c>
      <c r="N6868" s="14" t="n">
        <v>0.09</v>
      </c>
      <c r="O6868" s="15">
        <f>K6868*N6868</f>
        <v/>
      </c>
      <c r="P6868">
        <f>IF(E6868=0,0.3,IF(D6868=1,IF(C6868&gt;=Params!$B$13-3,IF(C6868&lt;Params!$B$13,Params!$B$20,0.3),0.3),IF(C6868&gt;=Params!$B$15-3,IF(C6868&lt;Params!$B$15,Params!$B$21,0.3),0.3)))</f>
        <v/>
      </c>
    </row>
    <row r="6869" ht="15" customHeight="1" s="1">
      <c r="A6869" s="9" t="n">
        <v>6866</v>
      </c>
      <c r="B6869" s="6" t="inlineStr">
        <is>
          <t>14/10</t>
        </is>
      </c>
      <c r="C6869" s="6" t="n">
        <v>1</v>
      </c>
      <c r="D6869" s="6" t="n">
        <v>0</v>
      </c>
      <c r="E6869" s="10">
        <f>IF(D6869=1, IF(OR(C6869&lt;10, C6869&gt;=15),1,0), IF(OR(C6869&lt;7, C6869&gt;=18),1,0))</f>
        <v/>
      </c>
      <c r="F6869" s="11" t="n">
        <v>0.218</v>
      </c>
      <c r="G6869" s="12">
        <f>0*8</f>
        <v/>
      </c>
      <c r="H6869" s="12">
        <f>F6869-G6869</f>
        <v/>
      </c>
      <c r="I6869" s="10">
        <f>IF(E6869=0,"Fora",IF(E6868=0,"Carg xar",IF(H6869&lt;0,IF(M6869&lt;0.9,"Carg FV","Stby"),IF(M6869&gt;P6869,"V2H",IF(M6869&lt;0.9,"Carg xar","Stby")))))</f>
        <v/>
      </c>
      <c r="J6869" s="12">
        <f>IF(OR(I6869="Carg FV",I6869="Carg xar"),MIN(IF(I6869="Carg FV",ABS(H6869),7.4),7.4,MAX(0,(0.9-M6869)*40)*0.95),0)</f>
        <v/>
      </c>
      <c r="K6869" s="12">
        <f>IF(I6869="V2H",MIN(MAX(0,H6869),7.4,MAX(0,(M6869-P6869)*40)*0.95),0)</f>
        <v/>
      </c>
      <c r="L6869" s="12">
        <f>IF(E6869=0,0,MAX(0,H6869-K6869))</f>
        <v/>
      </c>
      <c r="M6869" s="13">
        <f>M6868+J6868/40-IF(I6868="V2H",K6868/(0.95*40),0)-IF(E6869=0,IF(E6868=1,IF(D6869=1,30,40)*0.18/(2*40),0),0)-IF(E6869=1,IF(E6868=0,IF(D6869=1,30,40)*0.18/(2*40),0),0)</f>
        <v/>
      </c>
      <c r="N6869" s="14" t="n">
        <v>0.09</v>
      </c>
      <c r="O6869" s="15">
        <f>K6869*N6869</f>
        <v/>
      </c>
      <c r="P6869">
        <f>IF(E6869=0,0.3,IF(D6869=1,IF(C6869&gt;=Params!$B$13-3,IF(C6869&lt;Params!$B$13,Params!$B$20,0.3),0.3),IF(C6869&gt;=Params!$B$15-3,IF(C6869&lt;Params!$B$15,Params!$B$21,0.3),0.3)))</f>
        <v/>
      </c>
    </row>
    <row r="6870" ht="15" customHeight="1" s="1">
      <c r="A6870" s="9" t="n">
        <v>6867</v>
      </c>
      <c r="B6870" s="6" t="inlineStr">
        <is>
          <t>14/10</t>
        </is>
      </c>
      <c r="C6870" s="6" t="n">
        <v>2</v>
      </c>
      <c r="D6870" s="6" t="n">
        <v>0</v>
      </c>
      <c r="E6870" s="10">
        <f>IF(D6870=1, IF(OR(C6870&lt;10, C6870&gt;=15),1,0), IF(OR(C6870&lt;7, C6870&gt;=18),1,0))</f>
        <v/>
      </c>
      <c r="F6870" s="11" t="n">
        <v>0.13</v>
      </c>
      <c r="G6870" s="12">
        <f>0*8</f>
        <v/>
      </c>
      <c r="H6870" s="12">
        <f>F6870-G6870</f>
        <v/>
      </c>
      <c r="I6870" s="10">
        <f>IF(E6870=0,"Fora",IF(E6869=0,"Carg xar",IF(H6870&lt;0,IF(M6870&lt;0.9,"Carg FV","Stby"),IF(M6870&gt;P6870,"V2H",IF(M6870&lt;0.9,"Carg xar","Stby")))))</f>
        <v/>
      </c>
      <c r="J6870" s="12">
        <f>IF(OR(I6870="Carg FV",I6870="Carg xar"),MIN(IF(I6870="Carg FV",ABS(H6870),7.4),7.4,MAX(0,(0.9-M6870)*40)*0.95),0)</f>
        <v/>
      </c>
      <c r="K6870" s="12">
        <f>IF(I6870="V2H",MIN(MAX(0,H6870),7.4,MAX(0,(M6870-P6870)*40)*0.95),0)</f>
        <v/>
      </c>
      <c r="L6870" s="12">
        <f>IF(E6870=0,0,MAX(0,H6870-K6870))</f>
        <v/>
      </c>
      <c r="M6870" s="13">
        <f>M6869+J6869/40-IF(I6869="V2H",K6869/(0.95*40),0)-IF(E6870=0,IF(E6869=1,IF(D6870=1,30,40)*0.18/(2*40),0),0)-IF(E6870=1,IF(E6869=0,IF(D6870=1,30,40)*0.18/(2*40),0),0)</f>
        <v/>
      </c>
      <c r="N6870" s="14" t="n">
        <v>0.09</v>
      </c>
      <c r="O6870" s="15">
        <f>K6870*N6870</f>
        <v/>
      </c>
      <c r="P6870">
        <f>IF(E6870=0,0.3,IF(D6870=1,IF(C6870&gt;=Params!$B$13-3,IF(C6870&lt;Params!$B$13,Params!$B$20,0.3),0.3),IF(C6870&gt;=Params!$B$15-3,IF(C6870&lt;Params!$B$15,Params!$B$21,0.3),0.3)))</f>
        <v/>
      </c>
    </row>
    <row r="6871" ht="15" customHeight="1" s="1">
      <c r="A6871" s="9" t="n">
        <v>6868</v>
      </c>
      <c r="B6871" s="6" t="inlineStr">
        <is>
          <t>14/10</t>
        </is>
      </c>
      <c r="C6871" s="6" t="n">
        <v>3</v>
      </c>
      <c r="D6871" s="6" t="n">
        <v>0</v>
      </c>
      <c r="E6871" s="10">
        <f>IF(D6871=1, IF(OR(C6871&lt;10, C6871&gt;=15),1,0), IF(OR(C6871&lt;7, C6871&gt;=18),1,0))</f>
        <v/>
      </c>
      <c r="F6871" s="11" t="n">
        <v>0.143</v>
      </c>
      <c r="G6871" s="12">
        <f>0*8</f>
        <v/>
      </c>
      <c r="H6871" s="12">
        <f>F6871-G6871</f>
        <v/>
      </c>
      <c r="I6871" s="10">
        <f>IF(E6871=0,"Fora",IF(E6870=0,"Carg xar",IF(H6871&lt;0,IF(M6871&lt;0.9,"Carg FV","Stby"),IF(M6871&gt;P6871,"V2H",IF(M6871&lt;0.9,"Carg xar","Stby")))))</f>
        <v/>
      </c>
      <c r="J6871" s="12">
        <f>IF(OR(I6871="Carg FV",I6871="Carg xar"),MIN(IF(I6871="Carg FV",ABS(H6871),7.4),7.4,MAX(0,(0.9-M6871)*40)*0.95),0)</f>
        <v/>
      </c>
      <c r="K6871" s="12">
        <f>IF(I6871="V2H",MIN(MAX(0,H6871),7.4,MAX(0,(M6871-P6871)*40)*0.95),0)</f>
        <v/>
      </c>
      <c r="L6871" s="12">
        <f>IF(E6871=0,0,MAX(0,H6871-K6871))</f>
        <v/>
      </c>
      <c r="M6871" s="13">
        <f>M6870+J6870/40-IF(I6870="V2H",K6870/(0.95*40),0)-IF(E6871=0,IF(E6870=1,IF(D6871=1,30,40)*0.18/(2*40),0),0)-IF(E6871=1,IF(E6870=0,IF(D6871=1,30,40)*0.18/(2*40),0),0)</f>
        <v/>
      </c>
      <c r="N6871" s="14" t="n">
        <v>0.09</v>
      </c>
      <c r="O6871" s="15">
        <f>K6871*N6871</f>
        <v/>
      </c>
      <c r="P6871">
        <f>IF(E6871=0,0.3,IF(D6871=1,IF(C6871&gt;=Params!$B$13-3,IF(C6871&lt;Params!$B$13,Params!$B$20,0.3),0.3),IF(C6871&gt;=Params!$B$15-3,IF(C6871&lt;Params!$B$15,Params!$B$21,0.3),0.3)))</f>
        <v/>
      </c>
    </row>
    <row r="6872" ht="15" customHeight="1" s="1">
      <c r="A6872" s="9" t="n">
        <v>6869</v>
      </c>
      <c r="B6872" s="6" t="inlineStr">
        <is>
          <t>14/10</t>
        </is>
      </c>
      <c r="C6872" s="6" t="n">
        <v>4</v>
      </c>
      <c r="D6872" s="6" t="n">
        <v>0</v>
      </c>
      <c r="E6872" s="10">
        <f>IF(D6872=1, IF(OR(C6872&lt;10, C6872&gt;=15),1,0), IF(OR(C6872&lt;7, C6872&gt;=18),1,0))</f>
        <v/>
      </c>
      <c r="F6872" s="11" t="n">
        <v>0.154</v>
      </c>
      <c r="G6872" s="12">
        <f>0*8</f>
        <v/>
      </c>
      <c r="H6872" s="12">
        <f>F6872-G6872</f>
        <v/>
      </c>
      <c r="I6872" s="10">
        <f>IF(E6872=0,"Fora",IF(E6871=0,"Carg xar",IF(H6872&lt;0,IF(M6872&lt;0.9,"Carg FV","Stby"),IF(M6872&gt;P6872,"V2H",IF(M6872&lt;0.9,"Carg xar","Stby")))))</f>
        <v/>
      </c>
      <c r="J6872" s="12">
        <f>IF(OR(I6872="Carg FV",I6872="Carg xar"),MIN(IF(I6872="Carg FV",ABS(H6872),7.4),7.4,MAX(0,(0.9-M6872)*40)*0.95),0)</f>
        <v/>
      </c>
      <c r="K6872" s="12">
        <f>IF(I6872="V2H",MIN(MAX(0,H6872),7.4,MAX(0,(M6872-P6872)*40)*0.95),0)</f>
        <v/>
      </c>
      <c r="L6872" s="12">
        <f>IF(E6872=0,0,MAX(0,H6872-K6872))</f>
        <v/>
      </c>
      <c r="M6872" s="13">
        <f>M6871+J6871/40-IF(I6871="V2H",K6871/(0.95*40),0)-IF(E6872=0,IF(E6871=1,IF(D6872=1,30,40)*0.18/(2*40),0),0)-IF(E6872=1,IF(E6871=0,IF(D6872=1,30,40)*0.18/(2*40),0),0)</f>
        <v/>
      </c>
      <c r="N6872" s="14" t="n">
        <v>0.09</v>
      </c>
      <c r="O6872" s="15">
        <f>K6872*N6872</f>
        <v/>
      </c>
      <c r="P6872">
        <f>IF(E6872=0,0.3,IF(D6872=1,IF(C6872&gt;=Params!$B$13-3,IF(C6872&lt;Params!$B$13,Params!$B$20,0.3),0.3),IF(C6872&gt;=Params!$B$15-3,IF(C6872&lt;Params!$B$15,Params!$B$21,0.3),0.3)))</f>
        <v/>
      </c>
    </row>
    <row r="6873" ht="15" customHeight="1" s="1">
      <c r="A6873" s="9" t="n">
        <v>6870</v>
      </c>
      <c r="B6873" s="6" t="inlineStr">
        <is>
          <t>14/10</t>
        </is>
      </c>
      <c r="C6873" s="6" t="n">
        <v>5</v>
      </c>
      <c r="D6873" s="6" t="n">
        <v>0</v>
      </c>
      <c r="E6873" s="10">
        <f>IF(D6873=1, IF(OR(C6873&lt;10, C6873&gt;=15),1,0), IF(OR(C6873&lt;7, C6873&gt;=18),1,0))</f>
        <v/>
      </c>
      <c r="F6873" s="11" t="n">
        <v>0.145</v>
      </c>
      <c r="G6873" s="12">
        <f>0*8</f>
        <v/>
      </c>
      <c r="H6873" s="12">
        <f>F6873-G6873</f>
        <v/>
      </c>
      <c r="I6873" s="10">
        <f>IF(E6873=0,"Fora",IF(E6872=0,"Carg xar",IF(H6873&lt;0,IF(M6873&lt;0.9,"Carg FV","Stby"),IF(M6873&gt;P6873,"V2H",IF(M6873&lt;0.9,"Carg xar","Stby")))))</f>
        <v/>
      </c>
      <c r="J6873" s="12">
        <f>IF(OR(I6873="Carg FV",I6873="Carg xar"),MIN(IF(I6873="Carg FV",ABS(H6873),7.4),7.4,MAX(0,(0.9-M6873)*40)*0.95),0)</f>
        <v/>
      </c>
      <c r="K6873" s="12">
        <f>IF(I6873="V2H",MIN(MAX(0,H6873),7.4,MAX(0,(M6873-P6873)*40)*0.95),0)</f>
        <v/>
      </c>
      <c r="L6873" s="12">
        <f>IF(E6873=0,0,MAX(0,H6873-K6873))</f>
        <v/>
      </c>
      <c r="M6873" s="13">
        <f>M6872+J6872/40-IF(I6872="V2H",K6872/(0.95*40),0)-IF(E6873=0,IF(E6872=1,IF(D6873=1,30,40)*0.18/(2*40),0),0)-IF(E6873=1,IF(E6872=0,IF(D6873=1,30,40)*0.18/(2*40),0),0)</f>
        <v/>
      </c>
      <c r="N6873" s="14" t="n">
        <v>0.09</v>
      </c>
      <c r="O6873" s="15">
        <f>K6873*N6873</f>
        <v/>
      </c>
      <c r="P6873">
        <f>IF(E6873=0,0.3,IF(D6873=1,IF(C6873&gt;=Params!$B$13-3,IF(C6873&lt;Params!$B$13,Params!$B$20,0.3),0.3),IF(C6873&gt;=Params!$B$15-3,IF(C6873&lt;Params!$B$15,Params!$B$21,0.3),0.3)))</f>
        <v/>
      </c>
    </row>
    <row r="6874" ht="15" customHeight="1" s="1">
      <c r="A6874" s="9" t="n">
        <v>6871</v>
      </c>
      <c r="B6874" s="6" t="inlineStr">
        <is>
          <t>14/10</t>
        </is>
      </c>
      <c r="C6874" s="6" t="n">
        <v>6</v>
      </c>
      <c r="D6874" s="6" t="n">
        <v>0</v>
      </c>
      <c r="E6874" s="10">
        <f>IF(D6874=1, IF(OR(C6874&lt;10, C6874&gt;=15),1,0), IF(OR(C6874&lt;7, C6874&gt;=18),1,0))</f>
        <v/>
      </c>
      <c r="F6874" s="11" t="n">
        <v>0.239</v>
      </c>
      <c r="G6874" s="12">
        <f>0*8</f>
        <v/>
      </c>
      <c r="H6874" s="12">
        <f>F6874-G6874</f>
        <v/>
      </c>
      <c r="I6874" s="10">
        <f>IF(E6874=0,"Fora",IF(E6873=0,"Carg xar",IF(H6874&lt;0,IF(M6874&lt;0.9,"Carg FV","Stby"),IF(M6874&gt;P6874,"V2H",IF(M6874&lt;0.9,"Carg xar","Stby")))))</f>
        <v/>
      </c>
      <c r="J6874" s="12">
        <f>IF(OR(I6874="Carg FV",I6874="Carg xar"),MIN(IF(I6874="Carg FV",ABS(H6874),7.4),7.4,MAX(0,(0.9-M6874)*40)*0.95),0)</f>
        <v/>
      </c>
      <c r="K6874" s="12">
        <f>IF(I6874="V2H",MIN(MAX(0,H6874),7.4,MAX(0,(M6874-P6874)*40)*0.95),0)</f>
        <v/>
      </c>
      <c r="L6874" s="12">
        <f>IF(E6874=0,0,MAX(0,H6874-K6874))</f>
        <v/>
      </c>
      <c r="M6874" s="13">
        <f>M6873+J6873/40-IF(I6873="V2H",K6873/(0.95*40),0)-IF(E6874=0,IF(E6873=1,IF(D6874=1,30,40)*0.18/(2*40),0),0)-IF(E6874=1,IF(E6873=0,IF(D6874=1,30,40)*0.18/(2*40),0),0)</f>
        <v/>
      </c>
      <c r="N6874" s="14" t="n">
        <v>0.09</v>
      </c>
      <c r="O6874" s="15">
        <f>K6874*N6874</f>
        <v/>
      </c>
      <c r="P6874">
        <f>IF(E6874=0,0.3,IF(D6874=1,IF(C6874&gt;=Params!$B$13-3,IF(C6874&lt;Params!$B$13,Params!$B$20,0.3),0.3),IF(C6874&gt;=Params!$B$15-3,IF(C6874&lt;Params!$B$15,Params!$B$21,0.3),0.3)))</f>
        <v/>
      </c>
    </row>
    <row r="6875" ht="15" customHeight="1" s="1">
      <c r="A6875" s="9" t="n">
        <v>6872</v>
      </c>
      <c r="B6875" s="6" t="inlineStr">
        <is>
          <t>14/10</t>
        </is>
      </c>
      <c r="C6875" s="6" t="n">
        <v>7</v>
      </c>
      <c r="D6875" s="6" t="n">
        <v>0</v>
      </c>
      <c r="E6875" s="10">
        <f>IF(D6875=1, IF(OR(C6875&lt;10, C6875&gt;=15),1,0), IF(OR(C6875&lt;7, C6875&gt;=18),1,0))</f>
        <v/>
      </c>
      <c r="F6875" s="11" t="n">
        <v>0.873</v>
      </c>
      <c r="G6875" s="12">
        <f>0.02*8</f>
        <v/>
      </c>
      <c r="H6875" s="12">
        <f>F6875-G6875</f>
        <v/>
      </c>
      <c r="I6875" s="10">
        <f>IF(E6875=0,"Fora",IF(E6874=0,"Carg xar",IF(H6875&lt;0,IF(M6875&lt;0.9,"Carg FV","Stby"),IF(M6875&gt;P6875,"V2H",IF(M6875&lt;0.9,"Carg xar","Stby")))))</f>
        <v/>
      </c>
      <c r="J6875" s="12">
        <f>IF(OR(I6875="Carg FV",I6875="Carg xar"),MIN(IF(I6875="Carg FV",ABS(H6875),7.4),7.4,MAX(0,(0.9-M6875)*40)*0.95),0)</f>
        <v/>
      </c>
      <c r="K6875" s="12">
        <f>IF(I6875="V2H",MIN(MAX(0,H6875),7.4,MAX(0,(M6875-P6875)*40)*0.95),0)</f>
        <v/>
      </c>
      <c r="L6875" s="12">
        <f>IF(E6875=0,0,MAX(0,H6875-K6875))</f>
        <v/>
      </c>
      <c r="M6875" s="13">
        <f>M6874+J6874/40-IF(I6874="V2H",K6874/(0.95*40),0)-IF(E6875=0,IF(E6874=1,IF(D6875=1,30,40)*0.18/(2*40),0),0)-IF(E6875=1,IF(E6874=0,IF(D6875=1,30,40)*0.18/(2*40),0),0)</f>
        <v/>
      </c>
      <c r="N6875" s="14" t="n">
        <v>0.09</v>
      </c>
      <c r="O6875" s="15">
        <f>K6875*N6875</f>
        <v/>
      </c>
      <c r="P6875">
        <f>IF(E6875=0,0.3,IF(D6875=1,IF(C6875&gt;=Params!$B$13-3,IF(C6875&lt;Params!$B$13,Params!$B$20,0.3),0.3),IF(C6875&gt;=Params!$B$15-3,IF(C6875&lt;Params!$B$15,Params!$B$21,0.3),0.3)))</f>
        <v/>
      </c>
    </row>
    <row r="6876" ht="15" customHeight="1" s="1">
      <c r="A6876" s="9" t="n">
        <v>6873</v>
      </c>
      <c r="B6876" s="6" t="inlineStr">
        <is>
          <t>14/10</t>
        </is>
      </c>
      <c r="C6876" s="6" t="n">
        <v>8</v>
      </c>
      <c r="D6876" s="6" t="n">
        <v>0</v>
      </c>
      <c r="E6876" s="10">
        <f>IF(D6876=1, IF(OR(C6876&lt;10, C6876&gt;=15),1,0), IF(OR(C6876&lt;7, C6876&gt;=18),1,0))</f>
        <v/>
      </c>
      <c r="F6876" s="11" t="n">
        <v>0.228</v>
      </c>
      <c r="G6876" s="12">
        <f>0.14*8</f>
        <v/>
      </c>
      <c r="H6876" s="12">
        <f>F6876-G6876</f>
        <v/>
      </c>
      <c r="I6876" s="10">
        <f>IF(E6876=0,"Fora",IF(E6875=0,"Carg xar",IF(H6876&lt;0,IF(M6876&lt;0.9,"Carg FV","Stby"),IF(M6876&gt;P6876,"V2H",IF(M6876&lt;0.9,"Carg xar","Stby")))))</f>
        <v/>
      </c>
      <c r="J6876" s="12">
        <f>IF(OR(I6876="Carg FV",I6876="Carg xar"),MIN(IF(I6876="Carg FV",ABS(H6876),7.4),7.4,MAX(0,(0.9-M6876)*40)*0.95),0)</f>
        <v/>
      </c>
      <c r="K6876" s="12">
        <f>IF(I6876="V2H",MIN(MAX(0,H6876),7.4,MAX(0,(M6876-P6876)*40)*0.95),0)</f>
        <v/>
      </c>
      <c r="L6876" s="12">
        <f>IF(E6876=0,0,MAX(0,H6876-K6876))</f>
        <v/>
      </c>
      <c r="M6876" s="13">
        <f>M6875+J6875/40-IF(I6875="V2H",K6875/(0.95*40),0)-IF(E6876=0,IF(E6875=1,IF(D6876=1,30,40)*0.18/(2*40),0),0)-IF(E6876=1,IF(E6875=0,IF(D6876=1,30,40)*0.18/(2*40),0),0)</f>
        <v/>
      </c>
      <c r="N6876" s="14" t="n">
        <v>0.15</v>
      </c>
      <c r="O6876" s="15">
        <f>K6876*N6876</f>
        <v/>
      </c>
      <c r="P6876">
        <f>IF(E6876=0,0.3,IF(D6876=1,IF(C6876&gt;=Params!$B$13-3,IF(C6876&lt;Params!$B$13,Params!$B$20,0.3),0.3),IF(C6876&gt;=Params!$B$15-3,IF(C6876&lt;Params!$B$15,Params!$B$21,0.3),0.3)))</f>
        <v/>
      </c>
    </row>
    <row r="6877" ht="15" customHeight="1" s="1">
      <c r="A6877" s="9" t="n">
        <v>6874</v>
      </c>
      <c r="B6877" s="6" t="inlineStr">
        <is>
          <t>14/10</t>
        </is>
      </c>
      <c r="C6877" s="6" t="n">
        <v>9</v>
      </c>
      <c r="D6877" s="6" t="n">
        <v>0</v>
      </c>
      <c r="E6877" s="10">
        <f>IF(D6877=1, IF(OR(C6877&lt;10, C6877&gt;=15),1,0), IF(OR(C6877&lt;7, C6877&gt;=18),1,0))</f>
        <v/>
      </c>
      <c r="F6877" s="11" t="n">
        <v>1.64</v>
      </c>
      <c r="G6877" s="12">
        <f>0.32*8</f>
        <v/>
      </c>
      <c r="H6877" s="12">
        <f>F6877-G6877</f>
        <v/>
      </c>
      <c r="I6877" s="10">
        <f>IF(E6877=0,"Fora",IF(E6876=0,"Carg xar",IF(H6877&lt;0,IF(M6877&lt;0.9,"Carg FV","Stby"),IF(M6877&gt;P6877,"V2H",IF(M6877&lt;0.9,"Carg xar","Stby")))))</f>
        <v/>
      </c>
      <c r="J6877" s="12">
        <f>IF(OR(I6877="Carg FV",I6877="Carg xar"),MIN(IF(I6877="Carg FV",ABS(H6877),7.4),7.4,MAX(0,(0.9-M6877)*40)*0.95),0)</f>
        <v/>
      </c>
      <c r="K6877" s="12">
        <f>IF(I6877="V2H",MIN(MAX(0,H6877),7.4,MAX(0,(M6877-P6877)*40)*0.95),0)</f>
        <v/>
      </c>
      <c r="L6877" s="12">
        <f>IF(E6877=0,0,MAX(0,H6877-K6877))</f>
        <v/>
      </c>
      <c r="M6877" s="13">
        <f>M6876+J6876/40-IF(I6876="V2H",K6876/(0.95*40),0)-IF(E6877=0,IF(E6876=1,IF(D6877=1,30,40)*0.18/(2*40),0),0)-IF(E6877=1,IF(E6876=0,IF(D6877=1,30,40)*0.18/(2*40),0),0)</f>
        <v/>
      </c>
      <c r="N6877" s="14" t="n">
        <v>0.15</v>
      </c>
      <c r="O6877" s="15">
        <f>K6877*N6877</f>
        <v/>
      </c>
      <c r="P6877">
        <f>IF(E6877=0,0.3,IF(D6877=1,IF(C6877&gt;=Params!$B$13-3,IF(C6877&lt;Params!$B$13,Params!$B$20,0.3),0.3),IF(C6877&gt;=Params!$B$15-3,IF(C6877&lt;Params!$B$15,Params!$B$21,0.3),0.3)))</f>
        <v/>
      </c>
    </row>
    <row r="6878" ht="15" customHeight="1" s="1">
      <c r="A6878" s="9" t="n">
        <v>6875</v>
      </c>
      <c r="B6878" s="6" t="inlineStr">
        <is>
          <t>14/10</t>
        </is>
      </c>
      <c r="C6878" s="6" t="n">
        <v>10</v>
      </c>
      <c r="D6878" s="6" t="n">
        <v>0</v>
      </c>
      <c r="E6878" s="10">
        <f>IF(D6878=1, IF(OR(C6878&lt;10, C6878&gt;=15),1,0), IF(OR(C6878&lt;7, C6878&gt;=18),1,0))</f>
        <v/>
      </c>
      <c r="F6878" s="11" t="n">
        <v>0.98</v>
      </c>
      <c r="G6878" s="12">
        <f>0.52*8</f>
        <v/>
      </c>
      <c r="H6878" s="12">
        <f>F6878-G6878</f>
        <v/>
      </c>
      <c r="I6878" s="10">
        <f>IF(E6878=0,"Fora",IF(E6877=0,"Carg xar",IF(H6878&lt;0,IF(M6878&lt;0.9,"Carg FV","Stby"),IF(M6878&gt;P6878,"V2H",IF(M6878&lt;0.9,"Carg xar","Stby")))))</f>
        <v/>
      </c>
      <c r="J6878" s="12">
        <f>IF(OR(I6878="Carg FV",I6878="Carg xar"),MIN(IF(I6878="Carg FV",ABS(H6878),7.4),7.4,MAX(0,(0.9-M6878)*40)*0.95),0)</f>
        <v/>
      </c>
      <c r="K6878" s="12">
        <f>IF(I6878="V2H",MIN(MAX(0,H6878),7.4,MAX(0,(M6878-P6878)*40)*0.95),0)</f>
        <v/>
      </c>
      <c r="L6878" s="12">
        <f>IF(E6878=0,0,MAX(0,H6878-K6878))</f>
        <v/>
      </c>
      <c r="M6878" s="13">
        <f>M6877+J6877/40-IF(I6877="V2H",K6877/(0.95*40),0)-IF(E6878=0,IF(E6877=1,IF(D6878=1,30,40)*0.18/(2*40),0),0)-IF(E6878=1,IF(E6877=0,IF(D6878=1,30,40)*0.18/(2*40),0),0)</f>
        <v/>
      </c>
      <c r="N6878" s="14" t="n">
        <v>0.2</v>
      </c>
      <c r="O6878" s="15">
        <f>K6878*N6878</f>
        <v/>
      </c>
      <c r="P6878">
        <f>IF(E6878=0,0.3,IF(D6878=1,IF(C6878&gt;=Params!$B$13-3,IF(C6878&lt;Params!$B$13,Params!$B$20,0.3),0.3),IF(C6878&gt;=Params!$B$15-3,IF(C6878&lt;Params!$B$15,Params!$B$21,0.3),0.3)))</f>
        <v/>
      </c>
    </row>
    <row r="6879" ht="15" customHeight="1" s="1">
      <c r="A6879" s="9" t="n">
        <v>6876</v>
      </c>
      <c r="B6879" s="6" t="inlineStr">
        <is>
          <t>14/10</t>
        </is>
      </c>
      <c r="C6879" s="6" t="n">
        <v>11</v>
      </c>
      <c r="D6879" s="6" t="n">
        <v>0</v>
      </c>
      <c r="E6879" s="10">
        <f>IF(D6879=1, IF(OR(C6879&lt;10, C6879&gt;=15),1,0), IF(OR(C6879&lt;7, C6879&gt;=18),1,0))</f>
        <v/>
      </c>
      <c r="F6879" s="11" t="n">
        <v>0.171</v>
      </c>
      <c r="G6879" s="12">
        <f>0.65*8</f>
        <v/>
      </c>
      <c r="H6879" s="12">
        <f>F6879-G6879</f>
        <v/>
      </c>
      <c r="I6879" s="10">
        <f>IF(E6879=0,"Fora",IF(E6878=0,"Carg xar",IF(H6879&lt;0,IF(M6879&lt;0.9,"Carg FV","Stby"),IF(M6879&gt;P6879,"V2H",IF(M6879&lt;0.9,"Carg xar","Stby")))))</f>
        <v/>
      </c>
      <c r="J6879" s="12">
        <f>IF(OR(I6879="Carg FV",I6879="Carg xar"),MIN(IF(I6879="Carg FV",ABS(H6879),7.4),7.4,MAX(0,(0.9-M6879)*40)*0.95),0)</f>
        <v/>
      </c>
      <c r="K6879" s="12">
        <f>IF(I6879="V2H",MIN(MAX(0,H6879),7.4,MAX(0,(M6879-P6879)*40)*0.95),0)</f>
        <v/>
      </c>
      <c r="L6879" s="12">
        <f>IF(E6879=0,0,MAX(0,H6879-K6879))</f>
        <v/>
      </c>
      <c r="M6879" s="13">
        <f>M6878+J6878/40-IF(I6878="V2H",K6878/(0.95*40),0)-IF(E6879=0,IF(E6878=1,IF(D6879=1,30,40)*0.18/(2*40),0),0)-IF(E6879=1,IF(E6878=0,IF(D6879=1,30,40)*0.18/(2*40),0),0)</f>
        <v/>
      </c>
      <c r="N6879" s="14" t="n">
        <v>0.2</v>
      </c>
      <c r="O6879" s="15">
        <f>K6879*N6879</f>
        <v/>
      </c>
      <c r="P6879">
        <f>IF(E6879=0,0.3,IF(D6879=1,IF(C6879&gt;=Params!$B$13-3,IF(C6879&lt;Params!$B$13,Params!$B$20,0.3),0.3),IF(C6879&gt;=Params!$B$15-3,IF(C6879&lt;Params!$B$15,Params!$B$21,0.3),0.3)))</f>
        <v/>
      </c>
    </row>
    <row r="6880" ht="15" customHeight="1" s="1">
      <c r="A6880" s="9" t="n">
        <v>6877</v>
      </c>
      <c r="B6880" s="6" t="inlineStr">
        <is>
          <t>14/10</t>
        </is>
      </c>
      <c r="C6880" s="6" t="n">
        <v>12</v>
      </c>
      <c r="D6880" s="6" t="n">
        <v>0</v>
      </c>
      <c r="E6880" s="10">
        <f>IF(D6880=1, IF(OR(C6880&lt;10, C6880&gt;=15),1,0), IF(OR(C6880&lt;7, C6880&gt;=18),1,0))</f>
        <v/>
      </c>
      <c r="F6880" s="11" t="n">
        <v>0</v>
      </c>
      <c r="G6880" s="12">
        <f>0.72*8</f>
        <v/>
      </c>
      <c r="H6880" s="12">
        <f>F6880-G6880</f>
        <v/>
      </c>
      <c r="I6880" s="10">
        <f>IF(E6880=0,"Fora",IF(E6879=0,"Carg xar",IF(H6880&lt;0,IF(M6880&lt;0.9,"Carg FV","Stby"),IF(M6880&gt;P6880,"V2H",IF(M6880&lt;0.9,"Carg xar","Stby")))))</f>
        <v/>
      </c>
      <c r="J6880" s="12">
        <f>IF(OR(I6880="Carg FV",I6880="Carg xar"),MIN(IF(I6880="Carg FV",ABS(H6880),7.4),7.4,MAX(0,(0.9-M6880)*40)*0.95),0)</f>
        <v/>
      </c>
      <c r="K6880" s="12">
        <f>IF(I6880="V2H",MIN(MAX(0,H6880),7.4,MAX(0,(M6880-P6880)*40)*0.95),0)</f>
        <v/>
      </c>
      <c r="L6880" s="12">
        <f>IF(E6880=0,0,MAX(0,H6880-K6880))</f>
        <v/>
      </c>
      <c r="M6880" s="13">
        <f>M6879+J6879/40-IF(I6879="V2H",K6879/(0.95*40),0)-IF(E6880=0,IF(E6879=1,IF(D6880=1,30,40)*0.18/(2*40),0),0)-IF(E6880=1,IF(E6879=0,IF(D6880=1,30,40)*0.18/(2*40),0),0)</f>
        <v/>
      </c>
      <c r="N6880" s="14" t="n">
        <v>0.2</v>
      </c>
      <c r="O6880" s="15">
        <f>K6880*N6880</f>
        <v/>
      </c>
      <c r="P6880">
        <f>IF(E6880=0,0.3,IF(D6880=1,IF(C6880&gt;=Params!$B$13-3,IF(C6880&lt;Params!$B$13,Params!$B$20,0.3),0.3),IF(C6880&gt;=Params!$B$15-3,IF(C6880&lt;Params!$B$15,Params!$B$21,0.3),0.3)))</f>
        <v/>
      </c>
    </row>
    <row r="6881" ht="15" customHeight="1" s="1">
      <c r="A6881" s="9" t="n">
        <v>6878</v>
      </c>
      <c r="B6881" s="6" t="inlineStr">
        <is>
          <t>14/10</t>
        </is>
      </c>
      <c r="C6881" s="6" t="n">
        <v>13</v>
      </c>
      <c r="D6881" s="6" t="n">
        <v>0</v>
      </c>
      <c r="E6881" s="10">
        <f>IF(D6881=1, IF(OR(C6881&lt;10, C6881&gt;=15),1,0), IF(OR(C6881&lt;7, C6881&gt;=18),1,0))</f>
        <v/>
      </c>
      <c r="F6881" s="11" t="n">
        <v>0.234</v>
      </c>
      <c r="G6881" s="12">
        <f>0.68*8</f>
        <v/>
      </c>
      <c r="H6881" s="12">
        <f>F6881-G6881</f>
        <v/>
      </c>
      <c r="I6881" s="10">
        <f>IF(E6881=0,"Fora",IF(E6880=0,"Carg xar",IF(H6881&lt;0,IF(M6881&lt;0.9,"Carg FV","Stby"),IF(M6881&gt;P6881,"V2H",IF(M6881&lt;0.9,"Carg xar","Stby")))))</f>
        <v/>
      </c>
      <c r="J6881" s="12">
        <f>IF(OR(I6881="Carg FV",I6881="Carg xar"),MIN(IF(I6881="Carg FV",ABS(H6881),7.4),7.4,MAX(0,(0.9-M6881)*40)*0.95),0)</f>
        <v/>
      </c>
      <c r="K6881" s="12">
        <f>IF(I6881="V2H",MIN(MAX(0,H6881),7.4,MAX(0,(M6881-P6881)*40)*0.95),0)</f>
        <v/>
      </c>
      <c r="L6881" s="12">
        <f>IF(E6881=0,0,MAX(0,H6881-K6881))</f>
        <v/>
      </c>
      <c r="M6881" s="13">
        <f>M6880+J6880/40-IF(I6880="V2H",K6880/(0.95*40),0)-IF(E6881=0,IF(E6880=1,IF(D6881=1,30,40)*0.18/(2*40),0),0)-IF(E6881=1,IF(E6880=0,IF(D6881=1,30,40)*0.18/(2*40),0),0)</f>
        <v/>
      </c>
      <c r="N6881" s="14" t="n">
        <v>0.2</v>
      </c>
      <c r="O6881" s="15">
        <f>K6881*N6881</f>
        <v/>
      </c>
      <c r="P6881">
        <f>IF(E6881=0,0.3,IF(D6881=1,IF(C6881&gt;=Params!$B$13-3,IF(C6881&lt;Params!$B$13,Params!$B$20,0.3),0.3),IF(C6881&gt;=Params!$B$15-3,IF(C6881&lt;Params!$B$15,Params!$B$21,0.3),0.3)))</f>
        <v/>
      </c>
    </row>
    <row r="6882" ht="15" customHeight="1" s="1">
      <c r="A6882" s="9" t="n">
        <v>6879</v>
      </c>
      <c r="B6882" s="6" t="inlineStr">
        <is>
          <t>14/10</t>
        </is>
      </c>
      <c r="C6882" s="6" t="n">
        <v>14</v>
      </c>
      <c r="D6882" s="6" t="n">
        <v>0</v>
      </c>
      <c r="E6882" s="10">
        <f>IF(D6882=1, IF(OR(C6882&lt;10, C6882&gt;=15),1,0), IF(OR(C6882&lt;7, C6882&gt;=18),1,0))</f>
        <v/>
      </c>
      <c r="F6882" s="11" t="n">
        <v>2.932</v>
      </c>
      <c r="G6882" s="12">
        <f>0.55*8</f>
        <v/>
      </c>
      <c r="H6882" s="12">
        <f>F6882-G6882</f>
        <v/>
      </c>
      <c r="I6882" s="10">
        <f>IF(E6882=0,"Fora",IF(E6881=0,"Carg xar",IF(H6882&lt;0,IF(M6882&lt;0.9,"Carg FV","Stby"),IF(M6882&gt;P6882,"V2H",IF(M6882&lt;0.9,"Carg xar","Stby")))))</f>
        <v/>
      </c>
      <c r="J6882" s="12">
        <f>IF(OR(I6882="Carg FV",I6882="Carg xar"),MIN(IF(I6882="Carg FV",ABS(H6882),7.4),7.4,MAX(0,(0.9-M6882)*40)*0.95),0)</f>
        <v/>
      </c>
      <c r="K6882" s="12">
        <f>IF(I6882="V2H",MIN(MAX(0,H6882),7.4,MAX(0,(M6882-P6882)*40)*0.95),0)</f>
        <v/>
      </c>
      <c r="L6882" s="12">
        <f>IF(E6882=0,0,MAX(0,H6882-K6882))</f>
        <v/>
      </c>
      <c r="M6882" s="13">
        <f>M6881+J6881/40-IF(I6881="V2H",K6881/(0.95*40),0)-IF(E6882=0,IF(E6881=1,IF(D6882=1,30,40)*0.18/(2*40),0),0)-IF(E6882=1,IF(E6881=0,IF(D6882=1,30,40)*0.18/(2*40),0),0)</f>
        <v/>
      </c>
      <c r="N6882" s="14" t="n">
        <v>0.15</v>
      </c>
      <c r="O6882" s="15">
        <f>K6882*N6882</f>
        <v/>
      </c>
      <c r="P6882">
        <f>IF(E6882=0,0.3,IF(D6882=1,IF(C6882&gt;=Params!$B$13-3,IF(C6882&lt;Params!$B$13,Params!$B$20,0.3),0.3),IF(C6882&gt;=Params!$B$15-3,IF(C6882&lt;Params!$B$15,Params!$B$21,0.3),0.3)))</f>
        <v/>
      </c>
    </row>
    <row r="6883" ht="15" customHeight="1" s="1">
      <c r="A6883" s="9" t="n">
        <v>6880</v>
      </c>
      <c r="B6883" s="6" t="inlineStr">
        <is>
          <t>14/10</t>
        </is>
      </c>
      <c r="C6883" s="6" t="n">
        <v>15</v>
      </c>
      <c r="D6883" s="6" t="n">
        <v>0</v>
      </c>
      <c r="E6883" s="10">
        <f>IF(D6883=1, IF(OR(C6883&lt;10, C6883&gt;=15),1,0), IF(OR(C6883&lt;7, C6883&gt;=18),1,0))</f>
        <v/>
      </c>
      <c r="F6883" s="11" t="n">
        <v>2.565</v>
      </c>
      <c r="G6883" s="12">
        <f>0.38*8</f>
        <v/>
      </c>
      <c r="H6883" s="12">
        <f>F6883-G6883</f>
        <v/>
      </c>
      <c r="I6883" s="10">
        <f>IF(E6883=0,"Fora",IF(E6882=0,"Carg xar",IF(H6883&lt;0,IF(M6883&lt;0.9,"Carg FV","Stby"),IF(M6883&gt;P6883,"V2H",IF(M6883&lt;0.9,"Carg xar","Stby")))))</f>
        <v/>
      </c>
      <c r="J6883" s="12">
        <f>IF(OR(I6883="Carg FV",I6883="Carg xar"),MIN(IF(I6883="Carg FV",ABS(H6883),7.4),7.4,MAX(0,(0.9-M6883)*40)*0.95),0)</f>
        <v/>
      </c>
      <c r="K6883" s="12">
        <f>IF(I6883="V2H",MIN(MAX(0,H6883),7.4,MAX(0,(M6883-P6883)*40)*0.95),0)</f>
        <v/>
      </c>
      <c r="L6883" s="12">
        <f>IF(E6883=0,0,MAX(0,H6883-K6883))</f>
        <v/>
      </c>
      <c r="M6883" s="13">
        <f>M6882+J6882/40-IF(I6882="V2H",K6882/(0.95*40),0)-IF(E6883=0,IF(E6882=1,IF(D6883=1,30,40)*0.18/(2*40),0),0)-IF(E6883=1,IF(E6882=0,IF(D6883=1,30,40)*0.18/(2*40),0),0)</f>
        <v/>
      </c>
      <c r="N6883" s="14" t="n">
        <v>0.15</v>
      </c>
      <c r="O6883" s="15">
        <f>K6883*N6883</f>
        <v/>
      </c>
      <c r="P6883">
        <f>IF(E6883=0,0.3,IF(D6883=1,IF(C6883&gt;=Params!$B$13-3,IF(C6883&lt;Params!$B$13,Params!$B$20,0.3),0.3),IF(C6883&gt;=Params!$B$15-3,IF(C6883&lt;Params!$B$15,Params!$B$21,0.3),0.3)))</f>
        <v/>
      </c>
    </row>
    <row r="6884" ht="15" customHeight="1" s="1">
      <c r="A6884" s="9" t="n">
        <v>6881</v>
      </c>
      <c r="B6884" s="6" t="inlineStr">
        <is>
          <t>14/10</t>
        </is>
      </c>
      <c r="C6884" s="6" t="n">
        <v>16</v>
      </c>
      <c r="D6884" s="6" t="n">
        <v>0</v>
      </c>
      <c r="E6884" s="10">
        <f>IF(D6884=1, IF(OR(C6884&lt;10, C6884&gt;=15),1,0), IF(OR(C6884&lt;7, C6884&gt;=18),1,0))</f>
        <v/>
      </c>
      <c r="F6884" s="11" t="n">
        <v>4</v>
      </c>
      <c r="G6884" s="12">
        <f>0.18*8</f>
        <v/>
      </c>
      <c r="H6884" s="12">
        <f>F6884-G6884</f>
        <v/>
      </c>
      <c r="I6884" s="10">
        <f>IF(E6884=0,"Fora",IF(E6883=0,"Carg xar",IF(H6884&lt;0,IF(M6884&lt;0.9,"Carg FV","Stby"),IF(M6884&gt;P6884,"V2H",IF(M6884&lt;0.9,"Carg xar","Stby")))))</f>
        <v/>
      </c>
      <c r="J6884" s="12">
        <f>IF(OR(I6884="Carg FV",I6884="Carg xar"),MIN(IF(I6884="Carg FV",ABS(H6884),7.4),7.4,MAX(0,(0.9-M6884)*40)*0.95),0)</f>
        <v/>
      </c>
      <c r="K6884" s="12">
        <f>IF(I6884="V2H",MIN(MAX(0,H6884),7.4,MAX(0,(M6884-P6884)*40)*0.95),0)</f>
        <v/>
      </c>
      <c r="L6884" s="12">
        <f>IF(E6884=0,0,MAX(0,H6884-K6884))</f>
        <v/>
      </c>
      <c r="M6884" s="13">
        <f>M6883+J6883/40-IF(I6883="V2H",K6883/(0.95*40),0)-IF(E6884=0,IF(E6883=1,IF(D6884=1,30,40)*0.18/(2*40),0),0)-IF(E6884=1,IF(E6883=0,IF(D6884=1,30,40)*0.18/(2*40),0),0)</f>
        <v/>
      </c>
      <c r="N6884" s="14" t="n">
        <v>0.15</v>
      </c>
      <c r="O6884" s="15">
        <f>K6884*N6884</f>
        <v/>
      </c>
      <c r="P6884">
        <f>IF(E6884=0,0.3,IF(D6884=1,IF(C6884&gt;=Params!$B$13-3,IF(C6884&lt;Params!$B$13,Params!$B$20,0.3),0.3),IF(C6884&gt;=Params!$B$15-3,IF(C6884&lt;Params!$B$15,Params!$B$21,0.3),0.3)))</f>
        <v/>
      </c>
    </row>
    <row r="6885" ht="15" customHeight="1" s="1">
      <c r="A6885" s="9" t="n">
        <v>6882</v>
      </c>
      <c r="B6885" s="6" t="inlineStr">
        <is>
          <t>14/10</t>
        </is>
      </c>
      <c r="C6885" s="6" t="n">
        <v>17</v>
      </c>
      <c r="D6885" s="6" t="n">
        <v>0</v>
      </c>
      <c r="E6885" s="10">
        <f>IF(D6885=1, IF(OR(C6885&lt;10, C6885&gt;=15),1,0), IF(OR(C6885&lt;7, C6885&gt;=18),1,0))</f>
        <v/>
      </c>
      <c r="F6885" s="11" t="n">
        <v>0.398</v>
      </c>
      <c r="G6885" s="12">
        <f>0.04*8</f>
        <v/>
      </c>
      <c r="H6885" s="12">
        <f>F6885-G6885</f>
        <v/>
      </c>
      <c r="I6885" s="10">
        <f>IF(E6885=0,"Fora",IF(E6884=0,"Carg xar",IF(H6885&lt;0,IF(M6885&lt;0.9,"Carg FV","Stby"),IF(M6885&gt;P6885,"V2H",IF(M6885&lt;0.9,"Carg xar","Stby")))))</f>
        <v/>
      </c>
      <c r="J6885" s="12">
        <f>IF(OR(I6885="Carg FV",I6885="Carg xar"),MIN(IF(I6885="Carg FV",ABS(H6885),7.4),7.4,MAX(0,(0.9-M6885)*40)*0.95),0)</f>
        <v/>
      </c>
      <c r="K6885" s="12">
        <f>IF(I6885="V2H",MIN(MAX(0,H6885),7.4,MAX(0,(M6885-P6885)*40)*0.95),0)</f>
        <v/>
      </c>
      <c r="L6885" s="12">
        <f>IF(E6885=0,0,MAX(0,H6885-K6885))</f>
        <v/>
      </c>
      <c r="M6885" s="13">
        <f>M6884+J6884/40-IF(I6884="V2H",K6884/(0.95*40),0)-IF(E6885=0,IF(E6884=1,IF(D6885=1,30,40)*0.18/(2*40),0),0)-IF(E6885=1,IF(E6884=0,IF(D6885=1,30,40)*0.18/(2*40),0),0)</f>
        <v/>
      </c>
      <c r="N6885" s="14" t="n">
        <v>0.15</v>
      </c>
      <c r="O6885" s="15">
        <f>K6885*N6885</f>
        <v/>
      </c>
      <c r="P6885">
        <f>IF(E6885=0,0.3,IF(D6885=1,IF(C6885&gt;=Params!$B$13-3,IF(C6885&lt;Params!$B$13,Params!$B$20,0.3),0.3),IF(C6885&gt;=Params!$B$15-3,IF(C6885&lt;Params!$B$15,Params!$B$21,0.3),0.3)))</f>
        <v/>
      </c>
    </row>
    <row r="6886" ht="15" customHeight="1" s="1">
      <c r="A6886" s="9" t="n">
        <v>6883</v>
      </c>
      <c r="B6886" s="6" t="inlineStr">
        <is>
          <t>14/10</t>
        </is>
      </c>
      <c r="C6886" s="6" t="n">
        <v>18</v>
      </c>
      <c r="D6886" s="6" t="n">
        <v>0</v>
      </c>
      <c r="E6886" s="10">
        <f>IF(D6886=1, IF(OR(C6886&lt;10, C6886&gt;=15),1,0), IF(OR(C6886&lt;7, C6886&gt;=18),1,0))</f>
        <v/>
      </c>
      <c r="F6886" s="11" t="n">
        <v>0.42</v>
      </c>
      <c r="G6886" s="12">
        <f>0*8</f>
        <v/>
      </c>
      <c r="H6886" s="12">
        <f>F6886-G6886</f>
        <v/>
      </c>
      <c r="I6886" s="10">
        <f>IF(E6886=0,"Fora",IF(E6885=0,"Carg xar",IF(H6886&lt;0,IF(M6886&lt;0.9,"Carg FV","Stby"),IF(M6886&gt;P6886,"V2H",IF(M6886&lt;0.9,"Carg xar","Stby")))))</f>
        <v/>
      </c>
      <c r="J6886" s="12">
        <f>IF(OR(I6886="Carg FV",I6886="Carg xar"),MIN(IF(I6886="Carg FV",ABS(H6886),7.4),7.4,MAX(0,(0.9-M6886)*40)*0.95),0)</f>
        <v/>
      </c>
      <c r="K6886" s="12">
        <f>IF(I6886="V2H",MIN(MAX(0,H6886),7.4,MAX(0,(M6886-P6886)*40)*0.95),0)</f>
        <v/>
      </c>
      <c r="L6886" s="12">
        <f>IF(E6886=0,0,MAX(0,H6886-K6886))</f>
        <v/>
      </c>
      <c r="M6886" s="13">
        <f>M6885+J6885/40-IF(I6885="V2H",K6885/(0.95*40),0)-IF(E6886=0,IF(E6885=1,IF(D6886=1,30,40)*0.18/(2*40),0),0)-IF(E6886=1,IF(E6885=0,IF(D6886=1,30,40)*0.18/(2*40),0),0)</f>
        <v/>
      </c>
      <c r="N6886" s="14" t="n">
        <v>0.2</v>
      </c>
      <c r="O6886" s="15">
        <f>K6886*N6886</f>
        <v/>
      </c>
      <c r="P6886">
        <f>IF(E6886=0,0.3,IF(D6886=1,IF(C6886&gt;=Params!$B$13-3,IF(C6886&lt;Params!$B$13,Params!$B$20,0.3),0.3),IF(C6886&gt;=Params!$B$15-3,IF(C6886&lt;Params!$B$15,Params!$B$21,0.3),0.3)))</f>
        <v/>
      </c>
    </row>
    <row r="6887" ht="15" customHeight="1" s="1">
      <c r="A6887" s="9" t="n">
        <v>6884</v>
      </c>
      <c r="B6887" s="6" t="inlineStr">
        <is>
          <t>14/10</t>
        </is>
      </c>
      <c r="C6887" s="6" t="n">
        <v>19</v>
      </c>
      <c r="D6887" s="6" t="n">
        <v>0</v>
      </c>
      <c r="E6887" s="10">
        <f>IF(D6887=1, IF(OR(C6887&lt;10, C6887&gt;=15),1,0), IF(OR(C6887&lt;7, C6887&gt;=18),1,0))</f>
        <v/>
      </c>
      <c r="F6887" s="11" t="n">
        <v>0.265</v>
      </c>
      <c r="G6887" s="12">
        <f>0*8</f>
        <v/>
      </c>
      <c r="H6887" s="12">
        <f>F6887-G6887</f>
        <v/>
      </c>
      <c r="I6887" s="10">
        <f>IF(E6887=0,"Fora",IF(E6886=0,"Carg xar",IF(H6887&lt;0,IF(M6887&lt;0.9,"Carg FV","Stby"),IF(M6887&gt;P6887,"V2H",IF(M6887&lt;0.9,"Carg xar","Stby")))))</f>
        <v/>
      </c>
      <c r="J6887" s="12">
        <f>IF(OR(I6887="Carg FV",I6887="Carg xar"),MIN(IF(I6887="Carg FV",ABS(H6887),7.4),7.4,MAX(0,(0.9-M6887)*40)*0.95),0)</f>
        <v/>
      </c>
      <c r="K6887" s="12">
        <f>IF(I6887="V2H",MIN(MAX(0,H6887),7.4,MAX(0,(M6887-P6887)*40)*0.95),0)</f>
        <v/>
      </c>
      <c r="L6887" s="12">
        <f>IF(E6887=0,0,MAX(0,H6887-K6887))</f>
        <v/>
      </c>
      <c r="M6887" s="13">
        <f>M6886+J6886/40-IF(I6886="V2H",K6886/(0.95*40),0)-IF(E6887=0,IF(E6886=1,IF(D6887=1,30,40)*0.18/(2*40),0),0)-IF(E6887=1,IF(E6886=0,IF(D6887=1,30,40)*0.18/(2*40),0),0)</f>
        <v/>
      </c>
      <c r="N6887" s="14" t="n">
        <v>0.2</v>
      </c>
      <c r="O6887" s="15">
        <f>K6887*N6887</f>
        <v/>
      </c>
      <c r="P6887">
        <f>IF(E6887=0,0.3,IF(D6887=1,IF(C6887&gt;=Params!$B$13-3,IF(C6887&lt;Params!$B$13,Params!$B$20,0.3),0.3),IF(C6887&gt;=Params!$B$15-3,IF(C6887&lt;Params!$B$15,Params!$B$21,0.3),0.3)))</f>
        <v/>
      </c>
    </row>
    <row r="6888" ht="15" customHeight="1" s="1">
      <c r="A6888" s="9" t="n">
        <v>6885</v>
      </c>
      <c r="B6888" s="6" t="inlineStr">
        <is>
          <t>14/10</t>
        </is>
      </c>
      <c r="C6888" s="6" t="n">
        <v>20</v>
      </c>
      <c r="D6888" s="6" t="n">
        <v>0</v>
      </c>
      <c r="E6888" s="10">
        <f>IF(D6888=1, IF(OR(C6888&lt;10, C6888&gt;=15),1,0), IF(OR(C6888&lt;7, C6888&gt;=18),1,0))</f>
        <v/>
      </c>
      <c r="F6888" s="11" t="n">
        <v>0.6879999999999999</v>
      </c>
      <c r="G6888" s="12">
        <f>0*8</f>
        <v/>
      </c>
      <c r="H6888" s="12">
        <f>F6888-G6888</f>
        <v/>
      </c>
      <c r="I6888" s="10">
        <f>IF(E6888=0,"Fora",IF(E6887=0,"Carg xar",IF(H6888&lt;0,IF(M6888&lt;0.9,"Carg FV","Stby"),IF(M6888&gt;P6888,"V2H",IF(M6888&lt;0.9,"Carg xar","Stby")))))</f>
        <v/>
      </c>
      <c r="J6888" s="12">
        <f>IF(OR(I6888="Carg FV",I6888="Carg xar"),MIN(IF(I6888="Carg FV",ABS(H6888),7.4),7.4,MAX(0,(0.9-M6888)*40)*0.95),0)</f>
        <v/>
      </c>
      <c r="K6888" s="12">
        <f>IF(I6888="V2H",MIN(MAX(0,H6888),7.4,MAX(0,(M6888-P6888)*40)*0.95),0)</f>
        <v/>
      </c>
      <c r="L6888" s="12">
        <f>IF(E6888=0,0,MAX(0,H6888-K6888))</f>
        <v/>
      </c>
      <c r="M6888" s="13">
        <f>M6887+J6887/40-IF(I6887="V2H",K6887/(0.95*40),0)-IF(E6888=0,IF(E6887=1,IF(D6888=1,30,40)*0.18/(2*40),0),0)-IF(E6888=1,IF(E6887=0,IF(D6888=1,30,40)*0.18/(2*40),0),0)</f>
        <v/>
      </c>
      <c r="N6888" s="14" t="n">
        <v>0.2</v>
      </c>
      <c r="O6888" s="15">
        <f>K6888*N6888</f>
        <v/>
      </c>
      <c r="P6888">
        <f>IF(E6888=0,0.3,IF(D6888=1,IF(C6888&gt;=Params!$B$13-3,IF(C6888&lt;Params!$B$13,Params!$B$20,0.3),0.3),IF(C6888&gt;=Params!$B$15-3,IF(C6888&lt;Params!$B$15,Params!$B$21,0.3),0.3)))</f>
        <v/>
      </c>
    </row>
    <row r="6889" ht="15" customHeight="1" s="1">
      <c r="A6889" s="9" t="n">
        <v>6886</v>
      </c>
      <c r="B6889" s="6" t="inlineStr">
        <is>
          <t>14/10</t>
        </is>
      </c>
      <c r="C6889" s="6" t="n">
        <v>21</v>
      </c>
      <c r="D6889" s="6" t="n">
        <v>0</v>
      </c>
      <c r="E6889" s="10">
        <f>IF(D6889=1, IF(OR(C6889&lt;10, C6889&gt;=15),1,0), IF(OR(C6889&lt;7, C6889&gt;=18),1,0))</f>
        <v/>
      </c>
      <c r="F6889" s="11" t="n">
        <v>0.48</v>
      </c>
      <c r="G6889" s="12">
        <f>0*8</f>
        <v/>
      </c>
      <c r="H6889" s="12">
        <f>F6889-G6889</f>
        <v/>
      </c>
      <c r="I6889" s="10">
        <f>IF(E6889=0,"Fora",IF(E6888=0,"Carg xar",IF(H6889&lt;0,IF(M6889&lt;0.9,"Carg FV","Stby"),IF(M6889&gt;P6889,"V2H",IF(M6889&lt;0.9,"Carg xar","Stby")))))</f>
        <v/>
      </c>
      <c r="J6889" s="12">
        <f>IF(OR(I6889="Carg FV",I6889="Carg xar"),MIN(IF(I6889="Carg FV",ABS(H6889),7.4),7.4,MAX(0,(0.9-M6889)*40)*0.95),0)</f>
        <v/>
      </c>
      <c r="K6889" s="12">
        <f>IF(I6889="V2H",MIN(MAX(0,H6889),7.4,MAX(0,(M6889-P6889)*40)*0.95),0)</f>
        <v/>
      </c>
      <c r="L6889" s="12">
        <f>IF(E6889=0,0,MAX(0,H6889-K6889))</f>
        <v/>
      </c>
      <c r="M6889" s="13">
        <f>M6888+J6888/40-IF(I6888="V2H",K6888/(0.95*40),0)-IF(E6889=0,IF(E6888=1,IF(D6889=1,30,40)*0.18/(2*40),0),0)-IF(E6889=1,IF(E6888=0,IF(D6889=1,30,40)*0.18/(2*40),0),0)</f>
        <v/>
      </c>
      <c r="N6889" s="14" t="n">
        <v>0.2</v>
      </c>
      <c r="O6889" s="15">
        <f>K6889*N6889</f>
        <v/>
      </c>
      <c r="P6889">
        <f>IF(E6889=0,0.3,IF(D6889=1,IF(C6889&gt;=Params!$B$13-3,IF(C6889&lt;Params!$B$13,Params!$B$20,0.3),0.3),IF(C6889&gt;=Params!$B$15-3,IF(C6889&lt;Params!$B$15,Params!$B$21,0.3),0.3)))</f>
        <v/>
      </c>
    </row>
    <row r="6890" ht="15" customHeight="1" s="1">
      <c r="A6890" s="9" t="n">
        <v>6887</v>
      </c>
      <c r="B6890" s="6" t="inlineStr">
        <is>
          <t>14/10</t>
        </is>
      </c>
      <c r="C6890" s="6" t="n">
        <v>22</v>
      </c>
      <c r="D6890" s="6" t="n">
        <v>0</v>
      </c>
      <c r="E6890" s="10">
        <f>IF(D6890=1, IF(OR(C6890&lt;10, C6890&gt;=15),1,0), IF(OR(C6890&lt;7, C6890&gt;=18),1,0))</f>
        <v/>
      </c>
      <c r="F6890" s="11" t="n">
        <v>0.499</v>
      </c>
      <c r="G6890" s="12">
        <f>0*8</f>
        <v/>
      </c>
      <c r="H6890" s="12">
        <f>F6890-G6890</f>
        <v/>
      </c>
      <c r="I6890" s="10">
        <f>IF(E6890=0,"Fora",IF(E6889=0,"Carg xar",IF(H6890&lt;0,IF(M6890&lt;0.9,"Carg FV","Stby"),IF(M6890&gt;P6890,"V2H",IF(M6890&lt;0.9,"Carg xar","Stby")))))</f>
        <v/>
      </c>
      <c r="J6890" s="12">
        <f>IF(OR(I6890="Carg FV",I6890="Carg xar"),MIN(IF(I6890="Carg FV",ABS(H6890),7.4),7.4,MAX(0,(0.9-M6890)*40)*0.95),0)</f>
        <v/>
      </c>
      <c r="K6890" s="12">
        <f>IF(I6890="V2H",MIN(MAX(0,H6890),7.4,MAX(0,(M6890-P6890)*40)*0.95),0)</f>
        <v/>
      </c>
      <c r="L6890" s="12">
        <f>IF(E6890=0,0,MAX(0,H6890-K6890))</f>
        <v/>
      </c>
      <c r="M6890" s="13">
        <f>M6889+J6889/40-IF(I6889="V2H",K6889/(0.95*40),0)-IF(E6890=0,IF(E6889=1,IF(D6890=1,30,40)*0.18/(2*40),0),0)-IF(E6890=1,IF(E6889=0,IF(D6890=1,30,40)*0.18/(2*40),0),0)</f>
        <v/>
      </c>
      <c r="N6890" s="14" t="n">
        <v>0.15</v>
      </c>
      <c r="O6890" s="15">
        <f>K6890*N6890</f>
        <v/>
      </c>
      <c r="P6890">
        <f>IF(E6890=0,0.3,IF(D6890=1,IF(C6890&gt;=Params!$B$13-3,IF(C6890&lt;Params!$B$13,Params!$B$20,0.3),0.3),IF(C6890&gt;=Params!$B$15-3,IF(C6890&lt;Params!$B$15,Params!$B$21,0.3),0.3)))</f>
        <v/>
      </c>
    </row>
    <row r="6891" ht="15" customHeight="1" s="1">
      <c r="A6891" s="9" t="n">
        <v>6888</v>
      </c>
      <c r="B6891" s="6" t="inlineStr">
        <is>
          <t>14/10</t>
        </is>
      </c>
      <c r="C6891" s="6" t="n">
        <v>23</v>
      </c>
      <c r="D6891" s="6" t="n">
        <v>0</v>
      </c>
      <c r="E6891" s="10">
        <f>IF(D6891=1, IF(OR(C6891&lt;10, C6891&gt;=15),1,0), IF(OR(C6891&lt;7, C6891&gt;=18),1,0))</f>
        <v/>
      </c>
      <c r="F6891" s="11" t="n">
        <v>0.297</v>
      </c>
      <c r="G6891" s="12">
        <f>0*8</f>
        <v/>
      </c>
      <c r="H6891" s="12">
        <f>F6891-G6891</f>
        <v/>
      </c>
      <c r="I6891" s="10">
        <f>IF(E6891=0,"Fora",IF(E6890=0,"Carg xar",IF(H6891&lt;0,IF(M6891&lt;0.9,"Carg FV","Stby"),IF(M6891&gt;P6891,"V2H",IF(M6891&lt;0.9,"Carg xar","Stby")))))</f>
        <v/>
      </c>
      <c r="J6891" s="12">
        <f>IF(OR(I6891="Carg FV",I6891="Carg xar"),MIN(IF(I6891="Carg FV",ABS(H6891),7.4),7.4,MAX(0,(0.9-M6891)*40)*0.95),0)</f>
        <v/>
      </c>
      <c r="K6891" s="12">
        <f>IF(I6891="V2H",MIN(MAX(0,H6891),7.4,MAX(0,(M6891-P6891)*40)*0.95),0)</f>
        <v/>
      </c>
      <c r="L6891" s="12">
        <f>IF(E6891=0,0,MAX(0,H6891-K6891))</f>
        <v/>
      </c>
      <c r="M6891" s="13">
        <f>M6890+J6890/40-IF(I6890="V2H",K6890/(0.95*40),0)-IF(E6891=0,IF(E6890=1,IF(D6891=1,30,40)*0.18/(2*40),0),0)-IF(E6891=1,IF(E6890=0,IF(D6891=1,30,40)*0.18/(2*40),0),0)</f>
        <v/>
      </c>
      <c r="N6891" s="14" t="n">
        <v>0.15</v>
      </c>
      <c r="O6891" s="15">
        <f>K6891*N6891</f>
        <v/>
      </c>
      <c r="P6891">
        <f>IF(E6891=0,0.3,IF(D6891=1,IF(C6891&gt;=Params!$B$13-3,IF(C6891&lt;Params!$B$13,Params!$B$20,0.3),0.3),IF(C6891&gt;=Params!$B$15-3,IF(C6891&lt;Params!$B$15,Params!$B$21,0.3),0.3)))</f>
        <v/>
      </c>
    </row>
    <row r="6892" ht="15" customHeight="1" s="1">
      <c r="A6892" s="9" t="n">
        <v>6889</v>
      </c>
      <c r="B6892" s="6" t="inlineStr">
        <is>
          <t>15/10</t>
        </is>
      </c>
      <c r="C6892" s="6" t="n">
        <v>0</v>
      </c>
      <c r="D6892" s="6" t="n">
        <v>0</v>
      </c>
      <c r="E6892" s="10">
        <f>IF(D6892=1, IF(OR(C6892&lt;10, C6892&gt;=15),1,0), IF(OR(C6892&lt;7, C6892&gt;=18),1,0))</f>
        <v/>
      </c>
      <c r="F6892" s="11" t="n">
        <v>0.225</v>
      </c>
      <c r="G6892" s="12">
        <f>0*8</f>
        <v/>
      </c>
      <c r="H6892" s="12">
        <f>F6892-G6892</f>
        <v/>
      </c>
      <c r="I6892" s="10">
        <f>IF(E6892=0,"Fora",IF(E6891=0,"Carg xar",IF(H6892&lt;0,IF(M6892&lt;0.9,"Carg FV","Stby"),IF(M6892&gt;P6892,"V2H",IF(M6892&lt;0.9,"Carg xar","Stby")))))</f>
        <v/>
      </c>
      <c r="J6892" s="12">
        <f>IF(OR(I6892="Carg FV",I6892="Carg xar"),MIN(IF(I6892="Carg FV",ABS(H6892),7.4),7.4,MAX(0,(0.9-M6892)*40)*0.95),0)</f>
        <v/>
      </c>
      <c r="K6892" s="12">
        <f>IF(I6892="V2H",MIN(MAX(0,H6892),7.4,MAX(0,(M6892-P6892)*40)*0.95),0)</f>
        <v/>
      </c>
      <c r="L6892" s="12">
        <f>IF(E6892=0,0,MAX(0,H6892-K6892))</f>
        <v/>
      </c>
      <c r="M6892" s="13">
        <f>M6891+J6891/40-IF(I6891="V2H",K6891/(0.95*40),0)-IF(E6892=0,IF(E6891=1,IF(D6892=1,30,40)*0.18/(2*40),0),0)-IF(E6892=1,IF(E6891=0,IF(D6892=1,30,40)*0.18/(2*40),0),0)</f>
        <v/>
      </c>
      <c r="N6892" s="14" t="n">
        <v>0.09</v>
      </c>
      <c r="O6892" s="15">
        <f>K6892*N6892</f>
        <v/>
      </c>
      <c r="P6892">
        <f>IF(E6892=0,0.3,IF(D6892=1,IF(C6892&gt;=Params!$B$13-3,IF(C6892&lt;Params!$B$13,Params!$B$20,0.3),0.3),IF(C6892&gt;=Params!$B$15-3,IF(C6892&lt;Params!$B$15,Params!$B$21,0.3),0.3)))</f>
        <v/>
      </c>
    </row>
    <row r="6893" ht="15" customHeight="1" s="1">
      <c r="A6893" s="9" t="n">
        <v>6890</v>
      </c>
      <c r="B6893" s="6" t="inlineStr">
        <is>
          <t>15/10</t>
        </is>
      </c>
      <c r="C6893" s="6" t="n">
        <v>1</v>
      </c>
      <c r="D6893" s="6" t="n">
        <v>0</v>
      </c>
      <c r="E6893" s="10">
        <f>IF(D6893=1, IF(OR(C6893&lt;10, C6893&gt;=15),1,0), IF(OR(C6893&lt;7, C6893&gt;=18),1,0))</f>
        <v/>
      </c>
      <c r="F6893" s="11" t="n">
        <v>0.127</v>
      </c>
      <c r="G6893" s="12">
        <f>0*8</f>
        <v/>
      </c>
      <c r="H6893" s="12">
        <f>F6893-G6893</f>
        <v/>
      </c>
      <c r="I6893" s="10">
        <f>IF(E6893=0,"Fora",IF(E6892=0,"Carg xar",IF(H6893&lt;0,IF(M6893&lt;0.9,"Carg FV","Stby"),IF(M6893&gt;P6893,"V2H",IF(M6893&lt;0.9,"Carg xar","Stby")))))</f>
        <v/>
      </c>
      <c r="J6893" s="12">
        <f>IF(OR(I6893="Carg FV",I6893="Carg xar"),MIN(IF(I6893="Carg FV",ABS(H6893),7.4),7.4,MAX(0,(0.9-M6893)*40)*0.95),0)</f>
        <v/>
      </c>
      <c r="K6893" s="12">
        <f>IF(I6893="V2H",MIN(MAX(0,H6893),7.4,MAX(0,(M6893-P6893)*40)*0.95),0)</f>
        <v/>
      </c>
      <c r="L6893" s="12">
        <f>IF(E6893=0,0,MAX(0,H6893-K6893))</f>
        <v/>
      </c>
      <c r="M6893" s="13">
        <f>M6892+J6892/40-IF(I6892="V2H",K6892/(0.95*40),0)-IF(E6893=0,IF(E6892=1,IF(D6893=1,30,40)*0.18/(2*40),0),0)-IF(E6893=1,IF(E6892=0,IF(D6893=1,30,40)*0.18/(2*40),0),0)</f>
        <v/>
      </c>
      <c r="N6893" s="14" t="n">
        <v>0.09</v>
      </c>
      <c r="O6893" s="15">
        <f>K6893*N6893</f>
        <v/>
      </c>
      <c r="P6893">
        <f>IF(E6893=0,0.3,IF(D6893=1,IF(C6893&gt;=Params!$B$13-3,IF(C6893&lt;Params!$B$13,Params!$B$20,0.3),0.3),IF(C6893&gt;=Params!$B$15-3,IF(C6893&lt;Params!$B$15,Params!$B$21,0.3),0.3)))</f>
        <v/>
      </c>
    </row>
    <row r="6894" ht="15" customHeight="1" s="1">
      <c r="A6894" s="9" t="n">
        <v>6891</v>
      </c>
      <c r="B6894" s="6" t="inlineStr">
        <is>
          <t>15/10</t>
        </is>
      </c>
      <c r="C6894" s="6" t="n">
        <v>2</v>
      </c>
      <c r="D6894" s="6" t="n">
        <v>0</v>
      </c>
      <c r="E6894" s="10">
        <f>IF(D6894=1, IF(OR(C6894&lt;10, C6894&gt;=15),1,0), IF(OR(C6894&lt;7, C6894&gt;=18),1,0))</f>
        <v/>
      </c>
      <c r="F6894" s="11" t="n">
        <v>0.175</v>
      </c>
      <c r="G6894" s="12">
        <f>0*8</f>
        <v/>
      </c>
      <c r="H6894" s="12">
        <f>F6894-G6894</f>
        <v/>
      </c>
      <c r="I6894" s="10">
        <f>IF(E6894=0,"Fora",IF(E6893=0,"Carg xar",IF(H6894&lt;0,IF(M6894&lt;0.9,"Carg FV","Stby"),IF(M6894&gt;P6894,"V2H",IF(M6894&lt;0.9,"Carg xar","Stby")))))</f>
        <v/>
      </c>
      <c r="J6894" s="12">
        <f>IF(OR(I6894="Carg FV",I6894="Carg xar"),MIN(IF(I6894="Carg FV",ABS(H6894),7.4),7.4,MAX(0,(0.9-M6894)*40)*0.95),0)</f>
        <v/>
      </c>
      <c r="K6894" s="12">
        <f>IF(I6894="V2H",MIN(MAX(0,H6894),7.4,MAX(0,(M6894-P6894)*40)*0.95),0)</f>
        <v/>
      </c>
      <c r="L6894" s="12">
        <f>IF(E6894=0,0,MAX(0,H6894-K6894))</f>
        <v/>
      </c>
      <c r="M6894" s="13">
        <f>M6893+J6893/40-IF(I6893="V2H",K6893/(0.95*40),0)-IF(E6894=0,IF(E6893=1,IF(D6894=1,30,40)*0.18/(2*40),0),0)-IF(E6894=1,IF(E6893=0,IF(D6894=1,30,40)*0.18/(2*40),0),0)</f>
        <v/>
      </c>
      <c r="N6894" s="14" t="n">
        <v>0.09</v>
      </c>
      <c r="O6894" s="15">
        <f>K6894*N6894</f>
        <v/>
      </c>
      <c r="P6894">
        <f>IF(E6894=0,0.3,IF(D6894=1,IF(C6894&gt;=Params!$B$13-3,IF(C6894&lt;Params!$B$13,Params!$B$20,0.3),0.3),IF(C6894&gt;=Params!$B$15-3,IF(C6894&lt;Params!$B$15,Params!$B$21,0.3),0.3)))</f>
        <v/>
      </c>
    </row>
    <row r="6895" ht="15" customHeight="1" s="1">
      <c r="A6895" s="9" t="n">
        <v>6892</v>
      </c>
      <c r="B6895" s="6" t="inlineStr">
        <is>
          <t>15/10</t>
        </is>
      </c>
      <c r="C6895" s="6" t="n">
        <v>3</v>
      </c>
      <c r="D6895" s="6" t="n">
        <v>0</v>
      </c>
      <c r="E6895" s="10">
        <f>IF(D6895=1, IF(OR(C6895&lt;10, C6895&gt;=15),1,0), IF(OR(C6895&lt;7, C6895&gt;=18),1,0))</f>
        <v/>
      </c>
      <c r="F6895" s="11" t="n">
        <v>0.128</v>
      </c>
      <c r="G6895" s="12">
        <f>0*8</f>
        <v/>
      </c>
      <c r="H6895" s="12">
        <f>F6895-G6895</f>
        <v/>
      </c>
      <c r="I6895" s="10">
        <f>IF(E6895=0,"Fora",IF(E6894=0,"Carg xar",IF(H6895&lt;0,IF(M6895&lt;0.9,"Carg FV","Stby"),IF(M6895&gt;P6895,"V2H",IF(M6895&lt;0.9,"Carg xar","Stby")))))</f>
        <v/>
      </c>
      <c r="J6895" s="12">
        <f>IF(OR(I6895="Carg FV",I6895="Carg xar"),MIN(IF(I6895="Carg FV",ABS(H6895),7.4),7.4,MAX(0,(0.9-M6895)*40)*0.95),0)</f>
        <v/>
      </c>
      <c r="K6895" s="12">
        <f>IF(I6895="V2H",MIN(MAX(0,H6895),7.4,MAX(0,(M6895-P6895)*40)*0.95),0)</f>
        <v/>
      </c>
      <c r="L6895" s="12">
        <f>IF(E6895=0,0,MAX(0,H6895-K6895))</f>
        <v/>
      </c>
      <c r="M6895" s="13">
        <f>M6894+J6894/40-IF(I6894="V2H",K6894/(0.95*40),0)-IF(E6895=0,IF(E6894=1,IF(D6895=1,30,40)*0.18/(2*40),0),0)-IF(E6895=1,IF(E6894=0,IF(D6895=1,30,40)*0.18/(2*40),0),0)</f>
        <v/>
      </c>
      <c r="N6895" s="14" t="n">
        <v>0.09</v>
      </c>
      <c r="O6895" s="15">
        <f>K6895*N6895</f>
        <v/>
      </c>
      <c r="P6895">
        <f>IF(E6895=0,0.3,IF(D6895=1,IF(C6895&gt;=Params!$B$13-3,IF(C6895&lt;Params!$B$13,Params!$B$20,0.3),0.3),IF(C6895&gt;=Params!$B$15-3,IF(C6895&lt;Params!$B$15,Params!$B$21,0.3),0.3)))</f>
        <v/>
      </c>
    </row>
    <row r="6896" ht="15" customHeight="1" s="1">
      <c r="A6896" s="9" t="n">
        <v>6893</v>
      </c>
      <c r="B6896" s="6" t="inlineStr">
        <is>
          <t>15/10</t>
        </is>
      </c>
      <c r="C6896" s="6" t="n">
        <v>4</v>
      </c>
      <c r="D6896" s="6" t="n">
        <v>0</v>
      </c>
      <c r="E6896" s="10">
        <f>IF(D6896=1, IF(OR(C6896&lt;10, C6896&gt;=15),1,0), IF(OR(C6896&lt;7, C6896&gt;=18),1,0))</f>
        <v/>
      </c>
      <c r="F6896" s="11" t="n">
        <v>0.16</v>
      </c>
      <c r="G6896" s="12">
        <f>0*8</f>
        <v/>
      </c>
      <c r="H6896" s="12">
        <f>F6896-G6896</f>
        <v/>
      </c>
      <c r="I6896" s="10">
        <f>IF(E6896=0,"Fora",IF(E6895=0,"Carg xar",IF(H6896&lt;0,IF(M6896&lt;0.9,"Carg FV","Stby"),IF(M6896&gt;P6896,"V2H",IF(M6896&lt;0.9,"Carg xar","Stby")))))</f>
        <v/>
      </c>
      <c r="J6896" s="12">
        <f>IF(OR(I6896="Carg FV",I6896="Carg xar"),MIN(IF(I6896="Carg FV",ABS(H6896),7.4),7.4,MAX(0,(0.9-M6896)*40)*0.95),0)</f>
        <v/>
      </c>
      <c r="K6896" s="12">
        <f>IF(I6896="V2H",MIN(MAX(0,H6896),7.4,MAX(0,(M6896-P6896)*40)*0.95),0)</f>
        <v/>
      </c>
      <c r="L6896" s="12">
        <f>IF(E6896=0,0,MAX(0,H6896-K6896))</f>
        <v/>
      </c>
      <c r="M6896" s="13">
        <f>M6895+J6895/40-IF(I6895="V2H",K6895/(0.95*40),0)-IF(E6896=0,IF(E6895=1,IF(D6896=1,30,40)*0.18/(2*40),0),0)-IF(E6896=1,IF(E6895=0,IF(D6896=1,30,40)*0.18/(2*40),0),0)</f>
        <v/>
      </c>
      <c r="N6896" s="14" t="n">
        <v>0.09</v>
      </c>
      <c r="O6896" s="15">
        <f>K6896*N6896</f>
        <v/>
      </c>
      <c r="P6896">
        <f>IF(E6896=0,0.3,IF(D6896=1,IF(C6896&gt;=Params!$B$13-3,IF(C6896&lt;Params!$B$13,Params!$B$20,0.3),0.3),IF(C6896&gt;=Params!$B$15-3,IF(C6896&lt;Params!$B$15,Params!$B$21,0.3),0.3)))</f>
        <v/>
      </c>
    </row>
    <row r="6897" ht="15" customHeight="1" s="1">
      <c r="A6897" s="9" t="n">
        <v>6894</v>
      </c>
      <c r="B6897" s="6" t="inlineStr">
        <is>
          <t>15/10</t>
        </is>
      </c>
      <c r="C6897" s="6" t="n">
        <v>5</v>
      </c>
      <c r="D6897" s="6" t="n">
        <v>0</v>
      </c>
      <c r="E6897" s="10">
        <f>IF(D6897=1, IF(OR(C6897&lt;10, C6897&gt;=15),1,0), IF(OR(C6897&lt;7, C6897&gt;=18),1,0))</f>
        <v/>
      </c>
      <c r="F6897" s="11" t="n">
        <v>0.131</v>
      </c>
      <c r="G6897" s="12">
        <f>0*8</f>
        <v/>
      </c>
      <c r="H6897" s="12">
        <f>F6897-G6897</f>
        <v/>
      </c>
      <c r="I6897" s="10">
        <f>IF(E6897=0,"Fora",IF(E6896=0,"Carg xar",IF(H6897&lt;0,IF(M6897&lt;0.9,"Carg FV","Stby"),IF(M6897&gt;P6897,"V2H",IF(M6897&lt;0.9,"Carg xar","Stby")))))</f>
        <v/>
      </c>
      <c r="J6897" s="12">
        <f>IF(OR(I6897="Carg FV",I6897="Carg xar"),MIN(IF(I6897="Carg FV",ABS(H6897),7.4),7.4,MAX(0,(0.9-M6897)*40)*0.95),0)</f>
        <v/>
      </c>
      <c r="K6897" s="12">
        <f>IF(I6897="V2H",MIN(MAX(0,H6897),7.4,MAX(0,(M6897-P6897)*40)*0.95),0)</f>
        <v/>
      </c>
      <c r="L6897" s="12">
        <f>IF(E6897=0,0,MAX(0,H6897-K6897))</f>
        <v/>
      </c>
      <c r="M6897" s="13">
        <f>M6896+J6896/40-IF(I6896="V2H",K6896/(0.95*40),0)-IF(E6897=0,IF(E6896=1,IF(D6897=1,30,40)*0.18/(2*40),0),0)-IF(E6897=1,IF(E6896=0,IF(D6897=1,30,40)*0.18/(2*40),0),0)</f>
        <v/>
      </c>
      <c r="N6897" s="14" t="n">
        <v>0.09</v>
      </c>
      <c r="O6897" s="15">
        <f>K6897*N6897</f>
        <v/>
      </c>
      <c r="P6897">
        <f>IF(E6897=0,0.3,IF(D6897=1,IF(C6897&gt;=Params!$B$13-3,IF(C6897&lt;Params!$B$13,Params!$B$20,0.3),0.3),IF(C6897&gt;=Params!$B$15-3,IF(C6897&lt;Params!$B$15,Params!$B$21,0.3),0.3)))</f>
        <v/>
      </c>
    </row>
    <row r="6898" ht="15" customHeight="1" s="1">
      <c r="A6898" s="9" t="n">
        <v>6895</v>
      </c>
      <c r="B6898" s="6" t="inlineStr">
        <is>
          <t>15/10</t>
        </is>
      </c>
      <c r="C6898" s="6" t="n">
        <v>6</v>
      </c>
      <c r="D6898" s="6" t="n">
        <v>0</v>
      </c>
      <c r="E6898" s="10">
        <f>IF(D6898=1, IF(OR(C6898&lt;10, C6898&gt;=15),1,0), IF(OR(C6898&lt;7, C6898&gt;=18),1,0))</f>
        <v/>
      </c>
      <c r="F6898" s="11" t="n">
        <v>1.264</v>
      </c>
      <c r="G6898" s="12">
        <f>0*8</f>
        <v/>
      </c>
      <c r="H6898" s="12">
        <f>F6898-G6898</f>
        <v/>
      </c>
      <c r="I6898" s="10">
        <f>IF(E6898=0,"Fora",IF(E6897=0,"Carg xar",IF(H6898&lt;0,IF(M6898&lt;0.9,"Carg FV","Stby"),IF(M6898&gt;P6898,"V2H",IF(M6898&lt;0.9,"Carg xar","Stby")))))</f>
        <v/>
      </c>
      <c r="J6898" s="12">
        <f>IF(OR(I6898="Carg FV",I6898="Carg xar"),MIN(IF(I6898="Carg FV",ABS(H6898),7.4),7.4,MAX(0,(0.9-M6898)*40)*0.95),0)</f>
        <v/>
      </c>
      <c r="K6898" s="12">
        <f>IF(I6898="V2H",MIN(MAX(0,H6898),7.4,MAX(0,(M6898-P6898)*40)*0.95),0)</f>
        <v/>
      </c>
      <c r="L6898" s="12">
        <f>IF(E6898=0,0,MAX(0,H6898-K6898))</f>
        <v/>
      </c>
      <c r="M6898" s="13">
        <f>M6897+J6897/40-IF(I6897="V2H",K6897/(0.95*40),0)-IF(E6898=0,IF(E6897=1,IF(D6898=1,30,40)*0.18/(2*40),0),0)-IF(E6898=1,IF(E6897=0,IF(D6898=1,30,40)*0.18/(2*40),0),0)</f>
        <v/>
      </c>
      <c r="N6898" s="14" t="n">
        <v>0.09</v>
      </c>
      <c r="O6898" s="15">
        <f>K6898*N6898</f>
        <v/>
      </c>
      <c r="P6898">
        <f>IF(E6898=0,0.3,IF(D6898=1,IF(C6898&gt;=Params!$B$13-3,IF(C6898&lt;Params!$B$13,Params!$B$20,0.3),0.3),IF(C6898&gt;=Params!$B$15-3,IF(C6898&lt;Params!$B$15,Params!$B$21,0.3),0.3)))</f>
        <v/>
      </c>
    </row>
    <row r="6899" ht="15" customHeight="1" s="1">
      <c r="A6899" s="9" t="n">
        <v>6896</v>
      </c>
      <c r="B6899" s="6" t="inlineStr">
        <is>
          <t>15/10</t>
        </is>
      </c>
      <c r="C6899" s="6" t="n">
        <v>7</v>
      </c>
      <c r="D6899" s="6" t="n">
        <v>0</v>
      </c>
      <c r="E6899" s="10">
        <f>IF(D6899=1, IF(OR(C6899&lt;10, C6899&gt;=15),1,0), IF(OR(C6899&lt;7, C6899&gt;=18),1,0))</f>
        <v/>
      </c>
      <c r="F6899" s="11" t="n">
        <v>1.774</v>
      </c>
      <c r="G6899" s="12">
        <f>0.02*8</f>
        <v/>
      </c>
      <c r="H6899" s="12">
        <f>F6899-G6899</f>
        <v/>
      </c>
      <c r="I6899" s="10">
        <f>IF(E6899=0,"Fora",IF(E6898=0,"Carg xar",IF(H6899&lt;0,IF(M6899&lt;0.9,"Carg FV","Stby"),IF(M6899&gt;P6899,"V2H",IF(M6899&lt;0.9,"Carg xar","Stby")))))</f>
        <v/>
      </c>
      <c r="J6899" s="12">
        <f>IF(OR(I6899="Carg FV",I6899="Carg xar"),MIN(IF(I6899="Carg FV",ABS(H6899),7.4),7.4,MAX(0,(0.9-M6899)*40)*0.95),0)</f>
        <v/>
      </c>
      <c r="K6899" s="12">
        <f>IF(I6899="V2H",MIN(MAX(0,H6899),7.4,MAX(0,(M6899-P6899)*40)*0.95),0)</f>
        <v/>
      </c>
      <c r="L6899" s="12">
        <f>IF(E6899=0,0,MAX(0,H6899-K6899))</f>
        <v/>
      </c>
      <c r="M6899" s="13">
        <f>M6898+J6898/40-IF(I6898="V2H",K6898/(0.95*40),0)-IF(E6899=0,IF(E6898=1,IF(D6899=1,30,40)*0.18/(2*40),0),0)-IF(E6899=1,IF(E6898=0,IF(D6899=1,30,40)*0.18/(2*40),0),0)</f>
        <v/>
      </c>
      <c r="N6899" s="14" t="n">
        <v>0.09</v>
      </c>
      <c r="O6899" s="15">
        <f>K6899*N6899</f>
        <v/>
      </c>
      <c r="P6899">
        <f>IF(E6899=0,0.3,IF(D6899=1,IF(C6899&gt;=Params!$B$13-3,IF(C6899&lt;Params!$B$13,Params!$B$20,0.3),0.3),IF(C6899&gt;=Params!$B$15-3,IF(C6899&lt;Params!$B$15,Params!$B$21,0.3),0.3)))</f>
        <v/>
      </c>
    </row>
    <row r="6900" ht="15" customHeight="1" s="1">
      <c r="A6900" s="9" t="n">
        <v>6897</v>
      </c>
      <c r="B6900" s="6" t="inlineStr">
        <is>
          <t>15/10</t>
        </is>
      </c>
      <c r="C6900" s="6" t="n">
        <v>8</v>
      </c>
      <c r="D6900" s="6" t="n">
        <v>0</v>
      </c>
      <c r="E6900" s="10">
        <f>IF(D6900=1, IF(OR(C6900&lt;10, C6900&gt;=15),1,0), IF(OR(C6900&lt;7, C6900&gt;=18),1,0))</f>
        <v/>
      </c>
      <c r="F6900" s="11" t="n">
        <v>1.794</v>
      </c>
      <c r="G6900" s="12">
        <f>0.14*8</f>
        <v/>
      </c>
      <c r="H6900" s="12">
        <f>F6900-G6900</f>
        <v/>
      </c>
      <c r="I6900" s="10">
        <f>IF(E6900=0,"Fora",IF(E6899=0,"Carg xar",IF(H6900&lt;0,IF(M6900&lt;0.9,"Carg FV","Stby"),IF(M6900&gt;P6900,"V2H",IF(M6900&lt;0.9,"Carg xar","Stby")))))</f>
        <v/>
      </c>
      <c r="J6900" s="12">
        <f>IF(OR(I6900="Carg FV",I6900="Carg xar"),MIN(IF(I6900="Carg FV",ABS(H6900),7.4),7.4,MAX(0,(0.9-M6900)*40)*0.95),0)</f>
        <v/>
      </c>
      <c r="K6900" s="12">
        <f>IF(I6900="V2H",MIN(MAX(0,H6900),7.4,MAX(0,(M6900-P6900)*40)*0.95),0)</f>
        <v/>
      </c>
      <c r="L6900" s="12">
        <f>IF(E6900=0,0,MAX(0,H6900-K6900))</f>
        <v/>
      </c>
      <c r="M6900" s="13">
        <f>M6899+J6899/40-IF(I6899="V2H",K6899/(0.95*40),0)-IF(E6900=0,IF(E6899=1,IF(D6900=1,30,40)*0.18/(2*40),0),0)-IF(E6900=1,IF(E6899=0,IF(D6900=1,30,40)*0.18/(2*40),0),0)</f>
        <v/>
      </c>
      <c r="N6900" s="14" t="n">
        <v>0.15</v>
      </c>
      <c r="O6900" s="15">
        <f>K6900*N6900</f>
        <v/>
      </c>
      <c r="P6900">
        <f>IF(E6900=0,0.3,IF(D6900=1,IF(C6900&gt;=Params!$B$13-3,IF(C6900&lt;Params!$B$13,Params!$B$20,0.3),0.3),IF(C6900&gt;=Params!$B$15-3,IF(C6900&lt;Params!$B$15,Params!$B$21,0.3),0.3)))</f>
        <v/>
      </c>
    </row>
    <row r="6901" ht="15" customHeight="1" s="1">
      <c r="A6901" s="9" t="n">
        <v>6898</v>
      </c>
      <c r="B6901" s="6" t="inlineStr">
        <is>
          <t>15/10</t>
        </is>
      </c>
      <c r="C6901" s="6" t="n">
        <v>9</v>
      </c>
      <c r="D6901" s="6" t="n">
        <v>0</v>
      </c>
      <c r="E6901" s="10">
        <f>IF(D6901=1, IF(OR(C6901&lt;10, C6901&gt;=15),1,0), IF(OR(C6901&lt;7, C6901&gt;=18),1,0))</f>
        <v/>
      </c>
      <c r="F6901" s="11" t="n">
        <v>1.711</v>
      </c>
      <c r="G6901" s="12">
        <f>0.32*8</f>
        <v/>
      </c>
      <c r="H6901" s="12">
        <f>F6901-G6901</f>
        <v/>
      </c>
      <c r="I6901" s="10">
        <f>IF(E6901=0,"Fora",IF(E6900=0,"Carg xar",IF(H6901&lt;0,IF(M6901&lt;0.9,"Carg FV","Stby"),IF(M6901&gt;P6901,"V2H",IF(M6901&lt;0.9,"Carg xar","Stby")))))</f>
        <v/>
      </c>
      <c r="J6901" s="12">
        <f>IF(OR(I6901="Carg FV",I6901="Carg xar"),MIN(IF(I6901="Carg FV",ABS(H6901),7.4),7.4,MAX(0,(0.9-M6901)*40)*0.95),0)</f>
        <v/>
      </c>
      <c r="K6901" s="12">
        <f>IF(I6901="V2H",MIN(MAX(0,H6901),7.4,MAX(0,(M6901-P6901)*40)*0.95),0)</f>
        <v/>
      </c>
      <c r="L6901" s="12">
        <f>IF(E6901=0,0,MAX(0,H6901-K6901))</f>
        <v/>
      </c>
      <c r="M6901" s="13">
        <f>M6900+J6900/40-IF(I6900="V2H",K6900/(0.95*40),0)-IF(E6901=0,IF(E6900=1,IF(D6901=1,30,40)*0.18/(2*40),0),0)-IF(E6901=1,IF(E6900=0,IF(D6901=1,30,40)*0.18/(2*40),0),0)</f>
        <v/>
      </c>
      <c r="N6901" s="14" t="n">
        <v>0.15</v>
      </c>
      <c r="O6901" s="15">
        <f>K6901*N6901</f>
        <v/>
      </c>
      <c r="P6901">
        <f>IF(E6901=0,0.3,IF(D6901=1,IF(C6901&gt;=Params!$B$13-3,IF(C6901&lt;Params!$B$13,Params!$B$20,0.3),0.3),IF(C6901&gt;=Params!$B$15-3,IF(C6901&lt;Params!$B$15,Params!$B$21,0.3),0.3)))</f>
        <v/>
      </c>
    </row>
    <row r="6902" ht="15" customHeight="1" s="1">
      <c r="A6902" s="9" t="n">
        <v>6899</v>
      </c>
      <c r="B6902" s="6" t="inlineStr">
        <is>
          <t>15/10</t>
        </is>
      </c>
      <c r="C6902" s="6" t="n">
        <v>10</v>
      </c>
      <c r="D6902" s="6" t="n">
        <v>0</v>
      </c>
      <c r="E6902" s="10">
        <f>IF(D6902=1, IF(OR(C6902&lt;10, C6902&gt;=15),1,0), IF(OR(C6902&lt;7, C6902&gt;=18),1,0))</f>
        <v/>
      </c>
      <c r="F6902" s="11" t="n">
        <v>1.265</v>
      </c>
      <c r="G6902" s="12">
        <f>0.52*8</f>
        <v/>
      </c>
      <c r="H6902" s="12">
        <f>F6902-G6902</f>
        <v/>
      </c>
      <c r="I6902" s="10">
        <f>IF(E6902=0,"Fora",IF(E6901=0,"Carg xar",IF(H6902&lt;0,IF(M6902&lt;0.9,"Carg FV","Stby"),IF(M6902&gt;P6902,"V2H",IF(M6902&lt;0.9,"Carg xar","Stby")))))</f>
        <v/>
      </c>
      <c r="J6902" s="12">
        <f>IF(OR(I6902="Carg FV",I6902="Carg xar"),MIN(IF(I6902="Carg FV",ABS(H6902),7.4),7.4,MAX(0,(0.9-M6902)*40)*0.95),0)</f>
        <v/>
      </c>
      <c r="K6902" s="12">
        <f>IF(I6902="V2H",MIN(MAX(0,H6902),7.4,MAX(0,(M6902-P6902)*40)*0.95),0)</f>
        <v/>
      </c>
      <c r="L6902" s="12">
        <f>IF(E6902=0,0,MAX(0,H6902-K6902))</f>
        <v/>
      </c>
      <c r="M6902" s="13">
        <f>M6901+J6901/40-IF(I6901="V2H",K6901/(0.95*40),0)-IF(E6902=0,IF(E6901=1,IF(D6902=1,30,40)*0.18/(2*40),0),0)-IF(E6902=1,IF(E6901=0,IF(D6902=1,30,40)*0.18/(2*40),0),0)</f>
        <v/>
      </c>
      <c r="N6902" s="14" t="n">
        <v>0.2</v>
      </c>
      <c r="O6902" s="15">
        <f>K6902*N6902</f>
        <v/>
      </c>
      <c r="P6902">
        <f>IF(E6902=0,0.3,IF(D6902=1,IF(C6902&gt;=Params!$B$13-3,IF(C6902&lt;Params!$B$13,Params!$B$20,0.3),0.3),IF(C6902&gt;=Params!$B$15-3,IF(C6902&lt;Params!$B$15,Params!$B$21,0.3),0.3)))</f>
        <v/>
      </c>
    </row>
    <row r="6903" ht="15" customHeight="1" s="1">
      <c r="A6903" s="9" t="n">
        <v>6900</v>
      </c>
      <c r="B6903" s="6" t="inlineStr">
        <is>
          <t>15/10</t>
        </is>
      </c>
      <c r="C6903" s="6" t="n">
        <v>11</v>
      </c>
      <c r="D6903" s="6" t="n">
        <v>0</v>
      </c>
      <c r="E6903" s="10">
        <f>IF(D6903=1, IF(OR(C6903&lt;10, C6903&gt;=15),1,0), IF(OR(C6903&lt;7, C6903&gt;=18),1,0))</f>
        <v/>
      </c>
      <c r="F6903" s="11" t="n">
        <v>0</v>
      </c>
      <c r="G6903" s="12">
        <f>0.65*8</f>
        <v/>
      </c>
      <c r="H6903" s="12">
        <f>F6903-G6903</f>
        <v/>
      </c>
      <c r="I6903" s="10">
        <f>IF(E6903=0,"Fora",IF(E6902=0,"Carg xar",IF(H6903&lt;0,IF(M6903&lt;0.9,"Carg FV","Stby"),IF(M6903&gt;P6903,"V2H",IF(M6903&lt;0.9,"Carg xar","Stby")))))</f>
        <v/>
      </c>
      <c r="J6903" s="12">
        <f>IF(OR(I6903="Carg FV",I6903="Carg xar"),MIN(IF(I6903="Carg FV",ABS(H6903),7.4),7.4,MAX(0,(0.9-M6903)*40)*0.95),0)</f>
        <v/>
      </c>
      <c r="K6903" s="12">
        <f>IF(I6903="V2H",MIN(MAX(0,H6903),7.4,MAX(0,(M6903-P6903)*40)*0.95),0)</f>
        <v/>
      </c>
      <c r="L6903" s="12">
        <f>IF(E6903=0,0,MAX(0,H6903-K6903))</f>
        <v/>
      </c>
      <c r="M6903" s="13">
        <f>M6902+J6902/40-IF(I6902="V2H",K6902/(0.95*40),0)-IF(E6903=0,IF(E6902=1,IF(D6903=1,30,40)*0.18/(2*40),0),0)-IF(E6903=1,IF(E6902=0,IF(D6903=1,30,40)*0.18/(2*40),0),0)</f>
        <v/>
      </c>
      <c r="N6903" s="14" t="n">
        <v>0.2</v>
      </c>
      <c r="O6903" s="15">
        <f>K6903*N6903</f>
        <v/>
      </c>
      <c r="P6903">
        <f>IF(E6903=0,0.3,IF(D6903=1,IF(C6903&gt;=Params!$B$13-3,IF(C6903&lt;Params!$B$13,Params!$B$20,0.3),0.3),IF(C6903&gt;=Params!$B$15-3,IF(C6903&lt;Params!$B$15,Params!$B$21,0.3),0.3)))</f>
        <v/>
      </c>
    </row>
    <row r="6904" ht="15" customHeight="1" s="1">
      <c r="A6904" s="9" t="n">
        <v>6901</v>
      </c>
      <c r="B6904" s="6" t="inlineStr">
        <is>
          <t>15/10</t>
        </is>
      </c>
      <c r="C6904" s="6" t="n">
        <v>12</v>
      </c>
      <c r="D6904" s="6" t="n">
        <v>0</v>
      </c>
      <c r="E6904" s="10">
        <f>IF(D6904=1, IF(OR(C6904&lt;10, C6904&gt;=15),1,0), IF(OR(C6904&lt;7, C6904&gt;=18),1,0))</f>
        <v/>
      </c>
      <c r="F6904" s="11" t="n">
        <v>0</v>
      </c>
      <c r="G6904" s="12">
        <f>0.72*8</f>
        <v/>
      </c>
      <c r="H6904" s="12">
        <f>F6904-G6904</f>
        <v/>
      </c>
      <c r="I6904" s="10">
        <f>IF(E6904=0,"Fora",IF(E6903=0,"Carg xar",IF(H6904&lt;0,IF(M6904&lt;0.9,"Carg FV","Stby"),IF(M6904&gt;P6904,"V2H",IF(M6904&lt;0.9,"Carg xar","Stby")))))</f>
        <v/>
      </c>
      <c r="J6904" s="12">
        <f>IF(OR(I6904="Carg FV",I6904="Carg xar"),MIN(IF(I6904="Carg FV",ABS(H6904),7.4),7.4,MAX(0,(0.9-M6904)*40)*0.95),0)</f>
        <v/>
      </c>
      <c r="K6904" s="12">
        <f>IF(I6904="V2H",MIN(MAX(0,H6904),7.4,MAX(0,(M6904-P6904)*40)*0.95),0)</f>
        <v/>
      </c>
      <c r="L6904" s="12">
        <f>IF(E6904=0,0,MAX(0,H6904-K6904))</f>
        <v/>
      </c>
      <c r="M6904" s="13">
        <f>M6903+J6903/40-IF(I6903="V2H",K6903/(0.95*40),0)-IF(E6904=0,IF(E6903=1,IF(D6904=1,30,40)*0.18/(2*40),0),0)-IF(E6904=1,IF(E6903=0,IF(D6904=1,30,40)*0.18/(2*40),0),0)</f>
        <v/>
      </c>
      <c r="N6904" s="14" t="n">
        <v>0.2</v>
      </c>
      <c r="O6904" s="15">
        <f>K6904*N6904</f>
        <v/>
      </c>
      <c r="P6904">
        <f>IF(E6904=0,0.3,IF(D6904=1,IF(C6904&gt;=Params!$B$13-3,IF(C6904&lt;Params!$B$13,Params!$B$20,0.3),0.3),IF(C6904&gt;=Params!$B$15-3,IF(C6904&lt;Params!$B$15,Params!$B$21,0.3),0.3)))</f>
        <v/>
      </c>
    </row>
    <row r="6905" ht="15" customHeight="1" s="1">
      <c r="A6905" s="9" t="n">
        <v>6902</v>
      </c>
      <c r="B6905" s="6" t="inlineStr">
        <is>
          <t>15/10</t>
        </is>
      </c>
      <c r="C6905" s="6" t="n">
        <v>13</v>
      </c>
      <c r="D6905" s="6" t="n">
        <v>0</v>
      </c>
      <c r="E6905" s="10">
        <f>IF(D6905=1, IF(OR(C6905&lt;10, C6905&gt;=15),1,0), IF(OR(C6905&lt;7, C6905&gt;=18),1,0))</f>
        <v/>
      </c>
      <c r="F6905" s="11" t="n">
        <v>0.124</v>
      </c>
      <c r="G6905" s="12">
        <f>0.68*8</f>
        <v/>
      </c>
      <c r="H6905" s="12">
        <f>F6905-G6905</f>
        <v/>
      </c>
      <c r="I6905" s="10">
        <f>IF(E6905=0,"Fora",IF(E6904=0,"Carg xar",IF(H6905&lt;0,IF(M6905&lt;0.9,"Carg FV","Stby"),IF(M6905&gt;P6905,"V2H",IF(M6905&lt;0.9,"Carg xar","Stby")))))</f>
        <v/>
      </c>
      <c r="J6905" s="12">
        <f>IF(OR(I6905="Carg FV",I6905="Carg xar"),MIN(IF(I6905="Carg FV",ABS(H6905),7.4),7.4,MAX(0,(0.9-M6905)*40)*0.95),0)</f>
        <v/>
      </c>
      <c r="K6905" s="12">
        <f>IF(I6905="V2H",MIN(MAX(0,H6905),7.4,MAX(0,(M6905-P6905)*40)*0.95),0)</f>
        <v/>
      </c>
      <c r="L6905" s="12">
        <f>IF(E6905=0,0,MAX(0,H6905-K6905))</f>
        <v/>
      </c>
      <c r="M6905" s="13">
        <f>M6904+J6904/40-IF(I6904="V2H",K6904/(0.95*40),0)-IF(E6905=0,IF(E6904=1,IF(D6905=1,30,40)*0.18/(2*40),0),0)-IF(E6905=1,IF(E6904=0,IF(D6905=1,30,40)*0.18/(2*40),0),0)</f>
        <v/>
      </c>
      <c r="N6905" s="14" t="n">
        <v>0.2</v>
      </c>
      <c r="O6905" s="15">
        <f>K6905*N6905</f>
        <v/>
      </c>
      <c r="P6905">
        <f>IF(E6905=0,0.3,IF(D6905=1,IF(C6905&gt;=Params!$B$13-3,IF(C6905&lt;Params!$B$13,Params!$B$20,0.3),0.3),IF(C6905&gt;=Params!$B$15-3,IF(C6905&lt;Params!$B$15,Params!$B$21,0.3),0.3)))</f>
        <v/>
      </c>
    </row>
    <row r="6906" ht="15" customHeight="1" s="1">
      <c r="A6906" s="9" t="n">
        <v>6903</v>
      </c>
      <c r="B6906" s="6" t="inlineStr">
        <is>
          <t>15/10</t>
        </is>
      </c>
      <c r="C6906" s="6" t="n">
        <v>14</v>
      </c>
      <c r="D6906" s="6" t="n">
        <v>0</v>
      </c>
      <c r="E6906" s="10">
        <f>IF(D6906=1, IF(OR(C6906&lt;10, C6906&gt;=15),1,0), IF(OR(C6906&lt;7, C6906&gt;=18),1,0))</f>
        <v/>
      </c>
      <c r="F6906" s="11" t="n">
        <v>0</v>
      </c>
      <c r="G6906" s="12">
        <f>0.55*8</f>
        <v/>
      </c>
      <c r="H6906" s="12">
        <f>F6906-G6906</f>
        <v/>
      </c>
      <c r="I6906" s="10">
        <f>IF(E6906=0,"Fora",IF(E6905=0,"Carg xar",IF(H6906&lt;0,IF(M6906&lt;0.9,"Carg FV","Stby"),IF(M6906&gt;P6906,"V2H",IF(M6906&lt;0.9,"Carg xar","Stby")))))</f>
        <v/>
      </c>
      <c r="J6906" s="12">
        <f>IF(OR(I6906="Carg FV",I6906="Carg xar"),MIN(IF(I6906="Carg FV",ABS(H6906),7.4),7.4,MAX(0,(0.9-M6906)*40)*0.95),0)</f>
        <v/>
      </c>
      <c r="K6906" s="12">
        <f>IF(I6906="V2H",MIN(MAX(0,H6906),7.4,MAX(0,(M6906-P6906)*40)*0.95),0)</f>
        <v/>
      </c>
      <c r="L6906" s="12">
        <f>IF(E6906=0,0,MAX(0,H6906-K6906))</f>
        <v/>
      </c>
      <c r="M6906" s="13">
        <f>M6905+J6905/40-IF(I6905="V2H",K6905/(0.95*40),0)-IF(E6906=0,IF(E6905=1,IF(D6906=1,30,40)*0.18/(2*40),0),0)-IF(E6906=1,IF(E6905=0,IF(D6906=1,30,40)*0.18/(2*40),0),0)</f>
        <v/>
      </c>
      <c r="N6906" s="14" t="n">
        <v>0.15</v>
      </c>
      <c r="O6906" s="15">
        <f>K6906*N6906</f>
        <v/>
      </c>
      <c r="P6906">
        <f>IF(E6906=0,0.3,IF(D6906=1,IF(C6906&gt;=Params!$B$13-3,IF(C6906&lt;Params!$B$13,Params!$B$20,0.3),0.3),IF(C6906&gt;=Params!$B$15-3,IF(C6906&lt;Params!$B$15,Params!$B$21,0.3),0.3)))</f>
        <v/>
      </c>
    </row>
    <row r="6907" ht="15" customHeight="1" s="1">
      <c r="A6907" s="9" t="n">
        <v>6904</v>
      </c>
      <c r="B6907" s="6" t="inlineStr">
        <is>
          <t>15/10</t>
        </is>
      </c>
      <c r="C6907" s="6" t="n">
        <v>15</v>
      </c>
      <c r="D6907" s="6" t="n">
        <v>0</v>
      </c>
      <c r="E6907" s="10">
        <f>IF(D6907=1, IF(OR(C6907&lt;10, C6907&gt;=15),1,0), IF(OR(C6907&lt;7, C6907&gt;=18),1,0))</f>
        <v/>
      </c>
      <c r="F6907" s="11" t="n">
        <v>0</v>
      </c>
      <c r="G6907" s="12">
        <f>0.38*8</f>
        <v/>
      </c>
      <c r="H6907" s="12">
        <f>F6907-G6907</f>
        <v/>
      </c>
      <c r="I6907" s="10">
        <f>IF(E6907=0,"Fora",IF(E6906=0,"Carg xar",IF(H6907&lt;0,IF(M6907&lt;0.9,"Carg FV","Stby"),IF(M6907&gt;P6907,"V2H",IF(M6907&lt;0.9,"Carg xar","Stby")))))</f>
        <v/>
      </c>
      <c r="J6907" s="12">
        <f>IF(OR(I6907="Carg FV",I6907="Carg xar"),MIN(IF(I6907="Carg FV",ABS(H6907),7.4),7.4,MAX(0,(0.9-M6907)*40)*0.95),0)</f>
        <v/>
      </c>
      <c r="K6907" s="12">
        <f>IF(I6907="V2H",MIN(MAX(0,H6907),7.4,MAX(0,(M6907-P6907)*40)*0.95),0)</f>
        <v/>
      </c>
      <c r="L6907" s="12">
        <f>IF(E6907=0,0,MAX(0,H6907-K6907))</f>
        <v/>
      </c>
      <c r="M6907" s="13">
        <f>M6906+J6906/40-IF(I6906="V2H",K6906/(0.95*40),0)-IF(E6907=0,IF(E6906=1,IF(D6907=1,30,40)*0.18/(2*40),0),0)-IF(E6907=1,IF(E6906=0,IF(D6907=1,30,40)*0.18/(2*40),0),0)</f>
        <v/>
      </c>
      <c r="N6907" s="14" t="n">
        <v>0.15</v>
      </c>
      <c r="O6907" s="15">
        <f>K6907*N6907</f>
        <v/>
      </c>
      <c r="P6907">
        <f>IF(E6907=0,0.3,IF(D6907=1,IF(C6907&gt;=Params!$B$13-3,IF(C6907&lt;Params!$B$13,Params!$B$20,0.3),0.3),IF(C6907&gt;=Params!$B$15-3,IF(C6907&lt;Params!$B$15,Params!$B$21,0.3),0.3)))</f>
        <v/>
      </c>
    </row>
    <row r="6908" ht="15" customHeight="1" s="1">
      <c r="A6908" s="9" t="n">
        <v>6905</v>
      </c>
      <c r="B6908" s="6" t="inlineStr">
        <is>
          <t>15/10</t>
        </is>
      </c>
      <c r="C6908" s="6" t="n">
        <v>16</v>
      </c>
      <c r="D6908" s="6" t="n">
        <v>0</v>
      </c>
      <c r="E6908" s="10">
        <f>IF(D6908=1, IF(OR(C6908&lt;10, C6908&gt;=15),1,0), IF(OR(C6908&lt;7, C6908&gt;=18),1,0))</f>
        <v/>
      </c>
      <c r="F6908" s="11" t="n">
        <v>2.428</v>
      </c>
      <c r="G6908" s="12">
        <f>0.18*8</f>
        <v/>
      </c>
      <c r="H6908" s="12">
        <f>F6908-G6908</f>
        <v/>
      </c>
      <c r="I6908" s="10">
        <f>IF(E6908=0,"Fora",IF(E6907=0,"Carg xar",IF(H6908&lt;0,IF(M6908&lt;0.9,"Carg FV","Stby"),IF(M6908&gt;P6908,"V2H",IF(M6908&lt;0.9,"Carg xar","Stby")))))</f>
        <v/>
      </c>
      <c r="J6908" s="12">
        <f>IF(OR(I6908="Carg FV",I6908="Carg xar"),MIN(IF(I6908="Carg FV",ABS(H6908),7.4),7.4,MAX(0,(0.9-M6908)*40)*0.95),0)</f>
        <v/>
      </c>
      <c r="K6908" s="12">
        <f>IF(I6908="V2H",MIN(MAX(0,H6908),7.4,MAX(0,(M6908-P6908)*40)*0.95),0)</f>
        <v/>
      </c>
      <c r="L6908" s="12">
        <f>IF(E6908=0,0,MAX(0,H6908-K6908))</f>
        <v/>
      </c>
      <c r="M6908" s="13">
        <f>M6907+J6907/40-IF(I6907="V2H",K6907/(0.95*40),0)-IF(E6908=0,IF(E6907=1,IF(D6908=1,30,40)*0.18/(2*40),0),0)-IF(E6908=1,IF(E6907=0,IF(D6908=1,30,40)*0.18/(2*40),0),0)</f>
        <v/>
      </c>
      <c r="N6908" s="14" t="n">
        <v>0.15</v>
      </c>
      <c r="O6908" s="15">
        <f>K6908*N6908</f>
        <v/>
      </c>
      <c r="P6908">
        <f>IF(E6908=0,0.3,IF(D6908=1,IF(C6908&gt;=Params!$B$13-3,IF(C6908&lt;Params!$B$13,Params!$B$20,0.3),0.3),IF(C6908&gt;=Params!$B$15-3,IF(C6908&lt;Params!$B$15,Params!$B$21,0.3),0.3)))</f>
        <v/>
      </c>
    </row>
    <row r="6909" ht="15" customHeight="1" s="1">
      <c r="A6909" s="9" t="n">
        <v>6906</v>
      </c>
      <c r="B6909" s="6" t="inlineStr">
        <is>
          <t>15/10</t>
        </is>
      </c>
      <c r="C6909" s="6" t="n">
        <v>17</v>
      </c>
      <c r="D6909" s="6" t="n">
        <v>0</v>
      </c>
      <c r="E6909" s="10">
        <f>IF(D6909=1, IF(OR(C6909&lt;10, C6909&gt;=15),1,0), IF(OR(C6909&lt;7, C6909&gt;=18),1,0))</f>
        <v/>
      </c>
      <c r="F6909" s="11" t="n">
        <v>4.261</v>
      </c>
      <c r="G6909" s="12">
        <f>0.04*8</f>
        <v/>
      </c>
      <c r="H6909" s="12">
        <f>F6909-G6909</f>
        <v/>
      </c>
      <c r="I6909" s="10">
        <f>IF(E6909=0,"Fora",IF(E6908=0,"Carg xar",IF(H6909&lt;0,IF(M6909&lt;0.9,"Carg FV","Stby"),IF(M6909&gt;P6909,"V2H",IF(M6909&lt;0.9,"Carg xar","Stby")))))</f>
        <v/>
      </c>
      <c r="J6909" s="12">
        <f>IF(OR(I6909="Carg FV",I6909="Carg xar"),MIN(IF(I6909="Carg FV",ABS(H6909),7.4),7.4,MAX(0,(0.9-M6909)*40)*0.95),0)</f>
        <v/>
      </c>
      <c r="K6909" s="12">
        <f>IF(I6909="V2H",MIN(MAX(0,H6909),7.4,MAX(0,(M6909-P6909)*40)*0.95),0)</f>
        <v/>
      </c>
      <c r="L6909" s="12">
        <f>IF(E6909=0,0,MAX(0,H6909-K6909))</f>
        <v/>
      </c>
      <c r="M6909" s="13">
        <f>M6908+J6908/40-IF(I6908="V2H",K6908/(0.95*40),0)-IF(E6909=0,IF(E6908=1,IF(D6909=1,30,40)*0.18/(2*40),0),0)-IF(E6909=1,IF(E6908=0,IF(D6909=1,30,40)*0.18/(2*40),0),0)</f>
        <v/>
      </c>
      <c r="N6909" s="14" t="n">
        <v>0.15</v>
      </c>
      <c r="O6909" s="15">
        <f>K6909*N6909</f>
        <v/>
      </c>
      <c r="P6909">
        <f>IF(E6909=0,0.3,IF(D6909=1,IF(C6909&gt;=Params!$B$13-3,IF(C6909&lt;Params!$B$13,Params!$B$20,0.3),0.3),IF(C6909&gt;=Params!$B$15-3,IF(C6909&lt;Params!$B$15,Params!$B$21,0.3),0.3)))</f>
        <v/>
      </c>
    </row>
    <row r="6910" ht="15" customHeight="1" s="1">
      <c r="A6910" s="9" t="n">
        <v>6907</v>
      </c>
      <c r="B6910" s="6" t="inlineStr">
        <is>
          <t>15/10</t>
        </is>
      </c>
      <c r="C6910" s="6" t="n">
        <v>18</v>
      </c>
      <c r="D6910" s="6" t="n">
        <v>0</v>
      </c>
      <c r="E6910" s="10">
        <f>IF(D6910=1, IF(OR(C6910&lt;10, C6910&gt;=15),1,0), IF(OR(C6910&lt;7, C6910&gt;=18),1,0))</f>
        <v/>
      </c>
      <c r="F6910" s="11" t="n">
        <v>2.495</v>
      </c>
      <c r="G6910" s="12">
        <f>0*8</f>
        <v/>
      </c>
      <c r="H6910" s="12">
        <f>F6910-G6910</f>
        <v/>
      </c>
      <c r="I6910" s="10">
        <f>IF(E6910=0,"Fora",IF(E6909=0,"Carg xar",IF(H6910&lt;0,IF(M6910&lt;0.9,"Carg FV","Stby"),IF(M6910&gt;P6910,"V2H",IF(M6910&lt;0.9,"Carg xar","Stby")))))</f>
        <v/>
      </c>
      <c r="J6910" s="12">
        <f>IF(OR(I6910="Carg FV",I6910="Carg xar"),MIN(IF(I6910="Carg FV",ABS(H6910),7.4),7.4,MAX(0,(0.9-M6910)*40)*0.95),0)</f>
        <v/>
      </c>
      <c r="K6910" s="12">
        <f>IF(I6910="V2H",MIN(MAX(0,H6910),7.4,MAX(0,(M6910-P6910)*40)*0.95),0)</f>
        <v/>
      </c>
      <c r="L6910" s="12">
        <f>IF(E6910=0,0,MAX(0,H6910-K6910))</f>
        <v/>
      </c>
      <c r="M6910" s="13">
        <f>M6909+J6909/40-IF(I6909="V2H",K6909/(0.95*40),0)-IF(E6910=0,IF(E6909=1,IF(D6910=1,30,40)*0.18/(2*40),0),0)-IF(E6910=1,IF(E6909=0,IF(D6910=1,30,40)*0.18/(2*40),0),0)</f>
        <v/>
      </c>
      <c r="N6910" s="14" t="n">
        <v>0.2</v>
      </c>
      <c r="O6910" s="15">
        <f>K6910*N6910</f>
        <v/>
      </c>
      <c r="P6910">
        <f>IF(E6910=0,0.3,IF(D6910=1,IF(C6910&gt;=Params!$B$13-3,IF(C6910&lt;Params!$B$13,Params!$B$20,0.3),0.3),IF(C6910&gt;=Params!$B$15-3,IF(C6910&lt;Params!$B$15,Params!$B$21,0.3),0.3)))</f>
        <v/>
      </c>
    </row>
    <row r="6911" ht="15" customHeight="1" s="1">
      <c r="A6911" s="9" t="n">
        <v>6908</v>
      </c>
      <c r="B6911" s="6" t="inlineStr">
        <is>
          <t>15/10</t>
        </is>
      </c>
      <c r="C6911" s="6" t="n">
        <v>19</v>
      </c>
      <c r="D6911" s="6" t="n">
        <v>0</v>
      </c>
      <c r="E6911" s="10">
        <f>IF(D6911=1, IF(OR(C6911&lt;10, C6911&gt;=15),1,0), IF(OR(C6911&lt;7, C6911&gt;=18),1,0))</f>
        <v/>
      </c>
      <c r="F6911" s="11" t="n">
        <v>0.926</v>
      </c>
      <c r="G6911" s="12">
        <f>0*8</f>
        <v/>
      </c>
      <c r="H6911" s="12">
        <f>F6911-G6911</f>
        <v/>
      </c>
      <c r="I6911" s="10">
        <f>IF(E6911=0,"Fora",IF(E6910=0,"Carg xar",IF(H6911&lt;0,IF(M6911&lt;0.9,"Carg FV","Stby"),IF(M6911&gt;P6911,"V2H",IF(M6911&lt;0.9,"Carg xar","Stby")))))</f>
        <v/>
      </c>
      <c r="J6911" s="12">
        <f>IF(OR(I6911="Carg FV",I6911="Carg xar"),MIN(IF(I6911="Carg FV",ABS(H6911),7.4),7.4,MAX(0,(0.9-M6911)*40)*0.95),0)</f>
        <v/>
      </c>
      <c r="K6911" s="12">
        <f>IF(I6911="V2H",MIN(MAX(0,H6911),7.4,MAX(0,(M6911-P6911)*40)*0.95),0)</f>
        <v/>
      </c>
      <c r="L6911" s="12">
        <f>IF(E6911=0,0,MAX(0,H6911-K6911))</f>
        <v/>
      </c>
      <c r="M6911" s="13">
        <f>M6910+J6910/40-IF(I6910="V2H",K6910/(0.95*40),0)-IF(E6911=0,IF(E6910=1,IF(D6911=1,30,40)*0.18/(2*40),0),0)-IF(E6911=1,IF(E6910=0,IF(D6911=1,30,40)*0.18/(2*40),0),0)</f>
        <v/>
      </c>
      <c r="N6911" s="14" t="n">
        <v>0.2</v>
      </c>
      <c r="O6911" s="15">
        <f>K6911*N6911</f>
        <v/>
      </c>
      <c r="P6911">
        <f>IF(E6911=0,0.3,IF(D6911=1,IF(C6911&gt;=Params!$B$13-3,IF(C6911&lt;Params!$B$13,Params!$B$20,0.3),0.3),IF(C6911&gt;=Params!$B$15-3,IF(C6911&lt;Params!$B$15,Params!$B$21,0.3),0.3)))</f>
        <v/>
      </c>
    </row>
    <row r="6912" ht="15" customHeight="1" s="1">
      <c r="A6912" s="9" t="n">
        <v>6909</v>
      </c>
      <c r="B6912" s="6" t="inlineStr">
        <is>
          <t>15/10</t>
        </is>
      </c>
      <c r="C6912" s="6" t="n">
        <v>20</v>
      </c>
      <c r="D6912" s="6" t="n">
        <v>0</v>
      </c>
      <c r="E6912" s="10">
        <f>IF(D6912=1, IF(OR(C6912&lt;10, C6912&gt;=15),1,0), IF(OR(C6912&lt;7, C6912&gt;=18),1,0))</f>
        <v/>
      </c>
      <c r="F6912" s="11" t="n">
        <v>1.921</v>
      </c>
      <c r="G6912" s="12">
        <f>0*8</f>
        <v/>
      </c>
      <c r="H6912" s="12">
        <f>F6912-G6912</f>
        <v/>
      </c>
      <c r="I6912" s="10">
        <f>IF(E6912=0,"Fora",IF(E6911=0,"Carg xar",IF(H6912&lt;0,IF(M6912&lt;0.9,"Carg FV","Stby"),IF(M6912&gt;P6912,"V2H",IF(M6912&lt;0.9,"Carg xar","Stby")))))</f>
        <v/>
      </c>
      <c r="J6912" s="12">
        <f>IF(OR(I6912="Carg FV",I6912="Carg xar"),MIN(IF(I6912="Carg FV",ABS(H6912),7.4),7.4,MAX(0,(0.9-M6912)*40)*0.95),0)</f>
        <v/>
      </c>
      <c r="K6912" s="12">
        <f>IF(I6912="V2H",MIN(MAX(0,H6912),7.4,MAX(0,(M6912-P6912)*40)*0.95),0)</f>
        <v/>
      </c>
      <c r="L6912" s="12">
        <f>IF(E6912=0,0,MAX(0,H6912-K6912))</f>
        <v/>
      </c>
      <c r="M6912" s="13">
        <f>M6911+J6911/40-IF(I6911="V2H",K6911/(0.95*40),0)-IF(E6912=0,IF(E6911=1,IF(D6912=1,30,40)*0.18/(2*40),0),0)-IF(E6912=1,IF(E6911=0,IF(D6912=1,30,40)*0.18/(2*40),0),0)</f>
        <v/>
      </c>
      <c r="N6912" s="14" t="n">
        <v>0.2</v>
      </c>
      <c r="O6912" s="15">
        <f>K6912*N6912</f>
        <v/>
      </c>
      <c r="P6912">
        <f>IF(E6912=0,0.3,IF(D6912=1,IF(C6912&gt;=Params!$B$13-3,IF(C6912&lt;Params!$B$13,Params!$B$20,0.3),0.3),IF(C6912&gt;=Params!$B$15-3,IF(C6912&lt;Params!$B$15,Params!$B$21,0.3),0.3)))</f>
        <v/>
      </c>
    </row>
    <row r="6913" ht="15" customHeight="1" s="1">
      <c r="A6913" s="9" t="n">
        <v>6910</v>
      </c>
      <c r="B6913" s="6" t="inlineStr">
        <is>
          <t>15/10</t>
        </is>
      </c>
      <c r="C6913" s="6" t="n">
        <v>21</v>
      </c>
      <c r="D6913" s="6" t="n">
        <v>0</v>
      </c>
      <c r="E6913" s="10">
        <f>IF(D6913=1, IF(OR(C6913&lt;10, C6913&gt;=15),1,0), IF(OR(C6913&lt;7, C6913&gt;=18),1,0))</f>
        <v/>
      </c>
      <c r="F6913" s="11" t="n">
        <v>1.061</v>
      </c>
      <c r="G6913" s="12">
        <f>0*8</f>
        <v/>
      </c>
      <c r="H6913" s="12">
        <f>F6913-G6913</f>
        <v/>
      </c>
      <c r="I6913" s="10">
        <f>IF(E6913=0,"Fora",IF(E6912=0,"Carg xar",IF(H6913&lt;0,IF(M6913&lt;0.9,"Carg FV","Stby"),IF(M6913&gt;P6913,"V2H",IF(M6913&lt;0.9,"Carg xar","Stby")))))</f>
        <v/>
      </c>
      <c r="J6913" s="12">
        <f>IF(OR(I6913="Carg FV",I6913="Carg xar"),MIN(IF(I6913="Carg FV",ABS(H6913),7.4),7.4,MAX(0,(0.9-M6913)*40)*0.95),0)</f>
        <v/>
      </c>
      <c r="K6913" s="12">
        <f>IF(I6913="V2H",MIN(MAX(0,H6913),7.4,MAX(0,(M6913-P6913)*40)*0.95),0)</f>
        <v/>
      </c>
      <c r="L6913" s="12">
        <f>IF(E6913=0,0,MAX(0,H6913-K6913))</f>
        <v/>
      </c>
      <c r="M6913" s="13">
        <f>M6912+J6912/40-IF(I6912="V2H",K6912/(0.95*40),0)-IF(E6913=0,IF(E6912=1,IF(D6913=1,30,40)*0.18/(2*40),0),0)-IF(E6913=1,IF(E6912=0,IF(D6913=1,30,40)*0.18/(2*40),0),0)</f>
        <v/>
      </c>
      <c r="N6913" s="14" t="n">
        <v>0.2</v>
      </c>
      <c r="O6913" s="15">
        <f>K6913*N6913</f>
        <v/>
      </c>
      <c r="P6913">
        <f>IF(E6913=0,0.3,IF(D6913=1,IF(C6913&gt;=Params!$B$13-3,IF(C6913&lt;Params!$B$13,Params!$B$20,0.3),0.3),IF(C6913&gt;=Params!$B$15-3,IF(C6913&lt;Params!$B$15,Params!$B$21,0.3),0.3)))</f>
        <v/>
      </c>
    </row>
    <row r="6914" ht="15" customHeight="1" s="1">
      <c r="A6914" s="9" t="n">
        <v>6911</v>
      </c>
      <c r="B6914" s="6" t="inlineStr">
        <is>
          <t>15/10</t>
        </is>
      </c>
      <c r="C6914" s="6" t="n">
        <v>22</v>
      </c>
      <c r="D6914" s="6" t="n">
        <v>0</v>
      </c>
      <c r="E6914" s="10">
        <f>IF(D6914=1, IF(OR(C6914&lt;10, C6914&gt;=15),1,0), IF(OR(C6914&lt;7, C6914&gt;=18),1,0))</f>
        <v/>
      </c>
      <c r="F6914" s="11" t="n">
        <v>1.146</v>
      </c>
      <c r="G6914" s="12">
        <f>0*8</f>
        <v/>
      </c>
      <c r="H6914" s="12">
        <f>F6914-G6914</f>
        <v/>
      </c>
      <c r="I6914" s="10">
        <f>IF(E6914=0,"Fora",IF(E6913=0,"Carg xar",IF(H6914&lt;0,IF(M6914&lt;0.9,"Carg FV","Stby"),IF(M6914&gt;P6914,"V2H",IF(M6914&lt;0.9,"Carg xar","Stby")))))</f>
        <v/>
      </c>
      <c r="J6914" s="12">
        <f>IF(OR(I6914="Carg FV",I6914="Carg xar"),MIN(IF(I6914="Carg FV",ABS(H6914),7.4),7.4,MAX(0,(0.9-M6914)*40)*0.95),0)</f>
        <v/>
      </c>
      <c r="K6914" s="12">
        <f>IF(I6914="V2H",MIN(MAX(0,H6914),7.4,MAX(0,(M6914-P6914)*40)*0.95),0)</f>
        <v/>
      </c>
      <c r="L6914" s="12">
        <f>IF(E6914=0,0,MAX(0,H6914-K6914))</f>
        <v/>
      </c>
      <c r="M6914" s="13">
        <f>M6913+J6913/40-IF(I6913="V2H",K6913/(0.95*40),0)-IF(E6914=0,IF(E6913=1,IF(D6914=1,30,40)*0.18/(2*40),0),0)-IF(E6914=1,IF(E6913=0,IF(D6914=1,30,40)*0.18/(2*40),0),0)</f>
        <v/>
      </c>
      <c r="N6914" s="14" t="n">
        <v>0.15</v>
      </c>
      <c r="O6914" s="15">
        <f>K6914*N6914</f>
        <v/>
      </c>
      <c r="P6914">
        <f>IF(E6914=0,0.3,IF(D6914=1,IF(C6914&gt;=Params!$B$13-3,IF(C6914&lt;Params!$B$13,Params!$B$20,0.3),0.3),IF(C6914&gt;=Params!$B$15-3,IF(C6914&lt;Params!$B$15,Params!$B$21,0.3),0.3)))</f>
        <v/>
      </c>
    </row>
    <row r="6915" ht="15" customHeight="1" s="1">
      <c r="A6915" s="9" t="n">
        <v>6912</v>
      </c>
      <c r="B6915" s="6" t="inlineStr">
        <is>
          <t>15/10</t>
        </is>
      </c>
      <c r="C6915" s="6" t="n">
        <v>23</v>
      </c>
      <c r="D6915" s="6" t="n">
        <v>0</v>
      </c>
      <c r="E6915" s="10">
        <f>IF(D6915=1, IF(OR(C6915&lt;10, C6915&gt;=15),1,0), IF(OR(C6915&lt;7, C6915&gt;=18),1,0))</f>
        <v/>
      </c>
      <c r="F6915" s="11" t="n">
        <v>0.97</v>
      </c>
      <c r="G6915" s="12">
        <f>0*8</f>
        <v/>
      </c>
      <c r="H6915" s="12">
        <f>F6915-G6915</f>
        <v/>
      </c>
      <c r="I6915" s="10">
        <f>IF(E6915=0,"Fora",IF(E6914=0,"Carg xar",IF(H6915&lt;0,IF(M6915&lt;0.9,"Carg FV","Stby"),IF(M6915&gt;P6915,"V2H",IF(M6915&lt;0.9,"Carg xar","Stby")))))</f>
        <v/>
      </c>
      <c r="J6915" s="12">
        <f>IF(OR(I6915="Carg FV",I6915="Carg xar"),MIN(IF(I6915="Carg FV",ABS(H6915),7.4),7.4,MAX(0,(0.9-M6915)*40)*0.95),0)</f>
        <v/>
      </c>
      <c r="K6915" s="12">
        <f>IF(I6915="V2H",MIN(MAX(0,H6915),7.4,MAX(0,(M6915-P6915)*40)*0.95),0)</f>
        <v/>
      </c>
      <c r="L6915" s="12">
        <f>IF(E6915=0,0,MAX(0,H6915-K6915))</f>
        <v/>
      </c>
      <c r="M6915" s="13">
        <f>M6914+J6914/40-IF(I6914="V2H",K6914/(0.95*40),0)-IF(E6915=0,IF(E6914=1,IF(D6915=1,30,40)*0.18/(2*40),0),0)-IF(E6915=1,IF(E6914=0,IF(D6915=1,30,40)*0.18/(2*40),0),0)</f>
        <v/>
      </c>
      <c r="N6915" s="14" t="n">
        <v>0.15</v>
      </c>
      <c r="O6915" s="15">
        <f>K6915*N6915</f>
        <v/>
      </c>
      <c r="P6915">
        <f>IF(E6915=0,0.3,IF(D6915=1,IF(C6915&gt;=Params!$B$13-3,IF(C6915&lt;Params!$B$13,Params!$B$20,0.3),0.3),IF(C6915&gt;=Params!$B$15-3,IF(C6915&lt;Params!$B$15,Params!$B$21,0.3),0.3)))</f>
        <v/>
      </c>
    </row>
    <row r="6916" ht="15" customHeight="1" s="1">
      <c r="A6916" s="9" t="n">
        <v>6913</v>
      </c>
      <c r="B6916" s="6" t="inlineStr">
        <is>
          <t>16/10</t>
        </is>
      </c>
      <c r="C6916" s="6" t="n">
        <v>0</v>
      </c>
      <c r="D6916" s="6" t="n">
        <v>0</v>
      </c>
      <c r="E6916" s="10">
        <f>IF(D6916=1, IF(OR(C6916&lt;10, C6916&gt;=15),1,0), IF(OR(C6916&lt;7, C6916&gt;=18),1,0))</f>
        <v/>
      </c>
      <c r="F6916" s="11" t="n">
        <v>0.367</v>
      </c>
      <c r="G6916" s="12">
        <f>0*8</f>
        <v/>
      </c>
      <c r="H6916" s="12">
        <f>F6916-G6916</f>
        <v/>
      </c>
      <c r="I6916" s="10">
        <f>IF(E6916=0,"Fora",IF(E6915=0,"Carg xar",IF(H6916&lt;0,IF(M6916&lt;0.9,"Carg FV","Stby"),IF(M6916&gt;P6916,"V2H",IF(M6916&lt;0.9,"Carg xar","Stby")))))</f>
        <v/>
      </c>
      <c r="J6916" s="12">
        <f>IF(OR(I6916="Carg FV",I6916="Carg xar"),MIN(IF(I6916="Carg FV",ABS(H6916),7.4),7.4,MAX(0,(0.9-M6916)*40)*0.95),0)</f>
        <v/>
      </c>
      <c r="K6916" s="12">
        <f>IF(I6916="V2H",MIN(MAX(0,H6916),7.4,MAX(0,(M6916-P6916)*40)*0.95),0)</f>
        <v/>
      </c>
      <c r="L6916" s="12">
        <f>IF(E6916=0,0,MAX(0,H6916-K6916))</f>
        <v/>
      </c>
      <c r="M6916" s="13">
        <f>M6915+J6915/40-IF(I6915="V2H",K6915/(0.95*40),0)-IF(E6916=0,IF(E6915=1,IF(D6916=1,30,40)*0.18/(2*40),0),0)-IF(E6916=1,IF(E6915=0,IF(D6916=1,30,40)*0.18/(2*40),0),0)</f>
        <v/>
      </c>
      <c r="N6916" s="14" t="n">
        <v>0.09</v>
      </c>
      <c r="O6916" s="15">
        <f>K6916*N6916</f>
        <v/>
      </c>
      <c r="P6916">
        <f>IF(E6916=0,0.3,IF(D6916=1,IF(C6916&gt;=Params!$B$13-3,IF(C6916&lt;Params!$B$13,Params!$B$20,0.3),0.3),IF(C6916&gt;=Params!$B$15-3,IF(C6916&lt;Params!$B$15,Params!$B$21,0.3),0.3)))</f>
        <v/>
      </c>
    </row>
    <row r="6917" ht="15" customHeight="1" s="1">
      <c r="A6917" s="9" t="n">
        <v>6914</v>
      </c>
      <c r="B6917" s="6" t="inlineStr">
        <is>
          <t>16/10</t>
        </is>
      </c>
      <c r="C6917" s="6" t="n">
        <v>1</v>
      </c>
      <c r="D6917" s="6" t="n">
        <v>0</v>
      </c>
      <c r="E6917" s="10">
        <f>IF(D6917=1, IF(OR(C6917&lt;10, C6917&gt;=15),1,0), IF(OR(C6917&lt;7, C6917&gt;=18),1,0))</f>
        <v/>
      </c>
      <c r="F6917" s="11" t="n">
        <v>0.193</v>
      </c>
      <c r="G6917" s="12">
        <f>0*8</f>
        <v/>
      </c>
      <c r="H6917" s="12">
        <f>F6917-G6917</f>
        <v/>
      </c>
      <c r="I6917" s="10">
        <f>IF(E6917=0,"Fora",IF(E6916=0,"Carg xar",IF(H6917&lt;0,IF(M6917&lt;0.9,"Carg FV","Stby"),IF(M6917&gt;P6917,"V2H",IF(M6917&lt;0.9,"Carg xar","Stby")))))</f>
        <v/>
      </c>
      <c r="J6917" s="12">
        <f>IF(OR(I6917="Carg FV",I6917="Carg xar"),MIN(IF(I6917="Carg FV",ABS(H6917),7.4),7.4,MAX(0,(0.9-M6917)*40)*0.95),0)</f>
        <v/>
      </c>
      <c r="K6917" s="12">
        <f>IF(I6917="V2H",MIN(MAX(0,H6917),7.4,MAX(0,(M6917-P6917)*40)*0.95),0)</f>
        <v/>
      </c>
      <c r="L6917" s="12">
        <f>IF(E6917=0,0,MAX(0,H6917-K6917))</f>
        <v/>
      </c>
      <c r="M6917" s="13">
        <f>M6916+J6916/40-IF(I6916="V2H",K6916/(0.95*40),0)-IF(E6917=0,IF(E6916=1,IF(D6917=1,30,40)*0.18/(2*40),0),0)-IF(E6917=1,IF(E6916=0,IF(D6917=1,30,40)*0.18/(2*40),0),0)</f>
        <v/>
      </c>
      <c r="N6917" s="14" t="n">
        <v>0.09</v>
      </c>
      <c r="O6917" s="15">
        <f>K6917*N6917</f>
        <v/>
      </c>
      <c r="P6917">
        <f>IF(E6917=0,0.3,IF(D6917=1,IF(C6917&gt;=Params!$B$13-3,IF(C6917&lt;Params!$B$13,Params!$B$20,0.3),0.3),IF(C6917&gt;=Params!$B$15-3,IF(C6917&lt;Params!$B$15,Params!$B$21,0.3),0.3)))</f>
        <v/>
      </c>
    </row>
    <row r="6918" ht="15" customHeight="1" s="1">
      <c r="A6918" s="9" t="n">
        <v>6915</v>
      </c>
      <c r="B6918" s="6" t="inlineStr">
        <is>
          <t>16/10</t>
        </is>
      </c>
      <c r="C6918" s="6" t="n">
        <v>2</v>
      </c>
      <c r="D6918" s="6" t="n">
        <v>0</v>
      </c>
      <c r="E6918" s="10">
        <f>IF(D6918=1, IF(OR(C6918&lt;10, C6918&gt;=15),1,0), IF(OR(C6918&lt;7, C6918&gt;=18),1,0))</f>
        <v/>
      </c>
      <c r="F6918" s="11" t="n">
        <v>0.141</v>
      </c>
      <c r="G6918" s="12">
        <f>0*8</f>
        <v/>
      </c>
      <c r="H6918" s="12">
        <f>F6918-G6918</f>
        <v/>
      </c>
      <c r="I6918" s="10">
        <f>IF(E6918=0,"Fora",IF(E6917=0,"Carg xar",IF(H6918&lt;0,IF(M6918&lt;0.9,"Carg FV","Stby"),IF(M6918&gt;P6918,"V2H",IF(M6918&lt;0.9,"Carg xar","Stby")))))</f>
        <v/>
      </c>
      <c r="J6918" s="12">
        <f>IF(OR(I6918="Carg FV",I6918="Carg xar"),MIN(IF(I6918="Carg FV",ABS(H6918),7.4),7.4,MAX(0,(0.9-M6918)*40)*0.95),0)</f>
        <v/>
      </c>
      <c r="K6918" s="12">
        <f>IF(I6918="V2H",MIN(MAX(0,H6918),7.4,MAX(0,(M6918-P6918)*40)*0.95),0)</f>
        <v/>
      </c>
      <c r="L6918" s="12">
        <f>IF(E6918=0,0,MAX(0,H6918-K6918))</f>
        <v/>
      </c>
      <c r="M6918" s="13">
        <f>M6917+J6917/40-IF(I6917="V2H",K6917/(0.95*40),0)-IF(E6918=0,IF(E6917=1,IF(D6918=1,30,40)*0.18/(2*40),0),0)-IF(E6918=1,IF(E6917=0,IF(D6918=1,30,40)*0.18/(2*40),0),0)</f>
        <v/>
      </c>
      <c r="N6918" s="14" t="n">
        <v>0.09</v>
      </c>
      <c r="O6918" s="15">
        <f>K6918*N6918</f>
        <v/>
      </c>
      <c r="P6918">
        <f>IF(E6918=0,0.3,IF(D6918=1,IF(C6918&gt;=Params!$B$13-3,IF(C6918&lt;Params!$B$13,Params!$B$20,0.3),0.3),IF(C6918&gt;=Params!$B$15-3,IF(C6918&lt;Params!$B$15,Params!$B$21,0.3),0.3)))</f>
        <v/>
      </c>
    </row>
    <row r="6919" ht="15" customHeight="1" s="1">
      <c r="A6919" s="9" t="n">
        <v>6916</v>
      </c>
      <c r="B6919" s="6" t="inlineStr">
        <is>
          <t>16/10</t>
        </is>
      </c>
      <c r="C6919" s="6" t="n">
        <v>3</v>
      </c>
      <c r="D6919" s="6" t="n">
        <v>0</v>
      </c>
      <c r="E6919" s="10">
        <f>IF(D6919=1, IF(OR(C6919&lt;10, C6919&gt;=15),1,0), IF(OR(C6919&lt;7, C6919&gt;=18),1,0))</f>
        <v/>
      </c>
      <c r="F6919" s="11" t="n">
        <v>0.176</v>
      </c>
      <c r="G6919" s="12">
        <f>0*8</f>
        <v/>
      </c>
      <c r="H6919" s="12">
        <f>F6919-G6919</f>
        <v/>
      </c>
      <c r="I6919" s="10">
        <f>IF(E6919=0,"Fora",IF(E6918=0,"Carg xar",IF(H6919&lt;0,IF(M6919&lt;0.9,"Carg FV","Stby"),IF(M6919&gt;P6919,"V2H",IF(M6919&lt;0.9,"Carg xar","Stby")))))</f>
        <v/>
      </c>
      <c r="J6919" s="12">
        <f>IF(OR(I6919="Carg FV",I6919="Carg xar"),MIN(IF(I6919="Carg FV",ABS(H6919),7.4),7.4,MAX(0,(0.9-M6919)*40)*0.95),0)</f>
        <v/>
      </c>
      <c r="K6919" s="12">
        <f>IF(I6919="V2H",MIN(MAX(0,H6919),7.4,MAX(0,(M6919-P6919)*40)*0.95),0)</f>
        <v/>
      </c>
      <c r="L6919" s="12">
        <f>IF(E6919=0,0,MAX(0,H6919-K6919))</f>
        <v/>
      </c>
      <c r="M6919" s="13">
        <f>M6918+J6918/40-IF(I6918="V2H",K6918/(0.95*40),0)-IF(E6919=0,IF(E6918=1,IF(D6919=1,30,40)*0.18/(2*40),0),0)-IF(E6919=1,IF(E6918=0,IF(D6919=1,30,40)*0.18/(2*40),0),0)</f>
        <v/>
      </c>
      <c r="N6919" s="14" t="n">
        <v>0.09</v>
      </c>
      <c r="O6919" s="15">
        <f>K6919*N6919</f>
        <v/>
      </c>
      <c r="P6919">
        <f>IF(E6919=0,0.3,IF(D6919=1,IF(C6919&gt;=Params!$B$13-3,IF(C6919&lt;Params!$B$13,Params!$B$20,0.3),0.3),IF(C6919&gt;=Params!$B$15-3,IF(C6919&lt;Params!$B$15,Params!$B$21,0.3),0.3)))</f>
        <v/>
      </c>
    </row>
    <row r="6920" ht="15" customHeight="1" s="1">
      <c r="A6920" s="9" t="n">
        <v>6917</v>
      </c>
      <c r="B6920" s="6" t="inlineStr">
        <is>
          <t>16/10</t>
        </is>
      </c>
      <c r="C6920" s="6" t="n">
        <v>4</v>
      </c>
      <c r="D6920" s="6" t="n">
        <v>0</v>
      </c>
      <c r="E6920" s="10">
        <f>IF(D6920=1, IF(OR(C6920&lt;10, C6920&gt;=15),1,0), IF(OR(C6920&lt;7, C6920&gt;=18),1,0))</f>
        <v/>
      </c>
      <c r="F6920" s="11" t="n">
        <v>0.126</v>
      </c>
      <c r="G6920" s="12">
        <f>0*8</f>
        <v/>
      </c>
      <c r="H6920" s="12">
        <f>F6920-G6920</f>
        <v/>
      </c>
      <c r="I6920" s="10">
        <f>IF(E6920=0,"Fora",IF(E6919=0,"Carg xar",IF(H6920&lt;0,IF(M6920&lt;0.9,"Carg FV","Stby"),IF(M6920&gt;P6920,"V2H",IF(M6920&lt;0.9,"Carg xar","Stby")))))</f>
        <v/>
      </c>
      <c r="J6920" s="12">
        <f>IF(OR(I6920="Carg FV",I6920="Carg xar"),MIN(IF(I6920="Carg FV",ABS(H6920),7.4),7.4,MAX(0,(0.9-M6920)*40)*0.95),0)</f>
        <v/>
      </c>
      <c r="K6920" s="12">
        <f>IF(I6920="V2H",MIN(MAX(0,H6920),7.4,MAX(0,(M6920-P6920)*40)*0.95),0)</f>
        <v/>
      </c>
      <c r="L6920" s="12">
        <f>IF(E6920=0,0,MAX(0,H6920-K6920))</f>
        <v/>
      </c>
      <c r="M6920" s="13">
        <f>M6919+J6919/40-IF(I6919="V2H",K6919/(0.95*40),0)-IF(E6920=0,IF(E6919=1,IF(D6920=1,30,40)*0.18/(2*40),0),0)-IF(E6920=1,IF(E6919=0,IF(D6920=1,30,40)*0.18/(2*40),0),0)</f>
        <v/>
      </c>
      <c r="N6920" s="14" t="n">
        <v>0.09</v>
      </c>
      <c r="O6920" s="15">
        <f>K6920*N6920</f>
        <v/>
      </c>
      <c r="P6920">
        <f>IF(E6920=0,0.3,IF(D6920=1,IF(C6920&gt;=Params!$B$13-3,IF(C6920&lt;Params!$B$13,Params!$B$20,0.3),0.3),IF(C6920&gt;=Params!$B$15-3,IF(C6920&lt;Params!$B$15,Params!$B$21,0.3),0.3)))</f>
        <v/>
      </c>
    </row>
    <row r="6921" ht="15" customHeight="1" s="1">
      <c r="A6921" s="9" t="n">
        <v>6918</v>
      </c>
      <c r="B6921" s="6" t="inlineStr">
        <is>
          <t>16/10</t>
        </is>
      </c>
      <c r="C6921" s="6" t="n">
        <v>5</v>
      </c>
      <c r="D6921" s="6" t="n">
        <v>0</v>
      </c>
      <c r="E6921" s="10">
        <f>IF(D6921=1, IF(OR(C6921&lt;10, C6921&gt;=15),1,0), IF(OR(C6921&lt;7, C6921&gt;=18),1,0))</f>
        <v/>
      </c>
      <c r="F6921" s="11" t="n">
        <v>0.179</v>
      </c>
      <c r="G6921" s="12">
        <f>0*8</f>
        <v/>
      </c>
      <c r="H6921" s="12">
        <f>F6921-G6921</f>
        <v/>
      </c>
      <c r="I6921" s="10">
        <f>IF(E6921=0,"Fora",IF(E6920=0,"Carg xar",IF(H6921&lt;0,IF(M6921&lt;0.9,"Carg FV","Stby"),IF(M6921&gt;P6921,"V2H",IF(M6921&lt;0.9,"Carg xar","Stby")))))</f>
        <v/>
      </c>
      <c r="J6921" s="12">
        <f>IF(OR(I6921="Carg FV",I6921="Carg xar"),MIN(IF(I6921="Carg FV",ABS(H6921),7.4),7.4,MAX(0,(0.9-M6921)*40)*0.95),0)</f>
        <v/>
      </c>
      <c r="K6921" s="12">
        <f>IF(I6921="V2H",MIN(MAX(0,H6921),7.4,MAX(0,(M6921-P6921)*40)*0.95),0)</f>
        <v/>
      </c>
      <c r="L6921" s="12">
        <f>IF(E6921=0,0,MAX(0,H6921-K6921))</f>
        <v/>
      </c>
      <c r="M6921" s="13">
        <f>M6920+J6920/40-IF(I6920="V2H",K6920/(0.95*40),0)-IF(E6921=0,IF(E6920=1,IF(D6921=1,30,40)*0.18/(2*40),0),0)-IF(E6921=1,IF(E6920=0,IF(D6921=1,30,40)*0.18/(2*40),0),0)</f>
        <v/>
      </c>
      <c r="N6921" s="14" t="n">
        <v>0.09</v>
      </c>
      <c r="O6921" s="15">
        <f>K6921*N6921</f>
        <v/>
      </c>
      <c r="P6921">
        <f>IF(E6921=0,0.3,IF(D6921=1,IF(C6921&gt;=Params!$B$13-3,IF(C6921&lt;Params!$B$13,Params!$B$20,0.3),0.3),IF(C6921&gt;=Params!$B$15-3,IF(C6921&lt;Params!$B$15,Params!$B$21,0.3),0.3)))</f>
        <v/>
      </c>
    </row>
    <row r="6922" ht="15" customHeight="1" s="1">
      <c r="A6922" s="9" t="n">
        <v>6919</v>
      </c>
      <c r="B6922" s="6" t="inlineStr">
        <is>
          <t>16/10</t>
        </is>
      </c>
      <c r="C6922" s="6" t="n">
        <v>6</v>
      </c>
      <c r="D6922" s="6" t="n">
        <v>0</v>
      </c>
      <c r="E6922" s="10">
        <f>IF(D6922=1, IF(OR(C6922&lt;10, C6922&gt;=15),1,0), IF(OR(C6922&lt;7, C6922&gt;=18),1,0))</f>
        <v/>
      </c>
      <c r="F6922" s="11" t="n">
        <v>0.188</v>
      </c>
      <c r="G6922" s="12">
        <f>0*8</f>
        <v/>
      </c>
      <c r="H6922" s="12">
        <f>F6922-G6922</f>
        <v/>
      </c>
      <c r="I6922" s="10">
        <f>IF(E6922=0,"Fora",IF(E6921=0,"Carg xar",IF(H6922&lt;0,IF(M6922&lt;0.9,"Carg FV","Stby"),IF(M6922&gt;P6922,"V2H",IF(M6922&lt;0.9,"Carg xar","Stby")))))</f>
        <v/>
      </c>
      <c r="J6922" s="12">
        <f>IF(OR(I6922="Carg FV",I6922="Carg xar"),MIN(IF(I6922="Carg FV",ABS(H6922),7.4),7.4,MAX(0,(0.9-M6922)*40)*0.95),0)</f>
        <v/>
      </c>
      <c r="K6922" s="12">
        <f>IF(I6922="V2H",MIN(MAX(0,H6922),7.4,MAX(0,(M6922-P6922)*40)*0.95),0)</f>
        <v/>
      </c>
      <c r="L6922" s="12">
        <f>IF(E6922=0,0,MAX(0,H6922-K6922))</f>
        <v/>
      </c>
      <c r="M6922" s="13">
        <f>M6921+J6921/40-IF(I6921="V2H",K6921/(0.95*40),0)-IF(E6922=0,IF(E6921=1,IF(D6922=1,30,40)*0.18/(2*40),0),0)-IF(E6922=1,IF(E6921=0,IF(D6922=1,30,40)*0.18/(2*40),0),0)</f>
        <v/>
      </c>
      <c r="N6922" s="14" t="n">
        <v>0.09</v>
      </c>
      <c r="O6922" s="15">
        <f>K6922*N6922</f>
        <v/>
      </c>
      <c r="P6922">
        <f>IF(E6922=0,0.3,IF(D6922=1,IF(C6922&gt;=Params!$B$13-3,IF(C6922&lt;Params!$B$13,Params!$B$20,0.3),0.3),IF(C6922&gt;=Params!$B$15-3,IF(C6922&lt;Params!$B$15,Params!$B$21,0.3),0.3)))</f>
        <v/>
      </c>
    </row>
    <row r="6923" ht="15" customHeight="1" s="1">
      <c r="A6923" s="9" t="n">
        <v>6920</v>
      </c>
      <c r="B6923" s="6" t="inlineStr">
        <is>
          <t>16/10</t>
        </is>
      </c>
      <c r="C6923" s="6" t="n">
        <v>7</v>
      </c>
      <c r="D6923" s="6" t="n">
        <v>0</v>
      </c>
      <c r="E6923" s="10">
        <f>IF(D6923=1, IF(OR(C6923&lt;10, C6923&gt;=15),1,0), IF(OR(C6923&lt;7, C6923&gt;=18),1,0))</f>
        <v/>
      </c>
      <c r="F6923" s="11" t="n">
        <v>0.6909999999999999</v>
      </c>
      <c r="G6923" s="12">
        <f>0.02*8</f>
        <v/>
      </c>
      <c r="H6923" s="12">
        <f>F6923-G6923</f>
        <v/>
      </c>
      <c r="I6923" s="10">
        <f>IF(E6923=0,"Fora",IF(E6922=0,"Carg xar",IF(H6923&lt;0,IF(M6923&lt;0.9,"Carg FV","Stby"),IF(M6923&gt;P6923,"V2H",IF(M6923&lt;0.9,"Carg xar","Stby")))))</f>
        <v/>
      </c>
      <c r="J6923" s="12">
        <f>IF(OR(I6923="Carg FV",I6923="Carg xar"),MIN(IF(I6923="Carg FV",ABS(H6923),7.4),7.4,MAX(0,(0.9-M6923)*40)*0.95),0)</f>
        <v/>
      </c>
      <c r="K6923" s="12">
        <f>IF(I6923="V2H",MIN(MAX(0,H6923),7.4,MAX(0,(M6923-P6923)*40)*0.95),0)</f>
        <v/>
      </c>
      <c r="L6923" s="12">
        <f>IF(E6923=0,0,MAX(0,H6923-K6923))</f>
        <v/>
      </c>
      <c r="M6923" s="13">
        <f>M6922+J6922/40-IF(I6922="V2H",K6922/(0.95*40),0)-IF(E6923=0,IF(E6922=1,IF(D6923=1,30,40)*0.18/(2*40),0),0)-IF(E6923=1,IF(E6922=0,IF(D6923=1,30,40)*0.18/(2*40),0),0)</f>
        <v/>
      </c>
      <c r="N6923" s="14" t="n">
        <v>0.09</v>
      </c>
      <c r="O6923" s="15">
        <f>K6923*N6923</f>
        <v/>
      </c>
      <c r="P6923">
        <f>IF(E6923=0,0.3,IF(D6923=1,IF(C6923&gt;=Params!$B$13-3,IF(C6923&lt;Params!$B$13,Params!$B$20,0.3),0.3),IF(C6923&gt;=Params!$B$15-3,IF(C6923&lt;Params!$B$15,Params!$B$21,0.3),0.3)))</f>
        <v/>
      </c>
    </row>
    <row r="6924" ht="15" customHeight="1" s="1">
      <c r="A6924" s="9" t="n">
        <v>6921</v>
      </c>
      <c r="B6924" s="6" t="inlineStr">
        <is>
          <t>16/10</t>
        </is>
      </c>
      <c r="C6924" s="6" t="n">
        <v>8</v>
      </c>
      <c r="D6924" s="6" t="n">
        <v>0</v>
      </c>
      <c r="E6924" s="10">
        <f>IF(D6924=1, IF(OR(C6924&lt;10, C6924&gt;=15),1,0), IF(OR(C6924&lt;7, C6924&gt;=18),1,0))</f>
        <v/>
      </c>
      <c r="F6924" s="11" t="n">
        <v>0.324</v>
      </c>
      <c r="G6924" s="12">
        <f>0.14*8</f>
        <v/>
      </c>
      <c r="H6924" s="12">
        <f>F6924-G6924</f>
        <v/>
      </c>
      <c r="I6924" s="10">
        <f>IF(E6924=0,"Fora",IF(E6923=0,"Carg xar",IF(H6924&lt;0,IF(M6924&lt;0.9,"Carg FV","Stby"),IF(M6924&gt;P6924,"V2H",IF(M6924&lt;0.9,"Carg xar","Stby")))))</f>
        <v/>
      </c>
      <c r="J6924" s="12">
        <f>IF(OR(I6924="Carg FV",I6924="Carg xar"),MIN(IF(I6924="Carg FV",ABS(H6924),7.4),7.4,MAX(0,(0.9-M6924)*40)*0.95),0)</f>
        <v/>
      </c>
      <c r="K6924" s="12">
        <f>IF(I6924="V2H",MIN(MAX(0,H6924),7.4,MAX(0,(M6924-P6924)*40)*0.95),0)</f>
        <v/>
      </c>
      <c r="L6924" s="12">
        <f>IF(E6924=0,0,MAX(0,H6924-K6924))</f>
        <v/>
      </c>
      <c r="M6924" s="13">
        <f>M6923+J6923/40-IF(I6923="V2H",K6923/(0.95*40),0)-IF(E6924=0,IF(E6923=1,IF(D6924=1,30,40)*0.18/(2*40),0),0)-IF(E6924=1,IF(E6923=0,IF(D6924=1,30,40)*0.18/(2*40),0),0)</f>
        <v/>
      </c>
      <c r="N6924" s="14" t="n">
        <v>0.15</v>
      </c>
      <c r="O6924" s="15">
        <f>K6924*N6924</f>
        <v/>
      </c>
      <c r="P6924">
        <f>IF(E6924=0,0.3,IF(D6924=1,IF(C6924&gt;=Params!$B$13-3,IF(C6924&lt;Params!$B$13,Params!$B$20,0.3),0.3),IF(C6924&gt;=Params!$B$15-3,IF(C6924&lt;Params!$B$15,Params!$B$21,0.3),0.3)))</f>
        <v/>
      </c>
    </row>
    <row r="6925" ht="15" customHeight="1" s="1">
      <c r="A6925" s="9" t="n">
        <v>6922</v>
      </c>
      <c r="B6925" s="6" t="inlineStr">
        <is>
          <t>16/10</t>
        </is>
      </c>
      <c r="C6925" s="6" t="n">
        <v>9</v>
      </c>
      <c r="D6925" s="6" t="n">
        <v>0</v>
      </c>
      <c r="E6925" s="10">
        <f>IF(D6925=1, IF(OR(C6925&lt;10, C6925&gt;=15),1,0), IF(OR(C6925&lt;7, C6925&gt;=18),1,0))</f>
        <v/>
      </c>
      <c r="F6925" s="11" t="n">
        <v>0.641</v>
      </c>
      <c r="G6925" s="12">
        <f>0.32*8</f>
        <v/>
      </c>
      <c r="H6925" s="12">
        <f>F6925-G6925</f>
        <v/>
      </c>
      <c r="I6925" s="10">
        <f>IF(E6925=0,"Fora",IF(E6924=0,"Carg xar",IF(H6925&lt;0,IF(M6925&lt;0.9,"Carg FV","Stby"),IF(M6925&gt;P6925,"V2H",IF(M6925&lt;0.9,"Carg xar","Stby")))))</f>
        <v/>
      </c>
      <c r="J6925" s="12">
        <f>IF(OR(I6925="Carg FV",I6925="Carg xar"),MIN(IF(I6925="Carg FV",ABS(H6925),7.4),7.4,MAX(0,(0.9-M6925)*40)*0.95),0)</f>
        <v/>
      </c>
      <c r="K6925" s="12">
        <f>IF(I6925="V2H",MIN(MAX(0,H6925),7.4,MAX(0,(M6925-P6925)*40)*0.95),0)</f>
        <v/>
      </c>
      <c r="L6925" s="12">
        <f>IF(E6925=0,0,MAX(0,H6925-K6925))</f>
        <v/>
      </c>
      <c r="M6925" s="13">
        <f>M6924+J6924/40-IF(I6924="V2H",K6924/(0.95*40),0)-IF(E6925=0,IF(E6924=1,IF(D6925=1,30,40)*0.18/(2*40),0),0)-IF(E6925=1,IF(E6924=0,IF(D6925=1,30,40)*0.18/(2*40),0),0)</f>
        <v/>
      </c>
      <c r="N6925" s="14" t="n">
        <v>0.15</v>
      </c>
      <c r="O6925" s="15">
        <f>K6925*N6925</f>
        <v/>
      </c>
      <c r="P6925">
        <f>IF(E6925=0,0.3,IF(D6925=1,IF(C6925&gt;=Params!$B$13-3,IF(C6925&lt;Params!$B$13,Params!$B$20,0.3),0.3),IF(C6925&gt;=Params!$B$15-3,IF(C6925&lt;Params!$B$15,Params!$B$21,0.3),0.3)))</f>
        <v/>
      </c>
    </row>
    <row r="6926" ht="15" customHeight="1" s="1">
      <c r="A6926" s="9" t="n">
        <v>6923</v>
      </c>
      <c r="B6926" s="6" t="inlineStr">
        <is>
          <t>16/10</t>
        </is>
      </c>
      <c r="C6926" s="6" t="n">
        <v>10</v>
      </c>
      <c r="D6926" s="6" t="n">
        <v>0</v>
      </c>
      <c r="E6926" s="10">
        <f>IF(D6926=1, IF(OR(C6926&lt;10, C6926&gt;=15),1,0), IF(OR(C6926&lt;7, C6926&gt;=18),1,0))</f>
        <v/>
      </c>
      <c r="F6926" s="11" t="n">
        <v>1.563</v>
      </c>
      <c r="G6926" s="12">
        <f>0.52*8</f>
        <v/>
      </c>
      <c r="H6926" s="12">
        <f>F6926-G6926</f>
        <v/>
      </c>
      <c r="I6926" s="10">
        <f>IF(E6926=0,"Fora",IF(E6925=0,"Carg xar",IF(H6926&lt;0,IF(M6926&lt;0.9,"Carg FV","Stby"),IF(M6926&gt;P6926,"V2H",IF(M6926&lt;0.9,"Carg xar","Stby")))))</f>
        <v/>
      </c>
      <c r="J6926" s="12">
        <f>IF(OR(I6926="Carg FV",I6926="Carg xar"),MIN(IF(I6926="Carg FV",ABS(H6926),7.4),7.4,MAX(0,(0.9-M6926)*40)*0.95),0)</f>
        <v/>
      </c>
      <c r="K6926" s="12">
        <f>IF(I6926="V2H",MIN(MAX(0,H6926),7.4,MAX(0,(M6926-P6926)*40)*0.95),0)</f>
        <v/>
      </c>
      <c r="L6926" s="12">
        <f>IF(E6926=0,0,MAX(0,H6926-K6926))</f>
        <v/>
      </c>
      <c r="M6926" s="13">
        <f>M6925+J6925/40-IF(I6925="V2H",K6925/(0.95*40),0)-IF(E6926=0,IF(E6925=1,IF(D6926=1,30,40)*0.18/(2*40),0),0)-IF(E6926=1,IF(E6925=0,IF(D6926=1,30,40)*0.18/(2*40),0),0)</f>
        <v/>
      </c>
      <c r="N6926" s="14" t="n">
        <v>0.2</v>
      </c>
      <c r="O6926" s="15">
        <f>K6926*N6926</f>
        <v/>
      </c>
      <c r="P6926">
        <f>IF(E6926=0,0.3,IF(D6926=1,IF(C6926&gt;=Params!$B$13-3,IF(C6926&lt;Params!$B$13,Params!$B$20,0.3),0.3),IF(C6926&gt;=Params!$B$15-3,IF(C6926&lt;Params!$B$15,Params!$B$21,0.3),0.3)))</f>
        <v/>
      </c>
    </row>
    <row r="6927" ht="15" customHeight="1" s="1">
      <c r="A6927" s="9" t="n">
        <v>6924</v>
      </c>
      <c r="B6927" s="6" t="inlineStr">
        <is>
          <t>16/10</t>
        </is>
      </c>
      <c r="C6927" s="6" t="n">
        <v>11</v>
      </c>
      <c r="D6927" s="6" t="n">
        <v>0</v>
      </c>
      <c r="E6927" s="10">
        <f>IF(D6927=1, IF(OR(C6927&lt;10, C6927&gt;=15),1,0), IF(OR(C6927&lt;7, C6927&gt;=18),1,0))</f>
        <v/>
      </c>
      <c r="F6927" s="11" t="n">
        <v>1.084</v>
      </c>
      <c r="G6927" s="12">
        <f>0.65*8</f>
        <v/>
      </c>
      <c r="H6927" s="12">
        <f>F6927-G6927</f>
        <v/>
      </c>
      <c r="I6927" s="10">
        <f>IF(E6927=0,"Fora",IF(E6926=0,"Carg xar",IF(H6927&lt;0,IF(M6927&lt;0.9,"Carg FV","Stby"),IF(M6927&gt;P6927,"V2H",IF(M6927&lt;0.9,"Carg xar","Stby")))))</f>
        <v/>
      </c>
      <c r="J6927" s="12">
        <f>IF(OR(I6927="Carg FV",I6927="Carg xar"),MIN(IF(I6927="Carg FV",ABS(H6927),7.4),7.4,MAX(0,(0.9-M6927)*40)*0.95),0)</f>
        <v/>
      </c>
      <c r="K6927" s="12">
        <f>IF(I6927="V2H",MIN(MAX(0,H6927),7.4,MAX(0,(M6927-P6927)*40)*0.95),0)</f>
        <v/>
      </c>
      <c r="L6927" s="12">
        <f>IF(E6927=0,0,MAX(0,H6927-K6927))</f>
        <v/>
      </c>
      <c r="M6927" s="13">
        <f>M6926+J6926/40-IF(I6926="V2H",K6926/(0.95*40),0)-IF(E6927=0,IF(E6926=1,IF(D6927=1,30,40)*0.18/(2*40),0),0)-IF(E6927=1,IF(E6926=0,IF(D6927=1,30,40)*0.18/(2*40),0),0)</f>
        <v/>
      </c>
      <c r="N6927" s="14" t="n">
        <v>0.2</v>
      </c>
      <c r="O6927" s="15">
        <f>K6927*N6927</f>
        <v/>
      </c>
      <c r="P6927">
        <f>IF(E6927=0,0.3,IF(D6927=1,IF(C6927&gt;=Params!$B$13-3,IF(C6927&lt;Params!$B$13,Params!$B$20,0.3),0.3),IF(C6927&gt;=Params!$B$15-3,IF(C6927&lt;Params!$B$15,Params!$B$21,0.3),0.3)))</f>
        <v/>
      </c>
    </row>
    <row r="6928" ht="15" customHeight="1" s="1">
      <c r="A6928" s="9" t="n">
        <v>6925</v>
      </c>
      <c r="B6928" s="6" t="inlineStr">
        <is>
          <t>16/10</t>
        </is>
      </c>
      <c r="C6928" s="6" t="n">
        <v>12</v>
      </c>
      <c r="D6928" s="6" t="n">
        <v>0</v>
      </c>
      <c r="E6928" s="10">
        <f>IF(D6928=1, IF(OR(C6928&lt;10, C6928&gt;=15),1,0), IF(OR(C6928&lt;7, C6928&gt;=18),1,0))</f>
        <v/>
      </c>
      <c r="F6928" s="11" t="n">
        <v>0.204</v>
      </c>
      <c r="G6928" s="12">
        <f>0.72*8</f>
        <v/>
      </c>
      <c r="H6928" s="12">
        <f>F6928-G6928</f>
        <v/>
      </c>
      <c r="I6928" s="10">
        <f>IF(E6928=0,"Fora",IF(E6927=0,"Carg xar",IF(H6928&lt;0,IF(M6928&lt;0.9,"Carg FV","Stby"),IF(M6928&gt;P6928,"V2H",IF(M6928&lt;0.9,"Carg xar","Stby")))))</f>
        <v/>
      </c>
      <c r="J6928" s="12">
        <f>IF(OR(I6928="Carg FV",I6928="Carg xar"),MIN(IF(I6928="Carg FV",ABS(H6928),7.4),7.4,MAX(0,(0.9-M6928)*40)*0.95),0)</f>
        <v/>
      </c>
      <c r="K6928" s="12">
        <f>IF(I6928="V2H",MIN(MAX(0,H6928),7.4,MAX(0,(M6928-P6928)*40)*0.95),0)</f>
        <v/>
      </c>
      <c r="L6928" s="12">
        <f>IF(E6928=0,0,MAX(0,H6928-K6928))</f>
        <v/>
      </c>
      <c r="M6928" s="13">
        <f>M6927+J6927/40-IF(I6927="V2H",K6927/(0.95*40),0)-IF(E6928=0,IF(E6927=1,IF(D6928=1,30,40)*0.18/(2*40),0),0)-IF(E6928=1,IF(E6927=0,IF(D6928=1,30,40)*0.18/(2*40),0),0)</f>
        <v/>
      </c>
      <c r="N6928" s="14" t="n">
        <v>0.2</v>
      </c>
      <c r="O6928" s="15">
        <f>K6928*N6928</f>
        <v/>
      </c>
      <c r="P6928">
        <f>IF(E6928=0,0.3,IF(D6928=1,IF(C6928&gt;=Params!$B$13-3,IF(C6928&lt;Params!$B$13,Params!$B$20,0.3),0.3),IF(C6928&gt;=Params!$B$15-3,IF(C6928&lt;Params!$B$15,Params!$B$21,0.3),0.3)))</f>
        <v/>
      </c>
    </row>
    <row r="6929" ht="15" customHeight="1" s="1">
      <c r="A6929" s="9" t="n">
        <v>6926</v>
      </c>
      <c r="B6929" s="6" t="inlineStr">
        <is>
          <t>16/10</t>
        </is>
      </c>
      <c r="C6929" s="6" t="n">
        <v>13</v>
      </c>
      <c r="D6929" s="6" t="n">
        <v>0</v>
      </c>
      <c r="E6929" s="10">
        <f>IF(D6929=1, IF(OR(C6929&lt;10, C6929&gt;=15),1,0), IF(OR(C6929&lt;7, C6929&gt;=18),1,0))</f>
        <v/>
      </c>
      <c r="F6929" s="11" t="n">
        <v>0</v>
      </c>
      <c r="G6929" s="12">
        <f>0.68*8</f>
        <v/>
      </c>
      <c r="H6929" s="12">
        <f>F6929-G6929</f>
        <v/>
      </c>
      <c r="I6929" s="10">
        <f>IF(E6929=0,"Fora",IF(E6928=0,"Carg xar",IF(H6929&lt;0,IF(M6929&lt;0.9,"Carg FV","Stby"),IF(M6929&gt;P6929,"V2H",IF(M6929&lt;0.9,"Carg xar","Stby")))))</f>
        <v/>
      </c>
      <c r="J6929" s="12">
        <f>IF(OR(I6929="Carg FV",I6929="Carg xar"),MIN(IF(I6929="Carg FV",ABS(H6929),7.4),7.4,MAX(0,(0.9-M6929)*40)*0.95),0)</f>
        <v/>
      </c>
      <c r="K6929" s="12">
        <f>IF(I6929="V2H",MIN(MAX(0,H6929),7.4,MAX(0,(M6929-P6929)*40)*0.95),0)</f>
        <v/>
      </c>
      <c r="L6929" s="12">
        <f>IF(E6929=0,0,MAX(0,H6929-K6929))</f>
        <v/>
      </c>
      <c r="M6929" s="13">
        <f>M6928+J6928/40-IF(I6928="V2H",K6928/(0.95*40),0)-IF(E6929=0,IF(E6928=1,IF(D6929=1,30,40)*0.18/(2*40),0),0)-IF(E6929=1,IF(E6928=0,IF(D6929=1,30,40)*0.18/(2*40),0),0)</f>
        <v/>
      </c>
      <c r="N6929" s="14" t="n">
        <v>0.2</v>
      </c>
      <c r="O6929" s="15">
        <f>K6929*N6929</f>
        <v/>
      </c>
      <c r="P6929">
        <f>IF(E6929=0,0.3,IF(D6929=1,IF(C6929&gt;=Params!$B$13-3,IF(C6929&lt;Params!$B$13,Params!$B$20,0.3),0.3),IF(C6929&gt;=Params!$B$15-3,IF(C6929&lt;Params!$B$15,Params!$B$21,0.3),0.3)))</f>
        <v/>
      </c>
    </row>
    <row r="6930" ht="15" customHeight="1" s="1">
      <c r="A6930" s="9" t="n">
        <v>6927</v>
      </c>
      <c r="B6930" s="6" t="inlineStr">
        <is>
          <t>16/10</t>
        </is>
      </c>
      <c r="C6930" s="6" t="n">
        <v>14</v>
      </c>
      <c r="D6930" s="6" t="n">
        <v>0</v>
      </c>
      <c r="E6930" s="10">
        <f>IF(D6930=1, IF(OR(C6930&lt;10, C6930&gt;=15),1,0), IF(OR(C6930&lt;7, C6930&gt;=18),1,0))</f>
        <v/>
      </c>
      <c r="F6930" s="11" t="n">
        <v>0</v>
      </c>
      <c r="G6930" s="12">
        <f>0.55*8</f>
        <v/>
      </c>
      <c r="H6930" s="12">
        <f>F6930-G6930</f>
        <v/>
      </c>
      <c r="I6930" s="10">
        <f>IF(E6930=0,"Fora",IF(E6929=0,"Carg xar",IF(H6930&lt;0,IF(M6930&lt;0.9,"Carg FV","Stby"),IF(M6930&gt;P6930,"V2H",IF(M6930&lt;0.9,"Carg xar","Stby")))))</f>
        <v/>
      </c>
      <c r="J6930" s="12">
        <f>IF(OR(I6930="Carg FV",I6930="Carg xar"),MIN(IF(I6930="Carg FV",ABS(H6930),7.4),7.4,MAX(0,(0.9-M6930)*40)*0.95),0)</f>
        <v/>
      </c>
      <c r="K6930" s="12">
        <f>IF(I6930="V2H",MIN(MAX(0,H6930),7.4,MAX(0,(M6930-P6930)*40)*0.95),0)</f>
        <v/>
      </c>
      <c r="L6930" s="12">
        <f>IF(E6930=0,0,MAX(0,H6930-K6930))</f>
        <v/>
      </c>
      <c r="M6930" s="13">
        <f>M6929+J6929/40-IF(I6929="V2H",K6929/(0.95*40),0)-IF(E6930=0,IF(E6929=1,IF(D6930=1,30,40)*0.18/(2*40),0),0)-IF(E6930=1,IF(E6929=0,IF(D6930=1,30,40)*0.18/(2*40),0),0)</f>
        <v/>
      </c>
      <c r="N6930" s="14" t="n">
        <v>0.15</v>
      </c>
      <c r="O6930" s="15">
        <f>K6930*N6930</f>
        <v/>
      </c>
      <c r="P6930">
        <f>IF(E6930=0,0.3,IF(D6930=1,IF(C6930&gt;=Params!$B$13-3,IF(C6930&lt;Params!$B$13,Params!$B$20,0.3),0.3),IF(C6930&gt;=Params!$B$15-3,IF(C6930&lt;Params!$B$15,Params!$B$21,0.3),0.3)))</f>
        <v/>
      </c>
    </row>
    <row r="6931" ht="15" customHeight="1" s="1">
      <c r="A6931" s="9" t="n">
        <v>6928</v>
      </c>
      <c r="B6931" s="6" t="inlineStr">
        <is>
          <t>16/10</t>
        </is>
      </c>
      <c r="C6931" s="6" t="n">
        <v>15</v>
      </c>
      <c r="D6931" s="6" t="n">
        <v>0</v>
      </c>
      <c r="E6931" s="10">
        <f>IF(D6931=1, IF(OR(C6931&lt;10, C6931&gt;=15),1,0), IF(OR(C6931&lt;7, C6931&gt;=18),1,0))</f>
        <v/>
      </c>
      <c r="F6931" s="11" t="n">
        <v>0</v>
      </c>
      <c r="G6931" s="12">
        <f>0.38*8</f>
        <v/>
      </c>
      <c r="H6931" s="12">
        <f>F6931-G6931</f>
        <v/>
      </c>
      <c r="I6931" s="10">
        <f>IF(E6931=0,"Fora",IF(E6930=0,"Carg xar",IF(H6931&lt;0,IF(M6931&lt;0.9,"Carg FV","Stby"),IF(M6931&gt;P6931,"V2H",IF(M6931&lt;0.9,"Carg xar","Stby")))))</f>
        <v/>
      </c>
      <c r="J6931" s="12">
        <f>IF(OR(I6931="Carg FV",I6931="Carg xar"),MIN(IF(I6931="Carg FV",ABS(H6931),7.4),7.4,MAX(0,(0.9-M6931)*40)*0.95),0)</f>
        <v/>
      </c>
      <c r="K6931" s="12">
        <f>IF(I6931="V2H",MIN(MAX(0,H6931),7.4,MAX(0,(M6931-P6931)*40)*0.95),0)</f>
        <v/>
      </c>
      <c r="L6931" s="12">
        <f>IF(E6931=0,0,MAX(0,H6931-K6931))</f>
        <v/>
      </c>
      <c r="M6931" s="13">
        <f>M6930+J6930/40-IF(I6930="V2H",K6930/(0.95*40),0)-IF(E6931=0,IF(E6930=1,IF(D6931=1,30,40)*0.18/(2*40),0),0)-IF(E6931=1,IF(E6930=0,IF(D6931=1,30,40)*0.18/(2*40),0),0)</f>
        <v/>
      </c>
      <c r="N6931" s="14" t="n">
        <v>0.15</v>
      </c>
      <c r="O6931" s="15">
        <f>K6931*N6931</f>
        <v/>
      </c>
      <c r="P6931">
        <f>IF(E6931=0,0.3,IF(D6931=1,IF(C6931&gt;=Params!$B$13-3,IF(C6931&lt;Params!$B$13,Params!$B$20,0.3),0.3),IF(C6931&gt;=Params!$B$15-3,IF(C6931&lt;Params!$B$15,Params!$B$21,0.3),0.3)))</f>
        <v/>
      </c>
    </row>
    <row r="6932" ht="15" customHeight="1" s="1">
      <c r="A6932" s="9" t="n">
        <v>6929</v>
      </c>
      <c r="B6932" s="6" t="inlineStr">
        <is>
          <t>16/10</t>
        </is>
      </c>
      <c r="C6932" s="6" t="n">
        <v>16</v>
      </c>
      <c r="D6932" s="6" t="n">
        <v>0</v>
      </c>
      <c r="E6932" s="10">
        <f>IF(D6932=1, IF(OR(C6932&lt;10, C6932&gt;=15),1,0), IF(OR(C6932&lt;7, C6932&gt;=18),1,0))</f>
        <v/>
      </c>
      <c r="F6932" s="11" t="n">
        <v>0</v>
      </c>
      <c r="G6932" s="12">
        <f>0.18*8</f>
        <v/>
      </c>
      <c r="H6932" s="12">
        <f>F6932-G6932</f>
        <v/>
      </c>
      <c r="I6932" s="10">
        <f>IF(E6932=0,"Fora",IF(E6931=0,"Carg xar",IF(H6932&lt;0,IF(M6932&lt;0.9,"Carg FV","Stby"),IF(M6932&gt;P6932,"V2H",IF(M6932&lt;0.9,"Carg xar","Stby")))))</f>
        <v/>
      </c>
      <c r="J6932" s="12">
        <f>IF(OR(I6932="Carg FV",I6932="Carg xar"),MIN(IF(I6932="Carg FV",ABS(H6932),7.4),7.4,MAX(0,(0.9-M6932)*40)*0.95),0)</f>
        <v/>
      </c>
      <c r="K6932" s="12">
        <f>IF(I6932="V2H",MIN(MAX(0,H6932),7.4,MAX(0,(M6932-P6932)*40)*0.95),0)</f>
        <v/>
      </c>
      <c r="L6932" s="12">
        <f>IF(E6932=0,0,MAX(0,H6932-K6932))</f>
        <v/>
      </c>
      <c r="M6932" s="13">
        <f>M6931+J6931/40-IF(I6931="V2H",K6931/(0.95*40),0)-IF(E6932=0,IF(E6931=1,IF(D6932=1,30,40)*0.18/(2*40),0),0)-IF(E6932=1,IF(E6931=0,IF(D6932=1,30,40)*0.18/(2*40),0),0)</f>
        <v/>
      </c>
      <c r="N6932" s="14" t="n">
        <v>0.15</v>
      </c>
      <c r="O6932" s="15">
        <f>K6932*N6932</f>
        <v/>
      </c>
      <c r="P6932">
        <f>IF(E6932=0,0.3,IF(D6932=1,IF(C6932&gt;=Params!$B$13-3,IF(C6932&lt;Params!$B$13,Params!$B$20,0.3),0.3),IF(C6932&gt;=Params!$B$15-3,IF(C6932&lt;Params!$B$15,Params!$B$21,0.3),0.3)))</f>
        <v/>
      </c>
    </row>
    <row r="6933" ht="15" customHeight="1" s="1">
      <c r="A6933" s="9" t="n">
        <v>6930</v>
      </c>
      <c r="B6933" s="6" t="inlineStr">
        <is>
          <t>16/10</t>
        </is>
      </c>
      <c r="C6933" s="6" t="n">
        <v>17</v>
      </c>
      <c r="D6933" s="6" t="n">
        <v>0</v>
      </c>
      <c r="E6933" s="10">
        <f>IF(D6933=1, IF(OR(C6933&lt;10, C6933&gt;=15),1,0), IF(OR(C6933&lt;7, C6933&gt;=18),1,0))</f>
        <v/>
      </c>
      <c r="F6933" s="11" t="n">
        <v>0</v>
      </c>
      <c r="G6933" s="12">
        <f>0.04*8</f>
        <v/>
      </c>
      <c r="H6933" s="12">
        <f>F6933-G6933</f>
        <v/>
      </c>
      <c r="I6933" s="10">
        <f>IF(E6933=0,"Fora",IF(E6932=0,"Carg xar",IF(H6933&lt;0,IF(M6933&lt;0.9,"Carg FV","Stby"),IF(M6933&gt;P6933,"V2H",IF(M6933&lt;0.9,"Carg xar","Stby")))))</f>
        <v/>
      </c>
      <c r="J6933" s="12">
        <f>IF(OR(I6933="Carg FV",I6933="Carg xar"),MIN(IF(I6933="Carg FV",ABS(H6933),7.4),7.4,MAX(0,(0.9-M6933)*40)*0.95),0)</f>
        <v/>
      </c>
      <c r="K6933" s="12">
        <f>IF(I6933="V2H",MIN(MAX(0,H6933),7.4,MAX(0,(M6933-P6933)*40)*0.95),0)</f>
        <v/>
      </c>
      <c r="L6933" s="12">
        <f>IF(E6933=0,0,MAX(0,H6933-K6933))</f>
        <v/>
      </c>
      <c r="M6933" s="13">
        <f>M6932+J6932/40-IF(I6932="V2H",K6932/(0.95*40),0)-IF(E6933=0,IF(E6932=1,IF(D6933=1,30,40)*0.18/(2*40),0),0)-IF(E6933=1,IF(E6932=0,IF(D6933=1,30,40)*0.18/(2*40),0),0)</f>
        <v/>
      </c>
      <c r="N6933" s="14" t="n">
        <v>0.15</v>
      </c>
      <c r="O6933" s="15">
        <f>K6933*N6933</f>
        <v/>
      </c>
      <c r="P6933">
        <f>IF(E6933=0,0.3,IF(D6933=1,IF(C6933&gt;=Params!$B$13-3,IF(C6933&lt;Params!$B$13,Params!$B$20,0.3),0.3),IF(C6933&gt;=Params!$B$15-3,IF(C6933&lt;Params!$B$15,Params!$B$21,0.3),0.3)))</f>
        <v/>
      </c>
    </row>
    <row r="6934" ht="15" customHeight="1" s="1">
      <c r="A6934" s="9" t="n">
        <v>6931</v>
      </c>
      <c r="B6934" s="6" t="inlineStr">
        <is>
          <t>16/10</t>
        </is>
      </c>
      <c r="C6934" s="6" t="n">
        <v>18</v>
      </c>
      <c r="D6934" s="6" t="n">
        <v>0</v>
      </c>
      <c r="E6934" s="10">
        <f>IF(D6934=1, IF(OR(C6934&lt;10, C6934&gt;=15),1,0), IF(OR(C6934&lt;7, C6934&gt;=18),1,0))</f>
        <v/>
      </c>
      <c r="F6934" s="11" t="n">
        <v>0.657</v>
      </c>
      <c r="G6934" s="12">
        <f>0*8</f>
        <v/>
      </c>
      <c r="H6934" s="12">
        <f>F6934-G6934</f>
        <v/>
      </c>
      <c r="I6934" s="10">
        <f>IF(E6934=0,"Fora",IF(E6933=0,"Carg xar",IF(H6934&lt;0,IF(M6934&lt;0.9,"Carg FV","Stby"),IF(M6934&gt;P6934,"V2H",IF(M6934&lt;0.9,"Carg xar","Stby")))))</f>
        <v/>
      </c>
      <c r="J6934" s="12">
        <f>IF(OR(I6934="Carg FV",I6934="Carg xar"),MIN(IF(I6934="Carg FV",ABS(H6934),7.4),7.4,MAX(0,(0.9-M6934)*40)*0.95),0)</f>
        <v/>
      </c>
      <c r="K6934" s="12">
        <f>IF(I6934="V2H",MIN(MAX(0,H6934),7.4,MAX(0,(M6934-P6934)*40)*0.95),0)</f>
        <v/>
      </c>
      <c r="L6934" s="12">
        <f>IF(E6934=0,0,MAX(0,H6934-K6934))</f>
        <v/>
      </c>
      <c r="M6934" s="13">
        <f>M6933+J6933/40-IF(I6933="V2H",K6933/(0.95*40),0)-IF(E6934=0,IF(E6933=1,IF(D6934=1,30,40)*0.18/(2*40),0),0)-IF(E6934=1,IF(E6933=0,IF(D6934=1,30,40)*0.18/(2*40),0),0)</f>
        <v/>
      </c>
      <c r="N6934" s="14" t="n">
        <v>0.2</v>
      </c>
      <c r="O6934" s="15">
        <f>K6934*N6934</f>
        <v/>
      </c>
      <c r="P6934">
        <f>IF(E6934=0,0.3,IF(D6934=1,IF(C6934&gt;=Params!$B$13-3,IF(C6934&lt;Params!$B$13,Params!$B$20,0.3),0.3),IF(C6934&gt;=Params!$B$15-3,IF(C6934&lt;Params!$B$15,Params!$B$21,0.3),0.3)))</f>
        <v/>
      </c>
    </row>
    <row r="6935" ht="15" customHeight="1" s="1">
      <c r="A6935" s="9" t="n">
        <v>6932</v>
      </c>
      <c r="B6935" s="6" t="inlineStr">
        <is>
          <t>16/10</t>
        </is>
      </c>
      <c r="C6935" s="6" t="n">
        <v>19</v>
      </c>
      <c r="D6935" s="6" t="n">
        <v>0</v>
      </c>
      <c r="E6935" s="10">
        <f>IF(D6935=1, IF(OR(C6935&lt;10, C6935&gt;=15),1,0), IF(OR(C6935&lt;7, C6935&gt;=18),1,0))</f>
        <v/>
      </c>
      <c r="F6935" s="11" t="n">
        <v>0.155</v>
      </c>
      <c r="G6935" s="12">
        <f>0*8</f>
        <v/>
      </c>
      <c r="H6935" s="12">
        <f>F6935-G6935</f>
        <v/>
      </c>
      <c r="I6935" s="10">
        <f>IF(E6935=0,"Fora",IF(E6934=0,"Carg xar",IF(H6935&lt;0,IF(M6935&lt;0.9,"Carg FV","Stby"),IF(M6935&gt;P6935,"V2H",IF(M6935&lt;0.9,"Carg xar","Stby")))))</f>
        <v/>
      </c>
      <c r="J6935" s="12">
        <f>IF(OR(I6935="Carg FV",I6935="Carg xar"),MIN(IF(I6935="Carg FV",ABS(H6935),7.4),7.4,MAX(0,(0.9-M6935)*40)*0.95),0)</f>
        <v/>
      </c>
      <c r="K6935" s="12">
        <f>IF(I6935="V2H",MIN(MAX(0,H6935),7.4,MAX(0,(M6935-P6935)*40)*0.95),0)</f>
        <v/>
      </c>
      <c r="L6935" s="12">
        <f>IF(E6935=0,0,MAX(0,H6935-K6935))</f>
        <v/>
      </c>
      <c r="M6935" s="13">
        <f>M6934+J6934/40-IF(I6934="V2H",K6934/(0.95*40),0)-IF(E6935=0,IF(E6934=1,IF(D6935=1,30,40)*0.18/(2*40),0),0)-IF(E6935=1,IF(E6934=0,IF(D6935=1,30,40)*0.18/(2*40),0),0)</f>
        <v/>
      </c>
      <c r="N6935" s="14" t="n">
        <v>0.2</v>
      </c>
      <c r="O6935" s="15">
        <f>K6935*N6935</f>
        <v/>
      </c>
      <c r="P6935">
        <f>IF(E6935=0,0.3,IF(D6935=1,IF(C6935&gt;=Params!$B$13-3,IF(C6935&lt;Params!$B$13,Params!$B$20,0.3),0.3),IF(C6935&gt;=Params!$B$15-3,IF(C6935&lt;Params!$B$15,Params!$B$21,0.3),0.3)))</f>
        <v/>
      </c>
    </row>
    <row r="6936" ht="15" customHeight="1" s="1">
      <c r="A6936" s="9" t="n">
        <v>6933</v>
      </c>
      <c r="B6936" s="6" t="inlineStr">
        <is>
          <t>16/10</t>
        </is>
      </c>
      <c r="C6936" s="6" t="n">
        <v>20</v>
      </c>
      <c r="D6936" s="6" t="n">
        <v>0</v>
      </c>
      <c r="E6936" s="10">
        <f>IF(D6936=1, IF(OR(C6936&lt;10, C6936&gt;=15),1,0), IF(OR(C6936&lt;7, C6936&gt;=18),1,0))</f>
        <v/>
      </c>
      <c r="F6936" s="11" t="n">
        <v>0.101</v>
      </c>
      <c r="G6936" s="12">
        <f>0*8</f>
        <v/>
      </c>
      <c r="H6936" s="12">
        <f>F6936-G6936</f>
        <v/>
      </c>
      <c r="I6936" s="10">
        <f>IF(E6936=0,"Fora",IF(E6935=0,"Carg xar",IF(H6936&lt;0,IF(M6936&lt;0.9,"Carg FV","Stby"),IF(M6936&gt;P6936,"V2H",IF(M6936&lt;0.9,"Carg xar","Stby")))))</f>
        <v/>
      </c>
      <c r="J6936" s="12">
        <f>IF(OR(I6936="Carg FV",I6936="Carg xar"),MIN(IF(I6936="Carg FV",ABS(H6936),7.4),7.4,MAX(0,(0.9-M6936)*40)*0.95),0)</f>
        <v/>
      </c>
      <c r="K6936" s="12">
        <f>IF(I6936="V2H",MIN(MAX(0,H6936),7.4,MAX(0,(M6936-P6936)*40)*0.95),0)</f>
        <v/>
      </c>
      <c r="L6936" s="12">
        <f>IF(E6936=0,0,MAX(0,H6936-K6936))</f>
        <v/>
      </c>
      <c r="M6936" s="13">
        <f>M6935+J6935/40-IF(I6935="V2H",K6935/(0.95*40),0)-IF(E6936=0,IF(E6935=1,IF(D6936=1,30,40)*0.18/(2*40),0),0)-IF(E6936=1,IF(E6935=0,IF(D6936=1,30,40)*0.18/(2*40),0),0)</f>
        <v/>
      </c>
      <c r="N6936" s="14" t="n">
        <v>0.2</v>
      </c>
      <c r="O6936" s="15">
        <f>K6936*N6936</f>
        <v/>
      </c>
      <c r="P6936">
        <f>IF(E6936=0,0.3,IF(D6936=1,IF(C6936&gt;=Params!$B$13-3,IF(C6936&lt;Params!$B$13,Params!$B$20,0.3),0.3),IF(C6936&gt;=Params!$B$15-3,IF(C6936&lt;Params!$B$15,Params!$B$21,0.3),0.3)))</f>
        <v/>
      </c>
    </row>
    <row r="6937" ht="15" customHeight="1" s="1">
      <c r="A6937" s="9" t="n">
        <v>6934</v>
      </c>
      <c r="B6937" s="6" t="inlineStr">
        <is>
          <t>16/10</t>
        </is>
      </c>
      <c r="C6937" s="6" t="n">
        <v>21</v>
      </c>
      <c r="D6937" s="6" t="n">
        <v>0</v>
      </c>
      <c r="E6937" s="10">
        <f>IF(D6937=1, IF(OR(C6937&lt;10, C6937&gt;=15),1,0), IF(OR(C6937&lt;7, C6937&gt;=18),1,0))</f>
        <v/>
      </c>
      <c r="F6937" s="11" t="n">
        <v>0.574</v>
      </c>
      <c r="G6937" s="12">
        <f>0*8</f>
        <v/>
      </c>
      <c r="H6937" s="12">
        <f>F6937-G6937</f>
        <v/>
      </c>
      <c r="I6937" s="10">
        <f>IF(E6937=0,"Fora",IF(E6936=0,"Carg xar",IF(H6937&lt;0,IF(M6937&lt;0.9,"Carg FV","Stby"),IF(M6937&gt;P6937,"V2H",IF(M6937&lt;0.9,"Carg xar","Stby")))))</f>
        <v/>
      </c>
      <c r="J6937" s="12">
        <f>IF(OR(I6937="Carg FV",I6937="Carg xar"),MIN(IF(I6937="Carg FV",ABS(H6937),7.4),7.4,MAX(0,(0.9-M6937)*40)*0.95),0)</f>
        <v/>
      </c>
      <c r="K6937" s="12">
        <f>IF(I6937="V2H",MIN(MAX(0,H6937),7.4,MAX(0,(M6937-P6937)*40)*0.95),0)</f>
        <v/>
      </c>
      <c r="L6937" s="12">
        <f>IF(E6937=0,0,MAX(0,H6937-K6937))</f>
        <v/>
      </c>
      <c r="M6937" s="13">
        <f>M6936+J6936/40-IF(I6936="V2H",K6936/(0.95*40),0)-IF(E6937=0,IF(E6936=1,IF(D6937=1,30,40)*0.18/(2*40),0),0)-IF(E6937=1,IF(E6936=0,IF(D6937=1,30,40)*0.18/(2*40),0),0)</f>
        <v/>
      </c>
      <c r="N6937" s="14" t="n">
        <v>0.2</v>
      </c>
      <c r="O6937" s="15">
        <f>K6937*N6937</f>
        <v/>
      </c>
      <c r="P6937">
        <f>IF(E6937=0,0.3,IF(D6937=1,IF(C6937&gt;=Params!$B$13-3,IF(C6937&lt;Params!$B$13,Params!$B$20,0.3),0.3),IF(C6937&gt;=Params!$B$15-3,IF(C6937&lt;Params!$B$15,Params!$B$21,0.3),0.3)))</f>
        <v/>
      </c>
    </row>
    <row r="6938" ht="15" customHeight="1" s="1">
      <c r="A6938" s="9" t="n">
        <v>6935</v>
      </c>
      <c r="B6938" s="6" t="inlineStr">
        <is>
          <t>16/10</t>
        </is>
      </c>
      <c r="C6938" s="6" t="n">
        <v>22</v>
      </c>
      <c r="D6938" s="6" t="n">
        <v>0</v>
      </c>
      <c r="E6938" s="10">
        <f>IF(D6938=1, IF(OR(C6938&lt;10, C6938&gt;=15),1,0), IF(OR(C6938&lt;7, C6938&gt;=18),1,0))</f>
        <v/>
      </c>
      <c r="F6938" s="11" t="n">
        <v>0.614</v>
      </c>
      <c r="G6938" s="12">
        <f>0*8</f>
        <v/>
      </c>
      <c r="H6938" s="12">
        <f>F6938-G6938</f>
        <v/>
      </c>
      <c r="I6938" s="10">
        <f>IF(E6938=0,"Fora",IF(E6937=0,"Carg xar",IF(H6938&lt;0,IF(M6938&lt;0.9,"Carg FV","Stby"),IF(M6938&gt;P6938,"V2H",IF(M6938&lt;0.9,"Carg xar","Stby")))))</f>
        <v/>
      </c>
      <c r="J6938" s="12">
        <f>IF(OR(I6938="Carg FV",I6938="Carg xar"),MIN(IF(I6938="Carg FV",ABS(H6938),7.4),7.4,MAX(0,(0.9-M6938)*40)*0.95),0)</f>
        <v/>
      </c>
      <c r="K6938" s="12">
        <f>IF(I6938="V2H",MIN(MAX(0,H6938),7.4,MAX(0,(M6938-P6938)*40)*0.95),0)</f>
        <v/>
      </c>
      <c r="L6938" s="12">
        <f>IF(E6938=0,0,MAX(0,H6938-K6938))</f>
        <v/>
      </c>
      <c r="M6938" s="13">
        <f>M6937+J6937/40-IF(I6937="V2H",K6937/(0.95*40),0)-IF(E6938=0,IF(E6937=1,IF(D6938=1,30,40)*0.18/(2*40),0),0)-IF(E6938=1,IF(E6937=0,IF(D6938=1,30,40)*0.18/(2*40),0),0)</f>
        <v/>
      </c>
      <c r="N6938" s="14" t="n">
        <v>0.15</v>
      </c>
      <c r="O6938" s="15">
        <f>K6938*N6938</f>
        <v/>
      </c>
      <c r="P6938">
        <f>IF(E6938=0,0.3,IF(D6938=1,IF(C6938&gt;=Params!$B$13-3,IF(C6938&lt;Params!$B$13,Params!$B$20,0.3),0.3),IF(C6938&gt;=Params!$B$15-3,IF(C6938&lt;Params!$B$15,Params!$B$21,0.3),0.3)))</f>
        <v/>
      </c>
    </row>
    <row r="6939" ht="15" customHeight="1" s="1">
      <c r="A6939" s="9" t="n">
        <v>6936</v>
      </c>
      <c r="B6939" s="6" t="inlineStr">
        <is>
          <t>16/10</t>
        </is>
      </c>
      <c r="C6939" s="6" t="n">
        <v>23</v>
      </c>
      <c r="D6939" s="6" t="n">
        <v>0</v>
      </c>
      <c r="E6939" s="10">
        <f>IF(D6939=1, IF(OR(C6939&lt;10, C6939&gt;=15),1,0), IF(OR(C6939&lt;7, C6939&gt;=18),1,0))</f>
        <v/>
      </c>
      <c r="F6939" s="11" t="n">
        <v>0.27</v>
      </c>
      <c r="G6939" s="12">
        <f>0*8</f>
        <v/>
      </c>
      <c r="H6939" s="12">
        <f>F6939-G6939</f>
        <v/>
      </c>
      <c r="I6939" s="10">
        <f>IF(E6939=0,"Fora",IF(E6938=0,"Carg xar",IF(H6939&lt;0,IF(M6939&lt;0.9,"Carg FV","Stby"),IF(M6939&gt;P6939,"V2H",IF(M6939&lt;0.9,"Carg xar","Stby")))))</f>
        <v/>
      </c>
      <c r="J6939" s="12">
        <f>IF(OR(I6939="Carg FV",I6939="Carg xar"),MIN(IF(I6939="Carg FV",ABS(H6939),7.4),7.4,MAX(0,(0.9-M6939)*40)*0.95),0)</f>
        <v/>
      </c>
      <c r="K6939" s="12">
        <f>IF(I6939="V2H",MIN(MAX(0,H6939),7.4,MAX(0,(M6939-P6939)*40)*0.95),0)</f>
        <v/>
      </c>
      <c r="L6939" s="12">
        <f>IF(E6939=0,0,MAX(0,H6939-K6939))</f>
        <v/>
      </c>
      <c r="M6939" s="13">
        <f>M6938+J6938/40-IF(I6938="V2H",K6938/(0.95*40),0)-IF(E6939=0,IF(E6938=1,IF(D6939=1,30,40)*0.18/(2*40),0),0)-IF(E6939=1,IF(E6938=0,IF(D6939=1,30,40)*0.18/(2*40),0),0)</f>
        <v/>
      </c>
      <c r="N6939" s="14" t="n">
        <v>0.15</v>
      </c>
      <c r="O6939" s="15">
        <f>K6939*N6939</f>
        <v/>
      </c>
      <c r="P6939">
        <f>IF(E6939=0,0.3,IF(D6939=1,IF(C6939&gt;=Params!$B$13-3,IF(C6939&lt;Params!$B$13,Params!$B$20,0.3),0.3),IF(C6939&gt;=Params!$B$15-3,IF(C6939&lt;Params!$B$15,Params!$B$21,0.3),0.3)))</f>
        <v/>
      </c>
    </row>
    <row r="6940" ht="15" customHeight="1" s="1">
      <c r="A6940" s="9" t="n">
        <v>6937</v>
      </c>
      <c r="B6940" s="6" t="inlineStr">
        <is>
          <t>17/10</t>
        </is>
      </c>
      <c r="C6940" s="6" t="n">
        <v>0</v>
      </c>
      <c r="D6940" s="6" t="n">
        <v>0</v>
      </c>
      <c r="E6940" s="10">
        <f>IF(D6940=1, IF(OR(C6940&lt;10, C6940&gt;=15),1,0), IF(OR(C6940&lt;7, C6940&gt;=18),1,0))</f>
        <v/>
      </c>
      <c r="F6940" s="11" t="n">
        <v>0.2</v>
      </c>
      <c r="G6940" s="12">
        <f>0*8</f>
        <v/>
      </c>
      <c r="H6940" s="12">
        <f>F6940-G6940</f>
        <v/>
      </c>
      <c r="I6940" s="10">
        <f>IF(E6940=0,"Fora",IF(E6939=0,"Carg xar",IF(H6940&lt;0,IF(M6940&lt;0.9,"Carg FV","Stby"),IF(M6940&gt;P6940,"V2H",IF(M6940&lt;0.9,"Carg xar","Stby")))))</f>
        <v/>
      </c>
      <c r="J6940" s="12">
        <f>IF(OR(I6940="Carg FV",I6940="Carg xar"),MIN(IF(I6940="Carg FV",ABS(H6940),7.4),7.4,MAX(0,(0.9-M6940)*40)*0.95),0)</f>
        <v/>
      </c>
      <c r="K6940" s="12">
        <f>IF(I6940="V2H",MIN(MAX(0,H6940),7.4,MAX(0,(M6940-P6940)*40)*0.95),0)</f>
        <v/>
      </c>
      <c r="L6940" s="12">
        <f>IF(E6940=0,0,MAX(0,H6940-K6940))</f>
        <v/>
      </c>
      <c r="M6940" s="13">
        <f>M6939+J6939/40-IF(I6939="V2H",K6939/(0.95*40),0)-IF(E6940=0,IF(E6939=1,IF(D6940=1,30,40)*0.18/(2*40),0),0)-IF(E6940=1,IF(E6939=0,IF(D6940=1,30,40)*0.18/(2*40),0),0)</f>
        <v/>
      </c>
      <c r="N6940" s="14" t="n">
        <v>0.09</v>
      </c>
      <c r="O6940" s="15">
        <f>K6940*N6940</f>
        <v/>
      </c>
      <c r="P6940">
        <f>IF(E6940=0,0.3,IF(D6940=1,IF(C6940&gt;=Params!$B$13-3,IF(C6940&lt;Params!$B$13,Params!$B$20,0.3),0.3),IF(C6940&gt;=Params!$B$15-3,IF(C6940&lt;Params!$B$15,Params!$B$21,0.3),0.3)))</f>
        <v/>
      </c>
    </row>
    <row r="6941" ht="15" customHeight="1" s="1">
      <c r="A6941" s="9" t="n">
        <v>6938</v>
      </c>
      <c r="B6941" s="6" t="inlineStr">
        <is>
          <t>17/10</t>
        </is>
      </c>
      <c r="C6941" s="6" t="n">
        <v>1</v>
      </c>
      <c r="D6941" s="6" t="n">
        <v>0</v>
      </c>
      <c r="E6941" s="10">
        <f>IF(D6941=1, IF(OR(C6941&lt;10, C6941&gt;=15),1,0), IF(OR(C6941&lt;7, C6941&gt;=18),1,0))</f>
        <v/>
      </c>
      <c r="F6941" s="11" t="n">
        <v>0.142</v>
      </c>
      <c r="G6941" s="12">
        <f>0*8</f>
        <v/>
      </c>
      <c r="H6941" s="12">
        <f>F6941-G6941</f>
        <v/>
      </c>
      <c r="I6941" s="10">
        <f>IF(E6941=0,"Fora",IF(E6940=0,"Carg xar",IF(H6941&lt;0,IF(M6941&lt;0.9,"Carg FV","Stby"),IF(M6941&gt;P6941,"V2H",IF(M6941&lt;0.9,"Carg xar","Stby")))))</f>
        <v/>
      </c>
      <c r="J6941" s="12">
        <f>IF(OR(I6941="Carg FV",I6941="Carg xar"),MIN(IF(I6941="Carg FV",ABS(H6941),7.4),7.4,MAX(0,(0.9-M6941)*40)*0.95),0)</f>
        <v/>
      </c>
      <c r="K6941" s="12">
        <f>IF(I6941="V2H",MIN(MAX(0,H6941),7.4,MAX(0,(M6941-P6941)*40)*0.95),0)</f>
        <v/>
      </c>
      <c r="L6941" s="12">
        <f>IF(E6941=0,0,MAX(0,H6941-K6941))</f>
        <v/>
      </c>
      <c r="M6941" s="13">
        <f>M6940+J6940/40-IF(I6940="V2H",K6940/(0.95*40),0)-IF(E6941=0,IF(E6940=1,IF(D6941=1,30,40)*0.18/(2*40),0),0)-IF(E6941=1,IF(E6940=0,IF(D6941=1,30,40)*0.18/(2*40),0),0)</f>
        <v/>
      </c>
      <c r="N6941" s="14" t="n">
        <v>0.09</v>
      </c>
      <c r="O6941" s="15">
        <f>K6941*N6941</f>
        <v/>
      </c>
      <c r="P6941">
        <f>IF(E6941=0,0.3,IF(D6941=1,IF(C6941&gt;=Params!$B$13-3,IF(C6941&lt;Params!$B$13,Params!$B$20,0.3),0.3),IF(C6941&gt;=Params!$B$15-3,IF(C6941&lt;Params!$B$15,Params!$B$21,0.3),0.3)))</f>
        <v/>
      </c>
    </row>
    <row r="6942" ht="15" customHeight="1" s="1">
      <c r="A6942" s="9" t="n">
        <v>6939</v>
      </c>
      <c r="B6942" s="6" t="inlineStr">
        <is>
          <t>17/10</t>
        </is>
      </c>
      <c r="C6942" s="6" t="n">
        <v>2</v>
      </c>
      <c r="D6942" s="6" t="n">
        <v>0</v>
      </c>
      <c r="E6942" s="10">
        <f>IF(D6942=1, IF(OR(C6942&lt;10, C6942&gt;=15),1,0), IF(OR(C6942&lt;7, C6942&gt;=18),1,0))</f>
        <v/>
      </c>
      <c r="F6942" s="11" t="n">
        <v>1.374</v>
      </c>
      <c r="G6942" s="12">
        <f>0*8</f>
        <v/>
      </c>
      <c r="H6942" s="12">
        <f>F6942-G6942</f>
        <v/>
      </c>
      <c r="I6942" s="10">
        <f>IF(E6942=0,"Fora",IF(E6941=0,"Carg xar",IF(H6942&lt;0,IF(M6942&lt;0.9,"Carg FV","Stby"),IF(M6942&gt;P6942,"V2H",IF(M6942&lt;0.9,"Carg xar","Stby")))))</f>
        <v/>
      </c>
      <c r="J6942" s="12">
        <f>IF(OR(I6942="Carg FV",I6942="Carg xar"),MIN(IF(I6942="Carg FV",ABS(H6942),7.4),7.4,MAX(0,(0.9-M6942)*40)*0.95),0)</f>
        <v/>
      </c>
      <c r="K6942" s="12">
        <f>IF(I6942="V2H",MIN(MAX(0,H6942),7.4,MAX(0,(M6942-P6942)*40)*0.95),0)</f>
        <v/>
      </c>
      <c r="L6942" s="12">
        <f>IF(E6942=0,0,MAX(0,H6942-K6942))</f>
        <v/>
      </c>
      <c r="M6942" s="13">
        <f>M6941+J6941/40-IF(I6941="V2H",K6941/(0.95*40),0)-IF(E6942=0,IF(E6941=1,IF(D6942=1,30,40)*0.18/(2*40),0),0)-IF(E6942=1,IF(E6941=0,IF(D6942=1,30,40)*0.18/(2*40),0),0)</f>
        <v/>
      </c>
      <c r="N6942" s="14" t="n">
        <v>0.09</v>
      </c>
      <c r="O6942" s="15">
        <f>K6942*N6942</f>
        <v/>
      </c>
      <c r="P6942">
        <f>IF(E6942=0,0.3,IF(D6942=1,IF(C6942&gt;=Params!$B$13-3,IF(C6942&lt;Params!$B$13,Params!$B$20,0.3),0.3),IF(C6942&gt;=Params!$B$15-3,IF(C6942&lt;Params!$B$15,Params!$B$21,0.3),0.3)))</f>
        <v/>
      </c>
    </row>
    <row r="6943" ht="15" customHeight="1" s="1">
      <c r="A6943" s="9" t="n">
        <v>6940</v>
      </c>
      <c r="B6943" s="6" t="inlineStr">
        <is>
          <t>17/10</t>
        </is>
      </c>
      <c r="C6943" s="6" t="n">
        <v>3</v>
      </c>
      <c r="D6943" s="6" t="n">
        <v>0</v>
      </c>
      <c r="E6943" s="10">
        <f>IF(D6943=1, IF(OR(C6943&lt;10, C6943&gt;=15),1,0), IF(OR(C6943&lt;7, C6943&gt;=18),1,0))</f>
        <v/>
      </c>
      <c r="F6943" s="11" t="n">
        <v>1.133</v>
      </c>
      <c r="G6943" s="12">
        <f>0*8</f>
        <v/>
      </c>
      <c r="H6943" s="12">
        <f>F6943-G6943</f>
        <v/>
      </c>
      <c r="I6943" s="10">
        <f>IF(E6943=0,"Fora",IF(E6942=0,"Carg xar",IF(H6943&lt;0,IF(M6943&lt;0.9,"Carg FV","Stby"),IF(M6943&gt;P6943,"V2H",IF(M6943&lt;0.9,"Carg xar","Stby")))))</f>
        <v/>
      </c>
      <c r="J6943" s="12">
        <f>IF(OR(I6943="Carg FV",I6943="Carg xar"),MIN(IF(I6943="Carg FV",ABS(H6943),7.4),7.4,MAX(0,(0.9-M6943)*40)*0.95),0)</f>
        <v/>
      </c>
      <c r="K6943" s="12">
        <f>IF(I6943="V2H",MIN(MAX(0,H6943),7.4,MAX(0,(M6943-P6943)*40)*0.95),0)</f>
        <v/>
      </c>
      <c r="L6943" s="12">
        <f>IF(E6943=0,0,MAX(0,H6943-K6943))</f>
        <v/>
      </c>
      <c r="M6943" s="13">
        <f>M6942+J6942/40-IF(I6942="V2H",K6942/(0.95*40),0)-IF(E6943=0,IF(E6942=1,IF(D6943=1,30,40)*0.18/(2*40),0),0)-IF(E6943=1,IF(E6942=0,IF(D6943=1,30,40)*0.18/(2*40),0),0)</f>
        <v/>
      </c>
      <c r="N6943" s="14" t="n">
        <v>0.09</v>
      </c>
      <c r="O6943" s="15">
        <f>K6943*N6943</f>
        <v/>
      </c>
      <c r="P6943">
        <f>IF(E6943=0,0.3,IF(D6943=1,IF(C6943&gt;=Params!$B$13-3,IF(C6943&lt;Params!$B$13,Params!$B$20,0.3),0.3),IF(C6943&gt;=Params!$B$15-3,IF(C6943&lt;Params!$B$15,Params!$B$21,0.3),0.3)))</f>
        <v/>
      </c>
    </row>
    <row r="6944" ht="15" customHeight="1" s="1">
      <c r="A6944" s="9" t="n">
        <v>6941</v>
      </c>
      <c r="B6944" s="6" t="inlineStr">
        <is>
          <t>17/10</t>
        </is>
      </c>
      <c r="C6944" s="6" t="n">
        <v>4</v>
      </c>
      <c r="D6944" s="6" t="n">
        <v>0</v>
      </c>
      <c r="E6944" s="10">
        <f>IF(D6944=1, IF(OR(C6944&lt;10, C6944&gt;=15),1,0), IF(OR(C6944&lt;7, C6944&gt;=18),1,0))</f>
        <v/>
      </c>
      <c r="F6944" s="11" t="n">
        <v>0.9</v>
      </c>
      <c r="G6944" s="12">
        <f>0*8</f>
        <v/>
      </c>
      <c r="H6944" s="12">
        <f>F6944-G6944</f>
        <v/>
      </c>
      <c r="I6944" s="10">
        <f>IF(E6944=0,"Fora",IF(E6943=0,"Carg xar",IF(H6944&lt;0,IF(M6944&lt;0.9,"Carg FV","Stby"),IF(M6944&gt;P6944,"V2H",IF(M6944&lt;0.9,"Carg xar","Stby")))))</f>
        <v/>
      </c>
      <c r="J6944" s="12">
        <f>IF(OR(I6944="Carg FV",I6944="Carg xar"),MIN(IF(I6944="Carg FV",ABS(H6944),7.4),7.4,MAX(0,(0.9-M6944)*40)*0.95),0)</f>
        <v/>
      </c>
      <c r="K6944" s="12">
        <f>IF(I6944="V2H",MIN(MAX(0,H6944),7.4,MAX(0,(M6944-P6944)*40)*0.95),0)</f>
        <v/>
      </c>
      <c r="L6944" s="12">
        <f>IF(E6944=0,0,MAX(0,H6944-K6944))</f>
        <v/>
      </c>
      <c r="M6944" s="13">
        <f>M6943+J6943/40-IF(I6943="V2H",K6943/(0.95*40),0)-IF(E6944=0,IF(E6943=1,IF(D6944=1,30,40)*0.18/(2*40),0),0)-IF(E6944=1,IF(E6943=0,IF(D6944=1,30,40)*0.18/(2*40),0),0)</f>
        <v/>
      </c>
      <c r="N6944" s="14" t="n">
        <v>0.09</v>
      </c>
      <c r="O6944" s="15">
        <f>K6944*N6944</f>
        <v/>
      </c>
      <c r="P6944">
        <f>IF(E6944=0,0.3,IF(D6944=1,IF(C6944&gt;=Params!$B$13-3,IF(C6944&lt;Params!$B$13,Params!$B$20,0.3),0.3),IF(C6944&gt;=Params!$B$15-3,IF(C6944&lt;Params!$B$15,Params!$B$21,0.3),0.3)))</f>
        <v/>
      </c>
    </row>
    <row r="6945" ht="15" customHeight="1" s="1">
      <c r="A6945" s="9" t="n">
        <v>6942</v>
      </c>
      <c r="B6945" s="6" t="inlineStr">
        <is>
          <t>17/10</t>
        </is>
      </c>
      <c r="C6945" s="6" t="n">
        <v>5</v>
      </c>
      <c r="D6945" s="6" t="n">
        <v>0</v>
      </c>
      <c r="E6945" s="10">
        <f>IF(D6945=1, IF(OR(C6945&lt;10, C6945&gt;=15),1,0), IF(OR(C6945&lt;7, C6945&gt;=18),1,0))</f>
        <v/>
      </c>
      <c r="F6945" s="11" t="n">
        <v>0.985</v>
      </c>
      <c r="G6945" s="12">
        <f>0*8</f>
        <v/>
      </c>
      <c r="H6945" s="12">
        <f>F6945-G6945</f>
        <v/>
      </c>
      <c r="I6945" s="10">
        <f>IF(E6945=0,"Fora",IF(E6944=0,"Carg xar",IF(H6945&lt;0,IF(M6945&lt;0.9,"Carg FV","Stby"),IF(M6945&gt;P6945,"V2H",IF(M6945&lt;0.9,"Carg xar","Stby")))))</f>
        <v/>
      </c>
      <c r="J6945" s="12">
        <f>IF(OR(I6945="Carg FV",I6945="Carg xar"),MIN(IF(I6945="Carg FV",ABS(H6945),7.4),7.4,MAX(0,(0.9-M6945)*40)*0.95),0)</f>
        <v/>
      </c>
      <c r="K6945" s="12">
        <f>IF(I6945="V2H",MIN(MAX(0,H6945),7.4,MAX(0,(M6945-P6945)*40)*0.95),0)</f>
        <v/>
      </c>
      <c r="L6945" s="12">
        <f>IF(E6945=0,0,MAX(0,H6945-K6945))</f>
        <v/>
      </c>
      <c r="M6945" s="13">
        <f>M6944+J6944/40-IF(I6944="V2H",K6944/(0.95*40),0)-IF(E6945=0,IF(E6944=1,IF(D6945=1,30,40)*0.18/(2*40),0),0)-IF(E6945=1,IF(E6944=0,IF(D6945=1,30,40)*0.18/(2*40),0),0)</f>
        <v/>
      </c>
      <c r="N6945" s="14" t="n">
        <v>0.09</v>
      </c>
      <c r="O6945" s="15">
        <f>K6945*N6945</f>
        <v/>
      </c>
      <c r="P6945">
        <f>IF(E6945=0,0.3,IF(D6945=1,IF(C6945&gt;=Params!$B$13-3,IF(C6945&lt;Params!$B$13,Params!$B$20,0.3),0.3),IF(C6945&gt;=Params!$B$15-3,IF(C6945&lt;Params!$B$15,Params!$B$21,0.3),0.3)))</f>
        <v/>
      </c>
    </row>
    <row r="6946" ht="15" customHeight="1" s="1">
      <c r="A6946" s="9" t="n">
        <v>6943</v>
      </c>
      <c r="B6946" s="6" t="inlineStr">
        <is>
          <t>17/10</t>
        </is>
      </c>
      <c r="C6946" s="6" t="n">
        <v>6</v>
      </c>
      <c r="D6946" s="6" t="n">
        <v>0</v>
      </c>
      <c r="E6946" s="10">
        <f>IF(D6946=1, IF(OR(C6946&lt;10, C6946&gt;=15),1,0), IF(OR(C6946&lt;7, C6946&gt;=18),1,0))</f>
        <v/>
      </c>
      <c r="F6946" s="11" t="n">
        <v>0.889</v>
      </c>
      <c r="G6946" s="12">
        <f>0*8</f>
        <v/>
      </c>
      <c r="H6946" s="12">
        <f>F6946-G6946</f>
        <v/>
      </c>
      <c r="I6946" s="10">
        <f>IF(E6946=0,"Fora",IF(E6945=0,"Carg xar",IF(H6946&lt;0,IF(M6946&lt;0.9,"Carg FV","Stby"),IF(M6946&gt;P6946,"V2H",IF(M6946&lt;0.9,"Carg xar","Stby")))))</f>
        <v/>
      </c>
      <c r="J6946" s="12">
        <f>IF(OR(I6946="Carg FV",I6946="Carg xar"),MIN(IF(I6946="Carg FV",ABS(H6946),7.4),7.4,MAX(0,(0.9-M6946)*40)*0.95),0)</f>
        <v/>
      </c>
      <c r="K6946" s="12">
        <f>IF(I6946="V2H",MIN(MAX(0,H6946),7.4,MAX(0,(M6946-P6946)*40)*0.95),0)</f>
        <v/>
      </c>
      <c r="L6946" s="12">
        <f>IF(E6946=0,0,MAX(0,H6946-K6946))</f>
        <v/>
      </c>
      <c r="M6946" s="13">
        <f>M6945+J6945/40-IF(I6945="V2H",K6945/(0.95*40),0)-IF(E6946=0,IF(E6945=1,IF(D6946=1,30,40)*0.18/(2*40),0),0)-IF(E6946=1,IF(E6945=0,IF(D6946=1,30,40)*0.18/(2*40),0),0)</f>
        <v/>
      </c>
      <c r="N6946" s="14" t="n">
        <v>0.09</v>
      </c>
      <c r="O6946" s="15">
        <f>K6946*N6946</f>
        <v/>
      </c>
      <c r="P6946">
        <f>IF(E6946=0,0.3,IF(D6946=1,IF(C6946&gt;=Params!$B$13-3,IF(C6946&lt;Params!$B$13,Params!$B$20,0.3),0.3),IF(C6946&gt;=Params!$B$15-3,IF(C6946&lt;Params!$B$15,Params!$B$21,0.3),0.3)))</f>
        <v/>
      </c>
    </row>
    <row r="6947" ht="15" customHeight="1" s="1">
      <c r="A6947" s="9" t="n">
        <v>6944</v>
      </c>
      <c r="B6947" s="6" t="inlineStr">
        <is>
          <t>17/10</t>
        </is>
      </c>
      <c r="C6947" s="6" t="n">
        <v>7</v>
      </c>
      <c r="D6947" s="6" t="n">
        <v>0</v>
      </c>
      <c r="E6947" s="10">
        <f>IF(D6947=1, IF(OR(C6947&lt;10, C6947&gt;=15),1,0), IF(OR(C6947&lt;7, C6947&gt;=18),1,0))</f>
        <v/>
      </c>
      <c r="F6947" s="11" t="n">
        <v>1.156</v>
      </c>
      <c r="G6947" s="12">
        <f>0.02*8</f>
        <v/>
      </c>
      <c r="H6947" s="12">
        <f>F6947-G6947</f>
        <v/>
      </c>
      <c r="I6947" s="10">
        <f>IF(E6947=0,"Fora",IF(E6946=0,"Carg xar",IF(H6947&lt;0,IF(M6947&lt;0.9,"Carg FV","Stby"),IF(M6947&gt;P6947,"V2H",IF(M6947&lt;0.9,"Carg xar","Stby")))))</f>
        <v/>
      </c>
      <c r="J6947" s="12">
        <f>IF(OR(I6947="Carg FV",I6947="Carg xar"),MIN(IF(I6947="Carg FV",ABS(H6947),7.4),7.4,MAX(0,(0.9-M6947)*40)*0.95),0)</f>
        <v/>
      </c>
      <c r="K6947" s="12">
        <f>IF(I6947="V2H",MIN(MAX(0,H6947),7.4,MAX(0,(M6947-P6947)*40)*0.95),0)</f>
        <v/>
      </c>
      <c r="L6947" s="12">
        <f>IF(E6947=0,0,MAX(0,H6947-K6947))</f>
        <v/>
      </c>
      <c r="M6947" s="13">
        <f>M6946+J6946/40-IF(I6946="V2H",K6946/(0.95*40),0)-IF(E6947=0,IF(E6946=1,IF(D6947=1,30,40)*0.18/(2*40),0),0)-IF(E6947=1,IF(E6946=0,IF(D6947=1,30,40)*0.18/(2*40),0),0)</f>
        <v/>
      </c>
      <c r="N6947" s="14" t="n">
        <v>0.09</v>
      </c>
      <c r="O6947" s="15">
        <f>K6947*N6947</f>
        <v/>
      </c>
      <c r="P6947">
        <f>IF(E6947=0,0.3,IF(D6947=1,IF(C6947&gt;=Params!$B$13-3,IF(C6947&lt;Params!$B$13,Params!$B$20,0.3),0.3),IF(C6947&gt;=Params!$B$15-3,IF(C6947&lt;Params!$B$15,Params!$B$21,0.3),0.3)))</f>
        <v/>
      </c>
    </row>
    <row r="6948" ht="15" customHeight="1" s="1">
      <c r="A6948" s="9" t="n">
        <v>6945</v>
      </c>
      <c r="B6948" s="6" t="inlineStr">
        <is>
          <t>17/10</t>
        </is>
      </c>
      <c r="C6948" s="6" t="n">
        <v>8</v>
      </c>
      <c r="D6948" s="6" t="n">
        <v>0</v>
      </c>
      <c r="E6948" s="10">
        <f>IF(D6948=1, IF(OR(C6948&lt;10, C6948&gt;=15),1,0), IF(OR(C6948&lt;7, C6948&gt;=18),1,0))</f>
        <v/>
      </c>
      <c r="F6948" s="11" t="n">
        <v>1.441</v>
      </c>
      <c r="G6948" s="12">
        <f>0.14*8</f>
        <v/>
      </c>
      <c r="H6948" s="12">
        <f>F6948-G6948</f>
        <v/>
      </c>
      <c r="I6948" s="10">
        <f>IF(E6948=0,"Fora",IF(E6947=0,"Carg xar",IF(H6948&lt;0,IF(M6948&lt;0.9,"Carg FV","Stby"),IF(M6948&gt;P6948,"V2H",IF(M6948&lt;0.9,"Carg xar","Stby")))))</f>
        <v/>
      </c>
      <c r="J6948" s="12">
        <f>IF(OR(I6948="Carg FV",I6948="Carg xar"),MIN(IF(I6948="Carg FV",ABS(H6948),7.4),7.4,MAX(0,(0.9-M6948)*40)*0.95),0)</f>
        <v/>
      </c>
      <c r="K6948" s="12">
        <f>IF(I6948="V2H",MIN(MAX(0,H6948),7.4,MAX(0,(M6948-P6948)*40)*0.95),0)</f>
        <v/>
      </c>
      <c r="L6948" s="12">
        <f>IF(E6948=0,0,MAX(0,H6948-K6948))</f>
        <v/>
      </c>
      <c r="M6948" s="13">
        <f>M6947+J6947/40-IF(I6947="V2H",K6947/(0.95*40),0)-IF(E6948=0,IF(E6947=1,IF(D6948=1,30,40)*0.18/(2*40),0),0)-IF(E6948=1,IF(E6947=0,IF(D6948=1,30,40)*0.18/(2*40),0),0)</f>
        <v/>
      </c>
      <c r="N6948" s="14" t="n">
        <v>0.15</v>
      </c>
      <c r="O6948" s="15">
        <f>K6948*N6948</f>
        <v/>
      </c>
      <c r="P6948">
        <f>IF(E6948=0,0.3,IF(D6948=1,IF(C6948&gt;=Params!$B$13-3,IF(C6948&lt;Params!$B$13,Params!$B$20,0.3),0.3),IF(C6948&gt;=Params!$B$15-3,IF(C6948&lt;Params!$B$15,Params!$B$21,0.3),0.3)))</f>
        <v/>
      </c>
    </row>
    <row r="6949" ht="15" customHeight="1" s="1">
      <c r="A6949" s="9" t="n">
        <v>6946</v>
      </c>
      <c r="B6949" s="6" t="inlineStr">
        <is>
          <t>17/10</t>
        </is>
      </c>
      <c r="C6949" s="6" t="n">
        <v>9</v>
      </c>
      <c r="D6949" s="6" t="n">
        <v>0</v>
      </c>
      <c r="E6949" s="10">
        <f>IF(D6949=1, IF(OR(C6949&lt;10, C6949&gt;=15),1,0), IF(OR(C6949&lt;7, C6949&gt;=18),1,0))</f>
        <v/>
      </c>
      <c r="F6949" s="11" t="n">
        <v>1.56</v>
      </c>
      <c r="G6949" s="12">
        <f>0.32*8</f>
        <v/>
      </c>
      <c r="H6949" s="12">
        <f>F6949-G6949</f>
        <v/>
      </c>
      <c r="I6949" s="10">
        <f>IF(E6949=0,"Fora",IF(E6948=0,"Carg xar",IF(H6949&lt;0,IF(M6949&lt;0.9,"Carg FV","Stby"),IF(M6949&gt;P6949,"V2H",IF(M6949&lt;0.9,"Carg xar","Stby")))))</f>
        <v/>
      </c>
      <c r="J6949" s="12">
        <f>IF(OR(I6949="Carg FV",I6949="Carg xar"),MIN(IF(I6949="Carg FV",ABS(H6949),7.4),7.4,MAX(0,(0.9-M6949)*40)*0.95),0)</f>
        <v/>
      </c>
      <c r="K6949" s="12">
        <f>IF(I6949="V2H",MIN(MAX(0,H6949),7.4,MAX(0,(M6949-P6949)*40)*0.95),0)</f>
        <v/>
      </c>
      <c r="L6949" s="12">
        <f>IF(E6949=0,0,MAX(0,H6949-K6949))</f>
        <v/>
      </c>
      <c r="M6949" s="13">
        <f>M6948+J6948/40-IF(I6948="V2H",K6948/(0.95*40),0)-IF(E6949=0,IF(E6948=1,IF(D6949=1,30,40)*0.18/(2*40),0),0)-IF(E6949=1,IF(E6948=0,IF(D6949=1,30,40)*0.18/(2*40),0),0)</f>
        <v/>
      </c>
      <c r="N6949" s="14" t="n">
        <v>0.15</v>
      </c>
      <c r="O6949" s="15">
        <f>K6949*N6949</f>
        <v/>
      </c>
      <c r="P6949">
        <f>IF(E6949=0,0.3,IF(D6949=1,IF(C6949&gt;=Params!$B$13-3,IF(C6949&lt;Params!$B$13,Params!$B$20,0.3),0.3),IF(C6949&gt;=Params!$B$15-3,IF(C6949&lt;Params!$B$15,Params!$B$21,0.3),0.3)))</f>
        <v/>
      </c>
    </row>
    <row r="6950" ht="15" customHeight="1" s="1">
      <c r="A6950" s="9" t="n">
        <v>6947</v>
      </c>
      <c r="B6950" s="6" t="inlineStr">
        <is>
          <t>17/10</t>
        </is>
      </c>
      <c r="C6950" s="6" t="n">
        <v>10</v>
      </c>
      <c r="D6950" s="6" t="n">
        <v>0</v>
      </c>
      <c r="E6950" s="10">
        <f>IF(D6950=1, IF(OR(C6950&lt;10, C6950&gt;=15),1,0), IF(OR(C6950&lt;7, C6950&gt;=18),1,0))</f>
        <v/>
      </c>
      <c r="F6950" s="11" t="n">
        <v>2.591</v>
      </c>
      <c r="G6950" s="12">
        <f>0.52*8</f>
        <v/>
      </c>
      <c r="H6950" s="12">
        <f>F6950-G6950</f>
        <v/>
      </c>
      <c r="I6950" s="10">
        <f>IF(E6950=0,"Fora",IF(E6949=0,"Carg xar",IF(H6950&lt;0,IF(M6950&lt;0.9,"Carg FV","Stby"),IF(M6950&gt;P6950,"V2H",IF(M6950&lt;0.9,"Carg xar","Stby")))))</f>
        <v/>
      </c>
      <c r="J6950" s="12">
        <f>IF(OR(I6950="Carg FV",I6950="Carg xar"),MIN(IF(I6950="Carg FV",ABS(H6950),7.4),7.4,MAX(0,(0.9-M6950)*40)*0.95),0)</f>
        <v/>
      </c>
      <c r="K6950" s="12">
        <f>IF(I6950="V2H",MIN(MAX(0,H6950),7.4,MAX(0,(M6950-P6950)*40)*0.95),0)</f>
        <v/>
      </c>
      <c r="L6950" s="12">
        <f>IF(E6950=0,0,MAX(0,H6950-K6950))</f>
        <v/>
      </c>
      <c r="M6950" s="13">
        <f>M6949+J6949/40-IF(I6949="V2H",K6949/(0.95*40),0)-IF(E6950=0,IF(E6949=1,IF(D6950=1,30,40)*0.18/(2*40),0),0)-IF(E6950=1,IF(E6949=0,IF(D6950=1,30,40)*0.18/(2*40),0),0)</f>
        <v/>
      </c>
      <c r="N6950" s="14" t="n">
        <v>0.2</v>
      </c>
      <c r="O6950" s="15">
        <f>K6950*N6950</f>
        <v/>
      </c>
      <c r="P6950">
        <f>IF(E6950=0,0.3,IF(D6950=1,IF(C6950&gt;=Params!$B$13-3,IF(C6950&lt;Params!$B$13,Params!$B$20,0.3),0.3),IF(C6950&gt;=Params!$B$15-3,IF(C6950&lt;Params!$B$15,Params!$B$21,0.3),0.3)))</f>
        <v/>
      </c>
    </row>
    <row r="6951" ht="15" customHeight="1" s="1">
      <c r="A6951" s="9" t="n">
        <v>6948</v>
      </c>
      <c r="B6951" s="6" t="inlineStr">
        <is>
          <t>17/10</t>
        </is>
      </c>
      <c r="C6951" s="6" t="n">
        <v>11</v>
      </c>
      <c r="D6951" s="6" t="n">
        <v>0</v>
      </c>
      <c r="E6951" s="10">
        <f>IF(D6951=1, IF(OR(C6951&lt;10, C6951&gt;=15),1,0), IF(OR(C6951&lt;7, C6951&gt;=18),1,0))</f>
        <v/>
      </c>
      <c r="F6951" s="11" t="n">
        <v>1.013</v>
      </c>
      <c r="G6951" s="12">
        <f>0.65*8</f>
        <v/>
      </c>
      <c r="H6951" s="12">
        <f>F6951-G6951</f>
        <v/>
      </c>
      <c r="I6951" s="10">
        <f>IF(E6951=0,"Fora",IF(E6950=0,"Carg xar",IF(H6951&lt;0,IF(M6951&lt;0.9,"Carg FV","Stby"),IF(M6951&gt;P6951,"V2H",IF(M6951&lt;0.9,"Carg xar","Stby")))))</f>
        <v/>
      </c>
      <c r="J6951" s="12">
        <f>IF(OR(I6951="Carg FV",I6951="Carg xar"),MIN(IF(I6951="Carg FV",ABS(H6951),7.4),7.4,MAX(0,(0.9-M6951)*40)*0.95),0)</f>
        <v/>
      </c>
      <c r="K6951" s="12">
        <f>IF(I6951="V2H",MIN(MAX(0,H6951),7.4,MAX(0,(M6951-P6951)*40)*0.95),0)</f>
        <v/>
      </c>
      <c r="L6951" s="12">
        <f>IF(E6951=0,0,MAX(0,H6951-K6951))</f>
        <v/>
      </c>
      <c r="M6951" s="13">
        <f>M6950+J6950/40-IF(I6950="V2H",K6950/(0.95*40),0)-IF(E6951=0,IF(E6950=1,IF(D6951=1,30,40)*0.18/(2*40),0),0)-IF(E6951=1,IF(E6950=0,IF(D6951=1,30,40)*0.18/(2*40),0),0)</f>
        <v/>
      </c>
      <c r="N6951" s="14" t="n">
        <v>0.2</v>
      </c>
      <c r="O6951" s="15">
        <f>K6951*N6951</f>
        <v/>
      </c>
      <c r="P6951">
        <f>IF(E6951=0,0.3,IF(D6951=1,IF(C6951&gt;=Params!$B$13-3,IF(C6951&lt;Params!$B$13,Params!$B$20,0.3),0.3),IF(C6951&gt;=Params!$B$15-3,IF(C6951&lt;Params!$B$15,Params!$B$21,0.3),0.3)))</f>
        <v/>
      </c>
    </row>
    <row r="6952" ht="15" customHeight="1" s="1">
      <c r="A6952" s="9" t="n">
        <v>6949</v>
      </c>
      <c r="B6952" s="6" t="inlineStr">
        <is>
          <t>17/10</t>
        </is>
      </c>
      <c r="C6952" s="6" t="n">
        <v>12</v>
      </c>
      <c r="D6952" s="6" t="n">
        <v>0</v>
      </c>
      <c r="E6952" s="10">
        <f>IF(D6952=1, IF(OR(C6952&lt;10, C6952&gt;=15),1,0), IF(OR(C6952&lt;7, C6952&gt;=18),1,0))</f>
        <v/>
      </c>
      <c r="F6952" s="11" t="n">
        <v>0.074</v>
      </c>
      <c r="G6952" s="12">
        <f>0.72*8</f>
        <v/>
      </c>
      <c r="H6952" s="12">
        <f>F6952-G6952</f>
        <v/>
      </c>
      <c r="I6952" s="10">
        <f>IF(E6952=0,"Fora",IF(E6951=0,"Carg xar",IF(H6952&lt;0,IF(M6952&lt;0.9,"Carg FV","Stby"),IF(M6952&gt;P6952,"V2H",IF(M6952&lt;0.9,"Carg xar","Stby")))))</f>
        <v/>
      </c>
      <c r="J6952" s="12">
        <f>IF(OR(I6952="Carg FV",I6952="Carg xar"),MIN(IF(I6952="Carg FV",ABS(H6952),7.4),7.4,MAX(0,(0.9-M6952)*40)*0.95),0)</f>
        <v/>
      </c>
      <c r="K6952" s="12">
        <f>IF(I6952="V2H",MIN(MAX(0,H6952),7.4,MAX(0,(M6952-P6952)*40)*0.95),0)</f>
        <v/>
      </c>
      <c r="L6952" s="12">
        <f>IF(E6952=0,0,MAX(0,H6952-K6952))</f>
        <v/>
      </c>
      <c r="M6952" s="13">
        <f>M6951+J6951/40-IF(I6951="V2H",K6951/(0.95*40),0)-IF(E6952=0,IF(E6951=1,IF(D6952=1,30,40)*0.18/(2*40),0),0)-IF(E6952=1,IF(E6951=0,IF(D6952=1,30,40)*0.18/(2*40),0),0)</f>
        <v/>
      </c>
      <c r="N6952" s="14" t="n">
        <v>0.2</v>
      </c>
      <c r="O6952" s="15">
        <f>K6952*N6952</f>
        <v/>
      </c>
      <c r="P6952">
        <f>IF(E6952=0,0.3,IF(D6952=1,IF(C6952&gt;=Params!$B$13-3,IF(C6952&lt;Params!$B$13,Params!$B$20,0.3),0.3),IF(C6952&gt;=Params!$B$15-3,IF(C6952&lt;Params!$B$15,Params!$B$21,0.3),0.3)))</f>
        <v/>
      </c>
    </row>
    <row r="6953" ht="15" customHeight="1" s="1">
      <c r="A6953" s="9" t="n">
        <v>6950</v>
      </c>
      <c r="B6953" s="6" t="inlineStr">
        <is>
          <t>17/10</t>
        </is>
      </c>
      <c r="C6953" s="6" t="n">
        <v>13</v>
      </c>
      <c r="D6953" s="6" t="n">
        <v>0</v>
      </c>
      <c r="E6953" s="10">
        <f>IF(D6953=1, IF(OR(C6953&lt;10, C6953&gt;=15),1,0), IF(OR(C6953&lt;7, C6953&gt;=18),1,0))</f>
        <v/>
      </c>
      <c r="F6953" s="11" t="n">
        <v>3.31</v>
      </c>
      <c r="G6953" s="12">
        <f>0.68*8</f>
        <v/>
      </c>
      <c r="H6953" s="12">
        <f>F6953-G6953</f>
        <v/>
      </c>
      <c r="I6953" s="10">
        <f>IF(E6953=0,"Fora",IF(E6952=0,"Carg xar",IF(H6953&lt;0,IF(M6953&lt;0.9,"Carg FV","Stby"),IF(M6953&gt;P6953,"V2H",IF(M6953&lt;0.9,"Carg xar","Stby")))))</f>
        <v/>
      </c>
      <c r="J6953" s="12">
        <f>IF(OR(I6953="Carg FV",I6953="Carg xar"),MIN(IF(I6953="Carg FV",ABS(H6953),7.4),7.4,MAX(0,(0.9-M6953)*40)*0.95),0)</f>
        <v/>
      </c>
      <c r="K6953" s="12">
        <f>IF(I6953="V2H",MIN(MAX(0,H6953),7.4,MAX(0,(M6953-P6953)*40)*0.95),0)</f>
        <v/>
      </c>
      <c r="L6953" s="12">
        <f>IF(E6953=0,0,MAX(0,H6953-K6953))</f>
        <v/>
      </c>
      <c r="M6953" s="13">
        <f>M6952+J6952/40-IF(I6952="V2H",K6952/(0.95*40),0)-IF(E6953=0,IF(E6952=1,IF(D6953=1,30,40)*0.18/(2*40),0),0)-IF(E6953=1,IF(E6952=0,IF(D6953=1,30,40)*0.18/(2*40),0),0)</f>
        <v/>
      </c>
      <c r="N6953" s="14" t="n">
        <v>0.2</v>
      </c>
      <c r="O6953" s="15">
        <f>K6953*N6953</f>
        <v/>
      </c>
      <c r="P6953">
        <f>IF(E6953=0,0.3,IF(D6953=1,IF(C6953&gt;=Params!$B$13-3,IF(C6953&lt;Params!$B$13,Params!$B$20,0.3),0.3),IF(C6953&gt;=Params!$B$15-3,IF(C6953&lt;Params!$B$15,Params!$B$21,0.3),0.3)))</f>
        <v/>
      </c>
    </row>
    <row r="6954" ht="15" customHeight="1" s="1">
      <c r="A6954" s="9" t="n">
        <v>6951</v>
      </c>
      <c r="B6954" s="6" t="inlineStr">
        <is>
          <t>17/10</t>
        </is>
      </c>
      <c r="C6954" s="6" t="n">
        <v>14</v>
      </c>
      <c r="D6954" s="6" t="n">
        <v>0</v>
      </c>
      <c r="E6954" s="10">
        <f>IF(D6954=1, IF(OR(C6954&lt;10, C6954&gt;=15),1,0), IF(OR(C6954&lt;7, C6954&gt;=18),1,0))</f>
        <v/>
      </c>
      <c r="F6954" s="11" t="n">
        <v>2.639</v>
      </c>
      <c r="G6954" s="12">
        <f>0.55*8</f>
        <v/>
      </c>
      <c r="H6954" s="12">
        <f>F6954-G6954</f>
        <v/>
      </c>
      <c r="I6954" s="10">
        <f>IF(E6954=0,"Fora",IF(E6953=0,"Carg xar",IF(H6954&lt;0,IF(M6954&lt;0.9,"Carg FV","Stby"),IF(M6954&gt;P6954,"V2H",IF(M6954&lt;0.9,"Carg xar","Stby")))))</f>
        <v/>
      </c>
      <c r="J6954" s="12">
        <f>IF(OR(I6954="Carg FV",I6954="Carg xar"),MIN(IF(I6954="Carg FV",ABS(H6954),7.4),7.4,MAX(0,(0.9-M6954)*40)*0.95),0)</f>
        <v/>
      </c>
      <c r="K6954" s="12">
        <f>IF(I6954="V2H",MIN(MAX(0,H6954),7.4,MAX(0,(M6954-P6954)*40)*0.95),0)</f>
        <v/>
      </c>
      <c r="L6954" s="12">
        <f>IF(E6954=0,0,MAX(0,H6954-K6954))</f>
        <v/>
      </c>
      <c r="M6954" s="13">
        <f>M6953+J6953/40-IF(I6953="V2H",K6953/(0.95*40),0)-IF(E6954=0,IF(E6953=1,IF(D6954=1,30,40)*0.18/(2*40),0),0)-IF(E6954=1,IF(E6953=0,IF(D6954=1,30,40)*0.18/(2*40),0),0)</f>
        <v/>
      </c>
      <c r="N6954" s="14" t="n">
        <v>0.15</v>
      </c>
      <c r="O6954" s="15">
        <f>K6954*N6954</f>
        <v/>
      </c>
      <c r="P6954">
        <f>IF(E6954=0,0.3,IF(D6954=1,IF(C6954&gt;=Params!$B$13-3,IF(C6954&lt;Params!$B$13,Params!$B$20,0.3),0.3),IF(C6954&gt;=Params!$B$15-3,IF(C6954&lt;Params!$B$15,Params!$B$21,0.3),0.3)))</f>
        <v/>
      </c>
    </row>
    <row r="6955" ht="15" customHeight="1" s="1">
      <c r="A6955" s="9" t="n">
        <v>6952</v>
      </c>
      <c r="B6955" s="6" t="inlineStr">
        <is>
          <t>17/10</t>
        </is>
      </c>
      <c r="C6955" s="6" t="n">
        <v>15</v>
      </c>
      <c r="D6955" s="6" t="n">
        <v>0</v>
      </c>
      <c r="E6955" s="10">
        <f>IF(D6955=1, IF(OR(C6955&lt;10, C6955&gt;=15),1,0), IF(OR(C6955&lt;7, C6955&gt;=18),1,0))</f>
        <v/>
      </c>
      <c r="F6955" s="11" t="n">
        <v>4.149</v>
      </c>
      <c r="G6955" s="12">
        <f>0.38*8</f>
        <v/>
      </c>
      <c r="H6955" s="12">
        <f>F6955-G6955</f>
        <v/>
      </c>
      <c r="I6955" s="10">
        <f>IF(E6955=0,"Fora",IF(E6954=0,"Carg xar",IF(H6955&lt;0,IF(M6955&lt;0.9,"Carg FV","Stby"),IF(M6955&gt;P6955,"V2H",IF(M6955&lt;0.9,"Carg xar","Stby")))))</f>
        <v/>
      </c>
      <c r="J6955" s="12">
        <f>IF(OR(I6955="Carg FV",I6955="Carg xar"),MIN(IF(I6955="Carg FV",ABS(H6955),7.4),7.4,MAX(0,(0.9-M6955)*40)*0.95),0)</f>
        <v/>
      </c>
      <c r="K6955" s="12">
        <f>IF(I6955="V2H",MIN(MAX(0,H6955),7.4,MAX(0,(M6955-P6955)*40)*0.95),0)</f>
        <v/>
      </c>
      <c r="L6955" s="12">
        <f>IF(E6955=0,0,MAX(0,H6955-K6955))</f>
        <v/>
      </c>
      <c r="M6955" s="13">
        <f>M6954+J6954/40-IF(I6954="V2H",K6954/(0.95*40),0)-IF(E6955=0,IF(E6954=1,IF(D6955=1,30,40)*0.18/(2*40),0),0)-IF(E6955=1,IF(E6954=0,IF(D6955=1,30,40)*0.18/(2*40),0),0)</f>
        <v/>
      </c>
      <c r="N6955" s="14" t="n">
        <v>0.15</v>
      </c>
      <c r="O6955" s="15">
        <f>K6955*N6955</f>
        <v/>
      </c>
      <c r="P6955">
        <f>IF(E6955=0,0.3,IF(D6955=1,IF(C6955&gt;=Params!$B$13-3,IF(C6955&lt;Params!$B$13,Params!$B$20,0.3),0.3),IF(C6955&gt;=Params!$B$15-3,IF(C6955&lt;Params!$B$15,Params!$B$21,0.3),0.3)))</f>
        <v/>
      </c>
    </row>
    <row r="6956" ht="15" customHeight="1" s="1">
      <c r="A6956" s="9" t="n">
        <v>6953</v>
      </c>
      <c r="B6956" s="6" t="inlineStr">
        <is>
          <t>17/10</t>
        </is>
      </c>
      <c r="C6956" s="6" t="n">
        <v>16</v>
      </c>
      <c r="D6956" s="6" t="n">
        <v>0</v>
      </c>
      <c r="E6956" s="10">
        <f>IF(D6956=1, IF(OR(C6956&lt;10, C6956&gt;=15),1,0), IF(OR(C6956&lt;7, C6956&gt;=18),1,0))</f>
        <v/>
      </c>
      <c r="F6956" s="11" t="n">
        <v>0.285</v>
      </c>
      <c r="G6956" s="12">
        <f>0.18*8</f>
        <v/>
      </c>
      <c r="H6956" s="12">
        <f>F6956-G6956</f>
        <v/>
      </c>
      <c r="I6956" s="10">
        <f>IF(E6956=0,"Fora",IF(E6955=0,"Carg xar",IF(H6956&lt;0,IF(M6956&lt;0.9,"Carg FV","Stby"),IF(M6956&gt;P6956,"V2H",IF(M6956&lt;0.9,"Carg xar","Stby")))))</f>
        <v/>
      </c>
      <c r="J6956" s="12">
        <f>IF(OR(I6956="Carg FV",I6956="Carg xar"),MIN(IF(I6956="Carg FV",ABS(H6956),7.4),7.4,MAX(0,(0.9-M6956)*40)*0.95),0)</f>
        <v/>
      </c>
      <c r="K6956" s="12">
        <f>IF(I6956="V2H",MIN(MAX(0,H6956),7.4,MAX(0,(M6956-P6956)*40)*0.95),0)</f>
        <v/>
      </c>
      <c r="L6956" s="12">
        <f>IF(E6956=0,0,MAX(0,H6956-K6956))</f>
        <v/>
      </c>
      <c r="M6956" s="13">
        <f>M6955+J6955/40-IF(I6955="V2H",K6955/(0.95*40),0)-IF(E6956=0,IF(E6955=1,IF(D6956=1,30,40)*0.18/(2*40),0),0)-IF(E6956=1,IF(E6955=0,IF(D6956=1,30,40)*0.18/(2*40),0),0)</f>
        <v/>
      </c>
      <c r="N6956" s="14" t="n">
        <v>0.15</v>
      </c>
      <c r="O6956" s="15">
        <f>K6956*N6956</f>
        <v/>
      </c>
      <c r="P6956">
        <f>IF(E6956=0,0.3,IF(D6956=1,IF(C6956&gt;=Params!$B$13-3,IF(C6956&lt;Params!$B$13,Params!$B$20,0.3),0.3),IF(C6956&gt;=Params!$B$15-3,IF(C6956&lt;Params!$B$15,Params!$B$21,0.3),0.3)))</f>
        <v/>
      </c>
    </row>
    <row r="6957" ht="15" customHeight="1" s="1">
      <c r="A6957" s="9" t="n">
        <v>6954</v>
      </c>
      <c r="B6957" s="6" t="inlineStr">
        <is>
          <t>17/10</t>
        </is>
      </c>
      <c r="C6957" s="6" t="n">
        <v>17</v>
      </c>
      <c r="D6957" s="6" t="n">
        <v>0</v>
      </c>
      <c r="E6957" s="10">
        <f>IF(D6957=1, IF(OR(C6957&lt;10, C6957&gt;=15),1,0), IF(OR(C6957&lt;7, C6957&gt;=18),1,0))</f>
        <v/>
      </c>
      <c r="F6957" s="11" t="n">
        <v>0</v>
      </c>
      <c r="G6957" s="12">
        <f>0.04*8</f>
        <v/>
      </c>
      <c r="H6957" s="12">
        <f>F6957-G6957</f>
        <v/>
      </c>
      <c r="I6957" s="10">
        <f>IF(E6957=0,"Fora",IF(E6956=0,"Carg xar",IF(H6957&lt;0,IF(M6957&lt;0.9,"Carg FV","Stby"),IF(M6957&gt;P6957,"V2H",IF(M6957&lt;0.9,"Carg xar","Stby")))))</f>
        <v/>
      </c>
      <c r="J6957" s="12">
        <f>IF(OR(I6957="Carg FV",I6957="Carg xar"),MIN(IF(I6957="Carg FV",ABS(H6957),7.4),7.4,MAX(0,(0.9-M6957)*40)*0.95),0)</f>
        <v/>
      </c>
      <c r="K6957" s="12">
        <f>IF(I6957="V2H",MIN(MAX(0,H6957),7.4,MAX(0,(M6957-P6957)*40)*0.95),0)</f>
        <v/>
      </c>
      <c r="L6957" s="12">
        <f>IF(E6957=0,0,MAX(0,H6957-K6957))</f>
        <v/>
      </c>
      <c r="M6957" s="13">
        <f>M6956+J6956/40-IF(I6956="V2H",K6956/(0.95*40),0)-IF(E6957=0,IF(E6956=1,IF(D6957=1,30,40)*0.18/(2*40),0),0)-IF(E6957=1,IF(E6956=0,IF(D6957=1,30,40)*0.18/(2*40),0),0)</f>
        <v/>
      </c>
      <c r="N6957" s="14" t="n">
        <v>0.15</v>
      </c>
      <c r="O6957" s="15">
        <f>K6957*N6957</f>
        <v/>
      </c>
      <c r="P6957">
        <f>IF(E6957=0,0.3,IF(D6957=1,IF(C6957&gt;=Params!$B$13-3,IF(C6957&lt;Params!$B$13,Params!$B$20,0.3),0.3),IF(C6957&gt;=Params!$B$15-3,IF(C6957&lt;Params!$B$15,Params!$B$21,0.3),0.3)))</f>
        <v/>
      </c>
    </row>
    <row r="6958" ht="15" customHeight="1" s="1">
      <c r="A6958" s="9" t="n">
        <v>6955</v>
      </c>
      <c r="B6958" s="6" t="inlineStr">
        <is>
          <t>17/10</t>
        </is>
      </c>
      <c r="C6958" s="6" t="n">
        <v>18</v>
      </c>
      <c r="D6958" s="6" t="n">
        <v>0</v>
      </c>
      <c r="E6958" s="10">
        <f>IF(D6958=1, IF(OR(C6958&lt;10, C6958&gt;=15),1,0), IF(OR(C6958&lt;7, C6958&gt;=18),1,0))</f>
        <v/>
      </c>
      <c r="F6958" s="11" t="n">
        <v>0</v>
      </c>
      <c r="G6958" s="12">
        <f>0*8</f>
        <v/>
      </c>
      <c r="H6958" s="12">
        <f>F6958-G6958</f>
        <v/>
      </c>
      <c r="I6958" s="10">
        <f>IF(E6958=0,"Fora",IF(E6957=0,"Carg xar",IF(H6958&lt;0,IF(M6958&lt;0.9,"Carg FV","Stby"),IF(M6958&gt;P6958,"V2H",IF(M6958&lt;0.9,"Carg xar","Stby")))))</f>
        <v/>
      </c>
      <c r="J6958" s="12">
        <f>IF(OR(I6958="Carg FV",I6958="Carg xar"),MIN(IF(I6958="Carg FV",ABS(H6958),7.4),7.4,MAX(0,(0.9-M6958)*40)*0.95),0)</f>
        <v/>
      </c>
      <c r="K6958" s="12">
        <f>IF(I6958="V2H",MIN(MAX(0,H6958),7.4,MAX(0,(M6958-P6958)*40)*0.95),0)</f>
        <v/>
      </c>
      <c r="L6958" s="12">
        <f>IF(E6958=0,0,MAX(0,H6958-K6958))</f>
        <v/>
      </c>
      <c r="M6958" s="13">
        <f>M6957+J6957/40-IF(I6957="V2H",K6957/(0.95*40),0)-IF(E6958=0,IF(E6957=1,IF(D6958=1,30,40)*0.18/(2*40),0),0)-IF(E6958=1,IF(E6957=0,IF(D6958=1,30,40)*0.18/(2*40),0),0)</f>
        <v/>
      </c>
      <c r="N6958" s="14" t="n">
        <v>0.2</v>
      </c>
      <c r="O6958" s="15">
        <f>K6958*N6958</f>
        <v/>
      </c>
      <c r="P6958">
        <f>IF(E6958=0,0.3,IF(D6958=1,IF(C6958&gt;=Params!$B$13-3,IF(C6958&lt;Params!$B$13,Params!$B$20,0.3),0.3),IF(C6958&gt;=Params!$B$15-3,IF(C6958&lt;Params!$B$15,Params!$B$21,0.3),0.3)))</f>
        <v/>
      </c>
    </row>
    <row r="6959" ht="15" customHeight="1" s="1">
      <c r="A6959" s="9" t="n">
        <v>6956</v>
      </c>
      <c r="B6959" s="6" t="inlineStr">
        <is>
          <t>17/10</t>
        </is>
      </c>
      <c r="C6959" s="6" t="n">
        <v>19</v>
      </c>
      <c r="D6959" s="6" t="n">
        <v>0</v>
      </c>
      <c r="E6959" s="10">
        <f>IF(D6959=1, IF(OR(C6959&lt;10, C6959&gt;=15),1,0), IF(OR(C6959&lt;7, C6959&gt;=18),1,0))</f>
        <v/>
      </c>
      <c r="F6959" s="11" t="n">
        <v>0.278</v>
      </c>
      <c r="G6959" s="12">
        <f>0*8</f>
        <v/>
      </c>
      <c r="H6959" s="12">
        <f>F6959-G6959</f>
        <v/>
      </c>
      <c r="I6959" s="10">
        <f>IF(E6959=0,"Fora",IF(E6958=0,"Carg xar",IF(H6959&lt;0,IF(M6959&lt;0.9,"Carg FV","Stby"),IF(M6959&gt;P6959,"V2H",IF(M6959&lt;0.9,"Carg xar","Stby")))))</f>
        <v/>
      </c>
      <c r="J6959" s="12">
        <f>IF(OR(I6959="Carg FV",I6959="Carg xar"),MIN(IF(I6959="Carg FV",ABS(H6959),7.4),7.4,MAX(0,(0.9-M6959)*40)*0.95),0)</f>
        <v/>
      </c>
      <c r="K6959" s="12">
        <f>IF(I6959="V2H",MIN(MAX(0,H6959),7.4,MAX(0,(M6959-P6959)*40)*0.95),0)</f>
        <v/>
      </c>
      <c r="L6959" s="12">
        <f>IF(E6959=0,0,MAX(0,H6959-K6959))</f>
        <v/>
      </c>
      <c r="M6959" s="13">
        <f>M6958+J6958/40-IF(I6958="V2H",K6958/(0.95*40),0)-IF(E6959=0,IF(E6958=1,IF(D6959=1,30,40)*0.18/(2*40),0),0)-IF(E6959=1,IF(E6958=0,IF(D6959=1,30,40)*0.18/(2*40),0),0)</f>
        <v/>
      </c>
      <c r="N6959" s="14" t="n">
        <v>0.2</v>
      </c>
      <c r="O6959" s="15">
        <f>K6959*N6959</f>
        <v/>
      </c>
      <c r="P6959">
        <f>IF(E6959=0,0.3,IF(D6959=1,IF(C6959&gt;=Params!$B$13-3,IF(C6959&lt;Params!$B$13,Params!$B$20,0.3),0.3),IF(C6959&gt;=Params!$B$15-3,IF(C6959&lt;Params!$B$15,Params!$B$21,0.3),0.3)))</f>
        <v/>
      </c>
    </row>
    <row r="6960" ht="15" customHeight="1" s="1">
      <c r="A6960" s="9" t="n">
        <v>6957</v>
      </c>
      <c r="B6960" s="6" t="inlineStr">
        <is>
          <t>17/10</t>
        </is>
      </c>
      <c r="C6960" s="6" t="n">
        <v>20</v>
      </c>
      <c r="D6960" s="6" t="n">
        <v>0</v>
      </c>
      <c r="E6960" s="10">
        <f>IF(D6960=1, IF(OR(C6960&lt;10, C6960&gt;=15),1,0), IF(OR(C6960&lt;7, C6960&gt;=18),1,0))</f>
        <v/>
      </c>
      <c r="F6960" s="11" t="n">
        <v>0.182</v>
      </c>
      <c r="G6960" s="12">
        <f>0*8</f>
        <v/>
      </c>
      <c r="H6960" s="12">
        <f>F6960-G6960</f>
        <v/>
      </c>
      <c r="I6960" s="10">
        <f>IF(E6960=0,"Fora",IF(E6959=0,"Carg xar",IF(H6960&lt;0,IF(M6960&lt;0.9,"Carg FV","Stby"),IF(M6960&gt;P6960,"V2H",IF(M6960&lt;0.9,"Carg xar","Stby")))))</f>
        <v/>
      </c>
      <c r="J6960" s="12">
        <f>IF(OR(I6960="Carg FV",I6960="Carg xar"),MIN(IF(I6960="Carg FV",ABS(H6960),7.4),7.4,MAX(0,(0.9-M6960)*40)*0.95),0)</f>
        <v/>
      </c>
      <c r="K6960" s="12">
        <f>IF(I6960="V2H",MIN(MAX(0,H6960),7.4,MAX(0,(M6960-P6960)*40)*0.95),0)</f>
        <v/>
      </c>
      <c r="L6960" s="12">
        <f>IF(E6960=0,0,MAX(0,H6960-K6960))</f>
        <v/>
      </c>
      <c r="M6960" s="13">
        <f>M6959+J6959/40-IF(I6959="V2H",K6959/(0.95*40),0)-IF(E6960=0,IF(E6959=1,IF(D6960=1,30,40)*0.18/(2*40),0),0)-IF(E6960=1,IF(E6959=0,IF(D6960=1,30,40)*0.18/(2*40),0),0)</f>
        <v/>
      </c>
      <c r="N6960" s="14" t="n">
        <v>0.2</v>
      </c>
      <c r="O6960" s="15">
        <f>K6960*N6960</f>
        <v/>
      </c>
      <c r="P6960">
        <f>IF(E6960=0,0.3,IF(D6960=1,IF(C6960&gt;=Params!$B$13-3,IF(C6960&lt;Params!$B$13,Params!$B$20,0.3),0.3),IF(C6960&gt;=Params!$B$15-3,IF(C6960&lt;Params!$B$15,Params!$B$21,0.3),0.3)))</f>
        <v/>
      </c>
    </row>
    <row r="6961" ht="15" customHeight="1" s="1">
      <c r="A6961" s="9" t="n">
        <v>6958</v>
      </c>
      <c r="B6961" s="6" t="inlineStr">
        <is>
          <t>17/10</t>
        </is>
      </c>
      <c r="C6961" s="6" t="n">
        <v>21</v>
      </c>
      <c r="D6961" s="6" t="n">
        <v>0</v>
      </c>
      <c r="E6961" s="10">
        <f>IF(D6961=1, IF(OR(C6961&lt;10, C6961&gt;=15),1,0), IF(OR(C6961&lt;7, C6961&gt;=18),1,0))</f>
        <v/>
      </c>
      <c r="F6961" s="11" t="n">
        <v>0.309</v>
      </c>
      <c r="G6961" s="12">
        <f>0*8</f>
        <v/>
      </c>
      <c r="H6961" s="12">
        <f>F6961-G6961</f>
        <v/>
      </c>
      <c r="I6961" s="10">
        <f>IF(E6961=0,"Fora",IF(E6960=0,"Carg xar",IF(H6961&lt;0,IF(M6961&lt;0.9,"Carg FV","Stby"),IF(M6961&gt;P6961,"V2H",IF(M6961&lt;0.9,"Carg xar","Stby")))))</f>
        <v/>
      </c>
      <c r="J6961" s="12">
        <f>IF(OR(I6961="Carg FV",I6961="Carg xar"),MIN(IF(I6961="Carg FV",ABS(H6961),7.4),7.4,MAX(0,(0.9-M6961)*40)*0.95),0)</f>
        <v/>
      </c>
      <c r="K6961" s="12">
        <f>IF(I6961="V2H",MIN(MAX(0,H6961),7.4,MAX(0,(M6961-P6961)*40)*0.95),0)</f>
        <v/>
      </c>
      <c r="L6961" s="12">
        <f>IF(E6961=0,0,MAX(0,H6961-K6961))</f>
        <v/>
      </c>
      <c r="M6961" s="13">
        <f>M6960+J6960/40-IF(I6960="V2H",K6960/(0.95*40),0)-IF(E6961=0,IF(E6960=1,IF(D6961=1,30,40)*0.18/(2*40),0),0)-IF(E6961=1,IF(E6960=0,IF(D6961=1,30,40)*0.18/(2*40),0),0)</f>
        <v/>
      </c>
      <c r="N6961" s="14" t="n">
        <v>0.2</v>
      </c>
      <c r="O6961" s="15">
        <f>K6961*N6961</f>
        <v/>
      </c>
      <c r="P6961">
        <f>IF(E6961=0,0.3,IF(D6961=1,IF(C6961&gt;=Params!$B$13-3,IF(C6961&lt;Params!$B$13,Params!$B$20,0.3),0.3),IF(C6961&gt;=Params!$B$15-3,IF(C6961&lt;Params!$B$15,Params!$B$21,0.3),0.3)))</f>
        <v/>
      </c>
    </row>
    <row r="6962" ht="15" customHeight="1" s="1">
      <c r="A6962" s="9" t="n">
        <v>6959</v>
      </c>
      <c r="B6962" s="6" t="inlineStr">
        <is>
          <t>17/10</t>
        </is>
      </c>
      <c r="C6962" s="6" t="n">
        <v>22</v>
      </c>
      <c r="D6962" s="6" t="n">
        <v>0</v>
      </c>
      <c r="E6962" s="10">
        <f>IF(D6962=1, IF(OR(C6962&lt;10, C6962&gt;=15),1,0), IF(OR(C6962&lt;7, C6962&gt;=18),1,0))</f>
        <v/>
      </c>
      <c r="F6962" s="11" t="n">
        <v>0.413</v>
      </c>
      <c r="G6962" s="12">
        <f>0*8</f>
        <v/>
      </c>
      <c r="H6962" s="12">
        <f>F6962-G6962</f>
        <v/>
      </c>
      <c r="I6962" s="10">
        <f>IF(E6962=0,"Fora",IF(E6961=0,"Carg xar",IF(H6962&lt;0,IF(M6962&lt;0.9,"Carg FV","Stby"),IF(M6962&gt;P6962,"V2H",IF(M6962&lt;0.9,"Carg xar","Stby")))))</f>
        <v/>
      </c>
      <c r="J6962" s="12">
        <f>IF(OR(I6962="Carg FV",I6962="Carg xar"),MIN(IF(I6962="Carg FV",ABS(H6962),7.4),7.4,MAX(0,(0.9-M6962)*40)*0.95),0)</f>
        <v/>
      </c>
      <c r="K6962" s="12">
        <f>IF(I6962="V2H",MIN(MAX(0,H6962),7.4,MAX(0,(M6962-P6962)*40)*0.95),0)</f>
        <v/>
      </c>
      <c r="L6962" s="12">
        <f>IF(E6962=0,0,MAX(0,H6962-K6962))</f>
        <v/>
      </c>
      <c r="M6962" s="13">
        <f>M6961+J6961/40-IF(I6961="V2H",K6961/(0.95*40),0)-IF(E6962=0,IF(E6961=1,IF(D6962=1,30,40)*0.18/(2*40),0),0)-IF(E6962=1,IF(E6961=0,IF(D6962=1,30,40)*0.18/(2*40),0),0)</f>
        <v/>
      </c>
      <c r="N6962" s="14" t="n">
        <v>0.15</v>
      </c>
      <c r="O6962" s="15">
        <f>K6962*N6962</f>
        <v/>
      </c>
      <c r="P6962">
        <f>IF(E6962=0,0.3,IF(D6962=1,IF(C6962&gt;=Params!$B$13-3,IF(C6962&lt;Params!$B$13,Params!$B$20,0.3),0.3),IF(C6962&gt;=Params!$B$15-3,IF(C6962&lt;Params!$B$15,Params!$B$21,0.3),0.3)))</f>
        <v/>
      </c>
    </row>
    <row r="6963" ht="15" customHeight="1" s="1">
      <c r="A6963" s="9" t="n">
        <v>6960</v>
      </c>
      <c r="B6963" s="6" t="inlineStr">
        <is>
          <t>17/10</t>
        </is>
      </c>
      <c r="C6963" s="6" t="n">
        <v>23</v>
      </c>
      <c r="D6963" s="6" t="n">
        <v>0</v>
      </c>
      <c r="E6963" s="10">
        <f>IF(D6963=1, IF(OR(C6963&lt;10, C6963&gt;=15),1,0), IF(OR(C6963&lt;7, C6963&gt;=18),1,0))</f>
        <v/>
      </c>
      <c r="F6963" s="11" t="n">
        <v>0.235</v>
      </c>
      <c r="G6963" s="12">
        <f>0*8</f>
        <v/>
      </c>
      <c r="H6963" s="12">
        <f>F6963-G6963</f>
        <v/>
      </c>
      <c r="I6963" s="10">
        <f>IF(E6963=0,"Fora",IF(E6962=0,"Carg xar",IF(H6963&lt;0,IF(M6963&lt;0.9,"Carg FV","Stby"),IF(M6963&gt;P6963,"V2H",IF(M6963&lt;0.9,"Carg xar","Stby")))))</f>
        <v/>
      </c>
      <c r="J6963" s="12">
        <f>IF(OR(I6963="Carg FV",I6963="Carg xar"),MIN(IF(I6963="Carg FV",ABS(H6963),7.4),7.4,MAX(0,(0.9-M6963)*40)*0.95),0)</f>
        <v/>
      </c>
      <c r="K6963" s="12">
        <f>IF(I6963="V2H",MIN(MAX(0,H6963),7.4,MAX(0,(M6963-P6963)*40)*0.95),0)</f>
        <v/>
      </c>
      <c r="L6963" s="12">
        <f>IF(E6963=0,0,MAX(0,H6963-K6963))</f>
        <v/>
      </c>
      <c r="M6963" s="13">
        <f>M6962+J6962/40-IF(I6962="V2H",K6962/(0.95*40),0)-IF(E6963=0,IF(E6962=1,IF(D6963=1,30,40)*0.18/(2*40),0),0)-IF(E6963=1,IF(E6962=0,IF(D6963=1,30,40)*0.18/(2*40),0),0)</f>
        <v/>
      </c>
      <c r="N6963" s="14" t="n">
        <v>0.15</v>
      </c>
      <c r="O6963" s="15">
        <f>K6963*N6963</f>
        <v/>
      </c>
      <c r="P6963">
        <f>IF(E6963=0,0.3,IF(D6963=1,IF(C6963&gt;=Params!$B$13-3,IF(C6963&lt;Params!$B$13,Params!$B$20,0.3),0.3),IF(C6963&gt;=Params!$B$15-3,IF(C6963&lt;Params!$B$15,Params!$B$21,0.3),0.3)))</f>
        <v/>
      </c>
    </row>
    <row r="6964" ht="15" customHeight="1" s="1">
      <c r="A6964" s="9" t="n">
        <v>6961</v>
      </c>
      <c r="B6964" s="6" t="inlineStr">
        <is>
          <t>18/10</t>
        </is>
      </c>
      <c r="C6964" s="6" t="n">
        <v>0</v>
      </c>
      <c r="D6964" s="6" t="n">
        <v>1</v>
      </c>
      <c r="E6964" s="10">
        <f>IF(D6964=1, IF(OR(C6964&lt;10, C6964&gt;=15),1,0), IF(OR(C6964&lt;7, C6964&gt;=18),1,0))</f>
        <v/>
      </c>
      <c r="F6964" s="11" t="n">
        <v>0.191</v>
      </c>
      <c r="G6964" s="12">
        <f>0*8</f>
        <v/>
      </c>
      <c r="H6964" s="12">
        <f>F6964-G6964</f>
        <v/>
      </c>
      <c r="I6964" s="10">
        <f>IF(E6964=0,"Fora",IF(E6963=0,"Carg xar",IF(H6964&lt;0,IF(M6964&lt;0.9,"Carg FV","Stby"),IF(M6964&gt;P6964,"V2H",IF(M6964&lt;0.9,"Carg xar","Stby")))))</f>
        <v/>
      </c>
      <c r="J6964" s="12">
        <f>IF(OR(I6964="Carg FV",I6964="Carg xar"),MIN(IF(I6964="Carg FV",ABS(H6964),7.4),7.4,MAX(0,(0.9-M6964)*40)*0.95),0)</f>
        <v/>
      </c>
      <c r="K6964" s="12">
        <f>IF(I6964="V2H",MIN(MAX(0,H6964),7.4,MAX(0,(M6964-P6964)*40)*0.95),0)</f>
        <v/>
      </c>
      <c r="L6964" s="12">
        <f>IF(E6964=0,0,MAX(0,H6964-K6964))</f>
        <v/>
      </c>
      <c r="M6964" s="13">
        <f>M6963+J6963/40-IF(I6963="V2H",K6963/(0.95*40),0)-IF(E6964=0,IF(E6963=1,IF(D6964=1,30,40)*0.18/(2*40),0),0)-IF(E6964=1,IF(E6963=0,IF(D6964=1,30,40)*0.18/(2*40),0),0)</f>
        <v/>
      </c>
      <c r="N6964" s="14" t="n">
        <v>0.09</v>
      </c>
      <c r="O6964" s="15">
        <f>K6964*N6964</f>
        <v/>
      </c>
      <c r="P6964">
        <f>IF(E6964=0,0.3,IF(D6964=1,IF(C6964&gt;=Params!$B$13-3,IF(C6964&lt;Params!$B$13,Params!$B$20,0.3),0.3),IF(C6964&gt;=Params!$B$15-3,IF(C6964&lt;Params!$B$15,Params!$B$21,0.3),0.3)))</f>
        <v/>
      </c>
    </row>
    <row r="6965" ht="15" customHeight="1" s="1">
      <c r="A6965" s="9" t="n">
        <v>6962</v>
      </c>
      <c r="B6965" s="6" t="inlineStr">
        <is>
          <t>18/10</t>
        </is>
      </c>
      <c r="C6965" s="6" t="n">
        <v>1</v>
      </c>
      <c r="D6965" s="6" t="n">
        <v>1</v>
      </c>
      <c r="E6965" s="10">
        <f>IF(D6965=1, IF(OR(C6965&lt;10, C6965&gt;=15),1,0), IF(OR(C6965&lt;7, C6965&gt;=18),1,0))</f>
        <v/>
      </c>
      <c r="F6965" s="11" t="n">
        <v>0.134</v>
      </c>
      <c r="G6965" s="12">
        <f>0*8</f>
        <v/>
      </c>
      <c r="H6965" s="12">
        <f>F6965-G6965</f>
        <v/>
      </c>
      <c r="I6965" s="10">
        <f>IF(E6965=0,"Fora",IF(E6964=0,"Carg xar",IF(H6965&lt;0,IF(M6965&lt;0.9,"Carg FV","Stby"),IF(M6965&gt;P6965,"V2H",IF(M6965&lt;0.9,"Carg xar","Stby")))))</f>
        <v/>
      </c>
      <c r="J6965" s="12">
        <f>IF(OR(I6965="Carg FV",I6965="Carg xar"),MIN(IF(I6965="Carg FV",ABS(H6965),7.4),7.4,MAX(0,(0.9-M6965)*40)*0.95),0)</f>
        <v/>
      </c>
      <c r="K6965" s="12">
        <f>IF(I6965="V2H",MIN(MAX(0,H6965),7.4,MAX(0,(M6965-P6965)*40)*0.95),0)</f>
        <v/>
      </c>
      <c r="L6965" s="12">
        <f>IF(E6965=0,0,MAX(0,H6965-K6965))</f>
        <v/>
      </c>
      <c r="M6965" s="13">
        <f>M6964+J6964/40-IF(I6964="V2H",K6964/(0.95*40),0)-IF(E6965=0,IF(E6964=1,IF(D6965=1,30,40)*0.18/(2*40),0),0)-IF(E6965=1,IF(E6964=0,IF(D6965=1,30,40)*0.18/(2*40),0),0)</f>
        <v/>
      </c>
      <c r="N6965" s="14" t="n">
        <v>0.09</v>
      </c>
      <c r="O6965" s="15">
        <f>K6965*N6965</f>
        <v/>
      </c>
      <c r="P6965">
        <f>IF(E6965=0,0.3,IF(D6965=1,IF(C6965&gt;=Params!$B$13-3,IF(C6965&lt;Params!$B$13,Params!$B$20,0.3),0.3),IF(C6965&gt;=Params!$B$15-3,IF(C6965&lt;Params!$B$15,Params!$B$21,0.3),0.3)))</f>
        <v/>
      </c>
    </row>
    <row r="6966" ht="15" customHeight="1" s="1">
      <c r="A6966" s="9" t="n">
        <v>6963</v>
      </c>
      <c r="B6966" s="6" t="inlineStr">
        <is>
          <t>18/10</t>
        </is>
      </c>
      <c r="C6966" s="6" t="n">
        <v>2</v>
      </c>
      <c r="D6966" s="6" t="n">
        <v>1</v>
      </c>
      <c r="E6966" s="10">
        <f>IF(D6966=1, IF(OR(C6966&lt;10, C6966&gt;=15),1,0), IF(OR(C6966&lt;7, C6966&gt;=18),1,0))</f>
        <v/>
      </c>
      <c r="F6966" s="11" t="n">
        <v>0.358</v>
      </c>
      <c r="G6966" s="12">
        <f>0*8</f>
        <v/>
      </c>
      <c r="H6966" s="12">
        <f>F6966-G6966</f>
        <v/>
      </c>
      <c r="I6966" s="10">
        <f>IF(E6966=0,"Fora",IF(E6965=0,"Carg xar",IF(H6966&lt;0,IF(M6966&lt;0.9,"Carg FV","Stby"),IF(M6966&gt;P6966,"V2H",IF(M6966&lt;0.9,"Carg xar","Stby")))))</f>
        <v/>
      </c>
      <c r="J6966" s="12">
        <f>IF(OR(I6966="Carg FV",I6966="Carg xar"),MIN(IF(I6966="Carg FV",ABS(H6966),7.4),7.4,MAX(0,(0.9-M6966)*40)*0.95),0)</f>
        <v/>
      </c>
      <c r="K6966" s="12">
        <f>IF(I6966="V2H",MIN(MAX(0,H6966),7.4,MAX(0,(M6966-P6966)*40)*0.95),0)</f>
        <v/>
      </c>
      <c r="L6966" s="12">
        <f>IF(E6966=0,0,MAX(0,H6966-K6966))</f>
        <v/>
      </c>
      <c r="M6966" s="13">
        <f>M6965+J6965/40-IF(I6965="V2H",K6965/(0.95*40),0)-IF(E6966=0,IF(E6965=1,IF(D6966=1,30,40)*0.18/(2*40),0),0)-IF(E6966=1,IF(E6965=0,IF(D6966=1,30,40)*0.18/(2*40),0),0)</f>
        <v/>
      </c>
      <c r="N6966" s="14" t="n">
        <v>0.09</v>
      </c>
      <c r="O6966" s="15">
        <f>K6966*N6966</f>
        <v/>
      </c>
      <c r="P6966">
        <f>IF(E6966=0,0.3,IF(D6966=1,IF(C6966&gt;=Params!$B$13-3,IF(C6966&lt;Params!$B$13,Params!$B$20,0.3),0.3),IF(C6966&gt;=Params!$B$15-3,IF(C6966&lt;Params!$B$15,Params!$B$21,0.3),0.3)))</f>
        <v/>
      </c>
    </row>
    <row r="6967" ht="15" customHeight="1" s="1">
      <c r="A6967" s="9" t="n">
        <v>6964</v>
      </c>
      <c r="B6967" s="6" t="inlineStr">
        <is>
          <t>18/10</t>
        </is>
      </c>
      <c r="C6967" s="6" t="n">
        <v>3</v>
      </c>
      <c r="D6967" s="6" t="n">
        <v>1</v>
      </c>
      <c r="E6967" s="10">
        <f>IF(D6967=1, IF(OR(C6967&lt;10, C6967&gt;=15),1,0), IF(OR(C6967&lt;7, C6967&gt;=18),1,0))</f>
        <v/>
      </c>
      <c r="F6967" s="11" t="n">
        <v>1.042</v>
      </c>
      <c r="G6967" s="12">
        <f>0*8</f>
        <v/>
      </c>
      <c r="H6967" s="12">
        <f>F6967-G6967</f>
        <v/>
      </c>
      <c r="I6967" s="10">
        <f>IF(E6967=0,"Fora",IF(E6966=0,"Carg xar",IF(H6967&lt;0,IF(M6967&lt;0.9,"Carg FV","Stby"),IF(M6967&gt;P6967,"V2H",IF(M6967&lt;0.9,"Carg xar","Stby")))))</f>
        <v/>
      </c>
      <c r="J6967" s="12">
        <f>IF(OR(I6967="Carg FV",I6967="Carg xar"),MIN(IF(I6967="Carg FV",ABS(H6967),7.4),7.4,MAX(0,(0.9-M6967)*40)*0.95),0)</f>
        <v/>
      </c>
      <c r="K6967" s="12">
        <f>IF(I6967="V2H",MIN(MAX(0,H6967),7.4,MAX(0,(M6967-P6967)*40)*0.95),0)</f>
        <v/>
      </c>
      <c r="L6967" s="12">
        <f>IF(E6967=0,0,MAX(0,H6967-K6967))</f>
        <v/>
      </c>
      <c r="M6967" s="13">
        <f>M6966+J6966/40-IF(I6966="V2H",K6966/(0.95*40),0)-IF(E6967=0,IF(E6966=1,IF(D6967=1,30,40)*0.18/(2*40),0),0)-IF(E6967=1,IF(E6966=0,IF(D6967=1,30,40)*0.18/(2*40),0),0)</f>
        <v/>
      </c>
      <c r="N6967" s="14" t="n">
        <v>0.09</v>
      </c>
      <c r="O6967" s="15">
        <f>K6967*N6967</f>
        <v/>
      </c>
      <c r="P6967">
        <f>IF(E6967=0,0.3,IF(D6967=1,IF(C6967&gt;=Params!$B$13-3,IF(C6967&lt;Params!$B$13,Params!$B$20,0.3),0.3),IF(C6967&gt;=Params!$B$15-3,IF(C6967&lt;Params!$B$15,Params!$B$21,0.3),0.3)))</f>
        <v/>
      </c>
    </row>
    <row r="6968" ht="15" customHeight="1" s="1">
      <c r="A6968" s="9" t="n">
        <v>6965</v>
      </c>
      <c r="B6968" s="6" t="inlineStr">
        <is>
          <t>18/10</t>
        </is>
      </c>
      <c r="C6968" s="6" t="n">
        <v>4</v>
      </c>
      <c r="D6968" s="6" t="n">
        <v>1</v>
      </c>
      <c r="E6968" s="10">
        <f>IF(D6968=1, IF(OR(C6968&lt;10, C6968&gt;=15),1,0), IF(OR(C6968&lt;7, C6968&gt;=18),1,0))</f>
        <v/>
      </c>
      <c r="F6968" s="11" t="n">
        <v>0.573</v>
      </c>
      <c r="G6968" s="12">
        <f>0*8</f>
        <v/>
      </c>
      <c r="H6968" s="12">
        <f>F6968-G6968</f>
        <v/>
      </c>
      <c r="I6968" s="10">
        <f>IF(E6968=0,"Fora",IF(E6967=0,"Carg xar",IF(H6968&lt;0,IF(M6968&lt;0.9,"Carg FV","Stby"),IF(M6968&gt;P6968,"V2H",IF(M6968&lt;0.9,"Carg xar","Stby")))))</f>
        <v/>
      </c>
      <c r="J6968" s="12">
        <f>IF(OR(I6968="Carg FV",I6968="Carg xar"),MIN(IF(I6968="Carg FV",ABS(H6968),7.4),7.4,MAX(0,(0.9-M6968)*40)*0.95),0)</f>
        <v/>
      </c>
      <c r="K6968" s="12">
        <f>IF(I6968="V2H",MIN(MAX(0,H6968),7.4,MAX(0,(M6968-P6968)*40)*0.95),0)</f>
        <v/>
      </c>
      <c r="L6968" s="12">
        <f>IF(E6968=0,0,MAX(0,H6968-K6968))</f>
        <v/>
      </c>
      <c r="M6968" s="13">
        <f>M6967+J6967/40-IF(I6967="V2H",K6967/(0.95*40),0)-IF(E6968=0,IF(E6967=1,IF(D6968=1,30,40)*0.18/(2*40),0),0)-IF(E6968=1,IF(E6967=0,IF(D6968=1,30,40)*0.18/(2*40),0),0)</f>
        <v/>
      </c>
      <c r="N6968" s="14" t="n">
        <v>0.09</v>
      </c>
      <c r="O6968" s="15">
        <f>K6968*N6968</f>
        <v/>
      </c>
      <c r="P6968">
        <f>IF(E6968=0,0.3,IF(D6968=1,IF(C6968&gt;=Params!$B$13-3,IF(C6968&lt;Params!$B$13,Params!$B$20,0.3),0.3),IF(C6968&gt;=Params!$B$15-3,IF(C6968&lt;Params!$B$15,Params!$B$21,0.3),0.3)))</f>
        <v/>
      </c>
    </row>
    <row r="6969" ht="15" customHeight="1" s="1">
      <c r="A6969" s="9" t="n">
        <v>6966</v>
      </c>
      <c r="B6969" s="6" t="inlineStr">
        <is>
          <t>18/10</t>
        </is>
      </c>
      <c r="C6969" s="6" t="n">
        <v>5</v>
      </c>
      <c r="D6969" s="6" t="n">
        <v>1</v>
      </c>
      <c r="E6969" s="10">
        <f>IF(D6969=1, IF(OR(C6969&lt;10, C6969&gt;=15),1,0), IF(OR(C6969&lt;7, C6969&gt;=18),1,0))</f>
        <v/>
      </c>
      <c r="F6969" s="11" t="n">
        <v>0.908</v>
      </c>
      <c r="G6969" s="12">
        <f>0*8</f>
        <v/>
      </c>
      <c r="H6969" s="12">
        <f>F6969-G6969</f>
        <v/>
      </c>
      <c r="I6969" s="10">
        <f>IF(E6969=0,"Fora",IF(E6968=0,"Carg xar",IF(H6969&lt;0,IF(M6969&lt;0.9,"Carg FV","Stby"),IF(M6969&gt;P6969,"V2H",IF(M6969&lt;0.9,"Carg xar","Stby")))))</f>
        <v/>
      </c>
      <c r="J6969" s="12">
        <f>IF(OR(I6969="Carg FV",I6969="Carg xar"),MIN(IF(I6969="Carg FV",ABS(H6969),7.4),7.4,MAX(0,(0.9-M6969)*40)*0.95),0)</f>
        <v/>
      </c>
      <c r="K6969" s="12">
        <f>IF(I6969="V2H",MIN(MAX(0,H6969),7.4,MAX(0,(M6969-P6969)*40)*0.95),0)</f>
        <v/>
      </c>
      <c r="L6969" s="12">
        <f>IF(E6969=0,0,MAX(0,H6969-K6969))</f>
        <v/>
      </c>
      <c r="M6969" s="13">
        <f>M6968+J6968/40-IF(I6968="V2H",K6968/(0.95*40),0)-IF(E6969=0,IF(E6968=1,IF(D6969=1,30,40)*0.18/(2*40),0),0)-IF(E6969=1,IF(E6968=0,IF(D6969=1,30,40)*0.18/(2*40),0),0)</f>
        <v/>
      </c>
      <c r="N6969" s="14" t="n">
        <v>0.09</v>
      </c>
      <c r="O6969" s="15">
        <f>K6969*N6969</f>
        <v/>
      </c>
      <c r="P6969">
        <f>IF(E6969=0,0.3,IF(D6969=1,IF(C6969&gt;=Params!$B$13-3,IF(C6969&lt;Params!$B$13,Params!$B$20,0.3),0.3),IF(C6969&gt;=Params!$B$15-3,IF(C6969&lt;Params!$B$15,Params!$B$21,0.3),0.3)))</f>
        <v/>
      </c>
    </row>
    <row r="6970" ht="15" customHeight="1" s="1">
      <c r="A6970" s="9" t="n">
        <v>6967</v>
      </c>
      <c r="B6970" s="6" t="inlineStr">
        <is>
          <t>18/10</t>
        </is>
      </c>
      <c r="C6970" s="6" t="n">
        <v>6</v>
      </c>
      <c r="D6970" s="6" t="n">
        <v>1</v>
      </c>
      <c r="E6970" s="10">
        <f>IF(D6970=1, IF(OR(C6970&lt;10, C6970&gt;=15),1,0), IF(OR(C6970&lt;7, C6970&gt;=18),1,0))</f>
        <v/>
      </c>
      <c r="F6970" s="11" t="n">
        <v>0.54</v>
      </c>
      <c r="G6970" s="12">
        <f>0*8</f>
        <v/>
      </c>
      <c r="H6970" s="12">
        <f>F6970-G6970</f>
        <v/>
      </c>
      <c r="I6970" s="10">
        <f>IF(E6970=0,"Fora",IF(E6969=0,"Carg xar",IF(H6970&lt;0,IF(M6970&lt;0.9,"Carg FV","Stby"),IF(M6970&gt;P6970,"V2H",IF(M6970&lt;0.9,"Carg xar","Stby")))))</f>
        <v/>
      </c>
      <c r="J6970" s="12">
        <f>IF(OR(I6970="Carg FV",I6970="Carg xar"),MIN(IF(I6970="Carg FV",ABS(H6970),7.4),7.4,MAX(0,(0.9-M6970)*40)*0.95),0)</f>
        <v/>
      </c>
      <c r="K6970" s="12">
        <f>IF(I6970="V2H",MIN(MAX(0,H6970),7.4,MAX(0,(M6970-P6970)*40)*0.95),0)</f>
        <v/>
      </c>
      <c r="L6970" s="12">
        <f>IF(E6970=0,0,MAX(0,H6970-K6970))</f>
        <v/>
      </c>
      <c r="M6970" s="13">
        <f>M6969+J6969/40-IF(I6969="V2H",K6969/(0.95*40),0)-IF(E6970=0,IF(E6969=1,IF(D6970=1,30,40)*0.18/(2*40),0),0)-IF(E6970=1,IF(E6969=0,IF(D6970=1,30,40)*0.18/(2*40),0),0)</f>
        <v/>
      </c>
      <c r="N6970" s="14" t="n">
        <v>0.09</v>
      </c>
      <c r="O6970" s="15">
        <f>K6970*N6970</f>
        <v/>
      </c>
      <c r="P6970">
        <f>IF(E6970=0,0.3,IF(D6970=1,IF(C6970&gt;=Params!$B$13-3,IF(C6970&lt;Params!$B$13,Params!$B$20,0.3),0.3),IF(C6970&gt;=Params!$B$15-3,IF(C6970&lt;Params!$B$15,Params!$B$21,0.3),0.3)))</f>
        <v/>
      </c>
    </row>
    <row r="6971" ht="15" customHeight="1" s="1">
      <c r="A6971" s="9" t="n">
        <v>6968</v>
      </c>
      <c r="B6971" s="6" t="inlineStr">
        <is>
          <t>18/10</t>
        </is>
      </c>
      <c r="C6971" s="6" t="n">
        <v>7</v>
      </c>
      <c r="D6971" s="6" t="n">
        <v>1</v>
      </c>
      <c r="E6971" s="10">
        <f>IF(D6971=1, IF(OR(C6971&lt;10, C6971&gt;=15),1,0), IF(OR(C6971&lt;7, C6971&gt;=18),1,0))</f>
        <v/>
      </c>
      <c r="F6971" s="11" t="n">
        <v>1.1</v>
      </c>
      <c r="G6971" s="12">
        <f>0.02*8</f>
        <v/>
      </c>
      <c r="H6971" s="12">
        <f>F6971-G6971</f>
        <v/>
      </c>
      <c r="I6971" s="10">
        <f>IF(E6971=0,"Fora",IF(E6970=0,"Carg xar",IF(H6971&lt;0,IF(M6971&lt;0.9,"Carg FV","Stby"),IF(M6971&gt;P6971,"V2H",IF(M6971&lt;0.9,"Carg xar","Stby")))))</f>
        <v/>
      </c>
      <c r="J6971" s="12">
        <f>IF(OR(I6971="Carg FV",I6971="Carg xar"),MIN(IF(I6971="Carg FV",ABS(H6971),7.4),7.4,MAX(0,(0.9-M6971)*40)*0.95),0)</f>
        <v/>
      </c>
      <c r="K6971" s="12">
        <f>IF(I6971="V2H",MIN(MAX(0,H6971),7.4,MAX(0,(M6971-P6971)*40)*0.95),0)</f>
        <v/>
      </c>
      <c r="L6971" s="12">
        <f>IF(E6971=0,0,MAX(0,H6971-K6971))</f>
        <v/>
      </c>
      <c r="M6971" s="13">
        <f>M6970+J6970/40-IF(I6970="V2H",K6970/(0.95*40),0)-IF(E6971=0,IF(E6970=1,IF(D6971=1,30,40)*0.18/(2*40),0),0)-IF(E6971=1,IF(E6970=0,IF(D6971=1,30,40)*0.18/(2*40),0),0)</f>
        <v/>
      </c>
      <c r="N6971" s="14" t="n">
        <v>0.09</v>
      </c>
      <c r="O6971" s="15">
        <f>K6971*N6971</f>
        <v/>
      </c>
      <c r="P6971">
        <f>IF(E6971=0,0.3,IF(D6971=1,IF(C6971&gt;=Params!$B$13-3,IF(C6971&lt;Params!$B$13,Params!$B$20,0.3),0.3),IF(C6971&gt;=Params!$B$15-3,IF(C6971&lt;Params!$B$15,Params!$B$21,0.3),0.3)))</f>
        <v/>
      </c>
    </row>
    <row r="6972" ht="15" customHeight="1" s="1">
      <c r="A6972" s="9" t="n">
        <v>6969</v>
      </c>
      <c r="B6972" s="6" t="inlineStr">
        <is>
          <t>18/10</t>
        </is>
      </c>
      <c r="C6972" s="6" t="n">
        <v>8</v>
      </c>
      <c r="D6972" s="6" t="n">
        <v>1</v>
      </c>
      <c r="E6972" s="10">
        <f>IF(D6972=1, IF(OR(C6972&lt;10, C6972&gt;=15),1,0), IF(OR(C6972&lt;7, C6972&gt;=18),1,0))</f>
        <v/>
      </c>
      <c r="F6972" s="11" t="n">
        <v>0.953</v>
      </c>
      <c r="G6972" s="12">
        <f>0.14*8</f>
        <v/>
      </c>
      <c r="H6972" s="12">
        <f>F6972-G6972</f>
        <v/>
      </c>
      <c r="I6972" s="10">
        <f>IF(E6972=0,"Fora",IF(E6971=0,"Carg xar",IF(H6972&lt;0,IF(M6972&lt;0.9,"Carg FV","Stby"),IF(M6972&gt;P6972,"V2H",IF(M6972&lt;0.9,"Carg xar","Stby")))))</f>
        <v/>
      </c>
      <c r="J6972" s="12">
        <f>IF(OR(I6972="Carg FV",I6972="Carg xar"),MIN(IF(I6972="Carg FV",ABS(H6972),7.4),7.4,MAX(0,(0.9-M6972)*40)*0.95),0)</f>
        <v/>
      </c>
      <c r="K6972" s="12">
        <f>IF(I6972="V2H",MIN(MAX(0,H6972),7.4,MAX(0,(M6972-P6972)*40)*0.95),0)</f>
        <v/>
      </c>
      <c r="L6972" s="12">
        <f>IF(E6972=0,0,MAX(0,H6972-K6972))</f>
        <v/>
      </c>
      <c r="M6972" s="13">
        <f>M6971+J6971/40-IF(I6971="V2H",K6971/(0.95*40),0)-IF(E6972=0,IF(E6971=1,IF(D6972=1,30,40)*0.18/(2*40),0),0)-IF(E6972=1,IF(E6971=0,IF(D6972=1,30,40)*0.18/(2*40),0),0)</f>
        <v/>
      </c>
      <c r="N6972" s="14" t="n">
        <v>0.09</v>
      </c>
      <c r="O6972" s="15">
        <f>K6972*N6972</f>
        <v/>
      </c>
      <c r="P6972">
        <f>IF(E6972=0,0.3,IF(D6972=1,IF(C6972&gt;=Params!$B$13-3,IF(C6972&lt;Params!$B$13,Params!$B$20,0.3),0.3),IF(C6972&gt;=Params!$B$15-3,IF(C6972&lt;Params!$B$15,Params!$B$21,0.3),0.3)))</f>
        <v/>
      </c>
    </row>
    <row r="6973" ht="15" customHeight="1" s="1">
      <c r="A6973" s="9" t="n">
        <v>6970</v>
      </c>
      <c r="B6973" s="6" t="inlineStr">
        <is>
          <t>18/10</t>
        </is>
      </c>
      <c r="C6973" s="6" t="n">
        <v>9</v>
      </c>
      <c r="D6973" s="6" t="n">
        <v>1</v>
      </c>
      <c r="E6973" s="10">
        <f>IF(D6973=1, IF(OR(C6973&lt;10, C6973&gt;=15),1,0), IF(OR(C6973&lt;7, C6973&gt;=18),1,0))</f>
        <v/>
      </c>
      <c r="F6973" s="11" t="n">
        <v>1.316</v>
      </c>
      <c r="G6973" s="12">
        <f>0.32*8</f>
        <v/>
      </c>
      <c r="H6973" s="12">
        <f>F6973-G6973</f>
        <v/>
      </c>
      <c r="I6973" s="10">
        <f>IF(E6973=0,"Fora",IF(E6972=0,"Carg xar",IF(H6973&lt;0,IF(M6973&lt;0.9,"Carg FV","Stby"),IF(M6973&gt;P6973,"V2H",IF(M6973&lt;0.9,"Carg xar","Stby")))))</f>
        <v/>
      </c>
      <c r="J6973" s="12">
        <f>IF(OR(I6973="Carg FV",I6973="Carg xar"),MIN(IF(I6973="Carg FV",ABS(H6973),7.4),7.4,MAX(0,(0.9-M6973)*40)*0.95),0)</f>
        <v/>
      </c>
      <c r="K6973" s="12">
        <f>IF(I6973="V2H",MIN(MAX(0,H6973),7.4,MAX(0,(M6973-P6973)*40)*0.95),0)</f>
        <v/>
      </c>
      <c r="L6973" s="12">
        <f>IF(E6973=0,0,MAX(0,H6973-K6973))</f>
        <v/>
      </c>
      <c r="M6973" s="13">
        <f>M6972+J6972/40-IF(I6972="V2H",K6972/(0.95*40),0)-IF(E6973=0,IF(E6972=1,IF(D6973=1,30,40)*0.18/(2*40),0),0)-IF(E6973=1,IF(E6972=0,IF(D6973=1,30,40)*0.18/(2*40),0),0)</f>
        <v/>
      </c>
      <c r="N6973" s="14" t="n">
        <v>0.09</v>
      </c>
      <c r="O6973" s="15">
        <f>K6973*N6973</f>
        <v/>
      </c>
      <c r="P6973">
        <f>IF(E6973=0,0.3,IF(D6973=1,IF(C6973&gt;=Params!$B$13-3,IF(C6973&lt;Params!$B$13,Params!$B$20,0.3),0.3),IF(C6973&gt;=Params!$B$15-3,IF(C6973&lt;Params!$B$15,Params!$B$21,0.3),0.3)))</f>
        <v/>
      </c>
    </row>
    <row r="6974" ht="15" customHeight="1" s="1">
      <c r="A6974" s="9" t="n">
        <v>6971</v>
      </c>
      <c r="B6974" s="6" t="inlineStr">
        <is>
          <t>18/10</t>
        </is>
      </c>
      <c r="C6974" s="6" t="n">
        <v>10</v>
      </c>
      <c r="D6974" s="6" t="n">
        <v>1</v>
      </c>
      <c r="E6974" s="10">
        <f>IF(D6974=1, IF(OR(C6974&lt;10, C6974&gt;=15),1,0), IF(OR(C6974&lt;7, C6974&gt;=18),1,0))</f>
        <v/>
      </c>
      <c r="F6974" s="11" t="n">
        <v>0.919</v>
      </c>
      <c r="G6974" s="12">
        <f>0.52*8</f>
        <v/>
      </c>
      <c r="H6974" s="12">
        <f>F6974-G6974</f>
        <v/>
      </c>
      <c r="I6974" s="10">
        <f>IF(E6974=0,"Fora",IF(E6973=0,"Carg xar",IF(H6974&lt;0,IF(M6974&lt;0.9,"Carg FV","Stby"),IF(M6974&gt;P6974,"V2H",IF(M6974&lt;0.9,"Carg xar","Stby")))))</f>
        <v/>
      </c>
      <c r="J6974" s="12">
        <f>IF(OR(I6974="Carg FV",I6974="Carg xar"),MIN(IF(I6974="Carg FV",ABS(H6974),7.4),7.4,MAX(0,(0.9-M6974)*40)*0.95),0)</f>
        <v/>
      </c>
      <c r="K6974" s="12">
        <f>IF(I6974="V2H",MIN(MAX(0,H6974),7.4,MAX(0,(M6974-P6974)*40)*0.95),0)</f>
        <v/>
      </c>
      <c r="L6974" s="12">
        <f>IF(E6974=0,0,MAX(0,H6974-K6974))</f>
        <v/>
      </c>
      <c r="M6974" s="13">
        <f>M6973+J6973/40-IF(I6973="V2H",K6973/(0.95*40),0)-IF(E6974=0,IF(E6973=1,IF(D6974=1,30,40)*0.18/(2*40),0),0)-IF(E6974=1,IF(E6973=0,IF(D6974=1,30,40)*0.18/(2*40),0),0)</f>
        <v/>
      </c>
      <c r="N6974" s="14" t="n">
        <v>0.09</v>
      </c>
      <c r="O6974" s="15">
        <f>K6974*N6974</f>
        <v/>
      </c>
      <c r="P6974">
        <f>IF(E6974=0,0.3,IF(D6974=1,IF(C6974&gt;=Params!$B$13-3,IF(C6974&lt;Params!$B$13,Params!$B$20,0.3),0.3),IF(C6974&gt;=Params!$B$15-3,IF(C6974&lt;Params!$B$15,Params!$B$21,0.3),0.3)))</f>
        <v/>
      </c>
    </row>
    <row r="6975" ht="15" customHeight="1" s="1">
      <c r="A6975" s="9" t="n">
        <v>6972</v>
      </c>
      <c r="B6975" s="6" t="inlineStr">
        <is>
          <t>18/10</t>
        </is>
      </c>
      <c r="C6975" s="6" t="n">
        <v>11</v>
      </c>
      <c r="D6975" s="6" t="n">
        <v>1</v>
      </c>
      <c r="E6975" s="10">
        <f>IF(D6975=1, IF(OR(C6975&lt;10, C6975&gt;=15),1,0), IF(OR(C6975&lt;7, C6975&gt;=18),1,0))</f>
        <v/>
      </c>
      <c r="F6975" s="11" t="n">
        <v>0</v>
      </c>
      <c r="G6975" s="12">
        <f>0.65*8</f>
        <v/>
      </c>
      <c r="H6975" s="12">
        <f>F6975-G6975</f>
        <v/>
      </c>
      <c r="I6975" s="10">
        <f>IF(E6975=0,"Fora",IF(E6974=0,"Carg xar",IF(H6975&lt;0,IF(M6975&lt;0.9,"Carg FV","Stby"),IF(M6975&gt;P6975,"V2H",IF(M6975&lt;0.9,"Carg xar","Stby")))))</f>
        <v/>
      </c>
      <c r="J6975" s="12">
        <f>IF(OR(I6975="Carg FV",I6975="Carg xar"),MIN(IF(I6975="Carg FV",ABS(H6975),7.4),7.4,MAX(0,(0.9-M6975)*40)*0.95),0)</f>
        <v/>
      </c>
      <c r="K6975" s="12">
        <f>IF(I6975="V2H",MIN(MAX(0,H6975),7.4,MAX(0,(M6975-P6975)*40)*0.95),0)</f>
        <v/>
      </c>
      <c r="L6975" s="12">
        <f>IF(E6975=0,0,MAX(0,H6975-K6975))</f>
        <v/>
      </c>
      <c r="M6975" s="13">
        <f>M6974+J6974/40-IF(I6974="V2H",K6974/(0.95*40),0)-IF(E6975=0,IF(E6974=1,IF(D6975=1,30,40)*0.18/(2*40),0),0)-IF(E6975=1,IF(E6974=0,IF(D6975=1,30,40)*0.18/(2*40),0),0)</f>
        <v/>
      </c>
      <c r="N6975" s="14" t="n">
        <v>0.09</v>
      </c>
      <c r="O6975" s="15">
        <f>K6975*N6975</f>
        <v/>
      </c>
      <c r="P6975">
        <f>IF(E6975=0,0.3,IF(D6975=1,IF(C6975&gt;=Params!$B$13-3,IF(C6975&lt;Params!$B$13,Params!$B$20,0.3),0.3),IF(C6975&gt;=Params!$B$15-3,IF(C6975&lt;Params!$B$15,Params!$B$21,0.3),0.3)))</f>
        <v/>
      </c>
    </row>
    <row r="6976" ht="15" customHeight="1" s="1">
      <c r="A6976" s="9" t="n">
        <v>6973</v>
      </c>
      <c r="B6976" s="6" t="inlineStr">
        <is>
          <t>18/10</t>
        </is>
      </c>
      <c r="C6976" s="6" t="n">
        <v>12</v>
      </c>
      <c r="D6976" s="6" t="n">
        <v>1</v>
      </c>
      <c r="E6976" s="10">
        <f>IF(D6976=1, IF(OR(C6976&lt;10, C6976&gt;=15),1,0), IF(OR(C6976&lt;7, C6976&gt;=18),1,0))</f>
        <v/>
      </c>
      <c r="F6976" s="11" t="n">
        <v>0</v>
      </c>
      <c r="G6976" s="12">
        <f>0.72*8</f>
        <v/>
      </c>
      <c r="H6976" s="12">
        <f>F6976-G6976</f>
        <v/>
      </c>
      <c r="I6976" s="10">
        <f>IF(E6976=0,"Fora",IF(E6975=0,"Carg xar",IF(H6976&lt;0,IF(M6976&lt;0.9,"Carg FV","Stby"),IF(M6976&gt;P6976,"V2H",IF(M6976&lt;0.9,"Carg xar","Stby")))))</f>
        <v/>
      </c>
      <c r="J6976" s="12">
        <f>IF(OR(I6976="Carg FV",I6976="Carg xar"),MIN(IF(I6976="Carg FV",ABS(H6976),7.4),7.4,MAX(0,(0.9-M6976)*40)*0.95),0)</f>
        <v/>
      </c>
      <c r="K6976" s="12">
        <f>IF(I6976="V2H",MIN(MAX(0,H6976),7.4,MAX(0,(M6976-P6976)*40)*0.95),0)</f>
        <v/>
      </c>
      <c r="L6976" s="12">
        <f>IF(E6976=0,0,MAX(0,H6976-K6976))</f>
        <v/>
      </c>
      <c r="M6976" s="13">
        <f>M6975+J6975/40-IF(I6975="V2H",K6975/(0.95*40),0)-IF(E6976=0,IF(E6975=1,IF(D6976=1,30,40)*0.18/(2*40),0),0)-IF(E6976=1,IF(E6975=0,IF(D6976=1,30,40)*0.18/(2*40),0),0)</f>
        <v/>
      </c>
      <c r="N6976" s="14" t="n">
        <v>0.09</v>
      </c>
      <c r="O6976" s="15">
        <f>K6976*N6976</f>
        <v/>
      </c>
      <c r="P6976">
        <f>IF(E6976=0,0.3,IF(D6976=1,IF(C6976&gt;=Params!$B$13-3,IF(C6976&lt;Params!$B$13,Params!$B$20,0.3),0.3),IF(C6976&gt;=Params!$B$15-3,IF(C6976&lt;Params!$B$15,Params!$B$21,0.3),0.3)))</f>
        <v/>
      </c>
    </row>
    <row r="6977" ht="15" customHeight="1" s="1">
      <c r="A6977" s="9" t="n">
        <v>6974</v>
      </c>
      <c r="B6977" s="6" t="inlineStr">
        <is>
          <t>18/10</t>
        </is>
      </c>
      <c r="C6977" s="6" t="n">
        <v>13</v>
      </c>
      <c r="D6977" s="6" t="n">
        <v>1</v>
      </c>
      <c r="E6977" s="10">
        <f>IF(D6977=1, IF(OR(C6977&lt;10, C6977&gt;=15),1,0), IF(OR(C6977&lt;7, C6977&gt;=18),1,0))</f>
        <v/>
      </c>
      <c r="F6977" s="11" t="n">
        <v>0</v>
      </c>
      <c r="G6977" s="12">
        <f>0.68*8</f>
        <v/>
      </c>
      <c r="H6977" s="12">
        <f>F6977-G6977</f>
        <v/>
      </c>
      <c r="I6977" s="10">
        <f>IF(E6977=0,"Fora",IF(E6976=0,"Carg xar",IF(H6977&lt;0,IF(M6977&lt;0.9,"Carg FV","Stby"),IF(M6977&gt;P6977,"V2H",IF(M6977&lt;0.9,"Carg xar","Stby")))))</f>
        <v/>
      </c>
      <c r="J6977" s="12">
        <f>IF(OR(I6977="Carg FV",I6977="Carg xar"),MIN(IF(I6977="Carg FV",ABS(H6977),7.4),7.4,MAX(0,(0.9-M6977)*40)*0.95),0)</f>
        <v/>
      </c>
      <c r="K6977" s="12">
        <f>IF(I6977="V2H",MIN(MAX(0,H6977),7.4,MAX(0,(M6977-P6977)*40)*0.95),0)</f>
        <v/>
      </c>
      <c r="L6977" s="12">
        <f>IF(E6977=0,0,MAX(0,H6977-K6977))</f>
        <v/>
      </c>
      <c r="M6977" s="13">
        <f>M6976+J6976/40-IF(I6976="V2H",K6976/(0.95*40),0)-IF(E6977=0,IF(E6976=1,IF(D6977=1,30,40)*0.18/(2*40),0),0)-IF(E6977=1,IF(E6976=0,IF(D6977=1,30,40)*0.18/(2*40),0),0)</f>
        <v/>
      </c>
      <c r="N6977" s="14" t="n">
        <v>0.09</v>
      </c>
      <c r="O6977" s="15">
        <f>K6977*N6977</f>
        <v/>
      </c>
      <c r="P6977">
        <f>IF(E6977=0,0.3,IF(D6977=1,IF(C6977&gt;=Params!$B$13-3,IF(C6977&lt;Params!$B$13,Params!$B$20,0.3),0.3),IF(C6977&gt;=Params!$B$15-3,IF(C6977&lt;Params!$B$15,Params!$B$21,0.3),0.3)))</f>
        <v/>
      </c>
    </row>
    <row r="6978" ht="15" customHeight="1" s="1">
      <c r="A6978" s="9" t="n">
        <v>6975</v>
      </c>
      <c r="B6978" s="6" t="inlineStr">
        <is>
          <t>18/10</t>
        </is>
      </c>
      <c r="C6978" s="6" t="n">
        <v>14</v>
      </c>
      <c r="D6978" s="6" t="n">
        <v>1</v>
      </c>
      <c r="E6978" s="10">
        <f>IF(D6978=1, IF(OR(C6978&lt;10, C6978&gt;=15),1,0), IF(OR(C6978&lt;7, C6978&gt;=18),1,0))</f>
        <v/>
      </c>
      <c r="F6978" s="11" t="n">
        <v>0</v>
      </c>
      <c r="G6978" s="12">
        <f>0.55*8</f>
        <v/>
      </c>
      <c r="H6978" s="12">
        <f>F6978-G6978</f>
        <v/>
      </c>
      <c r="I6978" s="10">
        <f>IF(E6978=0,"Fora",IF(E6977=0,"Carg xar",IF(H6978&lt;0,IF(M6978&lt;0.9,"Carg FV","Stby"),IF(M6978&gt;P6978,"V2H",IF(M6978&lt;0.9,"Carg xar","Stby")))))</f>
        <v/>
      </c>
      <c r="J6978" s="12">
        <f>IF(OR(I6978="Carg FV",I6978="Carg xar"),MIN(IF(I6978="Carg FV",ABS(H6978),7.4),7.4,MAX(0,(0.9-M6978)*40)*0.95),0)</f>
        <v/>
      </c>
      <c r="K6978" s="12">
        <f>IF(I6978="V2H",MIN(MAX(0,H6978),7.4,MAX(0,(M6978-P6978)*40)*0.95),0)</f>
        <v/>
      </c>
      <c r="L6978" s="12">
        <f>IF(E6978=0,0,MAX(0,H6978-K6978))</f>
        <v/>
      </c>
      <c r="M6978" s="13">
        <f>M6977+J6977/40-IF(I6977="V2H",K6977/(0.95*40),0)-IF(E6978=0,IF(E6977=1,IF(D6978=1,30,40)*0.18/(2*40),0),0)-IF(E6978=1,IF(E6977=0,IF(D6978=1,30,40)*0.18/(2*40),0),0)</f>
        <v/>
      </c>
      <c r="N6978" s="14" t="n">
        <v>0.09</v>
      </c>
      <c r="O6978" s="15">
        <f>K6978*N6978</f>
        <v/>
      </c>
      <c r="P6978">
        <f>IF(E6978=0,0.3,IF(D6978=1,IF(C6978&gt;=Params!$B$13-3,IF(C6978&lt;Params!$B$13,Params!$B$20,0.3),0.3),IF(C6978&gt;=Params!$B$15-3,IF(C6978&lt;Params!$B$15,Params!$B$21,0.3),0.3)))</f>
        <v/>
      </c>
    </row>
    <row r="6979" ht="15" customHeight="1" s="1">
      <c r="A6979" s="9" t="n">
        <v>6976</v>
      </c>
      <c r="B6979" s="6" t="inlineStr">
        <is>
          <t>18/10</t>
        </is>
      </c>
      <c r="C6979" s="6" t="n">
        <v>15</v>
      </c>
      <c r="D6979" s="6" t="n">
        <v>1</v>
      </c>
      <c r="E6979" s="10">
        <f>IF(D6979=1, IF(OR(C6979&lt;10, C6979&gt;=15),1,0), IF(OR(C6979&lt;7, C6979&gt;=18),1,0))</f>
        <v/>
      </c>
      <c r="F6979" s="11" t="n">
        <v>2.328</v>
      </c>
      <c r="G6979" s="12">
        <f>0.38*8</f>
        <v/>
      </c>
      <c r="H6979" s="12">
        <f>F6979-G6979</f>
        <v/>
      </c>
      <c r="I6979" s="10">
        <f>IF(E6979=0,"Fora",IF(E6978=0,"Carg xar",IF(H6979&lt;0,IF(M6979&lt;0.9,"Carg FV","Stby"),IF(M6979&gt;P6979,"V2H",IF(M6979&lt;0.9,"Carg xar","Stby")))))</f>
        <v/>
      </c>
      <c r="J6979" s="12">
        <f>IF(OR(I6979="Carg FV",I6979="Carg xar"),MIN(IF(I6979="Carg FV",ABS(H6979),7.4),7.4,MAX(0,(0.9-M6979)*40)*0.95),0)</f>
        <v/>
      </c>
      <c r="K6979" s="12">
        <f>IF(I6979="V2H",MIN(MAX(0,H6979),7.4,MAX(0,(M6979-P6979)*40)*0.95),0)</f>
        <v/>
      </c>
      <c r="L6979" s="12">
        <f>IF(E6979=0,0,MAX(0,H6979-K6979))</f>
        <v/>
      </c>
      <c r="M6979" s="13">
        <f>M6978+J6978/40-IF(I6978="V2H",K6978/(0.95*40),0)-IF(E6979=0,IF(E6978=1,IF(D6979=1,30,40)*0.18/(2*40),0),0)-IF(E6979=1,IF(E6978=0,IF(D6979=1,30,40)*0.18/(2*40),0),0)</f>
        <v/>
      </c>
      <c r="N6979" s="14" t="n">
        <v>0.09</v>
      </c>
      <c r="O6979" s="15">
        <f>K6979*N6979</f>
        <v/>
      </c>
      <c r="P6979">
        <f>IF(E6979=0,0.3,IF(D6979=1,IF(C6979&gt;=Params!$B$13-3,IF(C6979&lt;Params!$B$13,Params!$B$20,0.3),0.3),IF(C6979&gt;=Params!$B$15-3,IF(C6979&lt;Params!$B$15,Params!$B$21,0.3),0.3)))</f>
        <v/>
      </c>
    </row>
    <row r="6980" ht="15" customHeight="1" s="1">
      <c r="A6980" s="9" t="n">
        <v>6977</v>
      </c>
      <c r="B6980" s="6" t="inlineStr">
        <is>
          <t>18/10</t>
        </is>
      </c>
      <c r="C6980" s="6" t="n">
        <v>16</v>
      </c>
      <c r="D6980" s="6" t="n">
        <v>1</v>
      </c>
      <c r="E6980" s="10">
        <f>IF(D6980=1, IF(OR(C6980&lt;10, C6980&gt;=15),1,0), IF(OR(C6980&lt;7, C6980&gt;=18),1,0))</f>
        <v/>
      </c>
      <c r="F6980" s="11" t="n">
        <v>2.307</v>
      </c>
      <c r="G6980" s="12">
        <f>0.18*8</f>
        <v/>
      </c>
      <c r="H6980" s="12">
        <f>F6980-G6980</f>
        <v/>
      </c>
      <c r="I6980" s="10">
        <f>IF(E6980=0,"Fora",IF(E6979=0,"Carg xar",IF(H6980&lt;0,IF(M6980&lt;0.9,"Carg FV","Stby"),IF(M6980&gt;P6980,"V2H",IF(M6980&lt;0.9,"Carg xar","Stby")))))</f>
        <v/>
      </c>
      <c r="J6980" s="12">
        <f>IF(OR(I6980="Carg FV",I6980="Carg xar"),MIN(IF(I6980="Carg FV",ABS(H6980),7.4),7.4,MAX(0,(0.9-M6980)*40)*0.95),0)</f>
        <v/>
      </c>
      <c r="K6980" s="12">
        <f>IF(I6980="V2H",MIN(MAX(0,H6980),7.4,MAX(0,(M6980-P6980)*40)*0.95),0)</f>
        <v/>
      </c>
      <c r="L6980" s="12">
        <f>IF(E6980=0,0,MAX(0,H6980-K6980))</f>
        <v/>
      </c>
      <c r="M6980" s="13">
        <f>M6979+J6979/40-IF(I6979="V2H",K6979/(0.95*40),0)-IF(E6980=0,IF(E6979=1,IF(D6980=1,30,40)*0.18/(2*40),0),0)-IF(E6980=1,IF(E6979=0,IF(D6980=1,30,40)*0.18/(2*40),0),0)</f>
        <v/>
      </c>
      <c r="N6980" s="14" t="n">
        <v>0.09</v>
      </c>
      <c r="O6980" s="15">
        <f>K6980*N6980</f>
        <v/>
      </c>
      <c r="P6980">
        <f>IF(E6980=0,0.3,IF(D6980=1,IF(C6980&gt;=Params!$B$13-3,IF(C6980&lt;Params!$B$13,Params!$B$20,0.3),0.3),IF(C6980&gt;=Params!$B$15-3,IF(C6980&lt;Params!$B$15,Params!$B$21,0.3),0.3)))</f>
        <v/>
      </c>
    </row>
    <row r="6981" ht="15" customHeight="1" s="1">
      <c r="A6981" s="9" t="n">
        <v>6978</v>
      </c>
      <c r="B6981" s="6" t="inlineStr">
        <is>
          <t>18/10</t>
        </is>
      </c>
      <c r="C6981" s="6" t="n">
        <v>17</v>
      </c>
      <c r="D6981" s="6" t="n">
        <v>1</v>
      </c>
      <c r="E6981" s="10">
        <f>IF(D6981=1, IF(OR(C6981&lt;10, C6981&gt;=15),1,0), IF(OR(C6981&lt;7, C6981&gt;=18),1,0))</f>
        <v/>
      </c>
      <c r="F6981" s="11" t="n">
        <v>0</v>
      </c>
      <c r="G6981" s="12">
        <f>0.04*8</f>
        <v/>
      </c>
      <c r="H6981" s="12">
        <f>F6981-G6981</f>
        <v/>
      </c>
      <c r="I6981" s="10">
        <f>IF(E6981=0,"Fora",IF(E6980=0,"Carg xar",IF(H6981&lt;0,IF(M6981&lt;0.9,"Carg FV","Stby"),IF(M6981&gt;P6981,"V2H",IF(M6981&lt;0.9,"Carg xar","Stby")))))</f>
        <v/>
      </c>
      <c r="J6981" s="12">
        <f>IF(OR(I6981="Carg FV",I6981="Carg xar"),MIN(IF(I6981="Carg FV",ABS(H6981),7.4),7.4,MAX(0,(0.9-M6981)*40)*0.95),0)</f>
        <v/>
      </c>
      <c r="K6981" s="12">
        <f>IF(I6981="V2H",MIN(MAX(0,H6981),7.4,MAX(0,(M6981-P6981)*40)*0.95),0)</f>
        <v/>
      </c>
      <c r="L6981" s="12">
        <f>IF(E6981=0,0,MAX(0,H6981-K6981))</f>
        <v/>
      </c>
      <c r="M6981" s="13">
        <f>M6980+J6980/40-IF(I6980="V2H",K6980/(0.95*40),0)-IF(E6981=0,IF(E6980=1,IF(D6981=1,30,40)*0.18/(2*40),0),0)-IF(E6981=1,IF(E6980=0,IF(D6981=1,30,40)*0.18/(2*40),0),0)</f>
        <v/>
      </c>
      <c r="N6981" s="14" t="n">
        <v>0.09</v>
      </c>
      <c r="O6981" s="15">
        <f>K6981*N6981</f>
        <v/>
      </c>
      <c r="P6981">
        <f>IF(E6981=0,0.3,IF(D6981=1,IF(C6981&gt;=Params!$B$13-3,IF(C6981&lt;Params!$B$13,Params!$B$20,0.3),0.3),IF(C6981&gt;=Params!$B$15-3,IF(C6981&lt;Params!$B$15,Params!$B$21,0.3),0.3)))</f>
        <v/>
      </c>
    </row>
    <row r="6982" ht="15" customHeight="1" s="1">
      <c r="A6982" s="9" t="n">
        <v>6979</v>
      </c>
      <c r="B6982" s="6" t="inlineStr">
        <is>
          <t>18/10</t>
        </is>
      </c>
      <c r="C6982" s="6" t="n">
        <v>18</v>
      </c>
      <c r="D6982" s="6" t="n">
        <v>1</v>
      </c>
      <c r="E6982" s="10">
        <f>IF(D6982=1, IF(OR(C6982&lt;10, C6982&gt;=15),1,0), IF(OR(C6982&lt;7, C6982&gt;=18),1,0))</f>
        <v/>
      </c>
      <c r="F6982" s="11" t="n">
        <v>0.194</v>
      </c>
      <c r="G6982" s="12">
        <f>0*8</f>
        <v/>
      </c>
      <c r="H6982" s="12">
        <f>F6982-G6982</f>
        <v/>
      </c>
      <c r="I6982" s="10">
        <f>IF(E6982=0,"Fora",IF(E6981=0,"Carg xar",IF(H6982&lt;0,IF(M6982&lt;0.9,"Carg FV","Stby"),IF(M6982&gt;P6982,"V2H",IF(M6982&lt;0.9,"Carg xar","Stby")))))</f>
        <v/>
      </c>
      <c r="J6982" s="12">
        <f>IF(OR(I6982="Carg FV",I6982="Carg xar"),MIN(IF(I6982="Carg FV",ABS(H6982),7.4),7.4,MAX(0,(0.9-M6982)*40)*0.95),0)</f>
        <v/>
      </c>
      <c r="K6982" s="12">
        <f>IF(I6982="V2H",MIN(MAX(0,H6982),7.4,MAX(0,(M6982-P6982)*40)*0.95),0)</f>
        <v/>
      </c>
      <c r="L6982" s="12">
        <f>IF(E6982=0,0,MAX(0,H6982-K6982))</f>
        <v/>
      </c>
      <c r="M6982" s="13">
        <f>M6981+J6981/40-IF(I6981="V2H",K6981/(0.95*40),0)-IF(E6982=0,IF(E6981=1,IF(D6982=1,30,40)*0.18/(2*40),0),0)-IF(E6982=1,IF(E6981=0,IF(D6982=1,30,40)*0.18/(2*40),0),0)</f>
        <v/>
      </c>
      <c r="N6982" s="14" t="n">
        <v>0.09</v>
      </c>
      <c r="O6982" s="15">
        <f>K6982*N6982</f>
        <v/>
      </c>
      <c r="P6982">
        <f>IF(E6982=0,0.3,IF(D6982=1,IF(C6982&gt;=Params!$B$13-3,IF(C6982&lt;Params!$B$13,Params!$B$20,0.3),0.3),IF(C6982&gt;=Params!$B$15-3,IF(C6982&lt;Params!$B$15,Params!$B$21,0.3),0.3)))</f>
        <v/>
      </c>
    </row>
    <row r="6983" ht="15" customHeight="1" s="1">
      <c r="A6983" s="9" t="n">
        <v>6980</v>
      </c>
      <c r="B6983" s="6" t="inlineStr">
        <is>
          <t>18/10</t>
        </is>
      </c>
      <c r="C6983" s="6" t="n">
        <v>19</v>
      </c>
      <c r="D6983" s="6" t="n">
        <v>1</v>
      </c>
      <c r="E6983" s="10">
        <f>IF(D6983=1, IF(OR(C6983&lt;10, C6983&gt;=15),1,0), IF(OR(C6983&lt;7, C6983&gt;=18),1,0))</f>
        <v/>
      </c>
      <c r="F6983" s="11" t="n">
        <v>0.546</v>
      </c>
      <c r="G6983" s="12">
        <f>0*8</f>
        <v/>
      </c>
      <c r="H6983" s="12">
        <f>F6983-G6983</f>
        <v/>
      </c>
      <c r="I6983" s="10">
        <f>IF(E6983=0,"Fora",IF(E6982=0,"Carg xar",IF(H6983&lt;0,IF(M6983&lt;0.9,"Carg FV","Stby"),IF(M6983&gt;P6983,"V2H",IF(M6983&lt;0.9,"Carg xar","Stby")))))</f>
        <v/>
      </c>
      <c r="J6983" s="12">
        <f>IF(OR(I6983="Carg FV",I6983="Carg xar"),MIN(IF(I6983="Carg FV",ABS(H6983),7.4),7.4,MAX(0,(0.9-M6983)*40)*0.95),0)</f>
        <v/>
      </c>
      <c r="K6983" s="12">
        <f>IF(I6983="V2H",MIN(MAX(0,H6983),7.4,MAX(0,(M6983-P6983)*40)*0.95),0)</f>
        <v/>
      </c>
      <c r="L6983" s="12">
        <f>IF(E6983=0,0,MAX(0,H6983-K6983))</f>
        <v/>
      </c>
      <c r="M6983" s="13">
        <f>M6982+J6982/40-IF(I6982="V2H",K6982/(0.95*40),0)-IF(E6983=0,IF(E6982=1,IF(D6983=1,30,40)*0.18/(2*40),0),0)-IF(E6983=1,IF(E6982=0,IF(D6983=1,30,40)*0.18/(2*40),0),0)</f>
        <v/>
      </c>
      <c r="N6983" s="14" t="n">
        <v>0.09</v>
      </c>
      <c r="O6983" s="15">
        <f>K6983*N6983</f>
        <v/>
      </c>
      <c r="P6983">
        <f>IF(E6983=0,0.3,IF(D6983=1,IF(C6983&gt;=Params!$B$13-3,IF(C6983&lt;Params!$B$13,Params!$B$20,0.3),0.3),IF(C6983&gt;=Params!$B$15-3,IF(C6983&lt;Params!$B$15,Params!$B$21,0.3),0.3)))</f>
        <v/>
      </c>
    </row>
    <row r="6984" ht="15" customHeight="1" s="1">
      <c r="A6984" s="9" t="n">
        <v>6981</v>
      </c>
      <c r="B6984" s="6" t="inlineStr">
        <is>
          <t>18/10</t>
        </is>
      </c>
      <c r="C6984" s="6" t="n">
        <v>20</v>
      </c>
      <c r="D6984" s="6" t="n">
        <v>1</v>
      </c>
      <c r="E6984" s="10">
        <f>IF(D6984=1, IF(OR(C6984&lt;10, C6984&gt;=15),1,0), IF(OR(C6984&lt;7, C6984&gt;=18),1,0))</f>
        <v/>
      </c>
      <c r="F6984" s="11" t="n">
        <v>0.181</v>
      </c>
      <c r="G6984" s="12">
        <f>0*8</f>
        <v/>
      </c>
      <c r="H6984" s="12">
        <f>F6984-G6984</f>
        <v/>
      </c>
      <c r="I6984" s="10">
        <f>IF(E6984=0,"Fora",IF(E6983=0,"Carg xar",IF(H6984&lt;0,IF(M6984&lt;0.9,"Carg FV","Stby"),IF(M6984&gt;P6984,"V2H",IF(M6984&lt;0.9,"Carg xar","Stby")))))</f>
        <v/>
      </c>
      <c r="J6984" s="12">
        <f>IF(OR(I6984="Carg FV",I6984="Carg xar"),MIN(IF(I6984="Carg FV",ABS(H6984),7.4),7.4,MAX(0,(0.9-M6984)*40)*0.95),0)</f>
        <v/>
      </c>
      <c r="K6984" s="12">
        <f>IF(I6984="V2H",MIN(MAX(0,H6984),7.4,MAX(0,(M6984-P6984)*40)*0.95),0)</f>
        <v/>
      </c>
      <c r="L6984" s="12">
        <f>IF(E6984=0,0,MAX(0,H6984-K6984))</f>
        <v/>
      </c>
      <c r="M6984" s="13">
        <f>M6983+J6983/40-IF(I6983="V2H",K6983/(0.95*40),0)-IF(E6984=0,IF(E6983=1,IF(D6984=1,30,40)*0.18/(2*40),0),0)-IF(E6984=1,IF(E6983=0,IF(D6984=1,30,40)*0.18/(2*40),0),0)</f>
        <v/>
      </c>
      <c r="N6984" s="14" t="n">
        <v>0.09</v>
      </c>
      <c r="O6984" s="15">
        <f>K6984*N6984</f>
        <v/>
      </c>
      <c r="P6984">
        <f>IF(E6984=0,0.3,IF(D6984=1,IF(C6984&gt;=Params!$B$13-3,IF(C6984&lt;Params!$B$13,Params!$B$20,0.3),0.3),IF(C6984&gt;=Params!$B$15-3,IF(C6984&lt;Params!$B$15,Params!$B$21,0.3),0.3)))</f>
        <v/>
      </c>
    </row>
    <row r="6985" ht="15" customHeight="1" s="1">
      <c r="A6985" s="9" t="n">
        <v>6982</v>
      </c>
      <c r="B6985" s="6" t="inlineStr">
        <is>
          <t>18/10</t>
        </is>
      </c>
      <c r="C6985" s="6" t="n">
        <v>21</v>
      </c>
      <c r="D6985" s="6" t="n">
        <v>1</v>
      </c>
      <c r="E6985" s="10">
        <f>IF(D6985=1, IF(OR(C6985&lt;10, C6985&gt;=15),1,0), IF(OR(C6985&lt;7, C6985&gt;=18),1,0))</f>
        <v/>
      </c>
      <c r="F6985" s="11" t="n">
        <v>0.627</v>
      </c>
      <c r="G6985" s="12">
        <f>0*8</f>
        <v/>
      </c>
      <c r="H6985" s="12">
        <f>F6985-G6985</f>
        <v/>
      </c>
      <c r="I6985" s="10">
        <f>IF(E6985=0,"Fora",IF(E6984=0,"Carg xar",IF(H6985&lt;0,IF(M6985&lt;0.9,"Carg FV","Stby"),IF(M6985&gt;P6985,"V2H",IF(M6985&lt;0.9,"Carg xar","Stby")))))</f>
        <v/>
      </c>
      <c r="J6985" s="12">
        <f>IF(OR(I6985="Carg FV",I6985="Carg xar"),MIN(IF(I6985="Carg FV",ABS(H6985),7.4),7.4,MAX(0,(0.9-M6985)*40)*0.95),0)</f>
        <v/>
      </c>
      <c r="K6985" s="12">
        <f>IF(I6985="V2H",MIN(MAX(0,H6985),7.4,MAX(0,(M6985-P6985)*40)*0.95),0)</f>
        <v/>
      </c>
      <c r="L6985" s="12">
        <f>IF(E6985=0,0,MAX(0,H6985-K6985))</f>
        <v/>
      </c>
      <c r="M6985" s="13">
        <f>M6984+J6984/40-IF(I6984="V2H",K6984/(0.95*40),0)-IF(E6985=0,IF(E6984=1,IF(D6985=1,30,40)*0.18/(2*40),0),0)-IF(E6985=1,IF(E6984=0,IF(D6985=1,30,40)*0.18/(2*40),0),0)</f>
        <v/>
      </c>
      <c r="N6985" s="14" t="n">
        <v>0.09</v>
      </c>
      <c r="O6985" s="15">
        <f>K6985*N6985</f>
        <v/>
      </c>
      <c r="P6985">
        <f>IF(E6985=0,0.3,IF(D6985=1,IF(C6985&gt;=Params!$B$13-3,IF(C6985&lt;Params!$B$13,Params!$B$20,0.3),0.3),IF(C6985&gt;=Params!$B$15-3,IF(C6985&lt;Params!$B$15,Params!$B$21,0.3),0.3)))</f>
        <v/>
      </c>
    </row>
    <row r="6986" ht="15" customHeight="1" s="1">
      <c r="A6986" s="9" t="n">
        <v>6983</v>
      </c>
      <c r="B6986" s="6" t="inlineStr">
        <is>
          <t>18/10</t>
        </is>
      </c>
      <c r="C6986" s="6" t="n">
        <v>22</v>
      </c>
      <c r="D6986" s="6" t="n">
        <v>1</v>
      </c>
      <c r="E6986" s="10">
        <f>IF(D6986=1, IF(OR(C6986&lt;10, C6986&gt;=15),1,0), IF(OR(C6986&lt;7, C6986&gt;=18),1,0))</f>
        <v/>
      </c>
      <c r="F6986" s="11" t="n">
        <v>0.287</v>
      </c>
      <c r="G6986" s="12">
        <f>0*8</f>
        <v/>
      </c>
      <c r="H6986" s="12">
        <f>F6986-G6986</f>
        <v/>
      </c>
      <c r="I6986" s="10">
        <f>IF(E6986=0,"Fora",IF(E6985=0,"Carg xar",IF(H6986&lt;0,IF(M6986&lt;0.9,"Carg FV","Stby"),IF(M6986&gt;P6986,"V2H",IF(M6986&lt;0.9,"Carg xar","Stby")))))</f>
        <v/>
      </c>
      <c r="J6986" s="12">
        <f>IF(OR(I6986="Carg FV",I6986="Carg xar"),MIN(IF(I6986="Carg FV",ABS(H6986),7.4),7.4,MAX(0,(0.9-M6986)*40)*0.95),0)</f>
        <v/>
      </c>
      <c r="K6986" s="12">
        <f>IF(I6986="V2H",MIN(MAX(0,H6986),7.4,MAX(0,(M6986-P6986)*40)*0.95),0)</f>
        <v/>
      </c>
      <c r="L6986" s="12">
        <f>IF(E6986=0,0,MAX(0,H6986-K6986))</f>
        <v/>
      </c>
      <c r="M6986" s="13">
        <f>M6985+J6985/40-IF(I6985="V2H",K6985/(0.95*40),0)-IF(E6986=0,IF(E6985=1,IF(D6986=1,30,40)*0.18/(2*40),0),0)-IF(E6986=1,IF(E6985=0,IF(D6986=1,30,40)*0.18/(2*40),0),0)</f>
        <v/>
      </c>
      <c r="N6986" s="14" t="n">
        <v>0.09</v>
      </c>
      <c r="O6986" s="15">
        <f>K6986*N6986</f>
        <v/>
      </c>
      <c r="P6986">
        <f>IF(E6986=0,0.3,IF(D6986=1,IF(C6986&gt;=Params!$B$13-3,IF(C6986&lt;Params!$B$13,Params!$B$20,0.3),0.3),IF(C6986&gt;=Params!$B$15-3,IF(C6986&lt;Params!$B$15,Params!$B$21,0.3),0.3)))</f>
        <v/>
      </c>
    </row>
    <row r="6987" ht="15" customHeight="1" s="1">
      <c r="A6987" s="9" t="n">
        <v>6984</v>
      </c>
      <c r="B6987" s="6" t="inlineStr">
        <is>
          <t>18/10</t>
        </is>
      </c>
      <c r="C6987" s="6" t="n">
        <v>23</v>
      </c>
      <c r="D6987" s="6" t="n">
        <v>1</v>
      </c>
      <c r="E6987" s="10">
        <f>IF(D6987=1, IF(OR(C6987&lt;10, C6987&gt;=15),1,0), IF(OR(C6987&lt;7, C6987&gt;=18),1,0))</f>
        <v/>
      </c>
      <c r="F6987" s="11" t="n">
        <v>0.231</v>
      </c>
      <c r="G6987" s="12">
        <f>0*8</f>
        <v/>
      </c>
      <c r="H6987" s="12">
        <f>F6987-G6987</f>
        <v/>
      </c>
      <c r="I6987" s="10">
        <f>IF(E6987=0,"Fora",IF(E6986=0,"Carg xar",IF(H6987&lt;0,IF(M6987&lt;0.9,"Carg FV","Stby"),IF(M6987&gt;P6987,"V2H",IF(M6987&lt;0.9,"Carg xar","Stby")))))</f>
        <v/>
      </c>
      <c r="J6987" s="12">
        <f>IF(OR(I6987="Carg FV",I6987="Carg xar"),MIN(IF(I6987="Carg FV",ABS(H6987),7.4),7.4,MAX(0,(0.9-M6987)*40)*0.95),0)</f>
        <v/>
      </c>
      <c r="K6987" s="12">
        <f>IF(I6987="V2H",MIN(MAX(0,H6987),7.4,MAX(0,(M6987-P6987)*40)*0.95),0)</f>
        <v/>
      </c>
      <c r="L6987" s="12">
        <f>IF(E6987=0,0,MAX(0,H6987-K6987))</f>
        <v/>
      </c>
      <c r="M6987" s="13">
        <f>M6986+J6986/40-IF(I6986="V2H",K6986/(0.95*40),0)-IF(E6987=0,IF(E6986=1,IF(D6987=1,30,40)*0.18/(2*40),0),0)-IF(E6987=1,IF(E6986=0,IF(D6987=1,30,40)*0.18/(2*40),0),0)</f>
        <v/>
      </c>
      <c r="N6987" s="14" t="n">
        <v>0.09</v>
      </c>
      <c r="O6987" s="15">
        <f>K6987*N6987</f>
        <v/>
      </c>
      <c r="P6987">
        <f>IF(E6987=0,0.3,IF(D6987=1,IF(C6987&gt;=Params!$B$13-3,IF(C6987&lt;Params!$B$13,Params!$B$20,0.3),0.3),IF(C6987&gt;=Params!$B$15-3,IF(C6987&lt;Params!$B$15,Params!$B$21,0.3),0.3)))</f>
        <v/>
      </c>
    </row>
    <row r="6988" ht="15" customHeight="1" s="1">
      <c r="A6988" s="9" t="n">
        <v>6985</v>
      </c>
      <c r="B6988" s="6" t="inlineStr">
        <is>
          <t>19/10</t>
        </is>
      </c>
      <c r="C6988" s="6" t="n">
        <v>0</v>
      </c>
      <c r="D6988" s="6" t="n">
        <v>1</v>
      </c>
      <c r="E6988" s="10">
        <f>IF(D6988=1, IF(OR(C6988&lt;10, C6988&gt;=15),1,0), IF(OR(C6988&lt;7, C6988&gt;=18),1,0))</f>
        <v/>
      </c>
      <c r="F6988" s="11" t="n">
        <v>0.148</v>
      </c>
      <c r="G6988" s="12">
        <f>0*8</f>
        <v/>
      </c>
      <c r="H6988" s="12">
        <f>F6988-G6988</f>
        <v/>
      </c>
      <c r="I6988" s="10">
        <f>IF(E6988=0,"Fora",IF(E6987=0,"Carg xar",IF(H6988&lt;0,IF(M6988&lt;0.9,"Carg FV","Stby"),IF(M6988&gt;P6988,"V2H",IF(M6988&lt;0.9,"Carg xar","Stby")))))</f>
        <v/>
      </c>
      <c r="J6988" s="12">
        <f>IF(OR(I6988="Carg FV",I6988="Carg xar"),MIN(IF(I6988="Carg FV",ABS(H6988),7.4),7.4,MAX(0,(0.9-M6988)*40)*0.95),0)</f>
        <v/>
      </c>
      <c r="K6988" s="12">
        <f>IF(I6988="V2H",MIN(MAX(0,H6988),7.4,MAX(0,(M6988-P6988)*40)*0.95),0)</f>
        <v/>
      </c>
      <c r="L6988" s="12">
        <f>IF(E6988=0,0,MAX(0,H6988-K6988))</f>
        <v/>
      </c>
      <c r="M6988" s="13">
        <f>M6987+J6987/40-IF(I6987="V2H",K6987/(0.95*40),0)-IF(E6988=0,IF(E6987=1,IF(D6988=1,30,40)*0.18/(2*40),0),0)-IF(E6988=1,IF(E6987=0,IF(D6988=1,30,40)*0.18/(2*40),0),0)</f>
        <v/>
      </c>
      <c r="N6988" s="14" t="n">
        <v>0.09</v>
      </c>
      <c r="O6988" s="15">
        <f>K6988*N6988</f>
        <v/>
      </c>
      <c r="P6988">
        <f>IF(E6988=0,0.3,IF(D6988=1,IF(C6988&gt;=Params!$B$13-3,IF(C6988&lt;Params!$B$13,Params!$B$20,0.3),0.3),IF(C6988&gt;=Params!$B$15-3,IF(C6988&lt;Params!$B$15,Params!$B$21,0.3),0.3)))</f>
        <v/>
      </c>
    </row>
    <row r="6989" ht="15" customHeight="1" s="1">
      <c r="A6989" s="9" t="n">
        <v>6986</v>
      </c>
      <c r="B6989" s="6" t="inlineStr">
        <is>
          <t>19/10</t>
        </is>
      </c>
      <c r="C6989" s="6" t="n">
        <v>1</v>
      </c>
      <c r="D6989" s="6" t="n">
        <v>1</v>
      </c>
      <c r="E6989" s="10">
        <f>IF(D6989=1, IF(OR(C6989&lt;10, C6989&gt;=15),1,0), IF(OR(C6989&lt;7, C6989&gt;=18),1,0))</f>
        <v/>
      </c>
      <c r="F6989" s="11" t="n">
        <v>0.176</v>
      </c>
      <c r="G6989" s="12">
        <f>0*8</f>
        <v/>
      </c>
      <c r="H6989" s="12">
        <f>F6989-G6989</f>
        <v/>
      </c>
      <c r="I6989" s="10">
        <f>IF(E6989=0,"Fora",IF(E6988=0,"Carg xar",IF(H6989&lt;0,IF(M6989&lt;0.9,"Carg FV","Stby"),IF(M6989&gt;P6989,"V2H",IF(M6989&lt;0.9,"Carg xar","Stby")))))</f>
        <v/>
      </c>
      <c r="J6989" s="12">
        <f>IF(OR(I6989="Carg FV",I6989="Carg xar"),MIN(IF(I6989="Carg FV",ABS(H6989),7.4),7.4,MAX(0,(0.9-M6989)*40)*0.95),0)</f>
        <v/>
      </c>
      <c r="K6989" s="12">
        <f>IF(I6989="V2H",MIN(MAX(0,H6989),7.4,MAX(0,(M6989-P6989)*40)*0.95),0)</f>
        <v/>
      </c>
      <c r="L6989" s="12">
        <f>IF(E6989=0,0,MAX(0,H6989-K6989))</f>
        <v/>
      </c>
      <c r="M6989" s="13">
        <f>M6988+J6988/40-IF(I6988="V2H",K6988/(0.95*40),0)-IF(E6989=0,IF(E6988=1,IF(D6989=1,30,40)*0.18/(2*40),0),0)-IF(E6989=1,IF(E6988=0,IF(D6989=1,30,40)*0.18/(2*40),0),0)</f>
        <v/>
      </c>
      <c r="N6989" s="14" t="n">
        <v>0.09</v>
      </c>
      <c r="O6989" s="15">
        <f>K6989*N6989</f>
        <v/>
      </c>
      <c r="P6989">
        <f>IF(E6989=0,0.3,IF(D6989=1,IF(C6989&gt;=Params!$B$13-3,IF(C6989&lt;Params!$B$13,Params!$B$20,0.3),0.3),IF(C6989&gt;=Params!$B$15-3,IF(C6989&lt;Params!$B$15,Params!$B$21,0.3),0.3)))</f>
        <v/>
      </c>
    </row>
    <row r="6990" ht="15" customHeight="1" s="1">
      <c r="A6990" s="9" t="n">
        <v>6987</v>
      </c>
      <c r="B6990" s="6" t="inlineStr">
        <is>
          <t>19/10</t>
        </is>
      </c>
      <c r="C6990" s="6" t="n">
        <v>2</v>
      </c>
      <c r="D6990" s="6" t="n">
        <v>1</v>
      </c>
      <c r="E6990" s="10">
        <f>IF(D6990=1, IF(OR(C6990&lt;10, C6990&gt;=15),1,0), IF(OR(C6990&lt;7, C6990&gt;=18),1,0))</f>
        <v/>
      </c>
      <c r="F6990" s="11" t="n">
        <v>0.145</v>
      </c>
      <c r="G6990" s="12">
        <f>0*8</f>
        <v/>
      </c>
      <c r="H6990" s="12">
        <f>F6990-G6990</f>
        <v/>
      </c>
      <c r="I6990" s="10">
        <f>IF(E6990=0,"Fora",IF(E6989=0,"Carg xar",IF(H6990&lt;0,IF(M6990&lt;0.9,"Carg FV","Stby"),IF(M6990&gt;P6990,"V2H",IF(M6990&lt;0.9,"Carg xar","Stby")))))</f>
        <v/>
      </c>
      <c r="J6990" s="12">
        <f>IF(OR(I6990="Carg FV",I6990="Carg xar"),MIN(IF(I6990="Carg FV",ABS(H6990),7.4),7.4,MAX(0,(0.9-M6990)*40)*0.95),0)</f>
        <v/>
      </c>
      <c r="K6990" s="12">
        <f>IF(I6990="V2H",MIN(MAX(0,H6990),7.4,MAX(0,(M6990-P6990)*40)*0.95),0)</f>
        <v/>
      </c>
      <c r="L6990" s="12">
        <f>IF(E6990=0,0,MAX(0,H6990-K6990))</f>
        <v/>
      </c>
      <c r="M6990" s="13">
        <f>M6989+J6989/40-IF(I6989="V2H",K6989/(0.95*40),0)-IF(E6990=0,IF(E6989=1,IF(D6990=1,30,40)*0.18/(2*40),0),0)-IF(E6990=1,IF(E6989=0,IF(D6990=1,30,40)*0.18/(2*40),0),0)</f>
        <v/>
      </c>
      <c r="N6990" s="14" t="n">
        <v>0.09</v>
      </c>
      <c r="O6990" s="15">
        <f>K6990*N6990</f>
        <v/>
      </c>
      <c r="P6990">
        <f>IF(E6990=0,0.3,IF(D6990=1,IF(C6990&gt;=Params!$B$13-3,IF(C6990&lt;Params!$B$13,Params!$B$20,0.3),0.3),IF(C6990&gt;=Params!$B$15-3,IF(C6990&lt;Params!$B$15,Params!$B$21,0.3),0.3)))</f>
        <v/>
      </c>
    </row>
    <row r="6991" ht="15" customHeight="1" s="1">
      <c r="A6991" s="9" t="n">
        <v>6988</v>
      </c>
      <c r="B6991" s="6" t="inlineStr">
        <is>
          <t>19/10</t>
        </is>
      </c>
      <c r="C6991" s="6" t="n">
        <v>3</v>
      </c>
      <c r="D6991" s="6" t="n">
        <v>1</v>
      </c>
      <c r="E6991" s="10">
        <f>IF(D6991=1, IF(OR(C6991&lt;10, C6991&gt;=15),1,0), IF(OR(C6991&lt;7, C6991&gt;=18),1,0))</f>
        <v/>
      </c>
      <c r="F6991" s="11" t="n">
        <v>0.157</v>
      </c>
      <c r="G6991" s="12">
        <f>0*8</f>
        <v/>
      </c>
      <c r="H6991" s="12">
        <f>F6991-G6991</f>
        <v/>
      </c>
      <c r="I6991" s="10">
        <f>IF(E6991=0,"Fora",IF(E6990=0,"Carg xar",IF(H6991&lt;0,IF(M6991&lt;0.9,"Carg FV","Stby"),IF(M6991&gt;P6991,"V2H",IF(M6991&lt;0.9,"Carg xar","Stby")))))</f>
        <v/>
      </c>
      <c r="J6991" s="12">
        <f>IF(OR(I6991="Carg FV",I6991="Carg xar"),MIN(IF(I6991="Carg FV",ABS(H6991),7.4),7.4,MAX(0,(0.9-M6991)*40)*0.95),0)</f>
        <v/>
      </c>
      <c r="K6991" s="12">
        <f>IF(I6991="V2H",MIN(MAX(0,H6991),7.4,MAX(0,(M6991-P6991)*40)*0.95),0)</f>
        <v/>
      </c>
      <c r="L6991" s="12">
        <f>IF(E6991=0,0,MAX(0,H6991-K6991))</f>
        <v/>
      </c>
      <c r="M6991" s="13">
        <f>M6990+J6990/40-IF(I6990="V2H",K6990/(0.95*40),0)-IF(E6991=0,IF(E6990=1,IF(D6991=1,30,40)*0.18/(2*40),0),0)-IF(E6991=1,IF(E6990=0,IF(D6991=1,30,40)*0.18/(2*40),0),0)</f>
        <v/>
      </c>
      <c r="N6991" s="14" t="n">
        <v>0.09</v>
      </c>
      <c r="O6991" s="15">
        <f>K6991*N6991</f>
        <v/>
      </c>
      <c r="P6991">
        <f>IF(E6991=0,0.3,IF(D6991=1,IF(C6991&gt;=Params!$B$13-3,IF(C6991&lt;Params!$B$13,Params!$B$20,0.3),0.3),IF(C6991&gt;=Params!$B$15-3,IF(C6991&lt;Params!$B$15,Params!$B$21,0.3),0.3)))</f>
        <v/>
      </c>
    </row>
    <row r="6992" ht="15" customHeight="1" s="1">
      <c r="A6992" s="9" t="n">
        <v>6989</v>
      </c>
      <c r="B6992" s="6" t="inlineStr">
        <is>
          <t>19/10</t>
        </is>
      </c>
      <c r="C6992" s="6" t="n">
        <v>4</v>
      </c>
      <c r="D6992" s="6" t="n">
        <v>1</v>
      </c>
      <c r="E6992" s="10">
        <f>IF(D6992=1, IF(OR(C6992&lt;10, C6992&gt;=15),1,0), IF(OR(C6992&lt;7, C6992&gt;=18),1,0))</f>
        <v/>
      </c>
      <c r="F6992" s="11" t="n">
        <v>0.868</v>
      </c>
      <c r="G6992" s="12">
        <f>0*8</f>
        <v/>
      </c>
      <c r="H6992" s="12">
        <f>F6992-G6992</f>
        <v/>
      </c>
      <c r="I6992" s="10">
        <f>IF(E6992=0,"Fora",IF(E6991=0,"Carg xar",IF(H6992&lt;0,IF(M6992&lt;0.9,"Carg FV","Stby"),IF(M6992&gt;P6992,"V2H",IF(M6992&lt;0.9,"Carg xar","Stby")))))</f>
        <v/>
      </c>
      <c r="J6992" s="12">
        <f>IF(OR(I6992="Carg FV",I6992="Carg xar"),MIN(IF(I6992="Carg FV",ABS(H6992),7.4),7.4,MAX(0,(0.9-M6992)*40)*0.95),0)</f>
        <v/>
      </c>
      <c r="K6992" s="12">
        <f>IF(I6992="V2H",MIN(MAX(0,H6992),7.4,MAX(0,(M6992-P6992)*40)*0.95),0)</f>
        <v/>
      </c>
      <c r="L6992" s="12">
        <f>IF(E6992=0,0,MAX(0,H6992-K6992))</f>
        <v/>
      </c>
      <c r="M6992" s="13">
        <f>M6991+J6991/40-IF(I6991="V2H",K6991/(0.95*40),0)-IF(E6992=0,IF(E6991=1,IF(D6992=1,30,40)*0.18/(2*40),0),0)-IF(E6992=1,IF(E6991=0,IF(D6992=1,30,40)*0.18/(2*40),0),0)</f>
        <v/>
      </c>
      <c r="N6992" s="14" t="n">
        <v>0.09</v>
      </c>
      <c r="O6992" s="15">
        <f>K6992*N6992</f>
        <v/>
      </c>
      <c r="P6992">
        <f>IF(E6992=0,0.3,IF(D6992=1,IF(C6992&gt;=Params!$B$13-3,IF(C6992&lt;Params!$B$13,Params!$B$20,0.3),0.3),IF(C6992&gt;=Params!$B$15-3,IF(C6992&lt;Params!$B$15,Params!$B$21,0.3),0.3)))</f>
        <v/>
      </c>
    </row>
    <row r="6993" ht="15" customHeight="1" s="1">
      <c r="A6993" s="9" t="n">
        <v>6990</v>
      </c>
      <c r="B6993" s="6" t="inlineStr">
        <is>
          <t>19/10</t>
        </is>
      </c>
      <c r="C6993" s="6" t="n">
        <v>5</v>
      </c>
      <c r="D6993" s="6" t="n">
        <v>1</v>
      </c>
      <c r="E6993" s="10">
        <f>IF(D6993=1, IF(OR(C6993&lt;10, C6993&gt;=15),1,0), IF(OR(C6993&lt;7, C6993&gt;=18),1,0))</f>
        <v/>
      </c>
      <c r="F6993" s="11" t="n">
        <v>0.636</v>
      </c>
      <c r="G6993" s="12">
        <f>0*8</f>
        <v/>
      </c>
      <c r="H6993" s="12">
        <f>F6993-G6993</f>
        <v/>
      </c>
      <c r="I6993" s="10">
        <f>IF(E6993=0,"Fora",IF(E6992=0,"Carg xar",IF(H6993&lt;0,IF(M6993&lt;0.9,"Carg FV","Stby"),IF(M6993&gt;P6993,"V2H",IF(M6993&lt;0.9,"Carg xar","Stby")))))</f>
        <v/>
      </c>
      <c r="J6993" s="12">
        <f>IF(OR(I6993="Carg FV",I6993="Carg xar"),MIN(IF(I6993="Carg FV",ABS(H6993),7.4),7.4,MAX(0,(0.9-M6993)*40)*0.95),0)</f>
        <v/>
      </c>
      <c r="K6993" s="12">
        <f>IF(I6993="V2H",MIN(MAX(0,H6993),7.4,MAX(0,(M6993-P6993)*40)*0.95),0)</f>
        <v/>
      </c>
      <c r="L6993" s="12">
        <f>IF(E6993=0,0,MAX(0,H6993-K6993))</f>
        <v/>
      </c>
      <c r="M6993" s="13">
        <f>M6992+J6992/40-IF(I6992="V2H",K6992/(0.95*40),0)-IF(E6993=0,IF(E6992=1,IF(D6993=1,30,40)*0.18/(2*40),0),0)-IF(E6993=1,IF(E6992=0,IF(D6993=1,30,40)*0.18/(2*40),0),0)</f>
        <v/>
      </c>
      <c r="N6993" s="14" t="n">
        <v>0.09</v>
      </c>
      <c r="O6993" s="15">
        <f>K6993*N6993</f>
        <v/>
      </c>
      <c r="P6993">
        <f>IF(E6993=0,0.3,IF(D6993=1,IF(C6993&gt;=Params!$B$13-3,IF(C6993&lt;Params!$B$13,Params!$B$20,0.3),0.3),IF(C6993&gt;=Params!$B$15-3,IF(C6993&lt;Params!$B$15,Params!$B$21,0.3),0.3)))</f>
        <v/>
      </c>
    </row>
    <row r="6994" ht="15" customHeight="1" s="1">
      <c r="A6994" s="9" t="n">
        <v>6991</v>
      </c>
      <c r="B6994" s="6" t="inlineStr">
        <is>
          <t>19/10</t>
        </is>
      </c>
      <c r="C6994" s="6" t="n">
        <v>6</v>
      </c>
      <c r="D6994" s="6" t="n">
        <v>1</v>
      </c>
      <c r="E6994" s="10">
        <f>IF(D6994=1, IF(OR(C6994&lt;10, C6994&gt;=15),1,0), IF(OR(C6994&lt;7, C6994&gt;=18),1,0))</f>
        <v/>
      </c>
      <c r="F6994" s="11" t="n">
        <v>0.613</v>
      </c>
      <c r="G6994" s="12">
        <f>0*8</f>
        <v/>
      </c>
      <c r="H6994" s="12">
        <f>F6994-G6994</f>
        <v/>
      </c>
      <c r="I6994" s="10">
        <f>IF(E6994=0,"Fora",IF(E6993=0,"Carg xar",IF(H6994&lt;0,IF(M6994&lt;0.9,"Carg FV","Stby"),IF(M6994&gt;P6994,"V2H",IF(M6994&lt;0.9,"Carg xar","Stby")))))</f>
        <v/>
      </c>
      <c r="J6994" s="12">
        <f>IF(OR(I6994="Carg FV",I6994="Carg xar"),MIN(IF(I6994="Carg FV",ABS(H6994),7.4),7.4,MAX(0,(0.9-M6994)*40)*0.95),0)</f>
        <v/>
      </c>
      <c r="K6994" s="12">
        <f>IF(I6994="V2H",MIN(MAX(0,H6994),7.4,MAX(0,(M6994-P6994)*40)*0.95),0)</f>
        <v/>
      </c>
      <c r="L6994" s="12">
        <f>IF(E6994=0,0,MAX(0,H6994-K6994))</f>
        <v/>
      </c>
      <c r="M6994" s="13">
        <f>M6993+J6993/40-IF(I6993="V2H",K6993/(0.95*40),0)-IF(E6994=0,IF(E6993=1,IF(D6994=1,30,40)*0.18/(2*40),0),0)-IF(E6994=1,IF(E6993=0,IF(D6994=1,30,40)*0.18/(2*40),0),0)</f>
        <v/>
      </c>
      <c r="N6994" s="14" t="n">
        <v>0.09</v>
      </c>
      <c r="O6994" s="15">
        <f>K6994*N6994</f>
        <v/>
      </c>
      <c r="P6994">
        <f>IF(E6994=0,0.3,IF(D6994=1,IF(C6994&gt;=Params!$B$13-3,IF(C6994&lt;Params!$B$13,Params!$B$20,0.3),0.3),IF(C6994&gt;=Params!$B$15-3,IF(C6994&lt;Params!$B$15,Params!$B$21,0.3),0.3)))</f>
        <v/>
      </c>
    </row>
    <row r="6995" ht="15" customHeight="1" s="1">
      <c r="A6995" s="9" t="n">
        <v>6992</v>
      </c>
      <c r="B6995" s="6" t="inlineStr">
        <is>
          <t>19/10</t>
        </is>
      </c>
      <c r="C6995" s="6" t="n">
        <v>7</v>
      </c>
      <c r="D6995" s="6" t="n">
        <v>1</v>
      </c>
      <c r="E6995" s="10">
        <f>IF(D6995=1, IF(OR(C6995&lt;10, C6995&gt;=15),1,0), IF(OR(C6995&lt;7, C6995&gt;=18),1,0))</f>
        <v/>
      </c>
      <c r="F6995" s="11" t="n">
        <v>0.775</v>
      </c>
      <c r="G6995" s="12">
        <f>0.02*8</f>
        <v/>
      </c>
      <c r="H6995" s="12">
        <f>F6995-G6995</f>
        <v/>
      </c>
      <c r="I6995" s="10">
        <f>IF(E6995=0,"Fora",IF(E6994=0,"Carg xar",IF(H6995&lt;0,IF(M6995&lt;0.9,"Carg FV","Stby"),IF(M6995&gt;P6995,"V2H",IF(M6995&lt;0.9,"Carg xar","Stby")))))</f>
        <v/>
      </c>
      <c r="J6995" s="12">
        <f>IF(OR(I6995="Carg FV",I6995="Carg xar"),MIN(IF(I6995="Carg FV",ABS(H6995),7.4),7.4,MAX(0,(0.9-M6995)*40)*0.95),0)</f>
        <v/>
      </c>
      <c r="K6995" s="12">
        <f>IF(I6995="V2H",MIN(MAX(0,H6995),7.4,MAX(0,(M6995-P6995)*40)*0.95),0)</f>
        <v/>
      </c>
      <c r="L6995" s="12">
        <f>IF(E6995=0,0,MAX(0,H6995-K6995))</f>
        <v/>
      </c>
      <c r="M6995" s="13">
        <f>M6994+J6994/40-IF(I6994="V2H",K6994/(0.95*40),0)-IF(E6995=0,IF(E6994=1,IF(D6995=1,30,40)*0.18/(2*40),0),0)-IF(E6995=1,IF(E6994=0,IF(D6995=1,30,40)*0.18/(2*40),0),0)</f>
        <v/>
      </c>
      <c r="N6995" s="14" t="n">
        <v>0.09</v>
      </c>
      <c r="O6995" s="15">
        <f>K6995*N6995</f>
        <v/>
      </c>
      <c r="P6995">
        <f>IF(E6995=0,0.3,IF(D6995=1,IF(C6995&gt;=Params!$B$13-3,IF(C6995&lt;Params!$B$13,Params!$B$20,0.3),0.3),IF(C6995&gt;=Params!$B$15-3,IF(C6995&lt;Params!$B$15,Params!$B$21,0.3),0.3)))</f>
        <v/>
      </c>
    </row>
    <row r="6996" ht="15" customHeight="1" s="1">
      <c r="A6996" s="9" t="n">
        <v>6993</v>
      </c>
      <c r="B6996" s="6" t="inlineStr">
        <is>
          <t>19/10</t>
        </is>
      </c>
      <c r="C6996" s="6" t="n">
        <v>8</v>
      </c>
      <c r="D6996" s="6" t="n">
        <v>1</v>
      </c>
      <c r="E6996" s="10">
        <f>IF(D6996=1, IF(OR(C6996&lt;10, C6996&gt;=15),1,0), IF(OR(C6996&lt;7, C6996&gt;=18),1,0))</f>
        <v/>
      </c>
      <c r="F6996" s="11" t="n">
        <v>0.573</v>
      </c>
      <c r="G6996" s="12">
        <f>0.14*8</f>
        <v/>
      </c>
      <c r="H6996" s="12">
        <f>F6996-G6996</f>
        <v/>
      </c>
      <c r="I6996" s="10">
        <f>IF(E6996=0,"Fora",IF(E6995=0,"Carg xar",IF(H6996&lt;0,IF(M6996&lt;0.9,"Carg FV","Stby"),IF(M6996&gt;P6996,"V2H",IF(M6996&lt;0.9,"Carg xar","Stby")))))</f>
        <v/>
      </c>
      <c r="J6996" s="12">
        <f>IF(OR(I6996="Carg FV",I6996="Carg xar"),MIN(IF(I6996="Carg FV",ABS(H6996),7.4),7.4,MAX(0,(0.9-M6996)*40)*0.95),0)</f>
        <v/>
      </c>
      <c r="K6996" s="12">
        <f>IF(I6996="V2H",MIN(MAX(0,H6996),7.4,MAX(0,(M6996-P6996)*40)*0.95),0)</f>
        <v/>
      </c>
      <c r="L6996" s="12">
        <f>IF(E6996=0,0,MAX(0,H6996-K6996))</f>
        <v/>
      </c>
      <c r="M6996" s="13">
        <f>M6995+J6995/40-IF(I6995="V2H",K6995/(0.95*40),0)-IF(E6996=0,IF(E6995=1,IF(D6996=1,30,40)*0.18/(2*40),0),0)-IF(E6996=1,IF(E6995=0,IF(D6996=1,30,40)*0.18/(2*40),0),0)</f>
        <v/>
      </c>
      <c r="N6996" s="14" t="n">
        <v>0.09</v>
      </c>
      <c r="O6996" s="15">
        <f>K6996*N6996</f>
        <v/>
      </c>
      <c r="P6996">
        <f>IF(E6996=0,0.3,IF(D6996=1,IF(C6996&gt;=Params!$B$13-3,IF(C6996&lt;Params!$B$13,Params!$B$20,0.3),0.3),IF(C6996&gt;=Params!$B$15-3,IF(C6996&lt;Params!$B$15,Params!$B$21,0.3),0.3)))</f>
        <v/>
      </c>
    </row>
    <row r="6997" ht="15" customHeight="1" s="1">
      <c r="A6997" s="9" t="n">
        <v>6994</v>
      </c>
      <c r="B6997" s="6" t="inlineStr">
        <is>
          <t>19/10</t>
        </is>
      </c>
      <c r="C6997" s="6" t="n">
        <v>9</v>
      </c>
      <c r="D6997" s="6" t="n">
        <v>1</v>
      </c>
      <c r="E6997" s="10">
        <f>IF(D6997=1, IF(OR(C6997&lt;10, C6997&gt;=15),1,0), IF(OR(C6997&lt;7, C6997&gt;=18),1,0))</f>
        <v/>
      </c>
      <c r="F6997" s="11" t="n">
        <v>0</v>
      </c>
      <c r="G6997" s="12">
        <f>0.32*8</f>
        <v/>
      </c>
      <c r="H6997" s="12">
        <f>F6997-G6997</f>
        <v/>
      </c>
      <c r="I6997" s="10">
        <f>IF(E6997=0,"Fora",IF(E6996=0,"Carg xar",IF(H6997&lt;0,IF(M6997&lt;0.9,"Carg FV","Stby"),IF(M6997&gt;P6997,"V2H",IF(M6997&lt;0.9,"Carg xar","Stby")))))</f>
        <v/>
      </c>
      <c r="J6997" s="12">
        <f>IF(OR(I6997="Carg FV",I6997="Carg xar"),MIN(IF(I6997="Carg FV",ABS(H6997),7.4),7.4,MAX(0,(0.9-M6997)*40)*0.95),0)</f>
        <v/>
      </c>
      <c r="K6997" s="12">
        <f>IF(I6997="V2H",MIN(MAX(0,H6997),7.4,MAX(0,(M6997-P6997)*40)*0.95),0)</f>
        <v/>
      </c>
      <c r="L6997" s="12">
        <f>IF(E6997=0,0,MAX(0,H6997-K6997))</f>
        <v/>
      </c>
      <c r="M6997" s="13">
        <f>M6996+J6996/40-IF(I6996="V2H",K6996/(0.95*40),0)-IF(E6997=0,IF(E6996=1,IF(D6997=1,30,40)*0.18/(2*40),0),0)-IF(E6997=1,IF(E6996=0,IF(D6997=1,30,40)*0.18/(2*40),0),0)</f>
        <v/>
      </c>
      <c r="N6997" s="14" t="n">
        <v>0.09</v>
      </c>
      <c r="O6997" s="15">
        <f>K6997*N6997</f>
        <v/>
      </c>
      <c r="P6997">
        <f>IF(E6997=0,0.3,IF(D6997=1,IF(C6997&gt;=Params!$B$13-3,IF(C6997&lt;Params!$B$13,Params!$B$20,0.3),0.3),IF(C6997&gt;=Params!$B$15-3,IF(C6997&lt;Params!$B$15,Params!$B$21,0.3),0.3)))</f>
        <v/>
      </c>
    </row>
    <row r="6998" ht="15" customHeight="1" s="1">
      <c r="A6998" s="9" t="n">
        <v>6995</v>
      </c>
      <c r="B6998" s="6" t="inlineStr">
        <is>
          <t>19/10</t>
        </is>
      </c>
      <c r="C6998" s="6" t="n">
        <v>10</v>
      </c>
      <c r="D6998" s="6" t="n">
        <v>1</v>
      </c>
      <c r="E6998" s="10">
        <f>IF(D6998=1, IF(OR(C6998&lt;10, C6998&gt;=15),1,0), IF(OR(C6998&lt;7, C6998&gt;=18),1,0))</f>
        <v/>
      </c>
      <c r="F6998" s="11" t="n">
        <v>0</v>
      </c>
      <c r="G6998" s="12">
        <f>0.52*8</f>
        <v/>
      </c>
      <c r="H6998" s="12">
        <f>F6998-G6998</f>
        <v/>
      </c>
      <c r="I6998" s="10">
        <f>IF(E6998=0,"Fora",IF(E6997=0,"Carg xar",IF(H6998&lt;0,IF(M6998&lt;0.9,"Carg FV","Stby"),IF(M6998&gt;P6998,"V2H",IF(M6998&lt;0.9,"Carg xar","Stby")))))</f>
        <v/>
      </c>
      <c r="J6998" s="12">
        <f>IF(OR(I6998="Carg FV",I6998="Carg xar"),MIN(IF(I6998="Carg FV",ABS(H6998),7.4),7.4,MAX(0,(0.9-M6998)*40)*0.95),0)</f>
        <v/>
      </c>
      <c r="K6998" s="12">
        <f>IF(I6998="V2H",MIN(MAX(0,H6998),7.4,MAX(0,(M6998-P6998)*40)*0.95),0)</f>
        <v/>
      </c>
      <c r="L6998" s="12">
        <f>IF(E6998=0,0,MAX(0,H6998-K6998))</f>
        <v/>
      </c>
      <c r="M6998" s="13">
        <f>M6997+J6997/40-IF(I6997="V2H",K6997/(0.95*40),0)-IF(E6998=0,IF(E6997=1,IF(D6998=1,30,40)*0.18/(2*40),0),0)-IF(E6998=1,IF(E6997=0,IF(D6998=1,30,40)*0.18/(2*40),0),0)</f>
        <v/>
      </c>
      <c r="N6998" s="14" t="n">
        <v>0.09</v>
      </c>
      <c r="O6998" s="15">
        <f>K6998*N6998</f>
        <v/>
      </c>
      <c r="P6998">
        <f>IF(E6998=0,0.3,IF(D6998=1,IF(C6998&gt;=Params!$B$13-3,IF(C6998&lt;Params!$B$13,Params!$B$20,0.3),0.3),IF(C6998&gt;=Params!$B$15-3,IF(C6998&lt;Params!$B$15,Params!$B$21,0.3),0.3)))</f>
        <v/>
      </c>
    </row>
    <row r="6999" ht="15" customHeight="1" s="1">
      <c r="A6999" s="9" t="n">
        <v>6996</v>
      </c>
      <c r="B6999" s="6" t="inlineStr">
        <is>
          <t>19/10</t>
        </is>
      </c>
      <c r="C6999" s="6" t="n">
        <v>11</v>
      </c>
      <c r="D6999" s="6" t="n">
        <v>1</v>
      </c>
      <c r="E6999" s="10">
        <f>IF(D6999=1, IF(OR(C6999&lt;10, C6999&gt;=15),1,0), IF(OR(C6999&lt;7, C6999&gt;=18),1,0))</f>
        <v/>
      </c>
      <c r="F6999" s="11" t="n">
        <v>0</v>
      </c>
      <c r="G6999" s="12">
        <f>0.65*8</f>
        <v/>
      </c>
      <c r="H6999" s="12">
        <f>F6999-G6999</f>
        <v/>
      </c>
      <c r="I6999" s="10">
        <f>IF(E6999=0,"Fora",IF(E6998=0,"Carg xar",IF(H6999&lt;0,IF(M6999&lt;0.9,"Carg FV","Stby"),IF(M6999&gt;P6999,"V2H",IF(M6999&lt;0.9,"Carg xar","Stby")))))</f>
        <v/>
      </c>
      <c r="J6999" s="12">
        <f>IF(OR(I6999="Carg FV",I6999="Carg xar"),MIN(IF(I6999="Carg FV",ABS(H6999),7.4),7.4,MAX(0,(0.9-M6999)*40)*0.95),0)</f>
        <v/>
      </c>
      <c r="K6999" s="12">
        <f>IF(I6999="V2H",MIN(MAX(0,H6999),7.4,MAX(0,(M6999-P6999)*40)*0.95),0)</f>
        <v/>
      </c>
      <c r="L6999" s="12">
        <f>IF(E6999=0,0,MAX(0,H6999-K6999))</f>
        <v/>
      </c>
      <c r="M6999" s="13">
        <f>M6998+J6998/40-IF(I6998="V2H",K6998/(0.95*40),0)-IF(E6999=0,IF(E6998=1,IF(D6999=1,30,40)*0.18/(2*40),0),0)-IF(E6999=1,IF(E6998=0,IF(D6999=1,30,40)*0.18/(2*40),0),0)</f>
        <v/>
      </c>
      <c r="N6999" s="14" t="n">
        <v>0.09</v>
      </c>
      <c r="O6999" s="15">
        <f>K6999*N6999</f>
        <v/>
      </c>
      <c r="P6999">
        <f>IF(E6999=0,0.3,IF(D6999=1,IF(C6999&gt;=Params!$B$13-3,IF(C6999&lt;Params!$B$13,Params!$B$20,0.3),0.3),IF(C6999&gt;=Params!$B$15-3,IF(C6999&lt;Params!$B$15,Params!$B$21,0.3),0.3)))</f>
        <v/>
      </c>
    </row>
    <row r="7000" ht="15" customHeight="1" s="1">
      <c r="A7000" s="9" t="n">
        <v>6997</v>
      </c>
      <c r="B7000" s="6" t="inlineStr">
        <is>
          <t>19/10</t>
        </is>
      </c>
      <c r="C7000" s="6" t="n">
        <v>12</v>
      </c>
      <c r="D7000" s="6" t="n">
        <v>1</v>
      </c>
      <c r="E7000" s="10">
        <f>IF(D7000=1, IF(OR(C7000&lt;10, C7000&gt;=15),1,0), IF(OR(C7000&lt;7, C7000&gt;=18),1,0))</f>
        <v/>
      </c>
      <c r="F7000" s="11" t="n">
        <v>0</v>
      </c>
      <c r="G7000" s="12">
        <f>0.72*8</f>
        <v/>
      </c>
      <c r="H7000" s="12">
        <f>F7000-G7000</f>
        <v/>
      </c>
      <c r="I7000" s="10">
        <f>IF(E7000=0,"Fora",IF(E6999=0,"Carg xar",IF(H7000&lt;0,IF(M7000&lt;0.9,"Carg FV","Stby"),IF(M7000&gt;P7000,"V2H",IF(M7000&lt;0.9,"Carg xar","Stby")))))</f>
        <v/>
      </c>
      <c r="J7000" s="12">
        <f>IF(OR(I7000="Carg FV",I7000="Carg xar"),MIN(IF(I7000="Carg FV",ABS(H7000),7.4),7.4,MAX(0,(0.9-M7000)*40)*0.95),0)</f>
        <v/>
      </c>
      <c r="K7000" s="12">
        <f>IF(I7000="V2H",MIN(MAX(0,H7000),7.4,MAX(0,(M7000-P7000)*40)*0.95),0)</f>
        <v/>
      </c>
      <c r="L7000" s="12">
        <f>IF(E7000=0,0,MAX(0,H7000-K7000))</f>
        <v/>
      </c>
      <c r="M7000" s="13">
        <f>M6999+J6999/40-IF(I6999="V2H",K6999/(0.95*40),0)-IF(E7000=0,IF(E6999=1,IF(D7000=1,30,40)*0.18/(2*40),0),0)-IF(E7000=1,IF(E6999=0,IF(D7000=1,30,40)*0.18/(2*40),0),0)</f>
        <v/>
      </c>
      <c r="N7000" s="14" t="n">
        <v>0.09</v>
      </c>
      <c r="O7000" s="15">
        <f>K7000*N7000</f>
        <v/>
      </c>
      <c r="P7000">
        <f>IF(E7000=0,0.3,IF(D7000=1,IF(C7000&gt;=Params!$B$13-3,IF(C7000&lt;Params!$B$13,Params!$B$20,0.3),0.3),IF(C7000&gt;=Params!$B$15-3,IF(C7000&lt;Params!$B$15,Params!$B$21,0.3),0.3)))</f>
        <v/>
      </c>
    </row>
    <row r="7001" ht="15" customHeight="1" s="1">
      <c r="A7001" s="9" t="n">
        <v>6998</v>
      </c>
      <c r="B7001" s="6" t="inlineStr">
        <is>
          <t>19/10</t>
        </is>
      </c>
      <c r="C7001" s="6" t="n">
        <v>13</v>
      </c>
      <c r="D7001" s="6" t="n">
        <v>1</v>
      </c>
      <c r="E7001" s="10">
        <f>IF(D7001=1, IF(OR(C7001&lt;10, C7001&gt;=15),1,0), IF(OR(C7001&lt;7, C7001&gt;=18),1,0))</f>
        <v/>
      </c>
      <c r="F7001" s="11" t="n">
        <v>0</v>
      </c>
      <c r="G7001" s="12">
        <f>0.68*8</f>
        <v/>
      </c>
      <c r="H7001" s="12">
        <f>F7001-G7001</f>
        <v/>
      </c>
      <c r="I7001" s="10">
        <f>IF(E7001=0,"Fora",IF(E7000=0,"Carg xar",IF(H7001&lt;0,IF(M7001&lt;0.9,"Carg FV","Stby"),IF(M7001&gt;P7001,"V2H",IF(M7001&lt;0.9,"Carg xar","Stby")))))</f>
        <v/>
      </c>
      <c r="J7001" s="12">
        <f>IF(OR(I7001="Carg FV",I7001="Carg xar"),MIN(IF(I7001="Carg FV",ABS(H7001),7.4),7.4,MAX(0,(0.9-M7001)*40)*0.95),0)</f>
        <v/>
      </c>
      <c r="K7001" s="12">
        <f>IF(I7001="V2H",MIN(MAX(0,H7001),7.4,MAX(0,(M7001-P7001)*40)*0.95),0)</f>
        <v/>
      </c>
      <c r="L7001" s="12">
        <f>IF(E7001=0,0,MAX(0,H7001-K7001))</f>
        <v/>
      </c>
      <c r="M7001" s="13">
        <f>M7000+J7000/40-IF(I7000="V2H",K7000/(0.95*40),0)-IF(E7001=0,IF(E7000=1,IF(D7001=1,30,40)*0.18/(2*40),0),0)-IF(E7001=1,IF(E7000=0,IF(D7001=1,30,40)*0.18/(2*40),0),0)</f>
        <v/>
      </c>
      <c r="N7001" s="14" t="n">
        <v>0.09</v>
      </c>
      <c r="O7001" s="15">
        <f>K7001*N7001</f>
        <v/>
      </c>
      <c r="P7001">
        <f>IF(E7001=0,0.3,IF(D7001=1,IF(C7001&gt;=Params!$B$13-3,IF(C7001&lt;Params!$B$13,Params!$B$20,0.3),0.3),IF(C7001&gt;=Params!$B$15-3,IF(C7001&lt;Params!$B$15,Params!$B$21,0.3),0.3)))</f>
        <v/>
      </c>
    </row>
    <row r="7002" ht="15" customHeight="1" s="1">
      <c r="A7002" s="9" t="n">
        <v>6999</v>
      </c>
      <c r="B7002" s="6" t="inlineStr">
        <is>
          <t>19/10</t>
        </is>
      </c>
      <c r="C7002" s="6" t="n">
        <v>14</v>
      </c>
      <c r="D7002" s="6" t="n">
        <v>1</v>
      </c>
      <c r="E7002" s="10">
        <f>IF(D7002=1, IF(OR(C7002&lt;10, C7002&gt;=15),1,0), IF(OR(C7002&lt;7, C7002&gt;=18),1,0))</f>
        <v/>
      </c>
      <c r="F7002" s="11" t="n">
        <v>0</v>
      </c>
      <c r="G7002" s="12">
        <f>0.55*8</f>
        <v/>
      </c>
      <c r="H7002" s="12">
        <f>F7002-G7002</f>
        <v/>
      </c>
      <c r="I7002" s="10">
        <f>IF(E7002=0,"Fora",IF(E7001=0,"Carg xar",IF(H7002&lt;0,IF(M7002&lt;0.9,"Carg FV","Stby"),IF(M7002&gt;P7002,"V2H",IF(M7002&lt;0.9,"Carg xar","Stby")))))</f>
        <v/>
      </c>
      <c r="J7002" s="12">
        <f>IF(OR(I7002="Carg FV",I7002="Carg xar"),MIN(IF(I7002="Carg FV",ABS(H7002),7.4),7.4,MAX(0,(0.9-M7002)*40)*0.95),0)</f>
        <v/>
      </c>
      <c r="K7002" s="12">
        <f>IF(I7002="V2H",MIN(MAX(0,H7002),7.4,MAX(0,(M7002-P7002)*40)*0.95),0)</f>
        <v/>
      </c>
      <c r="L7002" s="12">
        <f>IF(E7002=0,0,MAX(0,H7002-K7002))</f>
        <v/>
      </c>
      <c r="M7002" s="13">
        <f>M7001+J7001/40-IF(I7001="V2H",K7001/(0.95*40),0)-IF(E7002=0,IF(E7001=1,IF(D7002=1,30,40)*0.18/(2*40),0),0)-IF(E7002=1,IF(E7001=0,IF(D7002=1,30,40)*0.18/(2*40),0),0)</f>
        <v/>
      </c>
      <c r="N7002" s="14" t="n">
        <v>0.09</v>
      </c>
      <c r="O7002" s="15">
        <f>K7002*N7002</f>
        <v/>
      </c>
      <c r="P7002">
        <f>IF(E7002=0,0.3,IF(D7002=1,IF(C7002&gt;=Params!$B$13-3,IF(C7002&lt;Params!$B$13,Params!$B$20,0.3),0.3),IF(C7002&gt;=Params!$B$15-3,IF(C7002&lt;Params!$B$15,Params!$B$21,0.3),0.3)))</f>
        <v/>
      </c>
    </row>
    <row r="7003" ht="15" customHeight="1" s="1">
      <c r="A7003" s="9" t="n">
        <v>7000</v>
      </c>
      <c r="B7003" s="6" t="inlineStr">
        <is>
          <t>19/10</t>
        </is>
      </c>
      <c r="C7003" s="6" t="n">
        <v>15</v>
      </c>
      <c r="D7003" s="6" t="n">
        <v>1</v>
      </c>
      <c r="E7003" s="10">
        <f>IF(D7003=1, IF(OR(C7003&lt;10, C7003&gt;=15),1,0), IF(OR(C7003&lt;7, C7003&gt;=18),1,0))</f>
        <v/>
      </c>
      <c r="F7003" s="11" t="n">
        <v>1.609</v>
      </c>
      <c r="G7003" s="12">
        <f>0.38*8</f>
        <v/>
      </c>
      <c r="H7003" s="12">
        <f>F7003-G7003</f>
        <v/>
      </c>
      <c r="I7003" s="10">
        <f>IF(E7003=0,"Fora",IF(E7002=0,"Carg xar",IF(H7003&lt;0,IF(M7003&lt;0.9,"Carg FV","Stby"),IF(M7003&gt;P7003,"V2H",IF(M7003&lt;0.9,"Carg xar","Stby")))))</f>
        <v/>
      </c>
      <c r="J7003" s="12">
        <f>IF(OR(I7003="Carg FV",I7003="Carg xar"),MIN(IF(I7003="Carg FV",ABS(H7003),7.4),7.4,MAX(0,(0.9-M7003)*40)*0.95),0)</f>
        <v/>
      </c>
      <c r="K7003" s="12">
        <f>IF(I7003="V2H",MIN(MAX(0,H7003),7.4,MAX(0,(M7003-P7003)*40)*0.95),0)</f>
        <v/>
      </c>
      <c r="L7003" s="12">
        <f>IF(E7003=0,0,MAX(0,H7003-K7003))</f>
        <v/>
      </c>
      <c r="M7003" s="13">
        <f>M7002+J7002/40-IF(I7002="V2H",K7002/(0.95*40),0)-IF(E7003=0,IF(E7002=1,IF(D7003=1,30,40)*0.18/(2*40),0),0)-IF(E7003=1,IF(E7002=0,IF(D7003=1,30,40)*0.18/(2*40),0),0)</f>
        <v/>
      </c>
      <c r="N7003" s="14" t="n">
        <v>0.09</v>
      </c>
      <c r="O7003" s="15">
        <f>K7003*N7003</f>
        <v/>
      </c>
      <c r="P7003">
        <f>IF(E7003=0,0.3,IF(D7003=1,IF(C7003&gt;=Params!$B$13-3,IF(C7003&lt;Params!$B$13,Params!$B$20,0.3),0.3),IF(C7003&gt;=Params!$B$15-3,IF(C7003&lt;Params!$B$15,Params!$B$21,0.3),0.3)))</f>
        <v/>
      </c>
    </row>
    <row r="7004" ht="15" customHeight="1" s="1">
      <c r="A7004" s="9" t="n">
        <v>7001</v>
      </c>
      <c r="B7004" s="6" t="inlineStr">
        <is>
          <t>19/10</t>
        </is>
      </c>
      <c r="C7004" s="6" t="n">
        <v>16</v>
      </c>
      <c r="D7004" s="6" t="n">
        <v>1</v>
      </c>
      <c r="E7004" s="10">
        <f>IF(D7004=1, IF(OR(C7004&lt;10, C7004&gt;=15),1,0), IF(OR(C7004&lt;7, C7004&gt;=18),1,0))</f>
        <v/>
      </c>
      <c r="F7004" s="11" t="n">
        <v>0</v>
      </c>
      <c r="G7004" s="12">
        <f>0.18*8</f>
        <v/>
      </c>
      <c r="H7004" s="12">
        <f>F7004-G7004</f>
        <v/>
      </c>
      <c r="I7004" s="10">
        <f>IF(E7004=0,"Fora",IF(E7003=0,"Carg xar",IF(H7004&lt;0,IF(M7004&lt;0.9,"Carg FV","Stby"),IF(M7004&gt;P7004,"V2H",IF(M7004&lt;0.9,"Carg xar","Stby")))))</f>
        <v/>
      </c>
      <c r="J7004" s="12">
        <f>IF(OR(I7004="Carg FV",I7004="Carg xar"),MIN(IF(I7004="Carg FV",ABS(H7004),7.4),7.4,MAX(0,(0.9-M7004)*40)*0.95),0)</f>
        <v/>
      </c>
      <c r="K7004" s="12">
        <f>IF(I7004="V2H",MIN(MAX(0,H7004),7.4,MAX(0,(M7004-P7004)*40)*0.95),0)</f>
        <v/>
      </c>
      <c r="L7004" s="12">
        <f>IF(E7004=0,0,MAX(0,H7004-K7004))</f>
        <v/>
      </c>
      <c r="M7004" s="13">
        <f>M7003+J7003/40-IF(I7003="V2H",K7003/(0.95*40),0)-IF(E7004=0,IF(E7003=1,IF(D7004=1,30,40)*0.18/(2*40),0),0)-IF(E7004=1,IF(E7003=0,IF(D7004=1,30,40)*0.18/(2*40),0),0)</f>
        <v/>
      </c>
      <c r="N7004" s="14" t="n">
        <v>0.09</v>
      </c>
      <c r="O7004" s="15">
        <f>K7004*N7004</f>
        <v/>
      </c>
      <c r="P7004">
        <f>IF(E7004=0,0.3,IF(D7004=1,IF(C7004&gt;=Params!$B$13-3,IF(C7004&lt;Params!$B$13,Params!$B$20,0.3),0.3),IF(C7004&gt;=Params!$B$15-3,IF(C7004&lt;Params!$B$15,Params!$B$21,0.3),0.3)))</f>
        <v/>
      </c>
    </row>
    <row r="7005" ht="15" customHeight="1" s="1">
      <c r="A7005" s="9" t="n">
        <v>7002</v>
      </c>
      <c r="B7005" s="6" t="inlineStr">
        <is>
          <t>19/10</t>
        </is>
      </c>
      <c r="C7005" s="6" t="n">
        <v>17</v>
      </c>
      <c r="D7005" s="6" t="n">
        <v>1</v>
      </c>
      <c r="E7005" s="10">
        <f>IF(D7005=1, IF(OR(C7005&lt;10, C7005&gt;=15),1,0), IF(OR(C7005&lt;7, C7005&gt;=18),1,0))</f>
        <v/>
      </c>
      <c r="F7005" s="11" t="n">
        <v>0.015</v>
      </c>
      <c r="G7005" s="12">
        <f>0.04*8</f>
        <v/>
      </c>
      <c r="H7005" s="12">
        <f>F7005-G7005</f>
        <v/>
      </c>
      <c r="I7005" s="10">
        <f>IF(E7005=0,"Fora",IF(E7004=0,"Carg xar",IF(H7005&lt;0,IF(M7005&lt;0.9,"Carg FV","Stby"),IF(M7005&gt;P7005,"V2H",IF(M7005&lt;0.9,"Carg xar","Stby")))))</f>
        <v/>
      </c>
      <c r="J7005" s="12">
        <f>IF(OR(I7005="Carg FV",I7005="Carg xar"),MIN(IF(I7005="Carg FV",ABS(H7005),7.4),7.4,MAX(0,(0.9-M7005)*40)*0.95),0)</f>
        <v/>
      </c>
      <c r="K7005" s="12">
        <f>IF(I7005="V2H",MIN(MAX(0,H7005),7.4,MAX(0,(M7005-P7005)*40)*0.95),0)</f>
        <v/>
      </c>
      <c r="L7005" s="12">
        <f>IF(E7005=0,0,MAX(0,H7005-K7005))</f>
        <v/>
      </c>
      <c r="M7005" s="13">
        <f>M7004+J7004/40-IF(I7004="V2H",K7004/(0.95*40),0)-IF(E7005=0,IF(E7004=1,IF(D7005=1,30,40)*0.18/(2*40),0),0)-IF(E7005=1,IF(E7004=0,IF(D7005=1,30,40)*0.18/(2*40),0),0)</f>
        <v/>
      </c>
      <c r="N7005" s="14" t="n">
        <v>0.09</v>
      </c>
      <c r="O7005" s="15">
        <f>K7005*N7005</f>
        <v/>
      </c>
      <c r="P7005">
        <f>IF(E7005=0,0.3,IF(D7005=1,IF(C7005&gt;=Params!$B$13-3,IF(C7005&lt;Params!$B$13,Params!$B$20,0.3),0.3),IF(C7005&gt;=Params!$B$15-3,IF(C7005&lt;Params!$B$15,Params!$B$21,0.3),0.3)))</f>
        <v/>
      </c>
    </row>
    <row r="7006" ht="15" customHeight="1" s="1">
      <c r="A7006" s="9" t="n">
        <v>7003</v>
      </c>
      <c r="B7006" s="6" t="inlineStr">
        <is>
          <t>19/10</t>
        </is>
      </c>
      <c r="C7006" s="6" t="n">
        <v>18</v>
      </c>
      <c r="D7006" s="6" t="n">
        <v>1</v>
      </c>
      <c r="E7006" s="10">
        <f>IF(D7006=1, IF(OR(C7006&lt;10, C7006&gt;=15),1,0), IF(OR(C7006&lt;7, C7006&gt;=18),1,0))</f>
        <v/>
      </c>
      <c r="F7006" s="11" t="n">
        <v>0.265</v>
      </c>
      <c r="G7006" s="12">
        <f>0*8</f>
        <v/>
      </c>
      <c r="H7006" s="12">
        <f>F7006-G7006</f>
        <v/>
      </c>
      <c r="I7006" s="10">
        <f>IF(E7006=0,"Fora",IF(E7005=0,"Carg xar",IF(H7006&lt;0,IF(M7006&lt;0.9,"Carg FV","Stby"),IF(M7006&gt;P7006,"V2H",IF(M7006&lt;0.9,"Carg xar","Stby")))))</f>
        <v/>
      </c>
      <c r="J7006" s="12">
        <f>IF(OR(I7006="Carg FV",I7006="Carg xar"),MIN(IF(I7006="Carg FV",ABS(H7006),7.4),7.4,MAX(0,(0.9-M7006)*40)*0.95),0)</f>
        <v/>
      </c>
      <c r="K7006" s="12">
        <f>IF(I7006="V2H",MIN(MAX(0,H7006),7.4,MAX(0,(M7006-P7006)*40)*0.95),0)</f>
        <v/>
      </c>
      <c r="L7006" s="12">
        <f>IF(E7006=0,0,MAX(0,H7006-K7006))</f>
        <v/>
      </c>
      <c r="M7006" s="13">
        <f>M7005+J7005/40-IF(I7005="V2H",K7005/(0.95*40),0)-IF(E7006=0,IF(E7005=1,IF(D7006=1,30,40)*0.18/(2*40),0),0)-IF(E7006=1,IF(E7005=0,IF(D7006=1,30,40)*0.18/(2*40),0),0)</f>
        <v/>
      </c>
      <c r="N7006" s="14" t="n">
        <v>0.09</v>
      </c>
      <c r="O7006" s="15">
        <f>K7006*N7006</f>
        <v/>
      </c>
      <c r="P7006">
        <f>IF(E7006=0,0.3,IF(D7006=1,IF(C7006&gt;=Params!$B$13-3,IF(C7006&lt;Params!$B$13,Params!$B$20,0.3),0.3),IF(C7006&gt;=Params!$B$15-3,IF(C7006&lt;Params!$B$15,Params!$B$21,0.3),0.3)))</f>
        <v/>
      </c>
    </row>
    <row r="7007" ht="15" customHeight="1" s="1">
      <c r="A7007" s="9" t="n">
        <v>7004</v>
      </c>
      <c r="B7007" s="6" t="inlineStr">
        <is>
          <t>19/10</t>
        </is>
      </c>
      <c r="C7007" s="6" t="n">
        <v>19</v>
      </c>
      <c r="D7007" s="6" t="n">
        <v>1</v>
      </c>
      <c r="E7007" s="10">
        <f>IF(D7007=1, IF(OR(C7007&lt;10, C7007&gt;=15),1,0), IF(OR(C7007&lt;7, C7007&gt;=18),1,0))</f>
        <v/>
      </c>
      <c r="F7007" s="11" t="n">
        <v>0.783</v>
      </c>
      <c r="G7007" s="12">
        <f>0*8</f>
        <v/>
      </c>
      <c r="H7007" s="12">
        <f>F7007-G7007</f>
        <v/>
      </c>
      <c r="I7007" s="10">
        <f>IF(E7007=0,"Fora",IF(E7006=0,"Carg xar",IF(H7007&lt;0,IF(M7007&lt;0.9,"Carg FV","Stby"),IF(M7007&gt;P7007,"V2H",IF(M7007&lt;0.9,"Carg xar","Stby")))))</f>
        <v/>
      </c>
      <c r="J7007" s="12">
        <f>IF(OR(I7007="Carg FV",I7007="Carg xar"),MIN(IF(I7007="Carg FV",ABS(H7007),7.4),7.4,MAX(0,(0.9-M7007)*40)*0.95),0)</f>
        <v/>
      </c>
      <c r="K7007" s="12">
        <f>IF(I7007="V2H",MIN(MAX(0,H7007),7.4,MAX(0,(M7007-P7007)*40)*0.95),0)</f>
        <v/>
      </c>
      <c r="L7007" s="12">
        <f>IF(E7007=0,0,MAX(0,H7007-K7007))</f>
        <v/>
      </c>
      <c r="M7007" s="13">
        <f>M7006+J7006/40-IF(I7006="V2H",K7006/(0.95*40),0)-IF(E7007=0,IF(E7006=1,IF(D7007=1,30,40)*0.18/(2*40),0),0)-IF(E7007=1,IF(E7006=0,IF(D7007=1,30,40)*0.18/(2*40),0),0)</f>
        <v/>
      </c>
      <c r="N7007" s="14" t="n">
        <v>0.09</v>
      </c>
      <c r="O7007" s="15">
        <f>K7007*N7007</f>
        <v/>
      </c>
      <c r="P7007">
        <f>IF(E7007=0,0.3,IF(D7007=1,IF(C7007&gt;=Params!$B$13-3,IF(C7007&lt;Params!$B$13,Params!$B$20,0.3),0.3),IF(C7007&gt;=Params!$B$15-3,IF(C7007&lt;Params!$B$15,Params!$B$21,0.3),0.3)))</f>
        <v/>
      </c>
    </row>
    <row r="7008" ht="15" customHeight="1" s="1">
      <c r="A7008" s="9" t="n">
        <v>7005</v>
      </c>
      <c r="B7008" s="6" t="inlineStr">
        <is>
          <t>19/10</t>
        </is>
      </c>
      <c r="C7008" s="6" t="n">
        <v>20</v>
      </c>
      <c r="D7008" s="6" t="n">
        <v>1</v>
      </c>
      <c r="E7008" s="10">
        <f>IF(D7008=1, IF(OR(C7008&lt;10, C7008&gt;=15),1,0), IF(OR(C7008&lt;7, C7008&gt;=18),1,0))</f>
        <v/>
      </c>
      <c r="F7008" s="11" t="n">
        <v>0.494</v>
      </c>
      <c r="G7008" s="12">
        <f>0*8</f>
        <v/>
      </c>
      <c r="H7008" s="12">
        <f>F7008-G7008</f>
        <v/>
      </c>
      <c r="I7008" s="10">
        <f>IF(E7008=0,"Fora",IF(E7007=0,"Carg xar",IF(H7008&lt;0,IF(M7008&lt;0.9,"Carg FV","Stby"),IF(M7008&gt;P7008,"V2H",IF(M7008&lt;0.9,"Carg xar","Stby")))))</f>
        <v/>
      </c>
      <c r="J7008" s="12">
        <f>IF(OR(I7008="Carg FV",I7008="Carg xar"),MIN(IF(I7008="Carg FV",ABS(H7008),7.4),7.4,MAX(0,(0.9-M7008)*40)*0.95),0)</f>
        <v/>
      </c>
      <c r="K7008" s="12">
        <f>IF(I7008="V2H",MIN(MAX(0,H7008),7.4,MAX(0,(M7008-P7008)*40)*0.95),0)</f>
        <v/>
      </c>
      <c r="L7008" s="12">
        <f>IF(E7008=0,0,MAX(0,H7008-K7008))</f>
        <v/>
      </c>
      <c r="M7008" s="13">
        <f>M7007+J7007/40-IF(I7007="V2H",K7007/(0.95*40),0)-IF(E7008=0,IF(E7007=1,IF(D7008=1,30,40)*0.18/(2*40),0),0)-IF(E7008=1,IF(E7007=0,IF(D7008=1,30,40)*0.18/(2*40),0),0)</f>
        <v/>
      </c>
      <c r="N7008" s="14" t="n">
        <v>0.09</v>
      </c>
      <c r="O7008" s="15">
        <f>K7008*N7008</f>
        <v/>
      </c>
      <c r="P7008">
        <f>IF(E7008=0,0.3,IF(D7008=1,IF(C7008&gt;=Params!$B$13-3,IF(C7008&lt;Params!$B$13,Params!$B$20,0.3),0.3),IF(C7008&gt;=Params!$B$15-3,IF(C7008&lt;Params!$B$15,Params!$B$21,0.3),0.3)))</f>
        <v/>
      </c>
    </row>
    <row r="7009" ht="15" customHeight="1" s="1">
      <c r="A7009" s="9" t="n">
        <v>7006</v>
      </c>
      <c r="B7009" s="6" t="inlineStr">
        <is>
          <t>19/10</t>
        </is>
      </c>
      <c r="C7009" s="6" t="n">
        <v>21</v>
      </c>
      <c r="D7009" s="6" t="n">
        <v>1</v>
      </c>
      <c r="E7009" s="10">
        <f>IF(D7009=1, IF(OR(C7009&lt;10, C7009&gt;=15),1,0), IF(OR(C7009&lt;7, C7009&gt;=18),1,0))</f>
        <v/>
      </c>
      <c r="F7009" s="11" t="n">
        <v>0.6899999999999999</v>
      </c>
      <c r="G7009" s="12">
        <f>0*8</f>
        <v/>
      </c>
      <c r="H7009" s="12">
        <f>F7009-G7009</f>
        <v/>
      </c>
      <c r="I7009" s="10">
        <f>IF(E7009=0,"Fora",IF(E7008=0,"Carg xar",IF(H7009&lt;0,IF(M7009&lt;0.9,"Carg FV","Stby"),IF(M7009&gt;P7009,"V2H",IF(M7009&lt;0.9,"Carg xar","Stby")))))</f>
        <v/>
      </c>
      <c r="J7009" s="12">
        <f>IF(OR(I7009="Carg FV",I7009="Carg xar"),MIN(IF(I7009="Carg FV",ABS(H7009),7.4),7.4,MAX(0,(0.9-M7009)*40)*0.95),0)</f>
        <v/>
      </c>
      <c r="K7009" s="12">
        <f>IF(I7009="V2H",MIN(MAX(0,H7009),7.4,MAX(0,(M7009-P7009)*40)*0.95),0)</f>
        <v/>
      </c>
      <c r="L7009" s="12">
        <f>IF(E7009=0,0,MAX(0,H7009-K7009))</f>
        <v/>
      </c>
      <c r="M7009" s="13">
        <f>M7008+J7008/40-IF(I7008="V2H",K7008/(0.95*40),0)-IF(E7009=0,IF(E7008=1,IF(D7009=1,30,40)*0.18/(2*40),0),0)-IF(E7009=1,IF(E7008=0,IF(D7009=1,30,40)*0.18/(2*40),0),0)</f>
        <v/>
      </c>
      <c r="N7009" s="14" t="n">
        <v>0.09</v>
      </c>
      <c r="O7009" s="15">
        <f>K7009*N7009</f>
        <v/>
      </c>
      <c r="P7009">
        <f>IF(E7009=0,0.3,IF(D7009=1,IF(C7009&gt;=Params!$B$13-3,IF(C7009&lt;Params!$B$13,Params!$B$20,0.3),0.3),IF(C7009&gt;=Params!$B$15-3,IF(C7009&lt;Params!$B$15,Params!$B$21,0.3),0.3)))</f>
        <v/>
      </c>
    </row>
    <row r="7010" ht="15" customHeight="1" s="1">
      <c r="A7010" s="9" t="n">
        <v>7007</v>
      </c>
      <c r="B7010" s="6" t="inlineStr">
        <is>
          <t>19/10</t>
        </is>
      </c>
      <c r="C7010" s="6" t="n">
        <v>22</v>
      </c>
      <c r="D7010" s="6" t="n">
        <v>1</v>
      </c>
      <c r="E7010" s="10">
        <f>IF(D7010=1, IF(OR(C7010&lt;10, C7010&gt;=15),1,0), IF(OR(C7010&lt;7, C7010&gt;=18),1,0))</f>
        <v/>
      </c>
      <c r="F7010" s="11" t="n">
        <v>0.5</v>
      </c>
      <c r="G7010" s="12">
        <f>0*8</f>
        <v/>
      </c>
      <c r="H7010" s="12">
        <f>F7010-G7010</f>
        <v/>
      </c>
      <c r="I7010" s="10">
        <f>IF(E7010=0,"Fora",IF(E7009=0,"Carg xar",IF(H7010&lt;0,IF(M7010&lt;0.9,"Carg FV","Stby"),IF(M7010&gt;P7010,"V2H",IF(M7010&lt;0.9,"Carg xar","Stby")))))</f>
        <v/>
      </c>
      <c r="J7010" s="12">
        <f>IF(OR(I7010="Carg FV",I7010="Carg xar"),MIN(IF(I7010="Carg FV",ABS(H7010),7.4),7.4,MAX(0,(0.9-M7010)*40)*0.95),0)</f>
        <v/>
      </c>
      <c r="K7010" s="12">
        <f>IF(I7010="V2H",MIN(MAX(0,H7010),7.4,MAX(0,(M7010-P7010)*40)*0.95),0)</f>
        <v/>
      </c>
      <c r="L7010" s="12">
        <f>IF(E7010=0,0,MAX(0,H7010-K7010))</f>
        <v/>
      </c>
      <c r="M7010" s="13">
        <f>M7009+J7009/40-IF(I7009="V2H",K7009/(0.95*40),0)-IF(E7010=0,IF(E7009=1,IF(D7010=1,30,40)*0.18/(2*40),0),0)-IF(E7010=1,IF(E7009=0,IF(D7010=1,30,40)*0.18/(2*40),0),0)</f>
        <v/>
      </c>
      <c r="N7010" s="14" t="n">
        <v>0.09</v>
      </c>
      <c r="O7010" s="15">
        <f>K7010*N7010</f>
        <v/>
      </c>
      <c r="P7010">
        <f>IF(E7010=0,0.3,IF(D7010=1,IF(C7010&gt;=Params!$B$13-3,IF(C7010&lt;Params!$B$13,Params!$B$20,0.3),0.3),IF(C7010&gt;=Params!$B$15-3,IF(C7010&lt;Params!$B$15,Params!$B$21,0.3),0.3)))</f>
        <v/>
      </c>
    </row>
    <row r="7011" ht="15" customHeight="1" s="1">
      <c r="A7011" s="9" t="n">
        <v>7008</v>
      </c>
      <c r="B7011" s="6" t="inlineStr">
        <is>
          <t>19/10</t>
        </is>
      </c>
      <c r="C7011" s="6" t="n">
        <v>23</v>
      </c>
      <c r="D7011" s="6" t="n">
        <v>1</v>
      </c>
      <c r="E7011" s="10">
        <f>IF(D7011=1, IF(OR(C7011&lt;10, C7011&gt;=15),1,0), IF(OR(C7011&lt;7, C7011&gt;=18),1,0))</f>
        <v/>
      </c>
      <c r="F7011" s="11" t="n">
        <v>0.308</v>
      </c>
      <c r="G7011" s="12">
        <f>0*8</f>
        <v/>
      </c>
      <c r="H7011" s="12">
        <f>F7011-G7011</f>
        <v/>
      </c>
      <c r="I7011" s="10">
        <f>IF(E7011=0,"Fora",IF(E7010=0,"Carg xar",IF(H7011&lt;0,IF(M7011&lt;0.9,"Carg FV","Stby"),IF(M7011&gt;P7011,"V2H",IF(M7011&lt;0.9,"Carg xar","Stby")))))</f>
        <v/>
      </c>
      <c r="J7011" s="12">
        <f>IF(OR(I7011="Carg FV",I7011="Carg xar"),MIN(IF(I7011="Carg FV",ABS(H7011),7.4),7.4,MAX(0,(0.9-M7011)*40)*0.95),0)</f>
        <v/>
      </c>
      <c r="K7011" s="12">
        <f>IF(I7011="V2H",MIN(MAX(0,H7011),7.4,MAX(0,(M7011-P7011)*40)*0.95),0)</f>
        <v/>
      </c>
      <c r="L7011" s="12">
        <f>IF(E7011=0,0,MAX(0,H7011-K7011))</f>
        <v/>
      </c>
      <c r="M7011" s="13">
        <f>M7010+J7010/40-IF(I7010="V2H",K7010/(0.95*40),0)-IF(E7011=0,IF(E7010=1,IF(D7011=1,30,40)*0.18/(2*40),0),0)-IF(E7011=1,IF(E7010=0,IF(D7011=1,30,40)*0.18/(2*40),0),0)</f>
        <v/>
      </c>
      <c r="N7011" s="14" t="n">
        <v>0.09</v>
      </c>
      <c r="O7011" s="15">
        <f>K7011*N7011</f>
        <v/>
      </c>
      <c r="P7011">
        <f>IF(E7011=0,0.3,IF(D7011=1,IF(C7011&gt;=Params!$B$13-3,IF(C7011&lt;Params!$B$13,Params!$B$20,0.3),0.3),IF(C7011&gt;=Params!$B$15-3,IF(C7011&lt;Params!$B$15,Params!$B$21,0.3),0.3)))</f>
        <v/>
      </c>
    </row>
    <row r="7012" ht="15" customHeight="1" s="1">
      <c r="A7012" s="9" t="n">
        <v>7009</v>
      </c>
      <c r="B7012" s="6" t="inlineStr">
        <is>
          <t>20/10</t>
        </is>
      </c>
      <c r="C7012" s="6" t="n">
        <v>0</v>
      </c>
      <c r="D7012" s="6" t="n">
        <v>0</v>
      </c>
      <c r="E7012" s="10">
        <f>IF(D7012=1, IF(OR(C7012&lt;10, C7012&gt;=15),1,0), IF(OR(C7012&lt;7, C7012&gt;=18),1,0))</f>
        <v/>
      </c>
      <c r="F7012" s="11" t="n">
        <v>0.362</v>
      </c>
      <c r="G7012" s="12">
        <f>0*8</f>
        <v/>
      </c>
      <c r="H7012" s="12">
        <f>F7012-G7012</f>
        <v/>
      </c>
      <c r="I7012" s="10">
        <f>IF(E7012=0,"Fora",IF(E7011=0,"Carg xar",IF(H7012&lt;0,IF(M7012&lt;0.9,"Carg FV","Stby"),IF(M7012&gt;P7012,"V2H",IF(M7012&lt;0.9,"Carg xar","Stby")))))</f>
        <v/>
      </c>
      <c r="J7012" s="12">
        <f>IF(OR(I7012="Carg FV",I7012="Carg xar"),MIN(IF(I7012="Carg FV",ABS(H7012),7.4),7.4,MAX(0,(0.9-M7012)*40)*0.95),0)</f>
        <v/>
      </c>
      <c r="K7012" s="12">
        <f>IF(I7012="V2H",MIN(MAX(0,H7012),7.4,MAX(0,(M7012-P7012)*40)*0.95),0)</f>
        <v/>
      </c>
      <c r="L7012" s="12">
        <f>IF(E7012=0,0,MAX(0,H7012-K7012))</f>
        <v/>
      </c>
      <c r="M7012" s="13">
        <f>M7011+J7011/40-IF(I7011="V2H",K7011/(0.95*40),0)-IF(E7012=0,IF(E7011=1,IF(D7012=1,30,40)*0.18/(2*40),0),0)-IF(E7012=1,IF(E7011=0,IF(D7012=1,30,40)*0.18/(2*40),0),0)</f>
        <v/>
      </c>
      <c r="N7012" s="14" t="n">
        <v>0.09</v>
      </c>
      <c r="O7012" s="15">
        <f>K7012*N7012</f>
        <v/>
      </c>
      <c r="P7012">
        <f>IF(E7012=0,0.3,IF(D7012=1,IF(C7012&gt;=Params!$B$13-3,IF(C7012&lt;Params!$B$13,Params!$B$20,0.3),0.3),IF(C7012&gt;=Params!$B$15-3,IF(C7012&lt;Params!$B$15,Params!$B$21,0.3),0.3)))</f>
        <v/>
      </c>
    </row>
    <row r="7013" ht="15" customHeight="1" s="1">
      <c r="A7013" s="9" t="n">
        <v>7010</v>
      </c>
      <c r="B7013" s="6" t="inlineStr">
        <is>
          <t>20/10</t>
        </is>
      </c>
      <c r="C7013" s="6" t="n">
        <v>1</v>
      </c>
      <c r="D7013" s="6" t="n">
        <v>0</v>
      </c>
      <c r="E7013" s="10">
        <f>IF(D7013=1, IF(OR(C7013&lt;10, C7013&gt;=15),1,0), IF(OR(C7013&lt;7, C7013&gt;=18),1,0))</f>
        <v/>
      </c>
      <c r="F7013" s="11" t="n">
        <v>0.27</v>
      </c>
      <c r="G7013" s="12">
        <f>0*8</f>
        <v/>
      </c>
      <c r="H7013" s="12">
        <f>F7013-G7013</f>
        <v/>
      </c>
      <c r="I7013" s="10">
        <f>IF(E7013=0,"Fora",IF(E7012=0,"Carg xar",IF(H7013&lt;0,IF(M7013&lt;0.9,"Carg FV","Stby"),IF(M7013&gt;P7013,"V2H",IF(M7013&lt;0.9,"Carg xar","Stby")))))</f>
        <v/>
      </c>
      <c r="J7013" s="12">
        <f>IF(OR(I7013="Carg FV",I7013="Carg xar"),MIN(IF(I7013="Carg FV",ABS(H7013),7.4),7.4,MAX(0,(0.9-M7013)*40)*0.95),0)</f>
        <v/>
      </c>
      <c r="K7013" s="12">
        <f>IF(I7013="V2H",MIN(MAX(0,H7013),7.4,MAX(0,(M7013-P7013)*40)*0.95),0)</f>
        <v/>
      </c>
      <c r="L7013" s="12">
        <f>IF(E7013=0,0,MAX(0,H7013-K7013))</f>
        <v/>
      </c>
      <c r="M7013" s="13">
        <f>M7012+J7012/40-IF(I7012="V2H",K7012/(0.95*40),0)-IF(E7013=0,IF(E7012=1,IF(D7013=1,30,40)*0.18/(2*40),0),0)-IF(E7013=1,IF(E7012=0,IF(D7013=1,30,40)*0.18/(2*40),0),0)</f>
        <v/>
      </c>
      <c r="N7013" s="14" t="n">
        <v>0.09</v>
      </c>
      <c r="O7013" s="15">
        <f>K7013*N7013</f>
        <v/>
      </c>
      <c r="P7013">
        <f>IF(E7013=0,0.3,IF(D7013=1,IF(C7013&gt;=Params!$B$13-3,IF(C7013&lt;Params!$B$13,Params!$B$20,0.3),0.3),IF(C7013&gt;=Params!$B$15-3,IF(C7013&lt;Params!$B$15,Params!$B$21,0.3),0.3)))</f>
        <v/>
      </c>
    </row>
    <row r="7014" ht="15" customHeight="1" s="1">
      <c r="A7014" s="9" t="n">
        <v>7011</v>
      </c>
      <c r="B7014" s="6" t="inlineStr">
        <is>
          <t>20/10</t>
        </is>
      </c>
      <c r="C7014" s="6" t="n">
        <v>2</v>
      </c>
      <c r="D7014" s="6" t="n">
        <v>0</v>
      </c>
      <c r="E7014" s="10">
        <f>IF(D7014=1, IF(OR(C7014&lt;10, C7014&gt;=15),1,0), IF(OR(C7014&lt;7, C7014&gt;=18),1,0))</f>
        <v/>
      </c>
      <c r="F7014" s="11" t="n">
        <v>0.451</v>
      </c>
      <c r="G7014" s="12">
        <f>0*8</f>
        <v/>
      </c>
      <c r="H7014" s="12">
        <f>F7014-G7014</f>
        <v/>
      </c>
      <c r="I7014" s="10">
        <f>IF(E7014=0,"Fora",IF(E7013=0,"Carg xar",IF(H7014&lt;0,IF(M7014&lt;0.9,"Carg FV","Stby"),IF(M7014&gt;P7014,"V2H",IF(M7014&lt;0.9,"Carg xar","Stby")))))</f>
        <v/>
      </c>
      <c r="J7014" s="12">
        <f>IF(OR(I7014="Carg FV",I7014="Carg xar"),MIN(IF(I7014="Carg FV",ABS(H7014),7.4),7.4,MAX(0,(0.9-M7014)*40)*0.95),0)</f>
        <v/>
      </c>
      <c r="K7014" s="12">
        <f>IF(I7014="V2H",MIN(MAX(0,H7014),7.4,MAX(0,(M7014-P7014)*40)*0.95),0)</f>
        <v/>
      </c>
      <c r="L7014" s="12">
        <f>IF(E7014=0,0,MAX(0,H7014-K7014))</f>
        <v/>
      </c>
      <c r="M7014" s="13">
        <f>M7013+J7013/40-IF(I7013="V2H",K7013/(0.95*40),0)-IF(E7014=0,IF(E7013=1,IF(D7014=1,30,40)*0.18/(2*40),0),0)-IF(E7014=1,IF(E7013=0,IF(D7014=1,30,40)*0.18/(2*40),0),0)</f>
        <v/>
      </c>
      <c r="N7014" s="14" t="n">
        <v>0.09</v>
      </c>
      <c r="O7014" s="15">
        <f>K7014*N7014</f>
        <v/>
      </c>
      <c r="P7014">
        <f>IF(E7014=0,0.3,IF(D7014=1,IF(C7014&gt;=Params!$B$13-3,IF(C7014&lt;Params!$B$13,Params!$B$20,0.3),0.3),IF(C7014&gt;=Params!$B$15-3,IF(C7014&lt;Params!$B$15,Params!$B$21,0.3),0.3)))</f>
        <v/>
      </c>
    </row>
    <row r="7015" ht="15" customHeight="1" s="1">
      <c r="A7015" s="9" t="n">
        <v>7012</v>
      </c>
      <c r="B7015" s="6" t="inlineStr">
        <is>
          <t>20/10</t>
        </is>
      </c>
      <c r="C7015" s="6" t="n">
        <v>3</v>
      </c>
      <c r="D7015" s="6" t="n">
        <v>0</v>
      </c>
      <c r="E7015" s="10">
        <f>IF(D7015=1, IF(OR(C7015&lt;10, C7015&gt;=15),1,0), IF(OR(C7015&lt;7, C7015&gt;=18),1,0))</f>
        <v/>
      </c>
      <c r="F7015" s="11" t="n">
        <v>0.917</v>
      </c>
      <c r="G7015" s="12">
        <f>0*8</f>
        <v/>
      </c>
      <c r="H7015" s="12">
        <f>F7015-G7015</f>
        <v/>
      </c>
      <c r="I7015" s="10">
        <f>IF(E7015=0,"Fora",IF(E7014=0,"Carg xar",IF(H7015&lt;0,IF(M7015&lt;0.9,"Carg FV","Stby"),IF(M7015&gt;P7015,"V2H",IF(M7015&lt;0.9,"Carg xar","Stby")))))</f>
        <v/>
      </c>
      <c r="J7015" s="12">
        <f>IF(OR(I7015="Carg FV",I7015="Carg xar"),MIN(IF(I7015="Carg FV",ABS(H7015),7.4),7.4,MAX(0,(0.9-M7015)*40)*0.95),0)</f>
        <v/>
      </c>
      <c r="K7015" s="12">
        <f>IF(I7015="V2H",MIN(MAX(0,H7015),7.4,MAX(0,(M7015-P7015)*40)*0.95),0)</f>
        <v/>
      </c>
      <c r="L7015" s="12">
        <f>IF(E7015=0,0,MAX(0,H7015-K7015))</f>
        <v/>
      </c>
      <c r="M7015" s="13">
        <f>M7014+J7014/40-IF(I7014="V2H",K7014/(0.95*40),0)-IF(E7015=0,IF(E7014=1,IF(D7015=1,30,40)*0.18/(2*40),0),0)-IF(E7015=1,IF(E7014=0,IF(D7015=1,30,40)*0.18/(2*40),0),0)</f>
        <v/>
      </c>
      <c r="N7015" s="14" t="n">
        <v>0.09</v>
      </c>
      <c r="O7015" s="15">
        <f>K7015*N7015</f>
        <v/>
      </c>
      <c r="P7015">
        <f>IF(E7015=0,0.3,IF(D7015=1,IF(C7015&gt;=Params!$B$13-3,IF(C7015&lt;Params!$B$13,Params!$B$20,0.3),0.3),IF(C7015&gt;=Params!$B$15-3,IF(C7015&lt;Params!$B$15,Params!$B$21,0.3),0.3)))</f>
        <v/>
      </c>
    </row>
    <row r="7016" ht="15" customHeight="1" s="1">
      <c r="A7016" s="9" t="n">
        <v>7013</v>
      </c>
      <c r="B7016" s="6" t="inlineStr">
        <is>
          <t>20/10</t>
        </is>
      </c>
      <c r="C7016" s="6" t="n">
        <v>4</v>
      </c>
      <c r="D7016" s="6" t="n">
        <v>0</v>
      </c>
      <c r="E7016" s="10">
        <f>IF(D7016=1, IF(OR(C7016&lt;10, C7016&gt;=15),1,0), IF(OR(C7016&lt;7, C7016&gt;=18),1,0))</f>
        <v/>
      </c>
      <c r="F7016" s="11" t="n">
        <v>0.916</v>
      </c>
      <c r="G7016" s="12">
        <f>0*8</f>
        <v/>
      </c>
      <c r="H7016" s="12">
        <f>F7016-G7016</f>
        <v/>
      </c>
      <c r="I7016" s="10">
        <f>IF(E7016=0,"Fora",IF(E7015=0,"Carg xar",IF(H7016&lt;0,IF(M7016&lt;0.9,"Carg FV","Stby"),IF(M7016&gt;P7016,"V2H",IF(M7016&lt;0.9,"Carg xar","Stby")))))</f>
        <v/>
      </c>
      <c r="J7016" s="12">
        <f>IF(OR(I7016="Carg FV",I7016="Carg xar"),MIN(IF(I7016="Carg FV",ABS(H7016),7.4),7.4,MAX(0,(0.9-M7016)*40)*0.95),0)</f>
        <v/>
      </c>
      <c r="K7016" s="12">
        <f>IF(I7016="V2H",MIN(MAX(0,H7016),7.4,MAX(0,(M7016-P7016)*40)*0.95),0)</f>
        <v/>
      </c>
      <c r="L7016" s="12">
        <f>IF(E7016=0,0,MAX(0,H7016-K7016))</f>
        <v/>
      </c>
      <c r="M7016" s="13">
        <f>M7015+J7015/40-IF(I7015="V2H",K7015/(0.95*40),0)-IF(E7016=0,IF(E7015=1,IF(D7016=1,30,40)*0.18/(2*40),0),0)-IF(E7016=1,IF(E7015=0,IF(D7016=1,30,40)*0.18/(2*40),0),0)</f>
        <v/>
      </c>
      <c r="N7016" s="14" t="n">
        <v>0.09</v>
      </c>
      <c r="O7016" s="15">
        <f>K7016*N7016</f>
        <v/>
      </c>
      <c r="P7016">
        <f>IF(E7016=0,0.3,IF(D7016=1,IF(C7016&gt;=Params!$B$13-3,IF(C7016&lt;Params!$B$13,Params!$B$20,0.3),0.3),IF(C7016&gt;=Params!$B$15-3,IF(C7016&lt;Params!$B$15,Params!$B$21,0.3),0.3)))</f>
        <v/>
      </c>
    </row>
    <row r="7017" ht="15" customHeight="1" s="1">
      <c r="A7017" s="9" t="n">
        <v>7014</v>
      </c>
      <c r="B7017" s="6" t="inlineStr">
        <is>
          <t>20/10</t>
        </is>
      </c>
      <c r="C7017" s="6" t="n">
        <v>5</v>
      </c>
      <c r="D7017" s="6" t="n">
        <v>0</v>
      </c>
      <c r="E7017" s="10">
        <f>IF(D7017=1, IF(OR(C7017&lt;10, C7017&gt;=15),1,0), IF(OR(C7017&lt;7, C7017&gt;=18),1,0))</f>
        <v/>
      </c>
      <c r="F7017" s="11" t="n">
        <v>0.884</v>
      </c>
      <c r="G7017" s="12">
        <f>0*8</f>
        <v/>
      </c>
      <c r="H7017" s="12">
        <f>F7017-G7017</f>
        <v/>
      </c>
      <c r="I7017" s="10">
        <f>IF(E7017=0,"Fora",IF(E7016=0,"Carg xar",IF(H7017&lt;0,IF(M7017&lt;0.9,"Carg FV","Stby"),IF(M7017&gt;P7017,"V2H",IF(M7017&lt;0.9,"Carg xar","Stby")))))</f>
        <v/>
      </c>
      <c r="J7017" s="12">
        <f>IF(OR(I7017="Carg FV",I7017="Carg xar"),MIN(IF(I7017="Carg FV",ABS(H7017),7.4),7.4,MAX(0,(0.9-M7017)*40)*0.95),0)</f>
        <v/>
      </c>
      <c r="K7017" s="12">
        <f>IF(I7017="V2H",MIN(MAX(0,H7017),7.4,MAX(0,(M7017-P7017)*40)*0.95),0)</f>
        <v/>
      </c>
      <c r="L7017" s="12">
        <f>IF(E7017=0,0,MAX(0,H7017-K7017))</f>
        <v/>
      </c>
      <c r="M7017" s="13">
        <f>M7016+J7016/40-IF(I7016="V2H",K7016/(0.95*40),0)-IF(E7017=0,IF(E7016=1,IF(D7017=1,30,40)*0.18/(2*40),0),0)-IF(E7017=1,IF(E7016=0,IF(D7017=1,30,40)*0.18/(2*40),0),0)</f>
        <v/>
      </c>
      <c r="N7017" s="14" t="n">
        <v>0.09</v>
      </c>
      <c r="O7017" s="15">
        <f>K7017*N7017</f>
        <v/>
      </c>
      <c r="P7017">
        <f>IF(E7017=0,0.3,IF(D7017=1,IF(C7017&gt;=Params!$B$13-3,IF(C7017&lt;Params!$B$13,Params!$B$20,0.3),0.3),IF(C7017&gt;=Params!$B$15-3,IF(C7017&lt;Params!$B$15,Params!$B$21,0.3),0.3)))</f>
        <v/>
      </c>
    </row>
    <row r="7018" ht="15" customHeight="1" s="1">
      <c r="A7018" s="9" t="n">
        <v>7015</v>
      </c>
      <c r="B7018" s="6" t="inlineStr">
        <is>
          <t>20/10</t>
        </is>
      </c>
      <c r="C7018" s="6" t="n">
        <v>6</v>
      </c>
      <c r="D7018" s="6" t="n">
        <v>0</v>
      </c>
      <c r="E7018" s="10">
        <f>IF(D7018=1, IF(OR(C7018&lt;10, C7018&gt;=15),1,0), IF(OR(C7018&lt;7, C7018&gt;=18),1,0))</f>
        <v/>
      </c>
      <c r="F7018" s="11" t="n">
        <v>1.213</v>
      </c>
      <c r="G7018" s="12">
        <f>0*8</f>
        <v/>
      </c>
      <c r="H7018" s="12">
        <f>F7018-G7018</f>
        <v/>
      </c>
      <c r="I7018" s="10">
        <f>IF(E7018=0,"Fora",IF(E7017=0,"Carg xar",IF(H7018&lt;0,IF(M7018&lt;0.9,"Carg FV","Stby"),IF(M7018&gt;P7018,"V2H",IF(M7018&lt;0.9,"Carg xar","Stby")))))</f>
        <v/>
      </c>
      <c r="J7018" s="12">
        <f>IF(OR(I7018="Carg FV",I7018="Carg xar"),MIN(IF(I7018="Carg FV",ABS(H7018),7.4),7.4,MAX(0,(0.9-M7018)*40)*0.95),0)</f>
        <v/>
      </c>
      <c r="K7018" s="12">
        <f>IF(I7018="V2H",MIN(MAX(0,H7018),7.4,MAX(0,(M7018-P7018)*40)*0.95),0)</f>
        <v/>
      </c>
      <c r="L7018" s="12">
        <f>IF(E7018=0,0,MAX(0,H7018-K7018))</f>
        <v/>
      </c>
      <c r="M7018" s="13">
        <f>M7017+J7017/40-IF(I7017="V2H",K7017/(0.95*40),0)-IF(E7018=0,IF(E7017=1,IF(D7018=1,30,40)*0.18/(2*40),0),0)-IF(E7018=1,IF(E7017=0,IF(D7018=1,30,40)*0.18/(2*40),0),0)</f>
        <v/>
      </c>
      <c r="N7018" s="14" t="n">
        <v>0.09</v>
      </c>
      <c r="O7018" s="15">
        <f>K7018*N7018</f>
        <v/>
      </c>
      <c r="P7018">
        <f>IF(E7018=0,0.3,IF(D7018=1,IF(C7018&gt;=Params!$B$13-3,IF(C7018&lt;Params!$B$13,Params!$B$20,0.3),0.3),IF(C7018&gt;=Params!$B$15-3,IF(C7018&lt;Params!$B$15,Params!$B$21,0.3),0.3)))</f>
        <v/>
      </c>
    </row>
    <row r="7019" ht="15" customHeight="1" s="1">
      <c r="A7019" s="9" t="n">
        <v>7016</v>
      </c>
      <c r="B7019" s="6" t="inlineStr">
        <is>
          <t>20/10</t>
        </is>
      </c>
      <c r="C7019" s="6" t="n">
        <v>7</v>
      </c>
      <c r="D7019" s="6" t="n">
        <v>0</v>
      </c>
      <c r="E7019" s="10">
        <f>IF(D7019=1, IF(OR(C7019&lt;10, C7019&gt;=15),1,0), IF(OR(C7019&lt;7, C7019&gt;=18),1,0))</f>
        <v/>
      </c>
      <c r="F7019" s="11" t="n">
        <v>1.776</v>
      </c>
      <c r="G7019" s="12">
        <f>0.02*8</f>
        <v/>
      </c>
      <c r="H7019" s="12">
        <f>F7019-G7019</f>
        <v/>
      </c>
      <c r="I7019" s="10">
        <f>IF(E7019=0,"Fora",IF(E7018=0,"Carg xar",IF(H7019&lt;0,IF(M7019&lt;0.9,"Carg FV","Stby"),IF(M7019&gt;P7019,"V2H",IF(M7019&lt;0.9,"Carg xar","Stby")))))</f>
        <v/>
      </c>
      <c r="J7019" s="12">
        <f>IF(OR(I7019="Carg FV",I7019="Carg xar"),MIN(IF(I7019="Carg FV",ABS(H7019),7.4),7.4,MAX(0,(0.9-M7019)*40)*0.95),0)</f>
        <v/>
      </c>
      <c r="K7019" s="12">
        <f>IF(I7019="V2H",MIN(MAX(0,H7019),7.4,MAX(0,(M7019-P7019)*40)*0.95),0)</f>
        <v/>
      </c>
      <c r="L7019" s="12">
        <f>IF(E7019=0,0,MAX(0,H7019-K7019))</f>
        <v/>
      </c>
      <c r="M7019" s="13">
        <f>M7018+J7018/40-IF(I7018="V2H",K7018/(0.95*40),0)-IF(E7019=0,IF(E7018=1,IF(D7019=1,30,40)*0.18/(2*40),0),0)-IF(E7019=1,IF(E7018=0,IF(D7019=1,30,40)*0.18/(2*40),0),0)</f>
        <v/>
      </c>
      <c r="N7019" s="14" t="n">
        <v>0.09</v>
      </c>
      <c r="O7019" s="15">
        <f>K7019*N7019</f>
        <v/>
      </c>
      <c r="P7019">
        <f>IF(E7019=0,0.3,IF(D7019=1,IF(C7019&gt;=Params!$B$13-3,IF(C7019&lt;Params!$B$13,Params!$B$20,0.3),0.3),IF(C7019&gt;=Params!$B$15-3,IF(C7019&lt;Params!$B$15,Params!$B$21,0.3),0.3)))</f>
        <v/>
      </c>
    </row>
    <row r="7020" ht="15" customHeight="1" s="1">
      <c r="A7020" s="9" t="n">
        <v>7017</v>
      </c>
      <c r="B7020" s="6" t="inlineStr">
        <is>
          <t>20/10</t>
        </is>
      </c>
      <c r="C7020" s="6" t="n">
        <v>8</v>
      </c>
      <c r="D7020" s="6" t="n">
        <v>0</v>
      </c>
      <c r="E7020" s="10">
        <f>IF(D7020=1, IF(OR(C7020&lt;10, C7020&gt;=15),1,0), IF(OR(C7020&lt;7, C7020&gt;=18),1,0))</f>
        <v/>
      </c>
      <c r="F7020" s="11" t="n">
        <v>0.845</v>
      </c>
      <c r="G7020" s="12">
        <f>0.14*8</f>
        <v/>
      </c>
      <c r="H7020" s="12">
        <f>F7020-G7020</f>
        <v/>
      </c>
      <c r="I7020" s="10">
        <f>IF(E7020=0,"Fora",IF(E7019=0,"Carg xar",IF(H7020&lt;0,IF(M7020&lt;0.9,"Carg FV","Stby"),IF(M7020&gt;P7020,"V2H",IF(M7020&lt;0.9,"Carg xar","Stby")))))</f>
        <v/>
      </c>
      <c r="J7020" s="12">
        <f>IF(OR(I7020="Carg FV",I7020="Carg xar"),MIN(IF(I7020="Carg FV",ABS(H7020),7.4),7.4,MAX(0,(0.9-M7020)*40)*0.95),0)</f>
        <v/>
      </c>
      <c r="K7020" s="12">
        <f>IF(I7020="V2H",MIN(MAX(0,H7020),7.4,MAX(0,(M7020-P7020)*40)*0.95),0)</f>
        <v/>
      </c>
      <c r="L7020" s="12">
        <f>IF(E7020=0,0,MAX(0,H7020-K7020))</f>
        <v/>
      </c>
      <c r="M7020" s="13">
        <f>M7019+J7019/40-IF(I7019="V2H",K7019/(0.95*40),0)-IF(E7020=0,IF(E7019=1,IF(D7020=1,30,40)*0.18/(2*40),0),0)-IF(E7020=1,IF(E7019=0,IF(D7020=1,30,40)*0.18/(2*40),0),0)</f>
        <v/>
      </c>
      <c r="N7020" s="14" t="n">
        <v>0.15</v>
      </c>
      <c r="O7020" s="15">
        <f>K7020*N7020</f>
        <v/>
      </c>
      <c r="P7020">
        <f>IF(E7020=0,0.3,IF(D7020=1,IF(C7020&gt;=Params!$B$13-3,IF(C7020&lt;Params!$B$13,Params!$B$20,0.3),0.3),IF(C7020&gt;=Params!$B$15-3,IF(C7020&lt;Params!$B$15,Params!$B$21,0.3),0.3)))</f>
        <v/>
      </c>
    </row>
    <row r="7021" ht="15" customHeight="1" s="1">
      <c r="A7021" s="9" t="n">
        <v>7018</v>
      </c>
      <c r="B7021" s="6" t="inlineStr">
        <is>
          <t>20/10</t>
        </is>
      </c>
      <c r="C7021" s="6" t="n">
        <v>9</v>
      </c>
      <c r="D7021" s="6" t="n">
        <v>0</v>
      </c>
      <c r="E7021" s="10">
        <f>IF(D7021=1, IF(OR(C7021&lt;10, C7021&gt;=15),1,0), IF(OR(C7021&lt;7, C7021&gt;=18),1,0))</f>
        <v/>
      </c>
      <c r="F7021" s="11" t="n">
        <v>0.838</v>
      </c>
      <c r="G7021" s="12">
        <f>0.32*8</f>
        <v/>
      </c>
      <c r="H7021" s="12">
        <f>F7021-G7021</f>
        <v/>
      </c>
      <c r="I7021" s="10">
        <f>IF(E7021=0,"Fora",IF(E7020=0,"Carg xar",IF(H7021&lt;0,IF(M7021&lt;0.9,"Carg FV","Stby"),IF(M7021&gt;P7021,"V2H",IF(M7021&lt;0.9,"Carg xar","Stby")))))</f>
        <v/>
      </c>
      <c r="J7021" s="12">
        <f>IF(OR(I7021="Carg FV",I7021="Carg xar"),MIN(IF(I7021="Carg FV",ABS(H7021),7.4),7.4,MAX(0,(0.9-M7021)*40)*0.95),0)</f>
        <v/>
      </c>
      <c r="K7021" s="12">
        <f>IF(I7021="V2H",MIN(MAX(0,H7021),7.4,MAX(0,(M7021-P7021)*40)*0.95),0)</f>
        <v/>
      </c>
      <c r="L7021" s="12">
        <f>IF(E7021=0,0,MAX(0,H7021-K7021))</f>
        <v/>
      </c>
      <c r="M7021" s="13">
        <f>M7020+J7020/40-IF(I7020="V2H",K7020/(0.95*40),0)-IF(E7021=0,IF(E7020=1,IF(D7021=1,30,40)*0.18/(2*40),0),0)-IF(E7021=1,IF(E7020=0,IF(D7021=1,30,40)*0.18/(2*40),0),0)</f>
        <v/>
      </c>
      <c r="N7021" s="14" t="n">
        <v>0.15</v>
      </c>
      <c r="O7021" s="15">
        <f>K7021*N7021</f>
        <v/>
      </c>
      <c r="P7021">
        <f>IF(E7021=0,0.3,IF(D7021=1,IF(C7021&gt;=Params!$B$13-3,IF(C7021&lt;Params!$B$13,Params!$B$20,0.3),0.3),IF(C7021&gt;=Params!$B$15-3,IF(C7021&lt;Params!$B$15,Params!$B$21,0.3),0.3)))</f>
        <v/>
      </c>
    </row>
    <row r="7022" ht="15" customHeight="1" s="1">
      <c r="A7022" s="9" t="n">
        <v>7019</v>
      </c>
      <c r="B7022" s="6" t="inlineStr">
        <is>
          <t>20/10</t>
        </is>
      </c>
      <c r="C7022" s="6" t="n">
        <v>10</v>
      </c>
      <c r="D7022" s="6" t="n">
        <v>0</v>
      </c>
      <c r="E7022" s="10">
        <f>IF(D7022=1, IF(OR(C7022&lt;10, C7022&gt;=15),1,0), IF(OR(C7022&lt;7, C7022&gt;=18),1,0))</f>
        <v/>
      </c>
      <c r="F7022" s="11" t="n">
        <v>0.392</v>
      </c>
      <c r="G7022" s="12">
        <f>0.52*8</f>
        <v/>
      </c>
      <c r="H7022" s="12">
        <f>F7022-G7022</f>
        <v/>
      </c>
      <c r="I7022" s="10">
        <f>IF(E7022=0,"Fora",IF(E7021=0,"Carg xar",IF(H7022&lt;0,IF(M7022&lt;0.9,"Carg FV","Stby"),IF(M7022&gt;P7022,"V2H",IF(M7022&lt;0.9,"Carg xar","Stby")))))</f>
        <v/>
      </c>
      <c r="J7022" s="12">
        <f>IF(OR(I7022="Carg FV",I7022="Carg xar"),MIN(IF(I7022="Carg FV",ABS(H7022),7.4),7.4,MAX(0,(0.9-M7022)*40)*0.95),0)</f>
        <v/>
      </c>
      <c r="K7022" s="12">
        <f>IF(I7022="V2H",MIN(MAX(0,H7022),7.4,MAX(0,(M7022-P7022)*40)*0.95),0)</f>
        <v/>
      </c>
      <c r="L7022" s="12">
        <f>IF(E7022=0,0,MAX(0,H7022-K7022))</f>
        <v/>
      </c>
      <c r="M7022" s="13">
        <f>M7021+J7021/40-IF(I7021="V2H",K7021/(0.95*40),0)-IF(E7022=0,IF(E7021=1,IF(D7022=1,30,40)*0.18/(2*40),0),0)-IF(E7022=1,IF(E7021=0,IF(D7022=1,30,40)*0.18/(2*40),0),0)</f>
        <v/>
      </c>
      <c r="N7022" s="14" t="n">
        <v>0.2</v>
      </c>
      <c r="O7022" s="15">
        <f>K7022*N7022</f>
        <v/>
      </c>
      <c r="P7022">
        <f>IF(E7022=0,0.3,IF(D7022=1,IF(C7022&gt;=Params!$B$13-3,IF(C7022&lt;Params!$B$13,Params!$B$20,0.3),0.3),IF(C7022&gt;=Params!$B$15-3,IF(C7022&lt;Params!$B$15,Params!$B$21,0.3),0.3)))</f>
        <v/>
      </c>
    </row>
    <row r="7023" ht="15" customHeight="1" s="1">
      <c r="A7023" s="9" t="n">
        <v>7020</v>
      </c>
      <c r="B7023" s="6" t="inlineStr">
        <is>
          <t>20/10</t>
        </is>
      </c>
      <c r="C7023" s="6" t="n">
        <v>11</v>
      </c>
      <c r="D7023" s="6" t="n">
        <v>0</v>
      </c>
      <c r="E7023" s="10">
        <f>IF(D7023=1, IF(OR(C7023&lt;10, C7023&gt;=15),1,0), IF(OR(C7023&lt;7, C7023&gt;=18),1,0))</f>
        <v/>
      </c>
      <c r="F7023" s="11" t="n">
        <v>0</v>
      </c>
      <c r="G7023" s="12">
        <f>0.65*8</f>
        <v/>
      </c>
      <c r="H7023" s="12">
        <f>F7023-G7023</f>
        <v/>
      </c>
      <c r="I7023" s="10">
        <f>IF(E7023=0,"Fora",IF(E7022=0,"Carg xar",IF(H7023&lt;0,IF(M7023&lt;0.9,"Carg FV","Stby"),IF(M7023&gt;P7023,"V2H",IF(M7023&lt;0.9,"Carg xar","Stby")))))</f>
        <v/>
      </c>
      <c r="J7023" s="12">
        <f>IF(OR(I7023="Carg FV",I7023="Carg xar"),MIN(IF(I7023="Carg FV",ABS(H7023),7.4),7.4,MAX(0,(0.9-M7023)*40)*0.95),0)</f>
        <v/>
      </c>
      <c r="K7023" s="12">
        <f>IF(I7023="V2H",MIN(MAX(0,H7023),7.4,MAX(0,(M7023-P7023)*40)*0.95),0)</f>
        <v/>
      </c>
      <c r="L7023" s="12">
        <f>IF(E7023=0,0,MAX(0,H7023-K7023))</f>
        <v/>
      </c>
      <c r="M7023" s="13">
        <f>M7022+J7022/40-IF(I7022="V2H",K7022/(0.95*40),0)-IF(E7023=0,IF(E7022=1,IF(D7023=1,30,40)*0.18/(2*40),0),0)-IF(E7023=1,IF(E7022=0,IF(D7023=1,30,40)*0.18/(2*40),0),0)</f>
        <v/>
      </c>
      <c r="N7023" s="14" t="n">
        <v>0.2</v>
      </c>
      <c r="O7023" s="15">
        <f>K7023*N7023</f>
        <v/>
      </c>
      <c r="P7023">
        <f>IF(E7023=0,0.3,IF(D7023=1,IF(C7023&gt;=Params!$B$13-3,IF(C7023&lt;Params!$B$13,Params!$B$20,0.3),0.3),IF(C7023&gt;=Params!$B$15-3,IF(C7023&lt;Params!$B$15,Params!$B$21,0.3),0.3)))</f>
        <v/>
      </c>
    </row>
    <row r="7024" ht="15" customHeight="1" s="1">
      <c r="A7024" s="9" t="n">
        <v>7021</v>
      </c>
      <c r="B7024" s="6" t="inlineStr">
        <is>
          <t>20/10</t>
        </is>
      </c>
      <c r="C7024" s="6" t="n">
        <v>12</v>
      </c>
      <c r="D7024" s="6" t="n">
        <v>0</v>
      </c>
      <c r="E7024" s="10">
        <f>IF(D7024=1, IF(OR(C7024&lt;10, C7024&gt;=15),1,0), IF(OR(C7024&lt;7, C7024&gt;=18),1,0))</f>
        <v/>
      </c>
      <c r="F7024" s="11" t="n">
        <v>0</v>
      </c>
      <c r="G7024" s="12">
        <f>0.72*8</f>
        <v/>
      </c>
      <c r="H7024" s="12">
        <f>F7024-G7024</f>
        <v/>
      </c>
      <c r="I7024" s="10">
        <f>IF(E7024=0,"Fora",IF(E7023=0,"Carg xar",IF(H7024&lt;0,IF(M7024&lt;0.9,"Carg FV","Stby"),IF(M7024&gt;P7024,"V2H",IF(M7024&lt;0.9,"Carg xar","Stby")))))</f>
        <v/>
      </c>
      <c r="J7024" s="12">
        <f>IF(OR(I7024="Carg FV",I7024="Carg xar"),MIN(IF(I7024="Carg FV",ABS(H7024),7.4),7.4,MAX(0,(0.9-M7024)*40)*0.95),0)</f>
        <v/>
      </c>
      <c r="K7024" s="12">
        <f>IF(I7024="V2H",MIN(MAX(0,H7024),7.4,MAX(0,(M7024-P7024)*40)*0.95),0)</f>
        <v/>
      </c>
      <c r="L7024" s="12">
        <f>IF(E7024=0,0,MAX(0,H7024-K7024))</f>
        <v/>
      </c>
      <c r="M7024" s="13">
        <f>M7023+J7023/40-IF(I7023="V2H",K7023/(0.95*40),0)-IF(E7024=0,IF(E7023=1,IF(D7024=1,30,40)*0.18/(2*40),0),0)-IF(E7024=1,IF(E7023=0,IF(D7024=1,30,40)*0.18/(2*40),0),0)</f>
        <v/>
      </c>
      <c r="N7024" s="14" t="n">
        <v>0.2</v>
      </c>
      <c r="O7024" s="15">
        <f>K7024*N7024</f>
        <v/>
      </c>
      <c r="P7024">
        <f>IF(E7024=0,0.3,IF(D7024=1,IF(C7024&gt;=Params!$B$13-3,IF(C7024&lt;Params!$B$13,Params!$B$20,0.3),0.3),IF(C7024&gt;=Params!$B$15-3,IF(C7024&lt;Params!$B$15,Params!$B$21,0.3),0.3)))</f>
        <v/>
      </c>
    </row>
    <row r="7025" ht="15" customHeight="1" s="1">
      <c r="A7025" s="9" t="n">
        <v>7022</v>
      </c>
      <c r="B7025" s="6" t="inlineStr">
        <is>
          <t>20/10</t>
        </is>
      </c>
      <c r="C7025" s="6" t="n">
        <v>13</v>
      </c>
      <c r="D7025" s="6" t="n">
        <v>0</v>
      </c>
      <c r="E7025" s="10">
        <f>IF(D7025=1, IF(OR(C7025&lt;10, C7025&gt;=15),1,0), IF(OR(C7025&lt;7, C7025&gt;=18),1,0))</f>
        <v/>
      </c>
      <c r="F7025" s="11" t="n">
        <v>0</v>
      </c>
      <c r="G7025" s="12">
        <f>0.68*8</f>
        <v/>
      </c>
      <c r="H7025" s="12">
        <f>F7025-G7025</f>
        <v/>
      </c>
      <c r="I7025" s="10">
        <f>IF(E7025=0,"Fora",IF(E7024=0,"Carg xar",IF(H7025&lt;0,IF(M7025&lt;0.9,"Carg FV","Stby"),IF(M7025&gt;P7025,"V2H",IF(M7025&lt;0.9,"Carg xar","Stby")))))</f>
        <v/>
      </c>
      <c r="J7025" s="12">
        <f>IF(OR(I7025="Carg FV",I7025="Carg xar"),MIN(IF(I7025="Carg FV",ABS(H7025),7.4),7.4,MAX(0,(0.9-M7025)*40)*0.95),0)</f>
        <v/>
      </c>
      <c r="K7025" s="12">
        <f>IF(I7025="V2H",MIN(MAX(0,H7025),7.4,MAX(0,(M7025-P7025)*40)*0.95),0)</f>
        <v/>
      </c>
      <c r="L7025" s="12">
        <f>IF(E7025=0,0,MAX(0,H7025-K7025))</f>
        <v/>
      </c>
      <c r="M7025" s="13">
        <f>M7024+J7024/40-IF(I7024="V2H",K7024/(0.95*40),0)-IF(E7025=0,IF(E7024=1,IF(D7025=1,30,40)*0.18/(2*40),0),0)-IF(E7025=1,IF(E7024=0,IF(D7025=1,30,40)*0.18/(2*40),0),0)</f>
        <v/>
      </c>
      <c r="N7025" s="14" t="n">
        <v>0.2</v>
      </c>
      <c r="O7025" s="15">
        <f>K7025*N7025</f>
        <v/>
      </c>
      <c r="P7025">
        <f>IF(E7025=0,0.3,IF(D7025=1,IF(C7025&gt;=Params!$B$13-3,IF(C7025&lt;Params!$B$13,Params!$B$20,0.3),0.3),IF(C7025&gt;=Params!$B$15-3,IF(C7025&lt;Params!$B$15,Params!$B$21,0.3),0.3)))</f>
        <v/>
      </c>
    </row>
    <row r="7026" ht="15" customHeight="1" s="1">
      <c r="A7026" s="9" t="n">
        <v>7023</v>
      </c>
      <c r="B7026" s="6" t="inlineStr">
        <is>
          <t>20/10</t>
        </is>
      </c>
      <c r="C7026" s="6" t="n">
        <v>14</v>
      </c>
      <c r="D7026" s="6" t="n">
        <v>0</v>
      </c>
      <c r="E7026" s="10">
        <f>IF(D7026=1, IF(OR(C7026&lt;10, C7026&gt;=15),1,0), IF(OR(C7026&lt;7, C7026&gt;=18),1,0))</f>
        <v/>
      </c>
      <c r="F7026" s="11" t="n">
        <v>0</v>
      </c>
      <c r="G7026" s="12">
        <f>0.55*8</f>
        <v/>
      </c>
      <c r="H7026" s="12">
        <f>F7026-G7026</f>
        <v/>
      </c>
      <c r="I7026" s="10">
        <f>IF(E7026=0,"Fora",IF(E7025=0,"Carg xar",IF(H7026&lt;0,IF(M7026&lt;0.9,"Carg FV","Stby"),IF(M7026&gt;P7026,"V2H",IF(M7026&lt;0.9,"Carg xar","Stby")))))</f>
        <v/>
      </c>
      <c r="J7026" s="12">
        <f>IF(OR(I7026="Carg FV",I7026="Carg xar"),MIN(IF(I7026="Carg FV",ABS(H7026),7.4),7.4,MAX(0,(0.9-M7026)*40)*0.95),0)</f>
        <v/>
      </c>
      <c r="K7026" s="12">
        <f>IF(I7026="V2H",MIN(MAX(0,H7026),7.4,MAX(0,(M7026-P7026)*40)*0.95),0)</f>
        <v/>
      </c>
      <c r="L7026" s="12">
        <f>IF(E7026=0,0,MAX(0,H7026-K7026))</f>
        <v/>
      </c>
      <c r="M7026" s="13">
        <f>M7025+J7025/40-IF(I7025="V2H",K7025/(0.95*40),0)-IF(E7026=0,IF(E7025=1,IF(D7026=1,30,40)*0.18/(2*40),0),0)-IF(E7026=1,IF(E7025=0,IF(D7026=1,30,40)*0.18/(2*40),0),0)</f>
        <v/>
      </c>
      <c r="N7026" s="14" t="n">
        <v>0.15</v>
      </c>
      <c r="O7026" s="15">
        <f>K7026*N7026</f>
        <v/>
      </c>
      <c r="P7026">
        <f>IF(E7026=0,0.3,IF(D7026=1,IF(C7026&gt;=Params!$B$13-3,IF(C7026&lt;Params!$B$13,Params!$B$20,0.3),0.3),IF(C7026&gt;=Params!$B$15-3,IF(C7026&lt;Params!$B$15,Params!$B$21,0.3),0.3)))</f>
        <v/>
      </c>
    </row>
    <row r="7027" ht="15" customHeight="1" s="1">
      <c r="A7027" s="9" t="n">
        <v>7024</v>
      </c>
      <c r="B7027" s="6" t="inlineStr">
        <is>
          <t>20/10</t>
        </is>
      </c>
      <c r="C7027" s="6" t="n">
        <v>15</v>
      </c>
      <c r="D7027" s="6" t="n">
        <v>0</v>
      </c>
      <c r="E7027" s="10">
        <f>IF(D7027=1, IF(OR(C7027&lt;10, C7027&gt;=15),1,0), IF(OR(C7027&lt;7, C7027&gt;=18),1,0))</f>
        <v/>
      </c>
      <c r="F7027" s="11" t="n">
        <v>1.882</v>
      </c>
      <c r="G7027" s="12">
        <f>0.38*8</f>
        <v/>
      </c>
      <c r="H7027" s="12">
        <f>F7027-G7027</f>
        <v/>
      </c>
      <c r="I7027" s="10">
        <f>IF(E7027=0,"Fora",IF(E7026=0,"Carg xar",IF(H7027&lt;0,IF(M7027&lt;0.9,"Carg FV","Stby"),IF(M7027&gt;P7027,"V2H",IF(M7027&lt;0.9,"Carg xar","Stby")))))</f>
        <v/>
      </c>
      <c r="J7027" s="12">
        <f>IF(OR(I7027="Carg FV",I7027="Carg xar"),MIN(IF(I7027="Carg FV",ABS(H7027),7.4),7.4,MAX(0,(0.9-M7027)*40)*0.95),0)</f>
        <v/>
      </c>
      <c r="K7027" s="12">
        <f>IF(I7027="V2H",MIN(MAX(0,H7027),7.4,MAX(0,(M7027-P7027)*40)*0.95),0)</f>
        <v/>
      </c>
      <c r="L7027" s="12">
        <f>IF(E7027=0,0,MAX(0,H7027-K7027))</f>
        <v/>
      </c>
      <c r="M7027" s="13">
        <f>M7026+J7026/40-IF(I7026="V2H",K7026/(0.95*40),0)-IF(E7027=0,IF(E7026=1,IF(D7027=1,30,40)*0.18/(2*40),0),0)-IF(E7027=1,IF(E7026=0,IF(D7027=1,30,40)*0.18/(2*40),0),0)</f>
        <v/>
      </c>
      <c r="N7027" s="14" t="n">
        <v>0.15</v>
      </c>
      <c r="O7027" s="15">
        <f>K7027*N7027</f>
        <v/>
      </c>
      <c r="P7027">
        <f>IF(E7027=0,0.3,IF(D7027=1,IF(C7027&gt;=Params!$B$13-3,IF(C7027&lt;Params!$B$13,Params!$B$20,0.3),0.3),IF(C7027&gt;=Params!$B$15-3,IF(C7027&lt;Params!$B$15,Params!$B$21,0.3),0.3)))</f>
        <v/>
      </c>
    </row>
    <row r="7028" ht="15" customHeight="1" s="1">
      <c r="A7028" s="9" t="n">
        <v>7025</v>
      </c>
      <c r="B7028" s="6" t="inlineStr">
        <is>
          <t>20/10</t>
        </is>
      </c>
      <c r="C7028" s="6" t="n">
        <v>16</v>
      </c>
      <c r="D7028" s="6" t="n">
        <v>0</v>
      </c>
      <c r="E7028" s="10">
        <f>IF(D7028=1, IF(OR(C7028&lt;10, C7028&gt;=15),1,0), IF(OR(C7028&lt;7, C7028&gt;=18),1,0))</f>
        <v/>
      </c>
      <c r="F7028" s="11" t="n">
        <v>4.068</v>
      </c>
      <c r="G7028" s="12">
        <f>0.18*8</f>
        <v/>
      </c>
      <c r="H7028" s="12">
        <f>F7028-G7028</f>
        <v/>
      </c>
      <c r="I7028" s="10">
        <f>IF(E7028=0,"Fora",IF(E7027=0,"Carg xar",IF(H7028&lt;0,IF(M7028&lt;0.9,"Carg FV","Stby"),IF(M7028&gt;P7028,"V2H",IF(M7028&lt;0.9,"Carg xar","Stby")))))</f>
        <v/>
      </c>
      <c r="J7028" s="12">
        <f>IF(OR(I7028="Carg FV",I7028="Carg xar"),MIN(IF(I7028="Carg FV",ABS(H7028),7.4),7.4,MAX(0,(0.9-M7028)*40)*0.95),0)</f>
        <v/>
      </c>
      <c r="K7028" s="12">
        <f>IF(I7028="V2H",MIN(MAX(0,H7028),7.4,MAX(0,(M7028-P7028)*40)*0.95),0)</f>
        <v/>
      </c>
      <c r="L7028" s="12">
        <f>IF(E7028=0,0,MAX(0,H7028-K7028))</f>
        <v/>
      </c>
      <c r="M7028" s="13">
        <f>M7027+J7027/40-IF(I7027="V2H",K7027/(0.95*40),0)-IF(E7028=0,IF(E7027=1,IF(D7028=1,30,40)*0.18/(2*40),0),0)-IF(E7028=1,IF(E7027=0,IF(D7028=1,30,40)*0.18/(2*40),0),0)</f>
        <v/>
      </c>
      <c r="N7028" s="14" t="n">
        <v>0.15</v>
      </c>
      <c r="O7028" s="15">
        <f>K7028*N7028</f>
        <v/>
      </c>
      <c r="P7028">
        <f>IF(E7028=0,0.3,IF(D7028=1,IF(C7028&gt;=Params!$B$13-3,IF(C7028&lt;Params!$B$13,Params!$B$20,0.3),0.3),IF(C7028&gt;=Params!$B$15-3,IF(C7028&lt;Params!$B$15,Params!$B$21,0.3),0.3)))</f>
        <v/>
      </c>
    </row>
    <row r="7029" ht="15" customHeight="1" s="1">
      <c r="A7029" s="9" t="n">
        <v>7026</v>
      </c>
      <c r="B7029" s="6" t="inlineStr">
        <is>
          <t>20/10</t>
        </is>
      </c>
      <c r="C7029" s="6" t="n">
        <v>17</v>
      </c>
      <c r="D7029" s="6" t="n">
        <v>0</v>
      </c>
      <c r="E7029" s="10">
        <f>IF(D7029=1, IF(OR(C7029&lt;10, C7029&gt;=15),1,0), IF(OR(C7029&lt;7, C7029&gt;=18),1,0))</f>
        <v/>
      </c>
      <c r="F7029" s="11" t="n">
        <v>3.842</v>
      </c>
      <c r="G7029" s="12">
        <f>0.04*8</f>
        <v/>
      </c>
      <c r="H7029" s="12">
        <f>F7029-G7029</f>
        <v/>
      </c>
      <c r="I7029" s="10">
        <f>IF(E7029=0,"Fora",IF(E7028=0,"Carg xar",IF(H7029&lt;0,IF(M7029&lt;0.9,"Carg FV","Stby"),IF(M7029&gt;P7029,"V2H",IF(M7029&lt;0.9,"Carg xar","Stby")))))</f>
        <v/>
      </c>
      <c r="J7029" s="12">
        <f>IF(OR(I7029="Carg FV",I7029="Carg xar"),MIN(IF(I7029="Carg FV",ABS(H7029),7.4),7.4,MAX(0,(0.9-M7029)*40)*0.95),0)</f>
        <v/>
      </c>
      <c r="K7029" s="12">
        <f>IF(I7029="V2H",MIN(MAX(0,H7029),7.4,MAX(0,(M7029-P7029)*40)*0.95),0)</f>
        <v/>
      </c>
      <c r="L7029" s="12">
        <f>IF(E7029=0,0,MAX(0,H7029-K7029))</f>
        <v/>
      </c>
      <c r="M7029" s="13">
        <f>M7028+J7028/40-IF(I7028="V2H",K7028/(0.95*40),0)-IF(E7029=0,IF(E7028=1,IF(D7029=1,30,40)*0.18/(2*40),0),0)-IF(E7029=1,IF(E7028=0,IF(D7029=1,30,40)*0.18/(2*40),0),0)</f>
        <v/>
      </c>
      <c r="N7029" s="14" t="n">
        <v>0.15</v>
      </c>
      <c r="O7029" s="15">
        <f>K7029*N7029</f>
        <v/>
      </c>
      <c r="P7029">
        <f>IF(E7029=0,0.3,IF(D7029=1,IF(C7029&gt;=Params!$B$13-3,IF(C7029&lt;Params!$B$13,Params!$B$20,0.3),0.3),IF(C7029&gt;=Params!$B$15-3,IF(C7029&lt;Params!$B$15,Params!$B$21,0.3),0.3)))</f>
        <v/>
      </c>
    </row>
    <row r="7030" ht="15" customHeight="1" s="1">
      <c r="A7030" s="9" t="n">
        <v>7027</v>
      </c>
      <c r="B7030" s="6" t="inlineStr">
        <is>
          <t>20/10</t>
        </is>
      </c>
      <c r="C7030" s="6" t="n">
        <v>18</v>
      </c>
      <c r="D7030" s="6" t="n">
        <v>0</v>
      </c>
      <c r="E7030" s="10">
        <f>IF(D7030=1, IF(OR(C7030&lt;10, C7030&gt;=15),1,0), IF(OR(C7030&lt;7, C7030&gt;=18),1,0))</f>
        <v/>
      </c>
      <c r="F7030" s="11" t="n">
        <v>1.152</v>
      </c>
      <c r="G7030" s="12">
        <f>0*8</f>
        <v/>
      </c>
      <c r="H7030" s="12">
        <f>F7030-G7030</f>
        <v/>
      </c>
      <c r="I7030" s="10">
        <f>IF(E7030=0,"Fora",IF(E7029=0,"Carg xar",IF(H7030&lt;0,IF(M7030&lt;0.9,"Carg FV","Stby"),IF(M7030&gt;P7030,"V2H",IF(M7030&lt;0.9,"Carg xar","Stby")))))</f>
        <v/>
      </c>
      <c r="J7030" s="12">
        <f>IF(OR(I7030="Carg FV",I7030="Carg xar"),MIN(IF(I7030="Carg FV",ABS(H7030),7.4),7.4,MAX(0,(0.9-M7030)*40)*0.95),0)</f>
        <v/>
      </c>
      <c r="K7030" s="12">
        <f>IF(I7030="V2H",MIN(MAX(0,H7030),7.4,MAX(0,(M7030-P7030)*40)*0.95),0)</f>
        <v/>
      </c>
      <c r="L7030" s="12">
        <f>IF(E7030=0,0,MAX(0,H7030-K7030))</f>
        <v/>
      </c>
      <c r="M7030" s="13">
        <f>M7029+J7029/40-IF(I7029="V2H",K7029/(0.95*40),0)-IF(E7030=0,IF(E7029=1,IF(D7030=1,30,40)*0.18/(2*40),0),0)-IF(E7030=1,IF(E7029=0,IF(D7030=1,30,40)*0.18/(2*40),0),0)</f>
        <v/>
      </c>
      <c r="N7030" s="14" t="n">
        <v>0.2</v>
      </c>
      <c r="O7030" s="15">
        <f>K7030*N7030</f>
        <v/>
      </c>
      <c r="P7030">
        <f>IF(E7030=0,0.3,IF(D7030=1,IF(C7030&gt;=Params!$B$13-3,IF(C7030&lt;Params!$B$13,Params!$B$20,0.3),0.3),IF(C7030&gt;=Params!$B$15-3,IF(C7030&lt;Params!$B$15,Params!$B$21,0.3),0.3)))</f>
        <v/>
      </c>
    </row>
    <row r="7031" ht="15" customHeight="1" s="1">
      <c r="A7031" s="9" t="n">
        <v>7028</v>
      </c>
      <c r="B7031" s="6" t="inlineStr">
        <is>
          <t>20/10</t>
        </is>
      </c>
      <c r="C7031" s="6" t="n">
        <v>19</v>
      </c>
      <c r="D7031" s="6" t="n">
        <v>0</v>
      </c>
      <c r="E7031" s="10">
        <f>IF(D7031=1, IF(OR(C7031&lt;10, C7031&gt;=15),1,0), IF(OR(C7031&lt;7, C7031&gt;=18),1,0))</f>
        <v/>
      </c>
      <c r="F7031" s="11" t="n">
        <v>0.324</v>
      </c>
      <c r="G7031" s="12">
        <f>0*8</f>
        <v/>
      </c>
      <c r="H7031" s="12">
        <f>F7031-G7031</f>
        <v/>
      </c>
      <c r="I7031" s="10">
        <f>IF(E7031=0,"Fora",IF(E7030=0,"Carg xar",IF(H7031&lt;0,IF(M7031&lt;0.9,"Carg FV","Stby"),IF(M7031&gt;P7031,"V2H",IF(M7031&lt;0.9,"Carg xar","Stby")))))</f>
        <v/>
      </c>
      <c r="J7031" s="12">
        <f>IF(OR(I7031="Carg FV",I7031="Carg xar"),MIN(IF(I7031="Carg FV",ABS(H7031),7.4),7.4,MAX(0,(0.9-M7031)*40)*0.95),0)</f>
        <v/>
      </c>
      <c r="K7031" s="12">
        <f>IF(I7031="V2H",MIN(MAX(0,H7031),7.4,MAX(0,(M7031-P7031)*40)*0.95),0)</f>
        <v/>
      </c>
      <c r="L7031" s="12">
        <f>IF(E7031=0,0,MAX(0,H7031-K7031))</f>
        <v/>
      </c>
      <c r="M7031" s="13">
        <f>M7030+J7030/40-IF(I7030="V2H",K7030/(0.95*40),0)-IF(E7031=0,IF(E7030=1,IF(D7031=1,30,40)*0.18/(2*40),0),0)-IF(E7031=1,IF(E7030=0,IF(D7031=1,30,40)*0.18/(2*40),0),0)</f>
        <v/>
      </c>
      <c r="N7031" s="14" t="n">
        <v>0.2</v>
      </c>
      <c r="O7031" s="15">
        <f>K7031*N7031</f>
        <v/>
      </c>
      <c r="P7031">
        <f>IF(E7031=0,0.3,IF(D7031=1,IF(C7031&gt;=Params!$B$13-3,IF(C7031&lt;Params!$B$13,Params!$B$20,0.3),0.3),IF(C7031&gt;=Params!$B$15-3,IF(C7031&lt;Params!$B$15,Params!$B$21,0.3),0.3)))</f>
        <v/>
      </c>
    </row>
    <row r="7032" ht="15" customHeight="1" s="1">
      <c r="A7032" s="9" t="n">
        <v>7029</v>
      </c>
      <c r="B7032" s="6" t="inlineStr">
        <is>
          <t>20/10</t>
        </is>
      </c>
      <c r="C7032" s="6" t="n">
        <v>20</v>
      </c>
      <c r="D7032" s="6" t="n">
        <v>0</v>
      </c>
      <c r="E7032" s="10">
        <f>IF(D7032=1, IF(OR(C7032&lt;10, C7032&gt;=15),1,0), IF(OR(C7032&lt;7, C7032&gt;=18),1,0))</f>
        <v/>
      </c>
      <c r="F7032" s="11" t="n">
        <v>0.854</v>
      </c>
      <c r="G7032" s="12">
        <f>0*8</f>
        <v/>
      </c>
      <c r="H7032" s="12">
        <f>F7032-G7032</f>
        <v/>
      </c>
      <c r="I7032" s="10">
        <f>IF(E7032=0,"Fora",IF(E7031=0,"Carg xar",IF(H7032&lt;0,IF(M7032&lt;0.9,"Carg FV","Stby"),IF(M7032&gt;P7032,"V2H",IF(M7032&lt;0.9,"Carg xar","Stby")))))</f>
        <v/>
      </c>
      <c r="J7032" s="12">
        <f>IF(OR(I7032="Carg FV",I7032="Carg xar"),MIN(IF(I7032="Carg FV",ABS(H7032),7.4),7.4,MAX(0,(0.9-M7032)*40)*0.95),0)</f>
        <v/>
      </c>
      <c r="K7032" s="12">
        <f>IF(I7032="V2H",MIN(MAX(0,H7032),7.4,MAX(0,(M7032-P7032)*40)*0.95),0)</f>
        <v/>
      </c>
      <c r="L7032" s="12">
        <f>IF(E7032=0,0,MAX(0,H7032-K7032))</f>
        <v/>
      </c>
      <c r="M7032" s="13">
        <f>M7031+J7031/40-IF(I7031="V2H",K7031/(0.95*40),0)-IF(E7032=0,IF(E7031=1,IF(D7032=1,30,40)*0.18/(2*40),0),0)-IF(E7032=1,IF(E7031=0,IF(D7032=1,30,40)*0.18/(2*40),0),0)</f>
        <v/>
      </c>
      <c r="N7032" s="14" t="n">
        <v>0.2</v>
      </c>
      <c r="O7032" s="15">
        <f>K7032*N7032</f>
        <v/>
      </c>
      <c r="P7032">
        <f>IF(E7032=0,0.3,IF(D7032=1,IF(C7032&gt;=Params!$B$13-3,IF(C7032&lt;Params!$B$13,Params!$B$20,0.3),0.3),IF(C7032&gt;=Params!$B$15-3,IF(C7032&lt;Params!$B$15,Params!$B$21,0.3),0.3)))</f>
        <v/>
      </c>
    </row>
    <row r="7033" ht="15" customHeight="1" s="1">
      <c r="A7033" s="9" t="n">
        <v>7030</v>
      </c>
      <c r="B7033" s="6" t="inlineStr">
        <is>
          <t>20/10</t>
        </is>
      </c>
      <c r="C7033" s="6" t="n">
        <v>21</v>
      </c>
      <c r="D7033" s="6" t="n">
        <v>0</v>
      </c>
      <c r="E7033" s="10">
        <f>IF(D7033=1, IF(OR(C7033&lt;10, C7033&gt;=15),1,0), IF(OR(C7033&lt;7, C7033&gt;=18),1,0))</f>
        <v/>
      </c>
      <c r="F7033" s="11" t="n">
        <v>0.666</v>
      </c>
      <c r="G7033" s="12">
        <f>0*8</f>
        <v/>
      </c>
      <c r="H7033" s="12">
        <f>F7033-G7033</f>
        <v/>
      </c>
      <c r="I7033" s="10">
        <f>IF(E7033=0,"Fora",IF(E7032=0,"Carg xar",IF(H7033&lt;0,IF(M7033&lt;0.9,"Carg FV","Stby"),IF(M7033&gt;P7033,"V2H",IF(M7033&lt;0.9,"Carg xar","Stby")))))</f>
        <v/>
      </c>
      <c r="J7033" s="12">
        <f>IF(OR(I7033="Carg FV",I7033="Carg xar"),MIN(IF(I7033="Carg FV",ABS(H7033),7.4),7.4,MAX(0,(0.9-M7033)*40)*0.95),0)</f>
        <v/>
      </c>
      <c r="K7033" s="12">
        <f>IF(I7033="V2H",MIN(MAX(0,H7033),7.4,MAX(0,(M7033-P7033)*40)*0.95),0)</f>
        <v/>
      </c>
      <c r="L7033" s="12">
        <f>IF(E7033=0,0,MAX(0,H7033-K7033))</f>
        <v/>
      </c>
      <c r="M7033" s="13">
        <f>M7032+J7032/40-IF(I7032="V2H",K7032/(0.95*40),0)-IF(E7033=0,IF(E7032=1,IF(D7033=1,30,40)*0.18/(2*40),0),0)-IF(E7033=1,IF(E7032=0,IF(D7033=1,30,40)*0.18/(2*40),0),0)</f>
        <v/>
      </c>
      <c r="N7033" s="14" t="n">
        <v>0.2</v>
      </c>
      <c r="O7033" s="15">
        <f>K7033*N7033</f>
        <v/>
      </c>
      <c r="P7033">
        <f>IF(E7033=0,0.3,IF(D7033=1,IF(C7033&gt;=Params!$B$13-3,IF(C7033&lt;Params!$B$13,Params!$B$20,0.3),0.3),IF(C7033&gt;=Params!$B$15-3,IF(C7033&lt;Params!$B$15,Params!$B$21,0.3),0.3)))</f>
        <v/>
      </c>
    </row>
    <row r="7034" ht="15" customHeight="1" s="1">
      <c r="A7034" s="9" t="n">
        <v>7031</v>
      </c>
      <c r="B7034" s="6" t="inlineStr">
        <is>
          <t>20/10</t>
        </is>
      </c>
      <c r="C7034" s="6" t="n">
        <v>22</v>
      </c>
      <c r="D7034" s="6" t="n">
        <v>0</v>
      </c>
      <c r="E7034" s="10">
        <f>IF(D7034=1, IF(OR(C7034&lt;10, C7034&gt;=15),1,0), IF(OR(C7034&lt;7, C7034&gt;=18),1,0))</f>
        <v/>
      </c>
      <c r="F7034" s="11" t="n">
        <v>0.518</v>
      </c>
      <c r="G7034" s="12">
        <f>0*8</f>
        <v/>
      </c>
      <c r="H7034" s="12">
        <f>F7034-G7034</f>
        <v/>
      </c>
      <c r="I7034" s="10">
        <f>IF(E7034=0,"Fora",IF(E7033=0,"Carg xar",IF(H7034&lt;0,IF(M7034&lt;0.9,"Carg FV","Stby"),IF(M7034&gt;P7034,"V2H",IF(M7034&lt;0.9,"Carg xar","Stby")))))</f>
        <v/>
      </c>
      <c r="J7034" s="12">
        <f>IF(OR(I7034="Carg FV",I7034="Carg xar"),MIN(IF(I7034="Carg FV",ABS(H7034),7.4),7.4,MAX(0,(0.9-M7034)*40)*0.95),0)</f>
        <v/>
      </c>
      <c r="K7034" s="12">
        <f>IF(I7034="V2H",MIN(MAX(0,H7034),7.4,MAX(0,(M7034-P7034)*40)*0.95),0)</f>
        <v/>
      </c>
      <c r="L7034" s="12">
        <f>IF(E7034=0,0,MAX(0,H7034-K7034))</f>
        <v/>
      </c>
      <c r="M7034" s="13">
        <f>M7033+J7033/40-IF(I7033="V2H",K7033/(0.95*40),0)-IF(E7034=0,IF(E7033=1,IF(D7034=1,30,40)*0.18/(2*40),0),0)-IF(E7034=1,IF(E7033=0,IF(D7034=1,30,40)*0.18/(2*40),0),0)</f>
        <v/>
      </c>
      <c r="N7034" s="14" t="n">
        <v>0.15</v>
      </c>
      <c r="O7034" s="15">
        <f>K7034*N7034</f>
        <v/>
      </c>
      <c r="P7034">
        <f>IF(E7034=0,0.3,IF(D7034=1,IF(C7034&gt;=Params!$B$13-3,IF(C7034&lt;Params!$B$13,Params!$B$20,0.3),0.3),IF(C7034&gt;=Params!$B$15-3,IF(C7034&lt;Params!$B$15,Params!$B$21,0.3),0.3)))</f>
        <v/>
      </c>
    </row>
    <row r="7035" ht="15" customHeight="1" s="1">
      <c r="A7035" s="9" t="n">
        <v>7032</v>
      </c>
      <c r="B7035" s="6" t="inlineStr">
        <is>
          <t>20/10</t>
        </is>
      </c>
      <c r="C7035" s="6" t="n">
        <v>23</v>
      </c>
      <c r="D7035" s="6" t="n">
        <v>0</v>
      </c>
      <c r="E7035" s="10">
        <f>IF(D7035=1, IF(OR(C7035&lt;10, C7035&gt;=15),1,0), IF(OR(C7035&lt;7, C7035&gt;=18),1,0))</f>
        <v/>
      </c>
      <c r="F7035" s="11" t="n">
        <v>0.305</v>
      </c>
      <c r="G7035" s="12">
        <f>0*8</f>
        <v/>
      </c>
      <c r="H7035" s="12">
        <f>F7035-G7035</f>
        <v/>
      </c>
      <c r="I7035" s="10">
        <f>IF(E7035=0,"Fora",IF(E7034=0,"Carg xar",IF(H7035&lt;0,IF(M7035&lt;0.9,"Carg FV","Stby"),IF(M7035&gt;P7035,"V2H",IF(M7035&lt;0.9,"Carg xar","Stby")))))</f>
        <v/>
      </c>
      <c r="J7035" s="12">
        <f>IF(OR(I7035="Carg FV",I7035="Carg xar"),MIN(IF(I7035="Carg FV",ABS(H7035),7.4),7.4,MAX(0,(0.9-M7035)*40)*0.95),0)</f>
        <v/>
      </c>
      <c r="K7035" s="12">
        <f>IF(I7035="V2H",MIN(MAX(0,H7035),7.4,MAX(0,(M7035-P7035)*40)*0.95),0)</f>
        <v/>
      </c>
      <c r="L7035" s="12">
        <f>IF(E7035=0,0,MAX(0,H7035-K7035))</f>
        <v/>
      </c>
      <c r="M7035" s="13">
        <f>M7034+J7034/40-IF(I7034="V2H",K7034/(0.95*40),0)-IF(E7035=0,IF(E7034=1,IF(D7035=1,30,40)*0.18/(2*40),0),0)-IF(E7035=1,IF(E7034=0,IF(D7035=1,30,40)*0.18/(2*40),0),0)</f>
        <v/>
      </c>
      <c r="N7035" s="14" t="n">
        <v>0.15</v>
      </c>
      <c r="O7035" s="15">
        <f>K7035*N7035</f>
        <v/>
      </c>
      <c r="P7035">
        <f>IF(E7035=0,0.3,IF(D7035=1,IF(C7035&gt;=Params!$B$13-3,IF(C7035&lt;Params!$B$13,Params!$B$20,0.3),0.3),IF(C7035&gt;=Params!$B$15-3,IF(C7035&lt;Params!$B$15,Params!$B$21,0.3),0.3)))</f>
        <v/>
      </c>
    </row>
    <row r="7036" ht="15" customHeight="1" s="1">
      <c r="A7036" s="9" t="n">
        <v>7033</v>
      </c>
      <c r="B7036" s="6" t="inlineStr">
        <is>
          <t>21/10</t>
        </is>
      </c>
      <c r="C7036" s="6" t="n">
        <v>0</v>
      </c>
      <c r="D7036" s="6" t="n">
        <v>0</v>
      </c>
      <c r="E7036" s="10">
        <f>IF(D7036=1, IF(OR(C7036&lt;10, C7036&gt;=15),1,0), IF(OR(C7036&lt;7, C7036&gt;=18),1,0))</f>
        <v/>
      </c>
      <c r="F7036" s="11" t="n">
        <v>0.205</v>
      </c>
      <c r="G7036" s="12">
        <f>0*8</f>
        <v/>
      </c>
      <c r="H7036" s="12">
        <f>F7036-G7036</f>
        <v/>
      </c>
      <c r="I7036" s="10">
        <f>IF(E7036=0,"Fora",IF(E7035=0,"Carg xar",IF(H7036&lt;0,IF(M7036&lt;0.9,"Carg FV","Stby"),IF(M7036&gt;P7036,"V2H",IF(M7036&lt;0.9,"Carg xar","Stby")))))</f>
        <v/>
      </c>
      <c r="J7036" s="12">
        <f>IF(OR(I7036="Carg FV",I7036="Carg xar"),MIN(IF(I7036="Carg FV",ABS(H7036),7.4),7.4,MAX(0,(0.9-M7036)*40)*0.95),0)</f>
        <v/>
      </c>
      <c r="K7036" s="12">
        <f>IF(I7036="V2H",MIN(MAX(0,H7036),7.4,MAX(0,(M7036-P7036)*40)*0.95),0)</f>
        <v/>
      </c>
      <c r="L7036" s="12">
        <f>IF(E7036=0,0,MAX(0,H7036-K7036))</f>
        <v/>
      </c>
      <c r="M7036" s="13">
        <f>M7035+J7035/40-IF(I7035="V2H",K7035/(0.95*40),0)-IF(E7036=0,IF(E7035=1,IF(D7036=1,30,40)*0.18/(2*40),0),0)-IF(E7036=1,IF(E7035=0,IF(D7036=1,30,40)*0.18/(2*40),0),0)</f>
        <v/>
      </c>
      <c r="N7036" s="14" t="n">
        <v>0.09</v>
      </c>
      <c r="O7036" s="15">
        <f>K7036*N7036</f>
        <v/>
      </c>
      <c r="P7036">
        <f>IF(E7036=0,0.3,IF(D7036=1,IF(C7036&gt;=Params!$B$13-3,IF(C7036&lt;Params!$B$13,Params!$B$20,0.3),0.3),IF(C7036&gt;=Params!$B$15-3,IF(C7036&lt;Params!$B$15,Params!$B$21,0.3),0.3)))</f>
        <v/>
      </c>
    </row>
    <row r="7037" ht="15" customHeight="1" s="1">
      <c r="A7037" s="9" t="n">
        <v>7034</v>
      </c>
      <c r="B7037" s="6" t="inlineStr">
        <is>
          <t>21/10</t>
        </is>
      </c>
      <c r="C7037" s="6" t="n">
        <v>1</v>
      </c>
      <c r="D7037" s="6" t="n">
        <v>0</v>
      </c>
      <c r="E7037" s="10">
        <f>IF(D7037=1, IF(OR(C7037&lt;10, C7037&gt;=15),1,0), IF(OR(C7037&lt;7, C7037&gt;=18),1,0))</f>
        <v/>
      </c>
      <c r="F7037" s="11" t="n">
        <v>0.21</v>
      </c>
      <c r="G7037" s="12">
        <f>0*8</f>
        <v/>
      </c>
      <c r="H7037" s="12">
        <f>F7037-G7037</f>
        <v/>
      </c>
      <c r="I7037" s="10">
        <f>IF(E7037=0,"Fora",IF(E7036=0,"Carg xar",IF(H7037&lt;0,IF(M7037&lt;0.9,"Carg FV","Stby"),IF(M7037&gt;P7037,"V2H",IF(M7037&lt;0.9,"Carg xar","Stby")))))</f>
        <v/>
      </c>
      <c r="J7037" s="12">
        <f>IF(OR(I7037="Carg FV",I7037="Carg xar"),MIN(IF(I7037="Carg FV",ABS(H7037),7.4),7.4,MAX(0,(0.9-M7037)*40)*0.95),0)</f>
        <v/>
      </c>
      <c r="K7037" s="12">
        <f>IF(I7037="V2H",MIN(MAX(0,H7037),7.4,MAX(0,(M7037-P7037)*40)*0.95),0)</f>
        <v/>
      </c>
      <c r="L7037" s="12">
        <f>IF(E7037=0,0,MAX(0,H7037-K7037))</f>
        <v/>
      </c>
      <c r="M7037" s="13">
        <f>M7036+J7036/40-IF(I7036="V2H",K7036/(0.95*40),0)-IF(E7037=0,IF(E7036=1,IF(D7037=1,30,40)*0.18/(2*40),0),0)-IF(E7037=1,IF(E7036=0,IF(D7037=1,30,40)*0.18/(2*40),0),0)</f>
        <v/>
      </c>
      <c r="N7037" s="14" t="n">
        <v>0.09</v>
      </c>
      <c r="O7037" s="15">
        <f>K7037*N7037</f>
        <v/>
      </c>
      <c r="P7037">
        <f>IF(E7037=0,0.3,IF(D7037=1,IF(C7037&gt;=Params!$B$13-3,IF(C7037&lt;Params!$B$13,Params!$B$20,0.3),0.3),IF(C7037&gt;=Params!$B$15-3,IF(C7037&lt;Params!$B$15,Params!$B$21,0.3),0.3)))</f>
        <v/>
      </c>
    </row>
    <row r="7038" ht="15" customHeight="1" s="1">
      <c r="A7038" s="9" t="n">
        <v>7035</v>
      </c>
      <c r="B7038" s="6" t="inlineStr">
        <is>
          <t>21/10</t>
        </is>
      </c>
      <c r="C7038" s="6" t="n">
        <v>2</v>
      </c>
      <c r="D7038" s="6" t="n">
        <v>0</v>
      </c>
      <c r="E7038" s="10">
        <f>IF(D7038=1, IF(OR(C7038&lt;10, C7038&gt;=15),1,0), IF(OR(C7038&lt;7, C7038&gt;=18),1,0))</f>
        <v/>
      </c>
      <c r="F7038" s="11" t="n">
        <v>0.156</v>
      </c>
      <c r="G7038" s="12">
        <f>0*8</f>
        <v/>
      </c>
      <c r="H7038" s="12">
        <f>F7038-G7038</f>
        <v/>
      </c>
      <c r="I7038" s="10">
        <f>IF(E7038=0,"Fora",IF(E7037=0,"Carg xar",IF(H7038&lt;0,IF(M7038&lt;0.9,"Carg FV","Stby"),IF(M7038&gt;P7038,"V2H",IF(M7038&lt;0.9,"Carg xar","Stby")))))</f>
        <v/>
      </c>
      <c r="J7038" s="12">
        <f>IF(OR(I7038="Carg FV",I7038="Carg xar"),MIN(IF(I7038="Carg FV",ABS(H7038),7.4),7.4,MAX(0,(0.9-M7038)*40)*0.95),0)</f>
        <v/>
      </c>
      <c r="K7038" s="12">
        <f>IF(I7038="V2H",MIN(MAX(0,H7038),7.4,MAX(0,(M7038-P7038)*40)*0.95),0)</f>
        <v/>
      </c>
      <c r="L7038" s="12">
        <f>IF(E7038=0,0,MAX(0,H7038-K7038))</f>
        <v/>
      </c>
      <c r="M7038" s="13">
        <f>M7037+J7037/40-IF(I7037="V2H",K7037/(0.95*40),0)-IF(E7038=0,IF(E7037=1,IF(D7038=1,30,40)*0.18/(2*40),0),0)-IF(E7038=1,IF(E7037=0,IF(D7038=1,30,40)*0.18/(2*40),0),0)</f>
        <v/>
      </c>
      <c r="N7038" s="14" t="n">
        <v>0.09</v>
      </c>
      <c r="O7038" s="15">
        <f>K7038*N7038</f>
        <v/>
      </c>
      <c r="P7038">
        <f>IF(E7038=0,0.3,IF(D7038=1,IF(C7038&gt;=Params!$B$13-3,IF(C7038&lt;Params!$B$13,Params!$B$20,0.3),0.3),IF(C7038&gt;=Params!$B$15-3,IF(C7038&lt;Params!$B$15,Params!$B$21,0.3),0.3)))</f>
        <v/>
      </c>
    </row>
    <row r="7039" ht="15" customHeight="1" s="1">
      <c r="A7039" s="9" t="n">
        <v>7036</v>
      </c>
      <c r="B7039" s="6" t="inlineStr">
        <is>
          <t>21/10</t>
        </is>
      </c>
      <c r="C7039" s="6" t="n">
        <v>3</v>
      </c>
      <c r="D7039" s="6" t="n">
        <v>0</v>
      </c>
      <c r="E7039" s="10">
        <f>IF(D7039=1, IF(OR(C7039&lt;10, C7039&gt;=15),1,0), IF(OR(C7039&lt;7, C7039&gt;=18),1,0))</f>
        <v/>
      </c>
      <c r="F7039" s="11" t="n">
        <v>0.334</v>
      </c>
      <c r="G7039" s="12">
        <f>0*8</f>
        <v/>
      </c>
      <c r="H7039" s="12">
        <f>F7039-G7039</f>
        <v/>
      </c>
      <c r="I7039" s="10">
        <f>IF(E7039=0,"Fora",IF(E7038=0,"Carg xar",IF(H7039&lt;0,IF(M7039&lt;0.9,"Carg FV","Stby"),IF(M7039&gt;P7039,"V2H",IF(M7039&lt;0.9,"Carg xar","Stby")))))</f>
        <v/>
      </c>
      <c r="J7039" s="12">
        <f>IF(OR(I7039="Carg FV",I7039="Carg xar"),MIN(IF(I7039="Carg FV",ABS(H7039),7.4),7.4,MAX(0,(0.9-M7039)*40)*0.95),0)</f>
        <v/>
      </c>
      <c r="K7039" s="12">
        <f>IF(I7039="V2H",MIN(MAX(0,H7039),7.4,MAX(0,(M7039-P7039)*40)*0.95),0)</f>
        <v/>
      </c>
      <c r="L7039" s="12">
        <f>IF(E7039=0,0,MAX(0,H7039-K7039))</f>
        <v/>
      </c>
      <c r="M7039" s="13">
        <f>M7038+J7038/40-IF(I7038="V2H",K7038/(0.95*40),0)-IF(E7039=0,IF(E7038=1,IF(D7039=1,30,40)*0.18/(2*40),0),0)-IF(E7039=1,IF(E7038=0,IF(D7039=1,30,40)*0.18/(2*40),0),0)</f>
        <v/>
      </c>
      <c r="N7039" s="14" t="n">
        <v>0.09</v>
      </c>
      <c r="O7039" s="15">
        <f>K7039*N7039</f>
        <v/>
      </c>
      <c r="P7039">
        <f>IF(E7039=0,0.3,IF(D7039=1,IF(C7039&gt;=Params!$B$13-3,IF(C7039&lt;Params!$B$13,Params!$B$20,0.3),0.3),IF(C7039&gt;=Params!$B$15-3,IF(C7039&lt;Params!$B$15,Params!$B$21,0.3),0.3)))</f>
        <v/>
      </c>
    </row>
    <row r="7040" ht="15" customHeight="1" s="1">
      <c r="A7040" s="9" t="n">
        <v>7037</v>
      </c>
      <c r="B7040" s="6" t="inlineStr">
        <is>
          <t>21/10</t>
        </is>
      </c>
      <c r="C7040" s="6" t="n">
        <v>4</v>
      </c>
      <c r="D7040" s="6" t="n">
        <v>0</v>
      </c>
      <c r="E7040" s="10">
        <f>IF(D7040=1, IF(OR(C7040&lt;10, C7040&gt;=15),1,0), IF(OR(C7040&lt;7, C7040&gt;=18),1,0))</f>
        <v/>
      </c>
      <c r="F7040" s="11" t="n">
        <v>1.752</v>
      </c>
      <c r="G7040" s="12">
        <f>0*8</f>
        <v/>
      </c>
      <c r="H7040" s="12">
        <f>F7040-G7040</f>
        <v/>
      </c>
      <c r="I7040" s="10">
        <f>IF(E7040=0,"Fora",IF(E7039=0,"Carg xar",IF(H7040&lt;0,IF(M7040&lt;0.9,"Carg FV","Stby"),IF(M7040&gt;P7040,"V2H",IF(M7040&lt;0.9,"Carg xar","Stby")))))</f>
        <v/>
      </c>
      <c r="J7040" s="12">
        <f>IF(OR(I7040="Carg FV",I7040="Carg xar"),MIN(IF(I7040="Carg FV",ABS(H7040),7.4),7.4,MAX(0,(0.9-M7040)*40)*0.95),0)</f>
        <v/>
      </c>
      <c r="K7040" s="12">
        <f>IF(I7040="V2H",MIN(MAX(0,H7040),7.4,MAX(0,(M7040-P7040)*40)*0.95),0)</f>
        <v/>
      </c>
      <c r="L7040" s="12">
        <f>IF(E7040=0,0,MAX(0,H7040-K7040))</f>
        <v/>
      </c>
      <c r="M7040" s="13">
        <f>M7039+J7039/40-IF(I7039="V2H",K7039/(0.95*40),0)-IF(E7040=0,IF(E7039=1,IF(D7040=1,30,40)*0.18/(2*40),0),0)-IF(E7040=1,IF(E7039=0,IF(D7040=1,30,40)*0.18/(2*40),0),0)</f>
        <v/>
      </c>
      <c r="N7040" s="14" t="n">
        <v>0.09</v>
      </c>
      <c r="O7040" s="15">
        <f>K7040*N7040</f>
        <v/>
      </c>
      <c r="P7040">
        <f>IF(E7040=0,0.3,IF(D7040=1,IF(C7040&gt;=Params!$B$13-3,IF(C7040&lt;Params!$B$13,Params!$B$20,0.3),0.3),IF(C7040&gt;=Params!$B$15-3,IF(C7040&lt;Params!$B$15,Params!$B$21,0.3),0.3)))</f>
        <v/>
      </c>
    </row>
    <row r="7041" ht="15" customHeight="1" s="1">
      <c r="A7041" s="9" t="n">
        <v>7038</v>
      </c>
      <c r="B7041" s="6" t="inlineStr">
        <is>
          <t>21/10</t>
        </is>
      </c>
      <c r="C7041" s="6" t="n">
        <v>5</v>
      </c>
      <c r="D7041" s="6" t="n">
        <v>0</v>
      </c>
      <c r="E7041" s="10">
        <f>IF(D7041=1, IF(OR(C7041&lt;10, C7041&gt;=15),1,0), IF(OR(C7041&lt;7, C7041&gt;=18),1,0))</f>
        <v/>
      </c>
      <c r="F7041" s="11" t="n">
        <v>1.163</v>
      </c>
      <c r="G7041" s="12">
        <f>0*8</f>
        <v/>
      </c>
      <c r="H7041" s="12">
        <f>F7041-G7041</f>
        <v/>
      </c>
      <c r="I7041" s="10">
        <f>IF(E7041=0,"Fora",IF(E7040=0,"Carg xar",IF(H7041&lt;0,IF(M7041&lt;0.9,"Carg FV","Stby"),IF(M7041&gt;P7041,"V2H",IF(M7041&lt;0.9,"Carg xar","Stby")))))</f>
        <v/>
      </c>
      <c r="J7041" s="12">
        <f>IF(OR(I7041="Carg FV",I7041="Carg xar"),MIN(IF(I7041="Carg FV",ABS(H7041),7.4),7.4,MAX(0,(0.9-M7041)*40)*0.95),0)</f>
        <v/>
      </c>
      <c r="K7041" s="12">
        <f>IF(I7041="V2H",MIN(MAX(0,H7041),7.4,MAX(0,(M7041-P7041)*40)*0.95),0)</f>
        <v/>
      </c>
      <c r="L7041" s="12">
        <f>IF(E7041=0,0,MAX(0,H7041-K7041))</f>
        <v/>
      </c>
      <c r="M7041" s="13">
        <f>M7040+J7040/40-IF(I7040="V2H",K7040/(0.95*40),0)-IF(E7041=0,IF(E7040=1,IF(D7041=1,30,40)*0.18/(2*40),0),0)-IF(E7041=1,IF(E7040=0,IF(D7041=1,30,40)*0.18/(2*40),0),0)</f>
        <v/>
      </c>
      <c r="N7041" s="14" t="n">
        <v>0.09</v>
      </c>
      <c r="O7041" s="15">
        <f>K7041*N7041</f>
        <v/>
      </c>
      <c r="P7041">
        <f>IF(E7041=0,0.3,IF(D7041=1,IF(C7041&gt;=Params!$B$13-3,IF(C7041&lt;Params!$B$13,Params!$B$20,0.3),0.3),IF(C7041&gt;=Params!$B$15-3,IF(C7041&lt;Params!$B$15,Params!$B$21,0.3),0.3)))</f>
        <v/>
      </c>
    </row>
    <row r="7042" ht="15" customHeight="1" s="1">
      <c r="A7042" s="9" t="n">
        <v>7039</v>
      </c>
      <c r="B7042" s="6" t="inlineStr">
        <is>
          <t>21/10</t>
        </is>
      </c>
      <c r="C7042" s="6" t="n">
        <v>6</v>
      </c>
      <c r="D7042" s="6" t="n">
        <v>0</v>
      </c>
      <c r="E7042" s="10">
        <f>IF(D7042=1, IF(OR(C7042&lt;10, C7042&gt;=15),1,0), IF(OR(C7042&lt;7, C7042&gt;=18),1,0))</f>
        <v/>
      </c>
      <c r="F7042" s="11" t="n">
        <v>1.169</v>
      </c>
      <c r="G7042" s="12">
        <f>0*8</f>
        <v/>
      </c>
      <c r="H7042" s="12">
        <f>F7042-G7042</f>
        <v/>
      </c>
      <c r="I7042" s="10">
        <f>IF(E7042=0,"Fora",IF(E7041=0,"Carg xar",IF(H7042&lt;0,IF(M7042&lt;0.9,"Carg FV","Stby"),IF(M7042&gt;P7042,"V2H",IF(M7042&lt;0.9,"Carg xar","Stby")))))</f>
        <v/>
      </c>
      <c r="J7042" s="12">
        <f>IF(OR(I7042="Carg FV",I7042="Carg xar"),MIN(IF(I7042="Carg FV",ABS(H7042),7.4),7.4,MAX(0,(0.9-M7042)*40)*0.95),0)</f>
        <v/>
      </c>
      <c r="K7042" s="12">
        <f>IF(I7042="V2H",MIN(MAX(0,H7042),7.4,MAX(0,(M7042-P7042)*40)*0.95),0)</f>
        <v/>
      </c>
      <c r="L7042" s="12">
        <f>IF(E7042=0,0,MAX(0,H7042-K7042))</f>
        <v/>
      </c>
      <c r="M7042" s="13">
        <f>M7041+J7041/40-IF(I7041="V2H",K7041/(0.95*40),0)-IF(E7042=0,IF(E7041=1,IF(D7042=1,30,40)*0.18/(2*40),0),0)-IF(E7042=1,IF(E7041=0,IF(D7042=1,30,40)*0.18/(2*40),0),0)</f>
        <v/>
      </c>
      <c r="N7042" s="14" t="n">
        <v>0.09</v>
      </c>
      <c r="O7042" s="15">
        <f>K7042*N7042</f>
        <v/>
      </c>
      <c r="P7042">
        <f>IF(E7042=0,0.3,IF(D7042=1,IF(C7042&gt;=Params!$B$13-3,IF(C7042&lt;Params!$B$13,Params!$B$20,0.3),0.3),IF(C7042&gt;=Params!$B$15-3,IF(C7042&lt;Params!$B$15,Params!$B$21,0.3),0.3)))</f>
        <v/>
      </c>
    </row>
    <row r="7043" ht="15" customHeight="1" s="1">
      <c r="A7043" s="9" t="n">
        <v>7040</v>
      </c>
      <c r="B7043" s="6" t="inlineStr">
        <is>
          <t>21/10</t>
        </is>
      </c>
      <c r="C7043" s="6" t="n">
        <v>7</v>
      </c>
      <c r="D7043" s="6" t="n">
        <v>0</v>
      </c>
      <c r="E7043" s="10">
        <f>IF(D7043=1, IF(OR(C7043&lt;10, C7043&gt;=15),1,0), IF(OR(C7043&lt;7, C7043&gt;=18),1,0))</f>
        <v/>
      </c>
      <c r="F7043" s="11" t="n">
        <v>2.243</v>
      </c>
      <c r="G7043" s="12">
        <f>0.02*8</f>
        <v/>
      </c>
      <c r="H7043" s="12">
        <f>F7043-G7043</f>
        <v/>
      </c>
      <c r="I7043" s="10">
        <f>IF(E7043=0,"Fora",IF(E7042=0,"Carg xar",IF(H7043&lt;0,IF(M7043&lt;0.9,"Carg FV","Stby"),IF(M7043&gt;P7043,"V2H",IF(M7043&lt;0.9,"Carg xar","Stby")))))</f>
        <v/>
      </c>
      <c r="J7043" s="12">
        <f>IF(OR(I7043="Carg FV",I7043="Carg xar"),MIN(IF(I7043="Carg FV",ABS(H7043),7.4),7.4,MAX(0,(0.9-M7043)*40)*0.95),0)</f>
        <v/>
      </c>
      <c r="K7043" s="12">
        <f>IF(I7043="V2H",MIN(MAX(0,H7043),7.4,MAX(0,(M7043-P7043)*40)*0.95),0)</f>
        <v/>
      </c>
      <c r="L7043" s="12">
        <f>IF(E7043=0,0,MAX(0,H7043-K7043))</f>
        <v/>
      </c>
      <c r="M7043" s="13">
        <f>M7042+J7042/40-IF(I7042="V2H",K7042/(0.95*40),0)-IF(E7043=0,IF(E7042=1,IF(D7043=1,30,40)*0.18/(2*40),0),0)-IF(E7043=1,IF(E7042=0,IF(D7043=1,30,40)*0.18/(2*40),0),0)</f>
        <v/>
      </c>
      <c r="N7043" s="14" t="n">
        <v>0.09</v>
      </c>
      <c r="O7043" s="15">
        <f>K7043*N7043</f>
        <v/>
      </c>
      <c r="P7043">
        <f>IF(E7043=0,0.3,IF(D7043=1,IF(C7043&gt;=Params!$B$13-3,IF(C7043&lt;Params!$B$13,Params!$B$20,0.3),0.3),IF(C7043&gt;=Params!$B$15-3,IF(C7043&lt;Params!$B$15,Params!$B$21,0.3),0.3)))</f>
        <v/>
      </c>
    </row>
    <row r="7044" ht="15" customHeight="1" s="1">
      <c r="A7044" s="9" t="n">
        <v>7041</v>
      </c>
      <c r="B7044" s="6" t="inlineStr">
        <is>
          <t>21/10</t>
        </is>
      </c>
      <c r="C7044" s="6" t="n">
        <v>8</v>
      </c>
      <c r="D7044" s="6" t="n">
        <v>0</v>
      </c>
      <c r="E7044" s="10">
        <f>IF(D7044=1, IF(OR(C7044&lt;10, C7044&gt;=15),1,0), IF(OR(C7044&lt;7, C7044&gt;=18),1,0))</f>
        <v/>
      </c>
      <c r="F7044" s="11" t="n">
        <v>2.164</v>
      </c>
      <c r="G7044" s="12">
        <f>0.14*8</f>
        <v/>
      </c>
      <c r="H7044" s="12">
        <f>F7044-G7044</f>
        <v/>
      </c>
      <c r="I7044" s="10">
        <f>IF(E7044=0,"Fora",IF(E7043=0,"Carg xar",IF(H7044&lt;0,IF(M7044&lt;0.9,"Carg FV","Stby"),IF(M7044&gt;P7044,"V2H",IF(M7044&lt;0.9,"Carg xar","Stby")))))</f>
        <v/>
      </c>
      <c r="J7044" s="12">
        <f>IF(OR(I7044="Carg FV",I7044="Carg xar"),MIN(IF(I7044="Carg FV",ABS(H7044),7.4),7.4,MAX(0,(0.9-M7044)*40)*0.95),0)</f>
        <v/>
      </c>
      <c r="K7044" s="12">
        <f>IF(I7044="V2H",MIN(MAX(0,H7044),7.4,MAX(0,(M7044-P7044)*40)*0.95),0)</f>
        <v/>
      </c>
      <c r="L7044" s="12">
        <f>IF(E7044=0,0,MAX(0,H7044-K7044))</f>
        <v/>
      </c>
      <c r="M7044" s="13">
        <f>M7043+J7043/40-IF(I7043="V2H",K7043/(0.95*40),0)-IF(E7044=0,IF(E7043=1,IF(D7044=1,30,40)*0.18/(2*40),0),0)-IF(E7044=1,IF(E7043=0,IF(D7044=1,30,40)*0.18/(2*40),0),0)</f>
        <v/>
      </c>
      <c r="N7044" s="14" t="n">
        <v>0.15</v>
      </c>
      <c r="O7044" s="15">
        <f>K7044*N7044</f>
        <v/>
      </c>
      <c r="P7044">
        <f>IF(E7044=0,0.3,IF(D7044=1,IF(C7044&gt;=Params!$B$13-3,IF(C7044&lt;Params!$B$13,Params!$B$20,0.3),0.3),IF(C7044&gt;=Params!$B$15-3,IF(C7044&lt;Params!$B$15,Params!$B$21,0.3),0.3)))</f>
        <v/>
      </c>
    </row>
    <row r="7045" ht="15" customHeight="1" s="1">
      <c r="A7045" s="9" t="n">
        <v>7042</v>
      </c>
      <c r="B7045" s="6" t="inlineStr">
        <is>
          <t>21/10</t>
        </is>
      </c>
      <c r="C7045" s="6" t="n">
        <v>9</v>
      </c>
      <c r="D7045" s="6" t="n">
        <v>0</v>
      </c>
      <c r="E7045" s="10">
        <f>IF(D7045=1, IF(OR(C7045&lt;10, C7045&gt;=15),1,0), IF(OR(C7045&lt;7, C7045&gt;=18),1,0))</f>
        <v/>
      </c>
      <c r="F7045" s="11" t="n">
        <v>0.604</v>
      </c>
      <c r="G7045" s="12">
        <f>0.32*8</f>
        <v/>
      </c>
      <c r="H7045" s="12">
        <f>F7045-G7045</f>
        <v/>
      </c>
      <c r="I7045" s="10">
        <f>IF(E7045=0,"Fora",IF(E7044=0,"Carg xar",IF(H7045&lt;0,IF(M7045&lt;0.9,"Carg FV","Stby"),IF(M7045&gt;P7045,"V2H",IF(M7045&lt;0.9,"Carg xar","Stby")))))</f>
        <v/>
      </c>
      <c r="J7045" s="12">
        <f>IF(OR(I7045="Carg FV",I7045="Carg xar"),MIN(IF(I7045="Carg FV",ABS(H7045),7.4),7.4,MAX(0,(0.9-M7045)*40)*0.95),0)</f>
        <v/>
      </c>
      <c r="K7045" s="12">
        <f>IF(I7045="V2H",MIN(MAX(0,H7045),7.4,MAX(0,(M7045-P7045)*40)*0.95),0)</f>
        <v/>
      </c>
      <c r="L7045" s="12">
        <f>IF(E7045=0,0,MAX(0,H7045-K7045))</f>
        <v/>
      </c>
      <c r="M7045" s="13">
        <f>M7044+J7044/40-IF(I7044="V2H",K7044/(0.95*40),0)-IF(E7045=0,IF(E7044=1,IF(D7045=1,30,40)*0.18/(2*40),0),0)-IF(E7045=1,IF(E7044=0,IF(D7045=1,30,40)*0.18/(2*40),0),0)</f>
        <v/>
      </c>
      <c r="N7045" s="14" t="n">
        <v>0.15</v>
      </c>
      <c r="O7045" s="15">
        <f>K7045*N7045</f>
        <v/>
      </c>
      <c r="P7045">
        <f>IF(E7045=0,0.3,IF(D7045=1,IF(C7045&gt;=Params!$B$13-3,IF(C7045&lt;Params!$B$13,Params!$B$20,0.3),0.3),IF(C7045&gt;=Params!$B$15-3,IF(C7045&lt;Params!$B$15,Params!$B$21,0.3),0.3)))</f>
        <v/>
      </c>
    </row>
    <row r="7046" ht="15" customHeight="1" s="1">
      <c r="A7046" s="9" t="n">
        <v>7043</v>
      </c>
      <c r="B7046" s="6" t="inlineStr">
        <is>
          <t>21/10</t>
        </is>
      </c>
      <c r="C7046" s="6" t="n">
        <v>10</v>
      </c>
      <c r="D7046" s="6" t="n">
        <v>0</v>
      </c>
      <c r="E7046" s="10">
        <f>IF(D7046=1, IF(OR(C7046&lt;10, C7046&gt;=15),1,0), IF(OR(C7046&lt;7, C7046&gt;=18),1,0))</f>
        <v/>
      </c>
      <c r="F7046" s="11" t="n">
        <v>0</v>
      </c>
      <c r="G7046" s="12">
        <f>0.52*8</f>
        <v/>
      </c>
      <c r="H7046" s="12">
        <f>F7046-G7046</f>
        <v/>
      </c>
      <c r="I7046" s="10">
        <f>IF(E7046=0,"Fora",IF(E7045=0,"Carg xar",IF(H7046&lt;0,IF(M7046&lt;0.9,"Carg FV","Stby"),IF(M7046&gt;P7046,"V2H",IF(M7046&lt;0.9,"Carg xar","Stby")))))</f>
        <v/>
      </c>
      <c r="J7046" s="12">
        <f>IF(OR(I7046="Carg FV",I7046="Carg xar"),MIN(IF(I7046="Carg FV",ABS(H7046),7.4),7.4,MAX(0,(0.9-M7046)*40)*0.95),0)</f>
        <v/>
      </c>
      <c r="K7046" s="12">
        <f>IF(I7046="V2H",MIN(MAX(0,H7046),7.4,MAX(0,(M7046-P7046)*40)*0.95),0)</f>
        <v/>
      </c>
      <c r="L7046" s="12">
        <f>IF(E7046=0,0,MAX(0,H7046-K7046))</f>
        <v/>
      </c>
      <c r="M7046" s="13">
        <f>M7045+J7045/40-IF(I7045="V2H",K7045/(0.95*40),0)-IF(E7046=0,IF(E7045=1,IF(D7046=1,30,40)*0.18/(2*40),0),0)-IF(E7046=1,IF(E7045=0,IF(D7046=1,30,40)*0.18/(2*40),0),0)</f>
        <v/>
      </c>
      <c r="N7046" s="14" t="n">
        <v>0.2</v>
      </c>
      <c r="O7046" s="15">
        <f>K7046*N7046</f>
        <v/>
      </c>
      <c r="P7046">
        <f>IF(E7046=0,0.3,IF(D7046=1,IF(C7046&gt;=Params!$B$13-3,IF(C7046&lt;Params!$B$13,Params!$B$20,0.3),0.3),IF(C7046&gt;=Params!$B$15-3,IF(C7046&lt;Params!$B$15,Params!$B$21,0.3),0.3)))</f>
        <v/>
      </c>
    </row>
    <row r="7047" ht="15" customHeight="1" s="1">
      <c r="A7047" s="9" t="n">
        <v>7044</v>
      </c>
      <c r="B7047" s="6" t="inlineStr">
        <is>
          <t>21/10</t>
        </is>
      </c>
      <c r="C7047" s="6" t="n">
        <v>11</v>
      </c>
      <c r="D7047" s="6" t="n">
        <v>0</v>
      </c>
      <c r="E7047" s="10">
        <f>IF(D7047=1, IF(OR(C7047&lt;10, C7047&gt;=15),1,0), IF(OR(C7047&lt;7, C7047&gt;=18),1,0))</f>
        <v/>
      </c>
      <c r="F7047" s="11" t="n">
        <v>0</v>
      </c>
      <c r="G7047" s="12">
        <f>0.65*8</f>
        <v/>
      </c>
      <c r="H7047" s="12">
        <f>F7047-G7047</f>
        <v/>
      </c>
      <c r="I7047" s="10">
        <f>IF(E7047=0,"Fora",IF(E7046=0,"Carg xar",IF(H7047&lt;0,IF(M7047&lt;0.9,"Carg FV","Stby"),IF(M7047&gt;P7047,"V2H",IF(M7047&lt;0.9,"Carg xar","Stby")))))</f>
        <v/>
      </c>
      <c r="J7047" s="12">
        <f>IF(OR(I7047="Carg FV",I7047="Carg xar"),MIN(IF(I7047="Carg FV",ABS(H7047),7.4),7.4,MAX(0,(0.9-M7047)*40)*0.95),0)</f>
        <v/>
      </c>
      <c r="K7047" s="12">
        <f>IF(I7047="V2H",MIN(MAX(0,H7047),7.4,MAX(0,(M7047-P7047)*40)*0.95),0)</f>
        <v/>
      </c>
      <c r="L7047" s="12">
        <f>IF(E7047=0,0,MAX(0,H7047-K7047))</f>
        <v/>
      </c>
      <c r="M7047" s="13">
        <f>M7046+J7046/40-IF(I7046="V2H",K7046/(0.95*40),0)-IF(E7047=0,IF(E7046=1,IF(D7047=1,30,40)*0.18/(2*40),0),0)-IF(E7047=1,IF(E7046=0,IF(D7047=1,30,40)*0.18/(2*40),0),0)</f>
        <v/>
      </c>
      <c r="N7047" s="14" t="n">
        <v>0.2</v>
      </c>
      <c r="O7047" s="15">
        <f>K7047*N7047</f>
        <v/>
      </c>
      <c r="P7047">
        <f>IF(E7047=0,0.3,IF(D7047=1,IF(C7047&gt;=Params!$B$13-3,IF(C7047&lt;Params!$B$13,Params!$B$20,0.3),0.3),IF(C7047&gt;=Params!$B$15-3,IF(C7047&lt;Params!$B$15,Params!$B$21,0.3),0.3)))</f>
        <v/>
      </c>
    </row>
    <row r="7048" ht="15" customHeight="1" s="1">
      <c r="A7048" s="9" t="n">
        <v>7045</v>
      </c>
      <c r="B7048" s="6" t="inlineStr">
        <is>
          <t>21/10</t>
        </is>
      </c>
      <c r="C7048" s="6" t="n">
        <v>12</v>
      </c>
      <c r="D7048" s="6" t="n">
        <v>0</v>
      </c>
      <c r="E7048" s="10">
        <f>IF(D7048=1, IF(OR(C7048&lt;10, C7048&gt;=15),1,0), IF(OR(C7048&lt;7, C7048&gt;=18),1,0))</f>
        <v/>
      </c>
      <c r="F7048" s="11" t="n">
        <v>0</v>
      </c>
      <c r="G7048" s="12">
        <f>0.72*8</f>
        <v/>
      </c>
      <c r="H7048" s="12">
        <f>F7048-G7048</f>
        <v/>
      </c>
      <c r="I7048" s="10">
        <f>IF(E7048=0,"Fora",IF(E7047=0,"Carg xar",IF(H7048&lt;0,IF(M7048&lt;0.9,"Carg FV","Stby"),IF(M7048&gt;P7048,"V2H",IF(M7048&lt;0.9,"Carg xar","Stby")))))</f>
        <v/>
      </c>
      <c r="J7048" s="12">
        <f>IF(OR(I7048="Carg FV",I7048="Carg xar"),MIN(IF(I7048="Carg FV",ABS(H7048),7.4),7.4,MAX(0,(0.9-M7048)*40)*0.95),0)</f>
        <v/>
      </c>
      <c r="K7048" s="12">
        <f>IF(I7048="V2H",MIN(MAX(0,H7048),7.4,MAX(0,(M7048-P7048)*40)*0.95),0)</f>
        <v/>
      </c>
      <c r="L7048" s="12">
        <f>IF(E7048=0,0,MAX(0,H7048-K7048))</f>
        <v/>
      </c>
      <c r="M7048" s="13">
        <f>M7047+J7047/40-IF(I7047="V2H",K7047/(0.95*40),0)-IF(E7048=0,IF(E7047=1,IF(D7048=1,30,40)*0.18/(2*40),0),0)-IF(E7048=1,IF(E7047=0,IF(D7048=1,30,40)*0.18/(2*40),0),0)</f>
        <v/>
      </c>
      <c r="N7048" s="14" t="n">
        <v>0.2</v>
      </c>
      <c r="O7048" s="15">
        <f>K7048*N7048</f>
        <v/>
      </c>
      <c r="P7048">
        <f>IF(E7048=0,0.3,IF(D7048=1,IF(C7048&gt;=Params!$B$13-3,IF(C7048&lt;Params!$B$13,Params!$B$20,0.3),0.3),IF(C7048&gt;=Params!$B$15-3,IF(C7048&lt;Params!$B$15,Params!$B$21,0.3),0.3)))</f>
        <v/>
      </c>
    </row>
    <row r="7049" ht="15" customHeight="1" s="1">
      <c r="A7049" s="9" t="n">
        <v>7046</v>
      </c>
      <c r="B7049" s="6" t="inlineStr">
        <is>
          <t>21/10</t>
        </is>
      </c>
      <c r="C7049" s="6" t="n">
        <v>13</v>
      </c>
      <c r="D7049" s="6" t="n">
        <v>0</v>
      </c>
      <c r="E7049" s="10">
        <f>IF(D7049=1, IF(OR(C7049&lt;10, C7049&gt;=15),1,0), IF(OR(C7049&lt;7, C7049&gt;=18),1,0))</f>
        <v/>
      </c>
      <c r="F7049" s="11" t="n">
        <v>0</v>
      </c>
      <c r="G7049" s="12">
        <f>0.68*8</f>
        <v/>
      </c>
      <c r="H7049" s="12">
        <f>F7049-G7049</f>
        <v/>
      </c>
      <c r="I7049" s="10">
        <f>IF(E7049=0,"Fora",IF(E7048=0,"Carg xar",IF(H7049&lt;0,IF(M7049&lt;0.9,"Carg FV","Stby"),IF(M7049&gt;P7049,"V2H",IF(M7049&lt;0.9,"Carg xar","Stby")))))</f>
        <v/>
      </c>
      <c r="J7049" s="12">
        <f>IF(OR(I7049="Carg FV",I7049="Carg xar"),MIN(IF(I7049="Carg FV",ABS(H7049),7.4),7.4,MAX(0,(0.9-M7049)*40)*0.95),0)</f>
        <v/>
      </c>
      <c r="K7049" s="12">
        <f>IF(I7049="V2H",MIN(MAX(0,H7049),7.4,MAX(0,(M7049-P7049)*40)*0.95),0)</f>
        <v/>
      </c>
      <c r="L7049" s="12">
        <f>IF(E7049=0,0,MAX(0,H7049-K7049))</f>
        <v/>
      </c>
      <c r="M7049" s="13">
        <f>M7048+J7048/40-IF(I7048="V2H",K7048/(0.95*40),0)-IF(E7049=0,IF(E7048=1,IF(D7049=1,30,40)*0.18/(2*40),0),0)-IF(E7049=1,IF(E7048=0,IF(D7049=1,30,40)*0.18/(2*40),0),0)</f>
        <v/>
      </c>
      <c r="N7049" s="14" t="n">
        <v>0.2</v>
      </c>
      <c r="O7049" s="15">
        <f>K7049*N7049</f>
        <v/>
      </c>
      <c r="P7049">
        <f>IF(E7049=0,0.3,IF(D7049=1,IF(C7049&gt;=Params!$B$13-3,IF(C7049&lt;Params!$B$13,Params!$B$20,0.3),0.3),IF(C7049&gt;=Params!$B$15-3,IF(C7049&lt;Params!$B$15,Params!$B$21,0.3),0.3)))</f>
        <v/>
      </c>
    </row>
    <row r="7050" ht="15" customHeight="1" s="1">
      <c r="A7050" s="9" t="n">
        <v>7047</v>
      </c>
      <c r="B7050" s="6" t="inlineStr">
        <is>
          <t>21/10</t>
        </is>
      </c>
      <c r="C7050" s="6" t="n">
        <v>14</v>
      </c>
      <c r="D7050" s="6" t="n">
        <v>0</v>
      </c>
      <c r="E7050" s="10">
        <f>IF(D7050=1, IF(OR(C7050&lt;10, C7050&gt;=15),1,0), IF(OR(C7050&lt;7, C7050&gt;=18),1,0))</f>
        <v/>
      </c>
      <c r="F7050" s="11" t="n">
        <v>0</v>
      </c>
      <c r="G7050" s="12">
        <f>0.55*8</f>
        <v/>
      </c>
      <c r="H7050" s="12">
        <f>F7050-G7050</f>
        <v/>
      </c>
      <c r="I7050" s="10">
        <f>IF(E7050=0,"Fora",IF(E7049=0,"Carg xar",IF(H7050&lt;0,IF(M7050&lt;0.9,"Carg FV","Stby"),IF(M7050&gt;P7050,"V2H",IF(M7050&lt;0.9,"Carg xar","Stby")))))</f>
        <v/>
      </c>
      <c r="J7050" s="12">
        <f>IF(OR(I7050="Carg FV",I7050="Carg xar"),MIN(IF(I7050="Carg FV",ABS(H7050),7.4),7.4,MAX(0,(0.9-M7050)*40)*0.95),0)</f>
        <v/>
      </c>
      <c r="K7050" s="12">
        <f>IF(I7050="V2H",MIN(MAX(0,H7050),7.4,MAX(0,(M7050-P7050)*40)*0.95),0)</f>
        <v/>
      </c>
      <c r="L7050" s="12">
        <f>IF(E7050=0,0,MAX(0,H7050-K7050))</f>
        <v/>
      </c>
      <c r="M7050" s="13">
        <f>M7049+J7049/40-IF(I7049="V2H",K7049/(0.95*40),0)-IF(E7050=0,IF(E7049=1,IF(D7050=1,30,40)*0.18/(2*40),0),0)-IF(E7050=1,IF(E7049=0,IF(D7050=1,30,40)*0.18/(2*40),0),0)</f>
        <v/>
      </c>
      <c r="N7050" s="14" t="n">
        <v>0.15</v>
      </c>
      <c r="O7050" s="15">
        <f>K7050*N7050</f>
        <v/>
      </c>
      <c r="P7050">
        <f>IF(E7050=0,0.3,IF(D7050=1,IF(C7050&gt;=Params!$B$13-3,IF(C7050&lt;Params!$B$13,Params!$B$20,0.3),0.3),IF(C7050&gt;=Params!$B$15-3,IF(C7050&lt;Params!$B$15,Params!$B$21,0.3),0.3)))</f>
        <v/>
      </c>
    </row>
    <row r="7051" ht="15" customHeight="1" s="1">
      <c r="A7051" s="9" t="n">
        <v>7048</v>
      </c>
      <c r="B7051" s="6" t="inlineStr">
        <is>
          <t>21/10</t>
        </is>
      </c>
      <c r="C7051" s="6" t="n">
        <v>15</v>
      </c>
      <c r="D7051" s="6" t="n">
        <v>0</v>
      </c>
      <c r="E7051" s="10">
        <f>IF(D7051=1, IF(OR(C7051&lt;10, C7051&gt;=15),1,0), IF(OR(C7051&lt;7, C7051&gt;=18),1,0))</f>
        <v/>
      </c>
      <c r="F7051" s="11" t="n">
        <v>0</v>
      </c>
      <c r="G7051" s="12">
        <f>0.38*8</f>
        <v/>
      </c>
      <c r="H7051" s="12">
        <f>F7051-G7051</f>
        <v/>
      </c>
      <c r="I7051" s="10">
        <f>IF(E7051=0,"Fora",IF(E7050=0,"Carg xar",IF(H7051&lt;0,IF(M7051&lt;0.9,"Carg FV","Stby"),IF(M7051&gt;P7051,"V2H",IF(M7051&lt;0.9,"Carg xar","Stby")))))</f>
        <v/>
      </c>
      <c r="J7051" s="12">
        <f>IF(OR(I7051="Carg FV",I7051="Carg xar"),MIN(IF(I7051="Carg FV",ABS(H7051),7.4),7.4,MAX(0,(0.9-M7051)*40)*0.95),0)</f>
        <v/>
      </c>
      <c r="K7051" s="12">
        <f>IF(I7051="V2H",MIN(MAX(0,H7051),7.4,MAX(0,(M7051-P7051)*40)*0.95),0)</f>
        <v/>
      </c>
      <c r="L7051" s="12">
        <f>IF(E7051=0,0,MAX(0,H7051-K7051))</f>
        <v/>
      </c>
      <c r="M7051" s="13">
        <f>M7050+J7050/40-IF(I7050="V2H",K7050/(0.95*40),0)-IF(E7051=0,IF(E7050=1,IF(D7051=1,30,40)*0.18/(2*40),0),0)-IF(E7051=1,IF(E7050=0,IF(D7051=1,30,40)*0.18/(2*40),0),0)</f>
        <v/>
      </c>
      <c r="N7051" s="14" t="n">
        <v>0.15</v>
      </c>
      <c r="O7051" s="15">
        <f>K7051*N7051</f>
        <v/>
      </c>
      <c r="P7051">
        <f>IF(E7051=0,0.3,IF(D7051=1,IF(C7051&gt;=Params!$B$13-3,IF(C7051&lt;Params!$B$13,Params!$B$20,0.3),0.3),IF(C7051&gt;=Params!$B$15-3,IF(C7051&lt;Params!$B$15,Params!$B$21,0.3),0.3)))</f>
        <v/>
      </c>
    </row>
    <row r="7052" ht="15" customHeight="1" s="1">
      <c r="A7052" s="9" t="n">
        <v>7049</v>
      </c>
      <c r="B7052" s="6" t="inlineStr">
        <is>
          <t>21/10</t>
        </is>
      </c>
      <c r="C7052" s="6" t="n">
        <v>16</v>
      </c>
      <c r="D7052" s="6" t="n">
        <v>0</v>
      </c>
      <c r="E7052" s="10">
        <f>IF(D7052=1, IF(OR(C7052&lt;10, C7052&gt;=15),1,0), IF(OR(C7052&lt;7, C7052&gt;=18),1,0))</f>
        <v/>
      </c>
      <c r="F7052" s="11" t="n">
        <v>0</v>
      </c>
      <c r="G7052" s="12">
        <f>0.18*8</f>
        <v/>
      </c>
      <c r="H7052" s="12">
        <f>F7052-G7052</f>
        <v/>
      </c>
      <c r="I7052" s="10">
        <f>IF(E7052=0,"Fora",IF(E7051=0,"Carg xar",IF(H7052&lt;0,IF(M7052&lt;0.9,"Carg FV","Stby"),IF(M7052&gt;P7052,"V2H",IF(M7052&lt;0.9,"Carg xar","Stby")))))</f>
        <v/>
      </c>
      <c r="J7052" s="12">
        <f>IF(OR(I7052="Carg FV",I7052="Carg xar"),MIN(IF(I7052="Carg FV",ABS(H7052),7.4),7.4,MAX(0,(0.9-M7052)*40)*0.95),0)</f>
        <v/>
      </c>
      <c r="K7052" s="12">
        <f>IF(I7052="V2H",MIN(MAX(0,H7052),7.4,MAX(0,(M7052-P7052)*40)*0.95),0)</f>
        <v/>
      </c>
      <c r="L7052" s="12">
        <f>IF(E7052=0,0,MAX(0,H7052-K7052))</f>
        <v/>
      </c>
      <c r="M7052" s="13">
        <f>M7051+J7051/40-IF(I7051="V2H",K7051/(0.95*40),0)-IF(E7052=0,IF(E7051=1,IF(D7052=1,30,40)*0.18/(2*40),0),0)-IF(E7052=1,IF(E7051=0,IF(D7052=1,30,40)*0.18/(2*40),0),0)</f>
        <v/>
      </c>
      <c r="N7052" s="14" t="n">
        <v>0.15</v>
      </c>
      <c r="O7052" s="15">
        <f>K7052*N7052</f>
        <v/>
      </c>
      <c r="P7052">
        <f>IF(E7052=0,0.3,IF(D7052=1,IF(C7052&gt;=Params!$B$13-3,IF(C7052&lt;Params!$B$13,Params!$B$20,0.3),0.3),IF(C7052&gt;=Params!$B$15-3,IF(C7052&lt;Params!$B$15,Params!$B$21,0.3),0.3)))</f>
        <v/>
      </c>
    </row>
    <row r="7053" ht="15" customHeight="1" s="1">
      <c r="A7053" s="9" t="n">
        <v>7050</v>
      </c>
      <c r="B7053" s="6" t="inlineStr">
        <is>
          <t>21/10</t>
        </is>
      </c>
      <c r="C7053" s="6" t="n">
        <v>17</v>
      </c>
      <c r="D7053" s="6" t="n">
        <v>0</v>
      </c>
      <c r="E7053" s="10">
        <f>IF(D7053=1, IF(OR(C7053&lt;10, C7053&gt;=15),1,0), IF(OR(C7053&lt;7, C7053&gt;=18),1,0))</f>
        <v/>
      </c>
      <c r="F7053" s="11" t="n">
        <v>0</v>
      </c>
      <c r="G7053" s="12">
        <f>0.04*8</f>
        <v/>
      </c>
      <c r="H7053" s="12">
        <f>F7053-G7053</f>
        <v/>
      </c>
      <c r="I7053" s="10">
        <f>IF(E7053=0,"Fora",IF(E7052=0,"Carg xar",IF(H7053&lt;0,IF(M7053&lt;0.9,"Carg FV","Stby"),IF(M7053&gt;P7053,"V2H",IF(M7053&lt;0.9,"Carg xar","Stby")))))</f>
        <v/>
      </c>
      <c r="J7053" s="12">
        <f>IF(OR(I7053="Carg FV",I7053="Carg xar"),MIN(IF(I7053="Carg FV",ABS(H7053),7.4),7.4,MAX(0,(0.9-M7053)*40)*0.95),0)</f>
        <v/>
      </c>
      <c r="K7053" s="12">
        <f>IF(I7053="V2H",MIN(MAX(0,H7053),7.4,MAX(0,(M7053-P7053)*40)*0.95),0)</f>
        <v/>
      </c>
      <c r="L7053" s="12">
        <f>IF(E7053=0,0,MAX(0,H7053-K7053))</f>
        <v/>
      </c>
      <c r="M7053" s="13">
        <f>M7052+J7052/40-IF(I7052="V2H",K7052/(0.95*40),0)-IF(E7053=0,IF(E7052=1,IF(D7053=1,30,40)*0.18/(2*40),0),0)-IF(E7053=1,IF(E7052=0,IF(D7053=1,30,40)*0.18/(2*40),0),0)</f>
        <v/>
      </c>
      <c r="N7053" s="14" t="n">
        <v>0.15</v>
      </c>
      <c r="O7053" s="15">
        <f>K7053*N7053</f>
        <v/>
      </c>
      <c r="P7053">
        <f>IF(E7053=0,0.3,IF(D7053=1,IF(C7053&gt;=Params!$B$13-3,IF(C7053&lt;Params!$B$13,Params!$B$20,0.3),0.3),IF(C7053&gt;=Params!$B$15-3,IF(C7053&lt;Params!$B$15,Params!$B$21,0.3),0.3)))</f>
        <v/>
      </c>
    </row>
    <row r="7054" ht="15" customHeight="1" s="1">
      <c r="A7054" s="9" t="n">
        <v>7051</v>
      </c>
      <c r="B7054" s="6" t="inlineStr">
        <is>
          <t>21/10</t>
        </is>
      </c>
      <c r="C7054" s="6" t="n">
        <v>18</v>
      </c>
      <c r="D7054" s="6" t="n">
        <v>0</v>
      </c>
      <c r="E7054" s="10">
        <f>IF(D7054=1, IF(OR(C7054&lt;10, C7054&gt;=15),1,0), IF(OR(C7054&lt;7, C7054&gt;=18),1,0))</f>
        <v/>
      </c>
      <c r="F7054" s="11" t="n">
        <v>0.511</v>
      </c>
      <c r="G7054" s="12">
        <f>0*8</f>
        <v/>
      </c>
      <c r="H7054" s="12">
        <f>F7054-G7054</f>
        <v/>
      </c>
      <c r="I7054" s="10">
        <f>IF(E7054=0,"Fora",IF(E7053=0,"Carg xar",IF(H7054&lt;0,IF(M7054&lt;0.9,"Carg FV","Stby"),IF(M7054&gt;P7054,"V2H",IF(M7054&lt;0.9,"Carg xar","Stby")))))</f>
        <v/>
      </c>
      <c r="J7054" s="12">
        <f>IF(OR(I7054="Carg FV",I7054="Carg xar"),MIN(IF(I7054="Carg FV",ABS(H7054),7.4),7.4,MAX(0,(0.9-M7054)*40)*0.95),0)</f>
        <v/>
      </c>
      <c r="K7054" s="12">
        <f>IF(I7054="V2H",MIN(MAX(0,H7054),7.4,MAX(0,(M7054-P7054)*40)*0.95),0)</f>
        <v/>
      </c>
      <c r="L7054" s="12">
        <f>IF(E7054=0,0,MAX(0,H7054-K7054))</f>
        <v/>
      </c>
      <c r="M7054" s="13">
        <f>M7053+J7053/40-IF(I7053="V2H",K7053/(0.95*40),0)-IF(E7054=0,IF(E7053=1,IF(D7054=1,30,40)*0.18/(2*40),0),0)-IF(E7054=1,IF(E7053=0,IF(D7054=1,30,40)*0.18/(2*40),0),0)</f>
        <v/>
      </c>
      <c r="N7054" s="14" t="n">
        <v>0.2</v>
      </c>
      <c r="O7054" s="15">
        <f>K7054*N7054</f>
        <v/>
      </c>
      <c r="P7054">
        <f>IF(E7054=0,0.3,IF(D7054=1,IF(C7054&gt;=Params!$B$13-3,IF(C7054&lt;Params!$B$13,Params!$B$20,0.3),0.3),IF(C7054&gt;=Params!$B$15-3,IF(C7054&lt;Params!$B$15,Params!$B$21,0.3),0.3)))</f>
        <v/>
      </c>
    </row>
    <row r="7055" ht="15" customHeight="1" s="1">
      <c r="A7055" s="9" t="n">
        <v>7052</v>
      </c>
      <c r="B7055" s="6" t="inlineStr">
        <is>
          <t>21/10</t>
        </is>
      </c>
      <c r="C7055" s="6" t="n">
        <v>19</v>
      </c>
      <c r="D7055" s="6" t="n">
        <v>0</v>
      </c>
      <c r="E7055" s="10">
        <f>IF(D7055=1, IF(OR(C7055&lt;10, C7055&gt;=15),1,0), IF(OR(C7055&lt;7, C7055&gt;=18),1,0))</f>
        <v/>
      </c>
      <c r="F7055" s="11" t="n">
        <v>0.9330000000000001</v>
      </c>
      <c r="G7055" s="12">
        <f>0*8</f>
        <v/>
      </c>
      <c r="H7055" s="12">
        <f>F7055-G7055</f>
        <v/>
      </c>
      <c r="I7055" s="10">
        <f>IF(E7055=0,"Fora",IF(E7054=0,"Carg xar",IF(H7055&lt;0,IF(M7055&lt;0.9,"Carg FV","Stby"),IF(M7055&gt;P7055,"V2H",IF(M7055&lt;0.9,"Carg xar","Stby")))))</f>
        <v/>
      </c>
      <c r="J7055" s="12">
        <f>IF(OR(I7055="Carg FV",I7055="Carg xar"),MIN(IF(I7055="Carg FV",ABS(H7055),7.4),7.4,MAX(0,(0.9-M7055)*40)*0.95),0)</f>
        <v/>
      </c>
      <c r="K7055" s="12">
        <f>IF(I7055="V2H",MIN(MAX(0,H7055),7.4,MAX(0,(M7055-P7055)*40)*0.95),0)</f>
        <v/>
      </c>
      <c r="L7055" s="12">
        <f>IF(E7055=0,0,MAX(0,H7055-K7055))</f>
        <v/>
      </c>
      <c r="M7055" s="13">
        <f>M7054+J7054/40-IF(I7054="V2H",K7054/(0.95*40),0)-IF(E7055=0,IF(E7054=1,IF(D7055=1,30,40)*0.18/(2*40),0),0)-IF(E7055=1,IF(E7054=0,IF(D7055=1,30,40)*0.18/(2*40),0),0)</f>
        <v/>
      </c>
      <c r="N7055" s="14" t="n">
        <v>0.2</v>
      </c>
      <c r="O7055" s="15">
        <f>K7055*N7055</f>
        <v/>
      </c>
      <c r="P7055">
        <f>IF(E7055=0,0.3,IF(D7055=1,IF(C7055&gt;=Params!$B$13-3,IF(C7055&lt;Params!$B$13,Params!$B$20,0.3),0.3),IF(C7055&gt;=Params!$B$15-3,IF(C7055&lt;Params!$B$15,Params!$B$21,0.3),0.3)))</f>
        <v/>
      </c>
    </row>
    <row r="7056" ht="15" customHeight="1" s="1">
      <c r="A7056" s="9" t="n">
        <v>7053</v>
      </c>
      <c r="B7056" s="6" t="inlineStr">
        <is>
          <t>21/10</t>
        </is>
      </c>
      <c r="C7056" s="6" t="n">
        <v>20</v>
      </c>
      <c r="D7056" s="6" t="n">
        <v>0</v>
      </c>
      <c r="E7056" s="10">
        <f>IF(D7056=1, IF(OR(C7056&lt;10, C7056&gt;=15),1,0), IF(OR(C7056&lt;7, C7056&gt;=18),1,0))</f>
        <v/>
      </c>
      <c r="F7056" s="11" t="n">
        <v>1.129</v>
      </c>
      <c r="G7056" s="12">
        <f>0*8</f>
        <v/>
      </c>
      <c r="H7056" s="12">
        <f>F7056-G7056</f>
        <v/>
      </c>
      <c r="I7056" s="10">
        <f>IF(E7056=0,"Fora",IF(E7055=0,"Carg xar",IF(H7056&lt;0,IF(M7056&lt;0.9,"Carg FV","Stby"),IF(M7056&gt;P7056,"V2H",IF(M7056&lt;0.9,"Carg xar","Stby")))))</f>
        <v/>
      </c>
      <c r="J7056" s="12">
        <f>IF(OR(I7056="Carg FV",I7056="Carg xar"),MIN(IF(I7056="Carg FV",ABS(H7056),7.4),7.4,MAX(0,(0.9-M7056)*40)*0.95),0)</f>
        <v/>
      </c>
      <c r="K7056" s="12">
        <f>IF(I7056="V2H",MIN(MAX(0,H7056),7.4,MAX(0,(M7056-P7056)*40)*0.95),0)</f>
        <v/>
      </c>
      <c r="L7056" s="12">
        <f>IF(E7056=0,0,MAX(0,H7056-K7056))</f>
        <v/>
      </c>
      <c r="M7056" s="13">
        <f>M7055+J7055/40-IF(I7055="V2H",K7055/(0.95*40),0)-IF(E7056=0,IF(E7055=1,IF(D7056=1,30,40)*0.18/(2*40),0),0)-IF(E7056=1,IF(E7055=0,IF(D7056=1,30,40)*0.18/(2*40),0),0)</f>
        <v/>
      </c>
      <c r="N7056" s="14" t="n">
        <v>0.2</v>
      </c>
      <c r="O7056" s="15">
        <f>K7056*N7056</f>
        <v/>
      </c>
      <c r="P7056">
        <f>IF(E7056=0,0.3,IF(D7056=1,IF(C7056&gt;=Params!$B$13-3,IF(C7056&lt;Params!$B$13,Params!$B$20,0.3),0.3),IF(C7056&gt;=Params!$B$15-3,IF(C7056&lt;Params!$B$15,Params!$B$21,0.3),0.3)))</f>
        <v/>
      </c>
    </row>
    <row r="7057" ht="15" customHeight="1" s="1">
      <c r="A7057" s="9" t="n">
        <v>7054</v>
      </c>
      <c r="B7057" s="6" t="inlineStr">
        <is>
          <t>21/10</t>
        </is>
      </c>
      <c r="C7057" s="6" t="n">
        <v>21</v>
      </c>
      <c r="D7057" s="6" t="n">
        <v>0</v>
      </c>
      <c r="E7057" s="10">
        <f>IF(D7057=1, IF(OR(C7057&lt;10, C7057&gt;=15),1,0), IF(OR(C7057&lt;7, C7057&gt;=18),1,0))</f>
        <v/>
      </c>
      <c r="F7057" s="11" t="n">
        <v>2.539</v>
      </c>
      <c r="G7057" s="12">
        <f>0*8</f>
        <v/>
      </c>
      <c r="H7057" s="12">
        <f>F7057-G7057</f>
        <v/>
      </c>
      <c r="I7057" s="10">
        <f>IF(E7057=0,"Fora",IF(E7056=0,"Carg xar",IF(H7057&lt;0,IF(M7057&lt;0.9,"Carg FV","Stby"),IF(M7057&gt;P7057,"V2H",IF(M7057&lt;0.9,"Carg xar","Stby")))))</f>
        <v/>
      </c>
      <c r="J7057" s="12">
        <f>IF(OR(I7057="Carg FV",I7057="Carg xar"),MIN(IF(I7057="Carg FV",ABS(H7057),7.4),7.4,MAX(0,(0.9-M7057)*40)*0.95),0)</f>
        <v/>
      </c>
      <c r="K7057" s="12">
        <f>IF(I7057="V2H",MIN(MAX(0,H7057),7.4,MAX(0,(M7057-P7057)*40)*0.95),0)</f>
        <v/>
      </c>
      <c r="L7057" s="12">
        <f>IF(E7057=0,0,MAX(0,H7057-K7057))</f>
        <v/>
      </c>
      <c r="M7057" s="13">
        <f>M7056+J7056/40-IF(I7056="V2H",K7056/(0.95*40),0)-IF(E7057=0,IF(E7056=1,IF(D7057=1,30,40)*0.18/(2*40),0),0)-IF(E7057=1,IF(E7056=0,IF(D7057=1,30,40)*0.18/(2*40),0),0)</f>
        <v/>
      </c>
      <c r="N7057" s="14" t="n">
        <v>0.2</v>
      </c>
      <c r="O7057" s="15">
        <f>K7057*N7057</f>
        <v/>
      </c>
      <c r="P7057">
        <f>IF(E7057=0,0.3,IF(D7057=1,IF(C7057&gt;=Params!$B$13-3,IF(C7057&lt;Params!$B$13,Params!$B$20,0.3),0.3),IF(C7057&gt;=Params!$B$15-3,IF(C7057&lt;Params!$B$15,Params!$B$21,0.3),0.3)))</f>
        <v/>
      </c>
    </row>
    <row r="7058" ht="15" customHeight="1" s="1">
      <c r="A7058" s="9" t="n">
        <v>7055</v>
      </c>
      <c r="B7058" s="6" t="inlineStr">
        <is>
          <t>21/10</t>
        </is>
      </c>
      <c r="C7058" s="6" t="n">
        <v>22</v>
      </c>
      <c r="D7058" s="6" t="n">
        <v>0</v>
      </c>
      <c r="E7058" s="10">
        <f>IF(D7058=1, IF(OR(C7058&lt;10, C7058&gt;=15),1,0), IF(OR(C7058&lt;7, C7058&gt;=18),1,0))</f>
        <v/>
      </c>
      <c r="F7058" s="11" t="n">
        <v>1.044</v>
      </c>
      <c r="G7058" s="12">
        <f>0*8</f>
        <v/>
      </c>
      <c r="H7058" s="12">
        <f>F7058-G7058</f>
        <v/>
      </c>
      <c r="I7058" s="10">
        <f>IF(E7058=0,"Fora",IF(E7057=0,"Carg xar",IF(H7058&lt;0,IF(M7058&lt;0.9,"Carg FV","Stby"),IF(M7058&gt;P7058,"V2H",IF(M7058&lt;0.9,"Carg xar","Stby")))))</f>
        <v/>
      </c>
      <c r="J7058" s="12">
        <f>IF(OR(I7058="Carg FV",I7058="Carg xar"),MIN(IF(I7058="Carg FV",ABS(H7058),7.4),7.4,MAX(0,(0.9-M7058)*40)*0.95),0)</f>
        <v/>
      </c>
      <c r="K7058" s="12">
        <f>IF(I7058="V2H",MIN(MAX(0,H7058),7.4,MAX(0,(M7058-P7058)*40)*0.95),0)</f>
        <v/>
      </c>
      <c r="L7058" s="12">
        <f>IF(E7058=0,0,MAX(0,H7058-K7058))</f>
        <v/>
      </c>
      <c r="M7058" s="13">
        <f>M7057+J7057/40-IF(I7057="V2H",K7057/(0.95*40),0)-IF(E7058=0,IF(E7057=1,IF(D7058=1,30,40)*0.18/(2*40),0),0)-IF(E7058=1,IF(E7057=0,IF(D7058=1,30,40)*0.18/(2*40),0),0)</f>
        <v/>
      </c>
      <c r="N7058" s="14" t="n">
        <v>0.15</v>
      </c>
      <c r="O7058" s="15">
        <f>K7058*N7058</f>
        <v/>
      </c>
      <c r="P7058">
        <f>IF(E7058=0,0.3,IF(D7058=1,IF(C7058&gt;=Params!$B$13-3,IF(C7058&lt;Params!$B$13,Params!$B$20,0.3),0.3),IF(C7058&gt;=Params!$B$15-3,IF(C7058&lt;Params!$B$15,Params!$B$21,0.3),0.3)))</f>
        <v/>
      </c>
    </row>
    <row r="7059" ht="15" customHeight="1" s="1">
      <c r="A7059" s="9" t="n">
        <v>7056</v>
      </c>
      <c r="B7059" s="6" t="inlineStr">
        <is>
          <t>21/10</t>
        </is>
      </c>
      <c r="C7059" s="6" t="n">
        <v>23</v>
      </c>
      <c r="D7059" s="6" t="n">
        <v>0</v>
      </c>
      <c r="E7059" s="10">
        <f>IF(D7059=1, IF(OR(C7059&lt;10, C7059&gt;=15),1,0), IF(OR(C7059&lt;7, C7059&gt;=18),1,0))</f>
        <v/>
      </c>
      <c r="F7059" s="11" t="n">
        <v>0.76</v>
      </c>
      <c r="G7059" s="12">
        <f>0*8</f>
        <v/>
      </c>
      <c r="H7059" s="12">
        <f>F7059-G7059</f>
        <v/>
      </c>
      <c r="I7059" s="10">
        <f>IF(E7059=0,"Fora",IF(E7058=0,"Carg xar",IF(H7059&lt;0,IF(M7059&lt;0.9,"Carg FV","Stby"),IF(M7059&gt;P7059,"V2H",IF(M7059&lt;0.9,"Carg xar","Stby")))))</f>
        <v/>
      </c>
      <c r="J7059" s="12">
        <f>IF(OR(I7059="Carg FV",I7059="Carg xar"),MIN(IF(I7059="Carg FV",ABS(H7059),7.4),7.4,MAX(0,(0.9-M7059)*40)*0.95),0)</f>
        <v/>
      </c>
      <c r="K7059" s="12">
        <f>IF(I7059="V2H",MIN(MAX(0,H7059),7.4,MAX(0,(M7059-P7059)*40)*0.95),0)</f>
        <v/>
      </c>
      <c r="L7059" s="12">
        <f>IF(E7059=0,0,MAX(0,H7059-K7059))</f>
        <v/>
      </c>
      <c r="M7059" s="13">
        <f>M7058+J7058/40-IF(I7058="V2H",K7058/(0.95*40),0)-IF(E7059=0,IF(E7058=1,IF(D7059=1,30,40)*0.18/(2*40),0),0)-IF(E7059=1,IF(E7058=0,IF(D7059=1,30,40)*0.18/(2*40),0),0)</f>
        <v/>
      </c>
      <c r="N7059" s="14" t="n">
        <v>0.15</v>
      </c>
      <c r="O7059" s="15">
        <f>K7059*N7059</f>
        <v/>
      </c>
      <c r="P7059">
        <f>IF(E7059=0,0.3,IF(D7059=1,IF(C7059&gt;=Params!$B$13-3,IF(C7059&lt;Params!$B$13,Params!$B$20,0.3),0.3),IF(C7059&gt;=Params!$B$15-3,IF(C7059&lt;Params!$B$15,Params!$B$21,0.3),0.3)))</f>
        <v/>
      </c>
    </row>
    <row r="7060" ht="15" customHeight="1" s="1">
      <c r="A7060" s="9" t="n">
        <v>7057</v>
      </c>
      <c r="B7060" s="6" t="inlineStr">
        <is>
          <t>22/10</t>
        </is>
      </c>
      <c r="C7060" s="6" t="n">
        <v>0</v>
      </c>
      <c r="D7060" s="6" t="n">
        <v>0</v>
      </c>
      <c r="E7060" s="10">
        <f>IF(D7060=1, IF(OR(C7060&lt;10, C7060&gt;=15),1,0), IF(OR(C7060&lt;7, C7060&gt;=18),1,0))</f>
        <v/>
      </c>
      <c r="F7060" s="11" t="n">
        <v>0.969</v>
      </c>
      <c r="G7060" s="12">
        <f>0*8</f>
        <v/>
      </c>
      <c r="H7060" s="12">
        <f>F7060-G7060</f>
        <v/>
      </c>
      <c r="I7060" s="10">
        <f>IF(E7060=0,"Fora",IF(E7059=0,"Carg xar",IF(H7060&lt;0,IF(M7060&lt;0.9,"Carg FV","Stby"),IF(M7060&gt;P7060,"V2H",IF(M7060&lt;0.9,"Carg xar","Stby")))))</f>
        <v/>
      </c>
      <c r="J7060" s="12">
        <f>IF(OR(I7060="Carg FV",I7060="Carg xar"),MIN(IF(I7060="Carg FV",ABS(H7060),7.4),7.4,MAX(0,(0.9-M7060)*40)*0.95),0)</f>
        <v/>
      </c>
      <c r="K7060" s="12">
        <f>IF(I7060="V2H",MIN(MAX(0,H7060),7.4,MAX(0,(M7060-P7060)*40)*0.95),0)</f>
        <v/>
      </c>
      <c r="L7060" s="12">
        <f>IF(E7060=0,0,MAX(0,H7060-K7060))</f>
        <v/>
      </c>
      <c r="M7060" s="13">
        <f>M7059+J7059/40-IF(I7059="V2H",K7059/(0.95*40),0)-IF(E7060=0,IF(E7059=1,IF(D7060=1,30,40)*0.18/(2*40),0),0)-IF(E7060=1,IF(E7059=0,IF(D7060=1,30,40)*0.18/(2*40),0),0)</f>
        <v/>
      </c>
      <c r="N7060" s="14" t="n">
        <v>0.09</v>
      </c>
      <c r="O7060" s="15">
        <f>K7060*N7060</f>
        <v/>
      </c>
      <c r="P7060">
        <f>IF(E7060=0,0.3,IF(D7060=1,IF(C7060&gt;=Params!$B$13-3,IF(C7060&lt;Params!$B$13,Params!$B$20,0.3),0.3),IF(C7060&gt;=Params!$B$15-3,IF(C7060&lt;Params!$B$15,Params!$B$21,0.3),0.3)))</f>
        <v/>
      </c>
    </row>
    <row r="7061" ht="15" customHeight="1" s="1">
      <c r="A7061" s="9" t="n">
        <v>7058</v>
      </c>
      <c r="B7061" s="6" t="inlineStr">
        <is>
          <t>22/10</t>
        </is>
      </c>
      <c r="C7061" s="6" t="n">
        <v>1</v>
      </c>
      <c r="D7061" s="6" t="n">
        <v>0</v>
      </c>
      <c r="E7061" s="10">
        <f>IF(D7061=1, IF(OR(C7061&lt;10, C7061&gt;=15),1,0), IF(OR(C7061&lt;7, C7061&gt;=18),1,0))</f>
        <v/>
      </c>
      <c r="F7061" s="11" t="n">
        <v>0.8179999999999999</v>
      </c>
      <c r="G7061" s="12">
        <f>0*8</f>
        <v/>
      </c>
      <c r="H7061" s="12">
        <f>F7061-G7061</f>
        <v/>
      </c>
      <c r="I7061" s="10">
        <f>IF(E7061=0,"Fora",IF(E7060=0,"Carg xar",IF(H7061&lt;0,IF(M7061&lt;0.9,"Carg FV","Stby"),IF(M7061&gt;P7061,"V2H",IF(M7061&lt;0.9,"Carg xar","Stby")))))</f>
        <v/>
      </c>
      <c r="J7061" s="12">
        <f>IF(OR(I7061="Carg FV",I7061="Carg xar"),MIN(IF(I7061="Carg FV",ABS(H7061),7.4),7.4,MAX(0,(0.9-M7061)*40)*0.95),0)</f>
        <v/>
      </c>
      <c r="K7061" s="12">
        <f>IF(I7061="V2H",MIN(MAX(0,H7061),7.4,MAX(0,(M7061-P7061)*40)*0.95),0)</f>
        <v/>
      </c>
      <c r="L7061" s="12">
        <f>IF(E7061=0,0,MAX(0,H7061-K7061))</f>
        <v/>
      </c>
      <c r="M7061" s="13">
        <f>M7060+J7060/40-IF(I7060="V2H",K7060/(0.95*40),0)-IF(E7061=0,IF(E7060=1,IF(D7061=1,30,40)*0.18/(2*40),0),0)-IF(E7061=1,IF(E7060=0,IF(D7061=1,30,40)*0.18/(2*40),0),0)</f>
        <v/>
      </c>
      <c r="N7061" s="14" t="n">
        <v>0.09</v>
      </c>
      <c r="O7061" s="15">
        <f>K7061*N7061</f>
        <v/>
      </c>
      <c r="P7061">
        <f>IF(E7061=0,0.3,IF(D7061=1,IF(C7061&gt;=Params!$B$13-3,IF(C7061&lt;Params!$B$13,Params!$B$20,0.3),0.3),IF(C7061&gt;=Params!$B$15-3,IF(C7061&lt;Params!$B$15,Params!$B$21,0.3),0.3)))</f>
        <v/>
      </c>
    </row>
    <row r="7062" ht="15" customHeight="1" s="1">
      <c r="A7062" s="9" t="n">
        <v>7059</v>
      </c>
      <c r="B7062" s="6" t="inlineStr">
        <is>
          <t>22/10</t>
        </is>
      </c>
      <c r="C7062" s="6" t="n">
        <v>2</v>
      </c>
      <c r="D7062" s="6" t="n">
        <v>0</v>
      </c>
      <c r="E7062" s="10">
        <f>IF(D7062=1, IF(OR(C7062&lt;10, C7062&gt;=15),1,0), IF(OR(C7062&lt;7, C7062&gt;=18),1,0))</f>
        <v/>
      </c>
      <c r="F7062" s="11" t="n">
        <v>0.502</v>
      </c>
      <c r="G7062" s="12">
        <f>0*8</f>
        <v/>
      </c>
      <c r="H7062" s="12">
        <f>F7062-G7062</f>
        <v/>
      </c>
      <c r="I7062" s="10">
        <f>IF(E7062=0,"Fora",IF(E7061=0,"Carg xar",IF(H7062&lt;0,IF(M7062&lt;0.9,"Carg FV","Stby"),IF(M7062&gt;P7062,"V2H",IF(M7062&lt;0.9,"Carg xar","Stby")))))</f>
        <v/>
      </c>
      <c r="J7062" s="12">
        <f>IF(OR(I7062="Carg FV",I7062="Carg xar"),MIN(IF(I7062="Carg FV",ABS(H7062),7.4),7.4,MAX(0,(0.9-M7062)*40)*0.95),0)</f>
        <v/>
      </c>
      <c r="K7062" s="12">
        <f>IF(I7062="V2H",MIN(MAX(0,H7062),7.4,MAX(0,(M7062-P7062)*40)*0.95),0)</f>
        <v/>
      </c>
      <c r="L7062" s="12">
        <f>IF(E7062=0,0,MAX(0,H7062-K7062))</f>
        <v/>
      </c>
      <c r="M7062" s="13">
        <f>M7061+J7061/40-IF(I7061="V2H",K7061/(0.95*40),0)-IF(E7062=0,IF(E7061=1,IF(D7062=1,30,40)*0.18/(2*40),0),0)-IF(E7062=1,IF(E7061=0,IF(D7062=1,30,40)*0.18/(2*40),0),0)</f>
        <v/>
      </c>
      <c r="N7062" s="14" t="n">
        <v>0.09</v>
      </c>
      <c r="O7062" s="15">
        <f>K7062*N7062</f>
        <v/>
      </c>
      <c r="P7062">
        <f>IF(E7062=0,0.3,IF(D7062=1,IF(C7062&gt;=Params!$B$13-3,IF(C7062&lt;Params!$B$13,Params!$B$20,0.3),0.3),IF(C7062&gt;=Params!$B$15-3,IF(C7062&lt;Params!$B$15,Params!$B$21,0.3),0.3)))</f>
        <v/>
      </c>
    </row>
    <row r="7063" ht="15" customHeight="1" s="1">
      <c r="A7063" s="9" t="n">
        <v>7060</v>
      </c>
      <c r="B7063" s="6" t="inlineStr">
        <is>
          <t>22/10</t>
        </is>
      </c>
      <c r="C7063" s="6" t="n">
        <v>3</v>
      </c>
      <c r="D7063" s="6" t="n">
        <v>0</v>
      </c>
      <c r="E7063" s="10">
        <f>IF(D7063=1, IF(OR(C7063&lt;10, C7063&gt;=15),1,0), IF(OR(C7063&lt;7, C7063&gt;=18),1,0))</f>
        <v/>
      </c>
      <c r="F7063" s="11" t="n">
        <v>0.893</v>
      </c>
      <c r="G7063" s="12">
        <f>0*8</f>
        <v/>
      </c>
      <c r="H7063" s="12">
        <f>F7063-G7063</f>
        <v/>
      </c>
      <c r="I7063" s="10">
        <f>IF(E7063=0,"Fora",IF(E7062=0,"Carg xar",IF(H7063&lt;0,IF(M7063&lt;0.9,"Carg FV","Stby"),IF(M7063&gt;P7063,"V2H",IF(M7063&lt;0.9,"Carg xar","Stby")))))</f>
        <v/>
      </c>
      <c r="J7063" s="12">
        <f>IF(OR(I7063="Carg FV",I7063="Carg xar"),MIN(IF(I7063="Carg FV",ABS(H7063),7.4),7.4,MAX(0,(0.9-M7063)*40)*0.95),0)</f>
        <v/>
      </c>
      <c r="K7063" s="12">
        <f>IF(I7063="V2H",MIN(MAX(0,H7063),7.4,MAX(0,(M7063-P7063)*40)*0.95),0)</f>
        <v/>
      </c>
      <c r="L7063" s="12">
        <f>IF(E7063=0,0,MAX(0,H7063-K7063))</f>
        <v/>
      </c>
      <c r="M7063" s="13">
        <f>M7062+J7062/40-IF(I7062="V2H",K7062/(0.95*40),0)-IF(E7063=0,IF(E7062=1,IF(D7063=1,30,40)*0.18/(2*40),0),0)-IF(E7063=1,IF(E7062=0,IF(D7063=1,30,40)*0.18/(2*40),0),0)</f>
        <v/>
      </c>
      <c r="N7063" s="14" t="n">
        <v>0.09</v>
      </c>
      <c r="O7063" s="15">
        <f>K7063*N7063</f>
        <v/>
      </c>
      <c r="P7063">
        <f>IF(E7063=0,0.3,IF(D7063=1,IF(C7063&gt;=Params!$B$13-3,IF(C7063&lt;Params!$B$13,Params!$B$20,0.3),0.3),IF(C7063&gt;=Params!$B$15-3,IF(C7063&lt;Params!$B$15,Params!$B$21,0.3),0.3)))</f>
        <v/>
      </c>
    </row>
    <row r="7064" ht="15" customHeight="1" s="1">
      <c r="A7064" s="9" t="n">
        <v>7061</v>
      </c>
      <c r="B7064" s="6" t="inlineStr">
        <is>
          <t>22/10</t>
        </is>
      </c>
      <c r="C7064" s="6" t="n">
        <v>4</v>
      </c>
      <c r="D7064" s="6" t="n">
        <v>0</v>
      </c>
      <c r="E7064" s="10">
        <f>IF(D7064=1, IF(OR(C7064&lt;10, C7064&gt;=15),1,0), IF(OR(C7064&lt;7, C7064&gt;=18),1,0))</f>
        <v/>
      </c>
      <c r="F7064" s="11" t="n">
        <v>0.539</v>
      </c>
      <c r="G7064" s="12">
        <f>0*8</f>
        <v/>
      </c>
      <c r="H7064" s="12">
        <f>F7064-G7064</f>
        <v/>
      </c>
      <c r="I7064" s="10">
        <f>IF(E7064=0,"Fora",IF(E7063=0,"Carg xar",IF(H7064&lt;0,IF(M7064&lt;0.9,"Carg FV","Stby"),IF(M7064&gt;P7064,"V2H",IF(M7064&lt;0.9,"Carg xar","Stby")))))</f>
        <v/>
      </c>
      <c r="J7064" s="12">
        <f>IF(OR(I7064="Carg FV",I7064="Carg xar"),MIN(IF(I7064="Carg FV",ABS(H7064),7.4),7.4,MAX(0,(0.9-M7064)*40)*0.95),0)</f>
        <v/>
      </c>
      <c r="K7064" s="12">
        <f>IF(I7064="V2H",MIN(MAX(0,H7064),7.4,MAX(0,(M7064-P7064)*40)*0.95),0)</f>
        <v/>
      </c>
      <c r="L7064" s="12">
        <f>IF(E7064=0,0,MAX(0,H7064-K7064))</f>
        <v/>
      </c>
      <c r="M7064" s="13">
        <f>M7063+J7063/40-IF(I7063="V2H",K7063/(0.95*40),0)-IF(E7064=0,IF(E7063=1,IF(D7064=1,30,40)*0.18/(2*40),0),0)-IF(E7064=1,IF(E7063=0,IF(D7064=1,30,40)*0.18/(2*40),0),0)</f>
        <v/>
      </c>
      <c r="N7064" s="14" t="n">
        <v>0.09</v>
      </c>
      <c r="O7064" s="15">
        <f>K7064*N7064</f>
        <v/>
      </c>
      <c r="P7064">
        <f>IF(E7064=0,0.3,IF(D7064=1,IF(C7064&gt;=Params!$B$13-3,IF(C7064&lt;Params!$B$13,Params!$B$20,0.3),0.3),IF(C7064&gt;=Params!$B$15-3,IF(C7064&lt;Params!$B$15,Params!$B$21,0.3),0.3)))</f>
        <v/>
      </c>
    </row>
    <row r="7065" ht="15" customHeight="1" s="1">
      <c r="A7065" s="9" t="n">
        <v>7062</v>
      </c>
      <c r="B7065" s="6" t="inlineStr">
        <is>
          <t>22/10</t>
        </is>
      </c>
      <c r="C7065" s="6" t="n">
        <v>5</v>
      </c>
      <c r="D7065" s="6" t="n">
        <v>0</v>
      </c>
      <c r="E7065" s="10">
        <f>IF(D7065=1, IF(OR(C7065&lt;10, C7065&gt;=15),1,0), IF(OR(C7065&lt;7, C7065&gt;=18),1,0))</f>
        <v/>
      </c>
      <c r="F7065" s="11" t="n">
        <v>0.962</v>
      </c>
      <c r="G7065" s="12">
        <f>0*8</f>
        <v/>
      </c>
      <c r="H7065" s="12">
        <f>F7065-G7065</f>
        <v/>
      </c>
      <c r="I7065" s="10">
        <f>IF(E7065=0,"Fora",IF(E7064=0,"Carg xar",IF(H7065&lt;0,IF(M7065&lt;0.9,"Carg FV","Stby"),IF(M7065&gt;P7065,"V2H",IF(M7065&lt;0.9,"Carg xar","Stby")))))</f>
        <v/>
      </c>
      <c r="J7065" s="12">
        <f>IF(OR(I7065="Carg FV",I7065="Carg xar"),MIN(IF(I7065="Carg FV",ABS(H7065),7.4),7.4,MAX(0,(0.9-M7065)*40)*0.95),0)</f>
        <v/>
      </c>
      <c r="K7065" s="12">
        <f>IF(I7065="V2H",MIN(MAX(0,H7065),7.4,MAX(0,(M7065-P7065)*40)*0.95),0)</f>
        <v/>
      </c>
      <c r="L7065" s="12">
        <f>IF(E7065=0,0,MAX(0,H7065-K7065))</f>
        <v/>
      </c>
      <c r="M7065" s="13">
        <f>M7064+J7064/40-IF(I7064="V2H",K7064/(0.95*40),0)-IF(E7065=0,IF(E7064=1,IF(D7065=1,30,40)*0.18/(2*40),0),0)-IF(E7065=1,IF(E7064=0,IF(D7065=1,30,40)*0.18/(2*40),0),0)</f>
        <v/>
      </c>
      <c r="N7065" s="14" t="n">
        <v>0.09</v>
      </c>
      <c r="O7065" s="15">
        <f>K7065*N7065</f>
        <v/>
      </c>
      <c r="P7065">
        <f>IF(E7065=0,0.3,IF(D7065=1,IF(C7065&gt;=Params!$B$13-3,IF(C7065&lt;Params!$B$13,Params!$B$20,0.3),0.3),IF(C7065&gt;=Params!$B$15-3,IF(C7065&lt;Params!$B$15,Params!$B$21,0.3),0.3)))</f>
        <v/>
      </c>
    </row>
    <row r="7066" ht="15" customHeight="1" s="1">
      <c r="A7066" s="9" t="n">
        <v>7063</v>
      </c>
      <c r="B7066" s="6" t="inlineStr">
        <is>
          <t>22/10</t>
        </is>
      </c>
      <c r="C7066" s="6" t="n">
        <v>6</v>
      </c>
      <c r="D7066" s="6" t="n">
        <v>0</v>
      </c>
      <c r="E7066" s="10">
        <f>IF(D7066=1, IF(OR(C7066&lt;10, C7066&gt;=15),1,0), IF(OR(C7066&lt;7, C7066&gt;=18),1,0))</f>
        <v/>
      </c>
      <c r="F7066" s="11" t="n">
        <v>0.727</v>
      </c>
      <c r="G7066" s="12">
        <f>0*8</f>
        <v/>
      </c>
      <c r="H7066" s="12">
        <f>F7066-G7066</f>
        <v/>
      </c>
      <c r="I7066" s="10">
        <f>IF(E7066=0,"Fora",IF(E7065=0,"Carg xar",IF(H7066&lt;0,IF(M7066&lt;0.9,"Carg FV","Stby"),IF(M7066&gt;P7066,"V2H",IF(M7066&lt;0.9,"Carg xar","Stby")))))</f>
        <v/>
      </c>
      <c r="J7066" s="12">
        <f>IF(OR(I7066="Carg FV",I7066="Carg xar"),MIN(IF(I7066="Carg FV",ABS(H7066),7.4),7.4,MAX(0,(0.9-M7066)*40)*0.95),0)</f>
        <v/>
      </c>
      <c r="K7066" s="12">
        <f>IF(I7066="V2H",MIN(MAX(0,H7066),7.4,MAX(0,(M7066-P7066)*40)*0.95),0)</f>
        <v/>
      </c>
      <c r="L7066" s="12">
        <f>IF(E7066=0,0,MAX(0,H7066-K7066))</f>
        <v/>
      </c>
      <c r="M7066" s="13">
        <f>M7065+J7065/40-IF(I7065="V2H",K7065/(0.95*40),0)-IF(E7066=0,IF(E7065=1,IF(D7066=1,30,40)*0.18/(2*40),0),0)-IF(E7066=1,IF(E7065=0,IF(D7066=1,30,40)*0.18/(2*40),0),0)</f>
        <v/>
      </c>
      <c r="N7066" s="14" t="n">
        <v>0.09</v>
      </c>
      <c r="O7066" s="15">
        <f>K7066*N7066</f>
        <v/>
      </c>
      <c r="P7066">
        <f>IF(E7066=0,0.3,IF(D7066=1,IF(C7066&gt;=Params!$B$13-3,IF(C7066&lt;Params!$B$13,Params!$B$20,0.3),0.3),IF(C7066&gt;=Params!$B$15-3,IF(C7066&lt;Params!$B$15,Params!$B$21,0.3),0.3)))</f>
        <v/>
      </c>
    </row>
    <row r="7067" ht="15" customHeight="1" s="1">
      <c r="A7067" s="9" t="n">
        <v>7064</v>
      </c>
      <c r="B7067" s="6" t="inlineStr">
        <is>
          <t>22/10</t>
        </is>
      </c>
      <c r="C7067" s="6" t="n">
        <v>7</v>
      </c>
      <c r="D7067" s="6" t="n">
        <v>0</v>
      </c>
      <c r="E7067" s="10">
        <f>IF(D7067=1, IF(OR(C7067&lt;10, C7067&gt;=15),1,0), IF(OR(C7067&lt;7, C7067&gt;=18),1,0))</f>
        <v/>
      </c>
      <c r="F7067" s="11" t="n">
        <v>1.054</v>
      </c>
      <c r="G7067" s="12">
        <f>0.02*8</f>
        <v/>
      </c>
      <c r="H7067" s="12">
        <f>F7067-G7067</f>
        <v/>
      </c>
      <c r="I7067" s="10">
        <f>IF(E7067=0,"Fora",IF(E7066=0,"Carg xar",IF(H7067&lt;0,IF(M7067&lt;0.9,"Carg FV","Stby"),IF(M7067&gt;P7067,"V2H",IF(M7067&lt;0.9,"Carg xar","Stby")))))</f>
        <v/>
      </c>
      <c r="J7067" s="12">
        <f>IF(OR(I7067="Carg FV",I7067="Carg xar"),MIN(IF(I7067="Carg FV",ABS(H7067),7.4),7.4,MAX(0,(0.9-M7067)*40)*0.95),0)</f>
        <v/>
      </c>
      <c r="K7067" s="12">
        <f>IF(I7067="V2H",MIN(MAX(0,H7067),7.4,MAX(0,(M7067-P7067)*40)*0.95),0)</f>
        <v/>
      </c>
      <c r="L7067" s="12">
        <f>IF(E7067=0,0,MAX(0,H7067-K7067))</f>
        <v/>
      </c>
      <c r="M7067" s="13">
        <f>M7066+J7066/40-IF(I7066="V2H",K7066/(0.95*40),0)-IF(E7067=0,IF(E7066=1,IF(D7067=1,30,40)*0.18/(2*40),0),0)-IF(E7067=1,IF(E7066=0,IF(D7067=1,30,40)*0.18/(2*40),0),0)</f>
        <v/>
      </c>
      <c r="N7067" s="14" t="n">
        <v>0.09</v>
      </c>
      <c r="O7067" s="15">
        <f>K7067*N7067</f>
        <v/>
      </c>
      <c r="P7067">
        <f>IF(E7067=0,0.3,IF(D7067=1,IF(C7067&gt;=Params!$B$13-3,IF(C7067&lt;Params!$B$13,Params!$B$20,0.3),0.3),IF(C7067&gt;=Params!$B$15-3,IF(C7067&lt;Params!$B$15,Params!$B$21,0.3),0.3)))</f>
        <v/>
      </c>
    </row>
    <row r="7068" ht="15" customHeight="1" s="1">
      <c r="A7068" s="9" t="n">
        <v>7065</v>
      </c>
      <c r="B7068" s="6" t="inlineStr">
        <is>
          <t>22/10</t>
        </is>
      </c>
      <c r="C7068" s="6" t="n">
        <v>8</v>
      </c>
      <c r="D7068" s="6" t="n">
        <v>0</v>
      </c>
      <c r="E7068" s="10">
        <f>IF(D7068=1, IF(OR(C7068&lt;10, C7068&gt;=15),1,0), IF(OR(C7068&lt;7, C7068&gt;=18),1,0))</f>
        <v/>
      </c>
      <c r="F7068" s="11" t="n">
        <v>1.771</v>
      </c>
      <c r="G7068" s="12">
        <f>0.14*8</f>
        <v/>
      </c>
      <c r="H7068" s="12">
        <f>F7068-G7068</f>
        <v/>
      </c>
      <c r="I7068" s="10">
        <f>IF(E7068=0,"Fora",IF(E7067=0,"Carg xar",IF(H7068&lt;0,IF(M7068&lt;0.9,"Carg FV","Stby"),IF(M7068&gt;P7068,"V2H",IF(M7068&lt;0.9,"Carg xar","Stby")))))</f>
        <v/>
      </c>
      <c r="J7068" s="12">
        <f>IF(OR(I7068="Carg FV",I7068="Carg xar"),MIN(IF(I7068="Carg FV",ABS(H7068),7.4),7.4,MAX(0,(0.9-M7068)*40)*0.95),0)</f>
        <v/>
      </c>
      <c r="K7068" s="12">
        <f>IF(I7068="V2H",MIN(MAX(0,H7068),7.4,MAX(0,(M7068-P7068)*40)*0.95),0)</f>
        <v/>
      </c>
      <c r="L7068" s="12">
        <f>IF(E7068=0,0,MAX(0,H7068-K7068))</f>
        <v/>
      </c>
      <c r="M7068" s="13">
        <f>M7067+J7067/40-IF(I7067="V2H",K7067/(0.95*40),0)-IF(E7068=0,IF(E7067=1,IF(D7068=1,30,40)*0.18/(2*40),0),0)-IF(E7068=1,IF(E7067=0,IF(D7068=1,30,40)*0.18/(2*40),0),0)</f>
        <v/>
      </c>
      <c r="N7068" s="14" t="n">
        <v>0.15</v>
      </c>
      <c r="O7068" s="15">
        <f>K7068*N7068</f>
        <v/>
      </c>
      <c r="P7068">
        <f>IF(E7068=0,0.3,IF(D7068=1,IF(C7068&gt;=Params!$B$13-3,IF(C7068&lt;Params!$B$13,Params!$B$20,0.3),0.3),IF(C7068&gt;=Params!$B$15-3,IF(C7068&lt;Params!$B$15,Params!$B$21,0.3),0.3)))</f>
        <v/>
      </c>
    </row>
    <row r="7069" ht="15" customHeight="1" s="1">
      <c r="A7069" s="9" t="n">
        <v>7066</v>
      </c>
      <c r="B7069" s="6" t="inlineStr">
        <is>
          <t>22/10</t>
        </is>
      </c>
      <c r="C7069" s="6" t="n">
        <v>9</v>
      </c>
      <c r="D7069" s="6" t="n">
        <v>0</v>
      </c>
      <c r="E7069" s="10">
        <f>IF(D7069=1, IF(OR(C7069&lt;10, C7069&gt;=15),1,0), IF(OR(C7069&lt;7, C7069&gt;=18),1,0))</f>
        <v/>
      </c>
      <c r="F7069" s="11" t="n">
        <v>4.051</v>
      </c>
      <c r="G7069" s="12">
        <f>0.32*8</f>
        <v/>
      </c>
      <c r="H7069" s="12">
        <f>F7069-G7069</f>
        <v/>
      </c>
      <c r="I7069" s="10">
        <f>IF(E7069=0,"Fora",IF(E7068=0,"Carg xar",IF(H7069&lt;0,IF(M7069&lt;0.9,"Carg FV","Stby"),IF(M7069&gt;P7069,"V2H",IF(M7069&lt;0.9,"Carg xar","Stby")))))</f>
        <v/>
      </c>
      <c r="J7069" s="12">
        <f>IF(OR(I7069="Carg FV",I7069="Carg xar"),MIN(IF(I7069="Carg FV",ABS(H7069),7.4),7.4,MAX(0,(0.9-M7069)*40)*0.95),0)</f>
        <v/>
      </c>
      <c r="K7069" s="12">
        <f>IF(I7069="V2H",MIN(MAX(0,H7069),7.4,MAX(0,(M7069-P7069)*40)*0.95),0)</f>
        <v/>
      </c>
      <c r="L7069" s="12">
        <f>IF(E7069=0,0,MAX(0,H7069-K7069))</f>
        <v/>
      </c>
      <c r="M7069" s="13">
        <f>M7068+J7068/40-IF(I7068="V2H",K7068/(0.95*40),0)-IF(E7069=0,IF(E7068=1,IF(D7069=1,30,40)*0.18/(2*40),0),0)-IF(E7069=1,IF(E7068=0,IF(D7069=1,30,40)*0.18/(2*40),0),0)</f>
        <v/>
      </c>
      <c r="N7069" s="14" t="n">
        <v>0.15</v>
      </c>
      <c r="O7069" s="15">
        <f>K7069*N7069</f>
        <v/>
      </c>
      <c r="P7069">
        <f>IF(E7069=0,0.3,IF(D7069=1,IF(C7069&gt;=Params!$B$13-3,IF(C7069&lt;Params!$B$13,Params!$B$20,0.3),0.3),IF(C7069&gt;=Params!$B$15-3,IF(C7069&lt;Params!$B$15,Params!$B$21,0.3),0.3)))</f>
        <v/>
      </c>
    </row>
    <row r="7070" ht="15" customHeight="1" s="1">
      <c r="A7070" s="9" t="n">
        <v>7067</v>
      </c>
      <c r="B7070" s="6" t="inlineStr">
        <is>
          <t>22/10</t>
        </is>
      </c>
      <c r="C7070" s="6" t="n">
        <v>10</v>
      </c>
      <c r="D7070" s="6" t="n">
        <v>0</v>
      </c>
      <c r="E7070" s="10">
        <f>IF(D7070=1, IF(OR(C7070&lt;10, C7070&gt;=15),1,0), IF(OR(C7070&lt;7, C7070&gt;=18),1,0))</f>
        <v/>
      </c>
      <c r="F7070" s="11" t="n">
        <v>0.157</v>
      </c>
      <c r="G7070" s="12">
        <f>0.52*8</f>
        <v/>
      </c>
      <c r="H7070" s="12">
        <f>F7070-G7070</f>
        <v/>
      </c>
      <c r="I7070" s="10">
        <f>IF(E7070=0,"Fora",IF(E7069=0,"Carg xar",IF(H7070&lt;0,IF(M7070&lt;0.9,"Carg FV","Stby"),IF(M7070&gt;P7070,"V2H",IF(M7070&lt;0.9,"Carg xar","Stby")))))</f>
        <v/>
      </c>
      <c r="J7070" s="12">
        <f>IF(OR(I7070="Carg FV",I7070="Carg xar"),MIN(IF(I7070="Carg FV",ABS(H7070),7.4),7.4,MAX(0,(0.9-M7070)*40)*0.95),0)</f>
        <v/>
      </c>
      <c r="K7070" s="12">
        <f>IF(I7070="V2H",MIN(MAX(0,H7070),7.4,MAX(0,(M7070-P7070)*40)*0.95),0)</f>
        <v/>
      </c>
      <c r="L7070" s="12">
        <f>IF(E7070=0,0,MAX(0,H7070-K7070))</f>
        <v/>
      </c>
      <c r="M7070" s="13">
        <f>M7069+J7069/40-IF(I7069="V2H",K7069/(0.95*40),0)-IF(E7070=0,IF(E7069=1,IF(D7070=1,30,40)*0.18/(2*40),0),0)-IF(E7070=1,IF(E7069=0,IF(D7070=1,30,40)*0.18/(2*40),0),0)</f>
        <v/>
      </c>
      <c r="N7070" s="14" t="n">
        <v>0.2</v>
      </c>
      <c r="O7070" s="15">
        <f>K7070*N7070</f>
        <v/>
      </c>
      <c r="P7070">
        <f>IF(E7070=0,0.3,IF(D7070=1,IF(C7070&gt;=Params!$B$13-3,IF(C7070&lt;Params!$B$13,Params!$B$20,0.3),0.3),IF(C7070&gt;=Params!$B$15-3,IF(C7070&lt;Params!$B$15,Params!$B$21,0.3),0.3)))</f>
        <v/>
      </c>
    </row>
    <row r="7071" ht="15" customHeight="1" s="1">
      <c r="A7071" s="9" t="n">
        <v>7068</v>
      </c>
      <c r="B7071" s="6" t="inlineStr">
        <is>
          <t>22/10</t>
        </is>
      </c>
      <c r="C7071" s="6" t="n">
        <v>11</v>
      </c>
      <c r="D7071" s="6" t="n">
        <v>0</v>
      </c>
      <c r="E7071" s="10">
        <f>IF(D7071=1, IF(OR(C7071&lt;10, C7071&gt;=15),1,0), IF(OR(C7071&lt;7, C7071&gt;=18),1,0))</f>
        <v/>
      </c>
      <c r="F7071" s="11" t="n">
        <v>1.258</v>
      </c>
      <c r="G7071" s="12">
        <f>0.65*8</f>
        <v/>
      </c>
      <c r="H7071" s="12">
        <f>F7071-G7071</f>
        <v/>
      </c>
      <c r="I7071" s="10">
        <f>IF(E7071=0,"Fora",IF(E7070=0,"Carg xar",IF(H7071&lt;0,IF(M7071&lt;0.9,"Carg FV","Stby"),IF(M7071&gt;P7071,"V2H",IF(M7071&lt;0.9,"Carg xar","Stby")))))</f>
        <v/>
      </c>
      <c r="J7071" s="12">
        <f>IF(OR(I7071="Carg FV",I7071="Carg xar"),MIN(IF(I7071="Carg FV",ABS(H7071),7.4),7.4,MAX(0,(0.9-M7071)*40)*0.95),0)</f>
        <v/>
      </c>
      <c r="K7071" s="12">
        <f>IF(I7071="V2H",MIN(MAX(0,H7071),7.4,MAX(0,(M7071-P7071)*40)*0.95),0)</f>
        <v/>
      </c>
      <c r="L7071" s="12">
        <f>IF(E7071=0,0,MAX(0,H7071-K7071))</f>
        <v/>
      </c>
      <c r="M7071" s="13">
        <f>M7070+J7070/40-IF(I7070="V2H",K7070/(0.95*40),0)-IF(E7071=0,IF(E7070=1,IF(D7071=1,30,40)*0.18/(2*40),0),0)-IF(E7071=1,IF(E7070=0,IF(D7071=1,30,40)*0.18/(2*40),0),0)</f>
        <v/>
      </c>
      <c r="N7071" s="14" t="n">
        <v>0.2</v>
      </c>
      <c r="O7071" s="15">
        <f>K7071*N7071</f>
        <v/>
      </c>
      <c r="P7071">
        <f>IF(E7071=0,0.3,IF(D7071=1,IF(C7071&gt;=Params!$B$13-3,IF(C7071&lt;Params!$B$13,Params!$B$20,0.3),0.3),IF(C7071&gt;=Params!$B$15-3,IF(C7071&lt;Params!$B$15,Params!$B$21,0.3),0.3)))</f>
        <v/>
      </c>
    </row>
    <row r="7072" ht="15" customHeight="1" s="1">
      <c r="A7072" s="9" t="n">
        <v>7069</v>
      </c>
      <c r="B7072" s="6" t="inlineStr">
        <is>
          <t>22/10</t>
        </is>
      </c>
      <c r="C7072" s="6" t="n">
        <v>12</v>
      </c>
      <c r="D7072" s="6" t="n">
        <v>0</v>
      </c>
      <c r="E7072" s="10">
        <f>IF(D7072=1, IF(OR(C7072&lt;10, C7072&gt;=15),1,0), IF(OR(C7072&lt;7, C7072&gt;=18),1,0))</f>
        <v/>
      </c>
      <c r="F7072" s="11" t="n">
        <v>1.403</v>
      </c>
      <c r="G7072" s="12">
        <f>0.72*8</f>
        <v/>
      </c>
      <c r="H7072" s="12">
        <f>F7072-G7072</f>
        <v/>
      </c>
      <c r="I7072" s="10">
        <f>IF(E7072=0,"Fora",IF(E7071=0,"Carg xar",IF(H7072&lt;0,IF(M7072&lt;0.9,"Carg FV","Stby"),IF(M7072&gt;P7072,"V2H",IF(M7072&lt;0.9,"Carg xar","Stby")))))</f>
        <v/>
      </c>
      <c r="J7072" s="12">
        <f>IF(OR(I7072="Carg FV",I7072="Carg xar"),MIN(IF(I7072="Carg FV",ABS(H7072),7.4),7.4,MAX(0,(0.9-M7072)*40)*0.95),0)</f>
        <v/>
      </c>
      <c r="K7072" s="12">
        <f>IF(I7072="V2H",MIN(MAX(0,H7072),7.4,MAX(0,(M7072-P7072)*40)*0.95),0)</f>
        <v/>
      </c>
      <c r="L7072" s="12">
        <f>IF(E7072=0,0,MAX(0,H7072-K7072))</f>
        <v/>
      </c>
      <c r="M7072" s="13">
        <f>M7071+J7071/40-IF(I7071="V2H",K7071/(0.95*40),0)-IF(E7072=0,IF(E7071=1,IF(D7072=1,30,40)*0.18/(2*40),0),0)-IF(E7072=1,IF(E7071=0,IF(D7072=1,30,40)*0.18/(2*40),0),0)</f>
        <v/>
      </c>
      <c r="N7072" s="14" t="n">
        <v>0.2</v>
      </c>
      <c r="O7072" s="15">
        <f>K7072*N7072</f>
        <v/>
      </c>
      <c r="P7072">
        <f>IF(E7072=0,0.3,IF(D7072=1,IF(C7072&gt;=Params!$B$13-3,IF(C7072&lt;Params!$B$13,Params!$B$20,0.3),0.3),IF(C7072&gt;=Params!$B$15-3,IF(C7072&lt;Params!$B$15,Params!$B$21,0.3),0.3)))</f>
        <v/>
      </c>
    </row>
    <row r="7073" ht="15" customHeight="1" s="1">
      <c r="A7073" s="9" t="n">
        <v>7070</v>
      </c>
      <c r="B7073" s="6" t="inlineStr">
        <is>
          <t>22/10</t>
        </is>
      </c>
      <c r="C7073" s="6" t="n">
        <v>13</v>
      </c>
      <c r="D7073" s="6" t="n">
        <v>0</v>
      </c>
      <c r="E7073" s="10">
        <f>IF(D7073=1, IF(OR(C7073&lt;10, C7073&gt;=15),1,0), IF(OR(C7073&lt;7, C7073&gt;=18),1,0))</f>
        <v/>
      </c>
      <c r="F7073" s="11" t="n">
        <v>0</v>
      </c>
      <c r="G7073" s="12">
        <f>0.68*8</f>
        <v/>
      </c>
      <c r="H7073" s="12">
        <f>F7073-G7073</f>
        <v/>
      </c>
      <c r="I7073" s="10">
        <f>IF(E7073=0,"Fora",IF(E7072=0,"Carg xar",IF(H7073&lt;0,IF(M7073&lt;0.9,"Carg FV","Stby"),IF(M7073&gt;P7073,"V2H",IF(M7073&lt;0.9,"Carg xar","Stby")))))</f>
        <v/>
      </c>
      <c r="J7073" s="12">
        <f>IF(OR(I7073="Carg FV",I7073="Carg xar"),MIN(IF(I7073="Carg FV",ABS(H7073),7.4),7.4,MAX(0,(0.9-M7073)*40)*0.95),0)</f>
        <v/>
      </c>
      <c r="K7073" s="12">
        <f>IF(I7073="V2H",MIN(MAX(0,H7073),7.4,MAX(0,(M7073-P7073)*40)*0.95),0)</f>
        <v/>
      </c>
      <c r="L7073" s="12">
        <f>IF(E7073=0,0,MAX(0,H7073-K7073))</f>
        <v/>
      </c>
      <c r="M7073" s="13">
        <f>M7072+J7072/40-IF(I7072="V2H",K7072/(0.95*40),0)-IF(E7073=0,IF(E7072=1,IF(D7073=1,30,40)*0.18/(2*40),0),0)-IF(E7073=1,IF(E7072=0,IF(D7073=1,30,40)*0.18/(2*40),0),0)</f>
        <v/>
      </c>
      <c r="N7073" s="14" t="n">
        <v>0.2</v>
      </c>
      <c r="O7073" s="15">
        <f>K7073*N7073</f>
        <v/>
      </c>
      <c r="P7073">
        <f>IF(E7073=0,0.3,IF(D7073=1,IF(C7073&gt;=Params!$B$13-3,IF(C7073&lt;Params!$B$13,Params!$B$20,0.3),0.3),IF(C7073&gt;=Params!$B$15-3,IF(C7073&lt;Params!$B$15,Params!$B$21,0.3),0.3)))</f>
        <v/>
      </c>
    </row>
    <row r="7074" ht="15" customHeight="1" s="1">
      <c r="A7074" s="9" t="n">
        <v>7071</v>
      </c>
      <c r="B7074" s="6" t="inlineStr">
        <is>
          <t>22/10</t>
        </is>
      </c>
      <c r="C7074" s="6" t="n">
        <v>14</v>
      </c>
      <c r="D7074" s="6" t="n">
        <v>0</v>
      </c>
      <c r="E7074" s="10">
        <f>IF(D7074=1, IF(OR(C7074&lt;10, C7074&gt;=15),1,0), IF(OR(C7074&lt;7, C7074&gt;=18),1,0))</f>
        <v/>
      </c>
      <c r="F7074" s="11" t="n">
        <v>0</v>
      </c>
      <c r="G7074" s="12">
        <f>0.55*8</f>
        <v/>
      </c>
      <c r="H7074" s="12">
        <f>F7074-G7074</f>
        <v/>
      </c>
      <c r="I7074" s="10">
        <f>IF(E7074=0,"Fora",IF(E7073=0,"Carg xar",IF(H7074&lt;0,IF(M7074&lt;0.9,"Carg FV","Stby"),IF(M7074&gt;P7074,"V2H",IF(M7074&lt;0.9,"Carg xar","Stby")))))</f>
        <v/>
      </c>
      <c r="J7074" s="12">
        <f>IF(OR(I7074="Carg FV",I7074="Carg xar"),MIN(IF(I7074="Carg FV",ABS(H7074),7.4),7.4,MAX(0,(0.9-M7074)*40)*0.95),0)</f>
        <v/>
      </c>
      <c r="K7074" s="12">
        <f>IF(I7074="V2H",MIN(MAX(0,H7074),7.4,MAX(0,(M7074-P7074)*40)*0.95),0)</f>
        <v/>
      </c>
      <c r="L7074" s="12">
        <f>IF(E7074=0,0,MAX(0,H7074-K7074))</f>
        <v/>
      </c>
      <c r="M7074" s="13">
        <f>M7073+J7073/40-IF(I7073="V2H",K7073/(0.95*40),0)-IF(E7074=0,IF(E7073=1,IF(D7074=1,30,40)*0.18/(2*40),0),0)-IF(E7074=1,IF(E7073=0,IF(D7074=1,30,40)*0.18/(2*40),0),0)</f>
        <v/>
      </c>
      <c r="N7074" s="14" t="n">
        <v>0.15</v>
      </c>
      <c r="O7074" s="15">
        <f>K7074*N7074</f>
        <v/>
      </c>
      <c r="P7074">
        <f>IF(E7074=0,0.3,IF(D7074=1,IF(C7074&gt;=Params!$B$13-3,IF(C7074&lt;Params!$B$13,Params!$B$20,0.3),0.3),IF(C7074&gt;=Params!$B$15-3,IF(C7074&lt;Params!$B$15,Params!$B$21,0.3),0.3)))</f>
        <v/>
      </c>
    </row>
    <row r="7075" ht="15" customHeight="1" s="1">
      <c r="A7075" s="9" t="n">
        <v>7072</v>
      </c>
      <c r="B7075" s="6" t="inlineStr">
        <is>
          <t>22/10</t>
        </is>
      </c>
      <c r="C7075" s="6" t="n">
        <v>15</v>
      </c>
      <c r="D7075" s="6" t="n">
        <v>0</v>
      </c>
      <c r="E7075" s="10">
        <f>IF(D7075=1, IF(OR(C7075&lt;10, C7075&gt;=15),1,0), IF(OR(C7075&lt;7, C7075&gt;=18),1,0))</f>
        <v/>
      </c>
      <c r="F7075" s="11" t="n">
        <v>0</v>
      </c>
      <c r="G7075" s="12">
        <f>0.38*8</f>
        <v/>
      </c>
      <c r="H7075" s="12">
        <f>F7075-G7075</f>
        <v/>
      </c>
      <c r="I7075" s="10">
        <f>IF(E7075=0,"Fora",IF(E7074=0,"Carg xar",IF(H7075&lt;0,IF(M7075&lt;0.9,"Carg FV","Stby"),IF(M7075&gt;P7075,"V2H",IF(M7075&lt;0.9,"Carg xar","Stby")))))</f>
        <v/>
      </c>
      <c r="J7075" s="12">
        <f>IF(OR(I7075="Carg FV",I7075="Carg xar"),MIN(IF(I7075="Carg FV",ABS(H7075),7.4),7.4,MAX(0,(0.9-M7075)*40)*0.95),0)</f>
        <v/>
      </c>
      <c r="K7075" s="12">
        <f>IF(I7075="V2H",MIN(MAX(0,H7075),7.4,MAX(0,(M7075-P7075)*40)*0.95),0)</f>
        <v/>
      </c>
      <c r="L7075" s="12">
        <f>IF(E7075=0,0,MAX(0,H7075-K7075))</f>
        <v/>
      </c>
      <c r="M7075" s="13">
        <f>M7074+J7074/40-IF(I7074="V2H",K7074/(0.95*40),0)-IF(E7075=0,IF(E7074=1,IF(D7075=1,30,40)*0.18/(2*40),0),0)-IF(E7075=1,IF(E7074=0,IF(D7075=1,30,40)*0.18/(2*40),0),0)</f>
        <v/>
      </c>
      <c r="N7075" s="14" t="n">
        <v>0.15</v>
      </c>
      <c r="O7075" s="15">
        <f>K7075*N7075</f>
        <v/>
      </c>
      <c r="P7075">
        <f>IF(E7075=0,0.3,IF(D7075=1,IF(C7075&gt;=Params!$B$13-3,IF(C7075&lt;Params!$B$13,Params!$B$20,0.3),0.3),IF(C7075&gt;=Params!$B$15-3,IF(C7075&lt;Params!$B$15,Params!$B$21,0.3),0.3)))</f>
        <v/>
      </c>
    </row>
    <row r="7076" ht="15" customHeight="1" s="1">
      <c r="A7076" s="9" t="n">
        <v>7073</v>
      </c>
      <c r="B7076" s="6" t="inlineStr">
        <is>
          <t>22/10</t>
        </is>
      </c>
      <c r="C7076" s="6" t="n">
        <v>16</v>
      </c>
      <c r="D7076" s="6" t="n">
        <v>0</v>
      </c>
      <c r="E7076" s="10">
        <f>IF(D7076=1, IF(OR(C7076&lt;10, C7076&gt;=15),1,0), IF(OR(C7076&lt;7, C7076&gt;=18),1,0))</f>
        <v/>
      </c>
      <c r="F7076" s="11" t="n">
        <v>0</v>
      </c>
      <c r="G7076" s="12">
        <f>0.18*8</f>
        <v/>
      </c>
      <c r="H7076" s="12">
        <f>F7076-G7076</f>
        <v/>
      </c>
      <c r="I7076" s="10">
        <f>IF(E7076=0,"Fora",IF(E7075=0,"Carg xar",IF(H7076&lt;0,IF(M7076&lt;0.9,"Carg FV","Stby"),IF(M7076&gt;P7076,"V2H",IF(M7076&lt;0.9,"Carg xar","Stby")))))</f>
        <v/>
      </c>
      <c r="J7076" s="12">
        <f>IF(OR(I7076="Carg FV",I7076="Carg xar"),MIN(IF(I7076="Carg FV",ABS(H7076),7.4),7.4,MAX(0,(0.9-M7076)*40)*0.95),0)</f>
        <v/>
      </c>
      <c r="K7076" s="12">
        <f>IF(I7076="V2H",MIN(MAX(0,H7076),7.4,MAX(0,(M7076-P7076)*40)*0.95),0)</f>
        <v/>
      </c>
      <c r="L7076" s="12">
        <f>IF(E7076=0,0,MAX(0,H7076-K7076))</f>
        <v/>
      </c>
      <c r="M7076" s="13">
        <f>M7075+J7075/40-IF(I7075="V2H",K7075/(0.95*40),0)-IF(E7076=0,IF(E7075=1,IF(D7076=1,30,40)*0.18/(2*40),0),0)-IF(E7076=1,IF(E7075=0,IF(D7076=1,30,40)*0.18/(2*40),0),0)</f>
        <v/>
      </c>
      <c r="N7076" s="14" t="n">
        <v>0.15</v>
      </c>
      <c r="O7076" s="15">
        <f>K7076*N7076</f>
        <v/>
      </c>
      <c r="P7076">
        <f>IF(E7076=0,0.3,IF(D7076=1,IF(C7076&gt;=Params!$B$13-3,IF(C7076&lt;Params!$B$13,Params!$B$20,0.3),0.3),IF(C7076&gt;=Params!$B$15-3,IF(C7076&lt;Params!$B$15,Params!$B$21,0.3),0.3)))</f>
        <v/>
      </c>
    </row>
    <row r="7077" ht="15" customHeight="1" s="1">
      <c r="A7077" s="9" t="n">
        <v>7074</v>
      </c>
      <c r="B7077" s="6" t="inlineStr">
        <is>
          <t>22/10</t>
        </is>
      </c>
      <c r="C7077" s="6" t="n">
        <v>17</v>
      </c>
      <c r="D7077" s="6" t="n">
        <v>0</v>
      </c>
      <c r="E7077" s="10">
        <f>IF(D7077=1, IF(OR(C7077&lt;10, C7077&gt;=15),1,0), IF(OR(C7077&lt;7, C7077&gt;=18),1,0))</f>
        <v/>
      </c>
      <c r="F7077" s="11" t="n">
        <v>0</v>
      </c>
      <c r="G7077" s="12">
        <f>0.04*8</f>
        <v/>
      </c>
      <c r="H7077" s="12">
        <f>F7077-G7077</f>
        <v/>
      </c>
      <c r="I7077" s="10">
        <f>IF(E7077=0,"Fora",IF(E7076=0,"Carg xar",IF(H7077&lt;0,IF(M7077&lt;0.9,"Carg FV","Stby"),IF(M7077&gt;P7077,"V2H",IF(M7077&lt;0.9,"Carg xar","Stby")))))</f>
        <v/>
      </c>
      <c r="J7077" s="12">
        <f>IF(OR(I7077="Carg FV",I7077="Carg xar"),MIN(IF(I7077="Carg FV",ABS(H7077),7.4),7.4,MAX(0,(0.9-M7077)*40)*0.95),0)</f>
        <v/>
      </c>
      <c r="K7077" s="12">
        <f>IF(I7077="V2H",MIN(MAX(0,H7077),7.4,MAX(0,(M7077-P7077)*40)*0.95),0)</f>
        <v/>
      </c>
      <c r="L7077" s="12">
        <f>IF(E7077=0,0,MAX(0,H7077-K7077))</f>
        <v/>
      </c>
      <c r="M7077" s="13">
        <f>M7076+J7076/40-IF(I7076="V2H",K7076/(0.95*40),0)-IF(E7077=0,IF(E7076=1,IF(D7077=1,30,40)*0.18/(2*40),0),0)-IF(E7077=1,IF(E7076=0,IF(D7077=1,30,40)*0.18/(2*40),0),0)</f>
        <v/>
      </c>
      <c r="N7077" s="14" t="n">
        <v>0.15</v>
      </c>
      <c r="O7077" s="15">
        <f>K7077*N7077</f>
        <v/>
      </c>
      <c r="P7077">
        <f>IF(E7077=0,0.3,IF(D7077=1,IF(C7077&gt;=Params!$B$13-3,IF(C7077&lt;Params!$B$13,Params!$B$20,0.3),0.3),IF(C7077&gt;=Params!$B$15-3,IF(C7077&lt;Params!$B$15,Params!$B$21,0.3),0.3)))</f>
        <v/>
      </c>
    </row>
    <row r="7078" ht="15" customHeight="1" s="1">
      <c r="A7078" s="9" t="n">
        <v>7075</v>
      </c>
      <c r="B7078" s="6" t="inlineStr">
        <is>
          <t>22/10</t>
        </is>
      </c>
      <c r="C7078" s="6" t="n">
        <v>18</v>
      </c>
      <c r="D7078" s="6" t="n">
        <v>0</v>
      </c>
      <c r="E7078" s="10">
        <f>IF(D7078=1, IF(OR(C7078&lt;10, C7078&gt;=15),1,0), IF(OR(C7078&lt;7, C7078&gt;=18),1,0))</f>
        <v/>
      </c>
      <c r="F7078" s="11" t="n">
        <v>0.027</v>
      </c>
      <c r="G7078" s="12">
        <f>0*8</f>
        <v/>
      </c>
      <c r="H7078" s="12">
        <f>F7078-G7078</f>
        <v/>
      </c>
      <c r="I7078" s="10">
        <f>IF(E7078=0,"Fora",IF(E7077=0,"Carg xar",IF(H7078&lt;0,IF(M7078&lt;0.9,"Carg FV","Stby"),IF(M7078&gt;P7078,"V2H",IF(M7078&lt;0.9,"Carg xar","Stby")))))</f>
        <v/>
      </c>
      <c r="J7078" s="12">
        <f>IF(OR(I7078="Carg FV",I7078="Carg xar"),MIN(IF(I7078="Carg FV",ABS(H7078),7.4),7.4,MAX(0,(0.9-M7078)*40)*0.95),0)</f>
        <v/>
      </c>
      <c r="K7078" s="12">
        <f>IF(I7078="V2H",MIN(MAX(0,H7078),7.4,MAX(0,(M7078-P7078)*40)*0.95),0)</f>
        <v/>
      </c>
      <c r="L7078" s="12">
        <f>IF(E7078=0,0,MAX(0,H7078-K7078))</f>
        <v/>
      </c>
      <c r="M7078" s="13">
        <f>M7077+J7077/40-IF(I7077="V2H",K7077/(0.95*40),0)-IF(E7078=0,IF(E7077=1,IF(D7078=1,30,40)*0.18/(2*40),0),0)-IF(E7078=1,IF(E7077=0,IF(D7078=1,30,40)*0.18/(2*40),0),0)</f>
        <v/>
      </c>
      <c r="N7078" s="14" t="n">
        <v>0.2</v>
      </c>
      <c r="O7078" s="15">
        <f>K7078*N7078</f>
        <v/>
      </c>
      <c r="P7078">
        <f>IF(E7078=0,0.3,IF(D7078=1,IF(C7078&gt;=Params!$B$13-3,IF(C7078&lt;Params!$B$13,Params!$B$20,0.3),0.3),IF(C7078&gt;=Params!$B$15-3,IF(C7078&lt;Params!$B$15,Params!$B$21,0.3),0.3)))</f>
        <v/>
      </c>
    </row>
    <row r="7079" ht="15" customHeight="1" s="1">
      <c r="A7079" s="9" t="n">
        <v>7076</v>
      </c>
      <c r="B7079" s="6" t="inlineStr">
        <is>
          <t>22/10</t>
        </is>
      </c>
      <c r="C7079" s="6" t="n">
        <v>19</v>
      </c>
      <c r="D7079" s="6" t="n">
        <v>0</v>
      </c>
      <c r="E7079" s="10">
        <f>IF(D7079=1, IF(OR(C7079&lt;10, C7079&gt;=15),1,0), IF(OR(C7079&lt;7, C7079&gt;=18),1,0))</f>
        <v/>
      </c>
      <c r="F7079" s="11" t="n">
        <v>0.44</v>
      </c>
      <c r="G7079" s="12">
        <f>0*8</f>
        <v/>
      </c>
      <c r="H7079" s="12">
        <f>F7079-G7079</f>
        <v/>
      </c>
      <c r="I7079" s="10">
        <f>IF(E7079=0,"Fora",IF(E7078=0,"Carg xar",IF(H7079&lt;0,IF(M7079&lt;0.9,"Carg FV","Stby"),IF(M7079&gt;P7079,"V2H",IF(M7079&lt;0.9,"Carg xar","Stby")))))</f>
        <v/>
      </c>
      <c r="J7079" s="12">
        <f>IF(OR(I7079="Carg FV",I7079="Carg xar"),MIN(IF(I7079="Carg FV",ABS(H7079),7.4),7.4,MAX(0,(0.9-M7079)*40)*0.95),0)</f>
        <v/>
      </c>
      <c r="K7079" s="12">
        <f>IF(I7079="V2H",MIN(MAX(0,H7079),7.4,MAX(0,(M7079-P7079)*40)*0.95),0)</f>
        <v/>
      </c>
      <c r="L7079" s="12">
        <f>IF(E7079=0,0,MAX(0,H7079-K7079))</f>
        <v/>
      </c>
      <c r="M7079" s="13">
        <f>M7078+J7078/40-IF(I7078="V2H",K7078/(0.95*40),0)-IF(E7079=0,IF(E7078=1,IF(D7079=1,30,40)*0.18/(2*40),0),0)-IF(E7079=1,IF(E7078=0,IF(D7079=1,30,40)*0.18/(2*40),0),0)</f>
        <v/>
      </c>
      <c r="N7079" s="14" t="n">
        <v>0.2</v>
      </c>
      <c r="O7079" s="15">
        <f>K7079*N7079</f>
        <v/>
      </c>
      <c r="P7079">
        <f>IF(E7079=0,0.3,IF(D7079=1,IF(C7079&gt;=Params!$B$13-3,IF(C7079&lt;Params!$B$13,Params!$B$20,0.3),0.3),IF(C7079&gt;=Params!$B$15-3,IF(C7079&lt;Params!$B$15,Params!$B$21,0.3),0.3)))</f>
        <v/>
      </c>
    </row>
    <row r="7080" ht="15" customHeight="1" s="1">
      <c r="A7080" s="9" t="n">
        <v>7077</v>
      </c>
      <c r="B7080" s="6" t="inlineStr">
        <is>
          <t>22/10</t>
        </is>
      </c>
      <c r="C7080" s="6" t="n">
        <v>20</v>
      </c>
      <c r="D7080" s="6" t="n">
        <v>0</v>
      </c>
      <c r="E7080" s="10">
        <f>IF(D7080=1, IF(OR(C7080&lt;10, C7080&gt;=15),1,0), IF(OR(C7080&lt;7, C7080&gt;=18),1,0))</f>
        <v/>
      </c>
      <c r="F7080" s="11" t="n">
        <v>0.767</v>
      </c>
      <c r="G7080" s="12">
        <f>0*8</f>
        <v/>
      </c>
      <c r="H7080" s="12">
        <f>F7080-G7080</f>
        <v/>
      </c>
      <c r="I7080" s="10">
        <f>IF(E7080=0,"Fora",IF(E7079=0,"Carg xar",IF(H7080&lt;0,IF(M7080&lt;0.9,"Carg FV","Stby"),IF(M7080&gt;P7080,"V2H",IF(M7080&lt;0.9,"Carg xar","Stby")))))</f>
        <v/>
      </c>
      <c r="J7080" s="12">
        <f>IF(OR(I7080="Carg FV",I7080="Carg xar"),MIN(IF(I7080="Carg FV",ABS(H7080),7.4),7.4,MAX(0,(0.9-M7080)*40)*0.95),0)</f>
        <v/>
      </c>
      <c r="K7080" s="12">
        <f>IF(I7080="V2H",MIN(MAX(0,H7080),7.4,MAX(0,(M7080-P7080)*40)*0.95),0)</f>
        <v/>
      </c>
      <c r="L7080" s="12">
        <f>IF(E7080=0,0,MAX(0,H7080-K7080))</f>
        <v/>
      </c>
      <c r="M7080" s="13">
        <f>M7079+J7079/40-IF(I7079="V2H",K7079/(0.95*40),0)-IF(E7080=0,IF(E7079=1,IF(D7080=1,30,40)*0.18/(2*40),0),0)-IF(E7080=1,IF(E7079=0,IF(D7080=1,30,40)*0.18/(2*40),0),0)</f>
        <v/>
      </c>
      <c r="N7080" s="14" t="n">
        <v>0.2</v>
      </c>
      <c r="O7080" s="15">
        <f>K7080*N7080</f>
        <v/>
      </c>
      <c r="P7080">
        <f>IF(E7080=0,0.3,IF(D7080=1,IF(C7080&gt;=Params!$B$13-3,IF(C7080&lt;Params!$B$13,Params!$B$20,0.3),0.3),IF(C7080&gt;=Params!$B$15-3,IF(C7080&lt;Params!$B$15,Params!$B$21,0.3),0.3)))</f>
        <v/>
      </c>
    </row>
    <row r="7081" ht="15" customHeight="1" s="1">
      <c r="A7081" s="9" t="n">
        <v>7078</v>
      </c>
      <c r="B7081" s="6" t="inlineStr">
        <is>
          <t>22/10</t>
        </is>
      </c>
      <c r="C7081" s="6" t="n">
        <v>21</v>
      </c>
      <c r="D7081" s="6" t="n">
        <v>0</v>
      </c>
      <c r="E7081" s="10">
        <f>IF(D7081=1, IF(OR(C7081&lt;10, C7081&gt;=15),1,0), IF(OR(C7081&lt;7, C7081&gt;=18),1,0))</f>
        <v/>
      </c>
      <c r="F7081" s="11" t="n">
        <v>1.209</v>
      </c>
      <c r="G7081" s="12">
        <f>0*8</f>
        <v/>
      </c>
      <c r="H7081" s="12">
        <f>F7081-G7081</f>
        <v/>
      </c>
      <c r="I7081" s="10">
        <f>IF(E7081=0,"Fora",IF(E7080=0,"Carg xar",IF(H7081&lt;0,IF(M7081&lt;0.9,"Carg FV","Stby"),IF(M7081&gt;P7081,"V2H",IF(M7081&lt;0.9,"Carg xar","Stby")))))</f>
        <v/>
      </c>
      <c r="J7081" s="12">
        <f>IF(OR(I7081="Carg FV",I7081="Carg xar"),MIN(IF(I7081="Carg FV",ABS(H7081),7.4),7.4,MAX(0,(0.9-M7081)*40)*0.95),0)</f>
        <v/>
      </c>
      <c r="K7081" s="12">
        <f>IF(I7081="V2H",MIN(MAX(0,H7081),7.4,MAX(0,(M7081-P7081)*40)*0.95),0)</f>
        <v/>
      </c>
      <c r="L7081" s="12">
        <f>IF(E7081=0,0,MAX(0,H7081-K7081))</f>
        <v/>
      </c>
      <c r="M7081" s="13">
        <f>M7080+J7080/40-IF(I7080="V2H",K7080/(0.95*40),0)-IF(E7081=0,IF(E7080=1,IF(D7081=1,30,40)*0.18/(2*40),0),0)-IF(E7081=1,IF(E7080=0,IF(D7081=1,30,40)*0.18/(2*40),0),0)</f>
        <v/>
      </c>
      <c r="N7081" s="14" t="n">
        <v>0.2</v>
      </c>
      <c r="O7081" s="15">
        <f>K7081*N7081</f>
        <v/>
      </c>
      <c r="P7081">
        <f>IF(E7081=0,0.3,IF(D7081=1,IF(C7081&gt;=Params!$B$13-3,IF(C7081&lt;Params!$B$13,Params!$B$20,0.3),0.3),IF(C7081&gt;=Params!$B$15-3,IF(C7081&lt;Params!$B$15,Params!$B$21,0.3),0.3)))</f>
        <v/>
      </c>
    </row>
    <row r="7082" ht="15" customHeight="1" s="1">
      <c r="A7082" s="9" t="n">
        <v>7079</v>
      </c>
      <c r="B7082" s="6" t="inlineStr">
        <is>
          <t>22/10</t>
        </is>
      </c>
      <c r="C7082" s="6" t="n">
        <v>22</v>
      </c>
      <c r="D7082" s="6" t="n">
        <v>0</v>
      </c>
      <c r="E7082" s="10">
        <f>IF(D7082=1, IF(OR(C7082&lt;10, C7082&gt;=15),1,0), IF(OR(C7082&lt;7, C7082&gt;=18),1,0))</f>
        <v/>
      </c>
      <c r="F7082" s="11" t="n">
        <v>0.418</v>
      </c>
      <c r="G7082" s="12">
        <f>0*8</f>
        <v/>
      </c>
      <c r="H7082" s="12">
        <f>F7082-G7082</f>
        <v/>
      </c>
      <c r="I7082" s="10">
        <f>IF(E7082=0,"Fora",IF(E7081=0,"Carg xar",IF(H7082&lt;0,IF(M7082&lt;0.9,"Carg FV","Stby"),IF(M7082&gt;P7082,"V2H",IF(M7082&lt;0.9,"Carg xar","Stby")))))</f>
        <v/>
      </c>
      <c r="J7082" s="12">
        <f>IF(OR(I7082="Carg FV",I7082="Carg xar"),MIN(IF(I7082="Carg FV",ABS(H7082),7.4),7.4,MAX(0,(0.9-M7082)*40)*0.95),0)</f>
        <v/>
      </c>
      <c r="K7082" s="12">
        <f>IF(I7082="V2H",MIN(MAX(0,H7082),7.4,MAX(0,(M7082-P7082)*40)*0.95),0)</f>
        <v/>
      </c>
      <c r="L7082" s="12">
        <f>IF(E7082=0,0,MAX(0,H7082-K7082))</f>
        <v/>
      </c>
      <c r="M7082" s="13">
        <f>M7081+J7081/40-IF(I7081="V2H",K7081/(0.95*40),0)-IF(E7082=0,IF(E7081=1,IF(D7082=1,30,40)*0.18/(2*40),0),0)-IF(E7082=1,IF(E7081=0,IF(D7082=1,30,40)*0.18/(2*40),0),0)</f>
        <v/>
      </c>
      <c r="N7082" s="14" t="n">
        <v>0.15</v>
      </c>
      <c r="O7082" s="15">
        <f>K7082*N7082</f>
        <v/>
      </c>
      <c r="P7082">
        <f>IF(E7082=0,0.3,IF(D7082=1,IF(C7082&gt;=Params!$B$13-3,IF(C7082&lt;Params!$B$13,Params!$B$20,0.3),0.3),IF(C7082&gt;=Params!$B$15-3,IF(C7082&lt;Params!$B$15,Params!$B$21,0.3),0.3)))</f>
        <v/>
      </c>
    </row>
    <row r="7083" ht="15" customHeight="1" s="1">
      <c r="A7083" s="9" t="n">
        <v>7080</v>
      </c>
      <c r="B7083" s="6" t="inlineStr">
        <is>
          <t>22/10</t>
        </is>
      </c>
      <c r="C7083" s="6" t="n">
        <v>23</v>
      </c>
      <c r="D7083" s="6" t="n">
        <v>0</v>
      </c>
      <c r="E7083" s="10">
        <f>IF(D7083=1, IF(OR(C7083&lt;10, C7083&gt;=15),1,0), IF(OR(C7083&lt;7, C7083&gt;=18),1,0))</f>
        <v/>
      </c>
      <c r="F7083" s="11" t="n">
        <v>0.305</v>
      </c>
      <c r="G7083" s="12">
        <f>0*8</f>
        <v/>
      </c>
      <c r="H7083" s="12">
        <f>F7083-G7083</f>
        <v/>
      </c>
      <c r="I7083" s="10">
        <f>IF(E7083=0,"Fora",IF(E7082=0,"Carg xar",IF(H7083&lt;0,IF(M7083&lt;0.9,"Carg FV","Stby"),IF(M7083&gt;P7083,"V2H",IF(M7083&lt;0.9,"Carg xar","Stby")))))</f>
        <v/>
      </c>
      <c r="J7083" s="12">
        <f>IF(OR(I7083="Carg FV",I7083="Carg xar"),MIN(IF(I7083="Carg FV",ABS(H7083),7.4),7.4,MAX(0,(0.9-M7083)*40)*0.95),0)</f>
        <v/>
      </c>
      <c r="K7083" s="12">
        <f>IF(I7083="V2H",MIN(MAX(0,H7083),7.4,MAX(0,(M7083-P7083)*40)*0.95),0)</f>
        <v/>
      </c>
      <c r="L7083" s="12">
        <f>IF(E7083=0,0,MAX(0,H7083-K7083))</f>
        <v/>
      </c>
      <c r="M7083" s="13">
        <f>M7082+J7082/40-IF(I7082="V2H",K7082/(0.95*40),0)-IF(E7083=0,IF(E7082=1,IF(D7083=1,30,40)*0.18/(2*40),0),0)-IF(E7083=1,IF(E7082=0,IF(D7083=1,30,40)*0.18/(2*40),0),0)</f>
        <v/>
      </c>
      <c r="N7083" s="14" t="n">
        <v>0.15</v>
      </c>
      <c r="O7083" s="15">
        <f>K7083*N7083</f>
        <v/>
      </c>
      <c r="P7083">
        <f>IF(E7083=0,0.3,IF(D7083=1,IF(C7083&gt;=Params!$B$13-3,IF(C7083&lt;Params!$B$13,Params!$B$20,0.3),0.3),IF(C7083&gt;=Params!$B$15-3,IF(C7083&lt;Params!$B$15,Params!$B$21,0.3),0.3)))</f>
        <v/>
      </c>
    </row>
    <row r="7084" ht="15" customHeight="1" s="1">
      <c r="A7084" s="9" t="n">
        <v>7081</v>
      </c>
      <c r="B7084" s="6" t="inlineStr">
        <is>
          <t>23/10</t>
        </is>
      </c>
      <c r="C7084" s="6" t="n">
        <v>0</v>
      </c>
      <c r="D7084" s="6" t="n">
        <v>0</v>
      </c>
      <c r="E7084" s="10">
        <f>IF(D7084=1, IF(OR(C7084&lt;10, C7084&gt;=15),1,0), IF(OR(C7084&lt;7, C7084&gt;=18),1,0))</f>
        <v/>
      </c>
      <c r="F7084" s="11" t="n">
        <v>0.924</v>
      </c>
      <c r="G7084" s="12">
        <f>0*8</f>
        <v/>
      </c>
      <c r="H7084" s="12">
        <f>F7084-G7084</f>
        <v/>
      </c>
      <c r="I7084" s="10">
        <f>IF(E7084=0,"Fora",IF(E7083=0,"Carg xar",IF(H7084&lt;0,IF(M7084&lt;0.9,"Carg FV","Stby"),IF(M7084&gt;P7084,"V2H",IF(M7084&lt;0.9,"Carg xar","Stby")))))</f>
        <v/>
      </c>
      <c r="J7084" s="12">
        <f>IF(OR(I7084="Carg FV",I7084="Carg xar"),MIN(IF(I7084="Carg FV",ABS(H7084),7.4),7.4,MAX(0,(0.9-M7084)*40)*0.95),0)</f>
        <v/>
      </c>
      <c r="K7084" s="12">
        <f>IF(I7084="V2H",MIN(MAX(0,H7084),7.4,MAX(0,(M7084-P7084)*40)*0.95),0)</f>
        <v/>
      </c>
      <c r="L7084" s="12">
        <f>IF(E7084=0,0,MAX(0,H7084-K7084))</f>
        <v/>
      </c>
      <c r="M7084" s="13">
        <f>M7083+J7083/40-IF(I7083="V2H",K7083/(0.95*40),0)-IF(E7084=0,IF(E7083=1,IF(D7084=1,30,40)*0.18/(2*40),0),0)-IF(E7084=1,IF(E7083=0,IF(D7084=1,30,40)*0.18/(2*40),0),0)</f>
        <v/>
      </c>
      <c r="N7084" s="14" t="n">
        <v>0.09</v>
      </c>
      <c r="O7084" s="15">
        <f>K7084*N7084</f>
        <v/>
      </c>
      <c r="P7084">
        <f>IF(E7084=0,0.3,IF(D7084=1,IF(C7084&gt;=Params!$B$13-3,IF(C7084&lt;Params!$B$13,Params!$B$20,0.3),0.3),IF(C7084&gt;=Params!$B$15-3,IF(C7084&lt;Params!$B$15,Params!$B$21,0.3),0.3)))</f>
        <v/>
      </c>
    </row>
    <row r="7085" ht="15" customHeight="1" s="1">
      <c r="A7085" s="9" t="n">
        <v>7082</v>
      </c>
      <c r="B7085" s="6" t="inlineStr">
        <is>
          <t>23/10</t>
        </is>
      </c>
      <c r="C7085" s="6" t="n">
        <v>1</v>
      </c>
      <c r="D7085" s="6" t="n">
        <v>0</v>
      </c>
      <c r="E7085" s="10">
        <f>IF(D7085=1, IF(OR(C7085&lt;10, C7085&gt;=15),1,0), IF(OR(C7085&lt;7, C7085&gt;=18),1,0))</f>
        <v/>
      </c>
      <c r="F7085" s="11" t="n">
        <v>0.755</v>
      </c>
      <c r="G7085" s="12">
        <f>0*8</f>
        <v/>
      </c>
      <c r="H7085" s="12">
        <f>F7085-G7085</f>
        <v/>
      </c>
      <c r="I7085" s="10">
        <f>IF(E7085=0,"Fora",IF(E7084=0,"Carg xar",IF(H7085&lt;0,IF(M7085&lt;0.9,"Carg FV","Stby"),IF(M7085&gt;P7085,"V2H",IF(M7085&lt;0.9,"Carg xar","Stby")))))</f>
        <v/>
      </c>
      <c r="J7085" s="12">
        <f>IF(OR(I7085="Carg FV",I7085="Carg xar"),MIN(IF(I7085="Carg FV",ABS(H7085),7.4),7.4,MAX(0,(0.9-M7085)*40)*0.95),0)</f>
        <v/>
      </c>
      <c r="K7085" s="12">
        <f>IF(I7085="V2H",MIN(MAX(0,H7085),7.4,MAX(0,(M7085-P7085)*40)*0.95),0)</f>
        <v/>
      </c>
      <c r="L7085" s="12">
        <f>IF(E7085=0,0,MAX(0,H7085-K7085))</f>
        <v/>
      </c>
      <c r="M7085" s="13">
        <f>M7084+J7084/40-IF(I7084="V2H",K7084/(0.95*40),0)-IF(E7085=0,IF(E7084=1,IF(D7085=1,30,40)*0.18/(2*40),0),0)-IF(E7085=1,IF(E7084=0,IF(D7085=1,30,40)*0.18/(2*40),0),0)</f>
        <v/>
      </c>
      <c r="N7085" s="14" t="n">
        <v>0.09</v>
      </c>
      <c r="O7085" s="15">
        <f>K7085*N7085</f>
        <v/>
      </c>
      <c r="P7085">
        <f>IF(E7085=0,0.3,IF(D7085=1,IF(C7085&gt;=Params!$B$13-3,IF(C7085&lt;Params!$B$13,Params!$B$20,0.3),0.3),IF(C7085&gt;=Params!$B$15-3,IF(C7085&lt;Params!$B$15,Params!$B$21,0.3),0.3)))</f>
        <v/>
      </c>
    </row>
    <row r="7086" ht="15" customHeight="1" s="1">
      <c r="A7086" s="9" t="n">
        <v>7083</v>
      </c>
      <c r="B7086" s="6" t="inlineStr">
        <is>
          <t>23/10</t>
        </is>
      </c>
      <c r="C7086" s="6" t="n">
        <v>2</v>
      </c>
      <c r="D7086" s="6" t="n">
        <v>0</v>
      </c>
      <c r="E7086" s="10">
        <f>IF(D7086=1, IF(OR(C7086&lt;10, C7086&gt;=15),1,0), IF(OR(C7086&lt;7, C7086&gt;=18),1,0))</f>
        <v/>
      </c>
      <c r="F7086" s="11" t="n">
        <v>0.165</v>
      </c>
      <c r="G7086" s="12">
        <f>0*8</f>
        <v/>
      </c>
      <c r="H7086" s="12">
        <f>F7086-G7086</f>
        <v/>
      </c>
      <c r="I7086" s="10">
        <f>IF(E7086=0,"Fora",IF(E7085=0,"Carg xar",IF(H7086&lt;0,IF(M7086&lt;0.9,"Carg FV","Stby"),IF(M7086&gt;P7086,"V2H",IF(M7086&lt;0.9,"Carg xar","Stby")))))</f>
        <v/>
      </c>
      <c r="J7086" s="12">
        <f>IF(OR(I7086="Carg FV",I7086="Carg xar"),MIN(IF(I7086="Carg FV",ABS(H7086),7.4),7.4,MAX(0,(0.9-M7086)*40)*0.95),0)</f>
        <v/>
      </c>
      <c r="K7086" s="12">
        <f>IF(I7086="V2H",MIN(MAX(0,H7086),7.4,MAX(0,(M7086-P7086)*40)*0.95),0)</f>
        <v/>
      </c>
      <c r="L7086" s="12">
        <f>IF(E7086=0,0,MAX(0,H7086-K7086))</f>
        <v/>
      </c>
      <c r="M7086" s="13">
        <f>M7085+J7085/40-IF(I7085="V2H",K7085/(0.95*40),0)-IF(E7086=0,IF(E7085=1,IF(D7086=1,30,40)*0.18/(2*40),0),0)-IF(E7086=1,IF(E7085=0,IF(D7086=1,30,40)*0.18/(2*40),0),0)</f>
        <v/>
      </c>
      <c r="N7086" s="14" t="n">
        <v>0.09</v>
      </c>
      <c r="O7086" s="15">
        <f>K7086*N7086</f>
        <v/>
      </c>
      <c r="P7086">
        <f>IF(E7086=0,0.3,IF(D7086=1,IF(C7086&gt;=Params!$B$13-3,IF(C7086&lt;Params!$B$13,Params!$B$20,0.3),0.3),IF(C7086&gt;=Params!$B$15-3,IF(C7086&lt;Params!$B$15,Params!$B$21,0.3),0.3)))</f>
        <v/>
      </c>
    </row>
    <row r="7087" ht="15" customHeight="1" s="1">
      <c r="A7087" s="9" t="n">
        <v>7084</v>
      </c>
      <c r="B7087" s="6" t="inlineStr">
        <is>
          <t>23/10</t>
        </is>
      </c>
      <c r="C7087" s="6" t="n">
        <v>3</v>
      </c>
      <c r="D7087" s="6" t="n">
        <v>0</v>
      </c>
      <c r="E7087" s="10">
        <f>IF(D7087=1, IF(OR(C7087&lt;10, C7087&gt;=15),1,0), IF(OR(C7087&lt;7, C7087&gt;=18),1,0))</f>
        <v/>
      </c>
      <c r="F7087" s="11" t="n">
        <v>0.124</v>
      </c>
      <c r="G7087" s="12">
        <f>0*8</f>
        <v/>
      </c>
      <c r="H7087" s="12">
        <f>F7087-G7087</f>
        <v/>
      </c>
      <c r="I7087" s="10">
        <f>IF(E7087=0,"Fora",IF(E7086=0,"Carg xar",IF(H7087&lt;0,IF(M7087&lt;0.9,"Carg FV","Stby"),IF(M7087&gt;P7087,"V2H",IF(M7087&lt;0.9,"Carg xar","Stby")))))</f>
        <v/>
      </c>
      <c r="J7087" s="12">
        <f>IF(OR(I7087="Carg FV",I7087="Carg xar"),MIN(IF(I7087="Carg FV",ABS(H7087),7.4),7.4,MAX(0,(0.9-M7087)*40)*0.95),0)</f>
        <v/>
      </c>
      <c r="K7087" s="12">
        <f>IF(I7087="V2H",MIN(MAX(0,H7087),7.4,MAX(0,(M7087-P7087)*40)*0.95),0)</f>
        <v/>
      </c>
      <c r="L7087" s="12">
        <f>IF(E7087=0,0,MAX(0,H7087-K7087))</f>
        <v/>
      </c>
      <c r="M7087" s="13">
        <f>M7086+J7086/40-IF(I7086="V2H",K7086/(0.95*40),0)-IF(E7087=0,IF(E7086=1,IF(D7087=1,30,40)*0.18/(2*40),0),0)-IF(E7087=1,IF(E7086=0,IF(D7087=1,30,40)*0.18/(2*40),0),0)</f>
        <v/>
      </c>
      <c r="N7087" s="14" t="n">
        <v>0.09</v>
      </c>
      <c r="O7087" s="15">
        <f>K7087*N7087</f>
        <v/>
      </c>
      <c r="P7087">
        <f>IF(E7087=0,0.3,IF(D7087=1,IF(C7087&gt;=Params!$B$13-3,IF(C7087&lt;Params!$B$13,Params!$B$20,0.3),0.3),IF(C7087&gt;=Params!$B$15-3,IF(C7087&lt;Params!$B$15,Params!$B$21,0.3),0.3)))</f>
        <v/>
      </c>
    </row>
    <row r="7088" ht="15" customHeight="1" s="1">
      <c r="A7088" s="9" t="n">
        <v>7085</v>
      </c>
      <c r="B7088" s="6" t="inlineStr">
        <is>
          <t>23/10</t>
        </is>
      </c>
      <c r="C7088" s="6" t="n">
        <v>4</v>
      </c>
      <c r="D7088" s="6" t="n">
        <v>0</v>
      </c>
      <c r="E7088" s="10">
        <f>IF(D7088=1, IF(OR(C7088&lt;10, C7088&gt;=15),1,0), IF(OR(C7088&lt;7, C7088&gt;=18),1,0))</f>
        <v/>
      </c>
      <c r="F7088" s="11" t="n">
        <v>0.175</v>
      </c>
      <c r="G7088" s="12">
        <f>0*8</f>
        <v/>
      </c>
      <c r="H7088" s="12">
        <f>F7088-G7088</f>
        <v/>
      </c>
      <c r="I7088" s="10">
        <f>IF(E7088=0,"Fora",IF(E7087=0,"Carg xar",IF(H7088&lt;0,IF(M7088&lt;0.9,"Carg FV","Stby"),IF(M7088&gt;P7088,"V2H",IF(M7088&lt;0.9,"Carg xar","Stby")))))</f>
        <v/>
      </c>
      <c r="J7088" s="12">
        <f>IF(OR(I7088="Carg FV",I7088="Carg xar"),MIN(IF(I7088="Carg FV",ABS(H7088),7.4),7.4,MAX(0,(0.9-M7088)*40)*0.95),0)</f>
        <v/>
      </c>
      <c r="K7088" s="12">
        <f>IF(I7088="V2H",MIN(MAX(0,H7088),7.4,MAX(0,(M7088-P7088)*40)*0.95),0)</f>
        <v/>
      </c>
      <c r="L7088" s="12">
        <f>IF(E7088=0,0,MAX(0,H7088-K7088))</f>
        <v/>
      </c>
      <c r="M7088" s="13">
        <f>M7087+J7087/40-IF(I7087="V2H",K7087/(0.95*40),0)-IF(E7088=0,IF(E7087=1,IF(D7088=1,30,40)*0.18/(2*40),0),0)-IF(E7088=1,IF(E7087=0,IF(D7088=1,30,40)*0.18/(2*40),0),0)</f>
        <v/>
      </c>
      <c r="N7088" s="14" t="n">
        <v>0.09</v>
      </c>
      <c r="O7088" s="15">
        <f>K7088*N7088</f>
        <v/>
      </c>
      <c r="P7088">
        <f>IF(E7088=0,0.3,IF(D7088=1,IF(C7088&gt;=Params!$B$13-3,IF(C7088&lt;Params!$B$13,Params!$B$20,0.3),0.3),IF(C7088&gt;=Params!$B$15-3,IF(C7088&lt;Params!$B$15,Params!$B$21,0.3),0.3)))</f>
        <v/>
      </c>
    </row>
    <row r="7089" ht="15" customHeight="1" s="1">
      <c r="A7089" s="9" t="n">
        <v>7086</v>
      </c>
      <c r="B7089" s="6" t="inlineStr">
        <is>
          <t>23/10</t>
        </is>
      </c>
      <c r="C7089" s="6" t="n">
        <v>5</v>
      </c>
      <c r="D7089" s="6" t="n">
        <v>0</v>
      </c>
      <c r="E7089" s="10">
        <f>IF(D7089=1, IF(OR(C7089&lt;10, C7089&gt;=15),1,0), IF(OR(C7089&lt;7, C7089&gt;=18),1,0))</f>
        <v/>
      </c>
      <c r="F7089" s="11" t="n">
        <v>0.127</v>
      </c>
      <c r="G7089" s="12">
        <f>0*8</f>
        <v/>
      </c>
      <c r="H7089" s="12">
        <f>F7089-G7089</f>
        <v/>
      </c>
      <c r="I7089" s="10">
        <f>IF(E7089=0,"Fora",IF(E7088=0,"Carg xar",IF(H7089&lt;0,IF(M7089&lt;0.9,"Carg FV","Stby"),IF(M7089&gt;P7089,"V2H",IF(M7089&lt;0.9,"Carg xar","Stby")))))</f>
        <v/>
      </c>
      <c r="J7089" s="12">
        <f>IF(OR(I7089="Carg FV",I7089="Carg xar"),MIN(IF(I7089="Carg FV",ABS(H7089),7.4),7.4,MAX(0,(0.9-M7089)*40)*0.95),0)</f>
        <v/>
      </c>
      <c r="K7089" s="12">
        <f>IF(I7089="V2H",MIN(MAX(0,H7089),7.4,MAX(0,(M7089-P7089)*40)*0.95),0)</f>
        <v/>
      </c>
      <c r="L7089" s="12">
        <f>IF(E7089=0,0,MAX(0,H7089-K7089))</f>
        <v/>
      </c>
      <c r="M7089" s="13">
        <f>M7088+J7088/40-IF(I7088="V2H",K7088/(0.95*40),0)-IF(E7089=0,IF(E7088=1,IF(D7089=1,30,40)*0.18/(2*40),0),0)-IF(E7089=1,IF(E7088=0,IF(D7089=1,30,40)*0.18/(2*40),0),0)</f>
        <v/>
      </c>
      <c r="N7089" s="14" t="n">
        <v>0.09</v>
      </c>
      <c r="O7089" s="15">
        <f>K7089*N7089</f>
        <v/>
      </c>
      <c r="P7089">
        <f>IF(E7089=0,0.3,IF(D7089=1,IF(C7089&gt;=Params!$B$13-3,IF(C7089&lt;Params!$B$13,Params!$B$20,0.3),0.3),IF(C7089&gt;=Params!$B$15-3,IF(C7089&lt;Params!$B$15,Params!$B$21,0.3),0.3)))</f>
        <v/>
      </c>
    </row>
    <row r="7090" ht="15" customHeight="1" s="1">
      <c r="A7090" s="9" t="n">
        <v>7087</v>
      </c>
      <c r="B7090" s="6" t="inlineStr">
        <is>
          <t>23/10</t>
        </is>
      </c>
      <c r="C7090" s="6" t="n">
        <v>6</v>
      </c>
      <c r="D7090" s="6" t="n">
        <v>0</v>
      </c>
      <c r="E7090" s="10">
        <f>IF(D7090=1, IF(OR(C7090&lt;10, C7090&gt;=15),1,0), IF(OR(C7090&lt;7, C7090&gt;=18),1,0))</f>
        <v/>
      </c>
      <c r="F7090" s="11" t="n">
        <v>0.243</v>
      </c>
      <c r="G7090" s="12">
        <f>0*8</f>
        <v/>
      </c>
      <c r="H7090" s="12">
        <f>F7090-G7090</f>
        <v/>
      </c>
      <c r="I7090" s="10">
        <f>IF(E7090=0,"Fora",IF(E7089=0,"Carg xar",IF(H7090&lt;0,IF(M7090&lt;0.9,"Carg FV","Stby"),IF(M7090&gt;P7090,"V2H",IF(M7090&lt;0.9,"Carg xar","Stby")))))</f>
        <v/>
      </c>
      <c r="J7090" s="12">
        <f>IF(OR(I7090="Carg FV",I7090="Carg xar"),MIN(IF(I7090="Carg FV",ABS(H7090),7.4),7.4,MAX(0,(0.9-M7090)*40)*0.95),0)</f>
        <v/>
      </c>
      <c r="K7090" s="12">
        <f>IF(I7090="V2H",MIN(MAX(0,H7090),7.4,MAX(0,(M7090-P7090)*40)*0.95),0)</f>
        <v/>
      </c>
      <c r="L7090" s="12">
        <f>IF(E7090=0,0,MAX(0,H7090-K7090))</f>
        <v/>
      </c>
      <c r="M7090" s="13">
        <f>M7089+J7089/40-IF(I7089="V2H",K7089/(0.95*40),0)-IF(E7090=0,IF(E7089=1,IF(D7090=1,30,40)*0.18/(2*40),0),0)-IF(E7090=1,IF(E7089=0,IF(D7090=1,30,40)*0.18/(2*40),0),0)</f>
        <v/>
      </c>
      <c r="N7090" s="14" t="n">
        <v>0.09</v>
      </c>
      <c r="O7090" s="15">
        <f>K7090*N7090</f>
        <v/>
      </c>
      <c r="P7090">
        <f>IF(E7090=0,0.3,IF(D7090=1,IF(C7090&gt;=Params!$B$13-3,IF(C7090&lt;Params!$B$13,Params!$B$20,0.3),0.3),IF(C7090&gt;=Params!$B$15-3,IF(C7090&lt;Params!$B$15,Params!$B$21,0.3),0.3)))</f>
        <v/>
      </c>
    </row>
    <row r="7091" ht="15" customHeight="1" s="1">
      <c r="A7091" s="9" t="n">
        <v>7088</v>
      </c>
      <c r="B7091" s="6" t="inlineStr">
        <is>
          <t>23/10</t>
        </is>
      </c>
      <c r="C7091" s="6" t="n">
        <v>7</v>
      </c>
      <c r="D7091" s="6" t="n">
        <v>0</v>
      </c>
      <c r="E7091" s="10">
        <f>IF(D7091=1, IF(OR(C7091&lt;10, C7091&gt;=15),1,0), IF(OR(C7091&lt;7, C7091&gt;=18),1,0))</f>
        <v/>
      </c>
      <c r="F7091" s="11" t="n">
        <v>0.446</v>
      </c>
      <c r="G7091" s="12">
        <f>0.02*8</f>
        <v/>
      </c>
      <c r="H7091" s="12">
        <f>F7091-G7091</f>
        <v/>
      </c>
      <c r="I7091" s="10">
        <f>IF(E7091=0,"Fora",IF(E7090=0,"Carg xar",IF(H7091&lt;0,IF(M7091&lt;0.9,"Carg FV","Stby"),IF(M7091&gt;P7091,"V2H",IF(M7091&lt;0.9,"Carg xar","Stby")))))</f>
        <v/>
      </c>
      <c r="J7091" s="12">
        <f>IF(OR(I7091="Carg FV",I7091="Carg xar"),MIN(IF(I7091="Carg FV",ABS(H7091),7.4),7.4,MAX(0,(0.9-M7091)*40)*0.95),0)</f>
        <v/>
      </c>
      <c r="K7091" s="12">
        <f>IF(I7091="V2H",MIN(MAX(0,H7091),7.4,MAX(0,(M7091-P7091)*40)*0.95),0)</f>
        <v/>
      </c>
      <c r="L7091" s="12">
        <f>IF(E7091=0,0,MAX(0,H7091-K7091))</f>
        <v/>
      </c>
      <c r="M7091" s="13">
        <f>M7090+J7090/40-IF(I7090="V2H",K7090/(0.95*40),0)-IF(E7091=0,IF(E7090=1,IF(D7091=1,30,40)*0.18/(2*40),0),0)-IF(E7091=1,IF(E7090=0,IF(D7091=1,30,40)*0.18/(2*40),0),0)</f>
        <v/>
      </c>
      <c r="N7091" s="14" t="n">
        <v>0.09</v>
      </c>
      <c r="O7091" s="15">
        <f>K7091*N7091</f>
        <v/>
      </c>
      <c r="P7091">
        <f>IF(E7091=0,0.3,IF(D7091=1,IF(C7091&gt;=Params!$B$13-3,IF(C7091&lt;Params!$B$13,Params!$B$20,0.3),0.3),IF(C7091&gt;=Params!$B$15-3,IF(C7091&lt;Params!$B$15,Params!$B$21,0.3),0.3)))</f>
        <v/>
      </c>
    </row>
    <row r="7092" ht="15" customHeight="1" s="1">
      <c r="A7092" s="9" t="n">
        <v>7089</v>
      </c>
      <c r="B7092" s="6" t="inlineStr">
        <is>
          <t>23/10</t>
        </is>
      </c>
      <c r="C7092" s="6" t="n">
        <v>8</v>
      </c>
      <c r="D7092" s="6" t="n">
        <v>0</v>
      </c>
      <c r="E7092" s="10">
        <f>IF(D7092=1, IF(OR(C7092&lt;10, C7092&gt;=15),1,0), IF(OR(C7092&lt;7, C7092&gt;=18),1,0))</f>
        <v/>
      </c>
      <c r="F7092" s="11" t="n">
        <v>0.273</v>
      </c>
      <c r="G7092" s="12">
        <f>0.14*8</f>
        <v/>
      </c>
      <c r="H7092" s="12">
        <f>F7092-G7092</f>
        <v/>
      </c>
      <c r="I7092" s="10">
        <f>IF(E7092=0,"Fora",IF(E7091=0,"Carg xar",IF(H7092&lt;0,IF(M7092&lt;0.9,"Carg FV","Stby"),IF(M7092&gt;P7092,"V2H",IF(M7092&lt;0.9,"Carg xar","Stby")))))</f>
        <v/>
      </c>
      <c r="J7092" s="12">
        <f>IF(OR(I7092="Carg FV",I7092="Carg xar"),MIN(IF(I7092="Carg FV",ABS(H7092),7.4),7.4,MAX(0,(0.9-M7092)*40)*0.95),0)</f>
        <v/>
      </c>
      <c r="K7092" s="12">
        <f>IF(I7092="V2H",MIN(MAX(0,H7092),7.4,MAX(0,(M7092-P7092)*40)*0.95),0)</f>
        <v/>
      </c>
      <c r="L7092" s="12">
        <f>IF(E7092=0,0,MAX(0,H7092-K7092))</f>
        <v/>
      </c>
      <c r="M7092" s="13">
        <f>M7091+J7091/40-IF(I7091="V2H",K7091/(0.95*40),0)-IF(E7092=0,IF(E7091=1,IF(D7092=1,30,40)*0.18/(2*40),0),0)-IF(E7092=1,IF(E7091=0,IF(D7092=1,30,40)*0.18/(2*40),0),0)</f>
        <v/>
      </c>
      <c r="N7092" s="14" t="n">
        <v>0.15</v>
      </c>
      <c r="O7092" s="15">
        <f>K7092*N7092</f>
        <v/>
      </c>
      <c r="P7092">
        <f>IF(E7092=0,0.3,IF(D7092=1,IF(C7092&gt;=Params!$B$13-3,IF(C7092&lt;Params!$B$13,Params!$B$20,0.3),0.3),IF(C7092&gt;=Params!$B$15-3,IF(C7092&lt;Params!$B$15,Params!$B$21,0.3),0.3)))</f>
        <v/>
      </c>
    </row>
    <row r="7093" ht="15" customHeight="1" s="1">
      <c r="A7093" s="9" t="n">
        <v>7090</v>
      </c>
      <c r="B7093" s="6" t="inlineStr">
        <is>
          <t>23/10</t>
        </is>
      </c>
      <c r="C7093" s="6" t="n">
        <v>9</v>
      </c>
      <c r="D7093" s="6" t="n">
        <v>0</v>
      </c>
      <c r="E7093" s="10">
        <f>IF(D7093=1, IF(OR(C7093&lt;10, C7093&gt;=15),1,0), IF(OR(C7093&lt;7, C7093&gt;=18),1,0))</f>
        <v/>
      </c>
      <c r="F7093" s="11" t="n">
        <v>0</v>
      </c>
      <c r="G7093" s="12">
        <f>0.32*8</f>
        <v/>
      </c>
      <c r="H7093" s="12">
        <f>F7093-G7093</f>
        <v/>
      </c>
      <c r="I7093" s="10">
        <f>IF(E7093=0,"Fora",IF(E7092=0,"Carg xar",IF(H7093&lt;0,IF(M7093&lt;0.9,"Carg FV","Stby"),IF(M7093&gt;P7093,"V2H",IF(M7093&lt;0.9,"Carg xar","Stby")))))</f>
        <v/>
      </c>
      <c r="J7093" s="12">
        <f>IF(OR(I7093="Carg FV",I7093="Carg xar"),MIN(IF(I7093="Carg FV",ABS(H7093),7.4),7.4,MAX(0,(0.9-M7093)*40)*0.95),0)</f>
        <v/>
      </c>
      <c r="K7093" s="12">
        <f>IF(I7093="V2H",MIN(MAX(0,H7093),7.4,MAX(0,(M7093-P7093)*40)*0.95),0)</f>
        <v/>
      </c>
      <c r="L7093" s="12">
        <f>IF(E7093=0,0,MAX(0,H7093-K7093))</f>
        <v/>
      </c>
      <c r="M7093" s="13">
        <f>M7092+J7092/40-IF(I7092="V2H",K7092/(0.95*40),0)-IF(E7093=0,IF(E7092=1,IF(D7093=1,30,40)*0.18/(2*40),0),0)-IF(E7093=1,IF(E7092=0,IF(D7093=1,30,40)*0.18/(2*40),0),0)</f>
        <v/>
      </c>
      <c r="N7093" s="14" t="n">
        <v>0.15</v>
      </c>
      <c r="O7093" s="15">
        <f>K7093*N7093</f>
        <v/>
      </c>
      <c r="P7093">
        <f>IF(E7093=0,0.3,IF(D7093=1,IF(C7093&gt;=Params!$B$13-3,IF(C7093&lt;Params!$B$13,Params!$B$20,0.3),0.3),IF(C7093&gt;=Params!$B$15-3,IF(C7093&lt;Params!$B$15,Params!$B$21,0.3),0.3)))</f>
        <v/>
      </c>
    </row>
    <row r="7094" ht="15" customHeight="1" s="1">
      <c r="A7094" s="9" t="n">
        <v>7091</v>
      </c>
      <c r="B7094" s="6" t="inlineStr">
        <is>
          <t>23/10</t>
        </is>
      </c>
      <c r="C7094" s="6" t="n">
        <v>10</v>
      </c>
      <c r="D7094" s="6" t="n">
        <v>0</v>
      </c>
      <c r="E7094" s="10">
        <f>IF(D7094=1, IF(OR(C7094&lt;10, C7094&gt;=15),1,0), IF(OR(C7094&lt;7, C7094&gt;=18),1,0))</f>
        <v/>
      </c>
      <c r="F7094" s="11" t="n">
        <v>0</v>
      </c>
      <c r="G7094" s="12">
        <f>0.52*8</f>
        <v/>
      </c>
      <c r="H7094" s="12">
        <f>F7094-G7094</f>
        <v/>
      </c>
      <c r="I7094" s="10">
        <f>IF(E7094=0,"Fora",IF(E7093=0,"Carg xar",IF(H7094&lt;0,IF(M7094&lt;0.9,"Carg FV","Stby"),IF(M7094&gt;P7094,"V2H",IF(M7094&lt;0.9,"Carg xar","Stby")))))</f>
        <v/>
      </c>
      <c r="J7094" s="12">
        <f>IF(OR(I7094="Carg FV",I7094="Carg xar"),MIN(IF(I7094="Carg FV",ABS(H7094),7.4),7.4,MAX(0,(0.9-M7094)*40)*0.95),0)</f>
        <v/>
      </c>
      <c r="K7094" s="12">
        <f>IF(I7094="V2H",MIN(MAX(0,H7094),7.4,MAX(0,(M7094-P7094)*40)*0.95),0)</f>
        <v/>
      </c>
      <c r="L7094" s="12">
        <f>IF(E7094=0,0,MAX(0,H7094-K7094))</f>
        <v/>
      </c>
      <c r="M7094" s="13">
        <f>M7093+J7093/40-IF(I7093="V2H",K7093/(0.95*40),0)-IF(E7094=0,IF(E7093=1,IF(D7094=1,30,40)*0.18/(2*40),0),0)-IF(E7094=1,IF(E7093=0,IF(D7094=1,30,40)*0.18/(2*40),0),0)</f>
        <v/>
      </c>
      <c r="N7094" s="14" t="n">
        <v>0.2</v>
      </c>
      <c r="O7094" s="15">
        <f>K7094*N7094</f>
        <v/>
      </c>
      <c r="P7094">
        <f>IF(E7094=0,0.3,IF(D7094=1,IF(C7094&gt;=Params!$B$13-3,IF(C7094&lt;Params!$B$13,Params!$B$20,0.3),0.3),IF(C7094&gt;=Params!$B$15-3,IF(C7094&lt;Params!$B$15,Params!$B$21,0.3),0.3)))</f>
        <v/>
      </c>
    </row>
    <row r="7095" ht="15" customHeight="1" s="1">
      <c r="A7095" s="9" t="n">
        <v>7092</v>
      </c>
      <c r="B7095" s="6" t="inlineStr">
        <is>
          <t>23/10</t>
        </is>
      </c>
      <c r="C7095" s="6" t="n">
        <v>11</v>
      </c>
      <c r="D7095" s="6" t="n">
        <v>0</v>
      </c>
      <c r="E7095" s="10">
        <f>IF(D7095=1, IF(OR(C7095&lt;10, C7095&gt;=15),1,0), IF(OR(C7095&lt;7, C7095&gt;=18),1,0))</f>
        <v/>
      </c>
      <c r="F7095" s="11" t="n">
        <v>0</v>
      </c>
      <c r="G7095" s="12">
        <f>0.65*8</f>
        <v/>
      </c>
      <c r="H7095" s="12">
        <f>F7095-G7095</f>
        <v/>
      </c>
      <c r="I7095" s="10">
        <f>IF(E7095=0,"Fora",IF(E7094=0,"Carg xar",IF(H7095&lt;0,IF(M7095&lt;0.9,"Carg FV","Stby"),IF(M7095&gt;P7095,"V2H",IF(M7095&lt;0.9,"Carg xar","Stby")))))</f>
        <v/>
      </c>
      <c r="J7095" s="12">
        <f>IF(OR(I7095="Carg FV",I7095="Carg xar"),MIN(IF(I7095="Carg FV",ABS(H7095),7.4),7.4,MAX(0,(0.9-M7095)*40)*0.95),0)</f>
        <v/>
      </c>
      <c r="K7095" s="12">
        <f>IF(I7095="V2H",MIN(MAX(0,H7095),7.4,MAX(0,(M7095-P7095)*40)*0.95),0)</f>
        <v/>
      </c>
      <c r="L7095" s="12">
        <f>IF(E7095=0,0,MAX(0,H7095-K7095))</f>
        <v/>
      </c>
      <c r="M7095" s="13">
        <f>M7094+J7094/40-IF(I7094="V2H",K7094/(0.95*40),0)-IF(E7095=0,IF(E7094=1,IF(D7095=1,30,40)*0.18/(2*40),0),0)-IF(E7095=1,IF(E7094=0,IF(D7095=1,30,40)*0.18/(2*40),0),0)</f>
        <v/>
      </c>
      <c r="N7095" s="14" t="n">
        <v>0.2</v>
      </c>
      <c r="O7095" s="15">
        <f>K7095*N7095</f>
        <v/>
      </c>
      <c r="P7095">
        <f>IF(E7095=0,0.3,IF(D7095=1,IF(C7095&gt;=Params!$B$13-3,IF(C7095&lt;Params!$B$13,Params!$B$20,0.3),0.3),IF(C7095&gt;=Params!$B$15-3,IF(C7095&lt;Params!$B$15,Params!$B$21,0.3),0.3)))</f>
        <v/>
      </c>
    </row>
    <row r="7096" ht="15" customHeight="1" s="1">
      <c r="A7096" s="9" t="n">
        <v>7093</v>
      </c>
      <c r="B7096" s="6" t="inlineStr">
        <is>
          <t>23/10</t>
        </is>
      </c>
      <c r="C7096" s="6" t="n">
        <v>12</v>
      </c>
      <c r="D7096" s="6" t="n">
        <v>0</v>
      </c>
      <c r="E7096" s="10">
        <f>IF(D7096=1, IF(OR(C7096&lt;10, C7096&gt;=15),1,0), IF(OR(C7096&lt;7, C7096&gt;=18),1,0))</f>
        <v/>
      </c>
      <c r="F7096" s="11" t="n">
        <v>0</v>
      </c>
      <c r="G7096" s="12">
        <f>0.72*8</f>
        <v/>
      </c>
      <c r="H7096" s="12">
        <f>F7096-G7096</f>
        <v/>
      </c>
      <c r="I7096" s="10">
        <f>IF(E7096=0,"Fora",IF(E7095=0,"Carg xar",IF(H7096&lt;0,IF(M7096&lt;0.9,"Carg FV","Stby"),IF(M7096&gt;P7096,"V2H",IF(M7096&lt;0.9,"Carg xar","Stby")))))</f>
        <v/>
      </c>
      <c r="J7096" s="12">
        <f>IF(OR(I7096="Carg FV",I7096="Carg xar"),MIN(IF(I7096="Carg FV",ABS(H7096),7.4),7.4,MAX(0,(0.9-M7096)*40)*0.95),0)</f>
        <v/>
      </c>
      <c r="K7096" s="12">
        <f>IF(I7096="V2H",MIN(MAX(0,H7096),7.4,MAX(0,(M7096-P7096)*40)*0.95),0)</f>
        <v/>
      </c>
      <c r="L7096" s="12">
        <f>IF(E7096=0,0,MAX(0,H7096-K7096))</f>
        <v/>
      </c>
      <c r="M7096" s="13">
        <f>M7095+J7095/40-IF(I7095="V2H",K7095/(0.95*40),0)-IF(E7096=0,IF(E7095=1,IF(D7096=1,30,40)*0.18/(2*40),0),0)-IF(E7096=1,IF(E7095=0,IF(D7096=1,30,40)*0.18/(2*40),0),0)</f>
        <v/>
      </c>
      <c r="N7096" s="14" t="n">
        <v>0.2</v>
      </c>
      <c r="O7096" s="15">
        <f>K7096*N7096</f>
        <v/>
      </c>
      <c r="P7096">
        <f>IF(E7096=0,0.3,IF(D7096=1,IF(C7096&gt;=Params!$B$13-3,IF(C7096&lt;Params!$B$13,Params!$B$20,0.3),0.3),IF(C7096&gt;=Params!$B$15-3,IF(C7096&lt;Params!$B$15,Params!$B$21,0.3),0.3)))</f>
        <v/>
      </c>
    </row>
    <row r="7097" ht="15" customHeight="1" s="1">
      <c r="A7097" s="9" t="n">
        <v>7094</v>
      </c>
      <c r="B7097" s="6" t="inlineStr">
        <is>
          <t>23/10</t>
        </is>
      </c>
      <c r="C7097" s="6" t="n">
        <v>13</v>
      </c>
      <c r="D7097" s="6" t="n">
        <v>0</v>
      </c>
      <c r="E7097" s="10">
        <f>IF(D7097=1, IF(OR(C7097&lt;10, C7097&gt;=15),1,0), IF(OR(C7097&lt;7, C7097&gt;=18),1,0))</f>
        <v/>
      </c>
      <c r="F7097" s="11" t="n">
        <v>0</v>
      </c>
      <c r="G7097" s="12">
        <f>0.68*8</f>
        <v/>
      </c>
      <c r="H7097" s="12">
        <f>F7097-G7097</f>
        <v/>
      </c>
      <c r="I7097" s="10">
        <f>IF(E7097=0,"Fora",IF(E7096=0,"Carg xar",IF(H7097&lt;0,IF(M7097&lt;0.9,"Carg FV","Stby"),IF(M7097&gt;P7097,"V2H",IF(M7097&lt;0.9,"Carg xar","Stby")))))</f>
        <v/>
      </c>
      <c r="J7097" s="12">
        <f>IF(OR(I7097="Carg FV",I7097="Carg xar"),MIN(IF(I7097="Carg FV",ABS(H7097),7.4),7.4,MAX(0,(0.9-M7097)*40)*0.95),0)</f>
        <v/>
      </c>
      <c r="K7097" s="12">
        <f>IF(I7097="V2H",MIN(MAX(0,H7097),7.4,MAX(0,(M7097-P7097)*40)*0.95),0)</f>
        <v/>
      </c>
      <c r="L7097" s="12">
        <f>IF(E7097=0,0,MAX(0,H7097-K7097))</f>
        <v/>
      </c>
      <c r="M7097" s="13">
        <f>M7096+J7096/40-IF(I7096="V2H",K7096/(0.95*40),0)-IF(E7097=0,IF(E7096=1,IF(D7097=1,30,40)*0.18/(2*40),0),0)-IF(E7097=1,IF(E7096=0,IF(D7097=1,30,40)*0.18/(2*40),0),0)</f>
        <v/>
      </c>
      <c r="N7097" s="14" t="n">
        <v>0.2</v>
      </c>
      <c r="O7097" s="15">
        <f>K7097*N7097</f>
        <v/>
      </c>
      <c r="P7097">
        <f>IF(E7097=0,0.3,IF(D7097=1,IF(C7097&gt;=Params!$B$13-3,IF(C7097&lt;Params!$B$13,Params!$B$20,0.3),0.3),IF(C7097&gt;=Params!$B$15-3,IF(C7097&lt;Params!$B$15,Params!$B$21,0.3),0.3)))</f>
        <v/>
      </c>
    </row>
    <row r="7098" ht="15" customHeight="1" s="1">
      <c r="A7098" s="9" t="n">
        <v>7095</v>
      </c>
      <c r="B7098" s="6" t="inlineStr">
        <is>
          <t>23/10</t>
        </is>
      </c>
      <c r="C7098" s="6" t="n">
        <v>14</v>
      </c>
      <c r="D7098" s="6" t="n">
        <v>0</v>
      </c>
      <c r="E7098" s="10">
        <f>IF(D7098=1, IF(OR(C7098&lt;10, C7098&gt;=15),1,0), IF(OR(C7098&lt;7, C7098&gt;=18),1,0))</f>
        <v/>
      </c>
      <c r="F7098" s="11" t="n">
        <v>0.841</v>
      </c>
      <c r="G7098" s="12">
        <f>0.55*8</f>
        <v/>
      </c>
      <c r="H7098" s="12">
        <f>F7098-G7098</f>
        <v/>
      </c>
      <c r="I7098" s="10">
        <f>IF(E7098=0,"Fora",IF(E7097=0,"Carg xar",IF(H7098&lt;0,IF(M7098&lt;0.9,"Carg FV","Stby"),IF(M7098&gt;P7098,"V2H",IF(M7098&lt;0.9,"Carg xar","Stby")))))</f>
        <v/>
      </c>
      <c r="J7098" s="12">
        <f>IF(OR(I7098="Carg FV",I7098="Carg xar"),MIN(IF(I7098="Carg FV",ABS(H7098),7.4),7.4,MAX(0,(0.9-M7098)*40)*0.95),0)</f>
        <v/>
      </c>
      <c r="K7098" s="12">
        <f>IF(I7098="V2H",MIN(MAX(0,H7098),7.4,MAX(0,(M7098-P7098)*40)*0.95),0)</f>
        <v/>
      </c>
      <c r="L7098" s="12">
        <f>IF(E7098=0,0,MAX(0,H7098-K7098))</f>
        <v/>
      </c>
      <c r="M7098" s="13">
        <f>M7097+J7097/40-IF(I7097="V2H",K7097/(0.95*40),0)-IF(E7098=0,IF(E7097=1,IF(D7098=1,30,40)*0.18/(2*40),0),0)-IF(E7098=1,IF(E7097=0,IF(D7098=1,30,40)*0.18/(2*40),0),0)</f>
        <v/>
      </c>
      <c r="N7098" s="14" t="n">
        <v>0.15</v>
      </c>
      <c r="O7098" s="15">
        <f>K7098*N7098</f>
        <v/>
      </c>
      <c r="P7098">
        <f>IF(E7098=0,0.3,IF(D7098=1,IF(C7098&gt;=Params!$B$13-3,IF(C7098&lt;Params!$B$13,Params!$B$20,0.3),0.3),IF(C7098&gt;=Params!$B$15-3,IF(C7098&lt;Params!$B$15,Params!$B$21,0.3),0.3)))</f>
        <v/>
      </c>
    </row>
    <row r="7099" ht="15" customHeight="1" s="1">
      <c r="A7099" s="9" t="n">
        <v>7096</v>
      </c>
      <c r="B7099" s="6" t="inlineStr">
        <is>
          <t>23/10</t>
        </is>
      </c>
      <c r="C7099" s="6" t="n">
        <v>15</v>
      </c>
      <c r="D7099" s="6" t="n">
        <v>0</v>
      </c>
      <c r="E7099" s="10">
        <f>IF(D7099=1, IF(OR(C7099&lt;10, C7099&gt;=15),1,0), IF(OR(C7099&lt;7, C7099&gt;=18),1,0))</f>
        <v/>
      </c>
      <c r="F7099" s="11" t="n">
        <v>1.542</v>
      </c>
      <c r="G7099" s="12">
        <f>0.38*8</f>
        <v/>
      </c>
      <c r="H7099" s="12">
        <f>F7099-G7099</f>
        <v/>
      </c>
      <c r="I7099" s="10">
        <f>IF(E7099=0,"Fora",IF(E7098=0,"Carg xar",IF(H7099&lt;0,IF(M7099&lt;0.9,"Carg FV","Stby"),IF(M7099&gt;P7099,"V2H",IF(M7099&lt;0.9,"Carg xar","Stby")))))</f>
        <v/>
      </c>
      <c r="J7099" s="12">
        <f>IF(OR(I7099="Carg FV",I7099="Carg xar"),MIN(IF(I7099="Carg FV",ABS(H7099),7.4),7.4,MAX(0,(0.9-M7099)*40)*0.95),0)</f>
        <v/>
      </c>
      <c r="K7099" s="12">
        <f>IF(I7099="V2H",MIN(MAX(0,H7099),7.4,MAX(0,(M7099-P7099)*40)*0.95),0)</f>
        <v/>
      </c>
      <c r="L7099" s="12">
        <f>IF(E7099=0,0,MAX(0,H7099-K7099))</f>
        <v/>
      </c>
      <c r="M7099" s="13">
        <f>M7098+J7098/40-IF(I7098="V2H",K7098/(0.95*40),0)-IF(E7099=0,IF(E7098=1,IF(D7099=1,30,40)*0.18/(2*40),0),0)-IF(E7099=1,IF(E7098=0,IF(D7099=1,30,40)*0.18/(2*40),0),0)</f>
        <v/>
      </c>
      <c r="N7099" s="14" t="n">
        <v>0.15</v>
      </c>
      <c r="O7099" s="15">
        <f>K7099*N7099</f>
        <v/>
      </c>
      <c r="P7099">
        <f>IF(E7099=0,0.3,IF(D7099=1,IF(C7099&gt;=Params!$B$13-3,IF(C7099&lt;Params!$B$13,Params!$B$20,0.3),0.3),IF(C7099&gt;=Params!$B$15-3,IF(C7099&lt;Params!$B$15,Params!$B$21,0.3),0.3)))</f>
        <v/>
      </c>
    </row>
    <row r="7100" ht="15" customHeight="1" s="1">
      <c r="A7100" s="9" t="n">
        <v>7097</v>
      </c>
      <c r="B7100" s="6" t="inlineStr">
        <is>
          <t>23/10</t>
        </is>
      </c>
      <c r="C7100" s="6" t="n">
        <v>16</v>
      </c>
      <c r="D7100" s="6" t="n">
        <v>0</v>
      </c>
      <c r="E7100" s="10">
        <f>IF(D7100=1, IF(OR(C7100&lt;10, C7100&gt;=15),1,0), IF(OR(C7100&lt;7, C7100&gt;=18),1,0))</f>
        <v/>
      </c>
      <c r="F7100" s="11" t="n">
        <v>1.32</v>
      </c>
      <c r="G7100" s="12">
        <f>0.18*8</f>
        <v/>
      </c>
      <c r="H7100" s="12">
        <f>F7100-G7100</f>
        <v/>
      </c>
      <c r="I7100" s="10">
        <f>IF(E7100=0,"Fora",IF(E7099=0,"Carg xar",IF(H7100&lt;0,IF(M7100&lt;0.9,"Carg FV","Stby"),IF(M7100&gt;P7100,"V2H",IF(M7100&lt;0.9,"Carg xar","Stby")))))</f>
        <v/>
      </c>
      <c r="J7100" s="12">
        <f>IF(OR(I7100="Carg FV",I7100="Carg xar"),MIN(IF(I7100="Carg FV",ABS(H7100),7.4),7.4,MAX(0,(0.9-M7100)*40)*0.95),0)</f>
        <v/>
      </c>
      <c r="K7100" s="12">
        <f>IF(I7100="V2H",MIN(MAX(0,H7100),7.4,MAX(0,(M7100-P7100)*40)*0.95),0)</f>
        <v/>
      </c>
      <c r="L7100" s="12">
        <f>IF(E7100=0,0,MAX(0,H7100-K7100))</f>
        <v/>
      </c>
      <c r="M7100" s="13">
        <f>M7099+J7099/40-IF(I7099="V2H",K7099/(0.95*40),0)-IF(E7100=0,IF(E7099=1,IF(D7100=1,30,40)*0.18/(2*40),0),0)-IF(E7100=1,IF(E7099=0,IF(D7100=1,30,40)*0.18/(2*40),0),0)</f>
        <v/>
      </c>
      <c r="N7100" s="14" t="n">
        <v>0.15</v>
      </c>
      <c r="O7100" s="15">
        <f>K7100*N7100</f>
        <v/>
      </c>
      <c r="P7100">
        <f>IF(E7100=0,0.3,IF(D7100=1,IF(C7100&gt;=Params!$B$13-3,IF(C7100&lt;Params!$B$13,Params!$B$20,0.3),0.3),IF(C7100&gt;=Params!$B$15-3,IF(C7100&lt;Params!$B$15,Params!$B$21,0.3),0.3)))</f>
        <v/>
      </c>
    </row>
    <row r="7101" ht="15" customHeight="1" s="1">
      <c r="A7101" s="9" t="n">
        <v>7098</v>
      </c>
      <c r="B7101" s="6" t="inlineStr">
        <is>
          <t>23/10</t>
        </is>
      </c>
      <c r="C7101" s="6" t="n">
        <v>17</v>
      </c>
      <c r="D7101" s="6" t="n">
        <v>0</v>
      </c>
      <c r="E7101" s="10">
        <f>IF(D7101=1, IF(OR(C7101&lt;10, C7101&gt;=15),1,0), IF(OR(C7101&lt;7, C7101&gt;=18),1,0))</f>
        <v/>
      </c>
      <c r="F7101" s="11" t="n">
        <v>0</v>
      </c>
      <c r="G7101" s="12">
        <f>0.04*8</f>
        <v/>
      </c>
      <c r="H7101" s="12">
        <f>F7101-G7101</f>
        <v/>
      </c>
      <c r="I7101" s="10">
        <f>IF(E7101=0,"Fora",IF(E7100=0,"Carg xar",IF(H7101&lt;0,IF(M7101&lt;0.9,"Carg FV","Stby"),IF(M7101&gt;P7101,"V2H",IF(M7101&lt;0.9,"Carg xar","Stby")))))</f>
        <v/>
      </c>
      <c r="J7101" s="12">
        <f>IF(OR(I7101="Carg FV",I7101="Carg xar"),MIN(IF(I7101="Carg FV",ABS(H7101),7.4),7.4,MAX(0,(0.9-M7101)*40)*0.95),0)</f>
        <v/>
      </c>
      <c r="K7101" s="12">
        <f>IF(I7101="V2H",MIN(MAX(0,H7101),7.4,MAX(0,(M7101-P7101)*40)*0.95),0)</f>
        <v/>
      </c>
      <c r="L7101" s="12">
        <f>IF(E7101=0,0,MAX(0,H7101-K7101))</f>
        <v/>
      </c>
      <c r="M7101" s="13">
        <f>M7100+J7100/40-IF(I7100="V2H",K7100/(0.95*40),0)-IF(E7101=0,IF(E7100=1,IF(D7101=1,30,40)*0.18/(2*40),0),0)-IF(E7101=1,IF(E7100=0,IF(D7101=1,30,40)*0.18/(2*40),0),0)</f>
        <v/>
      </c>
      <c r="N7101" s="14" t="n">
        <v>0.15</v>
      </c>
      <c r="O7101" s="15">
        <f>K7101*N7101</f>
        <v/>
      </c>
      <c r="P7101">
        <f>IF(E7101=0,0.3,IF(D7101=1,IF(C7101&gt;=Params!$B$13-3,IF(C7101&lt;Params!$B$13,Params!$B$20,0.3),0.3),IF(C7101&gt;=Params!$B$15-3,IF(C7101&lt;Params!$B$15,Params!$B$21,0.3),0.3)))</f>
        <v/>
      </c>
    </row>
    <row r="7102" ht="15" customHeight="1" s="1">
      <c r="A7102" s="9" t="n">
        <v>7099</v>
      </c>
      <c r="B7102" s="6" t="inlineStr">
        <is>
          <t>23/10</t>
        </is>
      </c>
      <c r="C7102" s="6" t="n">
        <v>18</v>
      </c>
      <c r="D7102" s="6" t="n">
        <v>0</v>
      </c>
      <c r="E7102" s="10">
        <f>IF(D7102=1, IF(OR(C7102&lt;10, C7102&gt;=15),1,0), IF(OR(C7102&lt;7, C7102&gt;=18),1,0))</f>
        <v/>
      </c>
      <c r="F7102" s="11" t="n">
        <v>1.161</v>
      </c>
      <c r="G7102" s="12">
        <f>0*8</f>
        <v/>
      </c>
      <c r="H7102" s="12">
        <f>F7102-G7102</f>
        <v/>
      </c>
      <c r="I7102" s="10">
        <f>IF(E7102=0,"Fora",IF(E7101=0,"Carg xar",IF(H7102&lt;0,IF(M7102&lt;0.9,"Carg FV","Stby"),IF(M7102&gt;P7102,"V2H",IF(M7102&lt;0.9,"Carg xar","Stby")))))</f>
        <v/>
      </c>
      <c r="J7102" s="12">
        <f>IF(OR(I7102="Carg FV",I7102="Carg xar"),MIN(IF(I7102="Carg FV",ABS(H7102),7.4),7.4,MAX(0,(0.9-M7102)*40)*0.95),0)</f>
        <v/>
      </c>
      <c r="K7102" s="12">
        <f>IF(I7102="V2H",MIN(MAX(0,H7102),7.4,MAX(0,(M7102-P7102)*40)*0.95),0)</f>
        <v/>
      </c>
      <c r="L7102" s="12">
        <f>IF(E7102=0,0,MAX(0,H7102-K7102))</f>
        <v/>
      </c>
      <c r="M7102" s="13">
        <f>M7101+J7101/40-IF(I7101="V2H",K7101/(0.95*40),0)-IF(E7102=0,IF(E7101=1,IF(D7102=1,30,40)*0.18/(2*40),0),0)-IF(E7102=1,IF(E7101=0,IF(D7102=1,30,40)*0.18/(2*40),0),0)</f>
        <v/>
      </c>
      <c r="N7102" s="14" t="n">
        <v>0.2</v>
      </c>
      <c r="O7102" s="15">
        <f>K7102*N7102</f>
        <v/>
      </c>
      <c r="P7102">
        <f>IF(E7102=0,0.3,IF(D7102=1,IF(C7102&gt;=Params!$B$13-3,IF(C7102&lt;Params!$B$13,Params!$B$20,0.3),0.3),IF(C7102&gt;=Params!$B$15-3,IF(C7102&lt;Params!$B$15,Params!$B$21,0.3),0.3)))</f>
        <v/>
      </c>
    </row>
    <row r="7103" ht="15" customHeight="1" s="1">
      <c r="A7103" s="9" t="n">
        <v>7100</v>
      </c>
      <c r="B7103" s="6" t="inlineStr">
        <is>
          <t>23/10</t>
        </is>
      </c>
      <c r="C7103" s="6" t="n">
        <v>19</v>
      </c>
      <c r="D7103" s="6" t="n">
        <v>0</v>
      </c>
      <c r="E7103" s="10">
        <f>IF(D7103=1, IF(OR(C7103&lt;10, C7103&gt;=15),1,0), IF(OR(C7103&lt;7, C7103&gt;=18),1,0))</f>
        <v/>
      </c>
      <c r="F7103" s="11" t="n">
        <v>1.782</v>
      </c>
      <c r="G7103" s="12">
        <f>0*8</f>
        <v/>
      </c>
      <c r="H7103" s="12">
        <f>F7103-G7103</f>
        <v/>
      </c>
      <c r="I7103" s="10">
        <f>IF(E7103=0,"Fora",IF(E7102=0,"Carg xar",IF(H7103&lt;0,IF(M7103&lt;0.9,"Carg FV","Stby"),IF(M7103&gt;P7103,"V2H",IF(M7103&lt;0.9,"Carg xar","Stby")))))</f>
        <v/>
      </c>
      <c r="J7103" s="12">
        <f>IF(OR(I7103="Carg FV",I7103="Carg xar"),MIN(IF(I7103="Carg FV",ABS(H7103),7.4),7.4,MAX(0,(0.9-M7103)*40)*0.95),0)</f>
        <v/>
      </c>
      <c r="K7103" s="12">
        <f>IF(I7103="V2H",MIN(MAX(0,H7103),7.4,MAX(0,(M7103-P7103)*40)*0.95),0)</f>
        <v/>
      </c>
      <c r="L7103" s="12">
        <f>IF(E7103=0,0,MAX(0,H7103-K7103))</f>
        <v/>
      </c>
      <c r="M7103" s="13">
        <f>M7102+J7102/40-IF(I7102="V2H",K7102/(0.95*40),0)-IF(E7103=0,IF(E7102=1,IF(D7103=1,30,40)*0.18/(2*40),0),0)-IF(E7103=1,IF(E7102=0,IF(D7103=1,30,40)*0.18/(2*40),0),0)</f>
        <v/>
      </c>
      <c r="N7103" s="14" t="n">
        <v>0.2</v>
      </c>
      <c r="O7103" s="15">
        <f>K7103*N7103</f>
        <v/>
      </c>
      <c r="P7103">
        <f>IF(E7103=0,0.3,IF(D7103=1,IF(C7103&gt;=Params!$B$13-3,IF(C7103&lt;Params!$B$13,Params!$B$20,0.3),0.3),IF(C7103&gt;=Params!$B$15-3,IF(C7103&lt;Params!$B$15,Params!$B$21,0.3),0.3)))</f>
        <v/>
      </c>
    </row>
    <row r="7104" ht="15" customHeight="1" s="1">
      <c r="A7104" s="9" t="n">
        <v>7101</v>
      </c>
      <c r="B7104" s="6" t="inlineStr">
        <is>
          <t>23/10</t>
        </is>
      </c>
      <c r="C7104" s="6" t="n">
        <v>20</v>
      </c>
      <c r="D7104" s="6" t="n">
        <v>0</v>
      </c>
      <c r="E7104" s="10">
        <f>IF(D7104=1, IF(OR(C7104&lt;10, C7104&gt;=15),1,0), IF(OR(C7104&lt;7, C7104&gt;=18),1,0))</f>
        <v/>
      </c>
      <c r="F7104" s="11" t="n">
        <v>0.906</v>
      </c>
      <c r="G7104" s="12">
        <f>0*8</f>
        <v/>
      </c>
      <c r="H7104" s="12">
        <f>F7104-G7104</f>
        <v/>
      </c>
      <c r="I7104" s="10">
        <f>IF(E7104=0,"Fora",IF(E7103=0,"Carg xar",IF(H7104&lt;0,IF(M7104&lt;0.9,"Carg FV","Stby"),IF(M7104&gt;P7104,"V2H",IF(M7104&lt;0.9,"Carg xar","Stby")))))</f>
        <v/>
      </c>
      <c r="J7104" s="12">
        <f>IF(OR(I7104="Carg FV",I7104="Carg xar"),MIN(IF(I7104="Carg FV",ABS(H7104),7.4),7.4,MAX(0,(0.9-M7104)*40)*0.95),0)</f>
        <v/>
      </c>
      <c r="K7104" s="12">
        <f>IF(I7104="V2H",MIN(MAX(0,H7104),7.4,MAX(0,(M7104-P7104)*40)*0.95),0)</f>
        <v/>
      </c>
      <c r="L7104" s="12">
        <f>IF(E7104=0,0,MAX(0,H7104-K7104))</f>
        <v/>
      </c>
      <c r="M7104" s="13">
        <f>M7103+J7103/40-IF(I7103="V2H",K7103/(0.95*40),0)-IF(E7104=0,IF(E7103=1,IF(D7104=1,30,40)*0.18/(2*40),0),0)-IF(E7104=1,IF(E7103=0,IF(D7104=1,30,40)*0.18/(2*40),0),0)</f>
        <v/>
      </c>
      <c r="N7104" s="14" t="n">
        <v>0.2</v>
      </c>
      <c r="O7104" s="15">
        <f>K7104*N7104</f>
        <v/>
      </c>
      <c r="P7104">
        <f>IF(E7104=0,0.3,IF(D7104=1,IF(C7104&gt;=Params!$B$13-3,IF(C7104&lt;Params!$B$13,Params!$B$20,0.3),0.3),IF(C7104&gt;=Params!$B$15-3,IF(C7104&lt;Params!$B$15,Params!$B$21,0.3),0.3)))</f>
        <v/>
      </c>
    </row>
    <row r="7105" ht="15" customHeight="1" s="1">
      <c r="A7105" s="9" t="n">
        <v>7102</v>
      </c>
      <c r="B7105" s="6" t="inlineStr">
        <is>
          <t>23/10</t>
        </is>
      </c>
      <c r="C7105" s="6" t="n">
        <v>21</v>
      </c>
      <c r="D7105" s="6" t="n">
        <v>0</v>
      </c>
      <c r="E7105" s="10">
        <f>IF(D7105=1, IF(OR(C7105&lt;10, C7105&gt;=15),1,0), IF(OR(C7105&lt;7, C7105&gt;=18),1,0))</f>
        <v/>
      </c>
      <c r="F7105" s="11" t="n">
        <v>0.571</v>
      </c>
      <c r="G7105" s="12">
        <f>0*8</f>
        <v/>
      </c>
      <c r="H7105" s="12">
        <f>F7105-G7105</f>
        <v/>
      </c>
      <c r="I7105" s="10">
        <f>IF(E7105=0,"Fora",IF(E7104=0,"Carg xar",IF(H7105&lt;0,IF(M7105&lt;0.9,"Carg FV","Stby"),IF(M7105&gt;P7105,"V2H",IF(M7105&lt;0.9,"Carg xar","Stby")))))</f>
        <v/>
      </c>
      <c r="J7105" s="12">
        <f>IF(OR(I7105="Carg FV",I7105="Carg xar"),MIN(IF(I7105="Carg FV",ABS(H7105),7.4),7.4,MAX(0,(0.9-M7105)*40)*0.95),0)</f>
        <v/>
      </c>
      <c r="K7105" s="12">
        <f>IF(I7105="V2H",MIN(MAX(0,H7105),7.4,MAX(0,(M7105-P7105)*40)*0.95),0)</f>
        <v/>
      </c>
      <c r="L7105" s="12">
        <f>IF(E7105=0,0,MAX(0,H7105-K7105))</f>
        <v/>
      </c>
      <c r="M7105" s="13">
        <f>M7104+J7104/40-IF(I7104="V2H",K7104/(0.95*40),0)-IF(E7105=0,IF(E7104=1,IF(D7105=1,30,40)*0.18/(2*40),0),0)-IF(E7105=1,IF(E7104=0,IF(D7105=1,30,40)*0.18/(2*40),0),0)</f>
        <v/>
      </c>
      <c r="N7105" s="14" t="n">
        <v>0.2</v>
      </c>
      <c r="O7105" s="15">
        <f>K7105*N7105</f>
        <v/>
      </c>
      <c r="P7105">
        <f>IF(E7105=0,0.3,IF(D7105=1,IF(C7105&gt;=Params!$B$13-3,IF(C7105&lt;Params!$B$13,Params!$B$20,0.3),0.3),IF(C7105&gt;=Params!$B$15-3,IF(C7105&lt;Params!$B$15,Params!$B$21,0.3),0.3)))</f>
        <v/>
      </c>
    </row>
    <row r="7106" ht="15" customHeight="1" s="1">
      <c r="A7106" s="9" t="n">
        <v>7103</v>
      </c>
      <c r="B7106" s="6" t="inlineStr">
        <is>
          <t>23/10</t>
        </is>
      </c>
      <c r="C7106" s="6" t="n">
        <v>22</v>
      </c>
      <c r="D7106" s="6" t="n">
        <v>0</v>
      </c>
      <c r="E7106" s="10">
        <f>IF(D7106=1, IF(OR(C7106&lt;10, C7106&gt;=15),1,0), IF(OR(C7106&lt;7, C7106&gt;=18),1,0))</f>
        <v/>
      </c>
      <c r="F7106" s="11" t="n">
        <v>0.585</v>
      </c>
      <c r="G7106" s="12">
        <f>0*8</f>
        <v/>
      </c>
      <c r="H7106" s="12">
        <f>F7106-G7106</f>
        <v/>
      </c>
      <c r="I7106" s="10">
        <f>IF(E7106=0,"Fora",IF(E7105=0,"Carg xar",IF(H7106&lt;0,IF(M7106&lt;0.9,"Carg FV","Stby"),IF(M7106&gt;P7106,"V2H",IF(M7106&lt;0.9,"Carg xar","Stby")))))</f>
        <v/>
      </c>
      <c r="J7106" s="12">
        <f>IF(OR(I7106="Carg FV",I7106="Carg xar"),MIN(IF(I7106="Carg FV",ABS(H7106),7.4),7.4,MAX(0,(0.9-M7106)*40)*0.95),0)</f>
        <v/>
      </c>
      <c r="K7106" s="12">
        <f>IF(I7106="V2H",MIN(MAX(0,H7106),7.4,MAX(0,(M7106-P7106)*40)*0.95),0)</f>
        <v/>
      </c>
      <c r="L7106" s="12">
        <f>IF(E7106=0,0,MAX(0,H7106-K7106))</f>
        <v/>
      </c>
      <c r="M7106" s="13">
        <f>M7105+J7105/40-IF(I7105="V2H",K7105/(0.95*40),0)-IF(E7106=0,IF(E7105=1,IF(D7106=1,30,40)*0.18/(2*40),0),0)-IF(E7106=1,IF(E7105=0,IF(D7106=1,30,40)*0.18/(2*40),0),0)</f>
        <v/>
      </c>
      <c r="N7106" s="14" t="n">
        <v>0.15</v>
      </c>
      <c r="O7106" s="15">
        <f>K7106*N7106</f>
        <v/>
      </c>
      <c r="P7106">
        <f>IF(E7106=0,0.3,IF(D7106=1,IF(C7106&gt;=Params!$B$13-3,IF(C7106&lt;Params!$B$13,Params!$B$20,0.3),0.3),IF(C7106&gt;=Params!$B$15-3,IF(C7106&lt;Params!$B$15,Params!$B$21,0.3),0.3)))</f>
        <v/>
      </c>
    </row>
    <row r="7107" ht="15" customHeight="1" s="1">
      <c r="A7107" s="9" t="n">
        <v>7104</v>
      </c>
      <c r="B7107" s="6" t="inlineStr">
        <is>
          <t>23/10</t>
        </is>
      </c>
      <c r="C7107" s="6" t="n">
        <v>23</v>
      </c>
      <c r="D7107" s="6" t="n">
        <v>0</v>
      </c>
      <c r="E7107" s="10">
        <f>IF(D7107=1, IF(OR(C7107&lt;10, C7107&gt;=15),1,0), IF(OR(C7107&lt;7, C7107&gt;=18),1,0))</f>
        <v/>
      </c>
      <c r="F7107" s="11" t="n">
        <v>0.24</v>
      </c>
      <c r="G7107" s="12">
        <f>0*8</f>
        <v/>
      </c>
      <c r="H7107" s="12">
        <f>F7107-G7107</f>
        <v/>
      </c>
      <c r="I7107" s="10">
        <f>IF(E7107=0,"Fora",IF(E7106=0,"Carg xar",IF(H7107&lt;0,IF(M7107&lt;0.9,"Carg FV","Stby"),IF(M7107&gt;P7107,"V2H",IF(M7107&lt;0.9,"Carg xar","Stby")))))</f>
        <v/>
      </c>
      <c r="J7107" s="12">
        <f>IF(OR(I7107="Carg FV",I7107="Carg xar"),MIN(IF(I7107="Carg FV",ABS(H7107),7.4),7.4,MAX(0,(0.9-M7107)*40)*0.95),0)</f>
        <v/>
      </c>
      <c r="K7107" s="12">
        <f>IF(I7107="V2H",MIN(MAX(0,H7107),7.4,MAX(0,(M7107-P7107)*40)*0.95),0)</f>
        <v/>
      </c>
      <c r="L7107" s="12">
        <f>IF(E7107=0,0,MAX(0,H7107-K7107))</f>
        <v/>
      </c>
      <c r="M7107" s="13">
        <f>M7106+J7106/40-IF(I7106="V2H",K7106/(0.95*40),0)-IF(E7107=0,IF(E7106=1,IF(D7107=1,30,40)*0.18/(2*40),0),0)-IF(E7107=1,IF(E7106=0,IF(D7107=1,30,40)*0.18/(2*40),0),0)</f>
        <v/>
      </c>
      <c r="N7107" s="14" t="n">
        <v>0.15</v>
      </c>
      <c r="O7107" s="15">
        <f>K7107*N7107</f>
        <v/>
      </c>
      <c r="P7107">
        <f>IF(E7107=0,0.3,IF(D7107=1,IF(C7107&gt;=Params!$B$13-3,IF(C7107&lt;Params!$B$13,Params!$B$20,0.3),0.3),IF(C7107&gt;=Params!$B$15-3,IF(C7107&lt;Params!$B$15,Params!$B$21,0.3),0.3)))</f>
        <v/>
      </c>
    </row>
    <row r="7108" ht="15" customHeight="1" s="1">
      <c r="A7108" s="9" t="n">
        <v>7105</v>
      </c>
      <c r="B7108" s="6" t="inlineStr">
        <is>
          <t>24/10</t>
        </is>
      </c>
      <c r="C7108" s="6" t="n">
        <v>0</v>
      </c>
      <c r="D7108" s="6" t="n">
        <v>0</v>
      </c>
      <c r="E7108" s="10">
        <f>IF(D7108=1, IF(OR(C7108&lt;10, C7108&gt;=15),1,0), IF(OR(C7108&lt;7, C7108&gt;=18),1,0))</f>
        <v/>
      </c>
      <c r="F7108" s="11" t="n">
        <v>0.247</v>
      </c>
      <c r="G7108" s="12">
        <f>0*8</f>
        <v/>
      </c>
      <c r="H7108" s="12">
        <f>F7108-G7108</f>
        <v/>
      </c>
      <c r="I7108" s="10">
        <f>IF(E7108=0,"Fora",IF(E7107=0,"Carg xar",IF(H7108&lt;0,IF(M7108&lt;0.9,"Carg FV","Stby"),IF(M7108&gt;P7108,"V2H",IF(M7108&lt;0.9,"Carg xar","Stby")))))</f>
        <v/>
      </c>
      <c r="J7108" s="12">
        <f>IF(OR(I7108="Carg FV",I7108="Carg xar"),MIN(IF(I7108="Carg FV",ABS(H7108),7.4),7.4,MAX(0,(0.9-M7108)*40)*0.95),0)</f>
        <v/>
      </c>
      <c r="K7108" s="12">
        <f>IF(I7108="V2H",MIN(MAX(0,H7108),7.4,MAX(0,(M7108-P7108)*40)*0.95),0)</f>
        <v/>
      </c>
      <c r="L7108" s="12">
        <f>IF(E7108=0,0,MAX(0,H7108-K7108))</f>
        <v/>
      </c>
      <c r="M7108" s="13">
        <f>M7107+J7107/40-IF(I7107="V2H",K7107/(0.95*40),0)-IF(E7108=0,IF(E7107=1,IF(D7108=1,30,40)*0.18/(2*40),0),0)-IF(E7108=1,IF(E7107=0,IF(D7108=1,30,40)*0.18/(2*40),0),0)</f>
        <v/>
      </c>
      <c r="N7108" s="14" t="n">
        <v>0.09</v>
      </c>
      <c r="O7108" s="15">
        <f>K7108*N7108</f>
        <v/>
      </c>
      <c r="P7108">
        <f>IF(E7108=0,0.3,IF(D7108=1,IF(C7108&gt;=Params!$B$13-3,IF(C7108&lt;Params!$B$13,Params!$B$20,0.3),0.3),IF(C7108&gt;=Params!$B$15-3,IF(C7108&lt;Params!$B$15,Params!$B$21,0.3),0.3)))</f>
        <v/>
      </c>
    </row>
    <row r="7109" ht="15" customHeight="1" s="1">
      <c r="A7109" s="9" t="n">
        <v>7106</v>
      </c>
      <c r="B7109" s="6" t="inlineStr">
        <is>
          <t>24/10</t>
        </is>
      </c>
      <c r="C7109" s="6" t="n">
        <v>1</v>
      </c>
      <c r="D7109" s="6" t="n">
        <v>0</v>
      </c>
      <c r="E7109" s="10">
        <f>IF(D7109=1, IF(OR(C7109&lt;10, C7109&gt;=15),1,0), IF(OR(C7109&lt;7, C7109&gt;=18),1,0))</f>
        <v/>
      </c>
      <c r="F7109" s="11" t="n">
        <v>1.871</v>
      </c>
      <c r="G7109" s="12">
        <f>0*8</f>
        <v/>
      </c>
      <c r="H7109" s="12">
        <f>F7109-G7109</f>
        <v/>
      </c>
      <c r="I7109" s="10">
        <f>IF(E7109=0,"Fora",IF(E7108=0,"Carg xar",IF(H7109&lt;0,IF(M7109&lt;0.9,"Carg FV","Stby"),IF(M7109&gt;P7109,"V2H",IF(M7109&lt;0.9,"Carg xar","Stby")))))</f>
        <v/>
      </c>
      <c r="J7109" s="12">
        <f>IF(OR(I7109="Carg FV",I7109="Carg xar"),MIN(IF(I7109="Carg FV",ABS(H7109),7.4),7.4,MAX(0,(0.9-M7109)*40)*0.95),0)</f>
        <v/>
      </c>
      <c r="K7109" s="12">
        <f>IF(I7109="V2H",MIN(MAX(0,H7109),7.4,MAX(0,(M7109-P7109)*40)*0.95),0)</f>
        <v/>
      </c>
      <c r="L7109" s="12">
        <f>IF(E7109=0,0,MAX(0,H7109-K7109))</f>
        <v/>
      </c>
      <c r="M7109" s="13">
        <f>M7108+J7108/40-IF(I7108="V2H",K7108/(0.95*40),0)-IF(E7109=0,IF(E7108=1,IF(D7109=1,30,40)*0.18/(2*40),0),0)-IF(E7109=1,IF(E7108=0,IF(D7109=1,30,40)*0.18/(2*40),0),0)</f>
        <v/>
      </c>
      <c r="N7109" s="14" t="n">
        <v>0.09</v>
      </c>
      <c r="O7109" s="15">
        <f>K7109*N7109</f>
        <v/>
      </c>
      <c r="P7109">
        <f>IF(E7109=0,0.3,IF(D7109=1,IF(C7109&gt;=Params!$B$13-3,IF(C7109&lt;Params!$B$13,Params!$B$20,0.3),0.3),IF(C7109&gt;=Params!$B$15-3,IF(C7109&lt;Params!$B$15,Params!$B$21,0.3),0.3)))</f>
        <v/>
      </c>
    </row>
    <row r="7110" ht="15" customHeight="1" s="1">
      <c r="A7110" s="9" t="n">
        <v>7107</v>
      </c>
      <c r="B7110" s="6" t="inlineStr">
        <is>
          <t>24/10</t>
        </is>
      </c>
      <c r="C7110" s="6" t="n">
        <v>2</v>
      </c>
      <c r="D7110" s="6" t="n">
        <v>0</v>
      </c>
      <c r="E7110" s="10">
        <f>IF(D7110=1, IF(OR(C7110&lt;10, C7110&gt;=15),1,0), IF(OR(C7110&lt;7, C7110&gt;=18),1,0))</f>
        <v/>
      </c>
      <c r="F7110" s="11" t="n">
        <v>0.159</v>
      </c>
      <c r="G7110" s="12">
        <f>0*8</f>
        <v/>
      </c>
      <c r="H7110" s="12">
        <f>F7110-G7110</f>
        <v/>
      </c>
      <c r="I7110" s="10">
        <f>IF(E7110=0,"Fora",IF(E7109=0,"Carg xar",IF(H7110&lt;0,IF(M7110&lt;0.9,"Carg FV","Stby"),IF(M7110&gt;P7110,"V2H",IF(M7110&lt;0.9,"Carg xar","Stby")))))</f>
        <v/>
      </c>
      <c r="J7110" s="12">
        <f>IF(OR(I7110="Carg FV",I7110="Carg xar"),MIN(IF(I7110="Carg FV",ABS(H7110),7.4),7.4,MAX(0,(0.9-M7110)*40)*0.95),0)</f>
        <v/>
      </c>
      <c r="K7110" s="12">
        <f>IF(I7110="V2H",MIN(MAX(0,H7110),7.4,MAX(0,(M7110-P7110)*40)*0.95),0)</f>
        <v/>
      </c>
      <c r="L7110" s="12">
        <f>IF(E7110=0,0,MAX(0,H7110-K7110))</f>
        <v/>
      </c>
      <c r="M7110" s="13">
        <f>M7109+J7109/40-IF(I7109="V2H",K7109/(0.95*40),0)-IF(E7110=0,IF(E7109=1,IF(D7110=1,30,40)*0.18/(2*40),0),0)-IF(E7110=1,IF(E7109=0,IF(D7110=1,30,40)*0.18/(2*40),0),0)</f>
        <v/>
      </c>
      <c r="N7110" s="14" t="n">
        <v>0.09</v>
      </c>
      <c r="O7110" s="15">
        <f>K7110*N7110</f>
        <v/>
      </c>
      <c r="P7110">
        <f>IF(E7110=0,0.3,IF(D7110=1,IF(C7110&gt;=Params!$B$13-3,IF(C7110&lt;Params!$B$13,Params!$B$20,0.3),0.3),IF(C7110&gt;=Params!$B$15-3,IF(C7110&lt;Params!$B$15,Params!$B$21,0.3),0.3)))</f>
        <v/>
      </c>
    </row>
    <row r="7111" ht="15" customHeight="1" s="1">
      <c r="A7111" s="9" t="n">
        <v>7108</v>
      </c>
      <c r="B7111" s="6" t="inlineStr">
        <is>
          <t>24/10</t>
        </is>
      </c>
      <c r="C7111" s="6" t="n">
        <v>3</v>
      </c>
      <c r="D7111" s="6" t="n">
        <v>0</v>
      </c>
      <c r="E7111" s="10">
        <f>IF(D7111=1, IF(OR(C7111&lt;10, C7111&gt;=15),1,0), IF(OR(C7111&lt;7, C7111&gt;=18),1,0))</f>
        <v/>
      </c>
      <c r="F7111" s="11" t="n">
        <v>0.143</v>
      </c>
      <c r="G7111" s="12">
        <f>0*8</f>
        <v/>
      </c>
      <c r="H7111" s="12">
        <f>F7111-G7111</f>
        <v/>
      </c>
      <c r="I7111" s="10">
        <f>IF(E7111=0,"Fora",IF(E7110=0,"Carg xar",IF(H7111&lt;0,IF(M7111&lt;0.9,"Carg FV","Stby"),IF(M7111&gt;P7111,"V2H",IF(M7111&lt;0.9,"Carg xar","Stby")))))</f>
        <v/>
      </c>
      <c r="J7111" s="12">
        <f>IF(OR(I7111="Carg FV",I7111="Carg xar"),MIN(IF(I7111="Carg FV",ABS(H7111),7.4),7.4,MAX(0,(0.9-M7111)*40)*0.95),0)</f>
        <v/>
      </c>
      <c r="K7111" s="12">
        <f>IF(I7111="V2H",MIN(MAX(0,H7111),7.4,MAX(0,(M7111-P7111)*40)*0.95),0)</f>
        <v/>
      </c>
      <c r="L7111" s="12">
        <f>IF(E7111=0,0,MAX(0,H7111-K7111))</f>
        <v/>
      </c>
      <c r="M7111" s="13">
        <f>M7110+J7110/40-IF(I7110="V2H",K7110/(0.95*40),0)-IF(E7111=0,IF(E7110=1,IF(D7111=1,30,40)*0.18/(2*40),0),0)-IF(E7111=1,IF(E7110=0,IF(D7111=1,30,40)*0.18/(2*40),0),0)</f>
        <v/>
      </c>
      <c r="N7111" s="14" t="n">
        <v>0.09</v>
      </c>
      <c r="O7111" s="15">
        <f>K7111*N7111</f>
        <v/>
      </c>
      <c r="P7111">
        <f>IF(E7111=0,0.3,IF(D7111=1,IF(C7111&gt;=Params!$B$13-3,IF(C7111&lt;Params!$B$13,Params!$B$20,0.3),0.3),IF(C7111&gt;=Params!$B$15-3,IF(C7111&lt;Params!$B$15,Params!$B$21,0.3),0.3)))</f>
        <v/>
      </c>
    </row>
    <row r="7112" ht="15" customHeight="1" s="1">
      <c r="A7112" s="9" t="n">
        <v>7109</v>
      </c>
      <c r="B7112" s="6" t="inlineStr">
        <is>
          <t>24/10</t>
        </is>
      </c>
      <c r="C7112" s="6" t="n">
        <v>4</v>
      </c>
      <c r="D7112" s="6" t="n">
        <v>0</v>
      </c>
      <c r="E7112" s="10">
        <f>IF(D7112=1, IF(OR(C7112&lt;10, C7112&gt;=15),1,0), IF(OR(C7112&lt;7, C7112&gt;=18),1,0))</f>
        <v/>
      </c>
      <c r="F7112" s="11" t="n">
        <v>0.145</v>
      </c>
      <c r="G7112" s="12">
        <f>0*8</f>
        <v/>
      </c>
      <c r="H7112" s="12">
        <f>F7112-G7112</f>
        <v/>
      </c>
      <c r="I7112" s="10">
        <f>IF(E7112=0,"Fora",IF(E7111=0,"Carg xar",IF(H7112&lt;0,IF(M7112&lt;0.9,"Carg FV","Stby"),IF(M7112&gt;P7112,"V2H",IF(M7112&lt;0.9,"Carg xar","Stby")))))</f>
        <v/>
      </c>
      <c r="J7112" s="12">
        <f>IF(OR(I7112="Carg FV",I7112="Carg xar"),MIN(IF(I7112="Carg FV",ABS(H7112),7.4),7.4,MAX(0,(0.9-M7112)*40)*0.95),0)</f>
        <v/>
      </c>
      <c r="K7112" s="12">
        <f>IF(I7112="V2H",MIN(MAX(0,H7112),7.4,MAX(0,(M7112-P7112)*40)*0.95),0)</f>
        <v/>
      </c>
      <c r="L7112" s="12">
        <f>IF(E7112=0,0,MAX(0,H7112-K7112))</f>
        <v/>
      </c>
      <c r="M7112" s="13">
        <f>M7111+J7111/40-IF(I7111="V2H",K7111/(0.95*40),0)-IF(E7112=0,IF(E7111=1,IF(D7112=1,30,40)*0.18/(2*40),0),0)-IF(E7112=1,IF(E7111=0,IF(D7112=1,30,40)*0.18/(2*40),0),0)</f>
        <v/>
      </c>
      <c r="N7112" s="14" t="n">
        <v>0.09</v>
      </c>
      <c r="O7112" s="15">
        <f>K7112*N7112</f>
        <v/>
      </c>
      <c r="P7112">
        <f>IF(E7112=0,0.3,IF(D7112=1,IF(C7112&gt;=Params!$B$13-3,IF(C7112&lt;Params!$B$13,Params!$B$20,0.3),0.3),IF(C7112&gt;=Params!$B$15-3,IF(C7112&lt;Params!$B$15,Params!$B$21,0.3),0.3)))</f>
        <v/>
      </c>
    </row>
    <row r="7113" ht="15" customHeight="1" s="1">
      <c r="A7113" s="9" t="n">
        <v>7110</v>
      </c>
      <c r="B7113" s="6" t="inlineStr">
        <is>
          <t>24/10</t>
        </is>
      </c>
      <c r="C7113" s="6" t="n">
        <v>5</v>
      </c>
      <c r="D7113" s="6" t="n">
        <v>0</v>
      </c>
      <c r="E7113" s="10">
        <f>IF(D7113=1, IF(OR(C7113&lt;10, C7113&gt;=15),1,0), IF(OR(C7113&lt;7, C7113&gt;=18),1,0))</f>
        <v/>
      </c>
      <c r="F7113" s="11" t="n">
        <v>0.137</v>
      </c>
      <c r="G7113" s="12">
        <f>0*8</f>
        <v/>
      </c>
      <c r="H7113" s="12">
        <f>F7113-G7113</f>
        <v/>
      </c>
      <c r="I7113" s="10">
        <f>IF(E7113=0,"Fora",IF(E7112=0,"Carg xar",IF(H7113&lt;0,IF(M7113&lt;0.9,"Carg FV","Stby"),IF(M7113&gt;P7113,"V2H",IF(M7113&lt;0.9,"Carg xar","Stby")))))</f>
        <v/>
      </c>
      <c r="J7113" s="12">
        <f>IF(OR(I7113="Carg FV",I7113="Carg xar"),MIN(IF(I7113="Carg FV",ABS(H7113),7.4),7.4,MAX(0,(0.9-M7113)*40)*0.95),0)</f>
        <v/>
      </c>
      <c r="K7113" s="12">
        <f>IF(I7113="V2H",MIN(MAX(0,H7113),7.4,MAX(0,(M7113-P7113)*40)*0.95),0)</f>
        <v/>
      </c>
      <c r="L7113" s="12">
        <f>IF(E7113=0,0,MAX(0,H7113-K7113))</f>
        <v/>
      </c>
      <c r="M7113" s="13">
        <f>M7112+J7112/40-IF(I7112="V2H",K7112/(0.95*40),0)-IF(E7113=0,IF(E7112=1,IF(D7113=1,30,40)*0.18/(2*40),0),0)-IF(E7113=1,IF(E7112=0,IF(D7113=1,30,40)*0.18/(2*40),0),0)</f>
        <v/>
      </c>
      <c r="N7113" s="14" t="n">
        <v>0.09</v>
      </c>
      <c r="O7113" s="15">
        <f>K7113*N7113</f>
        <v/>
      </c>
      <c r="P7113">
        <f>IF(E7113=0,0.3,IF(D7113=1,IF(C7113&gt;=Params!$B$13-3,IF(C7113&lt;Params!$B$13,Params!$B$20,0.3),0.3),IF(C7113&gt;=Params!$B$15-3,IF(C7113&lt;Params!$B$15,Params!$B$21,0.3),0.3)))</f>
        <v/>
      </c>
    </row>
    <row r="7114" ht="15" customHeight="1" s="1">
      <c r="A7114" s="9" t="n">
        <v>7111</v>
      </c>
      <c r="B7114" s="6" t="inlineStr">
        <is>
          <t>24/10</t>
        </is>
      </c>
      <c r="C7114" s="6" t="n">
        <v>6</v>
      </c>
      <c r="D7114" s="6" t="n">
        <v>0</v>
      </c>
      <c r="E7114" s="10">
        <f>IF(D7114=1, IF(OR(C7114&lt;10, C7114&gt;=15),1,0), IF(OR(C7114&lt;7, C7114&gt;=18),1,0))</f>
        <v/>
      </c>
      <c r="F7114" s="11" t="n">
        <v>0.18</v>
      </c>
      <c r="G7114" s="12">
        <f>0*8</f>
        <v/>
      </c>
      <c r="H7114" s="12">
        <f>F7114-G7114</f>
        <v/>
      </c>
      <c r="I7114" s="10">
        <f>IF(E7114=0,"Fora",IF(E7113=0,"Carg xar",IF(H7114&lt;0,IF(M7114&lt;0.9,"Carg FV","Stby"),IF(M7114&gt;P7114,"V2H",IF(M7114&lt;0.9,"Carg xar","Stby")))))</f>
        <v/>
      </c>
      <c r="J7114" s="12">
        <f>IF(OR(I7114="Carg FV",I7114="Carg xar"),MIN(IF(I7114="Carg FV",ABS(H7114),7.4),7.4,MAX(0,(0.9-M7114)*40)*0.95),0)</f>
        <v/>
      </c>
      <c r="K7114" s="12">
        <f>IF(I7114="V2H",MIN(MAX(0,H7114),7.4,MAX(0,(M7114-P7114)*40)*0.95),0)</f>
        <v/>
      </c>
      <c r="L7114" s="12">
        <f>IF(E7114=0,0,MAX(0,H7114-K7114))</f>
        <v/>
      </c>
      <c r="M7114" s="13">
        <f>M7113+J7113/40-IF(I7113="V2H",K7113/(0.95*40),0)-IF(E7114=0,IF(E7113=1,IF(D7114=1,30,40)*0.18/(2*40),0),0)-IF(E7114=1,IF(E7113=0,IF(D7114=1,30,40)*0.18/(2*40),0),0)</f>
        <v/>
      </c>
      <c r="N7114" s="14" t="n">
        <v>0.09</v>
      </c>
      <c r="O7114" s="15">
        <f>K7114*N7114</f>
        <v/>
      </c>
      <c r="P7114">
        <f>IF(E7114=0,0.3,IF(D7114=1,IF(C7114&gt;=Params!$B$13-3,IF(C7114&lt;Params!$B$13,Params!$B$20,0.3),0.3),IF(C7114&gt;=Params!$B$15-3,IF(C7114&lt;Params!$B$15,Params!$B$21,0.3),0.3)))</f>
        <v/>
      </c>
    </row>
    <row r="7115" ht="15" customHeight="1" s="1">
      <c r="A7115" s="9" t="n">
        <v>7112</v>
      </c>
      <c r="B7115" s="6" t="inlineStr">
        <is>
          <t>24/10</t>
        </is>
      </c>
      <c r="C7115" s="6" t="n">
        <v>7</v>
      </c>
      <c r="D7115" s="6" t="n">
        <v>0</v>
      </c>
      <c r="E7115" s="10">
        <f>IF(D7115=1, IF(OR(C7115&lt;10, C7115&gt;=15),1,0), IF(OR(C7115&lt;7, C7115&gt;=18),1,0))</f>
        <v/>
      </c>
      <c r="F7115" s="11" t="n">
        <v>0.903</v>
      </c>
      <c r="G7115" s="12">
        <f>0.02*8</f>
        <v/>
      </c>
      <c r="H7115" s="12">
        <f>F7115-G7115</f>
        <v/>
      </c>
      <c r="I7115" s="10">
        <f>IF(E7115=0,"Fora",IF(E7114=0,"Carg xar",IF(H7115&lt;0,IF(M7115&lt;0.9,"Carg FV","Stby"),IF(M7115&gt;P7115,"V2H",IF(M7115&lt;0.9,"Carg xar","Stby")))))</f>
        <v/>
      </c>
      <c r="J7115" s="12">
        <f>IF(OR(I7115="Carg FV",I7115="Carg xar"),MIN(IF(I7115="Carg FV",ABS(H7115),7.4),7.4,MAX(0,(0.9-M7115)*40)*0.95),0)</f>
        <v/>
      </c>
      <c r="K7115" s="12">
        <f>IF(I7115="V2H",MIN(MAX(0,H7115),7.4,MAX(0,(M7115-P7115)*40)*0.95),0)</f>
        <v/>
      </c>
      <c r="L7115" s="12">
        <f>IF(E7115=0,0,MAX(0,H7115-K7115))</f>
        <v/>
      </c>
      <c r="M7115" s="13">
        <f>M7114+J7114/40-IF(I7114="V2H",K7114/(0.95*40),0)-IF(E7115=0,IF(E7114=1,IF(D7115=1,30,40)*0.18/(2*40),0),0)-IF(E7115=1,IF(E7114=0,IF(D7115=1,30,40)*0.18/(2*40),0),0)</f>
        <v/>
      </c>
      <c r="N7115" s="14" t="n">
        <v>0.09</v>
      </c>
      <c r="O7115" s="15">
        <f>K7115*N7115</f>
        <v/>
      </c>
      <c r="P7115">
        <f>IF(E7115=0,0.3,IF(D7115=1,IF(C7115&gt;=Params!$B$13-3,IF(C7115&lt;Params!$B$13,Params!$B$20,0.3),0.3),IF(C7115&gt;=Params!$B$15-3,IF(C7115&lt;Params!$B$15,Params!$B$21,0.3),0.3)))</f>
        <v/>
      </c>
    </row>
    <row r="7116" ht="15" customHeight="1" s="1">
      <c r="A7116" s="9" t="n">
        <v>7113</v>
      </c>
      <c r="B7116" s="6" t="inlineStr">
        <is>
          <t>24/10</t>
        </is>
      </c>
      <c r="C7116" s="6" t="n">
        <v>8</v>
      </c>
      <c r="D7116" s="6" t="n">
        <v>0</v>
      </c>
      <c r="E7116" s="10">
        <f>IF(D7116=1, IF(OR(C7116&lt;10, C7116&gt;=15),1,0), IF(OR(C7116&lt;7, C7116&gt;=18),1,0))</f>
        <v/>
      </c>
      <c r="F7116" s="11" t="n">
        <v>3.642</v>
      </c>
      <c r="G7116" s="12">
        <f>0.14*8</f>
        <v/>
      </c>
      <c r="H7116" s="12">
        <f>F7116-G7116</f>
        <v/>
      </c>
      <c r="I7116" s="10">
        <f>IF(E7116=0,"Fora",IF(E7115=0,"Carg xar",IF(H7116&lt;0,IF(M7116&lt;0.9,"Carg FV","Stby"),IF(M7116&gt;P7116,"V2H",IF(M7116&lt;0.9,"Carg xar","Stby")))))</f>
        <v/>
      </c>
      <c r="J7116" s="12">
        <f>IF(OR(I7116="Carg FV",I7116="Carg xar"),MIN(IF(I7116="Carg FV",ABS(H7116),7.4),7.4,MAX(0,(0.9-M7116)*40)*0.95),0)</f>
        <v/>
      </c>
      <c r="K7116" s="12">
        <f>IF(I7116="V2H",MIN(MAX(0,H7116),7.4,MAX(0,(M7116-P7116)*40)*0.95),0)</f>
        <v/>
      </c>
      <c r="L7116" s="12">
        <f>IF(E7116=0,0,MAX(0,H7116-K7116))</f>
        <v/>
      </c>
      <c r="M7116" s="13">
        <f>M7115+J7115/40-IF(I7115="V2H",K7115/(0.95*40),0)-IF(E7116=0,IF(E7115=1,IF(D7116=1,30,40)*0.18/(2*40),0),0)-IF(E7116=1,IF(E7115=0,IF(D7116=1,30,40)*0.18/(2*40),0),0)</f>
        <v/>
      </c>
      <c r="N7116" s="14" t="n">
        <v>0.15</v>
      </c>
      <c r="O7116" s="15">
        <f>K7116*N7116</f>
        <v/>
      </c>
      <c r="P7116">
        <f>IF(E7116=0,0.3,IF(D7116=1,IF(C7116&gt;=Params!$B$13-3,IF(C7116&lt;Params!$B$13,Params!$B$20,0.3),0.3),IF(C7116&gt;=Params!$B$15-3,IF(C7116&lt;Params!$B$15,Params!$B$21,0.3),0.3)))</f>
        <v/>
      </c>
    </row>
    <row r="7117" ht="15" customHeight="1" s="1">
      <c r="A7117" s="9" t="n">
        <v>7114</v>
      </c>
      <c r="B7117" s="6" t="inlineStr">
        <is>
          <t>24/10</t>
        </is>
      </c>
      <c r="C7117" s="6" t="n">
        <v>9</v>
      </c>
      <c r="D7117" s="6" t="n">
        <v>0</v>
      </c>
      <c r="E7117" s="10">
        <f>IF(D7117=1, IF(OR(C7117&lt;10, C7117&gt;=15),1,0), IF(OR(C7117&lt;7, C7117&gt;=18),1,0))</f>
        <v/>
      </c>
      <c r="F7117" s="11" t="n">
        <v>0.35</v>
      </c>
      <c r="G7117" s="12">
        <f>0.32*8</f>
        <v/>
      </c>
      <c r="H7117" s="12">
        <f>F7117-G7117</f>
        <v/>
      </c>
      <c r="I7117" s="10">
        <f>IF(E7117=0,"Fora",IF(E7116=0,"Carg xar",IF(H7117&lt;0,IF(M7117&lt;0.9,"Carg FV","Stby"),IF(M7117&gt;P7117,"V2H",IF(M7117&lt;0.9,"Carg xar","Stby")))))</f>
        <v/>
      </c>
      <c r="J7117" s="12">
        <f>IF(OR(I7117="Carg FV",I7117="Carg xar"),MIN(IF(I7117="Carg FV",ABS(H7117),7.4),7.4,MAX(0,(0.9-M7117)*40)*0.95),0)</f>
        <v/>
      </c>
      <c r="K7117" s="12">
        <f>IF(I7117="V2H",MIN(MAX(0,H7117),7.4,MAX(0,(M7117-P7117)*40)*0.95),0)</f>
        <v/>
      </c>
      <c r="L7117" s="12">
        <f>IF(E7117=0,0,MAX(0,H7117-K7117))</f>
        <v/>
      </c>
      <c r="M7117" s="13">
        <f>M7116+J7116/40-IF(I7116="V2H",K7116/(0.95*40),0)-IF(E7117=0,IF(E7116=1,IF(D7117=1,30,40)*0.18/(2*40),0),0)-IF(E7117=1,IF(E7116=0,IF(D7117=1,30,40)*0.18/(2*40),0),0)</f>
        <v/>
      </c>
      <c r="N7117" s="14" t="n">
        <v>0.15</v>
      </c>
      <c r="O7117" s="15">
        <f>K7117*N7117</f>
        <v/>
      </c>
      <c r="P7117">
        <f>IF(E7117=0,0.3,IF(D7117=1,IF(C7117&gt;=Params!$B$13-3,IF(C7117&lt;Params!$B$13,Params!$B$20,0.3),0.3),IF(C7117&gt;=Params!$B$15-3,IF(C7117&lt;Params!$B$15,Params!$B$21,0.3),0.3)))</f>
        <v/>
      </c>
    </row>
    <row r="7118" ht="15" customHeight="1" s="1">
      <c r="A7118" s="9" t="n">
        <v>7115</v>
      </c>
      <c r="B7118" s="6" t="inlineStr">
        <is>
          <t>24/10</t>
        </is>
      </c>
      <c r="C7118" s="6" t="n">
        <v>10</v>
      </c>
      <c r="D7118" s="6" t="n">
        <v>0</v>
      </c>
      <c r="E7118" s="10">
        <f>IF(D7118=1, IF(OR(C7118&lt;10, C7118&gt;=15),1,0), IF(OR(C7118&lt;7, C7118&gt;=18),1,0))</f>
        <v/>
      </c>
      <c r="F7118" s="11" t="n">
        <v>0</v>
      </c>
      <c r="G7118" s="12">
        <f>0.52*8</f>
        <v/>
      </c>
      <c r="H7118" s="12">
        <f>F7118-G7118</f>
        <v/>
      </c>
      <c r="I7118" s="10">
        <f>IF(E7118=0,"Fora",IF(E7117=0,"Carg xar",IF(H7118&lt;0,IF(M7118&lt;0.9,"Carg FV","Stby"),IF(M7118&gt;P7118,"V2H",IF(M7118&lt;0.9,"Carg xar","Stby")))))</f>
        <v/>
      </c>
      <c r="J7118" s="12">
        <f>IF(OR(I7118="Carg FV",I7118="Carg xar"),MIN(IF(I7118="Carg FV",ABS(H7118),7.4),7.4,MAX(0,(0.9-M7118)*40)*0.95),0)</f>
        <v/>
      </c>
      <c r="K7118" s="12">
        <f>IF(I7118="V2H",MIN(MAX(0,H7118),7.4,MAX(0,(M7118-P7118)*40)*0.95),0)</f>
        <v/>
      </c>
      <c r="L7118" s="12">
        <f>IF(E7118=0,0,MAX(0,H7118-K7118))</f>
        <v/>
      </c>
      <c r="M7118" s="13">
        <f>M7117+J7117/40-IF(I7117="V2H",K7117/(0.95*40),0)-IF(E7118=0,IF(E7117=1,IF(D7118=1,30,40)*0.18/(2*40),0),0)-IF(E7118=1,IF(E7117=0,IF(D7118=1,30,40)*0.18/(2*40),0),0)</f>
        <v/>
      </c>
      <c r="N7118" s="14" t="n">
        <v>0.2</v>
      </c>
      <c r="O7118" s="15">
        <f>K7118*N7118</f>
        <v/>
      </c>
      <c r="P7118">
        <f>IF(E7118=0,0.3,IF(D7118=1,IF(C7118&gt;=Params!$B$13-3,IF(C7118&lt;Params!$B$13,Params!$B$20,0.3),0.3),IF(C7118&gt;=Params!$B$15-3,IF(C7118&lt;Params!$B$15,Params!$B$21,0.3),0.3)))</f>
        <v/>
      </c>
    </row>
    <row r="7119" ht="15" customHeight="1" s="1">
      <c r="A7119" s="9" t="n">
        <v>7116</v>
      </c>
      <c r="B7119" s="6" t="inlineStr">
        <is>
          <t>24/10</t>
        </is>
      </c>
      <c r="C7119" s="6" t="n">
        <v>11</v>
      </c>
      <c r="D7119" s="6" t="n">
        <v>0</v>
      </c>
      <c r="E7119" s="10">
        <f>IF(D7119=1, IF(OR(C7119&lt;10, C7119&gt;=15),1,0), IF(OR(C7119&lt;7, C7119&gt;=18),1,0))</f>
        <v/>
      </c>
      <c r="F7119" s="11" t="n">
        <v>0</v>
      </c>
      <c r="G7119" s="12">
        <f>0.65*8</f>
        <v/>
      </c>
      <c r="H7119" s="12">
        <f>F7119-G7119</f>
        <v/>
      </c>
      <c r="I7119" s="10">
        <f>IF(E7119=0,"Fora",IF(E7118=0,"Carg xar",IF(H7119&lt;0,IF(M7119&lt;0.9,"Carg FV","Stby"),IF(M7119&gt;P7119,"V2H",IF(M7119&lt;0.9,"Carg xar","Stby")))))</f>
        <v/>
      </c>
      <c r="J7119" s="12">
        <f>IF(OR(I7119="Carg FV",I7119="Carg xar"),MIN(IF(I7119="Carg FV",ABS(H7119),7.4),7.4,MAX(0,(0.9-M7119)*40)*0.95),0)</f>
        <v/>
      </c>
      <c r="K7119" s="12">
        <f>IF(I7119="V2H",MIN(MAX(0,H7119),7.4,MAX(0,(M7119-P7119)*40)*0.95),0)</f>
        <v/>
      </c>
      <c r="L7119" s="12">
        <f>IF(E7119=0,0,MAX(0,H7119-K7119))</f>
        <v/>
      </c>
      <c r="M7119" s="13">
        <f>M7118+J7118/40-IF(I7118="V2H",K7118/(0.95*40),0)-IF(E7119=0,IF(E7118=1,IF(D7119=1,30,40)*0.18/(2*40),0),0)-IF(E7119=1,IF(E7118=0,IF(D7119=1,30,40)*0.18/(2*40),0),0)</f>
        <v/>
      </c>
      <c r="N7119" s="14" t="n">
        <v>0.2</v>
      </c>
      <c r="O7119" s="15">
        <f>K7119*N7119</f>
        <v/>
      </c>
      <c r="P7119">
        <f>IF(E7119=0,0.3,IF(D7119=1,IF(C7119&gt;=Params!$B$13-3,IF(C7119&lt;Params!$B$13,Params!$B$20,0.3),0.3),IF(C7119&gt;=Params!$B$15-3,IF(C7119&lt;Params!$B$15,Params!$B$21,0.3),0.3)))</f>
        <v/>
      </c>
    </row>
    <row r="7120" ht="15" customHeight="1" s="1">
      <c r="A7120" s="9" t="n">
        <v>7117</v>
      </c>
      <c r="B7120" s="6" t="inlineStr">
        <is>
          <t>24/10</t>
        </is>
      </c>
      <c r="C7120" s="6" t="n">
        <v>12</v>
      </c>
      <c r="D7120" s="6" t="n">
        <v>0</v>
      </c>
      <c r="E7120" s="10">
        <f>IF(D7120=1, IF(OR(C7120&lt;10, C7120&gt;=15),1,0), IF(OR(C7120&lt;7, C7120&gt;=18),1,0))</f>
        <v/>
      </c>
      <c r="F7120" s="11" t="n">
        <v>0</v>
      </c>
      <c r="G7120" s="12">
        <f>0.72*8</f>
        <v/>
      </c>
      <c r="H7120" s="12">
        <f>F7120-G7120</f>
        <v/>
      </c>
      <c r="I7120" s="10">
        <f>IF(E7120=0,"Fora",IF(E7119=0,"Carg xar",IF(H7120&lt;0,IF(M7120&lt;0.9,"Carg FV","Stby"),IF(M7120&gt;P7120,"V2H",IF(M7120&lt;0.9,"Carg xar","Stby")))))</f>
        <v/>
      </c>
      <c r="J7120" s="12">
        <f>IF(OR(I7120="Carg FV",I7120="Carg xar"),MIN(IF(I7120="Carg FV",ABS(H7120),7.4),7.4,MAX(0,(0.9-M7120)*40)*0.95),0)</f>
        <v/>
      </c>
      <c r="K7120" s="12">
        <f>IF(I7120="V2H",MIN(MAX(0,H7120),7.4,MAX(0,(M7120-P7120)*40)*0.95),0)</f>
        <v/>
      </c>
      <c r="L7120" s="12">
        <f>IF(E7120=0,0,MAX(0,H7120-K7120))</f>
        <v/>
      </c>
      <c r="M7120" s="13">
        <f>M7119+J7119/40-IF(I7119="V2H",K7119/(0.95*40),0)-IF(E7120=0,IF(E7119=1,IF(D7120=1,30,40)*0.18/(2*40),0),0)-IF(E7120=1,IF(E7119=0,IF(D7120=1,30,40)*0.18/(2*40),0),0)</f>
        <v/>
      </c>
      <c r="N7120" s="14" t="n">
        <v>0.2</v>
      </c>
      <c r="O7120" s="15">
        <f>K7120*N7120</f>
        <v/>
      </c>
      <c r="P7120">
        <f>IF(E7120=0,0.3,IF(D7120=1,IF(C7120&gt;=Params!$B$13-3,IF(C7120&lt;Params!$B$13,Params!$B$20,0.3),0.3),IF(C7120&gt;=Params!$B$15-3,IF(C7120&lt;Params!$B$15,Params!$B$21,0.3),0.3)))</f>
        <v/>
      </c>
    </row>
    <row r="7121" ht="15" customHeight="1" s="1">
      <c r="A7121" s="9" t="n">
        <v>7118</v>
      </c>
      <c r="B7121" s="6" t="inlineStr">
        <is>
          <t>24/10</t>
        </is>
      </c>
      <c r="C7121" s="6" t="n">
        <v>13</v>
      </c>
      <c r="D7121" s="6" t="n">
        <v>0</v>
      </c>
      <c r="E7121" s="10">
        <f>IF(D7121=1, IF(OR(C7121&lt;10, C7121&gt;=15),1,0), IF(OR(C7121&lt;7, C7121&gt;=18),1,0))</f>
        <v/>
      </c>
      <c r="F7121" s="11" t="n">
        <v>0</v>
      </c>
      <c r="G7121" s="12">
        <f>0.68*8</f>
        <v/>
      </c>
      <c r="H7121" s="12">
        <f>F7121-G7121</f>
        <v/>
      </c>
      <c r="I7121" s="10">
        <f>IF(E7121=0,"Fora",IF(E7120=0,"Carg xar",IF(H7121&lt;0,IF(M7121&lt;0.9,"Carg FV","Stby"),IF(M7121&gt;P7121,"V2H",IF(M7121&lt;0.9,"Carg xar","Stby")))))</f>
        <v/>
      </c>
      <c r="J7121" s="12">
        <f>IF(OR(I7121="Carg FV",I7121="Carg xar"),MIN(IF(I7121="Carg FV",ABS(H7121),7.4),7.4,MAX(0,(0.9-M7121)*40)*0.95),0)</f>
        <v/>
      </c>
      <c r="K7121" s="12">
        <f>IF(I7121="V2H",MIN(MAX(0,H7121),7.4,MAX(0,(M7121-P7121)*40)*0.95),0)</f>
        <v/>
      </c>
      <c r="L7121" s="12">
        <f>IF(E7121=0,0,MAX(0,H7121-K7121))</f>
        <v/>
      </c>
      <c r="M7121" s="13">
        <f>M7120+J7120/40-IF(I7120="V2H",K7120/(0.95*40),0)-IF(E7121=0,IF(E7120=1,IF(D7121=1,30,40)*0.18/(2*40),0),0)-IF(E7121=1,IF(E7120=0,IF(D7121=1,30,40)*0.18/(2*40),0),0)</f>
        <v/>
      </c>
      <c r="N7121" s="14" t="n">
        <v>0.2</v>
      </c>
      <c r="O7121" s="15">
        <f>K7121*N7121</f>
        <v/>
      </c>
      <c r="P7121">
        <f>IF(E7121=0,0.3,IF(D7121=1,IF(C7121&gt;=Params!$B$13-3,IF(C7121&lt;Params!$B$13,Params!$B$20,0.3),0.3),IF(C7121&gt;=Params!$B$15-3,IF(C7121&lt;Params!$B$15,Params!$B$21,0.3),0.3)))</f>
        <v/>
      </c>
    </row>
    <row r="7122" ht="15" customHeight="1" s="1">
      <c r="A7122" s="9" t="n">
        <v>7119</v>
      </c>
      <c r="B7122" s="6" t="inlineStr">
        <is>
          <t>24/10</t>
        </is>
      </c>
      <c r="C7122" s="6" t="n">
        <v>14</v>
      </c>
      <c r="D7122" s="6" t="n">
        <v>0</v>
      </c>
      <c r="E7122" s="10">
        <f>IF(D7122=1, IF(OR(C7122&lt;10, C7122&gt;=15),1,0), IF(OR(C7122&lt;7, C7122&gt;=18),1,0))</f>
        <v/>
      </c>
      <c r="F7122" s="11" t="n">
        <v>0</v>
      </c>
      <c r="G7122" s="12">
        <f>0.55*8</f>
        <v/>
      </c>
      <c r="H7122" s="12">
        <f>F7122-G7122</f>
        <v/>
      </c>
      <c r="I7122" s="10">
        <f>IF(E7122=0,"Fora",IF(E7121=0,"Carg xar",IF(H7122&lt;0,IF(M7122&lt;0.9,"Carg FV","Stby"),IF(M7122&gt;P7122,"V2H",IF(M7122&lt;0.9,"Carg xar","Stby")))))</f>
        <v/>
      </c>
      <c r="J7122" s="12">
        <f>IF(OR(I7122="Carg FV",I7122="Carg xar"),MIN(IF(I7122="Carg FV",ABS(H7122),7.4),7.4,MAX(0,(0.9-M7122)*40)*0.95),0)</f>
        <v/>
      </c>
      <c r="K7122" s="12">
        <f>IF(I7122="V2H",MIN(MAX(0,H7122),7.4,MAX(0,(M7122-P7122)*40)*0.95),0)</f>
        <v/>
      </c>
      <c r="L7122" s="12">
        <f>IF(E7122=0,0,MAX(0,H7122-K7122))</f>
        <v/>
      </c>
      <c r="M7122" s="13">
        <f>M7121+J7121/40-IF(I7121="V2H",K7121/(0.95*40),0)-IF(E7122=0,IF(E7121=1,IF(D7122=1,30,40)*0.18/(2*40),0),0)-IF(E7122=1,IF(E7121=0,IF(D7122=1,30,40)*0.18/(2*40),0),0)</f>
        <v/>
      </c>
      <c r="N7122" s="14" t="n">
        <v>0.15</v>
      </c>
      <c r="O7122" s="15">
        <f>K7122*N7122</f>
        <v/>
      </c>
      <c r="P7122">
        <f>IF(E7122=0,0.3,IF(D7122=1,IF(C7122&gt;=Params!$B$13-3,IF(C7122&lt;Params!$B$13,Params!$B$20,0.3),0.3),IF(C7122&gt;=Params!$B$15-3,IF(C7122&lt;Params!$B$15,Params!$B$21,0.3),0.3)))</f>
        <v/>
      </c>
    </row>
    <row r="7123" ht="15" customHeight="1" s="1">
      <c r="A7123" s="9" t="n">
        <v>7120</v>
      </c>
      <c r="B7123" s="6" t="inlineStr">
        <is>
          <t>24/10</t>
        </is>
      </c>
      <c r="C7123" s="6" t="n">
        <v>15</v>
      </c>
      <c r="D7123" s="6" t="n">
        <v>0</v>
      </c>
      <c r="E7123" s="10">
        <f>IF(D7123=1, IF(OR(C7123&lt;10, C7123&gt;=15),1,0), IF(OR(C7123&lt;7, C7123&gt;=18),1,0))</f>
        <v/>
      </c>
      <c r="F7123" s="11" t="n">
        <v>0</v>
      </c>
      <c r="G7123" s="12">
        <f>0.38*8</f>
        <v/>
      </c>
      <c r="H7123" s="12">
        <f>F7123-G7123</f>
        <v/>
      </c>
      <c r="I7123" s="10">
        <f>IF(E7123=0,"Fora",IF(E7122=0,"Carg xar",IF(H7123&lt;0,IF(M7123&lt;0.9,"Carg FV","Stby"),IF(M7123&gt;P7123,"V2H",IF(M7123&lt;0.9,"Carg xar","Stby")))))</f>
        <v/>
      </c>
      <c r="J7123" s="12">
        <f>IF(OR(I7123="Carg FV",I7123="Carg xar"),MIN(IF(I7123="Carg FV",ABS(H7123),7.4),7.4,MAX(0,(0.9-M7123)*40)*0.95),0)</f>
        <v/>
      </c>
      <c r="K7123" s="12">
        <f>IF(I7123="V2H",MIN(MAX(0,H7123),7.4,MAX(0,(M7123-P7123)*40)*0.95),0)</f>
        <v/>
      </c>
      <c r="L7123" s="12">
        <f>IF(E7123=0,0,MAX(0,H7123-K7123))</f>
        <v/>
      </c>
      <c r="M7123" s="13">
        <f>M7122+J7122/40-IF(I7122="V2H",K7122/(0.95*40),0)-IF(E7123=0,IF(E7122=1,IF(D7123=1,30,40)*0.18/(2*40),0),0)-IF(E7123=1,IF(E7122=0,IF(D7123=1,30,40)*0.18/(2*40),0),0)</f>
        <v/>
      </c>
      <c r="N7123" s="14" t="n">
        <v>0.15</v>
      </c>
      <c r="O7123" s="15">
        <f>K7123*N7123</f>
        <v/>
      </c>
      <c r="P7123">
        <f>IF(E7123=0,0.3,IF(D7123=1,IF(C7123&gt;=Params!$B$13-3,IF(C7123&lt;Params!$B$13,Params!$B$20,0.3),0.3),IF(C7123&gt;=Params!$B$15-3,IF(C7123&lt;Params!$B$15,Params!$B$21,0.3),0.3)))</f>
        <v/>
      </c>
    </row>
    <row r="7124" ht="15" customHeight="1" s="1">
      <c r="A7124" s="9" t="n">
        <v>7121</v>
      </c>
      <c r="B7124" s="6" t="inlineStr">
        <is>
          <t>24/10</t>
        </is>
      </c>
      <c r="C7124" s="6" t="n">
        <v>16</v>
      </c>
      <c r="D7124" s="6" t="n">
        <v>0</v>
      </c>
      <c r="E7124" s="10">
        <f>IF(D7124=1, IF(OR(C7124&lt;10, C7124&gt;=15),1,0), IF(OR(C7124&lt;7, C7124&gt;=18),1,0))</f>
        <v/>
      </c>
      <c r="F7124" s="11" t="n">
        <v>0</v>
      </c>
      <c r="G7124" s="12">
        <f>0.18*8</f>
        <v/>
      </c>
      <c r="H7124" s="12">
        <f>F7124-G7124</f>
        <v/>
      </c>
      <c r="I7124" s="10">
        <f>IF(E7124=0,"Fora",IF(E7123=0,"Carg xar",IF(H7124&lt;0,IF(M7124&lt;0.9,"Carg FV","Stby"),IF(M7124&gt;P7124,"V2H",IF(M7124&lt;0.9,"Carg xar","Stby")))))</f>
        <v/>
      </c>
      <c r="J7124" s="12">
        <f>IF(OR(I7124="Carg FV",I7124="Carg xar"),MIN(IF(I7124="Carg FV",ABS(H7124),7.4),7.4,MAX(0,(0.9-M7124)*40)*0.95),0)</f>
        <v/>
      </c>
      <c r="K7124" s="12">
        <f>IF(I7124="V2H",MIN(MAX(0,H7124),7.4,MAX(0,(M7124-P7124)*40)*0.95),0)</f>
        <v/>
      </c>
      <c r="L7124" s="12">
        <f>IF(E7124=0,0,MAX(0,H7124-K7124))</f>
        <v/>
      </c>
      <c r="M7124" s="13">
        <f>M7123+J7123/40-IF(I7123="V2H",K7123/(0.95*40),0)-IF(E7124=0,IF(E7123=1,IF(D7124=1,30,40)*0.18/(2*40),0),0)-IF(E7124=1,IF(E7123=0,IF(D7124=1,30,40)*0.18/(2*40),0),0)</f>
        <v/>
      </c>
      <c r="N7124" s="14" t="n">
        <v>0.15</v>
      </c>
      <c r="O7124" s="15">
        <f>K7124*N7124</f>
        <v/>
      </c>
      <c r="P7124">
        <f>IF(E7124=0,0.3,IF(D7124=1,IF(C7124&gt;=Params!$B$13-3,IF(C7124&lt;Params!$B$13,Params!$B$20,0.3),0.3),IF(C7124&gt;=Params!$B$15-3,IF(C7124&lt;Params!$B$15,Params!$B$21,0.3),0.3)))</f>
        <v/>
      </c>
    </row>
    <row r="7125" ht="15" customHeight="1" s="1">
      <c r="A7125" s="9" t="n">
        <v>7122</v>
      </c>
      <c r="B7125" s="6" t="inlineStr">
        <is>
          <t>24/10</t>
        </is>
      </c>
      <c r="C7125" s="6" t="n">
        <v>17</v>
      </c>
      <c r="D7125" s="6" t="n">
        <v>0</v>
      </c>
      <c r="E7125" s="10">
        <f>IF(D7125=1, IF(OR(C7125&lt;10, C7125&gt;=15),1,0), IF(OR(C7125&lt;7, C7125&gt;=18),1,0))</f>
        <v/>
      </c>
      <c r="F7125" s="11" t="n">
        <v>0</v>
      </c>
      <c r="G7125" s="12">
        <f>0.04*8</f>
        <v/>
      </c>
      <c r="H7125" s="12">
        <f>F7125-G7125</f>
        <v/>
      </c>
      <c r="I7125" s="10">
        <f>IF(E7125=0,"Fora",IF(E7124=0,"Carg xar",IF(H7125&lt;0,IF(M7125&lt;0.9,"Carg FV","Stby"),IF(M7125&gt;P7125,"V2H",IF(M7125&lt;0.9,"Carg xar","Stby")))))</f>
        <v/>
      </c>
      <c r="J7125" s="12">
        <f>IF(OR(I7125="Carg FV",I7125="Carg xar"),MIN(IF(I7125="Carg FV",ABS(H7125),7.4),7.4,MAX(0,(0.9-M7125)*40)*0.95),0)</f>
        <v/>
      </c>
      <c r="K7125" s="12">
        <f>IF(I7125="V2H",MIN(MAX(0,H7125),7.4,MAX(0,(M7125-P7125)*40)*0.95),0)</f>
        <v/>
      </c>
      <c r="L7125" s="12">
        <f>IF(E7125=0,0,MAX(0,H7125-K7125))</f>
        <v/>
      </c>
      <c r="M7125" s="13">
        <f>M7124+J7124/40-IF(I7124="V2H",K7124/(0.95*40),0)-IF(E7125=0,IF(E7124=1,IF(D7125=1,30,40)*0.18/(2*40),0),0)-IF(E7125=1,IF(E7124=0,IF(D7125=1,30,40)*0.18/(2*40),0),0)</f>
        <v/>
      </c>
      <c r="N7125" s="14" t="n">
        <v>0.15</v>
      </c>
      <c r="O7125" s="15">
        <f>K7125*N7125</f>
        <v/>
      </c>
      <c r="P7125">
        <f>IF(E7125=0,0.3,IF(D7125=1,IF(C7125&gt;=Params!$B$13-3,IF(C7125&lt;Params!$B$13,Params!$B$20,0.3),0.3),IF(C7125&gt;=Params!$B$15-3,IF(C7125&lt;Params!$B$15,Params!$B$21,0.3),0.3)))</f>
        <v/>
      </c>
    </row>
    <row r="7126" ht="15" customHeight="1" s="1">
      <c r="A7126" s="9" t="n">
        <v>7123</v>
      </c>
      <c r="B7126" s="6" t="inlineStr">
        <is>
          <t>24/10</t>
        </is>
      </c>
      <c r="C7126" s="6" t="n">
        <v>18</v>
      </c>
      <c r="D7126" s="6" t="n">
        <v>0</v>
      </c>
      <c r="E7126" s="10">
        <f>IF(D7126=1, IF(OR(C7126&lt;10, C7126&gt;=15),1,0), IF(OR(C7126&lt;7, C7126&gt;=18),1,0))</f>
        <v/>
      </c>
      <c r="F7126" s="11" t="n">
        <v>0.266</v>
      </c>
      <c r="G7126" s="12">
        <f>0*8</f>
        <v/>
      </c>
      <c r="H7126" s="12">
        <f>F7126-G7126</f>
        <v/>
      </c>
      <c r="I7126" s="10">
        <f>IF(E7126=0,"Fora",IF(E7125=0,"Carg xar",IF(H7126&lt;0,IF(M7126&lt;0.9,"Carg FV","Stby"),IF(M7126&gt;P7126,"V2H",IF(M7126&lt;0.9,"Carg xar","Stby")))))</f>
        <v/>
      </c>
      <c r="J7126" s="12">
        <f>IF(OR(I7126="Carg FV",I7126="Carg xar"),MIN(IF(I7126="Carg FV",ABS(H7126),7.4),7.4,MAX(0,(0.9-M7126)*40)*0.95),0)</f>
        <v/>
      </c>
      <c r="K7126" s="12">
        <f>IF(I7126="V2H",MIN(MAX(0,H7126),7.4,MAX(0,(M7126-P7126)*40)*0.95),0)</f>
        <v/>
      </c>
      <c r="L7126" s="12">
        <f>IF(E7126=0,0,MAX(0,H7126-K7126))</f>
        <v/>
      </c>
      <c r="M7126" s="13">
        <f>M7125+J7125/40-IF(I7125="V2H",K7125/(0.95*40),0)-IF(E7126=0,IF(E7125=1,IF(D7126=1,30,40)*0.18/(2*40),0),0)-IF(E7126=1,IF(E7125=0,IF(D7126=1,30,40)*0.18/(2*40),0),0)</f>
        <v/>
      </c>
      <c r="N7126" s="14" t="n">
        <v>0.2</v>
      </c>
      <c r="O7126" s="15">
        <f>K7126*N7126</f>
        <v/>
      </c>
      <c r="P7126">
        <f>IF(E7126=0,0.3,IF(D7126=1,IF(C7126&gt;=Params!$B$13-3,IF(C7126&lt;Params!$B$13,Params!$B$20,0.3),0.3),IF(C7126&gt;=Params!$B$15-3,IF(C7126&lt;Params!$B$15,Params!$B$21,0.3),0.3)))</f>
        <v/>
      </c>
    </row>
    <row r="7127" ht="15" customHeight="1" s="1">
      <c r="A7127" s="9" t="n">
        <v>7124</v>
      </c>
      <c r="B7127" s="6" t="inlineStr">
        <is>
          <t>24/10</t>
        </is>
      </c>
      <c r="C7127" s="6" t="n">
        <v>19</v>
      </c>
      <c r="D7127" s="6" t="n">
        <v>0</v>
      </c>
      <c r="E7127" s="10">
        <f>IF(D7127=1, IF(OR(C7127&lt;10, C7127&gt;=15),1,0), IF(OR(C7127&lt;7, C7127&gt;=18),1,0))</f>
        <v/>
      </c>
      <c r="F7127" s="11" t="n">
        <v>0.665</v>
      </c>
      <c r="G7127" s="12">
        <f>0*8</f>
        <v/>
      </c>
      <c r="H7127" s="12">
        <f>F7127-G7127</f>
        <v/>
      </c>
      <c r="I7127" s="10">
        <f>IF(E7127=0,"Fora",IF(E7126=0,"Carg xar",IF(H7127&lt;0,IF(M7127&lt;0.9,"Carg FV","Stby"),IF(M7127&gt;P7127,"V2H",IF(M7127&lt;0.9,"Carg xar","Stby")))))</f>
        <v/>
      </c>
      <c r="J7127" s="12">
        <f>IF(OR(I7127="Carg FV",I7127="Carg xar"),MIN(IF(I7127="Carg FV",ABS(H7127),7.4),7.4,MAX(0,(0.9-M7127)*40)*0.95),0)</f>
        <v/>
      </c>
      <c r="K7127" s="12">
        <f>IF(I7127="V2H",MIN(MAX(0,H7127),7.4,MAX(0,(M7127-P7127)*40)*0.95),0)</f>
        <v/>
      </c>
      <c r="L7127" s="12">
        <f>IF(E7127=0,0,MAX(0,H7127-K7127))</f>
        <v/>
      </c>
      <c r="M7127" s="13">
        <f>M7126+J7126/40-IF(I7126="V2H",K7126/(0.95*40),0)-IF(E7127=0,IF(E7126=1,IF(D7127=1,30,40)*0.18/(2*40),0),0)-IF(E7127=1,IF(E7126=0,IF(D7127=1,30,40)*0.18/(2*40),0),0)</f>
        <v/>
      </c>
      <c r="N7127" s="14" t="n">
        <v>0.2</v>
      </c>
      <c r="O7127" s="15">
        <f>K7127*N7127</f>
        <v/>
      </c>
      <c r="P7127">
        <f>IF(E7127=0,0.3,IF(D7127=1,IF(C7127&gt;=Params!$B$13-3,IF(C7127&lt;Params!$B$13,Params!$B$20,0.3),0.3),IF(C7127&gt;=Params!$B$15-3,IF(C7127&lt;Params!$B$15,Params!$B$21,0.3),0.3)))</f>
        <v/>
      </c>
    </row>
    <row r="7128" ht="15" customHeight="1" s="1">
      <c r="A7128" s="9" t="n">
        <v>7125</v>
      </c>
      <c r="B7128" s="6" t="inlineStr">
        <is>
          <t>24/10</t>
        </is>
      </c>
      <c r="C7128" s="6" t="n">
        <v>20</v>
      </c>
      <c r="D7128" s="6" t="n">
        <v>0</v>
      </c>
      <c r="E7128" s="10">
        <f>IF(D7128=1, IF(OR(C7128&lt;10, C7128&gt;=15),1,0), IF(OR(C7128&lt;7, C7128&gt;=18),1,0))</f>
        <v/>
      </c>
      <c r="F7128" s="11" t="n">
        <v>0.284</v>
      </c>
      <c r="G7128" s="12">
        <f>0*8</f>
        <v/>
      </c>
      <c r="H7128" s="12">
        <f>F7128-G7128</f>
        <v/>
      </c>
      <c r="I7128" s="10">
        <f>IF(E7128=0,"Fora",IF(E7127=0,"Carg xar",IF(H7128&lt;0,IF(M7128&lt;0.9,"Carg FV","Stby"),IF(M7128&gt;P7128,"V2H",IF(M7128&lt;0.9,"Carg xar","Stby")))))</f>
        <v/>
      </c>
      <c r="J7128" s="12">
        <f>IF(OR(I7128="Carg FV",I7128="Carg xar"),MIN(IF(I7128="Carg FV",ABS(H7128),7.4),7.4,MAX(0,(0.9-M7128)*40)*0.95),0)</f>
        <v/>
      </c>
      <c r="K7128" s="12">
        <f>IF(I7128="V2H",MIN(MAX(0,H7128),7.4,MAX(0,(M7128-P7128)*40)*0.95),0)</f>
        <v/>
      </c>
      <c r="L7128" s="12">
        <f>IF(E7128=0,0,MAX(0,H7128-K7128))</f>
        <v/>
      </c>
      <c r="M7128" s="13">
        <f>M7127+J7127/40-IF(I7127="V2H",K7127/(0.95*40),0)-IF(E7128=0,IF(E7127=1,IF(D7128=1,30,40)*0.18/(2*40),0),0)-IF(E7128=1,IF(E7127=0,IF(D7128=1,30,40)*0.18/(2*40),0),0)</f>
        <v/>
      </c>
      <c r="N7128" s="14" t="n">
        <v>0.2</v>
      </c>
      <c r="O7128" s="15">
        <f>K7128*N7128</f>
        <v/>
      </c>
      <c r="P7128">
        <f>IF(E7128=0,0.3,IF(D7128=1,IF(C7128&gt;=Params!$B$13-3,IF(C7128&lt;Params!$B$13,Params!$B$20,0.3),0.3),IF(C7128&gt;=Params!$B$15-3,IF(C7128&lt;Params!$B$15,Params!$B$21,0.3),0.3)))</f>
        <v/>
      </c>
    </row>
    <row r="7129" ht="15" customHeight="1" s="1">
      <c r="A7129" s="9" t="n">
        <v>7126</v>
      </c>
      <c r="B7129" s="6" t="inlineStr">
        <is>
          <t>24/10</t>
        </is>
      </c>
      <c r="C7129" s="6" t="n">
        <v>21</v>
      </c>
      <c r="D7129" s="6" t="n">
        <v>0</v>
      </c>
      <c r="E7129" s="10">
        <f>IF(D7129=1, IF(OR(C7129&lt;10, C7129&gt;=15),1,0), IF(OR(C7129&lt;7, C7129&gt;=18),1,0))</f>
        <v/>
      </c>
      <c r="F7129" s="11" t="n">
        <v>0.318</v>
      </c>
      <c r="G7129" s="12">
        <f>0*8</f>
        <v/>
      </c>
      <c r="H7129" s="12">
        <f>F7129-G7129</f>
        <v/>
      </c>
      <c r="I7129" s="10">
        <f>IF(E7129=0,"Fora",IF(E7128=0,"Carg xar",IF(H7129&lt;0,IF(M7129&lt;0.9,"Carg FV","Stby"),IF(M7129&gt;P7129,"V2H",IF(M7129&lt;0.9,"Carg xar","Stby")))))</f>
        <v/>
      </c>
      <c r="J7129" s="12">
        <f>IF(OR(I7129="Carg FV",I7129="Carg xar"),MIN(IF(I7129="Carg FV",ABS(H7129),7.4),7.4,MAX(0,(0.9-M7129)*40)*0.95),0)</f>
        <v/>
      </c>
      <c r="K7129" s="12">
        <f>IF(I7129="V2H",MIN(MAX(0,H7129),7.4,MAX(0,(M7129-P7129)*40)*0.95),0)</f>
        <v/>
      </c>
      <c r="L7129" s="12">
        <f>IF(E7129=0,0,MAX(0,H7129-K7129))</f>
        <v/>
      </c>
      <c r="M7129" s="13">
        <f>M7128+J7128/40-IF(I7128="V2H",K7128/(0.95*40),0)-IF(E7129=0,IF(E7128=1,IF(D7129=1,30,40)*0.18/(2*40),0),0)-IF(E7129=1,IF(E7128=0,IF(D7129=1,30,40)*0.18/(2*40),0),0)</f>
        <v/>
      </c>
      <c r="N7129" s="14" t="n">
        <v>0.2</v>
      </c>
      <c r="O7129" s="15">
        <f>K7129*N7129</f>
        <v/>
      </c>
      <c r="P7129">
        <f>IF(E7129=0,0.3,IF(D7129=1,IF(C7129&gt;=Params!$B$13-3,IF(C7129&lt;Params!$B$13,Params!$B$20,0.3),0.3),IF(C7129&gt;=Params!$B$15-3,IF(C7129&lt;Params!$B$15,Params!$B$21,0.3),0.3)))</f>
        <v/>
      </c>
    </row>
    <row r="7130" ht="15" customHeight="1" s="1">
      <c r="A7130" s="9" t="n">
        <v>7127</v>
      </c>
      <c r="B7130" s="6" t="inlineStr">
        <is>
          <t>24/10</t>
        </is>
      </c>
      <c r="C7130" s="6" t="n">
        <v>22</v>
      </c>
      <c r="D7130" s="6" t="n">
        <v>0</v>
      </c>
      <c r="E7130" s="10">
        <f>IF(D7130=1, IF(OR(C7130&lt;10, C7130&gt;=15),1,0), IF(OR(C7130&lt;7, C7130&gt;=18),1,0))</f>
        <v/>
      </c>
      <c r="F7130" s="11" t="n">
        <v>1.26</v>
      </c>
      <c r="G7130" s="12">
        <f>0*8</f>
        <v/>
      </c>
      <c r="H7130" s="12">
        <f>F7130-G7130</f>
        <v/>
      </c>
      <c r="I7130" s="10">
        <f>IF(E7130=0,"Fora",IF(E7129=0,"Carg xar",IF(H7130&lt;0,IF(M7130&lt;0.9,"Carg FV","Stby"),IF(M7130&gt;P7130,"V2H",IF(M7130&lt;0.9,"Carg xar","Stby")))))</f>
        <v/>
      </c>
      <c r="J7130" s="12">
        <f>IF(OR(I7130="Carg FV",I7130="Carg xar"),MIN(IF(I7130="Carg FV",ABS(H7130),7.4),7.4,MAX(0,(0.9-M7130)*40)*0.95),0)</f>
        <v/>
      </c>
      <c r="K7130" s="12">
        <f>IF(I7130="V2H",MIN(MAX(0,H7130),7.4,MAX(0,(M7130-P7130)*40)*0.95),0)</f>
        <v/>
      </c>
      <c r="L7130" s="12">
        <f>IF(E7130=0,0,MAX(0,H7130-K7130))</f>
        <v/>
      </c>
      <c r="M7130" s="13">
        <f>M7129+J7129/40-IF(I7129="V2H",K7129/(0.95*40),0)-IF(E7130=0,IF(E7129=1,IF(D7130=1,30,40)*0.18/(2*40),0),0)-IF(E7130=1,IF(E7129=0,IF(D7130=1,30,40)*0.18/(2*40),0),0)</f>
        <v/>
      </c>
      <c r="N7130" s="14" t="n">
        <v>0.15</v>
      </c>
      <c r="O7130" s="15">
        <f>K7130*N7130</f>
        <v/>
      </c>
      <c r="P7130">
        <f>IF(E7130=0,0.3,IF(D7130=1,IF(C7130&gt;=Params!$B$13-3,IF(C7130&lt;Params!$B$13,Params!$B$20,0.3),0.3),IF(C7130&gt;=Params!$B$15-3,IF(C7130&lt;Params!$B$15,Params!$B$21,0.3),0.3)))</f>
        <v/>
      </c>
    </row>
    <row r="7131" ht="15" customHeight="1" s="1">
      <c r="A7131" s="9" t="n">
        <v>7128</v>
      </c>
      <c r="B7131" s="6" t="inlineStr">
        <is>
          <t>24/10</t>
        </is>
      </c>
      <c r="C7131" s="6" t="n">
        <v>23</v>
      </c>
      <c r="D7131" s="6" t="n">
        <v>0</v>
      </c>
      <c r="E7131" s="10">
        <f>IF(D7131=1, IF(OR(C7131&lt;10, C7131&gt;=15),1,0), IF(OR(C7131&lt;7, C7131&gt;=18),1,0))</f>
        <v/>
      </c>
      <c r="F7131" s="11" t="n">
        <v>1.583</v>
      </c>
      <c r="G7131" s="12">
        <f>0*8</f>
        <v/>
      </c>
      <c r="H7131" s="12">
        <f>F7131-G7131</f>
        <v/>
      </c>
      <c r="I7131" s="10">
        <f>IF(E7131=0,"Fora",IF(E7130=0,"Carg xar",IF(H7131&lt;0,IF(M7131&lt;0.9,"Carg FV","Stby"),IF(M7131&gt;P7131,"V2H",IF(M7131&lt;0.9,"Carg xar","Stby")))))</f>
        <v/>
      </c>
      <c r="J7131" s="12">
        <f>IF(OR(I7131="Carg FV",I7131="Carg xar"),MIN(IF(I7131="Carg FV",ABS(H7131),7.4),7.4,MAX(0,(0.9-M7131)*40)*0.95),0)</f>
        <v/>
      </c>
      <c r="K7131" s="12">
        <f>IF(I7131="V2H",MIN(MAX(0,H7131),7.4,MAX(0,(M7131-P7131)*40)*0.95),0)</f>
        <v/>
      </c>
      <c r="L7131" s="12">
        <f>IF(E7131=0,0,MAX(0,H7131-K7131))</f>
        <v/>
      </c>
      <c r="M7131" s="13">
        <f>M7130+J7130/40-IF(I7130="V2H",K7130/(0.95*40),0)-IF(E7131=0,IF(E7130=1,IF(D7131=1,30,40)*0.18/(2*40),0),0)-IF(E7131=1,IF(E7130=0,IF(D7131=1,30,40)*0.18/(2*40),0),0)</f>
        <v/>
      </c>
      <c r="N7131" s="14" t="n">
        <v>0.15</v>
      </c>
      <c r="O7131" s="15">
        <f>K7131*N7131</f>
        <v/>
      </c>
      <c r="P7131">
        <f>IF(E7131=0,0.3,IF(D7131=1,IF(C7131&gt;=Params!$B$13-3,IF(C7131&lt;Params!$B$13,Params!$B$20,0.3),0.3),IF(C7131&gt;=Params!$B$15-3,IF(C7131&lt;Params!$B$15,Params!$B$21,0.3),0.3)))</f>
        <v/>
      </c>
    </row>
    <row r="7132" ht="15" customHeight="1" s="1">
      <c r="A7132" s="9" t="n">
        <v>7129</v>
      </c>
      <c r="B7132" s="6" t="inlineStr">
        <is>
          <t>25/10</t>
        </is>
      </c>
      <c r="C7132" s="6" t="n">
        <v>0</v>
      </c>
      <c r="D7132" s="6" t="n">
        <v>1</v>
      </c>
      <c r="E7132" s="10">
        <f>IF(D7132=1, IF(OR(C7132&lt;10, C7132&gt;=15),1,0), IF(OR(C7132&lt;7, C7132&gt;=18),1,0))</f>
        <v/>
      </c>
      <c r="F7132" s="11" t="n">
        <v>1.194</v>
      </c>
      <c r="G7132" s="12">
        <f>0*8</f>
        <v/>
      </c>
      <c r="H7132" s="12">
        <f>F7132-G7132</f>
        <v/>
      </c>
      <c r="I7132" s="10">
        <f>IF(E7132=0,"Fora",IF(E7131=0,"Carg xar",IF(H7132&lt;0,IF(M7132&lt;0.9,"Carg FV","Stby"),IF(M7132&gt;P7132,"V2H",IF(M7132&lt;0.9,"Carg xar","Stby")))))</f>
        <v/>
      </c>
      <c r="J7132" s="12">
        <f>IF(OR(I7132="Carg FV",I7132="Carg xar"),MIN(IF(I7132="Carg FV",ABS(H7132),7.4),7.4,MAX(0,(0.9-M7132)*40)*0.95),0)</f>
        <v/>
      </c>
      <c r="K7132" s="12">
        <f>IF(I7132="V2H",MIN(MAX(0,H7132),7.4,MAX(0,(M7132-P7132)*40)*0.95),0)</f>
        <v/>
      </c>
      <c r="L7132" s="12">
        <f>IF(E7132=0,0,MAX(0,H7132-K7132))</f>
        <v/>
      </c>
      <c r="M7132" s="13">
        <f>M7131+J7131/40-IF(I7131="V2H",K7131/(0.95*40),0)-IF(E7132=0,IF(E7131=1,IF(D7132=1,30,40)*0.18/(2*40),0),0)-IF(E7132=1,IF(E7131=0,IF(D7132=1,30,40)*0.18/(2*40),0),0)</f>
        <v/>
      </c>
      <c r="N7132" s="14" t="n">
        <v>0.09</v>
      </c>
      <c r="O7132" s="15">
        <f>K7132*N7132</f>
        <v/>
      </c>
      <c r="P7132">
        <f>IF(E7132=0,0.3,IF(D7132=1,IF(C7132&gt;=Params!$B$13-3,IF(C7132&lt;Params!$B$13,Params!$B$20,0.3),0.3),IF(C7132&gt;=Params!$B$15-3,IF(C7132&lt;Params!$B$15,Params!$B$21,0.3),0.3)))</f>
        <v/>
      </c>
    </row>
    <row r="7133" ht="15" customHeight="1" s="1">
      <c r="A7133" s="9" t="n">
        <v>7130</v>
      </c>
      <c r="B7133" s="6" t="inlineStr">
        <is>
          <t>25/10</t>
        </is>
      </c>
      <c r="C7133" s="6" t="n">
        <v>1</v>
      </c>
      <c r="D7133" s="6" t="n">
        <v>1</v>
      </c>
      <c r="E7133" s="10">
        <f>IF(D7133=1, IF(OR(C7133&lt;10, C7133&gt;=15),1,0), IF(OR(C7133&lt;7, C7133&gt;=18),1,0))</f>
        <v/>
      </c>
      <c r="F7133" s="11" t="n">
        <v>1.09</v>
      </c>
      <c r="G7133" s="12">
        <f>0*8</f>
        <v/>
      </c>
      <c r="H7133" s="12">
        <f>F7133-G7133</f>
        <v/>
      </c>
      <c r="I7133" s="10">
        <f>IF(E7133=0,"Fora",IF(E7132=0,"Carg xar",IF(H7133&lt;0,IF(M7133&lt;0.9,"Carg FV","Stby"),IF(M7133&gt;P7133,"V2H",IF(M7133&lt;0.9,"Carg xar","Stby")))))</f>
        <v/>
      </c>
      <c r="J7133" s="12">
        <f>IF(OR(I7133="Carg FV",I7133="Carg xar"),MIN(IF(I7133="Carg FV",ABS(H7133),7.4),7.4,MAX(0,(0.9-M7133)*40)*0.95),0)</f>
        <v/>
      </c>
      <c r="K7133" s="12">
        <f>IF(I7133="V2H",MIN(MAX(0,H7133),7.4,MAX(0,(M7133-P7133)*40)*0.95),0)</f>
        <v/>
      </c>
      <c r="L7133" s="12">
        <f>IF(E7133=0,0,MAX(0,H7133-K7133))</f>
        <v/>
      </c>
      <c r="M7133" s="13">
        <f>M7132+J7132/40-IF(I7132="V2H",K7132/(0.95*40),0)-IF(E7133=0,IF(E7132=1,IF(D7133=1,30,40)*0.18/(2*40),0),0)-IF(E7133=1,IF(E7132=0,IF(D7133=1,30,40)*0.18/(2*40),0),0)</f>
        <v/>
      </c>
      <c r="N7133" s="14" t="n">
        <v>0.09</v>
      </c>
      <c r="O7133" s="15">
        <f>K7133*N7133</f>
        <v/>
      </c>
      <c r="P7133">
        <f>IF(E7133=0,0.3,IF(D7133=1,IF(C7133&gt;=Params!$B$13-3,IF(C7133&lt;Params!$B$13,Params!$B$20,0.3),0.3),IF(C7133&gt;=Params!$B$15-3,IF(C7133&lt;Params!$B$15,Params!$B$21,0.3),0.3)))</f>
        <v/>
      </c>
    </row>
    <row r="7134" ht="15" customHeight="1" s="1">
      <c r="A7134" s="9" t="n">
        <v>7131</v>
      </c>
      <c r="B7134" s="6" t="inlineStr">
        <is>
          <t>25/10</t>
        </is>
      </c>
      <c r="C7134" s="6" t="n">
        <v>2</v>
      </c>
      <c r="D7134" s="6" t="n">
        <v>1</v>
      </c>
      <c r="E7134" s="10">
        <f>IF(D7134=1, IF(OR(C7134&lt;10, C7134&gt;=15),1,0), IF(OR(C7134&lt;7, C7134&gt;=18),1,0))</f>
        <v/>
      </c>
      <c r="F7134" s="11" t="n">
        <v>1.445</v>
      </c>
      <c r="G7134" s="12">
        <f>0*8</f>
        <v/>
      </c>
      <c r="H7134" s="12">
        <f>F7134-G7134</f>
        <v/>
      </c>
      <c r="I7134" s="10">
        <f>IF(E7134=0,"Fora",IF(E7133=0,"Carg xar",IF(H7134&lt;0,IF(M7134&lt;0.9,"Carg FV","Stby"),IF(M7134&gt;P7134,"V2H",IF(M7134&lt;0.9,"Carg xar","Stby")))))</f>
        <v/>
      </c>
      <c r="J7134" s="12">
        <f>IF(OR(I7134="Carg FV",I7134="Carg xar"),MIN(IF(I7134="Carg FV",ABS(H7134),7.4),7.4,MAX(0,(0.9-M7134)*40)*0.95),0)</f>
        <v/>
      </c>
      <c r="K7134" s="12">
        <f>IF(I7134="V2H",MIN(MAX(0,H7134),7.4,MAX(0,(M7134-P7134)*40)*0.95),0)</f>
        <v/>
      </c>
      <c r="L7134" s="12">
        <f>IF(E7134=0,0,MAX(0,H7134-K7134))</f>
        <v/>
      </c>
      <c r="M7134" s="13">
        <f>M7133+J7133/40-IF(I7133="V2H",K7133/(0.95*40),0)-IF(E7134=0,IF(E7133=1,IF(D7134=1,30,40)*0.18/(2*40),0),0)-IF(E7134=1,IF(E7133=0,IF(D7134=1,30,40)*0.18/(2*40),0),0)</f>
        <v/>
      </c>
      <c r="N7134" s="14" t="n">
        <v>0.09</v>
      </c>
      <c r="O7134" s="15">
        <f>K7134*N7134</f>
        <v/>
      </c>
      <c r="P7134">
        <f>IF(E7134=0,0.3,IF(D7134=1,IF(C7134&gt;=Params!$B$13-3,IF(C7134&lt;Params!$B$13,Params!$B$20,0.3),0.3),IF(C7134&gt;=Params!$B$15-3,IF(C7134&lt;Params!$B$15,Params!$B$21,0.3),0.3)))</f>
        <v/>
      </c>
    </row>
    <row r="7135" ht="15" customHeight="1" s="1">
      <c r="A7135" s="9" t="n">
        <v>7132</v>
      </c>
      <c r="B7135" s="6" t="inlineStr">
        <is>
          <t>25/10</t>
        </is>
      </c>
      <c r="C7135" s="6" t="n">
        <v>3</v>
      </c>
      <c r="D7135" s="6" t="n">
        <v>1</v>
      </c>
      <c r="E7135" s="10">
        <f>IF(D7135=1, IF(OR(C7135&lt;10, C7135&gt;=15),1,0), IF(OR(C7135&lt;7, C7135&gt;=18),1,0))</f>
        <v/>
      </c>
      <c r="F7135" s="11" t="n">
        <v>1.826</v>
      </c>
      <c r="G7135" s="12">
        <f>0*8</f>
        <v/>
      </c>
      <c r="H7135" s="12">
        <f>F7135-G7135</f>
        <v/>
      </c>
      <c r="I7135" s="10">
        <f>IF(E7135=0,"Fora",IF(E7134=0,"Carg xar",IF(H7135&lt;0,IF(M7135&lt;0.9,"Carg FV","Stby"),IF(M7135&gt;P7135,"V2H",IF(M7135&lt;0.9,"Carg xar","Stby")))))</f>
        <v/>
      </c>
      <c r="J7135" s="12">
        <f>IF(OR(I7135="Carg FV",I7135="Carg xar"),MIN(IF(I7135="Carg FV",ABS(H7135),7.4),7.4,MAX(0,(0.9-M7135)*40)*0.95),0)</f>
        <v/>
      </c>
      <c r="K7135" s="12">
        <f>IF(I7135="V2H",MIN(MAX(0,H7135),7.4,MAX(0,(M7135-P7135)*40)*0.95),0)</f>
        <v/>
      </c>
      <c r="L7135" s="12">
        <f>IF(E7135=0,0,MAX(0,H7135-K7135))</f>
        <v/>
      </c>
      <c r="M7135" s="13">
        <f>M7134+J7134/40-IF(I7134="V2H",K7134/(0.95*40),0)-IF(E7135=0,IF(E7134=1,IF(D7135=1,30,40)*0.18/(2*40),0),0)-IF(E7135=1,IF(E7134=0,IF(D7135=1,30,40)*0.18/(2*40),0),0)</f>
        <v/>
      </c>
      <c r="N7135" s="14" t="n">
        <v>0.09</v>
      </c>
      <c r="O7135" s="15">
        <f>K7135*N7135</f>
        <v/>
      </c>
      <c r="P7135">
        <f>IF(E7135=0,0.3,IF(D7135=1,IF(C7135&gt;=Params!$B$13-3,IF(C7135&lt;Params!$B$13,Params!$B$20,0.3),0.3),IF(C7135&gt;=Params!$B$15-3,IF(C7135&lt;Params!$B$15,Params!$B$21,0.3),0.3)))</f>
        <v/>
      </c>
    </row>
    <row r="7136" ht="15" customHeight="1" s="1">
      <c r="A7136" s="9" t="n">
        <v>7133</v>
      </c>
      <c r="B7136" s="6" t="inlineStr">
        <is>
          <t>25/10</t>
        </is>
      </c>
      <c r="C7136" s="6" t="n">
        <v>4</v>
      </c>
      <c r="D7136" s="6" t="n">
        <v>1</v>
      </c>
      <c r="E7136" s="10">
        <f>IF(D7136=1, IF(OR(C7136&lt;10, C7136&gt;=15),1,0), IF(OR(C7136&lt;7, C7136&gt;=18),1,0))</f>
        <v/>
      </c>
      <c r="F7136" s="11" t="n">
        <v>1.787</v>
      </c>
      <c r="G7136" s="12">
        <f>0*8</f>
        <v/>
      </c>
      <c r="H7136" s="12">
        <f>F7136-G7136</f>
        <v/>
      </c>
      <c r="I7136" s="10">
        <f>IF(E7136=0,"Fora",IF(E7135=0,"Carg xar",IF(H7136&lt;0,IF(M7136&lt;0.9,"Carg FV","Stby"),IF(M7136&gt;P7136,"V2H",IF(M7136&lt;0.9,"Carg xar","Stby")))))</f>
        <v/>
      </c>
      <c r="J7136" s="12">
        <f>IF(OR(I7136="Carg FV",I7136="Carg xar"),MIN(IF(I7136="Carg FV",ABS(H7136),7.4),7.4,MAX(0,(0.9-M7136)*40)*0.95),0)</f>
        <v/>
      </c>
      <c r="K7136" s="12">
        <f>IF(I7136="V2H",MIN(MAX(0,H7136),7.4,MAX(0,(M7136-P7136)*40)*0.95),0)</f>
        <v/>
      </c>
      <c r="L7136" s="12">
        <f>IF(E7136=0,0,MAX(0,H7136-K7136))</f>
        <v/>
      </c>
      <c r="M7136" s="13">
        <f>M7135+J7135/40-IF(I7135="V2H",K7135/(0.95*40),0)-IF(E7136=0,IF(E7135=1,IF(D7136=1,30,40)*0.18/(2*40),0),0)-IF(E7136=1,IF(E7135=0,IF(D7136=1,30,40)*0.18/(2*40),0),0)</f>
        <v/>
      </c>
      <c r="N7136" s="14" t="n">
        <v>0.09</v>
      </c>
      <c r="O7136" s="15">
        <f>K7136*N7136</f>
        <v/>
      </c>
      <c r="P7136">
        <f>IF(E7136=0,0.3,IF(D7136=1,IF(C7136&gt;=Params!$B$13-3,IF(C7136&lt;Params!$B$13,Params!$B$20,0.3),0.3),IF(C7136&gt;=Params!$B$15-3,IF(C7136&lt;Params!$B$15,Params!$B$21,0.3),0.3)))</f>
        <v/>
      </c>
    </row>
    <row r="7137" ht="15" customHeight="1" s="1">
      <c r="A7137" s="9" t="n">
        <v>7134</v>
      </c>
      <c r="B7137" s="6" t="inlineStr">
        <is>
          <t>25/10</t>
        </is>
      </c>
      <c r="C7137" s="6" t="n">
        <v>5</v>
      </c>
      <c r="D7137" s="6" t="n">
        <v>1</v>
      </c>
      <c r="E7137" s="10">
        <f>IF(D7137=1, IF(OR(C7137&lt;10, C7137&gt;=15),1,0), IF(OR(C7137&lt;7, C7137&gt;=18),1,0))</f>
        <v/>
      </c>
      <c r="F7137" s="11" t="n">
        <v>1.625</v>
      </c>
      <c r="G7137" s="12">
        <f>0*8</f>
        <v/>
      </c>
      <c r="H7137" s="12">
        <f>F7137-G7137</f>
        <v/>
      </c>
      <c r="I7137" s="10">
        <f>IF(E7137=0,"Fora",IF(E7136=0,"Carg xar",IF(H7137&lt;0,IF(M7137&lt;0.9,"Carg FV","Stby"),IF(M7137&gt;P7137,"V2H",IF(M7137&lt;0.9,"Carg xar","Stby")))))</f>
        <v/>
      </c>
      <c r="J7137" s="12">
        <f>IF(OR(I7137="Carg FV",I7137="Carg xar"),MIN(IF(I7137="Carg FV",ABS(H7137),7.4),7.4,MAX(0,(0.9-M7137)*40)*0.95),0)</f>
        <v/>
      </c>
      <c r="K7137" s="12">
        <f>IF(I7137="V2H",MIN(MAX(0,H7137),7.4,MAX(0,(M7137-P7137)*40)*0.95),0)</f>
        <v/>
      </c>
      <c r="L7137" s="12">
        <f>IF(E7137=0,0,MAX(0,H7137-K7137))</f>
        <v/>
      </c>
      <c r="M7137" s="13">
        <f>M7136+J7136/40-IF(I7136="V2H",K7136/(0.95*40),0)-IF(E7137=0,IF(E7136=1,IF(D7137=1,30,40)*0.18/(2*40),0),0)-IF(E7137=1,IF(E7136=0,IF(D7137=1,30,40)*0.18/(2*40),0),0)</f>
        <v/>
      </c>
      <c r="N7137" s="14" t="n">
        <v>0.09</v>
      </c>
      <c r="O7137" s="15">
        <f>K7137*N7137</f>
        <v/>
      </c>
      <c r="P7137">
        <f>IF(E7137=0,0.3,IF(D7137=1,IF(C7137&gt;=Params!$B$13-3,IF(C7137&lt;Params!$B$13,Params!$B$20,0.3),0.3),IF(C7137&gt;=Params!$B$15-3,IF(C7137&lt;Params!$B$15,Params!$B$21,0.3),0.3)))</f>
        <v/>
      </c>
    </row>
    <row r="7138" ht="15" customHeight="1" s="1">
      <c r="A7138" s="9" t="n">
        <v>7135</v>
      </c>
      <c r="B7138" s="6" t="inlineStr">
        <is>
          <t>25/10</t>
        </is>
      </c>
      <c r="C7138" s="6" t="n">
        <v>6</v>
      </c>
      <c r="D7138" s="6" t="n">
        <v>1</v>
      </c>
      <c r="E7138" s="10">
        <f>IF(D7138=1, IF(OR(C7138&lt;10, C7138&gt;=15),1,0), IF(OR(C7138&lt;7, C7138&gt;=18),1,0))</f>
        <v/>
      </c>
      <c r="F7138" s="11" t="n">
        <v>2.707</v>
      </c>
      <c r="G7138" s="12">
        <f>0*8</f>
        <v/>
      </c>
      <c r="H7138" s="12">
        <f>F7138-G7138</f>
        <v/>
      </c>
      <c r="I7138" s="10">
        <f>IF(E7138=0,"Fora",IF(E7137=0,"Carg xar",IF(H7138&lt;0,IF(M7138&lt;0.9,"Carg FV","Stby"),IF(M7138&gt;P7138,"V2H",IF(M7138&lt;0.9,"Carg xar","Stby")))))</f>
        <v/>
      </c>
      <c r="J7138" s="12">
        <f>IF(OR(I7138="Carg FV",I7138="Carg xar"),MIN(IF(I7138="Carg FV",ABS(H7138),7.4),7.4,MAX(0,(0.9-M7138)*40)*0.95),0)</f>
        <v/>
      </c>
      <c r="K7138" s="12">
        <f>IF(I7138="V2H",MIN(MAX(0,H7138),7.4,MAX(0,(M7138-P7138)*40)*0.95),0)</f>
        <v/>
      </c>
      <c r="L7138" s="12">
        <f>IF(E7138=0,0,MAX(0,H7138-K7138))</f>
        <v/>
      </c>
      <c r="M7138" s="13">
        <f>M7137+J7137/40-IF(I7137="V2H",K7137/(0.95*40),0)-IF(E7138=0,IF(E7137=1,IF(D7138=1,30,40)*0.18/(2*40),0),0)-IF(E7138=1,IF(E7137=0,IF(D7138=1,30,40)*0.18/(2*40),0),0)</f>
        <v/>
      </c>
      <c r="N7138" s="14" t="n">
        <v>0.09</v>
      </c>
      <c r="O7138" s="15">
        <f>K7138*N7138</f>
        <v/>
      </c>
      <c r="P7138">
        <f>IF(E7138=0,0.3,IF(D7138=1,IF(C7138&gt;=Params!$B$13-3,IF(C7138&lt;Params!$B$13,Params!$B$20,0.3),0.3),IF(C7138&gt;=Params!$B$15-3,IF(C7138&lt;Params!$B$15,Params!$B$21,0.3),0.3)))</f>
        <v/>
      </c>
    </row>
    <row r="7139" ht="15" customHeight="1" s="1">
      <c r="A7139" s="9" t="n">
        <v>7136</v>
      </c>
      <c r="B7139" s="6" t="inlineStr">
        <is>
          <t>25/10</t>
        </is>
      </c>
      <c r="C7139" s="6" t="n">
        <v>7</v>
      </c>
      <c r="D7139" s="6" t="n">
        <v>1</v>
      </c>
      <c r="E7139" s="10">
        <f>IF(D7139=1, IF(OR(C7139&lt;10, C7139&gt;=15),1,0), IF(OR(C7139&lt;7, C7139&gt;=18),1,0))</f>
        <v/>
      </c>
      <c r="F7139" s="11" t="n">
        <v>1.711</v>
      </c>
      <c r="G7139" s="12">
        <f>0.02*8</f>
        <v/>
      </c>
      <c r="H7139" s="12">
        <f>F7139-G7139</f>
        <v/>
      </c>
      <c r="I7139" s="10">
        <f>IF(E7139=0,"Fora",IF(E7138=0,"Carg xar",IF(H7139&lt;0,IF(M7139&lt;0.9,"Carg FV","Stby"),IF(M7139&gt;P7139,"V2H",IF(M7139&lt;0.9,"Carg xar","Stby")))))</f>
        <v/>
      </c>
      <c r="J7139" s="12">
        <f>IF(OR(I7139="Carg FV",I7139="Carg xar"),MIN(IF(I7139="Carg FV",ABS(H7139),7.4),7.4,MAX(0,(0.9-M7139)*40)*0.95),0)</f>
        <v/>
      </c>
      <c r="K7139" s="12">
        <f>IF(I7139="V2H",MIN(MAX(0,H7139),7.4,MAX(0,(M7139-P7139)*40)*0.95),0)</f>
        <v/>
      </c>
      <c r="L7139" s="12">
        <f>IF(E7139=0,0,MAX(0,H7139-K7139))</f>
        <v/>
      </c>
      <c r="M7139" s="13">
        <f>M7138+J7138/40-IF(I7138="V2H",K7138/(0.95*40),0)-IF(E7139=0,IF(E7138=1,IF(D7139=1,30,40)*0.18/(2*40),0),0)-IF(E7139=1,IF(E7138=0,IF(D7139=1,30,40)*0.18/(2*40),0),0)</f>
        <v/>
      </c>
      <c r="N7139" s="14" t="n">
        <v>0.09</v>
      </c>
      <c r="O7139" s="15">
        <f>K7139*N7139</f>
        <v/>
      </c>
      <c r="P7139">
        <f>IF(E7139=0,0.3,IF(D7139=1,IF(C7139&gt;=Params!$B$13-3,IF(C7139&lt;Params!$B$13,Params!$B$20,0.3),0.3),IF(C7139&gt;=Params!$B$15-3,IF(C7139&lt;Params!$B$15,Params!$B$21,0.3),0.3)))</f>
        <v/>
      </c>
    </row>
    <row r="7140" ht="15" customHeight="1" s="1">
      <c r="A7140" s="9" t="n">
        <v>7137</v>
      </c>
      <c r="B7140" s="6" t="inlineStr">
        <is>
          <t>25/10</t>
        </is>
      </c>
      <c r="C7140" s="6" t="n">
        <v>8</v>
      </c>
      <c r="D7140" s="6" t="n">
        <v>1</v>
      </c>
      <c r="E7140" s="10">
        <f>IF(D7140=1, IF(OR(C7140&lt;10, C7140&gt;=15),1,0), IF(OR(C7140&lt;7, C7140&gt;=18),1,0))</f>
        <v/>
      </c>
      <c r="F7140" s="11" t="n">
        <v>1.625</v>
      </c>
      <c r="G7140" s="12">
        <f>0.14*8</f>
        <v/>
      </c>
      <c r="H7140" s="12">
        <f>F7140-G7140</f>
        <v/>
      </c>
      <c r="I7140" s="10">
        <f>IF(E7140=0,"Fora",IF(E7139=0,"Carg xar",IF(H7140&lt;0,IF(M7140&lt;0.9,"Carg FV","Stby"),IF(M7140&gt;P7140,"V2H",IF(M7140&lt;0.9,"Carg xar","Stby")))))</f>
        <v/>
      </c>
      <c r="J7140" s="12">
        <f>IF(OR(I7140="Carg FV",I7140="Carg xar"),MIN(IF(I7140="Carg FV",ABS(H7140),7.4),7.4,MAX(0,(0.9-M7140)*40)*0.95),0)</f>
        <v/>
      </c>
      <c r="K7140" s="12">
        <f>IF(I7140="V2H",MIN(MAX(0,H7140),7.4,MAX(0,(M7140-P7140)*40)*0.95),0)</f>
        <v/>
      </c>
      <c r="L7140" s="12">
        <f>IF(E7140=0,0,MAX(0,H7140-K7140))</f>
        <v/>
      </c>
      <c r="M7140" s="13">
        <f>M7139+J7139/40-IF(I7139="V2H",K7139/(0.95*40),0)-IF(E7140=0,IF(E7139=1,IF(D7140=1,30,40)*0.18/(2*40),0),0)-IF(E7140=1,IF(E7139=0,IF(D7140=1,30,40)*0.18/(2*40),0),0)</f>
        <v/>
      </c>
      <c r="N7140" s="14" t="n">
        <v>0.09</v>
      </c>
      <c r="O7140" s="15">
        <f>K7140*N7140</f>
        <v/>
      </c>
      <c r="P7140">
        <f>IF(E7140=0,0.3,IF(D7140=1,IF(C7140&gt;=Params!$B$13-3,IF(C7140&lt;Params!$B$13,Params!$B$20,0.3),0.3),IF(C7140&gt;=Params!$B$15-3,IF(C7140&lt;Params!$B$15,Params!$B$21,0.3),0.3)))</f>
        <v/>
      </c>
    </row>
    <row r="7141" ht="15" customHeight="1" s="1">
      <c r="A7141" s="9" t="n">
        <v>7138</v>
      </c>
      <c r="B7141" s="6" t="inlineStr">
        <is>
          <t>25/10</t>
        </is>
      </c>
      <c r="C7141" s="6" t="n">
        <v>9</v>
      </c>
      <c r="D7141" s="6" t="n">
        <v>1</v>
      </c>
      <c r="E7141" s="10">
        <f>IF(D7141=1, IF(OR(C7141&lt;10, C7141&gt;=15),1,0), IF(OR(C7141&lt;7, C7141&gt;=18),1,0))</f>
        <v/>
      </c>
      <c r="F7141" s="11" t="n">
        <v>1.114</v>
      </c>
      <c r="G7141" s="12">
        <f>0.32*8</f>
        <v/>
      </c>
      <c r="H7141" s="12">
        <f>F7141-G7141</f>
        <v/>
      </c>
      <c r="I7141" s="10">
        <f>IF(E7141=0,"Fora",IF(E7140=0,"Carg xar",IF(H7141&lt;0,IF(M7141&lt;0.9,"Carg FV","Stby"),IF(M7141&gt;P7141,"V2H",IF(M7141&lt;0.9,"Carg xar","Stby")))))</f>
        <v/>
      </c>
      <c r="J7141" s="12">
        <f>IF(OR(I7141="Carg FV",I7141="Carg xar"),MIN(IF(I7141="Carg FV",ABS(H7141),7.4),7.4,MAX(0,(0.9-M7141)*40)*0.95),0)</f>
        <v/>
      </c>
      <c r="K7141" s="12">
        <f>IF(I7141="V2H",MIN(MAX(0,H7141),7.4,MAX(0,(M7141-P7141)*40)*0.95),0)</f>
        <v/>
      </c>
      <c r="L7141" s="12">
        <f>IF(E7141=0,0,MAX(0,H7141-K7141))</f>
        <v/>
      </c>
      <c r="M7141" s="13">
        <f>M7140+J7140/40-IF(I7140="V2H",K7140/(0.95*40),0)-IF(E7141=0,IF(E7140=1,IF(D7141=1,30,40)*0.18/(2*40),0),0)-IF(E7141=1,IF(E7140=0,IF(D7141=1,30,40)*0.18/(2*40),0),0)</f>
        <v/>
      </c>
      <c r="N7141" s="14" t="n">
        <v>0.09</v>
      </c>
      <c r="O7141" s="15">
        <f>K7141*N7141</f>
        <v/>
      </c>
      <c r="P7141">
        <f>IF(E7141=0,0.3,IF(D7141=1,IF(C7141&gt;=Params!$B$13-3,IF(C7141&lt;Params!$B$13,Params!$B$20,0.3),0.3),IF(C7141&gt;=Params!$B$15-3,IF(C7141&lt;Params!$B$15,Params!$B$21,0.3),0.3)))</f>
        <v/>
      </c>
    </row>
    <row r="7142" ht="15" customHeight="1" s="1">
      <c r="A7142" s="9" t="n">
        <v>7139</v>
      </c>
      <c r="B7142" s="6" t="inlineStr">
        <is>
          <t>25/10</t>
        </is>
      </c>
      <c r="C7142" s="6" t="n">
        <v>10</v>
      </c>
      <c r="D7142" s="6" t="n">
        <v>1</v>
      </c>
      <c r="E7142" s="10">
        <f>IF(D7142=1, IF(OR(C7142&lt;10, C7142&gt;=15),1,0), IF(OR(C7142&lt;7, C7142&gt;=18),1,0))</f>
        <v/>
      </c>
      <c r="F7142" s="11" t="n">
        <v>0.037</v>
      </c>
      <c r="G7142" s="12">
        <f>0.52*8</f>
        <v/>
      </c>
      <c r="H7142" s="12">
        <f>F7142-G7142</f>
        <v/>
      </c>
      <c r="I7142" s="10">
        <f>IF(E7142=0,"Fora",IF(E7141=0,"Carg xar",IF(H7142&lt;0,IF(M7142&lt;0.9,"Carg FV","Stby"),IF(M7142&gt;P7142,"V2H",IF(M7142&lt;0.9,"Carg xar","Stby")))))</f>
        <v/>
      </c>
      <c r="J7142" s="12">
        <f>IF(OR(I7142="Carg FV",I7142="Carg xar"),MIN(IF(I7142="Carg FV",ABS(H7142),7.4),7.4,MAX(0,(0.9-M7142)*40)*0.95),0)</f>
        <v/>
      </c>
      <c r="K7142" s="12">
        <f>IF(I7142="V2H",MIN(MAX(0,H7142),7.4,MAX(0,(M7142-P7142)*40)*0.95),0)</f>
        <v/>
      </c>
      <c r="L7142" s="12">
        <f>IF(E7142=0,0,MAX(0,H7142-K7142))</f>
        <v/>
      </c>
      <c r="M7142" s="13">
        <f>M7141+J7141/40-IF(I7141="V2H",K7141/(0.95*40),0)-IF(E7142=0,IF(E7141=1,IF(D7142=1,30,40)*0.18/(2*40),0),0)-IF(E7142=1,IF(E7141=0,IF(D7142=1,30,40)*0.18/(2*40),0),0)</f>
        <v/>
      </c>
      <c r="N7142" s="14" t="n">
        <v>0.09</v>
      </c>
      <c r="O7142" s="15">
        <f>K7142*N7142</f>
        <v/>
      </c>
      <c r="P7142">
        <f>IF(E7142=0,0.3,IF(D7142=1,IF(C7142&gt;=Params!$B$13-3,IF(C7142&lt;Params!$B$13,Params!$B$20,0.3),0.3),IF(C7142&gt;=Params!$B$15-3,IF(C7142&lt;Params!$B$15,Params!$B$21,0.3),0.3)))</f>
        <v/>
      </c>
    </row>
    <row r="7143" ht="15" customHeight="1" s="1">
      <c r="A7143" s="9" t="n">
        <v>7140</v>
      </c>
      <c r="B7143" s="6" t="inlineStr">
        <is>
          <t>25/10</t>
        </is>
      </c>
      <c r="C7143" s="6" t="n">
        <v>11</v>
      </c>
      <c r="D7143" s="6" t="n">
        <v>1</v>
      </c>
      <c r="E7143" s="10">
        <f>IF(D7143=1, IF(OR(C7143&lt;10, C7143&gt;=15),1,0), IF(OR(C7143&lt;7, C7143&gt;=18),1,0))</f>
        <v/>
      </c>
      <c r="F7143" s="11" t="n">
        <v>0.861</v>
      </c>
      <c r="G7143" s="12">
        <f>0.65*8</f>
        <v/>
      </c>
      <c r="H7143" s="12">
        <f>F7143-G7143</f>
        <v/>
      </c>
      <c r="I7143" s="10">
        <f>IF(E7143=0,"Fora",IF(E7142=0,"Carg xar",IF(H7143&lt;0,IF(M7143&lt;0.9,"Carg FV","Stby"),IF(M7143&gt;P7143,"V2H",IF(M7143&lt;0.9,"Carg xar","Stby")))))</f>
        <v/>
      </c>
      <c r="J7143" s="12">
        <f>IF(OR(I7143="Carg FV",I7143="Carg xar"),MIN(IF(I7143="Carg FV",ABS(H7143),7.4),7.4,MAX(0,(0.9-M7143)*40)*0.95),0)</f>
        <v/>
      </c>
      <c r="K7143" s="12">
        <f>IF(I7143="V2H",MIN(MAX(0,H7143),7.4,MAX(0,(M7143-P7143)*40)*0.95),0)</f>
        <v/>
      </c>
      <c r="L7143" s="12">
        <f>IF(E7143=0,0,MAX(0,H7143-K7143))</f>
        <v/>
      </c>
      <c r="M7143" s="13">
        <f>M7142+J7142/40-IF(I7142="V2H",K7142/(0.95*40),0)-IF(E7143=0,IF(E7142=1,IF(D7143=1,30,40)*0.18/(2*40),0),0)-IF(E7143=1,IF(E7142=0,IF(D7143=1,30,40)*0.18/(2*40),0),0)</f>
        <v/>
      </c>
      <c r="N7143" s="14" t="n">
        <v>0.09</v>
      </c>
      <c r="O7143" s="15">
        <f>K7143*N7143</f>
        <v/>
      </c>
      <c r="P7143">
        <f>IF(E7143=0,0.3,IF(D7143=1,IF(C7143&gt;=Params!$B$13-3,IF(C7143&lt;Params!$B$13,Params!$B$20,0.3),0.3),IF(C7143&gt;=Params!$B$15-3,IF(C7143&lt;Params!$B$15,Params!$B$21,0.3),0.3)))</f>
        <v/>
      </c>
    </row>
    <row r="7144" ht="15" customHeight="1" s="1">
      <c r="A7144" s="9" t="n">
        <v>7141</v>
      </c>
      <c r="B7144" s="6" t="inlineStr">
        <is>
          <t>25/10</t>
        </is>
      </c>
      <c r="C7144" s="6" t="n">
        <v>12</v>
      </c>
      <c r="D7144" s="6" t="n">
        <v>1</v>
      </c>
      <c r="E7144" s="10">
        <f>IF(D7144=1, IF(OR(C7144&lt;10, C7144&gt;=15),1,0), IF(OR(C7144&lt;7, C7144&gt;=18),1,0))</f>
        <v/>
      </c>
      <c r="F7144" s="11" t="n">
        <v>0.204</v>
      </c>
      <c r="G7144" s="12">
        <f>0.72*8</f>
        <v/>
      </c>
      <c r="H7144" s="12">
        <f>F7144-G7144</f>
        <v/>
      </c>
      <c r="I7144" s="10">
        <f>IF(E7144=0,"Fora",IF(E7143=0,"Carg xar",IF(H7144&lt;0,IF(M7144&lt;0.9,"Carg FV","Stby"),IF(M7144&gt;P7144,"V2H",IF(M7144&lt;0.9,"Carg xar","Stby")))))</f>
        <v/>
      </c>
      <c r="J7144" s="12">
        <f>IF(OR(I7144="Carg FV",I7144="Carg xar"),MIN(IF(I7144="Carg FV",ABS(H7144),7.4),7.4,MAX(0,(0.9-M7144)*40)*0.95),0)</f>
        <v/>
      </c>
      <c r="K7144" s="12">
        <f>IF(I7144="V2H",MIN(MAX(0,H7144),7.4,MAX(0,(M7144-P7144)*40)*0.95),0)</f>
        <v/>
      </c>
      <c r="L7144" s="12">
        <f>IF(E7144=0,0,MAX(0,H7144-K7144))</f>
        <v/>
      </c>
      <c r="M7144" s="13">
        <f>M7143+J7143/40-IF(I7143="V2H",K7143/(0.95*40),0)-IF(E7144=0,IF(E7143=1,IF(D7144=1,30,40)*0.18/(2*40),0),0)-IF(E7144=1,IF(E7143=0,IF(D7144=1,30,40)*0.18/(2*40),0),0)</f>
        <v/>
      </c>
      <c r="N7144" s="14" t="n">
        <v>0.09</v>
      </c>
      <c r="O7144" s="15">
        <f>K7144*N7144</f>
        <v/>
      </c>
      <c r="P7144">
        <f>IF(E7144=0,0.3,IF(D7144=1,IF(C7144&gt;=Params!$B$13-3,IF(C7144&lt;Params!$B$13,Params!$B$20,0.3),0.3),IF(C7144&gt;=Params!$B$15-3,IF(C7144&lt;Params!$B$15,Params!$B$21,0.3),0.3)))</f>
        <v/>
      </c>
    </row>
    <row r="7145" ht="15" customHeight="1" s="1">
      <c r="A7145" s="9" t="n">
        <v>7142</v>
      </c>
      <c r="B7145" s="6" t="inlineStr">
        <is>
          <t>25/10</t>
        </is>
      </c>
      <c r="C7145" s="6" t="n">
        <v>13</v>
      </c>
      <c r="D7145" s="6" t="n">
        <v>1</v>
      </c>
      <c r="E7145" s="10">
        <f>IF(D7145=1, IF(OR(C7145&lt;10, C7145&gt;=15),1,0), IF(OR(C7145&lt;7, C7145&gt;=18),1,0))</f>
        <v/>
      </c>
      <c r="F7145" s="11" t="n">
        <v>1.917</v>
      </c>
      <c r="G7145" s="12">
        <f>0.68*8</f>
        <v/>
      </c>
      <c r="H7145" s="12">
        <f>F7145-G7145</f>
        <v/>
      </c>
      <c r="I7145" s="10">
        <f>IF(E7145=0,"Fora",IF(E7144=0,"Carg xar",IF(H7145&lt;0,IF(M7145&lt;0.9,"Carg FV","Stby"),IF(M7145&gt;P7145,"V2H",IF(M7145&lt;0.9,"Carg xar","Stby")))))</f>
        <v/>
      </c>
      <c r="J7145" s="12">
        <f>IF(OR(I7145="Carg FV",I7145="Carg xar"),MIN(IF(I7145="Carg FV",ABS(H7145),7.4),7.4,MAX(0,(0.9-M7145)*40)*0.95),0)</f>
        <v/>
      </c>
      <c r="K7145" s="12">
        <f>IF(I7145="V2H",MIN(MAX(0,H7145),7.4,MAX(0,(M7145-P7145)*40)*0.95),0)</f>
        <v/>
      </c>
      <c r="L7145" s="12">
        <f>IF(E7145=0,0,MAX(0,H7145-K7145))</f>
        <v/>
      </c>
      <c r="M7145" s="13">
        <f>M7144+J7144/40-IF(I7144="V2H",K7144/(0.95*40),0)-IF(E7145=0,IF(E7144=1,IF(D7145=1,30,40)*0.18/(2*40),0),0)-IF(E7145=1,IF(E7144=0,IF(D7145=1,30,40)*0.18/(2*40),0),0)</f>
        <v/>
      </c>
      <c r="N7145" s="14" t="n">
        <v>0.09</v>
      </c>
      <c r="O7145" s="15">
        <f>K7145*N7145</f>
        <v/>
      </c>
      <c r="P7145">
        <f>IF(E7145=0,0.3,IF(D7145=1,IF(C7145&gt;=Params!$B$13-3,IF(C7145&lt;Params!$B$13,Params!$B$20,0.3),0.3),IF(C7145&gt;=Params!$B$15-3,IF(C7145&lt;Params!$B$15,Params!$B$21,0.3),0.3)))</f>
        <v/>
      </c>
    </row>
    <row r="7146" ht="15" customHeight="1" s="1">
      <c r="A7146" s="9" t="n">
        <v>7143</v>
      </c>
      <c r="B7146" s="6" t="inlineStr">
        <is>
          <t>25/10</t>
        </is>
      </c>
      <c r="C7146" s="6" t="n">
        <v>14</v>
      </c>
      <c r="D7146" s="6" t="n">
        <v>1</v>
      </c>
      <c r="E7146" s="10">
        <f>IF(D7146=1, IF(OR(C7146&lt;10, C7146&gt;=15),1,0), IF(OR(C7146&lt;7, C7146&gt;=18),1,0))</f>
        <v/>
      </c>
      <c r="F7146" s="11" t="n">
        <v>3.422</v>
      </c>
      <c r="G7146" s="12">
        <f>0.55*8</f>
        <v/>
      </c>
      <c r="H7146" s="12">
        <f>F7146-G7146</f>
        <v/>
      </c>
      <c r="I7146" s="10">
        <f>IF(E7146=0,"Fora",IF(E7145=0,"Carg xar",IF(H7146&lt;0,IF(M7146&lt;0.9,"Carg FV","Stby"),IF(M7146&gt;P7146,"V2H",IF(M7146&lt;0.9,"Carg xar","Stby")))))</f>
        <v/>
      </c>
      <c r="J7146" s="12">
        <f>IF(OR(I7146="Carg FV",I7146="Carg xar"),MIN(IF(I7146="Carg FV",ABS(H7146),7.4),7.4,MAX(0,(0.9-M7146)*40)*0.95),0)</f>
        <v/>
      </c>
      <c r="K7146" s="12">
        <f>IF(I7146="V2H",MIN(MAX(0,H7146),7.4,MAX(0,(M7146-P7146)*40)*0.95),0)</f>
        <v/>
      </c>
      <c r="L7146" s="12">
        <f>IF(E7146=0,0,MAX(0,H7146-K7146))</f>
        <v/>
      </c>
      <c r="M7146" s="13">
        <f>M7145+J7145/40-IF(I7145="V2H",K7145/(0.95*40),0)-IF(E7146=0,IF(E7145=1,IF(D7146=1,30,40)*0.18/(2*40),0),0)-IF(E7146=1,IF(E7145=0,IF(D7146=1,30,40)*0.18/(2*40),0),0)</f>
        <v/>
      </c>
      <c r="N7146" s="14" t="n">
        <v>0.09</v>
      </c>
      <c r="O7146" s="15">
        <f>K7146*N7146</f>
        <v/>
      </c>
      <c r="P7146">
        <f>IF(E7146=0,0.3,IF(D7146=1,IF(C7146&gt;=Params!$B$13-3,IF(C7146&lt;Params!$B$13,Params!$B$20,0.3),0.3),IF(C7146&gt;=Params!$B$15-3,IF(C7146&lt;Params!$B$15,Params!$B$21,0.3),0.3)))</f>
        <v/>
      </c>
    </row>
    <row r="7147" ht="15" customHeight="1" s="1">
      <c r="A7147" s="9" t="n">
        <v>7144</v>
      </c>
      <c r="B7147" s="6" t="inlineStr">
        <is>
          <t>25/10</t>
        </is>
      </c>
      <c r="C7147" s="6" t="n">
        <v>15</v>
      </c>
      <c r="D7147" s="6" t="n">
        <v>1</v>
      </c>
      <c r="E7147" s="10">
        <f>IF(D7147=1, IF(OR(C7147&lt;10, C7147&gt;=15),1,0), IF(OR(C7147&lt;7, C7147&gt;=18),1,0))</f>
        <v/>
      </c>
      <c r="F7147" s="11" t="n">
        <v>3.343</v>
      </c>
      <c r="G7147" s="12">
        <f>0.38*8</f>
        <v/>
      </c>
      <c r="H7147" s="12">
        <f>F7147-G7147</f>
        <v/>
      </c>
      <c r="I7147" s="10">
        <f>IF(E7147=0,"Fora",IF(E7146=0,"Carg xar",IF(H7147&lt;0,IF(M7147&lt;0.9,"Carg FV","Stby"),IF(M7147&gt;P7147,"V2H",IF(M7147&lt;0.9,"Carg xar","Stby")))))</f>
        <v/>
      </c>
      <c r="J7147" s="12">
        <f>IF(OR(I7147="Carg FV",I7147="Carg xar"),MIN(IF(I7147="Carg FV",ABS(H7147),7.4),7.4,MAX(0,(0.9-M7147)*40)*0.95),0)</f>
        <v/>
      </c>
      <c r="K7147" s="12">
        <f>IF(I7147="V2H",MIN(MAX(0,H7147),7.4,MAX(0,(M7147-P7147)*40)*0.95),0)</f>
        <v/>
      </c>
      <c r="L7147" s="12">
        <f>IF(E7147=0,0,MAX(0,H7147-K7147))</f>
        <v/>
      </c>
      <c r="M7147" s="13">
        <f>M7146+J7146/40-IF(I7146="V2H",K7146/(0.95*40),0)-IF(E7147=0,IF(E7146=1,IF(D7147=1,30,40)*0.18/(2*40),0),0)-IF(E7147=1,IF(E7146=0,IF(D7147=1,30,40)*0.18/(2*40),0),0)</f>
        <v/>
      </c>
      <c r="N7147" s="14" t="n">
        <v>0.09</v>
      </c>
      <c r="O7147" s="15">
        <f>K7147*N7147</f>
        <v/>
      </c>
      <c r="P7147">
        <f>IF(E7147=0,0.3,IF(D7147=1,IF(C7147&gt;=Params!$B$13-3,IF(C7147&lt;Params!$B$13,Params!$B$20,0.3),0.3),IF(C7147&gt;=Params!$B$15-3,IF(C7147&lt;Params!$B$15,Params!$B$21,0.3),0.3)))</f>
        <v/>
      </c>
    </row>
    <row r="7148" ht="15" customHeight="1" s="1">
      <c r="A7148" s="9" t="n">
        <v>7145</v>
      </c>
      <c r="B7148" s="6" t="inlineStr">
        <is>
          <t>25/10</t>
        </is>
      </c>
      <c r="C7148" s="6" t="n">
        <v>16</v>
      </c>
      <c r="D7148" s="6" t="n">
        <v>1</v>
      </c>
      <c r="E7148" s="10">
        <f>IF(D7148=1, IF(OR(C7148&lt;10, C7148&gt;=15),1,0), IF(OR(C7148&lt;7, C7148&gt;=18),1,0))</f>
        <v/>
      </c>
      <c r="F7148" s="11" t="n">
        <v>2.377</v>
      </c>
      <c r="G7148" s="12">
        <f>0.18*8</f>
        <v/>
      </c>
      <c r="H7148" s="12">
        <f>F7148-G7148</f>
        <v/>
      </c>
      <c r="I7148" s="10">
        <f>IF(E7148=0,"Fora",IF(E7147=0,"Carg xar",IF(H7148&lt;0,IF(M7148&lt;0.9,"Carg FV","Stby"),IF(M7148&gt;P7148,"V2H",IF(M7148&lt;0.9,"Carg xar","Stby")))))</f>
        <v/>
      </c>
      <c r="J7148" s="12">
        <f>IF(OR(I7148="Carg FV",I7148="Carg xar"),MIN(IF(I7148="Carg FV",ABS(H7148),7.4),7.4,MAX(0,(0.9-M7148)*40)*0.95),0)</f>
        <v/>
      </c>
      <c r="K7148" s="12">
        <f>IF(I7148="V2H",MIN(MAX(0,H7148),7.4,MAX(0,(M7148-P7148)*40)*0.95),0)</f>
        <v/>
      </c>
      <c r="L7148" s="12">
        <f>IF(E7148=0,0,MAX(0,H7148-K7148))</f>
        <v/>
      </c>
      <c r="M7148" s="13">
        <f>M7147+J7147/40-IF(I7147="V2H",K7147/(0.95*40),0)-IF(E7148=0,IF(E7147=1,IF(D7148=1,30,40)*0.18/(2*40),0),0)-IF(E7148=1,IF(E7147=0,IF(D7148=1,30,40)*0.18/(2*40),0),0)</f>
        <v/>
      </c>
      <c r="N7148" s="14" t="n">
        <v>0.09</v>
      </c>
      <c r="O7148" s="15">
        <f>K7148*N7148</f>
        <v/>
      </c>
      <c r="P7148">
        <f>IF(E7148=0,0.3,IF(D7148=1,IF(C7148&gt;=Params!$B$13-3,IF(C7148&lt;Params!$B$13,Params!$B$20,0.3),0.3),IF(C7148&gt;=Params!$B$15-3,IF(C7148&lt;Params!$B$15,Params!$B$21,0.3),0.3)))</f>
        <v/>
      </c>
    </row>
    <row r="7149" ht="15" customHeight="1" s="1">
      <c r="A7149" s="9" t="n">
        <v>7146</v>
      </c>
      <c r="B7149" s="6" t="inlineStr">
        <is>
          <t>25/10</t>
        </is>
      </c>
      <c r="C7149" s="6" t="n">
        <v>17</v>
      </c>
      <c r="D7149" s="6" t="n">
        <v>1</v>
      </c>
      <c r="E7149" s="10">
        <f>IF(D7149=1, IF(OR(C7149&lt;10, C7149&gt;=15),1,0), IF(OR(C7149&lt;7, C7149&gt;=18),1,0))</f>
        <v/>
      </c>
      <c r="F7149" s="11" t="n">
        <v>0.127</v>
      </c>
      <c r="G7149" s="12">
        <f>0.04*8</f>
        <v/>
      </c>
      <c r="H7149" s="12">
        <f>F7149-G7149</f>
        <v/>
      </c>
      <c r="I7149" s="10">
        <f>IF(E7149=0,"Fora",IF(E7148=0,"Carg xar",IF(H7149&lt;0,IF(M7149&lt;0.9,"Carg FV","Stby"),IF(M7149&gt;P7149,"V2H",IF(M7149&lt;0.9,"Carg xar","Stby")))))</f>
        <v/>
      </c>
      <c r="J7149" s="12">
        <f>IF(OR(I7149="Carg FV",I7149="Carg xar"),MIN(IF(I7149="Carg FV",ABS(H7149),7.4),7.4,MAX(0,(0.9-M7149)*40)*0.95),0)</f>
        <v/>
      </c>
      <c r="K7149" s="12">
        <f>IF(I7149="V2H",MIN(MAX(0,H7149),7.4,MAX(0,(M7149-P7149)*40)*0.95),0)</f>
        <v/>
      </c>
      <c r="L7149" s="12">
        <f>IF(E7149=0,0,MAX(0,H7149-K7149))</f>
        <v/>
      </c>
      <c r="M7149" s="13">
        <f>M7148+J7148/40-IF(I7148="V2H",K7148/(0.95*40),0)-IF(E7149=0,IF(E7148=1,IF(D7149=1,30,40)*0.18/(2*40),0),0)-IF(E7149=1,IF(E7148=0,IF(D7149=1,30,40)*0.18/(2*40),0),0)</f>
        <v/>
      </c>
      <c r="N7149" s="14" t="n">
        <v>0.09</v>
      </c>
      <c r="O7149" s="15">
        <f>K7149*N7149</f>
        <v/>
      </c>
      <c r="P7149">
        <f>IF(E7149=0,0.3,IF(D7149=1,IF(C7149&gt;=Params!$B$13-3,IF(C7149&lt;Params!$B$13,Params!$B$20,0.3),0.3),IF(C7149&gt;=Params!$B$15-3,IF(C7149&lt;Params!$B$15,Params!$B$21,0.3),0.3)))</f>
        <v/>
      </c>
    </row>
    <row r="7150" ht="15" customHeight="1" s="1">
      <c r="A7150" s="9" t="n">
        <v>7147</v>
      </c>
      <c r="B7150" s="6" t="inlineStr">
        <is>
          <t>25/10</t>
        </is>
      </c>
      <c r="C7150" s="6" t="n">
        <v>18</v>
      </c>
      <c r="D7150" s="6" t="n">
        <v>1</v>
      </c>
      <c r="E7150" s="10">
        <f>IF(D7150=1, IF(OR(C7150&lt;10, C7150&gt;=15),1,0), IF(OR(C7150&lt;7, C7150&gt;=18),1,0))</f>
        <v/>
      </c>
      <c r="F7150" s="11" t="n">
        <v>0.794</v>
      </c>
      <c r="G7150" s="12">
        <f>0*8</f>
        <v/>
      </c>
      <c r="H7150" s="12">
        <f>F7150-G7150</f>
        <v/>
      </c>
      <c r="I7150" s="10">
        <f>IF(E7150=0,"Fora",IF(E7149=0,"Carg xar",IF(H7150&lt;0,IF(M7150&lt;0.9,"Carg FV","Stby"),IF(M7150&gt;P7150,"V2H",IF(M7150&lt;0.9,"Carg xar","Stby")))))</f>
        <v/>
      </c>
      <c r="J7150" s="12">
        <f>IF(OR(I7150="Carg FV",I7150="Carg xar"),MIN(IF(I7150="Carg FV",ABS(H7150),7.4),7.4,MAX(0,(0.9-M7150)*40)*0.95),0)</f>
        <v/>
      </c>
      <c r="K7150" s="12">
        <f>IF(I7150="V2H",MIN(MAX(0,H7150),7.4,MAX(0,(M7150-P7150)*40)*0.95),0)</f>
        <v/>
      </c>
      <c r="L7150" s="12">
        <f>IF(E7150=0,0,MAX(0,H7150-K7150))</f>
        <v/>
      </c>
      <c r="M7150" s="13">
        <f>M7149+J7149/40-IF(I7149="V2H",K7149/(0.95*40),0)-IF(E7150=0,IF(E7149=1,IF(D7150=1,30,40)*0.18/(2*40),0),0)-IF(E7150=1,IF(E7149=0,IF(D7150=1,30,40)*0.18/(2*40),0),0)</f>
        <v/>
      </c>
      <c r="N7150" s="14" t="n">
        <v>0.09</v>
      </c>
      <c r="O7150" s="15">
        <f>K7150*N7150</f>
        <v/>
      </c>
      <c r="P7150">
        <f>IF(E7150=0,0.3,IF(D7150=1,IF(C7150&gt;=Params!$B$13-3,IF(C7150&lt;Params!$B$13,Params!$B$20,0.3),0.3),IF(C7150&gt;=Params!$B$15-3,IF(C7150&lt;Params!$B$15,Params!$B$21,0.3),0.3)))</f>
        <v/>
      </c>
    </row>
    <row r="7151" ht="15" customHeight="1" s="1">
      <c r="A7151" s="9" t="n">
        <v>7148</v>
      </c>
      <c r="B7151" s="6" t="inlineStr">
        <is>
          <t>25/10</t>
        </is>
      </c>
      <c r="C7151" s="6" t="n">
        <v>19</v>
      </c>
      <c r="D7151" s="6" t="n">
        <v>1</v>
      </c>
      <c r="E7151" s="10">
        <f>IF(D7151=1, IF(OR(C7151&lt;10, C7151&gt;=15),1,0), IF(OR(C7151&lt;7, C7151&gt;=18),1,0))</f>
        <v/>
      </c>
      <c r="F7151" s="11" t="n">
        <v>1.055</v>
      </c>
      <c r="G7151" s="12">
        <f>0*8</f>
        <v/>
      </c>
      <c r="H7151" s="12">
        <f>F7151-G7151</f>
        <v/>
      </c>
      <c r="I7151" s="10">
        <f>IF(E7151=0,"Fora",IF(E7150=0,"Carg xar",IF(H7151&lt;0,IF(M7151&lt;0.9,"Carg FV","Stby"),IF(M7151&gt;P7151,"V2H",IF(M7151&lt;0.9,"Carg xar","Stby")))))</f>
        <v/>
      </c>
      <c r="J7151" s="12">
        <f>IF(OR(I7151="Carg FV",I7151="Carg xar"),MIN(IF(I7151="Carg FV",ABS(H7151),7.4),7.4,MAX(0,(0.9-M7151)*40)*0.95),0)</f>
        <v/>
      </c>
      <c r="K7151" s="12">
        <f>IF(I7151="V2H",MIN(MAX(0,H7151),7.4,MAX(0,(M7151-P7151)*40)*0.95),0)</f>
        <v/>
      </c>
      <c r="L7151" s="12">
        <f>IF(E7151=0,0,MAX(0,H7151-K7151))</f>
        <v/>
      </c>
      <c r="M7151" s="13">
        <f>M7150+J7150/40-IF(I7150="V2H",K7150/(0.95*40),0)-IF(E7151=0,IF(E7150=1,IF(D7151=1,30,40)*0.18/(2*40),0),0)-IF(E7151=1,IF(E7150=0,IF(D7151=1,30,40)*0.18/(2*40),0),0)</f>
        <v/>
      </c>
      <c r="N7151" s="14" t="n">
        <v>0.09</v>
      </c>
      <c r="O7151" s="15">
        <f>K7151*N7151</f>
        <v/>
      </c>
      <c r="P7151">
        <f>IF(E7151=0,0.3,IF(D7151=1,IF(C7151&gt;=Params!$B$13-3,IF(C7151&lt;Params!$B$13,Params!$B$20,0.3),0.3),IF(C7151&gt;=Params!$B$15-3,IF(C7151&lt;Params!$B$15,Params!$B$21,0.3),0.3)))</f>
        <v/>
      </c>
    </row>
    <row r="7152" ht="15" customHeight="1" s="1">
      <c r="A7152" s="9" t="n">
        <v>7149</v>
      </c>
      <c r="B7152" s="6" t="inlineStr">
        <is>
          <t>25/10</t>
        </is>
      </c>
      <c r="C7152" s="6" t="n">
        <v>20</v>
      </c>
      <c r="D7152" s="6" t="n">
        <v>1</v>
      </c>
      <c r="E7152" s="10">
        <f>IF(D7152=1, IF(OR(C7152&lt;10, C7152&gt;=15),1,0), IF(OR(C7152&lt;7, C7152&gt;=18),1,0))</f>
        <v/>
      </c>
      <c r="F7152" s="11" t="n">
        <v>1.171</v>
      </c>
      <c r="G7152" s="12">
        <f>0*8</f>
        <v/>
      </c>
      <c r="H7152" s="12">
        <f>F7152-G7152</f>
        <v/>
      </c>
      <c r="I7152" s="10">
        <f>IF(E7152=0,"Fora",IF(E7151=0,"Carg xar",IF(H7152&lt;0,IF(M7152&lt;0.9,"Carg FV","Stby"),IF(M7152&gt;P7152,"V2H",IF(M7152&lt;0.9,"Carg xar","Stby")))))</f>
        <v/>
      </c>
      <c r="J7152" s="12">
        <f>IF(OR(I7152="Carg FV",I7152="Carg xar"),MIN(IF(I7152="Carg FV",ABS(H7152),7.4),7.4,MAX(0,(0.9-M7152)*40)*0.95),0)</f>
        <v/>
      </c>
      <c r="K7152" s="12">
        <f>IF(I7152="V2H",MIN(MAX(0,H7152),7.4,MAX(0,(M7152-P7152)*40)*0.95),0)</f>
        <v/>
      </c>
      <c r="L7152" s="12">
        <f>IF(E7152=0,0,MAX(0,H7152-K7152))</f>
        <v/>
      </c>
      <c r="M7152" s="13">
        <f>M7151+J7151/40-IF(I7151="V2H",K7151/(0.95*40),0)-IF(E7152=0,IF(E7151=1,IF(D7152=1,30,40)*0.18/(2*40),0),0)-IF(E7152=1,IF(E7151=0,IF(D7152=1,30,40)*0.18/(2*40),0),0)</f>
        <v/>
      </c>
      <c r="N7152" s="14" t="n">
        <v>0.09</v>
      </c>
      <c r="O7152" s="15">
        <f>K7152*N7152</f>
        <v/>
      </c>
      <c r="P7152">
        <f>IF(E7152=0,0.3,IF(D7152=1,IF(C7152&gt;=Params!$B$13-3,IF(C7152&lt;Params!$B$13,Params!$B$20,0.3),0.3),IF(C7152&gt;=Params!$B$15-3,IF(C7152&lt;Params!$B$15,Params!$B$21,0.3),0.3)))</f>
        <v/>
      </c>
    </row>
    <row r="7153" ht="15" customHeight="1" s="1">
      <c r="A7153" s="9" t="n">
        <v>7150</v>
      </c>
      <c r="B7153" s="6" t="inlineStr">
        <is>
          <t>25/10</t>
        </is>
      </c>
      <c r="C7153" s="6" t="n">
        <v>21</v>
      </c>
      <c r="D7153" s="6" t="n">
        <v>1</v>
      </c>
      <c r="E7153" s="10">
        <f>IF(D7153=1, IF(OR(C7153&lt;10, C7153&gt;=15),1,0), IF(OR(C7153&lt;7, C7153&gt;=18),1,0))</f>
        <v/>
      </c>
      <c r="F7153" s="11" t="n">
        <v>0.759</v>
      </c>
      <c r="G7153" s="12">
        <f>0*8</f>
        <v/>
      </c>
      <c r="H7153" s="12">
        <f>F7153-G7153</f>
        <v/>
      </c>
      <c r="I7153" s="10">
        <f>IF(E7153=0,"Fora",IF(E7152=0,"Carg xar",IF(H7153&lt;0,IF(M7153&lt;0.9,"Carg FV","Stby"),IF(M7153&gt;P7153,"V2H",IF(M7153&lt;0.9,"Carg xar","Stby")))))</f>
        <v/>
      </c>
      <c r="J7153" s="12">
        <f>IF(OR(I7153="Carg FV",I7153="Carg xar"),MIN(IF(I7153="Carg FV",ABS(H7153),7.4),7.4,MAX(0,(0.9-M7153)*40)*0.95),0)</f>
        <v/>
      </c>
      <c r="K7153" s="12">
        <f>IF(I7153="V2H",MIN(MAX(0,H7153),7.4,MAX(0,(M7153-P7153)*40)*0.95),0)</f>
        <v/>
      </c>
      <c r="L7153" s="12">
        <f>IF(E7153=0,0,MAX(0,H7153-K7153))</f>
        <v/>
      </c>
      <c r="M7153" s="13">
        <f>M7152+J7152/40-IF(I7152="V2H",K7152/(0.95*40),0)-IF(E7153=0,IF(E7152=1,IF(D7153=1,30,40)*0.18/(2*40),0),0)-IF(E7153=1,IF(E7152=0,IF(D7153=1,30,40)*0.18/(2*40),0),0)</f>
        <v/>
      </c>
      <c r="N7153" s="14" t="n">
        <v>0.09</v>
      </c>
      <c r="O7153" s="15">
        <f>K7153*N7153</f>
        <v/>
      </c>
      <c r="P7153">
        <f>IF(E7153=0,0.3,IF(D7153=1,IF(C7153&gt;=Params!$B$13-3,IF(C7153&lt;Params!$B$13,Params!$B$20,0.3),0.3),IF(C7153&gt;=Params!$B$15-3,IF(C7153&lt;Params!$B$15,Params!$B$21,0.3),0.3)))</f>
        <v/>
      </c>
    </row>
    <row r="7154" ht="15" customHeight="1" s="1">
      <c r="A7154" s="9" t="n">
        <v>7151</v>
      </c>
      <c r="B7154" s="6" t="inlineStr">
        <is>
          <t>25/10</t>
        </is>
      </c>
      <c r="C7154" s="6" t="n">
        <v>22</v>
      </c>
      <c r="D7154" s="6" t="n">
        <v>1</v>
      </c>
      <c r="E7154" s="10">
        <f>IF(D7154=1, IF(OR(C7154&lt;10, C7154&gt;=15),1,0), IF(OR(C7154&lt;7, C7154&gt;=18),1,0))</f>
        <v/>
      </c>
      <c r="F7154" s="11" t="n">
        <v>0.997</v>
      </c>
      <c r="G7154" s="12">
        <f>0*8</f>
        <v/>
      </c>
      <c r="H7154" s="12">
        <f>F7154-G7154</f>
        <v/>
      </c>
      <c r="I7154" s="10">
        <f>IF(E7154=0,"Fora",IF(E7153=0,"Carg xar",IF(H7154&lt;0,IF(M7154&lt;0.9,"Carg FV","Stby"),IF(M7154&gt;P7154,"V2H",IF(M7154&lt;0.9,"Carg xar","Stby")))))</f>
        <v/>
      </c>
      <c r="J7154" s="12">
        <f>IF(OR(I7154="Carg FV",I7154="Carg xar"),MIN(IF(I7154="Carg FV",ABS(H7154),7.4),7.4,MAX(0,(0.9-M7154)*40)*0.95),0)</f>
        <v/>
      </c>
      <c r="K7154" s="12">
        <f>IF(I7154="V2H",MIN(MAX(0,H7154),7.4,MAX(0,(M7154-P7154)*40)*0.95),0)</f>
        <v/>
      </c>
      <c r="L7154" s="12">
        <f>IF(E7154=0,0,MAX(0,H7154-K7154))</f>
        <v/>
      </c>
      <c r="M7154" s="13">
        <f>M7153+J7153/40-IF(I7153="V2H",K7153/(0.95*40),0)-IF(E7154=0,IF(E7153=1,IF(D7154=1,30,40)*0.18/(2*40),0),0)-IF(E7154=1,IF(E7153=0,IF(D7154=1,30,40)*0.18/(2*40),0),0)</f>
        <v/>
      </c>
      <c r="N7154" s="14" t="n">
        <v>0.09</v>
      </c>
      <c r="O7154" s="15">
        <f>K7154*N7154</f>
        <v/>
      </c>
      <c r="P7154">
        <f>IF(E7154=0,0.3,IF(D7154=1,IF(C7154&gt;=Params!$B$13-3,IF(C7154&lt;Params!$B$13,Params!$B$20,0.3),0.3),IF(C7154&gt;=Params!$B$15-3,IF(C7154&lt;Params!$B$15,Params!$B$21,0.3),0.3)))</f>
        <v/>
      </c>
    </row>
    <row r="7155" ht="15" customHeight="1" s="1">
      <c r="A7155" s="9" t="n">
        <v>7152</v>
      </c>
      <c r="B7155" s="6" t="inlineStr">
        <is>
          <t>25/10</t>
        </is>
      </c>
      <c r="C7155" s="6" t="n">
        <v>23</v>
      </c>
      <c r="D7155" s="6" t="n">
        <v>1</v>
      </c>
      <c r="E7155" s="10">
        <f>IF(D7155=1, IF(OR(C7155&lt;10, C7155&gt;=15),1,0), IF(OR(C7155&lt;7, C7155&gt;=18),1,0))</f>
        <v/>
      </c>
      <c r="F7155" s="11" t="n">
        <v>0.732</v>
      </c>
      <c r="G7155" s="12">
        <f>0*8</f>
        <v/>
      </c>
      <c r="H7155" s="12">
        <f>F7155-G7155</f>
        <v/>
      </c>
      <c r="I7155" s="10">
        <f>IF(E7155=0,"Fora",IF(E7154=0,"Carg xar",IF(H7155&lt;0,IF(M7155&lt;0.9,"Carg FV","Stby"),IF(M7155&gt;P7155,"V2H",IF(M7155&lt;0.9,"Carg xar","Stby")))))</f>
        <v/>
      </c>
      <c r="J7155" s="12">
        <f>IF(OR(I7155="Carg FV",I7155="Carg xar"),MIN(IF(I7155="Carg FV",ABS(H7155),7.4),7.4,MAX(0,(0.9-M7155)*40)*0.95),0)</f>
        <v/>
      </c>
      <c r="K7155" s="12">
        <f>IF(I7155="V2H",MIN(MAX(0,H7155),7.4,MAX(0,(M7155-P7155)*40)*0.95),0)</f>
        <v/>
      </c>
      <c r="L7155" s="12">
        <f>IF(E7155=0,0,MAX(0,H7155-K7155))</f>
        <v/>
      </c>
      <c r="M7155" s="13">
        <f>M7154+J7154/40-IF(I7154="V2H",K7154/(0.95*40),0)-IF(E7155=0,IF(E7154=1,IF(D7155=1,30,40)*0.18/(2*40),0),0)-IF(E7155=1,IF(E7154=0,IF(D7155=1,30,40)*0.18/(2*40),0),0)</f>
        <v/>
      </c>
      <c r="N7155" s="14" t="n">
        <v>0.09</v>
      </c>
      <c r="O7155" s="15">
        <f>K7155*N7155</f>
        <v/>
      </c>
      <c r="P7155">
        <f>IF(E7155=0,0.3,IF(D7155=1,IF(C7155&gt;=Params!$B$13-3,IF(C7155&lt;Params!$B$13,Params!$B$20,0.3),0.3),IF(C7155&gt;=Params!$B$15-3,IF(C7155&lt;Params!$B$15,Params!$B$21,0.3),0.3)))</f>
        <v/>
      </c>
    </row>
    <row r="7156" ht="15" customHeight="1" s="1">
      <c r="A7156" s="9" t="n">
        <v>7153</v>
      </c>
      <c r="B7156" s="6" t="inlineStr">
        <is>
          <t>26/10</t>
        </is>
      </c>
      <c r="C7156" s="6" t="n">
        <v>0</v>
      </c>
      <c r="D7156" s="6" t="n">
        <v>1</v>
      </c>
      <c r="E7156" s="10">
        <f>IF(D7156=1, IF(OR(C7156&lt;10, C7156&gt;=15),1,0), IF(OR(C7156&lt;7, C7156&gt;=18),1,0))</f>
        <v/>
      </c>
      <c r="F7156" s="11" t="n">
        <v>0.912</v>
      </c>
      <c r="G7156" s="12">
        <f>0*8</f>
        <v/>
      </c>
      <c r="H7156" s="12">
        <f>F7156-G7156</f>
        <v/>
      </c>
      <c r="I7156" s="10">
        <f>IF(E7156=0,"Fora",IF(E7155=0,"Carg xar",IF(H7156&lt;0,IF(M7156&lt;0.9,"Carg FV","Stby"),IF(M7156&gt;P7156,"V2H",IF(M7156&lt;0.9,"Carg xar","Stby")))))</f>
        <v/>
      </c>
      <c r="J7156" s="12">
        <f>IF(OR(I7156="Carg FV",I7156="Carg xar"),MIN(IF(I7156="Carg FV",ABS(H7156),7.4),7.4,MAX(0,(0.9-M7156)*40)*0.95),0)</f>
        <v/>
      </c>
      <c r="K7156" s="12">
        <f>IF(I7156="V2H",MIN(MAX(0,H7156),7.4,MAX(0,(M7156-P7156)*40)*0.95),0)</f>
        <v/>
      </c>
      <c r="L7156" s="12">
        <f>IF(E7156=0,0,MAX(0,H7156-K7156))</f>
        <v/>
      </c>
      <c r="M7156" s="13">
        <f>M7155+J7155/40-IF(I7155="V2H",K7155/(0.95*40),0)-IF(E7156=0,IF(E7155=1,IF(D7156=1,30,40)*0.18/(2*40),0),0)-IF(E7156=1,IF(E7155=0,IF(D7156=1,30,40)*0.18/(2*40),0),0)</f>
        <v/>
      </c>
      <c r="N7156" s="14" t="n">
        <v>0.09</v>
      </c>
      <c r="O7156" s="15">
        <f>K7156*N7156</f>
        <v/>
      </c>
      <c r="P7156">
        <f>IF(E7156=0,0.3,IF(D7156=1,IF(C7156&gt;=Params!$B$13-3,IF(C7156&lt;Params!$B$13,Params!$B$20,0.3),0.3),IF(C7156&gt;=Params!$B$15-3,IF(C7156&lt;Params!$B$15,Params!$B$21,0.3),0.3)))</f>
        <v/>
      </c>
    </row>
    <row r="7157" ht="15" customHeight="1" s="1">
      <c r="A7157" s="9" t="n">
        <v>7154</v>
      </c>
      <c r="B7157" s="6" t="inlineStr">
        <is>
          <t>26/10</t>
        </is>
      </c>
      <c r="C7157" s="6" t="n">
        <v>1</v>
      </c>
      <c r="D7157" s="6" t="n">
        <v>1</v>
      </c>
      <c r="E7157" s="10">
        <f>IF(D7157=1, IF(OR(C7157&lt;10, C7157&gt;=15),1,0), IF(OR(C7157&lt;7, C7157&gt;=18),1,0))</f>
        <v/>
      </c>
      <c r="F7157" s="11" t="n">
        <v>1.208</v>
      </c>
      <c r="G7157" s="12">
        <f>0*8</f>
        <v/>
      </c>
      <c r="H7157" s="12">
        <f>F7157-G7157</f>
        <v/>
      </c>
      <c r="I7157" s="10">
        <f>IF(E7157=0,"Fora",IF(E7156=0,"Carg xar",IF(H7157&lt;0,IF(M7157&lt;0.9,"Carg FV","Stby"),IF(M7157&gt;P7157,"V2H",IF(M7157&lt;0.9,"Carg xar","Stby")))))</f>
        <v/>
      </c>
      <c r="J7157" s="12">
        <f>IF(OR(I7157="Carg FV",I7157="Carg xar"),MIN(IF(I7157="Carg FV",ABS(H7157),7.4),7.4,MAX(0,(0.9-M7157)*40)*0.95),0)</f>
        <v/>
      </c>
      <c r="K7157" s="12">
        <f>IF(I7157="V2H",MIN(MAX(0,H7157),7.4,MAX(0,(M7157-P7157)*40)*0.95),0)</f>
        <v/>
      </c>
      <c r="L7157" s="12">
        <f>IF(E7157=0,0,MAX(0,H7157-K7157))</f>
        <v/>
      </c>
      <c r="M7157" s="13">
        <f>M7156+J7156/40-IF(I7156="V2H",K7156/(0.95*40),0)-IF(E7157=0,IF(E7156=1,IF(D7157=1,30,40)*0.18/(2*40),0),0)-IF(E7157=1,IF(E7156=0,IF(D7157=1,30,40)*0.18/(2*40),0),0)</f>
        <v/>
      </c>
      <c r="N7157" s="14" t="n">
        <v>0.09</v>
      </c>
      <c r="O7157" s="15">
        <f>K7157*N7157</f>
        <v/>
      </c>
      <c r="P7157">
        <f>IF(E7157=0,0.3,IF(D7157=1,IF(C7157&gt;=Params!$B$13-3,IF(C7157&lt;Params!$B$13,Params!$B$20,0.3),0.3),IF(C7157&gt;=Params!$B$15-3,IF(C7157&lt;Params!$B$15,Params!$B$21,0.3),0.3)))</f>
        <v/>
      </c>
    </row>
    <row r="7158" ht="15" customHeight="1" s="1">
      <c r="A7158" s="9" t="n">
        <v>7155</v>
      </c>
      <c r="B7158" s="6" t="inlineStr">
        <is>
          <t>26/10</t>
        </is>
      </c>
      <c r="C7158" s="6" t="n">
        <v>2</v>
      </c>
      <c r="D7158" s="6" t="n">
        <v>1</v>
      </c>
      <c r="E7158" s="10">
        <f>IF(D7158=1, IF(OR(C7158&lt;10, C7158&gt;=15),1,0), IF(OR(C7158&lt;7, C7158&gt;=18),1,0))</f>
        <v/>
      </c>
      <c r="F7158" s="11" t="n">
        <v>2.327</v>
      </c>
      <c r="G7158" s="12">
        <f>0*8</f>
        <v/>
      </c>
      <c r="H7158" s="12">
        <f>F7158-G7158</f>
        <v/>
      </c>
      <c r="I7158" s="10">
        <f>IF(E7158=0,"Fora",IF(E7157=0,"Carg xar",IF(H7158&lt;0,IF(M7158&lt;0.9,"Carg FV","Stby"),IF(M7158&gt;P7158,"V2H",IF(M7158&lt;0.9,"Carg xar","Stby")))))</f>
        <v/>
      </c>
      <c r="J7158" s="12">
        <f>IF(OR(I7158="Carg FV",I7158="Carg xar"),MIN(IF(I7158="Carg FV",ABS(H7158),7.4),7.4,MAX(0,(0.9-M7158)*40)*0.95),0)</f>
        <v/>
      </c>
      <c r="K7158" s="12">
        <f>IF(I7158="V2H",MIN(MAX(0,H7158),7.4,MAX(0,(M7158-P7158)*40)*0.95),0)</f>
        <v/>
      </c>
      <c r="L7158" s="12">
        <f>IF(E7158=0,0,MAX(0,H7158-K7158))</f>
        <v/>
      </c>
      <c r="M7158" s="13">
        <f>M7157+J7157/40-IF(I7157="V2H",K7157/(0.95*40),0)-IF(E7158=0,IF(E7157=1,IF(D7158=1,30,40)*0.18/(2*40),0),0)-IF(E7158=1,IF(E7157=0,IF(D7158=1,30,40)*0.18/(2*40),0),0)</f>
        <v/>
      </c>
      <c r="N7158" s="14" t="n">
        <v>0.09</v>
      </c>
      <c r="O7158" s="15">
        <f>K7158*N7158</f>
        <v/>
      </c>
      <c r="P7158">
        <f>IF(E7158=0,0.3,IF(D7158=1,IF(C7158&gt;=Params!$B$13-3,IF(C7158&lt;Params!$B$13,Params!$B$20,0.3),0.3),IF(C7158&gt;=Params!$B$15-3,IF(C7158&lt;Params!$B$15,Params!$B$21,0.3),0.3)))</f>
        <v/>
      </c>
    </row>
    <row r="7159" ht="15" customHeight="1" s="1">
      <c r="A7159" s="9" t="n">
        <v>7156</v>
      </c>
      <c r="B7159" s="6" t="inlineStr">
        <is>
          <t>26/10</t>
        </is>
      </c>
      <c r="C7159" s="6" t="n">
        <v>3</v>
      </c>
      <c r="D7159" s="6" t="n">
        <v>1</v>
      </c>
      <c r="E7159" s="10">
        <f>IF(D7159=1, IF(OR(C7159&lt;10, C7159&gt;=15),1,0), IF(OR(C7159&lt;7, C7159&gt;=18),1,0))</f>
        <v/>
      </c>
      <c r="F7159" s="11" t="n">
        <v>1.17</v>
      </c>
      <c r="G7159" s="12">
        <f>0*8</f>
        <v/>
      </c>
      <c r="H7159" s="12">
        <f>F7159-G7159</f>
        <v/>
      </c>
      <c r="I7159" s="10">
        <f>IF(E7159=0,"Fora",IF(E7158=0,"Carg xar",IF(H7159&lt;0,IF(M7159&lt;0.9,"Carg FV","Stby"),IF(M7159&gt;P7159,"V2H",IF(M7159&lt;0.9,"Carg xar","Stby")))))</f>
        <v/>
      </c>
      <c r="J7159" s="12">
        <f>IF(OR(I7159="Carg FV",I7159="Carg xar"),MIN(IF(I7159="Carg FV",ABS(H7159),7.4),7.4,MAX(0,(0.9-M7159)*40)*0.95),0)</f>
        <v/>
      </c>
      <c r="K7159" s="12">
        <f>IF(I7159="V2H",MIN(MAX(0,H7159),7.4,MAX(0,(M7159-P7159)*40)*0.95),0)</f>
        <v/>
      </c>
      <c r="L7159" s="12">
        <f>IF(E7159=0,0,MAX(0,H7159-K7159))</f>
        <v/>
      </c>
      <c r="M7159" s="13">
        <f>M7158+J7158/40-IF(I7158="V2H",K7158/(0.95*40),0)-IF(E7159=0,IF(E7158=1,IF(D7159=1,30,40)*0.18/(2*40),0),0)-IF(E7159=1,IF(E7158=0,IF(D7159=1,30,40)*0.18/(2*40),0),0)</f>
        <v/>
      </c>
      <c r="N7159" s="14" t="n">
        <v>0.09</v>
      </c>
      <c r="O7159" s="15">
        <f>K7159*N7159</f>
        <v/>
      </c>
      <c r="P7159">
        <f>IF(E7159=0,0.3,IF(D7159=1,IF(C7159&gt;=Params!$B$13-3,IF(C7159&lt;Params!$B$13,Params!$B$20,0.3),0.3),IF(C7159&gt;=Params!$B$15-3,IF(C7159&lt;Params!$B$15,Params!$B$21,0.3),0.3)))</f>
        <v/>
      </c>
    </row>
    <row r="7160" ht="15" customHeight="1" s="1">
      <c r="A7160" s="9" t="n">
        <v>7157</v>
      </c>
      <c r="B7160" s="6" t="inlineStr">
        <is>
          <t>26/10</t>
        </is>
      </c>
      <c r="C7160" s="6" t="n">
        <v>4</v>
      </c>
      <c r="D7160" s="6" t="n">
        <v>1</v>
      </c>
      <c r="E7160" s="10">
        <f>IF(D7160=1, IF(OR(C7160&lt;10, C7160&gt;=15),1,0), IF(OR(C7160&lt;7, C7160&gt;=18),1,0))</f>
        <v/>
      </c>
      <c r="F7160" s="11" t="n">
        <v>1.033</v>
      </c>
      <c r="G7160" s="12">
        <f>0*8</f>
        <v/>
      </c>
      <c r="H7160" s="12">
        <f>F7160-G7160</f>
        <v/>
      </c>
      <c r="I7160" s="10">
        <f>IF(E7160=0,"Fora",IF(E7159=0,"Carg xar",IF(H7160&lt;0,IF(M7160&lt;0.9,"Carg FV","Stby"),IF(M7160&gt;P7160,"V2H",IF(M7160&lt;0.9,"Carg xar","Stby")))))</f>
        <v/>
      </c>
      <c r="J7160" s="12">
        <f>IF(OR(I7160="Carg FV",I7160="Carg xar"),MIN(IF(I7160="Carg FV",ABS(H7160),7.4),7.4,MAX(0,(0.9-M7160)*40)*0.95),0)</f>
        <v/>
      </c>
      <c r="K7160" s="12">
        <f>IF(I7160="V2H",MIN(MAX(0,H7160),7.4,MAX(0,(M7160-P7160)*40)*0.95),0)</f>
        <v/>
      </c>
      <c r="L7160" s="12">
        <f>IF(E7160=0,0,MAX(0,H7160-K7160))</f>
        <v/>
      </c>
      <c r="M7160" s="13">
        <f>M7159+J7159/40-IF(I7159="V2H",K7159/(0.95*40),0)-IF(E7160=0,IF(E7159=1,IF(D7160=1,30,40)*0.18/(2*40),0),0)-IF(E7160=1,IF(E7159=0,IF(D7160=1,30,40)*0.18/(2*40),0),0)</f>
        <v/>
      </c>
      <c r="N7160" s="14" t="n">
        <v>0.09</v>
      </c>
      <c r="O7160" s="15">
        <f>K7160*N7160</f>
        <v/>
      </c>
      <c r="P7160">
        <f>IF(E7160=0,0.3,IF(D7160=1,IF(C7160&gt;=Params!$B$13-3,IF(C7160&lt;Params!$B$13,Params!$B$20,0.3),0.3),IF(C7160&gt;=Params!$B$15-3,IF(C7160&lt;Params!$B$15,Params!$B$21,0.3),0.3)))</f>
        <v/>
      </c>
    </row>
    <row r="7161" ht="15" customHeight="1" s="1">
      <c r="A7161" s="9" t="n">
        <v>7158</v>
      </c>
      <c r="B7161" s="6" t="inlineStr">
        <is>
          <t>26/10</t>
        </is>
      </c>
      <c r="C7161" s="6" t="n">
        <v>5</v>
      </c>
      <c r="D7161" s="6" t="n">
        <v>1</v>
      </c>
      <c r="E7161" s="10">
        <f>IF(D7161=1, IF(OR(C7161&lt;10, C7161&gt;=15),1,0), IF(OR(C7161&lt;7, C7161&gt;=18),1,0))</f>
        <v/>
      </c>
      <c r="F7161" s="11" t="n">
        <v>1.187</v>
      </c>
      <c r="G7161" s="12">
        <f>0*8</f>
        <v/>
      </c>
      <c r="H7161" s="12">
        <f>F7161-G7161</f>
        <v/>
      </c>
      <c r="I7161" s="10">
        <f>IF(E7161=0,"Fora",IF(E7160=0,"Carg xar",IF(H7161&lt;0,IF(M7161&lt;0.9,"Carg FV","Stby"),IF(M7161&gt;P7161,"V2H",IF(M7161&lt;0.9,"Carg xar","Stby")))))</f>
        <v/>
      </c>
      <c r="J7161" s="12">
        <f>IF(OR(I7161="Carg FV",I7161="Carg xar"),MIN(IF(I7161="Carg FV",ABS(H7161),7.4),7.4,MAX(0,(0.9-M7161)*40)*0.95),0)</f>
        <v/>
      </c>
      <c r="K7161" s="12">
        <f>IF(I7161="V2H",MIN(MAX(0,H7161),7.4,MAX(0,(M7161-P7161)*40)*0.95),0)</f>
        <v/>
      </c>
      <c r="L7161" s="12">
        <f>IF(E7161=0,0,MAX(0,H7161-K7161))</f>
        <v/>
      </c>
      <c r="M7161" s="13">
        <f>M7160+J7160/40-IF(I7160="V2H",K7160/(0.95*40),0)-IF(E7161=0,IF(E7160=1,IF(D7161=1,30,40)*0.18/(2*40),0),0)-IF(E7161=1,IF(E7160=0,IF(D7161=1,30,40)*0.18/(2*40),0),0)</f>
        <v/>
      </c>
      <c r="N7161" s="14" t="n">
        <v>0.09</v>
      </c>
      <c r="O7161" s="15">
        <f>K7161*N7161</f>
        <v/>
      </c>
      <c r="P7161">
        <f>IF(E7161=0,0.3,IF(D7161=1,IF(C7161&gt;=Params!$B$13-3,IF(C7161&lt;Params!$B$13,Params!$B$20,0.3),0.3),IF(C7161&gt;=Params!$B$15-3,IF(C7161&lt;Params!$B$15,Params!$B$21,0.3),0.3)))</f>
        <v/>
      </c>
    </row>
    <row r="7162" ht="15" customHeight="1" s="1">
      <c r="A7162" s="9" t="n">
        <v>7159</v>
      </c>
      <c r="B7162" s="6" t="inlineStr">
        <is>
          <t>26/10</t>
        </is>
      </c>
      <c r="C7162" s="6" t="n">
        <v>6</v>
      </c>
      <c r="D7162" s="6" t="n">
        <v>1</v>
      </c>
      <c r="E7162" s="10">
        <f>IF(D7162=1, IF(OR(C7162&lt;10, C7162&gt;=15),1,0), IF(OR(C7162&lt;7, C7162&gt;=18),1,0))</f>
        <v/>
      </c>
      <c r="F7162" s="11" t="n">
        <v>1.029</v>
      </c>
      <c r="G7162" s="12">
        <f>0*8</f>
        <v/>
      </c>
      <c r="H7162" s="12">
        <f>F7162-G7162</f>
        <v/>
      </c>
      <c r="I7162" s="10">
        <f>IF(E7162=0,"Fora",IF(E7161=0,"Carg xar",IF(H7162&lt;0,IF(M7162&lt;0.9,"Carg FV","Stby"),IF(M7162&gt;P7162,"V2H",IF(M7162&lt;0.9,"Carg xar","Stby")))))</f>
        <v/>
      </c>
      <c r="J7162" s="12">
        <f>IF(OR(I7162="Carg FV",I7162="Carg xar"),MIN(IF(I7162="Carg FV",ABS(H7162),7.4),7.4,MAX(0,(0.9-M7162)*40)*0.95),0)</f>
        <v/>
      </c>
      <c r="K7162" s="12">
        <f>IF(I7162="V2H",MIN(MAX(0,H7162),7.4,MAX(0,(M7162-P7162)*40)*0.95),0)</f>
        <v/>
      </c>
      <c r="L7162" s="12">
        <f>IF(E7162=0,0,MAX(0,H7162-K7162))</f>
        <v/>
      </c>
      <c r="M7162" s="13">
        <f>M7161+J7161/40-IF(I7161="V2H",K7161/(0.95*40),0)-IF(E7162=0,IF(E7161=1,IF(D7162=1,30,40)*0.18/(2*40),0),0)-IF(E7162=1,IF(E7161=0,IF(D7162=1,30,40)*0.18/(2*40),0),0)</f>
        <v/>
      </c>
      <c r="N7162" s="14" t="n">
        <v>0.09</v>
      </c>
      <c r="O7162" s="15">
        <f>K7162*N7162</f>
        <v/>
      </c>
      <c r="P7162">
        <f>IF(E7162=0,0.3,IF(D7162=1,IF(C7162&gt;=Params!$B$13-3,IF(C7162&lt;Params!$B$13,Params!$B$20,0.3),0.3),IF(C7162&gt;=Params!$B$15-3,IF(C7162&lt;Params!$B$15,Params!$B$21,0.3),0.3)))</f>
        <v/>
      </c>
    </row>
    <row r="7163" ht="15" customHeight="1" s="1">
      <c r="A7163" s="9" t="n">
        <v>7160</v>
      </c>
      <c r="B7163" s="6" t="inlineStr">
        <is>
          <t>26/10</t>
        </is>
      </c>
      <c r="C7163" s="6" t="n">
        <v>7</v>
      </c>
      <c r="D7163" s="6" t="n">
        <v>1</v>
      </c>
      <c r="E7163" s="10">
        <f>IF(D7163=1, IF(OR(C7163&lt;10, C7163&gt;=15),1,0), IF(OR(C7163&lt;7, C7163&gt;=18),1,0))</f>
        <v/>
      </c>
      <c r="F7163" s="11" t="n">
        <v>1.202</v>
      </c>
      <c r="G7163" s="12">
        <f>0.02*8</f>
        <v/>
      </c>
      <c r="H7163" s="12">
        <f>F7163-G7163</f>
        <v/>
      </c>
      <c r="I7163" s="10">
        <f>IF(E7163=0,"Fora",IF(E7162=0,"Carg xar",IF(H7163&lt;0,IF(M7163&lt;0.9,"Carg FV","Stby"),IF(M7163&gt;P7163,"V2H",IF(M7163&lt;0.9,"Carg xar","Stby")))))</f>
        <v/>
      </c>
      <c r="J7163" s="12">
        <f>IF(OR(I7163="Carg FV",I7163="Carg xar"),MIN(IF(I7163="Carg FV",ABS(H7163),7.4),7.4,MAX(0,(0.9-M7163)*40)*0.95),0)</f>
        <v/>
      </c>
      <c r="K7163" s="12">
        <f>IF(I7163="V2H",MIN(MAX(0,H7163),7.4,MAX(0,(M7163-P7163)*40)*0.95),0)</f>
        <v/>
      </c>
      <c r="L7163" s="12">
        <f>IF(E7163=0,0,MAX(0,H7163-K7163))</f>
        <v/>
      </c>
      <c r="M7163" s="13">
        <f>M7162+J7162/40-IF(I7162="V2H",K7162/(0.95*40),0)-IF(E7163=0,IF(E7162=1,IF(D7163=1,30,40)*0.18/(2*40),0),0)-IF(E7163=1,IF(E7162=0,IF(D7163=1,30,40)*0.18/(2*40),0),0)</f>
        <v/>
      </c>
      <c r="N7163" s="14" t="n">
        <v>0.09</v>
      </c>
      <c r="O7163" s="15">
        <f>K7163*N7163</f>
        <v/>
      </c>
      <c r="P7163">
        <f>IF(E7163=0,0.3,IF(D7163=1,IF(C7163&gt;=Params!$B$13-3,IF(C7163&lt;Params!$B$13,Params!$B$20,0.3),0.3),IF(C7163&gt;=Params!$B$15-3,IF(C7163&lt;Params!$B$15,Params!$B$21,0.3),0.3)))</f>
        <v/>
      </c>
    </row>
    <row r="7164" ht="15" customHeight="1" s="1">
      <c r="A7164" s="9" t="n">
        <v>7161</v>
      </c>
      <c r="B7164" s="6" t="inlineStr">
        <is>
          <t>26/10</t>
        </is>
      </c>
      <c r="C7164" s="6" t="n">
        <v>8</v>
      </c>
      <c r="D7164" s="6" t="n">
        <v>1</v>
      </c>
      <c r="E7164" s="10">
        <f>IF(D7164=1, IF(OR(C7164&lt;10, C7164&gt;=15),1,0), IF(OR(C7164&lt;7, C7164&gt;=18),1,0))</f>
        <v/>
      </c>
      <c r="F7164" s="11" t="n">
        <v>1.364</v>
      </c>
      <c r="G7164" s="12">
        <f>0.14*8</f>
        <v/>
      </c>
      <c r="H7164" s="12">
        <f>F7164-G7164</f>
        <v/>
      </c>
      <c r="I7164" s="10">
        <f>IF(E7164=0,"Fora",IF(E7163=0,"Carg xar",IF(H7164&lt;0,IF(M7164&lt;0.9,"Carg FV","Stby"),IF(M7164&gt;P7164,"V2H",IF(M7164&lt;0.9,"Carg xar","Stby")))))</f>
        <v/>
      </c>
      <c r="J7164" s="12">
        <f>IF(OR(I7164="Carg FV",I7164="Carg xar"),MIN(IF(I7164="Carg FV",ABS(H7164),7.4),7.4,MAX(0,(0.9-M7164)*40)*0.95),0)</f>
        <v/>
      </c>
      <c r="K7164" s="12">
        <f>IF(I7164="V2H",MIN(MAX(0,H7164),7.4,MAX(0,(M7164-P7164)*40)*0.95),0)</f>
        <v/>
      </c>
      <c r="L7164" s="12">
        <f>IF(E7164=0,0,MAX(0,H7164-K7164))</f>
        <v/>
      </c>
      <c r="M7164" s="13">
        <f>M7163+J7163/40-IF(I7163="V2H",K7163/(0.95*40),0)-IF(E7164=0,IF(E7163=1,IF(D7164=1,30,40)*0.18/(2*40),0),0)-IF(E7164=1,IF(E7163=0,IF(D7164=1,30,40)*0.18/(2*40),0),0)</f>
        <v/>
      </c>
      <c r="N7164" s="14" t="n">
        <v>0.09</v>
      </c>
      <c r="O7164" s="15">
        <f>K7164*N7164</f>
        <v/>
      </c>
      <c r="P7164">
        <f>IF(E7164=0,0.3,IF(D7164=1,IF(C7164&gt;=Params!$B$13-3,IF(C7164&lt;Params!$B$13,Params!$B$20,0.3),0.3),IF(C7164&gt;=Params!$B$15-3,IF(C7164&lt;Params!$B$15,Params!$B$21,0.3),0.3)))</f>
        <v/>
      </c>
    </row>
    <row r="7165" ht="15" customHeight="1" s="1">
      <c r="A7165" s="9" t="n">
        <v>7162</v>
      </c>
      <c r="B7165" s="6" t="inlineStr">
        <is>
          <t>26/10</t>
        </is>
      </c>
      <c r="C7165" s="6" t="n">
        <v>9</v>
      </c>
      <c r="D7165" s="6" t="n">
        <v>1</v>
      </c>
      <c r="E7165" s="10">
        <f>IF(D7165=1, IF(OR(C7165&lt;10, C7165&gt;=15),1,0), IF(OR(C7165&lt;7, C7165&gt;=18),1,0))</f>
        <v/>
      </c>
      <c r="F7165" s="11" t="n">
        <v>1.706</v>
      </c>
      <c r="G7165" s="12">
        <f>0.32*8</f>
        <v/>
      </c>
      <c r="H7165" s="12">
        <f>F7165-G7165</f>
        <v/>
      </c>
      <c r="I7165" s="10">
        <f>IF(E7165=0,"Fora",IF(E7164=0,"Carg xar",IF(H7165&lt;0,IF(M7165&lt;0.9,"Carg FV","Stby"),IF(M7165&gt;P7165,"V2H",IF(M7165&lt;0.9,"Carg xar","Stby")))))</f>
        <v/>
      </c>
      <c r="J7165" s="12">
        <f>IF(OR(I7165="Carg FV",I7165="Carg xar"),MIN(IF(I7165="Carg FV",ABS(H7165),7.4),7.4,MAX(0,(0.9-M7165)*40)*0.95),0)</f>
        <v/>
      </c>
      <c r="K7165" s="12">
        <f>IF(I7165="V2H",MIN(MAX(0,H7165),7.4,MAX(0,(M7165-P7165)*40)*0.95),0)</f>
        <v/>
      </c>
      <c r="L7165" s="12">
        <f>IF(E7165=0,0,MAX(0,H7165-K7165))</f>
        <v/>
      </c>
      <c r="M7165" s="13">
        <f>M7164+J7164/40-IF(I7164="V2H",K7164/(0.95*40),0)-IF(E7165=0,IF(E7164=1,IF(D7165=1,30,40)*0.18/(2*40),0),0)-IF(E7165=1,IF(E7164=0,IF(D7165=1,30,40)*0.18/(2*40),0),0)</f>
        <v/>
      </c>
      <c r="N7165" s="14" t="n">
        <v>0.09</v>
      </c>
      <c r="O7165" s="15">
        <f>K7165*N7165</f>
        <v/>
      </c>
      <c r="P7165">
        <f>IF(E7165=0,0.3,IF(D7165=1,IF(C7165&gt;=Params!$B$13-3,IF(C7165&lt;Params!$B$13,Params!$B$20,0.3),0.3),IF(C7165&gt;=Params!$B$15-3,IF(C7165&lt;Params!$B$15,Params!$B$21,0.3),0.3)))</f>
        <v/>
      </c>
    </row>
    <row r="7166" ht="15" customHeight="1" s="1">
      <c r="A7166" s="9" t="n">
        <v>7163</v>
      </c>
      <c r="B7166" s="6" t="inlineStr">
        <is>
          <t>26/10</t>
        </is>
      </c>
      <c r="C7166" s="6" t="n">
        <v>10</v>
      </c>
      <c r="D7166" s="6" t="n">
        <v>1</v>
      </c>
      <c r="E7166" s="10">
        <f>IF(D7166=1, IF(OR(C7166&lt;10, C7166&gt;=15),1,0), IF(OR(C7166&lt;7, C7166&gt;=18),1,0))</f>
        <v/>
      </c>
      <c r="F7166" s="11" t="n">
        <v>2.577</v>
      </c>
      <c r="G7166" s="12">
        <f>0.52*8</f>
        <v/>
      </c>
      <c r="H7166" s="12">
        <f>F7166-G7166</f>
        <v/>
      </c>
      <c r="I7166" s="10">
        <f>IF(E7166=0,"Fora",IF(E7165=0,"Carg xar",IF(H7166&lt;0,IF(M7166&lt;0.9,"Carg FV","Stby"),IF(M7166&gt;P7166,"V2H",IF(M7166&lt;0.9,"Carg xar","Stby")))))</f>
        <v/>
      </c>
      <c r="J7166" s="12">
        <f>IF(OR(I7166="Carg FV",I7166="Carg xar"),MIN(IF(I7166="Carg FV",ABS(H7166),7.4),7.4,MAX(0,(0.9-M7166)*40)*0.95),0)</f>
        <v/>
      </c>
      <c r="K7166" s="12">
        <f>IF(I7166="V2H",MIN(MAX(0,H7166),7.4,MAX(0,(M7166-P7166)*40)*0.95),0)</f>
        <v/>
      </c>
      <c r="L7166" s="12">
        <f>IF(E7166=0,0,MAX(0,H7166-K7166))</f>
        <v/>
      </c>
      <c r="M7166" s="13">
        <f>M7165+J7165/40-IF(I7165="V2H",K7165/(0.95*40),0)-IF(E7166=0,IF(E7165=1,IF(D7166=1,30,40)*0.18/(2*40),0),0)-IF(E7166=1,IF(E7165=0,IF(D7166=1,30,40)*0.18/(2*40),0),0)</f>
        <v/>
      </c>
      <c r="N7166" s="14" t="n">
        <v>0.09</v>
      </c>
      <c r="O7166" s="15">
        <f>K7166*N7166</f>
        <v/>
      </c>
      <c r="P7166">
        <f>IF(E7166=0,0.3,IF(D7166=1,IF(C7166&gt;=Params!$B$13-3,IF(C7166&lt;Params!$B$13,Params!$B$20,0.3),0.3),IF(C7166&gt;=Params!$B$15-3,IF(C7166&lt;Params!$B$15,Params!$B$21,0.3),0.3)))</f>
        <v/>
      </c>
    </row>
    <row r="7167" ht="15" customHeight="1" s="1">
      <c r="A7167" s="9" t="n">
        <v>7164</v>
      </c>
      <c r="B7167" s="6" t="inlineStr">
        <is>
          <t>26/10</t>
        </is>
      </c>
      <c r="C7167" s="6" t="n">
        <v>11</v>
      </c>
      <c r="D7167" s="6" t="n">
        <v>1</v>
      </c>
      <c r="E7167" s="10">
        <f>IF(D7167=1, IF(OR(C7167&lt;10, C7167&gt;=15),1,0), IF(OR(C7167&lt;7, C7167&gt;=18),1,0))</f>
        <v/>
      </c>
      <c r="F7167" s="11" t="n">
        <v>3.159</v>
      </c>
      <c r="G7167" s="12">
        <f>0.65*8</f>
        <v/>
      </c>
      <c r="H7167" s="12">
        <f>F7167-G7167</f>
        <v/>
      </c>
      <c r="I7167" s="10">
        <f>IF(E7167=0,"Fora",IF(E7166=0,"Carg xar",IF(H7167&lt;0,IF(M7167&lt;0.9,"Carg FV","Stby"),IF(M7167&gt;P7167,"V2H",IF(M7167&lt;0.9,"Carg xar","Stby")))))</f>
        <v/>
      </c>
      <c r="J7167" s="12">
        <f>IF(OR(I7167="Carg FV",I7167="Carg xar"),MIN(IF(I7167="Carg FV",ABS(H7167),7.4),7.4,MAX(0,(0.9-M7167)*40)*0.95),0)</f>
        <v/>
      </c>
      <c r="K7167" s="12">
        <f>IF(I7167="V2H",MIN(MAX(0,H7167),7.4,MAX(0,(M7167-P7167)*40)*0.95),0)</f>
        <v/>
      </c>
      <c r="L7167" s="12">
        <f>IF(E7167=0,0,MAX(0,H7167-K7167))</f>
        <v/>
      </c>
      <c r="M7167" s="13">
        <f>M7166+J7166/40-IF(I7166="V2H",K7166/(0.95*40),0)-IF(E7167=0,IF(E7166=1,IF(D7167=1,30,40)*0.18/(2*40),0),0)-IF(E7167=1,IF(E7166=0,IF(D7167=1,30,40)*0.18/(2*40),0),0)</f>
        <v/>
      </c>
      <c r="N7167" s="14" t="n">
        <v>0.09</v>
      </c>
      <c r="O7167" s="15">
        <f>K7167*N7167</f>
        <v/>
      </c>
      <c r="P7167">
        <f>IF(E7167=0,0.3,IF(D7167=1,IF(C7167&gt;=Params!$B$13-3,IF(C7167&lt;Params!$B$13,Params!$B$20,0.3),0.3),IF(C7167&gt;=Params!$B$15-3,IF(C7167&lt;Params!$B$15,Params!$B$21,0.3),0.3)))</f>
        <v/>
      </c>
    </row>
    <row r="7168" ht="15" customHeight="1" s="1">
      <c r="A7168" s="9" t="n">
        <v>7165</v>
      </c>
      <c r="B7168" s="6" t="inlineStr">
        <is>
          <t>26/10</t>
        </is>
      </c>
      <c r="C7168" s="6" t="n">
        <v>12</v>
      </c>
      <c r="D7168" s="6" t="n">
        <v>1</v>
      </c>
      <c r="E7168" s="10">
        <f>IF(D7168=1, IF(OR(C7168&lt;10, C7168&gt;=15),1,0), IF(OR(C7168&lt;7, C7168&gt;=18),1,0))</f>
        <v/>
      </c>
      <c r="F7168" s="11" t="n">
        <v>2.285</v>
      </c>
      <c r="G7168" s="12">
        <f>0.72*8</f>
        <v/>
      </c>
      <c r="H7168" s="12">
        <f>F7168-G7168</f>
        <v/>
      </c>
      <c r="I7168" s="10">
        <f>IF(E7168=0,"Fora",IF(E7167=0,"Carg xar",IF(H7168&lt;0,IF(M7168&lt;0.9,"Carg FV","Stby"),IF(M7168&gt;P7168,"V2H",IF(M7168&lt;0.9,"Carg xar","Stby")))))</f>
        <v/>
      </c>
      <c r="J7168" s="12">
        <f>IF(OR(I7168="Carg FV",I7168="Carg xar"),MIN(IF(I7168="Carg FV",ABS(H7168),7.4),7.4,MAX(0,(0.9-M7168)*40)*0.95),0)</f>
        <v/>
      </c>
      <c r="K7168" s="12">
        <f>IF(I7168="V2H",MIN(MAX(0,H7168),7.4,MAX(0,(M7168-P7168)*40)*0.95),0)</f>
        <v/>
      </c>
      <c r="L7168" s="12">
        <f>IF(E7168=0,0,MAX(0,H7168-K7168))</f>
        <v/>
      </c>
      <c r="M7168" s="13">
        <f>M7167+J7167/40-IF(I7167="V2H",K7167/(0.95*40),0)-IF(E7168=0,IF(E7167=1,IF(D7168=1,30,40)*0.18/(2*40),0),0)-IF(E7168=1,IF(E7167=0,IF(D7168=1,30,40)*0.18/(2*40),0),0)</f>
        <v/>
      </c>
      <c r="N7168" s="14" t="n">
        <v>0.09</v>
      </c>
      <c r="O7168" s="15">
        <f>K7168*N7168</f>
        <v/>
      </c>
      <c r="P7168">
        <f>IF(E7168=0,0.3,IF(D7168=1,IF(C7168&gt;=Params!$B$13-3,IF(C7168&lt;Params!$B$13,Params!$B$20,0.3),0.3),IF(C7168&gt;=Params!$B$15-3,IF(C7168&lt;Params!$B$15,Params!$B$21,0.3),0.3)))</f>
        <v/>
      </c>
    </row>
    <row r="7169" ht="15" customHeight="1" s="1">
      <c r="A7169" s="9" t="n">
        <v>7166</v>
      </c>
      <c r="B7169" s="6" t="inlineStr">
        <is>
          <t>26/10</t>
        </is>
      </c>
      <c r="C7169" s="6" t="n">
        <v>13</v>
      </c>
      <c r="D7169" s="6" t="n">
        <v>1</v>
      </c>
      <c r="E7169" s="10">
        <f>IF(D7169=1, IF(OR(C7169&lt;10, C7169&gt;=15),1,0), IF(OR(C7169&lt;7, C7169&gt;=18),1,0))</f>
        <v/>
      </c>
      <c r="F7169" s="11" t="n">
        <v>0.709</v>
      </c>
      <c r="G7169" s="12">
        <f>0.68*8</f>
        <v/>
      </c>
      <c r="H7169" s="12">
        <f>F7169-G7169</f>
        <v/>
      </c>
      <c r="I7169" s="10">
        <f>IF(E7169=0,"Fora",IF(E7168=0,"Carg xar",IF(H7169&lt;0,IF(M7169&lt;0.9,"Carg FV","Stby"),IF(M7169&gt;P7169,"V2H",IF(M7169&lt;0.9,"Carg xar","Stby")))))</f>
        <v/>
      </c>
      <c r="J7169" s="12">
        <f>IF(OR(I7169="Carg FV",I7169="Carg xar"),MIN(IF(I7169="Carg FV",ABS(H7169),7.4),7.4,MAX(0,(0.9-M7169)*40)*0.95),0)</f>
        <v/>
      </c>
      <c r="K7169" s="12">
        <f>IF(I7169="V2H",MIN(MAX(0,H7169),7.4,MAX(0,(M7169-P7169)*40)*0.95),0)</f>
        <v/>
      </c>
      <c r="L7169" s="12">
        <f>IF(E7169=0,0,MAX(0,H7169-K7169))</f>
        <v/>
      </c>
      <c r="M7169" s="13">
        <f>M7168+J7168/40-IF(I7168="V2H",K7168/(0.95*40),0)-IF(E7169=0,IF(E7168=1,IF(D7169=1,30,40)*0.18/(2*40),0),0)-IF(E7169=1,IF(E7168=0,IF(D7169=1,30,40)*0.18/(2*40),0),0)</f>
        <v/>
      </c>
      <c r="N7169" s="14" t="n">
        <v>0.09</v>
      </c>
      <c r="O7169" s="15">
        <f>K7169*N7169</f>
        <v/>
      </c>
      <c r="P7169">
        <f>IF(E7169=0,0.3,IF(D7169=1,IF(C7169&gt;=Params!$B$13-3,IF(C7169&lt;Params!$B$13,Params!$B$20,0.3),0.3),IF(C7169&gt;=Params!$B$15-3,IF(C7169&lt;Params!$B$15,Params!$B$21,0.3),0.3)))</f>
        <v/>
      </c>
    </row>
    <row r="7170" ht="15" customHeight="1" s="1">
      <c r="A7170" s="9" t="n">
        <v>7167</v>
      </c>
      <c r="B7170" s="6" t="inlineStr">
        <is>
          <t>26/10</t>
        </is>
      </c>
      <c r="C7170" s="6" t="n">
        <v>14</v>
      </c>
      <c r="D7170" s="6" t="n">
        <v>1</v>
      </c>
      <c r="E7170" s="10">
        <f>IF(D7170=1, IF(OR(C7170&lt;10, C7170&gt;=15),1,0), IF(OR(C7170&lt;7, C7170&gt;=18),1,0))</f>
        <v/>
      </c>
      <c r="F7170" s="11" t="n">
        <v>0</v>
      </c>
      <c r="G7170" s="12">
        <f>0.55*8</f>
        <v/>
      </c>
      <c r="H7170" s="12">
        <f>F7170-G7170</f>
        <v/>
      </c>
      <c r="I7170" s="10">
        <f>IF(E7170=0,"Fora",IF(E7169=0,"Carg xar",IF(H7170&lt;0,IF(M7170&lt;0.9,"Carg FV","Stby"),IF(M7170&gt;P7170,"V2H",IF(M7170&lt;0.9,"Carg xar","Stby")))))</f>
        <v/>
      </c>
      <c r="J7170" s="12">
        <f>IF(OR(I7170="Carg FV",I7170="Carg xar"),MIN(IF(I7170="Carg FV",ABS(H7170),7.4),7.4,MAX(0,(0.9-M7170)*40)*0.95),0)</f>
        <v/>
      </c>
      <c r="K7170" s="12">
        <f>IF(I7170="V2H",MIN(MAX(0,H7170),7.4,MAX(0,(M7170-P7170)*40)*0.95),0)</f>
        <v/>
      </c>
      <c r="L7170" s="12">
        <f>IF(E7170=0,0,MAX(0,H7170-K7170))</f>
        <v/>
      </c>
      <c r="M7170" s="13">
        <f>M7169+J7169/40-IF(I7169="V2H",K7169/(0.95*40),0)-IF(E7170=0,IF(E7169=1,IF(D7170=1,30,40)*0.18/(2*40),0),0)-IF(E7170=1,IF(E7169=0,IF(D7170=1,30,40)*0.18/(2*40),0),0)</f>
        <v/>
      </c>
      <c r="N7170" s="14" t="n">
        <v>0.09</v>
      </c>
      <c r="O7170" s="15">
        <f>K7170*N7170</f>
        <v/>
      </c>
      <c r="P7170">
        <f>IF(E7170=0,0.3,IF(D7170=1,IF(C7170&gt;=Params!$B$13-3,IF(C7170&lt;Params!$B$13,Params!$B$20,0.3),0.3),IF(C7170&gt;=Params!$B$15-3,IF(C7170&lt;Params!$B$15,Params!$B$21,0.3),0.3)))</f>
        <v/>
      </c>
    </row>
    <row r="7171" ht="15" customHeight="1" s="1">
      <c r="A7171" s="9" t="n">
        <v>7168</v>
      </c>
      <c r="B7171" s="6" t="inlineStr">
        <is>
          <t>26/10</t>
        </is>
      </c>
      <c r="C7171" s="6" t="n">
        <v>15</v>
      </c>
      <c r="D7171" s="6" t="n">
        <v>1</v>
      </c>
      <c r="E7171" s="10">
        <f>IF(D7171=1, IF(OR(C7171&lt;10, C7171&gt;=15),1,0), IF(OR(C7171&lt;7, C7171&gt;=18),1,0))</f>
        <v/>
      </c>
      <c r="F7171" s="11" t="n">
        <v>0</v>
      </c>
      <c r="G7171" s="12">
        <f>0.38*8</f>
        <v/>
      </c>
      <c r="H7171" s="12">
        <f>F7171-G7171</f>
        <v/>
      </c>
      <c r="I7171" s="10">
        <f>IF(E7171=0,"Fora",IF(E7170=0,"Carg xar",IF(H7171&lt;0,IF(M7171&lt;0.9,"Carg FV","Stby"),IF(M7171&gt;P7171,"V2H",IF(M7171&lt;0.9,"Carg xar","Stby")))))</f>
        <v/>
      </c>
      <c r="J7171" s="12">
        <f>IF(OR(I7171="Carg FV",I7171="Carg xar"),MIN(IF(I7171="Carg FV",ABS(H7171),7.4),7.4,MAX(0,(0.9-M7171)*40)*0.95),0)</f>
        <v/>
      </c>
      <c r="K7171" s="12">
        <f>IF(I7171="V2H",MIN(MAX(0,H7171),7.4,MAX(0,(M7171-P7171)*40)*0.95),0)</f>
        <v/>
      </c>
      <c r="L7171" s="12">
        <f>IF(E7171=0,0,MAX(0,H7171-K7171))</f>
        <v/>
      </c>
      <c r="M7171" s="13">
        <f>M7170+J7170/40-IF(I7170="V2H",K7170/(0.95*40),0)-IF(E7171=0,IF(E7170=1,IF(D7171=1,30,40)*0.18/(2*40),0),0)-IF(E7171=1,IF(E7170=0,IF(D7171=1,30,40)*0.18/(2*40),0),0)</f>
        <v/>
      </c>
      <c r="N7171" s="14" t="n">
        <v>0.09</v>
      </c>
      <c r="O7171" s="15">
        <f>K7171*N7171</f>
        <v/>
      </c>
      <c r="P7171">
        <f>IF(E7171=0,0.3,IF(D7171=1,IF(C7171&gt;=Params!$B$13-3,IF(C7171&lt;Params!$B$13,Params!$B$20,0.3),0.3),IF(C7171&gt;=Params!$B$15-3,IF(C7171&lt;Params!$B$15,Params!$B$21,0.3),0.3)))</f>
        <v/>
      </c>
    </row>
    <row r="7172" ht="15" customHeight="1" s="1">
      <c r="A7172" s="9" t="n">
        <v>7169</v>
      </c>
      <c r="B7172" s="6" t="inlineStr">
        <is>
          <t>26/10</t>
        </is>
      </c>
      <c r="C7172" s="6" t="n">
        <v>16</v>
      </c>
      <c r="D7172" s="6" t="n">
        <v>1</v>
      </c>
      <c r="E7172" s="10">
        <f>IF(D7172=1, IF(OR(C7172&lt;10, C7172&gt;=15),1,0), IF(OR(C7172&lt;7, C7172&gt;=18),1,0))</f>
        <v/>
      </c>
      <c r="F7172" s="11" t="n">
        <v>0</v>
      </c>
      <c r="G7172" s="12">
        <f>0.18*8</f>
        <v/>
      </c>
      <c r="H7172" s="12">
        <f>F7172-G7172</f>
        <v/>
      </c>
      <c r="I7172" s="10">
        <f>IF(E7172=0,"Fora",IF(E7171=0,"Carg xar",IF(H7172&lt;0,IF(M7172&lt;0.9,"Carg FV","Stby"),IF(M7172&gt;P7172,"V2H",IF(M7172&lt;0.9,"Carg xar","Stby")))))</f>
        <v/>
      </c>
      <c r="J7172" s="12">
        <f>IF(OR(I7172="Carg FV",I7172="Carg xar"),MIN(IF(I7172="Carg FV",ABS(H7172),7.4),7.4,MAX(0,(0.9-M7172)*40)*0.95),0)</f>
        <v/>
      </c>
      <c r="K7172" s="12">
        <f>IF(I7172="V2H",MIN(MAX(0,H7172),7.4,MAX(0,(M7172-P7172)*40)*0.95),0)</f>
        <v/>
      </c>
      <c r="L7172" s="12">
        <f>IF(E7172=0,0,MAX(0,H7172-K7172))</f>
        <v/>
      </c>
      <c r="M7172" s="13">
        <f>M7171+J7171/40-IF(I7171="V2H",K7171/(0.95*40),0)-IF(E7172=0,IF(E7171=1,IF(D7172=1,30,40)*0.18/(2*40),0),0)-IF(E7172=1,IF(E7171=0,IF(D7172=1,30,40)*0.18/(2*40),0),0)</f>
        <v/>
      </c>
      <c r="N7172" s="14" t="n">
        <v>0.09</v>
      </c>
      <c r="O7172" s="15">
        <f>K7172*N7172</f>
        <v/>
      </c>
      <c r="P7172">
        <f>IF(E7172=0,0.3,IF(D7172=1,IF(C7172&gt;=Params!$B$13-3,IF(C7172&lt;Params!$B$13,Params!$B$20,0.3),0.3),IF(C7172&gt;=Params!$B$15-3,IF(C7172&lt;Params!$B$15,Params!$B$21,0.3),0.3)))</f>
        <v/>
      </c>
    </row>
    <row r="7173" ht="15" customHeight="1" s="1">
      <c r="A7173" s="9" t="n">
        <v>7170</v>
      </c>
      <c r="B7173" s="6" t="inlineStr">
        <is>
          <t>26/10</t>
        </is>
      </c>
      <c r="C7173" s="6" t="n">
        <v>17</v>
      </c>
      <c r="D7173" s="6" t="n">
        <v>1</v>
      </c>
      <c r="E7173" s="10">
        <f>IF(D7173=1, IF(OR(C7173&lt;10, C7173&gt;=15),1,0), IF(OR(C7173&lt;7, C7173&gt;=18),1,0))</f>
        <v/>
      </c>
      <c r="F7173" s="11" t="n">
        <v>0</v>
      </c>
      <c r="G7173" s="12">
        <f>0.04*8</f>
        <v/>
      </c>
      <c r="H7173" s="12">
        <f>F7173-G7173</f>
        <v/>
      </c>
      <c r="I7173" s="10">
        <f>IF(E7173=0,"Fora",IF(E7172=0,"Carg xar",IF(H7173&lt;0,IF(M7173&lt;0.9,"Carg FV","Stby"),IF(M7173&gt;P7173,"V2H",IF(M7173&lt;0.9,"Carg xar","Stby")))))</f>
        <v/>
      </c>
      <c r="J7173" s="12">
        <f>IF(OR(I7173="Carg FV",I7173="Carg xar"),MIN(IF(I7173="Carg FV",ABS(H7173),7.4),7.4,MAX(0,(0.9-M7173)*40)*0.95),0)</f>
        <v/>
      </c>
      <c r="K7173" s="12">
        <f>IF(I7173="V2H",MIN(MAX(0,H7173),7.4,MAX(0,(M7173-P7173)*40)*0.95),0)</f>
        <v/>
      </c>
      <c r="L7173" s="12">
        <f>IF(E7173=0,0,MAX(0,H7173-K7173))</f>
        <v/>
      </c>
      <c r="M7173" s="13">
        <f>M7172+J7172/40-IF(I7172="V2H",K7172/(0.95*40),0)-IF(E7173=0,IF(E7172=1,IF(D7173=1,30,40)*0.18/(2*40),0),0)-IF(E7173=1,IF(E7172=0,IF(D7173=1,30,40)*0.18/(2*40),0),0)</f>
        <v/>
      </c>
      <c r="N7173" s="14" t="n">
        <v>0.09</v>
      </c>
      <c r="O7173" s="15">
        <f>K7173*N7173</f>
        <v/>
      </c>
      <c r="P7173">
        <f>IF(E7173=0,0.3,IF(D7173=1,IF(C7173&gt;=Params!$B$13-3,IF(C7173&lt;Params!$B$13,Params!$B$20,0.3),0.3),IF(C7173&gt;=Params!$B$15-3,IF(C7173&lt;Params!$B$15,Params!$B$21,0.3),0.3)))</f>
        <v/>
      </c>
    </row>
    <row r="7174" ht="15" customHeight="1" s="1">
      <c r="A7174" s="9" t="n">
        <v>7171</v>
      </c>
      <c r="B7174" s="6" t="inlineStr">
        <is>
          <t>26/10</t>
        </is>
      </c>
      <c r="C7174" s="6" t="n">
        <v>18</v>
      </c>
      <c r="D7174" s="6" t="n">
        <v>1</v>
      </c>
      <c r="E7174" s="10">
        <f>IF(D7174=1, IF(OR(C7174&lt;10, C7174&gt;=15),1,0), IF(OR(C7174&lt;7, C7174&gt;=18),1,0))</f>
        <v/>
      </c>
      <c r="F7174" s="11" t="n">
        <v>0.621</v>
      </c>
      <c r="G7174" s="12">
        <f>0*8</f>
        <v/>
      </c>
      <c r="H7174" s="12">
        <f>F7174-G7174</f>
        <v/>
      </c>
      <c r="I7174" s="10">
        <f>IF(E7174=0,"Fora",IF(E7173=0,"Carg xar",IF(H7174&lt;0,IF(M7174&lt;0.9,"Carg FV","Stby"),IF(M7174&gt;P7174,"V2H",IF(M7174&lt;0.9,"Carg xar","Stby")))))</f>
        <v/>
      </c>
      <c r="J7174" s="12">
        <f>IF(OR(I7174="Carg FV",I7174="Carg xar"),MIN(IF(I7174="Carg FV",ABS(H7174),7.4),7.4,MAX(0,(0.9-M7174)*40)*0.95),0)</f>
        <v/>
      </c>
      <c r="K7174" s="12">
        <f>IF(I7174="V2H",MIN(MAX(0,H7174),7.4,MAX(0,(M7174-P7174)*40)*0.95),0)</f>
        <v/>
      </c>
      <c r="L7174" s="12">
        <f>IF(E7174=0,0,MAX(0,H7174-K7174))</f>
        <v/>
      </c>
      <c r="M7174" s="13">
        <f>M7173+J7173/40-IF(I7173="V2H",K7173/(0.95*40),0)-IF(E7174=0,IF(E7173=1,IF(D7174=1,30,40)*0.18/(2*40),0),0)-IF(E7174=1,IF(E7173=0,IF(D7174=1,30,40)*0.18/(2*40),0),0)</f>
        <v/>
      </c>
      <c r="N7174" s="14" t="n">
        <v>0.09</v>
      </c>
      <c r="O7174" s="15">
        <f>K7174*N7174</f>
        <v/>
      </c>
      <c r="P7174">
        <f>IF(E7174=0,0.3,IF(D7174=1,IF(C7174&gt;=Params!$B$13-3,IF(C7174&lt;Params!$B$13,Params!$B$20,0.3),0.3),IF(C7174&gt;=Params!$B$15-3,IF(C7174&lt;Params!$B$15,Params!$B$21,0.3),0.3)))</f>
        <v/>
      </c>
    </row>
    <row r="7175" ht="15" customHeight="1" s="1">
      <c r="A7175" s="9" t="n">
        <v>7172</v>
      </c>
      <c r="B7175" s="6" t="inlineStr">
        <is>
          <t>26/10</t>
        </is>
      </c>
      <c r="C7175" s="6" t="n">
        <v>19</v>
      </c>
      <c r="D7175" s="6" t="n">
        <v>1</v>
      </c>
      <c r="E7175" s="10">
        <f>IF(D7175=1, IF(OR(C7175&lt;10, C7175&gt;=15),1,0), IF(OR(C7175&lt;7, C7175&gt;=18),1,0))</f>
        <v/>
      </c>
      <c r="F7175" s="11" t="n">
        <v>1.194</v>
      </c>
      <c r="G7175" s="12">
        <f>0*8</f>
        <v/>
      </c>
      <c r="H7175" s="12">
        <f>F7175-G7175</f>
        <v/>
      </c>
      <c r="I7175" s="10">
        <f>IF(E7175=0,"Fora",IF(E7174=0,"Carg xar",IF(H7175&lt;0,IF(M7175&lt;0.9,"Carg FV","Stby"),IF(M7175&gt;P7175,"V2H",IF(M7175&lt;0.9,"Carg xar","Stby")))))</f>
        <v/>
      </c>
      <c r="J7175" s="12">
        <f>IF(OR(I7175="Carg FV",I7175="Carg xar"),MIN(IF(I7175="Carg FV",ABS(H7175),7.4),7.4,MAX(0,(0.9-M7175)*40)*0.95),0)</f>
        <v/>
      </c>
      <c r="K7175" s="12">
        <f>IF(I7175="V2H",MIN(MAX(0,H7175),7.4,MAX(0,(M7175-P7175)*40)*0.95),0)</f>
        <v/>
      </c>
      <c r="L7175" s="12">
        <f>IF(E7175=0,0,MAX(0,H7175-K7175))</f>
        <v/>
      </c>
      <c r="M7175" s="13">
        <f>M7174+J7174/40-IF(I7174="V2H",K7174/(0.95*40),0)-IF(E7175=0,IF(E7174=1,IF(D7175=1,30,40)*0.18/(2*40),0),0)-IF(E7175=1,IF(E7174=0,IF(D7175=1,30,40)*0.18/(2*40),0),0)</f>
        <v/>
      </c>
      <c r="N7175" s="14" t="n">
        <v>0.09</v>
      </c>
      <c r="O7175" s="15">
        <f>K7175*N7175</f>
        <v/>
      </c>
      <c r="P7175">
        <f>IF(E7175=0,0.3,IF(D7175=1,IF(C7175&gt;=Params!$B$13-3,IF(C7175&lt;Params!$B$13,Params!$B$20,0.3),0.3),IF(C7175&gt;=Params!$B$15-3,IF(C7175&lt;Params!$B$15,Params!$B$21,0.3),0.3)))</f>
        <v/>
      </c>
    </row>
    <row r="7176" ht="15" customHeight="1" s="1">
      <c r="A7176" s="9" t="n">
        <v>7173</v>
      </c>
      <c r="B7176" s="6" t="inlineStr">
        <is>
          <t>26/10</t>
        </is>
      </c>
      <c r="C7176" s="6" t="n">
        <v>20</v>
      </c>
      <c r="D7176" s="6" t="n">
        <v>1</v>
      </c>
      <c r="E7176" s="10">
        <f>IF(D7176=1, IF(OR(C7176&lt;10, C7176&gt;=15),1,0), IF(OR(C7176&lt;7, C7176&gt;=18),1,0))</f>
        <v/>
      </c>
      <c r="F7176" s="11" t="n">
        <v>1.096</v>
      </c>
      <c r="G7176" s="12">
        <f>0*8</f>
        <v/>
      </c>
      <c r="H7176" s="12">
        <f>F7176-G7176</f>
        <v/>
      </c>
      <c r="I7176" s="10">
        <f>IF(E7176=0,"Fora",IF(E7175=0,"Carg xar",IF(H7176&lt;0,IF(M7176&lt;0.9,"Carg FV","Stby"),IF(M7176&gt;P7176,"V2H",IF(M7176&lt;0.9,"Carg xar","Stby")))))</f>
        <v/>
      </c>
      <c r="J7176" s="12">
        <f>IF(OR(I7176="Carg FV",I7176="Carg xar"),MIN(IF(I7176="Carg FV",ABS(H7176),7.4),7.4,MAX(0,(0.9-M7176)*40)*0.95),0)</f>
        <v/>
      </c>
      <c r="K7176" s="12">
        <f>IF(I7176="V2H",MIN(MAX(0,H7176),7.4,MAX(0,(M7176-P7176)*40)*0.95),0)</f>
        <v/>
      </c>
      <c r="L7176" s="12">
        <f>IF(E7176=0,0,MAX(0,H7176-K7176))</f>
        <v/>
      </c>
      <c r="M7176" s="13">
        <f>M7175+J7175/40-IF(I7175="V2H",K7175/(0.95*40),0)-IF(E7176=0,IF(E7175=1,IF(D7176=1,30,40)*0.18/(2*40),0),0)-IF(E7176=1,IF(E7175=0,IF(D7176=1,30,40)*0.18/(2*40),0),0)</f>
        <v/>
      </c>
      <c r="N7176" s="14" t="n">
        <v>0.09</v>
      </c>
      <c r="O7176" s="15">
        <f>K7176*N7176</f>
        <v/>
      </c>
      <c r="P7176">
        <f>IF(E7176=0,0.3,IF(D7176=1,IF(C7176&gt;=Params!$B$13-3,IF(C7176&lt;Params!$B$13,Params!$B$20,0.3),0.3),IF(C7176&gt;=Params!$B$15-3,IF(C7176&lt;Params!$B$15,Params!$B$21,0.3),0.3)))</f>
        <v/>
      </c>
    </row>
    <row r="7177" ht="15" customHeight="1" s="1">
      <c r="A7177" s="9" t="n">
        <v>7174</v>
      </c>
      <c r="B7177" s="6" t="inlineStr">
        <is>
          <t>26/10</t>
        </is>
      </c>
      <c r="C7177" s="6" t="n">
        <v>21</v>
      </c>
      <c r="D7177" s="6" t="n">
        <v>1</v>
      </c>
      <c r="E7177" s="10">
        <f>IF(D7177=1, IF(OR(C7177&lt;10, C7177&gt;=15),1,0), IF(OR(C7177&lt;7, C7177&gt;=18),1,0))</f>
        <v/>
      </c>
      <c r="F7177" s="11" t="n">
        <v>1.191</v>
      </c>
      <c r="G7177" s="12">
        <f>0*8</f>
        <v/>
      </c>
      <c r="H7177" s="12">
        <f>F7177-G7177</f>
        <v/>
      </c>
      <c r="I7177" s="10">
        <f>IF(E7177=0,"Fora",IF(E7176=0,"Carg xar",IF(H7177&lt;0,IF(M7177&lt;0.9,"Carg FV","Stby"),IF(M7177&gt;P7177,"V2H",IF(M7177&lt;0.9,"Carg xar","Stby")))))</f>
        <v/>
      </c>
      <c r="J7177" s="12">
        <f>IF(OR(I7177="Carg FV",I7177="Carg xar"),MIN(IF(I7177="Carg FV",ABS(H7177),7.4),7.4,MAX(0,(0.9-M7177)*40)*0.95),0)</f>
        <v/>
      </c>
      <c r="K7177" s="12">
        <f>IF(I7177="V2H",MIN(MAX(0,H7177),7.4,MAX(0,(M7177-P7177)*40)*0.95),0)</f>
        <v/>
      </c>
      <c r="L7177" s="12">
        <f>IF(E7177=0,0,MAX(0,H7177-K7177))</f>
        <v/>
      </c>
      <c r="M7177" s="13">
        <f>M7176+J7176/40-IF(I7176="V2H",K7176/(0.95*40),0)-IF(E7177=0,IF(E7176=1,IF(D7177=1,30,40)*0.18/(2*40),0),0)-IF(E7177=1,IF(E7176=0,IF(D7177=1,30,40)*0.18/(2*40),0),0)</f>
        <v/>
      </c>
      <c r="N7177" s="14" t="n">
        <v>0.09</v>
      </c>
      <c r="O7177" s="15">
        <f>K7177*N7177</f>
        <v/>
      </c>
      <c r="P7177">
        <f>IF(E7177=0,0.3,IF(D7177=1,IF(C7177&gt;=Params!$B$13-3,IF(C7177&lt;Params!$B$13,Params!$B$20,0.3),0.3),IF(C7177&gt;=Params!$B$15-3,IF(C7177&lt;Params!$B$15,Params!$B$21,0.3),0.3)))</f>
        <v/>
      </c>
    </row>
    <row r="7178" ht="15" customHeight="1" s="1">
      <c r="A7178" s="9" t="n">
        <v>7175</v>
      </c>
      <c r="B7178" s="6" t="inlineStr">
        <is>
          <t>26/10</t>
        </is>
      </c>
      <c r="C7178" s="6" t="n">
        <v>22</v>
      </c>
      <c r="D7178" s="6" t="n">
        <v>1</v>
      </c>
      <c r="E7178" s="10">
        <f>IF(D7178=1, IF(OR(C7178&lt;10, C7178&gt;=15),1,0), IF(OR(C7178&lt;7, C7178&gt;=18),1,0))</f>
        <v/>
      </c>
      <c r="F7178" s="11" t="n">
        <v>1.496</v>
      </c>
      <c r="G7178" s="12">
        <f>0*8</f>
        <v/>
      </c>
      <c r="H7178" s="12">
        <f>F7178-G7178</f>
        <v/>
      </c>
      <c r="I7178" s="10">
        <f>IF(E7178=0,"Fora",IF(E7177=0,"Carg xar",IF(H7178&lt;0,IF(M7178&lt;0.9,"Carg FV","Stby"),IF(M7178&gt;P7178,"V2H",IF(M7178&lt;0.9,"Carg xar","Stby")))))</f>
        <v/>
      </c>
      <c r="J7178" s="12">
        <f>IF(OR(I7178="Carg FV",I7178="Carg xar"),MIN(IF(I7178="Carg FV",ABS(H7178),7.4),7.4,MAX(0,(0.9-M7178)*40)*0.95),0)</f>
        <v/>
      </c>
      <c r="K7178" s="12">
        <f>IF(I7178="V2H",MIN(MAX(0,H7178),7.4,MAX(0,(M7178-P7178)*40)*0.95),0)</f>
        <v/>
      </c>
      <c r="L7178" s="12">
        <f>IF(E7178=0,0,MAX(0,H7178-K7178))</f>
        <v/>
      </c>
      <c r="M7178" s="13">
        <f>M7177+J7177/40-IF(I7177="V2H",K7177/(0.95*40),0)-IF(E7178=0,IF(E7177=1,IF(D7178=1,30,40)*0.18/(2*40),0),0)-IF(E7178=1,IF(E7177=0,IF(D7178=1,30,40)*0.18/(2*40),0),0)</f>
        <v/>
      </c>
      <c r="N7178" s="14" t="n">
        <v>0.09</v>
      </c>
      <c r="O7178" s="15">
        <f>K7178*N7178</f>
        <v/>
      </c>
      <c r="P7178">
        <f>IF(E7178=0,0.3,IF(D7178=1,IF(C7178&gt;=Params!$B$13-3,IF(C7178&lt;Params!$B$13,Params!$B$20,0.3),0.3),IF(C7178&gt;=Params!$B$15-3,IF(C7178&lt;Params!$B$15,Params!$B$21,0.3),0.3)))</f>
        <v/>
      </c>
    </row>
    <row r="7179" ht="15" customHeight="1" s="1">
      <c r="A7179" s="9" t="n">
        <v>7176</v>
      </c>
      <c r="B7179" s="6" t="inlineStr">
        <is>
          <t>26/10</t>
        </is>
      </c>
      <c r="C7179" s="6" t="n">
        <v>23</v>
      </c>
      <c r="D7179" s="6" t="n">
        <v>1</v>
      </c>
      <c r="E7179" s="10">
        <f>IF(D7179=1, IF(OR(C7179&lt;10, C7179&gt;=15),1,0), IF(OR(C7179&lt;7, C7179&gt;=18),1,0))</f>
        <v/>
      </c>
      <c r="F7179" s="11" t="n">
        <v>1.536</v>
      </c>
      <c r="G7179" s="12">
        <f>0*8</f>
        <v/>
      </c>
      <c r="H7179" s="12">
        <f>F7179-G7179</f>
        <v/>
      </c>
      <c r="I7179" s="10">
        <f>IF(E7179=0,"Fora",IF(E7178=0,"Carg xar",IF(H7179&lt;0,IF(M7179&lt;0.9,"Carg FV","Stby"),IF(M7179&gt;P7179,"V2H",IF(M7179&lt;0.9,"Carg xar","Stby")))))</f>
        <v/>
      </c>
      <c r="J7179" s="12">
        <f>IF(OR(I7179="Carg FV",I7179="Carg xar"),MIN(IF(I7179="Carg FV",ABS(H7179),7.4),7.4,MAX(0,(0.9-M7179)*40)*0.95),0)</f>
        <v/>
      </c>
      <c r="K7179" s="12">
        <f>IF(I7179="V2H",MIN(MAX(0,H7179),7.4,MAX(0,(M7179-P7179)*40)*0.95),0)</f>
        <v/>
      </c>
      <c r="L7179" s="12">
        <f>IF(E7179=0,0,MAX(0,H7179-K7179))</f>
        <v/>
      </c>
      <c r="M7179" s="13">
        <f>M7178+J7178/40-IF(I7178="V2H",K7178/(0.95*40),0)-IF(E7179=0,IF(E7178=1,IF(D7179=1,30,40)*0.18/(2*40),0),0)-IF(E7179=1,IF(E7178=0,IF(D7179=1,30,40)*0.18/(2*40),0),0)</f>
        <v/>
      </c>
      <c r="N7179" s="14" t="n">
        <v>0.09</v>
      </c>
      <c r="O7179" s="15">
        <f>K7179*N7179</f>
        <v/>
      </c>
      <c r="P7179">
        <f>IF(E7179=0,0.3,IF(D7179=1,IF(C7179&gt;=Params!$B$13-3,IF(C7179&lt;Params!$B$13,Params!$B$20,0.3),0.3),IF(C7179&gt;=Params!$B$15-3,IF(C7179&lt;Params!$B$15,Params!$B$21,0.3),0.3)))</f>
        <v/>
      </c>
    </row>
    <row r="7180" ht="15" customHeight="1" s="1">
      <c r="A7180" s="9" t="n">
        <v>7177</v>
      </c>
      <c r="B7180" s="6" t="inlineStr">
        <is>
          <t>27/10</t>
        </is>
      </c>
      <c r="C7180" s="6" t="n">
        <v>0</v>
      </c>
      <c r="D7180" s="6" t="n">
        <v>0</v>
      </c>
      <c r="E7180" s="10">
        <f>IF(D7180=1, IF(OR(C7180&lt;10, C7180&gt;=15),1,0), IF(OR(C7180&lt;7, C7180&gt;=18),1,0))</f>
        <v/>
      </c>
      <c r="F7180" s="11" t="n">
        <v>1.562</v>
      </c>
      <c r="G7180" s="12">
        <f>0*8</f>
        <v/>
      </c>
      <c r="H7180" s="12">
        <f>F7180-G7180</f>
        <v/>
      </c>
      <c r="I7180" s="10">
        <f>IF(E7180=0,"Fora",IF(E7179=0,"Carg xar",IF(H7180&lt;0,IF(M7180&lt;0.9,"Carg FV","Stby"),IF(M7180&gt;P7180,"V2H",IF(M7180&lt;0.9,"Carg xar","Stby")))))</f>
        <v/>
      </c>
      <c r="J7180" s="12">
        <f>IF(OR(I7180="Carg FV",I7180="Carg xar"),MIN(IF(I7180="Carg FV",ABS(H7180),7.4),7.4,MAX(0,(0.9-M7180)*40)*0.95),0)</f>
        <v/>
      </c>
      <c r="K7180" s="12">
        <f>IF(I7180="V2H",MIN(MAX(0,H7180),7.4,MAX(0,(M7180-P7180)*40)*0.95),0)</f>
        <v/>
      </c>
      <c r="L7180" s="12">
        <f>IF(E7180=0,0,MAX(0,H7180-K7180))</f>
        <v/>
      </c>
      <c r="M7180" s="13">
        <f>M7179+J7179/40-IF(I7179="V2H",K7179/(0.95*40),0)-IF(E7180=0,IF(E7179=1,IF(D7180=1,30,40)*0.18/(2*40),0),0)-IF(E7180=1,IF(E7179=0,IF(D7180=1,30,40)*0.18/(2*40),0),0)</f>
        <v/>
      </c>
      <c r="N7180" s="14" t="n">
        <v>0.09</v>
      </c>
      <c r="O7180" s="15">
        <f>K7180*N7180</f>
        <v/>
      </c>
      <c r="P7180">
        <f>IF(E7180=0,0.3,IF(D7180=1,IF(C7180&gt;=Params!$B$13-3,IF(C7180&lt;Params!$B$13,Params!$B$20,0.3),0.3),IF(C7180&gt;=Params!$B$15-3,IF(C7180&lt;Params!$B$15,Params!$B$21,0.3),0.3)))</f>
        <v/>
      </c>
    </row>
    <row r="7181" ht="15" customHeight="1" s="1">
      <c r="A7181" s="9" t="n">
        <v>7178</v>
      </c>
      <c r="B7181" s="6" t="inlineStr">
        <is>
          <t>27/10</t>
        </is>
      </c>
      <c r="C7181" s="6" t="n">
        <v>1</v>
      </c>
      <c r="D7181" s="6" t="n">
        <v>0</v>
      </c>
      <c r="E7181" s="10">
        <f>IF(D7181=1, IF(OR(C7181&lt;10, C7181&gt;=15),1,0), IF(OR(C7181&lt;7, C7181&gt;=18),1,0))</f>
        <v/>
      </c>
      <c r="F7181" s="11" t="n">
        <v>1.341</v>
      </c>
      <c r="G7181" s="12">
        <f>0*8</f>
        <v/>
      </c>
      <c r="H7181" s="12">
        <f>F7181-G7181</f>
        <v/>
      </c>
      <c r="I7181" s="10">
        <f>IF(E7181=0,"Fora",IF(E7180=0,"Carg xar",IF(H7181&lt;0,IF(M7181&lt;0.9,"Carg FV","Stby"),IF(M7181&gt;P7181,"V2H",IF(M7181&lt;0.9,"Carg xar","Stby")))))</f>
        <v/>
      </c>
      <c r="J7181" s="12">
        <f>IF(OR(I7181="Carg FV",I7181="Carg xar"),MIN(IF(I7181="Carg FV",ABS(H7181),7.4),7.4,MAX(0,(0.9-M7181)*40)*0.95),0)</f>
        <v/>
      </c>
      <c r="K7181" s="12">
        <f>IF(I7181="V2H",MIN(MAX(0,H7181),7.4,MAX(0,(M7181-P7181)*40)*0.95),0)</f>
        <v/>
      </c>
      <c r="L7181" s="12">
        <f>IF(E7181=0,0,MAX(0,H7181-K7181))</f>
        <v/>
      </c>
      <c r="M7181" s="13">
        <f>M7180+J7180/40-IF(I7180="V2H",K7180/(0.95*40),0)-IF(E7181=0,IF(E7180=1,IF(D7181=1,30,40)*0.18/(2*40),0),0)-IF(E7181=1,IF(E7180=0,IF(D7181=1,30,40)*0.18/(2*40),0),0)</f>
        <v/>
      </c>
      <c r="N7181" s="14" t="n">
        <v>0.09</v>
      </c>
      <c r="O7181" s="15">
        <f>K7181*N7181</f>
        <v/>
      </c>
      <c r="P7181">
        <f>IF(E7181=0,0.3,IF(D7181=1,IF(C7181&gt;=Params!$B$13-3,IF(C7181&lt;Params!$B$13,Params!$B$20,0.3),0.3),IF(C7181&gt;=Params!$B$15-3,IF(C7181&lt;Params!$B$15,Params!$B$21,0.3),0.3)))</f>
        <v/>
      </c>
    </row>
    <row r="7182" ht="15" customHeight="1" s="1">
      <c r="A7182" s="9" t="n">
        <v>7179</v>
      </c>
      <c r="B7182" s="6" t="inlineStr">
        <is>
          <t>27/10</t>
        </is>
      </c>
      <c r="C7182" s="6" t="n">
        <v>2</v>
      </c>
      <c r="D7182" s="6" t="n">
        <v>0</v>
      </c>
      <c r="E7182" s="10">
        <f>IF(D7182=1, IF(OR(C7182&lt;10, C7182&gt;=15),1,0), IF(OR(C7182&lt;7, C7182&gt;=18),1,0))</f>
        <v/>
      </c>
      <c r="F7182" s="11" t="n">
        <v>1.481</v>
      </c>
      <c r="G7182" s="12">
        <f>0*8</f>
        <v/>
      </c>
      <c r="H7182" s="12">
        <f>F7182-G7182</f>
        <v/>
      </c>
      <c r="I7182" s="10">
        <f>IF(E7182=0,"Fora",IF(E7181=0,"Carg xar",IF(H7182&lt;0,IF(M7182&lt;0.9,"Carg FV","Stby"),IF(M7182&gt;P7182,"V2H",IF(M7182&lt;0.9,"Carg xar","Stby")))))</f>
        <v/>
      </c>
      <c r="J7182" s="12">
        <f>IF(OR(I7182="Carg FV",I7182="Carg xar"),MIN(IF(I7182="Carg FV",ABS(H7182),7.4),7.4,MAX(0,(0.9-M7182)*40)*0.95),0)</f>
        <v/>
      </c>
      <c r="K7182" s="12">
        <f>IF(I7182="V2H",MIN(MAX(0,H7182),7.4,MAX(0,(M7182-P7182)*40)*0.95),0)</f>
        <v/>
      </c>
      <c r="L7182" s="12">
        <f>IF(E7182=0,0,MAX(0,H7182-K7182))</f>
        <v/>
      </c>
      <c r="M7182" s="13">
        <f>M7181+J7181/40-IF(I7181="V2H",K7181/(0.95*40),0)-IF(E7182=0,IF(E7181=1,IF(D7182=1,30,40)*0.18/(2*40),0),0)-IF(E7182=1,IF(E7181=0,IF(D7182=1,30,40)*0.18/(2*40),0),0)</f>
        <v/>
      </c>
      <c r="N7182" s="14" t="n">
        <v>0.09</v>
      </c>
      <c r="O7182" s="15">
        <f>K7182*N7182</f>
        <v/>
      </c>
      <c r="P7182">
        <f>IF(E7182=0,0.3,IF(D7182=1,IF(C7182&gt;=Params!$B$13-3,IF(C7182&lt;Params!$B$13,Params!$B$20,0.3),0.3),IF(C7182&gt;=Params!$B$15-3,IF(C7182&lt;Params!$B$15,Params!$B$21,0.3),0.3)))</f>
        <v/>
      </c>
    </row>
    <row r="7183" ht="15" customHeight="1" s="1">
      <c r="A7183" s="9" t="n">
        <v>7180</v>
      </c>
      <c r="B7183" s="6" t="inlineStr">
        <is>
          <t>27/10</t>
        </is>
      </c>
      <c r="C7183" s="6" t="n">
        <v>3</v>
      </c>
      <c r="D7183" s="6" t="n">
        <v>0</v>
      </c>
      <c r="E7183" s="10">
        <f>IF(D7183=1, IF(OR(C7183&lt;10, C7183&gt;=15),1,0), IF(OR(C7183&lt;7, C7183&gt;=18),1,0))</f>
        <v/>
      </c>
      <c r="F7183" s="11" t="n">
        <v>1.607</v>
      </c>
      <c r="G7183" s="12">
        <f>0*8</f>
        <v/>
      </c>
      <c r="H7183" s="12">
        <f>F7183-G7183</f>
        <v/>
      </c>
      <c r="I7183" s="10">
        <f>IF(E7183=0,"Fora",IF(E7182=0,"Carg xar",IF(H7183&lt;0,IF(M7183&lt;0.9,"Carg FV","Stby"),IF(M7183&gt;P7183,"V2H",IF(M7183&lt;0.9,"Carg xar","Stby")))))</f>
        <v/>
      </c>
      <c r="J7183" s="12">
        <f>IF(OR(I7183="Carg FV",I7183="Carg xar"),MIN(IF(I7183="Carg FV",ABS(H7183),7.4),7.4,MAX(0,(0.9-M7183)*40)*0.95),0)</f>
        <v/>
      </c>
      <c r="K7183" s="12">
        <f>IF(I7183="V2H",MIN(MAX(0,H7183),7.4,MAX(0,(M7183-P7183)*40)*0.95),0)</f>
        <v/>
      </c>
      <c r="L7183" s="12">
        <f>IF(E7183=0,0,MAX(0,H7183-K7183))</f>
        <v/>
      </c>
      <c r="M7183" s="13">
        <f>M7182+J7182/40-IF(I7182="V2H",K7182/(0.95*40),0)-IF(E7183=0,IF(E7182=1,IF(D7183=1,30,40)*0.18/(2*40),0),0)-IF(E7183=1,IF(E7182=0,IF(D7183=1,30,40)*0.18/(2*40),0),0)</f>
        <v/>
      </c>
      <c r="N7183" s="14" t="n">
        <v>0.09</v>
      </c>
      <c r="O7183" s="15">
        <f>K7183*N7183</f>
        <v/>
      </c>
      <c r="P7183">
        <f>IF(E7183=0,0.3,IF(D7183=1,IF(C7183&gt;=Params!$B$13-3,IF(C7183&lt;Params!$B$13,Params!$B$20,0.3),0.3),IF(C7183&gt;=Params!$B$15-3,IF(C7183&lt;Params!$B$15,Params!$B$21,0.3),0.3)))</f>
        <v/>
      </c>
    </row>
    <row r="7184" ht="15" customHeight="1" s="1">
      <c r="A7184" s="9" t="n">
        <v>7181</v>
      </c>
      <c r="B7184" s="6" t="inlineStr">
        <is>
          <t>27/10</t>
        </is>
      </c>
      <c r="C7184" s="6" t="n">
        <v>4</v>
      </c>
      <c r="D7184" s="6" t="n">
        <v>0</v>
      </c>
      <c r="E7184" s="10">
        <f>IF(D7184=1, IF(OR(C7184&lt;10, C7184&gt;=15),1,0), IF(OR(C7184&lt;7, C7184&gt;=18),1,0))</f>
        <v/>
      </c>
      <c r="F7184" s="11" t="n">
        <v>1.597</v>
      </c>
      <c r="G7184" s="12">
        <f>0*8</f>
        <v/>
      </c>
      <c r="H7184" s="12">
        <f>F7184-G7184</f>
        <v/>
      </c>
      <c r="I7184" s="10">
        <f>IF(E7184=0,"Fora",IF(E7183=0,"Carg xar",IF(H7184&lt;0,IF(M7184&lt;0.9,"Carg FV","Stby"),IF(M7184&gt;P7184,"V2H",IF(M7184&lt;0.9,"Carg xar","Stby")))))</f>
        <v/>
      </c>
      <c r="J7184" s="12">
        <f>IF(OR(I7184="Carg FV",I7184="Carg xar"),MIN(IF(I7184="Carg FV",ABS(H7184),7.4),7.4,MAX(0,(0.9-M7184)*40)*0.95),0)</f>
        <v/>
      </c>
      <c r="K7184" s="12">
        <f>IF(I7184="V2H",MIN(MAX(0,H7184),7.4,MAX(0,(M7184-P7184)*40)*0.95),0)</f>
        <v/>
      </c>
      <c r="L7184" s="12">
        <f>IF(E7184=0,0,MAX(0,H7184-K7184))</f>
        <v/>
      </c>
      <c r="M7184" s="13">
        <f>M7183+J7183/40-IF(I7183="V2H",K7183/(0.95*40),0)-IF(E7184=0,IF(E7183=1,IF(D7184=1,30,40)*0.18/(2*40),0),0)-IF(E7184=1,IF(E7183=0,IF(D7184=1,30,40)*0.18/(2*40),0),0)</f>
        <v/>
      </c>
      <c r="N7184" s="14" t="n">
        <v>0.09</v>
      </c>
      <c r="O7184" s="15">
        <f>K7184*N7184</f>
        <v/>
      </c>
      <c r="P7184">
        <f>IF(E7184=0,0.3,IF(D7184=1,IF(C7184&gt;=Params!$B$13-3,IF(C7184&lt;Params!$B$13,Params!$B$20,0.3),0.3),IF(C7184&gt;=Params!$B$15-3,IF(C7184&lt;Params!$B$15,Params!$B$21,0.3),0.3)))</f>
        <v/>
      </c>
    </row>
    <row r="7185" ht="15" customHeight="1" s="1">
      <c r="A7185" s="9" t="n">
        <v>7182</v>
      </c>
      <c r="B7185" s="6" t="inlineStr">
        <is>
          <t>27/10</t>
        </is>
      </c>
      <c r="C7185" s="6" t="n">
        <v>5</v>
      </c>
      <c r="D7185" s="6" t="n">
        <v>0</v>
      </c>
      <c r="E7185" s="10">
        <f>IF(D7185=1, IF(OR(C7185&lt;10, C7185&gt;=15),1,0), IF(OR(C7185&lt;7, C7185&gt;=18),1,0))</f>
        <v/>
      </c>
      <c r="F7185" s="11" t="n">
        <v>1.65</v>
      </c>
      <c r="G7185" s="12">
        <f>0*8</f>
        <v/>
      </c>
      <c r="H7185" s="12">
        <f>F7185-G7185</f>
        <v/>
      </c>
      <c r="I7185" s="10">
        <f>IF(E7185=0,"Fora",IF(E7184=0,"Carg xar",IF(H7185&lt;0,IF(M7185&lt;0.9,"Carg FV","Stby"),IF(M7185&gt;P7185,"V2H",IF(M7185&lt;0.9,"Carg xar","Stby")))))</f>
        <v/>
      </c>
      <c r="J7185" s="12">
        <f>IF(OR(I7185="Carg FV",I7185="Carg xar"),MIN(IF(I7185="Carg FV",ABS(H7185),7.4),7.4,MAX(0,(0.9-M7185)*40)*0.95),0)</f>
        <v/>
      </c>
      <c r="K7185" s="12">
        <f>IF(I7185="V2H",MIN(MAX(0,H7185),7.4,MAX(0,(M7185-P7185)*40)*0.95),0)</f>
        <v/>
      </c>
      <c r="L7185" s="12">
        <f>IF(E7185=0,0,MAX(0,H7185-K7185))</f>
        <v/>
      </c>
      <c r="M7185" s="13">
        <f>M7184+J7184/40-IF(I7184="V2H",K7184/(0.95*40),0)-IF(E7185=0,IF(E7184=1,IF(D7185=1,30,40)*0.18/(2*40),0),0)-IF(E7185=1,IF(E7184=0,IF(D7185=1,30,40)*0.18/(2*40),0),0)</f>
        <v/>
      </c>
      <c r="N7185" s="14" t="n">
        <v>0.09</v>
      </c>
      <c r="O7185" s="15">
        <f>K7185*N7185</f>
        <v/>
      </c>
      <c r="P7185">
        <f>IF(E7185=0,0.3,IF(D7185=1,IF(C7185&gt;=Params!$B$13-3,IF(C7185&lt;Params!$B$13,Params!$B$20,0.3),0.3),IF(C7185&gt;=Params!$B$15-3,IF(C7185&lt;Params!$B$15,Params!$B$21,0.3),0.3)))</f>
        <v/>
      </c>
    </row>
    <row r="7186" ht="15" customHeight="1" s="1">
      <c r="A7186" s="9" t="n">
        <v>7183</v>
      </c>
      <c r="B7186" s="6" t="inlineStr">
        <is>
          <t>27/10</t>
        </is>
      </c>
      <c r="C7186" s="6" t="n">
        <v>6</v>
      </c>
      <c r="D7186" s="6" t="n">
        <v>0</v>
      </c>
      <c r="E7186" s="10">
        <f>IF(D7186=1, IF(OR(C7186&lt;10, C7186&gt;=15),1,0), IF(OR(C7186&lt;7, C7186&gt;=18),1,0))</f>
        <v/>
      </c>
      <c r="F7186" s="11" t="n">
        <v>1.596</v>
      </c>
      <c r="G7186" s="12">
        <f>0*8</f>
        <v/>
      </c>
      <c r="H7186" s="12">
        <f>F7186-G7186</f>
        <v/>
      </c>
      <c r="I7186" s="10">
        <f>IF(E7186=0,"Fora",IF(E7185=0,"Carg xar",IF(H7186&lt;0,IF(M7186&lt;0.9,"Carg FV","Stby"),IF(M7186&gt;P7186,"V2H",IF(M7186&lt;0.9,"Carg xar","Stby")))))</f>
        <v/>
      </c>
      <c r="J7186" s="12">
        <f>IF(OR(I7186="Carg FV",I7186="Carg xar"),MIN(IF(I7186="Carg FV",ABS(H7186),7.4),7.4,MAX(0,(0.9-M7186)*40)*0.95),0)</f>
        <v/>
      </c>
      <c r="K7186" s="12">
        <f>IF(I7186="V2H",MIN(MAX(0,H7186),7.4,MAX(0,(M7186-P7186)*40)*0.95),0)</f>
        <v/>
      </c>
      <c r="L7186" s="12">
        <f>IF(E7186=0,0,MAX(0,H7186-K7186))</f>
        <v/>
      </c>
      <c r="M7186" s="13">
        <f>M7185+J7185/40-IF(I7185="V2H",K7185/(0.95*40),0)-IF(E7186=0,IF(E7185=1,IF(D7186=1,30,40)*0.18/(2*40),0),0)-IF(E7186=1,IF(E7185=0,IF(D7186=1,30,40)*0.18/(2*40),0),0)</f>
        <v/>
      </c>
      <c r="N7186" s="14" t="n">
        <v>0.09</v>
      </c>
      <c r="O7186" s="15">
        <f>K7186*N7186</f>
        <v/>
      </c>
      <c r="P7186">
        <f>IF(E7186=0,0.3,IF(D7186=1,IF(C7186&gt;=Params!$B$13-3,IF(C7186&lt;Params!$B$13,Params!$B$20,0.3),0.3),IF(C7186&gt;=Params!$B$15-3,IF(C7186&lt;Params!$B$15,Params!$B$21,0.3),0.3)))</f>
        <v/>
      </c>
    </row>
    <row r="7187" ht="15" customHeight="1" s="1">
      <c r="A7187" s="9" t="n">
        <v>7184</v>
      </c>
      <c r="B7187" s="6" t="inlineStr">
        <is>
          <t>27/10</t>
        </is>
      </c>
      <c r="C7187" s="6" t="n">
        <v>7</v>
      </c>
      <c r="D7187" s="6" t="n">
        <v>0</v>
      </c>
      <c r="E7187" s="10">
        <f>IF(D7187=1, IF(OR(C7187&lt;10, C7187&gt;=15),1,0), IF(OR(C7187&lt;7, C7187&gt;=18),1,0))</f>
        <v/>
      </c>
      <c r="F7187" s="11" t="n">
        <v>1.361</v>
      </c>
      <c r="G7187" s="12">
        <f>0.02*8</f>
        <v/>
      </c>
      <c r="H7187" s="12">
        <f>F7187-G7187</f>
        <v/>
      </c>
      <c r="I7187" s="10">
        <f>IF(E7187=0,"Fora",IF(E7186=0,"Carg xar",IF(H7187&lt;0,IF(M7187&lt;0.9,"Carg FV","Stby"),IF(M7187&gt;P7187,"V2H",IF(M7187&lt;0.9,"Carg xar","Stby")))))</f>
        <v/>
      </c>
      <c r="J7187" s="12">
        <f>IF(OR(I7187="Carg FV",I7187="Carg xar"),MIN(IF(I7187="Carg FV",ABS(H7187),7.4),7.4,MAX(0,(0.9-M7187)*40)*0.95),0)</f>
        <v/>
      </c>
      <c r="K7187" s="12">
        <f>IF(I7187="V2H",MIN(MAX(0,H7187),7.4,MAX(0,(M7187-P7187)*40)*0.95),0)</f>
        <v/>
      </c>
      <c r="L7187" s="12">
        <f>IF(E7187=0,0,MAX(0,H7187-K7187))</f>
        <v/>
      </c>
      <c r="M7187" s="13">
        <f>M7186+J7186/40-IF(I7186="V2H",K7186/(0.95*40),0)-IF(E7187=0,IF(E7186=1,IF(D7187=1,30,40)*0.18/(2*40),0),0)-IF(E7187=1,IF(E7186=0,IF(D7187=1,30,40)*0.18/(2*40),0),0)</f>
        <v/>
      </c>
      <c r="N7187" s="14" t="n">
        <v>0.09</v>
      </c>
      <c r="O7187" s="15">
        <f>K7187*N7187</f>
        <v/>
      </c>
      <c r="P7187">
        <f>IF(E7187=0,0.3,IF(D7187=1,IF(C7187&gt;=Params!$B$13-3,IF(C7187&lt;Params!$B$13,Params!$B$20,0.3),0.3),IF(C7187&gt;=Params!$B$15-3,IF(C7187&lt;Params!$B$15,Params!$B$21,0.3),0.3)))</f>
        <v/>
      </c>
    </row>
    <row r="7188" ht="15" customHeight="1" s="1">
      <c r="A7188" s="9" t="n">
        <v>7185</v>
      </c>
      <c r="B7188" s="6" t="inlineStr">
        <is>
          <t>27/10</t>
        </is>
      </c>
      <c r="C7188" s="6" t="n">
        <v>8</v>
      </c>
      <c r="D7188" s="6" t="n">
        <v>0</v>
      </c>
      <c r="E7188" s="10">
        <f>IF(D7188=1, IF(OR(C7188&lt;10, C7188&gt;=15),1,0), IF(OR(C7188&lt;7, C7188&gt;=18),1,0))</f>
        <v/>
      </c>
      <c r="F7188" s="11" t="n">
        <v>2.014</v>
      </c>
      <c r="G7188" s="12">
        <f>0.14*8</f>
        <v/>
      </c>
      <c r="H7188" s="12">
        <f>F7188-G7188</f>
        <v/>
      </c>
      <c r="I7188" s="10">
        <f>IF(E7188=0,"Fora",IF(E7187=0,"Carg xar",IF(H7188&lt;0,IF(M7188&lt;0.9,"Carg FV","Stby"),IF(M7188&gt;P7188,"V2H",IF(M7188&lt;0.9,"Carg xar","Stby")))))</f>
        <v/>
      </c>
      <c r="J7188" s="12">
        <f>IF(OR(I7188="Carg FV",I7188="Carg xar"),MIN(IF(I7188="Carg FV",ABS(H7188),7.4),7.4,MAX(0,(0.9-M7188)*40)*0.95),0)</f>
        <v/>
      </c>
      <c r="K7188" s="12">
        <f>IF(I7188="V2H",MIN(MAX(0,H7188),7.4,MAX(0,(M7188-P7188)*40)*0.95),0)</f>
        <v/>
      </c>
      <c r="L7188" s="12">
        <f>IF(E7188=0,0,MAX(0,H7188-K7188))</f>
        <v/>
      </c>
      <c r="M7188" s="13">
        <f>M7187+J7187/40-IF(I7187="V2H",K7187/(0.95*40),0)-IF(E7188=0,IF(E7187=1,IF(D7188=1,30,40)*0.18/(2*40),0),0)-IF(E7188=1,IF(E7187=0,IF(D7188=1,30,40)*0.18/(2*40),0),0)</f>
        <v/>
      </c>
      <c r="N7188" s="14" t="n">
        <v>0.15</v>
      </c>
      <c r="O7188" s="15">
        <f>K7188*N7188</f>
        <v/>
      </c>
      <c r="P7188">
        <f>IF(E7188=0,0.3,IF(D7188=1,IF(C7188&gt;=Params!$B$13-3,IF(C7188&lt;Params!$B$13,Params!$B$20,0.3),0.3),IF(C7188&gt;=Params!$B$15-3,IF(C7188&lt;Params!$B$15,Params!$B$21,0.3),0.3)))</f>
        <v/>
      </c>
    </row>
    <row r="7189" ht="15" customHeight="1" s="1">
      <c r="A7189" s="9" t="n">
        <v>7186</v>
      </c>
      <c r="B7189" s="6" t="inlineStr">
        <is>
          <t>27/10</t>
        </is>
      </c>
      <c r="C7189" s="6" t="n">
        <v>9</v>
      </c>
      <c r="D7189" s="6" t="n">
        <v>0</v>
      </c>
      <c r="E7189" s="10">
        <f>IF(D7189=1, IF(OR(C7189&lt;10, C7189&gt;=15),1,0), IF(OR(C7189&lt;7, C7189&gt;=18),1,0))</f>
        <v/>
      </c>
      <c r="F7189" s="11" t="n">
        <v>0</v>
      </c>
      <c r="G7189" s="12">
        <f>0.32*8</f>
        <v/>
      </c>
      <c r="H7189" s="12">
        <f>F7189-G7189</f>
        <v/>
      </c>
      <c r="I7189" s="10">
        <f>IF(E7189=0,"Fora",IF(E7188=0,"Carg xar",IF(H7189&lt;0,IF(M7189&lt;0.9,"Carg FV","Stby"),IF(M7189&gt;P7189,"V2H",IF(M7189&lt;0.9,"Carg xar","Stby")))))</f>
        <v/>
      </c>
      <c r="J7189" s="12">
        <f>IF(OR(I7189="Carg FV",I7189="Carg xar"),MIN(IF(I7189="Carg FV",ABS(H7189),7.4),7.4,MAX(0,(0.9-M7189)*40)*0.95),0)</f>
        <v/>
      </c>
      <c r="K7189" s="12">
        <f>IF(I7189="V2H",MIN(MAX(0,H7189),7.4,MAX(0,(M7189-P7189)*40)*0.95),0)</f>
        <v/>
      </c>
      <c r="L7189" s="12">
        <f>IF(E7189=0,0,MAX(0,H7189-K7189))</f>
        <v/>
      </c>
      <c r="M7189" s="13">
        <f>M7188+J7188/40-IF(I7188="V2H",K7188/(0.95*40),0)-IF(E7189=0,IF(E7188=1,IF(D7189=1,30,40)*0.18/(2*40),0),0)-IF(E7189=1,IF(E7188=0,IF(D7189=1,30,40)*0.18/(2*40),0),0)</f>
        <v/>
      </c>
      <c r="N7189" s="14" t="n">
        <v>0.15</v>
      </c>
      <c r="O7189" s="15">
        <f>K7189*N7189</f>
        <v/>
      </c>
      <c r="P7189">
        <f>IF(E7189=0,0.3,IF(D7189=1,IF(C7189&gt;=Params!$B$13-3,IF(C7189&lt;Params!$B$13,Params!$B$20,0.3),0.3),IF(C7189&gt;=Params!$B$15-3,IF(C7189&lt;Params!$B$15,Params!$B$21,0.3),0.3)))</f>
        <v/>
      </c>
    </row>
    <row r="7190" ht="15" customHeight="1" s="1">
      <c r="A7190" s="9" t="n">
        <v>7187</v>
      </c>
      <c r="B7190" s="6" t="inlineStr">
        <is>
          <t>27/10</t>
        </is>
      </c>
      <c r="C7190" s="6" t="n">
        <v>10</v>
      </c>
      <c r="D7190" s="6" t="n">
        <v>0</v>
      </c>
      <c r="E7190" s="10">
        <f>IF(D7190=1, IF(OR(C7190&lt;10, C7190&gt;=15),1,0), IF(OR(C7190&lt;7, C7190&gt;=18),1,0))</f>
        <v/>
      </c>
      <c r="F7190" s="11" t="n">
        <v>0</v>
      </c>
      <c r="G7190" s="12">
        <f>0.52*8</f>
        <v/>
      </c>
      <c r="H7190" s="12">
        <f>F7190-G7190</f>
        <v/>
      </c>
      <c r="I7190" s="10">
        <f>IF(E7190=0,"Fora",IF(E7189=0,"Carg xar",IF(H7190&lt;0,IF(M7190&lt;0.9,"Carg FV","Stby"),IF(M7190&gt;P7190,"V2H",IF(M7190&lt;0.9,"Carg xar","Stby")))))</f>
        <v/>
      </c>
      <c r="J7190" s="12">
        <f>IF(OR(I7190="Carg FV",I7190="Carg xar"),MIN(IF(I7190="Carg FV",ABS(H7190),7.4),7.4,MAX(0,(0.9-M7190)*40)*0.95),0)</f>
        <v/>
      </c>
      <c r="K7190" s="12">
        <f>IF(I7190="V2H",MIN(MAX(0,H7190),7.4,MAX(0,(M7190-P7190)*40)*0.95),0)</f>
        <v/>
      </c>
      <c r="L7190" s="12">
        <f>IF(E7190=0,0,MAX(0,H7190-K7190))</f>
        <v/>
      </c>
      <c r="M7190" s="13">
        <f>M7189+J7189/40-IF(I7189="V2H",K7189/(0.95*40),0)-IF(E7190=0,IF(E7189=1,IF(D7190=1,30,40)*0.18/(2*40),0),0)-IF(E7190=1,IF(E7189=0,IF(D7190=1,30,40)*0.18/(2*40),0),0)</f>
        <v/>
      </c>
      <c r="N7190" s="14" t="n">
        <v>0.2</v>
      </c>
      <c r="O7190" s="15">
        <f>K7190*N7190</f>
        <v/>
      </c>
      <c r="P7190">
        <f>IF(E7190=0,0.3,IF(D7190=1,IF(C7190&gt;=Params!$B$13-3,IF(C7190&lt;Params!$B$13,Params!$B$20,0.3),0.3),IF(C7190&gt;=Params!$B$15-3,IF(C7190&lt;Params!$B$15,Params!$B$21,0.3),0.3)))</f>
        <v/>
      </c>
    </row>
    <row r="7191" ht="15" customHeight="1" s="1">
      <c r="A7191" s="9" t="n">
        <v>7188</v>
      </c>
      <c r="B7191" s="6" t="inlineStr">
        <is>
          <t>27/10</t>
        </is>
      </c>
      <c r="C7191" s="6" t="n">
        <v>11</v>
      </c>
      <c r="D7191" s="6" t="n">
        <v>0</v>
      </c>
      <c r="E7191" s="10">
        <f>IF(D7191=1, IF(OR(C7191&lt;10, C7191&gt;=15),1,0), IF(OR(C7191&lt;7, C7191&gt;=18),1,0))</f>
        <v/>
      </c>
      <c r="F7191" s="11" t="n">
        <v>0</v>
      </c>
      <c r="G7191" s="12">
        <f>0.65*8</f>
        <v/>
      </c>
      <c r="H7191" s="12">
        <f>F7191-G7191</f>
        <v/>
      </c>
      <c r="I7191" s="10">
        <f>IF(E7191=0,"Fora",IF(E7190=0,"Carg xar",IF(H7191&lt;0,IF(M7191&lt;0.9,"Carg FV","Stby"),IF(M7191&gt;P7191,"V2H",IF(M7191&lt;0.9,"Carg xar","Stby")))))</f>
        <v/>
      </c>
      <c r="J7191" s="12">
        <f>IF(OR(I7191="Carg FV",I7191="Carg xar"),MIN(IF(I7191="Carg FV",ABS(H7191),7.4),7.4,MAX(0,(0.9-M7191)*40)*0.95),0)</f>
        <v/>
      </c>
      <c r="K7191" s="12">
        <f>IF(I7191="V2H",MIN(MAX(0,H7191),7.4,MAX(0,(M7191-P7191)*40)*0.95),0)</f>
        <v/>
      </c>
      <c r="L7191" s="12">
        <f>IF(E7191=0,0,MAX(0,H7191-K7191))</f>
        <v/>
      </c>
      <c r="M7191" s="13">
        <f>M7190+J7190/40-IF(I7190="V2H",K7190/(0.95*40),0)-IF(E7191=0,IF(E7190=1,IF(D7191=1,30,40)*0.18/(2*40),0),0)-IF(E7191=1,IF(E7190=0,IF(D7191=1,30,40)*0.18/(2*40),0),0)</f>
        <v/>
      </c>
      <c r="N7191" s="14" t="n">
        <v>0.2</v>
      </c>
      <c r="O7191" s="15">
        <f>K7191*N7191</f>
        <v/>
      </c>
      <c r="P7191">
        <f>IF(E7191=0,0.3,IF(D7191=1,IF(C7191&gt;=Params!$B$13-3,IF(C7191&lt;Params!$B$13,Params!$B$20,0.3),0.3),IF(C7191&gt;=Params!$B$15-3,IF(C7191&lt;Params!$B$15,Params!$B$21,0.3),0.3)))</f>
        <v/>
      </c>
    </row>
    <row r="7192" ht="15" customHeight="1" s="1">
      <c r="A7192" s="9" t="n">
        <v>7189</v>
      </c>
      <c r="B7192" s="6" t="inlineStr">
        <is>
          <t>27/10</t>
        </is>
      </c>
      <c r="C7192" s="6" t="n">
        <v>12</v>
      </c>
      <c r="D7192" s="6" t="n">
        <v>0</v>
      </c>
      <c r="E7192" s="10">
        <f>IF(D7192=1, IF(OR(C7192&lt;10, C7192&gt;=15),1,0), IF(OR(C7192&lt;7, C7192&gt;=18),1,0))</f>
        <v/>
      </c>
      <c r="F7192" s="11" t="n">
        <v>0</v>
      </c>
      <c r="G7192" s="12">
        <f>0.72*8</f>
        <v/>
      </c>
      <c r="H7192" s="12">
        <f>F7192-G7192</f>
        <v/>
      </c>
      <c r="I7192" s="10">
        <f>IF(E7192=0,"Fora",IF(E7191=0,"Carg xar",IF(H7192&lt;0,IF(M7192&lt;0.9,"Carg FV","Stby"),IF(M7192&gt;P7192,"V2H",IF(M7192&lt;0.9,"Carg xar","Stby")))))</f>
        <v/>
      </c>
      <c r="J7192" s="12">
        <f>IF(OR(I7192="Carg FV",I7192="Carg xar"),MIN(IF(I7192="Carg FV",ABS(H7192),7.4),7.4,MAX(0,(0.9-M7192)*40)*0.95),0)</f>
        <v/>
      </c>
      <c r="K7192" s="12">
        <f>IF(I7192="V2H",MIN(MAX(0,H7192),7.4,MAX(0,(M7192-P7192)*40)*0.95),0)</f>
        <v/>
      </c>
      <c r="L7192" s="12">
        <f>IF(E7192=0,0,MAX(0,H7192-K7192))</f>
        <v/>
      </c>
      <c r="M7192" s="13">
        <f>M7191+J7191/40-IF(I7191="V2H",K7191/(0.95*40),0)-IF(E7192=0,IF(E7191=1,IF(D7192=1,30,40)*0.18/(2*40),0),0)-IF(E7192=1,IF(E7191=0,IF(D7192=1,30,40)*0.18/(2*40),0),0)</f>
        <v/>
      </c>
      <c r="N7192" s="14" t="n">
        <v>0.2</v>
      </c>
      <c r="O7192" s="15">
        <f>K7192*N7192</f>
        <v/>
      </c>
      <c r="P7192">
        <f>IF(E7192=0,0.3,IF(D7192=1,IF(C7192&gt;=Params!$B$13-3,IF(C7192&lt;Params!$B$13,Params!$B$20,0.3),0.3),IF(C7192&gt;=Params!$B$15-3,IF(C7192&lt;Params!$B$15,Params!$B$21,0.3),0.3)))</f>
        <v/>
      </c>
    </row>
    <row r="7193" ht="15" customHeight="1" s="1">
      <c r="A7193" s="9" t="n">
        <v>7190</v>
      </c>
      <c r="B7193" s="6" t="inlineStr">
        <is>
          <t>27/10</t>
        </is>
      </c>
      <c r="C7193" s="6" t="n">
        <v>13</v>
      </c>
      <c r="D7193" s="6" t="n">
        <v>0</v>
      </c>
      <c r="E7193" s="10">
        <f>IF(D7193=1, IF(OR(C7193&lt;10, C7193&gt;=15),1,0), IF(OR(C7193&lt;7, C7193&gt;=18),1,0))</f>
        <v/>
      </c>
      <c r="F7193" s="11" t="n">
        <v>0</v>
      </c>
      <c r="G7193" s="12">
        <f>0.68*8</f>
        <v/>
      </c>
      <c r="H7193" s="12">
        <f>F7193-G7193</f>
        <v/>
      </c>
      <c r="I7193" s="10">
        <f>IF(E7193=0,"Fora",IF(E7192=0,"Carg xar",IF(H7193&lt;0,IF(M7193&lt;0.9,"Carg FV","Stby"),IF(M7193&gt;P7193,"V2H",IF(M7193&lt;0.9,"Carg xar","Stby")))))</f>
        <v/>
      </c>
      <c r="J7193" s="12">
        <f>IF(OR(I7193="Carg FV",I7193="Carg xar"),MIN(IF(I7193="Carg FV",ABS(H7193),7.4),7.4,MAX(0,(0.9-M7193)*40)*0.95),0)</f>
        <v/>
      </c>
      <c r="K7193" s="12">
        <f>IF(I7193="V2H",MIN(MAX(0,H7193),7.4,MAX(0,(M7193-P7193)*40)*0.95),0)</f>
        <v/>
      </c>
      <c r="L7193" s="12">
        <f>IF(E7193=0,0,MAX(0,H7193-K7193))</f>
        <v/>
      </c>
      <c r="M7193" s="13">
        <f>M7192+J7192/40-IF(I7192="V2H",K7192/(0.95*40),0)-IF(E7193=0,IF(E7192=1,IF(D7193=1,30,40)*0.18/(2*40),0),0)-IF(E7193=1,IF(E7192=0,IF(D7193=1,30,40)*0.18/(2*40),0),0)</f>
        <v/>
      </c>
      <c r="N7193" s="14" t="n">
        <v>0.2</v>
      </c>
      <c r="O7193" s="15">
        <f>K7193*N7193</f>
        <v/>
      </c>
      <c r="P7193">
        <f>IF(E7193=0,0.3,IF(D7193=1,IF(C7193&gt;=Params!$B$13-3,IF(C7193&lt;Params!$B$13,Params!$B$20,0.3),0.3),IF(C7193&gt;=Params!$B$15-3,IF(C7193&lt;Params!$B$15,Params!$B$21,0.3),0.3)))</f>
        <v/>
      </c>
    </row>
    <row r="7194" ht="15" customHeight="1" s="1">
      <c r="A7194" s="9" t="n">
        <v>7191</v>
      </c>
      <c r="B7194" s="6" t="inlineStr">
        <is>
          <t>27/10</t>
        </is>
      </c>
      <c r="C7194" s="6" t="n">
        <v>14</v>
      </c>
      <c r="D7194" s="6" t="n">
        <v>0</v>
      </c>
      <c r="E7194" s="10">
        <f>IF(D7194=1, IF(OR(C7194&lt;10, C7194&gt;=15),1,0), IF(OR(C7194&lt;7, C7194&gt;=18),1,0))</f>
        <v/>
      </c>
      <c r="F7194" s="11" t="n">
        <v>0</v>
      </c>
      <c r="G7194" s="12">
        <f>0.55*8</f>
        <v/>
      </c>
      <c r="H7194" s="12">
        <f>F7194-G7194</f>
        <v/>
      </c>
      <c r="I7194" s="10">
        <f>IF(E7194=0,"Fora",IF(E7193=0,"Carg xar",IF(H7194&lt;0,IF(M7194&lt;0.9,"Carg FV","Stby"),IF(M7194&gt;P7194,"V2H",IF(M7194&lt;0.9,"Carg xar","Stby")))))</f>
        <v/>
      </c>
      <c r="J7194" s="12">
        <f>IF(OR(I7194="Carg FV",I7194="Carg xar"),MIN(IF(I7194="Carg FV",ABS(H7194),7.4),7.4,MAX(0,(0.9-M7194)*40)*0.95),0)</f>
        <v/>
      </c>
      <c r="K7194" s="12">
        <f>IF(I7194="V2H",MIN(MAX(0,H7194),7.4,MAX(0,(M7194-P7194)*40)*0.95),0)</f>
        <v/>
      </c>
      <c r="L7194" s="12">
        <f>IF(E7194=0,0,MAX(0,H7194-K7194))</f>
        <v/>
      </c>
      <c r="M7194" s="13">
        <f>M7193+J7193/40-IF(I7193="V2H",K7193/(0.95*40),0)-IF(E7194=0,IF(E7193=1,IF(D7194=1,30,40)*0.18/(2*40),0),0)-IF(E7194=1,IF(E7193=0,IF(D7194=1,30,40)*0.18/(2*40),0),0)</f>
        <v/>
      </c>
      <c r="N7194" s="14" t="n">
        <v>0.15</v>
      </c>
      <c r="O7194" s="15">
        <f>K7194*N7194</f>
        <v/>
      </c>
      <c r="P7194">
        <f>IF(E7194=0,0.3,IF(D7194=1,IF(C7194&gt;=Params!$B$13-3,IF(C7194&lt;Params!$B$13,Params!$B$20,0.3),0.3),IF(C7194&gt;=Params!$B$15-3,IF(C7194&lt;Params!$B$15,Params!$B$21,0.3),0.3)))</f>
        <v/>
      </c>
    </row>
    <row r="7195" ht="15" customHeight="1" s="1">
      <c r="A7195" s="9" t="n">
        <v>7192</v>
      </c>
      <c r="B7195" s="6" t="inlineStr">
        <is>
          <t>27/10</t>
        </is>
      </c>
      <c r="C7195" s="6" t="n">
        <v>15</v>
      </c>
      <c r="D7195" s="6" t="n">
        <v>0</v>
      </c>
      <c r="E7195" s="10">
        <f>IF(D7195=1, IF(OR(C7195&lt;10, C7195&gt;=15),1,0), IF(OR(C7195&lt;7, C7195&gt;=18),1,0))</f>
        <v/>
      </c>
      <c r="F7195" s="11" t="n">
        <v>0</v>
      </c>
      <c r="G7195" s="12">
        <f>0.38*8</f>
        <v/>
      </c>
      <c r="H7195" s="12">
        <f>F7195-G7195</f>
        <v/>
      </c>
      <c r="I7195" s="10">
        <f>IF(E7195=0,"Fora",IF(E7194=0,"Carg xar",IF(H7195&lt;0,IF(M7195&lt;0.9,"Carg FV","Stby"),IF(M7195&gt;P7195,"V2H",IF(M7195&lt;0.9,"Carg xar","Stby")))))</f>
        <v/>
      </c>
      <c r="J7195" s="12">
        <f>IF(OR(I7195="Carg FV",I7195="Carg xar"),MIN(IF(I7195="Carg FV",ABS(H7195),7.4),7.4,MAX(0,(0.9-M7195)*40)*0.95),0)</f>
        <v/>
      </c>
      <c r="K7195" s="12">
        <f>IF(I7195="V2H",MIN(MAX(0,H7195),7.4,MAX(0,(M7195-P7195)*40)*0.95),0)</f>
        <v/>
      </c>
      <c r="L7195" s="12">
        <f>IF(E7195=0,0,MAX(0,H7195-K7195))</f>
        <v/>
      </c>
      <c r="M7195" s="13">
        <f>M7194+J7194/40-IF(I7194="V2H",K7194/(0.95*40),0)-IF(E7195=0,IF(E7194=1,IF(D7195=1,30,40)*0.18/(2*40),0),0)-IF(E7195=1,IF(E7194=0,IF(D7195=1,30,40)*0.18/(2*40),0),0)</f>
        <v/>
      </c>
      <c r="N7195" s="14" t="n">
        <v>0.15</v>
      </c>
      <c r="O7195" s="15">
        <f>K7195*N7195</f>
        <v/>
      </c>
      <c r="P7195">
        <f>IF(E7195=0,0.3,IF(D7195=1,IF(C7195&gt;=Params!$B$13-3,IF(C7195&lt;Params!$B$13,Params!$B$20,0.3),0.3),IF(C7195&gt;=Params!$B$15-3,IF(C7195&lt;Params!$B$15,Params!$B$21,0.3),0.3)))</f>
        <v/>
      </c>
    </row>
    <row r="7196" ht="15" customHeight="1" s="1">
      <c r="A7196" s="9" t="n">
        <v>7193</v>
      </c>
      <c r="B7196" s="6" t="inlineStr">
        <is>
          <t>27/10</t>
        </is>
      </c>
      <c r="C7196" s="6" t="n">
        <v>16</v>
      </c>
      <c r="D7196" s="6" t="n">
        <v>0</v>
      </c>
      <c r="E7196" s="10">
        <f>IF(D7196=1, IF(OR(C7196&lt;10, C7196&gt;=15),1,0), IF(OR(C7196&lt;7, C7196&gt;=18),1,0))</f>
        <v/>
      </c>
      <c r="F7196" s="11" t="n">
        <v>0</v>
      </c>
      <c r="G7196" s="12">
        <f>0.18*8</f>
        <v/>
      </c>
      <c r="H7196" s="12">
        <f>F7196-G7196</f>
        <v/>
      </c>
      <c r="I7196" s="10">
        <f>IF(E7196=0,"Fora",IF(E7195=0,"Carg xar",IF(H7196&lt;0,IF(M7196&lt;0.9,"Carg FV","Stby"),IF(M7196&gt;P7196,"V2H",IF(M7196&lt;0.9,"Carg xar","Stby")))))</f>
        <v/>
      </c>
      <c r="J7196" s="12">
        <f>IF(OR(I7196="Carg FV",I7196="Carg xar"),MIN(IF(I7196="Carg FV",ABS(H7196),7.4),7.4,MAX(0,(0.9-M7196)*40)*0.95),0)</f>
        <v/>
      </c>
      <c r="K7196" s="12">
        <f>IF(I7196="V2H",MIN(MAX(0,H7196),7.4,MAX(0,(M7196-P7196)*40)*0.95),0)</f>
        <v/>
      </c>
      <c r="L7196" s="12">
        <f>IF(E7196=0,0,MAX(0,H7196-K7196))</f>
        <v/>
      </c>
      <c r="M7196" s="13">
        <f>M7195+J7195/40-IF(I7195="V2H",K7195/(0.95*40),0)-IF(E7196=0,IF(E7195=1,IF(D7196=1,30,40)*0.18/(2*40),0),0)-IF(E7196=1,IF(E7195=0,IF(D7196=1,30,40)*0.18/(2*40),0),0)</f>
        <v/>
      </c>
      <c r="N7196" s="14" t="n">
        <v>0.15</v>
      </c>
      <c r="O7196" s="15">
        <f>K7196*N7196</f>
        <v/>
      </c>
      <c r="P7196">
        <f>IF(E7196=0,0.3,IF(D7196=1,IF(C7196&gt;=Params!$B$13-3,IF(C7196&lt;Params!$B$13,Params!$B$20,0.3),0.3),IF(C7196&gt;=Params!$B$15-3,IF(C7196&lt;Params!$B$15,Params!$B$21,0.3),0.3)))</f>
        <v/>
      </c>
    </row>
    <row r="7197" ht="15" customHeight="1" s="1">
      <c r="A7197" s="9" t="n">
        <v>7194</v>
      </c>
      <c r="B7197" s="6" t="inlineStr">
        <is>
          <t>27/10</t>
        </is>
      </c>
      <c r="C7197" s="6" t="n">
        <v>17</v>
      </c>
      <c r="D7197" s="6" t="n">
        <v>0</v>
      </c>
      <c r="E7197" s="10">
        <f>IF(D7197=1, IF(OR(C7197&lt;10, C7197&gt;=15),1,0), IF(OR(C7197&lt;7, C7197&gt;=18),1,0))</f>
        <v/>
      </c>
      <c r="F7197" s="11" t="n">
        <v>0.325</v>
      </c>
      <c r="G7197" s="12">
        <f>0.04*8</f>
        <v/>
      </c>
      <c r="H7197" s="12">
        <f>F7197-G7197</f>
        <v/>
      </c>
      <c r="I7197" s="10">
        <f>IF(E7197=0,"Fora",IF(E7196=0,"Carg xar",IF(H7197&lt;0,IF(M7197&lt;0.9,"Carg FV","Stby"),IF(M7197&gt;P7197,"V2H",IF(M7197&lt;0.9,"Carg xar","Stby")))))</f>
        <v/>
      </c>
      <c r="J7197" s="12">
        <f>IF(OR(I7197="Carg FV",I7197="Carg xar"),MIN(IF(I7197="Carg FV",ABS(H7197),7.4),7.4,MAX(0,(0.9-M7197)*40)*0.95),0)</f>
        <v/>
      </c>
      <c r="K7197" s="12">
        <f>IF(I7197="V2H",MIN(MAX(0,H7197),7.4,MAX(0,(M7197-P7197)*40)*0.95),0)</f>
        <v/>
      </c>
      <c r="L7197" s="12">
        <f>IF(E7197=0,0,MAX(0,H7197-K7197))</f>
        <v/>
      </c>
      <c r="M7197" s="13">
        <f>M7196+J7196/40-IF(I7196="V2H",K7196/(0.95*40),0)-IF(E7197=0,IF(E7196=1,IF(D7197=1,30,40)*0.18/(2*40),0),0)-IF(E7197=1,IF(E7196=0,IF(D7197=1,30,40)*0.18/(2*40),0),0)</f>
        <v/>
      </c>
      <c r="N7197" s="14" t="n">
        <v>0.15</v>
      </c>
      <c r="O7197" s="15">
        <f>K7197*N7197</f>
        <v/>
      </c>
      <c r="P7197">
        <f>IF(E7197=0,0.3,IF(D7197=1,IF(C7197&gt;=Params!$B$13-3,IF(C7197&lt;Params!$B$13,Params!$B$20,0.3),0.3),IF(C7197&gt;=Params!$B$15-3,IF(C7197&lt;Params!$B$15,Params!$B$21,0.3),0.3)))</f>
        <v/>
      </c>
    </row>
    <row r="7198" ht="15" customHeight="1" s="1">
      <c r="A7198" s="9" t="n">
        <v>7195</v>
      </c>
      <c r="B7198" s="6" t="inlineStr">
        <is>
          <t>27/10</t>
        </is>
      </c>
      <c r="C7198" s="6" t="n">
        <v>18</v>
      </c>
      <c r="D7198" s="6" t="n">
        <v>0</v>
      </c>
      <c r="E7198" s="10">
        <f>IF(D7198=1, IF(OR(C7198&lt;10, C7198&gt;=15),1,0), IF(OR(C7198&lt;7, C7198&gt;=18),1,0))</f>
        <v/>
      </c>
      <c r="F7198" s="11" t="n">
        <v>1.152</v>
      </c>
      <c r="G7198" s="12">
        <f>0*8</f>
        <v/>
      </c>
      <c r="H7198" s="12">
        <f>F7198-G7198</f>
        <v/>
      </c>
      <c r="I7198" s="10">
        <f>IF(E7198=0,"Fora",IF(E7197=0,"Carg xar",IF(H7198&lt;0,IF(M7198&lt;0.9,"Carg FV","Stby"),IF(M7198&gt;P7198,"V2H",IF(M7198&lt;0.9,"Carg xar","Stby")))))</f>
        <v/>
      </c>
      <c r="J7198" s="12">
        <f>IF(OR(I7198="Carg FV",I7198="Carg xar"),MIN(IF(I7198="Carg FV",ABS(H7198),7.4),7.4,MAX(0,(0.9-M7198)*40)*0.95),0)</f>
        <v/>
      </c>
      <c r="K7198" s="12">
        <f>IF(I7198="V2H",MIN(MAX(0,H7198),7.4,MAX(0,(M7198-P7198)*40)*0.95),0)</f>
        <v/>
      </c>
      <c r="L7198" s="12">
        <f>IF(E7198=0,0,MAX(0,H7198-K7198))</f>
        <v/>
      </c>
      <c r="M7198" s="13">
        <f>M7197+J7197/40-IF(I7197="V2H",K7197/(0.95*40),0)-IF(E7198=0,IF(E7197=1,IF(D7198=1,30,40)*0.18/(2*40),0),0)-IF(E7198=1,IF(E7197=0,IF(D7198=1,30,40)*0.18/(2*40),0),0)</f>
        <v/>
      </c>
      <c r="N7198" s="14" t="n">
        <v>0.2</v>
      </c>
      <c r="O7198" s="15">
        <f>K7198*N7198</f>
        <v/>
      </c>
      <c r="P7198">
        <f>IF(E7198=0,0.3,IF(D7198=1,IF(C7198&gt;=Params!$B$13-3,IF(C7198&lt;Params!$B$13,Params!$B$20,0.3),0.3),IF(C7198&gt;=Params!$B$15-3,IF(C7198&lt;Params!$B$15,Params!$B$21,0.3),0.3)))</f>
        <v/>
      </c>
    </row>
    <row r="7199" ht="15" customHeight="1" s="1">
      <c r="A7199" s="9" t="n">
        <v>7196</v>
      </c>
      <c r="B7199" s="6" t="inlineStr">
        <is>
          <t>27/10</t>
        </is>
      </c>
      <c r="C7199" s="6" t="n">
        <v>19</v>
      </c>
      <c r="D7199" s="6" t="n">
        <v>0</v>
      </c>
      <c r="E7199" s="10">
        <f>IF(D7199=1, IF(OR(C7199&lt;10, C7199&gt;=15),1,0), IF(OR(C7199&lt;7, C7199&gt;=18),1,0))</f>
        <v/>
      </c>
      <c r="F7199" s="11" t="n">
        <v>0.6830000000000001</v>
      </c>
      <c r="G7199" s="12">
        <f>0*8</f>
        <v/>
      </c>
      <c r="H7199" s="12">
        <f>F7199-G7199</f>
        <v/>
      </c>
      <c r="I7199" s="10">
        <f>IF(E7199=0,"Fora",IF(E7198=0,"Carg xar",IF(H7199&lt;0,IF(M7199&lt;0.9,"Carg FV","Stby"),IF(M7199&gt;P7199,"V2H",IF(M7199&lt;0.9,"Carg xar","Stby")))))</f>
        <v/>
      </c>
      <c r="J7199" s="12">
        <f>IF(OR(I7199="Carg FV",I7199="Carg xar"),MIN(IF(I7199="Carg FV",ABS(H7199),7.4),7.4,MAX(0,(0.9-M7199)*40)*0.95),0)</f>
        <v/>
      </c>
      <c r="K7199" s="12">
        <f>IF(I7199="V2H",MIN(MAX(0,H7199),7.4,MAX(0,(M7199-P7199)*40)*0.95),0)</f>
        <v/>
      </c>
      <c r="L7199" s="12">
        <f>IF(E7199=0,0,MAX(0,H7199-K7199))</f>
        <v/>
      </c>
      <c r="M7199" s="13">
        <f>M7198+J7198/40-IF(I7198="V2H",K7198/(0.95*40),0)-IF(E7199=0,IF(E7198=1,IF(D7199=1,30,40)*0.18/(2*40),0),0)-IF(E7199=1,IF(E7198=0,IF(D7199=1,30,40)*0.18/(2*40),0),0)</f>
        <v/>
      </c>
      <c r="N7199" s="14" t="n">
        <v>0.2</v>
      </c>
      <c r="O7199" s="15">
        <f>K7199*N7199</f>
        <v/>
      </c>
      <c r="P7199">
        <f>IF(E7199=0,0.3,IF(D7199=1,IF(C7199&gt;=Params!$B$13-3,IF(C7199&lt;Params!$B$13,Params!$B$20,0.3),0.3),IF(C7199&gt;=Params!$B$15-3,IF(C7199&lt;Params!$B$15,Params!$B$21,0.3),0.3)))</f>
        <v/>
      </c>
    </row>
    <row r="7200" ht="15" customHeight="1" s="1">
      <c r="A7200" s="9" t="n">
        <v>7197</v>
      </c>
      <c r="B7200" s="6" t="inlineStr">
        <is>
          <t>27/10</t>
        </is>
      </c>
      <c r="C7200" s="6" t="n">
        <v>20</v>
      </c>
      <c r="D7200" s="6" t="n">
        <v>0</v>
      </c>
      <c r="E7200" s="10">
        <f>IF(D7200=1, IF(OR(C7200&lt;10, C7200&gt;=15),1,0), IF(OR(C7200&lt;7, C7200&gt;=18),1,0))</f>
        <v/>
      </c>
      <c r="F7200" s="11" t="n">
        <v>1.953</v>
      </c>
      <c r="G7200" s="12">
        <f>0*8</f>
        <v/>
      </c>
      <c r="H7200" s="12">
        <f>F7200-G7200</f>
        <v/>
      </c>
      <c r="I7200" s="10">
        <f>IF(E7200=0,"Fora",IF(E7199=0,"Carg xar",IF(H7200&lt;0,IF(M7200&lt;0.9,"Carg FV","Stby"),IF(M7200&gt;P7200,"V2H",IF(M7200&lt;0.9,"Carg xar","Stby")))))</f>
        <v/>
      </c>
      <c r="J7200" s="12">
        <f>IF(OR(I7200="Carg FV",I7200="Carg xar"),MIN(IF(I7200="Carg FV",ABS(H7200),7.4),7.4,MAX(0,(0.9-M7200)*40)*0.95),0)</f>
        <v/>
      </c>
      <c r="K7200" s="12">
        <f>IF(I7200="V2H",MIN(MAX(0,H7200),7.4,MAX(0,(M7200-P7200)*40)*0.95),0)</f>
        <v/>
      </c>
      <c r="L7200" s="12">
        <f>IF(E7200=0,0,MAX(0,H7200-K7200))</f>
        <v/>
      </c>
      <c r="M7200" s="13">
        <f>M7199+J7199/40-IF(I7199="V2H",K7199/(0.95*40),0)-IF(E7200=0,IF(E7199=1,IF(D7200=1,30,40)*0.18/(2*40),0),0)-IF(E7200=1,IF(E7199=0,IF(D7200=1,30,40)*0.18/(2*40),0),0)</f>
        <v/>
      </c>
      <c r="N7200" s="14" t="n">
        <v>0.2</v>
      </c>
      <c r="O7200" s="15">
        <f>K7200*N7200</f>
        <v/>
      </c>
      <c r="P7200">
        <f>IF(E7200=0,0.3,IF(D7200=1,IF(C7200&gt;=Params!$B$13-3,IF(C7200&lt;Params!$B$13,Params!$B$20,0.3),0.3),IF(C7200&gt;=Params!$B$15-3,IF(C7200&lt;Params!$B$15,Params!$B$21,0.3),0.3)))</f>
        <v/>
      </c>
    </row>
    <row r="7201" ht="15" customHeight="1" s="1">
      <c r="A7201" s="9" t="n">
        <v>7198</v>
      </c>
      <c r="B7201" s="6" t="inlineStr">
        <is>
          <t>27/10</t>
        </is>
      </c>
      <c r="C7201" s="6" t="n">
        <v>21</v>
      </c>
      <c r="D7201" s="6" t="n">
        <v>0</v>
      </c>
      <c r="E7201" s="10">
        <f>IF(D7201=1, IF(OR(C7201&lt;10, C7201&gt;=15),1,0), IF(OR(C7201&lt;7, C7201&gt;=18),1,0))</f>
        <v/>
      </c>
      <c r="F7201" s="11" t="n">
        <v>1.979</v>
      </c>
      <c r="G7201" s="12">
        <f>0*8</f>
        <v/>
      </c>
      <c r="H7201" s="12">
        <f>F7201-G7201</f>
        <v/>
      </c>
      <c r="I7201" s="10">
        <f>IF(E7201=0,"Fora",IF(E7200=0,"Carg xar",IF(H7201&lt;0,IF(M7201&lt;0.9,"Carg FV","Stby"),IF(M7201&gt;P7201,"V2H",IF(M7201&lt;0.9,"Carg xar","Stby")))))</f>
        <v/>
      </c>
      <c r="J7201" s="12">
        <f>IF(OR(I7201="Carg FV",I7201="Carg xar"),MIN(IF(I7201="Carg FV",ABS(H7201),7.4),7.4,MAX(0,(0.9-M7201)*40)*0.95),0)</f>
        <v/>
      </c>
      <c r="K7201" s="12">
        <f>IF(I7201="V2H",MIN(MAX(0,H7201),7.4,MAX(0,(M7201-P7201)*40)*0.95),0)</f>
        <v/>
      </c>
      <c r="L7201" s="12">
        <f>IF(E7201=0,0,MAX(0,H7201-K7201))</f>
        <v/>
      </c>
      <c r="M7201" s="13">
        <f>M7200+J7200/40-IF(I7200="V2H",K7200/(0.95*40),0)-IF(E7201=0,IF(E7200=1,IF(D7201=1,30,40)*0.18/(2*40),0),0)-IF(E7201=1,IF(E7200=0,IF(D7201=1,30,40)*0.18/(2*40),0),0)</f>
        <v/>
      </c>
      <c r="N7201" s="14" t="n">
        <v>0.2</v>
      </c>
      <c r="O7201" s="15">
        <f>K7201*N7201</f>
        <v/>
      </c>
      <c r="P7201">
        <f>IF(E7201=0,0.3,IF(D7201=1,IF(C7201&gt;=Params!$B$13-3,IF(C7201&lt;Params!$B$13,Params!$B$20,0.3),0.3),IF(C7201&gt;=Params!$B$15-3,IF(C7201&lt;Params!$B$15,Params!$B$21,0.3),0.3)))</f>
        <v/>
      </c>
    </row>
    <row r="7202" ht="15" customHeight="1" s="1">
      <c r="A7202" s="9" t="n">
        <v>7199</v>
      </c>
      <c r="B7202" s="6" t="inlineStr">
        <is>
          <t>27/10</t>
        </is>
      </c>
      <c r="C7202" s="6" t="n">
        <v>22</v>
      </c>
      <c r="D7202" s="6" t="n">
        <v>0</v>
      </c>
      <c r="E7202" s="10">
        <f>IF(D7202=1, IF(OR(C7202&lt;10, C7202&gt;=15),1,0), IF(OR(C7202&lt;7, C7202&gt;=18),1,0))</f>
        <v/>
      </c>
      <c r="F7202" s="11" t="n">
        <v>1.886</v>
      </c>
      <c r="G7202" s="12">
        <f>0*8</f>
        <v/>
      </c>
      <c r="H7202" s="12">
        <f>F7202-G7202</f>
        <v/>
      </c>
      <c r="I7202" s="10">
        <f>IF(E7202=0,"Fora",IF(E7201=0,"Carg xar",IF(H7202&lt;0,IF(M7202&lt;0.9,"Carg FV","Stby"),IF(M7202&gt;P7202,"V2H",IF(M7202&lt;0.9,"Carg xar","Stby")))))</f>
        <v/>
      </c>
      <c r="J7202" s="12">
        <f>IF(OR(I7202="Carg FV",I7202="Carg xar"),MIN(IF(I7202="Carg FV",ABS(H7202),7.4),7.4,MAX(0,(0.9-M7202)*40)*0.95),0)</f>
        <v/>
      </c>
      <c r="K7202" s="12">
        <f>IF(I7202="V2H",MIN(MAX(0,H7202),7.4,MAX(0,(M7202-P7202)*40)*0.95),0)</f>
        <v/>
      </c>
      <c r="L7202" s="12">
        <f>IF(E7202=0,0,MAX(0,H7202-K7202))</f>
        <v/>
      </c>
      <c r="M7202" s="13">
        <f>M7201+J7201/40-IF(I7201="V2H",K7201/(0.95*40),0)-IF(E7202=0,IF(E7201=1,IF(D7202=1,30,40)*0.18/(2*40),0),0)-IF(E7202=1,IF(E7201=0,IF(D7202=1,30,40)*0.18/(2*40),0),0)</f>
        <v/>
      </c>
      <c r="N7202" s="14" t="n">
        <v>0.15</v>
      </c>
      <c r="O7202" s="15">
        <f>K7202*N7202</f>
        <v/>
      </c>
      <c r="P7202">
        <f>IF(E7202=0,0.3,IF(D7202=1,IF(C7202&gt;=Params!$B$13-3,IF(C7202&lt;Params!$B$13,Params!$B$20,0.3),0.3),IF(C7202&gt;=Params!$B$15-3,IF(C7202&lt;Params!$B$15,Params!$B$21,0.3),0.3)))</f>
        <v/>
      </c>
    </row>
    <row r="7203" ht="15" customHeight="1" s="1">
      <c r="A7203" s="9" t="n">
        <v>7200</v>
      </c>
      <c r="B7203" s="6" t="inlineStr">
        <is>
          <t>27/10</t>
        </is>
      </c>
      <c r="C7203" s="6" t="n">
        <v>23</v>
      </c>
      <c r="D7203" s="6" t="n">
        <v>0</v>
      </c>
      <c r="E7203" s="10">
        <f>IF(D7203=1, IF(OR(C7203&lt;10, C7203&gt;=15),1,0), IF(OR(C7203&lt;7, C7203&gt;=18),1,0))</f>
        <v/>
      </c>
      <c r="F7203" s="11" t="n">
        <v>1.434</v>
      </c>
      <c r="G7203" s="12">
        <f>0*8</f>
        <v/>
      </c>
      <c r="H7203" s="12">
        <f>F7203-G7203</f>
        <v/>
      </c>
      <c r="I7203" s="10">
        <f>IF(E7203=0,"Fora",IF(E7202=0,"Carg xar",IF(H7203&lt;0,IF(M7203&lt;0.9,"Carg FV","Stby"),IF(M7203&gt;P7203,"V2H",IF(M7203&lt;0.9,"Carg xar","Stby")))))</f>
        <v/>
      </c>
      <c r="J7203" s="12">
        <f>IF(OR(I7203="Carg FV",I7203="Carg xar"),MIN(IF(I7203="Carg FV",ABS(H7203),7.4),7.4,MAX(0,(0.9-M7203)*40)*0.95),0)</f>
        <v/>
      </c>
      <c r="K7203" s="12">
        <f>IF(I7203="V2H",MIN(MAX(0,H7203),7.4,MAX(0,(M7203-P7203)*40)*0.95),0)</f>
        <v/>
      </c>
      <c r="L7203" s="12">
        <f>IF(E7203=0,0,MAX(0,H7203-K7203))</f>
        <v/>
      </c>
      <c r="M7203" s="13">
        <f>M7202+J7202/40-IF(I7202="V2H",K7202/(0.95*40),0)-IF(E7203=0,IF(E7202=1,IF(D7203=1,30,40)*0.18/(2*40),0),0)-IF(E7203=1,IF(E7202=0,IF(D7203=1,30,40)*0.18/(2*40),0),0)</f>
        <v/>
      </c>
      <c r="N7203" s="14" t="n">
        <v>0.15</v>
      </c>
      <c r="O7203" s="15">
        <f>K7203*N7203</f>
        <v/>
      </c>
      <c r="P7203">
        <f>IF(E7203=0,0.3,IF(D7203=1,IF(C7203&gt;=Params!$B$13-3,IF(C7203&lt;Params!$B$13,Params!$B$20,0.3),0.3),IF(C7203&gt;=Params!$B$15-3,IF(C7203&lt;Params!$B$15,Params!$B$21,0.3),0.3)))</f>
        <v/>
      </c>
    </row>
    <row r="7204" ht="15" customHeight="1" s="1">
      <c r="A7204" s="9" t="n">
        <v>7201</v>
      </c>
      <c r="B7204" s="6" t="inlineStr">
        <is>
          <t>28/10</t>
        </is>
      </c>
      <c r="C7204" s="6" t="n">
        <v>0</v>
      </c>
      <c r="D7204" s="6" t="n">
        <v>0</v>
      </c>
      <c r="E7204" s="10">
        <f>IF(D7204=1, IF(OR(C7204&lt;10, C7204&gt;=15),1,0), IF(OR(C7204&lt;7, C7204&gt;=18),1,0))</f>
        <v/>
      </c>
      <c r="F7204" s="11" t="n">
        <v>1.876</v>
      </c>
      <c r="G7204" s="12">
        <f>0*8</f>
        <v/>
      </c>
      <c r="H7204" s="12">
        <f>F7204-G7204</f>
        <v/>
      </c>
      <c r="I7204" s="10">
        <f>IF(E7204=0,"Fora",IF(E7203=0,"Carg xar",IF(H7204&lt;0,IF(M7204&lt;0.9,"Carg FV","Stby"),IF(M7204&gt;P7204,"V2H",IF(M7204&lt;0.9,"Carg xar","Stby")))))</f>
        <v/>
      </c>
      <c r="J7204" s="12">
        <f>IF(OR(I7204="Carg FV",I7204="Carg xar"),MIN(IF(I7204="Carg FV",ABS(H7204),7.4),7.4,MAX(0,(0.9-M7204)*40)*0.95),0)</f>
        <v/>
      </c>
      <c r="K7204" s="12">
        <f>IF(I7204="V2H",MIN(MAX(0,H7204),7.4,MAX(0,(M7204-P7204)*40)*0.95),0)</f>
        <v/>
      </c>
      <c r="L7204" s="12">
        <f>IF(E7204=0,0,MAX(0,H7204-K7204))</f>
        <v/>
      </c>
      <c r="M7204" s="13">
        <f>M7203+J7203/40-IF(I7203="V2H",K7203/(0.95*40),0)-IF(E7204=0,IF(E7203=1,IF(D7204=1,30,40)*0.18/(2*40),0),0)-IF(E7204=1,IF(E7203=0,IF(D7204=1,30,40)*0.18/(2*40),0),0)</f>
        <v/>
      </c>
      <c r="N7204" s="14" t="n">
        <v>0.09</v>
      </c>
      <c r="O7204" s="15">
        <f>K7204*N7204</f>
        <v/>
      </c>
      <c r="P7204">
        <f>IF(E7204=0,0.3,IF(D7204=1,IF(C7204&gt;=Params!$B$13-3,IF(C7204&lt;Params!$B$13,Params!$B$20,0.3),0.3),IF(C7204&gt;=Params!$B$15-3,IF(C7204&lt;Params!$B$15,Params!$B$21,0.3),0.3)))</f>
        <v/>
      </c>
    </row>
    <row r="7205" ht="15" customHeight="1" s="1">
      <c r="A7205" s="9" t="n">
        <v>7202</v>
      </c>
      <c r="B7205" s="6" t="inlineStr">
        <is>
          <t>28/10</t>
        </is>
      </c>
      <c r="C7205" s="6" t="n">
        <v>1</v>
      </c>
      <c r="D7205" s="6" t="n">
        <v>0</v>
      </c>
      <c r="E7205" s="10">
        <f>IF(D7205=1, IF(OR(C7205&lt;10, C7205&gt;=15),1,0), IF(OR(C7205&lt;7, C7205&gt;=18),1,0))</f>
        <v/>
      </c>
      <c r="F7205" s="11" t="n">
        <v>1.287</v>
      </c>
      <c r="G7205" s="12">
        <f>0*8</f>
        <v/>
      </c>
      <c r="H7205" s="12">
        <f>F7205-G7205</f>
        <v/>
      </c>
      <c r="I7205" s="10">
        <f>IF(E7205=0,"Fora",IF(E7204=0,"Carg xar",IF(H7205&lt;0,IF(M7205&lt;0.9,"Carg FV","Stby"),IF(M7205&gt;P7205,"V2H",IF(M7205&lt;0.9,"Carg xar","Stby")))))</f>
        <v/>
      </c>
      <c r="J7205" s="12">
        <f>IF(OR(I7205="Carg FV",I7205="Carg xar"),MIN(IF(I7205="Carg FV",ABS(H7205),7.4),7.4,MAX(0,(0.9-M7205)*40)*0.95),0)</f>
        <v/>
      </c>
      <c r="K7205" s="12">
        <f>IF(I7205="V2H",MIN(MAX(0,H7205),7.4,MAX(0,(M7205-P7205)*40)*0.95),0)</f>
        <v/>
      </c>
      <c r="L7205" s="12">
        <f>IF(E7205=0,0,MAX(0,H7205-K7205))</f>
        <v/>
      </c>
      <c r="M7205" s="13">
        <f>M7204+J7204/40-IF(I7204="V2H",K7204/(0.95*40),0)-IF(E7205=0,IF(E7204=1,IF(D7205=1,30,40)*0.18/(2*40),0),0)-IF(E7205=1,IF(E7204=0,IF(D7205=1,30,40)*0.18/(2*40),0),0)</f>
        <v/>
      </c>
      <c r="N7205" s="14" t="n">
        <v>0.09</v>
      </c>
      <c r="O7205" s="15">
        <f>K7205*N7205</f>
        <v/>
      </c>
      <c r="P7205">
        <f>IF(E7205=0,0.3,IF(D7205=1,IF(C7205&gt;=Params!$B$13-3,IF(C7205&lt;Params!$B$13,Params!$B$20,0.3),0.3),IF(C7205&gt;=Params!$B$15-3,IF(C7205&lt;Params!$B$15,Params!$B$21,0.3),0.3)))</f>
        <v/>
      </c>
    </row>
    <row r="7206" ht="15" customHeight="1" s="1">
      <c r="A7206" s="9" t="n">
        <v>7203</v>
      </c>
      <c r="B7206" s="6" t="inlineStr">
        <is>
          <t>28/10</t>
        </is>
      </c>
      <c r="C7206" s="6" t="n">
        <v>2</v>
      </c>
      <c r="D7206" s="6" t="n">
        <v>0</v>
      </c>
      <c r="E7206" s="10">
        <f>IF(D7206=1, IF(OR(C7206&lt;10, C7206&gt;=15),1,0), IF(OR(C7206&lt;7, C7206&gt;=18),1,0))</f>
        <v/>
      </c>
      <c r="F7206" s="11" t="n">
        <v>1.715</v>
      </c>
      <c r="G7206" s="12">
        <f>0*8</f>
        <v/>
      </c>
      <c r="H7206" s="12">
        <f>F7206-G7206</f>
        <v/>
      </c>
      <c r="I7206" s="10">
        <f>IF(E7206=0,"Fora",IF(E7205=0,"Carg xar",IF(H7206&lt;0,IF(M7206&lt;0.9,"Carg FV","Stby"),IF(M7206&gt;P7206,"V2H",IF(M7206&lt;0.9,"Carg xar","Stby")))))</f>
        <v/>
      </c>
      <c r="J7206" s="12">
        <f>IF(OR(I7206="Carg FV",I7206="Carg xar"),MIN(IF(I7206="Carg FV",ABS(H7206),7.4),7.4,MAX(0,(0.9-M7206)*40)*0.95),0)</f>
        <v/>
      </c>
      <c r="K7206" s="12">
        <f>IF(I7206="V2H",MIN(MAX(0,H7206),7.4,MAX(0,(M7206-P7206)*40)*0.95),0)</f>
        <v/>
      </c>
      <c r="L7206" s="12">
        <f>IF(E7206=0,0,MAX(0,H7206-K7206))</f>
        <v/>
      </c>
      <c r="M7206" s="13">
        <f>M7205+J7205/40-IF(I7205="V2H",K7205/(0.95*40),0)-IF(E7206=0,IF(E7205=1,IF(D7206=1,30,40)*0.18/(2*40),0),0)-IF(E7206=1,IF(E7205=0,IF(D7206=1,30,40)*0.18/(2*40),0),0)</f>
        <v/>
      </c>
      <c r="N7206" s="14" t="n">
        <v>0.09</v>
      </c>
      <c r="O7206" s="15">
        <f>K7206*N7206</f>
        <v/>
      </c>
      <c r="P7206">
        <f>IF(E7206=0,0.3,IF(D7206=1,IF(C7206&gt;=Params!$B$13-3,IF(C7206&lt;Params!$B$13,Params!$B$20,0.3),0.3),IF(C7206&gt;=Params!$B$15-3,IF(C7206&lt;Params!$B$15,Params!$B$21,0.3),0.3)))</f>
        <v/>
      </c>
    </row>
    <row r="7207" ht="15" customHeight="1" s="1">
      <c r="A7207" s="9" t="n">
        <v>7204</v>
      </c>
      <c r="B7207" s="6" t="inlineStr">
        <is>
          <t>28/10</t>
        </is>
      </c>
      <c r="C7207" s="6" t="n">
        <v>3</v>
      </c>
      <c r="D7207" s="6" t="n">
        <v>0</v>
      </c>
      <c r="E7207" s="10">
        <f>IF(D7207=1, IF(OR(C7207&lt;10, C7207&gt;=15),1,0), IF(OR(C7207&lt;7, C7207&gt;=18),1,0))</f>
        <v/>
      </c>
      <c r="F7207" s="11" t="n">
        <v>1.593</v>
      </c>
      <c r="G7207" s="12">
        <f>0*8</f>
        <v/>
      </c>
      <c r="H7207" s="12">
        <f>F7207-G7207</f>
        <v/>
      </c>
      <c r="I7207" s="10">
        <f>IF(E7207=0,"Fora",IF(E7206=0,"Carg xar",IF(H7207&lt;0,IF(M7207&lt;0.9,"Carg FV","Stby"),IF(M7207&gt;P7207,"V2H",IF(M7207&lt;0.9,"Carg xar","Stby")))))</f>
        <v/>
      </c>
      <c r="J7207" s="12">
        <f>IF(OR(I7207="Carg FV",I7207="Carg xar"),MIN(IF(I7207="Carg FV",ABS(H7207),7.4),7.4,MAX(0,(0.9-M7207)*40)*0.95),0)</f>
        <v/>
      </c>
      <c r="K7207" s="12">
        <f>IF(I7207="V2H",MIN(MAX(0,H7207),7.4,MAX(0,(M7207-P7207)*40)*0.95),0)</f>
        <v/>
      </c>
      <c r="L7207" s="12">
        <f>IF(E7207=0,0,MAX(0,H7207-K7207))</f>
        <v/>
      </c>
      <c r="M7207" s="13">
        <f>M7206+J7206/40-IF(I7206="V2H",K7206/(0.95*40),0)-IF(E7207=0,IF(E7206=1,IF(D7207=1,30,40)*0.18/(2*40),0),0)-IF(E7207=1,IF(E7206=0,IF(D7207=1,30,40)*0.18/(2*40),0),0)</f>
        <v/>
      </c>
      <c r="N7207" s="14" t="n">
        <v>0.09</v>
      </c>
      <c r="O7207" s="15">
        <f>K7207*N7207</f>
        <v/>
      </c>
      <c r="P7207">
        <f>IF(E7207=0,0.3,IF(D7207=1,IF(C7207&gt;=Params!$B$13-3,IF(C7207&lt;Params!$B$13,Params!$B$20,0.3),0.3),IF(C7207&gt;=Params!$B$15-3,IF(C7207&lt;Params!$B$15,Params!$B$21,0.3),0.3)))</f>
        <v/>
      </c>
    </row>
    <row r="7208" ht="15" customHeight="1" s="1">
      <c r="A7208" s="9" t="n">
        <v>7205</v>
      </c>
      <c r="B7208" s="6" t="inlineStr">
        <is>
          <t>28/10</t>
        </is>
      </c>
      <c r="C7208" s="6" t="n">
        <v>4</v>
      </c>
      <c r="D7208" s="6" t="n">
        <v>0</v>
      </c>
      <c r="E7208" s="10">
        <f>IF(D7208=1, IF(OR(C7208&lt;10, C7208&gt;=15),1,0), IF(OR(C7208&lt;7, C7208&gt;=18),1,0))</f>
        <v/>
      </c>
      <c r="F7208" s="11" t="n">
        <v>1.352</v>
      </c>
      <c r="G7208" s="12">
        <f>0*8</f>
        <v/>
      </c>
      <c r="H7208" s="12">
        <f>F7208-G7208</f>
        <v/>
      </c>
      <c r="I7208" s="10">
        <f>IF(E7208=0,"Fora",IF(E7207=0,"Carg xar",IF(H7208&lt;0,IF(M7208&lt;0.9,"Carg FV","Stby"),IF(M7208&gt;P7208,"V2H",IF(M7208&lt;0.9,"Carg xar","Stby")))))</f>
        <v/>
      </c>
      <c r="J7208" s="12">
        <f>IF(OR(I7208="Carg FV",I7208="Carg xar"),MIN(IF(I7208="Carg FV",ABS(H7208),7.4),7.4,MAX(0,(0.9-M7208)*40)*0.95),0)</f>
        <v/>
      </c>
      <c r="K7208" s="12">
        <f>IF(I7208="V2H",MIN(MAX(0,H7208),7.4,MAX(0,(M7208-P7208)*40)*0.95),0)</f>
        <v/>
      </c>
      <c r="L7208" s="12">
        <f>IF(E7208=0,0,MAX(0,H7208-K7208))</f>
        <v/>
      </c>
      <c r="M7208" s="13">
        <f>M7207+J7207/40-IF(I7207="V2H",K7207/(0.95*40),0)-IF(E7208=0,IF(E7207=1,IF(D7208=1,30,40)*0.18/(2*40),0),0)-IF(E7208=1,IF(E7207=0,IF(D7208=1,30,40)*0.18/(2*40),0),0)</f>
        <v/>
      </c>
      <c r="N7208" s="14" t="n">
        <v>0.09</v>
      </c>
      <c r="O7208" s="15">
        <f>K7208*N7208</f>
        <v/>
      </c>
      <c r="P7208">
        <f>IF(E7208=0,0.3,IF(D7208=1,IF(C7208&gt;=Params!$B$13-3,IF(C7208&lt;Params!$B$13,Params!$B$20,0.3),0.3),IF(C7208&gt;=Params!$B$15-3,IF(C7208&lt;Params!$B$15,Params!$B$21,0.3),0.3)))</f>
        <v/>
      </c>
    </row>
    <row r="7209" ht="15" customHeight="1" s="1">
      <c r="A7209" s="9" t="n">
        <v>7206</v>
      </c>
      <c r="B7209" s="6" t="inlineStr">
        <is>
          <t>28/10</t>
        </is>
      </c>
      <c r="C7209" s="6" t="n">
        <v>5</v>
      </c>
      <c r="D7209" s="6" t="n">
        <v>0</v>
      </c>
      <c r="E7209" s="10">
        <f>IF(D7209=1, IF(OR(C7209&lt;10, C7209&gt;=15),1,0), IF(OR(C7209&lt;7, C7209&gt;=18),1,0))</f>
        <v/>
      </c>
      <c r="F7209" s="11" t="n">
        <v>1.438</v>
      </c>
      <c r="G7209" s="12">
        <f>0*8</f>
        <v/>
      </c>
      <c r="H7209" s="12">
        <f>F7209-G7209</f>
        <v/>
      </c>
      <c r="I7209" s="10">
        <f>IF(E7209=0,"Fora",IF(E7208=0,"Carg xar",IF(H7209&lt;0,IF(M7209&lt;0.9,"Carg FV","Stby"),IF(M7209&gt;P7209,"V2H",IF(M7209&lt;0.9,"Carg xar","Stby")))))</f>
        <v/>
      </c>
      <c r="J7209" s="12">
        <f>IF(OR(I7209="Carg FV",I7209="Carg xar"),MIN(IF(I7209="Carg FV",ABS(H7209),7.4),7.4,MAX(0,(0.9-M7209)*40)*0.95),0)</f>
        <v/>
      </c>
      <c r="K7209" s="12">
        <f>IF(I7209="V2H",MIN(MAX(0,H7209),7.4,MAX(0,(M7209-P7209)*40)*0.95),0)</f>
        <v/>
      </c>
      <c r="L7209" s="12">
        <f>IF(E7209=0,0,MAX(0,H7209-K7209))</f>
        <v/>
      </c>
      <c r="M7209" s="13">
        <f>M7208+J7208/40-IF(I7208="V2H",K7208/(0.95*40),0)-IF(E7209=0,IF(E7208=1,IF(D7209=1,30,40)*0.18/(2*40),0),0)-IF(E7209=1,IF(E7208=0,IF(D7209=1,30,40)*0.18/(2*40),0),0)</f>
        <v/>
      </c>
      <c r="N7209" s="14" t="n">
        <v>0.09</v>
      </c>
      <c r="O7209" s="15">
        <f>K7209*N7209</f>
        <v/>
      </c>
      <c r="P7209">
        <f>IF(E7209=0,0.3,IF(D7209=1,IF(C7209&gt;=Params!$B$13-3,IF(C7209&lt;Params!$B$13,Params!$B$20,0.3),0.3),IF(C7209&gt;=Params!$B$15-3,IF(C7209&lt;Params!$B$15,Params!$B$21,0.3),0.3)))</f>
        <v/>
      </c>
    </row>
    <row r="7210" ht="15" customHeight="1" s="1">
      <c r="A7210" s="9" t="n">
        <v>7207</v>
      </c>
      <c r="B7210" s="6" t="inlineStr">
        <is>
          <t>28/10</t>
        </is>
      </c>
      <c r="C7210" s="6" t="n">
        <v>6</v>
      </c>
      <c r="D7210" s="6" t="n">
        <v>0</v>
      </c>
      <c r="E7210" s="10">
        <f>IF(D7210=1, IF(OR(C7210&lt;10, C7210&gt;=15),1,0), IF(OR(C7210&lt;7, C7210&gt;=18),1,0))</f>
        <v/>
      </c>
      <c r="F7210" s="11" t="n">
        <v>1.208</v>
      </c>
      <c r="G7210" s="12">
        <f>0*8</f>
        <v/>
      </c>
      <c r="H7210" s="12">
        <f>F7210-G7210</f>
        <v/>
      </c>
      <c r="I7210" s="10">
        <f>IF(E7210=0,"Fora",IF(E7209=0,"Carg xar",IF(H7210&lt;0,IF(M7210&lt;0.9,"Carg FV","Stby"),IF(M7210&gt;P7210,"V2H",IF(M7210&lt;0.9,"Carg xar","Stby")))))</f>
        <v/>
      </c>
      <c r="J7210" s="12">
        <f>IF(OR(I7210="Carg FV",I7210="Carg xar"),MIN(IF(I7210="Carg FV",ABS(H7210),7.4),7.4,MAX(0,(0.9-M7210)*40)*0.95),0)</f>
        <v/>
      </c>
      <c r="K7210" s="12">
        <f>IF(I7210="V2H",MIN(MAX(0,H7210),7.4,MAX(0,(M7210-P7210)*40)*0.95),0)</f>
        <v/>
      </c>
      <c r="L7210" s="12">
        <f>IF(E7210=0,0,MAX(0,H7210-K7210))</f>
        <v/>
      </c>
      <c r="M7210" s="13">
        <f>M7209+J7209/40-IF(I7209="V2H",K7209/(0.95*40),0)-IF(E7210=0,IF(E7209=1,IF(D7210=1,30,40)*0.18/(2*40),0),0)-IF(E7210=1,IF(E7209=0,IF(D7210=1,30,40)*0.18/(2*40),0),0)</f>
        <v/>
      </c>
      <c r="N7210" s="14" t="n">
        <v>0.09</v>
      </c>
      <c r="O7210" s="15">
        <f>K7210*N7210</f>
        <v/>
      </c>
      <c r="P7210">
        <f>IF(E7210=0,0.3,IF(D7210=1,IF(C7210&gt;=Params!$B$13-3,IF(C7210&lt;Params!$B$13,Params!$B$20,0.3),0.3),IF(C7210&gt;=Params!$B$15-3,IF(C7210&lt;Params!$B$15,Params!$B$21,0.3),0.3)))</f>
        <v/>
      </c>
    </row>
    <row r="7211" ht="15" customHeight="1" s="1">
      <c r="A7211" s="9" t="n">
        <v>7208</v>
      </c>
      <c r="B7211" s="6" t="inlineStr">
        <is>
          <t>28/10</t>
        </is>
      </c>
      <c r="C7211" s="6" t="n">
        <v>7</v>
      </c>
      <c r="D7211" s="6" t="n">
        <v>0</v>
      </c>
      <c r="E7211" s="10">
        <f>IF(D7211=1, IF(OR(C7211&lt;10, C7211&gt;=15),1,0), IF(OR(C7211&lt;7, C7211&gt;=18),1,0))</f>
        <v/>
      </c>
      <c r="F7211" s="11" t="n">
        <v>2.06</v>
      </c>
      <c r="G7211" s="12">
        <f>0.02*8</f>
        <v/>
      </c>
      <c r="H7211" s="12">
        <f>F7211-G7211</f>
        <v/>
      </c>
      <c r="I7211" s="10">
        <f>IF(E7211=0,"Fora",IF(E7210=0,"Carg xar",IF(H7211&lt;0,IF(M7211&lt;0.9,"Carg FV","Stby"),IF(M7211&gt;P7211,"V2H",IF(M7211&lt;0.9,"Carg xar","Stby")))))</f>
        <v/>
      </c>
      <c r="J7211" s="12">
        <f>IF(OR(I7211="Carg FV",I7211="Carg xar"),MIN(IF(I7211="Carg FV",ABS(H7211),7.4),7.4,MAX(0,(0.9-M7211)*40)*0.95),0)</f>
        <v/>
      </c>
      <c r="K7211" s="12">
        <f>IF(I7211="V2H",MIN(MAX(0,H7211),7.4,MAX(0,(M7211-P7211)*40)*0.95),0)</f>
        <v/>
      </c>
      <c r="L7211" s="12">
        <f>IF(E7211=0,0,MAX(0,H7211-K7211))</f>
        <v/>
      </c>
      <c r="M7211" s="13">
        <f>M7210+J7210/40-IF(I7210="V2H",K7210/(0.95*40),0)-IF(E7211=0,IF(E7210=1,IF(D7211=1,30,40)*0.18/(2*40),0),0)-IF(E7211=1,IF(E7210=0,IF(D7211=1,30,40)*0.18/(2*40),0),0)</f>
        <v/>
      </c>
      <c r="N7211" s="14" t="n">
        <v>0.09</v>
      </c>
      <c r="O7211" s="15">
        <f>K7211*N7211</f>
        <v/>
      </c>
      <c r="P7211">
        <f>IF(E7211=0,0.3,IF(D7211=1,IF(C7211&gt;=Params!$B$13-3,IF(C7211&lt;Params!$B$13,Params!$B$20,0.3),0.3),IF(C7211&gt;=Params!$B$15-3,IF(C7211&lt;Params!$B$15,Params!$B$21,0.3),0.3)))</f>
        <v/>
      </c>
    </row>
    <row r="7212" ht="15" customHeight="1" s="1">
      <c r="A7212" s="9" t="n">
        <v>7209</v>
      </c>
      <c r="B7212" s="6" t="inlineStr">
        <is>
          <t>28/10</t>
        </is>
      </c>
      <c r="C7212" s="6" t="n">
        <v>8</v>
      </c>
      <c r="D7212" s="6" t="n">
        <v>0</v>
      </c>
      <c r="E7212" s="10">
        <f>IF(D7212=1, IF(OR(C7212&lt;10, C7212&gt;=15),1,0), IF(OR(C7212&lt;7, C7212&gt;=18),1,0))</f>
        <v/>
      </c>
      <c r="F7212" s="11" t="n">
        <v>0.505</v>
      </c>
      <c r="G7212" s="12">
        <f>0.14*8</f>
        <v/>
      </c>
      <c r="H7212" s="12">
        <f>F7212-G7212</f>
        <v/>
      </c>
      <c r="I7212" s="10">
        <f>IF(E7212=0,"Fora",IF(E7211=0,"Carg xar",IF(H7212&lt;0,IF(M7212&lt;0.9,"Carg FV","Stby"),IF(M7212&gt;P7212,"V2H",IF(M7212&lt;0.9,"Carg xar","Stby")))))</f>
        <v/>
      </c>
      <c r="J7212" s="12">
        <f>IF(OR(I7212="Carg FV",I7212="Carg xar"),MIN(IF(I7212="Carg FV",ABS(H7212),7.4),7.4,MAX(0,(0.9-M7212)*40)*0.95),0)</f>
        <v/>
      </c>
      <c r="K7212" s="12">
        <f>IF(I7212="V2H",MIN(MAX(0,H7212),7.4,MAX(0,(M7212-P7212)*40)*0.95),0)</f>
        <v/>
      </c>
      <c r="L7212" s="12">
        <f>IF(E7212=0,0,MAX(0,H7212-K7212))</f>
        <v/>
      </c>
      <c r="M7212" s="13">
        <f>M7211+J7211/40-IF(I7211="V2H",K7211/(0.95*40),0)-IF(E7212=0,IF(E7211=1,IF(D7212=1,30,40)*0.18/(2*40),0),0)-IF(E7212=1,IF(E7211=0,IF(D7212=1,30,40)*0.18/(2*40),0),0)</f>
        <v/>
      </c>
      <c r="N7212" s="14" t="n">
        <v>0.15</v>
      </c>
      <c r="O7212" s="15">
        <f>K7212*N7212</f>
        <v/>
      </c>
      <c r="P7212">
        <f>IF(E7212=0,0.3,IF(D7212=1,IF(C7212&gt;=Params!$B$13-3,IF(C7212&lt;Params!$B$13,Params!$B$20,0.3),0.3),IF(C7212&gt;=Params!$B$15-3,IF(C7212&lt;Params!$B$15,Params!$B$21,0.3),0.3)))</f>
        <v/>
      </c>
    </row>
    <row r="7213" ht="15" customHeight="1" s="1">
      <c r="A7213" s="9" t="n">
        <v>7210</v>
      </c>
      <c r="B7213" s="6" t="inlineStr">
        <is>
          <t>28/10</t>
        </is>
      </c>
      <c r="C7213" s="6" t="n">
        <v>9</v>
      </c>
      <c r="D7213" s="6" t="n">
        <v>0</v>
      </c>
      <c r="E7213" s="10">
        <f>IF(D7213=1, IF(OR(C7213&lt;10, C7213&gt;=15),1,0), IF(OR(C7213&lt;7, C7213&gt;=18),1,0))</f>
        <v/>
      </c>
      <c r="F7213" s="11" t="n">
        <v>3.542</v>
      </c>
      <c r="G7213" s="12">
        <f>0.32*8</f>
        <v/>
      </c>
      <c r="H7213" s="12">
        <f>F7213-G7213</f>
        <v/>
      </c>
      <c r="I7213" s="10">
        <f>IF(E7213=0,"Fora",IF(E7212=0,"Carg xar",IF(H7213&lt;0,IF(M7213&lt;0.9,"Carg FV","Stby"),IF(M7213&gt;P7213,"V2H",IF(M7213&lt;0.9,"Carg xar","Stby")))))</f>
        <v/>
      </c>
      <c r="J7213" s="12">
        <f>IF(OR(I7213="Carg FV",I7213="Carg xar"),MIN(IF(I7213="Carg FV",ABS(H7213),7.4),7.4,MAX(0,(0.9-M7213)*40)*0.95),0)</f>
        <v/>
      </c>
      <c r="K7213" s="12">
        <f>IF(I7213="V2H",MIN(MAX(0,H7213),7.4,MAX(0,(M7213-P7213)*40)*0.95),0)</f>
        <v/>
      </c>
      <c r="L7213" s="12">
        <f>IF(E7213=0,0,MAX(0,H7213-K7213))</f>
        <v/>
      </c>
      <c r="M7213" s="13">
        <f>M7212+J7212/40-IF(I7212="V2H",K7212/(0.95*40),0)-IF(E7213=0,IF(E7212=1,IF(D7213=1,30,40)*0.18/(2*40),0),0)-IF(E7213=1,IF(E7212=0,IF(D7213=1,30,40)*0.18/(2*40),0),0)</f>
        <v/>
      </c>
      <c r="N7213" s="14" t="n">
        <v>0.15</v>
      </c>
      <c r="O7213" s="15">
        <f>K7213*N7213</f>
        <v/>
      </c>
      <c r="P7213">
        <f>IF(E7213=0,0.3,IF(D7213=1,IF(C7213&gt;=Params!$B$13-3,IF(C7213&lt;Params!$B$13,Params!$B$20,0.3),0.3),IF(C7213&gt;=Params!$B$15-3,IF(C7213&lt;Params!$B$15,Params!$B$21,0.3),0.3)))</f>
        <v/>
      </c>
    </row>
    <row r="7214" ht="15" customHeight="1" s="1">
      <c r="A7214" s="9" t="n">
        <v>7211</v>
      </c>
      <c r="B7214" s="6" t="inlineStr">
        <is>
          <t>28/10</t>
        </is>
      </c>
      <c r="C7214" s="6" t="n">
        <v>10</v>
      </c>
      <c r="D7214" s="6" t="n">
        <v>0</v>
      </c>
      <c r="E7214" s="10">
        <f>IF(D7214=1, IF(OR(C7214&lt;10, C7214&gt;=15),1,0), IF(OR(C7214&lt;7, C7214&gt;=18),1,0))</f>
        <v/>
      </c>
      <c r="F7214" s="11" t="n">
        <v>2.522</v>
      </c>
      <c r="G7214" s="12">
        <f>0.52*8</f>
        <v/>
      </c>
      <c r="H7214" s="12">
        <f>F7214-G7214</f>
        <v/>
      </c>
      <c r="I7214" s="10">
        <f>IF(E7214=0,"Fora",IF(E7213=0,"Carg xar",IF(H7214&lt;0,IF(M7214&lt;0.9,"Carg FV","Stby"),IF(M7214&gt;P7214,"V2H",IF(M7214&lt;0.9,"Carg xar","Stby")))))</f>
        <v/>
      </c>
      <c r="J7214" s="12">
        <f>IF(OR(I7214="Carg FV",I7214="Carg xar"),MIN(IF(I7214="Carg FV",ABS(H7214),7.4),7.4,MAX(0,(0.9-M7214)*40)*0.95),0)</f>
        <v/>
      </c>
      <c r="K7214" s="12">
        <f>IF(I7214="V2H",MIN(MAX(0,H7214),7.4,MAX(0,(M7214-P7214)*40)*0.95),0)</f>
        <v/>
      </c>
      <c r="L7214" s="12">
        <f>IF(E7214=0,0,MAX(0,H7214-K7214))</f>
        <v/>
      </c>
      <c r="M7214" s="13">
        <f>M7213+J7213/40-IF(I7213="V2H",K7213/(0.95*40),0)-IF(E7214=0,IF(E7213=1,IF(D7214=1,30,40)*0.18/(2*40),0),0)-IF(E7214=1,IF(E7213=0,IF(D7214=1,30,40)*0.18/(2*40),0),0)</f>
        <v/>
      </c>
      <c r="N7214" s="14" t="n">
        <v>0.2</v>
      </c>
      <c r="O7214" s="15">
        <f>K7214*N7214</f>
        <v/>
      </c>
      <c r="P7214">
        <f>IF(E7214=0,0.3,IF(D7214=1,IF(C7214&gt;=Params!$B$13-3,IF(C7214&lt;Params!$B$13,Params!$B$20,0.3),0.3),IF(C7214&gt;=Params!$B$15-3,IF(C7214&lt;Params!$B$15,Params!$B$21,0.3),0.3)))</f>
        <v/>
      </c>
    </row>
    <row r="7215" ht="15" customHeight="1" s="1">
      <c r="A7215" s="9" t="n">
        <v>7212</v>
      </c>
      <c r="B7215" s="6" t="inlineStr">
        <is>
          <t>28/10</t>
        </is>
      </c>
      <c r="C7215" s="6" t="n">
        <v>11</v>
      </c>
      <c r="D7215" s="6" t="n">
        <v>0</v>
      </c>
      <c r="E7215" s="10">
        <f>IF(D7215=1, IF(OR(C7215&lt;10, C7215&gt;=15),1,0), IF(OR(C7215&lt;7, C7215&gt;=18),1,0))</f>
        <v/>
      </c>
      <c r="F7215" s="11" t="n">
        <v>1.367</v>
      </c>
      <c r="G7215" s="12">
        <f>0.65*8</f>
        <v/>
      </c>
      <c r="H7215" s="12">
        <f>F7215-G7215</f>
        <v/>
      </c>
      <c r="I7215" s="10">
        <f>IF(E7215=0,"Fora",IF(E7214=0,"Carg xar",IF(H7215&lt;0,IF(M7215&lt;0.9,"Carg FV","Stby"),IF(M7215&gt;P7215,"V2H",IF(M7215&lt;0.9,"Carg xar","Stby")))))</f>
        <v/>
      </c>
      <c r="J7215" s="12">
        <f>IF(OR(I7215="Carg FV",I7215="Carg xar"),MIN(IF(I7215="Carg FV",ABS(H7215),7.4),7.4,MAX(0,(0.9-M7215)*40)*0.95),0)</f>
        <v/>
      </c>
      <c r="K7215" s="12">
        <f>IF(I7215="V2H",MIN(MAX(0,H7215),7.4,MAX(0,(M7215-P7215)*40)*0.95),0)</f>
        <v/>
      </c>
      <c r="L7215" s="12">
        <f>IF(E7215=0,0,MAX(0,H7215-K7215))</f>
        <v/>
      </c>
      <c r="M7215" s="13">
        <f>M7214+J7214/40-IF(I7214="V2H",K7214/(0.95*40),0)-IF(E7215=0,IF(E7214=1,IF(D7215=1,30,40)*0.18/(2*40),0),0)-IF(E7215=1,IF(E7214=0,IF(D7215=1,30,40)*0.18/(2*40),0),0)</f>
        <v/>
      </c>
      <c r="N7215" s="14" t="n">
        <v>0.2</v>
      </c>
      <c r="O7215" s="15">
        <f>K7215*N7215</f>
        <v/>
      </c>
      <c r="P7215">
        <f>IF(E7215=0,0.3,IF(D7215=1,IF(C7215&gt;=Params!$B$13-3,IF(C7215&lt;Params!$B$13,Params!$B$20,0.3),0.3),IF(C7215&gt;=Params!$B$15-3,IF(C7215&lt;Params!$B$15,Params!$B$21,0.3),0.3)))</f>
        <v/>
      </c>
    </row>
    <row r="7216" ht="15" customHeight="1" s="1">
      <c r="A7216" s="9" t="n">
        <v>7213</v>
      </c>
      <c r="B7216" s="6" t="inlineStr">
        <is>
          <t>28/10</t>
        </is>
      </c>
      <c r="C7216" s="6" t="n">
        <v>12</v>
      </c>
      <c r="D7216" s="6" t="n">
        <v>0</v>
      </c>
      <c r="E7216" s="10">
        <f>IF(D7216=1, IF(OR(C7216&lt;10, C7216&gt;=15),1,0), IF(OR(C7216&lt;7, C7216&gt;=18),1,0))</f>
        <v/>
      </c>
      <c r="F7216" s="11" t="n">
        <v>0</v>
      </c>
      <c r="G7216" s="12">
        <f>0.72*8</f>
        <v/>
      </c>
      <c r="H7216" s="12">
        <f>F7216-G7216</f>
        <v/>
      </c>
      <c r="I7216" s="10">
        <f>IF(E7216=0,"Fora",IF(E7215=0,"Carg xar",IF(H7216&lt;0,IF(M7216&lt;0.9,"Carg FV","Stby"),IF(M7216&gt;P7216,"V2H",IF(M7216&lt;0.9,"Carg xar","Stby")))))</f>
        <v/>
      </c>
      <c r="J7216" s="12">
        <f>IF(OR(I7216="Carg FV",I7216="Carg xar"),MIN(IF(I7216="Carg FV",ABS(H7216),7.4),7.4,MAX(0,(0.9-M7216)*40)*0.95),0)</f>
        <v/>
      </c>
      <c r="K7216" s="12">
        <f>IF(I7216="V2H",MIN(MAX(0,H7216),7.4,MAX(0,(M7216-P7216)*40)*0.95),0)</f>
        <v/>
      </c>
      <c r="L7216" s="12">
        <f>IF(E7216=0,0,MAX(0,H7216-K7216))</f>
        <v/>
      </c>
      <c r="M7216" s="13">
        <f>M7215+J7215/40-IF(I7215="V2H",K7215/(0.95*40),0)-IF(E7216=0,IF(E7215=1,IF(D7216=1,30,40)*0.18/(2*40),0),0)-IF(E7216=1,IF(E7215=0,IF(D7216=1,30,40)*0.18/(2*40),0),0)</f>
        <v/>
      </c>
      <c r="N7216" s="14" t="n">
        <v>0.2</v>
      </c>
      <c r="O7216" s="15">
        <f>K7216*N7216</f>
        <v/>
      </c>
      <c r="P7216">
        <f>IF(E7216=0,0.3,IF(D7216=1,IF(C7216&gt;=Params!$B$13-3,IF(C7216&lt;Params!$B$13,Params!$B$20,0.3),0.3),IF(C7216&gt;=Params!$B$15-3,IF(C7216&lt;Params!$B$15,Params!$B$21,0.3),0.3)))</f>
        <v/>
      </c>
    </row>
    <row r="7217" ht="15" customHeight="1" s="1">
      <c r="A7217" s="9" t="n">
        <v>7214</v>
      </c>
      <c r="B7217" s="6" t="inlineStr">
        <is>
          <t>28/10</t>
        </is>
      </c>
      <c r="C7217" s="6" t="n">
        <v>13</v>
      </c>
      <c r="D7217" s="6" t="n">
        <v>0</v>
      </c>
      <c r="E7217" s="10">
        <f>IF(D7217=1, IF(OR(C7217&lt;10, C7217&gt;=15),1,0), IF(OR(C7217&lt;7, C7217&gt;=18),1,0))</f>
        <v/>
      </c>
      <c r="F7217" s="11" t="n">
        <v>0</v>
      </c>
      <c r="G7217" s="12">
        <f>0.68*8</f>
        <v/>
      </c>
      <c r="H7217" s="12">
        <f>F7217-G7217</f>
        <v/>
      </c>
      <c r="I7217" s="10">
        <f>IF(E7217=0,"Fora",IF(E7216=0,"Carg xar",IF(H7217&lt;0,IF(M7217&lt;0.9,"Carg FV","Stby"),IF(M7217&gt;P7217,"V2H",IF(M7217&lt;0.9,"Carg xar","Stby")))))</f>
        <v/>
      </c>
      <c r="J7217" s="12">
        <f>IF(OR(I7217="Carg FV",I7217="Carg xar"),MIN(IF(I7217="Carg FV",ABS(H7217),7.4),7.4,MAX(0,(0.9-M7217)*40)*0.95),0)</f>
        <v/>
      </c>
      <c r="K7217" s="12">
        <f>IF(I7217="V2H",MIN(MAX(0,H7217),7.4,MAX(0,(M7217-P7217)*40)*0.95),0)</f>
        <v/>
      </c>
      <c r="L7217" s="12">
        <f>IF(E7217=0,0,MAX(0,H7217-K7217))</f>
        <v/>
      </c>
      <c r="M7217" s="13">
        <f>M7216+J7216/40-IF(I7216="V2H",K7216/(0.95*40),0)-IF(E7217=0,IF(E7216=1,IF(D7217=1,30,40)*0.18/(2*40),0),0)-IF(E7217=1,IF(E7216=0,IF(D7217=1,30,40)*0.18/(2*40),0),0)</f>
        <v/>
      </c>
      <c r="N7217" s="14" t="n">
        <v>0.2</v>
      </c>
      <c r="O7217" s="15">
        <f>K7217*N7217</f>
        <v/>
      </c>
      <c r="P7217">
        <f>IF(E7217=0,0.3,IF(D7217=1,IF(C7217&gt;=Params!$B$13-3,IF(C7217&lt;Params!$B$13,Params!$B$20,0.3),0.3),IF(C7217&gt;=Params!$B$15-3,IF(C7217&lt;Params!$B$15,Params!$B$21,0.3),0.3)))</f>
        <v/>
      </c>
    </row>
    <row r="7218" ht="15" customHeight="1" s="1">
      <c r="A7218" s="9" t="n">
        <v>7215</v>
      </c>
      <c r="B7218" s="6" t="inlineStr">
        <is>
          <t>28/10</t>
        </is>
      </c>
      <c r="C7218" s="6" t="n">
        <v>14</v>
      </c>
      <c r="D7218" s="6" t="n">
        <v>0</v>
      </c>
      <c r="E7218" s="10">
        <f>IF(D7218=1, IF(OR(C7218&lt;10, C7218&gt;=15),1,0), IF(OR(C7218&lt;7, C7218&gt;=18),1,0))</f>
        <v/>
      </c>
      <c r="F7218" s="11" t="n">
        <v>0</v>
      </c>
      <c r="G7218" s="12">
        <f>0.55*8</f>
        <v/>
      </c>
      <c r="H7218" s="12">
        <f>F7218-G7218</f>
        <v/>
      </c>
      <c r="I7218" s="10">
        <f>IF(E7218=0,"Fora",IF(E7217=0,"Carg xar",IF(H7218&lt;0,IF(M7218&lt;0.9,"Carg FV","Stby"),IF(M7218&gt;P7218,"V2H",IF(M7218&lt;0.9,"Carg xar","Stby")))))</f>
        <v/>
      </c>
      <c r="J7218" s="12">
        <f>IF(OR(I7218="Carg FV",I7218="Carg xar"),MIN(IF(I7218="Carg FV",ABS(H7218),7.4),7.4,MAX(0,(0.9-M7218)*40)*0.95),0)</f>
        <v/>
      </c>
      <c r="K7218" s="12">
        <f>IF(I7218="V2H",MIN(MAX(0,H7218),7.4,MAX(0,(M7218-P7218)*40)*0.95),0)</f>
        <v/>
      </c>
      <c r="L7218" s="12">
        <f>IF(E7218=0,0,MAX(0,H7218-K7218))</f>
        <v/>
      </c>
      <c r="M7218" s="13">
        <f>M7217+J7217/40-IF(I7217="V2H",K7217/(0.95*40),0)-IF(E7218=0,IF(E7217=1,IF(D7218=1,30,40)*0.18/(2*40),0),0)-IF(E7218=1,IF(E7217=0,IF(D7218=1,30,40)*0.18/(2*40),0),0)</f>
        <v/>
      </c>
      <c r="N7218" s="14" t="n">
        <v>0.15</v>
      </c>
      <c r="O7218" s="15">
        <f>K7218*N7218</f>
        <v/>
      </c>
      <c r="P7218">
        <f>IF(E7218=0,0.3,IF(D7218=1,IF(C7218&gt;=Params!$B$13-3,IF(C7218&lt;Params!$B$13,Params!$B$20,0.3),0.3),IF(C7218&gt;=Params!$B$15-3,IF(C7218&lt;Params!$B$15,Params!$B$21,0.3),0.3)))</f>
        <v/>
      </c>
    </row>
    <row r="7219" ht="15" customHeight="1" s="1">
      <c r="A7219" s="9" t="n">
        <v>7216</v>
      </c>
      <c r="B7219" s="6" t="inlineStr">
        <is>
          <t>28/10</t>
        </is>
      </c>
      <c r="C7219" s="6" t="n">
        <v>15</v>
      </c>
      <c r="D7219" s="6" t="n">
        <v>0</v>
      </c>
      <c r="E7219" s="10">
        <f>IF(D7219=1, IF(OR(C7219&lt;10, C7219&gt;=15),1,0), IF(OR(C7219&lt;7, C7219&gt;=18),1,0))</f>
        <v/>
      </c>
      <c r="F7219" s="11" t="n">
        <v>0</v>
      </c>
      <c r="G7219" s="12">
        <f>0.38*8</f>
        <v/>
      </c>
      <c r="H7219" s="12">
        <f>F7219-G7219</f>
        <v/>
      </c>
      <c r="I7219" s="10">
        <f>IF(E7219=0,"Fora",IF(E7218=0,"Carg xar",IF(H7219&lt;0,IF(M7219&lt;0.9,"Carg FV","Stby"),IF(M7219&gt;P7219,"V2H",IF(M7219&lt;0.9,"Carg xar","Stby")))))</f>
        <v/>
      </c>
      <c r="J7219" s="12">
        <f>IF(OR(I7219="Carg FV",I7219="Carg xar"),MIN(IF(I7219="Carg FV",ABS(H7219),7.4),7.4,MAX(0,(0.9-M7219)*40)*0.95),0)</f>
        <v/>
      </c>
      <c r="K7219" s="12">
        <f>IF(I7219="V2H",MIN(MAX(0,H7219),7.4,MAX(0,(M7219-P7219)*40)*0.95),0)</f>
        <v/>
      </c>
      <c r="L7219" s="12">
        <f>IF(E7219=0,0,MAX(0,H7219-K7219))</f>
        <v/>
      </c>
      <c r="M7219" s="13">
        <f>M7218+J7218/40-IF(I7218="V2H",K7218/(0.95*40),0)-IF(E7219=0,IF(E7218=1,IF(D7219=1,30,40)*0.18/(2*40),0),0)-IF(E7219=1,IF(E7218=0,IF(D7219=1,30,40)*0.18/(2*40),0),0)</f>
        <v/>
      </c>
      <c r="N7219" s="14" t="n">
        <v>0.15</v>
      </c>
      <c r="O7219" s="15">
        <f>K7219*N7219</f>
        <v/>
      </c>
      <c r="P7219">
        <f>IF(E7219=0,0.3,IF(D7219=1,IF(C7219&gt;=Params!$B$13-3,IF(C7219&lt;Params!$B$13,Params!$B$20,0.3),0.3),IF(C7219&gt;=Params!$B$15-3,IF(C7219&lt;Params!$B$15,Params!$B$21,0.3),0.3)))</f>
        <v/>
      </c>
    </row>
    <row r="7220" ht="15" customHeight="1" s="1">
      <c r="A7220" s="9" t="n">
        <v>7217</v>
      </c>
      <c r="B7220" s="6" t="inlineStr">
        <is>
          <t>28/10</t>
        </is>
      </c>
      <c r="C7220" s="6" t="n">
        <v>16</v>
      </c>
      <c r="D7220" s="6" t="n">
        <v>0</v>
      </c>
      <c r="E7220" s="10">
        <f>IF(D7220=1, IF(OR(C7220&lt;10, C7220&gt;=15),1,0), IF(OR(C7220&lt;7, C7220&gt;=18),1,0))</f>
        <v/>
      </c>
      <c r="F7220" s="11" t="n">
        <v>0</v>
      </c>
      <c r="G7220" s="12">
        <f>0.18*8</f>
        <v/>
      </c>
      <c r="H7220" s="12">
        <f>F7220-G7220</f>
        <v/>
      </c>
      <c r="I7220" s="10">
        <f>IF(E7220=0,"Fora",IF(E7219=0,"Carg xar",IF(H7220&lt;0,IF(M7220&lt;0.9,"Carg FV","Stby"),IF(M7220&gt;P7220,"V2H",IF(M7220&lt;0.9,"Carg xar","Stby")))))</f>
        <v/>
      </c>
      <c r="J7220" s="12">
        <f>IF(OR(I7220="Carg FV",I7220="Carg xar"),MIN(IF(I7220="Carg FV",ABS(H7220),7.4),7.4,MAX(0,(0.9-M7220)*40)*0.95),0)</f>
        <v/>
      </c>
      <c r="K7220" s="12">
        <f>IF(I7220="V2H",MIN(MAX(0,H7220),7.4,MAX(0,(M7220-P7220)*40)*0.95),0)</f>
        <v/>
      </c>
      <c r="L7220" s="12">
        <f>IF(E7220=0,0,MAX(0,H7220-K7220))</f>
        <v/>
      </c>
      <c r="M7220" s="13">
        <f>M7219+J7219/40-IF(I7219="V2H",K7219/(0.95*40),0)-IF(E7220=0,IF(E7219=1,IF(D7220=1,30,40)*0.18/(2*40),0),0)-IF(E7220=1,IF(E7219=0,IF(D7220=1,30,40)*0.18/(2*40),0),0)</f>
        <v/>
      </c>
      <c r="N7220" s="14" t="n">
        <v>0.15</v>
      </c>
      <c r="O7220" s="15">
        <f>K7220*N7220</f>
        <v/>
      </c>
      <c r="P7220">
        <f>IF(E7220=0,0.3,IF(D7220=1,IF(C7220&gt;=Params!$B$13-3,IF(C7220&lt;Params!$B$13,Params!$B$20,0.3),0.3),IF(C7220&gt;=Params!$B$15-3,IF(C7220&lt;Params!$B$15,Params!$B$21,0.3),0.3)))</f>
        <v/>
      </c>
    </row>
    <row r="7221" ht="15" customHeight="1" s="1">
      <c r="A7221" s="9" t="n">
        <v>7218</v>
      </c>
      <c r="B7221" s="6" t="inlineStr">
        <is>
          <t>28/10</t>
        </is>
      </c>
      <c r="C7221" s="6" t="n">
        <v>17</v>
      </c>
      <c r="D7221" s="6" t="n">
        <v>0</v>
      </c>
      <c r="E7221" s="10">
        <f>IF(D7221=1, IF(OR(C7221&lt;10, C7221&gt;=15),1,0), IF(OR(C7221&lt;7, C7221&gt;=18),1,0))</f>
        <v/>
      </c>
      <c r="F7221" s="11" t="n">
        <v>0.073</v>
      </c>
      <c r="G7221" s="12">
        <f>0.04*8</f>
        <v/>
      </c>
      <c r="H7221" s="12">
        <f>F7221-G7221</f>
        <v/>
      </c>
      <c r="I7221" s="10">
        <f>IF(E7221=0,"Fora",IF(E7220=0,"Carg xar",IF(H7221&lt;0,IF(M7221&lt;0.9,"Carg FV","Stby"),IF(M7221&gt;P7221,"V2H",IF(M7221&lt;0.9,"Carg xar","Stby")))))</f>
        <v/>
      </c>
      <c r="J7221" s="12">
        <f>IF(OR(I7221="Carg FV",I7221="Carg xar"),MIN(IF(I7221="Carg FV",ABS(H7221),7.4),7.4,MAX(0,(0.9-M7221)*40)*0.95),0)</f>
        <v/>
      </c>
      <c r="K7221" s="12">
        <f>IF(I7221="V2H",MIN(MAX(0,H7221),7.4,MAX(0,(M7221-P7221)*40)*0.95),0)</f>
        <v/>
      </c>
      <c r="L7221" s="12">
        <f>IF(E7221=0,0,MAX(0,H7221-K7221))</f>
        <v/>
      </c>
      <c r="M7221" s="13">
        <f>M7220+J7220/40-IF(I7220="V2H",K7220/(0.95*40),0)-IF(E7221=0,IF(E7220=1,IF(D7221=1,30,40)*0.18/(2*40),0),0)-IF(E7221=1,IF(E7220=0,IF(D7221=1,30,40)*0.18/(2*40),0),0)</f>
        <v/>
      </c>
      <c r="N7221" s="14" t="n">
        <v>0.15</v>
      </c>
      <c r="O7221" s="15">
        <f>K7221*N7221</f>
        <v/>
      </c>
      <c r="P7221">
        <f>IF(E7221=0,0.3,IF(D7221=1,IF(C7221&gt;=Params!$B$13-3,IF(C7221&lt;Params!$B$13,Params!$B$20,0.3),0.3),IF(C7221&gt;=Params!$B$15-3,IF(C7221&lt;Params!$B$15,Params!$B$21,0.3),0.3)))</f>
        <v/>
      </c>
    </row>
    <row r="7222" ht="15" customHeight="1" s="1">
      <c r="A7222" s="9" t="n">
        <v>7219</v>
      </c>
      <c r="B7222" s="6" t="inlineStr">
        <is>
          <t>28/10</t>
        </is>
      </c>
      <c r="C7222" s="6" t="n">
        <v>18</v>
      </c>
      <c r="D7222" s="6" t="n">
        <v>0</v>
      </c>
      <c r="E7222" s="10">
        <f>IF(D7222=1, IF(OR(C7222&lt;10, C7222&gt;=15),1,0), IF(OR(C7222&lt;7, C7222&gt;=18),1,0))</f>
        <v/>
      </c>
      <c r="F7222" s="11" t="n">
        <v>0.128</v>
      </c>
      <c r="G7222" s="12">
        <f>0*8</f>
        <v/>
      </c>
      <c r="H7222" s="12">
        <f>F7222-G7222</f>
        <v/>
      </c>
      <c r="I7222" s="10">
        <f>IF(E7222=0,"Fora",IF(E7221=0,"Carg xar",IF(H7222&lt;0,IF(M7222&lt;0.9,"Carg FV","Stby"),IF(M7222&gt;P7222,"V2H",IF(M7222&lt;0.9,"Carg xar","Stby")))))</f>
        <v/>
      </c>
      <c r="J7222" s="12">
        <f>IF(OR(I7222="Carg FV",I7222="Carg xar"),MIN(IF(I7222="Carg FV",ABS(H7222),7.4),7.4,MAX(0,(0.9-M7222)*40)*0.95),0)</f>
        <v/>
      </c>
      <c r="K7222" s="12">
        <f>IF(I7222="V2H",MIN(MAX(0,H7222),7.4,MAX(0,(M7222-P7222)*40)*0.95),0)</f>
        <v/>
      </c>
      <c r="L7222" s="12">
        <f>IF(E7222=0,0,MAX(0,H7222-K7222))</f>
        <v/>
      </c>
      <c r="M7222" s="13">
        <f>M7221+J7221/40-IF(I7221="V2H",K7221/(0.95*40),0)-IF(E7222=0,IF(E7221=1,IF(D7222=1,30,40)*0.18/(2*40),0),0)-IF(E7222=1,IF(E7221=0,IF(D7222=1,30,40)*0.18/(2*40),0),0)</f>
        <v/>
      </c>
      <c r="N7222" s="14" t="n">
        <v>0.2</v>
      </c>
      <c r="O7222" s="15">
        <f>K7222*N7222</f>
        <v/>
      </c>
      <c r="P7222">
        <f>IF(E7222=0,0.3,IF(D7222=1,IF(C7222&gt;=Params!$B$13-3,IF(C7222&lt;Params!$B$13,Params!$B$20,0.3),0.3),IF(C7222&gt;=Params!$B$15-3,IF(C7222&lt;Params!$B$15,Params!$B$21,0.3),0.3)))</f>
        <v/>
      </c>
    </row>
    <row r="7223" ht="15" customHeight="1" s="1">
      <c r="A7223" s="9" t="n">
        <v>7220</v>
      </c>
      <c r="B7223" s="6" t="inlineStr">
        <is>
          <t>28/10</t>
        </is>
      </c>
      <c r="C7223" s="6" t="n">
        <v>19</v>
      </c>
      <c r="D7223" s="6" t="n">
        <v>0</v>
      </c>
      <c r="E7223" s="10">
        <f>IF(D7223=1, IF(OR(C7223&lt;10, C7223&gt;=15),1,0), IF(OR(C7223&lt;7, C7223&gt;=18),1,0))</f>
        <v/>
      </c>
      <c r="F7223" s="11" t="n">
        <v>0.547</v>
      </c>
      <c r="G7223" s="12">
        <f>0*8</f>
        <v/>
      </c>
      <c r="H7223" s="12">
        <f>F7223-G7223</f>
        <v/>
      </c>
      <c r="I7223" s="10">
        <f>IF(E7223=0,"Fora",IF(E7222=0,"Carg xar",IF(H7223&lt;0,IF(M7223&lt;0.9,"Carg FV","Stby"),IF(M7223&gt;P7223,"V2H",IF(M7223&lt;0.9,"Carg xar","Stby")))))</f>
        <v/>
      </c>
      <c r="J7223" s="12">
        <f>IF(OR(I7223="Carg FV",I7223="Carg xar"),MIN(IF(I7223="Carg FV",ABS(H7223),7.4),7.4,MAX(0,(0.9-M7223)*40)*0.95),0)</f>
        <v/>
      </c>
      <c r="K7223" s="12">
        <f>IF(I7223="V2H",MIN(MAX(0,H7223),7.4,MAX(0,(M7223-P7223)*40)*0.95),0)</f>
        <v/>
      </c>
      <c r="L7223" s="12">
        <f>IF(E7223=0,0,MAX(0,H7223-K7223))</f>
        <v/>
      </c>
      <c r="M7223" s="13">
        <f>M7222+J7222/40-IF(I7222="V2H",K7222/(0.95*40),0)-IF(E7223=0,IF(E7222=1,IF(D7223=1,30,40)*0.18/(2*40),0),0)-IF(E7223=1,IF(E7222=0,IF(D7223=1,30,40)*0.18/(2*40),0),0)</f>
        <v/>
      </c>
      <c r="N7223" s="14" t="n">
        <v>0.2</v>
      </c>
      <c r="O7223" s="15">
        <f>K7223*N7223</f>
        <v/>
      </c>
      <c r="P7223">
        <f>IF(E7223=0,0.3,IF(D7223=1,IF(C7223&gt;=Params!$B$13-3,IF(C7223&lt;Params!$B$13,Params!$B$20,0.3),0.3),IF(C7223&gt;=Params!$B$15-3,IF(C7223&lt;Params!$B$15,Params!$B$21,0.3),0.3)))</f>
        <v/>
      </c>
    </row>
    <row r="7224" ht="15" customHeight="1" s="1">
      <c r="A7224" s="9" t="n">
        <v>7221</v>
      </c>
      <c r="B7224" s="6" t="inlineStr">
        <is>
          <t>28/10</t>
        </is>
      </c>
      <c r="C7224" s="6" t="n">
        <v>20</v>
      </c>
      <c r="D7224" s="6" t="n">
        <v>0</v>
      </c>
      <c r="E7224" s="10">
        <f>IF(D7224=1, IF(OR(C7224&lt;10, C7224&gt;=15),1,0), IF(OR(C7224&lt;7, C7224&gt;=18),1,0))</f>
        <v/>
      </c>
      <c r="F7224" s="11" t="n">
        <v>0.695</v>
      </c>
      <c r="G7224" s="12">
        <f>0*8</f>
        <v/>
      </c>
      <c r="H7224" s="12">
        <f>F7224-G7224</f>
        <v/>
      </c>
      <c r="I7224" s="10">
        <f>IF(E7224=0,"Fora",IF(E7223=0,"Carg xar",IF(H7224&lt;0,IF(M7224&lt;0.9,"Carg FV","Stby"),IF(M7224&gt;P7224,"V2H",IF(M7224&lt;0.9,"Carg xar","Stby")))))</f>
        <v/>
      </c>
      <c r="J7224" s="12">
        <f>IF(OR(I7224="Carg FV",I7224="Carg xar"),MIN(IF(I7224="Carg FV",ABS(H7224),7.4),7.4,MAX(0,(0.9-M7224)*40)*0.95),0)</f>
        <v/>
      </c>
      <c r="K7224" s="12">
        <f>IF(I7224="V2H",MIN(MAX(0,H7224),7.4,MAX(0,(M7224-P7224)*40)*0.95),0)</f>
        <v/>
      </c>
      <c r="L7224" s="12">
        <f>IF(E7224=0,0,MAX(0,H7224-K7224))</f>
        <v/>
      </c>
      <c r="M7224" s="13">
        <f>M7223+J7223/40-IF(I7223="V2H",K7223/(0.95*40),0)-IF(E7224=0,IF(E7223=1,IF(D7224=1,30,40)*0.18/(2*40),0),0)-IF(E7224=1,IF(E7223=0,IF(D7224=1,30,40)*0.18/(2*40),0),0)</f>
        <v/>
      </c>
      <c r="N7224" s="14" t="n">
        <v>0.2</v>
      </c>
      <c r="O7224" s="15">
        <f>K7224*N7224</f>
        <v/>
      </c>
      <c r="P7224">
        <f>IF(E7224=0,0.3,IF(D7224=1,IF(C7224&gt;=Params!$B$13-3,IF(C7224&lt;Params!$B$13,Params!$B$20,0.3),0.3),IF(C7224&gt;=Params!$B$15-3,IF(C7224&lt;Params!$B$15,Params!$B$21,0.3),0.3)))</f>
        <v/>
      </c>
    </row>
    <row r="7225" ht="15" customHeight="1" s="1">
      <c r="A7225" s="9" t="n">
        <v>7222</v>
      </c>
      <c r="B7225" s="6" t="inlineStr">
        <is>
          <t>28/10</t>
        </is>
      </c>
      <c r="C7225" s="6" t="n">
        <v>21</v>
      </c>
      <c r="D7225" s="6" t="n">
        <v>0</v>
      </c>
      <c r="E7225" s="10">
        <f>IF(D7225=1, IF(OR(C7225&lt;10, C7225&gt;=15),1,0), IF(OR(C7225&lt;7, C7225&gt;=18),1,0))</f>
        <v/>
      </c>
      <c r="F7225" s="11" t="n">
        <v>2.857</v>
      </c>
      <c r="G7225" s="12">
        <f>0*8</f>
        <v/>
      </c>
      <c r="H7225" s="12">
        <f>F7225-G7225</f>
        <v/>
      </c>
      <c r="I7225" s="10">
        <f>IF(E7225=0,"Fora",IF(E7224=0,"Carg xar",IF(H7225&lt;0,IF(M7225&lt;0.9,"Carg FV","Stby"),IF(M7225&gt;P7225,"V2H",IF(M7225&lt;0.9,"Carg xar","Stby")))))</f>
        <v/>
      </c>
      <c r="J7225" s="12">
        <f>IF(OR(I7225="Carg FV",I7225="Carg xar"),MIN(IF(I7225="Carg FV",ABS(H7225),7.4),7.4,MAX(0,(0.9-M7225)*40)*0.95),0)</f>
        <v/>
      </c>
      <c r="K7225" s="12">
        <f>IF(I7225="V2H",MIN(MAX(0,H7225),7.4,MAX(0,(M7225-P7225)*40)*0.95),0)</f>
        <v/>
      </c>
      <c r="L7225" s="12">
        <f>IF(E7225=0,0,MAX(0,H7225-K7225))</f>
        <v/>
      </c>
      <c r="M7225" s="13">
        <f>M7224+J7224/40-IF(I7224="V2H",K7224/(0.95*40),0)-IF(E7225=0,IF(E7224=1,IF(D7225=1,30,40)*0.18/(2*40),0),0)-IF(E7225=1,IF(E7224=0,IF(D7225=1,30,40)*0.18/(2*40),0),0)</f>
        <v/>
      </c>
      <c r="N7225" s="14" t="n">
        <v>0.2</v>
      </c>
      <c r="O7225" s="15">
        <f>K7225*N7225</f>
        <v/>
      </c>
      <c r="P7225">
        <f>IF(E7225=0,0.3,IF(D7225=1,IF(C7225&gt;=Params!$B$13-3,IF(C7225&lt;Params!$B$13,Params!$B$20,0.3),0.3),IF(C7225&gt;=Params!$B$15-3,IF(C7225&lt;Params!$B$15,Params!$B$21,0.3),0.3)))</f>
        <v/>
      </c>
    </row>
    <row r="7226" ht="15" customHeight="1" s="1">
      <c r="A7226" s="9" t="n">
        <v>7223</v>
      </c>
      <c r="B7226" s="6" t="inlineStr">
        <is>
          <t>28/10</t>
        </is>
      </c>
      <c r="C7226" s="6" t="n">
        <v>22</v>
      </c>
      <c r="D7226" s="6" t="n">
        <v>0</v>
      </c>
      <c r="E7226" s="10">
        <f>IF(D7226=1, IF(OR(C7226&lt;10, C7226&gt;=15),1,0), IF(OR(C7226&lt;7, C7226&gt;=18),1,0))</f>
        <v/>
      </c>
      <c r="F7226" s="11" t="n">
        <v>1.648</v>
      </c>
      <c r="G7226" s="12">
        <f>0*8</f>
        <v/>
      </c>
      <c r="H7226" s="12">
        <f>F7226-G7226</f>
        <v/>
      </c>
      <c r="I7226" s="10">
        <f>IF(E7226=0,"Fora",IF(E7225=0,"Carg xar",IF(H7226&lt;0,IF(M7226&lt;0.9,"Carg FV","Stby"),IF(M7226&gt;P7226,"V2H",IF(M7226&lt;0.9,"Carg xar","Stby")))))</f>
        <v/>
      </c>
      <c r="J7226" s="12">
        <f>IF(OR(I7226="Carg FV",I7226="Carg xar"),MIN(IF(I7226="Carg FV",ABS(H7226),7.4),7.4,MAX(0,(0.9-M7226)*40)*0.95),0)</f>
        <v/>
      </c>
      <c r="K7226" s="12">
        <f>IF(I7226="V2H",MIN(MAX(0,H7226),7.4,MAX(0,(M7226-P7226)*40)*0.95),0)</f>
        <v/>
      </c>
      <c r="L7226" s="12">
        <f>IF(E7226=0,0,MAX(0,H7226-K7226))</f>
        <v/>
      </c>
      <c r="M7226" s="13">
        <f>M7225+J7225/40-IF(I7225="V2H",K7225/(0.95*40),0)-IF(E7226=0,IF(E7225=1,IF(D7226=1,30,40)*0.18/(2*40),0),0)-IF(E7226=1,IF(E7225=0,IF(D7226=1,30,40)*0.18/(2*40),0),0)</f>
        <v/>
      </c>
      <c r="N7226" s="14" t="n">
        <v>0.15</v>
      </c>
      <c r="O7226" s="15">
        <f>K7226*N7226</f>
        <v/>
      </c>
      <c r="P7226">
        <f>IF(E7226=0,0.3,IF(D7226=1,IF(C7226&gt;=Params!$B$13-3,IF(C7226&lt;Params!$B$13,Params!$B$20,0.3),0.3),IF(C7226&gt;=Params!$B$15-3,IF(C7226&lt;Params!$B$15,Params!$B$21,0.3),0.3)))</f>
        <v/>
      </c>
    </row>
    <row r="7227" ht="15" customHeight="1" s="1">
      <c r="A7227" s="9" t="n">
        <v>7224</v>
      </c>
      <c r="B7227" s="6" t="inlineStr">
        <is>
          <t>28/10</t>
        </is>
      </c>
      <c r="C7227" s="6" t="n">
        <v>23</v>
      </c>
      <c r="D7227" s="6" t="n">
        <v>0</v>
      </c>
      <c r="E7227" s="10">
        <f>IF(D7227=1, IF(OR(C7227&lt;10, C7227&gt;=15),1,0), IF(OR(C7227&lt;7, C7227&gt;=18),1,0))</f>
        <v/>
      </c>
      <c r="F7227" s="11" t="n">
        <v>1.642</v>
      </c>
      <c r="G7227" s="12">
        <f>0*8</f>
        <v/>
      </c>
      <c r="H7227" s="12">
        <f>F7227-G7227</f>
        <v/>
      </c>
      <c r="I7227" s="10">
        <f>IF(E7227=0,"Fora",IF(E7226=0,"Carg xar",IF(H7227&lt;0,IF(M7227&lt;0.9,"Carg FV","Stby"),IF(M7227&gt;P7227,"V2H",IF(M7227&lt;0.9,"Carg xar","Stby")))))</f>
        <v/>
      </c>
      <c r="J7227" s="12">
        <f>IF(OR(I7227="Carg FV",I7227="Carg xar"),MIN(IF(I7227="Carg FV",ABS(H7227),7.4),7.4,MAX(0,(0.9-M7227)*40)*0.95),0)</f>
        <v/>
      </c>
      <c r="K7227" s="12">
        <f>IF(I7227="V2H",MIN(MAX(0,H7227),7.4,MAX(0,(M7227-P7227)*40)*0.95),0)</f>
        <v/>
      </c>
      <c r="L7227" s="12">
        <f>IF(E7227=0,0,MAX(0,H7227-K7227))</f>
        <v/>
      </c>
      <c r="M7227" s="13">
        <f>M7226+J7226/40-IF(I7226="V2H",K7226/(0.95*40),0)-IF(E7227=0,IF(E7226=1,IF(D7227=1,30,40)*0.18/(2*40),0),0)-IF(E7227=1,IF(E7226=0,IF(D7227=1,30,40)*0.18/(2*40),0),0)</f>
        <v/>
      </c>
      <c r="N7227" s="14" t="n">
        <v>0.15</v>
      </c>
      <c r="O7227" s="15">
        <f>K7227*N7227</f>
        <v/>
      </c>
      <c r="P7227">
        <f>IF(E7227=0,0.3,IF(D7227=1,IF(C7227&gt;=Params!$B$13-3,IF(C7227&lt;Params!$B$13,Params!$B$20,0.3),0.3),IF(C7227&gt;=Params!$B$15-3,IF(C7227&lt;Params!$B$15,Params!$B$21,0.3),0.3)))</f>
        <v/>
      </c>
    </row>
    <row r="7228" ht="15" customHeight="1" s="1">
      <c r="A7228" s="9" t="n">
        <v>7225</v>
      </c>
      <c r="B7228" s="6" t="inlineStr">
        <is>
          <t>29/10</t>
        </is>
      </c>
      <c r="C7228" s="6" t="n">
        <v>0</v>
      </c>
      <c r="D7228" s="6" t="n">
        <v>0</v>
      </c>
      <c r="E7228" s="10">
        <f>IF(D7228=1, IF(OR(C7228&lt;10, C7228&gt;=15),1,0), IF(OR(C7228&lt;7, C7228&gt;=18),1,0))</f>
        <v/>
      </c>
      <c r="F7228" s="11" t="n">
        <v>1.687</v>
      </c>
      <c r="G7228" s="12">
        <f>0*8</f>
        <v/>
      </c>
      <c r="H7228" s="12">
        <f>F7228-G7228</f>
        <v/>
      </c>
      <c r="I7228" s="10">
        <f>IF(E7228=0,"Fora",IF(E7227=0,"Carg xar",IF(H7228&lt;0,IF(M7228&lt;0.9,"Carg FV","Stby"),IF(M7228&gt;P7228,"V2H",IF(M7228&lt;0.9,"Carg xar","Stby")))))</f>
        <v/>
      </c>
      <c r="J7228" s="12">
        <f>IF(OR(I7228="Carg FV",I7228="Carg xar"),MIN(IF(I7228="Carg FV",ABS(H7228),7.4),7.4,MAX(0,(0.9-M7228)*40)*0.95),0)</f>
        <v/>
      </c>
      <c r="K7228" s="12">
        <f>IF(I7228="V2H",MIN(MAX(0,H7228),7.4,MAX(0,(M7228-P7228)*40)*0.95),0)</f>
        <v/>
      </c>
      <c r="L7228" s="12">
        <f>IF(E7228=0,0,MAX(0,H7228-K7228))</f>
        <v/>
      </c>
      <c r="M7228" s="13">
        <f>M7227+J7227/40-IF(I7227="V2H",K7227/(0.95*40),0)-IF(E7228=0,IF(E7227=1,IF(D7228=1,30,40)*0.18/(2*40),0),0)-IF(E7228=1,IF(E7227=0,IF(D7228=1,30,40)*0.18/(2*40),0),0)</f>
        <v/>
      </c>
      <c r="N7228" s="14" t="n">
        <v>0.09</v>
      </c>
      <c r="O7228" s="15">
        <f>K7228*N7228</f>
        <v/>
      </c>
      <c r="P7228">
        <f>IF(E7228=0,0.3,IF(D7228=1,IF(C7228&gt;=Params!$B$13-3,IF(C7228&lt;Params!$B$13,Params!$B$20,0.3),0.3),IF(C7228&gt;=Params!$B$15-3,IF(C7228&lt;Params!$B$15,Params!$B$21,0.3),0.3)))</f>
        <v/>
      </c>
    </row>
    <row r="7229" ht="15" customHeight="1" s="1">
      <c r="A7229" s="9" t="n">
        <v>7226</v>
      </c>
      <c r="B7229" s="6" t="inlineStr">
        <is>
          <t>29/10</t>
        </is>
      </c>
      <c r="C7229" s="6" t="n">
        <v>1</v>
      </c>
      <c r="D7229" s="6" t="n">
        <v>0</v>
      </c>
      <c r="E7229" s="10">
        <f>IF(D7229=1, IF(OR(C7229&lt;10, C7229&gt;=15),1,0), IF(OR(C7229&lt;7, C7229&gt;=18),1,0))</f>
        <v/>
      </c>
      <c r="F7229" s="11" t="n">
        <v>1.817</v>
      </c>
      <c r="G7229" s="12">
        <f>0*8</f>
        <v/>
      </c>
      <c r="H7229" s="12">
        <f>F7229-G7229</f>
        <v/>
      </c>
      <c r="I7229" s="10">
        <f>IF(E7229=0,"Fora",IF(E7228=0,"Carg xar",IF(H7229&lt;0,IF(M7229&lt;0.9,"Carg FV","Stby"),IF(M7229&gt;P7229,"V2H",IF(M7229&lt;0.9,"Carg xar","Stby")))))</f>
        <v/>
      </c>
      <c r="J7229" s="12">
        <f>IF(OR(I7229="Carg FV",I7229="Carg xar"),MIN(IF(I7229="Carg FV",ABS(H7229),7.4),7.4,MAX(0,(0.9-M7229)*40)*0.95),0)</f>
        <v/>
      </c>
      <c r="K7229" s="12">
        <f>IF(I7229="V2H",MIN(MAX(0,H7229),7.4,MAX(0,(M7229-P7229)*40)*0.95),0)</f>
        <v/>
      </c>
      <c r="L7229" s="12">
        <f>IF(E7229=0,0,MAX(0,H7229-K7229))</f>
        <v/>
      </c>
      <c r="M7229" s="13">
        <f>M7228+J7228/40-IF(I7228="V2H",K7228/(0.95*40),0)-IF(E7229=0,IF(E7228=1,IF(D7229=1,30,40)*0.18/(2*40),0),0)-IF(E7229=1,IF(E7228=0,IF(D7229=1,30,40)*0.18/(2*40),0),0)</f>
        <v/>
      </c>
      <c r="N7229" s="14" t="n">
        <v>0.09</v>
      </c>
      <c r="O7229" s="15">
        <f>K7229*N7229</f>
        <v/>
      </c>
      <c r="P7229">
        <f>IF(E7229=0,0.3,IF(D7229=1,IF(C7229&gt;=Params!$B$13-3,IF(C7229&lt;Params!$B$13,Params!$B$20,0.3),0.3),IF(C7229&gt;=Params!$B$15-3,IF(C7229&lt;Params!$B$15,Params!$B$21,0.3),0.3)))</f>
        <v/>
      </c>
    </row>
    <row r="7230" ht="15" customHeight="1" s="1">
      <c r="A7230" s="9" t="n">
        <v>7227</v>
      </c>
      <c r="B7230" s="6" t="inlineStr">
        <is>
          <t>29/10</t>
        </is>
      </c>
      <c r="C7230" s="6" t="n">
        <v>2</v>
      </c>
      <c r="D7230" s="6" t="n">
        <v>0</v>
      </c>
      <c r="E7230" s="10">
        <f>IF(D7230=1, IF(OR(C7230&lt;10, C7230&gt;=15),1,0), IF(OR(C7230&lt;7, C7230&gt;=18),1,0))</f>
        <v/>
      </c>
      <c r="F7230" s="11" t="n">
        <v>2.362</v>
      </c>
      <c r="G7230" s="12">
        <f>0*8</f>
        <v/>
      </c>
      <c r="H7230" s="12">
        <f>F7230-G7230</f>
        <v/>
      </c>
      <c r="I7230" s="10">
        <f>IF(E7230=0,"Fora",IF(E7229=0,"Carg xar",IF(H7230&lt;0,IF(M7230&lt;0.9,"Carg FV","Stby"),IF(M7230&gt;P7230,"V2H",IF(M7230&lt;0.9,"Carg xar","Stby")))))</f>
        <v/>
      </c>
      <c r="J7230" s="12">
        <f>IF(OR(I7230="Carg FV",I7230="Carg xar"),MIN(IF(I7230="Carg FV",ABS(H7230),7.4),7.4,MAX(0,(0.9-M7230)*40)*0.95),0)</f>
        <v/>
      </c>
      <c r="K7230" s="12">
        <f>IF(I7230="V2H",MIN(MAX(0,H7230),7.4,MAX(0,(M7230-P7230)*40)*0.95),0)</f>
        <v/>
      </c>
      <c r="L7230" s="12">
        <f>IF(E7230=0,0,MAX(0,H7230-K7230))</f>
        <v/>
      </c>
      <c r="M7230" s="13">
        <f>M7229+J7229/40-IF(I7229="V2H",K7229/(0.95*40),0)-IF(E7230=0,IF(E7229=1,IF(D7230=1,30,40)*0.18/(2*40),0),0)-IF(E7230=1,IF(E7229=0,IF(D7230=1,30,40)*0.18/(2*40),0),0)</f>
        <v/>
      </c>
      <c r="N7230" s="14" t="n">
        <v>0.09</v>
      </c>
      <c r="O7230" s="15">
        <f>K7230*N7230</f>
        <v/>
      </c>
      <c r="P7230">
        <f>IF(E7230=0,0.3,IF(D7230=1,IF(C7230&gt;=Params!$B$13-3,IF(C7230&lt;Params!$B$13,Params!$B$20,0.3),0.3),IF(C7230&gt;=Params!$B$15-3,IF(C7230&lt;Params!$B$15,Params!$B$21,0.3),0.3)))</f>
        <v/>
      </c>
    </row>
    <row r="7231" ht="15" customHeight="1" s="1">
      <c r="A7231" s="9" t="n">
        <v>7228</v>
      </c>
      <c r="B7231" s="6" t="inlineStr">
        <is>
          <t>29/10</t>
        </is>
      </c>
      <c r="C7231" s="6" t="n">
        <v>3</v>
      </c>
      <c r="D7231" s="6" t="n">
        <v>0</v>
      </c>
      <c r="E7231" s="10">
        <f>IF(D7231=1, IF(OR(C7231&lt;10, C7231&gt;=15),1,0), IF(OR(C7231&lt;7, C7231&gt;=18),1,0))</f>
        <v/>
      </c>
      <c r="F7231" s="11" t="n">
        <v>1.445</v>
      </c>
      <c r="G7231" s="12">
        <f>0*8</f>
        <v/>
      </c>
      <c r="H7231" s="12">
        <f>F7231-G7231</f>
        <v/>
      </c>
      <c r="I7231" s="10">
        <f>IF(E7231=0,"Fora",IF(E7230=0,"Carg xar",IF(H7231&lt;0,IF(M7231&lt;0.9,"Carg FV","Stby"),IF(M7231&gt;P7231,"V2H",IF(M7231&lt;0.9,"Carg xar","Stby")))))</f>
        <v/>
      </c>
      <c r="J7231" s="12">
        <f>IF(OR(I7231="Carg FV",I7231="Carg xar"),MIN(IF(I7231="Carg FV",ABS(H7231),7.4),7.4,MAX(0,(0.9-M7231)*40)*0.95),0)</f>
        <v/>
      </c>
      <c r="K7231" s="12">
        <f>IF(I7231="V2H",MIN(MAX(0,H7231),7.4,MAX(0,(M7231-P7231)*40)*0.95),0)</f>
        <v/>
      </c>
      <c r="L7231" s="12">
        <f>IF(E7231=0,0,MAX(0,H7231-K7231))</f>
        <v/>
      </c>
      <c r="M7231" s="13">
        <f>M7230+J7230/40-IF(I7230="V2H",K7230/(0.95*40),0)-IF(E7231=0,IF(E7230=1,IF(D7231=1,30,40)*0.18/(2*40),0),0)-IF(E7231=1,IF(E7230=0,IF(D7231=1,30,40)*0.18/(2*40),0),0)</f>
        <v/>
      </c>
      <c r="N7231" s="14" t="n">
        <v>0.09</v>
      </c>
      <c r="O7231" s="15">
        <f>K7231*N7231</f>
        <v/>
      </c>
      <c r="P7231">
        <f>IF(E7231=0,0.3,IF(D7231=1,IF(C7231&gt;=Params!$B$13-3,IF(C7231&lt;Params!$B$13,Params!$B$20,0.3),0.3),IF(C7231&gt;=Params!$B$15-3,IF(C7231&lt;Params!$B$15,Params!$B$21,0.3),0.3)))</f>
        <v/>
      </c>
    </row>
    <row r="7232" ht="15" customHeight="1" s="1">
      <c r="A7232" s="9" t="n">
        <v>7229</v>
      </c>
      <c r="B7232" s="6" t="inlineStr">
        <is>
          <t>29/10</t>
        </is>
      </c>
      <c r="C7232" s="6" t="n">
        <v>4</v>
      </c>
      <c r="D7232" s="6" t="n">
        <v>0</v>
      </c>
      <c r="E7232" s="10">
        <f>IF(D7232=1, IF(OR(C7232&lt;10, C7232&gt;=15),1,0), IF(OR(C7232&lt;7, C7232&gt;=18),1,0))</f>
        <v/>
      </c>
      <c r="F7232" s="11" t="n">
        <v>1.571</v>
      </c>
      <c r="G7232" s="12">
        <f>0*8</f>
        <v/>
      </c>
      <c r="H7232" s="12">
        <f>F7232-G7232</f>
        <v/>
      </c>
      <c r="I7232" s="10">
        <f>IF(E7232=0,"Fora",IF(E7231=0,"Carg xar",IF(H7232&lt;0,IF(M7232&lt;0.9,"Carg FV","Stby"),IF(M7232&gt;P7232,"V2H",IF(M7232&lt;0.9,"Carg xar","Stby")))))</f>
        <v/>
      </c>
      <c r="J7232" s="12">
        <f>IF(OR(I7232="Carg FV",I7232="Carg xar"),MIN(IF(I7232="Carg FV",ABS(H7232),7.4),7.4,MAX(0,(0.9-M7232)*40)*0.95),0)</f>
        <v/>
      </c>
      <c r="K7232" s="12">
        <f>IF(I7232="V2H",MIN(MAX(0,H7232),7.4,MAX(0,(M7232-P7232)*40)*0.95),0)</f>
        <v/>
      </c>
      <c r="L7232" s="12">
        <f>IF(E7232=0,0,MAX(0,H7232-K7232))</f>
        <v/>
      </c>
      <c r="M7232" s="13">
        <f>M7231+J7231/40-IF(I7231="V2H",K7231/(0.95*40),0)-IF(E7232=0,IF(E7231=1,IF(D7232=1,30,40)*0.18/(2*40),0),0)-IF(E7232=1,IF(E7231=0,IF(D7232=1,30,40)*0.18/(2*40),0),0)</f>
        <v/>
      </c>
      <c r="N7232" s="14" t="n">
        <v>0.09</v>
      </c>
      <c r="O7232" s="15">
        <f>K7232*N7232</f>
        <v/>
      </c>
      <c r="P7232">
        <f>IF(E7232=0,0.3,IF(D7232=1,IF(C7232&gt;=Params!$B$13-3,IF(C7232&lt;Params!$B$13,Params!$B$20,0.3),0.3),IF(C7232&gt;=Params!$B$15-3,IF(C7232&lt;Params!$B$15,Params!$B$21,0.3),0.3)))</f>
        <v/>
      </c>
    </row>
    <row r="7233" ht="15" customHeight="1" s="1">
      <c r="A7233" s="9" t="n">
        <v>7230</v>
      </c>
      <c r="B7233" s="6" t="inlineStr">
        <is>
          <t>29/10</t>
        </is>
      </c>
      <c r="C7233" s="6" t="n">
        <v>5</v>
      </c>
      <c r="D7233" s="6" t="n">
        <v>0</v>
      </c>
      <c r="E7233" s="10">
        <f>IF(D7233=1, IF(OR(C7233&lt;10, C7233&gt;=15),1,0), IF(OR(C7233&lt;7, C7233&gt;=18),1,0))</f>
        <v/>
      </c>
      <c r="F7233" s="11" t="n">
        <v>1.583</v>
      </c>
      <c r="G7233" s="12">
        <f>0*8</f>
        <v/>
      </c>
      <c r="H7233" s="12">
        <f>F7233-G7233</f>
        <v/>
      </c>
      <c r="I7233" s="10">
        <f>IF(E7233=0,"Fora",IF(E7232=0,"Carg xar",IF(H7233&lt;0,IF(M7233&lt;0.9,"Carg FV","Stby"),IF(M7233&gt;P7233,"V2H",IF(M7233&lt;0.9,"Carg xar","Stby")))))</f>
        <v/>
      </c>
      <c r="J7233" s="12">
        <f>IF(OR(I7233="Carg FV",I7233="Carg xar"),MIN(IF(I7233="Carg FV",ABS(H7233),7.4),7.4,MAX(0,(0.9-M7233)*40)*0.95),0)</f>
        <v/>
      </c>
      <c r="K7233" s="12">
        <f>IF(I7233="V2H",MIN(MAX(0,H7233),7.4,MAX(0,(M7233-P7233)*40)*0.95),0)</f>
        <v/>
      </c>
      <c r="L7233" s="12">
        <f>IF(E7233=0,0,MAX(0,H7233-K7233))</f>
        <v/>
      </c>
      <c r="M7233" s="13">
        <f>M7232+J7232/40-IF(I7232="V2H",K7232/(0.95*40),0)-IF(E7233=0,IF(E7232=1,IF(D7233=1,30,40)*0.18/(2*40),0),0)-IF(E7233=1,IF(E7232=0,IF(D7233=1,30,40)*0.18/(2*40),0),0)</f>
        <v/>
      </c>
      <c r="N7233" s="14" t="n">
        <v>0.09</v>
      </c>
      <c r="O7233" s="15">
        <f>K7233*N7233</f>
        <v/>
      </c>
      <c r="P7233">
        <f>IF(E7233=0,0.3,IF(D7233=1,IF(C7233&gt;=Params!$B$13-3,IF(C7233&lt;Params!$B$13,Params!$B$20,0.3),0.3),IF(C7233&gt;=Params!$B$15-3,IF(C7233&lt;Params!$B$15,Params!$B$21,0.3),0.3)))</f>
        <v/>
      </c>
    </row>
    <row r="7234" ht="15" customHeight="1" s="1">
      <c r="A7234" s="9" t="n">
        <v>7231</v>
      </c>
      <c r="B7234" s="6" t="inlineStr">
        <is>
          <t>29/10</t>
        </is>
      </c>
      <c r="C7234" s="6" t="n">
        <v>6</v>
      </c>
      <c r="D7234" s="6" t="n">
        <v>0</v>
      </c>
      <c r="E7234" s="10">
        <f>IF(D7234=1, IF(OR(C7234&lt;10, C7234&gt;=15),1,0), IF(OR(C7234&lt;7, C7234&gt;=18),1,0))</f>
        <v/>
      </c>
      <c r="F7234" s="11" t="n">
        <v>1.47</v>
      </c>
      <c r="G7234" s="12">
        <f>0*8</f>
        <v/>
      </c>
      <c r="H7234" s="12">
        <f>F7234-G7234</f>
        <v/>
      </c>
      <c r="I7234" s="10">
        <f>IF(E7234=0,"Fora",IF(E7233=0,"Carg xar",IF(H7234&lt;0,IF(M7234&lt;0.9,"Carg FV","Stby"),IF(M7234&gt;P7234,"V2H",IF(M7234&lt;0.9,"Carg xar","Stby")))))</f>
        <v/>
      </c>
      <c r="J7234" s="12">
        <f>IF(OR(I7234="Carg FV",I7234="Carg xar"),MIN(IF(I7234="Carg FV",ABS(H7234),7.4),7.4,MAX(0,(0.9-M7234)*40)*0.95),0)</f>
        <v/>
      </c>
      <c r="K7234" s="12">
        <f>IF(I7234="V2H",MIN(MAX(0,H7234),7.4,MAX(0,(M7234-P7234)*40)*0.95),0)</f>
        <v/>
      </c>
      <c r="L7234" s="12">
        <f>IF(E7234=0,0,MAX(0,H7234-K7234))</f>
        <v/>
      </c>
      <c r="M7234" s="13">
        <f>M7233+J7233/40-IF(I7233="V2H",K7233/(0.95*40),0)-IF(E7234=0,IF(E7233=1,IF(D7234=1,30,40)*0.18/(2*40),0),0)-IF(E7234=1,IF(E7233=0,IF(D7234=1,30,40)*0.18/(2*40),0),0)</f>
        <v/>
      </c>
      <c r="N7234" s="14" t="n">
        <v>0.09</v>
      </c>
      <c r="O7234" s="15">
        <f>K7234*N7234</f>
        <v/>
      </c>
      <c r="P7234">
        <f>IF(E7234=0,0.3,IF(D7234=1,IF(C7234&gt;=Params!$B$13-3,IF(C7234&lt;Params!$B$13,Params!$B$20,0.3),0.3),IF(C7234&gt;=Params!$B$15-3,IF(C7234&lt;Params!$B$15,Params!$B$21,0.3),0.3)))</f>
        <v/>
      </c>
    </row>
    <row r="7235" ht="15" customHeight="1" s="1">
      <c r="A7235" s="9" t="n">
        <v>7232</v>
      </c>
      <c r="B7235" s="6" t="inlineStr">
        <is>
          <t>29/10</t>
        </is>
      </c>
      <c r="C7235" s="6" t="n">
        <v>7</v>
      </c>
      <c r="D7235" s="6" t="n">
        <v>0</v>
      </c>
      <c r="E7235" s="10">
        <f>IF(D7235=1, IF(OR(C7235&lt;10, C7235&gt;=15),1,0), IF(OR(C7235&lt;7, C7235&gt;=18),1,0))</f>
        <v/>
      </c>
      <c r="F7235" s="11" t="n">
        <v>1.813</v>
      </c>
      <c r="G7235" s="12">
        <f>0.02*8</f>
        <v/>
      </c>
      <c r="H7235" s="12">
        <f>F7235-G7235</f>
        <v/>
      </c>
      <c r="I7235" s="10">
        <f>IF(E7235=0,"Fora",IF(E7234=0,"Carg xar",IF(H7235&lt;0,IF(M7235&lt;0.9,"Carg FV","Stby"),IF(M7235&gt;P7235,"V2H",IF(M7235&lt;0.9,"Carg xar","Stby")))))</f>
        <v/>
      </c>
      <c r="J7235" s="12">
        <f>IF(OR(I7235="Carg FV",I7235="Carg xar"),MIN(IF(I7235="Carg FV",ABS(H7235),7.4),7.4,MAX(0,(0.9-M7235)*40)*0.95),0)</f>
        <v/>
      </c>
      <c r="K7235" s="12">
        <f>IF(I7235="V2H",MIN(MAX(0,H7235),7.4,MAX(0,(M7235-P7235)*40)*0.95),0)</f>
        <v/>
      </c>
      <c r="L7235" s="12">
        <f>IF(E7235=0,0,MAX(0,H7235-K7235))</f>
        <v/>
      </c>
      <c r="M7235" s="13">
        <f>M7234+J7234/40-IF(I7234="V2H",K7234/(0.95*40),0)-IF(E7235=0,IF(E7234=1,IF(D7235=1,30,40)*0.18/(2*40),0),0)-IF(E7235=1,IF(E7234=0,IF(D7235=1,30,40)*0.18/(2*40),0),0)</f>
        <v/>
      </c>
      <c r="N7235" s="14" t="n">
        <v>0.09</v>
      </c>
      <c r="O7235" s="15">
        <f>K7235*N7235</f>
        <v/>
      </c>
      <c r="P7235">
        <f>IF(E7235=0,0.3,IF(D7235=1,IF(C7235&gt;=Params!$B$13-3,IF(C7235&lt;Params!$B$13,Params!$B$20,0.3),0.3),IF(C7235&gt;=Params!$B$15-3,IF(C7235&lt;Params!$B$15,Params!$B$21,0.3),0.3)))</f>
        <v/>
      </c>
    </row>
    <row r="7236" ht="15" customHeight="1" s="1">
      <c r="A7236" s="9" t="n">
        <v>7233</v>
      </c>
      <c r="B7236" s="6" t="inlineStr">
        <is>
          <t>29/10</t>
        </is>
      </c>
      <c r="C7236" s="6" t="n">
        <v>8</v>
      </c>
      <c r="D7236" s="6" t="n">
        <v>0</v>
      </c>
      <c r="E7236" s="10">
        <f>IF(D7236=1, IF(OR(C7236&lt;10, C7236&gt;=15),1,0), IF(OR(C7236&lt;7, C7236&gt;=18),1,0))</f>
        <v/>
      </c>
      <c r="F7236" s="11" t="n">
        <v>2.429</v>
      </c>
      <c r="G7236" s="12">
        <f>0.14*8</f>
        <v/>
      </c>
      <c r="H7236" s="12">
        <f>F7236-G7236</f>
        <v/>
      </c>
      <c r="I7236" s="10">
        <f>IF(E7236=0,"Fora",IF(E7235=0,"Carg xar",IF(H7236&lt;0,IF(M7236&lt;0.9,"Carg FV","Stby"),IF(M7236&gt;P7236,"V2H",IF(M7236&lt;0.9,"Carg xar","Stby")))))</f>
        <v/>
      </c>
      <c r="J7236" s="12">
        <f>IF(OR(I7236="Carg FV",I7236="Carg xar"),MIN(IF(I7236="Carg FV",ABS(H7236),7.4),7.4,MAX(0,(0.9-M7236)*40)*0.95),0)</f>
        <v/>
      </c>
      <c r="K7236" s="12">
        <f>IF(I7236="V2H",MIN(MAX(0,H7236),7.4,MAX(0,(M7236-P7236)*40)*0.95),0)</f>
        <v/>
      </c>
      <c r="L7236" s="12">
        <f>IF(E7236=0,0,MAX(0,H7236-K7236))</f>
        <v/>
      </c>
      <c r="M7236" s="13">
        <f>M7235+J7235/40-IF(I7235="V2H",K7235/(0.95*40),0)-IF(E7236=0,IF(E7235=1,IF(D7236=1,30,40)*0.18/(2*40),0),0)-IF(E7236=1,IF(E7235=0,IF(D7236=1,30,40)*0.18/(2*40),0),0)</f>
        <v/>
      </c>
      <c r="N7236" s="14" t="n">
        <v>0.15</v>
      </c>
      <c r="O7236" s="15">
        <f>K7236*N7236</f>
        <v/>
      </c>
      <c r="P7236">
        <f>IF(E7236=0,0.3,IF(D7236=1,IF(C7236&gt;=Params!$B$13-3,IF(C7236&lt;Params!$B$13,Params!$B$20,0.3),0.3),IF(C7236&gt;=Params!$B$15-3,IF(C7236&lt;Params!$B$15,Params!$B$21,0.3),0.3)))</f>
        <v/>
      </c>
    </row>
    <row r="7237" ht="15" customHeight="1" s="1">
      <c r="A7237" s="9" t="n">
        <v>7234</v>
      </c>
      <c r="B7237" s="6" t="inlineStr">
        <is>
          <t>29/10</t>
        </is>
      </c>
      <c r="C7237" s="6" t="n">
        <v>9</v>
      </c>
      <c r="D7237" s="6" t="n">
        <v>0</v>
      </c>
      <c r="E7237" s="10">
        <f>IF(D7237=1, IF(OR(C7237&lt;10, C7237&gt;=15),1,0), IF(OR(C7237&lt;7, C7237&gt;=18),1,0))</f>
        <v/>
      </c>
      <c r="F7237" s="11" t="n">
        <v>2.932</v>
      </c>
      <c r="G7237" s="12">
        <f>0.32*8</f>
        <v/>
      </c>
      <c r="H7237" s="12">
        <f>F7237-G7237</f>
        <v/>
      </c>
      <c r="I7237" s="10">
        <f>IF(E7237=0,"Fora",IF(E7236=0,"Carg xar",IF(H7237&lt;0,IF(M7237&lt;0.9,"Carg FV","Stby"),IF(M7237&gt;P7237,"V2H",IF(M7237&lt;0.9,"Carg xar","Stby")))))</f>
        <v/>
      </c>
      <c r="J7237" s="12">
        <f>IF(OR(I7237="Carg FV",I7237="Carg xar"),MIN(IF(I7237="Carg FV",ABS(H7237),7.4),7.4,MAX(0,(0.9-M7237)*40)*0.95),0)</f>
        <v/>
      </c>
      <c r="K7237" s="12">
        <f>IF(I7237="V2H",MIN(MAX(0,H7237),7.4,MAX(0,(M7237-P7237)*40)*0.95),0)</f>
        <v/>
      </c>
      <c r="L7237" s="12">
        <f>IF(E7237=0,0,MAX(0,H7237-K7237))</f>
        <v/>
      </c>
      <c r="M7237" s="13">
        <f>M7236+J7236/40-IF(I7236="V2H",K7236/(0.95*40),0)-IF(E7237=0,IF(E7236=1,IF(D7237=1,30,40)*0.18/(2*40),0),0)-IF(E7237=1,IF(E7236=0,IF(D7237=1,30,40)*0.18/(2*40),0),0)</f>
        <v/>
      </c>
      <c r="N7237" s="14" t="n">
        <v>0.15</v>
      </c>
      <c r="O7237" s="15">
        <f>K7237*N7237</f>
        <v/>
      </c>
      <c r="P7237">
        <f>IF(E7237=0,0.3,IF(D7237=1,IF(C7237&gt;=Params!$B$13-3,IF(C7237&lt;Params!$B$13,Params!$B$20,0.3),0.3),IF(C7237&gt;=Params!$B$15-3,IF(C7237&lt;Params!$B$15,Params!$B$21,0.3),0.3)))</f>
        <v/>
      </c>
    </row>
    <row r="7238" ht="15" customHeight="1" s="1">
      <c r="A7238" s="9" t="n">
        <v>7235</v>
      </c>
      <c r="B7238" s="6" t="inlineStr">
        <is>
          <t>29/10</t>
        </is>
      </c>
      <c r="C7238" s="6" t="n">
        <v>10</v>
      </c>
      <c r="D7238" s="6" t="n">
        <v>0</v>
      </c>
      <c r="E7238" s="10">
        <f>IF(D7238=1, IF(OR(C7238&lt;10, C7238&gt;=15),1,0), IF(OR(C7238&lt;7, C7238&gt;=18),1,0))</f>
        <v/>
      </c>
      <c r="F7238" s="11" t="n">
        <v>2.902</v>
      </c>
      <c r="G7238" s="12">
        <f>0.52*8</f>
        <v/>
      </c>
      <c r="H7238" s="12">
        <f>F7238-G7238</f>
        <v/>
      </c>
      <c r="I7238" s="10">
        <f>IF(E7238=0,"Fora",IF(E7237=0,"Carg xar",IF(H7238&lt;0,IF(M7238&lt;0.9,"Carg FV","Stby"),IF(M7238&gt;P7238,"V2H",IF(M7238&lt;0.9,"Carg xar","Stby")))))</f>
        <v/>
      </c>
      <c r="J7238" s="12">
        <f>IF(OR(I7238="Carg FV",I7238="Carg xar"),MIN(IF(I7238="Carg FV",ABS(H7238),7.4),7.4,MAX(0,(0.9-M7238)*40)*0.95),0)</f>
        <v/>
      </c>
      <c r="K7238" s="12">
        <f>IF(I7238="V2H",MIN(MAX(0,H7238),7.4,MAX(0,(M7238-P7238)*40)*0.95),0)</f>
        <v/>
      </c>
      <c r="L7238" s="12">
        <f>IF(E7238=0,0,MAX(0,H7238-K7238))</f>
        <v/>
      </c>
      <c r="M7238" s="13">
        <f>M7237+J7237/40-IF(I7237="V2H",K7237/(0.95*40),0)-IF(E7238=0,IF(E7237=1,IF(D7238=1,30,40)*0.18/(2*40),0),0)-IF(E7238=1,IF(E7237=0,IF(D7238=1,30,40)*0.18/(2*40),0),0)</f>
        <v/>
      </c>
      <c r="N7238" s="14" t="n">
        <v>0.2</v>
      </c>
      <c r="O7238" s="15">
        <f>K7238*N7238</f>
        <v/>
      </c>
      <c r="P7238">
        <f>IF(E7238=0,0.3,IF(D7238=1,IF(C7238&gt;=Params!$B$13-3,IF(C7238&lt;Params!$B$13,Params!$B$20,0.3),0.3),IF(C7238&gt;=Params!$B$15-3,IF(C7238&lt;Params!$B$15,Params!$B$21,0.3),0.3)))</f>
        <v/>
      </c>
    </row>
    <row r="7239" ht="15" customHeight="1" s="1">
      <c r="A7239" s="9" t="n">
        <v>7236</v>
      </c>
      <c r="B7239" s="6" t="inlineStr">
        <is>
          <t>29/10</t>
        </is>
      </c>
      <c r="C7239" s="6" t="n">
        <v>11</v>
      </c>
      <c r="D7239" s="6" t="n">
        <v>0</v>
      </c>
      <c r="E7239" s="10">
        <f>IF(D7239=1, IF(OR(C7239&lt;10, C7239&gt;=15),1,0), IF(OR(C7239&lt;7, C7239&gt;=18),1,0))</f>
        <v/>
      </c>
      <c r="F7239" s="11" t="n">
        <v>2.37</v>
      </c>
      <c r="G7239" s="12">
        <f>0.65*8</f>
        <v/>
      </c>
      <c r="H7239" s="12">
        <f>F7239-G7239</f>
        <v/>
      </c>
      <c r="I7239" s="10">
        <f>IF(E7239=0,"Fora",IF(E7238=0,"Carg xar",IF(H7239&lt;0,IF(M7239&lt;0.9,"Carg FV","Stby"),IF(M7239&gt;P7239,"V2H",IF(M7239&lt;0.9,"Carg xar","Stby")))))</f>
        <v/>
      </c>
      <c r="J7239" s="12">
        <f>IF(OR(I7239="Carg FV",I7239="Carg xar"),MIN(IF(I7239="Carg FV",ABS(H7239),7.4),7.4,MAX(0,(0.9-M7239)*40)*0.95),0)</f>
        <v/>
      </c>
      <c r="K7239" s="12">
        <f>IF(I7239="V2H",MIN(MAX(0,H7239),7.4,MAX(0,(M7239-P7239)*40)*0.95),0)</f>
        <v/>
      </c>
      <c r="L7239" s="12">
        <f>IF(E7239=0,0,MAX(0,H7239-K7239))</f>
        <v/>
      </c>
      <c r="M7239" s="13">
        <f>M7238+J7238/40-IF(I7238="V2H",K7238/(0.95*40),0)-IF(E7239=0,IF(E7238=1,IF(D7239=1,30,40)*0.18/(2*40),0),0)-IF(E7239=1,IF(E7238=0,IF(D7239=1,30,40)*0.18/(2*40),0),0)</f>
        <v/>
      </c>
      <c r="N7239" s="14" t="n">
        <v>0.2</v>
      </c>
      <c r="O7239" s="15">
        <f>K7239*N7239</f>
        <v/>
      </c>
      <c r="P7239">
        <f>IF(E7239=0,0.3,IF(D7239=1,IF(C7239&gt;=Params!$B$13-3,IF(C7239&lt;Params!$B$13,Params!$B$20,0.3),0.3),IF(C7239&gt;=Params!$B$15-3,IF(C7239&lt;Params!$B$15,Params!$B$21,0.3),0.3)))</f>
        <v/>
      </c>
    </row>
    <row r="7240" ht="15" customHeight="1" s="1">
      <c r="A7240" s="9" t="n">
        <v>7237</v>
      </c>
      <c r="B7240" s="6" t="inlineStr">
        <is>
          <t>29/10</t>
        </is>
      </c>
      <c r="C7240" s="6" t="n">
        <v>12</v>
      </c>
      <c r="D7240" s="6" t="n">
        <v>0</v>
      </c>
      <c r="E7240" s="10">
        <f>IF(D7240=1, IF(OR(C7240&lt;10, C7240&gt;=15),1,0), IF(OR(C7240&lt;7, C7240&gt;=18),1,0))</f>
        <v/>
      </c>
      <c r="F7240" s="11" t="n">
        <v>0.575</v>
      </c>
      <c r="G7240" s="12">
        <f>0.72*8</f>
        <v/>
      </c>
      <c r="H7240" s="12">
        <f>F7240-G7240</f>
        <v/>
      </c>
      <c r="I7240" s="10">
        <f>IF(E7240=0,"Fora",IF(E7239=0,"Carg xar",IF(H7240&lt;0,IF(M7240&lt;0.9,"Carg FV","Stby"),IF(M7240&gt;P7240,"V2H",IF(M7240&lt;0.9,"Carg xar","Stby")))))</f>
        <v/>
      </c>
      <c r="J7240" s="12">
        <f>IF(OR(I7240="Carg FV",I7240="Carg xar"),MIN(IF(I7240="Carg FV",ABS(H7240),7.4),7.4,MAX(0,(0.9-M7240)*40)*0.95),0)</f>
        <v/>
      </c>
      <c r="K7240" s="12">
        <f>IF(I7240="V2H",MIN(MAX(0,H7240),7.4,MAX(0,(M7240-P7240)*40)*0.95),0)</f>
        <v/>
      </c>
      <c r="L7240" s="12">
        <f>IF(E7240=0,0,MAX(0,H7240-K7240))</f>
        <v/>
      </c>
      <c r="M7240" s="13">
        <f>M7239+J7239/40-IF(I7239="V2H",K7239/(0.95*40),0)-IF(E7240=0,IF(E7239=1,IF(D7240=1,30,40)*0.18/(2*40),0),0)-IF(E7240=1,IF(E7239=0,IF(D7240=1,30,40)*0.18/(2*40),0),0)</f>
        <v/>
      </c>
      <c r="N7240" s="14" t="n">
        <v>0.2</v>
      </c>
      <c r="O7240" s="15">
        <f>K7240*N7240</f>
        <v/>
      </c>
      <c r="P7240">
        <f>IF(E7240=0,0.3,IF(D7240=1,IF(C7240&gt;=Params!$B$13-3,IF(C7240&lt;Params!$B$13,Params!$B$20,0.3),0.3),IF(C7240&gt;=Params!$B$15-3,IF(C7240&lt;Params!$B$15,Params!$B$21,0.3),0.3)))</f>
        <v/>
      </c>
    </row>
    <row r="7241" ht="15" customHeight="1" s="1">
      <c r="A7241" s="9" t="n">
        <v>7238</v>
      </c>
      <c r="B7241" s="6" t="inlineStr">
        <is>
          <t>29/10</t>
        </is>
      </c>
      <c r="C7241" s="6" t="n">
        <v>13</v>
      </c>
      <c r="D7241" s="6" t="n">
        <v>0</v>
      </c>
      <c r="E7241" s="10">
        <f>IF(D7241=1, IF(OR(C7241&lt;10, C7241&gt;=15),1,0), IF(OR(C7241&lt;7, C7241&gt;=18),1,0))</f>
        <v/>
      </c>
      <c r="F7241" s="11" t="n">
        <v>0.717</v>
      </c>
      <c r="G7241" s="12">
        <f>0.68*8</f>
        <v/>
      </c>
      <c r="H7241" s="12">
        <f>F7241-G7241</f>
        <v/>
      </c>
      <c r="I7241" s="10">
        <f>IF(E7241=0,"Fora",IF(E7240=0,"Carg xar",IF(H7241&lt;0,IF(M7241&lt;0.9,"Carg FV","Stby"),IF(M7241&gt;P7241,"V2H",IF(M7241&lt;0.9,"Carg xar","Stby")))))</f>
        <v/>
      </c>
      <c r="J7241" s="12">
        <f>IF(OR(I7241="Carg FV",I7241="Carg xar"),MIN(IF(I7241="Carg FV",ABS(H7241),7.4),7.4,MAX(0,(0.9-M7241)*40)*0.95),0)</f>
        <v/>
      </c>
      <c r="K7241" s="12">
        <f>IF(I7241="V2H",MIN(MAX(0,H7241),7.4,MAX(0,(M7241-P7241)*40)*0.95),0)</f>
        <v/>
      </c>
      <c r="L7241" s="12">
        <f>IF(E7241=0,0,MAX(0,H7241-K7241))</f>
        <v/>
      </c>
      <c r="M7241" s="13">
        <f>M7240+J7240/40-IF(I7240="V2H",K7240/(0.95*40),0)-IF(E7241=0,IF(E7240=1,IF(D7241=1,30,40)*0.18/(2*40),0),0)-IF(E7241=1,IF(E7240=0,IF(D7241=1,30,40)*0.18/(2*40),0),0)</f>
        <v/>
      </c>
      <c r="N7241" s="14" t="n">
        <v>0.2</v>
      </c>
      <c r="O7241" s="15">
        <f>K7241*N7241</f>
        <v/>
      </c>
      <c r="P7241">
        <f>IF(E7241=0,0.3,IF(D7241=1,IF(C7241&gt;=Params!$B$13-3,IF(C7241&lt;Params!$B$13,Params!$B$20,0.3),0.3),IF(C7241&gt;=Params!$B$15-3,IF(C7241&lt;Params!$B$15,Params!$B$21,0.3),0.3)))</f>
        <v/>
      </c>
    </row>
    <row r="7242" ht="15" customHeight="1" s="1">
      <c r="A7242" s="9" t="n">
        <v>7239</v>
      </c>
      <c r="B7242" s="6" t="inlineStr">
        <is>
          <t>29/10</t>
        </is>
      </c>
      <c r="C7242" s="6" t="n">
        <v>14</v>
      </c>
      <c r="D7242" s="6" t="n">
        <v>0</v>
      </c>
      <c r="E7242" s="10">
        <f>IF(D7242=1, IF(OR(C7242&lt;10, C7242&gt;=15),1,0), IF(OR(C7242&lt;7, C7242&gt;=18),1,0))</f>
        <v/>
      </c>
      <c r="F7242" s="11" t="n">
        <v>0.1</v>
      </c>
      <c r="G7242" s="12">
        <f>0.55*8</f>
        <v/>
      </c>
      <c r="H7242" s="12">
        <f>F7242-G7242</f>
        <v/>
      </c>
      <c r="I7242" s="10">
        <f>IF(E7242=0,"Fora",IF(E7241=0,"Carg xar",IF(H7242&lt;0,IF(M7242&lt;0.9,"Carg FV","Stby"),IF(M7242&gt;P7242,"V2H",IF(M7242&lt;0.9,"Carg xar","Stby")))))</f>
        <v/>
      </c>
      <c r="J7242" s="12">
        <f>IF(OR(I7242="Carg FV",I7242="Carg xar"),MIN(IF(I7242="Carg FV",ABS(H7242),7.4),7.4,MAX(0,(0.9-M7242)*40)*0.95),0)</f>
        <v/>
      </c>
      <c r="K7242" s="12">
        <f>IF(I7242="V2H",MIN(MAX(0,H7242),7.4,MAX(0,(M7242-P7242)*40)*0.95),0)</f>
        <v/>
      </c>
      <c r="L7242" s="12">
        <f>IF(E7242=0,0,MAX(0,H7242-K7242))</f>
        <v/>
      </c>
      <c r="M7242" s="13">
        <f>M7241+J7241/40-IF(I7241="V2H",K7241/(0.95*40),0)-IF(E7242=0,IF(E7241=1,IF(D7242=1,30,40)*0.18/(2*40),0),0)-IF(E7242=1,IF(E7241=0,IF(D7242=1,30,40)*0.18/(2*40),0),0)</f>
        <v/>
      </c>
      <c r="N7242" s="14" t="n">
        <v>0.15</v>
      </c>
      <c r="O7242" s="15">
        <f>K7242*N7242</f>
        <v/>
      </c>
      <c r="P7242">
        <f>IF(E7242=0,0.3,IF(D7242=1,IF(C7242&gt;=Params!$B$13-3,IF(C7242&lt;Params!$B$13,Params!$B$20,0.3),0.3),IF(C7242&gt;=Params!$B$15-3,IF(C7242&lt;Params!$B$15,Params!$B$21,0.3),0.3)))</f>
        <v/>
      </c>
    </row>
    <row r="7243" ht="15" customHeight="1" s="1">
      <c r="A7243" s="9" t="n">
        <v>7240</v>
      </c>
      <c r="B7243" s="6" t="inlineStr">
        <is>
          <t>29/10</t>
        </is>
      </c>
      <c r="C7243" s="6" t="n">
        <v>15</v>
      </c>
      <c r="D7243" s="6" t="n">
        <v>0</v>
      </c>
      <c r="E7243" s="10">
        <f>IF(D7243=1, IF(OR(C7243&lt;10, C7243&gt;=15),1,0), IF(OR(C7243&lt;7, C7243&gt;=18),1,0))</f>
        <v/>
      </c>
      <c r="F7243" s="11" t="n">
        <v>0.416</v>
      </c>
      <c r="G7243" s="12">
        <f>0.38*8</f>
        <v/>
      </c>
      <c r="H7243" s="12">
        <f>F7243-G7243</f>
        <v/>
      </c>
      <c r="I7243" s="10">
        <f>IF(E7243=0,"Fora",IF(E7242=0,"Carg xar",IF(H7243&lt;0,IF(M7243&lt;0.9,"Carg FV","Stby"),IF(M7243&gt;P7243,"V2H",IF(M7243&lt;0.9,"Carg xar","Stby")))))</f>
        <v/>
      </c>
      <c r="J7243" s="12">
        <f>IF(OR(I7243="Carg FV",I7243="Carg xar"),MIN(IF(I7243="Carg FV",ABS(H7243),7.4),7.4,MAX(0,(0.9-M7243)*40)*0.95),0)</f>
        <v/>
      </c>
      <c r="K7243" s="12">
        <f>IF(I7243="V2H",MIN(MAX(0,H7243),7.4,MAX(0,(M7243-P7243)*40)*0.95),0)</f>
        <v/>
      </c>
      <c r="L7243" s="12">
        <f>IF(E7243=0,0,MAX(0,H7243-K7243))</f>
        <v/>
      </c>
      <c r="M7243" s="13">
        <f>M7242+J7242/40-IF(I7242="V2H",K7242/(0.95*40),0)-IF(E7243=0,IF(E7242=1,IF(D7243=1,30,40)*0.18/(2*40),0),0)-IF(E7243=1,IF(E7242=0,IF(D7243=1,30,40)*0.18/(2*40),0),0)</f>
        <v/>
      </c>
      <c r="N7243" s="14" t="n">
        <v>0.15</v>
      </c>
      <c r="O7243" s="15">
        <f>K7243*N7243</f>
        <v/>
      </c>
      <c r="P7243">
        <f>IF(E7243=0,0.3,IF(D7243=1,IF(C7243&gt;=Params!$B$13-3,IF(C7243&lt;Params!$B$13,Params!$B$20,0.3),0.3),IF(C7243&gt;=Params!$B$15-3,IF(C7243&lt;Params!$B$15,Params!$B$21,0.3),0.3)))</f>
        <v/>
      </c>
    </row>
    <row r="7244" ht="15" customHeight="1" s="1">
      <c r="A7244" s="9" t="n">
        <v>7241</v>
      </c>
      <c r="B7244" s="6" t="inlineStr">
        <is>
          <t>29/10</t>
        </is>
      </c>
      <c r="C7244" s="6" t="n">
        <v>16</v>
      </c>
      <c r="D7244" s="6" t="n">
        <v>0</v>
      </c>
      <c r="E7244" s="10">
        <f>IF(D7244=1, IF(OR(C7244&lt;10, C7244&gt;=15),1,0), IF(OR(C7244&lt;7, C7244&gt;=18),1,0))</f>
        <v/>
      </c>
      <c r="F7244" s="11" t="n">
        <v>0.738</v>
      </c>
      <c r="G7244" s="12">
        <f>0.18*8</f>
        <v/>
      </c>
      <c r="H7244" s="12">
        <f>F7244-G7244</f>
        <v/>
      </c>
      <c r="I7244" s="10">
        <f>IF(E7244=0,"Fora",IF(E7243=0,"Carg xar",IF(H7244&lt;0,IF(M7244&lt;0.9,"Carg FV","Stby"),IF(M7244&gt;P7244,"V2H",IF(M7244&lt;0.9,"Carg xar","Stby")))))</f>
        <v/>
      </c>
      <c r="J7244" s="12">
        <f>IF(OR(I7244="Carg FV",I7244="Carg xar"),MIN(IF(I7244="Carg FV",ABS(H7244),7.4),7.4,MAX(0,(0.9-M7244)*40)*0.95),0)</f>
        <v/>
      </c>
      <c r="K7244" s="12">
        <f>IF(I7244="V2H",MIN(MAX(0,H7244),7.4,MAX(0,(M7244-P7244)*40)*0.95),0)</f>
        <v/>
      </c>
      <c r="L7244" s="12">
        <f>IF(E7244=0,0,MAX(0,H7244-K7244))</f>
        <v/>
      </c>
      <c r="M7244" s="13">
        <f>M7243+J7243/40-IF(I7243="V2H",K7243/(0.95*40),0)-IF(E7244=0,IF(E7243=1,IF(D7244=1,30,40)*0.18/(2*40),0),0)-IF(E7244=1,IF(E7243=0,IF(D7244=1,30,40)*0.18/(2*40),0),0)</f>
        <v/>
      </c>
      <c r="N7244" s="14" t="n">
        <v>0.15</v>
      </c>
      <c r="O7244" s="15">
        <f>K7244*N7244</f>
        <v/>
      </c>
      <c r="P7244">
        <f>IF(E7244=0,0.3,IF(D7244=1,IF(C7244&gt;=Params!$B$13-3,IF(C7244&lt;Params!$B$13,Params!$B$20,0.3),0.3),IF(C7244&gt;=Params!$B$15-3,IF(C7244&lt;Params!$B$15,Params!$B$21,0.3),0.3)))</f>
        <v/>
      </c>
    </row>
    <row r="7245" ht="15" customHeight="1" s="1">
      <c r="A7245" s="9" t="n">
        <v>7242</v>
      </c>
      <c r="B7245" s="6" t="inlineStr">
        <is>
          <t>29/10</t>
        </is>
      </c>
      <c r="C7245" s="6" t="n">
        <v>17</v>
      </c>
      <c r="D7245" s="6" t="n">
        <v>0</v>
      </c>
      <c r="E7245" s="10">
        <f>IF(D7245=1, IF(OR(C7245&lt;10, C7245&gt;=15),1,0), IF(OR(C7245&lt;7, C7245&gt;=18),1,0))</f>
        <v/>
      </c>
      <c r="F7245" s="11" t="n">
        <v>1.246</v>
      </c>
      <c r="G7245" s="12">
        <f>0.04*8</f>
        <v/>
      </c>
      <c r="H7245" s="12">
        <f>F7245-G7245</f>
        <v/>
      </c>
      <c r="I7245" s="10">
        <f>IF(E7245=0,"Fora",IF(E7244=0,"Carg xar",IF(H7245&lt;0,IF(M7245&lt;0.9,"Carg FV","Stby"),IF(M7245&gt;P7245,"V2H",IF(M7245&lt;0.9,"Carg xar","Stby")))))</f>
        <v/>
      </c>
      <c r="J7245" s="12">
        <f>IF(OR(I7245="Carg FV",I7245="Carg xar"),MIN(IF(I7245="Carg FV",ABS(H7245),7.4),7.4,MAX(0,(0.9-M7245)*40)*0.95),0)</f>
        <v/>
      </c>
      <c r="K7245" s="12">
        <f>IF(I7245="V2H",MIN(MAX(0,H7245),7.4,MAX(0,(M7245-P7245)*40)*0.95),0)</f>
        <v/>
      </c>
      <c r="L7245" s="12">
        <f>IF(E7245=0,0,MAX(0,H7245-K7245))</f>
        <v/>
      </c>
      <c r="M7245" s="13">
        <f>M7244+J7244/40-IF(I7244="V2H",K7244/(0.95*40),0)-IF(E7245=0,IF(E7244=1,IF(D7245=1,30,40)*0.18/(2*40),0),0)-IF(E7245=1,IF(E7244=0,IF(D7245=1,30,40)*0.18/(2*40),0),0)</f>
        <v/>
      </c>
      <c r="N7245" s="14" t="n">
        <v>0.15</v>
      </c>
      <c r="O7245" s="15">
        <f>K7245*N7245</f>
        <v/>
      </c>
      <c r="P7245">
        <f>IF(E7245=0,0.3,IF(D7245=1,IF(C7245&gt;=Params!$B$13-3,IF(C7245&lt;Params!$B$13,Params!$B$20,0.3),0.3),IF(C7245&gt;=Params!$B$15-3,IF(C7245&lt;Params!$B$15,Params!$B$21,0.3),0.3)))</f>
        <v/>
      </c>
    </row>
    <row r="7246" ht="15" customHeight="1" s="1">
      <c r="A7246" s="9" t="n">
        <v>7243</v>
      </c>
      <c r="B7246" s="6" t="inlineStr">
        <is>
          <t>29/10</t>
        </is>
      </c>
      <c r="C7246" s="6" t="n">
        <v>18</v>
      </c>
      <c r="D7246" s="6" t="n">
        <v>0</v>
      </c>
      <c r="E7246" s="10">
        <f>IF(D7246=1, IF(OR(C7246&lt;10, C7246&gt;=15),1,0), IF(OR(C7246&lt;7, C7246&gt;=18),1,0))</f>
        <v/>
      </c>
      <c r="F7246" s="11" t="n">
        <v>1.314</v>
      </c>
      <c r="G7246" s="12">
        <f>0*8</f>
        <v/>
      </c>
      <c r="H7246" s="12">
        <f>F7246-G7246</f>
        <v/>
      </c>
      <c r="I7246" s="10">
        <f>IF(E7246=0,"Fora",IF(E7245=0,"Carg xar",IF(H7246&lt;0,IF(M7246&lt;0.9,"Carg FV","Stby"),IF(M7246&gt;P7246,"V2H",IF(M7246&lt;0.9,"Carg xar","Stby")))))</f>
        <v/>
      </c>
      <c r="J7246" s="12">
        <f>IF(OR(I7246="Carg FV",I7246="Carg xar"),MIN(IF(I7246="Carg FV",ABS(H7246),7.4),7.4,MAX(0,(0.9-M7246)*40)*0.95),0)</f>
        <v/>
      </c>
      <c r="K7246" s="12">
        <f>IF(I7246="V2H",MIN(MAX(0,H7246),7.4,MAX(0,(M7246-P7246)*40)*0.95),0)</f>
        <v/>
      </c>
      <c r="L7246" s="12">
        <f>IF(E7246=0,0,MAX(0,H7246-K7246))</f>
        <v/>
      </c>
      <c r="M7246" s="13">
        <f>M7245+J7245/40-IF(I7245="V2H",K7245/(0.95*40),0)-IF(E7246=0,IF(E7245=1,IF(D7246=1,30,40)*0.18/(2*40),0),0)-IF(E7246=1,IF(E7245=0,IF(D7246=1,30,40)*0.18/(2*40),0),0)</f>
        <v/>
      </c>
      <c r="N7246" s="14" t="n">
        <v>0.2</v>
      </c>
      <c r="O7246" s="15">
        <f>K7246*N7246</f>
        <v/>
      </c>
      <c r="P7246">
        <f>IF(E7246=0,0.3,IF(D7246=1,IF(C7246&gt;=Params!$B$13-3,IF(C7246&lt;Params!$B$13,Params!$B$20,0.3),0.3),IF(C7246&gt;=Params!$B$15-3,IF(C7246&lt;Params!$B$15,Params!$B$21,0.3),0.3)))</f>
        <v/>
      </c>
    </row>
    <row r="7247" ht="15" customHeight="1" s="1">
      <c r="A7247" s="9" t="n">
        <v>7244</v>
      </c>
      <c r="B7247" s="6" t="inlineStr">
        <is>
          <t>29/10</t>
        </is>
      </c>
      <c r="C7247" s="6" t="n">
        <v>19</v>
      </c>
      <c r="D7247" s="6" t="n">
        <v>0</v>
      </c>
      <c r="E7247" s="10">
        <f>IF(D7247=1, IF(OR(C7247&lt;10, C7247&gt;=15),1,0), IF(OR(C7247&lt;7, C7247&gt;=18),1,0))</f>
        <v/>
      </c>
      <c r="F7247" s="11" t="n">
        <v>1.242</v>
      </c>
      <c r="G7247" s="12">
        <f>0*8</f>
        <v/>
      </c>
      <c r="H7247" s="12">
        <f>F7247-G7247</f>
        <v/>
      </c>
      <c r="I7247" s="10">
        <f>IF(E7247=0,"Fora",IF(E7246=0,"Carg xar",IF(H7247&lt;0,IF(M7247&lt;0.9,"Carg FV","Stby"),IF(M7247&gt;P7247,"V2H",IF(M7247&lt;0.9,"Carg xar","Stby")))))</f>
        <v/>
      </c>
      <c r="J7247" s="12">
        <f>IF(OR(I7247="Carg FV",I7247="Carg xar"),MIN(IF(I7247="Carg FV",ABS(H7247),7.4),7.4,MAX(0,(0.9-M7247)*40)*0.95),0)</f>
        <v/>
      </c>
      <c r="K7247" s="12">
        <f>IF(I7247="V2H",MIN(MAX(0,H7247),7.4,MAX(0,(M7247-P7247)*40)*0.95),0)</f>
        <v/>
      </c>
      <c r="L7247" s="12">
        <f>IF(E7247=0,0,MAX(0,H7247-K7247))</f>
        <v/>
      </c>
      <c r="M7247" s="13">
        <f>M7246+J7246/40-IF(I7246="V2H",K7246/(0.95*40),0)-IF(E7247=0,IF(E7246=1,IF(D7247=1,30,40)*0.18/(2*40),0),0)-IF(E7247=1,IF(E7246=0,IF(D7247=1,30,40)*0.18/(2*40),0),0)</f>
        <v/>
      </c>
      <c r="N7247" s="14" t="n">
        <v>0.2</v>
      </c>
      <c r="O7247" s="15">
        <f>K7247*N7247</f>
        <v/>
      </c>
      <c r="P7247">
        <f>IF(E7247=0,0.3,IF(D7247=1,IF(C7247&gt;=Params!$B$13-3,IF(C7247&lt;Params!$B$13,Params!$B$20,0.3),0.3),IF(C7247&gt;=Params!$B$15-3,IF(C7247&lt;Params!$B$15,Params!$B$21,0.3),0.3)))</f>
        <v/>
      </c>
    </row>
    <row r="7248" ht="15" customHeight="1" s="1">
      <c r="A7248" s="9" t="n">
        <v>7245</v>
      </c>
      <c r="B7248" s="6" t="inlineStr">
        <is>
          <t>29/10</t>
        </is>
      </c>
      <c r="C7248" s="6" t="n">
        <v>20</v>
      </c>
      <c r="D7248" s="6" t="n">
        <v>0</v>
      </c>
      <c r="E7248" s="10">
        <f>IF(D7248=1, IF(OR(C7248&lt;10, C7248&gt;=15),1,0), IF(OR(C7248&lt;7, C7248&gt;=18),1,0))</f>
        <v/>
      </c>
      <c r="F7248" s="11" t="n">
        <v>1.423</v>
      </c>
      <c r="G7248" s="12">
        <f>0*8</f>
        <v/>
      </c>
      <c r="H7248" s="12">
        <f>F7248-G7248</f>
        <v/>
      </c>
      <c r="I7248" s="10">
        <f>IF(E7248=0,"Fora",IF(E7247=0,"Carg xar",IF(H7248&lt;0,IF(M7248&lt;0.9,"Carg FV","Stby"),IF(M7248&gt;P7248,"V2H",IF(M7248&lt;0.9,"Carg xar","Stby")))))</f>
        <v/>
      </c>
      <c r="J7248" s="12">
        <f>IF(OR(I7248="Carg FV",I7248="Carg xar"),MIN(IF(I7248="Carg FV",ABS(H7248),7.4),7.4,MAX(0,(0.9-M7248)*40)*0.95),0)</f>
        <v/>
      </c>
      <c r="K7248" s="12">
        <f>IF(I7248="V2H",MIN(MAX(0,H7248),7.4,MAX(0,(M7248-P7248)*40)*0.95),0)</f>
        <v/>
      </c>
      <c r="L7248" s="12">
        <f>IF(E7248=0,0,MAX(0,H7248-K7248))</f>
        <v/>
      </c>
      <c r="M7248" s="13">
        <f>M7247+J7247/40-IF(I7247="V2H",K7247/(0.95*40),0)-IF(E7248=0,IF(E7247=1,IF(D7248=1,30,40)*0.18/(2*40),0),0)-IF(E7248=1,IF(E7247=0,IF(D7248=1,30,40)*0.18/(2*40),0),0)</f>
        <v/>
      </c>
      <c r="N7248" s="14" t="n">
        <v>0.2</v>
      </c>
      <c r="O7248" s="15">
        <f>K7248*N7248</f>
        <v/>
      </c>
      <c r="P7248">
        <f>IF(E7248=0,0.3,IF(D7248=1,IF(C7248&gt;=Params!$B$13-3,IF(C7248&lt;Params!$B$13,Params!$B$20,0.3),0.3),IF(C7248&gt;=Params!$B$15-3,IF(C7248&lt;Params!$B$15,Params!$B$21,0.3),0.3)))</f>
        <v/>
      </c>
    </row>
    <row r="7249" ht="15" customHeight="1" s="1">
      <c r="A7249" s="9" t="n">
        <v>7246</v>
      </c>
      <c r="B7249" s="6" t="inlineStr">
        <is>
          <t>29/10</t>
        </is>
      </c>
      <c r="C7249" s="6" t="n">
        <v>21</v>
      </c>
      <c r="D7249" s="6" t="n">
        <v>0</v>
      </c>
      <c r="E7249" s="10">
        <f>IF(D7249=1, IF(OR(C7249&lt;10, C7249&gt;=15),1,0), IF(OR(C7249&lt;7, C7249&gt;=18),1,0))</f>
        <v/>
      </c>
      <c r="F7249" s="11" t="n">
        <v>1.386</v>
      </c>
      <c r="G7249" s="12">
        <f>0*8</f>
        <v/>
      </c>
      <c r="H7249" s="12">
        <f>F7249-G7249</f>
        <v/>
      </c>
      <c r="I7249" s="10">
        <f>IF(E7249=0,"Fora",IF(E7248=0,"Carg xar",IF(H7249&lt;0,IF(M7249&lt;0.9,"Carg FV","Stby"),IF(M7249&gt;P7249,"V2H",IF(M7249&lt;0.9,"Carg xar","Stby")))))</f>
        <v/>
      </c>
      <c r="J7249" s="12">
        <f>IF(OR(I7249="Carg FV",I7249="Carg xar"),MIN(IF(I7249="Carg FV",ABS(H7249),7.4),7.4,MAX(0,(0.9-M7249)*40)*0.95),0)</f>
        <v/>
      </c>
      <c r="K7249" s="12">
        <f>IF(I7249="V2H",MIN(MAX(0,H7249),7.4,MAX(0,(M7249-P7249)*40)*0.95),0)</f>
        <v/>
      </c>
      <c r="L7249" s="12">
        <f>IF(E7249=0,0,MAX(0,H7249-K7249))</f>
        <v/>
      </c>
      <c r="M7249" s="13">
        <f>M7248+J7248/40-IF(I7248="V2H",K7248/(0.95*40),0)-IF(E7249=0,IF(E7248=1,IF(D7249=1,30,40)*0.18/(2*40),0),0)-IF(E7249=1,IF(E7248=0,IF(D7249=1,30,40)*0.18/(2*40),0),0)</f>
        <v/>
      </c>
      <c r="N7249" s="14" t="n">
        <v>0.2</v>
      </c>
      <c r="O7249" s="15">
        <f>K7249*N7249</f>
        <v/>
      </c>
      <c r="P7249">
        <f>IF(E7249=0,0.3,IF(D7249=1,IF(C7249&gt;=Params!$B$13-3,IF(C7249&lt;Params!$B$13,Params!$B$20,0.3),0.3),IF(C7249&gt;=Params!$B$15-3,IF(C7249&lt;Params!$B$15,Params!$B$21,0.3),0.3)))</f>
        <v/>
      </c>
    </row>
    <row r="7250" ht="15" customHeight="1" s="1">
      <c r="A7250" s="9" t="n">
        <v>7247</v>
      </c>
      <c r="B7250" s="6" t="inlineStr">
        <is>
          <t>29/10</t>
        </is>
      </c>
      <c r="C7250" s="6" t="n">
        <v>22</v>
      </c>
      <c r="D7250" s="6" t="n">
        <v>0</v>
      </c>
      <c r="E7250" s="10">
        <f>IF(D7250=1, IF(OR(C7250&lt;10, C7250&gt;=15),1,0), IF(OR(C7250&lt;7, C7250&gt;=18),1,0))</f>
        <v/>
      </c>
      <c r="F7250" s="11" t="n">
        <v>1.417</v>
      </c>
      <c r="G7250" s="12">
        <f>0*8</f>
        <v/>
      </c>
      <c r="H7250" s="12">
        <f>F7250-G7250</f>
        <v/>
      </c>
      <c r="I7250" s="10">
        <f>IF(E7250=0,"Fora",IF(E7249=0,"Carg xar",IF(H7250&lt;0,IF(M7250&lt;0.9,"Carg FV","Stby"),IF(M7250&gt;P7250,"V2H",IF(M7250&lt;0.9,"Carg xar","Stby")))))</f>
        <v/>
      </c>
      <c r="J7250" s="12">
        <f>IF(OR(I7250="Carg FV",I7250="Carg xar"),MIN(IF(I7250="Carg FV",ABS(H7250),7.4),7.4,MAX(0,(0.9-M7250)*40)*0.95),0)</f>
        <v/>
      </c>
      <c r="K7250" s="12">
        <f>IF(I7250="V2H",MIN(MAX(0,H7250),7.4,MAX(0,(M7250-P7250)*40)*0.95),0)</f>
        <v/>
      </c>
      <c r="L7250" s="12">
        <f>IF(E7250=0,0,MAX(0,H7250-K7250))</f>
        <v/>
      </c>
      <c r="M7250" s="13">
        <f>M7249+J7249/40-IF(I7249="V2H",K7249/(0.95*40),0)-IF(E7250=0,IF(E7249=1,IF(D7250=1,30,40)*0.18/(2*40),0),0)-IF(E7250=1,IF(E7249=0,IF(D7250=1,30,40)*0.18/(2*40),0),0)</f>
        <v/>
      </c>
      <c r="N7250" s="14" t="n">
        <v>0.15</v>
      </c>
      <c r="O7250" s="15">
        <f>K7250*N7250</f>
        <v/>
      </c>
      <c r="P7250">
        <f>IF(E7250=0,0.3,IF(D7250=1,IF(C7250&gt;=Params!$B$13-3,IF(C7250&lt;Params!$B$13,Params!$B$20,0.3),0.3),IF(C7250&gt;=Params!$B$15-3,IF(C7250&lt;Params!$B$15,Params!$B$21,0.3),0.3)))</f>
        <v/>
      </c>
    </row>
    <row r="7251" ht="15" customHeight="1" s="1">
      <c r="A7251" s="9" t="n">
        <v>7248</v>
      </c>
      <c r="B7251" s="6" t="inlineStr">
        <is>
          <t>29/10</t>
        </is>
      </c>
      <c r="C7251" s="6" t="n">
        <v>23</v>
      </c>
      <c r="D7251" s="6" t="n">
        <v>0</v>
      </c>
      <c r="E7251" s="10">
        <f>IF(D7251=1, IF(OR(C7251&lt;10, C7251&gt;=15),1,0), IF(OR(C7251&lt;7, C7251&gt;=18),1,0))</f>
        <v/>
      </c>
      <c r="F7251" s="11" t="n">
        <v>1.314</v>
      </c>
      <c r="G7251" s="12">
        <f>0*8</f>
        <v/>
      </c>
      <c r="H7251" s="12">
        <f>F7251-G7251</f>
        <v/>
      </c>
      <c r="I7251" s="10">
        <f>IF(E7251=0,"Fora",IF(E7250=0,"Carg xar",IF(H7251&lt;0,IF(M7251&lt;0.9,"Carg FV","Stby"),IF(M7251&gt;P7251,"V2H",IF(M7251&lt;0.9,"Carg xar","Stby")))))</f>
        <v/>
      </c>
      <c r="J7251" s="12">
        <f>IF(OR(I7251="Carg FV",I7251="Carg xar"),MIN(IF(I7251="Carg FV",ABS(H7251),7.4),7.4,MAX(0,(0.9-M7251)*40)*0.95),0)</f>
        <v/>
      </c>
      <c r="K7251" s="12">
        <f>IF(I7251="V2H",MIN(MAX(0,H7251),7.4,MAX(0,(M7251-P7251)*40)*0.95),0)</f>
        <v/>
      </c>
      <c r="L7251" s="12">
        <f>IF(E7251=0,0,MAX(0,H7251-K7251))</f>
        <v/>
      </c>
      <c r="M7251" s="13">
        <f>M7250+J7250/40-IF(I7250="V2H",K7250/(0.95*40),0)-IF(E7251=0,IF(E7250=1,IF(D7251=1,30,40)*0.18/(2*40),0),0)-IF(E7251=1,IF(E7250=0,IF(D7251=1,30,40)*0.18/(2*40),0),0)</f>
        <v/>
      </c>
      <c r="N7251" s="14" t="n">
        <v>0.15</v>
      </c>
      <c r="O7251" s="15">
        <f>K7251*N7251</f>
        <v/>
      </c>
      <c r="P7251">
        <f>IF(E7251=0,0.3,IF(D7251=1,IF(C7251&gt;=Params!$B$13-3,IF(C7251&lt;Params!$B$13,Params!$B$20,0.3),0.3),IF(C7251&gt;=Params!$B$15-3,IF(C7251&lt;Params!$B$15,Params!$B$21,0.3),0.3)))</f>
        <v/>
      </c>
    </row>
    <row r="7252" ht="15" customHeight="1" s="1">
      <c r="A7252" s="9" t="n">
        <v>7249</v>
      </c>
      <c r="B7252" s="6" t="inlineStr">
        <is>
          <t>30/10</t>
        </is>
      </c>
      <c r="C7252" s="6" t="n">
        <v>0</v>
      </c>
      <c r="D7252" s="6" t="n">
        <v>0</v>
      </c>
      <c r="E7252" s="10">
        <f>IF(D7252=1, IF(OR(C7252&lt;10, C7252&gt;=15),1,0), IF(OR(C7252&lt;7, C7252&gt;=18),1,0))</f>
        <v/>
      </c>
      <c r="F7252" s="11" t="n">
        <v>0.836</v>
      </c>
      <c r="G7252" s="12">
        <f>0*8</f>
        <v/>
      </c>
      <c r="H7252" s="12">
        <f>F7252-G7252</f>
        <v/>
      </c>
      <c r="I7252" s="10">
        <f>IF(E7252=0,"Fora",IF(E7251=0,"Carg xar",IF(H7252&lt;0,IF(M7252&lt;0.9,"Carg FV","Stby"),IF(M7252&gt;P7252,"V2H",IF(M7252&lt;0.9,"Carg xar","Stby")))))</f>
        <v/>
      </c>
      <c r="J7252" s="12">
        <f>IF(OR(I7252="Carg FV",I7252="Carg xar"),MIN(IF(I7252="Carg FV",ABS(H7252),7.4),7.4,MAX(0,(0.9-M7252)*40)*0.95),0)</f>
        <v/>
      </c>
      <c r="K7252" s="12">
        <f>IF(I7252="V2H",MIN(MAX(0,H7252),7.4,MAX(0,(M7252-P7252)*40)*0.95),0)</f>
        <v/>
      </c>
      <c r="L7252" s="12">
        <f>IF(E7252=0,0,MAX(0,H7252-K7252))</f>
        <v/>
      </c>
      <c r="M7252" s="13">
        <f>M7251+J7251/40-IF(I7251="V2H",K7251/(0.95*40),0)-IF(E7252=0,IF(E7251=1,IF(D7252=1,30,40)*0.18/(2*40),0),0)-IF(E7252=1,IF(E7251=0,IF(D7252=1,30,40)*0.18/(2*40),0),0)</f>
        <v/>
      </c>
      <c r="N7252" s="14" t="n">
        <v>0.09</v>
      </c>
      <c r="O7252" s="15">
        <f>K7252*N7252</f>
        <v/>
      </c>
      <c r="P7252">
        <f>IF(E7252=0,0.3,IF(D7252=1,IF(C7252&gt;=Params!$B$13-3,IF(C7252&lt;Params!$B$13,Params!$B$20,0.3),0.3),IF(C7252&gt;=Params!$B$15-3,IF(C7252&lt;Params!$B$15,Params!$B$21,0.3),0.3)))</f>
        <v/>
      </c>
    </row>
    <row r="7253" ht="15" customHeight="1" s="1">
      <c r="A7253" s="9" t="n">
        <v>7250</v>
      </c>
      <c r="B7253" s="6" t="inlineStr">
        <is>
          <t>30/10</t>
        </is>
      </c>
      <c r="C7253" s="6" t="n">
        <v>1</v>
      </c>
      <c r="D7253" s="6" t="n">
        <v>0</v>
      </c>
      <c r="E7253" s="10">
        <f>IF(D7253=1, IF(OR(C7253&lt;10, C7253&gt;=15),1,0), IF(OR(C7253&lt;7, C7253&gt;=18),1,0))</f>
        <v/>
      </c>
      <c r="F7253" s="11" t="n">
        <v>0.957</v>
      </c>
      <c r="G7253" s="12">
        <f>0*8</f>
        <v/>
      </c>
      <c r="H7253" s="12">
        <f>F7253-G7253</f>
        <v/>
      </c>
      <c r="I7253" s="10">
        <f>IF(E7253=0,"Fora",IF(E7252=0,"Carg xar",IF(H7253&lt;0,IF(M7253&lt;0.9,"Carg FV","Stby"),IF(M7253&gt;P7253,"V2H",IF(M7253&lt;0.9,"Carg xar","Stby")))))</f>
        <v/>
      </c>
      <c r="J7253" s="12">
        <f>IF(OR(I7253="Carg FV",I7253="Carg xar"),MIN(IF(I7253="Carg FV",ABS(H7253),7.4),7.4,MAX(0,(0.9-M7253)*40)*0.95),0)</f>
        <v/>
      </c>
      <c r="K7253" s="12">
        <f>IF(I7253="V2H",MIN(MAX(0,H7253),7.4,MAX(0,(M7253-P7253)*40)*0.95),0)</f>
        <v/>
      </c>
      <c r="L7253" s="12">
        <f>IF(E7253=0,0,MAX(0,H7253-K7253))</f>
        <v/>
      </c>
      <c r="M7253" s="13">
        <f>M7252+J7252/40-IF(I7252="V2H",K7252/(0.95*40),0)-IF(E7253=0,IF(E7252=1,IF(D7253=1,30,40)*0.18/(2*40),0),0)-IF(E7253=1,IF(E7252=0,IF(D7253=1,30,40)*0.18/(2*40),0),0)</f>
        <v/>
      </c>
      <c r="N7253" s="14" t="n">
        <v>0.09</v>
      </c>
      <c r="O7253" s="15">
        <f>K7253*N7253</f>
        <v/>
      </c>
      <c r="P7253">
        <f>IF(E7253=0,0.3,IF(D7253=1,IF(C7253&gt;=Params!$B$13-3,IF(C7253&lt;Params!$B$13,Params!$B$20,0.3),0.3),IF(C7253&gt;=Params!$B$15-3,IF(C7253&lt;Params!$B$15,Params!$B$21,0.3),0.3)))</f>
        <v/>
      </c>
    </row>
    <row r="7254" ht="15" customHeight="1" s="1">
      <c r="A7254" s="9" t="n">
        <v>7251</v>
      </c>
      <c r="B7254" s="6" t="inlineStr">
        <is>
          <t>30/10</t>
        </is>
      </c>
      <c r="C7254" s="6" t="n">
        <v>2</v>
      </c>
      <c r="D7254" s="6" t="n">
        <v>0</v>
      </c>
      <c r="E7254" s="10">
        <f>IF(D7254=1, IF(OR(C7254&lt;10, C7254&gt;=15),1,0), IF(OR(C7254&lt;7, C7254&gt;=18),1,0))</f>
        <v/>
      </c>
      <c r="F7254" s="11" t="n">
        <v>0.853</v>
      </c>
      <c r="G7254" s="12">
        <f>0*8</f>
        <v/>
      </c>
      <c r="H7254" s="12">
        <f>F7254-G7254</f>
        <v/>
      </c>
      <c r="I7254" s="10">
        <f>IF(E7254=0,"Fora",IF(E7253=0,"Carg xar",IF(H7254&lt;0,IF(M7254&lt;0.9,"Carg FV","Stby"),IF(M7254&gt;P7254,"V2H",IF(M7254&lt;0.9,"Carg xar","Stby")))))</f>
        <v/>
      </c>
      <c r="J7254" s="12">
        <f>IF(OR(I7254="Carg FV",I7254="Carg xar"),MIN(IF(I7254="Carg FV",ABS(H7254),7.4),7.4,MAX(0,(0.9-M7254)*40)*0.95),0)</f>
        <v/>
      </c>
      <c r="K7254" s="12">
        <f>IF(I7254="V2H",MIN(MAX(0,H7254),7.4,MAX(0,(M7254-P7254)*40)*0.95),0)</f>
        <v/>
      </c>
      <c r="L7254" s="12">
        <f>IF(E7254=0,0,MAX(0,H7254-K7254))</f>
        <v/>
      </c>
      <c r="M7254" s="13">
        <f>M7253+J7253/40-IF(I7253="V2H",K7253/(0.95*40),0)-IF(E7254=0,IF(E7253=1,IF(D7254=1,30,40)*0.18/(2*40),0),0)-IF(E7254=1,IF(E7253=0,IF(D7254=1,30,40)*0.18/(2*40),0),0)</f>
        <v/>
      </c>
      <c r="N7254" s="14" t="n">
        <v>0.09</v>
      </c>
      <c r="O7254" s="15">
        <f>K7254*N7254</f>
        <v/>
      </c>
      <c r="P7254">
        <f>IF(E7254=0,0.3,IF(D7254=1,IF(C7254&gt;=Params!$B$13-3,IF(C7254&lt;Params!$B$13,Params!$B$20,0.3),0.3),IF(C7254&gt;=Params!$B$15-3,IF(C7254&lt;Params!$B$15,Params!$B$21,0.3),0.3)))</f>
        <v/>
      </c>
    </row>
    <row r="7255" ht="15" customHeight="1" s="1">
      <c r="A7255" s="9" t="n">
        <v>7252</v>
      </c>
      <c r="B7255" s="6" t="inlineStr">
        <is>
          <t>30/10</t>
        </is>
      </c>
      <c r="C7255" s="6" t="n">
        <v>3</v>
      </c>
      <c r="D7255" s="6" t="n">
        <v>0</v>
      </c>
      <c r="E7255" s="10">
        <f>IF(D7255=1, IF(OR(C7255&lt;10, C7255&gt;=15),1,0), IF(OR(C7255&lt;7, C7255&gt;=18),1,0))</f>
        <v/>
      </c>
      <c r="F7255" s="11" t="n">
        <v>0.895</v>
      </c>
      <c r="G7255" s="12">
        <f>0*8</f>
        <v/>
      </c>
      <c r="H7255" s="12">
        <f>F7255-G7255</f>
        <v/>
      </c>
      <c r="I7255" s="10">
        <f>IF(E7255=0,"Fora",IF(E7254=0,"Carg xar",IF(H7255&lt;0,IF(M7255&lt;0.9,"Carg FV","Stby"),IF(M7255&gt;P7255,"V2H",IF(M7255&lt;0.9,"Carg xar","Stby")))))</f>
        <v/>
      </c>
      <c r="J7255" s="12">
        <f>IF(OR(I7255="Carg FV",I7255="Carg xar"),MIN(IF(I7255="Carg FV",ABS(H7255),7.4),7.4,MAX(0,(0.9-M7255)*40)*0.95),0)</f>
        <v/>
      </c>
      <c r="K7255" s="12">
        <f>IF(I7255="V2H",MIN(MAX(0,H7255),7.4,MAX(0,(M7255-P7255)*40)*0.95),0)</f>
        <v/>
      </c>
      <c r="L7255" s="12">
        <f>IF(E7255=0,0,MAX(0,H7255-K7255))</f>
        <v/>
      </c>
      <c r="M7255" s="13">
        <f>M7254+J7254/40-IF(I7254="V2H",K7254/(0.95*40),0)-IF(E7255=0,IF(E7254=1,IF(D7255=1,30,40)*0.18/(2*40),0),0)-IF(E7255=1,IF(E7254=0,IF(D7255=1,30,40)*0.18/(2*40),0),0)</f>
        <v/>
      </c>
      <c r="N7255" s="14" t="n">
        <v>0.09</v>
      </c>
      <c r="O7255" s="15">
        <f>K7255*N7255</f>
        <v/>
      </c>
      <c r="P7255">
        <f>IF(E7255=0,0.3,IF(D7255=1,IF(C7255&gt;=Params!$B$13-3,IF(C7255&lt;Params!$B$13,Params!$B$20,0.3),0.3),IF(C7255&gt;=Params!$B$15-3,IF(C7255&lt;Params!$B$15,Params!$B$21,0.3),0.3)))</f>
        <v/>
      </c>
    </row>
    <row r="7256" ht="15" customHeight="1" s="1">
      <c r="A7256" s="9" t="n">
        <v>7253</v>
      </c>
      <c r="B7256" s="6" t="inlineStr">
        <is>
          <t>30/10</t>
        </is>
      </c>
      <c r="C7256" s="6" t="n">
        <v>4</v>
      </c>
      <c r="D7256" s="6" t="n">
        <v>0</v>
      </c>
      <c r="E7256" s="10">
        <f>IF(D7256=1, IF(OR(C7256&lt;10, C7256&gt;=15),1,0), IF(OR(C7256&lt;7, C7256&gt;=18),1,0))</f>
        <v/>
      </c>
      <c r="F7256" s="11" t="n">
        <v>1.145</v>
      </c>
      <c r="G7256" s="12">
        <f>0*8</f>
        <v/>
      </c>
      <c r="H7256" s="12">
        <f>F7256-G7256</f>
        <v/>
      </c>
      <c r="I7256" s="10">
        <f>IF(E7256=0,"Fora",IF(E7255=0,"Carg xar",IF(H7256&lt;0,IF(M7256&lt;0.9,"Carg FV","Stby"),IF(M7256&gt;P7256,"V2H",IF(M7256&lt;0.9,"Carg xar","Stby")))))</f>
        <v/>
      </c>
      <c r="J7256" s="12">
        <f>IF(OR(I7256="Carg FV",I7256="Carg xar"),MIN(IF(I7256="Carg FV",ABS(H7256),7.4),7.4,MAX(0,(0.9-M7256)*40)*0.95),0)</f>
        <v/>
      </c>
      <c r="K7256" s="12">
        <f>IF(I7256="V2H",MIN(MAX(0,H7256),7.4,MAX(0,(M7256-P7256)*40)*0.95),0)</f>
        <v/>
      </c>
      <c r="L7256" s="12">
        <f>IF(E7256=0,0,MAX(0,H7256-K7256))</f>
        <v/>
      </c>
      <c r="M7256" s="13">
        <f>M7255+J7255/40-IF(I7255="V2H",K7255/(0.95*40),0)-IF(E7256=0,IF(E7255=1,IF(D7256=1,30,40)*0.18/(2*40),0),0)-IF(E7256=1,IF(E7255=0,IF(D7256=1,30,40)*0.18/(2*40),0),0)</f>
        <v/>
      </c>
      <c r="N7256" s="14" t="n">
        <v>0.09</v>
      </c>
      <c r="O7256" s="15">
        <f>K7256*N7256</f>
        <v/>
      </c>
      <c r="P7256">
        <f>IF(E7256=0,0.3,IF(D7256=1,IF(C7256&gt;=Params!$B$13-3,IF(C7256&lt;Params!$B$13,Params!$B$20,0.3),0.3),IF(C7256&gt;=Params!$B$15-3,IF(C7256&lt;Params!$B$15,Params!$B$21,0.3),0.3)))</f>
        <v/>
      </c>
    </row>
    <row r="7257" ht="15" customHeight="1" s="1">
      <c r="A7257" s="9" t="n">
        <v>7254</v>
      </c>
      <c r="B7257" s="6" t="inlineStr">
        <is>
          <t>30/10</t>
        </is>
      </c>
      <c r="C7257" s="6" t="n">
        <v>5</v>
      </c>
      <c r="D7257" s="6" t="n">
        <v>0</v>
      </c>
      <c r="E7257" s="10">
        <f>IF(D7257=1, IF(OR(C7257&lt;10, C7257&gt;=15),1,0), IF(OR(C7257&lt;7, C7257&gt;=18),1,0))</f>
        <v/>
      </c>
      <c r="F7257" s="11" t="n">
        <v>0.952</v>
      </c>
      <c r="G7257" s="12">
        <f>0*8</f>
        <v/>
      </c>
      <c r="H7257" s="12">
        <f>F7257-G7257</f>
        <v/>
      </c>
      <c r="I7257" s="10">
        <f>IF(E7257=0,"Fora",IF(E7256=0,"Carg xar",IF(H7257&lt;0,IF(M7257&lt;0.9,"Carg FV","Stby"),IF(M7257&gt;P7257,"V2H",IF(M7257&lt;0.9,"Carg xar","Stby")))))</f>
        <v/>
      </c>
      <c r="J7257" s="12">
        <f>IF(OR(I7257="Carg FV",I7257="Carg xar"),MIN(IF(I7257="Carg FV",ABS(H7257),7.4),7.4,MAX(0,(0.9-M7257)*40)*0.95),0)</f>
        <v/>
      </c>
      <c r="K7257" s="12">
        <f>IF(I7257="V2H",MIN(MAX(0,H7257),7.4,MAX(0,(M7257-P7257)*40)*0.95),0)</f>
        <v/>
      </c>
      <c r="L7257" s="12">
        <f>IF(E7257=0,0,MAX(0,H7257-K7257))</f>
        <v/>
      </c>
      <c r="M7257" s="13">
        <f>M7256+J7256/40-IF(I7256="V2H",K7256/(0.95*40),0)-IF(E7257=0,IF(E7256=1,IF(D7257=1,30,40)*0.18/(2*40),0),0)-IF(E7257=1,IF(E7256=0,IF(D7257=1,30,40)*0.18/(2*40),0),0)</f>
        <v/>
      </c>
      <c r="N7257" s="14" t="n">
        <v>0.09</v>
      </c>
      <c r="O7257" s="15">
        <f>K7257*N7257</f>
        <v/>
      </c>
      <c r="P7257">
        <f>IF(E7257=0,0.3,IF(D7257=1,IF(C7257&gt;=Params!$B$13-3,IF(C7257&lt;Params!$B$13,Params!$B$20,0.3),0.3),IF(C7257&gt;=Params!$B$15-3,IF(C7257&lt;Params!$B$15,Params!$B$21,0.3),0.3)))</f>
        <v/>
      </c>
    </row>
    <row r="7258" ht="15" customHeight="1" s="1">
      <c r="A7258" s="9" t="n">
        <v>7255</v>
      </c>
      <c r="B7258" s="6" t="inlineStr">
        <is>
          <t>30/10</t>
        </is>
      </c>
      <c r="C7258" s="6" t="n">
        <v>6</v>
      </c>
      <c r="D7258" s="6" t="n">
        <v>0</v>
      </c>
      <c r="E7258" s="10">
        <f>IF(D7258=1, IF(OR(C7258&lt;10, C7258&gt;=15),1,0), IF(OR(C7258&lt;7, C7258&gt;=18),1,0))</f>
        <v/>
      </c>
      <c r="F7258" s="11" t="n">
        <v>1.157</v>
      </c>
      <c r="G7258" s="12">
        <f>0*8</f>
        <v/>
      </c>
      <c r="H7258" s="12">
        <f>F7258-G7258</f>
        <v/>
      </c>
      <c r="I7258" s="10">
        <f>IF(E7258=0,"Fora",IF(E7257=0,"Carg xar",IF(H7258&lt;0,IF(M7258&lt;0.9,"Carg FV","Stby"),IF(M7258&gt;P7258,"V2H",IF(M7258&lt;0.9,"Carg xar","Stby")))))</f>
        <v/>
      </c>
      <c r="J7258" s="12">
        <f>IF(OR(I7258="Carg FV",I7258="Carg xar"),MIN(IF(I7258="Carg FV",ABS(H7258),7.4),7.4,MAX(0,(0.9-M7258)*40)*0.95),0)</f>
        <v/>
      </c>
      <c r="K7258" s="12">
        <f>IF(I7258="V2H",MIN(MAX(0,H7258),7.4,MAX(0,(M7258-P7258)*40)*0.95),0)</f>
        <v/>
      </c>
      <c r="L7258" s="12">
        <f>IF(E7258=0,0,MAX(0,H7258-K7258))</f>
        <v/>
      </c>
      <c r="M7258" s="13">
        <f>M7257+J7257/40-IF(I7257="V2H",K7257/(0.95*40),0)-IF(E7258=0,IF(E7257=1,IF(D7258=1,30,40)*0.18/(2*40),0),0)-IF(E7258=1,IF(E7257=0,IF(D7258=1,30,40)*0.18/(2*40),0),0)</f>
        <v/>
      </c>
      <c r="N7258" s="14" t="n">
        <v>0.09</v>
      </c>
      <c r="O7258" s="15">
        <f>K7258*N7258</f>
        <v/>
      </c>
      <c r="P7258">
        <f>IF(E7258=0,0.3,IF(D7258=1,IF(C7258&gt;=Params!$B$13-3,IF(C7258&lt;Params!$B$13,Params!$B$20,0.3),0.3),IF(C7258&gt;=Params!$B$15-3,IF(C7258&lt;Params!$B$15,Params!$B$21,0.3),0.3)))</f>
        <v/>
      </c>
    </row>
    <row r="7259" ht="15" customHeight="1" s="1">
      <c r="A7259" s="9" t="n">
        <v>7256</v>
      </c>
      <c r="B7259" s="6" t="inlineStr">
        <is>
          <t>30/10</t>
        </is>
      </c>
      <c r="C7259" s="6" t="n">
        <v>7</v>
      </c>
      <c r="D7259" s="6" t="n">
        <v>0</v>
      </c>
      <c r="E7259" s="10">
        <f>IF(D7259=1, IF(OR(C7259&lt;10, C7259&gt;=15),1,0), IF(OR(C7259&lt;7, C7259&gt;=18),1,0))</f>
        <v/>
      </c>
      <c r="F7259" s="11" t="n">
        <v>1.042</v>
      </c>
      <c r="G7259" s="12">
        <f>0.02*8</f>
        <v/>
      </c>
      <c r="H7259" s="12">
        <f>F7259-G7259</f>
        <v/>
      </c>
      <c r="I7259" s="10">
        <f>IF(E7259=0,"Fora",IF(E7258=0,"Carg xar",IF(H7259&lt;0,IF(M7259&lt;0.9,"Carg FV","Stby"),IF(M7259&gt;P7259,"V2H",IF(M7259&lt;0.9,"Carg xar","Stby")))))</f>
        <v/>
      </c>
      <c r="J7259" s="12">
        <f>IF(OR(I7259="Carg FV",I7259="Carg xar"),MIN(IF(I7259="Carg FV",ABS(H7259),7.4),7.4,MAX(0,(0.9-M7259)*40)*0.95),0)</f>
        <v/>
      </c>
      <c r="K7259" s="12">
        <f>IF(I7259="V2H",MIN(MAX(0,H7259),7.4,MAX(0,(M7259-P7259)*40)*0.95),0)</f>
        <v/>
      </c>
      <c r="L7259" s="12">
        <f>IF(E7259=0,0,MAX(0,H7259-K7259))</f>
        <v/>
      </c>
      <c r="M7259" s="13">
        <f>M7258+J7258/40-IF(I7258="V2H",K7258/(0.95*40),0)-IF(E7259=0,IF(E7258=1,IF(D7259=1,30,40)*0.18/(2*40),0),0)-IF(E7259=1,IF(E7258=0,IF(D7259=1,30,40)*0.18/(2*40),0),0)</f>
        <v/>
      </c>
      <c r="N7259" s="14" t="n">
        <v>0.09</v>
      </c>
      <c r="O7259" s="15">
        <f>K7259*N7259</f>
        <v/>
      </c>
      <c r="P7259">
        <f>IF(E7259=0,0.3,IF(D7259=1,IF(C7259&gt;=Params!$B$13-3,IF(C7259&lt;Params!$B$13,Params!$B$20,0.3),0.3),IF(C7259&gt;=Params!$B$15-3,IF(C7259&lt;Params!$B$15,Params!$B$21,0.3),0.3)))</f>
        <v/>
      </c>
    </row>
    <row r="7260" ht="15" customHeight="1" s="1">
      <c r="A7260" s="9" t="n">
        <v>7257</v>
      </c>
      <c r="B7260" s="6" t="inlineStr">
        <is>
          <t>30/10</t>
        </is>
      </c>
      <c r="C7260" s="6" t="n">
        <v>8</v>
      </c>
      <c r="D7260" s="6" t="n">
        <v>0</v>
      </c>
      <c r="E7260" s="10">
        <f>IF(D7260=1, IF(OR(C7260&lt;10, C7260&gt;=15),1,0), IF(OR(C7260&lt;7, C7260&gt;=18),1,0))</f>
        <v/>
      </c>
      <c r="F7260" s="11" t="n">
        <v>1.966</v>
      </c>
      <c r="G7260" s="12">
        <f>0.14*8</f>
        <v/>
      </c>
      <c r="H7260" s="12">
        <f>F7260-G7260</f>
        <v/>
      </c>
      <c r="I7260" s="10">
        <f>IF(E7260=0,"Fora",IF(E7259=0,"Carg xar",IF(H7260&lt;0,IF(M7260&lt;0.9,"Carg FV","Stby"),IF(M7260&gt;P7260,"V2H",IF(M7260&lt;0.9,"Carg xar","Stby")))))</f>
        <v/>
      </c>
      <c r="J7260" s="12">
        <f>IF(OR(I7260="Carg FV",I7260="Carg xar"),MIN(IF(I7260="Carg FV",ABS(H7260),7.4),7.4,MAX(0,(0.9-M7260)*40)*0.95),0)</f>
        <v/>
      </c>
      <c r="K7260" s="12">
        <f>IF(I7260="V2H",MIN(MAX(0,H7260),7.4,MAX(0,(M7260-P7260)*40)*0.95),0)</f>
        <v/>
      </c>
      <c r="L7260" s="12">
        <f>IF(E7260=0,0,MAX(0,H7260-K7260))</f>
        <v/>
      </c>
      <c r="M7260" s="13">
        <f>M7259+J7259/40-IF(I7259="V2H",K7259/(0.95*40),0)-IF(E7260=0,IF(E7259=1,IF(D7260=1,30,40)*0.18/(2*40),0),0)-IF(E7260=1,IF(E7259=0,IF(D7260=1,30,40)*0.18/(2*40),0),0)</f>
        <v/>
      </c>
      <c r="N7260" s="14" t="n">
        <v>0.15</v>
      </c>
      <c r="O7260" s="15">
        <f>K7260*N7260</f>
        <v/>
      </c>
      <c r="P7260">
        <f>IF(E7260=0,0.3,IF(D7260=1,IF(C7260&gt;=Params!$B$13-3,IF(C7260&lt;Params!$B$13,Params!$B$20,0.3),0.3),IF(C7260&gt;=Params!$B$15-3,IF(C7260&lt;Params!$B$15,Params!$B$21,0.3),0.3)))</f>
        <v/>
      </c>
    </row>
    <row r="7261" ht="15" customHeight="1" s="1">
      <c r="A7261" s="9" t="n">
        <v>7258</v>
      </c>
      <c r="B7261" s="6" t="inlineStr">
        <is>
          <t>30/10</t>
        </is>
      </c>
      <c r="C7261" s="6" t="n">
        <v>9</v>
      </c>
      <c r="D7261" s="6" t="n">
        <v>0</v>
      </c>
      <c r="E7261" s="10">
        <f>IF(D7261=1, IF(OR(C7261&lt;10, C7261&gt;=15),1,0), IF(OR(C7261&lt;7, C7261&gt;=18),1,0))</f>
        <v/>
      </c>
      <c r="F7261" s="11" t="n">
        <v>1.433</v>
      </c>
      <c r="G7261" s="12">
        <f>0.32*8</f>
        <v/>
      </c>
      <c r="H7261" s="12">
        <f>F7261-G7261</f>
        <v/>
      </c>
      <c r="I7261" s="10">
        <f>IF(E7261=0,"Fora",IF(E7260=0,"Carg xar",IF(H7261&lt;0,IF(M7261&lt;0.9,"Carg FV","Stby"),IF(M7261&gt;P7261,"V2H",IF(M7261&lt;0.9,"Carg xar","Stby")))))</f>
        <v/>
      </c>
      <c r="J7261" s="12">
        <f>IF(OR(I7261="Carg FV",I7261="Carg xar"),MIN(IF(I7261="Carg FV",ABS(H7261),7.4),7.4,MAX(0,(0.9-M7261)*40)*0.95),0)</f>
        <v/>
      </c>
      <c r="K7261" s="12">
        <f>IF(I7261="V2H",MIN(MAX(0,H7261),7.4,MAX(0,(M7261-P7261)*40)*0.95),0)</f>
        <v/>
      </c>
      <c r="L7261" s="12">
        <f>IF(E7261=0,0,MAX(0,H7261-K7261))</f>
        <v/>
      </c>
      <c r="M7261" s="13">
        <f>M7260+J7260/40-IF(I7260="V2H",K7260/(0.95*40),0)-IF(E7261=0,IF(E7260=1,IF(D7261=1,30,40)*0.18/(2*40),0),0)-IF(E7261=1,IF(E7260=0,IF(D7261=1,30,40)*0.18/(2*40),0),0)</f>
        <v/>
      </c>
      <c r="N7261" s="14" t="n">
        <v>0.15</v>
      </c>
      <c r="O7261" s="15">
        <f>K7261*N7261</f>
        <v/>
      </c>
      <c r="P7261">
        <f>IF(E7261=0,0.3,IF(D7261=1,IF(C7261&gt;=Params!$B$13-3,IF(C7261&lt;Params!$B$13,Params!$B$20,0.3),0.3),IF(C7261&gt;=Params!$B$15-3,IF(C7261&lt;Params!$B$15,Params!$B$21,0.3),0.3)))</f>
        <v/>
      </c>
    </row>
    <row r="7262" ht="15" customHeight="1" s="1">
      <c r="A7262" s="9" t="n">
        <v>7259</v>
      </c>
      <c r="B7262" s="6" t="inlineStr">
        <is>
          <t>30/10</t>
        </is>
      </c>
      <c r="C7262" s="6" t="n">
        <v>10</v>
      </c>
      <c r="D7262" s="6" t="n">
        <v>0</v>
      </c>
      <c r="E7262" s="10">
        <f>IF(D7262=1, IF(OR(C7262&lt;10, C7262&gt;=15),1,0), IF(OR(C7262&lt;7, C7262&gt;=18),1,0))</f>
        <v/>
      </c>
      <c r="F7262" s="11" t="n">
        <v>1.868</v>
      </c>
      <c r="G7262" s="12">
        <f>0.52*8</f>
        <v/>
      </c>
      <c r="H7262" s="12">
        <f>F7262-G7262</f>
        <v/>
      </c>
      <c r="I7262" s="10">
        <f>IF(E7262=0,"Fora",IF(E7261=0,"Carg xar",IF(H7262&lt;0,IF(M7262&lt;0.9,"Carg FV","Stby"),IF(M7262&gt;P7262,"V2H",IF(M7262&lt;0.9,"Carg xar","Stby")))))</f>
        <v/>
      </c>
      <c r="J7262" s="12">
        <f>IF(OR(I7262="Carg FV",I7262="Carg xar"),MIN(IF(I7262="Carg FV",ABS(H7262),7.4),7.4,MAX(0,(0.9-M7262)*40)*0.95),0)</f>
        <v/>
      </c>
      <c r="K7262" s="12">
        <f>IF(I7262="V2H",MIN(MAX(0,H7262),7.4,MAX(0,(M7262-P7262)*40)*0.95),0)</f>
        <v/>
      </c>
      <c r="L7262" s="12">
        <f>IF(E7262=0,0,MAX(0,H7262-K7262))</f>
        <v/>
      </c>
      <c r="M7262" s="13">
        <f>M7261+J7261/40-IF(I7261="V2H",K7261/(0.95*40),0)-IF(E7262=0,IF(E7261=1,IF(D7262=1,30,40)*0.18/(2*40),0),0)-IF(E7262=1,IF(E7261=0,IF(D7262=1,30,40)*0.18/(2*40),0),0)</f>
        <v/>
      </c>
      <c r="N7262" s="14" t="n">
        <v>0.2</v>
      </c>
      <c r="O7262" s="15">
        <f>K7262*N7262</f>
        <v/>
      </c>
      <c r="P7262">
        <f>IF(E7262=0,0.3,IF(D7262=1,IF(C7262&gt;=Params!$B$13-3,IF(C7262&lt;Params!$B$13,Params!$B$20,0.3),0.3),IF(C7262&gt;=Params!$B$15-3,IF(C7262&lt;Params!$B$15,Params!$B$21,0.3),0.3)))</f>
        <v/>
      </c>
    </row>
    <row r="7263" ht="15" customHeight="1" s="1">
      <c r="A7263" s="9" t="n">
        <v>7260</v>
      </c>
      <c r="B7263" s="6" t="inlineStr">
        <is>
          <t>30/10</t>
        </is>
      </c>
      <c r="C7263" s="6" t="n">
        <v>11</v>
      </c>
      <c r="D7263" s="6" t="n">
        <v>0</v>
      </c>
      <c r="E7263" s="10">
        <f>IF(D7263=1, IF(OR(C7263&lt;10, C7263&gt;=15),1,0), IF(OR(C7263&lt;7, C7263&gt;=18),1,0))</f>
        <v/>
      </c>
      <c r="F7263" s="11" t="n">
        <v>0.157</v>
      </c>
      <c r="G7263" s="12">
        <f>0.65*8</f>
        <v/>
      </c>
      <c r="H7263" s="12">
        <f>F7263-G7263</f>
        <v/>
      </c>
      <c r="I7263" s="10">
        <f>IF(E7263=0,"Fora",IF(E7262=0,"Carg xar",IF(H7263&lt;0,IF(M7263&lt;0.9,"Carg FV","Stby"),IF(M7263&gt;P7263,"V2H",IF(M7263&lt;0.9,"Carg xar","Stby")))))</f>
        <v/>
      </c>
      <c r="J7263" s="12">
        <f>IF(OR(I7263="Carg FV",I7263="Carg xar"),MIN(IF(I7263="Carg FV",ABS(H7263),7.4),7.4,MAX(0,(0.9-M7263)*40)*0.95),0)</f>
        <v/>
      </c>
      <c r="K7263" s="12">
        <f>IF(I7263="V2H",MIN(MAX(0,H7263),7.4,MAX(0,(M7263-P7263)*40)*0.95),0)</f>
        <v/>
      </c>
      <c r="L7263" s="12">
        <f>IF(E7263=0,0,MAX(0,H7263-K7263))</f>
        <v/>
      </c>
      <c r="M7263" s="13">
        <f>M7262+J7262/40-IF(I7262="V2H",K7262/(0.95*40),0)-IF(E7263=0,IF(E7262=1,IF(D7263=1,30,40)*0.18/(2*40),0),0)-IF(E7263=1,IF(E7262=0,IF(D7263=1,30,40)*0.18/(2*40),0),0)</f>
        <v/>
      </c>
      <c r="N7263" s="14" t="n">
        <v>0.2</v>
      </c>
      <c r="O7263" s="15">
        <f>K7263*N7263</f>
        <v/>
      </c>
      <c r="P7263">
        <f>IF(E7263=0,0.3,IF(D7263=1,IF(C7263&gt;=Params!$B$13-3,IF(C7263&lt;Params!$B$13,Params!$B$20,0.3),0.3),IF(C7263&gt;=Params!$B$15-3,IF(C7263&lt;Params!$B$15,Params!$B$21,0.3),0.3)))</f>
        <v/>
      </c>
    </row>
    <row r="7264" ht="15" customHeight="1" s="1">
      <c r="A7264" s="9" t="n">
        <v>7261</v>
      </c>
      <c r="B7264" s="6" t="inlineStr">
        <is>
          <t>30/10</t>
        </is>
      </c>
      <c r="C7264" s="6" t="n">
        <v>12</v>
      </c>
      <c r="D7264" s="6" t="n">
        <v>0</v>
      </c>
      <c r="E7264" s="10">
        <f>IF(D7264=1, IF(OR(C7264&lt;10, C7264&gt;=15),1,0), IF(OR(C7264&lt;7, C7264&gt;=18),1,0))</f>
        <v/>
      </c>
      <c r="F7264" s="11" t="n">
        <v>0</v>
      </c>
      <c r="G7264" s="12">
        <f>0.72*8</f>
        <v/>
      </c>
      <c r="H7264" s="12">
        <f>F7264-G7264</f>
        <v/>
      </c>
      <c r="I7264" s="10">
        <f>IF(E7264=0,"Fora",IF(E7263=0,"Carg xar",IF(H7264&lt;0,IF(M7264&lt;0.9,"Carg FV","Stby"),IF(M7264&gt;P7264,"V2H",IF(M7264&lt;0.9,"Carg xar","Stby")))))</f>
        <v/>
      </c>
      <c r="J7264" s="12">
        <f>IF(OR(I7264="Carg FV",I7264="Carg xar"),MIN(IF(I7264="Carg FV",ABS(H7264),7.4),7.4,MAX(0,(0.9-M7264)*40)*0.95),0)</f>
        <v/>
      </c>
      <c r="K7264" s="12">
        <f>IF(I7264="V2H",MIN(MAX(0,H7264),7.4,MAX(0,(M7264-P7264)*40)*0.95),0)</f>
        <v/>
      </c>
      <c r="L7264" s="12">
        <f>IF(E7264=0,0,MAX(0,H7264-K7264))</f>
        <v/>
      </c>
      <c r="M7264" s="13">
        <f>M7263+J7263/40-IF(I7263="V2H",K7263/(0.95*40),0)-IF(E7264=0,IF(E7263=1,IF(D7264=1,30,40)*0.18/(2*40),0),0)-IF(E7264=1,IF(E7263=0,IF(D7264=1,30,40)*0.18/(2*40),0),0)</f>
        <v/>
      </c>
      <c r="N7264" s="14" t="n">
        <v>0.2</v>
      </c>
      <c r="O7264" s="15">
        <f>K7264*N7264</f>
        <v/>
      </c>
      <c r="P7264">
        <f>IF(E7264=0,0.3,IF(D7264=1,IF(C7264&gt;=Params!$B$13-3,IF(C7264&lt;Params!$B$13,Params!$B$20,0.3),0.3),IF(C7264&gt;=Params!$B$15-3,IF(C7264&lt;Params!$B$15,Params!$B$21,0.3),0.3)))</f>
        <v/>
      </c>
    </row>
    <row r="7265" ht="15" customHeight="1" s="1">
      <c r="A7265" s="9" t="n">
        <v>7262</v>
      </c>
      <c r="B7265" s="6" t="inlineStr">
        <is>
          <t>30/10</t>
        </is>
      </c>
      <c r="C7265" s="6" t="n">
        <v>13</v>
      </c>
      <c r="D7265" s="6" t="n">
        <v>0</v>
      </c>
      <c r="E7265" s="10">
        <f>IF(D7265=1, IF(OR(C7265&lt;10, C7265&gt;=15),1,0), IF(OR(C7265&lt;7, C7265&gt;=18),1,0))</f>
        <v/>
      </c>
      <c r="F7265" s="11" t="n">
        <v>0</v>
      </c>
      <c r="G7265" s="12">
        <f>0.68*8</f>
        <v/>
      </c>
      <c r="H7265" s="12">
        <f>F7265-G7265</f>
        <v/>
      </c>
      <c r="I7265" s="10">
        <f>IF(E7265=0,"Fora",IF(E7264=0,"Carg xar",IF(H7265&lt;0,IF(M7265&lt;0.9,"Carg FV","Stby"),IF(M7265&gt;P7265,"V2H",IF(M7265&lt;0.9,"Carg xar","Stby")))))</f>
        <v/>
      </c>
      <c r="J7265" s="12">
        <f>IF(OR(I7265="Carg FV",I7265="Carg xar"),MIN(IF(I7265="Carg FV",ABS(H7265),7.4),7.4,MAX(0,(0.9-M7265)*40)*0.95),0)</f>
        <v/>
      </c>
      <c r="K7265" s="12">
        <f>IF(I7265="V2H",MIN(MAX(0,H7265),7.4,MAX(0,(M7265-P7265)*40)*0.95),0)</f>
        <v/>
      </c>
      <c r="L7265" s="12">
        <f>IF(E7265=0,0,MAX(0,H7265-K7265))</f>
        <v/>
      </c>
      <c r="M7265" s="13">
        <f>M7264+J7264/40-IF(I7264="V2H",K7264/(0.95*40),0)-IF(E7265=0,IF(E7264=1,IF(D7265=1,30,40)*0.18/(2*40),0),0)-IF(E7265=1,IF(E7264=0,IF(D7265=1,30,40)*0.18/(2*40),0),0)</f>
        <v/>
      </c>
      <c r="N7265" s="14" t="n">
        <v>0.2</v>
      </c>
      <c r="O7265" s="15">
        <f>K7265*N7265</f>
        <v/>
      </c>
      <c r="P7265">
        <f>IF(E7265=0,0.3,IF(D7265=1,IF(C7265&gt;=Params!$B$13-3,IF(C7265&lt;Params!$B$13,Params!$B$20,0.3),0.3),IF(C7265&gt;=Params!$B$15-3,IF(C7265&lt;Params!$B$15,Params!$B$21,0.3),0.3)))</f>
        <v/>
      </c>
    </row>
    <row r="7266" ht="15" customHeight="1" s="1">
      <c r="A7266" s="9" t="n">
        <v>7263</v>
      </c>
      <c r="B7266" s="6" t="inlineStr">
        <is>
          <t>30/10</t>
        </is>
      </c>
      <c r="C7266" s="6" t="n">
        <v>14</v>
      </c>
      <c r="D7266" s="6" t="n">
        <v>0</v>
      </c>
      <c r="E7266" s="10">
        <f>IF(D7266=1, IF(OR(C7266&lt;10, C7266&gt;=15),1,0), IF(OR(C7266&lt;7, C7266&gt;=18),1,0))</f>
        <v/>
      </c>
      <c r="F7266" s="11" t="n">
        <v>0</v>
      </c>
      <c r="G7266" s="12">
        <f>0.55*8</f>
        <v/>
      </c>
      <c r="H7266" s="12">
        <f>F7266-G7266</f>
        <v/>
      </c>
      <c r="I7266" s="10">
        <f>IF(E7266=0,"Fora",IF(E7265=0,"Carg xar",IF(H7266&lt;0,IF(M7266&lt;0.9,"Carg FV","Stby"),IF(M7266&gt;P7266,"V2H",IF(M7266&lt;0.9,"Carg xar","Stby")))))</f>
        <v/>
      </c>
      <c r="J7266" s="12">
        <f>IF(OR(I7266="Carg FV",I7266="Carg xar"),MIN(IF(I7266="Carg FV",ABS(H7266),7.4),7.4,MAX(0,(0.9-M7266)*40)*0.95),0)</f>
        <v/>
      </c>
      <c r="K7266" s="12">
        <f>IF(I7266="V2H",MIN(MAX(0,H7266),7.4,MAX(0,(M7266-P7266)*40)*0.95),0)</f>
        <v/>
      </c>
      <c r="L7266" s="12">
        <f>IF(E7266=0,0,MAX(0,H7266-K7266))</f>
        <v/>
      </c>
      <c r="M7266" s="13">
        <f>M7265+J7265/40-IF(I7265="V2H",K7265/(0.95*40),0)-IF(E7266=0,IF(E7265=1,IF(D7266=1,30,40)*0.18/(2*40),0),0)-IF(E7266=1,IF(E7265=0,IF(D7266=1,30,40)*0.18/(2*40),0),0)</f>
        <v/>
      </c>
      <c r="N7266" s="14" t="n">
        <v>0.15</v>
      </c>
      <c r="O7266" s="15">
        <f>K7266*N7266</f>
        <v/>
      </c>
      <c r="P7266">
        <f>IF(E7266=0,0.3,IF(D7266=1,IF(C7266&gt;=Params!$B$13-3,IF(C7266&lt;Params!$B$13,Params!$B$20,0.3),0.3),IF(C7266&gt;=Params!$B$15-3,IF(C7266&lt;Params!$B$15,Params!$B$21,0.3),0.3)))</f>
        <v/>
      </c>
    </row>
    <row r="7267" ht="15" customHeight="1" s="1">
      <c r="A7267" s="9" t="n">
        <v>7264</v>
      </c>
      <c r="B7267" s="6" t="inlineStr">
        <is>
          <t>30/10</t>
        </is>
      </c>
      <c r="C7267" s="6" t="n">
        <v>15</v>
      </c>
      <c r="D7267" s="6" t="n">
        <v>0</v>
      </c>
      <c r="E7267" s="10">
        <f>IF(D7267=1, IF(OR(C7267&lt;10, C7267&gt;=15),1,0), IF(OR(C7267&lt;7, C7267&gt;=18),1,0))</f>
        <v/>
      </c>
      <c r="F7267" s="11" t="n">
        <v>0</v>
      </c>
      <c r="G7267" s="12">
        <f>0.38*8</f>
        <v/>
      </c>
      <c r="H7267" s="12">
        <f>F7267-G7267</f>
        <v/>
      </c>
      <c r="I7267" s="10">
        <f>IF(E7267=0,"Fora",IF(E7266=0,"Carg xar",IF(H7267&lt;0,IF(M7267&lt;0.9,"Carg FV","Stby"),IF(M7267&gt;P7267,"V2H",IF(M7267&lt;0.9,"Carg xar","Stby")))))</f>
        <v/>
      </c>
      <c r="J7267" s="12">
        <f>IF(OR(I7267="Carg FV",I7267="Carg xar"),MIN(IF(I7267="Carg FV",ABS(H7267),7.4),7.4,MAX(0,(0.9-M7267)*40)*0.95),0)</f>
        <v/>
      </c>
      <c r="K7267" s="12">
        <f>IF(I7267="V2H",MIN(MAX(0,H7267),7.4,MAX(0,(M7267-P7267)*40)*0.95),0)</f>
        <v/>
      </c>
      <c r="L7267" s="12">
        <f>IF(E7267=0,0,MAX(0,H7267-K7267))</f>
        <v/>
      </c>
      <c r="M7267" s="13">
        <f>M7266+J7266/40-IF(I7266="V2H",K7266/(0.95*40),0)-IF(E7267=0,IF(E7266=1,IF(D7267=1,30,40)*0.18/(2*40),0),0)-IF(E7267=1,IF(E7266=0,IF(D7267=1,30,40)*0.18/(2*40),0),0)</f>
        <v/>
      </c>
      <c r="N7267" s="14" t="n">
        <v>0.15</v>
      </c>
      <c r="O7267" s="15">
        <f>K7267*N7267</f>
        <v/>
      </c>
      <c r="P7267">
        <f>IF(E7267=0,0.3,IF(D7267=1,IF(C7267&gt;=Params!$B$13-3,IF(C7267&lt;Params!$B$13,Params!$B$20,0.3),0.3),IF(C7267&gt;=Params!$B$15-3,IF(C7267&lt;Params!$B$15,Params!$B$21,0.3),0.3)))</f>
        <v/>
      </c>
    </row>
    <row r="7268" ht="15" customHeight="1" s="1">
      <c r="A7268" s="9" t="n">
        <v>7265</v>
      </c>
      <c r="B7268" s="6" t="inlineStr">
        <is>
          <t>30/10</t>
        </is>
      </c>
      <c r="C7268" s="6" t="n">
        <v>16</v>
      </c>
      <c r="D7268" s="6" t="n">
        <v>0</v>
      </c>
      <c r="E7268" s="10">
        <f>IF(D7268=1, IF(OR(C7268&lt;10, C7268&gt;=15),1,0), IF(OR(C7268&lt;7, C7268&gt;=18),1,0))</f>
        <v/>
      </c>
      <c r="F7268" s="11" t="n">
        <v>0</v>
      </c>
      <c r="G7268" s="12">
        <f>0.18*8</f>
        <v/>
      </c>
      <c r="H7268" s="12">
        <f>F7268-G7268</f>
        <v/>
      </c>
      <c r="I7268" s="10">
        <f>IF(E7268=0,"Fora",IF(E7267=0,"Carg xar",IF(H7268&lt;0,IF(M7268&lt;0.9,"Carg FV","Stby"),IF(M7268&gt;P7268,"V2H",IF(M7268&lt;0.9,"Carg xar","Stby")))))</f>
        <v/>
      </c>
      <c r="J7268" s="12">
        <f>IF(OR(I7268="Carg FV",I7268="Carg xar"),MIN(IF(I7268="Carg FV",ABS(H7268),7.4),7.4,MAX(0,(0.9-M7268)*40)*0.95),0)</f>
        <v/>
      </c>
      <c r="K7268" s="12">
        <f>IF(I7268="V2H",MIN(MAX(0,H7268),7.4,MAX(0,(M7268-P7268)*40)*0.95),0)</f>
        <v/>
      </c>
      <c r="L7268" s="12">
        <f>IF(E7268=0,0,MAX(0,H7268-K7268))</f>
        <v/>
      </c>
      <c r="M7268" s="13">
        <f>M7267+J7267/40-IF(I7267="V2H",K7267/(0.95*40),0)-IF(E7268=0,IF(E7267=1,IF(D7268=1,30,40)*0.18/(2*40),0),0)-IF(E7268=1,IF(E7267=0,IF(D7268=1,30,40)*0.18/(2*40),0),0)</f>
        <v/>
      </c>
      <c r="N7268" s="14" t="n">
        <v>0.15</v>
      </c>
      <c r="O7268" s="15">
        <f>K7268*N7268</f>
        <v/>
      </c>
      <c r="P7268">
        <f>IF(E7268=0,0.3,IF(D7268=1,IF(C7268&gt;=Params!$B$13-3,IF(C7268&lt;Params!$B$13,Params!$B$20,0.3),0.3),IF(C7268&gt;=Params!$B$15-3,IF(C7268&lt;Params!$B$15,Params!$B$21,0.3),0.3)))</f>
        <v/>
      </c>
    </row>
    <row r="7269" ht="15" customHeight="1" s="1">
      <c r="A7269" s="9" t="n">
        <v>7266</v>
      </c>
      <c r="B7269" s="6" t="inlineStr">
        <is>
          <t>30/10</t>
        </is>
      </c>
      <c r="C7269" s="6" t="n">
        <v>17</v>
      </c>
      <c r="D7269" s="6" t="n">
        <v>0</v>
      </c>
      <c r="E7269" s="10">
        <f>IF(D7269=1, IF(OR(C7269&lt;10, C7269&gt;=15),1,0), IF(OR(C7269&lt;7, C7269&gt;=18),1,0))</f>
        <v/>
      </c>
      <c r="F7269" s="11" t="n">
        <v>2.515</v>
      </c>
      <c r="G7269" s="12">
        <f>0.04*8</f>
        <v/>
      </c>
      <c r="H7269" s="12">
        <f>F7269-G7269</f>
        <v/>
      </c>
      <c r="I7269" s="10">
        <f>IF(E7269=0,"Fora",IF(E7268=0,"Carg xar",IF(H7269&lt;0,IF(M7269&lt;0.9,"Carg FV","Stby"),IF(M7269&gt;P7269,"V2H",IF(M7269&lt;0.9,"Carg xar","Stby")))))</f>
        <v/>
      </c>
      <c r="J7269" s="12">
        <f>IF(OR(I7269="Carg FV",I7269="Carg xar"),MIN(IF(I7269="Carg FV",ABS(H7269),7.4),7.4,MAX(0,(0.9-M7269)*40)*0.95),0)</f>
        <v/>
      </c>
      <c r="K7269" s="12">
        <f>IF(I7269="V2H",MIN(MAX(0,H7269),7.4,MAX(0,(M7269-P7269)*40)*0.95),0)</f>
        <v/>
      </c>
      <c r="L7269" s="12">
        <f>IF(E7269=0,0,MAX(0,H7269-K7269))</f>
        <v/>
      </c>
      <c r="M7269" s="13">
        <f>M7268+J7268/40-IF(I7268="V2H",K7268/(0.95*40),0)-IF(E7269=0,IF(E7268=1,IF(D7269=1,30,40)*0.18/(2*40),0),0)-IF(E7269=1,IF(E7268=0,IF(D7269=1,30,40)*0.18/(2*40),0),0)</f>
        <v/>
      </c>
      <c r="N7269" s="14" t="n">
        <v>0.15</v>
      </c>
      <c r="O7269" s="15">
        <f>K7269*N7269</f>
        <v/>
      </c>
      <c r="P7269">
        <f>IF(E7269=0,0.3,IF(D7269=1,IF(C7269&gt;=Params!$B$13-3,IF(C7269&lt;Params!$B$13,Params!$B$20,0.3),0.3),IF(C7269&gt;=Params!$B$15-3,IF(C7269&lt;Params!$B$15,Params!$B$21,0.3),0.3)))</f>
        <v/>
      </c>
    </row>
    <row r="7270" ht="15" customHeight="1" s="1">
      <c r="A7270" s="9" t="n">
        <v>7267</v>
      </c>
      <c r="B7270" s="6" t="inlineStr">
        <is>
          <t>30/10</t>
        </is>
      </c>
      <c r="C7270" s="6" t="n">
        <v>18</v>
      </c>
      <c r="D7270" s="6" t="n">
        <v>0</v>
      </c>
      <c r="E7270" s="10">
        <f>IF(D7270=1, IF(OR(C7270&lt;10, C7270&gt;=15),1,0), IF(OR(C7270&lt;7, C7270&gt;=18),1,0))</f>
        <v/>
      </c>
      <c r="F7270" s="11" t="n">
        <v>1.797</v>
      </c>
      <c r="G7270" s="12">
        <f>0*8</f>
        <v/>
      </c>
      <c r="H7270" s="12">
        <f>F7270-G7270</f>
        <v/>
      </c>
      <c r="I7270" s="10">
        <f>IF(E7270=0,"Fora",IF(E7269=0,"Carg xar",IF(H7270&lt;0,IF(M7270&lt;0.9,"Carg FV","Stby"),IF(M7270&gt;P7270,"V2H",IF(M7270&lt;0.9,"Carg xar","Stby")))))</f>
        <v/>
      </c>
      <c r="J7270" s="12">
        <f>IF(OR(I7270="Carg FV",I7270="Carg xar"),MIN(IF(I7270="Carg FV",ABS(H7270),7.4),7.4,MAX(0,(0.9-M7270)*40)*0.95),0)</f>
        <v/>
      </c>
      <c r="K7270" s="12">
        <f>IF(I7270="V2H",MIN(MAX(0,H7270),7.4,MAX(0,(M7270-P7270)*40)*0.95),0)</f>
        <v/>
      </c>
      <c r="L7270" s="12">
        <f>IF(E7270=0,0,MAX(0,H7270-K7270))</f>
        <v/>
      </c>
      <c r="M7270" s="13">
        <f>M7269+J7269/40-IF(I7269="V2H",K7269/(0.95*40),0)-IF(E7270=0,IF(E7269=1,IF(D7270=1,30,40)*0.18/(2*40),0),0)-IF(E7270=1,IF(E7269=0,IF(D7270=1,30,40)*0.18/(2*40),0),0)</f>
        <v/>
      </c>
      <c r="N7270" s="14" t="n">
        <v>0.2</v>
      </c>
      <c r="O7270" s="15">
        <f>K7270*N7270</f>
        <v/>
      </c>
      <c r="P7270">
        <f>IF(E7270=0,0.3,IF(D7270=1,IF(C7270&gt;=Params!$B$13-3,IF(C7270&lt;Params!$B$13,Params!$B$20,0.3),0.3),IF(C7270&gt;=Params!$B$15-3,IF(C7270&lt;Params!$B$15,Params!$B$21,0.3),0.3)))</f>
        <v/>
      </c>
    </row>
    <row r="7271" ht="15" customHeight="1" s="1">
      <c r="A7271" s="9" t="n">
        <v>7268</v>
      </c>
      <c r="B7271" s="6" t="inlineStr">
        <is>
          <t>30/10</t>
        </is>
      </c>
      <c r="C7271" s="6" t="n">
        <v>19</v>
      </c>
      <c r="D7271" s="6" t="n">
        <v>0</v>
      </c>
      <c r="E7271" s="10">
        <f>IF(D7271=1, IF(OR(C7271&lt;10, C7271&gt;=15),1,0), IF(OR(C7271&lt;7, C7271&gt;=18),1,0))</f>
        <v/>
      </c>
      <c r="F7271" s="11" t="n">
        <v>1.605</v>
      </c>
      <c r="G7271" s="12">
        <f>0*8</f>
        <v/>
      </c>
      <c r="H7271" s="12">
        <f>F7271-G7271</f>
        <v/>
      </c>
      <c r="I7271" s="10">
        <f>IF(E7271=0,"Fora",IF(E7270=0,"Carg xar",IF(H7271&lt;0,IF(M7271&lt;0.9,"Carg FV","Stby"),IF(M7271&gt;P7271,"V2H",IF(M7271&lt;0.9,"Carg xar","Stby")))))</f>
        <v/>
      </c>
      <c r="J7271" s="12">
        <f>IF(OR(I7271="Carg FV",I7271="Carg xar"),MIN(IF(I7271="Carg FV",ABS(H7271),7.4),7.4,MAX(0,(0.9-M7271)*40)*0.95),0)</f>
        <v/>
      </c>
      <c r="K7271" s="12">
        <f>IF(I7271="V2H",MIN(MAX(0,H7271),7.4,MAX(0,(M7271-P7271)*40)*0.95),0)</f>
        <v/>
      </c>
      <c r="L7271" s="12">
        <f>IF(E7271=0,0,MAX(0,H7271-K7271))</f>
        <v/>
      </c>
      <c r="M7271" s="13">
        <f>M7270+J7270/40-IF(I7270="V2H",K7270/(0.95*40),0)-IF(E7271=0,IF(E7270=1,IF(D7271=1,30,40)*0.18/(2*40),0),0)-IF(E7271=1,IF(E7270=0,IF(D7271=1,30,40)*0.18/(2*40),0),0)</f>
        <v/>
      </c>
      <c r="N7271" s="14" t="n">
        <v>0.2</v>
      </c>
      <c r="O7271" s="15">
        <f>K7271*N7271</f>
        <v/>
      </c>
      <c r="P7271">
        <f>IF(E7271=0,0.3,IF(D7271=1,IF(C7271&gt;=Params!$B$13-3,IF(C7271&lt;Params!$B$13,Params!$B$20,0.3),0.3),IF(C7271&gt;=Params!$B$15-3,IF(C7271&lt;Params!$B$15,Params!$B$21,0.3),0.3)))</f>
        <v/>
      </c>
    </row>
    <row r="7272" ht="15" customHeight="1" s="1">
      <c r="A7272" s="9" t="n">
        <v>7269</v>
      </c>
      <c r="B7272" s="6" t="inlineStr">
        <is>
          <t>30/10</t>
        </is>
      </c>
      <c r="C7272" s="6" t="n">
        <v>20</v>
      </c>
      <c r="D7272" s="6" t="n">
        <v>0</v>
      </c>
      <c r="E7272" s="10">
        <f>IF(D7272=1, IF(OR(C7272&lt;10, C7272&gt;=15),1,0), IF(OR(C7272&lt;7, C7272&gt;=18),1,0))</f>
        <v/>
      </c>
      <c r="F7272" s="11" t="n">
        <v>1.406</v>
      </c>
      <c r="G7272" s="12">
        <f>0*8</f>
        <v/>
      </c>
      <c r="H7272" s="12">
        <f>F7272-G7272</f>
        <v/>
      </c>
      <c r="I7272" s="10">
        <f>IF(E7272=0,"Fora",IF(E7271=0,"Carg xar",IF(H7272&lt;0,IF(M7272&lt;0.9,"Carg FV","Stby"),IF(M7272&gt;P7272,"V2H",IF(M7272&lt;0.9,"Carg xar","Stby")))))</f>
        <v/>
      </c>
      <c r="J7272" s="12">
        <f>IF(OR(I7272="Carg FV",I7272="Carg xar"),MIN(IF(I7272="Carg FV",ABS(H7272),7.4),7.4,MAX(0,(0.9-M7272)*40)*0.95),0)</f>
        <v/>
      </c>
      <c r="K7272" s="12">
        <f>IF(I7272="V2H",MIN(MAX(0,H7272),7.4,MAX(0,(M7272-P7272)*40)*0.95),0)</f>
        <v/>
      </c>
      <c r="L7272" s="12">
        <f>IF(E7272=0,0,MAX(0,H7272-K7272))</f>
        <v/>
      </c>
      <c r="M7272" s="13">
        <f>M7271+J7271/40-IF(I7271="V2H",K7271/(0.95*40),0)-IF(E7272=0,IF(E7271=1,IF(D7272=1,30,40)*0.18/(2*40),0),0)-IF(E7272=1,IF(E7271=0,IF(D7272=1,30,40)*0.18/(2*40),0),0)</f>
        <v/>
      </c>
      <c r="N7272" s="14" t="n">
        <v>0.2</v>
      </c>
      <c r="O7272" s="15">
        <f>K7272*N7272</f>
        <v/>
      </c>
      <c r="P7272">
        <f>IF(E7272=0,0.3,IF(D7272=1,IF(C7272&gt;=Params!$B$13-3,IF(C7272&lt;Params!$B$13,Params!$B$20,0.3),0.3),IF(C7272&gt;=Params!$B$15-3,IF(C7272&lt;Params!$B$15,Params!$B$21,0.3),0.3)))</f>
        <v/>
      </c>
    </row>
    <row r="7273" ht="15" customHeight="1" s="1">
      <c r="A7273" s="9" t="n">
        <v>7270</v>
      </c>
      <c r="B7273" s="6" t="inlineStr">
        <is>
          <t>30/10</t>
        </is>
      </c>
      <c r="C7273" s="6" t="n">
        <v>21</v>
      </c>
      <c r="D7273" s="6" t="n">
        <v>0</v>
      </c>
      <c r="E7273" s="10">
        <f>IF(D7273=1, IF(OR(C7273&lt;10, C7273&gt;=15),1,0), IF(OR(C7273&lt;7, C7273&gt;=18),1,0))</f>
        <v/>
      </c>
      <c r="F7273" s="11" t="n">
        <v>1.915</v>
      </c>
      <c r="G7273" s="12">
        <f>0*8</f>
        <v/>
      </c>
      <c r="H7273" s="12">
        <f>F7273-G7273</f>
        <v/>
      </c>
      <c r="I7273" s="10">
        <f>IF(E7273=0,"Fora",IF(E7272=0,"Carg xar",IF(H7273&lt;0,IF(M7273&lt;0.9,"Carg FV","Stby"),IF(M7273&gt;P7273,"V2H",IF(M7273&lt;0.9,"Carg xar","Stby")))))</f>
        <v/>
      </c>
      <c r="J7273" s="12">
        <f>IF(OR(I7273="Carg FV",I7273="Carg xar"),MIN(IF(I7273="Carg FV",ABS(H7273),7.4),7.4,MAX(0,(0.9-M7273)*40)*0.95),0)</f>
        <v/>
      </c>
      <c r="K7273" s="12">
        <f>IF(I7273="V2H",MIN(MAX(0,H7273),7.4,MAX(0,(M7273-P7273)*40)*0.95),0)</f>
        <v/>
      </c>
      <c r="L7273" s="12">
        <f>IF(E7273=0,0,MAX(0,H7273-K7273))</f>
        <v/>
      </c>
      <c r="M7273" s="13">
        <f>M7272+J7272/40-IF(I7272="V2H",K7272/(0.95*40),0)-IF(E7273=0,IF(E7272=1,IF(D7273=1,30,40)*0.18/(2*40),0),0)-IF(E7273=1,IF(E7272=0,IF(D7273=1,30,40)*0.18/(2*40),0),0)</f>
        <v/>
      </c>
      <c r="N7273" s="14" t="n">
        <v>0.2</v>
      </c>
      <c r="O7273" s="15">
        <f>K7273*N7273</f>
        <v/>
      </c>
      <c r="P7273">
        <f>IF(E7273=0,0.3,IF(D7273=1,IF(C7273&gt;=Params!$B$13-3,IF(C7273&lt;Params!$B$13,Params!$B$20,0.3),0.3),IF(C7273&gt;=Params!$B$15-3,IF(C7273&lt;Params!$B$15,Params!$B$21,0.3),0.3)))</f>
        <v/>
      </c>
    </row>
    <row r="7274" ht="15" customHeight="1" s="1">
      <c r="A7274" s="9" t="n">
        <v>7271</v>
      </c>
      <c r="B7274" s="6" t="inlineStr">
        <is>
          <t>30/10</t>
        </is>
      </c>
      <c r="C7274" s="6" t="n">
        <v>22</v>
      </c>
      <c r="D7274" s="6" t="n">
        <v>0</v>
      </c>
      <c r="E7274" s="10">
        <f>IF(D7274=1, IF(OR(C7274&lt;10, C7274&gt;=15),1,0), IF(OR(C7274&lt;7, C7274&gt;=18),1,0))</f>
        <v/>
      </c>
      <c r="F7274" s="11" t="n">
        <v>1.256</v>
      </c>
      <c r="G7274" s="12">
        <f>0*8</f>
        <v/>
      </c>
      <c r="H7274" s="12">
        <f>F7274-G7274</f>
        <v/>
      </c>
      <c r="I7274" s="10">
        <f>IF(E7274=0,"Fora",IF(E7273=0,"Carg xar",IF(H7274&lt;0,IF(M7274&lt;0.9,"Carg FV","Stby"),IF(M7274&gt;P7274,"V2H",IF(M7274&lt;0.9,"Carg xar","Stby")))))</f>
        <v/>
      </c>
      <c r="J7274" s="12">
        <f>IF(OR(I7274="Carg FV",I7274="Carg xar"),MIN(IF(I7274="Carg FV",ABS(H7274),7.4),7.4,MAX(0,(0.9-M7274)*40)*0.95),0)</f>
        <v/>
      </c>
      <c r="K7274" s="12">
        <f>IF(I7274="V2H",MIN(MAX(0,H7274),7.4,MAX(0,(M7274-P7274)*40)*0.95),0)</f>
        <v/>
      </c>
      <c r="L7274" s="12">
        <f>IF(E7274=0,0,MAX(0,H7274-K7274))</f>
        <v/>
      </c>
      <c r="M7274" s="13">
        <f>M7273+J7273/40-IF(I7273="V2H",K7273/(0.95*40),0)-IF(E7274=0,IF(E7273=1,IF(D7274=1,30,40)*0.18/(2*40),0),0)-IF(E7274=1,IF(E7273=0,IF(D7274=1,30,40)*0.18/(2*40),0),0)</f>
        <v/>
      </c>
      <c r="N7274" s="14" t="n">
        <v>0.15</v>
      </c>
      <c r="O7274" s="15">
        <f>K7274*N7274</f>
        <v/>
      </c>
      <c r="P7274">
        <f>IF(E7274=0,0.3,IF(D7274=1,IF(C7274&gt;=Params!$B$13-3,IF(C7274&lt;Params!$B$13,Params!$B$20,0.3),0.3),IF(C7274&gt;=Params!$B$15-3,IF(C7274&lt;Params!$B$15,Params!$B$21,0.3),0.3)))</f>
        <v/>
      </c>
    </row>
    <row r="7275" ht="15" customHeight="1" s="1">
      <c r="A7275" s="9" t="n">
        <v>7272</v>
      </c>
      <c r="B7275" s="6" t="inlineStr">
        <is>
          <t>30/10</t>
        </is>
      </c>
      <c r="C7275" s="6" t="n">
        <v>23</v>
      </c>
      <c r="D7275" s="6" t="n">
        <v>0</v>
      </c>
      <c r="E7275" s="10">
        <f>IF(D7275=1, IF(OR(C7275&lt;10, C7275&gt;=15),1,0), IF(OR(C7275&lt;7, C7275&gt;=18),1,0))</f>
        <v/>
      </c>
      <c r="F7275" s="11" t="n">
        <v>1.095</v>
      </c>
      <c r="G7275" s="12">
        <f>0*8</f>
        <v/>
      </c>
      <c r="H7275" s="12">
        <f>F7275-G7275</f>
        <v/>
      </c>
      <c r="I7275" s="10">
        <f>IF(E7275=0,"Fora",IF(E7274=0,"Carg xar",IF(H7275&lt;0,IF(M7275&lt;0.9,"Carg FV","Stby"),IF(M7275&gt;P7275,"V2H",IF(M7275&lt;0.9,"Carg xar","Stby")))))</f>
        <v/>
      </c>
      <c r="J7275" s="12">
        <f>IF(OR(I7275="Carg FV",I7275="Carg xar"),MIN(IF(I7275="Carg FV",ABS(H7275),7.4),7.4,MAX(0,(0.9-M7275)*40)*0.95),0)</f>
        <v/>
      </c>
      <c r="K7275" s="12">
        <f>IF(I7275="V2H",MIN(MAX(0,H7275),7.4,MAX(0,(M7275-P7275)*40)*0.95),0)</f>
        <v/>
      </c>
      <c r="L7275" s="12">
        <f>IF(E7275=0,0,MAX(0,H7275-K7275))</f>
        <v/>
      </c>
      <c r="M7275" s="13">
        <f>M7274+J7274/40-IF(I7274="V2H",K7274/(0.95*40),0)-IF(E7275=0,IF(E7274=1,IF(D7275=1,30,40)*0.18/(2*40),0),0)-IF(E7275=1,IF(E7274=0,IF(D7275=1,30,40)*0.18/(2*40),0),0)</f>
        <v/>
      </c>
      <c r="N7275" s="14" t="n">
        <v>0.15</v>
      </c>
      <c r="O7275" s="15">
        <f>K7275*N7275</f>
        <v/>
      </c>
      <c r="P7275">
        <f>IF(E7275=0,0.3,IF(D7275=1,IF(C7275&gt;=Params!$B$13-3,IF(C7275&lt;Params!$B$13,Params!$B$20,0.3),0.3),IF(C7275&gt;=Params!$B$15-3,IF(C7275&lt;Params!$B$15,Params!$B$21,0.3),0.3)))</f>
        <v/>
      </c>
    </row>
    <row r="7276" ht="15" customHeight="1" s="1">
      <c r="A7276" s="9" t="n">
        <v>7273</v>
      </c>
      <c r="B7276" s="6" t="inlineStr">
        <is>
          <t>31/10</t>
        </is>
      </c>
      <c r="C7276" s="6" t="n">
        <v>0</v>
      </c>
      <c r="D7276" s="6" t="n">
        <v>0</v>
      </c>
      <c r="E7276" s="10">
        <f>IF(D7276=1, IF(OR(C7276&lt;10, C7276&gt;=15),1,0), IF(OR(C7276&lt;7, C7276&gt;=18),1,0))</f>
        <v/>
      </c>
      <c r="F7276" s="11" t="n">
        <v>1.236</v>
      </c>
      <c r="G7276" s="12">
        <f>0*8</f>
        <v/>
      </c>
      <c r="H7276" s="12">
        <f>F7276-G7276</f>
        <v/>
      </c>
      <c r="I7276" s="10">
        <f>IF(E7276=0,"Fora",IF(E7275=0,"Carg xar",IF(H7276&lt;0,IF(M7276&lt;0.9,"Carg FV","Stby"),IF(M7276&gt;P7276,"V2H",IF(M7276&lt;0.9,"Carg xar","Stby")))))</f>
        <v/>
      </c>
      <c r="J7276" s="12">
        <f>IF(OR(I7276="Carg FV",I7276="Carg xar"),MIN(IF(I7276="Carg FV",ABS(H7276),7.4),7.4,MAX(0,(0.9-M7276)*40)*0.95),0)</f>
        <v/>
      </c>
      <c r="K7276" s="12">
        <f>IF(I7276="V2H",MIN(MAX(0,H7276),7.4,MAX(0,(M7276-P7276)*40)*0.95),0)</f>
        <v/>
      </c>
      <c r="L7276" s="12">
        <f>IF(E7276=0,0,MAX(0,H7276-K7276))</f>
        <v/>
      </c>
      <c r="M7276" s="13">
        <f>M7275+J7275/40-IF(I7275="V2H",K7275/(0.95*40),0)-IF(E7276=0,IF(E7275=1,IF(D7276=1,30,40)*0.18/(2*40),0),0)-IF(E7276=1,IF(E7275=0,IF(D7276=1,30,40)*0.18/(2*40),0),0)</f>
        <v/>
      </c>
      <c r="N7276" s="14" t="n">
        <v>0.09</v>
      </c>
      <c r="O7276" s="15">
        <f>K7276*N7276</f>
        <v/>
      </c>
      <c r="P7276">
        <f>IF(E7276=0,0.3,IF(D7276=1,IF(C7276&gt;=Params!$B$13-3,IF(C7276&lt;Params!$B$13,Params!$B$20,0.3),0.3),IF(C7276&gt;=Params!$B$15-3,IF(C7276&lt;Params!$B$15,Params!$B$21,0.3),0.3)))</f>
        <v/>
      </c>
    </row>
    <row r="7277" ht="15" customHeight="1" s="1">
      <c r="A7277" s="9" t="n">
        <v>7274</v>
      </c>
      <c r="B7277" s="6" t="inlineStr">
        <is>
          <t>31/10</t>
        </is>
      </c>
      <c r="C7277" s="6" t="n">
        <v>1</v>
      </c>
      <c r="D7277" s="6" t="n">
        <v>0</v>
      </c>
      <c r="E7277" s="10">
        <f>IF(D7277=1, IF(OR(C7277&lt;10, C7277&gt;=15),1,0), IF(OR(C7277&lt;7, C7277&gt;=18),1,0))</f>
        <v/>
      </c>
      <c r="F7277" s="11" t="n">
        <v>1.063</v>
      </c>
      <c r="G7277" s="12">
        <f>0*8</f>
        <v/>
      </c>
      <c r="H7277" s="12">
        <f>F7277-G7277</f>
        <v/>
      </c>
      <c r="I7277" s="10">
        <f>IF(E7277=0,"Fora",IF(E7276=0,"Carg xar",IF(H7277&lt;0,IF(M7277&lt;0.9,"Carg FV","Stby"),IF(M7277&gt;P7277,"V2H",IF(M7277&lt;0.9,"Carg xar","Stby")))))</f>
        <v/>
      </c>
      <c r="J7277" s="12">
        <f>IF(OR(I7277="Carg FV",I7277="Carg xar"),MIN(IF(I7277="Carg FV",ABS(H7277),7.4),7.4,MAX(0,(0.9-M7277)*40)*0.95),0)</f>
        <v/>
      </c>
      <c r="K7277" s="12">
        <f>IF(I7277="V2H",MIN(MAX(0,H7277),7.4,MAX(0,(M7277-P7277)*40)*0.95),0)</f>
        <v/>
      </c>
      <c r="L7277" s="12">
        <f>IF(E7277=0,0,MAX(0,H7277-K7277))</f>
        <v/>
      </c>
      <c r="M7277" s="13">
        <f>M7276+J7276/40-IF(I7276="V2H",K7276/(0.95*40),0)-IF(E7277=0,IF(E7276=1,IF(D7277=1,30,40)*0.18/(2*40),0),0)-IF(E7277=1,IF(E7276=0,IF(D7277=1,30,40)*0.18/(2*40),0),0)</f>
        <v/>
      </c>
      <c r="N7277" s="14" t="n">
        <v>0.09</v>
      </c>
      <c r="O7277" s="15">
        <f>K7277*N7277</f>
        <v/>
      </c>
      <c r="P7277">
        <f>IF(E7277=0,0.3,IF(D7277=1,IF(C7277&gt;=Params!$B$13-3,IF(C7277&lt;Params!$B$13,Params!$B$20,0.3),0.3),IF(C7277&gt;=Params!$B$15-3,IF(C7277&lt;Params!$B$15,Params!$B$21,0.3),0.3)))</f>
        <v/>
      </c>
    </row>
    <row r="7278" ht="15" customHeight="1" s="1">
      <c r="A7278" s="9" t="n">
        <v>7275</v>
      </c>
      <c r="B7278" s="6" t="inlineStr">
        <is>
          <t>31/10</t>
        </is>
      </c>
      <c r="C7278" s="6" t="n">
        <v>2</v>
      </c>
      <c r="D7278" s="6" t="n">
        <v>0</v>
      </c>
      <c r="E7278" s="10">
        <f>IF(D7278=1, IF(OR(C7278&lt;10, C7278&gt;=15),1,0), IF(OR(C7278&lt;7, C7278&gt;=18),1,0))</f>
        <v/>
      </c>
      <c r="F7278" s="11" t="n">
        <v>0.965</v>
      </c>
      <c r="G7278" s="12">
        <f>0*8</f>
        <v/>
      </c>
      <c r="H7278" s="12">
        <f>F7278-G7278</f>
        <v/>
      </c>
      <c r="I7278" s="10">
        <f>IF(E7278=0,"Fora",IF(E7277=0,"Carg xar",IF(H7278&lt;0,IF(M7278&lt;0.9,"Carg FV","Stby"),IF(M7278&gt;P7278,"V2H",IF(M7278&lt;0.9,"Carg xar","Stby")))))</f>
        <v/>
      </c>
      <c r="J7278" s="12">
        <f>IF(OR(I7278="Carg FV",I7278="Carg xar"),MIN(IF(I7278="Carg FV",ABS(H7278),7.4),7.4,MAX(0,(0.9-M7278)*40)*0.95),0)</f>
        <v/>
      </c>
      <c r="K7278" s="12">
        <f>IF(I7278="V2H",MIN(MAX(0,H7278),7.4,MAX(0,(M7278-P7278)*40)*0.95),0)</f>
        <v/>
      </c>
      <c r="L7278" s="12">
        <f>IF(E7278=0,0,MAX(0,H7278-K7278))</f>
        <v/>
      </c>
      <c r="M7278" s="13">
        <f>M7277+J7277/40-IF(I7277="V2H",K7277/(0.95*40),0)-IF(E7278=0,IF(E7277=1,IF(D7278=1,30,40)*0.18/(2*40),0),0)-IF(E7278=1,IF(E7277=0,IF(D7278=1,30,40)*0.18/(2*40),0),0)</f>
        <v/>
      </c>
      <c r="N7278" s="14" t="n">
        <v>0.09</v>
      </c>
      <c r="O7278" s="15">
        <f>K7278*N7278</f>
        <v/>
      </c>
      <c r="P7278">
        <f>IF(E7278=0,0.3,IF(D7278=1,IF(C7278&gt;=Params!$B$13-3,IF(C7278&lt;Params!$B$13,Params!$B$20,0.3),0.3),IF(C7278&gt;=Params!$B$15-3,IF(C7278&lt;Params!$B$15,Params!$B$21,0.3),0.3)))</f>
        <v/>
      </c>
    </row>
    <row r="7279" ht="15" customHeight="1" s="1">
      <c r="A7279" s="9" t="n">
        <v>7276</v>
      </c>
      <c r="B7279" s="6" t="inlineStr">
        <is>
          <t>31/10</t>
        </is>
      </c>
      <c r="C7279" s="6" t="n">
        <v>3</v>
      </c>
      <c r="D7279" s="6" t="n">
        <v>0</v>
      </c>
      <c r="E7279" s="10">
        <f>IF(D7279=1, IF(OR(C7279&lt;10, C7279&gt;=15),1,0), IF(OR(C7279&lt;7, C7279&gt;=18),1,0))</f>
        <v/>
      </c>
      <c r="F7279" s="11" t="n">
        <v>1.098</v>
      </c>
      <c r="G7279" s="12">
        <f>0*8</f>
        <v/>
      </c>
      <c r="H7279" s="12">
        <f>F7279-G7279</f>
        <v/>
      </c>
      <c r="I7279" s="10">
        <f>IF(E7279=0,"Fora",IF(E7278=0,"Carg xar",IF(H7279&lt;0,IF(M7279&lt;0.9,"Carg FV","Stby"),IF(M7279&gt;P7279,"V2H",IF(M7279&lt;0.9,"Carg xar","Stby")))))</f>
        <v/>
      </c>
      <c r="J7279" s="12">
        <f>IF(OR(I7279="Carg FV",I7279="Carg xar"),MIN(IF(I7279="Carg FV",ABS(H7279),7.4),7.4,MAX(0,(0.9-M7279)*40)*0.95),0)</f>
        <v/>
      </c>
      <c r="K7279" s="12">
        <f>IF(I7279="V2H",MIN(MAX(0,H7279),7.4,MAX(0,(M7279-P7279)*40)*0.95),0)</f>
        <v/>
      </c>
      <c r="L7279" s="12">
        <f>IF(E7279=0,0,MAX(0,H7279-K7279))</f>
        <v/>
      </c>
      <c r="M7279" s="13">
        <f>M7278+J7278/40-IF(I7278="V2H",K7278/(0.95*40),0)-IF(E7279=0,IF(E7278=1,IF(D7279=1,30,40)*0.18/(2*40),0),0)-IF(E7279=1,IF(E7278=0,IF(D7279=1,30,40)*0.18/(2*40),0),0)</f>
        <v/>
      </c>
      <c r="N7279" s="14" t="n">
        <v>0.09</v>
      </c>
      <c r="O7279" s="15">
        <f>K7279*N7279</f>
        <v/>
      </c>
      <c r="P7279">
        <f>IF(E7279=0,0.3,IF(D7279=1,IF(C7279&gt;=Params!$B$13-3,IF(C7279&lt;Params!$B$13,Params!$B$20,0.3),0.3),IF(C7279&gt;=Params!$B$15-3,IF(C7279&lt;Params!$B$15,Params!$B$21,0.3),0.3)))</f>
        <v/>
      </c>
    </row>
    <row r="7280" ht="15" customHeight="1" s="1">
      <c r="A7280" s="9" t="n">
        <v>7277</v>
      </c>
      <c r="B7280" s="6" t="inlineStr">
        <is>
          <t>31/10</t>
        </is>
      </c>
      <c r="C7280" s="6" t="n">
        <v>4</v>
      </c>
      <c r="D7280" s="6" t="n">
        <v>0</v>
      </c>
      <c r="E7280" s="10">
        <f>IF(D7280=1, IF(OR(C7280&lt;10, C7280&gt;=15),1,0), IF(OR(C7280&lt;7, C7280&gt;=18),1,0))</f>
        <v/>
      </c>
      <c r="F7280" s="11" t="n">
        <v>1.124</v>
      </c>
      <c r="G7280" s="12">
        <f>0*8</f>
        <v/>
      </c>
      <c r="H7280" s="12">
        <f>F7280-G7280</f>
        <v/>
      </c>
      <c r="I7280" s="10">
        <f>IF(E7280=0,"Fora",IF(E7279=0,"Carg xar",IF(H7280&lt;0,IF(M7280&lt;0.9,"Carg FV","Stby"),IF(M7280&gt;P7280,"V2H",IF(M7280&lt;0.9,"Carg xar","Stby")))))</f>
        <v/>
      </c>
      <c r="J7280" s="12">
        <f>IF(OR(I7280="Carg FV",I7280="Carg xar"),MIN(IF(I7280="Carg FV",ABS(H7280),7.4),7.4,MAX(0,(0.9-M7280)*40)*0.95),0)</f>
        <v/>
      </c>
      <c r="K7280" s="12">
        <f>IF(I7280="V2H",MIN(MAX(0,H7280),7.4,MAX(0,(M7280-P7280)*40)*0.95),0)</f>
        <v/>
      </c>
      <c r="L7280" s="12">
        <f>IF(E7280=0,0,MAX(0,H7280-K7280))</f>
        <v/>
      </c>
      <c r="M7280" s="13">
        <f>M7279+J7279/40-IF(I7279="V2H",K7279/(0.95*40),0)-IF(E7280=0,IF(E7279=1,IF(D7280=1,30,40)*0.18/(2*40),0),0)-IF(E7280=1,IF(E7279=0,IF(D7280=1,30,40)*0.18/(2*40),0),0)</f>
        <v/>
      </c>
      <c r="N7280" s="14" t="n">
        <v>0.09</v>
      </c>
      <c r="O7280" s="15">
        <f>K7280*N7280</f>
        <v/>
      </c>
      <c r="P7280">
        <f>IF(E7280=0,0.3,IF(D7280=1,IF(C7280&gt;=Params!$B$13-3,IF(C7280&lt;Params!$B$13,Params!$B$20,0.3),0.3),IF(C7280&gt;=Params!$B$15-3,IF(C7280&lt;Params!$B$15,Params!$B$21,0.3),0.3)))</f>
        <v/>
      </c>
    </row>
    <row r="7281" ht="15" customHeight="1" s="1">
      <c r="A7281" s="9" t="n">
        <v>7278</v>
      </c>
      <c r="B7281" s="6" t="inlineStr">
        <is>
          <t>31/10</t>
        </is>
      </c>
      <c r="C7281" s="6" t="n">
        <v>5</v>
      </c>
      <c r="D7281" s="6" t="n">
        <v>0</v>
      </c>
      <c r="E7281" s="10">
        <f>IF(D7281=1, IF(OR(C7281&lt;10, C7281&gt;=15),1,0), IF(OR(C7281&lt;7, C7281&gt;=18),1,0))</f>
        <v/>
      </c>
      <c r="F7281" s="11" t="n">
        <v>0.914</v>
      </c>
      <c r="G7281" s="12">
        <f>0*8</f>
        <v/>
      </c>
      <c r="H7281" s="12">
        <f>F7281-G7281</f>
        <v/>
      </c>
      <c r="I7281" s="10">
        <f>IF(E7281=0,"Fora",IF(E7280=0,"Carg xar",IF(H7281&lt;0,IF(M7281&lt;0.9,"Carg FV","Stby"),IF(M7281&gt;P7281,"V2H",IF(M7281&lt;0.9,"Carg xar","Stby")))))</f>
        <v/>
      </c>
      <c r="J7281" s="12">
        <f>IF(OR(I7281="Carg FV",I7281="Carg xar"),MIN(IF(I7281="Carg FV",ABS(H7281),7.4),7.4,MAX(0,(0.9-M7281)*40)*0.95),0)</f>
        <v/>
      </c>
      <c r="K7281" s="12">
        <f>IF(I7281="V2H",MIN(MAX(0,H7281),7.4,MAX(0,(M7281-P7281)*40)*0.95),0)</f>
        <v/>
      </c>
      <c r="L7281" s="12">
        <f>IF(E7281=0,0,MAX(0,H7281-K7281))</f>
        <v/>
      </c>
      <c r="M7281" s="13">
        <f>M7280+J7280/40-IF(I7280="V2H",K7280/(0.95*40),0)-IF(E7281=0,IF(E7280=1,IF(D7281=1,30,40)*0.18/(2*40),0),0)-IF(E7281=1,IF(E7280=0,IF(D7281=1,30,40)*0.18/(2*40),0),0)</f>
        <v/>
      </c>
      <c r="N7281" s="14" t="n">
        <v>0.09</v>
      </c>
      <c r="O7281" s="15">
        <f>K7281*N7281</f>
        <v/>
      </c>
      <c r="P7281">
        <f>IF(E7281=0,0.3,IF(D7281=1,IF(C7281&gt;=Params!$B$13-3,IF(C7281&lt;Params!$B$13,Params!$B$20,0.3),0.3),IF(C7281&gt;=Params!$B$15-3,IF(C7281&lt;Params!$B$15,Params!$B$21,0.3),0.3)))</f>
        <v/>
      </c>
    </row>
    <row r="7282" ht="15" customHeight="1" s="1">
      <c r="A7282" s="9" t="n">
        <v>7279</v>
      </c>
      <c r="B7282" s="6" t="inlineStr">
        <is>
          <t>31/10</t>
        </is>
      </c>
      <c r="C7282" s="6" t="n">
        <v>6</v>
      </c>
      <c r="D7282" s="6" t="n">
        <v>0</v>
      </c>
      <c r="E7282" s="10">
        <f>IF(D7282=1, IF(OR(C7282&lt;10, C7282&gt;=15),1,0), IF(OR(C7282&lt;7, C7282&gt;=18),1,0))</f>
        <v/>
      </c>
      <c r="F7282" s="11" t="n">
        <v>0.91</v>
      </c>
      <c r="G7282" s="12">
        <f>0*8</f>
        <v/>
      </c>
      <c r="H7282" s="12">
        <f>F7282-G7282</f>
        <v/>
      </c>
      <c r="I7282" s="10">
        <f>IF(E7282=0,"Fora",IF(E7281=0,"Carg xar",IF(H7282&lt;0,IF(M7282&lt;0.9,"Carg FV","Stby"),IF(M7282&gt;P7282,"V2H",IF(M7282&lt;0.9,"Carg xar","Stby")))))</f>
        <v/>
      </c>
      <c r="J7282" s="12">
        <f>IF(OR(I7282="Carg FV",I7282="Carg xar"),MIN(IF(I7282="Carg FV",ABS(H7282),7.4),7.4,MAX(0,(0.9-M7282)*40)*0.95),0)</f>
        <v/>
      </c>
      <c r="K7282" s="12">
        <f>IF(I7282="V2H",MIN(MAX(0,H7282),7.4,MAX(0,(M7282-P7282)*40)*0.95),0)</f>
        <v/>
      </c>
      <c r="L7282" s="12">
        <f>IF(E7282=0,0,MAX(0,H7282-K7282))</f>
        <v/>
      </c>
      <c r="M7282" s="13">
        <f>M7281+J7281/40-IF(I7281="V2H",K7281/(0.95*40),0)-IF(E7282=0,IF(E7281=1,IF(D7282=1,30,40)*0.18/(2*40),0),0)-IF(E7282=1,IF(E7281=0,IF(D7282=1,30,40)*0.18/(2*40),0),0)</f>
        <v/>
      </c>
      <c r="N7282" s="14" t="n">
        <v>0.09</v>
      </c>
      <c r="O7282" s="15">
        <f>K7282*N7282</f>
        <v/>
      </c>
      <c r="P7282">
        <f>IF(E7282=0,0.3,IF(D7282=1,IF(C7282&gt;=Params!$B$13-3,IF(C7282&lt;Params!$B$13,Params!$B$20,0.3),0.3),IF(C7282&gt;=Params!$B$15-3,IF(C7282&lt;Params!$B$15,Params!$B$21,0.3),0.3)))</f>
        <v/>
      </c>
    </row>
    <row r="7283" ht="15" customHeight="1" s="1">
      <c r="A7283" s="9" t="n">
        <v>7280</v>
      </c>
      <c r="B7283" s="6" t="inlineStr">
        <is>
          <t>31/10</t>
        </is>
      </c>
      <c r="C7283" s="6" t="n">
        <v>7</v>
      </c>
      <c r="D7283" s="6" t="n">
        <v>0</v>
      </c>
      <c r="E7283" s="10">
        <f>IF(D7283=1, IF(OR(C7283&lt;10, C7283&gt;=15),1,0), IF(OR(C7283&lt;7, C7283&gt;=18),1,0))</f>
        <v/>
      </c>
      <c r="F7283" s="11" t="n">
        <v>1.168</v>
      </c>
      <c r="G7283" s="12">
        <f>0.02*8</f>
        <v/>
      </c>
      <c r="H7283" s="12">
        <f>F7283-G7283</f>
        <v/>
      </c>
      <c r="I7283" s="10">
        <f>IF(E7283=0,"Fora",IF(E7282=0,"Carg xar",IF(H7283&lt;0,IF(M7283&lt;0.9,"Carg FV","Stby"),IF(M7283&gt;P7283,"V2H",IF(M7283&lt;0.9,"Carg xar","Stby")))))</f>
        <v/>
      </c>
      <c r="J7283" s="12">
        <f>IF(OR(I7283="Carg FV",I7283="Carg xar"),MIN(IF(I7283="Carg FV",ABS(H7283),7.4),7.4,MAX(0,(0.9-M7283)*40)*0.95),0)</f>
        <v/>
      </c>
      <c r="K7283" s="12">
        <f>IF(I7283="V2H",MIN(MAX(0,H7283),7.4,MAX(0,(M7283-P7283)*40)*0.95),0)</f>
        <v/>
      </c>
      <c r="L7283" s="12">
        <f>IF(E7283=0,0,MAX(0,H7283-K7283))</f>
        <v/>
      </c>
      <c r="M7283" s="13">
        <f>M7282+J7282/40-IF(I7282="V2H",K7282/(0.95*40),0)-IF(E7283=0,IF(E7282=1,IF(D7283=1,30,40)*0.18/(2*40),0),0)-IF(E7283=1,IF(E7282=0,IF(D7283=1,30,40)*0.18/(2*40),0),0)</f>
        <v/>
      </c>
      <c r="N7283" s="14" t="n">
        <v>0.09</v>
      </c>
      <c r="O7283" s="15">
        <f>K7283*N7283</f>
        <v/>
      </c>
      <c r="P7283">
        <f>IF(E7283=0,0.3,IF(D7283=1,IF(C7283&gt;=Params!$B$13-3,IF(C7283&lt;Params!$B$13,Params!$B$20,0.3),0.3),IF(C7283&gt;=Params!$B$15-3,IF(C7283&lt;Params!$B$15,Params!$B$21,0.3),0.3)))</f>
        <v/>
      </c>
    </row>
    <row r="7284" ht="15" customHeight="1" s="1">
      <c r="A7284" s="9" t="n">
        <v>7281</v>
      </c>
      <c r="B7284" s="6" t="inlineStr">
        <is>
          <t>31/10</t>
        </is>
      </c>
      <c r="C7284" s="6" t="n">
        <v>8</v>
      </c>
      <c r="D7284" s="6" t="n">
        <v>0</v>
      </c>
      <c r="E7284" s="10">
        <f>IF(D7284=1, IF(OR(C7284&lt;10, C7284&gt;=15),1,0), IF(OR(C7284&lt;7, C7284&gt;=18),1,0))</f>
        <v/>
      </c>
      <c r="F7284" s="11" t="n">
        <v>0.901</v>
      </c>
      <c r="G7284" s="12">
        <f>0.14*8</f>
        <v/>
      </c>
      <c r="H7284" s="12">
        <f>F7284-G7284</f>
        <v/>
      </c>
      <c r="I7284" s="10">
        <f>IF(E7284=0,"Fora",IF(E7283=0,"Carg xar",IF(H7284&lt;0,IF(M7284&lt;0.9,"Carg FV","Stby"),IF(M7284&gt;P7284,"V2H",IF(M7284&lt;0.9,"Carg xar","Stby")))))</f>
        <v/>
      </c>
      <c r="J7284" s="12">
        <f>IF(OR(I7284="Carg FV",I7284="Carg xar"),MIN(IF(I7284="Carg FV",ABS(H7284),7.4),7.4,MAX(0,(0.9-M7284)*40)*0.95),0)</f>
        <v/>
      </c>
      <c r="K7284" s="12">
        <f>IF(I7284="V2H",MIN(MAX(0,H7284),7.4,MAX(0,(M7284-P7284)*40)*0.95),0)</f>
        <v/>
      </c>
      <c r="L7284" s="12">
        <f>IF(E7284=0,0,MAX(0,H7284-K7284))</f>
        <v/>
      </c>
      <c r="M7284" s="13">
        <f>M7283+J7283/40-IF(I7283="V2H",K7283/(0.95*40),0)-IF(E7284=0,IF(E7283=1,IF(D7284=1,30,40)*0.18/(2*40),0),0)-IF(E7284=1,IF(E7283=0,IF(D7284=1,30,40)*0.18/(2*40),0),0)</f>
        <v/>
      </c>
      <c r="N7284" s="14" t="n">
        <v>0.15</v>
      </c>
      <c r="O7284" s="15">
        <f>K7284*N7284</f>
        <v/>
      </c>
      <c r="P7284">
        <f>IF(E7284=0,0.3,IF(D7284=1,IF(C7284&gt;=Params!$B$13-3,IF(C7284&lt;Params!$B$13,Params!$B$20,0.3),0.3),IF(C7284&gt;=Params!$B$15-3,IF(C7284&lt;Params!$B$15,Params!$B$21,0.3),0.3)))</f>
        <v/>
      </c>
    </row>
    <row r="7285" ht="15" customHeight="1" s="1">
      <c r="A7285" s="9" t="n">
        <v>7282</v>
      </c>
      <c r="B7285" s="6" t="inlineStr">
        <is>
          <t>31/10</t>
        </is>
      </c>
      <c r="C7285" s="6" t="n">
        <v>9</v>
      </c>
      <c r="D7285" s="6" t="n">
        <v>0</v>
      </c>
      <c r="E7285" s="10">
        <f>IF(D7285=1, IF(OR(C7285&lt;10, C7285&gt;=15),1,0), IF(OR(C7285&lt;7, C7285&gt;=18),1,0))</f>
        <v/>
      </c>
      <c r="F7285" s="11" t="n">
        <v>0</v>
      </c>
      <c r="G7285" s="12">
        <f>0.32*8</f>
        <v/>
      </c>
      <c r="H7285" s="12">
        <f>F7285-G7285</f>
        <v/>
      </c>
      <c r="I7285" s="10">
        <f>IF(E7285=0,"Fora",IF(E7284=0,"Carg xar",IF(H7285&lt;0,IF(M7285&lt;0.9,"Carg FV","Stby"),IF(M7285&gt;P7285,"V2H",IF(M7285&lt;0.9,"Carg xar","Stby")))))</f>
        <v/>
      </c>
      <c r="J7285" s="12">
        <f>IF(OR(I7285="Carg FV",I7285="Carg xar"),MIN(IF(I7285="Carg FV",ABS(H7285),7.4),7.4,MAX(0,(0.9-M7285)*40)*0.95),0)</f>
        <v/>
      </c>
      <c r="K7285" s="12">
        <f>IF(I7285="V2H",MIN(MAX(0,H7285),7.4,MAX(0,(M7285-P7285)*40)*0.95),0)</f>
        <v/>
      </c>
      <c r="L7285" s="12">
        <f>IF(E7285=0,0,MAX(0,H7285-K7285))</f>
        <v/>
      </c>
      <c r="M7285" s="13">
        <f>M7284+J7284/40-IF(I7284="V2H",K7284/(0.95*40),0)-IF(E7285=0,IF(E7284=1,IF(D7285=1,30,40)*0.18/(2*40),0),0)-IF(E7285=1,IF(E7284=0,IF(D7285=1,30,40)*0.18/(2*40),0),0)</f>
        <v/>
      </c>
      <c r="N7285" s="14" t="n">
        <v>0.15</v>
      </c>
      <c r="O7285" s="15">
        <f>K7285*N7285</f>
        <v/>
      </c>
      <c r="P7285">
        <f>IF(E7285=0,0.3,IF(D7285=1,IF(C7285&gt;=Params!$B$13-3,IF(C7285&lt;Params!$B$13,Params!$B$20,0.3),0.3),IF(C7285&gt;=Params!$B$15-3,IF(C7285&lt;Params!$B$15,Params!$B$21,0.3),0.3)))</f>
        <v/>
      </c>
    </row>
    <row r="7286" ht="15" customHeight="1" s="1">
      <c r="A7286" s="9" t="n">
        <v>7283</v>
      </c>
      <c r="B7286" s="6" t="inlineStr">
        <is>
          <t>31/10</t>
        </is>
      </c>
      <c r="C7286" s="6" t="n">
        <v>10</v>
      </c>
      <c r="D7286" s="6" t="n">
        <v>0</v>
      </c>
      <c r="E7286" s="10">
        <f>IF(D7286=1, IF(OR(C7286&lt;10, C7286&gt;=15),1,0), IF(OR(C7286&lt;7, C7286&gt;=18),1,0))</f>
        <v/>
      </c>
      <c r="F7286" s="11" t="n">
        <v>0</v>
      </c>
      <c r="G7286" s="12">
        <f>0.52*8</f>
        <v/>
      </c>
      <c r="H7286" s="12">
        <f>F7286-G7286</f>
        <v/>
      </c>
      <c r="I7286" s="10">
        <f>IF(E7286=0,"Fora",IF(E7285=0,"Carg xar",IF(H7286&lt;0,IF(M7286&lt;0.9,"Carg FV","Stby"),IF(M7286&gt;P7286,"V2H",IF(M7286&lt;0.9,"Carg xar","Stby")))))</f>
        <v/>
      </c>
      <c r="J7286" s="12">
        <f>IF(OR(I7286="Carg FV",I7286="Carg xar"),MIN(IF(I7286="Carg FV",ABS(H7286),7.4),7.4,MAX(0,(0.9-M7286)*40)*0.95),0)</f>
        <v/>
      </c>
      <c r="K7286" s="12">
        <f>IF(I7286="V2H",MIN(MAX(0,H7286),7.4,MAX(0,(M7286-P7286)*40)*0.95),0)</f>
        <v/>
      </c>
      <c r="L7286" s="12">
        <f>IF(E7286=0,0,MAX(0,H7286-K7286))</f>
        <v/>
      </c>
      <c r="M7286" s="13">
        <f>M7285+J7285/40-IF(I7285="V2H",K7285/(0.95*40),0)-IF(E7286=0,IF(E7285=1,IF(D7286=1,30,40)*0.18/(2*40),0),0)-IF(E7286=1,IF(E7285=0,IF(D7286=1,30,40)*0.18/(2*40),0),0)</f>
        <v/>
      </c>
      <c r="N7286" s="14" t="n">
        <v>0.2</v>
      </c>
      <c r="O7286" s="15">
        <f>K7286*N7286</f>
        <v/>
      </c>
      <c r="P7286">
        <f>IF(E7286=0,0.3,IF(D7286=1,IF(C7286&gt;=Params!$B$13-3,IF(C7286&lt;Params!$B$13,Params!$B$20,0.3),0.3),IF(C7286&gt;=Params!$B$15-3,IF(C7286&lt;Params!$B$15,Params!$B$21,0.3),0.3)))</f>
        <v/>
      </c>
    </row>
    <row r="7287" ht="15" customHeight="1" s="1">
      <c r="A7287" s="9" t="n">
        <v>7284</v>
      </c>
      <c r="B7287" s="6" t="inlineStr">
        <is>
          <t>31/10</t>
        </is>
      </c>
      <c r="C7287" s="6" t="n">
        <v>11</v>
      </c>
      <c r="D7287" s="6" t="n">
        <v>0</v>
      </c>
      <c r="E7287" s="10">
        <f>IF(D7287=1, IF(OR(C7287&lt;10, C7287&gt;=15),1,0), IF(OR(C7287&lt;7, C7287&gt;=18),1,0))</f>
        <v/>
      </c>
      <c r="F7287" s="11" t="n">
        <v>0</v>
      </c>
      <c r="G7287" s="12">
        <f>0.65*8</f>
        <v/>
      </c>
      <c r="H7287" s="12">
        <f>F7287-G7287</f>
        <v/>
      </c>
      <c r="I7287" s="10">
        <f>IF(E7287=0,"Fora",IF(E7286=0,"Carg xar",IF(H7287&lt;0,IF(M7287&lt;0.9,"Carg FV","Stby"),IF(M7287&gt;P7287,"V2H",IF(M7287&lt;0.9,"Carg xar","Stby")))))</f>
        <v/>
      </c>
      <c r="J7287" s="12">
        <f>IF(OR(I7287="Carg FV",I7287="Carg xar"),MIN(IF(I7287="Carg FV",ABS(H7287),7.4),7.4,MAX(0,(0.9-M7287)*40)*0.95),0)</f>
        <v/>
      </c>
      <c r="K7287" s="12">
        <f>IF(I7287="V2H",MIN(MAX(0,H7287),7.4,MAX(0,(M7287-P7287)*40)*0.95),0)</f>
        <v/>
      </c>
      <c r="L7287" s="12">
        <f>IF(E7287=0,0,MAX(0,H7287-K7287))</f>
        <v/>
      </c>
      <c r="M7287" s="13">
        <f>M7286+J7286/40-IF(I7286="V2H",K7286/(0.95*40),0)-IF(E7287=0,IF(E7286=1,IF(D7287=1,30,40)*0.18/(2*40),0),0)-IF(E7287=1,IF(E7286=0,IF(D7287=1,30,40)*0.18/(2*40),0),0)</f>
        <v/>
      </c>
      <c r="N7287" s="14" t="n">
        <v>0.2</v>
      </c>
      <c r="O7287" s="15">
        <f>K7287*N7287</f>
        <v/>
      </c>
      <c r="P7287">
        <f>IF(E7287=0,0.3,IF(D7287=1,IF(C7287&gt;=Params!$B$13-3,IF(C7287&lt;Params!$B$13,Params!$B$20,0.3),0.3),IF(C7287&gt;=Params!$B$15-3,IF(C7287&lt;Params!$B$15,Params!$B$21,0.3),0.3)))</f>
        <v/>
      </c>
    </row>
    <row r="7288" ht="15" customHeight="1" s="1">
      <c r="A7288" s="9" t="n">
        <v>7285</v>
      </c>
      <c r="B7288" s="6" t="inlineStr">
        <is>
          <t>31/10</t>
        </is>
      </c>
      <c r="C7288" s="6" t="n">
        <v>12</v>
      </c>
      <c r="D7288" s="6" t="n">
        <v>0</v>
      </c>
      <c r="E7288" s="10">
        <f>IF(D7288=1, IF(OR(C7288&lt;10, C7288&gt;=15),1,0), IF(OR(C7288&lt;7, C7288&gt;=18),1,0))</f>
        <v/>
      </c>
      <c r="F7288" s="11" t="n">
        <v>0</v>
      </c>
      <c r="G7288" s="12">
        <f>0.72*8</f>
        <v/>
      </c>
      <c r="H7288" s="12">
        <f>F7288-G7288</f>
        <v/>
      </c>
      <c r="I7288" s="10">
        <f>IF(E7288=0,"Fora",IF(E7287=0,"Carg xar",IF(H7288&lt;0,IF(M7288&lt;0.9,"Carg FV","Stby"),IF(M7288&gt;P7288,"V2H",IF(M7288&lt;0.9,"Carg xar","Stby")))))</f>
        <v/>
      </c>
      <c r="J7288" s="12">
        <f>IF(OR(I7288="Carg FV",I7288="Carg xar"),MIN(IF(I7288="Carg FV",ABS(H7288),7.4),7.4,MAX(0,(0.9-M7288)*40)*0.95),0)</f>
        <v/>
      </c>
      <c r="K7288" s="12">
        <f>IF(I7288="V2H",MIN(MAX(0,H7288),7.4,MAX(0,(M7288-P7288)*40)*0.95),0)</f>
        <v/>
      </c>
      <c r="L7288" s="12">
        <f>IF(E7288=0,0,MAX(0,H7288-K7288))</f>
        <v/>
      </c>
      <c r="M7288" s="13">
        <f>M7287+J7287/40-IF(I7287="V2H",K7287/(0.95*40),0)-IF(E7288=0,IF(E7287=1,IF(D7288=1,30,40)*0.18/(2*40),0),0)-IF(E7288=1,IF(E7287=0,IF(D7288=1,30,40)*0.18/(2*40),0),0)</f>
        <v/>
      </c>
      <c r="N7288" s="14" t="n">
        <v>0.2</v>
      </c>
      <c r="O7288" s="15">
        <f>K7288*N7288</f>
        <v/>
      </c>
      <c r="P7288">
        <f>IF(E7288=0,0.3,IF(D7288=1,IF(C7288&gt;=Params!$B$13-3,IF(C7288&lt;Params!$B$13,Params!$B$20,0.3),0.3),IF(C7288&gt;=Params!$B$15-3,IF(C7288&lt;Params!$B$15,Params!$B$21,0.3),0.3)))</f>
        <v/>
      </c>
    </row>
    <row r="7289" ht="15" customHeight="1" s="1">
      <c r="A7289" s="9" t="n">
        <v>7286</v>
      </c>
      <c r="B7289" s="6" t="inlineStr">
        <is>
          <t>31/10</t>
        </is>
      </c>
      <c r="C7289" s="6" t="n">
        <v>13</v>
      </c>
      <c r="D7289" s="6" t="n">
        <v>0</v>
      </c>
      <c r="E7289" s="10">
        <f>IF(D7289=1, IF(OR(C7289&lt;10, C7289&gt;=15),1,0), IF(OR(C7289&lt;7, C7289&gt;=18),1,0))</f>
        <v/>
      </c>
      <c r="F7289" s="11" t="n">
        <v>0</v>
      </c>
      <c r="G7289" s="12">
        <f>0.68*8</f>
        <v/>
      </c>
      <c r="H7289" s="12">
        <f>F7289-G7289</f>
        <v/>
      </c>
      <c r="I7289" s="10">
        <f>IF(E7289=0,"Fora",IF(E7288=0,"Carg xar",IF(H7289&lt;0,IF(M7289&lt;0.9,"Carg FV","Stby"),IF(M7289&gt;P7289,"V2H",IF(M7289&lt;0.9,"Carg xar","Stby")))))</f>
        <v/>
      </c>
      <c r="J7289" s="12">
        <f>IF(OR(I7289="Carg FV",I7289="Carg xar"),MIN(IF(I7289="Carg FV",ABS(H7289),7.4),7.4,MAX(0,(0.9-M7289)*40)*0.95),0)</f>
        <v/>
      </c>
      <c r="K7289" s="12">
        <f>IF(I7289="V2H",MIN(MAX(0,H7289),7.4,MAX(0,(M7289-P7289)*40)*0.95),0)</f>
        <v/>
      </c>
      <c r="L7289" s="12">
        <f>IF(E7289=0,0,MAX(0,H7289-K7289))</f>
        <v/>
      </c>
      <c r="M7289" s="13">
        <f>M7288+J7288/40-IF(I7288="V2H",K7288/(0.95*40),0)-IF(E7289=0,IF(E7288=1,IF(D7289=1,30,40)*0.18/(2*40),0),0)-IF(E7289=1,IF(E7288=0,IF(D7289=1,30,40)*0.18/(2*40),0),0)</f>
        <v/>
      </c>
      <c r="N7289" s="14" t="n">
        <v>0.2</v>
      </c>
      <c r="O7289" s="15">
        <f>K7289*N7289</f>
        <v/>
      </c>
      <c r="P7289">
        <f>IF(E7289=0,0.3,IF(D7289=1,IF(C7289&gt;=Params!$B$13-3,IF(C7289&lt;Params!$B$13,Params!$B$20,0.3),0.3),IF(C7289&gt;=Params!$B$15-3,IF(C7289&lt;Params!$B$15,Params!$B$21,0.3),0.3)))</f>
        <v/>
      </c>
    </row>
    <row r="7290" ht="15" customHeight="1" s="1">
      <c r="A7290" s="9" t="n">
        <v>7287</v>
      </c>
      <c r="B7290" s="6" t="inlineStr">
        <is>
          <t>31/10</t>
        </is>
      </c>
      <c r="C7290" s="6" t="n">
        <v>14</v>
      </c>
      <c r="D7290" s="6" t="n">
        <v>0</v>
      </c>
      <c r="E7290" s="10">
        <f>IF(D7290=1, IF(OR(C7290&lt;10, C7290&gt;=15),1,0), IF(OR(C7290&lt;7, C7290&gt;=18),1,0))</f>
        <v/>
      </c>
      <c r="F7290" s="11" t="n">
        <v>0</v>
      </c>
      <c r="G7290" s="12">
        <f>0.55*8</f>
        <v/>
      </c>
      <c r="H7290" s="12">
        <f>F7290-G7290</f>
        <v/>
      </c>
      <c r="I7290" s="10">
        <f>IF(E7290=0,"Fora",IF(E7289=0,"Carg xar",IF(H7290&lt;0,IF(M7290&lt;0.9,"Carg FV","Stby"),IF(M7290&gt;P7290,"V2H",IF(M7290&lt;0.9,"Carg xar","Stby")))))</f>
        <v/>
      </c>
      <c r="J7290" s="12">
        <f>IF(OR(I7290="Carg FV",I7290="Carg xar"),MIN(IF(I7290="Carg FV",ABS(H7290),7.4),7.4,MAX(0,(0.9-M7290)*40)*0.95),0)</f>
        <v/>
      </c>
      <c r="K7290" s="12">
        <f>IF(I7290="V2H",MIN(MAX(0,H7290),7.4,MAX(0,(M7290-P7290)*40)*0.95),0)</f>
        <v/>
      </c>
      <c r="L7290" s="12">
        <f>IF(E7290=0,0,MAX(0,H7290-K7290))</f>
        <v/>
      </c>
      <c r="M7290" s="13">
        <f>M7289+J7289/40-IF(I7289="V2H",K7289/(0.95*40),0)-IF(E7290=0,IF(E7289=1,IF(D7290=1,30,40)*0.18/(2*40),0),0)-IF(E7290=1,IF(E7289=0,IF(D7290=1,30,40)*0.18/(2*40),0),0)</f>
        <v/>
      </c>
      <c r="N7290" s="14" t="n">
        <v>0.15</v>
      </c>
      <c r="O7290" s="15">
        <f>K7290*N7290</f>
        <v/>
      </c>
      <c r="P7290">
        <f>IF(E7290=0,0.3,IF(D7290=1,IF(C7290&gt;=Params!$B$13-3,IF(C7290&lt;Params!$B$13,Params!$B$20,0.3),0.3),IF(C7290&gt;=Params!$B$15-3,IF(C7290&lt;Params!$B$15,Params!$B$21,0.3),0.3)))</f>
        <v/>
      </c>
    </row>
    <row r="7291" ht="15" customHeight="1" s="1">
      <c r="A7291" s="9" t="n">
        <v>7288</v>
      </c>
      <c r="B7291" s="6" t="inlineStr">
        <is>
          <t>31/10</t>
        </is>
      </c>
      <c r="C7291" s="6" t="n">
        <v>15</v>
      </c>
      <c r="D7291" s="6" t="n">
        <v>0</v>
      </c>
      <c r="E7291" s="10">
        <f>IF(D7291=1, IF(OR(C7291&lt;10, C7291&gt;=15),1,0), IF(OR(C7291&lt;7, C7291&gt;=18),1,0))</f>
        <v/>
      </c>
      <c r="F7291" s="11" t="n">
        <v>0.645</v>
      </c>
      <c r="G7291" s="12">
        <f>0.38*8</f>
        <v/>
      </c>
      <c r="H7291" s="12">
        <f>F7291-G7291</f>
        <v/>
      </c>
      <c r="I7291" s="10">
        <f>IF(E7291=0,"Fora",IF(E7290=0,"Carg xar",IF(H7291&lt;0,IF(M7291&lt;0.9,"Carg FV","Stby"),IF(M7291&gt;P7291,"V2H",IF(M7291&lt;0.9,"Carg xar","Stby")))))</f>
        <v/>
      </c>
      <c r="J7291" s="12">
        <f>IF(OR(I7291="Carg FV",I7291="Carg xar"),MIN(IF(I7291="Carg FV",ABS(H7291),7.4),7.4,MAX(0,(0.9-M7291)*40)*0.95),0)</f>
        <v/>
      </c>
      <c r="K7291" s="12">
        <f>IF(I7291="V2H",MIN(MAX(0,H7291),7.4,MAX(0,(M7291-P7291)*40)*0.95),0)</f>
        <v/>
      </c>
      <c r="L7291" s="12">
        <f>IF(E7291=0,0,MAX(0,H7291-K7291))</f>
        <v/>
      </c>
      <c r="M7291" s="13">
        <f>M7290+J7290/40-IF(I7290="V2H",K7290/(0.95*40),0)-IF(E7291=0,IF(E7290=1,IF(D7291=1,30,40)*0.18/(2*40),0),0)-IF(E7291=1,IF(E7290=0,IF(D7291=1,30,40)*0.18/(2*40),0),0)</f>
        <v/>
      </c>
      <c r="N7291" s="14" t="n">
        <v>0.15</v>
      </c>
      <c r="O7291" s="15">
        <f>K7291*N7291</f>
        <v/>
      </c>
      <c r="P7291">
        <f>IF(E7291=0,0.3,IF(D7291=1,IF(C7291&gt;=Params!$B$13-3,IF(C7291&lt;Params!$B$13,Params!$B$20,0.3),0.3),IF(C7291&gt;=Params!$B$15-3,IF(C7291&lt;Params!$B$15,Params!$B$21,0.3),0.3)))</f>
        <v/>
      </c>
    </row>
    <row r="7292" ht="15" customHeight="1" s="1">
      <c r="A7292" s="9" t="n">
        <v>7289</v>
      </c>
      <c r="B7292" s="6" t="inlineStr">
        <is>
          <t>31/10</t>
        </is>
      </c>
      <c r="C7292" s="6" t="n">
        <v>16</v>
      </c>
      <c r="D7292" s="6" t="n">
        <v>0</v>
      </c>
      <c r="E7292" s="10">
        <f>IF(D7292=1, IF(OR(C7292&lt;10, C7292&gt;=15),1,0), IF(OR(C7292&lt;7, C7292&gt;=18),1,0))</f>
        <v/>
      </c>
      <c r="F7292" s="11" t="n">
        <v>4.28</v>
      </c>
      <c r="G7292" s="12">
        <f>0.18*8</f>
        <v/>
      </c>
      <c r="H7292" s="12">
        <f>F7292-G7292</f>
        <v/>
      </c>
      <c r="I7292" s="10">
        <f>IF(E7292=0,"Fora",IF(E7291=0,"Carg xar",IF(H7292&lt;0,IF(M7292&lt;0.9,"Carg FV","Stby"),IF(M7292&gt;P7292,"V2H",IF(M7292&lt;0.9,"Carg xar","Stby")))))</f>
        <v/>
      </c>
      <c r="J7292" s="12">
        <f>IF(OR(I7292="Carg FV",I7292="Carg xar"),MIN(IF(I7292="Carg FV",ABS(H7292),7.4),7.4,MAX(0,(0.9-M7292)*40)*0.95),0)</f>
        <v/>
      </c>
      <c r="K7292" s="12">
        <f>IF(I7292="V2H",MIN(MAX(0,H7292),7.4,MAX(0,(M7292-P7292)*40)*0.95),0)</f>
        <v/>
      </c>
      <c r="L7292" s="12">
        <f>IF(E7292=0,0,MAX(0,H7292-K7292))</f>
        <v/>
      </c>
      <c r="M7292" s="13">
        <f>M7291+J7291/40-IF(I7291="V2H",K7291/(0.95*40),0)-IF(E7292=0,IF(E7291=1,IF(D7292=1,30,40)*0.18/(2*40),0),0)-IF(E7292=1,IF(E7291=0,IF(D7292=1,30,40)*0.18/(2*40),0),0)</f>
        <v/>
      </c>
      <c r="N7292" s="14" t="n">
        <v>0.15</v>
      </c>
      <c r="O7292" s="15">
        <f>K7292*N7292</f>
        <v/>
      </c>
      <c r="P7292">
        <f>IF(E7292=0,0.3,IF(D7292=1,IF(C7292&gt;=Params!$B$13-3,IF(C7292&lt;Params!$B$13,Params!$B$20,0.3),0.3),IF(C7292&gt;=Params!$B$15-3,IF(C7292&lt;Params!$B$15,Params!$B$21,0.3),0.3)))</f>
        <v/>
      </c>
    </row>
    <row r="7293" ht="15" customHeight="1" s="1">
      <c r="A7293" s="9" t="n">
        <v>7290</v>
      </c>
      <c r="B7293" s="6" t="inlineStr">
        <is>
          <t>31/10</t>
        </is>
      </c>
      <c r="C7293" s="6" t="n">
        <v>17</v>
      </c>
      <c r="D7293" s="6" t="n">
        <v>0</v>
      </c>
      <c r="E7293" s="10">
        <f>IF(D7293=1, IF(OR(C7293&lt;10, C7293&gt;=15),1,0), IF(OR(C7293&lt;7, C7293&gt;=18),1,0))</f>
        <v/>
      </c>
      <c r="F7293" s="11" t="n">
        <v>5.555</v>
      </c>
      <c r="G7293" s="12">
        <f>0.04*8</f>
        <v/>
      </c>
      <c r="H7293" s="12">
        <f>F7293-G7293</f>
        <v/>
      </c>
      <c r="I7293" s="10">
        <f>IF(E7293=0,"Fora",IF(E7292=0,"Carg xar",IF(H7293&lt;0,IF(M7293&lt;0.9,"Carg FV","Stby"),IF(M7293&gt;P7293,"V2H",IF(M7293&lt;0.9,"Carg xar","Stby")))))</f>
        <v/>
      </c>
      <c r="J7293" s="12">
        <f>IF(OR(I7293="Carg FV",I7293="Carg xar"),MIN(IF(I7293="Carg FV",ABS(H7293),7.4),7.4,MAX(0,(0.9-M7293)*40)*0.95),0)</f>
        <v/>
      </c>
      <c r="K7293" s="12">
        <f>IF(I7293="V2H",MIN(MAX(0,H7293),7.4,MAX(0,(M7293-P7293)*40)*0.95),0)</f>
        <v/>
      </c>
      <c r="L7293" s="12">
        <f>IF(E7293=0,0,MAX(0,H7293-K7293))</f>
        <v/>
      </c>
      <c r="M7293" s="13">
        <f>M7292+J7292/40-IF(I7292="V2H",K7292/(0.95*40),0)-IF(E7293=0,IF(E7292=1,IF(D7293=1,30,40)*0.18/(2*40),0),0)-IF(E7293=1,IF(E7292=0,IF(D7293=1,30,40)*0.18/(2*40),0),0)</f>
        <v/>
      </c>
      <c r="N7293" s="14" t="n">
        <v>0.15</v>
      </c>
      <c r="O7293" s="15">
        <f>K7293*N7293</f>
        <v/>
      </c>
      <c r="P7293">
        <f>IF(E7293=0,0.3,IF(D7293=1,IF(C7293&gt;=Params!$B$13-3,IF(C7293&lt;Params!$B$13,Params!$B$20,0.3),0.3),IF(C7293&gt;=Params!$B$15-3,IF(C7293&lt;Params!$B$15,Params!$B$21,0.3),0.3)))</f>
        <v/>
      </c>
    </row>
    <row r="7294" ht="15" customHeight="1" s="1">
      <c r="A7294" s="9" t="n">
        <v>7291</v>
      </c>
      <c r="B7294" s="6" t="inlineStr">
        <is>
          <t>31/10</t>
        </is>
      </c>
      <c r="C7294" s="6" t="n">
        <v>18</v>
      </c>
      <c r="D7294" s="6" t="n">
        <v>0</v>
      </c>
      <c r="E7294" s="10">
        <f>IF(D7294=1, IF(OR(C7294&lt;10, C7294&gt;=15),1,0), IF(OR(C7294&lt;7, C7294&gt;=18),1,0))</f>
        <v/>
      </c>
      <c r="F7294" s="11" t="n">
        <v>2.457</v>
      </c>
      <c r="G7294" s="12">
        <f>0*8</f>
        <v/>
      </c>
      <c r="H7294" s="12">
        <f>F7294-G7294</f>
        <v/>
      </c>
      <c r="I7294" s="10">
        <f>IF(E7294=0,"Fora",IF(E7293=0,"Carg xar",IF(H7294&lt;0,IF(M7294&lt;0.9,"Carg FV","Stby"),IF(M7294&gt;P7294,"V2H",IF(M7294&lt;0.9,"Carg xar","Stby")))))</f>
        <v/>
      </c>
      <c r="J7294" s="12">
        <f>IF(OR(I7294="Carg FV",I7294="Carg xar"),MIN(IF(I7294="Carg FV",ABS(H7294),7.4),7.4,MAX(0,(0.9-M7294)*40)*0.95),0)</f>
        <v/>
      </c>
      <c r="K7294" s="12">
        <f>IF(I7294="V2H",MIN(MAX(0,H7294),7.4,MAX(0,(M7294-P7294)*40)*0.95),0)</f>
        <v/>
      </c>
      <c r="L7294" s="12">
        <f>IF(E7294=0,0,MAX(0,H7294-K7294))</f>
        <v/>
      </c>
      <c r="M7294" s="13">
        <f>M7293+J7293/40-IF(I7293="V2H",K7293/(0.95*40),0)-IF(E7294=0,IF(E7293=1,IF(D7294=1,30,40)*0.18/(2*40),0),0)-IF(E7294=1,IF(E7293=0,IF(D7294=1,30,40)*0.18/(2*40),0),0)</f>
        <v/>
      </c>
      <c r="N7294" s="14" t="n">
        <v>0.2</v>
      </c>
      <c r="O7294" s="15">
        <f>K7294*N7294</f>
        <v/>
      </c>
      <c r="P7294">
        <f>IF(E7294=0,0.3,IF(D7294=1,IF(C7294&gt;=Params!$B$13-3,IF(C7294&lt;Params!$B$13,Params!$B$20,0.3),0.3),IF(C7294&gt;=Params!$B$15-3,IF(C7294&lt;Params!$B$15,Params!$B$21,0.3),0.3)))</f>
        <v/>
      </c>
    </row>
    <row r="7295" ht="15" customHeight="1" s="1">
      <c r="A7295" s="9" t="n">
        <v>7292</v>
      </c>
      <c r="B7295" s="6" t="inlineStr">
        <is>
          <t>31/10</t>
        </is>
      </c>
      <c r="C7295" s="6" t="n">
        <v>19</v>
      </c>
      <c r="D7295" s="6" t="n">
        <v>0</v>
      </c>
      <c r="E7295" s="10">
        <f>IF(D7295=1, IF(OR(C7295&lt;10, C7295&gt;=15),1,0), IF(OR(C7295&lt;7, C7295&gt;=18),1,0))</f>
        <v/>
      </c>
      <c r="F7295" s="11" t="n">
        <v>2.123</v>
      </c>
      <c r="G7295" s="12">
        <f>0*8</f>
        <v/>
      </c>
      <c r="H7295" s="12">
        <f>F7295-G7295</f>
        <v/>
      </c>
      <c r="I7295" s="10">
        <f>IF(E7295=0,"Fora",IF(E7294=0,"Carg xar",IF(H7295&lt;0,IF(M7295&lt;0.9,"Carg FV","Stby"),IF(M7295&gt;P7295,"V2H",IF(M7295&lt;0.9,"Carg xar","Stby")))))</f>
        <v/>
      </c>
      <c r="J7295" s="12">
        <f>IF(OR(I7295="Carg FV",I7295="Carg xar"),MIN(IF(I7295="Carg FV",ABS(H7295),7.4),7.4,MAX(0,(0.9-M7295)*40)*0.95),0)</f>
        <v/>
      </c>
      <c r="K7295" s="12">
        <f>IF(I7295="V2H",MIN(MAX(0,H7295),7.4,MAX(0,(M7295-P7295)*40)*0.95),0)</f>
        <v/>
      </c>
      <c r="L7295" s="12">
        <f>IF(E7295=0,0,MAX(0,H7295-K7295))</f>
        <v/>
      </c>
      <c r="M7295" s="13">
        <f>M7294+J7294/40-IF(I7294="V2H",K7294/(0.95*40),0)-IF(E7295=0,IF(E7294=1,IF(D7295=1,30,40)*0.18/(2*40),0),0)-IF(E7295=1,IF(E7294=0,IF(D7295=1,30,40)*0.18/(2*40),0),0)</f>
        <v/>
      </c>
      <c r="N7295" s="14" t="n">
        <v>0.2</v>
      </c>
      <c r="O7295" s="15">
        <f>K7295*N7295</f>
        <v/>
      </c>
      <c r="P7295">
        <f>IF(E7295=0,0.3,IF(D7295=1,IF(C7295&gt;=Params!$B$13-3,IF(C7295&lt;Params!$B$13,Params!$B$20,0.3),0.3),IF(C7295&gt;=Params!$B$15-3,IF(C7295&lt;Params!$B$15,Params!$B$21,0.3),0.3)))</f>
        <v/>
      </c>
    </row>
    <row r="7296" ht="15" customHeight="1" s="1">
      <c r="A7296" s="9" t="n">
        <v>7293</v>
      </c>
      <c r="B7296" s="6" t="inlineStr">
        <is>
          <t>31/10</t>
        </is>
      </c>
      <c r="C7296" s="6" t="n">
        <v>20</v>
      </c>
      <c r="D7296" s="6" t="n">
        <v>0</v>
      </c>
      <c r="E7296" s="10">
        <f>IF(D7296=1, IF(OR(C7296&lt;10, C7296&gt;=15),1,0), IF(OR(C7296&lt;7, C7296&gt;=18),1,0))</f>
        <v/>
      </c>
      <c r="F7296" s="11" t="n">
        <v>1.228</v>
      </c>
      <c r="G7296" s="12">
        <f>0*8</f>
        <v/>
      </c>
      <c r="H7296" s="12">
        <f>F7296-G7296</f>
        <v/>
      </c>
      <c r="I7296" s="10">
        <f>IF(E7296=0,"Fora",IF(E7295=0,"Carg xar",IF(H7296&lt;0,IF(M7296&lt;0.9,"Carg FV","Stby"),IF(M7296&gt;P7296,"V2H",IF(M7296&lt;0.9,"Carg xar","Stby")))))</f>
        <v/>
      </c>
      <c r="J7296" s="12">
        <f>IF(OR(I7296="Carg FV",I7296="Carg xar"),MIN(IF(I7296="Carg FV",ABS(H7296),7.4),7.4,MAX(0,(0.9-M7296)*40)*0.95),0)</f>
        <v/>
      </c>
      <c r="K7296" s="12">
        <f>IF(I7296="V2H",MIN(MAX(0,H7296),7.4,MAX(0,(M7296-P7296)*40)*0.95),0)</f>
        <v/>
      </c>
      <c r="L7296" s="12">
        <f>IF(E7296=0,0,MAX(0,H7296-K7296))</f>
        <v/>
      </c>
      <c r="M7296" s="13">
        <f>M7295+J7295/40-IF(I7295="V2H",K7295/(0.95*40),0)-IF(E7296=0,IF(E7295=1,IF(D7296=1,30,40)*0.18/(2*40),0),0)-IF(E7296=1,IF(E7295=0,IF(D7296=1,30,40)*0.18/(2*40),0),0)</f>
        <v/>
      </c>
      <c r="N7296" s="14" t="n">
        <v>0.2</v>
      </c>
      <c r="O7296" s="15">
        <f>K7296*N7296</f>
        <v/>
      </c>
      <c r="P7296">
        <f>IF(E7296=0,0.3,IF(D7296=1,IF(C7296&gt;=Params!$B$13-3,IF(C7296&lt;Params!$B$13,Params!$B$20,0.3),0.3),IF(C7296&gt;=Params!$B$15-3,IF(C7296&lt;Params!$B$15,Params!$B$21,0.3),0.3)))</f>
        <v/>
      </c>
    </row>
    <row r="7297" ht="15" customHeight="1" s="1">
      <c r="A7297" s="9" t="n">
        <v>7294</v>
      </c>
      <c r="B7297" s="6" t="inlineStr">
        <is>
          <t>31/10</t>
        </is>
      </c>
      <c r="C7297" s="6" t="n">
        <v>21</v>
      </c>
      <c r="D7297" s="6" t="n">
        <v>0</v>
      </c>
      <c r="E7297" s="10">
        <f>IF(D7297=1, IF(OR(C7297&lt;10, C7297&gt;=15),1,0), IF(OR(C7297&lt;7, C7297&gt;=18),1,0))</f>
        <v/>
      </c>
      <c r="F7297" s="11" t="n">
        <v>1.24</v>
      </c>
      <c r="G7297" s="12">
        <f>0*8</f>
        <v/>
      </c>
      <c r="H7297" s="12">
        <f>F7297-G7297</f>
        <v/>
      </c>
      <c r="I7297" s="10">
        <f>IF(E7297=0,"Fora",IF(E7296=0,"Carg xar",IF(H7297&lt;0,IF(M7297&lt;0.9,"Carg FV","Stby"),IF(M7297&gt;P7297,"V2H",IF(M7297&lt;0.9,"Carg xar","Stby")))))</f>
        <v/>
      </c>
      <c r="J7297" s="12">
        <f>IF(OR(I7297="Carg FV",I7297="Carg xar"),MIN(IF(I7297="Carg FV",ABS(H7297),7.4),7.4,MAX(0,(0.9-M7297)*40)*0.95),0)</f>
        <v/>
      </c>
      <c r="K7297" s="12">
        <f>IF(I7297="V2H",MIN(MAX(0,H7297),7.4,MAX(0,(M7297-P7297)*40)*0.95),0)</f>
        <v/>
      </c>
      <c r="L7297" s="12">
        <f>IF(E7297=0,0,MAX(0,H7297-K7297))</f>
        <v/>
      </c>
      <c r="M7297" s="13">
        <f>M7296+J7296/40-IF(I7296="V2H",K7296/(0.95*40),0)-IF(E7297=0,IF(E7296=1,IF(D7297=1,30,40)*0.18/(2*40),0),0)-IF(E7297=1,IF(E7296=0,IF(D7297=1,30,40)*0.18/(2*40),0),0)</f>
        <v/>
      </c>
      <c r="N7297" s="14" t="n">
        <v>0.2</v>
      </c>
      <c r="O7297" s="15">
        <f>K7297*N7297</f>
        <v/>
      </c>
      <c r="P7297">
        <f>IF(E7297=0,0.3,IF(D7297=1,IF(C7297&gt;=Params!$B$13-3,IF(C7297&lt;Params!$B$13,Params!$B$20,0.3),0.3),IF(C7297&gt;=Params!$B$15-3,IF(C7297&lt;Params!$B$15,Params!$B$21,0.3),0.3)))</f>
        <v/>
      </c>
    </row>
    <row r="7298" ht="15" customHeight="1" s="1">
      <c r="A7298" s="9" t="n">
        <v>7295</v>
      </c>
      <c r="B7298" s="6" t="inlineStr">
        <is>
          <t>31/10</t>
        </is>
      </c>
      <c r="C7298" s="6" t="n">
        <v>22</v>
      </c>
      <c r="D7298" s="6" t="n">
        <v>0</v>
      </c>
      <c r="E7298" s="10">
        <f>IF(D7298=1, IF(OR(C7298&lt;10, C7298&gt;=15),1,0), IF(OR(C7298&lt;7, C7298&gt;=18),1,0))</f>
        <v/>
      </c>
      <c r="F7298" s="11" t="n">
        <v>0.99</v>
      </c>
      <c r="G7298" s="12">
        <f>0*8</f>
        <v/>
      </c>
      <c r="H7298" s="12">
        <f>F7298-G7298</f>
        <v/>
      </c>
      <c r="I7298" s="10">
        <f>IF(E7298=0,"Fora",IF(E7297=0,"Carg xar",IF(H7298&lt;0,IF(M7298&lt;0.9,"Carg FV","Stby"),IF(M7298&gt;P7298,"V2H",IF(M7298&lt;0.9,"Carg xar","Stby")))))</f>
        <v/>
      </c>
      <c r="J7298" s="12">
        <f>IF(OR(I7298="Carg FV",I7298="Carg xar"),MIN(IF(I7298="Carg FV",ABS(H7298),7.4),7.4,MAX(0,(0.9-M7298)*40)*0.95),0)</f>
        <v/>
      </c>
      <c r="K7298" s="12">
        <f>IF(I7298="V2H",MIN(MAX(0,H7298),7.4,MAX(0,(M7298-P7298)*40)*0.95),0)</f>
        <v/>
      </c>
      <c r="L7298" s="12">
        <f>IF(E7298=0,0,MAX(0,H7298-K7298))</f>
        <v/>
      </c>
      <c r="M7298" s="13">
        <f>M7297+J7297/40-IF(I7297="V2H",K7297/(0.95*40),0)-IF(E7298=0,IF(E7297=1,IF(D7298=1,30,40)*0.18/(2*40),0),0)-IF(E7298=1,IF(E7297=0,IF(D7298=1,30,40)*0.18/(2*40),0),0)</f>
        <v/>
      </c>
      <c r="N7298" s="14" t="n">
        <v>0.15</v>
      </c>
      <c r="O7298" s="15">
        <f>K7298*N7298</f>
        <v/>
      </c>
      <c r="P7298">
        <f>IF(E7298=0,0.3,IF(D7298=1,IF(C7298&gt;=Params!$B$13-3,IF(C7298&lt;Params!$B$13,Params!$B$20,0.3),0.3),IF(C7298&gt;=Params!$B$15-3,IF(C7298&lt;Params!$B$15,Params!$B$21,0.3),0.3)))</f>
        <v/>
      </c>
    </row>
    <row r="7299" ht="15" customHeight="1" s="1">
      <c r="A7299" s="9" t="n">
        <v>7296</v>
      </c>
      <c r="B7299" s="6" t="inlineStr">
        <is>
          <t>31/10</t>
        </is>
      </c>
      <c r="C7299" s="6" t="n">
        <v>23</v>
      </c>
      <c r="D7299" s="6" t="n">
        <v>0</v>
      </c>
      <c r="E7299" s="10">
        <f>IF(D7299=1, IF(OR(C7299&lt;10, C7299&gt;=15),1,0), IF(OR(C7299&lt;7, C7299&gt;=18),1,0))</f>
        <v/>
      </c>
      <c r="F7299" s="11" t="n">
        <v>1.223</v>
      </c>
      <c r="G7299" s="12">
        <f>0*8</f>
        <v/>
      </c>
      <c r="H7299" s="12">
        <f>F7299-G7299</f>
        <v/>
      </c>
      <c r="I7299" s="10">
        <f>IF(E7299=0,"Fora",IF(E7298=0,"Carg xar",IF(H7299&lt;0,IF(M7299&lt;0.9,"Carg FV","Stby"),IF(M7299&gt;P7299,"V2H",IF(M7299&lt;0.9,"Carg xar","Stby")))))</f>
        <v/>
      </c>
      <c r="J7299" s="12">
        <f>IF(OR(I7299="Carg FV",I7299="Carg xar"),MIN(IF(I7299="Carg FV",ABS(H7299),7.4),7.4,MAX(0,(0.9-M7299)*40)*0.95),0)</f>
        <v/>
      </c>
      <c r="K7299" s="12">
        <f>IF(I7299="V2H",MIN(MAX(0,H7299),7.4,MAX(0,(M7299-P7299)*40)*0.95),0)</f>
        <v/>
      </c>
      <c r="L7299" s="12">
        <f>IF(E7299=0,0,MAX(0,H7299-K7299))</f>
        <v/>
      </c>
      <c r="M7299" s="13">
        <f>M7298+J7298/40-IF(I7298="V2H",K7298/(0.95*40),0)-IF(E7299=0,IF(E7298=1,IF(D7299=1,30,40)*0.18/(2*40),0),0)-IF(E7299=1,IF(E7298=0,IF(D7299=1,30,40)*0.18/(2*40),0),0)</f>
        <v/>
      </c>
      <c r="N7299" s="14" t="n">
        <v>0.15</v>
      </c>
      <c r="O7299" s="15">
        <f>K7299*N7299</f>
        <v/>
      </c>
      <c r="P7299">
        <f>IF(E7299=0,0.3,IF(D7299=1,IF(C7299&gt;=Params!$B$13-3,IF(C7299&lt;Params!$B$13,Params!$B$20,0.3),0.3),IF(C7299&gt;=Params!$B$15-3,IF(C7299&lt;Params!$B$15,Params!$B$21,0.3),0.3)))</f>
        <v/>
      </c>
    </row>
    <row r="7300" ht="15" customHeight="1" s="1">
      <c r="A7300" s="9" t="n">
        <v>7297</v>
      </c>
      <c r="B7300" s="6" t="inlineStr">
        <is>
          <t>01/11</t>
        </is>
      </c>
      <c r="C7300" s="6" t="n">
        <v>0</v>
      </c>
      <c r="D7300" s="6" t="n">
        <v>1</v>
      </c>
      <c r="E7300" s="10">
        <f>IF(D7300=1, IF(OR(C7300&lt;10, C7300&gt;=15),1,0), IF(OR(C7300&lt;7, C7300&gt;=18),1,0))</f>
        <v/>
      </c>
      <c r="F7300" s="11" t="n">
        <v>0.966</v>
      </c>
      <c r="G7300" s="12">
        <f>0*8</f>
        <v/>
      </c>
      <c r="H7300" s="12">
        <f>F7300-G7300</f>
        <v/>
      </c>
      <c r="I7300" s="10">
        <f>IF(E7300=0,"Fora",IF(E7299=0,"Carg xar",IF(H7300&lt;0,IF(M7300&lt;0.9,"Carg FV","Stby"),IF(M7300&gt;P7300,"V2H",IF(M7300&lt;0.9,"Carg xar","Stby")))))</f>
        <v/>
      </c>
      <c r="J7300" s="12">
        <f>IF(OR(I7300="Carg FV",I7300="Carg xar"),MIN(IF(I7300="Carg FV",ABS(H7300),7.4),7.4,MAX(0,(0.9-M7300)*40)*0.95),0)</f>
        <v/>
      </c>
      <c r="K7300" s="12">
        <f>IF(I7300="V2H",MIN(MAX(0,H7300),7.4,MAX(0,(M7300-P7300)*40)*0.95),0)</f>
        <v/>
      </c>
      <c r="L7300" s="12">
        <f>IF(E7300=0,0,MAX(0,H7300-K7300))</f>
        <v/>
      </c>
      <c r="M7300" s="13">
        <f>M7299+J7299/40-IF(I7299="V2H",K7299/(0.95*40),0)-IF(E7300=0,IF(E7299=1,IF(D7300=1,30,40)*0.18/(2*40),0),0)-IF(E7300=1,IF(E7299=0,IF(D7300=1,30,40)*0.18/(2*40),0),0)</f>
        <v/>
      </c>
      <c r="N7300" s="14" t="n">
        <v>0.09</v>
      </c>
      <c r="O7300" s="15">
        <f>K7300*N7300</f>
        <v/>
      </c>
      <c r="P7300">
        <f>IF(E7300=0,0.3,IF(D7300=1,IF(C7300&gt;=Params!$B$13-3,IF(C7300&lt;Params!$B$13,Params!$B$20,0.3),0.3),IF(C7300&gt;=Params!$B$15-3,IF(C7300&lt;Params!$B$15,Params!$B$21,0.3),0.3)))</f>
        <v/>
      </c>
    </row>
    <row r="7301" ht="15" customHeight="1" s="1">
      <c r="A7301" s="9" t="n">
        <v>7298</v>
      </c>
      <c r="B7301" s="6" t="inlineStr">
        <is>
          <t>01/11</t>
        </is>
      </c>
      <c r="C7301" s="6" t="n">
        <v>1</v>
      </c>
      <c r="D7301" s="6" t="n">
        <v>1</v>
      </c>
      <c r="E7301" s="10">
        <f>IF(D7301=1, IF(OR(C7301&lt;10, C7301&gt;=15),1,0), IF(OR(C7301&lt;7, C7301&gt;=18),1,0))</f>
        <v/>
      </c>
      <c r="F7301" s="11" t="n">
        <v>1.25</v>
      </c>
      <c r="G7301" s="12">
        <f>0*8</f>
        <v/>
      </c>
      <c r="H7301" s="12">
        <f>F7301-G7301</f>
        <v/>
      </c>
      <c r="I7301" s="10">
        <f>IF(E7301=0,"Fora",IF(E7300=0,"Carg xar",IF(H7301&lt;0,IF(M7301&lt;0.9,"Carg FV","Stby"),IF(M7301&gt;P7301,"V2H",IF(M7301&lt;0.9,"Carg xar","Stby")))))</f>
        <v/>
      </c>
      <c r="J7301" s="12">
        <f>IF(OR(I7301="Carg FV",I7301="Carg xar"),MIN(IF(I7301="Carg FV",ABS(H7301),7.4),7.4,MAX(0,(0.9-M7301)*40)*0.95),0)</f>
        <v/>
      </c>
      <c r="K7301" s="12">
        <f>IF(I7301="V2H",MIN(MAX(0,H7301),7.4,MAX(0,(M7301-P7301)*40)*0.95),0)</f>
        <v/>
      </c>
      <c r="L7301" s="12">
        <f>IF(E7301=0,0,MAX(0,H7301-K7301))</f>
        <v/>
      </c>
      <c r="M7301" s="13">
        <f>M7300+J7300/40-IF(I7300="V2H",K7300/(0.95*40),0)-IF(E7301=0,IF(E7300=1,IF(D7301=1,30,40)*0.18/(2*40),0),0)-IF(E7301=1,IF(E7300=0,IF(D7301=1,30,40)*0.18/(2*40),0),0)</f>
        <v/>
      </c>
      <c r="N7301" s="14" t="n">
        <v>0.09</v>
      </c>
      <c r="O7301" s="15">
        <f>K7301*N7301</f>
        <v/>
      </c>
      <c r="P7301">
        <f>IF(E7301=0,0.3,IF(D7301=1,IF(C7301&gt;=Params!$B$13-3,IF(C7301&lt;Params!$B$13,Params!$B$20,0.3),0.3),IF(C7301&gt;=Params!$B$15-3,IF(C7301&lt;Params!$B$15,Params!$B$21,0.3),0.3)))</f>
        <v/>
      </c>
    </row>
    <row r="7302" ht="15" customHeight="1" s="1">
      <c r="A7302" s="9" t="n">
        <v>7299</v>
      </c>
      <c r="B7302" s="6" t="inlineStr">
        <is>
          <t>01/11</t>
        </is>
      </c>
      <c r="C7302" s="6" t="n">
        <v>2</v>
      </c>
      <c r="D7302" s="6" t="n">
        <v>1</v>
      </c>
      <c r="E7302" s="10">
        <f>IF(D7302=1, IF(OR(C7302&lt;10, C7302&gt;=15),1,0), IF(OR(C7302&lt;7, C7302&gt;=18),1,0))</f>
        <v/>
      </c>
      <c r="F7302" s="11" t="n">
        <v>1.119</v>
      </c>
      <c r="G7302" s="12">
        <f>0*8</f>
        <v/>
      </c>
      <c r="H7302" s="12">
        <f>F7302-G7302</f>
        <v/>
      </c>
      <c r="I7302" s="10">
        <f>IF(E7302=0,"Fora",IF(E7301=0,"Carg xar",IF(H7302&lt;0,IF(M7302&lt;0.9,"Carg FV","Stby"),IF(M7302&gt;P7302,"V2H",IF(M7302&lt;0.9,"Carg xar","Stby")))))</f>
        <v/>
      </c>
      <c r="J7302" s="12">
        <f>IF(OR(I7302="Carg FV",I7302="Carg xar"),MIN(IF(I7302="Carg FV",ABS(H7302),7.4),7.4,MAX(0,(0.9-M7302)*40)*0.95),0)</f>
        <v/>
      </c>
      <c r="K7302" s="12">
        <f>IF(I7302="V2H",MIN(MAX(0,H7302),7.4,MAX(0,(M7302-P7302)*40)*0.95),0)</f>
        <v/>
      </c>
      <c r="L7302" s="12">
        <f>IF(E7302=0,0,MAX(0,H7302-K7302))</f>
        <v/>
      </c>
      <c r="M7302" s="13">
        <f>M7301+J7301/40-IF(I7301="V2H",K7301/(0.95*40),0)-IF(E7302=0,IF(E7301=1,IF(D7302=1,30,40)*0.18/(2*40),0),0)-IF(E7302=1,IF(E7301=0,IF(D7302=1,30,40)*0.18/(2*40),0),0)</f>
        <v/>
      </c>
      <c r="N7302" s="14" t="n">
        <v>0.09</v>
      </c>
      <c r="O7302" s="15">
        <f>K7302*N7302</f>
        <v/>
      </c>
      <c r="P7302">
        <f>IF(E7302=0,0.3,IF(D7302=1,IF(C7302&gt;=Params!$B$13-3,IF(C7302&lt;Params!$B$13,Params!$B$20,0.3),0.3),IF(C7302&gt;=Params!$B$15-3,IF(C7302&lt;Params!$B$15,Params!$B$21,0.3),0.3)))</f>
        <v/>
      </c>
    </row>
    <row r="7303" ht="15" customHeight="1" s="1">
      <c r="A7303" s="9" t="n">
        <v>7300</v>
      </c>
      <c r="B7303" s="6" t="inlineStr">
        <is>
          <t>01/11</t>
        </is>
      </c>
      <c r="C7303" s="6" t="n">
        <v>3</v>
      </c>
      <c r="D7303" s="6" t="n">
        <v>1</v>
      </c>
      <c r="E7303" s="10">
        <f>IF(D7303=1, IF(OR(C7303&lt;10, C7303&gt;=15),1,0), IF(OR(C7303&lt;7, C7303&gt;=18),1,0))</f>
        <v/>
      </c>
      <c r="F7303" s="11" t="n">
        <v>0.831</v>
      </c>
      <c r="G7303" s="12">
        <f>0*8</f>
        <v/>
      </c>
      <c r="H7303" s="12">
        <f>F7303-G7303</f>
        <v/>
      </c>
      <c r="I7303" s="10">
        <f>IF(E7303=0,"Fora",IF(E7302=0,"Carg xar",IF(H7303&lt;0,IF(M7303&lt;0.9,"Carg FV","Stby"),IF(M7303&gt;P7303,"V2H",IF(M7303&lt;0.9,"Carg xar","Stby")))))</f>
        <v/>
      </c>
      <c r="J7303" s="12">
        <f>IF(OR(I7303="Carg FV",I7303="Carg xar"),MIN(IF(I7303="Carg FV",ABS(H7303),7.4),7.4,MAX(0,(0.9-M7303)*40)*0.95),0)</f>
        <v/>
      </c>
      <c r="K7303" s="12">
        <f>IF(I7303="V2H",MIN(MAX(0,H7303),7.4,MAX(0,(M7303-P7303)*40)*0.95),0)</f>
        <v/>
      </c>
      <c r="L7303" s="12">
        <f>IF(E7303=0,0,MAX(0,H7303-K7303))</f>
        <v/>
      </c>
      <c r="M7303" s="13">
        <f>M7302+J7302/40-IF(I7302="V2H",K7302/(0.95*40),0)-IF(E7303=0,IF(E7302=1,IF(D7303=1,30,40)*0.18/(2*40),0),0)-IF(E7303=1,IF(E7302=0,IF(D7303=1,30,40)*0.18/(2*40),0),0)</f>
        <v/>
      </c>
      <c r="N7303" s="14" t="n">
        <v>0.09</v>
      </c>
      <c r="O7303" s="15">
        <f>K7303*N7303</f>
        <v/>
      </c>
      <c r="P7303">
        <f>IF(E7303=0,0.3,IF(D7303=1,IF(C7303&gt;=Params!$B$13-3,IF(C7303&lt;Params!$B$13,Params!$B$20,0.3),0.3),IF(C7303&gt;=Params!$B$15-3,IF(C7303&lt;Params!$B$15,Params!$B$21,0.3),0.3)))</f>
        <v/>
      </c>
    </row>
    <row r="7304" ht="15" customHeight="1" s="1">
      <c r="A7304" s="9" t="n">
        <v>7301</v>
      </c>
      <c r="B7304" s="6" t="inlineStr">
        <is>
          <t>01/11</t>
        </is>
      </c>
      <c r="C7304" s="6" t="n">
        <v>4</v>
      </c>
      <c r="D7304" s="6" t="n">
        <v>1</v>
      </c>
      <c r="E7304" s="10">
        <f>IF(D7304=1, IF(OR(C7304&lt;10, C7304&gt;=15),1,0), IF(OR(C7304&lt;7, C7304&gt;=18),1,0))</f>
        <v/>
      </c>
      <c r="F7304" s="11" t="n">
        <v>1.254</v>
      </c>
      <c r="G7304" s="12">
        <f>0*8</f>
        <v/>
      </c>
      <c r="H7304" s="12">
        <f>F7304-G7304</f>
        <v/>
      </c>
      <c r="I7304" s="10">
        <f>IF(E7304=0,"Fora",IF(E7303=0,"Carg xar",IF(H7304&lt;0,IF(M7304&lt;0.9,"Carg FV","Stby"),IF(M7304&gt;P7304,"V2H",IF(M7304&lt;0.9,"Carg xar","Stby")))))</f>
        <v/>
      </c>
      <c r="J7304" s="12">
        <f>IF(OR(I7304="Carg FV",I7304="Carg xar"),MIN(IF(I7304="Carg FV",ABS(H7304),7.4),7.4,MAX(0,(0.9-M7304)*40)*0.95),0)</f>
        <v/>
      </c>
      <c r="K7304" s="12">
        <f>IF(I7304="V2H",MIN(MAX(0,H7304),7.4,MAX(0,(M7304-P7304)*40)*0.95),0)</f>
        <v/>
      </c>
      <c r="L7304" s="12">
        <f>IF(E7304=0,0,MAX(0,H7304-K7304))</f>
        <v/>
      </c>
      <c r="M7304" s="13">
        <f>M7303+J7303/40-IF(I7303="V2H",K7303/(0.95*40),0)-IF(E7304=0,IF(E7303=1,IF(D7304=1,30,40)*0.18/(2*40),0),0)-IF(E7304=1,IF(E7303=0,IF(D7304=1,30,40)*0.18/(2*40),0),0)</f>
        <v/>
      </c>
      <c r="N7304" s="14" t="n">
        <v>0.09</v>
      </c>
      <c r="O7304" s="15">
        <f>K7304*N7304</f>
        <v/>
      </c>
      <c r="P7304">
        <f>IF(E7304=0,0.3,IF(D7304=1,IF(C7304&gt;=Params!$B$13-3,IF(C7304&lt;Params!$B$13,Params!$B$20,0.3),0.3),IF(C7304&gt;=Params!$B$15-3,IF(C7304&lt;Params!$B$15,Params!$B$21,0.3),0.3)))</f>
        <v/>
      </c>
    </row>
    <row r="7305" ht="15" customHeight="1" s="1">
      <c r="A7305" s="9" t="n">
        <v>7302</v>
      </c>
      <c r="B7305" s="6" t="inlineStr">
        <is>
          <t>01/11</t>
        </is>
      </c>
      <c r="C7305" s="6" t="n">
        <v>5</v>
      </c>
      <c r="D7305" s="6" t="n">
        <v>1</v>
      </c>
      <c r="E7305" s="10">
        <f>IF(D7305=1, IF(OR(C7305&lt;10, C7305&gt;=15),1,0), IF(OR(C7305&lt;7, C7305&gt;=18),1,0))</f>
        <v/>
      </c>
      <c r="F7305" s="11" t="n">
        <v>1.235</v>
      </c>
      <c r="G7305" s="12">
        <f>0*8</f>
        <v/>
      </c>
      <c r="H7305" s="12">
        <f>F7305-G7305</f>
        <v/>
      </c>
      <c r="I7305" s="10">
        <f>IF(E7305=0,"Fora",IF(E7304=0,"Carg xar",IF(H7305&lt;0,IF(M7305&lt;0.9,"Carg FV","Stby"),IF(M7305&gt;P7305,"V2H",IF(M7305&lt;0.9,"Carg xar","Stby")))))</f>
        <v/>
      </c>
      <c r="J7305" s="12">
        <f>IF(OR(I7305="Carg FV",I7305="Carg xar"),MIN(IF(I7305="Carg FV",ABS(H7305),7.4),7.4,MAX(0,(0.9-M7305)*40)*0.95),0)</f>
        <v/>
      </c>
      <c r="K7305" s="12">
        <f>IF(I7305="V2H",MIN(MAX(0,H7305),7.4,MAX(0,(M7305-P7305)*40)*0.95),0)</f>
        <v/>
      </c>
      <c r="L7305" s="12">
        <f>IF(E7305=0,0,MAX(0,H7305-K7305))</f>
        <v/>
      </c>
      <c r="M7305" s="13">
        <f>M7304+J7304/40-IF(I7304="V2H",K7304/(0.95*40),0)-IF(E7305=0,IF(E7304=1,IF(D7305=1,30,40)*0.18/(2*40),0),0)-IF(E7305=1,IF(E7304=0,IF(D7305=1,30,40)*0.18/(2*40),0),0)</f>
        <v/>
      </c>
      <c r="N7305" s="14" t="n">
        <v>0.09</v>
      </c>
      <c r="O7305" s="15">
        <f>K7305*N7305</f>
        <v/>
      </c>
      <c r="P7305">
        <f>IF(E7305=0,0.3,IF(D7305=1,IF(C7305&gt;=Params!$B$13-3,IF(C7305&lt;Params!$B$13,Params!$B$20,0.3),0.3),IF(C7305&gt;=Params!$B$15-3,IF(C7305&lt;Params!$B$15,Params!$B$21,0.3),0.3)))</f>
        <v/>
      </c>
    </row>
    <row r="7306" ht="15" customHeight="1" s="1">
      <c r="A7306" s="9" t="n">
        <v>7303</v>
      </c>
      <c r="B7306" s="6" t="inlineStr">
        <is>
          <t>01/11</t>
        </is>
      </c>
      <c r="C7306" s="6" t="n">
        <v>6</v>
      </c>
      <c r="D7306" s="6" t="n">
        <v>1</v>
      </c>
      <c r="E7306" s="10">
        <f>IF(D7306=1, IF(OR(C7306&lt;10, C7306&gt;=15),1,0), IF(OR(C7306&lt;7, C7306&gt;=18),1,0))</f>
        <v/>
      </c>
      <c r="F7306" s="11" t="n">
        <v>1.038</v>
      </c>
      <c r="G7306" s="12">
        <f>0*8</f>
        <v/>
      </c>
      <c r="H7306" s="12">
        <f>F7306-G7306</f>
        <v/>
      </c>
      <c r="I7306" s="10">
        <f>IF(E7306=0,"Fora",IF(E7305=0,"Carg xar",IF(H7306&lt;0,IF(M7306&lt;0.9,"Carg FV","Stby"),IF(M7306&gt;P7306,"V2H",IF(M7306&lt;0.9,"Carg xar","Stby")))))</f>
        <v/>
      </c>
      <c r="J7306" s="12">
        <f>IF(OR(I7306="Carg FV",I7306="Carg xar"),MIN(IF(I7306="Carg FV",ABS(H7306),7.4),7.4,MAX(0,(0.9-M7306)*40)*0.95),0)</f>
        <v/>
      </c>
      <c r="K7306" s="12">
        <f>IF(I7306="V2H",MIN(MAX(0,H7306),7.4,MAX(0,(M7306-P7306)*40)*0.95),0)</f>
        <v/>
      </c>
      <c r="L7306" s="12">
        <f>IF(E7306=0,0,MAX(0,H7306-K7306))</f>
        <v/>
      </c>
      <c r="M7306" s="13">
        <f>M7305+J7305/40-IF(I7305="V2H",K7305/(0.95*40),0)-IF(E7306=0,IF(E7305=1,IF(D7306=1,30,40)*0.18/(2*40),0),0)-IF(E7306=1,IF(E7305=0,IF(D7306=1,30,40)*0.18/(2*40),0),0)</f>
        <v/>
      </c>
      <c r="N7306" s="14" t="n">
        <v>0.09</v>
      </c>
      <c r="O7306" s="15">
        <f>K7306*N7306</f>
        <v/>
      </c>
      <c r="P7306">
        <f>IF(E7306=0,0.3,IF(D7306=1,IF(C7306&gt;=Params!$B$13-3,IF(C7306&lt;Params!$B$13,Params!$B$20,0.3),0.3),IF(C7306&gt;=Params!$B$15-3,IF(C7306&lt;Params!$B$15,Params!$B$21,0.3),0.3)))</f>
        <v/>
      </c>
    </row>
    <row r="7307" ht="15" customHeight="1" s="1">
      <c r="A7307" s="9" t="n">
        <v>7304</v>
      </c>
      <c r="B7307" s="6" t="inlineStr">
        <is>
          <t>01/11</t>
        </is>
      </c>
      <c r="C7307" s="6" t="n">
        <v>7</v>
      </c>
      <c r="D7307" s="6" t="n">
        <v>1</v>
      </c>
      <c r="E7307" s="10">
        <f>IF(D7307=1, IF(OR(C7307&lt;10, C7307&gt;=15),1,0), IF(OR(C7307&lt;7, C7307&gt;=18),1,0))</f>
        <v/>
      </c>
      <c r="F7307" s="11" t="n">
        <v>1.032</v>
      </c>
      <c r="G7307" s="12">
        <f>0*8</f>
        <v/>
      </c>
      <c r="H7307" s="12">
        <f>F7307-G7307</f>
        <v/>
      </c>
      <c r="I7307" s="10">
        <f>IF(E7307=0,"Fora",IF(E7306=0,"Carg xar",IF(H7307&lt;0,IF(M7307&lt;0.9,"Carg FV","Stby"),IF(M7307&gt;P7307,"V2H",IF(M7307&lt;0.9,"Carg xar","Stby")))))</f>
        <v/>
      </c>
      <c r="J7307" s="12">
        <f>IF(OR(I7307="Carg FV",I7307="Carg xar"),MIN(IF(I7307="Carg FV",ABS(H7307),7.4),7.4,MAX(0,(0.9-M7307)*40)*0.95),0)</f>
        <v/>
      </c>
      <c r="K7307" s="12">
        <f>IF(I7307="V2H",MIN(MAX(0,H7307),7.4,MAX(0,(M7307-P7307)*40)*0.95),0)</f>
        <v/>
      </c>
      <c r="L7307" s="12">
        <f>IF(E7307=0,0,MAX(0,H7307-K7307))</f>
        <v/>
      </c>
      <c r="M7307" s="13">
        <f>M7306+J7306/40-IF(I7306="V2H",K7306/(0.95*40),0)-IF(E7307=0,IF(E7306=1,IF(D7307=1,30,40)*0.18/(2*40),0),0)-IF(E7307=1,IF(E7306=0,IF(D7307=1,30,40)*0.18/(2*40),0),0)</f>
        <v/>
      </c>
      <c r="N7307" s="14" t="n">
        <v>0.09</v>
      </c>
      <c r="O7307" s="15">
        <f>K7307*N7307</f>
        <v/>
      </c>
      <c r="P7307">
        <f>IF(E7307=0,0.3,IF(D7307=1,IF(C7307&gt;=Params!$B$13-3,IF(C7307&lt;Params!$B$13,Params!$B$20,0.3),0.3),IF(C7307&gt;=Params!$B$15-3,IF(C7307&lt;Params!$B$15,Params!$B$21,0.3),0.3)))</f>
        <v/>
      </c>
    </row>
    <row r="7308" ht="15" customHeight="1" s="1">
      <c r="A7308" s="9" t="n">
        <v>7305</v>
      </c>
      <c r="B7308" s="6" t="inlineStr">
        <is>
          <t>01/11</t>
        </is>
      </c>
      <c r="C7308" s="6" t="n">
        <v>8</v>
      </c>
      <c r="D7308" s="6" t="n">
        <v>1</v>
      </c>
      <c r="E7308" s="10">
        <f>IF(D7308=1, IF(OR(C7308&lt;10, C7308&gt;=15),1,0), IF(OR(C7308&lt;7, C7308&gt;=18),1,0))</f>
        <v/>
      </c>
      <c r="F7308" s="11" t="n">
        <v>0.928</v>
      </c>
      <c r="G7308" s="12">
        <f>0.08*8</f>
        <v/>
      </c>
      <c r="H7308" s="12">
        <f>F7308-G7308</f>
        <v/>
      </c>
      <c r="I7308" s="10">
        <f>IF(E7308=0,"Fora",IF(E7307=0,"Carg xar",IF(H7308&lt;0,IF(M7308&lt;0.9,"Carg FV","Stby"),IF(M7308&gt;P7308,"V2H",IF(M7308&lt;0.9,"Carg xar","Stby")))))</f>
        <v/>
      </c>
      <c r="J7308" s="12">
        <f>IF(OR(I7308="Carg FV",I7308="Carg xar"),MIN(IF(I7308="Carg FV",ABS(H7308),7.4),7.4,MAX(0,(0.9-M7308)*40)*0.95),0)</f>
        <v/>
      </c>
      <c r="K7308" s="12">
        <f>IF(I7308="V2H",MIN(MAX(0,H7308),7.4,MAX(0,(M7308-P7308)*40)*0.95),0)</f>
        <v/>
      </c>
      <c r="L7308" s="12">
        <f>IF(E7308=0,0,MAX(0,H7308-K7308))</f>
        <v/>
      </c>
      <c r="M7308" s="13">
        <f>M7307+J7307/40-IF(I7307="V2H",K7307/(0.95*40),0)-IF(E7308=0,IF(E7307=1,IF(D7308=1,30,40)*0.18/(2*40),0),0)-IF(E7308=1,IF(E7307=0,IF(D7308=1,30,40)*0.18/(2*40),0),0)</f>
        <v/>
      </c>
      <c r="N7308" s="14" t="n">
        <v>0.09</v>
      </c>
      <c r="O7308" s="15">
        <f>K7308*N7308</f>
        <v/>
      </c>
      <c r="P7308">
        <f>IF(E7308=0,0.3,IF(D7308=1,IF(C7308&gt;=Params!$B$13-3,IF(C7308&lt;Params!$B$13,Params!$B$20,0.3),0.3),IF(C7308&gt;=Params!$B$15-3,IF(C7308&lt;Params!$B$15,Params!$B$21,0.3),0.3)))</f>
        <v/>
      </c>
    </row>
    <row r="7309" ht="15" customHeight="1" s="1">
      <c r="A7309" s="9" t="n">
        <v>7306</v>
      </c>
      <c r="B7309" s="6" t="inlineStr">
        <is>
          <t>01/11</t>
        </is>
      </c>
      <c r="C7309" s="6" t="n">
        <v>9</v>
      </c>
      <c r="D7309" s="6" t="n">
        <v>1</v>
      </c>
      <c r="E7309" s="10">
        <f>IF(D7309=1, IF(OR(C7309&lt;10, C7309&gt;=15),1,0), IF(OR(C7309&lt;7, C7309&gt;=18),1,0))</f>
        <v/>
      </c>
      <c r="F7309" s="11" t="n">
        <v>0.403</v>
      </c>
      <c r="G7309" s="12">
        <f>0.22*8</f>
        <v/>
      </c>
      <c r="H7309" s="12">
        <f>F7309-G7309</f>
        <v/>
      </c>
      <c r="I7309" s="10">
        <f>IF(E7309=0,"Fora",IF(E7308=0,"Carg xar",IF(H7309&lt;0,IF(M7309&lt;0.9,"Carg FV","Stby"),IF(M7309&gt;P7309,"V2H",IF(M7309&lt;0.9,"Carg xar","Stby")))))</f>
        <v/>
      </c>
      <c r="J7309" s="12">
        <f>IF(OR(I7309="Carg FV",I7309="Carg xar"),MIN(IF(I7309="Carg FV",ABS(H7309),7.4),7.4,MAX(0,(0.9-M7309)*40)*0.95),0)</f>
        <v/>
      </c>
      <c r="K7309" s="12">
        <f>IF(I7309="V2H",MIN(MAX(0,H7309),7.4,MAX(0,(M7309-P7309)*40)*0.95),0)</f>
        <v/>
      </c>
      <c r="L7309" s="12">
        <f>IF(E7309=0,0,MAX(0,H7309-K7309))</f>
        <v/>
      </c>
      <c r="M7309" s="13">
        <f>M7308+J7308/40-IF(I7308="V2H",K7308/(0.95*40),0)-IF(E7309=0,IF(E7308=1,IF(D7309=1,30,40)*0.18/(2*40),0),0)-IF(E7309=1,IF(E7308=0,IF(D7309=1,30,40)*0.18/(2*40),0),0)</f>
        <v/>
      </c>
      <c r="N7309" s="14" t="n">
        <v>0.09</v>
      </c>
      <c r="O7309" s="15">
        <f>K7309*N7309</f>
        <v/>
      </c>
      <c r="P7309">
        <f>IF(E7309=0,0.3,IF(D7309=1,IF(C7309&gt;=Params!$B$13-3,IF(C7309&lt;Params!$B$13,Params!$B$20,0.3),0.3),IF(C7309&gt;=Params!$B$15-3,IF(C7309&lt;Params!$B$15,Params!$B$21,0.3),0.3)))</f>
        <v/>
      </c>
    </row>
    <row r="7310" ht="15" customHeight="1" s="1">
      <c r="A7310" s="9" t="n">
        <v>7307</v>
      </c>
      <c r="B7310" s="6" t="inlineStr">
        <is>
          <t>01/11</t>
        </is>
      </c>
      <c r="C7310" s="6" t="n">
        <v>10</v>
      </c>
      <c r="D7310" s="6" t="n">
        <v>1</v>
      </c>
      <c r="E7310" s="10">
        <f>IF(D7310=1, IF(OR(C7310&lt;10, C7310&gt;=15),1,0), IF(OR(C7310&lt;7, C7310&gt;=18),1,0))</f>
        <v/>
      </c>
      <c r="F7310" s="11" t="n">
        <v>0</v>
      </c>
      <c r="G7310" s="12">
        <f>0.4*8</f>
        <v/>
      </c>
      <c r="H7310" s="12">
        <f>F7310-G7310</f>
        <v/>
      </c>
      <c r="I7310" s="10">
        <f>IF(E7310=0,"Fora",IF(E7309=0,"Carg xar",IF(H7310&lt;0,IF(M7310&lt;0.9,"Carg FV","Stby"),IF(M7310&gt;P7310,"V2H",IF(M7310&lt;0.9,"Carg xar","Stby")))))</f>
        <v/>
      </c>
      <c r="J7310" s="12">
        <f>IF(OR(I7310="Carg FV",I7310="Carg xar"),MIN(IF(I7310="Carg FV",ABS(H7310),7.4),7.4,MAX(0,(0.9-M7310)*40)*0.95),0)</f>
        <v/>
      </c>
      <c r="K7310" s="12">
        <f>IF(I7310="V2H",MIN(MAX(0,H7310),7.4,MAX(0,(M7310-P7310)*40)*0.95),0)</f>
        <v/>
      </c>
      <c r="L7310" s="12">
        <f>IF(E7310=0,0,MAX(0,H7310-K7310))</f>
        <v/>
      </c>
      <c r="M7310" s="13">
        <f>M7309+J7309/40-IF(I7309="V2H",K7309/(0.95*40),0)-IF(E7310=0,IF(E7309=1,IF(D7310=1,30,40)*0.18/(2*40),0),0)-IF(E7310=1,IF(E7309=0,IF(D7310=1,30,40)*0.18/(2*40),0),0)</f>
        <v/>
      </c>
      <c r="N7310" s="14" t="n">
        <v>0.09</v>
      </c>
      <c r="O7310" s="15">
        <f>K7310*N7310</f>
        <v/>
      </c>
      <c r="P7310">
        <f>IF(E7310=0,0.3,IF(D7310=1,IF(C7310&gt;=Params!$B$13-3,IF(C7310&lt;Params!$B$13,Params!$B$20,0.3),0.3),IF(C7310&gt;=Params!$B$15-3,IF(C7310&lt;Params!$B$15,Params!$B$21,0.3),0.3)))</f>
        <v/>
      </c>
    </row>
    <row r="7311" ht="15" customHeight="1" s="1">
      <c r="A7311" s="9" t="n">
        <v>7308</v>
      </c>
      <c r="B7311" s="6" t="inlineStr">
        <is>
          <t>01/11</t>
        </is>
      </c>
      <c r="C7311" s="6" t="n">
        <v>11</v>
      </c>
      <c r="D7311" s="6" t="n">
        <v>1</v>
      </c>
      <c r="E7311" s="10">
        <f>IF(D7311=1, IF(OR(C7311&lt;10, C7311&gt;=15),1,0), IF(OR(C7311&lt;7, C7311&gt;=18),1,0))</f>
        <v/>
      </c>
      <c r="F7311" s="11" t="n">
        <v>1.823</v>
      </c>
      <c r="G7311" s="12">
        <f>0.52*8</f>
        <v/>
      </c>
      <c r="H7311" s="12">
        <f>F7311-G7311</f>
        <v/>
      </c>
      <c r="I7311" s="10">
        <f>IF(E7311=0,"Fora",IF(E7310=0,"Carg xar",IF(H7311&lt;0,IF(M7311&lt;0.9,"Carg FV","Stby"),IF(M7311&gt;P7311,"V2H",IF(M7311&lt;0.9,"Carg xar","Stby")))))</f>
        <v/>
      </c>
      <c r="J7311" s="12">
        <f>IF(OR(I7311="Carg FV",I7311="Carg xar"),MIN(IF(I7311="Carg FV",ABS(H7311),7.4),7.4,MAX(0,(0.9-M7311)*40)*0.95),0)</f>
        <v/>
      </c>
      <c r="K7311" s="12">
        <f>IF(I7311="V2H",MIN(MAX(0,H7311),7.4,MAX(0,(M7311-P7311)*40)*0.95),0)</f>
        <v/>
      </c>
      <c r="L7311" s="12">
        <f>IF(E7311=0,0,MAX(0,H7311-K7311))</f>
        <v/>
      </c>
      <c r="M7311" s="13">
        <f>M7310+J7310/40-IF(I7310="V2H",K7310/(0.95*40),0)-IF(E7311=0,IF(E7310=1,IF(D7311=1,30,40)*0.18/(2*40),0),0)-IF(E7311=1,IF(E7310=0,IF(D7311=1,30,40)*0.18/(2*40),0),0)</f>
        <v/>
      </c>
      <c r="N7311" s="14" t="n">
        <v>0.09</v>
      </c>
      <c r="O7311" s="15">
        <f>K7311*N7311</f>
        <v/>
      </c>
      <c r="P7311">
        <f>IF(E7311=0,0.3,IF(D7311=1,IF(C7311&gt;=Params!$B$13-3,IF(C7311&lt;Params!$B$13,Params!$B$20,0.3),0.3),IF(C7311&gt;=Params!$B$15-3,IF(C7311&lt;Params!$B$15,Params!$B$21,0.3),0.3)))</f>
        <v/>
      </c>
    </row>
    <row r="7312" ht="15" customHeight="1" s="1">
      <c r="A7312" s="9" t="n">
        <v>7309</v>
      </c>
      <c r="B7312" s="6" t="inlineStr">
        <is>
          <t>01/11</t>
        </is>
      </c>
      <c r="C7312" s="6" t="n">
        <v>12</v>
      </c>
      <c r="D7312" s="6" t="n">
        <v>1</v>
      </c>
      <c r="E7312" s="10">
        <f>IF(D7312=1, IF(OR(C7312&lt;10, C7312&gt;=15),1,0), IF(OR(C7312&lt;7, C7312&gt;=18),1,0))</f>
        <v/>
      </c>
      <c r="F7312" s="11" t="n">
        <v>0</v>
      </c>
      <c r="G7312" s="12">
        <f>0.58*8</f>
        <v/>
      </c>
      <c r="H7312" s="12">
        <f>F7312-G7312</f>
        <v/>
      </c>
      <c r="I7312" s="10">
        <f>IF(E7312=0,"Fora",IF(E7311=0,"Carg xar",IF(H7312&lt;0,IF(M7312&lt;0.9,"Carg FV","Stby"),IF(M7312&gt;P7312,"V2H",IF(M7312&lt;0.9,"Carg xar","Stby")))))</f>
        <v/>
      </c>
      <c r="J7312" s="12">
        <f>IF(OR(I7312="Carg FV",I7312="Carg xar"),MIN(IF(I7312="Carg FV",ABS(H7312),7.4),7.4,MAX(0,(0.9-M7312)*40)*0.95),0)</f>
        <v/>
      </c>
      <c r="K7312" s="12">
        <f>IF(I7312="V2H",MIN(MAX(0,H7312),7.4,MAX(0,(M7312-P7312)*40)*0.95),0)</f>
        <v/>
      </c>
      <c r="L7312" s="12">
        <f>IF(E7312=0,0,MAX(0,H7312-K7312))</f>
        <v/>
      </c>
      <c r="M7312" s="13">
        <f>M7311+J7311/40-IF(I7311="V2H",K7311/(0.95*40),0)-IF(E7312=0,IF(E7311=1,IF(D7312=1,30,40)*0.18/(2*40),0),0)-IF(E7312=1,IF(E7311=0,IF(D7312=1,30,40)*0.18/(2*40),0),0)</f>
        <v/>
      </c>
      <c r="N7312" s="14" t="n">
        <v>0.09</v>
      </c>
      <c r="O7312" s="15">
        <f>K7312*N7312</f>
        <v/>
      </c>
      <c r="P7312">
        <f>IF(E7312=0,0.3,IF(D7312=1,IF(C7312&gt;=Params!$B$13-3,IF(C7312&lt;Params!$B$13,Params!$B$20,0.3),0.3),IF(C7312&gt;=Params!$B$15-3,IF(C7312&lt;Params!$B$15,Params!$B$21,0.3),0.3)))</f>
        <v/>
      </c>
    </row>
    <row r="7313" ht="15" customHeight="1" s="1">
      <c r="A7313" s="9" t="n">
        <v>7310</v>
      </c>
      <c r="B7313" s="6" t="inlineStr">
        <is>
          <t>01/11</t>
        </is>
      </c>
      <c r="C7313" s="6" t="n">
        <v>13</v>
      </c>
      <c r="D7313" s="6" t="n">
        <v>1</v>
      </c>
      <c r="E7313" s="10">
        <f>IF(D7313=1, IF(OR(C7313&lt;10, C7313&gt;=15),1,0), IF(OR(C7313&lt;7, C7313&gt;=18),1,0))</f>
        <v/>
      </c>
      <c r="F7313" s="11" t="n">
        <v>0</v>
      </c>
      <c r="G7313" s="12">
        <f>0.55*8</f>
        <v/>
      </c>
      <c r="H7313" s="12">
        <f>F7313-G7313</f>
        <v/>
      </c>
      <c r="I7313" s="10">
        <f>IF(E7313=0,"Fora",IF(E7312=0,"Carg xar",IF(H7313&lt;0,IF(M7313&lt;0.9,"Carg FV","Stby"),IF(M7313&gt;P7313,"V2H",IF(M7313&lt;0.9,"Carg xar","Stby")))))</f>
        <v/>
      </c>
      <c r="J7313" s="12">
        <f>IF(OR(I7313="Carg FV",I7313="Carg xar"),MIN(IF(I7313="Carg FV",ABS(H7313),7.4),7.4,MAX(0,(0.9-M7313)*40)*0.95),0)</f>
        <v/>
      </c>
      <c r="K7313" s="12">
        <f>IF(I7313="V2H",MIN(MAX(0,H7313),7.4,MAX(0,(M7313-P7313)*40)*0.95),0)</f>
        <v/>
      </c>
      <c r="L7313" s="12">
        <f>IF(E7313=0,0,MAX(0,H7313-K7313))</f>
        <v/>
      </c>
      <c r="M7313" s="13">
        <f>M7312+J7312/40-IF(I7312="V2H",K7312/(0.95*40),0)-IF(E7313=0,IF(E7312=1,IF(D7313=1,30,40)*0.18/(2*40),0),0)-IF(E7313=1,IF(E7312=0,IF(D7313=1,30,40)*0.18/(2*40),0),0)</f>
        <v/>
      </c>
      <c r="N7313" s="14" t="n">
        <v>0.09</v>
      </c>
      <c r="O7313" s="15">
        <f>K7313*N7313</f>
        <v/>
      </c>
      <c r="P7313">
        <f>IF(E7313=0,0.3,IF(D7313=1,IF(C7313&gt;=Params!$B$13-3,IF(C7313&lt;Params!$B$13,Params!$B$20,0.3),0.3),IF(C7313&gt;=Params!$B$15-3,IF(C7313&lt;Params!$B$15,Params!$B$21,0.3),0.3)))</f>
        <v/>
      </c>
    </row>
    <row r="7314" ht="15" customHeight="1" s="1">
      <c r="A7314" s="9" t="n">
        <v>7311</v>
      </c>
      <c r="B7314" s="6" t="inlineStr">
        <is>
          <t>01/11</t>
        </is>
      </c>
      <c r="C7314" s="6" t="n">
        <v>14</v>
      </c>
      <c r="D7314" s="6" t="n">
        <v>1</v>
      </c>
      <c r="E7314" s="10">
        <f>IF(D7314=1, IF(OR(C7314&lt;10, C7314&gt;=15),1,0), IF(OR(C7314&lt;7, C7314&gt;=18),1,0))</f>
        <v/>
      </c>
      <c r="F7314" s="11" t="n">
        <v>0</v>
      </c>
      <c r="G7314" s="12">
        <f>0.42*8</f>
        <v/>
      </c>
      <c r="H7314" s="12">
        <f>F7314-G7314</f>
        <v/>
      </c>
      <c r="I7314" s="10">
        <f>IF(E7314=0,"Fora",IF(E7313=0,"Carg xar",IF(H7314&lt;0,IF(M7314&lt;0.9,"Carg FV","Stby"),IF(M7314&gt;P7314,"V2H",IF(M7314&lt;0.9,"Carg xar","Stby")))))</f>
        <v/>
      </c>
      <c r="J7314" s="12">
        <f>IF(OR(I7314="Carg FV",I7314="Carg xar"),MIN(IF(I7314="Carg FV",ABS(H7314),7.4),7.4,MAX(0,(0.9-M7314)*40)*0.95),0)</f>
        <v/>
      </c>
      <c r="K7314" s="12">
        <f>IF(I7314="V2H",MIN(MAX(0,H7314),7.4,MAX(0,(M7314-P7314)*40)*0.95),0)</f>
        <v/>
      </c>
      <c r="L7314" s="12">
        <f>IF(E7314=0,0,MAX(0,H7314-K7314))</f>
        <v/>
      </c>
      <c r="M7314" s="13">
        <f>M7313+J7313/40-IF(I7313="V2H",K7313/(0.95*40),0)-IF(E7314=0,IF(E7313=1,IF(D7314=1,30,40)*0.18/(2*40),0),0)-IF(E7314=1,IF(E7313=0,IF(D7314=1,30,40)*0.18/(2*40),0),0)</f>
        <v/>
      </c>
      <c r="N7314" s="14" t="n">
        <v>0.09</v>
      </c>
      <c r="O7314" s="15">
        <f>K7314*N7314</f>
        <v/>
      </c>
      <c r="P7314">
        <f>IF(E7314=0,0.3,IF(D7314=1,IF(C7314&gt;=Params!$B$13-3,IF(C7314&lt;Params!$B$13,Params!$B$20,0.3),0.3),IF(C7314&gt;=Params!$B$15-3,IF(C7314&lt;Params!$B$15,Params!$B$21,0.3),0.3)))</f>
        <v/>
      </c>
    </row>
    <row r="7315" ht="15" customHeight="1" s="1">
      <c r="A7315" s="9" t="n">
        <v>7312</v>
      </c>
      <c r="B7315" s="6" t="inlineStr">
        <is>
          <t>01/11</t>
        </is>
      </c>
      <c r="C7315" s="6" t="n">
        <v>15</v>
      </c>
      <c r="D7315" s="6" t="n">
        <v>1</v>
      </c>
      <c r="E7315" s="10">
        <f>IF(D7315=1, IF(OR(C7315&lt;10, C7315&gt;=15),1,0), IF(OR(C7315&lt;7, C7315&gt;=18),1,0))</f>
        <v/>
      </c>
      <c r="F7315" s="11" t="n">
        <v>0</v>
      </c>
      <c r="G7315" s="12">
        <f>0.25*8</f>
        <v/>
      </c>
      <c r="H7315" s="12">
        <f>F7315-G7315</f>
        <v/>
      </c>
      <c r="I7315" s="10">
        <f>IF(E7315=0,"Fora",IF(E7314=0,"Carg xar",IF(H7315&lt;0,IF(M7315&lt;0.9,"Carg FV","Stby"),IF(M7315&gt;P7315,"V2H",IF(M7315&lt;0.9,"Carg xar","Stby")))))</f>
        <v/>
      </c>
      <c r="J7315" s="12">
        <f>IF(OR(I7315="Carg FV",I7315="Carg xar"),MIN(IF(I7315="Carg FV",ABS(H7315),7.4),7.4,MAX(0,(0.9-M7315)*40)*0.95),0)</f>
        <v/>
      </c>
      <c r="K7315" s="12">
        <f>IF(I7315="V2H",MIN(MAX(0,H7315),7.4,MAX(0,(M7315-P7315)*40)*0.95),0)</f>
        <v/>
      </c>
      <c r="L7315" s="12">
        <f>IF(E7315=0,0,MAX(0,H7315-K7315))</f>
        <v/>
      </c>
      <c r="M7315" s="13">
        <f>M7314+J7314/40-IF(I7314="V2H",K7314/(0.95*40),0)-IF(E7315=0,IF(E7314=1,IF(D7315=1,30,40)*0.18/(2*40),0),0)-IF(E7315=1,IF(E7314=0,IF(D7315=1,30,40)*0.18/(2*40),0),0)</f>
        <v/>
      </c>
      <c r="N7315" s="14" t="n">
        <v>0.09</v>
      </c>
      <c r="O7315" s="15">
        <f>K7315*N7315</f>
        <v/>
      </c>
      <c r="P7315">
        <f>IF(E7315=0,0.3,IF(D7315=1,IF(C7315&gt;=Params!$B$13-3,IF(C7315&lt;Params!$B$13,Params!$B$20,0.3),0.3),IF(C7315&gt;=Params!$B$15-3,IF(C7315&lt;Params!$B$15,Params!$B$21,0.3),0.3)))</f>
        <v/>
      </c>
    </row>
    <row r="7316" ht="15" customHeight="1" s="1">
      <c r="A7316" s="9" t="n">
        <v>7313</v>
      </c>
      <c r="B7316" s="6" t="inlineStr">
        <is>
          <t>01/11</t>
        </is>
      </c>
      <c r="C7316" s="6" t="n">
        <v>16</v>
      </c>
      <c r="D7316" s="6" t="n">
        <v>1</v>
      </c>
      <c r="E7316" s="10">
        <f>IF(D7316=1, IF(OR(C7316&lt;10, C7316&gt;=15),1,0), IF(OR(C7316&lt;7, C7316&gt;=18),1,0))</f>
        <v/>
      </c>
      <c r="F7316" s="11" t="n">
        <v>0</v>
      </c>
      <c r="G7316" s="12">
        <f>0.08*8</f>
        <v/>
      </c>
      <c r="H7316" s="12">
        <f>F7316-G7316</f>
        <v/>
      </c>
      <c r="I7316" s="10">
        <f>IF(E7316=0,"Fora",IF(E7315=0,"Carg xar",IF(H7316&lt;0,IF(M7316&lt;0.9,"Carg FV","Stby"),IF(M7316&gt;P7316,"V2H",IF(M7316&lt;0.9,"Carg xar","Stby")))))</f>
        <v/>
      </c>
      <c r="J7316" s="12">
        <f>IF(OR(I7316="Carg FV",I7316="Carg xar"),MIN(IF(I7316="Carg FV",ABS(H7316),7.4),7.4,MAX(0,(0.9-M7316)*40)*0.95),0)</f>
        <v/>
      </c>
      <c r="K7316" s="12">
        <f>IF(I7316="V2H",MIN(MAX(0,H7316),7.4,MAX(0,(M7316-P7316)*40)*0.95),0)</f>
        <v/>
      </c>
      <c r="L7316" s="12">
        <f>IF(E7316=0,0,MAX(0,H7316-K7316))</f>
        <v/>
      </c>
      <c r="M7316" s="13">
        <f>M7315+J7315/40-IF(I7315="V2H",K7315/(0.95*40),0)-IF(E7316=0,IF(E7315=1,IF(D7316=1,30,40)*0.18/(2*40),0),0)-IF(E7316=1,IF(E7315=0,IF(D7316=1,30,40)*0.18/(2*40),0),0)</f>
        <v/>
      </c>
      <c r="N7316" s="14" t="n">
        <v>0.09</v>
      </c>
      <c r="O7316" s="15">
        <f>K7316*N7316</f>
        <v/>
      </c>
      <c r="P7316">
        <f>IF(E7316=0,0.3,IF(D7316=1,IF(C7316&gt;=Params!$B$13-3,IF(C7316&lt;Params!$B$13,Params!$B$20,0.3),0.3),IF(C7316&gt;=Params!$B$15-3,IF(C7316&lt;Params!$B$15,Params!$B$21,0.3),0.3)))</f>
        <v/>
      </c>
    </row>
    <row r="7317" ht="15" customHeight="1" s="1">
      <c r="A7317" s="9" t="n">
        <v>7314</v>
      </c>
      <c r="B7317" s="6" t="inlineStr">
        <is>
          <t>01/11</t>
        </is>
      </c>
      <c r="C7317" s="6" t="n">
        <v>17</v>
      </c>
      <c r="D7317" s="6" t="n">
        <v>1</v>
      </c>
      <c r="E7317" s="10">
        <f>IF(D7317=1, IF(OR(C7317&lt;10, C7317&gt;=15),1,0), IF(OR(C7317&lt;7, C7317&gt;=18),1,0))</f>
        <v/>
      </c>
      <c r="F7317" s="11" t="n">
        <v>1.301</v>
      </c>
      <c r="G7317" s="12">
        <f>0*8</f>
        <v/>
      </c>
      <c r="H7317" s="12">
        <f>F7317-G7317</f>
        <v/>
      </c>
      <c r="I7317" s="10">
        <f>IF(E7317=0,"Fora",IF(E7316=0,"Carg xar",IF(H7317&lt;0,IF(M7317&lt;0.9,"Carg FV","Stby"),IF(M7317&gt;P7317,"V2H",IF(M7317&lt;0.9,"Carg xar","Stby")))))</f>
        <v/>
      </c>
      <c r="J7317" s="12">
        <f>IF(OR(I7317="Carg FV",I7317="Carg xar"),MIN(IF(I7317="Carg FV",ABS(H7317),7.4),7.4,MAX(0,(0.9-M7317)*40)*0.95),0)</f>
        <v/>
      </c>
      <c r="K7317" s="12">
        <f>IF(I7317="V2H",MIN(MAX(0,H7317),7.4,MAX(0,(M7317-P7317)*40)*0.95),0)</f>
        <v/>
      </c>
      <c r="L7317" s="12">
        <f>IF(E7317=0,0,MAX(0,H7317-K7317))</f>
        <v/>
      </c>
      <c r="M7317" s="13">
        <f>M7316+J7316/40-IF(I7316="V2H",K7316/(0.95*40),0)-IF(E7317=0,IF(E7316=1,IF(D7317=1,30,40)*0.18/(2*40),0),0)-IF(E7317=1,IF(E7316=0,IF(D7317=1,30,40)*0.18/(2*40),0),0)</f>
        <v/>
      </c>
      <c r="N7317" s="14" t="n">
        <v>0.09</v>
      </c>
      <c r="O7317" s="15">
        <f>K7317*N7317</f>
        <v/>
      </c>
      <c r="P7317">
        <f>IF(E7317=0,0.3,IF(D7317=1,IF(C7317&gt;=Params!$B$13-3,IF(C7317&lt;Params!$B$13,Params!$B$20,0.3),0.3),IF(C7317&gt;=Params!$B$15-3,IF(C7317&lt;Params!$B$15,Params!$B$21,0.3),0.3)))</f>
        <v/>
      </c>
    </row>
    <row r="7318" ht="15" customHeight="1" s="1">
      <c r="A7318" s="9" t="n">
        <v>7315</v>
      </c>
      <c r="B7318" s="6" t="inlineStr">
        <is>
          <t>01/11</t>
        </is>
      </c>
      <c r="C7318" s="6" t="n">
        <v>18</v>
      </c>
      <c r="D7318" s="6" t="n">
        <v>1</v>
      </c>
      <c r="E7318" s="10">
        <f>IF(D7318=1, IF(OR(C7318&lt;10, C7318&gt;=15),1,0), IF(OR(C7318&lt;7, C7318&gt;=18),1,0))</f>
        <v/>
      </c>
      <c r="F7318" s="11" t="n">
        <v>2.018</v>
      </c>
      <c r="G7318" s="12">
        <f>0*8</f>
        <v/>
      </c>
      <c r="H7318" s="12">
        <f>F7318-G7318</f>
        <v/>
      </c>
      <c r="I7318" s="10">
        <f>IF(E7318=0,"Fora",IF(E7317=0,"Carg xar",IF(H7318&lt;0,IF(M7318&lt;0.9,"Carg FV","Stby"),IF(M7318&gt;P7318,"V2H",IF(M7318&lt;0.9,"Carg xar","Stby")))))</f>
        <v/>
      </c>
      <c r="J7318" s="12">
        <f>IF(OR(I7318="Carg FV",I7318="Carg xar"),MIN(IF(I7318="Carg FV",ABS(H7318),7.4),7.4,MAX(0,(0.9-M7318)*40)*0.95),0)</f>
        <v/>
      </c>
      <c r="K7318" s="12">
        <f>IF(I7318="V2H",MIN(MAX(0,H7318),7.4,MAX(0,(M7318-P7318)*40)*0.95),0)</f>
        <v/>
      </c>
      <c r="L7318" s="12">
        <f>IF(E7318=0,0,MAX(0,H7318-K7318))</f>
        <v/>
      </c>
      <c r="M7318" s="13">
        <f>M7317+J7317/40-IF(I7317="V2H",K7317/(0.95*40),0)-IF(E7318=0,IF(E7317=1,IF(D7318=1,30,40)*0.18/(2*40),0),0)-IF(E7318=1,IF(E7317=0,IF(D7318=1,30,40)*0.18/(2*40),0),0)</f>
        <v/>
      </c>
      <c r="N7318" s="14" t="n">
        <v>0.09</v>
      </c>
      <c r="O7318" s="15">
        <f>K7318*N7318</f>
        <v/>
      </c>
      <c r="P7318">
        <f>IF(E7318=0,0.3,IF(D7318=1,IF(C7318&gt;=Params!$B$13-3,IF(C7318&lt;Params!$B$13,Params!$B$20,0.3),0.3),IF(C7318&gt;=Params!$B$15-3,IF(C7318&lt;Params!$B$15,Params!$B$21,0.3),0.3)))</f>
        <v/>
      </c>
    </row>
    <row r="7319" ht="15" customHeight="1" s="1">
      <c r="A7319" s="9" t="n">
        <v>7316</v>
      </c>
      <c r="B7319" s="6" t="inlineStr">
        <is>
          <t>01/11</t>
        </is>
      </c>
      <c r="C7319" s="6" t="n">
        <v>19</v>
      </c>
      <c r="D7319" s="6" t="n">
        <v>1</v>
      </c>
      <c r="E7319" s="10">
        <f>IF(D7319=1, IF(OR(C7319&lt;10, C7319&gt;=15),1,0), IF(OR(C7319&lt;7, C7319&gt;=18),1,0))</f>
        <v/>
      </c>
      <c r="F7319" s="11" t="n">
        <v>1.399</v>
      </c>
      <c r="G7319" s="12">
        <f>0*8</f>
        <v/>
      </c>
      <c r="H7319" s="12">
        <f>F7319-G7319</f>
        <v/>
      </c>
      <c r="I7319" s="10">
        <f>IF(E7319=0,"Fora",IF(E7318=0,"Carg xar",IF(H7319&lt;0,IF(M7319&lt;0.9,"Carg FV","Stby"),IF(M7319&gt;P7319,"V2H",IF(M7319&lt;0.9,"Carg xar","Stby")))))</f>
        <v/>
      </c>
      <c r="J7319" s="12">
        <f>IF(OR(I7319="Carg FV",I7319="Carg xar"),MIN(IF(I7319="Carg FV",ABS(H7319),7.4),7.4,MAX(0,(0.9-M7319)*40)*0.95),0)</f>
        <v/>
      </c>
      <c r="K7319" s="12">
        <f>IF(I7319="V2H",MIN(MAX(0,H7319),7.4,MAX(0,(M7319-P7319)*40)*0.95),0)</f>
        <v/>
      </c>
      <c r="L7319" s="12">
        <f>IF(E7319=0,0,MAX(0,H7319-K7319))</f>
        <v/>
      </c>
      <c r="M7319" s="13">
        <f>M7318+J7318/40-IF(I7318="V2H",K7318/(0.95*40),0)-IF(E7319=0,IF(E7318=1,IF(D7319=1,30,40)*0.18/(2*40),0),0)-IF(E7319=1,IF(E7318=0,IF(D7319=1,30,40)*0.18/(2*40),0),0)</f>
        <v/>
      </c>
      <c r="N7319" s="14" t="n">
        <v>0.09</v>
      </c>
      <c r="O7319" s="15">
        <f>K7319*N7319</f>
        <v/>
      </c>
      <c r="P7319">
        <f>IF(E7319=0,0.3,IF(D7319=1,IF(C7319&gt;=Params!$B$13-3,IF(C7319&lt;Params!$B$13,Params!$B$20,0.3),0.3),IF(C7319&gt;=Params!$B$15-3,IF(C7319&lt;Params!$B$15,Params!$B$21,0.3),0.3)))</f>
        <v/>
      </c>
    </row>
    <row r="7320" ht="15" customHeight="1" s="1">
      <c r="A7320" s="9" t="n">
        <v>7317</v>
      </c>
      <c r="B7320" s="6" t="inlineStr">
        <is>
          <t>01/11</t>
        </is>
      </c>
      <c r="C7320" s="6" t="n">
        <v>20</v>
      </c>
      <c r="D7320" s="6" t="n">
        <v>1</v>
      </c>
      <c r="E7320" s="10">
        <f>IF(D7320=1, IF(OR(C7320&lt;10, C7320&gt;=15),1,0), IF(OR(C7320&lt;7, C7320&gt;=18),1,0))</f>
        <v/>
      </c>
      <c r="F7320" s="11" t="n">
        <v>1.641</v>
      </c>
      <c r="G7320" s="12">
        <f>0*8</f>
        <v/>
      </c>
      <c r="H7320" s="12">
        <f>F7320-G7320</f>
        <v/>
      </c>
      <c r="I7320" s="10">
        <f>IF(E7320=0,"Fora",IF(E7319=0,"Carg xar",IF(H7320&lt;0,IF(M7320&lt;0.9,"Carg FV","Stby"),IF(M7320&gt;P7320,"V2H",IF(M7320&lt;0.9,"Carg xar","Stby")))))</f>
        <v/>
      </c>
      <c r="J7320" s="12">
        <f>IF(OR(I7320="Carg FV",I7320="Carg xar"),MIN(IF(I7320="Carg FV",ABS(H7320),7.4),7.4,MAX(0,(0.9-M7320)*40)*0.95),0)</f>
        <v/>
      </c>
      <c r="K7320" s="12">
        <f>IF(I7320="V2H",MIN(MAX(0,H7320),7.4,MAX(0,(M7320-P7320)*40)*0.95),0)</f>
        <v/>
      </c>
      <c r="L7320" s="12">
        <f>IF(E7320=0,0,MAX(0,H7320-K7320))</f>
        <v/>
      </c>
      <c r="M7320" s="13">
        <f>M7319+J7319/40-IF(I7319="V2H",K7319/(0.95*40),0)-IF(E7320=0,IF(E7319=1,IF(D7320=1,30,40)*0.18/(2*40),0),0)-IF(E7320=1,IF(E7319=0,IF(D7320=1,30,40)*0.18/(2*40),0),0)</f>
        <v/>
      </c>
      <c r="N7320" s="14" t="n">
        <v>0.09</v>
      </c>
      <c r="O7320" s="15">
        <f>K7320*N7320</f>
        <v/>
      </c>
      <c r="P7320">
        <f>IF(E7320=0,0.3,IF(D7320=1,IF(C7320&gt;=Params!$B$13-3,IF(C7320&lt;Params!$B$13,Params!$B$20,0.3),0.3),IF(C7320&gt;=Params!$B$15-3,IF(C7320&lt;Params!$B$15,Params!$B$21,0.3),0.3)))</f>
        <v/>
      </c>
    </row>
    <row r="7321" ht="15" customHeight="1" s="1">
      <c r="A7321" s="9" t="n">
        <v>7318</v>
      </c>
      <c r="B7321" s="6" t="inlineStr">
        <is>
          <t>01/11</t>
        </is>
      </c>
      <c r="C7321" s="6" t="n">
        <v>21</v>
      </c>
      <c r="D7321" s="6" t="n">
        <v>1</v>
      </c>
      <c r="E7321" s="10">
        <f>IF(D7321=1, IF(OR(C7321&lt;10, C7321&gt;=15),1,0), IF(OR(C7321&lt;7, C7321&gt;=18),1,0))</f>
        <v/>
      </c>
      <c r="F7321" s="11" t="n">
        <v>1.254</v>
      </c>
      <c r="G7321" s="12">
        <f>0*8</f>
        <v/>
      </c>
      <c r="H7321" s="12">
        <f>F7321-G7321</f>
        <v/>
      </c>
      <c r="I7321" s="10">
        <f>IF(E7321=0,"Fora",IF(E7320=0,"Carg xar",IF(H7321&lt;0,IF(M7321&lt;0.9,"Carg FV","Stby"),IF(M7321&gt;P7321,"V2H",IF(M7321&lt;0.9,"Carg xar","Stby")))))</f>
        <v/>
      </c>
      <c r="J7321" s="12">
        <f>IF(OR(I7321="Carg FV",I7321="Carg xar"),MIN(IF(I7321="Carg FV",ABS(H7321),7.4),7.4,MAX(0,(0.9-M7321)*40)*0.95),0)</f>
        <v/>
      </c>
      <c r="K7321" s="12">
        <f>IF(I7321="V2H",MIN(MAX(0,H7321),7.4,MAX(0,(M7321-P7321)*40)*0.95),0)</f>
        <v/>
      </c>
      <c r="L7321" s="12">
        <f>IF(E7321=0,0,MAX(0,H7321-K7321))</f>
        <v/>
      </c>
      <c r="M7321" s="13">
        <f>M7320+J7320/40-IF(I7320="V2H",K7320/(0.95*40),0)-IF(E7321=0,IF(E7320=1,IF(D7321=1,30,40)*0.18/(2*40),0),0)-IF(E7321=1,IF(E7320=0,IF(D7321=1,30,40)*0.18/(2*40),0),0)</f>
        <v/>
      </c>
      <c r="N7321" s="14" t="n">
        <v>0.09</v>
      </c>
      <c r="O7321" s="15">
        <f>K7321*N7321</f>
        <v/>
      </c>
      <c r="P7321">
        <f>IF(E7321=0,0.3,IF(D7321=1,IF(C7321&gt;=Params!$B$13-3,IF(C7321&lt;Params!$B$13,Params!$B$20,0.3),0.3),IF(C7321&gt;=Params!$B$15-3,IF(C7321&lt;Params!$B$15,Params!$B$21,0.3),0.3)))</f>
        <v/>
      </c>
    </row>
    <row r="7322" ht="15" customHeight="1" s="1">
      <c r="A7322" s="9" t="n">
        <v>7319</v>
      </c>
      <c r="B7322" s="6" t="inlineStr">
        <is>
          <t>01/11</t>
        </is>
      </c>
      <c r="C7322" s="6" t="n">
        <v>22</v>
      </c>
      <c r="D7322" s="6" t="n">
        <v>1</v>
      </c>
      <c r="E7322" s="10">
        <f>IF(D7322=1, IF(OR(C7322&lt;10, C7322&gt;=15),1,0), IF(OR(C7322&lt;7, C7322&gt;=18),1,0))</f>
        <v/>
      </c>
      <c r="F7322" s="11" t="n">
        <v>1.151</v>
      </c>
      <c r="G7322" s="12">
        <f>0*8</f>
        <v/>
      </c>
      <c r="H7322" s="12">
        <f>F7322-G7322</f>
        <v/>
      </c>
      <c r="I7322" s="10">
        <f>IF(E7322=0,"Fora",IF(E7321=0,"Carg xar",IF(H7322&lt;0,IF(M7322&lt;0.9,"Carg FV","Stby"),IF(M7322&gt;P7322,"V2H",IF(M7322&lt;0.9,"Carg xar","Stby")))))</f>
        <v/>
      </c>
      <c r="J7322" s="12">
        <f>IF(OR(I7322="Carg FV",I7322="Carg xar"),MIN(IF(I7322="Carg FV",ABS(H7322),7.4),7.4,MAX(0,(0.9-M7322)*40)*0.95),0)</f>
        <v/>
      </c>
      <c r="K7322" s="12">
        <f>IF(I7322="V2H",MIN(MAX(0,H7322),7.4,MAX(0,(M7322-P7322)*40)*0.95),0)</f>
        <v/>
      </c>
      <c r="L7322" s="12">
        <f>IF(E7322=0,0,MAX(0,H7322-K7322))</f>
        <v/>
      </c>
      <c r="M7322" s="13">
        <f>M7321+J7321/40-IF(I7321="V2H",K7321/(0.95*40),0)-IF(E7322=0,IF(E7321=1,IF(D7322=1,30,40)*0.18/(2*40),0),0)-IF(E7322=1,IF(E7321=0,IF(D7322=1,30,40)*0.18/(2*40),0),0)</f>
        <v/>
      </c>
      <c r="N7322" s="14" t="n">
        <v>0.09</v>
      </c>
      <c r="O7322" s="15">
        <f>K7322*N7322</f>
        <v/>
      </c>
      <c r="P7322">
        <f>IF(E7322=0,0.3,IF(D7322=1,IF(C7322&gt;=Params!$B$13-3,IF(C7322&lt;Params!$B$13,Params!$B$20,0.3),0.3),IF(C7322&gt;=Params!$B$15-3,IF(C7322&lt;Params!$B$15,Params!$B$21,0.3),0.3)))</f>
        <v/>
      </c>
    </row>
    <row r="7323" ht="15" customHeight="1" s="1">
      <c r="A7323" s="9" t="n">
        <v>7320</v>
      </c>
      <c r="B7323" s="6" t="inlineStr">
        <is>
          <t>01/11</t>
        </is>
      </c>
      <c r="C7323" s="6" t="n">
        <v>23</v>
      </c>
      <c r="D7323" s="6" t="n">
        <v>1</v>
      </c>
      <c r="E7323" s="10">
        <f>IF(D7323=1, IF(OR(C7323&lt;10, C7323&gt;=15),1,0), IF(OR(C7323&lt;7, C7323&gt;=18),1,0))</f>
        <v/>
      </c>
      <c r="F7323" s="11" t="n">
        <v>0.97</v>
      </c>
      <c r="G7323" s="12">
        <f>0*8</f>
        <v/>
      </c>
      <c r="H7323" s="12">
        <f>F7323-G7323</f>
        <v/>
      </c>
      <c r="I7323" s="10">
        <f>IF(E7323=0,"Fora",IF(E7322=0,"Carg xar",IF(H7323&lt;0,IF(M7323&lt;0.9,"Carg FV","Stby"),IF(M7323&gt;P7323,"V2H",IF(M7323&lt;0.9,"Carg xar","Stby")))))</f>
        <v/>
      </c>
      <c r="J7323" s="12">
        <f>IF(OR(I7323="Carg FV",I7323="Carg xar"),MIN(IF(I7323="Carg FV",ABS(H7323),7.4),7.4,MAX(0,(0.9-M7323)*40)*0.95),0)</f>
        <v/>
      </c>
      <c r="K7323" s="12">
        <f>IF(I7323="V2H",MIN(MAX(0,H7323),7.4,MAX(0,(M7323-P7323)*40)*0.95),0)</f>
        <v/>
      </c>
      <c r="L7323" s="12">
        <f>IF(E7323=0,0,MAX(0,H7323-K7323))</f>
        <v/>
      </c>
      <c r="M7323" s="13">
        <f>M7322+J7322/40-IF(I7322="V2H",K7322/(0.95*40),0)-IF(E7323=0,IF(E7322=1,IF(D7323=1,30,40)*0.18/(2*40),0),0)-IF(E7323=1,IF(E7322=0,IF(D7323=1,30,40)*0.18/(2*40),0),0)</f>
        <v/>
      </c>
      <c r="N7323" s="14" t="n">
        <v>0.09</v>
      </c>
      <c r="O7323" s="15">
        <f>K7323*N7323</f>
        <v/>
      </c>
      <c r="P7323">
        <f>IF(E7323=0,0.3,IF(D7323=1,IF(C7323&gt;=Params!$B$13-3,IF(C7323&lt;Params!$B$13,Params!$B$20,0.3),0.3),IF(C7323&gt;=Params!$B$15-3,IF(C7323&lt;Params!$B$15,Params!$B$21,0.3),0.3)))</f>
        <v/>
      </c>
    </row>
    <row r="7324" ht="15" customHeight="1" s="1">
      <c r="A7324" s="9" t="n">
        <v>7321</v>
      </c>
      <c r="B7324" s="6" t="inlineStr">
        <is>
          <t>02/11</t>
        </is>
      </c>
      <c r="C7324" s="6" t="n">
        <v>0</v>
      </c>
      <c r="D7324" s="6" t="n">
        <v>1</v>
      </c>
      <c r="E7324" s="10">
        <f>IF(D7324=1, IF(OR(C7324&lt;10, C7324&gt;=15),1,0), IF(OR(C7324&lt;7, C7324&gt;=18),1,0))</f>
        <v/>
      </c>
      <c r="F7324" s="11" t="n">
        <v>0.977</v>
      </c>
      <c r="G7324" s="12">
        <f>0*8</f>
        <v/>
      </c>
      <c r="H7324" s="12">
        <f>F7324-G7324</f>
        <v/>
      </c>
      <c r="I7324" s="10">
        <f>IF(E7324=0,"Fora",IF(E7323=0,"Carg xar",IF(H7324&lt;0,IF(M7324&lt;0.9,"Carg FV","Stby"),IF(M7324&gt;P7324,"V2H",IF(M7324&lt;0.9,"Carg xar","Stby")))))</f>
        <v/>
      </c>
      <c r="J7324" s="12">
        <f>IF(OR(I7324="Carg FV",I7324="Carg xar"),MIN(IF(I7324="Carg FV",ABS(H7324),7.4),7.4,MAX(0,(0.9-M7324)*40)*0.95),0)</f>
        <v/>
      </c>
      <c r="K7324" s="12">
        <f>IF(I7324="V2H",MIN(MAX(0,H7324),7.4,MAX(0,(M7324-P7324)*40)*0.95),0)</f>
        <v/>
      </c>
      <c r="L7324" s="12">
        <f>IF(E7324=0,0,MAX(0,H7324-K7324))</f>
        <v/>
      </c>
      <c r="M7324" s="13">
        <f>M7323+J7323/40-IF(I7323="V2H",K7323/(0.95*40),0)-IF(E7324=0,IF(E7323=1,IF(D7324=1,30,40)*0.18/(2*40),0),0)-IF(E7324=1,IF(E7323=0,IF(D7324=1,30,40)*0.18/(2*40),0),0)</f>
        <v/>
      </c>
      <c r="N7324" s="14" t="n">
        <v>0.09</v>
      </c>
      <c r="O7324" s="15">
        <f>K7324*N7324</f>
        <v/>
      </c>
      <c r="P7324">
        <f>IF(E7324=0,0.3,IF(D7324=1,IF(C7324&gt;=Params!$B$13-3,IF(C7324&lt;Params!$B$13,Params!$B$20,0.3),0.3),IF(C7324&gt;=Params!$B$15-3,IF(C7324&lt;Params!$B$15,Params!$B$21,0.3),0.3)))</f>
        <v/>
      </c>
    </row>
    <row r="7325" ht="15" customHeight="1" s="1">
      <c r="A7325" s="9" t="n">
        <v>7322</v>
      </c>
      <c r="B7325" s="6" t="inlineStr">
        <is>
          <t>02/11</t>
        </is>
      </c>
      <c r="C7325" s="6" t="n">
        <v>1</v>
      </c>
      <c r="D7325" s="6" t="n">
        <v>1</v>
      </c>
      <c r="E7325" s="10">
        <f>IF(D7325=1, IF(OR(C7325&lt;10, C7325&gt;=15),1,0), IF(OR(C7325&lt;7, C7325&gt;=18),1,0))</f>
        <v/>
      </c>
      <c r="F7325" s="11" t="n">
        <v>0.829</v>
      </c>
      <c r="G7325" s="12">
        <f>0*8</f>
        <v/>
      </c>
      <c r="H7325" s="12">
        <f>F7325-G7325</f>
        <v/>
      </c>
      <c r="I7325" s="10">
        <f>IF(E7325=0,"Fora",IF(E7324=0,"Carg xar",IF(H7325&lt;0,IF(M7325&lt;0.9,"Carg FV","Stby"),IF(M7325&gt;P7325,"V2H",IF(M7325&lt;0.9,"Carg xar","Stby")))))</f>
        <v/>
      </c>
      <c r="J7325" s="12">
        <f>IF(OR(I7325="Carg FV",I7325="Carg xar"),MIN(IF(I7325="Carg FV",ABS(H7325),7.4),7.4,MAX(0,(0.9-M7325)*40)*0.95),0)</f>
        <v/>
      </c>
      <c r="K7325" s="12">
        <f>IF(I7325="V2H",MIN(MAX(0,H7325),7.4,MAX(0,(M7325-P7325)*40)*0.95),0)</f>
        <v/>
      </c>
      <c r="L7325" s="12">
        <f>IF(E7325=0,0,MAX(0,H7325-K7325))</f>
        <v/>
      </c>
      <c r="M7325" s="13">
        <f>M7324+J7324/40-IF(I7324="V2H",K7324/(0.95*40),0)-IF(E7325=0,IF(E7324=1,IF(D7325=1,30,40)*0.18/(2*40),0),0)-IF(E7325=1,IF(E7324=0,IF(D7325=1,30,40)*0.18/(2*40),0),0)</f>
        <v/>
      </c>
      <c r="N7325" s="14" t="n">
        <v>0.09</v>
      </c>
      <c r="O7325" s="15">
        <f>K7325*N7325</f>
        <v/>
      </c>
      <c r="P7325">
        <f>IF(E7325=0,0.3,IF(D7325=1,IF(C7325&gt;=Params!$B$13-3,IF(C7325&lt;Params!$B$13,Params!$B$20,0.3),0.3),IF(C7325&gt;=Params!$B$15-3,IF(C7325&lt;Params!$B$15,Params!$B$21,0.3),0.3)))</f>
        <v/>
      </c>
    </row>
    <row r="7326" ht="15" customHeight="1" s="1">
      <c r="A7326" s="9" t="n">
        <v>7323</v>
      </c>
      <c r="B7326" s="6" t="inlineStr">
        <is>
          <t>02/11</t>
        </is>
      </c>
      <c r="C7326" s="6" t="n">
        <v>2</v>
      </c>
      <c r="D7326" s="6" t="n">
        <v>1</v>
      </c>
      <c r="E7326" s="10">
        <f>IF(D7326=1, IF(OR(C7326&lt;10, C7326&gt;=15),1,0), IF(OR(C7326&lt;7, C7326&gt;=18),1,0))</f>
        <v/>
      </c>
      <c r="F7326" s="11" t="n">
        <v>0.77</v>
      </c>
      <c r="G7326" s="12">
        <f>0*8</f>
        <v/>
      </c>
      <c r="H7326" s="12">
        <f>F7326-G7326</f>
        <v/>
      </c>
      <c r="I7326" s="10">
        <f>IF(E7326=0,"Fora",IF(E7325=0,"Carg xar",IF(H7326&lt;0,IF(M7326&lt;0.9,"Carg FV","Stby"),IF(M7326&gt;P7326,"V2H",IF(M7326&lt;0.9,"Carg xar","Stby")))))</f>
        <v/>
      </c>
      <c r="J7326" s="12">
        <f>IF(OR(I7326="Carg FV",I7326="Carg xar"),MIN(IF(I7326="Carg FV",ABS(H7326),7.4),7.4,MAX(0,(0.9-M7326)*40)*0.95),0)</f>
        <v/>
      </c>
      <c r="K7326" s="12">
        <f>IF(I7326="V2H",MIN(MAX(0,H7326),7.4,MAX(0,(M7326-P7326)*40)*0.95),0)</f>
        <v/>
      </c>
      <c r="L7326" s="12">
        <f>IF(E7326=0,0,MAX(0,H7326-K7326))</f>
        <v/>
      </c>
      <c r="M7326" s="13">
        <f>M7325+J7325/40-IF(I7325="V2H",K7325/(0.95*40),0)-IF(E7326=0,IF(E7325=1,IF(D7326=1,30,40)*0.18/(2*40),0),0)-IF(E7326=1,IF(E7325=0,IF(D7326=1,30,40)*0.18/(2*40),0),0)</f>
        <v/>
      </c>
      <c r="N7326" s="14" t="n">
        <v>0.09</v>
      </c>
      <c r="O7326" s="15">
        <f>K7326*N7326</f>
        <v/>
      </c>
      <c r="P7326">
        <f>IF(E7326=0,0.3,IF(D7326=1,IF(C7326&gt;=Params!$B$13-3,IF(C7326&lt;Params!$B$13,Params!$B$20,0.3),0.3),IF(C7326&gt;=Params!$B$15-3,IF(C7326&lt;Params!$B$15,Params!$B$21,0.3),0.3)))</f>
        <v/>
      </c>
    </row>
    <row r="7327" ht="15" customHeight="1" s="1">
      <c r="A7327" s="9" t="n">
        <v>7324</v>
      </c>
      <c r="B7327" s="6" t="inlineStr">
        <is>
          <t>02/11</t>
        </is>
      </c>
      <c r="C7327" s="6" t="n">
        <v>3</v>
      </c>
      <c r="D7327" s="6" t="n">
        <v>1</v>
      </c>
      <c r="E7327" s="10">
        <f>IF(D7327=1, IF(OR(C7327&lt;10, C7327&gt;=15),1,0), IF(OR(C7327&lt;7, C7327&gt;=18),1,0))</f>
        <v/>
      </c>
      <c r="F7327" s="11" t="n">
        <v>1.022</v>
      </c>
      <c r="G7327" s="12">
        <f>0*8</f>
        <v/>
      </c>
      <c r="H7327" s="12">
        <f>F7327-G7327</f>
        <v/>
      </c>
      <c r="I7327" s="10">
        <f>IF(E7327=0,"Fora",IF(E7326=0,"Carg xar",IF(H7327&lt;0,IF(M7327&lt;0.9,"Carg FV","Stby"),IF(M7327&gt;P7327,"V2H",IF(M7327&lt;0.9,"Carg xar","Stby")))))</f>
        <v/>
      </c>
      <c r="J7327" s="12">
        <f>IF(OR(I7327="Carg FV",I7327="Carg xar"),MIN(IF(I7327="Carg FV",ABS(H7327),7.4),7.4,MAX(0,(0.9-M7327)*40)*0.95),0)</f>
        <v/>
      </c>
      <c r="K7327" s="12">
        <f>IF(I7327="V2H",MIN(MAX(0,H7327),7.4,MAX(0,(M7327-P7327)*40)*0.95),0)</f>
        <v/>
      </c>
      <c r="L7327" s="12">
        <f>IF(E7327=0,0,MAX(0,H7327-K7327))</f>
        <v/>
      </c>
      <c r="M7327" s="13">
        <f>M7326+J7326/40-IF(I7326="V2H",K7326/(0.95*40),0)-IF(E7327=0,IF(E7326=1,IF(D7327=1,30,40)*0.18/(2*40),0),0)-IF(E7327=1,IF(E7326=0,IF(D7327=1,30,40)*0.18/(2*40),0),0)</f>
        <v/>
      </c>
      <c r="N7327" s="14" t="n">
        <v>0.09</v>
      </c>
      <c r="O7327" s="15">
        <f>K7327*N7327</f>
        <v/>
      </c>
      <c r="P7327">
        <f>IF(E7327=0,0.3,IF(D7327=1,IF(C7327&gt;=Params!$B$13-3,IF(C7327&lt;Params!$B$13,Params!$B$20,0.3),0.3),IF(C7327&gt;=Params!$B$15-3,IF(C7327&lt;Params!$B$15,Params!$B$21,0.3),0.3)))</f>
        <v/>
      </c>
    </row>
    <row r="7328" ht="15" customHeight="1" s="1">
      <c r="A7328" s="9" t="n">
        <v>7325</v>
      </c>
      <c r="B7328" s="6" t="inlineStr">
        <is>
          <t>02/11</t>
        </is>
      </c>
      <c r="C7328" s="6" t="n">
        <v>4</v>
      </c>
      <c r="D7328" s="6" t="n">
        <v>1</v>
      </c>
      <c r="E7328" s="10">
        <f>IF(D7328=1, IF(OR(C7328&lt;10, C7328&gt;=15),1,0), IF(OR(C7328&lt;7, C7328&gt;=18),1,0))</f>
        <v/>
      </c>
      <c r="F7328" s="11" t="n">
        <v>0.927</v>
      </c>
      <c r="G7328" s="12">
        <f>0*8</f>
        <v/>
      </c>
      <c r="H7328" s="12">
        <f>F7328-G7328</f>
        <v/>
      </c>
      <c r="I7328" s="10">
        <f>IF(E7328=0,"Fora",IF(E7327=0,"Carg xar",IF(H7328&lt;0,IF(M7328&lt;0.9,"Carg FV","Stby"),IF(M7328&gt;P7328,"V2H",IF(M7328&lt;0.9,"Carg xar","Stby")))))</f>
        <v/>
      </c>
      <c r="J7328" s="12">
        <f>IF(OR(I7328="Carg FV",I7328="Carg xar"),MIN(IF(I7328="Carg FV",ABS(H7328),7.4),7.4,MAX(0,(0.9-M7328)*40)*0.95),0)</f>
        <v/>
      </c>
      <c r="K7328" s="12">
        <f>IF(I7328="V2H",MIN(MAX(0,H7328),7.4,MAX(0,(M7328-P7328)*40)*0.95),0)</f>
        <v/>
      </c>
      <c r="L7328" s="12">
        <f>IF(E7328=0,0,MAX(0,H7328-K7328))</f>
        <v/>
      </c>
      <c r="M7328" s="13">
        <f>M7327+J7327/40-IF(I7327="V2H",K7327/(0.95*40),0)-IF(E7328=0,IF(E7327=1,IF(D7328=1,30,40)*0.18/(2*40),0),0)-IF(E7328=1,IF(E7327=0,IF(D7328=1,30,40)*0.18/(2*40),0),0)</f>
        <v/>
      </c>
      <c r="N7328" s="14" t="n">
        <v>0.09</v>
      </c>
      <c r="O7328" s="15">
        <f>K7328*N7328</f>
        <v/>
      </c>
      <c r="P7328">
        <f>IF(E7328=0,0.3,IF(D7328=1,IF(C7328&gt;=Params!$B$13-3,IF(C7328&lt;Params!$B$13,Params!$B$20,0.3),0.3),IF(C7328&gt;=Params!$B$15-3,IF(C7328&lt;Params!$B$15,Params!$B$21,0.3),0.3)))</f>
        <v/>
      </c>
    </row>
    <row r="7329" ht="15" customHeight="1" s="1">
      <c r="A7329" s="9" t="n">
        <v>7326</v>
      </c>
      <c r="B7329" s="6" t="inlineStr">
        <is>
          <t>02/11</t>
        </is>
      </c>
      <c r="C7329" s="6" t="n">
        <v>5</v>
      </c>
      <c r="D7329" s="6" t="n">
        <v>1</v>
      </c>
      <c r="E7329" s="10">
        <f>IF(D7329=1, IF(OR(C7329&lt;10, C7329&gt;=15),1,0), IF(OR(C7329&lt;7, C7329&gt;=18),1,0))</f>
        <v/>
      </c>
      <c r="F7329" s="11" t="n">
        <v>0.861</v>
      </c>
      <c r="G7329" s="12">
        <f>0*8</f>
        <v/>
      </c>
      <c r="H7329" s="12">
        <f>F7329-G7329</f>
        <v/>
      </c>
      <c r="I7329" s="10">
        <f>IF(E7329=0,"Fora",IF(E7328=0,"Carg xar",IF(H7329&lt;0,IF(M7329&lt;0.9,"Carg FV","Stby"),IF(M7329&gt;P7329,"V2H",IF(M7329&lt;0.9,"Carg xar","Stby")))))</f>
        <v/>
      </c>
      <c r="J7329" s="12">
        <f>IF(OR(I7329="Carg FV",I7329="Carg xar"),MIN(IF(I7329="Carg FV",ABS(H7329),7.4),7.4,MAX(0,(0.9-M7329)*40)*0.95),0)</f>
        <v/>
      </c>
      <c r="K7329" s="12">
        <f>IF(I7329="V2H",MIN(MAX(0,H7329),7.4,MAX(0,(M7329-P7329)*40)*0.95),0)</f>
        <v/>
      </c>
      <c r="L7329" s="12">
        <f>IF(E7329=0,0,MAX(0,H7329-K7329))</f>
        <v/>
      </c>
      <c r="M7329" s="13">
        <f>M7328+J7328/40-IF(I7328="V2H",K7328/(0.95*40),0)-IF(E7329=0,IF(E7328=1,IF(D7329=1,30,40)*0.18/(2*40),0),0)-IF(E7329=1,IF(E7328=0,IF(D7329=1,30,40)*0.18/(2*40),0),0)</f>
        <v/>
      </c>
      <c r="N7329" s="14" t="n">
        <v>0.09</v>
      </c>
      <c r="O7329" s="15">
        <f>K7329*N7329</f>
        <v/>
      </c>
      <c r="P7329">
        <f>IF(E7329=0,0.3,IF(D7329=1,IF(C7329&gt;=Params!$B$13-3,IF(C7329&lt;Params!$B$13,Params!$B$20,0.3),0.3),IF(C7329&gt;=Params!$B$15-3,IF(C7329&lt;Params!$B$15,Params!$B$21,0.3),0.3)))</f>
        <v/>
      </c>
    </row>
    <row r="7330" ht="15" customHeight="1" s="1">
      <c r="A7330" s="9" t="n">
        <v>7327</v>
      </c>
      <c r="B7330" s="6" t="inlineStr">
        <is>
          <t>02/11</t>
        </is>
      </c>
      <c r="C7330" s="6" t="n">
        <v>6</v>
      </c>
      <c r="D7330" s="6" t="n">
        <v>1</v>
      </c>
      <c r="E7330" s="10">
        <f>IF(D7330=1, IF(OR(C7330&lt;10, C7330&gt;=15),1,0), IF(OR(C7330&lt;7, C7330&gt;=18),1,0))</f>
        <v/>
      </c>
      <c r="F7330" s="11" t="n">
        <v>1.221</v>
      </c>
      <c r="G7330" s="12">
        <f>0*8</f>
        <v/>
      </c>
      <c r="H7330" s="12">
        <f>F7330-G7330</f>
        <v/>
      </c>
      <c r="I7330" s="10">
        <f>IF(E7330=0,"Fora",IF(E7329=0,"Carg xar",IF(H7330&lt;0,IF(M7330&lt;0.9,"Carg FV","Stby"),IF(M7330&gt;P7330,"V2H",IF(M7330&lt;0.9,"Carg xar","Stby")))))</f>
        <v/>
      </c>
      <c r="J7330" s="12">
        <f>IF(OR(I7330="Carg FV",I7330="Carg xar"),MIN(IF(I7330="Carg FV",ABS(H7330),7.4),7.4,MAX(0,(0.9-M7330)*40)*0.95),0)</f>
        <v/>
      </c>
      <c r="K7330" s="12">
        <f>IF(I7330="V2H",MIN(MAX(0,H7330),7.4,MAX(0,(M7330-P7330)*40)*0.95),0)</f>
        <v/>
      </c>
      <c r="L7330" s="12">
        <f>IF(E7330=0,0,MAX(0,H7330-K7330))</f>
        <v/>
      </c>
      <c r="M7330" s="13">
        <f>M7329+J7329/40-IF(I7329="V2H",K7329/(0.95*40),0)-IF(E7330=0,IF(E7329=1,IF(D7330=1,30,40)*0.18/(2*40),0),0)-IF(E7330=1,IF(E7329=0,IF(D7330=1,30,40)*0.18/(2*40),0),0)</f>
        <v/>
      </c>
      <c r="N7330" s="14" t="n">
        <v>0.09</v>
      </c>
      <c r="O7330" s="15">
        <f>K7330*N7330</f>
        <v/>
      </c>
      <c r="P7330">
        <f>IF(E7330=0,0.3,IF(D7330=1,IF(C7330&gt;=Params!$B$13-3,IF(C7330&lt;Params!$B$13,Params!$B$20,0.3),0.3),IF(C7330&gt;=Params!$B$15-3,IF(C7330&lt;Params!$B$15,Params!$B$21,0.3),0.3)))</f>
        <v/>
      </c>
    </row>
    <row r="7331" ht="15" customHeight="1" s="1">
      <c r="A7331" s="9" t="n">
        <v>7328</v>
      </c>
      <c r="B7331" s="6" t="inlineStr">
        <is>
          <t>02/11</t>
        </is>
      </c>
      <c r="C7331" s="6" t="n">
        <v>7</v>
      </c>
      <c r="D7331" s="6" t="n">
        <v>1</v>
      </c>
      <c r="E7331" s="10">
        <f>IF(D7331=1, IF(OR(C7331&lt;10, C7331&gt;=15),1,0), IF(OR(C7331&lt;7, C7331&gt;=18),1,0))</f>
        <v/>
      </c>
      <c r="F7331" s="11" t="n">
        <v>0.991</v>
      </c>
      <c r="G7331" s="12">
        <f>0*8</f>
        <v/>
      </c>
      <c r="H7331" s="12">
        <f>F7331-G7331</f>
        <v/>
      </c>
      <c r="I7331" s="10">
        <f>IF(E7331=0,"Fora",IF(E7330=0,"Carg xar",IF(H7331&lt;0,IF(M7331&lt;0.9,"Carg FV","Stby"),IF(M7331&gt;P7331,"V2H",IF(M7331&lt;0.9,"Carg xar","Stby")))))</f>
        <v/>
      </c>
      <c r="J7331" s="12">
        <f>IF(OR(I7331="Carg FV",I7331="Carg xar"),MIN(IF(I7331="Carg FV",ABS(H7331),7.4),7.4,MAX(0,(0.9-M7331)*40)*0.95),0)</f>
        <v/>
      </c>
      <c r="K7331" s="12">
        <f>IF(I7331="V2H",MIN(MAX(0,H7331),7.4,MAX(0,(M7331-P7331)*40)*0.95),0)</f>
        <v/>
      </c>
      <c r="L7331" s="12">
        <f>IF(E7331=0,0,MAX(0,H7331-K7331))</f>
        <v/>
      </c>
      <c r="M7331" s="13">
        <f>M7330+J7330/40-IF(I7330="V2H",K7330/(0.95*40),0)-IF(E7331=0,IF(E7330=1,IF(D7331=1,30,40)*0.18/(2*40),0),0)-IF(E7331=1,IF(E7330=0,IF(D7331=1,30,40)*0.18/(2*40),0),0)</f>
        <v/>
      </c>
      <c r="N7331" s="14" t="n">
        <v>0.09</v>
      </c>
      <c r="O7331" s="15">
        <f>K7331*N7331</f>
        <v/>
      </c>
      <c r="P7331">
        <f>IF(E7331=0,0.3,IF(D7331=1,IF(C7331&gt;=Params!$B$13-3,IF(C7331&lt;Params!$B$13,Params!$B$20,0.3),0.3),IF(C7331&gt;=Params!$B$15-3,IF(C7331&lt;Params!$B$15,Params!$B$21,0.3),0.3)))</f>
        <v/>
      </c>
    </row>
    <row r="7332" ht="15" customHeight="1" s="1">
      <c r="A7332" s="9" t="n">
        <v>7329</v>
      </c>
      <c r="B7332" s="6" t="inlineStr">
        <is>
          <t>02/11</t>
        </is>
      </c>
      <c r="C7332" s="6" t="n">
        <v>8</v>
      </c>
      <c r="D7332" s="6" t="n">
        <v>1</v>
      </c>
      <c r="E7332" s="10">
        <f>IF(D7332=1, IF(OR(C7332&lt;10, C7332&gt;=15),1,0), IF(OR(C7332&lt;7, C7332&gt;=18),1,0))</f>
        <v/>
      </c>
      <c r="F7332" s="11" t="n">
        <v>0.03</v>
      </c>
      <c r="G7332" s="12">
        <f>0.08*8</f>
        <v/>
      </c>
      <c r="H7332" s="12">
        <f>F7332-G7332</f>
        <v/>
      </c>
      <c r="I7332" s="10">
        <f>IF(E7332=0,"Fora",IF(E7331=0,"Carg xar",IF(H7332&lt;0,IF(M7332&lt;0.9,"Carg FV","Stby"),IF(M7332&gt;P7332,"V2H",IF(M7332&lt;0.9,"Carg xar","Stby")))))</f>
        <v/>
      </c>
      <c r="J7332" s="12">
        <f>IF(OR(I7332="Carg FV",I7332="Carg xar"),MIN(IF(I7332="Carg FV",ABS(H7332),7.4),7.4,MAX(0,(0.9-M7332)*40)*0.95),0)</f>
        <v/>
      </c>
      <c r="K7332" s="12">
        <f>IF(I7332="V2H",MIN(MAX(0,H7332),7.4,MAX(0,(M7332-P7332)*40)*0.95),0)</f>
        <v/>
      </c>
      <c r="L7332" s="12">
        <f>IF(E7332=0,0,MAX(0,H7332-K7332))</f>
        <v/>
      </c>
      <c r="M7332" s="13">
        <f>M7331+J7331/40-IF(I7331="V2H",K7331/(0.95*40),0)-IF(E7332=0,IF(E7331=1,IF(D7332=1,30,40)*0.18/(2*40),0),0)-IF(E7332=1,IF(E7331=0,IF(D7332=1,30,40)*0.18/(2*40),0),0)</f>
        <v/>
      </c>
      <c r="N7332" s="14" t="n">
        <v>0.09</v>
      </c>
      <c r="O7332" s="15">
        <f>K7332*N7332</f>
        <v/>
      </c>
      <c r="P7332">
        <f>IF(E7332=0,0.3,IF(D7332=1,IF(C7332&gt;=Params!$B$13-3,IF(C7332&lt;Params!$B$13,Params!$B$20,0.3),0.3),IF(C7332&gt;=Params!$B$15-3,IF(C7332&lt;Params!$B$15,Params!$B$21,0.3),0.3)))</f>
        <v/>
      </c>
    </row>
    <row r="7333" ht="15" customHeight="1" s="1">
      <c r="A7333" s="9" t="n">
        <v>7330</v>
      </c>
      <c r="B7333" s="6" t="inlineStr">
        <is>
          <t>02/11</t>
        </is>
      </c>
      <c r="C7333" s="6" t="n">
        <v>9</v>
      </c>
      <c r="D7333" s="6" t="n">
        <v>1</v>
      </c>
      <c r="E7333" s="10">
        <f>IF(D7333=1, IF(OR(C7333&lt;10, C7333&gt;=15),1,0), IF(OR(C7333&lt;7, C7333&gt;=18),1,0))</f>
        <v/>
      </c>
      <c r="F7333" s="11" t="n">
        <v>0</v>
      </c>
      <c r="G7333" s="12">
        <f>0.22*8</f>
        <v/>
      </c>
      <c r="H7333" s="12">
        <f>F7333-G7333</f>
        <v/>
      </c>
      <c r="I7333" s="10">
        <f>IF(E7333=0,"Fora",IF(E7332=0,"Carg xar",IF(H7333&lt;0,IF(M7333&lt;0.9,"Carg FV","Stby"),IF(M7333&gt;P7333,"V2H",IF(M7333&lt;0.9,"Carg xar","Stby")))))</f>
        <v/>
      </c>
      <c r="J7333" s="12">
        <f>IF(OR(I7333="Carg FV",I7333="Carg xar"),MIN(IF(I7333="Carg FV",ABS(H7333),7.4),7.4,MAX(0,(0.9-M7333)*40)*0.95),0)</f>
        <v/>
      </c>
      <c r="K7333" s="12">
        <f>IF(I7333="V2H",MIN(MAX(0,H7333),7.4,MAX(0,(M7333-P7333)*40)*0.95),0)</f>
        <v/>
      </c>
      <c r="L7333" s="12">
        <f>IF(E7333=0,0,MAX(0,H7333-K7333))</f>
        <v/>
      </c>
      <c r="M7333" s="13">
        <f>M7332+J7332/40-IF(I7332="V2H",K7332/(0.95*40),0)-IF(E7333=0,IF(E7332=1,IF(D7333=1,30,40)*0.18/(2*40),0),0)-IF(E7333=1,IF(E7332=0,IF(D7333=1,30,40)*0.18/(2*40),0),0)</f>
        <v/>
      </c>
      <c r="N7333" s="14" t="n">
        <v>0.09</v>
      </c>
      <c r="O7333" s="15">
        <f>K7333*N7333</f>
        <v/>
      </c>
      <c r="P7333">
        <f>IF(E7333=0,0.3,IF(D7333=1,IF(C7333&gt;=Params!$B$13-3,IF(C7333&lt;Params!$B$13,Params!$B$20,0.3),0.3),IF(C7333&gt;=Params!$B$15-3,IF(C7333&lt;Params!$B$15,Params!$B$21,0.3),0.3)))</f>
        <v/>
      </c>
    </row>
    <row r="7334" ht="15" customHeight="1" s="1">
      <c r="A7334" s="9" t="n">
        <v>7331</v>
      </c>
      <c r="B7334" s="6" t="inlineStr">
        <is>
          <t>02/11</t>
        </is>
      </c>
      <c r="C7334" s="6" t="n">
        <v>10</v>
      </c>
      <c r="D7334" s="6" t="n">
        <v>1</v>
      </c>
      <c r="E7334" s="10">
        <f>IF(D7334=1, IF(OR(C7334&lt;10, C7334&gt;=15),1,0), IF(OR(C7334&lt;7, C7334&gt;=18),1,0))</f>
        <v/>
      </c>
      <c r="F7334" s="11" t="n">
        <v>0</v>
      </c>
      <c r="G7334" s="12">
        <f>0.4*8</f>
        <v/>
      </c>
      <c r="H7334" s="12">
        <f>F7334-G7334</f>
        <v/>
      </c>
      <c r="I7334" s="10">
        <f>IF(E7334=0,"Fora",IF(E7333=0,"Carg xar",IF(H7334&lt;0,IF(M7334&lt;0.9,"Carg FV","Stby"),IF(M7334&gt;P7334,"V2H",IF(M7334&lt;0.9,"Carg xar","Stby")))))</f>
        <v/>
      </c>
      <c r="J7334" s="12">
        <f>IF(OR(I7334="Carg FV",I7334="Carg xar"),MIN(IF(I7334="Carg FV",ABS(H7334),7.4),7.4,MAX(0,(0.9-M7334)*40)*0.95),0)</f>
        <v/>
      </c>
      <c r="K7334" s="12">
        <f>IF(I7334="V2H",MIN(MAX(0,H7334),7.4,MAX(0,(M7334-P7334)*40)*0.95),0)</f>
        <v/>
      </c>
      <c r="L7334" s="12">
        <f>IF(E7334=0,0,MAX(0,H7334-K7334))</f>
        <v/>
      </c>
      <c r="M7334" s="13">
        <f>M7333+J7333/40-IF(I7333="V2H",K7333/(0.95*40),0)-IF(E7334=0,IF(E7333=1,IF(D7334=1,30,40)*0.18/(2*40),0),0)-IF(E7334=1,IF(E7333=0,IF(D7334=1,30,40)*0.18/(2*40),0),0)</f>
        <v/>
      </c>
      <c r="N7334" s="14" t="n">
        <v>0.09</v>
      </c>
      <c r="O7334" s="15">
        <f>K7334*N7334</f>
        <v/>
      </c>
      <c r="P7334">
        <f>IF(E7334=0,0.3,IF(D7334=1,IF(C7334&gt;=Params!$B$13-3,IF(C7334&lt;Params!$B$13,Params!$B$20,0.3),0.3),IF(C7334&gt;=Params!$B$15-3,IF(C7334&lt;Params!$B$15,Params!$B$21,0.3),0.3)))</f>
        <v/>
      </c>
    </row>
    <row r="7335" ht="15" customHeight="1" s="1">
      <c r="A7335" s="9" t="n">
        <v>7332</v>
      </c>
      <c r="B7335" s="6" t="inlineStr">
        <is>
          <t>02/11</t>
        </is>
      </c>
      <c r="C7335" s="6" t="n">
        <v>11</v>
      </c>
      <c r="D7335" s="6" t="n">
        <v>1</v>
      </c>
      <c r="E7335" s="10">
        <f>IF(D7335=1, IF(OR(C7335&lt;10, C7335&gt;=15),1,0), IF(OR(C7335&lt;7, C7335&gt;=18),1,0))</f>
        <v/>
      </c>
      <c r="F7335" s="11" t="n">
        <v>0</v>
      </c>
      <c r="G7335" s="12">
        <f>0.52*8</f>
        <v/>
      </c>
      <c r="H7335" s="12">
        <f>F7335-G7335</f>
        <v/>
      </c>
      <c r="I7335" s="10">
        <f>IF(E7335=0,"Fora",IF(E7334=0,"Carg xar",IF(H7335&lt;0,IF(M7335&lt;0.9,"Carg FV","Stby"),IF(M7335&gt;P7335,"V2H",IF(M7335&lt;0.9,"Carg xar","Stby")))))</f>
        <v/>
      </c>
      <c r="J7335" s="12">
        <f>IF(OR(I7335="Carg FV",I7335="Carg xar"),MIN(IF(I7335="Carg FV",ABS(H7335),7.4),7.4,MAX(0,(0.9-M7335)*40)*0.95),0)</f>
        <v/>
      </c>
      <c r="K7335" s="12">
        <f>IF(I7335="V2H",MIN(MAX(0,H7335),7.4,MAX(0,(M7335-P7335)*40)*0.95),0)</f>
        <v/>
      </c>
      <c r="L7335" s="12">
        <f>IF(E7335=0,0,MAX(0,H7335-K7335))</f>
        <v/>
      </c>
      <c r="M7335" s="13">
        <f>M7334+J7334/40-IF(I7334="V2H",K7334/(0.95*40),0)-IF(E7335=0,IF(E7334=1,IF(D7335=1,30,40)*0.18/(2*40),0),0)-IF(E7335=1,IF(E7334=0,IF(D7335=1,30,40)*0.18/(2*40),0),0)</f>
        <v/>
      </c>
      <c r="N7335" s="14" t="n">
        <v>0.09</v>
      </c>
      <c r="O7335" s="15">
        <f>K7335*N7335</f>
        <v/>
      </c>
      <c r="P7335">
        <f>IF(E7335=0,0.3,IF(D7335=1,IF(C7335&gt;=Params!$B$13-3,IF(C7335&lt;Params!$B$13,Params!$B$20,0.3),0.3),IF(C7335&gt;=Params!$B$15-3,IF(C7335&lt;Params!$B$15,Params!$B$21,0.3),0.3)))</f>
        <v/>
      </c>
    </row>
    <row r="7336" ht="15" customHeight="1" s="1">
      <c r="A7336" s="9" t="n">
        <v>7333</v>
      </c>
      <c r="B7336" s="6" t="inlineStr">
        <is>
          <t>02/11</t>
        </is>
      </c>
      <c r="C7336" s="6" t="n">
        <v>12</v>
      </c>
      <c r="D7336" s="6" t="n">
        <v>1</v>
      </c>
      <c r="E7336" s="10">
        <f>IF(D7336=1, IF(OR(C7336&lt;10, C7336&gt;=15),1,0), IF(OR(C7336&lt;7, C7336&gt;=18),1,0))</f>
        <v/>
      </c>
      <c r="F7336" s="11" t="n">
        <v>0</v>
      </c>
      <c r="G7336" s="12">
        <f>0.58*8</f>
        <v/>
      </c>
      <c r="H7336" s="12">
        <f>F7336-G7336</f>
        <v/>
      </c>
      <c r="I7336" s="10">
        <f>IF(E7336=0,"Fora",IF(E7335=0,"Carg xar",IF(H7336&lt;0,IF(M7336&lt;0.9,"Carg FV","Stby"),IF(M7336&gt;P7336,"V2H",IF(M7336&lt;0.9,"Carg xar","Stby")))))</f>
        <v/>
      </c>
      <c r="J7336" s="12">
        <f>IF(OR(I7336="Carg FV",I7336="Carg xar"),MIN(IF(I7336="Carg FV",ABS(H7336),7.4),7.4,MAX(0,(0.9-M7336)*40)*0.95),0)</f>
        <v/>
      </c>
      <c r="K7336" s="12">
        <f>IF(I7336="V2H",MIN(MAX(0,H7336),7.4,MAX(0,(M7336-P7336)*40)*0.95),0)</f>
        <v/>
      </c>
      <c r="L7336" s="12">
        <f>IF(E7336=0,0,MAX(0,H7336-K7336))</f>
        <v/>
      </c>
      <c r="M7336" s="13">
        <f>M7335+J7335/40-IF(I7335="V2H",K7335/(0.95*40),0)-IF(E7336=0,IF(E7335=1,IF(D7336=1,30,40)*0.18/(2*40),0),0)-IF(E7336=1,IF(E7335=0,IF(D7336=1,30,40)*0.18/(2*40),0),0)</f>
        <v/>
      </c>
      <c r="N7336" s="14" t="n">
        <v>0.09</v>
      </c>
      <c r="O7336" s="15">
        <f>K7336*N7336</f>
        <v/>
      </c>
      <c r="P7336">
        <f>IF(E7336=0,0.3,IF(D7336=1,IF(C7336&gt;=Params!$B$13-3,IF(C7336&lt;Params!$B$13,Params!$B$20,0.3),0.3),IF(C7336&gt;=Params!$B$15-3,IF(C7336&lt;Params!$B$15,Params!$B$21,0.3),0.3)))</f>
        <v/>
      </c>
    </row>
    <row r="7337" ht="15" customHeight="1" s="1">
      <c r="A7337" s="9" t="n">
        <v>7334</v>
      </c>
      <c r="B7337" s="6" t="inlineStr">
        <is>
          <t>02/11</t>
        </is>
      </c>
      <c r="C7337" s="6" t="n">
        <v>13</v>
      </c>
      <c r="D7337" s="6" t="n">
        <v>1</v>
      </c>
      <c r="E7337" s="10">
        <f>IF(D7337=1, IF(OR(C7337&lt;10, C7337&gt;=15),1,0), IF(OR(C7337&lt;7, C7337&gt;=18),1,0))</f>
        <v/>
      </c>
      <c r="F7337" s="11" t="n">
        <v>0</v>
      </c>
      <c r="G7337" s="12">
        <f>0.55*8</f>
        <v/>
      </c>
      <c r="H7337" s="12">
        <f>F7337-G7337</f>
        <v/>
      </c>
      <c r="I7337" s="10">
        <f>IF(E7337=0,"Fora",IF(E7336=0,"Carg xar",IF(H7337&lt;0,IF(M7337&lt;0.9,"Carg FV","Stby"),IF(M7337&gt;P7337,"V2H",IF(M7337&lt;0.9,"Carg xar","Stby")))))</f>
        <v/>
      </c>
      <c r="J7337" s="12">
        <f>IF(OR(I7337="Carg FV",I7337="Carg xar"),MIN(IF(I7337="Carg FV",ABS(H7337),7.4),7.4,MAX(0,(0.9-M7337)*40)*0.95),0)</f>
        <v/>
      </c>
      <c r="K7337" s="12">
        <f>IF(I7337="V2H",MIN(MAX(0,H7337),7.4,MAX(0,(M7337-P7337)*40)*0.95),0)</f>
        <v/>
      </c>
      <c r="L7337" s="12">
        <f>IF(E7337=0,0,MAX(0,H7337-K7337))</f>
        <v/>
      </c>
      <c r="M7337" s="13">
        <f>M7336+J7336/40-IF(I7336="V2H",K7336/(0.95*40),0)-IF(E7337=0,IF(E7336=1,IF(D7337=1,30,40)*0.18/(2*40),0),0)-IF(E7337=1,IF(E7336=0,IF(D7337=1,30,40)*0.18/(2*40),0),0)</f>
        <v/>
      </c>
      <c r="N7337" s="14" t="n">
        <v>0.09</v>
      </c>
      <c r="O7337" s="15">
        <f>K7337*N7337</f>
        <v/>
      </c>
      <c r="P7337">
        <f>IF(E7337=0,0.3,IF(D7337=1,IF(C7337&gt;=Params!$B$13-3,IF(C7337&lt;Params!$B$13,Params!$B$20,0.3),0.3),IF(C7337&gt;=Params!$B$15-3,IF(C7337&lt;Params!$B$15,Params!$B$21,0.3),0.3)))</f>
        <v/>
      </c>
    </row>
    <row r="7338" ht="15" customHeight="1" s="1">
      <c r="A7338" s="9" t="n">
        <v>7335</v>
      </c>
      <c r="B7338" s="6" t="inlineStr">
        <is>
          <t>02/11</t>
        </is>
      </c>
      <c r="C7338" s="6" t="n">
        <v>14</v>
      </c>
      <c r="D7338" s="6" t="n">
        <v>1</v>
      </c>
      <c r="E7338" s="10">
        <f>IF(D7338=1, IF(OR(C7338&lt;10, C7338&gt;=15),1,0), IF(OR(C7338&lt;7, C7338&gt;=18),1,0))</f>
        <v/>
      </c>
      <c r="F7338" s="11" t="n">
        <v>0</v>
      </c>
      <c r="G7338" s="12">
        <f>0.42*8</f>
        <v/>
      </c>
      <c r="H7338" s="12">
        <f>F7338-G7338</f>
        <v/>
      </c>
      <c r="I7338" s="10">
        <f>IF(E7338=0,"Fora",IF(E7337=0,"Carg xar",IF(H7338&lt;0,IF(M7338&lt;0.9,"Carg FV","Stby"),IF(M7338&gt;P7338,"V2H",IF(M7338&lt;0.9,"Carg xar","Stby")))))</f>
        <v/>
      </c>
      <c r="J7338" s="12">
        <f>IF(OR(I7338="Carg FV",I7338="Carg xar"),MIN(IF(I7338="Carg FV",ABS(H7338),7.4),7.4,MAX(0,(0.9-M7338)*40)*0.95),0)</f>
        <v/>
      </c>
      <c r="K7338" s="12">
        <f>IF(I7338="V2H",MIN(MAX(0,H7338),7.4,MAX(0,(M7338-P7338)*40)*0.95),0)</f>
        <v/>
      </c>
      <c r="L7338" s="12">
        <f>IF(E7338=0,0,MAX(0,H7338-K7338))</f>
        <v/>
      </c>
      <c r="M7338" s="13">
        <f>M7337+J7337/40-IF(I7337="V2H",K7337/(0.95*40),0)-IF(E7338=0,IF(E7337=1,IF(D7338=1,30,40)*0.18/(2*40),0),0)-IF(E7338=1,IF(E7337=0,IF(D7338=1,30,40)*0.18/(2*40),0),0)</f>
        <v/>
      </c>
      <c r="N7338" s="14" t="n">
        <v>0.09</v>
      </c>
      <c r="O7338" s="15">
        <f>K7338*N7338</f>
        <v/>
      </c>
      <c r="P7338">
        <f>IF(E7338=0,0.3,IF(D7338=1,IF(C7338&gt;=Params!$B$13-3,IF(C7338&lt;Params!$B$13,Params!$B$20,0.3),0.3),IF(C7338&gt;=Params!$B$15-3,IF(C7338&lt;Params!$B$15,Params!$B$21,0.3),0.3)))</f>
        <v/>
      </c>
    </row>
    <row r="7339" ht="15" customHeight="1" s="1">
      <c r="A7339" s="9" t="n">
        <v>7336</v>
      </c>
      <c r="B7339" s="6" t="inlineStr">
        <is>
          <t>02/11</t>
        </is>
      </c>
      <c r="C7339" s="6" t="n">
        <v>15</v>
      </c>
      <c r="D7339" s="6" t="n">
        <v>1</v>
      </c>
      <c r="E7339" s="10">
        <f>IF(D7339=1, IF(OR(C7339&lt;10, C7339&gt;=15),1,0), IF(OR(C7339&lt;7, C7339&gt;=18),1,0))</f>
        <v/>
      </c>
      <c r="F7339" s="11" t="n">
        <v>0</v>
      </c>
      <c r="G7339" s="12">
        <f>0.25*8</f>
        <v/>
      </c>
      <c r="H7339" s="12">
        <f>F7339-G7339</f>
        <v/>
      </c>
      <c r="I7339" s="10">
        <f>IF(E7339=0,"Fora",IF(E7338=0,"Carg xar",IF(H7339&lt;0,IF(M7339&lt;0.9,"Carg FV","Stby"),IF(M7339&gt;P7339,"V2H",IF(M7339&lt;0.9,"Carg xar","Stby")))))</f>
        <v/>
      </c>
      <c r="J7339" s="12">
        <f>IF(OR(I7339="Carg FV",I7339="Carg xar"),MIN(IF(I7339="Carg FV",ABS(H7339),7.4),7.4,MAX(0,(0.9-M7339)*40)*0.95),0)</f>
        <v/>
      </c>
      <c r="K7339" s="12">
        <f>IF(I7339="V2H",MIN(MAX(0,H7339),7.4,MAX(0,(M7339-P7339)*40)*0.95),0)</f>
        <v/>
      </c>
      <c r="L7339" s="12">
        <f>IF(E7339=0,0,MAX(0,H7339-K7339))</f>
        <v/>
      </c>
      <c r="M7339" s="13">
        <f>M7338+J7338/40-IF(I7338="V2H",K7338/(0.95*40),0)-IF(E7339=0,IF(E7338=1,IF(D7339=1,30,40)*0.18/(2*40),0),0)-IF(E7339=1,IF(E7338=0,IF(D7339=1,30,40)*0.18/(2*40),0),0)</f>
        <v/>
      </c>
      <c r="N7339" s="14" t="n">
        <v>0.09</v>
      </c>
      <c r="O7339" s="15">
        <f>K7339*N7339</f>
        <v/>
      </c>
      <c r="P7339">
        <f>IF(E7339=0,0.3,IF(D7339=1,IF(C7339&gt;=Params!$B$13-3,IF(C7339&lt;Params!$B$13,Params!$B$20,0.3),0.3),IF(C7339&gt;=Params!$B$15-3,IF(C7339&lt;Params!$B$15,Params!$B$21,0.3),0.3)))</f>
        <v/>
      </c>
    </row>
    <row r="7340" ht="15" customHeight="1" s="1">
      <c r="A7340" s="9" t="n">
        <v>7337</v>
      </c>
      <c r="B7340" s="6" t="inlineStr">
        <is>
          <t>02/11</t>
        </is>
      </c>
      <c r="C7340" s="6" t="n">
        <v>16</v>
      </c>
      <c r="D7340" s="6" t="n">
        <v>1</v>
      </c>
      <c r="E7340" s="10">
        <f>IF(D7340=1, IF(OR(C7340&lt;10, C7340&gt;=15),1,0), IF(OR(C7340&lt;7, C7340&gt;=18),1,0))</f>
        <v/>
      </c>
      <c r="F7340" s="11" t="n">
        <v>0.397</v>
      </c>
      <c r="G7340" s="12">
        <f>0.08*8</f>
        <v/>
      </c>
      <c r="H7340" s="12">
        <f>F7340-G7340</f>
        <v/>
      </c>
      <c r="I7340" s="10">
        <f>IF(E7340=0,"Fora",IF(E7339=0,"Carg xar",IF(H7340&lt;0,IF(M7340&lt;0.9,"Carg FV","Stby"),IF(M7340&gt;P7340,"V2H",IF(M7340&lt;0.9,"Carg xar","Stby")))))</f>
        <v/>
      </c>
      <c r="J7340" s="12">
        <f>IF(OR(I7340="Carg FV",I7340="Carg xar"),MIN(IF(I7340="Carg FV",ABS(H7340),7.4),7.4,MAX(0,(0.9-M7340)*40)*0.95),0)</f>
        <v/>
      </c>
      <c r="K7340" s="12">
        <f>IF(I7340="V2H",MIN(MAX(0,H7340),7.4,MAX(0,(M7340-P7340)*40)*0.95),0)</f>
        <v/>
      </c>
      <c r="L7340" s="12">
        <f>IF(E7340=0,0,MAX(0,H7340-K7340))</f>
        <v/>
      </c>
      <c r="M7340" s="13">
        <f>M7339+J7339/40-IF(I7339="V2H",K7339/(0.95*40),0)-IF(E7340=0,IF(E7339=1,IF(D7340=1,30,40)*0.18/(2*40),0),0)-IF(E7340=1,IF(E7339=0,IF(D7340=1,30,40)*0.18/(2*40),0),0)</f>
        <v/>
      </c>
      <c r="N7340" s="14" t="n">
        <v>0.09</v>
      </c>
      <c r="O7340" s="15">
        <f>K7340*N7340</f>
        <v/>
      </c>
      <c r="P7340">
        <f>IF(E7340=0,0.3,IF(D7340=1,IF(C7340&gt;=Params!$B$13-3,IF(C7340&lt;Params!$B$13,Params!$B$20,0.3),0.3),IF(C7340&gt;=Params!$B$15-3,IF(C7340&lt;Params!$B$15,Params!$B$21,0.3),0.3)))</f>
        <v/>
      </c>
    </row>
    <row r="7341" ht="15" customHeight="1" s="1">
      <c r="A7341" s="9" t="n">
        <v>7338</v>
      </c>
      <c r="B7341" s="6" t="inlineStr">
        <is>
          <t>02/11</t>
        </is>
      </c>
      <c r="C7341" s="6" t="n">
        <v>17</v>
      </c>
      <c r="D7341" s="6" t="n">
        <v>1</v>
      </c>
      <c r="E7341" s="10">
        <f>IF(D7341=1, IF(OR(C7341&lt;10, C7341&gt;=15),1,0), IF(OR(C7341&lt;7, C7341&gt;=18),1,0))</f>
        <v/>
      </c>
      <c r="F7341" s="11" t="n">
        <v>1.548</v>
      </c>
      <c r="G7341" s="12">
        <f>0*8</f>
        <v/>
      </c>
      <c r="H7341" s="12">
        <f>F7341-G7341</f>
        <v/>
      </c>
      <c r="I7341" s="10">
        <f>IF(E7341=0,"Fora",IF(E7340=0,"Carg xar",IF(H7341&lt;0,IF(M7341&lt;0.9,"Carg FV","Stby"),IF(M7341&gt;P7341,"V2H",IF(M7341&lt;0.9,"Carg xar","Stby")))))</f>
        <v/>
      </c>
      <c r="J7341" s="12">
        <f>IF(OR(I7341="Carg FV",I7341="Carg xar"),MIN(IF(I7341="Carg FV",ABS(H7341),7.4),7.4,MAX(0,(0.9-M7341)*40)*0.95),0)</f>
        <v/>
      </c>
      <c r="K7341" s="12">
        <f>IF(I7341="V2H",MIN(MAX(0,H7341),7.4,MAX(0,(M7341-P7341)*40)*0.95),0)</f>
        <v/>
      </c>
      <c r="L7341" s="12">
        <f>IF(E7341=0,0,MAX(0,H7341-K7341))</f>
        <v/>
      </c>
      <c r="M7341" s="13">
        <f>M7340+J7340/40-IF(I7340="V2H",K7340/(0.95*40),0)-IF(E7341=0,IF(E7340=1,IF(D7341=1,30,40)*0.18/(2*40),0),0)-IF(E7341=1,IF(E7340=0,IF(D7341=1,30,40)*0.18/(2*40),0),0)</f>
        <v/>
      </c>
      <c r="N7341" s="14" t="n">
        <v>0.09</v>
      </c>
      <c r="O7341" s="15">
        <f>K7341*N7341</f>
        <v/>
      </c>
      <c r="P7341">
        <f>IF(E7341=0,0.3,IF(D7341=1,IF(C7341&gt;=Params!$B$13-3,IF(C7341&lt;Params!$B$13,Params!$B$20,0.3),0.3),IF(C7341&gt;=Params!$B$15-3,IF(C7341&lt;Params!$B$15,Params!$B$21,0.3),0.3)))</f>
        <v/>
      </c>
    </row>
    <row r="7342" ht="15" customHeight="1" s="1">
      <c r="A7342" s="9" t="n">
        <v>7339</v>
      </c>
      <c r="B7342" s="6" t="inlineStr">
        <is>
          <t>02/11</t>
        </is>
      </c>
      <c r="C7342" s="6" t="n">
        <v>18</v>
      </c>
      <c r="D7342" s="6" t="n">
        <v>1</v>
      </c>
      <c r="E7342" s="10">
        <f>IF(D7342=1, IF(OR(C7342&lt;10, C7342&gt;=15),1,0), IF(OR(C7342&lt;7, C7342&gt;=18),1,0))</f>
        <v/>
      </c>
      <c r="F7342" s="11" t="n">
        <v>1.846</v>
      </c>
      <c r="G7342" s="12">
        <f>0*8</f>
        <v/>
      </c>
      <c r="H7342" s="12">
        <f>F7342-G7342</f>
        <v/>
      </c>
      <c r="I7342" s="10">
        <f>IF(E7342=0,"Fora",IF(E7341=0,"Carg xar",IF(H7342&lt;0,IF(M7342&lt;0.9,"Carg FV","Stby"),IF(M7342&gt;P7342,"V2H",IF(M7342&lt;0.9,"Carg xar","Stby")))))</f>
        <v/>
      </c>
      <c r="J7342" s="12">
        <f>IF(OR(I7342="Carg FV",I7342="Carg xar"),MIN(IF(I7342="Carg FV",ABS(H7342),7.4),7.4,MAX(0,(0.9-M7342)*40)*0.95),0)</f>
        <v/>
      </c>
      <c r="K7342" s="12">
        <f>IF(I7342="V2H",MIN(MAX(0,H7342),7.4,MAX(0,(M7342-P7342)*40)*0.95),0)</f>
        <v/>
      </c>
      <c r="L7342" s="12">
        <f>IF(E7342=0,0,MAX(0,H7342-K7342))</f>
        <v/>
      </c>
      <c r="M7342" s="13">
        <f>M7341+J7341/40-IF(I7341="V2H",K7341/(0.95*40),0)-IF(E7342=0,IF(E7341=1,IF(D7342=1,30,40)*0.18/(2*40),0),0)-IF(E7342=1,IF(E7341=0,IF(D7342=1,30,40)*0.18/(2*40),0),0)</f>
        <v/>
      </c>
      <c r="N7342" s="14" t="n">
        <v>0.09</v>
      </c>
      <c r="O7342" s="15">
        <f>K7342*N7342</f>
        <v/>
      </c>
      <c r="P7342">
        <f>IF(E7342=0,0.3,IF(D7342=1,IF(C7342&gt;=Params!$B$13-3,IF(C7342&lt;Params!$B$13,Params!$B$20,0.3),0.3),IF(C7342&gt;=Params!$B$15-3,IF(C7342&lt;Params!$B$15,Params!$B$21,0.3),0.3)))</f>
        <v/>
      </c>
    </row>
    <row r="7343" ht="15" customHeight="1" s="1">
      <c r="A7343" s="9" t="n">
        <v>7340</v>
      </c>
      <c r="B7343" s="6" t="inlineStr">
        <is>
          <t>02/11</t>
        </is>
      </c>
      <c r="C7343" s="6" t="n">
        <v>19</v>
      </c>
      <c r="D7343" s="6" t="n">
        <v>1</v>
      </c>
      <c r="E7343" s="10">
        <f>IF(D7343=1, IF(OR(C7343&lt;10, C7343&gt;=15),1,0), IF(OR(C7343&lt;7, C7343&gt;=18),1,0))</f>
        <v/>
      </c>
      <c r="F7343" s="11" t="n">
        <v>1.251</v>
      </c>
      <c r="G7343" s="12">
        <f>0*8</f>
        <v/>
      </c>
      <c r="H7343" s="12">
        <f>F7343-G7343</f>
        <v/>
      </c>
      <c r="I7343" s="10">
        <f>IF(E7343=0,"Fora",IF(E7342=0,"Carg xar",IF(H7343&lt;0,IF(M7343&lt;0.9,"Carg FV","Stby"),IF(M7343&gt;P7343,"V2H",IF(M7343&lt;0.9,"Carg xar","Stby")))))</f>
        <v/>
      </c>
      <c r="J7343" s="12">
        <f>IF(OR(I7343="Carg FV",I7343="Carg xar"),MIN(IF(I7343="Carg FV",ABS(H7343),7.4),7.4,MAX(0,(0.9-M7343)*40)*0.95),0)</f>
        <v/>
      </c>
      <c r="K7343" s="12">
        <f>IF(I7343="V2H",MIN(MAX(0,H7343),7.4,MAX(0,(M7343-P7343)*40)*0.95),0)</f>
        <v/>
      </c>
      <c r="L7343" s="12">
        <f>IF(E7343=0,0,MAX(0,H7343-K7343))</f>
        <v/>
      </c>
      <c r="M7343" s="13">
        <f>M7342+J7342/40-IF(I7342="V2H",K7342/(0.95*40),0)-IF(E7343=0,IF(E7342=1,IF(D7343=1,30,40)*0.18/(2*40),0),0)-IF(E7343=1,IF(E7342=0,IF(D7343=1,30,40)*0.18/(2*40),0),0)</f>
        <v/>
      </c>
      <c r="N7343" s="14" t="n">
        <v>0.09</v>
      </c>
      <c r="O7343" s="15">
        <f>K7343*N7343</f>
        <v/>
      </c>
      <c r="P7343">
        <f>IF(E7343=0,0.3,IF(D7343=1,IF(C7343&gt;=Params!$B$13-3,IF(C7343&lt;Params!$B$13,Params!$B$20,0.3),0.3),IF(C7343&gt;=Params!$B$15-3,IF(C7343&lt;Params!$B$15,Params!$B$21,0.3),0.3)))</f>
        <v/>
      </c>
    </row>
    <row r="7344" ht="15" customHeight="1" s="1">
      <c r="A7344" s="9" t="n">
        <v>7341</v>
      </c>
      <c r="B7344" s="6" t="inlineStr">
        <is>
          <t>02/11</t>
        </is>
      </c>
      <c r="C7344" s="6" t="n">
        <v>20</v>
      </c>
      <c r="D7344" s="6" t="n">
        <v>1</v>
      </c>
      <c r="E7344" s="10">
        <f>IF(D7344=1, IF(OR(C7344&lt;10, C7344&gt;=15),1,0), IF(OR(C7344&lt;7, C7344&gt;=18),1,0))</f>
        <v/>
      </c>
      <c r="F7344" s="11" t="n">
        <v>1.329</v>
      </c>
      <c r="G7344" s="12">
        <f>0*8</f>
        <v/>
      </c>
      <c r="H7344" s="12">
        <f>F7344-G7344</f>
        <v/>
      </c>
      <c r="I7344" s="10">
        <f>IF(E7344=0,"Fora",IF(E7343=0,"Carg xar",IF(H7344&lt;0,IF(M7344&lt;0.9,"Carg FV","Stby"),IF(M7344&gt;P7344,"V2H",IF(M7344&lt;0.9,"Carg xar","Stby")))))</f>
        <v/>
      </c>
      <c r="J7344" s="12">
        <f>IF(OR(I7344="Carg FV",I7344="Carg xar"),MIN(IF(I7344="Carg FV",ABS(H7344),7.4),7.4,MAX(0,(0.9-M7344)*40)*0.95),0)</f>
        <v/>
      </c>
      <c r="K7344" s="12">
        <f>IF(I7344="V2H",MIN(MAX(0,H7344),7.4,MAX(0,(M7344-P7344)*40)*0.95),0)</f>
        <v/>
      </c>
      <c r="L7344" s="12">
        <f>IF(E7344=0,0,MAX(0,H7344-K7344))</f>
        <v/>
      </c>
      <c r="M7344" s="13">
        <f>M7343+J7343/40-IF(I7343="V2H",K7343/(0.95*40),0)-IF(E7344=0,IF(E7343=1,IF(D7344=1,30,40)*0.18/(2*40),0),0)-IF(E7344=1,IF(E7343=0,IF(D7344=1,30,40)*0.18/(2*40),0),0)</f>
        <v/>
      </c>
      <c r="N7344" s="14" t="n">
        <v>0.09</v>
      </c>
      <c r="O7344" s="15">
        <f>K7344*N7344</f>
        <v/>
      </c>
      <c r="P7344">
        <f>IF(E7344=0,0.3,IF(D7344=1,IF(C7344&gt;=Params!$B$13-3,IF(C7344&lt;Params!$B$13,Params!$B$20,0.3),0.3),IF(C7344&gt;=Params!$B$15-3,IF(C7344&lt;Params!$B$15,Params!$B$21,0.3),0.3)))</f>
        <v/>
      </c>
    </row>
    <row r="7345" ht="15" customHeight="1" s="1">
      <c r="A7345" s="9" t="n">
        <v>7342</v>
      </c>
      <c r="B7345" s="6" t="inlineStr">
        <is>
          <t>02/11</t>
        </is>
      </c>
      <c r="C7345" s="6" t="n">
        <v>21</v>
      </c>
      <c r="D7345" s="6" t="n">
        <v>1</v>
      </c>
      <c r="E7345" s="10">
        <f>IF(D7345=1, IF(OR(C7345&lt;10, C7345&gt;=15),1,0), IF(OR(C7345&lt;7, C7345&gt;=18),1,0))</f>
        <v/>
      </c>
      <c r="F7345" s="11" t="n">
        <v>1.826</v>
      </c>
      <c r="G7345" s="12">
        <f>0*8</f>
        <v/>
      </c>
      <c r="H7345" s="12">
        <f>F7345-G7345</f>
        <v/>
      </c>
      <c r="I7345" s="10">
        <f>IF(E7345=0,"Fora",IF(E7344=0,"Carg xar",IF(H7345&lt;0,IF(M7345&lt;0.9,"Carg FV","Stby"),IF(M7345&gt;P7345,"V2H",IF(M7345&lt;0.9,"Carg xar","Stby")))))</f>
        <v/>
      </c>
      <c r="J7345" s="12">
        <f>IF(OR(I7345="Carg FV",I7345="Carg xar"),MIN(IF(I7345="Carg FV",ABS(H7345),7.4),7.4,MAX(0,(0.9-M7345)*40)*0.95),0)</f>
        <v/>
      </c>
      <c r="K7345" s="12">
        <f>IF(I7345="V2H",MIN(MAX(0,H7345),7.4,MAX(0,(M7345-P7345)*40)*0.95),0)</f>
        <v/>
      </c>
      <c r="L7345" s="12">
        <f>IF(E7345=0,0,MAX(0,H7345-K7345))</f>
        <v/>
      </c>
      <c r="M7345" s="13">
        <f>M7344+J7344/40-IF(I7344="V2H",K7344/(0.95*40),0)-IF(E7345=0,IF(E7344=1,IF(D7345=1,30,40)*0.18/(2*40),0),0)-IF(E7345=1,IF(E7344=0,IF(D7345=1,30,40)*0.18/(2*40),0),0)</f>
        <v/>
      </c>
      <c r="N7345" s="14" t="n">
        <v>0.09</v>
      </c>
      <c r="O7345" s="15">
        <f>K7345*N7345</f>
        <v/>
      </c>
      <c r="P7345">
        <f>IF(E7345=0,0.3,IF(D7345=1,IF(C7345&gt;=Params!$B$13-3,IF(C7345&lt;Params!$B$13,Params!$B$20,0.3),0.3),IF(C7345&gt;=Params!$B$15-3,IF(C7345&lt;Params!$B$15,Params!$B$21,0.3),0.3)))</f>
        <v/>
      </c>
    </row>
    <row r="7346" ht="15" customHeight="1" s="1">
      <c r="A7346" s="9" t="n">
        <v>7343</v>
      </c>
      <c r="B7346" s="6" t="inlineStr">
        <is>
          <t>02/11</t>
        </is>
      </c>
      <c r="C7346" s="6" t="n">
        <v>22</v>
      </c>
      <c r="D7346" s="6" t="n">
        <v>1</v>
      </c>
      <c r="E7346" s="10">
        <f>IF(D7346=1, IF(OR(C7346&lt;10, C7346&gt;=15),1,0), IF(OR(C7346&lt;7, C7346&gt;=18),1,0))</f>
        <v/>
      </c>
      <c r="F7346" s="11" t="n">
        <v>1.756</v>
      </c>
      <c r="G7346" s="12">
        <f>0*8</f>
        <v/>
      </c>
      <c r="H7346" s="12">
        <f>F7346-G7346</f>
        <v/>
      </c>
      <c r="I7346" s="10">
        <f>IF(E7346=0,"Fora",IF(E7345=0,"Carg xar",IF(H7346&lt;0,IF(M7346&lt;0.9,"Carg FV","Stby"),IF(M7346&gt;P7346,"V2H",IF(M7346&lt;0.9,"Carg xar","Stby")))))</f>
        <v/>
      </c>
      <c r="J7346" s="12">
        <f>IF(OR(I7346="Carg FV",I7346="Carg xar"),MIN(IF(I7346="Carg FV",ABS(H7346),7.4),7.4,MAX(0,(0.9-M7346)*40)*0.95),0)</f>
        <v/>
      </c>
      <c r="K7346" s="12">
        <f>IF(I7346="V2H",MIN(MAX(0,H7346),7.4,MAX(0,(M7346-P7346)*40)*0.95),0)</f>
        <v/>
      </c>
      <c r="L7346" s="12">
        <f>IF(E7346=0,0,MAX(0,H7346-K7346))</f>
        <v/>
      </c>
      <c r="M7346" s="13">
        <f>M7345+J7345/40-IF(I7345="V2H",K7345/(0.95*40),0)-IF(E7346=0,IF(E7345=1,IF(D7346=1,30,40)*0.18/(2*40),0),0)-IF(E7346=1,IF(E7345=0,IF(D7346=1,30,40)*0.18/(2*40),0),0)</f>
        <v/>
      </c>
      <c r="N7346" s="14" t="n">
        <v>0.09</v>
      </c>
      <c r="O7346" s="15">
        <f>K7346*N7346</f>
        <v/>
      </c>
      <c r="P7346">
        <f>IF(E7346=0,0.3,IF(D7346=1,IF(C7346&gt;=Params!$B$13-3,IF(C7346&lt;Params!$B$13,Params!$B$20,0.3),0.3),IF(C7346&gt;=Params!$B$15-3,IF(C7346&lt;Params!$B$15,Params!$B$21,0.3),0.3)))</f>
        <v/>
      </c>
    </row>
    <row r="7347" ht="15" customHeight="1" s="1">
      <c r="A7347" s="9" t="n">
        <v>7344</v>
      </c>
      <c r="B7347" s="6" t="inlineStr">
        <is>
          <t>02/11</t>
        </is>
      </c>
      <c r="C7347" s="6" t="n">
        <v>23</v>
      </c>
      <c r="D7347" s="6" t="n">
        <v>1</v>
      </c>
      <c r="E7347" s="10">
        <f>IF(D7347=1, IF(OR(C7347&lt;10, C7347&gt;=15),1,0), IF(OR(C7347&lt;7, C7347&gt;=18),1,0))</f>
        <v/>
      </c>
      <c r="F7347" s="11" t="n">
        <v>1.444</v>
      </c>
      <c r="G7347" s="12">
        <f>0*8</f>
        <v/>
      </c>
      <c r="H7347" s="12">
        <f>F7347-G7347</f>
        <v/>
      </c>
      <c r="I7347" s="10">
        <f>IF(E7347=0,"Fora",IF(E7346=0,"Carg xar",IF(H7347&lt;0,IF(M7347&lt;0.9,"Carg FV","Stby"),IF(M7347&gt;P7347,"V2H",IF(M7347&lt;0.9,"Carg xar","Stby")))))</f>
        <v/>
      </c>
      <c r="J7347" s="12">
        <f>IF(OR(I7347="Carg FV",I7347="Carg xar"),MIN(IF(I7347="Carg FV",ABS(H7347),7.4),7.4,MAX(0,(0.9-M7347)*40)*0.95),0)</f>
        <v/>
      </c>
      <c r="K7347" s="12">
        <f>IF(I7347="V2H",MIN(MAX(0,H7347),7.4,MAX(0,(M7347-P7347)*40)*0.95),0)</f>
        <v/>
      </c>
      <c r="L7347" s="12">
        <f>IF(E7347=0,0,MAX(0,H7347-K7347))</f>
        <v/>
      </c>
      <c r="M7347" s="13">
        <f>M7346+J7346/40-IF(I7346="V2H",K7346/(0.95*40),0)-IF(E7347=0,IF(E7346=1,IF(D7347=1,30,40)*0.18/(2*40),0),0)-IF(E7347=1,IF(E7346=0,IF(D7347=1,30,40)*0.18/(2*40),0),0)</f>
        <v/>
      </c>
      <c r="N7347" s="14" t="n">
        <v>0.09</v>
      </c>
      <c r="O7347" s="15">
        <f>K7347*N7347</f>
        <v/>
      </c>
      <c r="P7347">
        <f>IF(E7347=0,0.3,IF(D7347=1,IF(C7347&gt;=Params!$B$13-3,IF(C7347&lt;Params!$B$13,Params!$B$20,0.3),0.3),IF(C7347&gt;=Params!$B$15-3,IF(C7347&lt;Params!$B$15,Params!$B$21,0.3),0.3)))</f>
        <v/>
      </c>
    </row>
    <row r="7348" ht="15" customHeight="1" s="1">
      <c r="A7348" s="9" t="n">
        <v>7345</v>
      </c>
      <c r="B7348" s="6" t="inlineStr">
        <is>
          <t>03/11</t>
        </is>
      </c>
      <c r="C7348" s="6" t="n">
        <v>0</v>
      </c>
      <c r="D7348" s="6" t="n">
        <v>0</v>
      </c>
      <c r="E7348" s="10">
        <f>IF(D7348=1, IF(OR(C7348&lt;10, C7348&gt;=15),1,0), IF(OR(C7348&lt;7, C7348&gt;=18),1,0))</f>
        <v/>
      </c>
      <c r="F7348" s="11" t="n">
        <v>1.027</v>
      </c>
      <c r="G7348" s="12">
        <f>0*8</f>
        <v/>
      </c>
      <c r="H7348" s="12">
        <f>F7348-G7348</f>
        <v/>
      </c>
      <c r="I7348" s="10">
        <f>IF(E7348=0,"Fora",IF(E7347=0,"Carg xar",IF(H7348&lt;0,IF(M7348&lt;0.9,"Carg FV","Stby"),IF(M7348&gt;P7348,"V2H",IF(M7348&lt;0.9,"Carg xar","Stby")))))</f>
        <v/>
      </c>
      <c r="J7348" s="12">
        <f>IF(OR(I7348="Carg FV",I7348="Carg xar"),MIN(IF(I7348="Carg FV",ABS(H7348),7.4),7.4,MAX(0,(0.9-M7348)*40)*0.95),0)</f>
        <v/>
      </c>
      <c r="K7348" s="12">
        <f>IF(I7348="V2H",MIN(MAX(0,H7348),7.4,MAX(0,(M7348-P7348)*40)*0.95),0)</f>
        <v/>
      </c>
      <c r="L7348" s="12">
        <f>IF(E7348=0,0,MAX(0,H7348-K7348))</f>
        <v/>
      </c>
      <c r="M7348" s="13">
        <f>M7347+J7347/40-IF(I7347="V2H",K7347/(0.95*40),0)-IF(E7348=0,IF(E7347=1,IF(D7348=1,30,40)*0.18/(2*40),0),0)-IF(E7348=1,IF(E7347=0,IF(D7348=1,30,40)*0.18/(2*40),0),0)</f>
        <v/>
      </c>
      <c r="N7348" s="14" t="n">
        <v>0.09</v>
      </c>
      <c r="O7348" s="15">
        <f>K7348*N7348</f>
        <v/>
      </c>
      <c r="P7348">
        <f>IF(E7348=0,0.3,IF(D7348=1,IF(C7348&gt;=Params!$B$13-3,IF(C7348&lt;Params!$B$13,Params!$B$20,0.3),0.3),IF(C7348&gt;=Params!$B$15-3,IF(C7348&lt;Params!$B$15,Params!$B$21,0.3),0.3)))</f>
        <v/>
      </c>
    </row>
    <row r="7349" ht="15" customHeight="1" s="1">
      <c r="A7349" s="9" t="n">
        <v>7346</v>
      </c>
      <c r="B7349" s="6" t="inlineStr">
        <is>
          <t>03/11</t>
        </is>
      </c>
      <c r="C7349" s="6" t="n">
        <v>1</v>
      </c>
      <c r="D7349" s="6" t="n">
        <v>0</v>
      </c>
      <c r="E7349" s="10">
        <f>IF(D7349=1, IF(OR(C7349&lt;10, C7349&gt;=15),1,0), IF(OR(C7349&lt;7, C7349&gt;=18),1,0))</f>
        <v/>
      </c>
      <c r="F7349" s="11" t="n">
        <v>1.744</v>
      </c>
      <c r="G7349" s="12">
        <f>0*8</f>
        <v/>
      </c>
      <c r="H7349" s="12">
        <f>F7349-G7349</f>
        <v/>
      </c>
      <c r="I7349" s="10">
        <f>IF(E7349=0,"Fora",IF(E7348=0,"Carg xar",IF(H7349&lt;0,IF(M7349&lt;0.9,"Carg FV","Stby"),IF(M7349&gt;P7349,"V2H",IF(M7349&lt;0.9,"Carg xar","Stby")))))</f>
        <v/>
      </c>
      <c r="J7349" s="12">
        <f>IF(OR(I7349="Carg FV",I7349="Carg xar"),MIN(IF(I7349="Carg FV",ABS(H7349),7.4),7.4,MAX(0,(0.9-M7349)*40)*0.95),0)</f>
        <v/>
      </c>
      <c r="K7349" s="12">
        <f>IF(I7349="V2H",MIN(MAX(0,H7349),7.4,MAX(0,(M7349-P7349)*40)*0.95),0)</f>
        <v/>
      </c>
      <c r="L7349" s="12">
        <f>IF(E7349=0,0,MAX(0,H7349-K7349))</f>
        <v/>
      </c>
      <c r="M7349" s="13">
        <f>M7348+J7348/40-IF(I7348="V2H",K7348/(0.95*40),0)-IF(E7349=0,IF(E7348=1,IF(D7349=1,30,40)*0.18/(2*40),0),0)-IF(E7349=1,IF(E7348=0,IF(D7349=1,30,40)*0.18/(2*40),0),0)</f>
        <v/>
      </c>
      <c r="N7349" s="14" t="n">
        <v>0.09</v>
      </c>
      <c r="O7349" s="15">
        <f>K7349*N7349</f>
        <v/>
      </c>
      <c r="P7349">
        <f>IF(E7349=0,0.3,IF(D7349=1,IF(C7349&gt;=Params!$B$13-3,IF(C7349&lt;Params!$B$13,Params!$B$20,0.3),0.3),IF(C7349&gt;=Params!$B$15-3,IF(C7349&lt;Params!$B$15,Params!$B$21,0.3),0.3)))</f>
        <v/>
      </c>
    </row>
    <row r="7350" ht="15" customHeight="1" s="1">
      <c r="A7350" s="9" t="n">
        <v>7347</v>
      </c>
      <c r="B7350" s="6" t="inlineStr">
        <is>
          <t>03/11</t>
        </is>
      </c>
      <c r="C7350" s="6" t="n">
        <v>2</v>
      </c>
      <c r="D7350" s="6" t="n">
        <v>0</v>
      </c>
      <c r="E7350" s="10">
        <f>IF(D7350=1, IF(OR(C7350&lt;10, C7350&gt;=15),1,0), IF(OR(C7350&lt;7, C7350&gt;=18),1,0))</f>
        <v/>
      </c>
      <c r="F7350" s="11" t="n">
        <v>1.473</v>
      </c>
      <c r="G7350" s="12">
        <f>0*8</f>
        <v/>
      </c>
      <c r="H7350" s="12">
        <f>F7350-G7350</f>
        <v/>
      </c>
      <c r="I7350" s="10">
        <f>IF(E7350=0,"Fora",IF(E7349=0,"Carg xar",IF(H7350&lt;0,IF(M7350&lt;0.9,"Carg FV","Stby"),IF(M7350&gt;P7350,"V2H",IF(M7350&lt;0.9,"Carg xar","Stby")))))</f>
        <v/>
      </c>
      <c r="J7350" s="12">
        <f>IF(OR(I7350="Carg FV",I7350="Carg xar"),MIN(IF(I7350="Carg FV",ABS(H7350),7.4),7.4,MAX(0,(0.9-M7350)*40)*0.95),0)</f>
        <v/>
      </c>
      <c r="K7350" s="12">
        <f>IF(I7350="V2H",MIN(MAX(0,H7350),7.4,MAX(0,(M7350-P7350)*40)*0.95),0)</f>
        <v/>
      </c>
      <c r="L7350" s="12">
        <f>IF(E7350=0,0,MAX(0,H7350-K7350))</f>
        <v/>
      </c>
      <c r="M7350" s="13">
        <f>M7349+J7349/40-IF(I7349="V2H",K7349/(0.95*40),0)-IF(E7350=0,IF(E7349=1,IF(D7350=1,30,40)*0.18/(2*40),0),0)-IF(E7350=1,IF(E7349=0,IF(D7350=1,30,40)*0.18/(2*40),0),0)</f>
        <v/>
      </c>
      <c r="N7350" s="14" t="n">
        <v>0.09</v>
      </c>
      <c r="O7350" s="15">
        <f>K7350*N7350</f>
        <v/>
      </c>
      <c r="P7350">
        <f>IF(E7350=0,0.3,IF(D7350=1,IF(C7350&gt;=Params!$B$13-3,IF(C7350&lt;Params!$B$13,Params!$B$20,0.3),0.3),IF(C7350&gt;=Params!$B$15-3,IF(C7350&lt;Params!$B$15,Params!$B$21,0.3),0.3)))</f>
        <v/>
      </c>
    </row>
    <row r="7351" ht="15" customHeight="1" s="1">
      <c r="A7351" s="9" t="n">
        <v>7348</v>
      </c>
      <c r="B7351" s="6" t="inlineStr">
        <is>
          <t>03/11</t>
        </is>
      </c>
      <c r="C7351" s="6" t="n">
        <v>3</v>
      </c>
      <c r="D7351" s="6" t="n">
        <v>0</v>
      </c>
      <c r="E7351" s="10">
        <f>IF(D7351=1, IF(OR(C7351&lt;10, C7351&gt;=15),1,0), IF(OR(C7351&lt;7, C7351&gt;=18),1,0))</f>
        <v/>
      </c>
      <c r="F7351" s="11" t="n">
        <v>1.441</v>
      </c>
      <c r="G7351" s="12">
        <f>0*8</f>
        <v/>
      </c>
      <c r="H7351" s="12">
        <f>F7351-G7351</f>
        <v/>
      </c>
      <c r="I7351" s="10">
        <f>IF(E7351=0,"Fora",IF(E7350=0,"Carg xar",IF(H7351&lt;0,IF(M7351&lt;0.9,"Carg FV","Stby"),IF(M7351&gt;P7351,"V2H",IF(M7351&lt;0.9,"Carg xar","Stby")))))</f>
        <v/>
      </c>
      <c r="J7351" s="12">
        <f>IF(OR(I7351="Carg FV",I7351="Carg xar"),MIN(IF(I7351="Carg FV",ABS(H7351),7.4),7.4,MAX(0,(0.9-M7351)*40)*0.95),0)</f>
        <v/>
      </c>
      <c r="K7351" s="12">
        <f>IF(I7351="V2H",MIN(MAX(0,H7351),7.4,MAX(0,(M7351-P7351)*40)*0.95),0)</f>
        <v/>
      </c>
      <c r="L7351" s="12">
        <f>IF(E7351=0,0,MAX(0,H7351-K7351))</f>
        <v/>
      </c>
      <c r="M7351" s="13">
        <f>M7350+J7350/40-IF(I7350="V2H",K7350/(0.95*40),0)-IF(E7351=0,IF(E7350=1,IF(D7351=1,30,40)*0.18/(2*40),0),0)-IF(E7351=1,IF(E7350=0,IF(D7351=1,30,40)*0.18/(2*40),0),0)</f>
        <v/>
      </c>
      <c r="N7351" s="14" t="n">
        <v>0.09</v>
      </c>
      <c r="O7351" s="15">
        <f>K7351*N7351</f>
        <v/>
      </c>
      <c r="P7351">
        <f>IF(E7351=0,0.3,IF(D7351=1,IF(C7351&gt;=Params!$B$13-3,IF(C7351&lt;Params!$B$13,Params!$B$20,0.3),0.3),IF(C7351&gt;=Params!$B$15-3,IF(C7351&lt;Params!$B$15,Params!$B$21,0.3),0.3)))</f>
        <v/>
      </c>
    </row>
    <row r="7352" ht="15" customHeight="1" s="1">
      <c r="A7352" s="9" t="n">
        <v>7349</v>
      </c>
      <c r="B7352" s="6" t="inlineStr">
        <is>
          <t>03/11</t>
        </is>
      </c>
      <c r="C7352" s="6" t="n">
        <v>4</v>
      </c>
      <c r="D7352" s="6" t="n">
        <v>0</v>
      </c>
      <c r="E7352" s="10">
        <f>IF(D7352=1, IF(OR(C7352&lt;10, C7352&gt;=15),1,0), IF(OR(C7352&lt;7, C7352&gt;=18),1,0))</f>
        <v/>
      </c>
      <c r="F7352" s="11" t="n">
        <v>1.033</v>
      </c>
      <c r="G7352" s="12">
        <f>0*8</f>
        <v/>
      </c>
      <c r="H7352" s="12">
        <f>F7352-G7352</f>
        <v/>
      </c>
      <c r="I7352" s="10">
        <f>IF(E7352=0,"Fora",IF(E7351=0,"Carg xar",IF(H7352&lt;0,IF(M7352&lt;0.9,"Carg FV","Stby"),IF(M7352&gt;P7352,"V2H",IF(M7352&lt;0.9,"Carg xar","Stby")))))</f>
        <v/>
      </c>
      <c r="J7352" s="12">
        <f>IF(OR(I7352="Carg FV",I7352="Carg xar"),MIN(IF(I7352="Carg FV",ABS(H7352),7.4),7.4,MAX(0,(0.9-M7352)*40)*0.95),0)</f>
        <v/>
      </c>
      <c r="K7352" s="12">
        <f>IF(I7352="V2H",MIN(MAX(0,H7352),7.4,MAX(0,(M7352-P7352)*40)*0.95),0)</f>
        <v/>
      </c>
      <c r="L7352" s="12">
        <f>IF(E7352=0,0,MAX(0,H7352-K7352))</f>
        <v/>
      </c>
      <c r="M7352" s="13">
        <f>M7351+J7351/40-IF(I7351="V2H",K7351/(0.95*40),0)-IF(E7352=0,IF(E7351=1,IF(D7352=1,30,40)*0.18/(2*40),0),0)-IF(E7352=1,IF(E7351=0,IF(D7352=1,30,40)*0.18/(2*40),0),0)</f>
        <v/>
      </c>
      <c r="N7352" s="14" t="n">
        <v>0.09</v>
      </c>
      <c r="O7352" s="15">
        <f>K7352*N7352</f>
        <v/>
      </c>
      <c r="P7352">
        <f>IF(E7352=0,0.3,IF(D7352=1,IF(C7352&gt;=Params!$B$13-3,IF(C7352&lt;Params!$B$13,Params!$B$20,0.3),0.3),IF(C7352&gt;=Params!$B$15-3,IF(C7352&lt;Params!$B$15,Params!$B$21,0.3),0.3)))</f>
        <v/>
      </c>
    </row>
    <row r="7353" ht="15" customHeight="1" s="1">
      <c r="A7353" s="9" t="n">
        <v>7350</v>
      </c>
      <c r="B7353" s="6" t="inlineStr">
        <is>
          <t>03/11</t>
        </is>
      </c>
      <c r="C7353" s="6" t="n">
        <v>5</v>
      </c>
      <c r="D7353" s="6" t="n">
        <v>0</v>
      </c>
      <c r="E7353" s="10">
        <f>IF(D7353=1, IF(OR(C7353&lt;10, C7353&gt;=15),1,0), IF(OR(C7353&lt;7, C7353&gt;=18),1,0))</f>
        <v/>
      </c>
      <c r="F7353" s="11" t="n">
        <v>1.625</v>
      </c>
      <c r="G7353" s="12">
        <f>0*8</f>
        <v/>
      </c>
      <c r="H7353" s="12">
        <f>F7353-G7353</f>
        <v/>
      </c>
      <c r="I7353" s="10">
        <f>IF(E7353=0,"Fora",IF(E7352=0,"Carg xar",IF(H7353&lt;0,IF(M7353&lt;0.9,"Carg FV","Stby"),IF(M7353&gt;P7353,"V2H",IF(M7353&lt;0.9,"Carg xar","Stby")))))</f>
        <v/>
      </c>
      <c r="J7353" s="12">
        <f>IF(OR(I7353="Carg FV",I7353="Carg xar"),MIN(IF(I7353="Carg FV",ABS(H7353),7.4),7.4,MAX(0,(0.9-M7353)*40)*0.95),0)</f>
        <v/>
      </c>
      <c r="K7353" s="12">
        <f>IF(I7353="V2H",MIN(MAX(0,H7353),7.4,MAX(0,(M7353-P7353)*40)*0.95),0)</f>
        <v/>
      </c>
      <c r="L7353" s="12">
        <f>IF(E7353=0,0,MAX(0,H7353-K7353))</f>
        <v/>
      </c>
      <c r="M7353" s="13">
        <f>M7352+J7352/40-IF(I7352="V2H",K7352/(0.95*40),0)-IF(E7353=0,IF(E7352=1,IF(D7353=1,30,40)*0.18/(2*40),0),0)-IF(E7353=1,IF(E7352=0,IF(D7353=1,30,40)*0.18/(2*40),0),0)</f>
        <v/>
      </c>
      <c r="N7353" s="14" t="n">
        <v>0.09</v>
      </c>
      <c r="O7353" s="15">
        <f>K7353*N7353</f>
        <v/>
      </c>
      <c r="P7353">
        <f>IF(E7353=0,0.3,IF(D7353=1,IF(C7353&gt;=Params!$B$13-3,IF(C7353&lt;Params!$B$13,Params!$B$20,0.3),0.3),IF(C7353&gt;=Params!$B$15-3,IF(C7353&lt;Params!$B$15,Params!$B$21,0.3),0.3)))</f>
        <v/>
      </c>
    </row>
    <row r="7354" ht="15" customHeight="1" s="1">
      <c r="A7354" s="9" t="n">
        <v>7351</v>
      </c>
      <c r="B7354" s="6" t="inlineStr">
        <is>
          <t>03/11</t>
        </is>
      </c>
      <c r="C7354" s="6" t="n">
        <v>6</v>
      </c>
      <c r="D7354" s="6" t="n">
        <v>0</v>
      </c>
      <c r="E7354" s="10">
        <f>IF(D7354=1, IF(OR(C7354&lt;10, C7354&gt;=15),1,0), IF(OR(C7354&lt;7, C7354&gt;=18),1,0))</f>
        <v/>
      </c>
      <c r="F7354" s="11" t="n">
        <v>1.563</v>
      </c>
      <c r="G7354" s="12">
        <f>0*8</f>
        <v/>
      </c>
      <c r="H7354" s="12">
        <f>F7354-G7354</f>
        <v/>
      </c>
      <c r="I7354" s="10">
        <f>IF(E7354=0,"Fora",IF(E7353=0,"Carg xar",IF(H7354&lt;0,IF(M7354&lt;0.9,"Carg FV","Stby"),IF(M7354&gt;P7354,"V2H",IF(M7354&lt;0.9,"Carg xar","Stby")))))</f>
        <v/>
      </c>
      <c r="J7354" s="12">
        <f>IF(OR(I7354="Carg FV",I7354="Carg xar"),MIN(IF(I7354="Carg FV",ABS(H7354),7.4),7.4,MAX(0,(0.9-M7354)*40)*0.95),0)</f>
        <v/>
      </c>
      <c r="K7354" s="12">
        <f>IF(I7354="V2H",MIN(MAX(0,H7354),7.4,MAX(0,(M7354-P7354)*40)*0.95),0)</f>
        <v/>
      </c>
      <c r="L7354" s="12">
        <f>IF(E7354=0,0,MAX(0,H7354-K7354))</f>
        <v/>
      </c>
      <c r="M7354" s="13">
        <f>M7353+J7353/40-IF(I7353="V2H",K7353/(0.95*40),0)-IF(E7354=0,IF(E7353=1,IF(D7354=1,30,40)*0.18/(2*40),0),0)-IF(E7354=1,IF(E7353=0,IF(D7354=1,30,40)*0.18/(2*40),0),0)</f>
        <v/>
      </c>
      <c r="N7354" s="14" t="n">
        <v>0.09</v>
      </c>
      <c r="O7354" s="15">
        <f>K7354*N7354</f>
        <v/>
      </c>
      <c r="P7354">
        <f>IF(E7354=0,0.3,IF(D7354=1,IF(C7354&gt;=Params!$B$13-3,IF(C7354&lt;Params!$B$13,Params!$B$20,0.3),0.3),IF(C7354&gt;=Params!$B$15-3,IF(C7354&lt;Params!$B$15,Params!$B$21,0.3),0.3)))</f>
        <v/>
      </c>
    </row>
    <row r="7355" ht="15" customHeight="1" s="1">
      <c r="A7355" s="9" t="n">
        <v>7352</v>
      </c>
      <c r="B7355" s="6" t="inlineStr">
        <is>
          <t>03/11</t>
        </is>
      </c>
      <c r="C7355" s="6" t="n">
        <v>7</v>
      </c>
      <c r="D7355" s="6" t="n">
        <v>0</v>
      </c>
      <c r="E7355" s="10">
        <f>IF(D7355=1, IF(OR(C7355&lt;10, C7355&gt;=15),1,0), IF(OR(C7355&lt;7, C7355&gt;=18),1,0))</f>
        <v/>
      </c>
      <c r="F7355" s="11" t="n">
        <v>2.372</v>
      </c>
      <c r="G7355" s="12">
        <f>0*8</f>
        <v/>
      </c>
      <c r="H7355" s="12">
        <f>F7355-G7355</f>
        <v/>
      </c>
      <c r="I7355" s="10">
        <f>IF(E7355=0,"Fora",IF(E7354=0,"Carg xar",IF(H7355&lt;0,IF(M7355&lt;0.9,"Carg FV","Stby"),IF(M7355&gt;P7355,"V2H",IF(M7355&lt;0.9,"Carg xar","Stby")))))</f>
        <v/>
      </c>
      <c r="J7355" s="12">
        <f>IF(OR(I7355="Carg FV",I7355="Carg xar"),MIN(IF(I7355="Carg FV",ABS(H7355),7.4),7.4,MAX(0,(0.9-M7355)*40)*0.95),0)</f>
        <v/>
      </c>
      <c r="K7355" s="12">
        <f>IF(I7355="V2H",MIN(MAX(0,H7355),7.4,MAX(0,(M7355-P7355)*40)*0.95),0)</f>
        <v/>
      </c>
      <c r="L7355" s="12">
        <f>IF(E7355=0,0,MAX(0,H7355-K7355))</f>
        <v/>
      </c>
      <c r="M7355" s="13">
        <f>M7354+J7354/40-IF(I7354="V2H",K7354/(0.95*40),0)-IF(E7355=0,IF(E7354=1,IF(D7355=1,30,40)*0.18/(2*40),0),0)-IF(E7355=1,IF(E7354=0,IF(D7355=1,30,40)*0.18/(2*40),0),0)</f>
        <v/>
      </c>
      <c r="N7355" s="14" t="n">
        <v>0.09</v>
      </c>
      <c r="O7355" s="15">
        <f>K7355*N7355</f>
        <v/>
      </c>
      <c r="P7355">
        <f>IF(E7355=0,0.3,IF(D7355=1,IF(C7355&gt;=Params!$B$13-3,IF(C7355&lt;Params!$B$13,Params!$B$20,0.3),0.3),IF(C7355&gt;=Params!$B$15-3,IF(C7355&lt;Params!$B$15,Params!$B$21,0.3),0.3)))</f>
        <v/>
      </c>
    </row>
    <row r="7356" ht="15" customHeight="1" s="1">
      <c r="A7356" s="9" t="n">
        <v>7353</v>
      </c>
      <c r="B7356" s="6" t="inlineStr">
        <is>
          <t>03/11</t>
        </is>
      </c>
      <c r="C7356" s="6" t="n">
        <v>8</v>
      </c>
      <c r="D7356" s="6" t="n">
        <v>0</v>
      </c>
      <c r="E7356" s="10">
        <f>IF(D7356=1, IF(OR(C7356&lt;10, C7356&gt;=15),1,0), IF(OR(C7356&lt;7, C7356&gt;=18),1,0))</f>
        <v/>
      </c>
      <c r="F7356" s="11" t="n">
        <v>0</v>
      </c>
      <c r="G7356" s="12">
        <f>0.08*8</f>
        <v/>
      </c>
      <c r="H7356" s="12">
        <f>F7356-G7356</f>
        <v/>
      </c>
      <c r="I7356" s="10">
        <f>IF(E7356=0,"Fora",IF(E7355=0,"Carg xar",IF(H7356&lt;0,IF(M7356&lt;0.9,"Carg FV","Stby"),IF(M7356&gt;P7356,"V2H",IF(M7356&lt;0.9,"Carg xar","Stby")))))</f>
        <v/>
      </c>
      <c r="J7356" s="12">
        <f>IF(OR(I7356="Carg FV",I7356="Carg xar"),MIN(IF(I7356="Carg FV",ABS(H7356),7.4),7.4,MAX(0,(0.9-M7356)*40)*0.95),0)</f>
        <v/>
      </c>
      <c r="K7356" s="12">
        <f>IF(I7356="V2H",MIN(MAX(0,H7356),7.4,MAX(0,(M7356-P7356)*40)*0.95),0)</f>
        <v/>
      </c>
      <c r="L7356" s="12">
        <f>IF(E7356=0,0,MAX(0,H7356-K7356))</f>
        <v/>
      </c>
      <c r="M7356" s="13">
        <f>M7355+J7355/40-IF(I7355="V2H",K7355/(0.95*40),0)-IF(E7356=0,IF(E7355=1,IF(D7356=1,30,40)*0.18/(2*40),0),0)-IF(E7356=1,IF(E7355=0,IF(D7356=1,30,40)*0.18/(2*40),0),0)</f>
        <v/>
      </c>
      <c r="N7356" s="14" t="n">
        <v>0.15</v>
      </c>
      <c r="O7356" s="15">
        <f>K7356*N7356</f>
        <v/>
      </c>
      <c r="P7356">
        <f>IF(E7356=0,0.3,IF(D7356=1,IF(C7356&gt;=Params!$B$13-3,IF(C7356&lt;Params!$B$13,Params!$B$20,0.3),0.3),IF(C7356&gt;=Params!$B$15-3,IF(C7356&lt;Params!$B$15,Params!$B$21,0.3),0.3)))</f>
        <v/>
      </c>
    </row>
    <row r="7357" ht="15" customHeight="1" s="1">
      <c r="A7357" s="9" t="n">
        <v>7354</v>
      </c>
      <c r="B7357" s="6" t="inlineStr">
        <is>
          <t>03/11</t>
        </is>
      </c>
      <c r="C7357" s="6" t="n">
        <v>9</v>
      </c>
      <c r="D7357" s="6" t="n">
        <v>0</v>
      </c>
      <c r="E7357" s="10">
        <f>IF(D7357=1, IF(OR(C7357&lt;10, C7357&gt;=15),1,0), IF(OR(C7357&lt;7, C7357&gt;=18),1,0))</f>
        <v/>
      </c>
      <c r="F7357" s="11" t="n">
        <v>0</v>
      </c>
      <c r="G7357" s="12">
        <f>0.22*8</f>
        <v/>
      </c>
      <c r="H7357" s="12">
        <f>F7357-G7357</f>
        <v/>
      </c>
      <c r="I7357" s="10">
        <f>IF(E7357=0,"Fora",IF(E7356=0,"Carg xar",IF(H7357&lt;0,IF(M7357&lt;0.9,"Carg FV","Stby"),IF(M7357&gt;P7357,"V2H",IF(M7357&lt;0.9,"Carg xar","Stby")))))</f>
        <v/>
      </c>
      <c r="J7357" s="12">
        <f>IF(OR(I7357="Carg FV",I7357="Carg xar"),MIN(IF(I7357="Carg FV",ABS(H7357),7.4),7.4,MAX(0,(0.9-M7357)*40)*0.95),0)</f>
        <v/>
      </c>
      <c r="K7357" s="12">
        <f>IF(I7357="V2H",MIN(MAX(0,H7357),7.4,MAX(0,(M7357-P7357)*40)*0.95),0)</f>
        <v/>
      </c>
      <c r="L7357" s="12">
        <f>IF(E7357=0,0,MAX(0,H7357-K7357))</f>
        <v/>
      </c>
      <c r="M7357" s="13">
        <f>M7356+J7356/40-IF(I7356="V2H",K7356/(0.95*40),0)-IF(E7357=0,IF(E7356=1,IF(D7357=1,30,40)*0.18/(2*40),0),0)-IF(E7357=1,IF(E7356=0,IF(D7357=1,30,40)*0.18/(2*40),0),0)</f>
        <v/>
      </c>
      <c r="N7357" s="14" t="n">
        <v>0.15</v>
      </c>
      <c r="O7357" s="15">
        <f>K7357*N7357</f>
        <v/>
      </c>
      <c r="P7357">
        <f>IF(E7357=0,0.3,IF(D7357=1,IF(C7357&gt;=Params!$B$13-3,IF(C7357&lt;Params!$B$13,Params!$B$20,0.3),0.3),IF(C7357&gt;=Params!$B$15-3,IF(C7357&lt;Params!$B$15,Params!$B$21,0.3),0.3)))</f>
        <v/>
      </c>
    </row>
    <row r="7358" ht="15" customHeight="1" s="1">
      <c r="A7358" s="9" t="n">
        <v>7355</v>
      </c>
      <c r="B7358" s="6" t="inlineStr">
        <is>
          <t>03/11</t>
        </is>
      </c>
      <c r="C7358" s="6" t="n">
        <v>10</v>
      </c>
      <c r="D7358" s="6" t="n">
        <v>0</v>
      </c>
      <c r="E7358" s="10">
        <f>IF(D7358=1, IF(OR(C7358&lt;10, C7358&gt;=15),1,0), IF(OR(C7358&lt;7, C7358&gt;=18),1,0))</f>
        <v/>
      </c>
      <c r="F7358" s="11" t="n">
        <v>0</v>
      </c>
      <c r="G7358" s="12">
        <f>0.4*8</f>
        <v/>
      </c>
      <c r="H7358" s="12">
        <f>F7358-G7358</f>
        <v/>
      </c>
      <c r="I7358" s="10">
        <f>IF(E7358=0,"Fora",IF(E7357=0,"Carg xar",IF(H7358&lt;0,IF(M7358&lt;0.9,"Carg FV","Stby"),IF(M7358&gt;P7358,"V2H",IF(M7358&lt;0.9,"Carg xar","Stby")))))</f>
        <v/>
      </c>
      <c r="J7358" s="12">
        <f>IF(OR(I7358="Carg FV",I7358="Carg xar"),MIN(IF(I7358="Carg FV",ABS(H7358),7.4),7.4,MAX(0,(0.9-M7358)*40)*0.95),0)</f>
        <v/>
      </c>
      <c r="K7358" s="12">
        <f>IF(I7358="V2H",MIN(MAX(0,H7358),7.4,MAX(0,(M7358-P7358)*40)*0.95),0)</f>
        <v/>
      </c>
      <c r="L7358" s="12">
        <f>IF(E7358=0,0,MAX(0,H7358-K7358))</f>
        <v/>
      </c>
      <c r="M7358" s="13">
        <f>M7357+J7357/40-IF(I7357="V2H",K7357/(0.95*40),0)-IF(E7358=0,IF(E7357=1,IF(D7358=1,30,40)*0.18/(2*40),0),0)-IF(E7358=1,IF(E7357=0,IF(D7358=1,30,40)*0.18/(2*40),0),0)</f>
        <v/>
      </c>
      <c r="N7358" s="14" t="n">
        <v>0.2</v>
      </c>
      <c r="O7358" s="15">
        <f>K7358*N7358</f>
        <v/>
      </c>
      <c r="P7358">
        <f>IF(E7358=0,0.3,IF(D7358=1,IF(C7358&gt;=Params!$B$13-3,IF(C7358&lt;Params!$B$13,Params!$B$20,0.3),0.3),IF(C7358&gt;=Params!$B$15-3,IF(C7358&lt;Params!$B$15,Params!$B$21,0.3),0.3)))</f>
        <v/>
      </c>
    </row>
    <row r="7359" ht="15" customHeight="1" s="1">
      <c r="A7359" s="9" t="n">
        <v>7356</v>
      </c>
      <c r="B7359" s="6" t="inlineStr">
        <is>
          <t>03/11</t>
        </is>
      </c>
      <c r="C7359" s="6" t="n">
        <v>11</v>
      </c>
      <c r="D7359" s="6" t="n">
        <v>0</v>
      </c>
      <c r="E7359" s="10">
        <f>IF(D7359=1, IF(OR(C7359&lt;10, C7359&gt;=15),1,0), IF(OR(C7359&lt;7, C7359&gt;=18),1,0))</f>
        <v/>
      </c>
      <c r="F7359" s="11" t="n">
        <v>0</v>
      </c>
      <c r="G7359" s="12">
        <f>0.52*8</f>
        <v/>
      </c>
      <c r="H7359" s="12">
        <f>F7359-G7359</f>
        <v/>
      </c>
      <c r="I7359" s="10">
        <f>IF(E7359=0,"Fora",IF(E7358=0,"Carg xar",IF(H7359&lt;0,IF(M7359&lt;0.9,"Carg FV","Stby"),IF(M7359&gt;P7359,"V2H",IF(M7359&lt;0.9,"Carg xar","Stby")))))</f>
        <v/>
      </c>
      <c r="J7359" s="12">
        <f>IF(OR(I7359="Carg FV",I7359="Carg xar"),MIN(IF(I7359="Carg FV",ABS(H7359),7.4),7.4,MAX(0,(0.9-M7359)*40)*0.95),0)</f>
        <v/>
      </c>
      <c r="K7359" s="12">
        <f>IF(I7359="V2H",MIN(MAX(0,H7359),7.4,MAX(0,(M7359-P7359)*40)*0.95),0)</f>
        <v/>
      </c>
      <c r="L7359" s="12">
        <f>IF(E7359=0,0,MAX(0,H7359-K7359))</f>
        <v/>
      </c>
      <c r="M7359" s="13">
        <f>M7358+J7358/40-IF(I7358="V2H",K7358/(0.95*40),0)-IF(E7359=0,IF(E7358=1,IF(D7359=1,30,40)*0.18/(2*40),0),0)-IF(E7359=1,IF(E7358=0,IF(D7359=1,30,40)*0.18/(2*40),0),0)</f>
        <v/>
      </c>
      <c r="N7359" s="14" t="n">
        <v>0.2</v>
      </c>
      <c r="O7359" s="15">
        <f>K7359*N7359</f>
        <v/>
      </c>
      <c r="P7359">
        <f>IF(E7359=0,0.3,IF(D7359=1,IF(C7359&gt;=Params!$B$13-3,IF(C7359&lt;Params!$B$13,Params!$B$20,0.3),0.3),IF(C7359&gt;=Params!$B$15-3,IF(C7359&lt;Params!$B$15,Params!$B$21,0.3),0.3)))</f>
        <v/>
      </c>
    </row>
    <row r="7360" ht="15" customHeight="1" s="1">
      <c r="A7360" s="9" t="n">
        <v>7357</v>
      </c>
      <c r="B7360" s="6" t="inlineStr">
        <is>
          <t>03/11</t>
        </is>
      </c>
      <c r="C7360" s="6" t="n">
        <v>12</v>
      </c>
      <c r="D7360" s="6" t="n">
        <v>0</v>
      </c>
      <c r="E7360" s="10">
        <f>IF(D7360=1, IF(OR(C7360&lt;10, C7360&gt;=15),1,0), IF(OR(C7360&lt;7, C7360&gt;=18),1,0))</f>
        <v/>
      </c>
      <c r="F7360" s="11" t="n">
        <v>0</v>
      </c>
      <c r="G7360" s="12">
        <f>0.58*8</f>
        <v/>
      </c>
      <c r="H7360" s="12">
        <f>F7360-G7360</f>
        <v/>
      </c>
      <c r="I7360" s="10">
        <f>IF(E7360=0,"Fora",IF(E7359=0,"Carg xar",IF(H7360&lt;0,IF(M7360&lt;0.9,"Carg FV","Stby"),IF(M7360&gt;P7360,"V2H",IF(M7360&lt;0.9,"Carg xar","Stby")))))</f>
        <v/>
      </c>
      <c r="J7360" s="12">
        <f>IF(OR(I7360="Carg FV",I7360="Carg xar"),MIN(IF(I7360="Carg FV",ABS(H7360),7.4),7.4,MAX(0,(0.9-M7360)*40)*0.95),0)</f>
        <v/>
      </c>
      <c r="K7360" s="12">
        <f>IF(I7360="V2H",MIN(MAX(0,H7360),7.4,MAX(0,(M7360-P7360)*40)*0.95),0)</f>
        <v/>
      </c>
      <c r="L7360" s="12">
        <f>IF(E7360=0,0,MAX(0,H7360-K7360))</f>
        <v/>
      </c>
      <c r="M7360" s="13">
        <f>M7359+J7359/40-IF(I7359="V2H",K7359/(0.95*40),0)-IF(E7360=0,IF(E7359=1,IF(D7360=1,30,40)*0.18/(2*40),0),0)-IF(E7360=1,IF(E7359=0,IF(D7360=1,30,40)*0.18/(2*40),0),0)</f>
        <v/>
      </c>
      <c r="N7360" s="14" t="n">
        <v>0.2</v>
      </c>
      <c r="O7360" s="15">
        <f>K7360*N7360</f>
        <v/>
      </c>
      <c r="P7360">
        <f>IF(E7360=0,0.3,IF(D7360=1,IF(C7360&gt;=Params!$B$13-3,IF(C7360&lt;Params!$B$13,Params!$B$20,0.3),0.3),IF(C7360&gt;=Params!$B$15-3,IF(C7360&lt;Params!$B$15,Params!$B$21,0.3),0.3)))</f>
        <v/>
      </c>
    </row>
    <row r="7361" ht="15" customHeight="1" s="1">
      <c r="A7361" s="9" t="n">
        <v>7358</v>
      </c>
      <c r="B7361" s="6" t="inlineStr">
        <is>
          <t>03/11</t>
        </is>
      </c>
      <c r="C7361" s="6" t="n">
        <v>13</v>
      </c>
      <c r="D7361" s="6" t="n">
        <v>0</v>
      </c>
      <c r="E7361" s="10">
        <f>IF(D7361=1, IF(OR(C7361&lt;10, C7361&gt;=15),1,0), IF(OR(C7361&lt;7, C7361&gt;=18),1,0))</f>
        <v/>
      </c>
      <c r="F7361" s="11" t="n">
        <v>0</v>
      </c>
      <c r="G7361" s="12">
        <f>0.55*8</f>
        <v/>
      </c>
      <c r="H7361" s="12">
        <f>F7361-G7361</f>
        <v/>
      </c>
      <c r="I7361" s="10">
        <f>IF(E7361=0,"Fora",IF(E7360=0,"Carg xar",IF(H7361&lt;0,IF(M7361&lt;0.9,"Carg FV","Stby"),IF(M7361&gt;P7361,"V2H",IF(M7361&lt;0.9,"Carg xar","Stby")))))</f>
        <v/>
      </c>
      <c r="J7361" s="12">
        <f>IF(OR(I7361="Carg FV",I7361="Carg xar"),MIN(IF(I7361="Carg FV",ABS(H7361),7.4),7.4,MAX(0,(0.9-M7361)*40)*0.95),0)</f>
        <v/>
      </c>
      <c r="K7361" s="12">
        <f>IF(I7361="V2H",MIN(MAX(0,H7361),7.4,MAX(0,(M7361-P7361)*40)*0.95),0)</f>
        <v/>
      </c>
      <c r="L7361" s="12">
        <f>IF(E7361=0,0,MAX(0,H7361-K7361))</f>
        <v/>
      </c>
      <c r="M7361" s="13">
        <f>M7360+J7360/40-IF(I7360="V2H",K7360/(0.95*40),0)-IF(E7361=0,IF(E7360=1,IF(D7361=1,30,40)*0.18/(2*40),0),0)-IF(E7361=1,IF(E7360=0,IF(D7361=1,30,40)*0.18/(2*40),0),0)</f>
        <v/>
      </c>
      <c r="N7361" s="14" t="n">
        <v>0.2</v>
      </c>
      <c r="O7361" s="15">
        <f>K7361*N7361</f>
        <v/>
      </c>
      <c r="P7361">
        <f>IF(E7361=0,0.3,IF(D7361=1,IF(C7361&gt;=Params!$B$13-3,IF(C7361&lt;Params!$B$13,Params!$B$20,0.3),0.3),IF(C7361&gt;=Params!$B$15-3,IF(C7361&lt;Params!$B$15,Params!$B$21,0.3),0.3)))</f>
        <v/>
      </c>
    </row>
    <row r="7362" ht="15" customHeight="1" s="1">
      <c r="A7362" s="9" t="n">
        <v>7359</v>
      </c>
      <c r="B7362" s="6" t="inlineStr">
        <is>
          <t>03/11</t>
        </is>
      </c>
      <c r="C7362" s="6" t="n">
        <v>14</v>
      </c>
      <c r="D7362" s="6" t="n">
        <v>0</v>
      </c>
      <c r="E7362" s="10">
        <f>IF(D7362=1, IF(OR(C7362&lt;10, C7362&gt;=15),1,0), IF(OR(C7362&lt;7, C7362&gt;=18),1,0))</f>
        <v/>
      </c>
      <c r="F7362" s="11" t="n">
        <v>0</v>
      </c>
      <c r="G7362" s="12">
        <f>0.42*8</f>
        <v/>
      </c>
      <c r="H7362" s="12">
        <f>F7362-G7362</f>
        <v/>
      </c>
      <c r="I7362" s="10">
        <f>IF(E7362=0,"Fora",IF(E7361=0,"Carg xar",IF(H7362&lt;0,IF(M7362&lt;0.9,"Carg FV","Stby"),IF(M7362&gt;P7362,"V2H",IF(M7362&lt;0.9,"Carg xar","Stby")))))</f>
        <v/>
      </c>
      <c r="J7362" s="12">
        <f>IF(OR(I7362="Carg FV",I7362="Carg xar"),MIN(IF(I7362="Carg FV",ABS(H7362),7.4),7.4,MAX(0,(0.9-M7362)*40)*0.95),0)</f>
        <v/>
      </c>
      <c r="K7362" s="12">
        <f>IF(I7362="V2H",MIN(MAX(0,H7362),7.4,MAX(0,(M7362-P7362)*40)*0.95),0)</f>
        <v/>
      </c>
      <c r="L7362" s="12">
        <f>IF(E7362=0,0,MAX(0,H7362-K7362))</f>
        <v/>
      </c>
      <c r="M7362" s="13">
        <f>M7361+J7361/40-IF(I7361="V2H",K7361/(0.95*40),0)-IF(E7362=0,IF(E7361=1,IF(D7362=1,30,40)*0.18/(2*40),0),0)-IF(E7362=1,IF(E7361=0,IF(D7362=1,30,40)*0.18/(2*40),0),0)</f>
        <v/>
      </c>
      <c r="N7362" s="14" t="n">
        <v>0.15</v>
      </c>
      <c r="O7362" s="15">
        <f>K7362*N7362</f>
        <v/>
      </c>
      <c r="P7362">
        <f>IF(E7362=0,0.3,IF(D7362=1,IF(C7362&gt;=Params!$B$13-3,IF(C7362&lt;Params!$B$13,Params!$B$20,0.3),0.3),IF(C7362&gt;=Params!$B$15-3,IF(C7362&lt;Params!$B$15,Params!$B$21,0.3),0.3)))</f>
        <v/>
      </c>
    </row>
    <row r="7363" ht="15" customHeight="1" s="1">
      <c r="A7363" s="9" t="n">
        <v>7360</v>
      </c>
      <c r="B7363" s="6" t="inlineStr">
        <is>
          <t>03/11</t>
        </is>
      </c>
      <c r="C7363" s="6" t="n">
        <v>15</v>
      </c>
      <c r="D7363" s="6" t="n">
        <v>0</v>
      </c>
      <c r="E7363" s="10">
        <f>IF(D7363=1, IF(OR(C7363&lt;10, C7363&gt;=15),1,0), IF(OR(C7363&lt;7, C7363&gt;=18),1,0))</f>
        <v/>
      </c>
      <c r="F7363" s="11" t="n">
        <v>0</v>
      </c>
      <c r="G7363" s="12">
        <f>0.25*8</f>
        <v/>
      </c>
      <c r="H7363" s="12">
        <f>F7363-G7363</f>
        <v/>
      </c>
      <c r="I7363" s="10">
        <f>IF(E7363=0,"Fora",IF(E7362=0,"Carg xar",IF(H7363&lt;0,IF(M7363&lt;0.9,"Carg FV","Stby"),IF(M7363&gt;P7363,"V2H",IF(M7363&lt;0.9,"Carg xar","Stby")))))</f>
        <v/>
      </c>
      <c r="J7363" s="12">
        <f>IF(OR(I7363="Carg FV",I7363="Carg xar"),MIN(IF(I7363="Carg FV",ABS(H7363),7.4),7.4,MAX(0,(0.9-M7363)*40)*0.95),0)</f>
        <v/>
      </c>
      <c r="K7363" s="12">
        <f>IF(I7363="V2H",MIN(MAX(0,H7363),7.4,MAX(0,(M7363-P7363)*40)*0.95),0)</f>
        <v/>
      </c>
      <c r="L7363" s="12">
        <f>IF(E7363=0,0,MAX(0,H7363-K7363))</f>
        <v/>
      </c>
      <c r="M7363" s="13">
        <f>M7362+J7362/40-IF(I7362="V2H",K7362/(0.95*40),0)-IF(E7363=0,IF(E7362=1,IF(D7363=1,30,40)*0.18/(2*40),0),0)-IF(E7363=1,IF(E7362=0,IF(D7363=1,30,40)*0.18/(2*40),0),0)</f>
        <v/>
      </c>
      <c r="N7363" s="14" t="n">
        <v>0.15</v>
      </c>
      <c r="O7363" s="15">
        <f>K7363*N7363</f>
        <v/>
      </c>
      <c r="P7363">
        <f>IF(E7363=0,0.3,IF(D7363=1,IF(C7363&gt;=Params!$B$13-3,IF(C7363&lt;Params!$B$13,Params!$B$20,0.3),0.3),IF(C7363&gt;=Params!$B$15-3,IF(C7363&lt;Params!$B$15,Params!$B$21,0.3),0.3)))</f>
        <v/>
      </c>
    </row>
    <row r="7364" ht="15" customHeight="1" s="1">
      <c r="A7364" s="9" t="n">
        <v>7361</v>
      </c>
      <c r="B7364" s="6" t="inlineStr">
        <is>
          <t>03/11</t>
        </is>
      </c>
      <c r="C7364" s="6" t="n">
        <v>16</v>
      </c>
      <c r="D7364" s="6" t="n">
        <v>0</v>
      </c>
      <c r="E7364" s="10">
        <f>IF(D7364=1, IF(OR(C7364&lt;10, C7364&gt;=15),1,0), IF(OR(C7364&lt;7, C7364&gt;=18),1,0))</f>
        <v/>
      </c>
      <c r="F7364" s="11" t="n">
        <v>0</v>
      </c>
      <c r="G7364" s="12">
        <f>0.08*8</f>
        <v/>
      </c>
      <c r="H7364" s="12">
        <f>F7364-G7364</f>
        <v/>
      </c>
      <c r="I7364" s="10">
        <f>IF(E7364=0,"Fora",IF(E7363=0,"Carg xar",IF(H7364&lt;0,IF(M7364&lt;0.9,"Carg FV","Stby"),IF(M7364&gt;P7364,"V2H",IF(M7364&lt;0.9,"Carg xar","Stby")))))</f>
        <v/>
      </c>
      <c r="J7364" s="12">
        <f>IF(OR(I7364="Carg FV",I7364="Carg xar"),MIN(IF(I7364="Carg FV",ABS(H7364),7.4),7.4,MAX(0,(0.9-M7364)*40)*0.95),0)</f>
        <v/>
      </c>
      <c r="K7364" s="12">
        <f>IF(I7364="V2H",MIN(MAX(0,H7364),7.4,MAX(0,(M7364-P7364)*40)*0.95),0)</f>
        <v/>
      </c>
      <c r="L7364" s="12">
        <f>IF(E7364=0,0,MAX(0,H7364-K7364))</f>
        <v/>
      </c>
      <c r="M7364" s="13">
        <f>M7363+J7363/40-IF(I7363="V2H",K7363/(0.95*40),0)-IF(E7364=0,IF(E7363=1,IF(D7364=1,30,40)*0.18/(2*40),0),0)-IF(E7364=1,IF(E7363=0,IF(D7364=1,30,40)*0.18/(2*40),0),0)</f>
        <v/>
      </c>
      <c r="N7364" s="14" t="n">
        <v>0.15</v>
      </c>
      <c r="O7364" s="15">
        <f>K7364*N7364</f>
        <v/>
      </c>
      <c r="P7364">
        <f>IF(E7364=0,0.3,IF(D7364=1,IF(C7364&gt;=Params!$B$13-3,IF(C7364&lt;Params!$B$13,Params!$B$20,0.3),0.3),IF(C7364&gt;=Params!$B$15-3,IF(C7364&lt;Params!$B$15,Params!$B$21,0.3),0.3)))</f>
        <v/>
      </c>
    </row>
    <row r="7365" ht="15" customHeight="1" s="1">
      <c r="A7365" s="9" t="n">
        <v>7362</v>
      </c>
      <c r="B7365" s="6" t="inlineStr">
        <is>
          <t>03/11</t>
        </is>
      </c>
      <c r="C7365" s="6" t="n">
        <v>17</v>
      </c>
      <c r="D7365" s="6" t="n">
        <v>0</v>
      </c>
      <c r="E7365" s="10">
        <f>IF(D7365=1, IF(OR(C7365&lt;10, C7365&gt;=15),1,0), IF(OR(C7365&lt;7, C7365&gt;=18),1,0))</f>
        <v/>
      </c>
      <c r="F7365" s="11" t="n">
        <v>1.641</v>
      </c>
      <c r="G7365" s="12">
        <f>0*8</f>
        <v/>
      </c>
      <c r="H7365" s="12">
        <f>F7365-G7365</f>
        <v/>
      </c>
      <c r="I7365" s="10">
        <f>IF(E7365=0,"Fora",IF(E7364=0,"Carg xar",IF(H7365&lt;0,IF(M7365&lt;0.9,"Carg FV","Stby"),IF(M7365&gt;P7365,"V2H",IF(M7365&lt;0.9,"Carg xar","Stby")))))</f>
        <v/>
      </c>
      <c r="J7365" s="12">
        <f>IF(OR(I7365="Carg FV",I7365="Carg xar"),MIN(IF(I7365="Carg FV",ABS(H7365),7.4),7.4,MAX(0,(0.9-M7365)*40)*0.95),0)</f>
        <v/>
      </c>
      <c r="K7365" s="12">
        <f>IF(I7365="V2H",MIN(MAX(0,H7365),7.4,MAX(0,(M7365-P7365)*40)*0.95),0)</f>
        <v/>
      </c>
      <c r="L7365" s="12">
        <f>IF(E7365=0,0,MAX(0,H7365-K7365))</f>
        <v/>
      </c>
      <c r="M7365" s="13">
        <f>M7364+J7364/40-IF(I7364="V2H",K7364/(0.95*40),0)-IF(E7365=0,IF(E7364=1,IF(D7365=1,30,40)*0.18/(2*40),0),0)-IF(E7365=1,IF(E7364=0,IF(D7365=1,30,40)*0.18/(2*40),0),0)</f>
        <v/>
      </c>
      <c r="N7365" s="14" t="n">
        <v>0.15</v>
      </c>
      <c r="O7365" s="15">
        <f>K7365*N7365</f>
        <v/>
      </c>
      <c r="P7365">
        <f>IF(E7365=0,0.3,IF(D7365=1,IF(C7365&gt;=Params!$B$13-3,IF(C7365&lt;Params!$B$13,Params!$B$20,0.3),0.3),IF(C7365&gt;=Params!$B$15-3,IF(C7365&lt;Params!$B$15,Params!$B$21,0.3),0.3)))</f>
        <v/>
      </c>
    </row>
    <row r="7366" ht="15" customHeight="1" s="1">
      <c r="A7366" s="9" t="n">
        <v>7363</v>
      </c>
      <c r="B7366" s="6" t="inlineStr">
        <is>
          <t>03/11</t>
        </is>
      </c>
      <c r="C7366" s="6" t="n">
        <v>18</v>
      </c>
      <c r="D7366" s="6" t="n">
        <v>0</v>
      </c>
      <c r="E7366" s="10">
        <f>IF(D7366=1, IF(OR(C7366&lt;10, C7366&gt;=15),1,0), IF(OR(C7366&lt;7, C7366&gt;=18),1,0))</f>
        <v/>
      </c>
      <c r="F7366" s="11" t="n">
        <v>2.243</v>
      </c>
      <c r="G7366" s="12">
        <f>0*8</f>
        <v/>
      </c>
      <c r="H7366" s="12">
        <f>F7366-G7366</f>
        <v/>
      </c>
      <c r="I7366" s="10">
        <f>IF(E7366=0,"Fora",IF(E7365=0,"Carg xar",IF(H7366&lt;0,IF(M7366&lt;0.9,"Carg FV","Stby"),IF(M7366&gt;P7366,"V2H",IF(M7366&lt;0.9,"Carg xar","Stby")))))</f>
        <v/>
      </c>
      <c r="J7366" s="12">
        <f>IF(OR(I7366="Carg FV",I7366="Carg xar"),MIN(IF(I7366="Carg FV",ABS(H7366),7.4),7.4,MAX(0,(0.9-M7366)*40)*0.95),0)</f>
        <v/>
      </c>
      <c r="K7366" s="12">
        <f>IF(I7366="V2H",MIN(MAX(0,H7366),7.4,MAX(0,(M7366-P7366)*40)*0.95),0)</f>
        <v/>
      </c>
      <c r="L7366" s="12">
        <f>IF(E7366=0,0,MAX(0,H7366-K7366))</f>
        <v/>
      </c>
      <c r="M7366" s="13">
        <f>M7365+J7365/40-IF(I7365="V2H",K7365/(0.95*40),0)-IF(E7366=0,IF(E7365=1,IF(D7366=1,30,40)*0.18/(2*40),0),0)-IF(E7366=1,IF(E7365=0,IF(D7366=1,30,40)*0.18/(2*40),0),0)</f>
        <v/>
      </c>
      <c r="N7366" s="14" t="n">
        <v>0.2</v>
      </c>
      <c r="O7366" s="15">
        <f>K7366*N7366</f>
        <v/>
      </c>
      <c r="P7366">
        <f>IF(E7366=0,0.3,IF(D7366=1,IF(C7366&gt;=Params!$B$13-3,IF(C7366&lt;Params!$B$13,Params!$B$20,0.3),0.3),IF(C7366&gt;=Params!$B$15-3,IF(C7366&lt;Params!$B$15,Params!$B$21,0.3),0.3)))</f>
        <v/>
      </c>
    </row>
    <row r="7367" ht="15" customHeight="1" s="1">
      <c r="A7367" s="9" t="n">
        <v>7364</v>
      </c>
      <c r="B7367" s="6" t="inlineStr">
        <is>
          <t>03/11</t>
        </is>
      </c>
      <c r="C7367" s="6" t="n">
        <v>19</v>
      </c>
      <c r="D7367" s="6" t="n">
        <v>0</v>
      </c>
      <c r="E7367" s="10">
        <f>IF(D7367=1, IF(OR(C7367&lt;10, C7367&gt;=15),1,0), IF(OR(C7367&lt;7, C7367&gt;=18),1,0))</f>
        <v/>
      </c>
      <c r="F7367" s="11" t="n">
        <v>0.9409999999999999</v>
      </c>
      <c r="G7367" s="12">
        <f>0*8</f>
        <v/>
      </c>
      <c r="H7367" s="12">
        <f>F7367-G7367</f>
        <v/>
      </c>
      <c r="I7367" s="10">
        <f>IF(E7367=0,"Fora",IF(E7366=0,"Carg xar",IF(H7367&lt;0,IF(M7367&lt;0.9,"Carg FV","Stby"),IF(M7367&gt;P7367,"V2H",IF(M7367&lt;0.9,"Carg xar","Stby")))))</f>
        <v/>
      </c>
      <c r="J7367" s="12">
        <f>IF(OR(I7367="Carg FV",I7367="Carg xar"),MIN(IF(I7367="Carg FV",ABS(H7367),7.4),7.4,MAX(0,(0.9-M7367)*40)*0.95),0)</f>
        <v/>
      </c>
      <c r="K7367" s="12">
        <f>IF(I7367="V2H",MIN(MAX(0,H7367),7.4,MAX(0,(M7367-P7367)*40)*0.95),0)</f>
        <v/>
      </c>
      <c r="L7367" s="12">
        <f>IF(E7367=0,0,MAX(0,H7367-K7367))</f>
        <v/>
      </c>
      <c r="M7367" s="13">
        <f>M7366+J7366/40-IF(I7366="V2H",K7366/(0.95*40),0)-IF(E7367=0,IF(E7366=1,IF(D7367=1,30,40)*0.18/(2*40),0),0)-IF(E7367=1,IF(E7366=0,IF(D7367=1,30,40)*0.18/(2*40),0),0)</f>
        <v/>
      </c>
      <c r="N7367" s="14" t="n">
        <v>0.2</v>
      </c>
      <c r="O7367" s="15">
        <f>K7367*N7367</f>
        <v/>
      </c>
      <c r="P7367">
        <f>IF(E7367=0,0.3,IF(D7367=1,IF(C7367&gt;=Params!$B$13-3,IF(C7367&lt;Params!$B$13,Params!$B$20,0.3),0.3),IF(C7367&gt;=Params!$B$15-3,IF(C7367&lt;Params!$B$15,Params!$B$21,0.3),0.3)))</f>
        <v/>
      </c>
    </row>
    <row r="7368" ht="15" customHeight="1" s="1">
      <c r="A7368" s="9" t="n">
        <v>7365</v>
      </c>
      <c r="B7368" s="6" t="inlineStr">
        <is>
          <t>03/11</t>
        </is>
      </c>
      <c r="C7368" s="6" t="n">
        <v>20</v>
      </c>
      <c r="D7368" s="6" t="n">
        <v>0</v>
      </c>
      <c r="E7368" s="10">
        <f>IF(D7368=1, IF(OR(C7368&lt;10, C7368&gt;=15),1,0), IF(OR(C7368&lt;7, C7368&gt;=18),1,0))</f>
        <v/>
      </c>
      <c r="F7368" s="11" t="n">
        <v>1.987</v>
      </c>
      <c r="G7368" s="12">
        <f>0*8</f>
        <v/>
      </c>
      <c r="H7368" s="12">
        <f>F7368-G7368</f>
        <v/>
      </c>
      <c r="I7368" s="10">
        <f>IF(E7368=0,"Fora",IF(E7367=0,"Carg xar",IF(H7368&lt;0,IF(M7368&lt;0.9,"Carg FV","Stby"),IF(M7368&gt;P7368,"V2H",IF(M7368&lt;0.9,"Carg xar","Stby")))))</f>
        <v/>
      </c>
      <c r="J7368" s="12">
        <f>IF(OR(I7368="Carg FV",I7368="Carg xar"),MIN(IF(I7368="Carg FV",ABS(H7368),7.4),7.4,MAX(0,(0.9-M7368)*40)*0.95),0)</f>
        <v/>
      </c>
      <c r="K7368" s="12">
        <f>IF(I7368="V2H",MIN(MAX(0,H7368),7.4,MAX(0,(M7368-P7368)*40)*0.95),0)</f>
        <v/>
      </c>
      <c r="L7368" s="12">
        <f>IF(E7368=0,0,MAX(0,H7368-K7368))</f>
        <v/>
      </c>
      <c r="M7368" s="13">
        <f>M7367+J7367/40-IF(I7367="V2H",K7367/(0.95*40),0)-IF(E7368=0,IF(E7367=1,IF(D7368=1,30,40)*0.18/(2*40),0),0)-IF(E7368=1,IF(E7367=0,IF(D7368=1,30,40)*0.18/(2*40),0),0)</f>
        <v/>
      </c>
      <c r="N7368" s="14" t="n">
        <v>0.2</v>
      </c>
      <c r="O7368" s="15">
        <f>K7368*N7368</f>
        <v/>
      </c>
      <c r="P7368">
        <f>IF(E7368=0,0.3,IF(D7368=1,IF(C7368&gt;=Params!$B$13-3,IF(C7368&lt;Params!$B$13,Params!$B$20,0.3),0.3),IF(C7368&gt;=Params!$B$15-3,IF(C7368&lt;Params!$B$15,Params!$B$21,0.3),0.3)))</f>
        <v/>
      </c>
    </row>
    <row r="7369" ht="15" customHeight="1" s="1">
      <c r="A7369" s="9" t="n">
        <v>7366</v>
      </c>
      <c r="B7369" s="6" t="inlineStr">
        <is>
          <t>03/11</t>
        </is>
      </c>
      <c r="C7369" s="6" t="n">
        <v>21</v>
      </c>
      <c r="D7369" s="6" t="n">
        <v>0</v>
      </c>
      <c r="E7369" s="10">
        <f>IF(D7369=1, IF(OR(C7369&lt;10, C7369&gt;=15),1,0), IF(OR(C7369&lt;7, C7369&gt;=18),1,0))</f>
        <v/>
      </c>
      <c r="F7369" s="11" t="n">
        <v>1.441</v>
      </c>
      <c r="G7369" s="12">
        <f>0*8</f>
        <v/>
      </c>
      <c r="H7369" s="12">
        <f>F7369-G7369</f>
        <v/>
      </c>
      <c r="I7369" s="10">
        <f>IF(E7369=0,"Fora",IF(E7368=0,"Carg xar",IF(H7369&lt;0,IF(M7369&lt;0.9,"Carg FV","Stby"),IF(M7369&gt;P7369,"V2H",IF(M7369&lt;0.9,"Carg xar","Stby")))))</f>
        <v/>
      </c>
      <c r="J7369" s="12">
        <f>IF(OR(I7369="Carg FV",I7369="Carg xar"),MIN(IF(I7369="Carg FV",ABS(H7369),7.4),7.4,MAX(0,(0.9-M7369)*40)*0.95),0)</f>
        <v/>
      </c>
      <c r="K7369" s="12">
        <f>IF(I7369="V2H",MIN(MAX(0,H7369),7.4,MAX(0,(M7369-P7369)*40)*0.95),0)</f>
        <v/>
      </c>
      <c r="L7369" s="12">
        <f>IF(E7369=0,0,MAX(0,H7369-K7369))</f>
        <v/>
      </c>
      <c r="M7369" s="13">
        <f>M7368+J7368/40-IF(I7368="V2H",K7368/(0.95*40),0)-IF(E7369=0,IF(E7368=1,IF(D7369=1,30,40)*0.18/(2*40),0),0)-IF(E7369=1,IF(E7368=0,IF(D7369=1,30,40)*0.18/(2*40),0),0)</f>
        <v/>
      </c>
      <c r="N7369" s="14" t="n">
        <v>0.2</v>
      </c>
      <c r="O7369" s="15">
        <f>K7369*N7369</f>
        <v/>
      </c>
      <c r="P7369">
        <f>IF(E7369=0,0.3,IF(D7369=1,IF(C7369&gt;=Params!$B$13-3,IF(C7369&lt;Params!$B$13,Params!$B$20,0.3),0.3),IF(C7369&gt;=Params!$B$15-3,IF(C7369&lt;Params!$B$15,Params!$B$21,0.3),0.3)))</f>
        <v/>
      </c>
    </row>
    <row r="7370" ht="15" customHeight="1" s="1">
      <c r="A7370" s="9" t="n">
        <v>7367</v>
      </c>
      <c r="B7370" s="6" t="inlineStr">
        <is>
          <t>03/11</t>
        </is>
      </c>
      <c r="C7370" s="6" t="n">
        <v>22</v>
      </c>
      <c r="D7370" s="6" t="n">
        <v>0</v>
      </c>
      <c r="E7370" s="10">
        <f>IF(D7370=1, IF(OR(C7370&lt;10, C7370&gt;=15),1,0), IF(OR(C7370&lt;7, C7370&gt;=18),1,0))</f>
        <v/>
      </c>
      <c r="F7370" s="11" t="n">
        <v>1.085</v>
      </c>
      <c r="G7370" s="12">
        <f>0*8</f>
        <v/>
      </c>
      <c r="H7370" s="12">
        <f>F7370-G7370</f>
        <v/>
      </c>
      <c r="I7370" s="10">
        <f>IF(E7370=0,"Fora",IF(E7369=0,"Carg xar",IF(H7370&lt;0,IF(M7370&lt;0.9,"Carg FV","Stby"),IF(M7370&gt;P7370,"V2H",IF(M7370&lt;0.9,"Carg xar","Stby")))))</f>
        <v/>
      </c>
      <c r="J7370" s="12">
        <f>IF(OR(I7370="Carg FV",I7370="Carg xar"),MIN(IF(I7370="Carg FV",ABS(H7370),7.4),7.4,MAX(0,(0.9-M7370)*40)*0.95),0)</f>
        <v/>
      </c>
      <c r="K7370" s="12">
        <f>IF(I7370="V2H",MIN(MAX(0,H7370),7.4,MAX(0,(M7370-P7370)*40)*0.95),0)</f>
        <v/>
      </c>
      <c r="L7370" s="12">
        <f>IF(E7370=0,0,MAX(0,H7370-K7370))</f>
        <v/>
      </c>
      <c r="M7370" s="13">
        <f>M7369+J7369/40-IF(I7369="V2H",K7369/(0.95*40),0)-IF(E7370=0,IF(E7369=1,IF(D7370=1,30,40)*0.18/(2*40),0),0)-IF(E7370=1,IF(E7369=0,IF(D7370=1,30,40)*0.18/(2*40),0),0)</f>
        <v/>
      </c>
      <c r="N7370" s="14" t="n">
        <v>0.15</v>
      </c>
      <c r="O7370" s="15">
        <f>K7370*N7370</f>
        <v/>
      </c>
      <c r="P7370">
        <f>IF(E7370=0,0.3,IF(D7370=1,IF(C7370&gt;=Params!$B$13-3,IF(C7370&lt;Params!$B$13,Params!$B$20,0.3),0.3),IF(C7370&gt;=Params!$B$15-3,IF(C7370&lt;Params!$B$15,Params!$B$21,0.3),0.3)))</f>
        <v/>
      </c>
    </row>
    <row r="7371" ht="15" customHeight="1" s="1">
      <c r="A7371" s="9" t="n">
        <v>7368</v>
      </c>
      <c r="B7371" s="6" t="inlineStr">
        <is>
          <t>03/11</t>
        </is>
      </c>
      <c r="C7371" s="6" t="n">
        <v>23</v>
      </c>
      <c r="D7371" s="6" t="n">
        <v>0</v>
      </c>
      <c r="E7371" s="10">
        <f>IF(D7371=1, IF(OR(C7371&lt;10, C7371&gt;=15),1,0), IF(OR(C7371&lt;7, C7371&gt;=18),1,0))</f>
        <v/>
      </c>
      <c r="F7371" s="11" t="n">
        <v>1.313</v>
      </c>
      <c r="G7371" s="12">
        <f>0*8</f>
        <v/>
      </c>
      <c r="H7371" s="12">
        <f>F7371-G7371</f>
        <v/>
      </c>
      <c r="I7371" s="10">
        <f>IF(E7371=0,"Fora",IF(E7370=0,"Carg xar",IF(H7371&lt;0,IF(M7371&lt;0.9,"Carg FV","Stby"),IF(M7371&gt;P7371,"V2H",IF(M7371&lt;0.9,"Carg xar","Stby")))))</f>
        <v/>
      </c>
      <c r="J7371" s="12">
        <f>IF(OR(I7371="Carg FV",I7371="Carg xar"),MIN(IF(I7371="Carg FV",ABS(H7371),7.4),7.4,MAX(0,(0.9-M7371)*40)*0.95),0)</f>
        <v/>
      </c>
      <c r="K7371" s="12">
        <f>IF(I7371="V2H",MIN(MAX(0,H7371),7.4,MAX(0,(M7371-P7371)*40)*0.95),0)</f>
        <v/>
      </c>
      <c r="L7371" s="12">
        <f>IF(E7371=0,0,MAX(0,H7371-K7371))</f>
        <v/>
      </c>
      <c r="M7371" s="13">
        <f>M7370+J7370/40-IF(I7370="V2H",K7370/(0.95*40),0)-IF(E7371=0,IF(E7370=1,IF(D7371=1,30,40)*0.18/(2*40),0),0)-IF(E7371=1,IF(E7370=0,IF(D7371=1,30,40)*0.18/(2*40),0),0)</f>
        <v/>
      </c>
      <c r="N7371" s="14" t="n">
        <v>0.15</v>
      </c>
      <c r="O7371" s="15">
        <f>K7371*N7371</f>
        <v/>
      </c>
      <c r="P7371">
        <f>IF(E7371=0,0.3,IF(D7371=1,IF(C7371&gt;=Params!$B$13-3,IF(C7371&lt;Params!$B$13,Params!$B$20,0.3),0.3),IF(C7371&gt;=Params!$B$15-3,IF(C7371&lt;Params!$B$15,Params!$B$21,0.3),0.3)))</f>
        <v/>
      </c>
    </row>
    <row r="7372" ht="15" customHeight="1" s="1">
      <c r="A7372" s="9" t="n">
        <v>7369</v>
      </c>
      <c r="B7372" s="6" t="inlineStr">
        <is>
          <t>04/11</t>
        </is>
      </c>
      <c r="C7372" s="6" t="n">
        <v>0</v>
      </c>
      <c r="D7372" s="6" t="n">
        <v>0</v>
      </c>
      <c r="E7372" s="10">
        <f>IF(D7372=1, IF(OR(C7372&lt;10, C7372&gt;=15),1,0), IF(OR(C7372&lt;7, C7372&gt;=18),1,0))</f>
        <v/>
      </c>
      <c r="F7372" s="11" t="n">
        <v>2.109</v>
      </c>
      <c r="G7372" s="12">
        <f>0*8</f>
        <v/>
      </c>
      <c r="H7372" s="12">
        <f>F7372-G7372</f>
        <v/>
      </c>
      <c r="I7372" s="10">
        <f>IF(E7372=0,"Fora",IF(E7371=0,"Carg xar",IF(H7372&lt;0,IF(M7372&lt;0.9,"Carg FV","Stby"),IF(M7372&gt;P7372,"V2H",IF(M7372&lt;0.9,"Carg xar","Stby")))))</f>
        <v/>
      </c>
      <c r="J7372" s="12">
        <f>IF(OR(I7372="Carg FV",I7372="Carg xar"),MIN(IF(I7372="Carg FV",ABS(H7372),7.4),7.4,MAX(0,(0.9-M7372)*40)*0.95),0)</f>
        <v/>
      </c>
      <c r="K7372" s="12">
        <f>IF(I7372="V2H",MIN(MAX(0,H7372),7.4,MAX(0,(M7372-P7372)*40)*0.95),0)</f>
        <v/>
      </c>
      <c r="L7372" s="12">
        <f>IF(E7372=0,0,MAX(0,H7372-K7372))</f>
        <v/>
      </c>
      <c r="M7372" s="13">
        <f>M7371+J7371/40-IF(I7371="V2H",K7371/(0.95*40),0)-IF(E7372=0,IF(E7371=1,IF(D7372=1,30,40)*0.18/(2*40),0),0)-IF(E7372=1,IF(E7371=0,IF(D7372=1,30,40)*0.18/(2*40),0),0)</f>
        <v/>
      </c>
      <c r="N7372" s="14" t="n">
        <v>0.09</v>
      </c>
      <c r="O7372" s="15">
        <f>K7372*N7372</f>
        <v/>
      </c>
      <c r="P7372">
        <f>IF(E7372=0,0.3,IF(D7372=1,IF(C7372&gt;=Params!$B$13-3,IF(C7372&lt;Params!$B$13,Params!$B$20,0.3),0.3),IF(C7372&gt;=Params!$B$15-3,IF(C7372&lt;Params!$B$15,Params!$B$21,0.3),0.3)))</f>
        <v/>
      </c>
    </row>
    <row r="7373" ht="15" customHeight="1" s="1">
      <c r="A7373" s="9" t="n">
        <v>7370</v>
      </c>
      <c r="B7373" s="6" t="inlineStr">
        <is>
          <t>04/11</t>
        </is>
      </c>
      <c r="C7373" s="6" t="n">
        <v>1</v>
      </c>
      <c r="D7373" s="6" t="n">
        <v>0</v>
      </c>
      <c r="E7373" s="10">
        <f>IF(D7373=1, IF(OR(C7373&lt;10, C7373&gt;=15),1,0), IF(OR(C7373&lt;7, C7373&gt;=18),1,0))</f>
        <v/>
      </c>
      <c r="F7373" s="11" t="n">
        <v>1.199</v>
      </c>
      <c r="G7373" s="12">
        <f>0*8</f>
        <v/>
      </c>
      <c r="H7373" s="12">
        <f>F7373-G7373</f>
        <v/>
      </c>
      <c r="I7373" s="10">
        <f>IF(E7373=0,"Fora",IF(E7372=0,"Carg xar",IF(H7373&lt;0,IF(M7373&lt;0.9,"Carg FV","Stby"),IF(M7373&gt;P7373,"V2H",IF(M7373&lt;0.9,"Carg xar","Stby")))))</f>
        <v/>
      </c>
      <c r="J7373" s="12">
        <f>IF(OR(I7373="Carg FV",I7373="Carg xar"),MIN(IF(I7373="Carg FV",ABS(H7373),7.4),7.4,MAX(0,(0.9-M7373)*40)*0.95),0)</f>
        <v/>
      </c>
      <c r="K7373" s="12">
        <f>IF(I7373="V2H",MIN(MAX(0,H7373),7.4,MAX(0,(M7373-P7373)*40)*0.95),0)</f>
        <v/>
      </c>
      <c r="L7373" s="12">
        <f>IF(E7373=0,0,MAX(0,H7373-K7373))</f>
        <v/>
      </c>
      <c r="M7373" s="13">
        <f>M7372+J7372/40-IF(I7372="V2H",K7372/(0.95*40),0)-IF(E7373=0,IF(E7372=1,IF(D7373=1,30,40)*0.18/(2*40),0),0)-IF(E7373=1,IF(E7372=0,IF(D7373=1,30,40)*0.18/(2*40),0),0)</f>
        <v/>
      </c>
      <c r="N7373" s="14" t="n">
        <v>0.09</v>
      </c>
      <c r="O7373" s="15">
        <f>K7373*N7373</f>
        <v/>
      </c>
      <c r="P7373">
        <f>IF(E7373=0,0.3,IF(D7373=1,IF(C7373&gt;=Params!$B$13-3,IF(C7373&lt;Params!$B$13,Params!$B$20,0.3),0.3),IF(C7373&gt;=Params!$B$15-3,IF(C7373&lt;Params!$B$15,Params!$B$21,0.3),0.3)))</f>
        <v/>
      </c>
    </row>
    <row r="7374" ht="15" customHeight="1" s="1">
      <c r="A7374" s="9" t="n">
        <v>7371</v>
      </c>
      <c r="B7374" s="6" t="inlineStr">
        <is>
          <t>04/11</t>
        </is>
      </c>
      <c r="C7374" s="6" t="n">
        <v>2</v>
      </c>
      <c r="D7374" s="6" t="n">
        <v>0</v>
      </c>
      <c r="E7374" s="10">
        <f>IF(D7374=1, IF(OR(C7374&lt;10, C7374&gt;=15),1,0), IF(OR(C7374&lt;7, C7374&gt;=18),1,0))</f>
        <v/>
      </c>
      <c r="F7374" s="11" t="n">
        <v>1.129</v>
      </c>
      <c r="G7374" s="12">
        <f>0*8</f>
        <v/>
      </c>
      <c r="H7374" s="12">
        <f>F7374-G7374</f>
        <v/>
      </c>
      <c r="I7374" s="10">
        <f>IF(E7374=0,"Fora",IF(E7373=0,"Carg xar",IF(H7374&lt;0,IF(M7374&lt;0.9,"Carg FV","Stby"),IF(M7374&gt;P7374,"V2H",IF(M7374&lt;0.9,"Carg xar","Stby")))))</f>
        <v/>
      </c>
      <c r="J7374" s="12">
        <f>IF(OR(I7374="Carg FV",I7374="Carg xar"),MIN(IF(I7374="Carg FV",ABS(H7374),7.4),7.4,MAX(0,(0.9-M7374)*40)*0.95),0)</f>
        <v/>
      </c>
      <c r="K7374" s="12">
        <f>IF(I7374="V2H",MIN(MAX(0,H7374),7.4,MAX(0,(M7374-P7374)*40)*0.95),0)</f>
        <v/>
      </c>
      <c r="L7374" s="12">
        <f>IF(E7374=0,0,MAX(0,H7374-K7374))</f>
        <v/>
      </c>
      <c r="M7374" s="13">
        <f>M7373+J7373/40-IF(I7373="V2H",K7373/(0.95*40),0)-IF(E7374=0,IF(E7373=1,IF(D7374=1,30,40)*0.18/(2*40),0),0)-IF(E7374=1,IF(E7373=0,IF(D7374=1,30,40)*0.18/(2*40),0),0)</f>
        <v/>
      </c>
      <c r="N7374" s="14" t="n">
        <v>0.09</v>
      </c>
      <c r="O7374" s="15">
        <f>K7374*N7374</f>
        <v/>
      </c>
      <c r="P7374">
        <f>IF(E7374=0,0.3,IF(D7374=1,IF(C7374&gt;=Params!$B$13-3,IF(C7374&lt;Params!$B$13,Params!$B$20,0.3),0.3),IF(C7374&gt;=Params!$B$15-3,IF(C7374&lt;Params!$B$15,Params!$B$21,0.3),0.3)))</f>
        <v/>
      </c>
    </row>
    <row r="7375" ht="15" customHeight="1" s="1">
      <c r="A7375" s="9" t="n">
        <v>7372</v>
      </c>
      <c r="B7375" s="6" t="inlineStr">
        <is>
          <t>04/11</t>
        </is>
      </c>
      <c r="C7375" s="6" t="n">
        <v>3</v>
      </c>
      <c r="D7375" s="6" t="n">
        <v>0</v>
      </c>
      <c r="E7375" s="10">
        <f>IF(D7375=1, IF(OR(C7375&lt;10, C7375&gt;=15),1,0), IF(OR(C7375&lt;7, C7375&gt;=18),1,0))</f>
        <v/>
      </c>
      <c r="F7375" s="11" t="n">
        <v>1.297</v>
      </c>
      <c r="G7375" s="12">
        <f>0*8</f>
        <v/>
      </c>
      <c r="H7375" s="12">
        <f>F7375-G7375</f>
        <v/>
      </c>
      <c r="I7375" s="10">
        <f>IF(E7375=0,"Fora",IF(E7374=0,"Carg xar",IF(H7375&lt;0,IF(M7375&lt;0.9,"Carg FV","Stby"),IF(M7375&gt;P7375,"V2H",IF(M7375&lt;0.9,"Carg xar","Stby")))))</f>
        <v/>
      </c>
      <c r="J7375" s="12">
        <f>IF(OR(I7375="Carg FV",I7375="Carg xar"),MIN(IF(I7375="Carg FV",ABS(H7375),7.4),7.4,MAX(0,(0.9-M7375)*40)*0.95),0)</f>
        <v/>
      </c>
      <c r="K7375" s="12">
        <f>IF(I7375="V2H",MIN(MAX(0,H7375),7.4,MAX(0,(M7375-P7375)*40)*0.95),0)</f>
        <v/>
      </c>
      <c r="L7375" s="12">
        <f>IF(E7375=0,0,MAX(0,H7375-K7375))</f>
        <v/>
      </c>
      <c r="M7375" s="13">
        <f>M7374+J7374/40-IF(I7374="V2H",K7374/(0.95*40),0)-IF(E7375=0,IF(E7374=1,IF(D7375=1,30,40)*0.18/(2*40),0),0)-IF(E7375=1,IF(E7374=0,IF(D7375=1,30,40)*0.18/(2*40),0),0)</f>
        <v/>
      </c>
      <c r="N7375" s="14" t="n">
        <v>0.09</v>
      </c>
      <c r="O7375" s="15">
        <f>K7375*N7375</f>
        <v/>
      </c>
      <c r="P7375">
        <f>IF(E7375=0,0.3,IF(D7375=1,IF(C7375&gt;=Params!$B$13-3,IF(C7375&lt;Params!$B$13,Params!$B$20,0.3),0.3),IF(C7375&gt;=Params!$B$15-3,IF(C7375&lt;Params!$B$15,Params!$B$21,0.3),0.3)))</f>
        <v/>
      </c>
    </row>
    <row r="7376" ht="15" customHeight="1" s="1">
      <c r="A7376" s="9" t="n">
        <v>7373</v>
      </c>
      <c r="B7376" s="6" t="inlineStr">
        <is>
          <t>04/11</t>
        </is>
      </c>
      <c r="C7376" s="6" t="n">
        <v>4</v>
      </c>
      <c r="D7376" s="6" t="n">
        <v>0</v>
      </c>
      <c r="E7376" s="10">
        <f>IF(D7376=1, IF(OR(C7376&lt;10, C7376&gt;=15),1,0), IF(OR(C7376&lt;7, C7376&gt;=18),1,0))</f>
        <v/>
      </c>
      <c r="F7376" s="11" t="n">
        <v>1.51</v>
      </c>
      <c r="G7376" s="12">
        <f>0*8</f>
        <v/>
      </c>
      <c r="H7376" s="12">
        <f>F7376-G7376</f>
        <v/>
      </c>
      <c r="I7376" s="10">
        <f>IF(E7376=0,"Fora",IF(E7375=0,"Carg xar",IF(H7376&lt;0,IF(M7376&lt;0.9,"Carg FV","Stby"),IF(M7376&gt;P7376,"V2H",IF(M7376&lt;0.9,"Carg xar","Stby")))))</f>
        <v/>
      </c>
      <c r="J7376" s="12">
        <f>IF(OR(I7376="Carg FV",I7376="Carg xar"),MIN(IF(I7376="Carg FV",ABS(H7376),7.4),7.4,MAX(0,(0.9-M7376)*40)*0.95),0)</f>
        <v/>
      </c>
      <c r="K7376" s="12">
        <f>IF(I7376="V2H",MIN(MAX(0,H7376),7.4,MAX(0,(M7376-P7376)*40)*0.95),0)</f>
        <v/>
      </c>
      <c r="L7376" s="12">
        <f>IF(E7376=0,0,MAX(0,H7376-K7376))</f>
        <v/>
      </c>
      <c r="M7376" s="13">
        <f>M7375+J7375/40-IF(I7375="V2H",K7375/(0.95*40),0)-IF(E7376=0,IF(E7375=1,IF(D7376=1,30,40)*0.18/(2*40),0),0)-IF(E7376=1,IF(E7375=0,IF(D7376=1,30,40)*0.18/(2*40),0),0)</f>
        <v/>
      </c>
      <c r="N7376" s="14" t="n">
        <v>0.09</v>
      </c>
      <c r="O7376" s="15">
        <f>K7376*N7376</f>
        <v/>
      </c>
      <c r="P7376">
        <f>IF(E7376=0,0.3,IF(D7376=1,IF(C7376&gt;=Params!$B$13-3,IF(C7376&lt;Params!$B$13,Params!$B$20,0.3),0.3),IF(C7376&gt;=Params!$B$15-3,IF(C7376&lt;Params!$B$15,Params!$B$21,0.3),0.3)))</f>
        <v/>
      </c>
    </row>
    <row r="7377" ht="15" customHeight="1" s="1">
      <c r="A7377" s="9" t="n">
        <v>7374</v>
      </c>
      <c r="B7377" s="6" t="inlineStr">
        <is>
          <t>04/11</t>
        </is>
      </c>
      <c r="C7377" s="6" t="n">
        <v>5</v>
      </c>
      <c r="D7377" s="6" t="n">
        <v>0</v>
      </c>
      <c r="E7377" s="10">
        <f>IF(D7377=1, IF(OR(C7377&lt;10, C7377&gt;=15),1,0), IF(OR(C7377&lt;7, C7377&gt;=18),1,0))</f>
        <v/>
      </c>
      <c r="F7377" s="11" t="n">
        <v>1.689</v>
      </c>
      <c r="G7377" s="12">
        <f>0*8</f>
        <v/>
      </c>
      <c r="H7377" s="12">
        <f>F7377-G7377</f>
        <v/>
      </c>
      <c r="I7377" s="10">
        <f>IF(E7377=0,"Fora",IF(E7376=0,"Carg xar",IF(H7377&lt;0,IF(M7377&lt;0.9,"Carg FV","Stby"),IF(M7377&gt;P7377,"V2H",IF(M7377&lt;0.9,"Carg xar","Stby")))))</f>
        <v/>
      </c>
      <c r="J7377" s="12">
        <f>IF(OR(I7377="Carg FV",I7377="Carg xar"),MIN(IF(I7377="Carg FV",ABS(H7377),7.4),7.4,MAX(0,(0.9-M7377)*40)*0.95),0)</f>
        <v/>
      </c>
      <c r="K7377" s="12">
        <f>IF(I7377="V2H",MIN(MAX(0,H7377),7.4,MAX(0,(M7377-P7377)*40)*0.95),0)</f>
        <v/>
      </c>
      <c r="L7377" s="12">
        <f>IF(E7377=0,0,MAX(0,H7377-K7377))</f>
        <v/>
      </c>
      <c r="M7377" s="13">
        <f>M7376+J7376/40-IF(I7376="V2H",K7376/(0.95*40),0)-IF(E7377=0,IF(E7376=1,IF(D7377=1,30,40)*0.18/(2*40),0),0)-IF(E7377=1,IF(E7376=0,IF(D7377=1,30,40)*0.18/(2*40),0),0)</f>
        <v/>
      </c>
      <c r="N7377" s="14" t="n">
        <v>0.09</v>
      </c>
      <c r="O7377" s="15">
        <f>K7377*N7377</f>
        <v/>
      </c>
      <c r="P7377">
        <f>IF(E7377=0,0.3,IF(D7377=1,IF(C7377&gt;=Params!$B$13-3,IF(C7377&lt;Params!$B$13,Params!$B$20,0.3),0.3),IF(C7377&gt;=Params!$B$15-3,IF(C7377&lt;Params!$B$15,Params!$B$21,0.3),0.3)))</f>
        <v/>
      </c>
    </row>
    <row r="7378" ht="15" customHeight="1" s="1">
      <c r="A7378" s="9" t="n">
        <v>7375</v>
      </c>
      <c r="B7378" s="6" t="inlineStr">
        <is>
          <t>04/11</t>
        </is>
      </c>
      <c r="C7378" s="6" t="n">
        <v>6</v>
      </c>
      <c r="D7378" s="6" t="n">
        <v>0</v>
      </c>
      <c r="E7378" s="10">
        <f>IF(D7378=1, IF(OR(C7378&lt;10, C7378&gt;=15),1,0), IF(OR(C7378&lt;7, C7378&gt;=18),1,0))</f>
        <v/>
      </c>
      <c r="F7378" s="11" t="n">
        <v>1.658</v>
      </c>
      <c r="G7378" s="12">
        <f>0*8</f>
        <v/>
      </c>
      <c r="H7378" s="12">
        <f>F7378-G7378</f>
        <v/>
      </c>
      <c r="I7378" s="10">
        <f>IF(E7378=0,"Fora",IF(E7377=0,"Carg xar",IF(H7378&lt;0,IF(M7378&lt;0.9,"Carg FV","Stby"),IF(M7378&gt;P7378,"V2H",IF(M7378&lt;0.9,"Carg xar","Stby")))))</f>
        <v/>
      </c>
      <c r="J7378" s="12">
        <f>IF(OR(I7378="Carg FV",I7378="Carg xar"),MIN(IF(I7378="Carg FV",ABS(H7378),7.4),7.4,MAX(0,(0.9-M7378)*40)*0.95),0)</f>
        <v/>
      </c>
      <c r="K7378" s="12">
        <f>IF(I7378="V2H",MIN(MAX(0,H7378),7.4,MAX(0,(M7378-P7378)*40)*0.95),0)</f>
        <v/>
      </c>
      <c r="L7378" s="12">
        <f>IF(E7378=0,0,MAX(0,H7378-K7378))</f>
        <v/>
      </c>
      <c r="M7378" s="13">
        <f>M7377+J7377/40-IF(I7377="V2H",K7377/(0.95*40),0)-IF(E7378=0,IF(E7377=1,IF(D7378=1,30,40)*0.18/(2*40),0),0)-IF(E7378=1,IF(E7377=0,IF(D7378=1,30,40)*0.18/(2*40),0),0)</f>
        <v/>
      </c>
      <c r="N7378" s="14" t="n">
        <v>0.09</v>
      </c>
      <c r="O7378" s="15">
        <f>K7378*N7378</f>
        <v/>
      </c>
      <c r="P7378">
        <f>IF(E7378=0,0.3,IF(D7378=1,IF(C7378&gt;=Params!$B$13-3,IF(C7378&lt;Params!$B$13,Params!$B$20,0.3),0.3),IF(C7378&gt;=Params!$B$15-3,IF(C7378&lt;Params!$B$15,Params!$B$21,0.3),0.3)))</f>
        <v/>
      </c>
    </row>
    <row r="7379" ht="15" customHeight="1" s="1">
      <c r="A7379" s="9" t="n">
        <v>7376</v>
      </c>
      <c r="B7379" s="6" t="inlineStr">
        <is>
          <t>04/11</t>
        </is>
      </c>
      <c r="C7379" s="6" t="n">
        <v>7</v>
      </c>
      <c r="D7379" s="6" t="n">
        <v>0</v>
      </c>
      <c r="E7379" s="10">
        <f>IF(D7379=1, IF(OR(C7379&lt;10, C7379&gt;=15),1,0), IF(OR(C7379&lt;7, C7379&gt;=18),1,0))</f>
        <v/>
      </c>
      <c r="F7379" s="11" t="n">
        <v>1.845</v>
      </c>
      <c r="G7379" s="12">
        <f>0*8</f>
        <v/>
      </c>
      <c r="H7379" s="12">
        <f>F7379-G7379</f>
        <v/>
      </c>
      <c r="I7379" s="10">
        <f>IF(E7379=0,"Fora",IF(E7378=0,"Carg xar",IF(H7379&lt;0,IF(M7379&lt;0.9,"Carg FV","Stby"),IF(M7379&gt;P7379,"V2H",IF(M7379&lt;0.9,"Carg xar","Stby")))))</f>
        <v/>
      </c>
      <c r="J7379" s="12">
        <f>IF(OR(I7379="Carg FV",I7379="Carg xar"),MIN(IF(I7379="Carg FV",ABS(H7379),7.4),7.4,MAX(0,(0.9-M7379)*40)*0.95),0)</f>
        <v/>
      </c>
      <c r="K7379" s="12">
        <f>IF(I7379="V2H",MIN(MAX(0,H7379),7.4,MAX(0,(M7379-P7379)*40)*0.95),0)</f>
        <v/>
      </c>
      <c r="L7379" s="12">
        <f>IF(E7379=0,0,MAX(0,H7379-K7379))</f>
        <v/>
      </c>
      <c r="M7379" s="13">
        <f>M7378+J7378/40-IF(I7378="V2H",K7378/(0.95*40),0)-IF(E7379=0,IF(E7378=1,IF(D7379=1,30,40)*0.18/(2*40),0),0)-IF(E7379=1,IF(E7378=0,IF(D7379=1,30,40)*0.18/(2*40),0),0)</f>
        <v/>
      </c>
      <c r="N7379" s="14" t="n">
        <v>0.09</v>
      </c>
      <c r="O7379" s="15">
        <f>K7379*N7379</f>
        <v/>
      </c>
      <c r="P7379">
        <f>IF(E7379=0,0.3,IF(D7379=1,IF(C7379&gt;=Params!$B$13-3,IF(C7379&lt;Params!$B$13,Params!$B$20,0.3),0.3),IF(C7379&gt;=Params!$B$15-3,IF(C7379&lt;Params!$B$15,Params!$B$21,0.3),0.3)))</f>
        <v/>
      </c>
    </row>
    <row r="7380" ht="15" customHeight="1" s="1">
      <c r="A7380" s="9" t="n">
        <v>7377</v>
      </c>
      <c r="B7380" s="6" t="inlineStr">
        <is>
          <t>04/11</t>
        </is>
      </c>
      <c r="C7380" s="6" t="n">
        <v>8</v>
      </c>
      <c r="D7380" s="6" t="n">
        <v>0</v>
      </c>
      <c r="E7380" s="10">
        <f>IF(D7380=1, IF(OR(C7380&lt;10, C7380&gt;=15),1,0), IF(OR(C7380&lt;7, C7380&gt;=18),1,0))</f>
        <v/>
      </c>
      <c r="F7380" s="11" t="n">
        <v>1</v>
      </c>
      <c r="G7380" s="12">
        <f>0.08*8</f>
        <v/>
      </c>
      <c r="H7380" s="12">
        <f>F7380-G7380</f>
        <v/>
      </c>
      <c r="I7380" s="10">
        <f>IF(E7380=0,"Fora",IF(E7379=0,"Carg xar",IF(H7380&lt;0,IF(M7380&lt;0.9,"Carg FV","Stby"),IF(M7380&gt;P7380,"V2H",IF(M7380&lt;0.9,"Carg xar","Stby")))))</f>
        <v/>
      </c>
      <c r="J7380" s="12">
        <f>IF(OR(I7380="Carg FV",I7380="Carg xar"),MIN(IF(I7380="Carg FV",ABS(H7380),7.4),7.4,MAX(0,(0.9-M7380)*40)*0.95),0)</f>
        <v/>
      </c>
      <c r="K7380" s="12">
        <f>IF(I7380="V2H",MIN(MAX(0,H7380),7.4,MAX(0,(M7380-P7380)*40)*0.95),0)</f>
        <v/>
      </c>
      <c r="L7380" s="12">
        <f>IF(E7380=0,0,MAX(0,H7380-K7380))</f>
        <v/>
      </c>
      <c r="M7380" s="13">
        <f>M7379+J7379/40-IF(I7379="V2H",K7379/(0.95*40),0)-IF(E7380=0,IF(E7379=1,IF(D7380=1,30,40)*0.18/(2*40),0),0)-IF(E7380=1,IF(E7379=0,IF(D7380=1,30,40)*0.18/(2*40),0),0)</f>
        <v/>
      </c>
      <c r="N7380" s="14" t="n">
        <v>0.15</v>
      </c>
      <c r="O7380" s="15">
        <f>K7380*N7380</f>
        <v/>
      </c>
      <c r="P7380">
        <f>IF(E7380=0,0.3,IF(D7380=1,IF(C7380&gt;=Params!$B$13-3,IF(C7380&lt;Params!$B$13,Params!$B$20,0.3),0.3),IF(C7380&gt;=Params!$B$15-3,IF(C7380&lt;Params!$B$15,Params!$B$21,0.3),0.3)))</f>
        <v/>
      </c>
    </row>
    <row r="7381" ht="15" customHeight="1" s="1">
      <c r="A7381" s="9" t="n">
        <v>7378</v>
      </c>
      <c r="B7381" s="6" t="inlineStr">
        <is>
          <t>04/11</t>
        </is>
      </c>
      <c r="C7381" s="6" t="n">
        <v>9</v>
      </c>
      <c r="D7381" s="6" t="n">
        <v>0</v>
      </c>
      <c r="E7381" s="10">
        <f>IF(D7381=1, IF(OR(C7381&lt;10, C7381&gt;=15),1,0), IF(OR(C7381&lt;7, C7381&gt;=18),1,0))</f>
        <v/>
      </c>
      <c r="F7381" s="11" t="n">
        <v>1.005</v>
      </c>
      <c r="G7381" s="12">
        <f>0.22*8</f>
        <v/>
      </c>
      <c r="H7381" s="12">
        <f>F7381-G7381</f>
        <v/>
      </c>
      <c r="I7381" s="10">
        <f>IF(E7381=0,"Fora",IF(E7380=0,"Carg xar",IF(H7381&lt;0,IF(M7381&lt;0.9,"Carg FV","Stby"),IF(M7381&gt;P7381,"V2H",IF(M7381&lt;0.9,"Carg xar","Stby")))))</f>
        <v/>
      </c>
      <c r="J7381" s="12">
        <f>IF(OR(I7381="Carg FV",I7381="Carg xar"),MIN(IF(I7381="Carg FV",ABS(H7381),7.4),7.4,MAX(0,(0.9-M7381)*40)*0.95),0)</f>
        <v/>
      </c>
      <c r="K7381" s="12">
        <f>IF(I7381="V2H",MIN(MAX(0,H7381),7.4,MAX(0,(M7381-P7381)*40)*0.95),0)</f>
        <v/>
      </c>
      <c r="L7381" s="12">
        <f>IF(E7381=0,0,MAX(0,H7381-K7381))</f>
        <v/>
      </c>
      <c r="M7381" s="13">
        <f>M7380+J7380/40-IF(I7380="V2H",K7380/(0.95*40),0)-IF(E7381=0,IF(E7380=1,IF(D7381=1,30,40)*0.18/(2*40),0),0)-IF(E7381=1,IF(E7380=0,IF(D7381=1,30,40)*0.18/(2*40),0),0)</f>
        <v/>
      </c>
      <c r="N7381" s="14" t="n">
        <v>0.15</v>
      </c>
      <c r="O7381" s="15">
        <f>K7381*N7381</f>
        <v/>
      </c>
      <c r="P7381">
        <f>IF(E7381=0,0.3,IF(D7381=1,IF(C7381&gt;=Params!$B$13-3,IF(C7381&lt;Params!$B$13,Params!$B$20,0.3),0.3),IF(C7381&gt;=Params!$B$15-3,IF(C7381&lt;Params!$B$15,Params!$B$21,0.3),0.3)))</f>
        <v/>
      </c>
    </row>
    <row r="7382" ht="15" customHeight="1" s="1">
      <c r="A7382" s="9" t="n">
        <v>7379</v>
      </c>
      <c r="B7382" s="6" t="inlineStr">
        <is>
          <t>04/11</t>
        </is>
      </c>
      <c r="C7382" s="6" t="n">
        <v>10</v>
      </c>
      <c r="D7382" s="6" t="n">
        <v>0</v>
      </c>
      <c r="E7382" s="10">
        <f>IF(D7382=1, IF(OR(C7382&lt;10, C7382&gt;=15),1,0), IF(OR(C7382&lt;7, C7382&gt;=18),1,0))</f>
        <v/>
      </c>
      <c r="F7382" s="11" t="n">
        <v>0</v>
      </c>
      <c r="G7382" s="12">
        <f>0.4*8</f>
        <v/>
      </c>
      <c r="H7382" s="12">
        <f>F7382-G7382</f>
        <v/>
      </c>
      <c r="I7382" s="10">
        <f>IF(E7382=0,"Fora",IF(E7381=0,"Carg xar",IF(H7382&lt;0,IF(M7382&lt;0.9,"Carg FV","Stby"),IF(M7382&gt;P7382,"V2H",IF(M7382&lt;0.9,"Carg xar","Stby")))))</f>
        <v/>
      </c>
      <c r="J7382" s="12">
        <f>IF(OR(I7382="Carg FV",I7382="Carg xar"),MIN(IF(I7382="Carg FV",ABS(H7382),7.4),7.4,MAX(0,(0.9-M7382)*40)*0.95),0)</f>
        <v/>
      </c>
      <c r="K7382" s="12">
        <f>IF(I7382="V2H",MIN(MAX(0,H7382),7.4,MAX(0,(M7382-P7382)*40)*0.95),0)</f>
        <v/>
      </c>
      <c r="L7382" s="12">
        <f>IF(E7382=0,0,MAX(0,H7382-K7382))</f>
        <v/>
      </c>
      <c r="M7382" s="13">
        <f>M7381+J7381/40-IF(I7381="V2H",K7381/(0.95*40),0)-IF(E7382=0,IF(E7381=1,IF(D7382=1,30,40)*0.18/(2*40),0),0)-IF(E7382=1,IF(E7381=0,IF(D7382=1,30,40)*0.18/(2*40),0),0)</f>
        <v/>
      </c>
      <c r="N7382" s="14" t="n">
        <v>0.2</v>
      </c>
      <c r="O7382" s="15">
        <f>K7382*N7382</f>
        <v/>
      </c>
      <c r="P7382">
        <f>IF(E7382=0,0.3,IF(D7382=1,IF(C7382&gt;=Params!$B$13-3,IF(C7382&lt;Params!$B$13,Params!$B$20,0.3),0.3),IF(C7382&gt;=Params!$B$15-3,IF(C7382&lt;Params!$B$15,Params!$B$21,0.3),0.3)))</f>
        <v/>
      </c>
    </row>
    <row r="7383" ht="15" customHeight="1" s="1">
      <c r="A7383" s="9" t="n">
        <v>7380</v>
      </c>
      <c r="B7383" s="6" t="inlineStr">
        <is>
          <t>04/11</t>
        </is>
      </c>
      <c r="C7383" s="6" t="n">
        <v>11</v>
      </c>
      <c r="D7383" s="6" t="n">
        <v>0</v>
      </c>
      <c r="E7383" s="10">
        <f>IF(D7383=1, IF(OR(C7383&lt;10, C7383&gt;=15),1,0), IF(OR(C7383&lt;7, C7383&gt;=18),1,0))</f>
        <v/>
      </c>
      <c r="F7383" s="11" t="n">
        <v>0</v>
      </c>
      <c r="G7383" s="12">
        <f>0.52*8</f>
        <v/>
      </c>
      <c r="H7383" s="12">
        <f>F7383-G7383</f>
        <v/>
      </c>
      <c r="I7383" s="10">
        <f>IF(E7383=0,"Fora",IF(E7382=0,"Carg xar",IF(H7383&lt;0,IF(M7383&lt;0.9,"Carg FV","Stby"),IF(M7383&gt;P7383,"V2H",IF(M7383&lt;0.9,"Carg xar","Stby")))))</f>
        <v/>
      </c>
      <c r="J7383" s="12">
        <f>IF(OR(I7383="Carg FV",I7383="Carg xar"),MIN(IF(I7383="Carg FV",ABS(H7383),7.4),7.4,MAX(0,(0.9-M7383)*40)*0.95),0)</f>
        <v/>
      </c>
      <c r="K7383" s="12">
        <f>IF(I7383="V2H",MIN(MAX(0,H7383),7.4,MAX(0,(M7383-P7383)*40)*0.95),0)</f>
        <v/>
      </c>
      <c r="L7383" s="12">
        <f>IF(E7383=0,0,MAX(0,H7383-K7383))</f>
        <v/>
      </c>
      <c r="M7383" s="13">
        <f>M7382+J7382/40-IF(I7382="V2H",K7382/(0.95*40),0)-IF(E7383=0,IF(E7382=1,IF(D7383=1,30,40)*0.18/(2*40),0),0)-IF(E7383=1,IF(E7382=0,IF(D7383=1,30,40)*0.18/(2*40),0),0)</f>
        <v/>
      </c>
      <c r="N7383" s="14" t="n">
        <v>0.2</v>
      </c>
      <c r="O7383" s="15">
        <f>K7383*N7383</f>
        <v/>
      </c>
      <c r="P7383">
        <f>IF(E7383=0,0.3,IF(D7383=1,IF(C7383&gt;=Params!$B$13-3,IF(C7383&lt;Params!$B$13,Params!$B$20,0.3),0.3),IF(C7383&gt;=Params!$B$15-3,IF(C7383&lt;Params!$B$15,Params!$B$21,0.3),0.3)))</f>
        <v/>
      </c>
    </row>
    <row r="7384" ht="15" customHeight="1" s="1">
      <c r="A7384" s="9" t="n">
        <v>7381</v>
      </c>
      <c r="B7384" s="6" t="inlineStr">
        <is>
          <t>04/11</t>
        </is>
      </c>
      <c r="C7384" s="6" t="n">
        <v>12</v>
      </c>
      <c r="D7384" s="6" t="n">
        <v>0</v>
      </c>
      <c r="E7384" s="10">
        <f>IF(D7384=1, IF(OR(C7384&lt;10, C7384&gt;=15),1,0), IF(OR(C7384&lt;7, C7384&gt;=18),1,0))</f>
        <v/>
      </c>
      <c r="F7384" s="11" t="n">
        <v>0</v>
      </c>
      <c r="G7384" s="12">
        <f>0.58*8</f>
        <v/>
      </c>
      <c r="H7384" s="12">
        <f>F7384-G7384</f>
        <v/>
      </c>
      <c r="I7384" s="10">
        <f>IF(E7384=0,"Fora",IF(E7383=0,"Carg xar",IF(H7384&lt;0,IF(M7384&lt;0.9,"Carg FV","Stby"),IF(M7384&gt;P7384,"V2H",IF(M7384&lt;0.9,"Carg xar","Stby")))))</f>
        <v/>
      </c>
      <c r="J7384" s="12">
        <f>IF(OR(I7384="Carg FV",I7384="Carg xar"),MIN(IF(I7384="Carg FV",ABS(H7384),7.4),7.4,MAX(0,(0.9-M7384)*40)*0.95),0)</f>
        <v/>
      </c>
      <c r="K7384" s="12">
        <f>IF(I7384="V2H",MIN(MAX(0,H7384),7.4,MAX(0,(M7384-P7384)*40)*0.95),0)</f>
        <v/>
      </c>
      <c r="L7384" s="12">
        <f>IF(E7384=0,0,MAX(0,H7384-K7384))</f>
        <v/>
      </c>
      <c r="M7384" s="13">
        <f>M7383+J7383/40-IF(I7383="V2H",K7383/(0.95*40),0)-IF(E7384=0,IF(E7383=1,IF(D7384=1,30,40)*0.18/(2*40),0),0)-IF(E7384=1,IF(E7383=0,IF(D7384=1,30,40)*0.18/(2*40),0),0)</f>
        <v/>
      </c>
      <c r="N7384" s="14" t="n">
        <v>0.2</v>
      </c>
      <c r="O7384" s="15">
        <f>K7384*N7384</f>
        <v/>
      </c>
      <c r="P7384">
        <f>IF(E7384=0,0.3,IF(D7384=1,IF(C7384&gt;=Params!$B$13-3,IF(C7384&lt;Params!$B$13,Params!$B$20,0.3),0.3),IF(C7384&gt;=Params!$B$15-3,IF(C7384&lt;Params!$B$15,Params!$B$21,0.3),0.3)))</f>
        <v/>
      </c>
    </row>
    <row r="7385" ht="15" customHeight="1" s="1">
      <c r="A7385" s="9" t="n">
        <v>7382</v>
      </c>
      <c r="B7385" s="6" t="inlineStr">
        <is>
          <t>04/11</t>
        </is>
      </c>
      <c r="C7385" s="6" t="n">
        <v>13</v>
      </c>
      <c r="D7385" s="6" t="n">
        <v>0</v>
      </c>
      <c r="E7385" s="10">
        <f>IF(D7385=1, IF(OR(C7385&lt;10, C7385&gt;=15),1,0), IF(OR(C7385&lt;7, C7385&gt;=18),1,0))</f>
        <v/>
      </c>
      <c r="F7385" s="11" t="n">
        <v>0</v>
      </c>
      <c r="G7385" s="12">
        <f>0.55*8</f>
        <v/>
      </c>
      <c r="H7385" s="12">
        <f>F7385-G7385</f>
        <v/>
      </c>
      <c r="I7385" s="10">
        <f>IF(E7385=0,"Fora",IF(E7384=0,"Carg xar",IF(H7385&lt;0,IF(M7385&lt;0.9,"Carg FV","Stby"),IF(M7385&gt;P7385,"V2H",IF(M7385&lt;0.9,"Carg xar","Stby")))))</f>
        <v/>
      </c>
      <c r="J7385" s="12">
        <f>IF(OR(I7385="Carg FV",I7385="Carg xar"),MIN(IF(I7385="Carg FV",ABS(H7385),7.4),7.4,MAX(0,(0.9-M7385)*40)*0.95),0)</f>
        <v/>
      </c>
      <c r="K7385" s="12">
        <f>IF(I7385="V2H",MIN(MAX(0,H7385),7.4,MAX(0,(M7385-P7385)*40)*0.95),0)</f>
        <v/>
      </c>
      <c r="L7385" s="12">
        <f>IF(E7385=0,0,MAX(0,H7385-K7385))</f>
        <v/>
      </c>
      <c r="M7385" s="13">
        <f>M7384+J7384/40-IF(I7384="V2H",K7384/(0.95*40),0)-IF(E7385=0,IF(E7384=1,IF(D7385=1,30,40)*0.18/(2*40),0),0)-IF(E7385=1,IF(E7384=0,IF(D7385=1,30,40)*0.18/(2*40),0),0)</f>
        <v/>
      </c>
      <c r="N7385" s="14" t="n">
        <v>0.2</v>
      </c>
      <c r="O7385" s="15">
        <f>K7385*N7385</f>
        <v/>
      </c>
      <c r="P7385">
        <f>IF(E7385=0,0.3,IF(D7385=1,IF(C7385&gt;=Params!$B$13-3,IF(C7385&lt;Params!$B$13,Params!$B$20,0.3),0.3),IF(C7385&gt;=Params!$B$15-3,IF(C7385&lt;Params!$B$15,Params!$B$21,0.3),0.3)))</f>
        <v/>
      </c>
    </row>
    <row r="7386" ht="15" customHeight="1" s="1">
      <c r="A7386" s="9" t="n">
        <v>7383</v>
      </c>
      <c r="B7386" s="6" t="inlineStr">
        <is>
          <t>04/11</t>
        </is>
      </c>
      <c r="C7386" s="6" t="n">
        <v>14</v>
      </c>
      <c r="D7386" s="6" t="n">
        <v>0</v>
      </c>
      <c r="E7386" s="10">
        <f>IF(D7386=1, IF(OR(C7386&lt;10, C7386&gt;=15),1,0), IF(OR(C7386&lt;7, C7386&gt;=18),1,0))</f>
        <v/>
      </c>
      <c r="F7386" s="11" t="n">
        <v>0</v>
      </c>
      <c r="G7386" s="12">
        <f>0.42*8</f>
        <v/>
      </c>
      <c r="H7386" s="12">
        <f>F7386-G7386</f>
        <v/>
      </c>
      <c r="I7386" s="10">
        <f>IF(E7386=0,"Fora",IF(E7385=0,"Carg xar",IF(H7386&lt;0,IF(M7386&lt;0.9,"Carg FV","Stby"),IF(M7386&gt;P7386,"V2H",IF(M7386&lt;0.9,"Carg xar","Stby")))))</f>
        <v/>
      </c>
      <c r="J7386" s="12">
        <f>IF(OR(I7386="Carg FV",I7386="Carg xar"),MIN(IF(I7386="Carg FV",ABS(H7386),7.4),7.4,MAX(0,(0.9-M7386)*40)*0.95),0)</f>
        <v/>
      </c>
      <c r="K7386" s="12">
        <f>IF(I7386="V2H",MIN(MAX(0,H7386),7.4,MAX(0,(M7386-P7386)*40)*0.95),0)</f>
        <v/>
      </c>
      <c r="L7386" s="12">
        <f>IF(E7386=0,0,MAX(0,H7386-K7386))</f>
        <v/>
      </c>
      <c r="M7386" s="13">
        <f>M7385+J7385/40-IF(I7385="V2H",K7385/(0.95*40),0)-IF(E7386=0,IF(E7385=1,IF(D7386=1,30,40)*0.18/(2*40),0),0)-IF(E7386=1,IF(E7385=0,IF(D7386=1,30,40)*0.18/(2*40),0),0)</f>
        <v/>
      </c>
      <c r="N7386" s="14" t="n">
        <v>0.15</v>
      </c>
      <c r="O7386" s="15">
        <f>K7386*N7386</f>
        <v/>
      </c>
      <c r="P7386">
        <f>IF(E7386=0,0.3,IF(D7386=1,IF(C7386&gt;=Params!$B$13-3,IF(C7386&lt;Params!$B$13,Params!$B$20,0.3),0.3),IF(C7386&gt;=Params!$B$15-3,IF(C7386&lt;Params!$B$15,Params!$B$21,0.3),0.3)))</f>
        <v/>
      </c>
    </row>
    <row r="7387" ht="15" customHeight="1" s="1">
      <c r="A7387" s="9" t="n">
        <v>7384</v>
      </c>
      <c r="B7387" s="6" t="inlineStr">
        <is>
          <t>04/11</t>
        </is>
      </c>
      <c r="C7387" s="6" t="n">
        <v>15</v>
      </c>
      <c r="D7387" s="6" t="n">
        <v>0</v>
      </c>
      <c r="E7387" s="10">
        <f>IF(D7387=1, IF(OR(C7387&lt;10, C7387&gt;=15),1,0), IF(OR(C7387&lt;7, C7387&gt;=18),1,0))</f>
        <v/>
      </c>
      <c r="F7387" s="11" t="n">
        <v>0</v>
      </c>
      <c r="G7387" s="12">
        <f>0.25*8</f>
        <v/>
      </c>
      <c r="H7387" s="12">
        <f>F7387-G7387</f>
        <v/>
      </c>
      <c r="I7387" s="10">
        <f>IF(E7387=0,"Fora",IF(E7386=0,"Carg xar",IF(H7387&lt;0,IF(M7387&lt;0.9,"Carg FV","Stby"),IF(M7387&gt;P7387,"V2H",IF(M7387&lt;0.9,"Carg xar","Stby")))))</f>
        <v/>
      </c>
      <c r="J7387" s="12">
        <f>IF(OR(I7387="Carg FV",I7387="Carg xar"),MIN(IF(I7387="Carg FV",ABS(H7387),7.4),7.4,MAX(0,(0.9-M7387)*40)*0.95),0)</f>
        <v/>
      </c>
      <c r="K7387" s="12">
        <f>IF(I7387="V2H",MIN(MAX(0,H7387),7.4,MAX(0,(M7387-P7387)*40)*0.95),0)</f>
        <v/>
      </c>
      <c r="L7387" s="12">
        <f>IF(E7387=0,0,MAX(0,H7387-K7387))</f>
        <v/>
      </c>
      <c r="M7387" s="13">
        <f>M7386+J7386/40-IF(I7386="V2H",K7386/(0.95*40),0)-IF(E7387=0,IF(E7386=1,IF(D7387=1,30,40)*0.18/(2*40),0),0)-IF(E7387=1,IF(E7386=0,IF(D7387=1,30,40)*0.18/(2*40),0),0)</f>
        <v/>
      </c>
      <c r="N7387" s="14" t="n">
        <v>0.15</v>
      </c>
      <c r="O7387" s="15">
        <f>K7387*N7387</f>
        <v/>
      </c>
      <c r="P7387">
        <f>IF(E7387=0,0.3,IF(D7387=1,IF(C7387&gt;=Params!$B$13-3,IF(C7387&lt;Params!$B$13,Params!$B$20,0.3),0.3),IF(C7387&gt;=Params!$B$15-3,IF(C7387&lt;Params!$B$15,Params!$B$21,0.3),0.3)))</f>
        <v/>
      </c>
    </row>
    <row r="7388" ht="15" customHeight="1" s="1">
      <c r="A7388" s="9" t="n">
        <v>7385</v>
      </c>
      <c r="B7388" s="6" t="inlineStr">
        <is>
          <t>04/11</t>
        </is>
      </c>
      <c r="C7388" s="6" t="n">
        <v>16</v>
      </c>
      <c r="D7388" s="6" t="n">
        <v>0</v>
      </c>
      <c r="E7388" s="10">
        <f>IF(D7388=1, IF(OR(C7388&lt;10, C7388&gt;=15),1,0), IF(OR(C7388&lt;7, C7388&gt;=18),1,0))</f>
        <v/>
      </c>
      <c r="F7388" s="11" t="n">
        <v>0.85</v>
      </c>
      <c r="G7388" s="12">
        <f>0.08*8</f>
        <v/>
      </c>
      <c r="H7388" s="12">
        <f>F7388-G7388</f>
        <v/>
      </c>
      <c r="I7388" s="10">
        <f>IF(E7388=0,"Fora",IF(E7387=0,"Carg xar",IF(H7388&lt;0,IF(M7388&lt;0.9,"Carg FV","Stby"),IF(M7388&gt;P7388,"V2H",IF(M7388&lt;0.9,"Carg xar","Stby")))))</f>
        <v/>
      </c>
      <c r="J7388" s="12">
        <f>IF(OR(I7388="Carg FV",I7388="Carg xar"),MIN(IF(I7388="Carg FV",ABS(H7388),7.4),7.4,MAX(0,(0.9-M7388)*40)*0.95),0)</f>
        <v/>
      </c>
      <c r="K7388" s="12">
        <f>IF(I7388="V2H",MIN(MAX(0,H7388),7.4,MAX(0,(M7388-P7388)*40)*0.95),0)</f>
        <v/>
      </c>
      <c r="L7388" s="12">
        <f>IF(E7388=0,0,MAX(0,H7388-K7388))</f>
        <v/>
      </c>
      <c r="M7388" s="13">
        <f>M7387+J7387/40-IF(I7387="V2H",K7387/(0.95*40),0)-IF(E7388=0,IF(E7387=1,IF(D7388=1,30,40)*0.18/(2*40),0),0)-IF(E7388=1,IF(E7387=0,IF(D7388=1,30,40)*0.18/(2*40),0),0)</f>
        <v/>
      </c>
      <c r="N7388" s="14" t="n">
        <v>0.15</v>
      </c>
      <c r="O7388" s="15">
        <f>K7388*N7388</f>
        <v/>
      </c>
      <c r="P7388">
        <f>IF(E7388=0,0.3,IF(D7388=1,IF(C7388&gt;=Params!$B$13-3,IF(C7388&lt;Params!$B$13,Params!$B$20,0.3),0.3),IF(C7388&gt;=Params!$B$15-3,IF(C7388&lt;Params!$B$15,Params!$B$21,0.3),0.3)))</f>
        <v/>
      </c>
    </row>
    <row r="7389" ht="15" customHeight="1" s="1">
      <c r="A7389" s="9" t="n">
        <v>7386</v>
      </c>
      <c r="B7389" s="6" t="inlineStr">
        <is>
          <t>04/11</t>
        </is>
      </c>
      <c r="C7389" s="6" t="n">
        <v>17</v>
      </c>
      <c r="D7389" s="6" t="n">
        <v>0</v>
      </c>
      <c r="E7389" s="10">
        <f>IF(D7389=1, IF(OR(C7389&lt;10, C7389&gt;=15),1,0), IF(OR(C7389&lt;7, C7389&gt;=18),1,0))</f>
        <v/>
      </c>
      <c r="F7389" s="11" t="n">
        <v>3.252</v>
      </c>
      <c r="G7389" s="12">
        <f>0*8</f>
        <v/>
      </c>
      <c r="H7389" s="12">
        <f>F7389-G7389</f>
        <v/>
      </c>
      <c r="I7389" s="10">
        <f>IF(E7389=0,"Fora",IF(E7388=0,"Carg xar",IF(H7389&lt;0,IF(M7389&lt;0.9,"Carg FV","Stby"),IF(M7389&gt;P7389,"V2H",IF(M7389&lt;0.9,"Carg xar","Stby")))))</f>
        <v/>
      </c>
      <c r="J7389" s="12">
        <f>IF(OR(I7389="Carg FV",I7389="Carg xar"),MIN(IF(I7389="Carg FV",ABS(H7389),7.4),7.4,MAX(0,(0.9-M7389)*40)*0.95),0)</f>
        <v/>
      </c>
      <c r="K7389" s="12">
        <f>IF(I7389="V2H",MIN(MAX(0,H7389),7.4,MAX(0,(M7389-P7389)*40)*0.95),0)</f>
        <v/>
      </c>
      <c r="L7389" s="12">
        <f>IF(E7389=0,0,MAX(0,H7389-K7389))</f>
        <v/>
      </c>
      <c r="M7389" s="13">
        <f>M7388+J7388/40-IF(I7388="V2H",K7388/(0.95*40),0)-IF(E7389=0,IF(E7388=1,IF(D7389=1,30,40)*0.18/(2*40),0),0)-IF(E7389=1,IF(E7388=0,IF(D7389=1,30,40)*0.18/(2*40),0),0)</f>
        <v/>
      </c>
      <c r="N7389" s="14" t="n">
        <v>0.15</v>
      </c>
      <c r="O7389" s="15">
        <f>K7389*N7389</f>
        <v/>
      </c>
      <c r="P7389">
        <f>IF(E7389=0,0.3,IF(D7389=1,IF(C7389&gt;=Params!$B$13-3,IF(C7389&lt;Params!$B$13,Params!$B$20,0.3),0.3),IF(C7389&gt;=Params!$B$15-3,IF(C7389&lt;Params!$B$15,Params!$B$21,0.3),0.3)))</f>
        <v/>
      </c>
    </row>
    <row r="7390" ht="15" customHeight="1" s="1">
      <c r="A7390" s="9" t="n">
        <v>7387</v>
      </c>
      <c r="B7390" s="6" t="inlineStr">
        <is>
          <t>04/11</t>
        </is>
      </c>
      <c r="C7390" s="6" t="n">
        <v>18</v>
      </c>
      <c r="D7390" s="6" t="n">
        <v>0</v>
      </c>
      <c r="E7390" s="10">
        <f>IF(D7390=1, IF(OR(C7390&lt;10, C7390&gt;=15),1,0), IF(OR(C7390&lt;7, C7390&gt;=18),1,0))</f>
        <v/>
      </c>
      <c r="F7390" s="11" t="n">
        <v>2.017</v>
      </c>
      <c r="G7390" s="12">
        <f>0*8</f>
        <v/>
      </c>
      <c r="H7390" s="12">
        <f>F7390-G7390</f>
        <v/>
      </c>
      <c r="I7390" s="10">
        <f>IF(E7390=0,"Fora",IF(E7389=0,"Carg xar",IF(H7390&lt;0,IF(M7390&lt;0.9,"Carg FV","Stby"),IF(M7390&gt;P7390,"V2H",IF(M7390&lt;0.9,"Carg xar","Stby")))))</f>
        <v/>
      </c>
      <c r="J7390" s="12">
        <f>IF(OR(I7390="Carg FV",I7390="Carg xar"),MIN(IF(I7390="Carg FV",ABS(H7390),7.4),7.4,MAX(0,(0.9-M7390)*40)*0.95),0)</f>
        <v/>
      </c>
      <c r="K7390" s="12">
        <f>IF(I7390="V2H",MIN(MAX(0,H7390),7.4,MAX(0,(M7390-P7390)*40)*0.95),0)</f>
        <v/>
      </c>
      <c r="L7390" s="12">
        <f>IF(E7390=0,0,MAX(0,H7390-K7390))</f>
        <v/>
      </c>
      <c r="M7390" s="13">
        <f>M7389+J7389/40-IF(I7389="V2H",K7389/(0.95*40),0)-IF(E7390=0,IF(E7389=1,IF(D7390=1,30,40)*0.18/(2*40),0),0)-IF(E7390=1,IF(E7389=0,IF(D7390=1,30,40)*0.18/(2*40),0),0)</f>
        <v/>
      </c>
      <c r="N7390" s="14" t="n">
        <v>0.2</v>
      </c>
      <c r="O7390" s="15">
        <f>K7390*N7390</f>
        <v/>
      </c>
      <c r="P7390">
        <f>IF(E7390=0,0.3,IF(D7390=1,IF(C7390&gt;=Params!$B$13-3,IF(C7390&lt;Params!$B$13,Params!$B$20,0.3),0.3),IF(C7390&gt;=Params!$B$15-3,IF(C7390&lt;Params!$B$15,Params!$B$21,0.3),0.3)))</f>
        <v/>
      </c>
    </row>
    <row r="7391" ht="15" customHeight="1" s="1">
      <c r="A7391" s="9" t="n">
        <v>7388</v>
      </c>
      <c r="B7391" s="6" t="inlineStr">
        <is>
          <t>04/11</t>
        </is>
      </c>
      <c r="C7391" s="6" t="n">
        <v>19</v>
      </c>
      <c r="D7391" s="6" t="n">
        <v>0</v>
      </c>
      <c r="E7391" s="10">
        <f>IF(D7391=1, IF(OR(C7391&lt;10, C7391&gt;=15),1,0), IF(OR(C7391&lt;7, C7391&gt;=18),1,0))</f>
        <v/>
      </c>
      <c r="F7391" s="11" t="n">
        <v>1.125</v>
      </c>
      <c r="G7391" s="12">
        <f>0*8</f>
        <v/>
      </c>
      <c r="H7391" s="12">
        <f>F7391-G7391</f>
        <v/>
      </c>
      <c r="I7391" s="10">
        <f>IF(E7391=0,"Fora",IF(E7390=0,"Carg xar",IF(H7391&lt;0,IF(M7391&lt;0.9,"Carg FV","Stby"),IF(M7391&gt;P7391,"V2H",IF(M7391&lt;0.9,"Carg xar","Stby")))))</f>
        <v/>
      </c>
      <c r="J7391" s="12">
        <f>IF(OR(I7391="Carg FV",I7391="Carg xar"),MIN(IF(I7391="Carg FV",ABS(H7391),7.4),7.4,MAX(0,(0.9-M7391)*40)*0.95),0)</f>
        <v/>
      </c>
      <c r="K7391" s="12">
        <f>IF(I7391="V2H",MIN(MAX(0,H7391),7.4,MAX(0,(M7391-P7391)*40)*0.95),0)</f>
        <v/>
      </c>
      <c r="L7391" s="12">
        <f>IF(E7391=0,0,MAX(0,H7391-K7391))</f>
        <v/>
      </c>
      <c r="M7391" s="13">
        <f>M7390+J7390/40-IF(I7390="V2H",K7390/(0.95*40),0)-IF(E7391=0,IF(E7390=1,IF(D7391=1,30,40)*0.18/(2*40),0),0)-IF(E7391=1,IF(E7390=0,IF(D7391=1,30,40)*0.18/(2*40),0),0)</f>
        <v/>
      </c>
      <c r="N7391" s="14" t="n">
        <v>0.2</v>
      </c>
      <c r="O7391" s="15">
        <f>K7391*N7391</f>
        <v/>
      </c>
      <c r="P7391">
        <f>IF(E7391=0,0.3,IF(D7391=1,IF(C7391&gt;=Params!$B$13-3,IF(C7391&lt;Params!$B$13,Params!$B$20,0.3),0.3),IF(C7391&gt;=Params!$B$15-3,IF(C7391&lt;Params!$B$15,Params!$B$21,0.3),0.3)))</f>
        <v/>
      </c>
    </row>
    <row r="7392" ht="15" customHeight="1" s="1">
      <c r="A7392" s="9" t="n">
        <v>7389</v>
      </c>
      <c r="B7392" s="6" t="inlineStr">
        <is>
          <t>04/11</t>
        </is>
      </c>
      <c r="C7392" s="6" t="n">
        <v>20</v>
      </c>
      <c r="D7392" s="6" t="n">
        <v>0</v>
      </c>
      <c r="E7392" s="10">
        <f>IF(D7392=1, IF(OR(C7392&lt;10, C7392&gt;=15),1,0), IF(OR(C7392&lt;7, C7392&gt;=18),1,0))</f>
        <v/>
      </c>
      <c r="F7392" s="11" t="n">
        <v>1.584</v>
      </c>
      <c r="G7392" s="12">
        <f>0*8</f>
        <v/>
      </c>
      <c r="H7392" s="12">
        <f>F7392-G7392</f>
        <v/>
      </c>
      <c r="I7392" s="10">
        <f>IF(E7392=0,"Fora",IF(E7391=0,"Carg xar",IF(H7392&lt;0,IF(M7392&lt;0.9,"Carg FV","Stby"),IF(M7392&gt;P7392,"V2H",IF(M7392&lt;0.9,"Carg xar","Stby")))))</f>
        <v/>
      </c>
      <c r="J7392" s="12">
        <f>IF(OR(I7392="Carg FV",I7392="Carg xar"),MIN(IF(I7392="Carg FV",ABS(H7392),7.4),7.4,MAX(0,(0.9-M7392)*40)*0.95),0)</f>
        <v/>
      </c>
      <c r="K7392" s="12">
        <f>IF(I7392="V2H",MIN(MAX(0,H7392),7.4,MAX(0,(M7392-P7392)*40)*0.95),0)</f>
        <v/>
      </c>
      <c r="L7392" s="12">
        <f>IF(E7392=0,0,MAX(0,H7392-K7392))</f>
        <v/>
      </c>
      <c r="M7392" s="13">
        <f>M7391+J7391/40-IF(I7391="V2H",K7391/(0.95*40),0)-IF(E7392=0,IF(E7391=1,IF(D7392=1,30,40)*0.18/(2*40),0),0)-IF(E7392=1,IF(E7391=0,IF(D7392=1,30,40)*0.18/(2*40),0),0)</f>
        <v/>
      </c>
      <c r="N7392" s="14" t="n">
        <v>0.2</v>
      </c>
      <c r="O7392" s="15">
        <f>K7392*N7392</f>
        <v/>
      </c>
      <c r="P7392">
        <f>IF(E7392=0,0.3,IF(D7392=1,IF(C7392&gt;=Params!$B$13-3,IF(C7392&lt;Params!$B$13,Params!$B$20,0.3),0.3),IF(C7392&gt;=Params!$B$15-3,IF(C7392&lt;Params!$B$15,Params!$B$21,0.3),0.3)))</f>
        <v/>
      </c>
    </row>
    <row r="7393" ht="15" customHeight="1" s="1">
      <c r="A7393" s="9" t="n">
        <v>7390</v>
      </c>
      <c r="B7393" s="6" t="inlineStr">
        <is>
          <t>04/11</t>
        </is>
      </c>
      <c r="C7393" s="6" t="n">
        <v>21</v>
      </c>
      <c r="D7393" s="6" t="n">
        <v>0</v>
      </c>
      <c r="E7393" s="10">
        <f>IF(D7393=1, IF(OR(C7393&lt;10, C7393&gt;=15),1,0), IF(OR(C7393&lt;7, C7393&gt;=18),1,0))</f>
        <v/>
      </c>
      <c r="F7393" s="11" t="n">
        <v>1.566</v>
      </c>
      <c r="G7393" s="12">
        <f>0*8</f>
        <v/>
      </c>
      <c r="H7393" s="12">
        <f>F7393-G7393</f>
        <v/>
      </c>
      <c r="I7393" s="10">
        <f>IF(E7393=0,"Fora",IF(E7392=0,"Carg xar",IF(H7393&lt;0,IF(M7393&lt;0.9,"Carg FV","Stby"),IF(M7393&gt;P7393,"V2H",IF(M7393&lt;0.9,"Carg xar","Stby")))))</f>
        <v/>
      </c>
      <c r="J7393" s="12">
        <f>IF(OR(I7393="Carg FV",I7393="Carg xar"),MIN(IF(I7393="Carg FV",ABS(H7393),7.4),7.4,MAX(0,(0.9-M7393)*40)*0.95),0)</f>
        <v/>
      </c>
      <c r="K7393" s="12">
        <f>IF(I7393="V2H",MIN(MAX(0,H7393),7.4,MAX(0,(M7393-P7393)*40)*0.95),0)</f>
        <v/>
      </c>
      <c r="L7393" s="12">
        <f>IF(E7393=0,0,MAX(0,H7393-K7393))</f>
        <v/>
      </c>
      <c r="M7393" s="13">
        <f>M7392+J7392/40-IF(I7392="V2H",K7392/(0.95*40),0)-IF(E7393=0,IF(E7392=1,IF(D7393=1,30,40)*0.18/(2*40),0),0)-IF(E7393=1,IF(E7392=0,IF(D7393=1,30,40)*0.18/(2*40),0),0)</f>
        <v/>
      </c>
      <c r="N7393" s="14" t="n">
        <v>0.2</v>
      </c>
      <c r="O7393" s="15">
        <f>K7393*N7393</f>
        <v/>
      </c>
      <c r="P7393">
        <f>IF(E7393=0,0.3,IF(D7393=1,IF(C7393&gt;=Params!$B$13-3,IF(C7393&lt;Params!$B$13,Params!$B$20,0.3),0.3),IF(C7393&gt;=Params!$B$15-3,IF(C7393&lt;Params!$B$15,Params!$B$21,0.3),0.3)))</f>
        <v/>
      </c>
    </row>
    <row r="7394" ht="15" customHeight="1" s="1">
      <c r="A7394" s="9" t="n">
        <v>7391</v>
      </c>
      <c r="B7394" s="6" t="inlineStr">
        <is>
          <t>04/11</t>
        </is>
      </c>
      <c r="C7394" s="6" t="n">
        <v>22</v>
      </c>
      <c r="D7394" s="6" t="n">
        <v>0</v>
      </c>
      <c r="E7394" s="10">
        <f>IF(D7394=1, IF(OR(C7394&lt;10, C7394&gt;=15),1,0), IF(OR(C7394&lt;7, C7394&gt;=18),1,0))</f>
        <v/>
      </c>
      <c r="F7394" s="11" t="n">
        <v>1.362</v>
      </c>
      <c r="G7394" s="12">
        <f>0*8</f>
        <v/>
      </c>
      <c r="H7394" s="12">
        <f>F7394-G7394</f>
        <v/>
      </c>
      <c r="I7394" s="10">
        <f>IF(E7394=0,"Fora",IF(E7393=0,"Carg xar",IF(H7394&lt;0,IF(M7394&lt;0.9,"Carg FV","Stby"),IF(M7394&gt;P7394,"V2H",IF(M7394&lt;0.9,"Carg xar","Stby")))))</f>
        <v/>
      </c>
      <c r="J7394" s="12">
        <f>IF(OR(I7394="Carg FV",I7394="Carg xar"),MIN(IF(I7394="Carg FV",ABS(H7394),7.4),7.4,MAX(0,(0.9-M7394)*40)*0.95),0)</f>
        <v/>
      </c>
      <c r="K7394" s="12">
        <f>IF(I7394="V2H",MIN(MAX(0,H7394),7.4,MAX(0,(M7394-P7394)*40)*0.95),0)</f>
        <v/>
      </c>
      <c r="L7394" s="12">
        <f>IF(E7394=0,0,MAX(0,H7394-K7394))</f>
        <v/>
      </c>
      <c r="M7394" s="13">
        <f>M7393+J7393/40-IF(I7393="V2H",K7393/(0.95*40),0)-IF(E7394=0,IF(E7393=1,IF(D7394=1,30,40)*0.18/(2*40),0),0)-IF(E7394=1,IF(E7393=0,IF(D7394=1,30,40)*0.18/(2*40),0),0)</f>
        <v/>
      </c>
      <c r="N7394" s="14" t="n">
        <v>0.15</v>
      </c>
      <c r="O7394" s="15">
        <f>K7394*N7394</f>
        <v/>
      </c>
      <c r="P7394">
        <f>IF(E7394=0,0.3,IF(D7394=1,IF(C7394&gt;=Params!$B$13-3,IF(C7394&lt;Params!$B$13,Params!$B$20,0.3),0.3),IF(C7394&gt;=Params!$B$15-3,IF(C7394&lt;Params!$B$15,Params!$B$21,0.3),0.3)))</f>
        <v/>
      </c>
    </row>
    <row r="7395" ht="15" customHeight="1" s="1">
      <c r="A7395" s="9" t="n">
        <v>7392</v>
      </c>
      <c r="B7395" s="6" t="inlineStr">
        <is>
          <t>04/11</t>
        </is>
      </c>
      <c r="C7395" s="6" t="n">
        <v>23</v>
      </c>
      <c r="D7395" s="6" t="n">
        <v>0</v>
      </c>
      <c r="E7395" s="10">
        <f>IF(D7395=1, IF(OR(C7395&lt;10, C7395&gt;=15),1,0), IF(OR(C7395&lt;7, C7395&gt;=18),1,0))</f>
        <v/>
      </c>
      <c r="F7395" s="11" t="n">
        <v>1.059</v>
      </c>
      <c r="G7395" s="12">
        <f>0*8</f>
        <v/>
      </c>
      <c r="H7395" s="12">
        <f>F7395-G7395</f>
        <v/>
      </c>
      <c r="I7395" s="10">
        <f>IF(E7395=0,"Fora",IF(E7394=0,"Carg xar",IF(H7395&lt;0,IF(M7395&lt;0.9,"Carg FV","Stby"),IF(M7395&gt;P7395,"V2H",IF(M7395&lt;0.9,"Carg xar","Stby")))))</f>
        <v/>
      </c>
      <c r="J7395" s="12">
        <f>IF(OR(I7395="Carg FV",I7395="Carg xar"),MIN(IF(I7395="Carg FV",ABS(H7395),7.4),7.4,MAX(0,(0.9-M7395)*40)*0.95),0)</f>
        <v/>
      </c>
      <c r="K7395" s="12">
        <f>IF(I7395="V2H",MIN(MAX(0,H7395),7.4,MAX(0,(M7395-P7395)*40)*0.95),0)</f>
        <v/>
      </c>
      <c r="L7395" s="12">
        <f>IF(E7395=0,0,MAX(0,H7395-K7395))</f>
        <v/>
      </c>
      <c r="M7395" s="13">
        <f>M7394+J7394/40-IF(I7394="V2H",K7394/(0.95*40),0)-IF(E7395=0,IF(E7394=1,IF(D7395=1,30,40)*0.18/(2*40),0),0)-IF(E7395=1,IF(E7394=0,IF(D7395=1,30,40)*0.18/(2*40),0),0)</f>
        <v/>
      </c>
      <c r="N7395" s="14" t="n">
        <v>0.15</v>
      </c>
      <c r="O7395" s="15">
        <f>K7395*N7395</f>
        <v/>
      </c>
      <c r="P7395">
        <f>IF(E7395=0,0.3,IF(D7395=1,IF(C7395&gt;=Params!$B$13-3,IF(C7395&lt;Params!$B$13,Params!$B$20,0.3),0.3),IF(C7395&gt;=Params!$B$15-3,IF(C7395&lt;Params!$B$15,Params!$B$21,0.3),0.3)))</f>
        <v/>
      </c>
    </row>
    <row r="7396" ht="15" customHeight="1" s="1">
      <c r="A7396" s="9" t="n">
        <v>7393</v>
      </c>
      <c r="B7396" s="6" t="inlineStr">
        <is>
          <t>05/11</t>
        </is>
      </c>
      <c r="C7396" s="6" t="n">
        <v>0</v>
      </c>
      <c r="D7396" s="6" t="n">
        <v>0</v>
      </c>
      <c r="E7396" s="10">
        <f>IF(D7396=1, IF(OR(C7396&lt;10, C7396&gt;=15),1,0), IF(OR(C7396&lt;7, C7396&gt;=18),1,0))</f>
        <v/>
      </c>
      <c r="F7396" s="11" t="n">
        <v>0.896</v>
      </c>
      <c r="G7396" s="12">
        <f>0*8</f>
        <v/>
      </c>
      <c r="H7396" s="12">
        <f>F7396-G7396</f>
        <v/>
      </c>
      <c r="I7396" s="10">
        <f>IF(E7396=0,"Fora",IF(E7395=0,"Carg xar",IF(H7396&lt;0,IF(M7396&lt;0.9,"Carg FV","Stby"),IF(M7396&gt;P7396,"V2H",IF(M7396&lt;0.9,"Carg xar","Stby")))))</f>
        <v/>
      </c>
      <c r="J7396" s="12">
        <f>IF(OR(I7396="Carg FV",I7396="Carg xar"),MIN(IF(I7396="Carg FV",ABS(H7396),7.4),7.4,MAX(0,(0.9-M7396)*40)*0.95),0)</f>
        <v/>
      </c>
      <c r="K7396" s="12">
        <f>IF(I7396="V2H",MIN(MAX(0,H7396),7.4,MAX(0,(M7396-P7396)*40)*0.95),0)</f>
        <v/>
      </c>
      <c r="L7396" s="12">
        <f>IF(E7396=0,0,MAX(0,H7396-K7396))</f>
        <v/>
      </c>
      <c r="M7396" s="13">
        <f>M7395+J7395/40-IF(I7395="V2H",K7395/(0.95*40),0)-IF(E7396=0,IF(E7395=1,IF(D7396=1,30,40)*0.18/(2*40),0),0)-IF(E7396=1,IF(E7395=0,IF(D7396=1,30,40)*0.18/(2*40),0),0)</f>
        <v/>
      </c>
      <c r="N7396" s="14" t="n">
        <v>0.09</v>
      </c>
      <c r="O7396" s="15">
        <f>K7396*N7396</f>
        <v/>
      </c>
      <c r="P7396">
        <f>IF(E7396=0,0.3,IF(D7396=1,IF(C7396&gt;=Params!$B$13-3,IF(C7396&lt;Params!$B$13,Params!$B$20,0.3),0.3),IF(C7396&gt;=Params!$B$15-3,IF(C7396&lt;Params!$B$15,Params!$B$21,0.3),0.3)))</f>
        <v/>
      </c>
    </row>
    <row r="7397" ht="15" customHeight="1" s="1">
      <c r="A7397" s="9" t="n">
        <v>7394</v>
      </c>
      <c r="B7397" s="6" t="inlineStr">
        <is>
          <t>05/11</t>
        </is>
      </c>
      <c r="C7397" s="6" t="n">
        <v>1</v>
      </c>
      <c r="D7397" s="6" t="n">
        <v>0</v>
      </c>
      <c r="E7397" s="10">
        <f>IF(D7397=1, IF(OR(C7397&lt;10, C7397&gt;=15),1,0), IF(OR(C7397&lt;7, C7397&gt;=18),1,0))</f>
        <v/>
      </c>
      <c r="F7397" s="11" t="n">
        <v>1.837</v>
      </c>
      <c r="G7397" s="12">
        <f>0*8</f>
        <v/>
      </c>
      <c r="H7397" s="12">
        <f>F7397-G7397</f>
        <v/>
      </c>
      <c r="I7397" s="10">
        <f>IF(E7397=0,"Fora",IF(E7396=0,"Carg xar",IF(H7397&lt;0,IF(M7397&lt;0.9,"Carg FV","Stby"),IF(M7397&gt;P7397,"V2H",IF(M7397&lt;0.9,"Carg xar","Stby")))))</f>
        <v/>
      </c>
      <c r="J7397" s="12">
        <f>IF(OR(I7397="Carg FV",I7397="Carg xar"),MIN(IF(I7397="Carg FV",ABS(H7397),7.4),7.4,MAX(0,(0.9-M7397)*40)*0.95),0)</f>
        <v/>
      </c>
      <c r="K7397" s="12">
        <f>IF(I7397="V2H",MIN(MAX(0,H7397),7.4,MAX(0,(M7397-P7397)*40)*0.95),0)</f>
        <v/>
      </c>
      <c r="L7397" s="12">
        <f>IF(E7397=0,0,MAX(0,H7397-K7397))</f>
        <v/>
      </c>
      <c r="M7397" s="13">
        <f>M7396+J7396/40-IF(I7396="V2H",K7396/(0.95*40),0)-IF(E7397=0,IF(E7396=1,IF(D7397=1,30,40)*0.18/(2*40),0),0)-IF(E7397=1,IF(E7396=0,IF(D7397=1,30,40)*0.18/(2*40),0),0)</f>
        <v/>
      </c>
      <c r="N7397" s="14" t="n">
        <v>0.09</v>
      </c>
      <c r="O7397" s="15">
        <f>K7397*N7397</f>
        <v/>
      </c>
      <c r="P7397">
        <f>IF(E7397=0,0.3,IF(D7397=1,IF(C7397&gt;=Params!$B$13-3,IF(C7397&lt;Params!$B$13,Params!$B$20,0.3),0.3),IF(C7397&gt;=Params!$B$15-3,IF(C7397&lt;Params!$B$15,Params!$B$21,0.3),0.3)))</f>
        <v/>
      </c>
    </row>
    <row r="7398" ht="15" customHeight="1" s="1">
      <c r="A7398" s="9" t="n">
        <v>7395</v>
      </c>
      <c r="B7398" s="6" t="inlineStr">
        <is>
          <t>05/11</t>
        </is>
      </c>
      <c r="C7398" s="6" t="n">
        <v>2</v>
      </c>
      <c r="D7398" s="6" t="n">
        <v>0</v>
      </c>
      <c r="E7398" s="10">
        <f>IF(D7398=1, IF(OR(C7398&lt;10, C7398&gt;=15),1,0), IF(OR(C7398&lt;7, C7398&gt;=18),1,0))</f>
        <v/>
      </c>
      <c r="F7398" s="11" t="n">
        <v>1.502</v>
      </c>
      <c r="G7398" s="12">
        <f>0*8</f>
        <v/>
      </c>
      <c r="H7398" s="12">
        <f>F7398-G7398</f>
        <v/>
      </c>
      <c r="I7398" s="10">
        <f>IF(E7398=0,"Fora",IF(E7397=0,"Carg xar",IF(H7398&lt;0,IF(M7398&lt;0.9,"Carg FV","Stby"),IF(M7398&gt;P7398,"V2H",IF(M7398&lt;0.9,"Carg xar","Stby")))))</f>
        <v/>
      </c>
      <c r="J7398" s="12">
        <f>IF(OR(I7398="Carg FV",I7398="Carg xar"),MIN(IF(I7398="Carg FV",ABS(H7398),7.4),7.4,MAX(0,(0.9-M7398)*40)*0.95),0)</f>
        <v/>
      </c>
      <c r="K7398" s="12">
        <f>IF(I7398="V2H",MIN(MAX(0,H7398),7.4,MAX(0,(M7398-P7398)*40)*0.95),0)</f>
        <v/>
      </c>
      <c r="L7398" s="12">
        <f>IF(E7398=0,0,MAX(0,H7398-K7398))</f>
        <v/>
      </c>
      <c r="M7398" s="13">
        <f>M7397+J7397/40-IF(I7397="V2H",K7397/(0.95*40),0)-IF(E7398=0,IF(E7397=1,IF(D7398=1,30,40)*0.18/(2*40),0),0)-IF(E7398=1,IF(E7397=0,IF(D7398=1,30,40)*0.18/(2*40),0),0)</f>
        <v/>
      </c>
      <c r="N7398" s="14" t="n">
        <v>0.09</v>
      </c>
      <c r="O7398" s="15">
        <f>K7398*N7398</f>
        <v/>
      </c>
      <c r="P7398">
        <f>IF(E7398=0,0.3,IF(D7398=1,IF(C7398&gt;=Params!$B$13-3,IF(C7398&lt;Params!$B$13,Params!$B$20,0.3),0.3),IF(C7398&gt;=Params!$B$15-3,IF(C7398&lt;Params!$B$15,Params!$B$21,0.3),0.3)))</f>
        <v/>
      </c>
    </row>
    <row r="7399" ht="15" customHeight="1" s="1">
      <c r="A7399" s="9" t="n">
        <v>7396</v>
      </c>
      <c r="B7399" s="6" t="inlineStr">
        <is>
          <t>05/11</t>
        </is>
      </c>
      <c r="C7399" s="6" t="n">
        <v>3</v>
      </c>
      <c r="D7399" s="6" t="n">
        <v>0</v>
      </c>
      <c r="E7399" s="10">
        <f>IF(D7399=1, IF(OR(C7399&lt;10, C7399&gt;=15),1,0), IF(OR(C7399&lt;7, C7399&gt;=18),1,0))</f>
        <v/>
      </c>
      <c r="F7399" s="11" t="n">
        <v>1.002</v>
      </c>
      <c r="G7399" s="12">
        <f>0*8</f>
        <v/>
      </c>
      <c r="H7399" s="12">
        <f>F7399-G7399</f>
        <v/>
      </c>
      <c r="I7399" s="10">
        <f>IF(E7399=0,"Fora",IF(E7398=0,"Carg xar",IF(H7399&lt;0,IF(M7399&lt;0.9,"Carg FV","Stby"),IF(M7399&gt;P7399,"V2H",IF(M7399&lt;0.9,"Carg xar","Stby")))))</f>
        <v/>
      </c>
      <c r="J7399" s="12">
        <f>IF(OR(I7399="Carg FV",I7399="Carg xar"),MIN(IF(I7399="Carg FV",ABS(H7399),7.4),7.4,MAX(0,(0.9-M7399)*40)*0.95),0)</f>
        <v/>
      </c>
      <c r="K7399" s="12">
        <f>IF(I7399="V2H",MIN(MAX(0,H7399),7.4,MAX(0,(M7399-P7399)*40)*0.95),0)</f>
        <v/>
      </c>
      <c r="L7399" s="12">
        <f>IF(E7399=0,0,MAX(0,H7399-K7399))</f>
        <v/>
      </c>
      <c r="M7399" s="13">
        <f>M7398+J7398/40-IF(I7398="V2H",K7398/(0.95*40),0)-IF(E7399=0,IF(E7398=1,IF(D7399=1,30,40)*0.18/(2*40),0),0)-IF(E7399=1,IF(E7398=0,IF(D7399=1,30,40)*0.18/(2*40),0),0)</f>
        <v/>
      </c>
      <c r="N7399" s="14" t="n">
        <v>0.09</v>
      </c>
      <c r="O7399" s="15">
        <f>K7399*N7399</f>
        <v/>
      </c>
      <c r="P7399">
        <f>IF(E7399=0,0.3,IF(D7399=1,IF(C7399&gt;=Params!$B$13-3,IF(C7399&lt;Params!$B$13,Params!$B$20,0.3),0.3),IF(C7399&gt;=Params!$B$15-3,IF(C7399&lt;Params!$B$15,Params!$B$21,0.3),0.3)))</f>
        <v/>
      </c>
    </row>
    <row r="7400" ht="15" customHeight="1" s="1">
      <c r="A7400" s="9" t="n">
        <v>7397</v>
      </c>
      <c r="B7400" s="6" t="inlineStr">
        <is>
          <t>05/11</t>
        </is>
      </c>
      <c r="C7400" s="6" t="n">
        <v>4</v>
      </c>
      <c r="D7400" s="6" t="n">
        <v>0</v>
      </c>
      <c r="E7400" s="10">
        <f>IF(D7400=1, IF(OR(C7400&lt;10, C7400&gt;=15),1,0), IF(OR(C7400&lt;7, C7400&gt;=18),1,0))</f>
        <v/>
      </c>
      <c r="F7400" s="11" t="n">
        <v>1.329</v>
      </c>
      <c r="G7400" s="12">
        <f>0*8</f>
        <v/>
      </c>
      <c r="H7400" s="12">
        <f>F7400-G7400</f>
        <v/>
      </c>
      <c r="I7400" s="10">
        <f>IF(E7400=0,"Fora",IF(E7399=0,"Carg xar",IF(H7400&lt;0,IF(M7400&lt;0.9,"Carg FV","Stby"),IF(M7400&gt;P7400,"V2H",IF(M7400&lt;0.9,"Carg xar","Stby")))))</f>
        <v/>
      </c>
      <c r="J7400" s="12">
        <f>IF(OR(I7400="Carg FV",I7400="Carg xar"),MIN(IF(I7400="Carg FV",ABS(H7400),7.4),7.4,MAX(0,(0.9-M7400)*40)*0.95),0)</f>
        <v/>
      </c>
      <c r="K7400" s="12">
        <f>IF(I7400="V2H",MIN(MAX(0,H7400),7.4,MAX(0,(M7400-P7400)*40)*0.95),0)</f>
        <v/>
      </c>
      <c r="L7400" s="12">
        <f>IF(E7400=0,0,MAX(0,H7400-K7400))</f>
        <v/>
      </c>
      <c r="M7400" s="13">
        <f>M7399+J7399/40-IF(I7399="V2H",K7399/(0.95*40),0)-IF(E7400=0,IF(E7399=1,IF(D7400=1,30,40)*0.18/(2*40),0),0)-IF(E7400=1,IF(E7399=0,IF(D7400=1,30,40)*0.18/(2*40),0),0)</f>
        <v/>
      </c>
      <c r="N7400" s="14" t="n">
        <v>0.09</v>
      </c>
      <c r="O7400" s="15">
        <f>K7400*N7400</f>
        <v/>
      </c>
      <c r="P7400">
        <f>IF(E7400=0,0.3,IF(D7400=1,IF(C7400&gt;=Params!$B$13-3,IF(C7400&lt;Params!$B$13,Params!$B$20,0.3),0.3),IF(C7400&gt;=Params!$B$15-3,IF(C7400&lt;Params!$B$15,Params!$B$21,0.3),0.3)))</f>
        <v/>
      </c>
    </row>
    <row r="7401" ht="15" customHeight="1" s="1">
      <c r="A7401" s="9" t="n">
        <v>7398</v>
      </c>
      <c r="B7401" s="6" t="inlineStr">
        <is>
          <t>05/11</t>
        </is>
      </c>
      <c r="C7401" s="6" t="n">
        <v>5</v>
      </c>
      <c r="D7401" s="6" t="n">
        <v>0</v>
      </c>
      <c r="E7401" s="10">
        <f>IF(D7401=1, IF(OR(C7401&lt;10, C7401&gt;=15),1,0), IF(OR(C7401&lt;7, C7401&gt;=18),1,0))</f>
        <v/>
      </c>
      <c r="F7401" s="11" t="n">
        <v>1.083</v>
      </c>
      <c r="G7401" s="12">
        <f>0*8</f>
        <v/>
      </c>
      <c r="H7401" s="12">
        <f>F7401-G7401</f>
        <v/>
      </c>
      <c r="I7401" s="10">
        <f>IF(E7401=0,"Fora",IF(E7400=0,"Carg xar",IF(H7401&lt;0,IF(M7401&lt;0.9,"Carg FV","Stby"),IF(M7401&gt;P7401,"V2H",IF(M7401&lt;0.9,"Carg xar","Stby")))))</f>
        <v/>
      </c>
      <c r="J7401" s="12">
        <f>IF(OR(I7401="Carg FV",I7401="Carg xar"),MIN(IF(I7401="Carg FV",ABS(H7401),7.4),7.4,MAX(0,(0.9-M7401)*40)*0.95),0)</f>
        <v/>
      </c>
      <c r="K7401" s="12">
        <f>IF(I7401="V2H",MIN(MAX(0,H7401),7.4,MAX(0,(M7401-P7401)*40)*0.95),0)</f>
        <v/>
      </c>
      <c r="L7401" s="12">
        <f>IF(E7401=0,0,MAX(0,H7401-K7401))</f>
        <v/>
      </c>
      <c r="M7401" s="13">
        <f>M7400+J7400/40-IF(I7400="V2H",K7400/(0.95*40),0)-IF(E7401=0,IF(E7400=1,IF(D7401=1,30,40)*0.18/(2*40),0),0)-IF(E7401=1,IF(E7400=0,IF(D7401=1,30,40)*0.18/(2*40),0),0)</f>
        <v/>
      </c>
      <c r="N7401" s="14" t="n">
        <v>0.09</v>
      </c>
      <c r="O7401" s="15">
        <f>K7401*N7401</f>
        <v/>
      </c>
      <c r="P7401">
        <f>IF(E7401=0,0.3,IF(D7401=1,IF(C7401&gt;=Params!$B$13-3,IF(C7401&lt;Params!$B$13,Params!$B$20,0.3),0.3),IF(C7401&gt;=Params!$B$15-3,IF(C7401&lt;Params!$B$15,Params!$B$21,0.3),0.3)))</f>
        <v/>
      </c>
    </row>
    <row r="7402" ht="15" customHeight="1" s="1">
      <c r="A7402" s="9" t="n">
        <v>7399</v>
      </c>
      <c r="B7402" s="6" t="inlineStr">
        <is>
          <t>05/11</t>
        </is>
      </c>
      <c r="C7402" s="6" t="n">
        <v>6</v>
      </c>
      <c r="D7402" s="6" t="n">
        <v>0</v>
      </c>
      <c r="E7402" s="10">
        <f>IF(D7402=1, IF(OR(C7402&lt;10, C7402&gt;=15),1,0), IF(OR(C7402&lt;7, C7402&gt;=18),1,0))</f>
        <v/>
      </c>
      <c r="F7402" s="11" t="n">
        <v>1.178</v>
      </c>
      <c r="G7402" s="12">
        <f>0*8</f>
        <v/>
      </c>
      <c r="H7402" s="12">
        <f>F7402-G7402</f>
        <v/>
      </c>
      <c r="I7402" s="10">
        <f>IF(E7402=0,"Fora",IF(E7401=0,"Carg xar",IF(H7402&lt;0,IF(M7402&lt;0.9,"Carg FV","Stby"),IF(M7402&gt;P7402,"V2H",IF(M7402&lt;0.9,"Carg xar","Stby")))))</f>
        <v/>
      </c>
      <c r="J7402" s="12">
        <f>IF(OR(I7402="Carg FV",I7402="Carg xar"),MIN(IF(I7402="Carg FV",ABS(H7402),7.4),7.4,MAX(0,(0.9-M7402)*40)*0.95),0)</f>
        <v/>
      </c>
      <c r="K7402" s="12">
        <f>IF(I7402="V2H",MIN(MAX(0,H7402),7.4,MAX(0,(M7402-P7402)*40)*0.95),0)</f>
        <v/>
      </c>
      <c r="L7402" s="12">
        <f>IF(E7402=0,0,MAX(0,H7402-K7402))</f>
        <v/>
      </c>
      <c r="M7402" s="13">
        <f>M7401+J7401/40-IF(I7401="V2H",K7401/(0.95*40),0)-IF(E7402=0,IF(E7401=1,IF(D7402=1,30,40)*0.18/(2*40),0),0)-IF(E7402=1,IF(E7401=0,IF(D7402=1,30,40)*0.18/(2*40),0),0)</f>
        <v/>
      </c>
      <c r="N7402" s="14" t="n">
        <v>0.09</v>
      </c>
      <c r="O7402" s="15">
        <f>K7402*N7402</f>
        <v/>
      </c>
      <c r="P7402">
        <f>IF(E7402=0,0.3,IF(D7402=1,IF(C7402&gt;=Params!$B$13-3,IF(C7402&lt;Params!$B$13,Params!$B$20,0.3),0.3),IF(C7402&gt;=Params!$B$15-3,IF(C7402&lt;Params!$B$15,Params!$B$21,0.3),0.3)))</f>
        <v/>
      </c>
    </row>
    <row r="7403" ht="15" customHeight="1" s="1">
      <c r="A7403" s="9" t="n">
        <v>7400</v>
      </c>
      <c r="B7403" s="6" t="inlineStr">
        <is>
          <t>05/11</t>
        </is>
      </c>
      <c r="C7403" s="6" t="n">
        <v>7</v>
      </c>
      <c r="D7403" s="6" t="n">
        <v>0</v>
      </c>
      <c r="E7403" s="10">
        <f>IF(D7403=1, IF(OR(C7403&lt;10, C7403&gt;=15),1,0), IF(OR(C7403&lt;7, C7403&gt;=18),1,0))</f>
        <v/>
      </c>
      <c r="F7403" s="11" t="n">
        <v>1.864</v>
      </c>
      <c r="G7403" s="12">
        <f>0*8</f>
        <v/>
      </c>
      <c r="H7403" s="12">
        <f>F7403-G7403</f>
        <v/>
      </c>
      <c r="I7403" s="10">
        <f>IF(E7403=0,"Fora",IF(E7402=0,"Carg xar",IF(H7403&lt;0,IF(M7403&lt;0.9,"Carg FV","Stby"),IF(M7403&gt;P7403,"V2H",IF(M7403&lt;0.9,"Carg xar","Stby")))))</f>
        <v/>
      </c>
      <c r="J7403" s="12">
        <f>IF(OR(I7403="Carg FV",I7403="Carg xar"),MIN(IF(I7403="Carg FV",ABS(H7403),7.4),7.4,MAX(0,(0.9-M7403)*40)*0.95),0)</f>
        <v/>
      </c>
      <c r="K7403" s="12">
        <f>IF(I7403="V2H",MIN(MAX(0,H7403),7.4,MAX(0,(M7403-P7403)*40)*0.95),0)</f>
        <v/>
      </c>
      <c r="L7403" s="12">
        <f>IF(E7403=0,0,MAX(0,H7403-K7403))</f>
        <v/>
      </c>
      <c r="M7403" s="13">
        <f>M7402+J7402/40-IF(I7402="V2H",K7402/(0.95*40),0)-IF(E7403=0,IF(E7402=1,IF(D7403=1,30,40)*0.18/(2*40),0),0)-IF(E7403=1,IF(E7402=0,IF(D7403=1,30,40)*0.18/(2*40),0),0)</f>
        <v/>
      </c>
      <c r="N7403" s="14" t="n">
        <v>0.09</v>
      </c>
      <c r="O7403" s="15">
        <f>K7403*N7403</f>
        <v/>
      </c>
      <c r="P7403">
        <f>IF(E7403=0,0.3,IF(D7403=1,IF(C7403&gt;=Params!$B$13-3,IF(C7403&lt;Params!$B$13,Params!$B$20,0.3),0.3),IF(C7403&gt;=Params!$B$15-3,IF(C7403&lt;Params!$B$15,Params!$B$21,0.3),0.3)))</f>
        <v/>
      </c>
    </row>
    <row r="7404" ht="15" customHeight="1" s="1">
      <c r="A7404" s="9" t="n">
        <v>7401</v>
      </c>
      <c r="B7404" s="6" t="inlineStr">
        <is>
          <t>05/11</t>
        </is>
      </c>
      <c r="C7404" s="6" t="n">
        <v>8</v>
      </c>
      <c r="D7404" s="6" t="n">
        <v>0</v>
      </c>
      <c r="E7404" s="10">
        <f>IF(D7404=1, IF(OR(C7404&lt;10, C7404&gt;=15),1,0), IF(OR(C7404&lt;7, C7404&gt;=18),1,0))</f>
        <v/>
      </c>
      <c r="F7404" s="11" t="n">
        <v>0.5679999999999999</v>
      </c>
      <c r="G7404" s="12">
        <f>0.08*8</f>
        <v/>
      </c>
      <c r="H7404" s="12">
        <f>F7404-G7404</f>
        <v/>
      </c>
      <c r="I7404" s="10">
        <f>IF(E7404=0,"Fora",IF(E7403=0,"Carg xar",IF(H7404&lt;0,IF(M7404&lt;0.9,"Carg FV","Stby"),IF(M7404&gt;P7404,"V2H",IF(M7404&lt;0.9,"Carg xar","Stby")))))</f>
        <v/>
      </c>
      <c r="J7404" s="12">
        <f>IF(OR(I7404="Carg FV",I7404="Carg xar"),MIN(IF(I7404="Carg FV",ABS(H7404),7.4),7.4,MAX(0,(0.9-M7404)*40)*0.95),0)</f>
        <v/>
      </c>
      <c r="K7404" s="12">
        <f>IF(I7404="V2H",MIN(MAX(0,H7404),7.4,MAX(0,(M7404-P7404)*40)*0.95),0)</f>
        <v/>
      </c>
      <c r="L7404" s="12">
        <f>IF(E7404=0,0,MAX(0,H7404-K7404))</f>
        <v/>
      </c>
      <c r="M7404" s="13">
        <f>M7403+J7403/40-IF(I7403="V2H",K7403/(0.95*40),0)-IF(E7404=0,IF(E7403=1,IF(D7404=1,30,40)*0.18/(2*40),0),0)-IF(E7404=1,IF(E7403=0,IF(D7404=1,30,40)*0.18/(2*40),0),0)</f>
        <v/>
      </c>
      <c r="N7404" s="14" t="n">
        <v>0.15</v>
      </c>
      <c r="O7404" s="15">
        <f>K7404*N7404</f>
        <v/>
      </c>
      <c r="P7404">
        <f>IF(E7404=0,0.3,IF(D7404=1,IF(C7404&gt;=Params!$B$13-3,IF(C7404&lt;Params!$B$13,Params!$B$20,0.3),0.3),IF(C7404&gt;=Params!$B$15-3,IF(C7404&lt;Params!$B$15,Params!$B$21,0.3),0.3)))</f>
        <v/>
      </c>
    </row>
    <row r="7405" ht="15" customHeight="1" s="1">
      <c r="A7405" s="9" t="n">
        <v>7402</v>
      </c>
      <c r="B7405" s="6" t="inlineStr">
        <is>
          <t>05/11</t>
        </is>
      </c>
      <c r="C7405" s="6" t="n">
        <v>9</v>
      </c>
      <c r="D7405" s="6" t="n">
        <v>0</v>
      </c>
      <c r="E7405" s="10">
        <f>IF(D7405=1, IF(OR(C7405&lt;10, C7405&gt;=15),1,0), IF(OR(C7405&lt;7, C7405&gt;=18),1,0))</f>
        <v/>
      </c>
      <c r="F7405" s="11" t="n">
        <v>1.73</v>
      </c>
      <c r="G7405" s="12">
        <f>0.22*8</f>
        <v/>
      </c>
      <c r="H7405" s="12">
        <f>F7405-G7405</f>
        <v/>
      </c>
      <c r="I7405" s="10">
        <f>IF(E7405=0,"Fora",IF(E7404=0,"Carg xar",IF(H7405&lt;0,IF(M7405&lt;0.9,"Carg FV","Stby"),IF(M7405&gt;P7405,"V2H",IF(M7405&lt;0.9,"Carg xar","Stby")))))</f>
        <v/>
      </c>
      <c r="J7405" s="12">
        <f>IF(OR(I7405="Carg FV",I7405="Carg xar"),MIN(IF(I7405="Carg FV",ABS(H7405),7.4),7.4,MAX(0,(0.9-M7405)*40)*0.95),0)</f>
        <v/>
      </c>
      <c r="K7405" s="12">
        <f>IF(I7405="V2H",MIN(MAX(0,H7405),7.4,MAX(0,(M7405-P7405)*40)*0.95),0)</f>
        <v/>
      </c>
      <c r="L7405" s="12">
        <f>IF(E7405=0,0,MAX(0,H7405-K7405))</f>
        <v/>
      </c>
      <c r="M7405" s="13">
        <f>M7404+J7404/40-IF(I7404="V2H",K7404/(0.95*40),0)-IF(E7405=0,IF(E7404=1,IF(D7405=1,30,40)*0.18/(2*40),0),0)-IF(E7405=1,IF(E7404=0,IF(D7405=1,30,40)*0.18/(2*40),0),0)</f>
        <v/>
      </c>
      <c r="N7405" s="14" t="n">
        <v>0.15</v>
      </c>
      <c r="O7405" s="15">
        <f>K7405*N7405</f>
        <v/>
      </c>
      <c r="P7405">
        <f>IF(E7405=0,0.3,IF(D7405=1,IF(C7405&gt;=Params!$B$13-3,IF(C7405&lt;Params!$B$13,Params!$B$20,0.3),0.3),IF(C7405&gt;=Params!$B$15-3,IF(C7405&lt;Params!$B$15,Params!$B$21,0.3),0.3)))</f>
        <v/>
      </c>
    </row>
    <row r="7406" ht="15" customHeight="1" s="1">
      <c r="A7406" s="9" t="n">
        <v>7403</v>
      </c>
      <c r="B7406" s="6" t="inlineStr">
        <is>
          <t>05/11</t>
        </is>
      </c>
      <c r="C7406" s="6" t="n">
        <v>10</v>
      </c>
      <c r="D7406" s="6" t="n">
        <v>0</v>
      </c>
      <c r="E7406" s="10">
        <f>IF(D7406=1, IF(OR(C7406&lt;10, C7406&gt;=15),1,0), IF(OR(C7406&lt;7, C7406&gt;=18),1,0))</f>
        <v/>
      </c>
      <c r="F7406" s="11" t="n">
        <v>0</v>
      </c>
      <c r="G7406" s="12">
        <f>0.4*8</f>
        <v/>
      </c>
      <c r="H7406" s="12">
        <f>F7406-G7406</f>
        <v/>
      </c>
      <c r="I7406" s="10">
        <f>IF(E7406=0,"Fora",IF(E7405=0,"Carg xar",IF(H7406&lt;0,IF(M7406&lt;0.9,"Carg FV","Stby"),IF(M7406&gt;P7406,"V2H",IF(M7406&lt;0.9,"Carg xar","Stby")))))</f>
        <v/>
      </c>
      <c r="J7406" s="12">
        <f>IF(OR(I7406="Carg FV",I7406="Carg xar"),MIN(IF(I7406="Carg FV",ABS(H7406),7.4),7.4,MAX(0,(0.9-M7406)*40)*0.95),0)</f>
        <v/>
      </c>
      <c r="K7406" s="12">
        <f>IF(I7406="V2H",MIN(MAX(0,H7406),7.4,MAX(0,(M7406-P7406)*40)*0.95),0)</f>
        <v/>
      </c>
      <c r="L7406" s="12">
        <f>IF(E7406=0,0,MAX(0,H7406-K7406))</f>
        <v/>
      </c>
      <c r="M7406" s="13">
        <f>M7405+J7405/40-IF(I7405="V2H",K7405/(0.95*40),0)-IF(E7406=0,IF(E7405=1,IF(D7406=1,30,40)*0.18/(2*40),0),0)-IF(E7406=1,IF(E7405=0,IF(D7406=1,30,40)*0.18/(2*40),0),0)</f>
        <v/>
      </c>
      <c r="N7406" s="14" t="n">
        <v>0.2</v>
      </c>
      <c r="O7406" s="15">
        <f>K7406*N7406</f>
        <v/>
      </c>
      <c r="P7406">
        <f>IF(E7406=0,0.3,IF(D7406=1,IF(C7406&gt;=Params!$B$13-3,IF(C7406&lt;Params!$B$13,Params!$B$20,0.3),0.3),IF(C7406&gt;=Params!$B$15-3,IF(C7406&lt;Params!$B$15,Params!$B$21,0.3),0.3)))</f>
        <v/>
      </c>
    </row>
    <row r="7407" ht="15" customHeight="1" s="1">
      <c r="A7407" s="9" t="n">
        <v>7404</v>
      </c>
      <c r="B7407" s="6" t="inlineStr">
        <is>
          <t>05/11</t>
        </is>
      </c>
      <c r="C7407" s="6" t="n">
        <v>11</v>
      </c>
      <c r="D7407" s="6" t="n">
        <v>0</v>
      </c>
      <c r="E7407" s="10">
        <f>IF(D7407=1, IF(OR(C7407&lt;10, C7407&gt;=15),1,0), IF(OR(C7407&lt;7, C7407&gt;=18),1,0))</f>
        <v/>
      </c>
      <c r="F7407" s="11" t="n">
        <v>0</v>
      </c>
      <c r="G7407" s="12">
        <f>0.52*8</f>
        <v/>
      </c>
      <c r="H7407" s="12">
        <f>F7407-G7407</f>
        <v/>
      </c>
      <c r="I7407" s="10">
        <f>IF(E7407=0,"Fora",IF(E7406=0,"Carg xar",IF(H7407&lt;0,IF(M7407&lt;0.9,"Carg FV","Stby"),IF(M7407&gt;P7407,"V2H",IF(M7407&lt;0.9,"Carg xar","Stby")))))</f>
        <v/>
      </c>
      <c r="J7407" s="12">
        <f>IF(OR(I7407="Carg FV",I7407="Carg xar"),MIN(IF(I7407="Carg FV",ABS(H7407),7.4),7.4,MAX(0,(0.9-M7407)*40)*0.95),0)</f>
        <v/>
      </c>
      <c r="K7407" s="12">
        <f>IF(I7407="V2H",MIN(MAX(0,H7407),7.4,MAX(0,(M7407-P7407)*40)*0.95),0)</f>
        <v/>
      </c>
      <c r="L7407" s="12">
        <f>IF(E7407=0,0,MAX(0,H7407-K7407))</f>
        <v/>
      </c>
      <c r="M7407" s="13">
        <f>M7406+J7406/40-IF(I7406="V2H",K7406/(0.95*40),0)-IF(E7407=0,IF(E7406=1,IF(D7407=1,30,40)*0.18/(2*40),0),0)-IF(E7407=1,IF(E7406=0,IF(D7407=1,30,40)*0.18/(2*40),0),0)</f>
        <v/>
      </c>
      <c r="N7407" s="14" t="n">
        <v>0.2</v>
      </c>
      <c r="O7407" s="15">
        <f>K7407*N7407</f>
        <v/>
      </c>
      <c r="P7407">
        <f>IF(E7407=0,0.3,IF(D7407=1,IF(C7407&gt;=Params!$B$13-3,IF(C7407&lt;Params!$B$13,Params!$B$20,0.3),0.3),IF(C7407&gt;=Params!$B$15-3,IF(C7407&lt;Params!$B$15,Params!$B$21,0.3),0.3)))</f>
        <v/>
      </c>
    </row>
    <row r="7408" ht="15" customHeight="1" s="1">
      <c r="A7408" s="9" t="n">
        <v>7405</v>
      </c>
      <c r="B7408" s="6" t="inlineStr">
        <is>
          <t>05/11</t>
        </is>
      </c>
      <c r="C7408" s="6" t="n">
        <v>12</v>
      </c>
      <c r="D7408" s="6" t="n">
        <v>0</v>
      </c>
      <c r="E7408" s="10">
        <f>IF(D7408=1, IF(OR(C7408&lt;10, C7408&gt;=15),1,0), IF(OR(C7408&lt;7, C7408&gt;=18),1,0))</f>
        <v/>
      </c>
      <c r="F7408" s="11" t="n">
        <v>0</v>
      </c>
      <c r="G7408" s="12">
        <f>0.58*8</f>
        <v/>
      </c>
      <c r="H7408" s="12">
        <f>F7408-G7408</f>
        <v/>
      </c>
      <c r="I7408" s="10">
        <f>IF(E7408=0,"Fora",IF(E7407=0,"Carg xar",IF(H7408&lt;0,IF(M7408&lt;0.9,"Carg FV","Stby"),IF(M7408&gt;P7408,"V2H",IF(M7408&lt;0.9,"Carg xar","Stby")))))</f>
        <v/>
      </c>
      <c r="J7408" s="12">
        <f>IF(OR(I7408="Carg FV",I7408="Carg xar"),MIN(IF(I7408="Carg FV",ABS(H7408),7.4),7.4,MAX(0,(0.9-M7408)*40)*0.95),0)</f>
        <v/>
      </c>
      <c r="K7408" s="12">
        <f>IF(I7408="V2H",MIN(MAX(0,H7408),7.4,MAX(0,(M7408-P7408)*40)*0.95),0)</f>
        <v/>
      </c>
      <c r="L7408" s="12">
        <f>IF(E7408=0,0,MAX(0,H7408-K7408))</f>
        <v/>
      </c>
      <c r="M7408" s="13">
        <f>M7407+J7407/40-IF(I7407="V2H",K7407/(0.95*40),0)-IF(E7408=0,IF(E7407=1,IF(D7408=1,30,40)*0.18/(2*40),0),0)-IF(E7408=1,IF(E7407=0,IF(D7408=1,30,40)*0.18/(2*40),0),0)</f>
        <v/>
      </c>
      <c r="N7408" s="14" t="n">
        <v>0.2</v>
      </c>
      <c r="O7408" s="15">
        <f>K7408*N7408</f>
        <v/>
      </c>
      <c r="P7408">
        <f>IF(E7408=0,0.3,IF(D7408=1,IF(C7408&gt;=Params!$B$13-3,IF(C7408&lt;Params!$B$13,Params!$B$20,0.3),0.3),IF(C7408&gt;=Params!$B$15-3,IF(C7408&lt;Params!$B$15,Params!$B$21,0.3),0.3)))</f>
        <v/>
      </c>
    </row>
    <row r="7409" ht="15" customHeight="1" s="1">
      <c r="A7409" s="9" t="n">
        <v>7406</v>
      </c>
      <c r="B7409" s="6" t="inlineStr">
        <is>
          <t>05/11</t>
        </is>
      </c>
      <c r="C7409" s="6" t="n">
        <v>13</v>
      </c>
      <c r="D7409" s="6" t="n">
        <v>0</v>
      </c>
      <c r="E7409" s="10">
        <f>IF(D7409=1, IF(OR(C7409&lt;10, C7409&gt;=15),1,0), IF(OR(C7409&lt;7, C7409&gt;=18),1,0))</f>
        <v/>
      </c>
      <c r="F7409" s="11" t="n">
        <v>0</v>
      </c>
      <c r="G7409" s="12">
        <f>0.55*8</f>
        <v/>
      </c>
      <c r="H7409" s="12">
        <f>F7409-G7409</f>
        <v/>
      </c>
      <c r="I7409" s="10">
        <f>IF(E7409=0,"Fora",IF(E7408=0,"Carg xar",IF(H7409&lt;0,IF(M7409&lt;0.9,"Carg FV","Stby"),IF(M7409&gt;P7409,"V2H",IF(M7409&lt;0.9,"Carg xar","Stby")))))</f>
        <v/>
      </c>
      <c r="J7409" s="12">
        <f>IF(OR(I7409="Carg FV",I7409="Carg xar"),MIN(IF(I7409="Carg FV",ABS(H7409),7.4),7.4,MAX(0,(0.9-M7409)*40)*0.95),0)</f>
        <v/>
      </c>
      <c r="K7409" s="12">
        <f>IF(I7409="V2H",MIN(MAX(0,H7409),7.4,MAX(0,(M7409-P7409)*40)*0.95),0)</f>
        <v/>
      </c>
      <c r="L7409" s="12">
        <f>IF(E7409=0,0,MAX(0,H7409-K7409))</f>
        <v/>
      </c>
      <c r="M7409" s="13">
        <f>M7408+J7408/40-IF(I7408="V2H",K7408/(0.95*40),0)-IF(E7409=0,IF(E7408=1,IF(D7409=1,30,40)*0.18/(2*40),0),0)-IF(E7409=1,IF(E7408=0,IF(D7409=1,30,40)*0.18/(2*40),0),0)</f>
        <v/>
      </c>
      <c r="N7409" s="14" t="n">
        <v>0.2</v>
      </c>
      <c r="O7409" s="15">
        <f>K7409*N7409</f>
        <v/>
      </c>
      <c r="P7409">
        <f>IF(E7409=0,0.3,IF(D7409=1,IF(C7409&gt;=Params!$B$13-3,IF(C7409&lt;Params!$B$13,Params!$B$20,0.3),0.3),IF(C7409&gt;=Params!$B$15-3,IF(C7409&lt;Params!$B$15,Params!$B$21,0.3),0.3)))</f>
        <v/>
      </c>
    </row>
    <row r="7410" ht="15" customHeight="1" s="1">
      <c r="A7410" s="9" t="n">
        <v>7407</v>
      </c>
      <c r="B7410" s="6" t="inlineStr">
        <is>
          <t>05/11</t>
        </is>
      </c>
      <c r="C7410" s="6" t="n">
        <v>14</v>
      </c>
      <c r="D7410" s="6" t="n">
        <v>0</v>
      </c>
      <c r="E7410" s="10">
        <f>IF(D7410=1, IF(OR(C7410&lt;10, C7410&gt;=15),1,0), IF(OR(C7410&lt;7, C7410&gt;=18),1,0))</f>
        <v/>
      </c>
      <c r="F7410" s="11" t="n">
        <v>0</v>
      </c>
      <c r="G7410" s="12">
        <f>0.42*8</f>
        <v/>
      </c>
      <c r="H7410" s="12">
        <f>F7410-G7410</f>
        <v/>
      </c>
      <c r="I7410" s="10">
        <f>IF(E7410=0,"Fora",IF(E7409=0,"Carg xar",IF(H7410&lt;0,IF(M7410&lt;0.9,"Carg FV","Stby"),IF(M7410&gt;P7410,"V2H",IF(M7410&lt;0.9,"Carg xar","Stby")))))</f>
        <v/>
      </c>
      <c r="J7410" s="12">
        <f>IF(OR(I7410="Carg FV",I7410="Carg xar"),MIN(IF(I7410="Carg FV",ABS(H7410),7.4),7.4,MAX(0,(0.9-M7410)*40)*0.95),0)</f>
        <v/>
      </c>
      <c r="K7410" s="12">
        <f>IF(I7410="V2H",MIN(MAX(0,H7410),7.4,MAX(0,(M7410-P7410)*40)*0.95),0)</f>
        <v/>
      </c>
      <c r="L7410" s="12">
        <f>IF(E7410=0,0,MAX(0,H7410-K7410))</f>
        <v/>
      </c>
      <c r="M7410" s="13">
        <f>M7409+J7409/40-IF(I7409="V2H",K7409/(0.95*40),0)-IF(E7410=0,IF(E7409=1,IF(D7410=1,30,40)*0.18/(2*40),0),0)-IF(E7410=1,IF(E7409=0,IF(D7410=1,30,40)*0.18/(2*40),0),0)</f>
        <v/>
      </c>
      <c r="N7410" s="14" t="n">
        <v>0.15</v>
      </c>
      <c r="O7410" s="15">
        <f>K7410*N7410</f>
        <v/>
      </c>
      <c r="P7410">
        <f>IF(E7410=0,0.3,IF(D7410=1,IF(C7410&gt;=Params!$B$13-3,IF(C7410&lt;Params!$B$13,Params!$B$20,0.3),0.3),IF(C7410&gt;=Params!$B$15-3,IF(C7410&lt;Params!$B$15,Params!$B$21,0.3),0.3)))</f>
        <v/>
      </c>
    </row>
    <row r="7411" ht="15" customHeight="1" s="1">
      <c r="A7411" s="9" t="n">
        <v>7408</v>
      </c>
      <c r="B7411" s="6" t="inlineStr">
        <is>
          <t>05/11</t>
        </is>
      </c>
      <c r="C7411" s="6" t="n">
        <v>15</v>
      </c>
      <c r="D7411" s="6" t="n">
        <v>0</v>
      </c>
      <c r="E7411" s="10">
        <f>IF(D7411=1, IF(OR(C7411&lt;10, C7411&gt;=15),1,0), IF(OR(C7411&lt;7, C7411&gt;=18),1,0))</f>
        <v/>
      </c>
      <c r="F7411" s="11" t="n">
        <v>0.82</v>
      </c>
      <c r="G7411" s="12">
        <f>0.25*8</f>
        <v/>
      </c>
      <c r="H7411" s="12">
        <f>F7411-G7411</f>
        <v/>
      </c>
      <c r="I7411" s="10">
        <f>IF(E7411=0,"Fora",IF(E7410=0,"Carg xar",IF(H7411&lt;0,IF(M7411&lt;0.9,"Carg FV","Stby"),IF(M7411&gt;P7411,"V2H",IF(M7411&lt;0.9,"Carg xar","Stby")))))</f>
        <v/>
      </c>
      <c r="J7411" s="12">
        <f>IF(OR(I7411="Carg FV",I7411="Carg xar"),MIN(IF(I7411="Carg FV",ABS(H7411),7.4),7.4,MAX(0,(0.9-M7411)*40)*0.95),0)</f>
        <v/>
      </c>
      <c r="K7411" s="12">
        <f>IF(I7411="V2H",MIN(MAX(0,H7411),7.4,MAX(0,(M7411-P7411)*40)*0.95),0)</f>
        <v/>
      </c>
      <c r="L7411" s="12">
        <f>IF(E7411=0,0,MAX(0,H7411-K7411))</f>
        <v/>
      </c>
      <c r="M7411" s="13">
        <f>M7410+J7410/40-IF(I7410="V2H",K7410/(0.95*40),0)-IF(E7411=0,IF(E7410=1,IF(D7411=1,30,40)*0.18/(2*40),0),0)-IF(E7411=1,IF(E7410=0,IF(D7411=1,30,40)*0.18/(2*40),0),0)</f>
        <v/>
      </c>
      <c r="N7411" s="14" t="n">
        <v>0.15</v>
      </c>
      <c r="O7411" s="15">
        <f>K7411*N7411</f>
        <v/>
      </c>
      <c r="P7411">
        <f>IF(E7411=0,0.3,IF(D7411=1,IF(C7411&gt;=Params!$B$13-3,IF(C7411&lt;Params!$B$13,Params!$B$20,0.3),0.3),IF(C7411&gt;=Params!$B$15-3,IF(C7411&lt;Params!$B$15,Params!$B$21,0.3),0.3)))</f>
        <v/>
      </c>
    </row>
    <row r="7412" ht="15" customHeight="1" s="1">
      <c r="A7412" s="9" t="n">
        <v>7409</v>
      </c>
      <c r="B7412" s="6" t="inlineStr">
        <is>
          <t>05/11</t>
        </is>
      </c>
      <c r="C7412" s="6" t="n">
        <v>16</v>
      </c>
      <c r="D7412" s="6" t="n">
        <v>0</v>
      </c>
      <c r="E7412" s="10">
        <f>IF(D7412=1, IF(OR(C7412&lt;10, C7412&gt;=15),1,0), IF(OR(C7412&lt;7, C7412&gt;=18),1,0))</f>
        <v/>
      </c>
      <c r="F7412" s="11" t="n">
        <v>1.834</v>
      </c>
      <c r="G7412" s="12">
        <f>0.08*8</f>
        <v/>
      </c>
      <c r="H7412" s="12">
        <f>F7412-G7412</f>
        <v/>
      </c>
      <c r="I7412" s="10">
        <f>IF(E7412=0,"Fora",IF(E7411=0,"Carg xar",IF(H7412&lt;0,IF(M7412&lt;0.9,"Carg FV","Stby"),IF(M7412&gt;P7412,"V2H",IF(M7412&lt;0.9,"Carg xar","Stby")))))</f>
        <v/>
      </c>
      <c r="J7412" s="12">
        <f>IF(OR(I7412="Carg FV",I7412="Carg xar"),MIN(IF(I7412="Carg FV",ABS(H7412),7.4),7.4,MAX(0,(0.9-M7412)*40)*0.95),0)</f>
        <v/>
      </c>
      <c r="K7412" s="12">
        <f>IF(I7412="V2H",MIN(MAX(0,H7412),7.4,MAX(0,(M7412-P7412)*40)*0.95),0)</f>
        <v/>
      </c>
      <c r="L7412" s="12">
        <f>IF(E7412=0,0,MAX(0,H7412-K7412))</f>
        <v/>
      </c>
      <c r="M7412" s="13">
        <f>M7411+J7411/40-IF(I7411="V2H",K7411/(0.95*40),0)-IF(E7412=0,IF(E7411=1,IF(D7412=1,30,40)*0.18/(2*40),0),0)-IF(E7412=1,IF(E7411=0,IF(D7412=1,30,40)*0.18/(2*40),0),0)</f>
        <v/>
      </c>
      <c r="N7412" s="14" t="n">
        <v>0.15</v>
      </c>
      <c r="O7412" s="15">
        <f>K7412*N7412</f>
        <v/>
      </c>
      <c r="P7412">
        <f>IF(E7412=0,0.3,IF(D7412=1,IF(C7412&gt;=Params!$B$13-3,IF(C7412&lt;Params!$B$13,Params!$B$20,0.3),0.3),IF(C7412&gt;=Params!$B$15-3,IF(C7412&lt;Params!$B$15,Params!$B$21,0.3),0.3)))</f>
        <v/>
      </c>
    </row>
    <row r="7413" ht="15" customHeight="1" s="1">
      <c r="A7413" s="9" t="n">
        <v>7410</v>
      </c>
      <c r="B7413" s="6" t="inlineStr">
        <is>
          <t>05/11</t>
        </is>
      </c>
      <c r="C7413" s="6" t="n">
        <v>17</v>
      </c>
      <c r="D7413" s="6" t="n">
        <v>0</v>
      </c>
      <c r="E7413" s="10">
        <f>IF(D7413=1, IF(OR(C7413&lt;10, C7413&gt;=15),1,0), IF(OR(C7413&lt;7, C7413&gt;=18),1,0))</f>
        <v/>
      </c>
      <c r="F7413" s="11" t="n">
        <v>1.761</v>
      </c>
      <c r="G7413" s="12">
        <f>0*8</f>
        <v/>
      </c>
      <c r="H7413" s="12">
        <f>F7413-G7413</f>
        <v/>
      </c>
      <c r="I7413" s="10">
        <f>IF(E7413=0,"Fora",IF(E7412=0,"Carg xar",IF(H7413&lt;0,IF(M7413&lt;0.9,"Carg FV","Stby"),IF(M7413&gt;P7413,"V2H",IF(M7413&lt;0.9,"Carg xar","Stby")))))</f>
        <v/>
      </c>
      <c r="J7413" s="12">
        <f>IF(OR(I7413="Carg FV",I7413="Carg xar"),MIN(IF(I7413="Carg FV",ABS(H7413),7.4),7.4,MAX(0,(0.9-M7413)*40)*0.95),0)</f>
        <v/>
      </c>
      <c r="K7413" s="12">
        <f>IF(I7413="V2H",MIN(MAX(0,H7413),7.4,MAX(0,(M7413-P7413)*40)*0.95),0)</f>
        <v/>
      </c>
      <c r="L7413" s="12">
        <f>IF(E7413=0,0,MAX(0,H7413-K7413))</f>
        <v/>
      </c>
      <c r="M7413" s="13">
        <f>M7412+J7412/40-IF(I7412="V2H",K7412/(0.95*40),0)-IF(E7413=0,IF(E7412=1,IF(D7413=1,30,40)*0.18/(2*40),0),0)-IF(E7413=1,IF(E7412=0,IF(D7413=1,30,40)*0.18/(2*40),0),0)</f>
        <v/>
      </c>
      <c r="N7413" s="14" t="n">
        <v>0.15</v>
      </c>
      <c r="O7413" s="15">
        <f>K7413*N7413</f>
        <v/>
      </c>
      <c r="P7413">
        <f>IF(E7413=0,0.3,IF(D7413=1,IF(C7413&gt;=Params!$B$13-3,IF(C7413&lt;Params!$B$13,Params!$B$20,0.3),0.3),IF(C7413&gt;=Params!$B$15-3,IF(C7413&lt;Params!$B$15,Params!$B$21,0.3),0.3)))</f>
        <v/>
      </c>
    </row>
    <row r="7414" ht="15" customHeight="1" s="1">
      <c r="A7414" s="9" t="n">
        <v>7411</v>
      </c>
      <c r="B7414" s="6" t="inlineStr">
        <is>
          <t>05/11</t>
        </is>
      </c>
      <c r="C7414" s="6" t="n">
        <v>18</v>
      </c>
      <c r="D7414" s="6" t="n">
        <v>0</v>
      </c>
      <c r="E7414" s="10">
        <f>IF(D7414=1, IF(OR(C7414&lt;10, C7414&gt;=15),1,0), IF(OR(C7414&lt;7, C7414&gt;=18),1,0))</f>
        <v/>
      </c>
      <c r="F7414" s="11" t="n">
        <v>1.803</v>
      </c>
      <c r="G7414" s="12">
        <f>0*8</f>
        <v/>
      </c>
      <c r="H7414" s="12">
        <f>F7414-G7414</f>
        <v/>
      </c>
      <c r="I7414" s="10">
        <f>IF(E7414=0,"Fora",IF(E7413=0,"Carg xar",IF(H7414&lt;0,IF(M7414&lt;0.9,"Carg FV","Stby"),IF(M7414&gt;P7414,"V2H",IF(M7414&lt;0.9,"Carg xar","Stby")))))</f>
        <v/>
      </c>
      <c r="J7414" s="12">
        <f>IF(OR(I7414="Carg FV",I7414="Carg xar"),MIN(IF(I7414="Carg FV",ABS(H7414),7.4),7.4,MAX(0,(0.9-M7414)*40)*0.95),0)</f>
        <v/>
      </c>
      <c r="K7414" s="12">
        <f>IF(I7414="V2H",MIN(MAX(0,H7414),7.4,MAX(0,(M7414-P7414)*40)*0.95),0)</f>
        <v/>
      </c>
      <c r="L7414" s="12">
        <f>IF(E7414=0,0,MAX(0,H7414-K7414))</f>
        <v/>
      </c>
      <c r="M7414" s="13">
        <f>M7413+J7413/40-IF(I7413="V2H",K7413/(0.95*40),0)-IF(E7414=0,IF(E7413=1,IF(D7414=1,30,40)*0.18/(2*40),0),0)-IF(E7414=1,IF(E7413=0,IF(D7414=1,30,40)*0.18/(2*40),0),0)</f>
        <v/>
      </c>
      <c r="N7414" s="14" t="n">
        <v>0.2</v>
      </c>
      <c r="O7414" s="15">
        <f>K7414*N7414</f>
        <v/>
      </c>
      <c r="P7414">
        <f>IF(E7414=0,0.3,IF(D7414=1,IF(C7414&gt;=Params!$B$13-3,IF(C7414&lt;Params!$B$13,Params!$B$20,0.3),0.3),IF(C7414&gt;=Params!$B$15-3,IF(C7414&lt;Params!$B$15,Params!$B$21,0.3),0.3)))</f>
        <v/>
      </c>
    </row>
    <row r="7415" ht="15" customHeight="1" s="1">
      <c r="A7415" s="9" t="n">
        <v>7412</v>
      </c>
      <c r="B7415" s="6" t="inlineStr">
        <is>
          <t>05/11</t>
        </is>
      </c>
      <c r="C7415" s="6" t="n">
        <v>19</v>
      </c>
      <c r="D7415" s="6" t="n">
        <v>0</v>
      </c>
      <c r="E7415" s="10">
        <f>IF(D7415=1, IF(OR(C7415&lt;10, C7415&gt;=15),1,0), IF(OR(C7415&lt;7, C7415&gt;=18),1,0))</f>
        <v/>
      </c>
      <c r="F7415" s="11" t="n">
        <v>1.07</v>
      </c>
      <c r="G7415" s="12">
        <f>0*8</f>
        <v/>
      </c>
      <c r="H7415" s="12">
        <f>F7415-G7415</f>
        <v/>
      </c>
      <c r="I7415" s="10">
        <f>IF(E7415=0,"Fora",IF(E7414=0,"Carg xar",IF(H7415&lt;0,IF(M7415&lt;0.9,"Carg FV","Stby"),IF(M7415&gt;P7415,"V2H",IF(M7415&lt;0.9,"Carg xar","Stby")))))</f>
        <v/>
      </c>
      <c r="J7415" s="12">
        <f>IF(OR(I7415="Carg FV",I7415="Carg xar"),MIN(IF(I7415="Carg FV",ABS(H7415),7.4),7.4,MAX(0,(0.9-M7415)*40)*0.95),0)</f>
        <v/>
      </c>
      <c r="K7415" s="12">
        <f>IF(I7415="V2H",MIN(MAX(0,H7415),7.4,MAX(0,(M7415-P7415)*40)*0.95),0)</f>
        <v/>
      </c>
      <c r="L7415" s="12">
        <f>IF(E7415=0,0,MAX(0,H7415-K7415))</f>
        <v/>
      </c>
      <c r="M7415" s="13">
        <f>M7414+J7414/40-IF(I7414="V2H",K7414/(0.95*40),0)-IF(E7415=0,IF(E7414=1,IF(D7415=1,30,40)*0.18/(2*40),0),0)-IF(E7415=1,IF(E7414=0,IF(D7415=1,30,40)*0.18/(2*40),0),0)</f>
        <v/>
      </c>
      <c r="N7415" s="14" t="n">
        <v>0.2</v>
      </c>
      <c r="O7415" s="15">
        <f>K7415*N7415</f>
        <v/>
      </c>
      <c r="P7415">
        <f>IF(E7415=0,0.3,IF(D7415=1,IF(C7415&gt;=Params!$B$13-3,IF(C7415&lt;Params!$B$13,Params!$B$20,0.3),0.3),IF(C7415&gt;=Params!$B$15-3,IF(C7415&lt;Params!$B$15,Params!$B$21,0.3),0.3)))</f>
        <v/>
      </c>
    </row>
    <row r="7416" ht="15" customHeight="1" s="1">
      <c r="A7416" s="9" t="n">
        <v>7413</v>
      </c>
      <c r="B7416" s="6" t="inlineStr">
        <is>
          <t>05/11</t>
        </is>
      </c>
      <c r="C7416" s="6" t="n">
        <v>20</v>
      </c>
      <c r="D7416" s="6" t="n">
        <v>0</v>
      </c>
      <c r="E7416" s="10">
        <f>IF(D7416=1, IF(OR(C7416&lt;10, C7416&gt;=15),1,0), IF(OR(C7416&lt;7, C7416&gt;=18),1,0))</f>
        <v/>
      </c>
      <c r="F7416" s="11" t="n">
        <v>1.635</v>
      </c>
      <c r="G7416" s="12">
        <f>0*8</f>
        <v/>
      </c>
      <c r="H7416" s="12">
        <f>F7416-G7416</f>
        <v/>
      </c>
      <c r="I7416" s="10">
        <f>IF(E7416=0,"Fora",IF(E7415=0,"Carg xar",IF(H7416&lt;0,IF(M7416&lt;0.9,"Carg FV","Stby"),IF(M7416&gt;P7416,"V2H",IF(M7416&lt;0.9,"Carg xar","Stby")))))</f>
        <v/>
      </c>
      <c r="J7416" s="12">
        <f>IF(OR(I7416="Carg FV",I7416="Carg xar"),MIN(IF(I7416="Carg FV",ABS(H7416),7.4),7.4,MAX(0,(0.9-M7416)*40)*0.95),0)</f>
        <v/>
      </c>
      <c r="K7416" s="12">
        <f>IF(I7416="V2H",MIN(MAX(0,H7416),7.4,MAX(0,(M7416-P7416)*40)*0.95),0)</f>
        <v/>
      </c>
      <c r="L7416" s="12">
        <f>IF(E7416=0,0,MAX(0,H7416-K7416))</f>
        <v/>
      </c>
      <c r="M7416" s="13">
        <f>M7415+J7415/40-IF(I7415="V2H",K7415/(0.95*40),0)-IF(E7416=0,IF(E7415=1,IF(D7416=1,30,40)*0.18/(2*40),0),0)-IF(E7416=1,IF(E7415=0,IF(D7416=1,30,40)*0.18/(2*40),0),0)</f>
        <v/>
      </c>
      <c r="N7416" s="14" t="n">
        <v>0.2</v>
      </c>
      <c r="O7416" s="15">
        <f>K7416*N7416</f>
        <v/>
      </c>
      <c r="P7416">
        <f>IF(E7416=0,0.3,IF(D7416=1,IF(C7416&gt;=Params!$B$13-3,IF(C7416&lt;Params!$B$13,Params!$B$20,0.3),0.3),IF(C7416&gt;=Params!$B$15-3,IF(C7416&lt;Params!$B$15,Params!$B$21,0.3),0.3)))</f>
        <v/>
      </c>
    </row>
    <row r="7417" ht="15" customHeight="1" s="1">
      <c r="A7417" s="9" t="n">
        <v>7414</v>
      </c>
      <c r="B7417" s="6" t="inlineStr">
        <is>
          <t>05/11</t>
        </is>
      </c>
      <c r="C7417" s="6" t="n">
        <v>21</v>
      </c>
      <c r="D7417" s="6" t="n">
        <v>0</v>
      </c>
      <c r="E7417" s="10">
        <f>IF(D7417=1, IF(OR(C7417&lt;10, C7417&gt;=15),1,0), IF(OR(C7417&lt;7, C7417&gt;=18),1,0))</f>
        <v/>
      </c>
      <c r="F7417" s="11" t="n">
        <v>1.004</v>
      </c>
      <c r="G7417" s="12">
        <f>0*8</f>
        <v/>
      </c>
      <c r="H7417" s="12">
        <f>F7417-G7417</f>
        <v/>
      </c>
      <c r="I7417" s="10">
        <f>IF(E7417=0,"Fora",IF(E7416=0,"Carg xar",IF(H7417&lt;0,IF(M7417&lt;0.9,"Carg FV","Stby"),IF(M7417&gt;P7417,"V2H",IF(M7417&lt;0.9,"Carg xar","Stby")))))</f>
        <v/>
      </c>
      <c r="J7417" s="12">
        <f>IF(OR(I7417="Carg FV",I7417="Carg xar"),MIN(IF(I7417="Carg FV",ABS(H7417),7.4),7.4,MAX(0,(0.9-M7417)*40)*0.95),0)</f>
        <v/>
      </c>
      <c r="K7417" s="12">
        <f>IF(I7417="V2H",MIN(MAX(0,H7417),7.4,MAX(0,(M7417-P7417)*40)*0.95),0)</f>
        <v/>
      </c>
      <c r="L7417" s="12">
        <f>IF(E7417=0,0,MAX(0,H7417-K7417))</f>
        <v/>
      </c>
      <c r="M7417" s="13">
        <f>M7416+J7416/40-IF(I7416="V2H",K7416/(0.95*40),0)-IF(E7417=0,IF(E7416=1,IF(D7417=1,30,40)*0.18/(2*40),0),0)-IF(E7417=1,IF(E7416=0,IF(D7417=1,30,40)*0.18/(2*40),0),0)</f>
        <v/>
      </c>
      <c r="N7417" s="14" t="n">
        <v>0.2</v>
      </c>
      <c r="O7417" s="15">
        <f>K7417*N7417</f>
        <v/>
      </c>
      <c r="P7417">
        <f>IF(E7417=0,0.3,IF(D7417=1,IF(C7417&gt;=Params!$B$13-3,IF(C7417&lt;Params!$B$13,Params!$B$20,0.3),0.3),IF(C7417&gt;=Params!$B$15-3,IF(C7417&lt;Params!$B$15,Params!$B$21,0.3),0.3)))</f>
        <v/>
      </c>
    </row>
    <row r="7418" ht="15" customHeight="1" s="1">
      <c r="A7418" s="9" t="n">
        <v>7415</v>
      </c>
      <c r="B7418" s="6" t="inlineStr">
        <is>
          <t>05/11</t>
        </is>
      </c>
      <c r="C7418" s="6" t="n">
        <v>22</v>
      </c>
      <c r="D7418" s="6" t="n">
        <v>0</v>
      </c>
      <c r="E7418" s="10">
        <f>IF(D7418=1, IF(OR(C7418&lt;10, C7418&gt;=15),1,0), IF(OR(C7418&lt;7, C7418&gt;=18),1,0))</f>
        <v/>
      </c>
      <c r="F7418" s="11" t="n">
        <v>1.058</v>
      </c>
      <c r="G7418" s="12">
        <f>0*8</f>
        <v/>
      </c>
      <c r="H7418" s="12">
        <f>F7418-G7418</f>
        <v/>
      </c>
      <c r="I7418" s="10">
        <f>IF(E7418=0,"Fora",IF(E7417=0,"Carg xar",IF(H7418&lt;0,IF(M7418&lt;0.9,"Carg FV","Stby"),IF(M7418&gt;P7418,"V2H",IF(M7418&lt;0.9,"Carg xar","Stby")))))</f>
        <v/>
      </c>
      <c r="J7418" s="12">
        <f>IF(OR(I7418="Carg FV",I7418="Carg xar"),MIN(IF(I7418="Carg FV",ABS(H7418),7.4),7.4,MAX(0,(0.9-M7418)*40)*0.95),0)</f>
        <v/>
      </c>
      <c r="K7418" s="12">
        <f>IF(I7418="V2H",MIN(MAX(0,H7418),7.4,MAX(0,(M7418-P7418)*40)*0.95),0)</f>
        <v/>
      </c>
      <c r="L7418" s="12">
        <f>IF(E7418=0,0,MAX(0,H7418-K7418))</f>
        <v/>
      </c>
      <c r="M7418" s="13">
        <f>M7417+J7417/40-IF(I7417="V2H",K7417/(0.95*40),0)-IF(E7418=0,IF(E7417=1,IF(D7418=1,30,40)*0.18/(2*40),0),0)-IF(E7418=1,IF(E7417=0,IF(D7418=1,30,40)*0.18/(2*40),0),0)</f>
        <v/>
      </c>
      <c r="N7418" s="14" t="n">
        <v>0.15</v>
      </c>
      <c r="O7418" s="15">
        <f>K7418*N7418</f>
        <v/>
      </c>
      <c r="P7418">
        <f>IF(E7418=0,0.3,IF(D7418=1,IF(C7418&gt;=Params!$B$13-3,IF(C7418&lt;Params!$B$13,Params!$B$20,0.3),0.3),IF(C7418&gt;=Params!$B$15-3,IF(C7418&lt;Params!$B$15,Params!$B$21,0.3),0.3)))</f>
        <v/>
      </c>
    </row>
    <row r="7419" ht="15" customHeight="1" s="1">
      <c r="A7419" s="9" t="n">
        <v>7416</v>
      </c>
      <c r="B7419" s="6" t="inlineStr">
        <is>
          <t>05/11</t>
        </is>
      </c>
      <c r="C7419" s="6" t="n">
        <v>23</v>
      </c>
      <c r="D7419" s="6" t="n">
        <v>0</v>
      </c>
      <c r="E7419" s="10">
        <f>IF(D7419=1, IF(OR(C7419&lt;10, C7419&gt;=15),1,0), IF(OR(C7419&lt;7, C7419&gt;=18),1,0))</f>
        <v/>
      </c>
      <c r="F7419" s="11" t="n">
        <v>1.128</v>
      </c>
      <c r="G7419" s="12">
        <f>0*8</f>
        <v/>
      </c>
      <c r="H7419" s="12">
        <f>F7419-G7419</f>
        <v/>
      </c>
      <c r="I7419" s="10">
        <f>IF(E7419=0,"Fora",IF(E7418=0,"Carg xar",IF(H7419&lt;0,IF(M7419&lt;0.9,"Carg FV","Stby"),IF(M7419&gt;P7419,"V2H",IF(M7419&lt;0.9,"Carg xar","Stby")))))</f>
        <v/>
      </c>
      <c r="J7419" s="12">
        <f>IF(OR(I7419="Carg FV",I7419="Carg xar"),MIN(IF(I7419="Carg FV",ABS(H7419),7.4),7.4,MAX(0,(0.9-M7419)*40)*0.95),0)</f>
        <v/>
      </c>
      <c r="K7419" s="12">
        <f>IF(I7419="V2H",MIN(MAX(0,H7419),7.4,MAX(0,(M7419-P7419)*40)*0.95),0)</f>
        <v/>
      </c>
      <c r="L7419" s="12">
        <f>IF(E7419=0,0,MAX(0,H7419-K7419))</f>
        <v/>
      </c>
      <c r="M7419" s="13">
        <f>M7418+J7418/40-IF(I7418="V2H",K7418/(0.95*40),0)-IF(E7419=0,IF(E7418=1,IF(D7419=1,30,40)*0.18/(2*40),0),0)-IF(E7419=1,IF(E7418=0,IF(D7419=1,30,40)*0.18/(2*40),0),0)</f>
        <v/>
      </c>
      <c r="N7419" s="14" t="n">
        <v>0.15</v>
      </c>
      <c r="O7419" s="15">
        <f>K7419*N7419</f>
        <v/>
      </c>
      <c r="P7419">
        <f>IF(E7419=0,0.3,IF(D7419=1,IF(C7419&gt;=Params!$B$13-3,IF(C7419&lt;Params!$B$13,Params!$B$20,0.3),0.3),IF(C7419&gt;=Params!$B$15-3,IF(C7419&lt;Params!$B$15,Params!$B$21,0.3),0.3)))</f>
        <v/>
      </c>
    </row>
    <row r="7420" ht="15" customHeight="1" s="1">
      <c r="A7420" s="9" t="n">
        <v>7417</v>
      </c>
      <c r="B7420" s="6" t="inlineStr">
        <is>
          <t>06/11</t>
        </is>
      </c>
      <c r="C7420" s="6" t="n">
        <v>0</v>
      </c>
      <c r="D7420" s="6" t="n">
        <v>0</v>
      </c>
      <c r="E7420" s="10">
        <f>IF(D7420=1, IF(OR(C7420&lt;10, C7420&gt;=15),1,0), IF(OR(C7420&lt;7, C7420&gt;=18),1,0))</f>
        <v/>
      </c>
      <c r="F7420" s="11" t="n">
        <v>0.796</v>
      </c>
      <c r="G7420" s="12">
        <f>0*8</f>
        <v/>
      </c>
      <c r="H7420" s="12">
        <f>F7420-G7420</f>
        <v/>
      </c>
      <c r="I7420" s="10">
        <f>IF(E7420=0,"Fora",IF(E7419=0,"Carg xar",IF(H7420&lt;0,IF(M7420&lt;0.9,"Carg FV","Stby"),IF(M7420&gt;P7420,"V2H",IF(M7420&lt;0.9,"Carg xar","Stby")))))</f>
        <v/>
      </c>
      <c r="J7420" s="12">
        <f>IF(OR(I7420="Carg FV",I7420="Carg xar"),MIN(IF(I7420="Carg FV",ABS(H7420),7.4),7.4,MAX(0,(0.9-M7420)*40)*0.95),0)</f>
        <v/>
      </c>
      <c r="K7420" s="12">
        <f>IF(I7420="V2H",MIN(MAX(0,H7420),7.4,MAX(0,(M7420-P7420)*40)*0.95),0)</f>
        <v/>
      </c>
      <c r="L7420" s="12">
        <f>IF(E7420=0,0,MAX(0,H7420-K7420))</f>
        <v/>
      </c>
      <c r="M7420" s="13">
        <f>M7419+J7419/40-IF(I7419="V2H",K7419/(0.95*40),0)-IF(E7420=0,IF(E7419=1,IF(D7420=1,30,40)*0.18/(2*40),0),0)-IF(E7420=1,IF(E7419=0,IF(D7420=1,30,40)*0.18/(2*40),0),0)</f>
        <v/>
      </c>
      <c r="N7420" s="14" t="n">
        <v>0.09</v>
      </c>
      <c r="O7420" s="15">
        <f>K7420*N7420</f>
        <v/>
      </c>
      <c r="P7420">
        <f>IF(E7420=0,0.3,IF(D7420=1,IF(C7420&gt;=Params!$B$13-3,IF(C7420&lt;Params!$B$13,Params!$B$20,0.3),0.3),IF(C7420&gt;=Params!$B$15-3,IF(C7420&lt;Params!$B$15,Params!$B$21,0.3),0.3)))</f>
        <v/>
      </c>
    </row>
    <row r="7421" ht="15" customHeight="1" s="1">
      <c r="A7421" s="9" t="n">
        <v>7418</v>
      </c>
      <c r="B7421" s="6" t="inlineStr">
        <is>
          <t>06/11</t>
        </is>
      </c>
      <c r="C7421" s="6" t="n">
        <v>1</v>
      </c>
      <c r="D7421" s="6" t="n">
        <v>0</v>
      </c>
      <c r="E7421" s="10">
        <f>IF(D7421=1, IF(OR(C7421&lt;10, C7421&gt;=15),1,0), IF(OR(C7421&lt;7, C7421&gt;=18),1,0))</f>
        <v/>
      </c>
      <c r="F7421" s="11" t="n">
        <v>1.712</v>
      </c>
      <c r="G7421" s="12">
        <f>0*8</f>
        <v/>
      </c>
      <c r="H7421" s="12">
        <f>F7421-G7421</f>
        <v/>
      </c>
      <c r="I7421" s="10">
        <f>IF(E7421=0,"Fora",IF(E7420=0,"Carg xar",IF(H7421&lt;0,IF(M7421&lt;0.9,"Carg FV","Stby"),IF(M7421&gt;P7421,"V2H",IF(M7421&lt;0.9,"Carg xar","Stby")))))</f>
        <v/>
      </c>
      <c r="J7421" s="12">
        <f>IF(OR(I7421="Carg FV",I7421="Carg xar"),MIN(IF(I7421="Carg FV",ABS(H7421),7.4),7.4,MAX(0,(0.9-M7421)*40)*0.95),0)</f>
        <v/>
      </c>
      <c r="K7421" s="12">
        <f>IF(I7421="V2H",MIN(MAX(0,H7421),7.4,MAX(0,(M7421-P7421)*40)*0.95),0)</f>
        <v/>
      </c>
      <c r="L7421" s="12">
        <f>IF(E7421=0,0,MAX(0,H7421-K7421))</f>
        <v/>
      </c>
      <c r="M7421" s="13">
        <f>M7420+J7420/40-IF(I7420="V2H",K7420/(0.95*40),0)-IF(E7421=0,IF(E7420=1,IF(D7421=1,30,40)*0.18/(2*40),0),0)-IF(E7421=1,IF(E7420=0,IF(D7421=1,30,40)*0.18/(2*40),0),0)</f>
        <v/>
      </c>
      <c r="N7421" s="14" t="n">
        <v>0.09</v>
      </c>
      <c r="O7421" s="15">
        <f>K7421*N7421</f>
        <v/>
      </c>
      <c r="P7421">
        <f>IF(E7421=0,0.3,IF(D7421=1,IF(C7421&gt;=Params!$B$13-3,IF(C7421&lt;Params!$B$13,Params!$B$20,0.3),0.3),IF(C7421&gt;=Params!$B$15-3,IF(C7421&lt;Params!$B$15,Params!$B$21,0.3),0.3)))</f>
        <v/>
      </c>
    </row>
    <row r="7422" ht="15" customHeight="1" s="1">
      <c r="A7422" s="9" t="n">
        <v>7419</v>
      </c>
      <c r="B7422" s="6" t="inlineStr">
        <is>
          <t>06/11</t>
        </is>
      </c>
      <c r="C7422" s="6" t="n">
        <v>2</v>
      </c>
      <c r="D7422" s="6" t="n">
        <v>0</v>
      </c>
      <c r="E7422" s="10">
        <f>IF(D7422=1, IF(OR(C7422&lt;10, C7422&gt;=15),1,0), IF(OR(C7422&lt;7, C7422&gt;=18),1,0))</f>
        <v/>
      </c>
      <c r="F7422" s="11" t="n">
        <v>0.68</v>
      </c>
      <c r="G7422" s="12">
        <f>0*8</f>
        <v/>
      </c>
      <c r="H7422" s="12">
        <f>F7422-G7422</f>
        <v/>
      </c>
      <c r="I7422" s="10">
        <f>IF(E7422=0,"Fora",IF(E7421=0,"Carg xar",IF(H7422&lt;0,IF(M7422&lt;0.9,"Carg FV","Stby"),IF(M7422&gt;P7422,"V2H",IF(M7422&lt;0.9,"Carg xar","Stby")))))</f>
        <v/>
      </c>
      <c r="J7422" s="12">
        <f>IF(OR(I7422="Carg FV",I7422="Carg xar"),MIN(IF(I7422="Carg FV",ABS(H7422),7.4),7.4,MAX(0,(0.9-M7422)*40)*0.95),0)</f>
        <v/>
      </c>
      <c r="K7422" s="12">
        <f>IF(I7422="V2H",MIN(MAX(0,H7422),7.4,MAX(0,(M7422-P7422)*40)*0.95),0)</f>
        <v/>
      </c>
      <c r="L7422" s="12">
        <f>IF(E7422=0,0,MAX(0,H7422-K7422))</f>
        <v/>
      </c>
      <c r="M7422" s="13">
        <f>M7421+J7421/40-IF(I7421="V2H",K7421/(0.95*40),0)-IF(E7422=0,IF(E7421=1,IF(D7422=1,30,40)*0.18/(2*40),0),0)-IF(E7422=1,IF(E7421=0,IF(D7422=1,30,40)*0.18/(2*40),0),0)</f>
        <v/>
      </c>
      <c r="N7422" s="14" t="n">
        <v>0.09</v>
      </c>
      <c r="O7422" s="15">
        <f>K7422*N7422</f>
        <v/>
      </c>
      <c r="P7422">
        <f>IF(E7422=0,0.3,IF(D7422=1,IF(C7422&gt;=Params!$B$13-3,IF(C7422&lt;Params!$B$13,Params!$B$20,0.3),0.3),IF(C7422&gt;=Params!$B$15-3,IF(C7422&lt;Params!$B$15,Params!$B$21,0.3),0.3)))</f>
        <v/>
      </c>
    </row>
    <row r="7423" ht="15" customHeight="1" s="1">
      <c r="A7423" s="9" t="n">
        <v>7420</v>
      </c>
      <c r="B7423" s="6" t="inlineStr">
        <is>
          <t>06/11</t>
        </is>
      </c>
      <c r="C7423" s="6" t="n">
        <v>3</v>
      </c>
      <c r="D7423" s="6" t="n">
        <v>0</v>
      </c>
      <c r="E7423" s="10">
        <f>IF(D7423=1, IF(OR(C7423&lt;10, C7423&gt;=15),1,0), IF(OR(C7423&lt;7, C7423&gt;=18),1,0))</f>
        <v/>
      </c>
      <c r="F7423" s="11" t="n">
        <v>0.8080000000000001</v>
      </c>
      <c r="G7423" s="12">
        <f>0*8</f>
        <v/>
      </c>
      <c r="H7423" s="12">
        <f>F7423-G7423</f>
        <v/>
      </c>
      <c r="I7423" s="10">
        <f>IF(E7423=0,"Fora",IF(E7422=0,"Carg xar",IF(H7423&lt;0,IF(M7423&lt;0.9,"Carg FV","Stby"),IF(M7423&gt;P7423,"V2H",IF(M7423&lt;0.9,"Carg xar","Stby")))))</f>
        <v/>
      </c>
      <c r="J7423" s="12">
        <f>IF(OR(I7423="Carg FV",I7423="Carg xar"),MIN(IF(I7423="Carg FV",ABS(H7423),7.4),7.4,MAX(0,(0.9-M7423)*40)*0.95),0)</f>
        <v/>
      </c>
      <c r="K7423" s="12">
        <f>IF(I7423="V2H",MIN(MAX(0,H7423),7.4,MAX(0,(M7423-P7423)*40)*0.95),0)</f>
        <v/>
      </c>
      <c r="L7423" s="12">
        <f>IF(E7423=0,0,MAX(0,H7423-K7423))</f>
        <v/>
      </c>
      <c r="M7423" s="13">
        <f>M7422+J7422/40-IF(I7422="V2H",K7422/(0.95*40),0)-IF(E7423=0,IF(E7422=1,IF(D7423=1,30,40)*0.18/(2*40),0),0)-IF(E7423=1,IF(E7422=0,IF(D7423=1,30,40)*0.18/(2*40),0),0)</f>
        <v/>
      </c>
      <c r="N7423" s="14" t="n">
        <v>0.09</v>
      </c>
      <c r="O7423" s="15">
        <f>K7423*N7423</f>
        <v/>
      </c>
      <c r="P7423">
        <f>IF(E7423=0,0.3,IF(D7423=1,IF(C7423&gt;=Params!$B$13-3,IF(C7423&lt;Params!$B$13,Params!$B$20,0.3),0.3),IF(C7423&gt;=Params!$B$15-3,IF(C7423&lt;Params!$B$15,Params!$B$21,0.3),0.3)))</f>
        <v/>
      </c>
    </row>
    <row r="7424" ht="15" customHeight="1" s="1">
      <c r="A7424" s="9" t="n">
        <v>7421</v>
      </c>
      <c r="B7424" s="6" t="inlineStr">
        <is>
          <t>06/11</t>
        </is>
      </c>
      <c r="C7424" s="6" t="n">
        <v>4</v>
      </c>
      <c r="D7424" s="6" t="n">
        <v>0</v>
      </c>
      <c r="E7424" s="10">
        <f>IF(D7424=1, IF(OR(C7424&lt;10, C7424&gt;=15),1,0), IF(OR(C7424&lt;7, C7424&gt;=18),1,0))</f>
        <v/>
      </c>
      <c r="F7424" s="11" t="n">
        <v>0.598</v>
      </c>
      <c r="G7424" s="12">
        <f>0*8</f>
        <v/>
      </c>
      <c r="H7424" s="12">
        <f>F7424-G7424</f>
        <v/>
      </c>
      <c r="I7424" s="10">
        <f>IF(E7424=0,"Fora",IF(E7423=0,"Carg xar",IF(H7424&lt;0,IF(M7424&lt;0.9,"Carg FV","Stby"),IF(M7424&gt;P7424,"V2H",IF(M7424&lt;0.9,"Carg xar","Stby")))))</f>
        <v/>
      </c>
      <c r="J7424" s="12">
        <f>IF(OR(I7424="Carg FV",I7424="Carg xar"),MIN(IF(I7424="Carg FV",ABS(H7424),7.4),7.4,MAX(0,(0.9-M7424)*40)*0.95),0)</f>
        <v/>
      </c>
      <c r="K7424" s="12">
        <f>IF(I7424="V2H",MIN(MAX(0,H7424),7.4,MAX(0,(M7424-P7424)*40)*0.95),0)</f>
        <v/>
      </c>
      <c r="L7424" s="12">
        <f>IF(E7424=0,0,MAX(0,H7424-K7424))</f>
        <v/>
      </c>
      <c r="M7424" s="13">
        <f>M7423+J7423/40-IF(I7423="V2H",K7423/(0.95*40),0)-IF(E7424=0,IF(E7423=1,IF(D7424=1,30,40)*0.18/(2*40),0),0)-IF(E7424=1,IF(E7423=0,IF(D7424=1,30,40)*0.18/(2*40),0),0)</f>
        <v/>
      </c>
      <c r="N7424" s="14" t="n">
        <v>0.09</v>
      </c>
      <c r="O7424" s="15">
        <f>K7424*N7424</f>
        <v/>
      </c>
      <c r="P7424">
        <f>IF(E7424=0,0.3,IF(D7424=1,IF(C7424&gt;=Params!$B$13-3,IF(C7424&lt;Params!$B$13,Params!$B$20,0.3),0.3),IF(C7424&gt;=Params!$B$15-3,IF(C7424&lt;Params!$B$15,Params!$B$21,0.3),0.3)))</f>
        <v/>
      </c>
    </row>
    <row r="7425" ht="15" customHeight="1" s="1">
      <c r="A7425" s="9" t="n">
        <v>7422</v>
      </c>
      <c r="B7425" s="6" t="inlineStr">
        <is>
          <t>06/11</t>
        </is>
      </c>
      <c r="C7425" s="6" t="n">
        <v>5</v>
      </c>
      <c r="D7425" s="6" t="n">
        <v>0</v>
      </c>
      <c r="E7425" s="10">
        <f>IF(D7425=1, IF(OR(C7425&lt;10, C7425&gt;=15),1,0), IF(OR(C7425&lt;7, C7425&gt;=18),1,0))</f>
        <v/>
      </c>
      <c r="F7425" s="11" t="n">
        <v>0.754</v>
      </c>
      <c r="G7425" s="12">
        <f>0*8</f>
        <v/>
      </c>
      <c r="H7425" s="12">
        <f>F7425-G7425</f>
        <v/>
      </c>
      <c r="I7425" s="10">
        <f>IF(E7425=0,"Fora",IF(E7424=0,"Carg xar",IF(H7425&lt;0,IF(M7425&lt;0.9,"Carg FV","Stby"),IF(M7425&gt;P7425,"V2H",IF(M7425&lt;0.9,"Carg xar","Stby")))))</f>
        <v/>
      </c>
      <c r="J7425" s="12">
        <f>IF(OR(I7425="Carg FV",I7425="Carg xar"),MIN(IF(I7425="Carg FV",ABS(H7425),7.4),7.4,MAX(0,(0.9-M7425)*40)*0.95),0)</f>
        <v/>
      </c>
      <c r="K7425" s="12">
        <f>IF(I7425="V2H",MIN(MAX(0,H7425),7.4,MAX(0,(M7425-P7425)*40)*0.95),0)</f>
        <v/>
      </c>
      <c r="L7425" s="12">
        <f>IF(E7425=0,0,MAX(0,H7425-K7425))</f>
        <v/>
      </c>
      <c r="M7425" s="13">
        <f>M7424+J7424/40-IF(I7424="V2H",K7424/(0.95*40),0)-IF(E7425=0,IF(E7424=1,IF(D7425=1,30,40)*0.18/(2*40),0),0)-IF(E7425=1,IF(E7424=0,IF(D7425=1,30,40)*0.18/(2*40),0),0)</f>
        <v/>
      </c>
      <c r="N7425" s="14" t="n">
        <v>0.09</v>
      </c>
      <c r="O7425" s="15">
        <f>K7425*N7425</f>
        <v/>
      </c>
      <c r="P7425">
        <f>IF(E7425=0,0.3,IF(D7425=1,IF(C7425&gt;=Params!$B$13-3,IF(C7425&lt;Params!$B$13,Params!$B$20,0.3),0.3),IF(C7425&gt;=Params!$B$15-3,IF(C7425&lt;Params!$B$15,Params!$B$21,0.3),0.3)))</f>
        <v/>
      </c>
    </row>
    <row r="7426" ht="15" customHeight="1" s="1">
      <c r="A7426" s="9" t="n">
        <v>7423</v>
      </c>
      <c r="B7426" s="6" t="inlineStr">
        <is>
          <t>06/11</t>
        </is>
      </c>
      <c r="C7426" s="6" t="n">
        <v>6</v>
      </c>
      <c r="D7426" s="6" t="n">
        <v>0</v>
      </c>
      <c r="E7426" s="10">
        <f>IF(D7426=1, IF(OR(C7426&lt;10, C7426&gt;=15),1,0), IF(OR(C7426&lt;7, C7426&gt;=18),1,0))</f>
        <v/>
      </c>
      <c r="F7426" s="11" t="n">
        <v>0.667</v>
      </c>
      <c r="G7426" s="12">
        <f>0*8</f>
        <v/>
      </c>
      <c r="H7426" s="12">
        <f>F7426-G7426</f>
        <v/>
      </c>
      <c r="I7426" s="10">
        <f>IF(E7426=0,"Fora",IF(E7425=0,"Carg xar",IF(H7426&lt;0,IF(M7426&lt;0.9,"Carg FV","Stby"),IF(M7426&gt;P7426,"V2H",IF(M7426&lt;0.9,"Carg xar","Stby")))))</f>
        <v/>
      </c>
      <c r="J7426" s="12">
        <f>IF(OR(I7426="Carg FV",I7426="Carg xar"),MIN(IF(I7426="Carg FV",ABS(H7426),7.4),7.4,MAX(0,(0.9-M7426)*40)*0.95),0)</f>
        <v/>
      </c>
      <c r="K7426" s="12">
        <f>IF(I7426="V2H",MIN(MAX(0,H7426),7.4,MAX(0,(M7426-P7426)*40)*0.95),0)</f>
        <v/>
      </c>
      <c r="L7426" s="12">
        <f>IF(E7426=0,0,MAX(0,H7426-K7426))</f>
        <v/>
      </c>
      <c r="M7426" s="13">
        <f>M7425+J7425/40-IF(I7425="V2H",K7425/(0.95*40),0)-IF(E7426=0,IF(E7425=1,IF(D7426=1,30,40)*0.18/(2*40),0),0)-IF(E7426=1,IF(E7425=0,IF(D7426=1,30,40)*0.18/(2*40),0),0)</f>
        <v/>
      </c>
      <c r="N7426" s="14" t="n">
        <v>0.09</v>
      </c>
      <c r="O7426" s="15">
        <f>K7426*N7426</f>
        <v/>
      </c>
      <c r="P7426">
        <f>IF(E7426=0,0.3,IF(D7426=1,IF(C7426&gt;=Params!$B$13-3,IF(C7426&lt;Params!$B$13,Params!$B$20,0.3),0.3),IF(C7426&gt;=Params!$B$15-3,IF(C7426&lt;Params!$B$15,Params!$B$21,0.3),0.3)))</f>
        <v/>
      </c>
    </row>
    <row r="7427" ht="15" customHeight="1" s="1">
      <c r="A7427" s="9" t="n">
        <v>7424</v>
      </c>
      <c r="B7427" s="6" t="inlineStr">
        <is>
          <t>06/11</t>
        </is>
      </c>
      <c r="C7427" s="6" t="n">
        <v>7</v>
      </c>
      <c r="D7427" s="6" t="n">
        <v>0</v>
      </c>
      <c r="E7427" s="10">
        <f>IF(D7427=1, IF(OR(C7427&lt;10, C7427&gt;=15),1,0), IF(OR(C7427&lt;7, C7427&gt;=18),1,0))</f>
        <v/>
      </c>
      <c r="F7427" s="11" t="n">
        <v>1.084</v>
      </c>
      <c r="G7427" s="12">
        <f>0*8</f>
        <v/>
      </c>
      <c r="H7427" s="12">
        <f>F7427-G7427</f>
        <v/>
      </c>
      <c r="I7427" s="10">
        <f>IF(E7427=0,"Fora",IF(E7426=0,"Carg xar",IF(H7427&lt;0,IF(M7427&lt;0.9,"Carg FV","Stby"),IF(M7427&gt;P7427,"V2H",IF(M7427&lt;0.9,"Carg xar","Stby")))))</f>
        <v/>
      </c>
      <c r="J7427" s="12">
        <f>IF(OR(I7427="Carg FV",I7427="Carg xar"),MIN(IF(I7427="Carg FV",ABS(H7427),7.4),7.4,MAX(0,(0.9-M7427)*40)*0.95),0)</f>
        <v/>
      </c>
      <c r="K7427" s="12">
        <f>IF(I7427="V2H",MIN(MAX(0,H7427),7.4,MAX(0,(M7427-P7427)*40)*0.95),0)</f>
        <v/>
      </c>
      <c r="L7427" s="12">
        <f>IF(E7427=0,0,MAX(0,H7427-K7427))</f>
        <v/>
      </c>
      <c r="M7427" s="13">
        <f>M7426+J7426/40-IF(I7426="V2H",K7426/(0.95*40),0)-IF(E7427=0,IF(E7426=1,IF(D7427=1,30,40)*0.18/(2*40),0),0)-IF(E7427=1,IF(E7426=0,IF(D7427=1,30,40)*0.18/(2*40),0),0)</f>
        <v/>
      </c>
      <c r="N7427" s="14" t="n">
        <v>0.09</v>
      </c>
      <c r="O7427" s="15">
        <f>K7427*N7427</f>
        <v/>
      </c>
      <c r="P7427">
        <f>IF(E7427=0,0.3,IF(D7427=1,IF(C7427&gt;=Params!$B$13-3,IF(C7427&lt;Params!$B$13,Params!$B$20,0.3),0.3),IF(C7427&gt;=Params!$B$15-3,IF(C7427&lt;Params!$B$15,Params!$B$21,0.3),0.3)))</f>
        <v/>
      </c>
    </row>
    <row r="7428" ht="15" customHeight="1" s="1">
      <c r="A7428" s="9" t="n">
        <v>7425</v>
      </c>
      <c r="B7428" s="6" t="inlineStr">
        <is>
          <t>06/11</t>
        </is>
      </c>
      <c r="C7428" s="6" t="n">
        <v>8</v>
      </c>
      <c r="D7428" s="6" t="n">
        <v>0</v>
      </c>
      <c r="E7428" s="10">
        <f>IF(D7428=1, IF(OR(C7428&lt;10, C7428&gt;=15),1,0), IF(OR(C7428&lt;7, C7428&gt;=18),1,0))</f>
        <v/>
      </c>
      <c r="F7428" s="11" t="n">
        <v>0.955</v>
      </c>
      <c r="G7428" s="12">
        <f>0.08*8</f>
        <v/>
      </c>
      <c r="H7428" s="12">
        <f>F7428-G7428</f>
        <v/>
      </c>
      <c r="I7428" s="10">
        <f>IF(E7428=0,"Fora",IF(E7427=0,"Carg xar",IF(H7428&lt;0,IF(M7428&lt;0.9,"Carg FV","Stby"),IF(M7428&gt;P7428,"V2H",IF(M7428&lt;0.9,"Carg xar","Stby")))))</f>
        <v/>
      </c>
      <c r="J7428" s="12">
        <f>IF(OR(I7428="Carg FV",I7428="Carg xar"),MIN(IF(I7428="Carg FV",ABS(H7428),7.4),7.4,MAX(0,(0.9-M7428)*40)*0.95),0)</f>
        <v/>
      </c>
      <c r="K7428" s="12">
        <f>IF(I7428="V2H",MIN(MAX(0,H7428),7.4,MAX(0,(M7428-P7428)*40)*0.95),0)</f>
        <v/>
      </c>
      <c r="L7428" s="12">
        <f>IF(E7428=0,0,MAX(0,H7428-K7428))</f>
        <v/>
      </c>
      <c r="M7428" s="13">
        <f>M7427+J7427/40-IF(I7427="V2H",K7427/(0.95*40),0)-IF(E7428=0,IF(E7427=1,IF(D7428=1,30,40)*0.18/(2*40),0),0)-IF(E7428=1,IF(E7427=0,IF(D7428=1,30,40)*0.18/(2*40),0),0)</f>
        <v/>
      </c>
      <c r="N7428" s="14" t="n">
        <v>0.15</v>
      </c>
      <c r="O7428" s="15">
        <f>K7428*N7428</f>
        <v/>
      </c>
      <c r="P7428">
        <f>IF(E7428=0,0.3,IF(D7428=1,IF(C7428&gt;=Params!$B$13-3,IF(C7428&lt;Params!$B$13,Params!$B$20,0.3),0.3),IF(C7428&gt;=Params!$B$15-3,IF(C7428&lt;Params!$B$15,Params!$B$21,0.3),0.3)))</f>
        <v/>
      </c>
    </row>
    <row r="7429" ht="15" customHeight="1" s="1">
      <c r="A7429" s="9" t="n">
        <v>7426</v>
      </c>
      <c r="B7429" s="6" t="inlineStr">
        <is>
          <t>06/11</t>
        </is>
      </c>
      <c r="C7429" s="6" t="n">
        <v>9</v>
      </c>
      <c r="D7429" s="6" t="n">
        <v>0</v>
      </c>
      <c r="E7429" s="10">
        <f>IF(D7429=1, IF(OR(C7429&lt;10, C7429&gt;=15),1,0), IF(OR(C7429&lt;7, C7429&gt;=18),1,0))</f>
        <v/>
      </c>
      <c r="F7429" s="11" t="n">
        <v>2.104</v>
      </c>
      <c r="G7429" s="12">
        <f>0.22*8</f>
        <v/>
      </c>
      <c r="H7429" s="12">
        <f>F7429-G7429</f>
        <v/>
      </c>
      <c r="I7429" s="10">
        <f>IF(E7429=0,"Fora",IF(E7428=0,"Carg xar",IF(H7429&lt;0,IF(M7429&lt;0.9,"Carg FV","Stby"),IF(M7429&gt;P7429,"V2H",IF(M7429&lt;0.9,"Carg xar","Stby")))))</f>
        <v/>
      </c>
      <c r="J7429" s="12">
        <f>IF(OR(I7429="Carg FV",I7429="Carg xar"),MIN(IF(I7429="Carg FV",ABS(H7429),7.4),7.4,MAX(0,(0.9-M7429)*40)*0.95),0)</f>
        <v/>
      </c>
      <c r="K7429" s="12">
        <f>IF(I7429="V2H",MIN(MAX(0,H7429),7.4,MAX(0,(M7429-P7429)*40)*0.95),0)</f>
        <v/>
      </c>
      <c r="L7429" s="12">
        <f>IF(E7429=0,0,MAX(0,H7429-K7429))</f>
        <v/>
      </c>
      <c r="M7429" s="13">
        <f>M7428+J7428/40-IF(I7428="V2H",K7428/(0.95*40),0)-IF(E7429=0,IF(E7428=1,IF(D7429=1,30,40)*0.18/(2*40),0),0)-IF(E7429=1,IF(E7428=0,IF(D7429=1,30,40)*0.18/(2*40),0),0)</f>
        <v/>
      </c>
      <c r="N7429" s="14" t="n">
        <v>0.15</v>
      </c>
      <c r="O7429" s="15">
        <f>K7429*N7429</f>
        <v/>
      </c>
      <c r="P7429">
        <f>IF(E7429=0,0.3,IF(D7429=1,IF(C7429&gt;=Params!$B$13-3,IF(C7429&lt;Params!$B$13,Params!$B$20,0.3),0.3),IF(C7429&gt;=Params!$B$15-3,IF(C7429&lt;Params!$B$15,Params!$B$21,0.3),0.3)))</f>
        <v/>
      </c>
    </row>
    <row r="7430" ht="15" customHeight="1" s="1">
      <c r="A7430" s="9" t="n">
        <v>7427</v>
      </c>
      <c r="B7430" s="6" t="inlineStr">
        <is>
          <t>06/11</t>
        </is>
      </c>
      <c r="C7430" s="6" t="n">
        <v>10</v>
      </c>
      <c r="D7430" s="6" t="n">
        <v>0</v>
      </c>
      <c r="E7430" s="10">
        <f>IF(D7430=1, IF(OR(C7430&lt;10, C7430&gt;=15),1,0), IF(OR(C7430&lt;7, C7430&gt;=18),1,0))</f>
        <v/>
      </c>
      <c r="F7430" s="11" t="n">
        <v>1.731</v>
      </c>
      <c r="G7430" s="12">
        <f>0.4*8</f>
        <v/>
      </c>
      <c r="H7430" s="12">
        <f>F7430-G7430</f>
        <v/>
      </c>
      <c r="I7430" s="10">
        <f>IF(E7430=0,"Fora",IF(E7429=0,"Carg xar",IF(H7430&lt;0,IF(M7430&lt;0.9,"Carg FV","Stby"),IF(M7430&gt;P7430,"V2H",IF(M7430&lt;0.9,"Carg xar","Stby")))))</f>
        <v/>
      </c>
      <c r="J7430" s="12">
        <f>IF(OR(I7430="Carg FV",I7430="Carg xar"),MIN(IF(I7430="Carg FV",ABS(H7430),7.4),7.4,MAX(0,(0.9-M7430)*40)*0.95),0)</f>
        <v/>
      </c>
      <c r="K7430" s="12">
        <f>IF(I7430="V2H",MIN(MAX(0,H7430),7.4,MAX(0,(M7430-P7430)*40)*0.95),0)</f>
        <v/>
      </c>
      <c r="L7430" s="12">
        <f>IF(E7430=0,0,MAX(0,H7430-K7430))</f>
        <v/>
      </c>
      <c r="M7430" s="13">
        <f>M7429+J7429/40-IF(I7429="V2H",K7429/(0.95*40),0)-IF(E7430=0,IF(E7429=1,IF(D7430=1,30,40)*0.18/(2*40),0),0)-IF(E7430=1,IF(E7429=0,IF(D7430=1,30,40)*0.18/(2*40),0),0)</f>
        <v/>
      </c>
      <c r="N7430" s="14" t="n">
        <v>0.2</v>
      </c>
      <c r="O7430" s="15">
        <f>K7430*N7430</f>
        <v/>
      </c>
      <c r="P7430">
        <f>IF(E7430=0,0.3,IF(D7430=1,IF(C7430&gt;=Params!$B$13-3,IF(C7430&lt;Params!$B$13,Params!$B$20,0.3),0.3),IF(C7430&gt;=Params!$B$15-3,IF(C7430&lt;Params!$B$15,Params!$B$21,0.3),0.3)))</f>
        <v/>
      </c>
    </row>
    <row r="7431" ht="15" customHeight="1" s="1">
      <c r="A7431" s="9" t="n">
        <v>7428</v>
      </c>
      <c r="B7431" s="6" t="inlineStr">
        <is>
          <t>06/11</t>
        </is>
      </c>
      <c r="C7431" s="6" t="n">
        <v>11</v>
      </c>
      <c r="D7431" s="6" t="n">
        <v>0</v>
      </c>
      <c r="E7431" s="10">
        <f>IF(D7431=1, IF(OR(C7431&lt;10, C7431&gt;=15),1,0), IF(OR(C7431&lt;7, C7431&gt;=18),1,0))</f>
        <v/>
      </c>
      <c r="F7431" s="11" t="n">
        <v>0.477</v>
      </c>
      <c r="G7431" s="12">
        <f>0.52*8</f>
        <v/>
      </c>
      <c r="H7431" s="12">
        <f>F7431-G7431</f>
        <v/>
      </c>
      <c r="I7431" s="10">
        <f>IF(E7431=0,"Fora",IF(E7430=0,"Carg xar",IF(H7431&lt;0,IF(M7431&lt;0.9,"Carg FV","Stby"),IF(M7431&gt;P7431,"V2H",IF(M7431&lt;0.9,"Carg xar","Stby")))))</f>
        <v/>
      </c>
      <c r="J7431" s="12">
        <f>IF(OR(I7431="Carg FV",I7431="Carg xar"),MIN(IF(I7431="Carg FV",ABS(H7431),7.4),7.4,MAX(0,(0.9-M7431)*40)*0.95),0)</f>
        <v/>
      </c>
      <c r="K7431" s="12">
        <f>IF(I7431="V2H",MIN(MAX(0,H7431),7.4,MAX(0,(M7431-P7431)*40)*0.95),0)</f>
        <v/>
      </c>
      <c r="L7431" s="12">
        <f>IF(E7431=0,0,MAX(0,H7431-K7431))</f>
        <v/>
      </c>
      <c r="M7431" s="13">
        <f>M7430+J7430/40-IF(I7430="V2H",K7430/(0.95*40),0)-IF(E7431=0,IF(E7430=1,IF(D7431=1,30,40)*0.18/(2*40),0),0)-IF(E7431=1,IF(E7430=0,IF(D7431=1,30,40)*0.18/(2*40),0),0)</f>
        <v/>
      </c>
      <c r="N7431" s="14" t="n">
        <v>0.2</v>
      </c>
      <c r="O7431" s="15">
        <f>K7431*N7431</f>
        <v/>
      </c>
      <c r="P7431">
        <f>IF(E7431=0,0.3,IF(D7431=1,IF(C7431&gt;=Params!$B$13-3,IF(C7431&lt;Params!$B$13,Params!$B$20,0.3),0.3),IF(C7431&gt;=Params!$B$15-3,IF(C7431&lt;Params!$B$15,Params!$B$21,0.3),0.3)))</f>
        <v/>
      </c>
    </row>
    <row r="7432" ht="15" customHeight="1" s="1">
      <c r="A7432" s="9" t="n">
        <v>7429</v>
      </c>
      <c r="B7432" s="6" t="inlineStr">
        <is>
          <t>06/11</t>
        </is>
      </c>
      <c r="C7432" s="6" t="n">
        <v>12</v>
      </c>
      <c r="D7432" s="6" t="n">
        <v>0</v>
      </c>
      <c r="E7432" s="10">
        <f>IF(D7432=1, IF(OR(C7432&lt;10, C7432&gt;=15),1,0), IF(OR(C7432&lt;7, C7432&gt;=18),1,0))</f>
        <v/>
      </c>
      <c r="F7432" s="11" t="n">
        <v>0.208</v>
      </c>
      <c r="G7432" s="12">
        <f>0.58*8</f>
        <v/>
      </c>
      <c r="H7432" s="12">
        <f>F7432-G7432</f>
        <v/>
      </c>
      <c r="I7432" s="10">
        <f>IF(E7432=0,"Fora",IF(E7431=0,"Carg xar",IF(H7432&lt;0,IF(M7432&lt;0.9,"Carg FV","Stby"),IF(M7432&gt;P7432,"V2H",IF(M7432&lt;0.9,"Carg xar","Stby")))))</f>
        <v/>
      </c>
      <c r="J7432" s="12">
        <f>IF(OR(I7432="Carg FV",I7432="Carg xar"),MIN(IF(I7432="Carg FV",ABS(H7432),7.4),7.4,MAX(0,(0.9-M7432)*40)*0.95),0)</f>
        <v/>
      </c>
      <c r="K7432" s="12">
        <f>IF(I7432="V2H",MIN(MAX(0,H7432),7.4,MAX(0,(M7432-P7432)*40)*0.95),0)</f>
        <v/>
      </c>
      <c r="L7432" s="12">
        <f>IF(E7432=0,0,MAX(0,H7432-K7432))</f>
        <v/>
      </c>
      <c r="M7432" s="13">
        <f>M7431+J7431/40-IF(I7431="V2H",K7431/(0.95*40),0)-IF(E7432=0,IF(E7431=1,IF(D7432=1,30,40)*0.18/(2*40),0),0)-IF(E7432=1,IF(E7431=0,IF(D7432=1,30,40)*0.18/(2*40),0),0)</f>
        <v/>
      </c>
      <c r="N7432" s="14" t="n">
        <v>0.2</v>
      </c>
      <c r="O7432" s="15">
        <f>K7432*N7432</f>
        <v/>
      </c>
      <c r="P7432">
        <f>IF(E7432=0,0.3,IF(D7432=1,IF(C7432&gt;=Params!$B$13-3,IF(C7432&lt;Params!$B$13,Params!$B$20,0.3),0.3),IF(C7432&gt;=Params!$B$15-3,IF(C7432&lt;Params!$B$15,Params!$B$21,0.3),0.3)))</f>
        <v/>
      </c>
    </row>
    <row r="7433" ht="15" customHeight="1" s="1">
      <c r="A7433" s="9" t="n">
        <v>7430</v>
      </c>
      <c r="B7433" s="6" t="inlineStr">
        <is>
          <t>06/11</t>
        </is>
      </c>
      <c r="C7433" s="6" t="n">
        <v>13</v>
      </c>
      <c r="D7433" s="6" t="n">
        <v>0</v>
      </c>
      <c r="E7433" s="10">
        <f>IF(D7433=1, IF(OR(C7433&lt;10, C7433&gt;=15),1,0), IF(OR(C7433&lt;7, C7433&gt;=18),1,0))</f>
        <v/>
      </c>
      <c r="F7433" s="11" t="n">
        <v>0</v>
      </c>
      <c r="G7433" s="12">
        <f>0.55*8</f>
        <v/>
      </c>
      <c r="H7433" s="12">
        <f>F7433-G7433</f>
        <v/>
      </c>
      <c r="I7433" s="10">
        <f>IF(E7433=0,"Fora",IF(E7432=0,"Carg xar",IF(H7433&lt;0,IF(M7433&lt;0.9,"Carg FV","Stby"),IF(M7433&gt;P7433,"V2H",IF(M7433&lt;0.9,"Carg xar","Stby")))))</f>
        <v/>
      </c>
      <c r="J7433" s="12">
        <f>IF(OR(I7433="Carg FV",I7433="Carg xar"),MIN(IF(I7433="Carg FV",ABS(H7433),7.4),7.4,MAX(0,(0.9-M7433)*40)*0.95),0)</f>
        <v/>
      </c>
      <c r="K7433" s="12">
        <f>IF(I7433="V2H",MIN(MAX(0,H7433),7.4,MAX(0,(M7433-P7433)*40)*0.95),0)</f>
        <v/>
      </c>
      <c r="L7433" s="12">
        <f>IF(E7433=0,0,MAX(0,H7433-K7433))</f>
        <v/>
      </c>
      <c r="M7433" s="13">
        <f>M7432+J7432/40-IF(I7432="V2H",K7432/(0.95*40),0)-IF(E7433=0,IF(E7432=1,IF(D7433=1,30,40)*0.18/(2*40),0),0)-IF(E7433=1,IF(E7432=0,IF(D7433=1,30,40)*0.18/(2*40),0),0)</f>
        <v/>
      </c>
      <c r="N7433" s="14" t="n">
        <v>0.2</v>
      </c>
      <c r="O7433" s="15">
        <f>K7433*N7433</f>
        <v/>
      </c>
      <c r="P7433">
        <f>IF(E7433=0,0.3,IF(D7433=1,IF(C7433&gt;=Params!$B$13-3,IF(C7433&lt;Params!$B$13,Params!$B$20,0.3),0.3),IF(C7433&gt;=Params!$B$15-3,IF(C7433&lt;Params!$B$15,Params!$B$21,0.3),0.3)))</f>
        <v/>
      </c>
    </row>
    <row r="7434" ht="15" customHeight="1" s="1">
      <c r="A7434" s="9" t="n">
        <v>7431</v>
      </c>
      <c r="B7434" s="6" t="inlineStr">
        <is>
          <t>06/11</t>
        </is>
      </c>
      <c r="C7434" s="6" t="n">
        <v>14</v>
      </c>
      <c r="D7434" s="6" t="n">
        <v>0</v>
      </c>
      <c r="E7434" s="10">
        <f>IF(D7434=1, IF(OR(C7434&lt;10, C7434&gt;=15),1,0), IF(OR(C7434&lt;7, C7434&gt;=18),1,0))</f>
        <v/>
      </c>
      <c r="F7434" s="11" t="n">
        <v>0.399</v>
      </c>
      <c r="G7434" s="12">
        <f>0.42*8</f>
        <v/>
      </c>
      <c r="H7434" s="12">
        <f>F7434-G7434</f>
        <v/>
      </c>
      <c r="I7434" s="10">
        <f>IF(E7434=0,"Fora",IF(E7433=0,"Carg xar",IF(H7434&lt;0,IF(M7434&lt;0.9,"Carg FV","Stby"),IF(M7434&gt;P7434,"V2H",IF(M7434&lt;0.9,"Carg xar","Stby")))))</f>
        <v/>
      </c>
      <c r="J7434" s="12">
        <f>IF(OR(I7434="Carg FV",I7434="Carg xar"),MIN(IF(I7434="Carg FV",ABS(H7434),7.4),7.4,MAX(0,(0.9-M7434)*40)*0.95),0)</f>
        <v/>
      </c>
      <c r="K7434" s="12">
        <f>IF(I7434="V2H",MIN(MAX(0,H7434),7.4,MAX(0,(M7434-P7434)*40)*0.95),0)</f>
        <v/>
      </c>
      <c r="L7434" s="12">
        <f>IF(E7434=0,0,MAX(0,H7434-K7434))</f>
        <v/>
      </c>
      <c r="M7434" s="13">
        <f>M7433+J7433/40-IF(I7433="V2H",K7433/(0.95*40),0)-IF(E7434=0,IF(E7433=1,IF(D7434=1,30,40)*0.18/(2*40),0),0)-IF(E7434=1,IF(E7433=0,IF(D7434=1,30,40)*0.18/(2*40),0),0)</f>
        <v/>
      </c>
      <c r="N7434" s="14" t="n">
        <v>0.15</v>
      </c>
      <c r="O7434" s="15">
        <f>K7434*N7434</f>
        <v/>
      </c>
      <c r="P7434">
        <f>IF(E7434=0,0.3,IF(D7434=1,IF(C7434&gt;=Params!$B$13-3,IF(C7434&lt;Params!$B$13,Params!$B$20,0.3),0.3),IF(C7434&gt;=Params!$B$15-3,IF(C7434&lt;Params!$B$15,Params!$B$21,0.3),0.3)))</f>
        <v/>
      </c>
    </row>
    <row r="7435" ht="15" customHeight="1" s="1">
      <c r="A7435" s="9" t="n">
        <v>7432</v>
      </c>
      <c r="B7435" s="6" t="inlineStr">
        <is>
          <t>06/11</t>
        </is>
      </c>
      <c r="C7435" s="6" t="n">
        <v>15</v>
      </c>
      <c r="D7435" s="6" t="n">
        <v>0</v>
      </c>
      <c r="E7435" s="10">
        <f>IF(D7435=1, IF(OR(C7435&lt;10, C7435&gt;=15),1,0), IF(OR(C7435&lt;7, C7435&gt;=18),1,0))</f>
        <v/>
      </c>
      <c r="F7435" s="11" t="n">
        <v>0.28</v>
      </c>
      <c r="G7435" s="12">
        <f>0.25*8</f>
        <v/>
      </c>
      <c r="H7435" s="12">
        <f>F7435-G7435</f>
        <v/>
      </c>
      <c r="I7435" s="10">
        <f>IF(E7435=0,"Fora",IF(E7434=0,"Carg xar",IF(H7435&lt;0,IF(M7435&lt;0.9,"Carg FV","Stby"),IF(M7435&gt;P7435,"V2H",IF(M7435&lt;0.9,"Carg xar","Stby")))))</f>
        <v/>
      </c>
      <c r="J7435" s="12">
        <f>IF(OR(I7435="Carg FV",I7435="Carg xar"),MIN(IF(I7435="Carg FV",ABS(H7435),7.4),7.4,MAX(0,(0.9-M7435)*40)*0.95),0)</f>
        <v/>
      </c>
      <c r="K7435" s="12">
        <f>IF(I7435="V2H",MIN(MAX(0,H7435),7.4,MAX(0,(M7435-P7435)*40)*0.95),0)</f>
        <v/>
      </c>
      <c r="L7435" s="12">
        <f>IF(E7435=0,0,MAX(0,H7435-K7435))</f>
        <v/>
      </c>
      <c r="M7435" s="13">
        <f>M7434+J7434/40-IF(I7434="V2H",K7434/(0.95*40),0)-IF(E7435=0,IF(E7434=1,IF(D7435=1,30,40)*0.18/(2*40),0),0)-IF(E7435=1,IF(E7434=0,IF(D7435=1,30,40)*0.18/(2*40),0),0)</f>
        <v/>
      </c>
      <c r="N7435" s="14" t="n">
        <v>0.15</v>
      </c>
      <c r="O7435" s="15">
        <f>K7435*N7435</f>
        <v/>
      </c>
      <c r="P7435">
        <f>IF(E7435=0,0.3,IF(D7435=1,IF(C7435&gt;=Params!$B$13-3,IF(C7435&lt;Params!$B$13,Params!$B$20,0.3),0.3),IF(C7435&gt;=Params!$B$15-3,IF(C7435&lt;Params!$B$15,Params!$B$21,0.3),0.3)))</f>
        <v/>
      </c>
    </row>
    <row r="7436" ht="15" customHeight="1" s="1">
      <c r="A7436" s="9" t="n">
        <v>7433</v>
      </c>
      <c r="B7436" s="6" t="inlineStr">
        <is>
          <t>06/11</t>
        </is>
      </c>
      <c r="C7436" s="6" t="n">
        <v>16</v>
      </c>
      <c r="D7436" s="6" t="n">
        <v>0</v>
      </c>
      <c r="E7436" s="10">
        <f>IF(D7436=1, IF(OR(C7436&lt;10, C7436&gt;=15),1,0), IF(OR(C7436&lt;7, C7436&gt;=18),1,0))</f>
        <v/>
      </c>
      <c r="F7436" s="11" t="n">
        <v>0.967</v>
      </c>
      <c r="G7436" s="12">
        <f>0.08*8</f>
        <v/>
      </c>
      <c r="H7436" s="12">
        <f>F7436-G7436</f>
        <v/>
      </c>
      <c r="I7436" s="10">
        <f>IF(E7436=0,"Fora",IF(E7435=0,"Carg xar",IF(H7436&lt;0,IF(M7436&lt;0.9,"Carg FV","Stby"),IF(M7436&gt;P7436,"V2H",IF(M7436&lt;0.9,"Carg xar","Stby")))))</f>
        <v/>
      </c>
      <c r="J7436" s="12">
        <f>IF(OR(I7436="Carg FV",I7436="Carg xar"),MIN(IF(I7436="Carg FV",ABS(H7436),7.4),7.4,MAX(0,(0.9-M7436)*40)*0.95),0)</f>
        <v/>
      </c>
      <c r="K7436" s="12">
        <f>IF(I7436="V2H",MIN(MAX(0,H7436),7.4,MAX(0,(M7436-P7436)*40)*0.95),0)</f>
        <v/>
      </c>
      <c r="L7436" s="12">
        <f>IF(E7436=0,0,MAX(0,H7436-K7436))</f>
        <v/>
      </c>
      <c r="M7436" s="13">
        <f>M7435+J7435/40-IF(I7435="V2H",K7435/(0.95*40),0)-IF(E7436=0,IF(E7435=1,IF(D7436=1,30,40)*0.18/(2*40),0),0)-IF(E7436=1,IF(E7435=0,IF(D7436=1,30,40)*0.18/(2*40),0),0)</f>
        <v/>
      </c>
      <c r="N7436" s="14" t="n">
        <v>0.15</v>
      </c>
      <c r="O7436" s="15">
        <f>K7436*N7436</f>
        <v/>
      </c>
      <c r="P7436">
        <f>IF(E7436=0,0.3,IF(D7436=1,IF(C7436&gt;=Params!$B$13-3,IF(C7436&lt;Params!$B$13,Params!$B$20,0.3),0.3),IF(C7436&gt;=Params!$B$15-3,IF(C7436&lt;Params!$B$15,Params!$B$21,0.3),0.3)))</f>
        <v/>
      </c>
    </row>
    <row r="7437" ht="15" customHeight="1" s="1">
      <c r="A7437" s="9" t="n">
        <v>7434</v>
      </c>
      <c r="B7437" s="6" t="inlineStr">
        <is>
          <t>06/11</t>
        </is>
      </c>
      <c r="C7437" s="6" t="n">
        <v>17</v>
      </c>
      <c r="D7437" s="6" t="n">
        <v>0</v>
      </c>
      <c r="E7437" s="10">
        <f>IF(D7437=1, IF(OR(C7437&lt;10, C7437&gt;=15),1,0), IF(OR(C7437&lt;7, C7437&gt;=18),1,0))</f>
        <v/>
      </c>
      <c r="F7437" s="11" t="n">
        <v>1.913</v>
      </c>
      <c r="G7437" s="12">
        <f>0*8</f>
        <v/>
      </c>
      <c r="H7437" s="12">
        <f>F7437-G7437</f>
        <v/>
      </c>
      <c r="I7437" s="10">
        <f>IF(E7437=0,"Fora",IF(E7436=0,"Carg xar",IF(H7437&lt;0,IF(M7437&lt;0.9,"Carg FV","Stby"),IF(M7437&gt;P7437,"V2H",IF(M7437&lt;0.9,"Carg xar","Stby")))))</f>
        <v/>
      </c>
      <c r="J7437" s="12">
        <f>IF(OR(I7437="Carg FV",I7437="Carg xar"),MIN(IF(I7437="Carg FV",ABS(H7437),7.4),7.4,MAX(0,(0.9-M7437)*40)*0.95),0)</f>
        <v/>
      </c>
      <c r="K7437" s="12">
        <f>IF(I7437="V2H",MIN(MAX(0,H7437),7.4,MAX(0,(M7437-P7437)*40)*0.95),0)</f>
        <v/>
      </c>
      <c r="L7437" s="12">
        <f>IF(E7437=0,0,MAX(0,H7437-K7437))</f>
        <v/>
      </c>
      <c r="M7437" s="13">
        <f>M7436+J7436/40-IF(I7436="V2H",K7436/(0.95*40),0)-IF(E7437=0,IF(E7436=1,IF(D7437=1,30,40)*0.18/(2*40),0),0)-IF(E7437=1,IF(E7436=0,IF(D7437=1,30,40)*0.18/(2*40),0),0)</f>
        <v/>
      </c>
      <c r="N7437" s="14" t="n">
        <v>0.15</v>
      </c>
      <c r="O7437" s="15">
        <f>K7437*N7437</f>
        <v/>
      </c>
      <c r="P7437">
        <f>IF(E7437=0,0.3,IF(D7437=1,IF(C7437&gt;=Params!$B$13-3,IF(C7437&lt;Params!$B$13,Params!$B$20,0.3),0.3),IF(C7437&gt;=Params!$B$15-3,IF(C7437&lt;Params!$B$15,Params!$B$21,0.3),0.3)))</f>
        <v/>
      </c>
    </row>
    <row r="7438" ht="15" customHeight="1" s="1">
      <c r="A7438" s="9" t="n">
        <v>7435</v>
      </c>
      <c r="B7438" s="6" t="inlineStr">
        <is>
          <t>06/11</t>
        </is>
      </c>
      <c r="C7438" s="6" t="n">
        <v>18</v>
      </c>
      <c r="D7438" s="6" t="n">
        <v>0</v>
      </c>
      <c r="E7438" s="10">
        <f>IF(D7438=1, IF(OR(C7438&lt;10, C7438&gt;=15),1,0), IF(OR(C7438&lt;7, C7438&gt;=18),1,0))</f>
        <v/>
      </c>
      <c r="F7438" s="11" t="n">
        <v>1.85</v>
      </c>
      <c r="G7438" s="12">
        <f>0*8</f>
        <v/>
      </c>
      <c r="H7438" s="12">
        <f>F7438-G7438</f>
        <v/>
      </c>
      <c r="I7438" s="10">
        <f>IF(E7438=0,"Fora",IF(E7437=0,"Carg xar",IF(H7438&lt;0,IF(M7438&lt;0.9,"Carg FV","Stby"),IF(M7438&gt;P7438,"V2H",IF(M7438&lt;0.9,"Carg xar","Stby")))))</f>
        <v/>
      </c>
      <c r="J7438" s="12">
        <f>IF(OR(I7438="Carg FV",I7438="Carg xar"),MIN(IF(I7438="Carg FV",ABS(H7438),7.4),7.4,MAX(0,(0.9-M7438)*40)*0.95),0)</f>
        <v/>
      </c>
      <c r="K7438" s="12">
        <f>IF(I7438="V2H",MIN(MAX(0,H7438),7.4,MAX(0,(M7438-P7438)*40)*0.95),0)</f>
        <v/>
      </c>
      <c r="L7438" s="12">
        <f>IF(E7438=0,0,MAX(0,H7438-K7438))</f>
        <v/>
      </c>
      <c r="M7438" s="13">
        <f>M7437+J7437/40-IF(I7437="V2H",K7437/(0.95*40),0)-IF(E7438=0,IF(E7437=1,IF(D7438=1,30,40)*0.18/(2*40),0),0)-IF(E7438=1,IF(E7437=0,IF(D7438=1,30,40)*0.18/(2*40),0),0)</f>
        <v/>
      </c>
      <c r="N7438" s="14" t="n">
        <v>0.2</v>
      </c>
      <c r="O7438" s="15">
        <f>K7438*N7438</f>
        <v/>
      </c>
      <c r="P7438">
        <f>IF(E7438=0,0.3,IF(D7438=1,IF(C7438&gt;=Params!$B$13-3,IF(C7438&lt;Params!$B$13,Params!$B$20,0.3),0.3),IF(C7438&gt;=Params!$B$15-3,IF(C7438&lt;Params!$B$15,Params!$B$21,0.3),0.3)))</f>
        <v/>
      </c>
    </row>
    <row r="7439" ht="15" customHeight="1" s="1">
      <c r="A7439" s="9" t="n">
        <v>7436</v>
      </c>
      <c r="B7439" s="6" t="inlineStr">
        <is>
          <t>06/11</t>
        </is>
      </c>
      <c r="C7439" s="6" t="n">
        <v>19</v>
      </c>
      <c r="D7439" s="6" t="n">
        <v>0</v>
      </c>
      <c r="E7439" s="10">
        <f>IF(D7439=1, IF(OR(C7439&lt;10, C7439&gt;=15),1,0), IF(OR(C7439&lt;7, C7439&gt;=18),1,0))</f>
        <v/>
      </c>
      <c r="F7439" s="11" t="n">
        <v>1.54</v>
      </c>
      <c r="G7439" s="12">
        <f>0*8</f>
        <v/>
      </c>
      <c r="H7439" s="12">
        <f>F7439-G7439</f>
        <v/>
      </c>
      <c r="I7439" s="10">
        <f>IF(E7439=0,"Fora",IF(E7438=0,"Carg xar",IF(H7439&lt;0,IF(M7439&lt;0.9,"Carg FV","Stby"),IF(M7439&gt;P7439,"V2H",IF(M7439&lt;0.9,"Carg xar","Stby")))))</f>
        <v/>
      </c>
      <c r="J7439" s="12">
        <f>IF(OR(I7439="Carg FV",I7439="Carg xar"),MIN(IF(I7439="Carg FV",ABS(H7439),7.4),7.4,MAX(0,(0.9-M7439)*40)*0.95),0)</f>
        <v/>
      </c>
      <c r="K7439" s="12">
        <f>IF(I7439="V2H",MIN(MAX(0,H7439),7.4,MAX(0,(M7439-P7439)*40)*0.95),0)</f>
        <v/>
      </c>
      <c r="L7439" s="12">
        <f>IF(E7439=0,0,MAX(0,H7439-K7439))</f>
        <v/>
      </c>
      <c r="M7439" s="13">
        <f>M7438+J7438/40-IF(I7438="V2H",K7438/(0.95*40),0)-IF(E7439=0,IF(E7438=1,IF(D7439=1,30,40)*0.18/(2*40),0),0)-IF(E7439=1,IF(E7438=0,IF(D7439=1,30,40)*0.18/(2*40),0),0)</f>
        <v/>
      </c>
      <c r="N7439" s="14" t="n">
        <v>0.2</v>
      </c>
      <c r="O7439" s="15">
        <f>K7439*N7439</f>
        <v/>
      </c>
      <c r="P7439">
        <f>IF(E7439=0,0.3,IF(D7439=1,IF(C7439&gt;=Params!$B$13-3,IF(C7439&lt;Params!$B$13,Params!$B$20,0.3),0.3),IF(C7439&gt;=Params!$B$15-3,IF(C7439&lt;Params!$B$15,Params!$B$21,0.3),0.3)))</f>
        <v/>
      </c>
    </row>
    <row r="7440" ht="15" customHeight="1" s="1">
      <c r="A7440" s="9" t="n">
        <v>7437</v>
      </c>
      <c r="B7440" s="6" t="inlineStr">
        <is>
          <t>06/11</t>
        </is>
      </c>
      <c r="C7440" s="6" t="n">
        <v>20</v>
      </c>
      <c r="D7440" s="6" t="n">
        <v>0</v>
      </c>
      <c r="E7440" s="10">
        <f>IF(D7440=1, IF(OR(C7440&lt;10, C7440&gt;=15),1,0), IF(OR(C7440&lt;7, C7440&gt;=18),1,0))</f>
        <v/>
      </c>
      <c r="F7440" s="11" t="n">
        <v>1.19</v>
      </c>
      <c r="G7440" s="12">
        <f>0*8</f>
        <v/>
      </c>
      <c r="H7440" s="12">
        <f>F7440-G7440</f>
        <v/>
      </c>
      <c r="I7440" s="10">
        <f>IF(E7440=0,"Fora",IF(E7439=0,"Carg xar",IF(H7440&lt;0,IF(M7440&lt;0.9,"Carg FV","Stby"),IF(M7440&gt;P7440,"V2H",IF(M7440&lt;0.9,"Carg xar","Stby")))))</f>
        <v/>
      </c>
      <c r="J7440" s="12">
        <f>IF(OR(I7440="Carg FV",I7440="Carg xar"),MIN(IF(I7440="Carg FV",ABS(H7440),7.4),7.4,MAX(0,(0.9-M7440)*40)*0.95),0)</f>
        <v/>
      </c>
      <c r="K7440" s="12">
        <f>IF(I7440="V2H",MIN(MAX(0,H7440),7.4,MAX(0,(M7440-P7440)*40)*0.95),0)</f>
        <v/>
      </c>
      <c r="L7440" s="12">
        <f>IF(E7440=0,0,MAX(0,H7440-K7440))</f>
        <v/>
      </c>
      <c r="M7440" s="13">
        <f>M7439+J7439/40-IF(I7439="V2H",K7439/(0.95*40),0)-IF(E7440=0,IF(E7439=1,IF(D7440=1,30,40)*0.18/(2*40),0),0)-IF(E7440=1,IF(E7439=0,IF(D7440=1,30,40)*0.18/(2*40),0),0)</f>
        <v/>
      </c>
      <c r="N7440" s="14" t="n">
        <v>0.2</v>
      </c>
      <c r="O7440" s="15">
        <f>K7440*N7440</f>
        <v/>
      </c>
      <c r="P7440">
        <f>IF(E7440=0,0.3,IF(D7440=1,IF(C7440&gt;=Params!$B$13-3,IF(C7440&lt;Params!$B$13,Params!$B$20,0.3),0.3),IF(C7440&gt;=Params!$B$15-3,IF(C7440&lt;Params!$B$15,Params!$B$21,0.3),0.3)))</f>
        <v/>
      </c>
    </row>
    <row r="7441" ht="15" customHeight="1" s="1">
      <c r="A7441" s="9" t="n">
        <v>7438</v>
      </c>
      <c r="B7441" s="6" t="inlineStr">
        <is>
          <t>06/11</t>
        </is>
      </c>
      <c r="C7441" s="6" t="n">
        <v>21</v>
      </c>
      <c r="D7441" s="6" t="n">
        <v>0</v>
      </c>
      <c r="E7441" s="10">
        <f>IF(D7441=1, IF(OR(C7441&lt;10, C7441&gt;=15),1,0), IF(OR(C7441&lt;7, C7441&gt;=18),1,0))</f>
        <v/>
      </c>
      <c r="F7441" s="11" t="n">
        <v>1.089</v>
      </c>
      <c r="G7441" s="12">
        <f>0*8</f>
        <v/>
      </c>
      <c r="H7441" s="12">
        <f>F7441-G7441</f>
        <v/>
      </c>
      <c r="I7441" s="10">
        <f>IF(E7441=0,"Fora",IF(E7440=0,"Carg xar",IF(H7441&lt;0,IF(M7441&lt;0.9,"Carg FV","Stby"),IF(M7441&gt;P7441,"V2H",IF(M7441&lt;0.9,"Carg xar","Stby")))))</f>
        <v/>
      </c>
      <c r="J7441" s="12">
        <f>IF(OR(I7441="Carg FV",I7441="Carg xar"),MIN(IF(I7441="Carg FV",ABS(H7441),7.4),7.4,MAX(0,(0.9-M7441)*40)*0.95),0)</f>
        <v/>
      </c>
      <c r="K7441" s="12">
        <f>IF(I7441="V2H",MIN(MAX(0,H7441),7.4,MAX(0,(M7441-P7441)*40)*0.95),0)</f>
        <v/>
      </c>
      <c r="L7441" s="12">
        <f>IF(E7441=0,0,MAX(0,H7441-K7441))</f>
        <v/>
      </c>
      <c r="M7441" s="13">
        <f>M7440+J7440/40-IF(I7440="V2H",K7440/(0.95*40),0)-IF(E7441=0,IF(E7440=1,IF(D7441=1,30,40)*0.18/(2*40),0),0)-IF(E7441=1,IF(E7440=0,IF(D7441=1,30,40)*0.18/(2*40),0),0)</f>
        <v/>
      </c>
      <c r="N7441" s="14" t="n">
        <v>0.2</v>
      </c>
      <c r="O7441" s="15">
        <f>K7441*N7441</f>
        <v/>
      </c>
      <c r="P7441">
        <f>IF(E7441=0,0.3,IF(D7441=1,IF(C7441&gt;=Params!$B$13-3,IF(C7441&lt;Params!$B$13,Params!$B$20,0.3),0.3),IF(C7441&gt;=Params!$B$15-3,IF(C7441&lt;Params!$B$15,Params!$B$21,0.3),0.3)))</f>
        <v/>
      </c>
    </row>
    <row r="7442" ht="15" customHeight="1" s="1">
      <c r="A7442" s="9" t="n">
        <v>7439</v>
      </c>
      <c r="B7442" s="6" t="inlineStr">
        <is>
          <t>06/11</t>
        </is>
      </c>
      <c r="C7442" s="6" t="n">
        <v>22</v>
      </c>
      <c r="D7442" s="6" t="n">
        <v>0</v>
      </c>
      <c r="E7442" s="10">
        <f>IF(D7442=1, IF(OR(C7442&lt;10, C7442&gt;=15),1,0), IF(OR(C7442&lt;7, C7442&gt;=18),1,0))</f>
        <v/>
      </c>
      <c r="F7442" s="11" t="n">
        <v>1.436</v>
      </c>
      <c r="G7442" s="12">
        <f>0*8</f>
        <v/>
      </c>
      <c r="H7442" s="12">
        <f>F7442-G7442</f>
        <v/>
      </c>
      <c r="I7442" s="10">
        <f>IF(E7442=0,"Fora",IF(E7441=0,"Carg xar",IF(H7442&lt;0,IF(M7442&lt;0.9,"Carg FV","Stby"),IF(M7442&gt;P7442,"V2H",IF(M7442&lt;0.9,"Carg xar","Stby")))))</f>
        <v/>
      </c>
      <c r="J7442" s="12">
        <f>IF(OR(I7442="Carg FV",I7442="Carg xar"),MIN(IF(I7442="Carg FV",ABS(H7442),7.4),7.4,MAX(0,(0.9-M7442)*40)*0.95),0)</f>
        <v/>
      </c>
      <c r="K7442" s="12">
        <f>IF(I7442="V2H",MIN(MAX(0,H7442),7.4,MAX(0,(M7442-P7442)*40)*0.95),0)</f>
        <v/>
      </c>
      <c r="L7442" s="12">
        <f>IF(E7442=0,0,MAX(0,H7442-K7442))</f>
        <v/>
      </c>
      <c r="M7442" s="13">
        <f>M7441+J7441/40-IF(I7441="V2H",K7441/(0.95*40),0)-IF(E7442=0,IF(E7441=1,IF(D7442=1,30,40)*0.18/(2*40),0),0)-IF(E7442=1,IF(E7441=0,IF(D7442=1,30,40)*0.18/(2*40),0),0)</f>
        <v/>
      </c>
      <c r="N7442" s="14" t="n">
        <v>0.15</v>
      </c>
      <c r="O7442" s="15">
        <f>K7442*N7442</f>
        <v/>
      </c>
      <c r="P7442">
        <f>IF(E7442=0,0.3,IF(D7442=1,IF(C7442&gt;=Params!$B$13-3,IF(C7442&lt;Params!$B$13,Params!$B$20,0.3),0.3),IF(C7442&gt;=Params!$B$15-3,IF(C7442&lt;Params!$B$15,Params!$B$21,0.3),0.3)))</f>
        <v/>
      </c>
    </row>
    <row r="7443" ht="15" customHeight="1" s="1">
      <c r="A7443" s="9" t="n">
        <v>7440</v>
      </c>
      <c r="B7443" s="6" t="inlineStr">
        <is>
          <t>06/11</t>
        </is>
      </c>
      <c r="C7443" s="6" t="n">
        <v>23</v>
      </c>
      <c r="D7443" s="6" t="n">
        <v>0</v>
      </c>
      <c r="E7443" s="10">
        <f>IF(D7443=1, IF(OR(C7443&lt;10, C7443&gt;=15),1,0), IF(OR(C7443&lt;7, C7443&gt;=18),1,0))</f>
        <v/>
      </c>
      <c r="F7443" s="11" t="n">
        <v>1.204</v>
      </c>
      <c r="G7443" s="12">
        <f>0*8</f>
        <v/>
      </c>
      <c r="H7443" s="12">
        <f>F7443-G7443</f>
        <v/>
      </c>
      <c r="I7443" s="10">
        <f>IF(E7443=0,"Fora",IF(E7442=0,"Carg xar",IF(H7443&lt;0,IF(M7443&lt;0.9,"Carg FV","Stby"),IF(M7443&gt;P7443,"V2H",IF(M7443&lt;0.9,"Carg xar","Stby")))))</f>
        <v/>
      </c>
      <c r="J7443" s="12">
        <f>IF(OR(I7443="Carg FV",I7443="Carg xar"),MIN(IF(I7443="Carg FV",ABS(H7443),7.4),7.4,MAX(0,(0.9-M7443)*40)*0.95),0)</f>
        <v/>
      </c>
      <c r="K7443" s="12">
        <f>IF(I7443="V2H",MIN(MAX(0,H7443),7.4,MAX(0,(M7443-P7443)*40)*0.95),0)</f>
        <v/>
      </c>
      <c r="L7443" s="12">
        <f>IF(E7443=0,0,MAX(0,H7443-K7443))</f>
        <v/>
      </c>
      <c r="M7443" s="13">
        <f>M7442+J7442/40-IF(I7442="V2H",K7442/(0.95*40),0)-IF(E7443=0,IF(E7442=1,IF(D7443=1,30,40)*0.18/(2*40),0),0)-IF(E7443=1,IF(E7442=0,IF(D7443=1,30,40)*0.18/(2*40),0),0)</f>
        <v/>
      </c>
      <c r="N7443" s="14" t="n">
        <v>0.15</v>
      </c>
      <c r="O7443" s="15">
        <f>K7443*N7443</f>
        <v/>
      </c>
      <c r="P7443">
        <f>IF(E7443=0,0.3,IF(D7443=1,IF(C7443&gt;=Params!$B$13-3,IF(C7443&lt;Params!$B$13,Params!$B$20,0.3),0.3),IF(C7443&gt;=Params!$B$15-3,IF(C7443&lt;Params!$B$15,Params!$B$21,0.3),0.3)))</f>
        <v/>
      </c>
    </row>
    <row r="7444" ht="15" customHeight="1" s="1">
      <c r="A7444" s="9" t="n">
        <v>7441</v>
      </c>
      <c r="B7444" s="6" t="inlineStr">
        <is>
          <t>07/11</t>
        </is>
      </c>
      <c r="C7444" s="6" t="n">
        <v>0</v>
      </c>
      <c r="D7444" s="6" t="n">
        <v>0</v>
      </c>
      <c r="E7444" s="10">
        <f>IF(D7444=1, IF(OR(C7444&lt;10, C7444&gt;=15),1,0), IF(OR(C7444&lt;7, C7444&gt;=18),1,0))</f>
        <v/>
      </c>
      <c r="F7444" s="11" t="n">
        <v>1.304</v>
      </c>
      <c r="G7444" s="12">
        <f>0*8</f>
        <v/>
      </c>
      <c r="H7444" s="12">
        <f>F7444-G7444</f>
        <v/>
      </c>
      <c r="I7444" s="10">
        <f>IF(E7444=0,"Fora",IF(E7443=0,"Carg xar",IF(H7444&lt;0,IF(M7444&lt;0.9,"Carg FV","Stby"),IF(M7444&gt;P7444,"V2H",IF(M7444&lt;0.9,"Carg xar","Stby")))))</f>
        <v/>
      </c>
      <c r="J7444" s="12">
        <f>IF(OR(I7444="Carg FV",I7444="Carg xar"),MIN(IF(I7444="Carg FV",ABS(H7444),7.4),7.4,MAX(0,(0.9-M7444)*40)*0.95),0)</f>
        <v/>
      </c>
      <c r="K7444" s="12">
        <f>IF(I7444="V2H",MIN(MAX(0,H7444),7.4,MAX(0,(M7444-P7444)*40)*0.95),0)</f>
        <v/>
      </c>
      <c r="L7444" s="12">
        <f>IF(E7444=0,0,MAX(0,H7444-K7444))</f>
        <v/>
      </c>
      <c r="M7444" s="13">
        <f>M7443+J7443/40-IF(I7443="V2H",K7443/(0.95*40),0)-IF(E7444=0,IF(E7443=1,IF(D7444=1,30,40)*0.18/(2*40),0),0)-IF(E7444=1,IF(E7443=0,IF(D7444=1,30,40)*0.18/(2*40),0),0)</f>
        <v/>
      </c>
      <c r="N7444" s="14" t="n">
        <v>0.09</v>
      </c>
      <c r="O7444" s="15">
        <f>K7444*N7444</f>
        <v/>
      </c>
      <c r="P7444">
        <f>IF(E7444=0,0.3,IF(D7444=1,IF(C7444&gt;=Params!$B$13-3,IF(C7444&lt;Params!$B$13,Params!$B$20,0.3),0.3),IF(C7444&gt;=Params!$B$15-3,IF(C7444&lt;Params!$B$15,Params!$B$21,0.3),0.3)))</f>
        <v/>
      </c>
    </row>
    <row r="7445" ht="15" customHeight="1" s="1">
      <c r="A7445" s="9" t="n">
        <v>7442</v>
      </c>
      <c r="B7445" s="6" t="inlineStr">
        <is>
          <t>07/11</t>
        </is>
      </c>
      <c r="C7445" s="6" t="n">
        <v>1</v>
      </c>
      <c r="D7445" s="6" t="n">
        <v>0</v>
      </c>
      <c r="E7445" s="10">
        <f>IF(D7445=1, IF(OR(C7445&lt;10, C7445&gt;=15),1,0), IF(OR(C7445&lt;7, C7445&gt;=18),1,0))</f>
        <v/>
      </c>
      <c r="F7445" s="11" t="n">
        <v>1.32</v>
      </c>
      <c r="G7445" s="12">
        <f>0*8</f>
        <v/>
      </c>
      <c r="H7445" s="12">
        <f>F7445-G7445</f>
        <v/>
      </c>
      <c r="I7445" s="10">
        <f>IF(E7445=0,"Fora",IF(E7444=0,"Carg xar",IF(H7445&lt;0,IF(M7445&lt;0.9,"Carg FV","Stby"),IF(M7445&gt;P7445,"V2H",IF(M7445&lt;0.9,"Carg xar","Stby")))))</f>
        <v/>
      </c>
      <c r="J7445" s="12">
        <f>IF(OR(I7445="Carg FV",I7445="Carg xar"),MIN(IF(I7445="Carg FV",ABS(H7445),7.4),7.4,MAX(0,(0.9-M7445)*40)*0.95),0)</f>
        <v/>
      </c>
      <c r="K7445" s="12">
        <f>IF(I7445="V2H",MIN(MAX(0,H7445),7.4,MAX(0,(M7445-P7445)*40)*0.95),0)</f>
        <v/>
      </c>
      <c r="L7445" s="12">
        <f>IF(E7445=0,0,MAX(0,H7445-K7445))</f>
        <v/>
      </c>
      <c r="M7445" s="13">
        <f>M7444+J7444/40-IF(I7444="V2H",K7444/(0.95*40),0)-IF(E7445=0,IF(E7444=1,IF(D7445=1,30,40)*0.18/(2*40),0),0)-IF(E7445=1,IF(E7444=0,IF(D7445=1,30,40)*0.18/(2*40),0),0)</f>
        <v/>
      </c>
      <c r="N7445" s="14" t="n">
        <v>0.09</v>
      </c>
      <c r="O7445" s="15">
        <f>K7445*N7445</f>
        <v/>
      </c>
      <c r="P7445">
        <f>IF(E7445=0,0.3,IF(D7445=1,IF(C7445&gt;=Params!$B$13-3,IF(C7445&lt;Params!$B$13,Params!$B$20,0.3),0.3),IF(C7445&gt;=Params!$B$15-3,IF(C7445&lt;Params!$B$15,Params!$B$21,0.3),0.3)))</f>
        <v/>
      </c>
    </row>
    <row r="7446" ht="15" customHeight="1" s="1">
      <c r="A7446" s="9" t="n">
        <v>7443</v>
      </c>
      <c r="B7446" s="6" t="inlineStr">
        <is>
          <t>07/11</t>
        </is>
      </c>
      <c r="C7446" s="6" t="n">
        <v>2</v>
      </c>
      <c r="D7446" s="6" t="n">
        <v>0</v>
      </c>
      <c r="E7446" s="10">
        <f>IF(D7446=1, IF(OR(C7446&lt;10, C7446&gt;=15),1,0), IF(OR(C7446&lt;7, C7446&gt;=18),1,0))</f>
        <v/>
      </c>
      <c r="F7446" s="11" t="n">
        <v>1.117</v>
      </c>
      <c r="G7446" s="12">
        <f>0*8</f>
        <v/>
      </c>
      <c r="H7446" s="12">
        <f>F7446-G7446</f>
        <v/>
      </c>
      <c r="I7446" s="10">
        <f>IF(E7446=0,"Fora",IF(E7445=0,"Carg xar",IF(H7446&lt;0,IF(M7446&lt;0.9,"Carg FV","Stby"),IF(M7446&gt;P7446,"V2H",IF(M7446&lt;0.9,"Carg xar","Stby")))))</f>
        <v/>
      </c>
      <c r="J7446" s="12">
        <f>IF(OR(I7446="Carg FV",I7446="Carg xar"),MIN(IF(I7446="Carg FV",ABS(H7446),7.4),7.4,MAX(0,(0.9-M7446)*40)*0.95),0)</f>
        <v/>
      </c>
      <c r="K7446" s="12">
        <f>IF(I7446="V2H",MIN(MAX(0,H7446),7.4,MAX(0,(M7446-P7446)*40)*0.95),0)</f>
        <v/>
      </c>
      <c r="L7446" s="12">
        <f>IF(E7446=0,0,MAX(0,H7446-K7446))</f>
        <v/>
      </c>
      <c r="M7446" s="13">
        <f>M7445+J7445/40-IF(I7445="V2H",K7445/(0.95*40),0)-IF(E7446=0,IF(E7445=1,IF(D7446=1,30,40)*0.18/(2*40),0),0)-IF(E7446=1,IF(E7445=0,IF(D7446=1,30,40)*0.18/(2*40),0),0)</f>
        <v/>
      </c>
      <c r="N7446" s="14" t="n">
        <v>0.09</v>
      </c>
      <c r="O7446" s="15">
        <f>K7446*N7446</f>
        <v/>
      </c>
      <c r="P7446">
        <f>IF(E7446=0,0.3,IF(D7446=1,IF(C7446&gt;=Params!$B$13-3,IF(C7446&lt;Params!$B$13,Params!$B$20,0.3),0.3),IF(C7446&gt;=Params!$B$15-3,IF(C7446&lt;Params!$B$15,Params!$B$21,0.3),0.3)))</f>
        <v/>
      </c>
    </row>
    <row r="7447" ht="15" customHeight="1" s="1">
      <c r="A7447" s="9" t="n">
        <v>7444</v>
      </c>
      <c r="B7447" s="6" t="inlineStr">
        <is>
          <t>07/11</t>
        </is>
      </c>
      <c r="C7447" s="6" t="n">
        <v>3</v>
      </c>
      <c r="D7447" s="6" t="n">
        <v>0</v>
      </c>
      <c r="E7447" s="10">
        <f>IF(D7447=1, IF(OR(C7447&lt;10, C7447&gt;=15),1,0), IF(OR(C7447&lt;7, C7447&gt;=18),1,0))</f>
        <v/>
      </c>
      <c r="F7447" s="11" t="n">
        <v>1.138</v>
      </c>
      <c r="G7447" s="12">
        <f>0*8</f>
        <v/>
      </c>
      <c r="H7447" s="12">
        <f>F7447-G7447</f>
        <v/>
      </c>
      <c r="I7447" s="10">
        <f>IF(E7447=0,"Fora",IF(E7446=0,"Carg xar",IF(H7447&lt;0,IF(M7447&lt;0.9,"Carg FV","Stby"),IF(M7447&gt;P7447,"V2H",IF(M7447&lt;0.9,"Carg xar","Stby")))))</f>
        <v/>
      </c>
      <c r="J7447" s="12">
        <f>IF(OR(I7447="Carg FV",I7447="Carg xar"),MIN(IF(I7447="Carg FV",ABS(H7447),7.4),7.4,MAX(0,(0.9-M7447)*40)*0.95),0)</f>
        <v/>
      </c>
      <c r="K7447" s="12">
        <f>IF(I7447="V2H",MIN(MAX(0,H7447),7.4,MAX(0,(M7447-P7447)*40)*0.95),0)</f>
        <v/>
      </c>
      <c r="L7447" s="12">
        <f>IF(E7447=0,0,MAX(0,H7447-K7447))</f>
        <v/>
      </c>
      <c r="M7447" s="13">
        <f>M7446+J7446/40-IF(I7446="V2H",K7446/(0.95*40),0)-IF(E7447=0,IF(E7446=1,IF(D7447=1,30,40)*0.18/(2*40),0),0)-IF(E7447=1,IF(E7446=0,IF(D7447=1,30,40)*0.18/(2*40),0),0)</f>
        <v/>
      </c>
      <c r="N7447" s="14" t="n">
        <v>0.09</v>
      </c>
      <c r="O7447" s="15">
        <f>K7447*N7447</f>
        <v/>
      </c>
      <c r="P7447">
        <f>IF(E7447=0,0.3,IF(D7447=1,IF(C7447&gt;=Params!$B$13-3,IF(C7447&lt;Params!$B$13,Params!$B$20,0.3),0.3),IF(C7447&gt;=Params!$B$15-3,IF(C7447&lt;Params!$B$15,Params!$B$21,0.3),0.3)))</f>
        <v/>
      </c>
    </row>
    <row r="7448" ht="15" customHeight="1" s="1">
      <c r="A7448" s="9" t="n">
        <v>7445</v>
      </c>
      <c r="B7448" s="6" t="inlineStr">
        <is>
          <t>07/11</t>
        </is>
      </c>
      <c r="C7448" s="6" t="n">
        <v>4</v>
      </c>
      <c r="D7448" s="6" t="n">
        <v>0</v>
      </c>
      <c r="E7448" s="10">
        <f>IF(D7448=1, IF(OR(C7448&lt;10, C7448&gt;=15),1,0), IF(OR(C7448&lt;7, C7448&gt;=18),1,0))</f>
        <v/>
      </c>
      <c r="F7448" s="11" t="n">
        <v>1.129</v>
      </c>
      <c r="G7448" s="12">
        <f>0*8</f>
        <v/>
      </c>
      <c r="H7448" s="12">
        <f>F7448-G7448</f>
        <v/>
      </c>
      <c r="I7448" s="10">
        <f>IF(E7448=0,"Fora",IF(E7447=0,"Carg xar",IF(H7448&lt;0,IF(M7448&lt;0.9,"Carg FV","Stby"),IF(M7448&gt;P7448,"V2H",IF(M7448&lt;0.9,"Carg xar","Stby")))))</f>
        <v/>
      </c>
      <c r="J7448" s="12">
        <f>IF(OR(I7448="Carg FV",I7448="Carg xar"),MIN(IF(I7448="Carg FV",ABS(H7448),7.4),7.4,MAX(0,(0.9-M7448)*40)*0.95),0)</f>
        <v/>
      </c>
      <c r="K7448" s="12">
        <f>IF(I7448="V2H",MIN(MAX(0,H7448),7.4,MAX(0,(M7448-P7448)*40)*0.95),0)</f>
        <v/>
      </c>
      <c r="L7448" s="12">
        <f>IF(E7448=0,0,MAX(0,H7448-K7448))</f>
        <v/>
      </c>
      <c r="M7448" s="13">
        <f>M7447+J7447/40-IF(I7447="V2H",K7447/(0.95*40),0)-IF(E7448=0,IF(E7447=1,IF(D7448=1,30,40)*0.18/(2*40),0),0)-IF(E7448=1,IF(E7447=0,IF(D7448=1,30,40)*0.18/(2*40),0),0)</f>
        <v/>
      </c>
      <c r="N7448" s="14" t="n">
        <v>0.09</v>
      </c>
      <c r="O7448" s="15">
        <f>K7448*N7448</f>
        <v/>
      </c>
      <c r="P7448">
        <f>IF(E7448=0,0.3,IF(D7448=1,IF(C7448&gt;=Params!$B$13-3,IF(C7448&lt;Params!$B$13,Params!$B$20,0.3),0.3),IF(C7448&gt;=Params!$B$15-3,IF(C7448&lt;Params!$B$15,Params!$B$21,0.3),0.3)))</f>
        <v/>
      </c>
    </row>
    <row r="7449" ht="15" customHeight="1" s="1">
      <c r="A7449" s="9" t="n">
        <v>7446</v>
      </c>
      <c r="B7449" s="6" t="inlineStr">
        <is>
          <t>07/11</t>
        </is>
      </c>
      <c r="C7449" s="6" t="n">
        <v>5</v>
      </c>
      <c r="D7449" s="6" t="n">
        <v>0</v>
      </c>
      <c r="E7449" s="10">
        <f>IF(D7449=1, IF(OR(C7449&lt;10, C7449&gt;=15),1,0), IF(OR(C7449&lt;7, C7449&gt;=18),1,0))</f>
        <v/>
      </c>
      <c r="F7449" s="11" t="n">
        <v>1.18</v>
      </c>
      <c r="G7449" s="12">
        <f>0*8</f>
        <v/>
      </c>
      <c r="H7449" s="12">
        <f>F7449-G7449</f>
        <v/>
      </c>
      <c r="I7449" s="10">
        <f>IF(E7449=0,"Fora",IF(E7448=0,"Carg xar",IF(H7449&lt;0,IF(M7449&lt;0.9,"Carg FV","Stby"),IF(M7449&gt;P7449,"V2H",IF(M7449&lt;0.9,"Carg xar","Stby")))))</f>
        <v/>
      </c>
      <c r="J7449" s="12">
        <f>IF(OR(I7449="Carg FV",I7449="Carg xar"),MIN(IF(I7449="Carg FV",ABS(H7449),7.4),7.4,MAX(0,(0.9-M7449)*40)*0.95),0)</f>
        <v/>
      </c>
      <c r="K7449" s="12">
        <f>IF(I7449="V2H",MIN(MAX(0,H7449),7.4,MAX(0,(M7449-P7449)*40)*0.95),0)</f>
        <v/>
      </c>
      <c r="L7449" s="12">
        <f>IF(E7449=0,0,MAX(0,H7449-K7449))</f>
        <v/>
      </c>
      <c r="M7449" s="13">
        <f>M7448+J7448/40-IF(I7448="V2H",K7448/(0.95*40),0)-IF(E7449=0,IF(E7448=1,IF(D7449=1,30,40)*0.18/(2*40),0),0)-IF(E7449=1,IF(E7448=0,IF(D7449=1,30,40)*0.18/(2*40),0),0)</f>
        <v/>
      </c>
      <c r="N7449" s="14" t="n">
        <v>0.09</v>
      </c>
      <c r="O7449" s="15">
        <f>K7449*N7449</f>
        <v/>
      </c>
      <c r="P7449">
        <f>IF(E7449=0,0.3,IF(D7449=1,IF(C7449&gt;=Params!$B$13-3,IF(C7449&lt;Params!$B$13,Params!$B$20,0.3),0.3),IF(C7449&gt;=Params!$B$15-3,IF(C7449&lt;Params!$B$15,Params!$B$21,0.3),0.3)))</f>
        <v/>
      </c>
    </row>
    <row r="7450" ht="15" customHeight="1" s="1">
      <c r="A7450" s="9" t="n">
        <v>7447</v>
      </c>
      <c r="B7450" s="6" t="inlineStr">
        <is>
          <t>07/11</t>
        </is>
      </c>
      <c r="C7450" s="6" t="n">
        <v>6</v>
      </c>
      <c r="D7450" s="6" t="n">
        <v>0</v>
      </c>
      <c r="E7450" s="10">
        <f>IF(D7450=1, IF(OR(C7450&lt;10, C7450&gt;=15),1,0), IF(OR(C7450&lt;7, C7450&gt;=18),1,0))</f>
        <v/>
      </c>
      <c r="F7450" s="11" t="n">
        <v>1.213</v>
      </c>
      <c r="G7450" s="12">
        <f>0*8</f>
        <v/>
      </c>
      <c r="H7450" s="12">
        <f>F7450-G7450</f>
        <v/>
      </c>
      <c r="I7450" s="10">
        <f>IF(E7450=0,"Fora",IF(E7449=0,"Carg xar",IF(H7450&lt;0,IF(M7450&lt;0.9,"Carg FV","Stby"),IF(M7450&gt;P7450,"V2H",IF(M7450&lt;0.9,"Carg xar","Stby")))))</f>
        <v/>
      </c>
      <c r="J7450" s="12">
        <f>IF(OR(I7450="Carg FV",I7450="Carg xar"),MIN(IF(I7450="Carg FV",ABS(H7450),7.4),7.4,MAX(0,(0.9-M7450)*40)*0.95),0)</f>
        <v/>
      </c>
      <c r="K7450" s="12">
        <f>IF(I7450="V2H",MIN(MAX(0,H7450),7.4,MAX(0,(M7450-P7450)*40)*0.95),0)</f>
        <v/>
      </c>
      <c r="L7450" s="12">
        <f>IF(E7450=0,0,MAX(0,H7450-K7450))</f>
        <v/>
      </c>
      <c r="M7450" s="13">
        <f>M7449+J7449/40-IF(I7449="V2H",K7449/(0.95*40),0)-IF(E7450=0,IF(E7449=1,IF(D7450=1,30,40)*0.18/(2*40),0),0)-IF(E7450=1,IF(E7449=0,IF(D7450=1,30,40)*0.18/(2*40),0),0)</f>
        <v/>
      </c>
      <c r="N7450" s="14" t="n">
        <v>0.09</v>
      </c>
      <c r="O7450" s="15">
        <f>K7450*N7450</f>
        <v/>
      </c>
      <c r="P7450">
        <f>IF(E7450=0,0.3,IF(D7450=1,IF(C7450&gt;=Params!$B$13-3,IF(C7450&lt;Params!$B$13,Params!$B$20,0.3),0.3),IF(C7450&gt;=Params!$B$15-3,IF(C7450&lt;Params!$B$15,Params!$B$21,0.3),0.3)))</f>
        <v/>
      </c>
    </row>
    <row r="7451" ht="15" customHeight="1" s="1">
      <c r="A7451" s="9" t="n">
        <v>7448</v>
      </c>
      <c r="B7451" s="6" t="inlineStr">
        <is>
          <t>07/11</t>
        </is>
      </c>
      <c r="C7451" s="6" t="n">
        <v>7</v>
      </c>
      <c r="D7451" s="6" t="n">
        <v>0</v>
      </c>
      <c r="E7451" s="10">
        <f>IF(D7451=1, IF(OR(C7451&lt;10, C7451&gt;=15),1,0), IF(OR(C7451&lt;7, C7451&gt;=18),1,0))</f>
        <v/>
      </c>
      <c r="F7451" s="11" t="n">
        <v>1.463</v>
      </c>
      <c r="G7451" s="12">
        <f>0*8</f>
        <v/>
      </c>
      <c r="H7451" s="12">
        <f>F7451-G7451</f>
        <v/>
      </c>
      <c r="I7451" s="10">
        <f>IF(E7451=0,"Fora",IF(E7450=0,"Carg xar",IF(H7451&lt;0,IF(M7451&lt;0.9,"Carg FV","Stby"),IF(M7451&gt;P7451,"V2H",IF(M7451&lt;0.9,"Carg xar","Stby")))))</f>
        <v/>
      </c>
      <c r="J7451" s="12">
        <f>IF(OR(I7451="Carg FV",I7451="Carg xar"),MIN(IF(I7451="Carg FV",ABS(H7451),7.4),7.4,MAX(0,(0.9-M7451)*40)*0.95),0)</f>
        <v/>
      </c>
      <c r="K7451" s="12">
        <f>IF(I7451="V2H",MIN(MAX(0,H7451),7.4,MAX(0,(M7451-P7451)*40)*0.95),0)</f>
        <v/>
      </c>
      <c r="L7451" s="12">
        <f>IF(E7451=0,0,MAX(0,H7451-K7451))</f>
        <v/>
      </c>
      <c r="M7451" s="13">
        <f>M7450+J7450/40-IF(I7450="V2H",K7450/(0.95*40),0)-IF(E7451=0,IF(E7450=1,IF(D7451=1,30,40)*0.18/(2*40),0),0)-IF(E7451=1,IF(E7450=0,IF(D7451=1,30,40)*0.18/(2*40),0),0)</f>
        <v/>
      </c>
      <c r="N7451" s="14" t="n">
        <v>0.09</v>
      </c>
      <c r="O7451" s="15">
        <f>K7451*N7451</f>
        <v/>
      </c>
      <c r="P7451">
        <f>IF(E7451=0,0.3,IF(D7451=1,IF(C7451&gt;=Params!$B$13-3,IF(C7451&lt;Params!$B$13,Params!$B$20,0.3),0.3),IF(C7451&gt;=Params!$B$15-3,IF(C7451&lt;Params!$B$15,Params!$B$21,0.3),0.3)))</f>
        <v/>
      </c>
    </row>
    <row r="7452" ht="15" customHeight="1" s="1">
      <c r="A7452" s="9" t="n">
        <v>7449</v>
      </c>
      <c r="B7452" s="6" t="inlineStr">
        <is>
          <t>07/11</t>
        </is>
      </c>
      <c r="C7452" s="6" t="n">
        <v>8</v>
      </c>
      <c r="D7452" s="6" t="n">
        <v>0</v>
      </c>
      <c r="E7452" s="10">
        <f>IF(D7452=1, IF(OR(C7452&lt;10, C7452&gt;=15),1,0), IF(OR(C7452&lt;7, C7452&gt;=18),1,0))</f>
        <v/>
      </c>
      <c r="F7452" s="11" t="n">
        <v>0.851</v>
      </c>
      <c r="G7452" s="12">
        <f>0.08*8</f>
        <v/>
      </c>
      <c r="H7452" s="12">
        <f>F7452-G7452</f>
        <v/>
      </c>
      <c r="I7452" s="10">
        <f>IF(E7452=0,"Fora",IF(E7451=0,"Carg xar",IF(H7452&lt;0,IF(M7452&lt;0.9,"Carg FV","Stby"),IF(M7452&gt;P7452,"V2H",IF(M7452&lt;0.9,"Carg xar","Stby")))))</f>
        <v/>
      </c>
      <c r="J7452" s="12">
        <f>IF(OR(I7452="Carg FV",I7452="Carg xar"),MIN(IF(I7452="Carg FV",ABS(H7452),7.4),7.4,MAX(0,(0.9-M7452)*40)*0.95),0)</f>
        <v/>
      </c>
      <c r="K7452" s="12">
        <f>IF(I7452="V2H",MIN(MAX(0,H7452),7.4,MAX(0,(M7452-P7452)*40)*0.95),0)</f>
        <v/>
      </c>
      <c r="L7452" s="12">
        <f>IF(E7452=0,0,MAX(0,H7452-K7452))</f>
        <v/>
      </c>
      <c r="M7452" s="13">
        <f>M7451+J7451/40-IF(I7451="V2H",K7451/(0.95*40),0)-IF(E7452=0,IF(E7451=1,IF(D7452=1,30,40)*0.18/(2*40),0),0)-IF(E7452=1,IF(E7451=0,IF(D7452=1,30,40)*0.18/(2*40),0),0)</f>
        <v/>
      </c>
      <c r="N7452" s="14" t="n">
        <v>0.15</v>
      </c>
      <c r="O7452" s="15">
        <f>K7452*N7452</f>
        <v/>
      </c>
      <c r="P7452">
        <f>IF(E7452=0,0.3,IF(D7452=1,IF(C7452&gt;=Params!$B$13-3,IF(C7452&lt;Params!$B$13,Params!$B$20,0.3),0.3),IF(C7452&gt;=Params!$B$15-3,IF(C7452&lt;Params!$B$15,Params!$B$21,0.3),0.3)))</f>
        <v/>
      </c>
    </row>
    <row r="7453" ht="15" customHeight="1" s="1">
      <c r="A7453" s="9" t="n">
        <v>7450</v>
      </c>
      <c r="B7453" s="6" t="inlineStr">
        <is>
          <t>07/11</t>
        </is>
      </c>
      <c r="C7453" s="6" t="n">
        <v>9</v>
      </c>
      <c r="D7453" s="6" t="n">
        <v>0</v>
      </c>
      <c r="E7453" s="10">
        <f>IF(D7453=1, IF(OR(C7453&lt;10, C7453&gt;=15),1,0), IF(OR(C7453&lt;7, C7453&gt;=18),1,0))</f>
        <v/>
      </c>
      <c r="F7453" s="11" t="n">
        <v>0.201</v>
      </c>
      <c r="G7453" s="12">
        <f>0.22*8</f>
        <v/>
      </c>
      <c r="H7453" s="12">
        <f>F7453-G7453</f>
        <v/>
      </c>
      <c r="I7453" s="10">
        <f>IF(E7453=0,"Fora",IF(E7452=0,"Carg xar",IF(H7453&lt;0,IF(M7453&lt;0.9,"Carg FV","Stby"),IF(M7453&gt;P7453,"V2H",IF(M7453&lt;0.9,"Carg xar","Stby")))))</f>
        <v/>
      </c>
      <c r="J7453" s="12">
        <f>IF(OR(I7453="Carg FV",I7453="Carg xar"),MIN(IF(I7453="Carg FV",ABS(H7453),7.4),7.4,MAX(0,(0.9-M7453)*40)*0.95),0)</f>
        <v/>
      </c>
      <c r="K7453" s="12">
        <f>IF(I7453="V2H",MIN(MAX(0,H7453),7.4,MAX(0,(M7453-P7453)*40)*0.95),0)</f>
        <v/>
      </c>
      <c r="L7453" s="12">
        <f>IF(E7453=0,0,MAX(0,H7453-K7453))</f>
        <v/>
      </c>
      <c r="M7453" s="13">
        <f>M7452+J7452/40-IF(I7452="V2H",K7452/(0.95*40),0)-IF(E7453=0,IF(E7452=1,IF(D7453=1,30,40)*0.18/(2*40),0),0)-IF(E7453=1,IF(E7452=0,IF(D7453=1,30,40)*0.18/(2*40),0),0)</f>
        <v/>
      </c>
      <c r="N7453" s="14" t="n">
        <v>0.15</v>
      </c>
      <c r="O7453" s="15">
        <f>K7453*N7453</f>
        <v/>
      </c>
      <c r="P7453">
        <f>IF(E7453=0,0.3,IF(D7453=1,IF(C7453&gt;=Params!$B$13-3,IF(C7453&lt;Params!$B$13,Params!$B$20,0.3),0.3),IF(C7453&gt;=Params!$B$15-3,IF(C7453&lt;Params!$B$15,Params!$B$21,0.3),0.3)))</f>
        <v/>
      </c>
    </row>
    <row r="7454" ht="15" customHeight="1" s="1">
      <c r="A7454" s="9" t="n">
        <v>7451</v>
      </c>
      <c r="B7454" s="6" t="inlineStr">
        <is>
          <t>07/11</t>
        </is>
      </c>
      <c r="C7454" s="6" t="n">
        <v>10</v>
      </c>
      <c r="D7454" s="6" t="n">
        <v>0</v>
      </c>
      <c r="E7454" s="10">
        <f>IF(D7454=1, IF(OR(C7454&lt;10, C7454&gt;=15),1,0), IF(OR(C7454&lt;7, C7454&gt;=18),1,0))</f>
        <v/>
      </c>
      <c r="F7454" s="11" t="n">
        <v>0.256</v>
      </c>
      <c r="G7454" s="12">
        <f>0.4*8</f>
        <v/>
      </c>
      <c r="H7454" s="12">
        <f>F7454-G7454</f>
        <v/>
      </c>
      <c r="I7454" s="10">
        <f>IF(E7454=0,"Fora",IF(E7453=0,"Carg xar",IF(H7454&lt;0,IF(M7454&lt;0.9,"Carg FV","Stby"),IF(M7454&gt;P7454,"V2H",IF(M7454&lt;0.9,"Carg xar","Stby")))))</f>
        <v/>
      </c>
      <c r="J7454" s="12">
        <f>IF(OR(I7454="Carg FV",I7454="Carg xar"),MIN(IF(I7454="Carg FV",ABS(H7454),7.4),7.4,MAX(0,(0.9-M7454)*40)*0.95),0)</f>
        <v/>
      </c>
      <c r="K7454" s="12">
        <f>IF(I7454="V2H",MIN(MAX(0,H7454),7.4,MAX(0,(M7454-P7454)*40)*0.95),0)</f>
        <v/>
      </c>
      <c r="L7454" s="12">
        <f>IF(E7454=0,0,MAX(0,H7454-K7454))</f>
        <v/>
      </c>
      <c r="M7454" s="13">
        <f>M7453+J7453/40-IF(I7453="V2H",K7453/(0.95*40),0)-IF(E7454=0,IF(E7453=1,IF(D7454=1,30,40)*0.18/(2*40),0),0)-IF(E7454=1,IF(E7453=0,IF(D7454=1,30,40)*0.18/(2*40),0),0)</f>
        <v/>
      </c>
      <c r="N7454" s="14" t="n">
        <v>0.2</v>
      </c>
      <c r="O7454" s="15">
        <f>K7454*N7454</f>
        <v/>
      </c>
      <c r="P7454">
        <f>IF(E7454=0,0.3,IF(D7454=1,IF(C7454&gt;=Params!$B$13-3,IF(C7454&lt;Params!$B$13,Params!$B$20,0.3),0.3),IF(C7454&gt;=Params!$B$15-3,IF(C7454&lt;Params!$B$15,Params!$B$21,0.3),0.3)))</f>
        <v/>
      </c>
    </row>
    <row r="7455" ht="15" customHeight="1" s="1">
      <c r="A7455" s="9" t="n">
        <v>7452</v>
      </c>
      <c r="B7455" s="6" t="inlineStr">
        <is>
          <t>07/11</t>
        </is>
      </c>
      <c r="C7455" s="6" t="n">
        <v>11</v>
      </c>
      <c r="D7455" s="6" t="n">
        <v>0</v>
      </c>
      <c r="E7455" s="10">
        <f>IF(D7455=1, IF(OR(C7455&lt;10, C7455&gt;=15),1,0), IF(OR(C7455&lt;7, C7455&gt;=18),1,0))</f>
        <v/>
      </c>
      <c r="F7455" s="11" t="n">
        <v>0</v>
      </c>
      <c r="G7455" s="12">
        <f>0.52*8</f>
        <v/>
      </c>
      <c r="H7455" s="12">
        <f>F7455-G7455</f>
        <v/>
      </c>
      <c r="I7455" s="10">
        <f>IF(E7455=0,"Fora",IF(E7454=0,"Carg xar",IF(H7455&lt;0,IF(M7455&lt;0.9,"Carg FV","Stby"),IF(M7455&gt;P7455,"V2H",IF(M7455&lt;0.9,"Carg xar","Stby")))))</f>
        <v/>
      </c>
      <c r="J7455" s="12">
        <f>IF(OR(I7455="Carg FV",I7455="Carg xar"),MIN(IF(I7455="Carg FV",ABS(H7455),7.4),7.4,MAX(0,(0.9-M7455)*40)*0.95),0)</f>
        <v/>
      </c>
      <c r="K7455" s="12">
        <f>IF(I7455="V2H",MIN(MAX(0,H7455),7.4,MAX(0,(M7455-P7455)*40)*0.95),0)</f>
        <v/>
      </c>
      <c r="L7455" s="12">
        <f>IF(E7455=0,0,MAX(0,H7455-K7455))</f>
        <v/>
      </c>
      <c r="M7455" s="13">
        <f>M7454+J7454/40-IF(I7454="V2H",K7454/(0.95*40),0)-IF(E7455=0,IF(E7454=1,IF(D7455=1,30,40)*0.18/(2*40),0),0)-IF(E7455=1,IF(E7454=0,IF(D7455=1,30,40)*0.18/(2*40),0),0)</f>
        <v/>
      </c>
      <c r="N7455" s="14" t="n">
        <v>0.2</v>
      </c>
      <c r="O7455" s="15">
        <f>K7455*N7455</f>
        <v/>
      </c>
      <c r="P7455">
        <f>IF(E7455=0,0.3,IF(D7455=1,IF(C7455&gt;=Params!$B$13-3,IF(C7455&lt;Params!$B$13,Params!$B$20,0.3),0.3),IF(C7455&gt;=Params!$B$15-3,IF(C7455&lt;Params!$B$15,Params!$B$21,0.3),0.3)))</f>
        <v/>
      </c>
    </row>
    <row r="7456" ht="15" customHeight="1" s="1">
      <c r="A7456" s="9" t="n">
        <v>7453</v>
      </c>
      <c r="B7456" s="6" t="inlineStr">
        <is>
          <t>07/11</t>
        </is>
      </c>
      <c r="C7456" s="6" t="n">
        <v>12</v>
      </c>
      <c r="D7456" s="6" t="n">
        <v>0</v>
      </c>
      <c r="E7456" s="10">
        <f>IF(D7456=1, IF(OR(C7456&lt;10, C7456&gt;=15),1,0), IF(OR(C7456&lt;7, C7456&gt;=18),1,0))</f>
        <v/>
      </c>
      <c r="F7456" s="11" t="n">
        <v>0</v>
      </c>
      <c r="G7456" s="12">
        <f>0.58*8</f>
        <v/>
      </c>
      <c r="H7456" s="12">
        <f>F7456-G7456</f>
        <v/>
      </c>
      <c r="I7456" s="10">
        <f>IF(E7456=0,"Fora",IF(E7455=0,"Carg xar",IF(H7456&lt;0,IF(M7456&lt;0.9,"Carg FV","Stby"),IF(M7456&gt;P7456,"V2H",IF(M7456&lt;0.9,"Carg xar","Stby")))))</f>
        <v/>
      </c>
      <c r="J7456" s="12">
        <f>IF(OR(I7456="Carg FV",I7456="Carg xar"),MIN(IF(I7456="Carg FV",ABS(H7456),7.4),7.4,MAX(0,(0.9-M7456)*40)*0.95),0)</f>
        <v/>
      </c>
      <c r="K7456" s="12">
        <f>IF(I7456="V2H",MIN(MAX(0,H7456),7.4,MAX(0,(M7456-P7456)*40)*0.95),0)</f>
        <v/>
      </c>
      <c r="L7456" s="12">
        <f>IF(E7456=0,0,MAX(0,H7456-K7456))</f>
        <v/>
      </c>
      <c r="M7456" s="13">
        <f>M7455+J7455/40-IF(I7455="V2H",K7455/(0.95*40),0)-IF(E7456=0,IF(E7455=1,IF(D7456=1,30,40)*0.18/(2*40),0),0)-IF(E7456=1,IF(E7455=0,IF(D7456=1,30,40)*0.18/(2*40),0),0)</f>
        <v/>
      </c>
      <c r="N7456" s="14" t="n">
        <v>0.2</v>
      </c>
      <c r="O7456" s="15">
        <f>K7456*N7456</f>
        <v/>
      </c>
      <c r="P7456">
        <f>IF(E7456=0,0.3,IF(D7456=1,IF(C7456&gt;=Params!$B$13-3,IF(C7456&lt;Params!$B$13,Params!$B$20,0.3),0.3),IF(C7456&gt;=Params!$B$15-3,IF(C7456&lt;Params!$B$15,Params!$B$21,0.3),0.3)))</f>
        <v/>
      </c>
    </row>
    <row r="7457" ht="15" customHeight="1" s="1">
      <c r="A7457" s="9" t="n">
        <v>7454</v>
      </c>
      <c r="B7457" s="6" t="inlineStr">
        <is>
          <t>07/11</t>
        </is>
      </c>
      <c r="C7457" s="6" t="n">
        <v>13</v>
      </c>
      <c r="D7457" s="6" t="n">
        <v>0</v>
      </c>
      <c r="E7457" s="10">
        <f>IF(D7457=1, IF(OR(C7457&lt;10, C7457&gt;=15),1,0), IF(OR(C7457&lt;7, C7457&gt;=18),1,0))</f>
        <v/>
      </c>
      <c r="F7457" s="11" t="n">
        <v>0</v>
      </c>
      <c r="G7457" s="12">
        <f>0.55*8</f>
        <v/>
      </c>
      <c r="H7457" s="12">
        <f>F7457-G7457</f>
        <v/>
      </c>
      <c r="I7457" s="10">
        <f>IF(E7457=0,"Fora",IF(E7456=0,"Carg xar",IF(H7457&lt;0,IF(M7457&lt;0.9,"Carg FV","Stby"),IF(M7457&gt;P7457,"V2H",IF(M7457&lt;0.9,"Carg xar","Stby")))))</f>
        <v/>
      </c>
      <c r="J7457" s="12">
        <f>IF(OR(I7457="Carg FV",I7457="Carg xar"),MIN(IF(I7457="Carg FV",ABS(H7457),7.4),7.4,MAX(0,(0.9-M7457)*40)*0.95),0)</f>
        <v/>
      </c>
      <c r="K7457" s="12">
        <f>IF(I7457="V2H",MIN(MAX(0,H7457),7.4,MAX(0,(M7457-P7457)*40)*0.95),0)</f>
        <v/>
      </c>
      <c r="L7457" s="12">
        <f>IF(E7457=0,0,MAX(0,H7457-K7457))</f>
        <v/>
      </c>
      <c r="M7457" s="13">
        <f>M7456+J7456/40-IF(I7456="V2H",K7456/(0.95*40),0)-IF(E7457=0,IF(E7456=1,IF(D7457=1,30,40)*0.18/(2*40),0),0)-IF(E7457=1,IF(E7456=0,IF(D7457=1,30,40)*0.18/(2*40),0),0)</f>
        <v/>
      </c>
      <c r="N7457" s="14" t="n">
        <v>0.2</v>
      </c>
      <c r="O7457" s="15">
        <f>K7457*N7457</f>
        <v/>
      </c>
      <c r="P7457">
        <f>IF(E7457=0,0.3,IF(D7457=1,IF(C7457&gt;=Params!$B$13-3,IF(C7457&lt;Params!$B$13,Params!$B$20,0.3),0.3),IF(C7457&gt;=Params!$B$15-3,IF(C7457&lt;Params!$B$15,Params!$B$21,0.3),0.3)))</f>
        <v/>
      </c>
    </row>
    <row r="7458" ht="15" customHeight="1" s="1">
      <c r="A7458" s="9" t="n">
        <v>7455</v>
      </c>
      <c r="B7458" s="6" t="inlineStr">
        <is>
          <t>07/11</t>
        </is>
      </c>
      <c r="C7458" s="6" t="n">
        <v>14</v>
      </c>
      <c r="D7458" s="6" t="n">
        <v>0</v>
      </c>
      <c r="E7458" s="10">
        <f>IF(D7458=1, IF(OR(C7458&lt;10, C7458&gt;=15),1,0), IF(OR(C7458&lt;7, C7458&gt;=18),1,0))</f>
        <v/>
      </c>
      <c r="F7458" s="11" t="n">
        <v>0</v>
      </c>
      <c r="G7458" s="12">
        <f>0.42*8</f>
        <v/>
      </c>
      <c r="H7458" s="12">
        <f>F7458-G7458</f>
        <v/>
      </c>
      <c r="I7458" s="10">
        <f>IF(E7458=0,"Fora",IF(E7457=0,"Carg xar",IF(H7458&lt;0,IF(M7458&lt;0.9,"Carg FV","Stby"),IF(M7458&gt;P7458,"V2H",IF(M7458&lt;0.9,"Carg xar","Stby")))))</f>
        <v/>
      </c>
      <c r="J7458" s="12">
        <f>IF(OR(I7458="Carg FV",I7458="Carg xar"),MIN(IF(I7458="Carg FV",ABS(H7458),7.4),7.4,MAX(0,(0.9-M7458)*40)*0.95),0)</f>
        <v/>
      </c>
      <c r="K7458" s="12">
        <f>IF(I7458="V2H",MIN(MAX(0,H7458),7.4,MAX(0,(M7458-P7458)*40)*0.95),0)</f>
        <v/>
      </c>
      <c r="L7458" s="12">
        <f>IF(E7458=0,0,MAX(0,H7458-K7458))</f>
        <v/>
      </c>
      <c r="M7458" s="13">
        <f>M7457+J7457/40-IF(I7457="V2H",K7457/(0.95*40),0)-IF(E7458=0,IF(E7457=1,IF(D7458=1,30,40)*0.18/(2*40),0),0)-IF(E7458=1,IF(E7457=0,IF(D7458=1,30,40)*0.18/(2*40),0),0)</f>
        <v/>
      </c>
      <c r="N7458" s="14" t="n">
        <v>0.15</v>
      </c>
      <c r="O7458" s="15">
        <f>K7458*N7458</f>
        <v/>
      </c>
      <c r="P7458">
        <f>IF(E7458=0,0.3,IF(D7458=1,IF(C7458&gt;=Params!$B$13-3,IF(C7458&lt;Params!$B$13,Params!$B$20,0.3),0.3),IF(C7458&gt;=Params!$B$15-3,IF(C7458&lt;Params!$B$15,Params!$B$21,0.3),0.3)))</f>
        <v/>
      </c>
    </row>
    <row r="7459" ht="15" customHeight="1" s="1">
      <c r="A7459" s="9" t="n">
        <v>7456</v>
      </c>
      <c r="B7459" s="6" t="inlineStr">
        <is>
          <t>07/11</t>
        </is>
      </c>
      <c r="C7459" s="6" t="n">
        <v>15</v>
      </c>
      <c r="D7459" s="6" t="n">
        <v>0</v>
      </c>
      <c r="E7459" s="10">
        <f>IF(D7459=1, IF(OR(C7459&lt;10, C7459&gt;=15),1,0), IF(OR(C7459&lt;7, C7459&gt;=18),1,0))</f>
        <v/>
      </c>
      <c r="F7459" s="11" t="n">
        <v>0</v>
      </c>
      <c r="G7459" s="12">
        <f>0.25*8</f>
        <v/>
      </c>
      <c r="H7459" s="12">
        <f>F7459-G7459</f>
        <v/>
      </c>
      <c r="I7459" s="10">
        <f>IF(E7459=0,"Fora",IF(E7458=0,"Carg xar",IF(H7459&lt;0,IF(M7459&lt;0.9,"Carg FV","Stby"),IF(M7459&gt;P7459,"V2H",IF(M7459&lt;0.9,"Carg xar","Stby")))))</f>
        <v/>
      </c>
      <c r="J7459" s="12">
        <f>IF(OR(I7459="Carg FV",I7459="Carg xar"),MIN(IF(I7459="Carg FV",ABS(H7459),7.4),7.4,MAX(0,(0.9-M7459)*40)*0.95),0)</f>
        <v/>
      </c>
      <c r="K7459" s="12">
        <f>IF(I7459="V2H",MIN(MAX(0,H7459),7.4,MAX(0,(M7459-P7459)*40)*0.95),0)</f>
        <v/>
      </c>
      <c r="L7459" s="12">
        <f>IF(E7459=0,0,MAX(0,H7459-K7459))</f>
        <v/>
      </c>
      <c r="M7459" s="13">
        <f>M7458+J7458/40-IF(I7458="V2H",K7458/(0.95*40),0)-IF(E7459=0,IF(E7458=1,IF(D7459=1,30,40)*0.18/(2*40),0),0)-IF(E7459=1,IF(E7458=0,IF(D7459=1,30,40)*0.18/(2*40),0),0)</f>
        <v/>
      </c>
      <c r="N7459" s="14" t="n">
        <v>0.15</v>
      </c>
      <c r="O7459" s="15">
        <f>K7459*N7459</f>
        <v/>
      </c>
      <c r="P7459">
        <f>IF(E7459=0,0.3,IF(D7459=1,IF(C7459&gt;=Params!$B$13-3,IF(C7459&lt;Params!$B$13,Params!$B$20,0.3),0.3),IF(C7459&gt;=Params!$B$15-3,IF(C7459&lt;Params!$B$15,Params!$B$21,0.3),0.3)))</f>
        <v/>
      </c>
    </row>
    <row r="7460" ht="15" customHeight="1" s="1">
      <c r="A7460" s="9" t="n">
        <v>7457</v>
      </c>
      <c r="B7460" s="6" t="inlineStr">
        <is>
          <t>07/11</t>
        </is>
      </c>
      <c r="C7460" s="6" t="n">
        <v>16</v>
      </c>
      <c r="D7460" s="6" t="n">
        <v>0</v>
      </c>
      <c r="E7460" s="10">
        <f>IF(D7460=1, IF(OR(C7460&lt;10, C7460&gt;=15),1,0), IF(OR(C7460&lt;7, C7460&gt;=18),1,0))</f>
        <v/>
      </c>
      <c r="F7460" s="11" t="n">
        <v>3.483</v>
      </c>
      <c r="G7460" s="12">
        <f>0.08*8</f>
        <v/>
      </c>
      <c r="H7460" s="12">
        <f>F7460-G7460</f>
        <v/>
      </c>
      <c r="I7460" s="10">
        <f>IF(E7460=0,"Fora",IF(E7459=0,"Carg xar",IF(H7460&lt;0,IF(M7460&lt;0.9,"Carg FV","Stby"),IF(M7460&gt;P7460,"V2H",IF(M7460&lt;0.9,"Carg xar","Stby")))))</f>
        <v/>
      </c>
      <c r="J7460" s="12">
        <f>IF(OR(I7460="Carg FV",I7460="Carg xar"),MIN(IF(I7460="Carg FV",ABS(H7460),7.4),7.4,MAX(0,(0.9-M7460)*40)*0.95),0)</f>
        <v/>
      </c>
      <c r="K7460" s="12">
        <f>IF(I7460="V2H",MIN(MAX(0,H7460),7.4,MAX(0,(M7460-P7460)*40)*0.95),0)</f>
        <v/>
      </c>
      <c r="L7460" s="12">
        <f>IF(E7460=0,0,MAX(0,H7460-K7460))</f>
        <v/>
      </c>
      <c r="M7460" s="13">
        <f>M7459+J7459/40-IF(I7459="V2H",K7459/(0.95*40),0)-IF(E7460=0,IF(E7459=1,IF(D7460=1,30,40)*0.18/(2*40),0),0)-IF(E7460=1,IF(E7459=0,IF(D7460=1,30,40)*0.18/(2*40),0),0)</f>
        <v/>
      </c>
      <c r="N7460" s="14" t="n">
        <v>0.15</v>
      </c>
      <c r="O7460" s="15">
        <f>K7460*N7460</f>
        <v/>
      </c>
      <c r="P7460">
        <f>IF(E7460=0,0.3,IF(D7460=1,IF(C7460&gt;=Params!$B$13-3,IF(C7460&lt;Params!$B$13,Params!$B$20,0.3),0.3),IF(C7460&gt;=Params!$B$15-3,IF(C7460&lt;Params!$B$15,Params!$B$21,0.3),0.3)))</f>
        <v/>
      </c>
    </row>
    <row r="7461" ht="15" customHeight="1" s="1">
      <c r="A7461" s="9" t="n">
        <v>7458</v>
      </c>
      <c r="B7461" s="6" t="inlineStr">
        <is>
          <t>07/11</t>
        </is>
      </c>
      <c r="C7461" s="6" t="n">
        <v>17</v>
      </c>
      <c r="D7461" s="6" t="n">
        <v>0</v>
      </c>
      <c r="E7461" s="10">
        <f>IF(D7461=1, IF(OR(C7461&lt;10, C7461&gt;=15),1,0), IF(OR(C7461&lt;7, C7461&gt;=18),1,0))</f>
        <v/>
      </c>
      <c r="F7461" s="11" t="n">
        <v>2.611</v>
      </c>
      <c r="G7461" s="12">
        <f>0*8</f>
        <v/>
      </c>
      <c r="H7461" s="12">
        <f>F7461-G7461</f>
        <v/>
      </c>
      <c r="I7461" s="10">
        <f>IF(E7461=0,"Fora",IF(E7460=0,"Carg xar",IF(H7461&lt;0,IF(M7461&lt;0.9,"Carg FV","Stby"),IF(M7461&gt;P7461,"V2H",IF(M7461&lt;0.9,"Carg xar","Stby")))))</f>
        <v/>
      </c>
      <c r="J7461" s="12">
        <f>IF(OR(I7461="Carg FV",I7461="Carg xar"),MIN(IF(I7461="Carg FV",ABS(H7461),7.4),7.4,MAX(0,(0.9-M7461)*40)*0.95),0)</f>
        <v/>
      </c>
      <c r="K7461" s="12">
        <f>IF(I7461="V2H",MIN(MAX(0,H7461),7.4,MAX(0,(M7461-P7461)*40)*0.95),0)</f>
        <v/>
      </c>
      <c r="L7461" s="12">
        <f>IF(E7461=0,0,MAX(0,H7461-K7461))</f>
        <v/>
      </c>
      <c r="M7461" s="13">
        <f>M7460+J7460/40-IF(I7460="V2H",K7460/(0.95*40),0)-IF(E7461=0,IF(E7460=1,IF(D7461=1,30,40)*0.18/(2*40),0),0)-IF(E7461=1,IF(E7460=0,IF(D7461=1,30,40)*0.18/(2*40),0),0)</f>
        <v/>
      </c>
      <c r="N7461" s="14" t="n">
        <v>0.15</v>
      </c>
      <c r="O7461" s="15">
        <f>K7461*N7461</f>
        <v/>
      </c>
      <c r="P7461">
        <f>IF(E7461=0,0.3,IF(D7461=1,IF(C7461&gt;=Params!$B$13-3,IF(C7461&lt;Params!$B$13,Params!$B$20,0.3),0.3),IF(C7461&gt;=Params!$B$15-3,IF(C7461&lt;Params!$B$15,Params!$B$21,0.3),0.3)))</f>
        <v/>
      </c>
    </row>
    <row r="7462" ht="15" customHeight="1" s="1">
      <c r="A7462" s="9" t="n">
        <v>7459</v>
      </c>
      <c r="B7462" s="6" t="inlineStr">
        <is>
          <t>07/11</t>
        </is>
      </c>
      <c r="C7462" s="6" t="n">
        <v>18</v>
      </c>
      <c r="D7462" s="6" t="n">
        <v>0</v>
      </c>
      <c r="E7462" s="10">
        <f>IF(D7462=1, IF(OR(C7462&lt;10, C7462&gt;=15),1,0), IF(OR(C7462&lt;7, C7462&gt;=18),1,0))</f>
        <v/>
      </c>
      <c r="F7462" s="11" t="n">
        <v>3.45</v>
      </c>
      <c r="G7462" s="12">
        <f>0*8</f>
        <v/>
      </c>
      <c r="H7462" s="12">
        <f>F7462-G7462</f>
        <v/>
      </c>
      <c r="I7462" s="10">
        <f>IF(E7462=0,"Fora",IF(E7461=0,"Carg xar",IF(H7462&lt;0,IF(M7462&lt;0.9,"Carg FV","Stby"),IF(M7462&gt;P7462,"V2H",IF(M7462&lt;0.9,"Carg xar","Stby")))))</f>
        <v/>
      </c>
      <c r="J7462" s="12">
        <f>IF(OR(I7462="Carg FV",I7462="Carg xar"),MIN(IF(I7462="Carg FV",ABS(H7462),7.4),7.4,MAX(0,(0.9-M7462)*40)*0.95),0)</f>
        <v/>
      </c>
      <c r="K7462" s="12">
        <f>IF(I7462="V2H",MIN(MAX(0,H7462),7.4,MAX(0,(M7462-P7462)*40)*0.95),0)</f>
        <v/>
      </c>
      <c r="L7462" s="12">
        <f>IF(E7462=0,0,MAX(0,H7462-K7462))</f>
        <v/>
      </c>
      <c r="M7462" s="13">
        <f>M7461+J7461/40-IF(I7461="V2H",K7461/(0.95*40),0)-IF(E7462=0,IF(E7461=1,IF(D7462=1,30,40)*0.18/(2*40),0),0)-IF(E7462=1,IF(E7461=0,IF(D7462=1,30,40)*0.18/(2*40),0),0)</f>
        <v/>
      </c>
      <c r="N7462" s="14" t="n">
        <v>0.2</v>
      </c>
      <c r="O7462" s="15">
        <f>K7462*N7462</f>
        <v/>
      </c>
      <c r="P7462">
        <f>IF(E7462=0,0.3,IF(D7462=1,IF(C7462&gt;=Params!$B$13-3,IF(C7462&lt;Params!$B$13,Params!$B$20,0.3),0.3),IF(C7462&gt;=Params!$B$15-3,IF(C7462&lt;Params!$B$15,Params!$B$21,0.3),0.3)))</f>
        <v/>
      </c>
    </row>
    <row r="7463" ht="15" customHeight="1" s="1">
      <c r="A7463" s="9" t="n">
        <v>7460</v>
      </c>
      <c r="B7463" s="6" t="inlineStr">
        <is>
          <t>07/11</t>
        </is>
      </c>
      <c r="C7463" s="6" t="n">
        <v>19</v>
      </c>
      <c r="D7463" s="6" t="n">
        <v>0</v>
      </c>
      <c r="E7463" s="10">
        <f>IF(D7463=1, IF(OR(C7463&lt;10, C7463&gt;=15),1,0), IF(OR(C7463&lt;7, C7463&gt;=18),1,0))</f>
        <v/>
      </c>
      <c r="F7463" s="11" t="n">
        <v>2.13</v>
      </c>
      <c r="G7463" s="12">
        <f>0*8</f>
        <v/>
      </c>
      <c r="H7463" s="12">
        <f>F7463-G7463</f>
        <v/>
      </c>
      <c r="I7463" s="10">
        <f>IF(E7463=0,"Fora",IF(E7462=0,"Carg xar",IF(H7463&lt;0,IF(M7463&lt;0.9,"Carg FV","Stby"),IF(M7463&gt;P7463,"V2H",IF(M7463&lt;0.9,"Carg xar","Stby")))))</f>
        <v/>
      </c>
      <c r="J7463" s="12">
        <f>IF(OR(I7463="Carg FV",I7463="Carg xar"),MIN(IF(I7463="Carg FV",ABS(H7463),7.4),7.4,MAX(0,(0.9-M7463)*40)*0.95),0)</f>
        <v/>
      </c>
      <c r="K7463" s="12">
        <f>IF(I7463="V2H",MIN(MAX(0,H7463),7.4,MAX(0,(M7463-P7463)*40)*0.95),0)</f>
        <v/>
      </c>
      <c r="L7463" s="12">
        <f>IF(E7463=0,0,MAX(0,H7463-K7463))</f>
        <v/>
      </c>
      <c r="M7463" s="13">
        <f>M7462+J7462/40-IF(I7462="V2H",K7462/(0.95*40),0)-IF(E7463=0,IF(E7462=1,IF(D7463=1,30,40)*0.18/(2*40),0),0)-IF(E7463=1,IF(E7462=0,IF(D7463=1,30,40)*0.18/(2*40),0),0)</f>
        <v/>
      </c>
      <c r="N7463" s="14" t="n">
        <v>0.2</v>
      </c>
      <c r="O7463" s="15">
        <f>K7463*N7463</f>
        <v/>
      </c>
      <c r="P7463">
        <f>IF(E7463=0,0.3,IF(D7463=1,IF(C7463&gt;=Params!$B$13-3,IF(C7463&lt;Params!$B$13,Params!$B$20,0.3),0.3),IF(C7463&gt;=Params!$B$15-3,IF(C7463&lt;Params!$B$15,Params!$B$21,0.3),0.3)))</f>
        <v/>
      </c>
    </row>
    <row r="7464" ht="15" customHeight="1" s="1">
      <c r="A7464" s="9" t="n">
        <v>7461</v>
      </c>
      <c r="B7464" s="6" t="inlineStr">
        <is>
          <t>07/11</t>
        </is>
      </c>
      <c r="C7464" s="6" t="n">
        <v>20</v>
      </c>
      <c r="D7464" s="6" t="n">
        <v>0</v>
      </c>
      <c r="E7464" s="10">
        <f>IF(D7464=1, IF(OR(C7464&lt;10, C7464&gt;=15),1,0), IF(OR(C7464&lt;7, C7464&gt;=18),1,0))</f>
        <v/>
      </c>
      <c r="F7464" s="11" t="n">
        <v>2.48</v>
      </c>
      <c r="G7464" s="12">
        <f>0*8</f>
        <v/>
      </c>
      <c r="H7464" s="12">
        <f>F7464-G7464</f>
        <v/>
      </c>
      <c r="I7464" s="10">
        <f>IF(E7464=0,"Fora",IF(E7463=0,"Carg xar",IF(H7464&lt;0,IF(M7464&lt;0.9,"Carg FV","Stby"),IF(M7464&gt;P7464,"V2H",IF(M7464&lt;0.9,"Carg xar","Stby")))))</f>
        <v/>
      </c>
      <c r="J7464" s="12">
        <f>IF(OR(I7464="Carg FV",I7464="Carg xar"),MIN(IF(I7464="Carg FV",ABS(H7464),7.4),7.4,MAX(0,(0.9-M7464)*40)*0.95),0)</f>
        <v/>
      </c>
      <c r="K7464" s="12">
        <f>IF(I7464="V2H",MIN(MAX(0,H7464),7.4,MAX(0,(M7464-P7464)*40)*0.95),0)</f>
        <v/>
      </c>
      <c r="L7464" s="12">
        <f>IF(E7464=0,0,MAX(0,H7464-K7464))</f>
        <v/>
      </c>
      <c r="M7464" s="13">
        <f>M7463+J7463/40-IF(I7463="V2H",K7463/(0.95*40),0)-IF(E7464=0,IF(E7463=1,IF(D7464=1,30,40)*0.18/(2*40),0),0)-IF(E7464=1,IF(E7463=0,IF(D7464=1,30,40)*0.18/(2*40),0),0)</f>
        <v/>
      </c>
      <c r="N7464" s="14" t="n">
        <v>0.2</v>
      </c>
      <c r="O7464" s="15">
        <f>K7464*N7464</f>
        <v/>
      </c>
      <c r="P7464">
        <f>IF(E7464=0,0.3,IF(D7464=1,IF(C7464&gt;=Params!$B$13-3,IF(C7464&lt;Params!$B$13,Params!$B$20,0.3),0.3),IF(C7464&gt;=Params!$B$15-3,IF(C7464&lt;Params!$B$15,Params!$B$21,0.3),0.3)))</f>
        <v/>
      </c>
    </row>
    <row r="7465" ht="15" customHeight="1" s="1">
      <c r="A7465" s="9" t="n">
        <v>7462</v>
      </c>
      <c r="B7465" s="6" t="inlineStr">
        <is>
          <t>07/11</t>
        </is>
      </c>
      <c r="C7465" s="6" t="n">
        <v>21</v>
      </c>
      <c r="D7465" s="6" t="n">
        <v>0</v>
      </c>
      <c r="E7465" s="10">
        <f>IF(D7465=1, IF(OR(C7465&lt;10, C7465&gt;=15),1,0), IF(OR(C7465&lt;7, C7465&gt;=18),1,0))</f>
        <v/>
      </c>
      <c r="F7465" s="11" t="n">
        <v>2.6</v>
      </c>
      <c r="G7465" s="12">
        <f>0*8</f>
        <v/>
      </c>
      <c r="H7465" s="12">
        <f>F7465-G7465</f>
        <v/>
      </c>
      <c r="I7465" s="10">
        <f>IF(E7465=0,"Fora",IF(E7464=0,"Carg xar",IF(H7465&lt;0,IF(M7465&lt;0.9,"Carg FV","Stby"),IF(M7465&gt;P7465,"V2H",IF(M7465&lt;0.9,"Carg xar","Stby")))))</f>
        <v/>
      </c>
      <c r="J7465" s="12">
        <f>IF(OR(I7465="Carg FV",I7465="Carg xar"),MIN(IF(I7465="Carg FV",ABS(H7465),7.4),7.4,MAX(0,(0.9-M7465)*40)*0.95),0)</f>
        <v/>
      </c>
      <c r="K7465" s="12">
        <f>IF(I7465="V2H",MIN(MAX(0,H7465),7.4,MAX(0,(M7465-P7465)*40)*0.95),0)</f>
        <v/>
      </c>
      <c r="L7465" s="12">
        <f>IF(E7465=0,0,MAX(0,H7465-K7465))</f>
        <v/>
      </c>
      <c r="M7465" s="13">
        <f>M7464+J7464/40-IF(I7464="V2H",K7464/(0.95*40),0)-IF(E7465=0,IF(E7464=1,IF(D7465=1,30,40)*0.18/(2*40),0),0)-IF(E7465=1,IF(E7464=0,IF(D7465=1,30,40)*0.18/(2*40),0),0)</f>
        <v/>
      </c>
      <c r="N7465" s="14" t="n">
        <v>0.2</v>
      </c>
      <c r="O7465" s="15">
        <f>K7465*N7465</f>
        <v/>
      </c>
      <c r="P7465">
        <f>IF(E7465=0,0.3,IF(D7465=1,IF(C7465&gt;=Params!$B$13-3,IF(C7465&lt;Params!$B$13,Params!$B$20,0.3),0.3),IF(C7465&gt;=Params!$B$15-3,IF(C7465&lt;Params!$B$15,Params!$B$21,0.3),0.3)))</f>
        <v/>
      </c>
    </row>
    <row r="7466" ht="15" customHeight="1" s="1">
      <c r="A7466" s="9" t="n">
        <v>7463</v>
      </c>
      <c r="B7466" s="6" t="inlineStr">
        <is>
          <t>07/11</t>
        </is>
      </c>
      <c r="C7466" s="6" t="n">
        <v>22</v>
      </c>
      <c r="D7466" s="6" t="n">
        <v>0</v>
      </c>
      <c r="E7466" s="10">
        <f>IF(D7466=1, IF(OR(C7466&lt;10, C7466&gt;=15),1,0), IF(OR(C7466&lt;7, C7466&gt;=18),1,0))</f>
        <v/>
      </c>
      <c r="F7466" s="11" t="n">
        <v>2.028</v>
      </c>
      <c r="G7466" s="12">
        <f>0*8</f>
        <v/>
      </c>
      <c r="H7466" s="12">
        <f>F7466-G7466</f>
        <v/>
      </c>
      <c r="I7466" s="10">
        <f>IF(E7466=0,"Fora",IF(E7465=0,"Carg xar",IF(H7466&lt;0,IF(M7466&lt;0.9,"Carg FV","Stby"),IF(M7466&gt;P7466,"V2H",IF(M7466&lt;0.9,"Carg xar","Stby")))))</f>
        <v/>
      </c>
      <c r="J7466" s="12">
        <f>IF(OR(I7466="Carg FV",I7466="Carg xar"),MIN(IF(I7466="Carg FV",ABS(H7466),7.4),7.4,MAX(0,(0.9-M7466)*40)*0.95),0)</f>
        <v/>
      </c>
      <c r="K7466" s="12">
        <f>IF(I7466="V2H",MIN(MAX(0,H7466),7.4,MAX(0,(M7466-P7466)*40)*0.95),0)</f>
        <v/>
      </c>
      <c r="L7466" s="12">
        <f>IF(E7466=0,0,MAX(0,H7466-K7466))</f>
        <v/>
      </c>
      <c r="M7466" s="13">
        <f>M7465+J7465/40-IF(I7465="V2H",K7465/(0.95*40),0)-IF(E7466=0,IF(E7465=1,IF(D7466=1,30,40)*0.18/(2*40),0),0)-IF(E7466=1,IF(E7465=0,IF(D7466=1,30,40)*0.18/(2*40),0),0)</f>
        <v/>
      </c>
      <c r="N7466" s="14" t="n">
        <v>0.15</v>
      </c>
      <c r="O7466" s="15">
        <f>K7466*N7466</f>
        <v/>
      </c>
      <c r="P7466">
        <f>IF(E7466=0,0.3,IF(D7466=1,IF(C7466&gt;=Params!$B$13-3,IF(C7466&lt;Params!$B$13,Params!$B$20,0.3),0.3),IF(C7466&gt;=Params!$B$15-3,IF(C7466&lt;Params!$B$15,Params!$B$21,0.3),0.3)))</f>
        <v/>
      </c>
    </row>
    <row r="7467" ht="15" customHeight="1" s="1">
      <c r="A7467" s="9" t="n">
        <v>7464</v>
      </c>
      <c r="B7467" s="6" t="inlineStr">
        <is>
          <t>07/11</t>
        </is>
      </c>
      <c r="C7467" s="6" t="n">
        <v>23</v>
      </c>
      <c r="D7467" s="6" t="n">
        <v>0</v>
      </c>
      <c r="E7467" s="10">
        <f>IF(D7467=1, IF(OR(C7467&lt;10, C7467&gt;=15),1,0), IF(OR(C7467&lt;7, C7467&gt;=18),1,0))</f>
        <v/>
      </c>
      <c r="F7467" s="11" t="n">
        <v>1.848</v>
      </c>
      <c r="G7467" s="12">
        <f>0*8</f>
        <v/>
      </c>
      <c r="H7467" s="12">
        <f>F7467-G7467</f>
        <v/>
      </c>
      <c r="I7467" s="10">
        <f>IF(E7467=0,"Fora",IF(E7466=0,"Carg xar",IF(H7467&lt;0,IF(M7467&lt;0.9,"Carg FV","Stby"),IF(M7467&gt;P7467,"V2H",IF(M7467&lt;0.9,"Carg xar","Stby")))))</f>
        <v/>
      </c>
      <c r="J7467" s="12">
        <f>IF(OR(I7467="Carg FV",I7467="Carg xar"),MIN(IF(I7467="Carg FV",ABS(H7467),7.4),7.4,MAX(0,(0.9-M7467)*40)*0.95),0)</f>
        <v/>
      </c>
      <c r="K7467" s="12">
        <f>IF(I7467="V2H",MIN(MAX(0,H7467),7.4,MAX(0,(M7467-P7467)*40)*0.95),0)</f>
        <v/>
      </c>
      <c r="L7467" s="12">
        <f>IF(E7467=0,0,MAX(0,H7467-K7467))</f>
        <v/>
      </c>
      <c r="M7467" s="13">
        <f>M7466+J7466/40-IF(I7466="V2H",K7466/(0.95*40),0)-IF(E7467=0,IF(E7466=1,IF(D7467=1,30,40)*0.18/(2*40),0),0)-IF(E7467=1,IF(E7466=0,IF(D7467=1,30,40)*0.18/(2*40),0),0)</f>
        <v/>
      </c>
      <c r="N7467" s="14" t="n">
        <v>0.15</v>
      </c>
      <c r="O7467" s="15">
        <f>K7467*N7467</f>
        <v/>
      </c>
      <c r="P7467">
        <f>IF(E7467=0,0.3,IF(D7467=1,IF(C7467&gt;=Params!$B$13-3,IF(C7467&lt;Params!$B$13,Params!$B$20,0.3),0.3),IF(C7467&gt;=Params!$B$15-3,IF(C7467&lt;Params!$B$15,Params!$B$21,0.3),0.3)))</f>
        <v/>
      </c>
    </row>
    <row r="7468" ht="15" customHeight="1" s="1">
      <c r="A7468" s="9" t="n">
        <v>7465</v>
      </c>
      <c r="B7468" s="6" t="inlineStr">
        <is>
          <t>08/11</t>
        </is>
      </c>
      <c r="C7468" s="6" t="n">
        <v>0</v>
      </c>
      <c r="D7468" s="6" t="n">
        <v>1</v>
      </c>
      <c r="E7468" s="10">
        <f>IF(D7468=1, IF(OR(C7468&lt;10, C7468&gt;=15),1,0), IF(OR(C7468&lt;7, C7468&gt;=18),1,0))</f>
        <v/>
      </c>
      <c r="F7468" s="11" t="n">
        <v>1.899</v>
      </c>
      <c r="G7468" s="12">
        <f>0*8</f>
        <v/>
      </c>
      <c r="H7468" s="12">
        <f>F7468-G7468</f>
        <v/>
      </c>
      <c r="I7468" s="10">
        <f>IF(E7468=0,"Fora",IF(E7467=0,"Carg xar",IF(H7468&lt;0,IF(M7468&lt;0.9,"Carg FV","Stby"),IF(M7468&gt;P7468,"V2H",IF(M7468&lt;0.9,"Carg xar","Stby")))))</f>
        <v/>
      </c>
      <c r="J7468" s="12">
        <f>IF(OR(I7468="Carg FV",I7468="Carg xar"),MIN(IF(I7468="Carg FV",ABS(H7468),7.4),7.4,MAX(0,(0.9-M7468)*40)*0.95),0)</f>
        <v/>
      </c>
      <c r="K7468" s="12">
        <f>IF(I7468="V2H",MIN(MAX(0,H7468),7.4,MAX(0,(M7468-P7468)*40)*0.95),0)</f>
        <v/>
      </c>
      <c r="L7468" s="12">
        <f>IF(E7468=0,0,MAX(0,H7468-K7468))</f>
        <v/>
      </c>
      <c r="M7468" s="13">
        <f>M7467+J7467/40-IF(I7467="V2H",K7467/(0.95*40),0)-IF(E7468=0,IF(E7467=1,IF(D7468=1,30,40)*0.18/(2*40),0),0)-IF(E7468=1,IF(E7467=0,IF(D7468=1,30,40)*0.18/(2*40),0),0)</f>
        <v/>
      </c>
      <c r="N7468" s="14" t="n">
        <v>0.09</v>
      </c>
      <c r="O7468" s="15">
        <f>K7468*N7468</f>
        <v/>
      </c>
      <c r="P7468">
        <f>IF(E7468=0,0.3,IF(D7468=1,IF(C7468&gt;=Params!$B$13-3,IF(C7468&lt;Params!$B$13,Params!$B$20,0.3),0.3),IF(C7468&gt;=Params!$B$15-3,IF(C7468&lt;Params!$B$15,Params!$B$21,0.3),0.3)))</f>
        <v/>
      </c>
    </row>
    <row r="7469" ht="15" customHeight="1" s="1">
      <c r="A7469" s="9" t="n">
        <v>7466</v>
      </c>
      <c r="B7469" s="6" t="inlineStr">
        <is>
          <t>08/11</t>
        </is>
      </c>
      <c r="C7469" s="6" t="n">
        <v>1</v>
      </c>
      <c r="D7469" s="6" t="n">
        <v>1</v>
      </c>
      <c r="E7469" s="10">
        <f>IF(D7469=1, IF(OR(C7469&lt;10, C7469&gt;=15),1,0), IF(OR(C7469&lt;7, C7469&gt;=18),1,0))</f>
        <v/>
      </c>
      <c r="F7469" s="11" t="n">
        <v>2.165</v>
      </c>
      <c r="G7469" s="12">
        <f>0*8</f>
        <v/>
      </c>
      <c r="H7469" s="12">
        <f>F7469-G7469</f>
        <v/>
      </c>
      <c r="I7469" s="10">
        <f>IF(E7469=0,"Fora",IF(E7468=0,"Carg xar",IF(H7469&lt;0,IF(M7469&lt;0.9,"Carg FV","Stby"),IF(M7469&gt;P7469,"V2H",IF(M7469&lt;0.9,"Carg xar","Stby")))))</f>
        <v/>
      </c>
      <c r="J7469" s="12">
        <f>IF(OR(I7469="Carg FV",I7469="Carg xar"),MIN(IF(I7469="Carg FV",ABS(H7469),7.4),7.4,MAX(0,(0.9-M7469)*40)*0.95),0)</f>
        <v/>
      </c>
      <c r="K7469" s="12">
        <f>IF(I7469="V2H",MIN(MAX(0,H7469),7.4,MAX(0,(M7469-P7469)*40)*0.95),0)</f>
        <v/>
      </c>
      <c r="L7469" s="12">
        <f>IF(E7469=0,0,MAX(0,H7469-K7469))</f>
        <v/>
      </c>
      <c r="M7469" s="13">
        <f>M7468+J7468/40-IF(I7468="V2H",K7468/(0.95*40),0)-IF(E7469=0,IF(E7468=1,IF(D7469=1,30,40)*0.18/(2*40),0),0)-IF(E7469=1,IF(E7468=0,IF(D7469=1,30,40)*0.18/(2*40),0),0)</f>
        <v/>
      </c>
      <c r="N7469" s="14" t="n">
        <v>0.09</v>
      </c>
      <c r="O7469" s="15">
        <f>K7469*N7469</f>
        <v/>
      </c>
      <c r="P7469">
        <f>IF(E7469=0,0.3,IF(D7469=1,IF(C7469&gt;=Params!$B$13-3,IF(C7469&lt;Params!$B$13,Params!$B$20,0.3),0.3),IF(C7469&gt;=Params!$B$15-3,IF(C7469&lt;Params!$B$15,Params!$B$21,0.3),0.3)))</f>
        <v/>
      </c>
    </row>
    <row r="7470" ht="15" customHeight="1" s="1">
      <c r="A7470" s="9" t="n">
        <v>7467</v>
      </c>
      <c r="B7470" s="6" t="inlineStr">
        <is>
          <t>08/11</t>
        </is>
      </c>
      <c r="C7470" s="6" t="n">
        <v>2</v>
      </c>
      <c r="D7470" s="6" t="n">
        <v>1</v>
      </c>
      <c r="E7470" s="10">
        <f>IF(D7470=1, IF(OR(C7470&lt;10, C7470&gt;=15),1,0), IF(OR(C7470&lt;7, C7470&gt;=18),1,0))</f>
        <v/>
      </c>
      <c r="F7470" s="11" t="n">
        <v>1.745</v>
      </c>
      <c r="G7470" s="12">
        <f>0*8</f>
        <v/>
      </c>
      <c r="H7470" s="12">
        <f>F7470-G7470</f>
        <v/>
      </c>
      <c r="I7470" s="10">
        <f>IF(E7470=0,"Fora",IF(E7469=0,"Carg xar",IF(H7470&lt;0,IF(M7470&lt;0.9,"Carg FV","Stby"),IF(M7470&gt;P7470,"V2H",IF(M7470&lt;0.9,"Carg xar","Stby")))))</f>
        <v/>
      </c>
      <c r="J7470" s="12">
        <f>IF(OR(I7470="Carg FV",I7470="Carg xar"),MIN(IF(I7470="Carg FV",ABS(H7470),7.4),7.4,MAX(0,(0.9-M7470)*40)*0.95),0)</f>
        <v/>
      </c>
      <c r="K7470" s="12">
        <f>IF(I7470="V2H",MIN(MAX(0,H7470),7.4,MAX(0,(M7470-P7470)*40)*0.95),0)</f>
        <v/>
      </c>
      <c r="L7470" s="12">
        <f>IF(E7470=0,0,MAX(0,H7470-K7470))</f>
        <v/>
      </c>
      <c r="M7470" s="13">
        <f>M7469+J7469/40-IF(I7469="V2H",K7469/(0.95*40),0)-IF(E7470=0,IF(E7469=1,IF(D7470=1,30,40)*0.18/(2*40),0),0)-IF(E7470=1,IF(E7469=0,IF(D7470=1,30,40)*0.18/(2*40),0),0)</f>
        <v/>
      </c>
      <c r="N7470" s="14" t="n">
        <v>0.09</v>
      </c>
      <c r="O7470" s="15">
        <f>K7470*N7470</f>
        <v/>
      </c>
      <c r="P7470">
        <f>IF(E7470=0,0.3,IF(D7470=1,IF(C7470&gt;=Params!$B$13-3,IF(C7470&lt;Params!$B$13,Params!$B$20,0.3),0.3),IF(C7470&gt;=Params!$B$15-3,IF(C7470&lt;Params!$B$15,Params!$B$21,0.3),0.3)))</f>
        <v/>
      </c>
    </row>
    <row r="7471" ht="15" customHeight="1" s="1">
      <c r="A7471" s="9" t="n">
        <v>7468</v>
      </c>
      <c r="B7471" s="6" t="inlineStr">
        <is>
          <t>08/11</t>
        </is>
      </c>
      <c r="C7471" s="6" t="n">
        <v>3</v>
      </c>
      <c r="D7471" s="6" t="n">
        <v>1</v>
      </c>
      <c r="E7471" s="10">
        <f>IF(D7471=1, IF(OR(C7471&lt;10, C7471&gt;=15),1,0), IF(OR(C7471&lt;7, C7471&gt;=18),1,0))</f>
        <v/>
      </c>
      <c r="F7471" s="11" t="n">
        <v>1.783</v>
      </c>
      <c r="G7471" s="12">
        <f>0*8</f>
        <v/>
      </c>
      <c r="H7471" s="12">
        <f>F7471-G7471</f>
        <v/>
      </c>
      <c r="I7471" s="10">
        <f>IF(E7471=0,"Fora",IF(E7470=0,"Carg xar",IF(H7471&lt;0,IF(M7471&lt;0.9,"Carg FV","Stby"),IF(M7471&gt;P7471,"V2H",IF(M7471&lt;0.9,"Carg xar","Stby")))))</f>
        <v/>
      </c>
      <c r="J7471" s="12">
        <f>IF(OR(I7471="Carg FV",I7471="Carg xar"),MIN(IF(I7471="Carg FV",ABS(H7471),7.4),7.4,MAX(0,(0.9-M7471)*40)*0.95),0)</f>
        <v/>
      </c>
      <c r="K7471" s="12">
        <f>IF(I7471="V2H",MIN(MAX(0,H7471),7.4,MAX(0,(M7471-P7471)*40)*0.95),0)</f>
        <v/>
      </c>
      <c r="L7471" s="12">
        <f>IF(E7471=0,0,MAX(0,H7471-K7471))</f>
        <v/>
      </c>
      <c r="M7471" s="13">
        <f>M7470+J7470/40-IF(I7470="V2H",K7470/(0.95*40),0)-IF(E7471=0,IF(E7470=1,IF(D7471=1,30,40)*0.18/(2*40),0),0)-IF(E7471=1,IF(E7470=0,IF(D7471=1,30,40)*0.18/(2*40),0),0)</f>
        <v/>
      </c>
      <c r="N7471" s="14" t="n">
        <v>0.09</v>
      </c>
      <c r="O7471" s="15">
        <f>K7471*N7471</f>
        <v/>
      </c>
      <c r="P7471">
        <f>IF(E7471=0,0.3,IF(D7471=1,IF(C7471&gt;=Params!$B$13-3,IF(C7471&lt;Params!$B$13,Params!$B$20,0.3),0.3),IF(C7471&gt;=Params!$B$15-3,IF(C7471&lt;Params!$B$15,Params!$B$21,0.3),0.3)))</f>
        <v/>
      </c>
    </row>
    <row r="7472" ht="15" customHeight="1" s="1">
      <c r="A7472" s="9" t="n">
        <v>7469</v>
      </c>
      <c r="B7472" s="6" t="inlineStr">
        <is>
          <t>08/11</t>
        </is>
      </c>
      <c r="C7472" s="6" t="n">
        <v>4</v>
      </c>
      <c r="D7472" s="6" t="n">
        <v>1</v>
      </c>
      <c r="E7472" s="10">
        <f>IF(D7472=1, IF(OR(C7472&lt;10, C7472&gt;=15),1,0), IF(OR(C7472&lt;7, C7472&gt;=18),1,0))</f>
        <v/>
      </c>
      <c r="F7472" s="11" t="n">
        <v>1.565</v>
      </c>
      <c r="G7472" s="12">
        <f>0*8</f>
        <v/>
      </c>
      <c r="H7472" s="12">
        <f>F7472-G7472</f>
        <v/>
      </c>
      <c r="I7472" s="10">
        <f>IF(E7472=0,"Fora",IF(E7471=0,"Carg xar",IF(H7472&lt;0,IF(M7472&lt;0.9,"Carg FV","Stby"),IF(M7472&gt;P7472,"V2H",IF(M7472&lt;0.9,"Carg xar","Stby")))))</f>
        <v/>
      </c>
      <c r="J7472" s="12">
        <f>IF(OR(I7472="Carg FV",I7472="Carg xar"),MIN(IF(I7472="Carg FV",ABS(H7472),7.4),7.4,MAX(0,(0.9-M7472)*40)*0.95),0)</f>
        <v/>
      </c>
      <c r="K7472" s="12">
        <f>IF(I7472="V2H",MIN(MAX(0,H7472),7.4,MAX(0,(M7472-P7472)*40)*0.95),0)</f>
        <v/>
      </c>
      <c r="L7472" s="12">
        <f>IF(E7472=0,0,MAX(0,H7472-K7472))</f>
        <v/>
      </c>
      <c r="M7472" s="13">
        <f>M7471+J7471/40-IF(I7471="V2H",K7471/(0.95*40),0)-IF(E7472=0,IF(E7471=1,IF(D7472=1,30,40)*0.18/(2*40),0),0)-IF(E7472=1,IF(E7471=0,IF(D7472=1,30,40)*0.18/(2*40),0),0)</f>
        <v/>
      </c>
      <c r="N7472" s="14" t="n">
        <v>0.09</v>
      </c>
      <c r="O7472" s="15">
        <f>K7472*N7472</f>
        <v/>
      </c>
      <c r="P7472">
        <f>IF(E7472=0,0.3,IF(D7472=1,IF(C7472&gt;=Params!$B$13-3,IF(C7472&lt;Params!$B$13,Params!$B$20,0.3),0.3),IF(C7472&gt;=Params!$B$15-3,IF(C7472&lt;Params!$B$15,Params!$B$21,0.3),0.3)))</f>
        <v/>
      </c>
    </row>
    <row r="7473" ht="15" customHeight="1" s="1">
      <c r="A7473" s="9" t="n">
        <v>7470</v>
      </c>
      <c r="B7473" s="6" t="inlineStr">
        <is>
          <t>08/11</t>
        </is>
      </c>
      <c r="C7473" s="6" t="n">
        <v>5</v>
      </c>
      <c r="D7473" s="6" t="n">
        <v>1</v>
      </c>
      <c r="E7473" s="10">
        <f>IF(D7473=1, IF(OR(C7473&lt;10, C7473&gt;=15),1,0), IF(OR(C7473&lt;7, C7473&gt;=18),1,0))</f>
        <v/>
      </c>
      <c r="F7473" s="11" t="n">
        <v>1.534</v>
      </c>
      <c r="G7473" s="12">
        <f>0*8</f>
        <v/>
      </c>
      <c r="H7473" s="12">
        <f>F7473-G7473</f>
        <v/>
      </c>
      <c r="I7473" s="10">
        <f>IF(E7473=0,"Fora",IF(E7472=0,"Carg xar",IF(H7473&lt;0,IF(M7473&lt;0.9,"Carg FV","Stby"),IF(M7473&gt;P7473,"V2H",IF(M7473&lt;0.9,"Carg xar","Stby")))))</f>
        <v/>
      </c>
      <c r="J7473" s="12">
        <f>IF(OR(I7473="Carg FV",I7473="Carg xar"),MIN(IF(I7473="Carg FV",ABS(H7473),7.4),7.4,MAX(0,(0.9-M7473)*40)*0.95),0)</f>
        <v/>
      </c>
      <c r="K7473" s="12">
        <f>IF(I7473="V2H",MIN(MAX(0,H7473),7.4,MAX(0,(M7473-P7473)*40)*0.95),0)</f>
        <v/>
      </c>
      <c r="L7473" s="12">
        <f>IF(E7473=0,0,MAX(0,H7473-K7473))</f>
        <v/>
      </c>
      <c r="M7473" s="13">
        <f>M7472+J7472/40-IF(I7472="V2H",K7472/(0.95*40),0)-IF(E7473=0,IF(E7472=1,IF(D7473=1,30,40)*0.18/(2*40),0),0)-IF(E7473=1,IF(E7472=0,IF(D7473=1,30,40)*0.18/(2*40),0),0)</f>
        <v/>
      </c>
      <c r="N7473" s="14" t="n">
        <v>0.09</v>
      </c>
      <c r="O7473" s="15">
        <f>K7473*N7473</f>
        <v/>
      </c>
      <c r="P7473">
        <f>IF(E7473=0,0.3,IF(D7473=1,IF(C7473&gt;=Params!$B$13-3,IF(C7473&lt;Params!$B$13,Params!$B$20,0.3),0.3),IF(C7473&gt;=Params!$B$15-3,IF(C7473&lt;Params!$B$15,Params!$B$21,0.3),0.3)))</f>
        <v/>
      </c>
    </row>
    <row r="7474" ht="15" customHeight="1" s="1">
      <c r="A7474" s="9" t="n">
        <v>7471</v>
      </c>
      <c r="B7474" s="6" t="inlineStr">
        <is>
          <t>08/11</t>
        </is>
      </c>
      <c r="C7474" s="6" t="n">
        <v>6</v>
      </c>
      <c r="D7474" s="6" t="n">
        <v>1</v>
      </c>
      <c r="E7474" s="10">
        <f>IF(D7474=1, IF(OR(C7474&lt;10, C7474&gt;=15),1,0), IF(OR(C7474&lt;7, C7474&gt;=18),1,0))</f>
        <v/>
      </c>
      <c r="F7474" s="11" t="n">
        <v>1.518</v>
      </c>
      <c r="G7474" s="12">
        <f>0*8</f>
        <v/>
      </c>
      <c r="H7474" s="12">
        <f>F7474-G7474</f>
        <v/>
      </c>
      <c r="I7474" s="10">
        <f>IF(E7474=0,"Fora",IF(E7473=0,"Carg xar",IF(H7474&lt;0,IF(M7474&lt;0.9,"Carg FV","Stby"),IF(M7474&gt;P7474,"V2H",IF(M7474&lt;0.9,"Carg xar","Stby")))))</f>
        <v/>
      </c>
      <c r="J7474" s="12">
        <f>IF(OR(I7474="Carg FV",I7474="Carg xar"),MIN(IF(I7474="Carg FV",ABS(H7474),7.4),7.4,MAX(0,(0.9-M7474)*40)*0.95),0)</f>
        <v/>
      </c>
      <c r="K7474" s="12">
        <f>IF(I7474="V2H",MIN(MAX(0,H7474),7.4,MAX(0,(M7474-P7474)*40)*0.95),0)</f>
        <v/>
      </c>
      <c r="L7474" s="12">
        <f>IF(E7474=0,0,MAX(0,H7474-K7474))</f>
        <v/>
      </c>
      <c r="M7474" s="13">
        <f>M7473+J7473/40-IF(I7473="V2H",K7473/(0.95*40),0)-IF(E7474=0,IF(E7473=1,IF(D7474=1,30,40)*0.18/(2*40),0),0)-IF(E7474=1,IF(E7473=0,IF(D7474=1,30,40)*0.18/(2*40),0),0)</f>
        <v/>
      </c>
      <c r="N7474" s="14" t="n">
        <v>0.09</v>
      </c>
      <c r="O7474" s="15">
        <f>K7474*N7474</f>
        <v/>
      </c>
      <c r="P7474">
        <f>IF(E7474=0,0.3,IF(D7474=1,IF(C7474&gt;=Params!$B$13-3,IF(C7474&lt;Params!$B$13,Params!$B$20,0.3),0.3),IF(C7474&gt;=Params!$B$15-3,IF(C7474&lt;Params!$B$15,Params!$B$21,0.3),0.3)))</f>
        <v/>
      </c>
    </row>
    <row r="7475" ht="15" customHeight="1" s="1">
      <c r="A7475" s="9" t="n">
        <v>7472</v>
      </c>
      <c r="B7475" s="6" t="inlineStr">
        <is>
          <t>08/11</t>
        </is>
      </c>
      <c r="C7475" s="6" t="n">
        <v>7</v>
      </c>
      <c r="D7475" s="6" t="n">
        <v>1</v>
      </c>
      <c r="E7475" s="10">
        <f>IF(D7475=1, IF(OR(C7475&lt;10, C7475&gt;=15),1,0), IF(OR(C7475&lt;7, C7475&gt;=18),1,0))</f>
        <v/>
      </c>
      <c r="F7475" s="11" t="n">
        <v>1.569</v>
      </c>
      <c r="G7475" s="12">
        <f>0*8</f>
        <v/>
      </c>
      <c r="H7475" s="12">
        <f>F7475-G7475</f>
        <v/>
      </c>
      <c r="I7475" s="10">
        <f>IF(E7475=0,"Fora",IF(E7474=0,"Carg xar",IF(H7475&lt;0,IF(M7475&lt;0.9,"Carg FV","Stby"),IF(M7475&gt;P7475,"V2H",IF(M7475&lt;0.9,"Carg xar","Stby")))))</f>
        <v/>
      </c>
      <c r="J7475" s="12">
        <f>IF(OR(I7475="Carg FV",I7475="Carg xar"),MIN(IF(I7475="Carg FV",ABS(H7475),7.4),7.4,MAX(0,(0.9-M7475)*40)*0.95),0)</f>
        <v/>
      </c>
      <c r="K7475" s="12">
        <f>IF(I7475="V2H",MIN(MAX(0,H7475),7.4,MAX(0,(M7475-P7475)*40)*0.95),0)</f>
        <v/>
      </c>
      <c r="L7475" s="12">
        <f>IF(E7475=0,0,MAX(0,H7475-K7475))</f>
        <v/>
      </c>
      <c r="M7475" s="13">
        <f>M7474+J7474/40-IF(I7474="V2H",K7474/(0.95*40),0)-IF(E7475=0,IF(E7474=1,IF(D7475=1,30,40)*0.18/(2*40),0),0)-IF(E7475=1,IF(E7474=0,IF(D7475=1,30,40)*0.18/(2*40),0),0)</f>
        <v/>
      </c>
      <c r="N7475" s="14" t="n">
        <v>0.09</v>
      </c>
      <c r="O7475" s="15">
        <f>K7475*N7475</f>
        <v/>
      </c>
      <c r="P7475">
        <f>IF(E7475=0,0.3,IF(D7475=1,IF(C7475&gt;=Params!$B$13-3,IF(C7475&lt;Params!$B$13,Params!$B$20,0.3),0.3),IF(C7475&gt;=Params!$B$15-3,IF(C7475&lt;Params!$B$15,Params!$B$21,0.3),0.3)))</f>
        <v/>
      </c>
    </row>
    <row r="7476" ht="15" customHeight="1" s="1">
      <c r="A7476" s="9" t="n">
        <v>7473</v>
      </c>
      <c r="B7476" s="6" t="inlineStr">
        <is>
          <t>08/11</t>
        </is>
      </c>
      <c r="C7476" s="6" t="n">
        <v>8</v>
      </c>
      <c r="D7476" s="6" t="n">
        <v>1</v>
      </c>
      <c r="E7476" s="10">
        <f>IF(D7476=1, IF(OR(C7476&lt;10, C7476&gt;=15),1,0), IF(OR(C7476&lt;7, C7476&gt;=18),1,0))</f>
        <v/>
      </c>
      <c r="F7476" s="11" t="n">
        <v>2.049</v>
      </c>
      <c r="G7476" s="12">
        <f>0.08*8</f>
        <v/>
      </c>
      <c r="H7476" s="12">
        <f>F7476-G7476</f>
        <v/>
      </c>
      <c r="I7476" s="10">
        <f>IF(E7476=0,"Fora",IF(E7475=0,"Carg xar",IF(H7476&lt;0,IF(M7476&lt;0.9,"Carg FV","Stby"),IF(M7476&gt;P7476,"V2H",IF(M7476&lt;0.9,"Carg xar","Stby")))))</f>
        <v/>
      </c>
      <c r="J7476" s="12">
        <f>IF(OR(I7476="Carg FV",I7476="Carg xar"),MIN(IF(I7476="Carg FV",ABS(H7476),7.4),7.4,MAX(0,(0.9-M7476)*40)*0.95),0)</f>
        <v/>
      </c>
      <c r="K7476" s="12">
        <f>IF(I7476="V2H",MIN(MAX(0,H7476),7.4,MAX(0,(M7476-P7476)*40)*0.95),0)</f>
        <v/>
      </c>
      <c r="L7476" s="12">
        <f>IF(E7476=0,0,MAX(0,H7476-K7476))</f>
        <v/>
      </c>
      <c r="M7476" s="13">
        <f>M7475+J7475/40-IF(I7475="V2H",K7475/(0.95*40),0)-IF(E7476=0,IF(E7475=1,IF(D7476=1,30,40)*0.18/(2*40),0),0)-IF(E7476=1,IF(E7475=0,IF(D7476=1,30,40)*0.18/(2*40),0),0)</f>
        <v/>
      </c>
      <c r="N7476" s="14" t="n">
        <v>0.09</v>
      </c>
      <c r="O7476" s="15">
        <f>K7476*N7476</f>
        <v/>
      </c>
      <c r="P7476">
        <f>IF(E7476=0,0.3,IF(D7476=1,IF(C7476&gt;=Params!$B$13-3,IF(C7476&lt;Params!$B$13,Params!$B$20,0.3),0.3),IF(C7476&gt;=Params!$B$15-3,IF(C7476&lt;Params!$B$15,Params!$B$21,0.3),0.3)))</f>
        <v/>
      </c>
    </row>
    <row r="7477" ht="15" customHeight="1" s="1">
      <c r="A7477" s="9" t="n">
        <v>7474</v>
      </c>
      <c r="B7477" s="6" t="inlineStr">
        <is>
          <t>08/11</t>
        </is>
      </c>
      <c r="C7477" s="6" t="n">
        <v>9</v>
      </c>
      <c r="D7477" s="6" t="n">
        <v>1</v>
      </c>
      <c r="E7477" s="10">
        <f>IF(D7477=1, IF(OR(C7477&lt;10, C7477&gt;=15),1,0), IF(OR(C7477&lt;7, C7477&gt;=18),1,0))</f>
        <v/>
      </c>
      <c r="F7477" s="11" t="n">
        <v>4.25</v>
      </c>
      <c r="G7477" s="12">
        <f>0.22*8</f>
        <v/>
      </c>
      <c r="H7477" s="12">
        <f>F7477-G7477</f>
        <v/>
      </c>
      <c r="I7477" s="10">
        <f>IF(E7477=0,"Fora",IF(E7476=0,"Carg xar",IF(H7477&lt;0,IF(M7477&lt;0.9,"Carg FV","Stby"),IF(M7477&gt;P7477,"V2H",IF(M7477&lt;0.9,"Carg xar","Stby")))))</f>
        <v/>
      </c>
      <c r="J7477" s="12">
        <f>IF(OR(I7477="Carg FV",I7477="Carg xar"),MIN(IF(I7477="Carg FV",ABS(H7477),7.4),7.4,MAX(0,(0.9-M7477)*40)*0.95),0)</f>
        <v/>
      </c>
      <c r="K7477" s="12">
        <f>IF(I7477="V2H",MIN(MAX(0,H7477),7.4,MAX(0,(M7477-P7477)*40)*0.95),0)</f>
        <v/>
      </c>
      <c r="L7477" s="12">
        <f>IF(E7477=0,0,MAX(0,H7477-K7477))</f>
        <v/>
      </c>
      <c r="M7477" s="13">
        <f>M7476+J7476/40-IF(I7476="V2H",K7476/(0.95*40),0)-IF(E7477=0,IF(E7476=1,IF(D7477=1,30,40)*0.18/(2*40),0),0)-IF(E7477=1,IF(E7476=0,IF(D7477=1,30,40)*0.18/(2*40),0),0)</f>
        <v/>
      </c>
      <c r="N7477" s="14" t="n">
        <v>0.09</v>
      </c>
      <c r="O7477" s="15">
        <f>K7477*N7477</f>
        <v/>
      </c>
      <c r="P7477">
        <f>IF(E7477=0,0.3,IF(D7477=1,IF(C7477&gt;=Params!$B$13-3,IF(C7477&lt;Params!$B$13,Params!$B$20,0.3),0.3),IF(C7477&gt;=Params!$B$15-3,IF(C7477&lt;Params!$B$15,Params!$B$21,0.3),0.3)))</f>
        <v/>
      </c>
    </row>
    <row r="7478" ht="15" customHeight="1" s="1">
      <c r="A7478" s="9" t="n">
        <v>7475</v>
      </c>
      <c r="B7478" s="6" t="inlineStr">
        <is>
          <t>08/11</t>
        </is>
      </c>
      <c r="C7478" s="6" t="n">
        <v>10</v>
      </c>
      <c r="D7478" s="6" t="n">
        <v>1</v>
      </c>
      <c r="E7478" s="10">
        <f>IF(D7478=1, IF(OR(C7478&lt;10, C7478&gt;=15),1,0), IF(OR(C7478&lt;7, C7478&gt;=18),1,0))</f>
        <v/>
      </c>
      <c r="F7478" s="11" t="n">
        <v>2.832</v>
      </c>
      <c r="G7478" s="12">
        <f>0.4*8</f>
        <v/>
      </c>
      <c r="H7478" s="12">
        <f>F7478-G7478</f>
        <v/>
      </c>
      <c r="I7478" s="10">
        <f>IF(E7478=0,"Fora",IF(E7477=0,"Carg xar",IF(H7478&lt;0,IF(M7478&lt;0.9,"Carg FV","Stby"),IF(M7478&gt;P7478,"V2H",IF(M7478&lt;0.9,"Carg xar","Stby")))))</f>
        <v/>
      </c>
      <c r="J7478" s="12">
        <f>IF(OR(I7478="Carg FV",I7478="Carg xar"),MIN(IF(I7478="Carg FV",ABS(H7478),7.4),7.4,MAX(0,(0.9-M7478)*40)*0.95),0)</f>
        <v/>
      </c>
      <c r="K7478" s="12">
        <f>IF(I7478="V2H",MIN(MAX(0,H7478),7.4,MAX(0,(M7478-P7478)*40)*0.95),0)</f>
        <v/>
      </c>
      <c r="L7478" s="12">
        <f>IF(E7478=0,0,MAX(0,H7478-K7478))</f>
        <v/>
      </c>
      <c r="M7478" s="13">
        <f>M7477+J7477/40-IF(I7477="V2H",K7477/(0.95*40),0)-IF(E7478=0,IF(E7477=1,IF(D7478=1,30,40)*0.18/(2*40),0),0)-IF(E7478=1,IF(E7477=0,IF(D7478=1,30,40)*0.18/(2*40),0),0)</f>
        <v/>
      </c>
      <c r="N7478" s="14" t="n">
        <v>0.09</v>
      </c>
      <c r="O7478" s="15">
        <f>K7478*N7478</f>
        <v/>
      </c>
      <c r="P7478">
        <f>IF(E7478=0,0.3,IF(D7478=1,IF(C7478&gt;=Params!$B$13-3,IF(C7478&lt;Params!$B$13,Params!$B$20,0.3),0.3),IF(C7478&gt;=Params!$B$15-3,IF(C7478&lt;Params!$B$15,Params!$B$21,0.3),0.3)))</f>
        <v/>
      </c>
    </row>
    <row r="7479" ht="15" customHeight="1" s="1">
      <c r="A7479" s="9" t="n">
        <v>7476</v>
      </c>
      <c r="B7479" s="6" t="inlineStr">
        <is>
          <t>08/11</t>
        </is>
      </c>
      <c r="C7479" s="6" t="n">
        <v>11</v>
      </c>
      <c r="D7479" s="6" t="n">
        <v>1</v>
      </c>
      <c r="E7479" s="10">
        <f>IF(D7479=1, IF(OR(C7479&lt;10, C7479&gt;=15),1,0), IF(OR(C7479&lt;7, C7479&gt;=18),1,0))</f>
        <v/>
      </c>
      <c r="F7479" s="11" t="n">
        <v>1.339</v>
      </c>
      <c r="G7479" s="12">
        <f>0.52*8</f>
        <v/>
      </c>
      <c r="H7479" s="12">
        <f>F7479-G7479</f>
        <v/>
      </c>
      <c r="I7479" s="10">
        <f>IF(E7479=0,"Fora",IF(E7478=0,"Carg xar",IF(H7479&lt;0,IF(M7479&lt;0.9,"Carg FV","Stby"),IF(M7479&gt;P7479,"V2H",IF(M7479&lt;0.9,"Carg xar","Stby")))))</f>
        <v/>
      </c>
      <c r="J7479" s="12">
        <f>IF(OR(I7479="Carg FV",I7479="Carg xar"),MIN(IF(I7479="Carg FV",ABS(H7479),7.4),7.4,MAX(0,(0.9-M7479)*40)*0.95),0)</f>
        <v/>
      </c>
      <c r="K7479" s="12">
        <f>IF(I7479="V2H",MIN(MAX(0,H7479),7.4,MAX(0,(M7479-P7479)*40)*0.95),0)</f>
        <v/>
      </c>
      <c r="L7479" s="12">
        <f>IF(E7479=0,0,MAX(0,H7479-K7479))</f>
        <v/>
      </c>
      <c r="M7479" s="13">
        <f>M7478+J7478/40-IF(I7478="V2H",K7478/(0.95*40),0)-IF(E7479=0,IF(E7478=1,IF(D7479=1,30,40)*0.18/(2*40),0),0)-IF(E7479=1,IF(E7478=0,IF(D7479=1,30,40)*0.18/(2*40),0),0)</f>
        <v/>
      </c>
      <c r="N7479" s="14" t="n">
        <v>0.09</v>
      </c>
      <c r="O7479" s="15">
        <f>K7479*N7479</f>
        <v/>
      </c>
      <c r="P7479">
        <f>IF(E7479=0,0.3,IF(D7479=1,IF(C7479&gt;=Params!$B$13-3,IF(C7479&lt;Params!$B$13,Params!$B$20,0.3),0.3),IF(C7479&gt;=Params!$B$15-3,IF(C7479&lt;Params!$B$15,Params!$B$21,0.3),0.3)))</f>
        <v/>
      </c>
    </row>
    <row r="7480" ht="15" customHeight="1" s="1">
      <c r="A7480" s="9" t="n">
        <v>7477</v>
      </c>
      <c r="B7480" s="6" t="inlineStr">
        <is>
          <t>08/11</t>
        </is>
      </c>
      <c r="C7480" s="6" t="n">
        <v>12</v>
      </c>
      <c r="D7480" s="6" t="n">
        <v>1</v>
      </c>
      <c r="E7480" s="10">
        <f>IF(D7480=1, IF(OR(C7480&lt;10, C7480&gt;=15),1,0), IF(OR(C7480&lt;7, C7480&gt;=18),1,0))</f>
        <v/>
      </c>
      <c r="F7480" s="11" t="n">
        <v>0</v>
      </c>
      <c r="G7480" s="12">
        <f>0.58*8</f>
        <v/>
      </c>
      <c r="H7480" s="12">
        <f>F7480-G7480</f>
        <v/>
      </c>
      <c r="I7480" s="10">
        <f>IF(E7480=0,"Fora",IF(E7479=0,"Carg xar",IF(H7480&lt;0,IF(M7480&lt;0.9,"Carg FV","Stby"),IF(M7480&gt;P7480,"V2H",IF(M7480&lt;0.9,"Carg xar","Stby")))))</f>
        <v/>
      </c>
      <c r="J7480" s="12">
        <f>IF(OR(I7480="Carg FV",I7480="Carg xar"),MIN(IF(I7480="Carg FV",ABS(H7480),7.4),7.4,MAX(0,(0.9-M7480)*40)*0.95),0)</f>
        <v/>
      </c>
      <c r="K7480" s="12">
        <f>IF(I7480="V2H",MIN(MAX(0,H7480),7.4,MAX(0,(M7480-P7480)*40)*0.95),0)</f>
        <v/>
      </c>
      <c r="L7480" s="12">
        <f>IF(E7480=0,0,MAX(0,H7480-K7480))</f>
        <v/>
      </c>
      <c r="M7480" s="13">
        <f>M7479+J7479/40-IF(I7479="V2H",K7479/(0.95*40),0)-IF(E7480=0,IF(E7479=1,IF(D7480=1,30,40)*0.18/(2*40),0),0)-IF(E7480=1,IF(E7479=0,IF(D7480=1,30,40)*0.18/(2*40),0),0)</f>
        <v/>
      </c>
      <c r="N7480" s="14" t="n">
        <v>0.09</v>
      </c>
      <c r="O7480" s="15">
        <f>K7480*N7480</f>
        <v/>
      </c>
      <c r="P7480">
        <f>IF(E7480=0,0.3,IF(D7480=1,IF(C7480&gt;=Params!$B$13-3,IF(C7480&lt;Params!$B$13,Params!$B$20,0.3),0.3),IF(C7480&gt;=Params!$B$15-3,IF(C7480&lt;Params!$B$15,Params!$B$21,0.3),0.3)))</f>
        <v/>
      </c>
    </row>
    <row r="7481" ht="15" customHeight="1" s="1">
      <c r="A7481" s="9" t="n">
        <v>7478</v>
      </c>
      <c r="B7481" s="6" t="inlineStr">
        <is>
          <t>08/11</t>
        </is>
      </c>
      <c r="C7481" s="6" t="n">
        <v>13</v>
      </c>
      <c r="D7481" s="6" t="n">
        <v>1</v>
      </c>
      <c r="E7481" s="10">
        <f>IF(D7481=1, IF(OR(C7481&lt;10, C7481&gt;=15),1,0), IF(OR(C7481&lt;7, C7481&gt;=18),1,0))</f>
        <v/>
      </c>
      <c r="F7481" s="11" t="n">
        <v>0</v>
      </c>
      <c r="G7481" s="12">
        <f>0.55*8</f>
        <v/>
      </c>
      <c r="H7481" s="12">
        <f>F7481-G7481</f>
        <v/>
      </c>
      <c r="I7481" s="10">
        <f>IF(E7481=0,"Fora",IF(E7480=0,"Carg xar",IF(H7481&lt;0,IF(M7481&lt;0.9,"Carg FV","Stby"),IF(M7481&gt;P7481,"V2H",IF(M7481&lt;0.9,"Carg xar","Stby")))))</f>
        <v/>
      </c>
      <c r="J7481" s="12">
        <f>IF(OR(I7481="Carg FV",I7481="Carg xar"),MIN(IF(I7481="Carg FV",ABS(H7481),7.4),7.4,MAX(0,(0.9-M7481)*40)*0.95),0)</f>
        <v/>
      </c>
      <c r="K7481" s="12">
        <f>IF(I7481="V2H",MIN(MAX(0,H7481),7.4,MAX(0,(M7481-P7481)*40)*0.95),0)</f>
        <v/>
      </c>
      <c r="L7481" s="12">
        <f>IF(E7481=0,0,MAX(0,H7481-K7481))</f>
        <v/>
      </c>
      <c r="M7481" s="13">
        <f>M7480+J7480/40-IF(I7480="V2H",K7480/(0.95*40),0)-IF(E7481=0,IF(E7480=1,IF(D7481=1,30,40)*0.18/(2*40),0),0)-IF(E7481=1,IF(E7480=0,IF(D7481=1,30,40)*0.18/(2*40),0),0)</f>
        <v/>
      </c>
      <c r="N7481" s="14" t="n">
        <v>0.09</v>
      </c>
      <c r="O7481" s="15">
        <f>K7481*N7481</f>
        <v/>
      </c>
      <c r="P7481">
        <f>IF(E7481=0,0.3,IF(D7481=1,IF(C7481&gt;=Params!$B$13-3,IF(C7481&lt;Params!$B$13,Params!$B$20,0.3),0.3),IF(C7481&gt;=Params!$B$15-3,IF(C7481&lt;Params!$B$15,Params!$B$21,0.3),0.3)))</f>
        <v/>
      </c>
    </row>
    <row r="7482" ht="15" customHeight="1" s="1">
      <c r="A7482" s="9" t="n">
        <v>7479</v>
      </c>
      <c r="B7482" s="6" t="inlineStr">
        <is>
          <t>08/11</t>
        </is>
      </c>
      <c r="C7482" s="6" t="n">
        <v>14</v>
      </c>
      <c r="D7482" s="6" t="n">
        <v>1</v>
      </c>
      <c r="E7482" s="10">
        <f>IF(D7482=1, IF(OR(C7482&lt;10, C7482&gt;=15),1,0), IF(OR(C7482&lt;7, C7482&gt;=18),1,0))</f>
        <v/>
      </c>
      <c r="F7482" s="11" t="n">
        <v>0</v>
      </c>
      <c r="G7482" s="12">
        <f>0.42*8</f>
        <v/>
      </c>
      <c r="H7482" s="12">
        <f>F7482-G7482</f>
        <v/>
      </c>
      <c r="I7482" s="10">
        <f>IF(E7482=0,"Fora",IF(E7481=0,"Carg xar",IF(H7482&lt;0,IF(M7482&lt;0.9,"Carg FV","Stby"),IF(M7482&gt;P7482,"V2H",IF(M7482&lt;0.9,"Carg xar","Stby")))))</f>
        <v/>
      </c>
      <c r="J7482" s="12">
        <f>IF(OR(I7482="Carg FV",I7482="Carg xar"),MIN(IF(I7482="Carg FV",ABS(H7482),7.4),7.4,MAX(0,(0.9-M7482)*40)*0.95),0)</f>
        <v/>
      </c>
      <c r="K7482" s="12">
        <f>IF(I7482="V2H",MIN(MAX(0,H7482),7.4,MAX(0,(M7482-P7482)*40)*0.95),0)</f>
        <v/>
      </c>
      <c r="L7482" s="12">
        <f>IF(E7482=0,0,MAX(0,H7482-K7482))</f>
        <v/>
      </c>
      <c r="M7482" s="13">
        <f>M7481+J7481/40-IF(I7481="V2H",K7481/(0.95*40),0)-IF(E7482=0,IF(E7481=1,IF(D7482=1,30,40)*0.18/(2*40),0),0)-IF(E7482=1,IF(E7481=0,IF(D7482=1,30,40)*0.18/(2*40),0),0)</f>
        <v/>
      </c>
      <c r="N7482" s="14" t="n">
        <v>0.09</v>
      </c>
      <c r="O7482" s="15">
        <f>K7482*N7482</f>
        <v/>
      </c>
      <c r="P7482">
        <f>IF(E7482=0,0.3,IF(D7482=1,IF(C7482&gt;=Params!$B$13-3,IF(C7482&lt;Params!$B$13,Params!$B$20,0.3),0.3),IF(C7482&gt;=Params!$B$15-3,IF(C7482&lt;Params!$B$15,Params!$B$21,0.3),0.3)))</f>
        <v/>
      </c>
    </row>
    <row r="7483" ht="15" customHeight="1" s="1">
      <c r="A7483" s="9" t="n">
        <v>7480</v>
      </c>
      <c r="B7483" s="6" t="inlineStr">
        <is>
          <t>08/11</t>
        </is>
      </c>
      <c r="C7483" s="6" t="n">
        <v>15</v>
      </c>
      <c r="D7483" s="6" t="n">
        <v>1</v>
      </c>
      <c r="E7483" s="10">
        <f>IF(D7483=1, IF(OR(C7483&lt;10, C7483&gt;=15),1,0), IF(OR(C7483&lt;7, C7483&gt;=18),1,0))</f>
        <v/>
      </c>
      <c r="F7483" s="11" t="n">
        <v>0</v>
      </c>
      <c r="G7483" s="12">
        <f>0.25*8</f>
        <v/>
      </c>
      <c r="H7483" s="12">
        <f>F7483-G7483</f>
        <v/>
      </c>
      <c r="I7483" s="10">
        <f>IF(E7483=0,"Fora",IF(E7482=0,"Carg xar",IF(H7483&lt;0,IF(M7483&lt;0.9,"Carg FV","Stby"),IF(M7483&gt;P7483,"V2H",IF(M7483&lt;0.9,"Carg xar","Stby")))))</f>
        <v/>
      </c>
      <c r="J7483" s="12">
        <f>IF(OR(I7483="Carg FV",I7483="Carg xar"),MIN(IF(I7483="Carg FV",ABS(H7483),7.4),7.4,MAX(0,(0.9-M7483)*40)*0.95),0)</f>
        <v/>
      </c>
      <c r="K7483" s="12">
        <f>IF(I7483="V2H",MIN(MAX(0,H7483),7.4,MAX(0,(M7483-P7483)*40)*0.95),0)</f>
        <v/>
      </c>
      <c r="L7483" s="12">
        <f>IF(E7483=0,0,MAX(0,H7483-K7483))</f>
        <v/>
      </c>
      <c r="M7483" s="13">
        <f>M7482+J7482/40-IF(I7482="V2H",K7482/(0.95*40),0)-IF(E7483=0,IF(E7482=1,IF(D7483=1,30,40)*0.18/(2*40),0),0)-IF(E7483=1,IF(E7482=0,IF(D7483=1,30,40)*0.18/(2*40),0),0)</f>
        <v/>
      </c>
      <c r="N7483" s="14" t="n">
        <v>0.09</v>
      </c>
      <c r="O7483" s="15">
        <f>K7483*N7483</f>
        <v/>
      </c>
      <c r="P7483">
        <f>IF(E7483=0,0.3,IF(D7483=1,IF(C7483&gt;=Params!$B$13-3,IF(C7483&lt;Params!$B$13,Params!$B$20,0.3),0.3),IF(C7483&gt;=Params!$B$15-3,IF(C7483&lt;Params!$B$15,Params!$B$21,0.3),0.3)))</f>
        <v/>
      </c>
    </row>
    <row r="7484" ht="15" customHeight="1" s="1">
      <c r="A7484" s="9" t="n">
        <v>7481</v>
      </c>
      <c r="B7484" s="6" t="inlineStr">
        <is>
          <t>08/11</t>
        </is>
      </c>
      <c r="C7484" s="6" t="n">
        <v>16</v>
      </c>
      <c r="D7484" s="6" t="n">
        <v>1</v>
      </c>
      <c r="E7484" s="10">
        <f>IF(D7484=1, IF(OR(C7484&lt;10, C7484&gt;=15),1,0), IF(OR(C7484&lt;7, C7484&gt;=18),1,0))</f>
        <v/>
      </c>
      <c r="F7484" s="11" t="n">
        <v>0</v>
      </c>
      <c r="G7484" s="12">
        <f>0.08*8</f>
        <v/>
      </c>
      <c r="H7484" s="12">
        <f>F7484-G7484</f>
        <v/>
      </c>
      <c r="I7484" s="10">
        <f>IF(E7484=0,"Fora",IF(E7483=0,"Carg xar",IF(H7484&lt;0,IF(M7484&lt;0.9,"Carg FV","Stby"),IF(M7484&gt;P7484,"V2H",IF(M7484&lt;0.9,"Carg xar","Stby")))))</f>
        <v/>
      </c>
      <c r="J7484" s="12">
        <f>IF(OR(I7484="Carg FV",I7484="Carg xar"),MIN(IF(I7484="Carg FV",ABS(H7484),7.4),7.4,MAX(0,(0.9-M7484)*40)*0.95),0)</f>
        <v/>
      </c>
      <c r="K7484" s="12">
        <f>IF(I7484="V2H",MIN(MAX(0,H7484),7.4,MAX(0,(M7484-P7484)*40)*0.95),0)</f>
        <v/>
      </c>
      <c r="L7484" s="12">
        <f>IF(E7484=0,0,MAX(0,H7484-K7484))</f>
        <v/>
      </c>
      <c r="M7484" s="13">
        <f>M7483+J7483/40-IF(I7483="V2H",K7483/(0.95*40),0)-IF(E7484=0,IF(E7483=1,IF(D7484=1,30,40)*0.18/(2*40),0),0)-IF(E7484=1,IF(E7483=0,IF(D7484=1,30,40)*0.18/(2*40),0),0)</f>
        <v/>
      </c>
      <c r="N7484" s="14" t="n">
        <v>0.09</v>
      </c>
      <c r="O7484" s="15">
        <f>K7484*N7484</f>
        <v/>
      </c>
      <c r="P7484">
        <f>IF(E7484=0,0.3,IF(D7484=1,IF(C7484&gt;=Params!$B$13-3,IF(C7484&lt;Params!$B$13,Params!$B$20,0.3),0.3),IF(C7484&gt;=Params!$B$15-3,IF(C7484&lt;Params!$B$15,Params!$B$21,0.3),0.3)))</f>
        <v/>
      </c>
    </row>
    <row r="7485" ht="15" customHeight="1" s="1">
      <c r="A7485" s="9" t="n">
        <v>7482</v>
      </c>
      <c r="B7485" s="6" t="inlineStr">
        <is>
          <t>08/11</t>
        </is>
      </c>
      <c r="C7485" s="6" t="n">
        <v>17</v>
      </c>
      <c r="D7485" s="6" t="n">
        <v>1</v>
      </c>
      <c r="E7485" s="10">
        <f>IF(D7485=1, IF(OR(C7485&lt;10, C7485&gt;=15),1,0), IF(OR(C7485&lt;7, C7485&gt;=18),1,0))</f>
        <v/>
      </c>
      <c r="F7485" s="11" t="n">
        <v>1.063</v>
      </c>
      <c r="G7485" s="12">
        <f>0*8</f>
        <v/>
      </c>
      <c r="H7485" s="12">
        <f>F7485-G7485</f>
        <v/>
      </c>
      <c r="I7485" s="10">
        <f>IF(E7485=0,"Fora",IF(E7484=0,"Carg xar",IF(H7485&lt;0,IF(M7485&lt;0.9,"Carg FV","Stby"),IF(M7485&gt;P7485,"V2H",IF(M7485&lt;0.9,"Carg xar","Stby")))))</f>
        <v/>
      </c>
      <c r="J7485" s="12">
        <f>IF(OR(I7485="Carg FV",I7485="Carg xar"),MIN(IF(I7485="Carg FV",ABS(H7485),7.4),7.4,MAX(0,(0.9-M7485)*40)*0.95),0)</f>
        <v/>
      </c>
      <c r="K7485" s="12">
        <f>IF(I7485="V2H",MIN(MAX(0,H7485),7.4,MAX(0,(M7485-P7485)*40)*0.95),0)</f>
        <v/>
      </c>
      <c r="L7485" s="12">
        <f>IF(E7485=0,0,MAX(0,H7485-K7485))</f>
        <v/>
      </c>
      <c r="M7485" s="13">
        <f>M7484+J7484/40-IF(I7484="V2H",K7484/(0.95*40),0)-IF(E7485=0,IF(E7484=1,IF(D7485=1,30,40)*0.18/(2*40),0),0)-IF(E7485=1,IF(E7484=0,IF(D7485=1,30,40)*0.18/(2*40),0),0)</f>
        <v/>
      </c>
      <c r="N7485" s="14" t="n">
        <v>0.09</v>
      </c>
      <c r="O7485" s="15">
        <f>K7485*N7485</f>
        <v/>
      </c>
      <c r="P7485">
        <f>IF(E7485=0,0.3,IF(D7485=1,IF(C7485&gt;=Params!$B$13-3,IF(C7485&lt;Params!$B$13,Params!$B$20,0.3),0.3),IF(C7485&gt;=Params!$B$15-3,IF(C7485&lt;Params!$B$15,Params!$B$21,0.3),0.3)))</f>
        <v/>
      </c>
    </row>
    <row r="7486" ht="15" customHeight="1" s="1">
      <c r="A7486" s="9" t="n">
        <v>7483</v>
      </c>
      <c r="B7486" s="6" t="inlineStr">
        <is>
          <t>08/11</t>
        </is>
      </c>
      <c r="C7486" s="6" t="n">
        <v>18</v>
      </c>
      <c r="D7486" s="6" t="n">
        <v>1</v>
      </c>
      <c r="E7486" s="10">
        <f>IF(D7486=1, IF(OR(C7486&lt;10, C7486&gt;=15),1,0), IF(OR(C7486&lt;7, C7486&gt;=18),1,0))</f>
        <v/>
      </c>
      <c r="F7486" s="11" t="n">
        <v>1.072</v>
      </c>
      <c r="G7486" s="12">
        <f>0*8</f>
        <v/>
      </c>
      <c r="H7486" s="12">
        <f>F7486-G7486</f>
        <v/>
      </c>
      <c r="I7486" s="10">
        <f>IF(E7486=0,"Fora",IF(E7485=0,"Carg xar",IF(H7486&lt;0,IF(M7486&lt;0.9,"Carg FV","Stby"),IF(M7486&gt;P7486,"V2H",IF(M7486&lt;0.9,"Carg xar","Stby")))))</f>
        <v/>
      </c>
      <c r="J7486" s="12">
        <f>IF(OR(I7486="Carg FV",I7486="Carg xar"),MIN(IF(I7486="Carg FV",ABS(H7486),7.4),7.4,MAX(0,(0.9-M7486)*40)*0.95),0)</f>
        <v/>
      </c>
      <c r="K7486" s="12">
        <f>IF(I7486="V2H",MIN(MAX(0,H7486),7.4,MAX(0,(M7486-P7486)*40)*0.95),0)</f>
        <v/>
      </c>
      <c r="L7486" s="12">
        <f>IF(E7486=0,0,MAX(0,H7486-K7486))</f>
        <v/>
      </c>
      <c r="M7486" s="13">
        <f>M7485+J7485/40-IF(I7485="V2H",K7485/(0.95*40),0)-IF(E7486=0,IF(E7485=1,IF(D7486=1,30,40)*0.18/(2*40),0),0)-IF(E7486=1,IF(E7485=0,IF(D7486=1,30,40)*0.18/(2*40),0),0)</f>
        <v/>
      </c>
      <c r="N7486" s="14" t="n">
        <v>0.09</v>
      </c>
      <c r="O7486" s="15">
        <f>K7486*N7486</f>
        <v/>
      </c>
      <c r="P7486">
        <f>IF(E7486=0,0.3,IF(D7486=1,IF(C7486&gt;=Params!$B$13-3,IF(C7486&lt;Params!$B$13,Params!$B$20,0.3),0.3),IF(C7486&gt;=Params!$B$15-3,IF(C7486&lt;Params!$B$15,Params!$B$21,0.3),0.3)))</f>
        <v/>
      </c>
    </row>
    <row r="7487" ht="15" customHeight="1" s="1">
      <c r="A7487" s="9" t="n">
        <v>7484</v>
      </c>
      <c r="B7487" s="6" t="inlineStr">
        <is>
          <t>08/11</t>
        </is>
      </c>
      <c r="C7487" s="6" t="n">
        <v>19</v>
      </c>
      <c r="D7487" s="6" t="n">
        <v>1</v>
      </c>
      <c r="E7487" s="10">
        <f>IF(D7487=1, IF(OR(C7487&lt;10, C7487&gt;=15),1,0), IF(OR(C7487&lt;7, C7487&gt;=18),1,0))</f>
        <v/>
      </c>
      <c r="F7487" s="11" t="n">
        <v>0.929</v>
      </c>
      <c r="G7487" s="12">
        <f>0*8</f>
        <v/>
      </c>
      <c r="H7487" s="12">
        <f>F7487-G7487</f>
        <v/>
      </c>
      <c r="I7487" s="10">
        <f>IF(E7487=0,"Fora",IF(E7486=0,"Carg xar",IF(H7487&lt;0,IF(M7487&lt;0.9,"Carg FV","Stby"),IF(M7487&gt;P7487,"V2H",IF(M7487&lt;0.9,"Carg xar","Stby")))))</f>
        <v/>
      </c>
      <c r="J7487" s="12">
        <f>IF(OR(I7487="Carg FV",I7487="Carg xar"),MIN(IF(I7487="Carg FV",ABS(H7487),7.4),7.4,MAX(0,(0.9-M7487)*40)*0.95),0)</f>
        <v/>
      </c>
      <c r="K7487" s="12">
        <f>IF(I7487="V2H",MIN(MAX(0,H7487),7.4,MAX(0,(M7487-P7487)*40)*0.95),0)</f>
        <v/>
      </c>
      <c r="L7487" s="12">
        <f>IF(E7487=0,0,MAX(0,H7487-K7487))</f>
        <v/>
      </c>
      <c r="M7487" s="13">
        <f>M7486+J7486/40-IF(I7486="V2H",K7486/(0.95*40),0)-IF(E7487=0,IF(E7486=1,IF(D7487=1,30,40)*0.18/(2*40),0),0)-IF(E7487=1,IF(E7486=0,IF(D7487=1,30,40)*0.18/(2*40),0),0)</f>
        <v/>
      </c>
      <c r="N7487" s="14" t="n">
        <v>0.09</v>
      </c>
      <c r="O7487" s="15">
        <f>K7487*N7487</f>
        <v/>
      </c>
      <c r="P7487">
        <f>IF(E7487=0,0.3,IF(D7487=1,IF(C7487&gt;=Params!$B$13-3,IF(C7487&lt;Params!$B$13,Params!$B$20,0.3),0.3),IF(C7487&gt;=Params!$B$15-3,IF(C7487&lt;Params!$B$15,Params!$B$21,0.3),0.3)))</f>
        <v/>
      </c>
    </row>
    <row r="7488" ht="15" customHeight="1" s="1">
      <c r="A7488" s="9" t="n">
        <v>7485</v>
      </c>
      <c r="B7488" s="6" t="inlineStr">
        <is>
          <t>08/11</t>
        </is>
      </c>
      <c r="C7488" s="6" t="n">
        <v>20</v>
      </c>
      <c r="D7488" s="6" t="n">
        <v>1</v>
      </c>
      <c r="E7488" s="10">
        <f>IF(D7488=1, IF(OR(C7488&lt;10, C7488&gt;=15),1,0), IF(OR(C7488&lt;7, C7488&gt;=18),1,0))</f>
        <v/>
      </c>
      <c r="F7488" s="11" t="n">
        <v>2.431</v>
      </c>
      <c r="G7488" s="12">
        <f>0*8</f>
        <v/>
      </c>
      <c r="H7488" s="12">
        <f>F7488-G7488</f>
        <v/>
      </c>
      <c r="I7488" s="10">
        <f>IF(E7488=0,"Fora",IF(E7487=0,"Carg xar",IF(H7488&lt;0,IF(M7488&lt;0.9,"Carg FV","Stby"),IF(M7488&gt;P7488,"V2H",IF(M7488&lt;0.9,"Carg xar","Stby")))))</f>
        <v/>
      </c>
      <c r="J7488" s="12">
        <f>IF(OR(I7488="Carg FV",I7488="Carg xar"),MIN(IF(I7488="Carg FV",ABS(H7488),7.4),7.4,MAX(0,(0.9-M7488)*40)*0.95),0)</f>
        <v/>
      </c>
      <c r="K7488" s="12">
        <f>IF(I7488="V2H",MIN(MAX(0,H7488),7.4,MAX(0,(M7488-P7488)*40)*0.95),0)</f>
        <v/>
      </c>
      <c r="L7488" s="12">
        <f>IF(E7488=0,0,MAX(0,H7488-K7488))</f>
        <v/>
      </c>
      <c r="M7488" s="13">
        <f>M7487+J7487/40-IF(I7487="V2H",K7487/(0.95*40),0)-IF(E7488=0,IF(E7487=1,IF(D7488=1,30,40)*0.18/(2*40),0),0)-IF(E7488=1,IF(E7487=0,IF(D7488=1,30,40)*0.18/(2*40),0),0)</f>
        <v/>
      </c>
      <c r="N7488" s="14" t="n">
        <v>0.09</v>
      </c>
      <c r="O7488" s="15">
        <f>K7488*N7488</f>
        <v/>
      </c>
      <c r="P7488">
        <f>IF(E7488=0,0.3,IF(D7488=1,IF(C7488&gt;=Params!$B$13-3,IF(C7488&lt;Params!$B$13,Params!$B$20,0.3),0.3),IF(C7488&gt;=Params!$B$15-3,IF(C7488&lt;Params!$B$15,Params!$B$21,0.3),0.3)))</f>
        <v/>
      </c>
    </row>
    <row r="7489" ht="15" customHeight="1" s="1">
      <c r="A7489" s="9" t="n">
        <v>7486</v>
      </c>
      <c r="B7489" s="6" t="inlineStr">
        <is>
          <t>08/11</t>
        </is>
      </c>
      <c r="C7489" s="6" t="n">
        <v>21</v>
      </c>
      <c r="D7489" s="6" t="n">
        <v>1</v>
      </c>
      <c r="E7489" s="10">
        <f>IF(D7489=1, IF(OR(C7489&lt;10, C7489&gt;=15),1,0), IF(OR(C7489&lt;7, C7489&gt;=18),1,0))</f>
        <v/>
      </c>
      <c r="F7489" s="11" t="n">
        <v>0.512</v>
      </c>
      <c r="G7489" s="12">
        <f>0*8</f>
        <v/>
      </c>
      <c r="H7489" s="12">
        <f>F7489-G7489</f>
        <v/>
      </c>
      <c r="I7489" s="10">
        <f>IF(E7489=0,"Fora",IF(E7488=0,"Carg xar",IF(H7489&lt;0,IF(M7489&lt;0.9,"Carg FV","Stby"),IF(M7489&gt;P7489,"V2H",IF(M7489&lt;0.9,"Carg xar","Stby")))))</f>
        <v/>
      </c>
      <c r="J7489" s="12">
        <f>IF(OR(I7489="Carg FV",I7489="Carg xar"),MIN(IF(I7489="Carg FV",ABS(H7489),7.4),7.4,MAX(0,(0.9-M7489)*40)*0.95),0)</f>
        <v/>
      </c>
      <c r="K7489" s="12">
        <f>IF(I7489="V2H",MIN(MAX(0,H7489),7.4,MAX(0,(M7489-P7489)*40)*0.95),0)</f>
        <v/>
      </c>
      <c r="L7489" s="12">
        <f>IF(E7489=0,0,MAX(0,H7489-K7489))</f>
        <v/>
      </c>
      <c r="M7489" s="13">
        <f>M7488+J7488/40-IF(I7488="V2H",K7488/(0.95*40),0)-IF(E7489=0,IF(E7488=1,IF(D7489=1,30,40)*0.18/(2*40),0),0)-IF(E7489=1,IF(E7488=0,IF(D7489=1,30,40)*0.18/(2*40),0),0)</f>
        <v/>
      </c>
      <c r="N7489" s="14" t="n">
        <v>0.09</v>
      </c>
      <c r="O7489" s="15">
        <f>K7489*N7489</f>
        <v/>
      </c>
      <c r="P7489">
        <f>IF(E7489=0,0.3,IF(D7489=1,IF(C7489&gt;=Params!$B$13-3,IF(C7489&lt;Params!$B$13,Params!$B$20,0.3),0.3),IF(C7489&gt;=Params!$B$15-3,IF(C7489&lt;Params!$B$15,Params!$B$21,0.3),0.3)))</f>
        <v/>
      </c>
    </row>
    <row r="7490" ht="15" customHeight="1" s="1">
      <c r="A7490" s="9" t="n">
        <v>7487</v>
      </c>
      <c r="B7490" s="6" t="inlineStr">
        <is>
          <t>08/11</t>
        </is>
      </c>
      <c r="C7490" s="6" t="n">
        <v>22</v>
      </c>
      <c r="D7490" s="6" t="n">
        <v>1</v>
      </c>
      <c r="E7490" s="10">
        <f>IF(D7490=1, IF(OR(C7490&lt;10, C7490&gt;=15),1,0), IF(OR(C7490&lt;7, C7490&gt;=18),1,0))</f>
        <v/>
      </c>
      <c r="F7490" s="11" t="n">
        <v>0.292</v>
      </c>
      <c r="G7490" s="12">
        <f>0*8</f>
        <v/>
      </c>
      <c r="H7490" s="12">
        <f>F7490-G7490</f>
        <v/>
      </c>
      <c r="I7490" s="10">
        <f>IF(E7490=0,"Fora",IF(E7489=0,"Carg xar",IF(H7490&lt;0,IF(M7490&lt;0.9,"Carg FV","Stby"),IF(M7490&gt;P7490,"V2H",IF(M7490&lt;0.9,"Carg xar","Stby")))))</f>
        <v/>
      </c>
      <c r="J7490" s="12">
        <f>IF(OR(I7490="Carg FV",I7490="Carg xar"),MIN(IF(I7490="Carg FV",ABS(H7490),7.4),7.4,MAX(0,(0.9-M7490)*40)*0.95),0)</f>
        <v/>
      </c>
      <c r="K7490" s="12">
        <f>IF(I7490="V2H",MIN(MAX(0,H7490),7.4,MAX(0,(M7490-P7490)*40)*0.95),0)</f>
        <v/>
      </c>
      <c r="L7490" s="12">
        <f>IF(E7490=0,0,MAX(0,H7490-K7490))</f>
        <v/>
      </c>
      <c r="M7490" s="13">
        <f>M7489+J7489/40-IF(I7489="V2H",K7489/(0.95*40),0)-IF(E7490=0,IF(E7489=1,IF(D7490=1,30,40)*0.18/(2*40),0),0)-IF(E7490=1,IF(E7489=0,IF(D7490=1,30,40)*0.18/(2*40),0),0)</f>
        <v/>
      </c>
      <c r="N7490" s="14" t="n">
        <v>0.09</v>
      </c>
      <c r="O7490" s="15">
        <f>K7490*N7490</f>
        <v/>
      </c>
      <c r="P7490">
        <f>IF(E7490=0,0.3,IF(D7490=1,IF(C7490&gt;=Params!$B$13-3,IF(C7490&lt;Params!$B$13,Params!$B$20,0.3),0.3),IF(C7490&gt;=Params!$B$15-3,IF(C7490&lt;Params!$B$15,Params!$B$21,0.3),0.3)))</f>
        <v/>
      </c>
    </row>
    <row r="7491" ht="15" customHeight="1" s="1">
      <c r="A7491" s="9" t="n">
        <v>7488</v>
      </c>
      <c r="B7491" s="6" t="inlineStr">
        <is>
          <t>08/11</t>
        </is>
      </c>
      <c r="C7491" s="6" t="n">
        <v>23</v>
      </c>
      <c r="D7491" s="6" t="n">
        <v>1</v>
      </c>
      <c r="E7491" s="10">
        <f>IF(D7491=1, IF(OR(C7491&lt;10, C7491&gt;=15),1,0), IF(OR(C7491&lt;7, C7491&gt;=18),1,0))</f>
        <v/>
      </c>
      <c r="F7491" s="11" t="n">
        <v>1.253</v>
      </c>
      <c r="G7491" s="12">
        <f>0*8</f>
        <v/>
      </c>
      <c r="H7491" s="12">
        <f>F7491-G7491</f>
        <v/>
      </c>
      <c r="I7491" s="10">
        <f>IF(E7491=0,"Fora",IF(E7490=0,"Carg xar",IF(H7491&lt;0,IF(M7491&lt;0.9,"Carg FV","Stby"),IF(M7491&gt;P7491,"V2H",IF(M7491&lt;0.9,"Carg xar","Stby")))))</f>
        <v/>
      </c>
      <c r="J7491" s="12">
        <f>IF(OR(I7491="Carg FV",I7491="Carg xar"),MIN(IF(I7491="Carg FV",ABS(H7491),7.4),7.4,MAX(0,(0.9-M7491)*40)*0.95),0)</f>
        <v/>
      </c>
      <c r="K7491" s="12">
        <f>IF(I7491="V2H",MIN(MAX(0,H7491),7.4,MAX(0,(M7491-P7491)*40)*0.95),0)</f>
        <v/>
      </c>
      <c r="L7491" s="12">
        <f>IF(E7491=0,0,MAX(0,H7491-K7491))</f>
        <v/>
      </c>
      <c r="M7491" s="13">
        <f>M7490+J7490/40-IF(I7490="V2H",K7490/(0.95*40),0)-IF(E7491=0,IF(E7490=1,IF(D7491=1,30,40)*0.18/(2*40),0),0)-IF(E7491=1,IF(E7490=0,IF(D7491=1,30,40)*0.18/(2*40),0),0)</f>
        <v/>
      </c>
      <c r="N7491" s="14" t="n">
        <v>0.09</v>
      </c>
      <c r="O7491" s="15">
        <f>K7491*N7491</f>
        <v/>
      </c>
      <c r="P7491">
        <f>IF(E7491=0,0.3,IF(D7491=1,IF(C7491&gt;=Params!$B$13-3,IF(C7491&lt;Params!$B$13,Params!$B$20,0.3),0.3),IF(C7491&gt;=Params!$B$15-3,IF(C7491&lt;Params!$B$15,Params!$B$21,0.3),0.3)))</f>
        <v/>
      </c>
    </row>
    <row r="7492" ht="15" customHeight="1" s="1">
      <c r="A7492" s="9" t="n">
        <v>7489</v>
      </c>
      <c r="B7492" s="6" t="inlineStr">
        <is>
          <t>09/11</t>
        </is>
      </c>
      <c r="C7492" s="6" t="n">
        <v>0</v>
      </c>
      <c r="D7492" s="6" t="n">
        <v>1</v>
      </c>
      <c r="E7492" s="10">
        <f>IF(D7492=1, IF(OR(C7492&lt;10, C7492&gt;=15),1,0), IF(OR(C7492&lt;7, C7492&gt;=18),1,0))</f>
        <v/>
      </c>
      <c r="F7492" s="11" t="n">
        <v>2.519</v>
      </c>
      <c r="G7492" s="12">
        <f>0*8</f>
        <v/>
      </c>
      <c r="H7492" s="12">
        <f>F7492-G7492</f>
        <v/>
      </c>
      <c r="I7492" s="10">
        <f>IF(E7492=0,"Fora",IF(E7491=0,"Carg xar",IF(H7492&lt;0,IF(M7492&lt;0.9,"Carg FV","Stby"),IF(M7492&gt;P7492,"V2H",IF(M7492&lt;0.9,"Carg xar","Stby")))))</f>
        <v/>
      </c>
      <c r="J7492" s="12">
        <f>IF(OR(I7492="Carg FV",I7492="Carg xar"),MIN(IF(I7492="Carg FV",ABS(H7492),7.4),7.4,MAX(0,(0.9-M7492)*40)*0.95),0)</f>
        <v/>
      </c>
      <c r="K7492" s="12">
        <f>IF(I7492="V2H",MIN(MAX(0,H7492),7.4,MAX(0,(M7492-P7492)*40)*0.95),0)</f>
        <v/>
      </c>
      <c r="L7492" s="12">
        <f>IF(E7492=0,0,MAX(0,H7492-K7492))</f>
        <v/>
      </c>
      <c r="M7492" s="13">
        <f>M7491+J7491/40-IF(I7491="V2H",K7491/(0.95*40),0)-IF(E7492=0,IF(E7491=1,IF(D7492=1,30,40)*0.18/(2*40),0),0)-IF(E7492=1,IF(E7491=0,IF(D7492=1,30,40)*0.18/(2*40),0),0)</f>
        <v/>
      </c>
      <c r="N7492" s="14" t="n">
        <v>0.09</v>
      </c>
      <c r="O7492" s="15">
        <f>K7492*N7492</f>
        <v/>
      </c>
      <c r="P7492">
        <f>IF(E7492=0,0.3,IF(D7492=1,IF(C7492&gt;=Params!$B$13-3,IF(C7492&lt;Params!$B$13,Params!$B$20,0.3),0.3),IF(C7492&gt;=Params!$B$15-3,IF(C7492&lt;Params!$B$15,Params!$B$21,0.3),0.3)))</f>
        <v/>
      </c>
    </row>
    <row r="7493" ht="15" customHeight="1" s="1">
      <c r="A7493" s="9" t="n">
        <v>7490</v>
      </c>
      <c r="B7493" s="6" t="inlineStr">
        <is>
          <t>09/11</t>
        </is>
      </c>
      <c r="C7493" s="6" t="n">
        <v>1</v>
      </c>
      <c r="D7493" s="6" t="n">
        <v>1</v>
      </c>
      <c r="E7493" s="10">
        <f>IF(D7493=1, IF(OR(C7493&lt;10, C7493&gt;=15),1,0), IF(OR(C7493&lt;7, C7493&gt;=18),1,0))</f>
        <v/>
      </c>
      <c r="F7493" s="11" t="n">
        <v>1.913</v>
      </c>
      <c r="G7493" s="12">
        <f>0*8</f>
        <v/>
      </c>
      <c r="H7493" s="12">
        <f>F7493-G7493</f>
        <v/>
      </c>
      <c r="I7493" s="10">
        <f>IF(E7493=0,"Fora",IF(E7492=0,"Carg xar",IF(H7493&lt;0,IF(M7493&lt;0.9,"Carg FV","Stby"),IF(M7493&gt;P7493,"V2H",IF(M7493&lt;0.9,"Carg xar","Stby")))))</f>
        <v/>
      </c>
      <c r="J7493" s="12">
        <f>IF(OR(I7493="Carg FV",I7493="Carg xar"),MIN(IF(I7493="Carg FV",ABS(H7493),7.4),7.4,MAX(0,(0.9-M7493)*40)*0.95),0)</f>
        <v/>
      </c>
      <c r="K7493" s="12">
        <f>IF(I7493="V2H",MIN(MAX(0,H7493),7.4,MAX(0,(M7493-P7493)*40)*0.95),0)</f>
        <v/>
      </c>
      <c r="L7493" s="12">
        <f>IF(E7493=0,0,MAX(0,H7493-K7493))</f>
        <v/>
      </c>
      <c r="M7493" s="13">
        <f>M7492+J7492/40-IF(I7492="V2H",K7492/(0.95*40),0)-IF(E7493=0,IF(E7492=1,IF(D7493=1,30,40)*0.18/(2*40),0),0)-IF(E7493=1,IF(E7492=0,IF(D7493=1,30,40)*0.18/(2*40),0),0)</f>
        <v/>
      </c>
      <c r="N7493" s="14" t="n">
        <v>0.09</v>
      </c>
      <c r="O7493" s="15">
        <f>K7493*N7493</f>
        <v/>
      </c>
      <c r="P7493">
        <f>IF(E7493=0,0.3,IF(D7493=1,IF(C7493&gt;=Params!$B$13-3,IF(C7493&lt;Params!$B$13,Params!$B$20,0.3),0.3),IF(C7493&gt;=Params!$B$15-3,IF(C7493&lt;Params!$B$15,Params!$B$21,0.3),0.3)))</f>
        <v/>
      </c>
    </row>
    <row r="7494" ht="15" customHeight="1" s="1">
      <c r="A7494" s="9" t="n">
        <v>7491</v>
      </c>
      <c r="B7494" s="6" t="inlineStr">
        <is>
          <t>09/11</t>
        </is>
      </c>
      <c r="C7494" s="6" t="n">
        <v>2</v>
      </c>
      <c r="D7494" s="6" t="n">
        <v>1</v>
      </c>
      <c r="E7494" s="10">
        <f>IF(D7494=1, IF(OR(C7494&lt;10, C7494&gt;=15),1,0), IF(OR(C7494&lt;7, C7494&gt;=18),1,0))</f>
        <v/>
      </c>
      <c r="F7494" s="11" t="n">
        <v>1.903</v>
      </c>
      <c r="G7494" s="12">
        <f>0*8</f>
        <v/>
      </c>
      <c r="H7494" s="12">
        <f>F7494-G7494</f>
        <v/>
      </c>
      <c r="I7494" s="10">
        <f>IF(E7494=0,"Fora",IF(E7493=0,"Carg xar",IF(H7494&lt;0,IF(M7494&lt;0.9,"Carg FV","Stby"),IF(M7494&gt;P7494,"V2H",IF(M7494&lt;0.9,"Carg xar","Stby")))))</f>
        <v/>
      </c>
      <c r="J7494" s="12">
        <f>IF(OR(I7494="Carg FV",I7494="Carg xar"),MIN(IF(I7494="Carg FV",ABS(H7494),7.4),7.4,MAX(0,(0.9-M7494)*40)*0.95),0)</f>
        <v/>
      </c>
      <c r="K7494" s="12">
        <f>IF(I7494="V2H",MIN(MAX(0,H7494),7.4,MAX(0,(M7494-P7494)*40)*0.95),0)</f>
        <v/>
      </c>
      <c r="L7494" s="12">
        <f>IF(E7494=0,0,MAX(0,H7494-K7494))</f>
        <v/>
      </c>
      <c r="M7494" s="13">
        <f>M7493+J7493/40-IF(I7493="V2H",K7493/(0.95*40),0)-IF(E7494=0,IF(E7493=1,IF(D7494=1,30,40)*0.18/(2*40),0),0)-IF(E7494=1,IF(E7493=0,IF(D7494=1,30,40)*0.18/(2*40),0),0)</f>
        <v/>
      </c>
      <c r="N7494" s="14" t="n">
        <v>0.09</v>
      </c>
      <c r="O7494" s="15">
        <f>K7494*N7494</f>
        <v/>
      </c>
      <c r="P7494">
        <f>IF(E7494=0,0.3,IF(D7494=1,IF(C7494&gt;=Params!$B$13-3,IF(C7494&lt;Params!$B$13,Params!$B$20,0.3),0.3),IF(C7494&gt;=Params!$B$15-3,IF(C7494&lt;Params!$B$15,Params!$B$21,0.3),0.3)))</f>
        <v/>
      </c>
    </row>
    <row r="7495" ht="15" customHeight="1" s="1">
      <c r="A7495" s="9" t="n">
        <v>7492</v>
      </c>
      <c r="B7495" s="6" t="inlineStr">
        <is>
          <t>09/11</t>
        </is>
      </c>
      <c r="C7495" s="6" t="n">
        <v>3</v>
      </c>
      <c r="D7495" s="6" t="n">
        <v>1</v>
      </c>
      <c r="E7495" s="10">
        <f>IF(D7495=1, IF(OR(C7495&lt;10, C7495&gt;=15),1,0), IF(OR(C7495&lt;7, C7495&gt;=18),1,0))</f>
        <v/>
      </c>
      <c r="F7495" s="11" t="n">
        <v>1.89</v>
      </c>
      <c r="G7495" s="12">
        <f>0*8</f>
        <v/>
      </c>
      <c r="H7495" s="12">
        <f>F7495-G7495</f>
        <v/>
      </c>
      <c r="I7495" s="10">
        <f>IF(E7495=0,"Fora",IF(E7494=0,"Carg xar",IF(H7495&lt;0,IF(M7495&lt;0.9,"Carg FV","Stby"),IF(M7495&gt;P7495,"V2H",IF(M7495&lt;0.9,"Carg xar","Stby")))))</f>
        <v/>
      </c>
      <c r="J7495" s="12">
        <f>IF(OR(I7495="Carg FV",I7495="Carg xar"),MIN(IF(I7495="Carg FV",ABS(H7495),7.4),7.4,MAX(0,(0.9-M7495)*40)*0.95),0)</f>
        <v/>
      </c>
      <c r="K7495" s="12">
        <f>IF(I7495="V2H",MIN(MAX(0,H7495),7.4,MAX(0,(M7495-P7495)*40)*0.95),0)</f>
        <v/>
      </c>
      <c r="L7495" s="12">
        <f>IF(E7495=0,0,MAX(0,H7495-K7495))</f>
        <v/>
      </c>
      <c r="M7495" s="13">
        <f>M7494+J7494/40-IF(I7494="V2H",K7494/(0.95*40),0)-IF(E7495=0,IF(E7494=1,IF(D7495=1,30,40)*0.18/(2*40),0),0)-IF(E7495=1,IF(E7494=0,IF(D7495=1,30,40)*0.18/(2*40),0),0)</f>
        <v/>
      </c>
      <c r="N7495" s="14" t="n">
        <v>0.09</v>
      </c>
      <c r="O7495" s="15">
        <f>K7495*N7495</f>
        <v/>
      </c>
      <c r="P7495">
        <f>IF(E7495=0,0.3,IF(D7495=1,IF(C7495&gt;=Params!$B$13-3,IF(C7495&lt;Params!$B$13,Params!$B$20,0.3),0.3),IF(C7495&gt;=Params!$B$15-3,IF(C7495&lt;Params!$B$15,Params!$B$21,0.3),0.3)))</f>
        <v/>
      </c>
    </row>
    <row r="7496" ht="15" customHeight="1" s="1">
      <c r="A7496" s="9" t="n">
        <v>7493</v>
      </c>
      <c r="B7496" s="6" t="inlineStr">
        <is>
          <t>09/11</t>
        </is>
      </c>
      <c r="C7496" s="6" t="n">
        <v>4</v>
      </c>
      <c r="D7496" s="6" t="n">
        <v>1</v>
      </c>
      <c r="E7496" s="10">
        <f>IF(D7496=1, IF(OR(C7496&lt;10, C7496&gt;=15),1,0), IF(OR(C7496&lt;7, C7496&gt;=18),1,0))</f>
        <v/>
      </c>
      <c r="F7496" s="11" t="n">
        <v>1.899</v>
      </c>
      <c r="G7496" s="12">
        <f>0*8</f>
        <v/>
      </c>
      <c r="H7496" s="12">
        <f>F7496-G7496</f>
        <v/>
      </c>
      <c r="I7496" s="10">
        <f>IF(E7496=0,"Fora",IF(E7495=0,"Carg xar",IF(H7496&lt;0,IF(M7496&lt;0.9,"Carg FV","Stby"),IF(M7496&gt;P7496,"V2H",IF(M7496&lt;0.9,"Carg xar","Stby")))))</f>
        <v/>
      </c>
      <c r="J7496" s="12">
        <f>IF(OR(I7496="Carg FV",I7496="Carg xar"),MIN(IF(I7496="Carg FV",ABS(H7496),7.4),7.4,MAX(0,(0.9-M7496)*40)*0.95),0)</f>
        <v/>
      </c>
      <c r="K7496" s="12">
        <f>IF(I7496="V2H",MIN(MAX(0,H7496),7.4,MAX(0,(M7496-P7496)*40)*0.95),0)</f>
        <v/>
      </c>
      <c r="L7496" s="12">
        <f>IF(E7496=0,0,MAX(0,H7496-K7496))</f>
        <v/>
      </c>
      <c r="M7496" s="13">
        <f>M7495+J7495/40-IF(I7495="V2H",K7495/(0.95*40),0)-IF(E7496=0,IF(E7495=1,IF(D7496=1,30,40)*0.18/(2*40),0),0)-IF(E7496=1,IF(E7495=0,IF(D7496=1,30,40)*0.18/(2*40),0),0)</f>
        <v/>
      </c>
      <c r="N7496" s="14" t="n">
        <v>0.09</v>
      </c>
      <c r="O7496" s="15">
        <f>K7496*N7496</f>
        <v/>
      </c>
      <c r="P7496">
        <f>IF(E7496=0,0.3,IF(D7496=1,IF(C7496&gt;=Params!$B$13-3,IF(C7496&lt;Params!$B$13,Params!$B$20,0.3),0.3),IF(C7496&gt;=Params!$B$15-3,IF(C7496&lt;Params!$B$15,Params!$B$21,0.3),0.3)))</f>
        <v/>
      </c>
    </row>
    <row r="7497" ht="15" customHeight="1" s="1">
      <c r="A7497" s="9" t="n">
        <v>7494</v>
      </c>
      <c r="B7497" s="6" t="inlineStr">
        <is>
          <t>09/11</t>
        </is>
      </c>
      <c r="C7497" s="6" t="n">
        <v>5</v>
      </c>
      <c r="D7497" s="6" t="n">
        <v>1</v>
      </c>
      <c r="E7497" s="10">
        <f>IF(D7497=1, IF(OR(C7497&lt;10, C7497&gt;=15),1,0), IF(OR(C7497&lt;7, C7497&gt;=18),1,0))</f>
        <v/>
      </c>
      <c r="F7497" s="11" t="n">
        <v>1.956</v>
      </c>
      <c r="G7497" s="12">
        <f>0*8</f>
        <v/>
      </c>
      <c r="H7497" s="12">
        <f>F7497-G7497</f>
        <v/>
      </c>
      <c r="I7497" s="10">
        <f>IF(E7497=0,"Fora",IF(E7496=0,"Carg xar",IF(H7497&lt;0,IF(M7497&lt;0.9,"Carg FV","Stby"),IF(M7497&gt;P7497,"V2H",IF(M7497&lt;0.9,"Carg xar","Stby")))))</f>
        <v/>
      </c>
      <c r="J7497" s="12">
        <f>IF(OR(I7497="Carg FV",I7497="Carg xar"),MIN(IF(I7497="Carg FV",ABS(H7497),7.4),7.4,MAX(0,(0.9-M7497)*40)*0.95),0)</f>
        <v/>
      </c>
      <c r="K7497" s="12">
        <f>IF(I7497="V2H",MIN(MAX(0,H7497),7.4,MAX(0,(M7497-P7497)*40)*0.95),0)</f>
        <v/>
      </c>
      <c r="L7497" s="12">
        <f>IF(E7497=0,0,MAX(0,H7497-K7497))</f>
        <v/>
      </c>
      <c r="M7497" s="13">
        <f>M7496+J7496/40-IF(I7496="V2H",K7496/(0.95*40),0)-IF(E7497=0,IF(E7496=1,IF(D7497=1,30,40)*0.18/(2*40),0),0)-IF(E7497=1,IF(E7496=0,IF(D7497=1,30,40)*0.18/(2*40),0),0)</f>
        <v/>
      </c>
      <c r="N7497" s="14" t="n">
        <v>0.09</v>
      </c>
      <c r="O7497" s="15">
        <f>K7497*N7497</f>
        <v/>
      </c>
      <c r="P7497">
        <f>IF(E7497=0,0.3,IF(D7497=1,IF(C7497&gt;=Params!$B$13-3,IF(C7497&lt;Params!$B$13,Params!$B$20,0.3),0.3),IF(C7497&gt;=Params!$B$15-3,IF(C7497&lt;Params!$B$15,Params!$B$21,0.3),0.3)))</f>
        <v/>
      </c>
    </row>
    <row r="7498" ht="15" customHeight="1" s="1">
      <c r="A7498" s="9" t="n">
        <v>7495</v>
      </c>
      <c r="B7498" s="6" t="inlineStr">
        <is>
          <t>09/11</t>
        </is>
      </c>
      <c r="C7498" s="6" t="n">
        <v>6</v>
      </c>
      <c r="D7498" s="6" t="n">
        <v>1</v>
      </c>
      <c r="E7498" s="10">
        <f>IF(D7498=1, IF(OR(C7498&lt;10, C7498&gt;=15),1,0), IF(OR(C7498&lt;7, C7498&gt;=18),1,0))</f>
        <v/>
      </c>
      <c r="F7498" s="11" t="n">
        <v>1.777</v>
      </c>
      <c r="G7498" s="12">
        <f>0*8</f>
        <v/>
      </c>
      <c r="H7498" s="12">
        <f>F7498-G7498</f>
        <v/>
      </c>
      <c r="I7498" s="10">
        <f>IF(E7498=0,"Fora",IF(E7497=0,"Carg xar",IF(H7498&lt;0,IF(M7498&lt;0.9,"Carg FV","Stby"),IF(M7498&gt;P7498,"V2H",IF(M7498&lt;0.9,"Carg xar","Stby")))))</f>
        <v/>
      </c>
      <c r="J7498" s="12">
        <f>IF(OR(I7498="Carg FV",I7498="Carg xar"),MIN(IF(I7498="Carg FV",ABS(H7498),7.4),7.4,MAX(0,(0.9-M7498)*40)*0.95),0)</f>
        <v/>
      </c>
      <c r="K7498" s="12">
        <f>IF(I7498="V2H",MIN(MAX(0,H7498),7.4,MAX(0,(M7498-P7498)*40)*0.95),0)</f>
        <v/>
      </c>
      <c r="L7498" s="12">
        <f>IF(E7498=0,0,MAX(0,H7498-K7498))</f>
        <v/>
      </c>
      <c r="M7498" s="13">
        <f>M7497+J7497/40-IF(I7497="V2H",K7497/(0.95*40),0)-IF(E7498=0,IF(E7497=1,IF(D7498=1,30,40)*0.18/(2*40),0),0)-IF(E7498=1,IF(E7497=0,IF(D7498=1,30,40)*0.18/(2*40),0),0)</f>
        <v/>
      </c>
      <c r="N7498" s="14" t="n">
        <v>0.09</v>
      </c>
      <c r="O7498" s="15">
        <f>K7498*N7498</f>
        <v/>
      </c>
      <c r="P7498">
        <f>IF(E7498=0,0.3,IF(D7498=1,IF(C7498&gt;=Params!$B$13-3,IF(C7498&lt;Params!$B$13,Params!$B$20,0.3),0.3),IF(C7498&gt;=Params!$B$15-3,IF(C7498&lt;Params!$B$15,Params!$B$21,0.3),0.3)))</f>
        <v/>
      </c>
    </row>
    <row r="7499" ht="15" customHeight="1" s="1">
      <c r="A7499" s="9" t="n">
        <v>7496</v>
      </c>
      <c r="B7499" s="6" t="inlineStr">
        <is>
          <t>09/11</t>
        </is>
      </c>
      <c r="C7499" s="6" t="n">
        <v>7</v>
      </c>
      <c r="D7499" s="6" t="n">
        <v>1</v>
      </c>
      <c r="E7499" s="10">
        <f>IF(D7499=1, IF(OR(C7499&lt;10, C7499&gt;=15),1,0), IF(OR(C7499&lt;7, C7499&gt;=18),1,0))</f>
        <v/>
      </c>
      <c r="F7499" s="11" t="n">
        <v>1.687</v>
      </c>
      <c r="G7499" s="12">
        <f>0*8</f>
        <v/>
      </c>
      <c r="H7499" s="12">
        <f>F7499-G7499</f>
        <v/>
      </c>
      <c r="I7499" s="10">
        <f>IF(E7499=0,"Fora",IF(E7498=0,"Carg xar",IF(H7499&lt;0,IF(M7499&lt;0.9,"Carg FV","Stby"),IF(M7499&gt;P7499,"V2H",IF(M7499&lt;0.9,"Carg xar","Stby")))))</f>
        <v/>
      </c>
      <c r="J7499" s="12">
        <f>IF(OR(I7499="Carg FV",I7499="Carg xar"),MIN(IF(I7499="Carg FV",ABS(H7499),7.4),7.4,MAX(0,(0.9-M7499)*40)*0.95),0)</f>
        <v/>
      </c>
      <c r="K7499" s="12">
        <f>IF(I7499="V2H",MIN(MAX(0,H7499),7.4,MAX(0,(M7499-P7499)*40)*0.95),0)</f>
        <v/>
      </c>
      <c r="L7499" s="12">
        <f>IF(E7499=0,0,MAX(0,H7499-K7499))</f>
        <v/>
      </c>
      <c r="M7499" s="13">
        <f>M7498+J7498/40-IF(I7498="V2H",K7498/(0.95*40),0)-IF(E7499=0,IF(E7498=1,IF(D7499=1,30,40)*0.18/(2*40),0),0)-IF(E7499=1,IF(E7498=0,IF(D7499=1,30,40)*0.18/(2*40),0),0)</f>
        <v/>
      </c>
      <c r="N7499" s="14" t="n">
        <v>0.09</v>
      </c>
      <c r="O7499" s="15">
        <f>K7499*N7499</f>
        <v/>
      </c>
      <c r="P7499">
        <f>IF(E7499=0,0.3,IF(D7499=1,IF(C7499&gt;=Params!$B$13-3,IF(C7499&lt;Params!$B$13,Params!$B$20,0.3),0.3),IF(C7499&gt;=Params!$B$15-3,IF(C7499&lt;Params!$B$15,Params!$B$21,0.3),0.3)))</f>
        <v/>
      </c>
    </row>
    <row r="7500" ht="15" customHeight="1" s="1">
      <c r="A7500" s="9" t="n">
        <v>7497</v>
      </c>
      <c r="B7500" s="6" t="inlineStr">
        <is>
          <t>09/11</t>
        </is>
      </c>
      <c r="C7500" s="6" t="n">
        <v>8</v>
      </c>
      <c r="D7500" s="6" t="n">
        <v>1</v>
      </c>
      <c r="E7500" s="10">
        <f>IF(D7500=1, IF(OR(C7500&lt;10, C7500&gt;=15),1,0), IF(OR(C7500&lt;7, C7500&gt;=18),1,0))</f>
        <v/>
      </c>
      <c r="F7500" s="11" t="n">
        <v>1.813</v>
      </c>
      <c r="G7500" s="12">
        <f>0.08*8</f>
        <v/>
      </c>
      <c r="H7500" s="12">
        <f>F7500-G7500</f>
        <v/>
      </c>
      <c r="I7500" s="10">
        <f>IF(E7500=0,"Fora",IF(E7499=0,"Carg xar",IF(H7500&lt;0,IF(M7500&lt;0.9,"Carg FV","Stby"),IF(M7500&gt;P7500,"V2H",IF(M7500&lt;0.9,"Carg xar","Stby")))))</f>
        <v/>
      </c>
      <c r="J7500" s="12">
        <f>IF(OR(I7500="Carg FV",I7500="Carg xar"),MIN(IF(I7500="Carg FV",ABS(H7500),7.4),7.4,MAX(0,(0.9-M7500)*40)*0.95),0)</f>
        <v/>
      </c>
      <c r="K7500" s="12">
        <f>IF(I7500="V2H",MIN(MAX(0,H7500),7.4,MAX(0,(M7500-P7500)*40)*0.95),0)</f>
        <v/>
      </c>
      <c r="L7500" s="12">
        <f>IF(E7500=0,0,MAX(0,H7500-K7500))</f>
        <v/>
      </c>
      <c r="M7500" s="13">
        <f>M7499+J7499/40-IF(I7499="V2H",K7499/(0.95*40),0)-IF(E7500=0,IF(E7499=1,IF(D7500=1,30,40)*0.18/(2*40),0),0)-IF(E7500=1,IF(E7499=0,IF(D7500=1,30,40)*0.18/(2*40),0),0)</f>
        <v/>
      </c>
      <c r="N7500" s="14" t="n">
        <v>0.09</v>
      </c>
      <c r="O7500" s="15">
        <f>K7500*N7500</f>
        <v/>
      </c>
      <c r="P7500">
        <f>IF(E7500=0,0.3,IF(D7500=1,IF(C7500&gt;=Params!$B$13-3,IF(C7500&lt;Params!$B$13,Params!$B$20,0.3),0.3),IF(C7500&gt;=Params!$B$15-3,IF(C7500&lt;Params!$B$15,Params!$B$21,0.3),0.3)))</f>
        <v/>
      </c>
    </row>
    <row r="7501" ht="15" customHeight="1" s="1">
      <c r="A7501" s="9" t="n">
        <v>7498</v>
      </c>
      <c r="B7501" s="6" t="inlineStr">
        <is>
          <t>09/11</t>
        </is>
      </c>
      <c r="C7501" s="6" t="n">
        <v>9</v>
      </c>
      <c r="D7501" s="6" t="n">
        <v>1</v>
      </c>
      <c r="E7501" s="10">
        <f>IF(D7501=1, IF(OR(C7501&lt;10, C7501&gt;=15),1,0), IF(OR(C7501&lt;7, C7501&gt;=18),1,0))</f>
        <v/>
      </c>
      <c r="F7501" s="11" t="n">
        <v>2.312</v>
      </c>
      <c r="G7501" s="12">
        <f>0.22*8</f>
        <v/>
      </c>
      <c r="H7501" s="12">
        <f>F7501-G7501</f>
        <v/>
      </c>
      <c r="I7501" s="10">
        <f>IF(E7501=0,"Fora",IF(E7500=0,"Carg xar",IF(H7501&lt;0,IF(M7501&lt;0.9,"Carg FV","Stby"),IF(M7501&gt;P7501,"V2H",IF(M7501&lt;0.9,"Carg xar","Stby")))))</f>
        <v/>
      </c>
      <c r="J7501" s="12">
        <f>IF(OR(I7501="Carg FV",I7501="Carg xar"),MIN(IF(I7501="Carg FV",ABS(H7501),7.4),7.4,MAX(0,(0.9-M7501)*40)*0.95),0)</f>
        <v/>
      </c>
      <c r="K7501" s="12">
        <f>IF(I7501="V2H",MIN(MAX(0,H7501),7.4,MAX(0,(M7501-P7501)*40)*0.95),0)</f>
        <v/>
      </c>
      <c r="L7501" s="12">
        <f>IF(E7501=0,0,MAX(0,H7501-K7501))</f>
        <v/>
      </c>
      <c r="M7501" s="13">
        <f>M7500+J7500/40-IF(I7500="V2H",K7500/(0.95*40),0)-IF(E7501=0,IF(E7500=1,IF(D7501=1,30,40)*0.18/(2*40),0),0)-IF(E7501=1,IF(E7500=0,IF(D7501=1,30,40)*0.18/(2*40),0),0)</f>
        <v/>
      </c>
      <c r="N7501" s="14" t="n">
        <v>0.09</v>
      </c>
      <c r="O7501" s="15">
        <f>K7501*N7501</f>
        <v/>
      </c>
      <c r="P7501">
        <f>IF(E7501=0,0.3,IF(D7501=1,IF(C7501&gt;=Params!$B$13-3,IF(C7501&lt;Params!$B$13,Params!$B$20,0.3),0.3),IF(C7501&gt;=Params!$B$15-3,IF(C7501&lt;Params!$B$15,Params!$B$21,0.3),0.3)))</f>
        <v/>
      </c>
    </row>
    <row r="7502" ht="15" customHeight="1" s="1">
      <c r="A7502" s="9" t="n">
        <v>7499</v>
      </c>
      <c r="B7502" s="6" t="inlineStr">
        <is>
          <t>09/11</t>
        </is>
      </c>
      <c r="C7502" s="6" t="n">
        <v>10</v>
      </c>
      <c r="D7502" s="6" t="n">
        <v>1</v>
      </c>
      <c r="E7502" s="10">
        <f>IF(D7502=1, IF(OR(C7502&lt;10, C7502&gt;=15),1,0), IF(OR(C7502&lt;7, C7502&gt;=18),1,0))</f>
        <v/>
      </c>
      <c r="F7502" s="11" t="n">
        <v>1.963</v>
      </c>
      <c r="G7502" s="12">
        <f>0.4*8</f>
        <v/>
      </c>
      <c r="H7502" s="12">
        <f>F7502-G7502</f>
        <v/>
      </c>
      <c r="I7502" s="10">
        <f>IF(E7502=0,"Fora",IF(E7501=0,"Carg xar",IF(H7502&lt;0,IF(M7502&lt;0.9,"Carg FV","Stby"),IF(M7502&gt;P7502,"V2H",IF(M7502&lt;0.9,"Carg xar","Stby")))))</f>
        <v/>
      </c>
      <c r="J7502" s="12">
        <f>IF(OR(I7502="Carg FV",I7502="Carg xar"),MIN(IF(I7502="Carg FV",ABS(H7502),7.4),7.4,MAX(0,(0.9-M7502)*40)*0.95),0)</f>
        <v/>
      </c>
      <c r="K7502" s="12">
        <f>IF(I7502="V2H",MIN(MAX(0,H7502),7.4,MAX(0,(M7502-P7502)*40)*0.95),0)</f>
        <v/>
      </c>
      <c r="L7502" s="12">
        <f>IF(E7502=0,0,MAX(0,H7502-K7502))</f>
        <v/>
      </c>
      <c r="M7502" s="13">
        <f>M7501+J7501/40-IF(I7501="V2H",K7501/(0.95*40),0)-IF(E7502=0,IF(E7501=1,IF(D7502=1,30,40)*0.18/(2*40),0),0)-IF(E7502=1,IF(E7501=0,IF(D7502=1,30,40)*0.18/(2*40),0),0)</f>
        <v/>
      </c>
      <c r="N7502" s="14" t="n">
        <v>0.09</v>
      </c>
      <c r="O7502" s="15">
        <f>K7502*N7502</f>
        <v/>
      </c>
      <c r="P7502">
        <f>IF(E7502=0,0.3,IF(D7502=1,IF(C7502&gt;=Params!$B$13-3,IF(C7502&lt;Params!$B$13,Params!$B$20,0.3),0.3),IF(C7502&gt;=Params!$B$15-3,IF(C7502&lt;Params!$B$15,Params!$B$21,0.3),0.3)))</f>
        <v/>
      </c>
    </row>
    <row r="7503" ht="15" customHeight="1" s="1">
      <c r="A7503" s="9" t="n">
        <v>7500</v>
      </c>
      <c r="B7503" s="6" t="inlineStr">
        <is>
          <t>09/11</t>
        </is>
      </c>
      <c r="C7503" s="6" t="n">
        <v>11</v>
      </c>
      <c r="D7503" s="6" t="n">
        <v>1</v>
      </c>
      <c r="E7503" s="10">
        <f>IF(D7503=1, IF(OR(C7503&lt;10, C7503&gt;=15),1,0), IF(OR(C7503&lt;7, C7503&gt;=18),1,0))</f>
        <v/>
      </c>
      <c r="F7503" s="11" t="n">
        <v>0</v>
      </c>
      <c r="G7503" s="12">
        <f>0.52*8</f>
        <v/>
      </c>
      <c r="H7503" s="12">
        <f>F7503-G7503</f>
        <v/>
      </c>
      <c r="I7503" s="10">
        <f>IF(E7503=0,"Fora",IF(E7502=0,"Carg xar",IF(H7503&lt;0,IF(M7503&lt;0.9,"Carg FV","Stby"),IF(M7503&gt;P7503,"V2H",IF(M7503&lt;0.9,"Carg xar","Stby")))))</f>
        <v/>
      </c>
      <c r="J7503" s="12">
        <f>IF(OR(I7503="Carg FV",I7503="Carg xar"),MIN(IF(I7503="Carg FV",ABS(H7503),7.4),7.4,MAX(0,(0.9-M7503)*40)*0.95),0)</f>
        <v/>
      </c>
      <c r="K7503" s="12">
        <f>IF(I7503="V2H",MIN(MAX(0,H7503),7.4,MAX(0,(M7503-P7503)*40)*0.95),0)</f>
        <v/>
      </c>
      <c r="L7503" s="12">
        <f>IF(E7503=0,0,MAX(0,H7503-K7503))</f>
        <v/>
      </c>
      <c r="M7503" s="13">
        <f>M7502+J7502/40-IF(I7502="V2H",K7502/(0.95*40),0)-IF(E7503=0,IF(E7502=1,IF(D7503=1,30,40)*0.18/(2*40),0),0)-IF(E7503=1,IF(E7502=0,IF(D7503=1,30,40)*0.18/(2*40),0),0)</f>
        <v/>
      </c>
      <c r="N7503" s="14" t="n">
        <v>0.09</v>
      </c>
      <c r="O7503" s="15">
        <f>K7503*N7503</f>
        <v/>
      </c>
      <c r="P7503">
        <f>IF(E7503=0,0.3,IF(D7503=1,IF(C7503&gt;=Params!$B$13-3,IF(C7503&lt;Params!$B$13,Params!$B$20,0.3),0.3),IF(C7503&gt;=Params!$B$15-3,IF(C7503&lt;Params!$B$15,Params!$B$21,0.3),0.3)))</f>
        <v/>
      </c>
    </row>
    <row r="7504" ht="15" customHeight="1" s="1">
      <c r="A7504" s="9" t="n">
        <v>7501</v>
      </c>
      <c r="B7504" s="6" t="inlineStr">
        <is>
          <t>09/11</t>
        </is>
      </c>
      <c r="C7504" s="6" t="n">
        <v>12</v>
      </c>
      <c r="D7504" s="6" t="n">
        <v>1</v>
      </c>
      <c r="E7504" s="10">
        <f>IF(D7504=1, IF(OR(C7504&lt;10, C7504&gt;=15),1,0), IF(OR(C7504&lt;7, C7504&gt;=18),1,0))</f>
        <v/>
      </c>
      <c r="F7504" s="11" t="n">
        <v>0</v>
      </c>
      <c r="G7504" s="12">
        <f>0.58*8</f>
        <v/>
      </c>
      <c r="H7504" s="12">
        <f>F7504-G7504</f>
        <v/>
      </c>
      <c r="I7504" s="10">
        <f>IF(E7504=0,"Fora",IF(E7503=0,"Carg xar",IF(H7504&lt;0,IF(M7504&lt;0.9,"Carg FV","Stby"),IF(M7504&gt;P7504,"V2H",IF(M7504&lt;0.9,"Carg xar","Stby")))))</f>
        <v/>
      </c>
      <c r="J7504" s="12">
        <f>IF(OR(I7504="Carg FV",I7504="Carg xar"),MIN(IF(I7504="Carg FV",ABS(H7504),7.4),7.4,MAX(0,(0.9-M7504)*40)*0.95),0)</f>
        <v/>
      </c>
      <c r="K7504" s="12">
        <f>IF(I7504="V2H",MIN(MAX(0,H7504),7.4,MAX(0,(M7504-P7504)*40)*0.95),0)</f>
        <v/>
      </c>
      <c r="L7504" s="12">
        <f>IF(E7504=0,0,MAX(0,H7504-K7504))</f>
        <v/>
      </c>
      <c r="M7504" s="13">
        <f>M7503+J7503/40-IF(I7503="V2H",K7503/(0.95*40),0)-IF(E7504=0,IF(E7503=1,IF(D7504=1,30,40)*0.18/(2*40),0),0)-IF(E7504=1,IF(E7503=0,IF(D7504=1,30,40)*0.18/(2*40),0),0)</f>
        <v/>
      </c>
      <c r="N7504" s="14" t="n">
        <v>0.09</v>
      </c>
      <c r="O7504" s="15">
        <f>K7504*N7504</f>
        <v/>
      </c>
      <c r="P7504">
        <f>IF(E7504=0,0.3,IF(D7504=1,IF(C7504&gt;=Params!$B$13-3,IF(C7504&lt;Params!$B$13,Params!$B$20,0.3),0.3),IF(C7504&gt;=Params!$B$15-3,IF(C7504&lt;Params!$B$15,Params!$B$21,0.3),0.3)))</f>
        <v/>
      </c>
    </row>
    <row r="7505" ht="15" customHeight="1" s="1">
      <c r="A7505" s="9" t="n">
        <v>7502</v>
      </c>
      <c r="B7505" s="6" t="inlineStr">
        <is>
          <t>09/11</t>
        </is>
      </c>
      <c r="C7505" s="6" t="n">
        <v>13</v>
      </c>
      <c r="D7505" s="6" t="n">
        <v>1</v>
      </c>
      <c r="E7505" s="10">
        <f>IF(D7505=1, IF(OR(C7505&lt;10, C7505&gt;=15),1,0), IF(OR(C7505&lt;7, C7505&gt;=18),1,0))</f>
        <v/>
      </c>
      <c r="F7505" s="11" t="n">
        <v>0</v>
      </c>
      <c r="G7505" s="12">
        <f>0.55*8</f>
        <v/>
      </c>
      <c r="H7505" s="12">
        <f>F7505-G7505</f>
        <v/>
      </c>
      <c r="I7505" s="10">
        <f>IF(E7505=0,"Fora",IF(E7504=0,"Carg xar",IF(H7505&lt;0,IF(M7505&lt;0.9,"Carg FV","Stby"),IF(M7505&gt;P7505,"V2H",IF(M7505&lt;0.9,"Carg xar","Stby")))))</f>
        <v/>
      </c>
      <c r="J7505" s="12">
        <f>IF(OR(I7505="Carg FV",I7505="Carg xar"),MIN(IF(I7505="Carg FV",ABS(H7505),7.4),7.4,MAX(0,(0.9-M7505)*40)*0.95),0)</f>
        <v/>
      </c>
      <c r="K7505" s="12">
        <f>IF(I7505="V2H",MIN(MAX(0,H7505),7.4,MAX(0,(M7505-P7505)*40)*0.95),0)</f>
        <v/>
      </c>
      <c r="L7505" s="12">
        <f>IF(E7505=0,0,MAX(0,H7505-K7505))</f>
        <v/>
      </c>
      <c r="M7505" s="13">
        <f>M7504+J7504/40-IF(I7504="V2H",K7504/(0.95*40),0)-IF(E7505=0,IF(E7504=1,IF(D7505=1,30,40)*0.18/(2*40),0),0)-IF(E7505=1,IF(E7504=0,IF(D7505=1,30,40)*0.18/(2*40),0),0)</f>
        <v/>
      </c>
      <c r="N7505" s="14" t="n">
        <v>0.09</v>
      </c>
      <c r="O7505" s="15">
        <f>K7505*N7505</f>
        <v/>
      </c>
      <c r="P7505">
        <f>IF(E7505=0,0.3,IF(D7505=1,IF(C7505&gt;=Params!$B$13-3,IF(C7505&lt;Params!$B$13,Params!$B$20,0.3),0.3),IF(C7505&gt;=Params!$B$15-3,IF(C7505&lt;Params!$B$15,Params!$B$21,0.3),0.3)))</f>
        <v/>
      </c>
    </row>
    <row r="7506" ht="15" customHeight="1" s="1">
      <c r="A7506" s="9" t="n">
        <v>7503</v>
      </c>
      <c r="B7506" s="6" t="inlineStr">
        <is>
          <t>09/11</t>
        </is>
      </c>
      <c r="C7506" s="6" t="n">
        <v>14</v>
      </c>
      <c r="D7506" s="6" t="n">
        <v>1</v>
      </c>
      <c r="E7506" s="10">
        <f>IF(D7506=1, IF(OR(C7506&lt;10, C7506&gt;=15),1,0), IF(OR(C7506&lt;7, C7506&gt;=18),1,0))</f>
        <v/>
      </c>
      <c r="F7506" s="11" t="n">
        <v>1.775</v>
      </c>
      <c r="G7506" s="12">
        <f>0.42*8</f>
        <v/>
      </c>
      <c r="H7506" s="12">
        <f>F7506-G7506</f>
        <v/>
      </c>
      <c r="I7506" s="10">
        <f>IF(E7506=0,"Fora",IF(E7505=0,"Carg xar",IF(H7506&lt;0,IF(M7506&lt;0.9,"Carg FV","Stby"),IF(M7506&gt;P7506,"V2H",IF(M7506&lt;0.9,"Carg xar","Stby")))))</f>
        <v/>
      </c>
      <c r="J7506" s="12">
        <f>IF(OR(I7506="Carg FV",I7506="Carg xar"),MIN(IF(I7506="Carg FV",ABS(H7506),7.4),7.4,MAX(0,(0.9-M7506)*40)*0.95),0)</f>
        <v/>
      </c>
      <c r="K7506" s="12">
        <f>IF(I7506="V2H",MIN(MAX(0,H7506),7.4,MAX(0,(M7506-P7506)*40)*0.95),0)</f>
        <v/>
      </c>
      <c r="L7506" s="12">
        <f>IF(E7506=0,0,MAX(0,H7506-K7506))</f>
        <v/>
      </c>
      <c r="M7506" s="13">
        <f>M7505+J7505/40-IF(I7505="V2H",K7505/(0.95*40),0)-IF(E7506=0,IF(E7505=1,IF(D7506=1,30,40)*0.18/(2*40),0),0)-IF(E7506=1,IF(E7505=0,IF(D7506=1,30,40)*0.18/(2*40),0),0)</f>
        <v/>
      </c>
      <c r="N7506" s="14" t="n">
        <v>0.09</v>
      </c>
      <c r="O7506" s="15">
        <f>K7506*N7506</f>
        <v/>
      </c>
      <c r="P7506">
        <f>IF(E7506=0,0.3,IF(D7506=1,IF(C7506&gt;=Params!$B$13-3,IF(C7506&lt;Params!$B$13,Params!$B$20,0.3),0.3),IF(C7506&gt;=Params!$B$15-3,IF(C7506&lt;Params!$B$15,Params!$B$21,0.3),0.3)))</f>
        <v/>
      </c>
    </row>
    <row r="7507" ht="15" customHeight="1" s="1">
      <c r="A7507" s="9" t="n">
        <v>7504</v>
      </c>
      <c r="B7507" s="6" t="inlineStr">
        <is>
          <t>09/11</t>
        </is>
      </c>
      <c r="C7507" s="6" t="n">
        <v>15</v>
      </c>
      <c r="D7507" s="6" t="n">
        <v>1</v>
      </c>
      <c r="E7507" s="10">
        <f>IF(D7507=1, IF(OR(C7507&lt;10, C7507&gt;=15),1,0), IF(OR(C7507&lt;7, C7507&gt;=18),1,0))</f>
        <v/>
      </c>
      <c r="F7507" s="11" t="n">
        <v>3.236</v>
      </c>
      <c r="G7507" s="12">
        <f>0.25*8</f>
        <v/>
      </c>
      <c r="H7507" s="12">
        <f>F7507-G7507</f>
        <v/>
      </c>
      <c r="I7507" s="10">
        <f>IF(E7507=0,"Fora",IF(E7506=0,"Carg xar",IF(H7507&lt;0,IF(M7507&lt;0.9,"Carg FV","Stby"),IF(M7507&gt;P7507,"V2H",IF(M7507&lt;0.9,"Carg xar","Stby")))))</f>
        <v/>
      </c>
      <c r="J7507" s="12">
        <f>IF(OR(I7507="Carg FV",I7507="Carg xar"),MIN(IF(I7507="Carg FV",ABS(H7507),7.4),7.4,MAX(0,(0.9-M7507)*40)*0.95),0)</f>
        <v/>
      </c>
      <c r="K7507" s="12">
        <f>IF(I7507="V2H",MIN(MAX(0,H7507),7.4,MAX(0,(M7507-P7507)*40)*0.95),0)</f>
        <v/>
      </c>
      <c r="L7507" s="12">
        <f>IF(E7507=0,0,MAX(0,H7507-K7507))</f>
        <v/>
      </c>
      <c r="M7507" s="13">
        <f>M7506+J7506/40-IF(I7506="V2H",K7506/(0.95*40),0)-IF(E7507=0,IF(E7506=1,IF(D7507=1,30,40)*0.18/(2*40),0),0)-IF(E7507=1,IF(E7506=0,IF(D7507=1,30,40)*0.18/(2*40),0),0)</f>
        <v/>
      </c>
      <c r="N7507" s="14" t="n">
        <v>0.09</v>
      </c>
      <c r="O7507" s="15">
        <f>K7507*N7507</f>
        <v/>
      </c>
      <c r="P7507">
        <f>IF(E7507=0,0.3,IF(D7507=1,IF(C7507&gt;=Params!$B$13-3,IF(C7507&lt;Params!$B$13,Params!$B$20,0.3),0.3),IF(C7507&gt;=Params!$B$15-3,IF(C7507&lt;Params!$B$15,Params!$B$21,0.3),0.3)))</f>
        <v/>
      </c>
    </row>
    <row r="7508" ht="15" customHeight="1" s="1">
      <c r="A7508" s="9" t="n">
        <v>7505</v>
      </c>
      <c r="B7508" s="6" t="inlineStr">
        <is>
          <t>09/11</t>
        </is>
      </c>
      <c r="C7508" s="6" t="n">
        <v>16</v>
      </c>
      <c r="D7508" s="6" t="n">
        <v>1</v>
      </c>
      <c r="E7508" s="10">
        <f>IF(D7508=1, IF(OR(C7508&lt;10, C7508&gt;=15),1,0), IF(OR(C7508&lt;7, C7508&gt;=18),1,0))</f>
        <v/>
      </c>
      <c r="F7508" s="11" t="n">
        <v>4.797</v>
      </c>
      <c r="G7508" s="12">
        <f>0.08*8</f>
        <v/>
      </c>
      <c r="H7508" s="12">
        <f>F7508-G7508</f>
        <v/>
      </c>
      <c r="I7508" s="10">
        <f>IF(E7508=0,"Fora",IF(E7507=0,"Carg xar",IF(H7508&lt;0,IF(M7508&lt;0.9,"Carg FV","Stby"),IF(M7508&gt;P7508,"V2H",IF(M7508&lt;0.9,"Carg xar","Stby")))))</f>
        <v/>
      </c>
      <c r="J7508" s="12">
        <f>IF(OR(I7508="Carg FV",I7508="Carg xar"),MIN(IF(I7508="Carg FV",ABS(H7508),7.4),7.4,MAX(0,(0.9-M7508)*40)*0.95),0)</f>
        <v/>
      </c>
      <c r="K7508" s="12">
        <f>IF(I7508="V2H",MIN(MAX(0,H7508),7.4,MAX(0,(M7508-P7508)*40)*0.95),0)</f>
        <v/>
      </c>
      <c r="L7508" s="12">
        <f>IF(E7508=0,0,MAX(0,H7508-K7508))</f>
        <v/>
      </c>
      <c r="M7508" s="13">
        <f>M7507+J7507/40-IF(I7507="V2H",K7507/(0.95*40),0)-IF(E7508=0,IF(E7507=1,IF(D7508=1,30,40)*0.18/(2*40),0),0)-IF(E7508=1,IF(E7507=0,IF(D7508=1,30,40)*0.18/(2*40),0),0)</f>
        <v/>
      </c>
      <c r="N7508" s="14" t="n">
        <v>0.09</v>
      </c>
      <c r="O7508" s="15">
        <f>K7508*N7508</f>
        <v/>
      </c>
      <c r="P7508">
        <f>IF(E7508=0,0.3,IF(D7508=1,IF(C7508&gt;=Params!$B$13-3,IF(C7508&lt;Params!$B$13,Params!$B$20,0.3),0.3),IF(C7508&gt;=Params!$B$15-3,IF(C7508&lt;Params!$B$15,Params!$B$21,0.3),0.3)))</f>
        <v/>
      </c>
    </row>
    <row r="7509" ht="15" customHeight="1" s="1">
      <c r="A7509" s="9" t="n">
        <v>7506</v>
      </c>
      <c r="B7509" s="6" t="inlineStr">
        <is>
          <t>09/11</t>
        </is>
      </c>
      <c r="C7509" s="6" t="n">
        <v>17</v>
      </c>
      <c r="D7509" s="6" t="n">
        <v>1</v>
      </c>
      <c r="E7509" s="10">
        <f>IF(D7509=1, IF(OR(C7509&lt;10, C7509&gt;=15),1,0), IF(OR(C7509&lt;7, C7509&gt;=18),1,0))</f>
        <v/>
      </c>
      <c r="F7509" s="11" t="n">
        <v>3.071</v>
      </c>
      <c r="G7509" s="12">
        <f>0*8</f>
        <v/>
      </c>
      <c r="H7509" s="12">
        <f>F7509-G7509</f>
        <v/>
      </c>
      <c r="I7509" s="10">
        <f>IF(E7509=0,"Fora",IF(E7508=0,"Carg xar",IF(H7509&lt;0,IF(M7509&lt;0.9,"Carg FV","Stby"),IF(M7509&gt;P7509,"V2H",IF(M7509&lt;0.9,"Carg xar","Stby")))))</f>
        <v/>
      </c>
      <c r="J7509" s="12">
        <f>IF(OR(I7509="Carg FV",I7509="Carg xar"),MIN(IF(I7509="Carg FV",ABS(H7509),7.4),7.4,MAX(0,(0.9-M7509)*40)*0.95),0)</f>
        <v/>
      </c>
      <c r="K7509" s="12">
        <f>IF(I7509="V2H",MIN(MAX(0,H7509),7.4,MAX(0,(M7509-P7509)*40)*0.95),0)</f>
        <v/>
      </c>
      <c r="L7509" s="12">
        <f>IF(E7509=0,0,MAX(0,H7509-K7509))</f>
        <v/>
      </c>
      <c r="M7509" s="13">
        <f>M7508+J7508/40-IF(I7508="V2H",K7508/(0.95*40),0)-IF(E7509=0,IF(E7508=1,IF(D7509=1,30,40)*0.18/(2*40),0),0)-IF(E7509=1,IF(E7508=0,IF(D7509=1,30,40)*0.18/(2*40),0),0)</f>
        <v/>
      </c>
      <c r="N7509" s="14" t="n">
        <v>0.09</v>
      </c>
      <c r="O7509" s="15">
        <f>K7509*N7509</f>
        <v/>
      </c>
      <c r="P7509">
        <f>IF(E7509=0,0.3,IF(D7509=1,IF(C7509&gt;=Params!$B$13-3,IF(C7509&lt;Params!$B$13,Params!$B$20,0.3),0.3),IF(C7509&gt;=Params!$B$15-3,IF(C7509&lt;Params!$B$15,Params!$B$21,0.3),0.3)))</f>
        <v/>
      </c>
    </row>
    <row r="7510" ht="15" customHeight="1" s="1">
      <c r="A7510" s="9" t="n">
        <v>7507</v>
      </c>
      <c r="B7510" s="6" t="inlineStr">
        <is>
          <t>09/11</t>
        </is>
      </c>
      <c r="C7510" s="6" t="n">
        <v>18</v>
      </c>
      <c r="D7510" s="6" t="n">
        <v>1</v>
      </c>
      <c r="E7510" s="10">
        <f>IF(D7510=1, IF(OR(C7510&lt;10, C7510&gt;=15),1,0), IF(OR(C7510&lt;7, C7510&gt;=18),1,0))</f>
        <v/>
      </c>
      <c r="F7510" s="11" t="n">
        <v>2.713</v>
      </c>
      <c r="G7510" s="12">
        <f>0*8</f>
        <v/>
      </c>
      <c r="H7510" s="12">
        <f>F7510-G7510</f>
        <v/>
      </c>
      <c r="I7510" s="10">
        <f>IF(E7510=0,"Fora",IF(E7509=0,"Carg xar",IF(H7510&lt;0,IF(M7510&lt;0.9,"Carg FV","Stby"),IF(M7510&gt;P7510,"V2H",IF(M7510&lt;0.9,"Carg xar","Stby")))))</f>
        <v/>
      </c>
      <c r="J7510" s="12">
        <f>IF(OR(I7510="Carg FV",I7510="Carg xar"),MIN(IF(I7510="Carg FV",ABS(H7510),7.4),7.4,MAX(0,(0.9-M7510)*40)*0.95),0)</f>
        <v/>
      </c>
      <c r="K7510" s="12">
        <f>IF(I7510="V2H",MIN(MAX(0,H7510),7.4,MAX(0,(M7510-P7510)*40)*0.95),0)</f>
        <v/>
      </c>
      <c r="L7510" s="12">
        <f>IF(E7510=0,0,MAX(0,H7510-K7510))</f>
        <v/>
      </c>
      <c r="M7510" s="13">
        <f>M7509+J7509/40-IF(I7509="V2H",K7509/(0.95*40),0)-IF(E7510=0,IF(E7509=1,IF(D7510=1,30,40)*0.18/(2*40),0),0)-IF(E7510=1,IF(E7509=0,IF(D7510=1,30,40)*0.18/(2*40),0),0)</f>
        <v/>
      </c>
      <c r="N7510" s="14" t="n">
        <v>0.09</v>
      </c>
      <c r="O7510" s="15">
        <f>K7510*N7510</f>
        <v/>
      </c>
      <c r="P7510">
        <f>IF(E7510=0,0.3,IF(D7510=1,IF(C7510&gt;=Params!$B$13-3,IF(C7510&lt;Params!$B$13,Params!$B$20,0.3),0.3),IF(C7510&gt;=Params!$B$15-3,IF(C7510&lt;Params!$B$15,Params!$B$21,0.3),0.3)))</f>
        <v/>
      </c>
    </row>
    <row r="7511" ht="15" customHeight="1" s="1">
      <c r="A7511" s="9" t="n">
        <v>7508</v>
      </c>
      <c r="B7511" s="6" t="inlineStr">
        <is>
          <t>09/11</t>
        </is>
      </c>
      <c r="C7511" s="6" t="n">
        <v>19</v>
      </c>
      <c r="D7511" s="6" t="n">
        <v>1</v>
      </c>
      <c r="E7511" s="10">
        <f>IF(D7511=1, IF(OR(C7511&lt;10, C7511&gt;=15),1,0), IF(OR(C7511&lt;7, C7511&gt;=18),1,0))</f>
        <v/>
      </c>
      <c r="F7511" s="11" t="n">
        <v>0.752</v>
      </c>
      <c r="G7511" s="12">
        <f>0*8</f>
        <v/>
      </c>
      <c r="H7511" s="12">
        <f>F7511-G7511</f>
        <v/>
      </c>
      <c r="I7511" s="10">
        <f>IF(E7511=0,"Fora",IF(E7510=0,"Carg xar",IF(H7511&lt;0,IF(M7511&lt;0.9,"Carg FV","Stby"),IF(M7511&gt;P7511,"V2H",IF(M7511&lt;0.9,"Carg xar","Stby")))))</f>
        <v/>
      </c>
      <c r="J7511" s="12">
        <f>IF(OR(I7511="Carg FV",I7511="Carg xar"),MIN(IF(I7511="Carg FV",ABS(H7511),7.4),7.4,MAX(0,(0.9-M7511)*40)*0.95),0)</f>
        <v/>
      </c>
      <c r="K7511" s="12">
        <f>IF(I7511="V2H",MIN(MAX(0,H7511),7.4,MAX(0,(M7511-P7511)*40)*0.95),0)</f>
        <v/>
      </c>
      <c r="L7511" s="12">
        <f>IF(E7511=0,0,MAX(0,H7511-K7511))</f>
        <v/>
      </c>
      <c r="M7511" s="13">
        <f>M7510+J7510/40-IF(I7510="V2H",K7510/(0.95*40),0)-IF(E7511=0,IF(E7510=1,IF(D7511=1,30,40)*0.18/(2*40),0),0)-IF(E7511=1,IF(E7510=0,IF(D7511=1,30,40)*0.18/(2*40),0),0)</f>
        <v/>
      </c>
      <c r="N7511" s="14" t="n">
        <v>0.09</v>
      </c>
      <c r="O7511" s="15">
        <f>K7511*N7511</f>
        <v/>
      </c>
      <c r="P7511">
        <f>IF(E7511=0,0.3,IF(D7511=1,IF(C7511&gt;=Params!$B$13-3,IF(C7511&lt;Params!$B$13,Params!$B$20,0.3),0.3),IF(C7511&gt;=Params!$B$15-3,IF(C7511&lt;Params!$B$15,Params!$B$21,0.3),0.3)))</f>
        <v/>
      </c>
    </row>
    <row r="7512" ht="15" customHeight="1" s="1">
      <c r="A7512" s="9" t="n">
        <v>7509</v>
      </c>
      <c r="B7512" s="6" t="inlineStr">
        <is>
          <t>09/11</t>
        </is>
      </c>
      <c r="C7512" s="6" t="n">
        <v>20</v>
      </c>
      <c r="D7512" s="6" t="n">
        <v>1</v>
      </c>
      <c r="E7512" s="10">
        <f>IF(D7512=1, IF(OR(C7512&lt;10, C7512&gt;=15),1,0), IF(OR(C7512&lt;7, C7512&gt;=18),1,0))</f>
        <v/>
      </c>
      <c r="F7512" s="11" t="n">
        <v>0.792</v>
      </c>
      <c r="G7512" s="12">
        <f>0*8</f>
        <v/>
      </c>
      <c r="H7512" s="12">
        <f>F7512-G7512</f>
        <v/>
      </c>
      <c r="I7512" s="10">
        <f>IF(E7512=0,"Fora",IF(E7511=0,"Carg xar",IF(H7512&lt;0,IF(M7512&lt;0.9,"Carg FV","Stby"),IF(M7512&gt;P7512,"V2H",IF(M7512&lt;0.9,"Carg xar","Stby")))))</f>
        <v/>
      </c>
      <c r="J7512" s="12">
        <f>IF(OR(I7512="Carg FV",I7512="Carg xar"),MIN(IF(I7512="Carg FV",ABS(H7512),7.4),7.4,MAX(0,(0.9-M7512)*40)*0.95),0)</f>
        <v/>
      </c>
      <c r="K7512" s="12">
        <f>IF(I7512="V2H",MIN(MAX(0,H7512),7.4,MAX(0,(M7512-P7512)*40)*0.95),0)</f>
        <v/>
      </c>
      <c r="L7512" s="12">
        <f>IF(E7512=0,0,MAX(0,H7512-K7512))</f>
        <v/>
      </c>
      <c r="M7512" s="13">
        <f>M7511+J7511/40-IF(I7511="V2H",K7511/(0.95*40),0)-IF(E7512=0,IF(E7511=1,IF(D7512=1,30,40)*0.18/(2*40),0),0)-IF(E7512=1,IF(E7511=0,IF(D7512=1,30,40)*0.18/(2*40),0),0)</f>
        <v/>
      </c>
      <c r="N7512" s="14" t="n">
        <v>0.09</v>
      </c>
      <c r="O7512" s="15">
        <f>K7512*N7512</f>
        <v/>
      </c>
      <c r="P7512">
        <f>IF(E7512=0,0.3,IF(D7512=1,IF(C7512&gt;=Params!$B$13-3,IF(C7512&lt;Params!$B$13,Params!$B$20,0.3),0.3),IF(C7512&gt;=Params!$B$15-3,IF(C7512&lt;Params!$B$15,Params!$B$21,0.3),0.3)))</f>
        <v/>
      </c>
    </row>
    <row r="7513" ht="15" customHeight="1" s="1">
      <c r="A7513" s="9" t="n">
        <v>7510</v>
      </c>
      <c r="B7513" s="6" t="inlineStr">
        <is>
          <t>09/11</t>
        </is>
      </c>
      <c r="C7513" s="6" t="n">
        <v>21</v>
      </c>
      <c r="D7513" s="6" t="n">
        <v>1</v>
      </c>
      <c r="E7513" s="10">
        <f>IF(D7513=1, IF(OR(C7513&lt;10, C7513&gt;=15),1,0), IF(OR(C7513&lt;7, C7513&gt;=18),1,0))</f>
        <v/>
      </c>
      <c r="F7513" s="11" t="n">
        <v>0.981</v>
      </c>
      <c r="G7513" s="12">
        <f>0*8</f>
        <v/>
      </c>
      <c r="H7513" s="12">
        <f>F7513-G7513</f>
        <v/>
      </c>
      <c r="I7513" s="10">
        <f>IF(E7513=0,"Fora",IF(E7512=0,"Carg xar",IF(H7513&lt;0,IF(M7513&lt;0.9,"Carg FV","Stby"),IF(M7513&gt;P7513,"V2H",IF(M7513&lt;0.9,"Carg xar","Stby")))))</f>
        <v/>
      </c>
      <c r="J7513" s="12">
        <f>IF(OR(I7513="Carg FV",I7513="Carg xar"),MIN(IF(I7513="Carg FV",ABS(H7513),7.4),7.4,MAX(0,(0.9-M7513)*40)*0.95),0)</f>
        <v/>
      </c>
      <c r="K7513" s="12">
        <f>IF(I7513="V2H",MIN(MAX(0,H7513),7.4,MAX(0,(M7513-P7513)*40)*0.95),0)</f>
        <v/>
      </c>
      <c r="L7513" s="12">
        <f>IF(E7513=0,0,MAX(0,H7513-K7513))</f>
        <v/>
      </c>
      <c r="M7513" s="13">
        <f>M7512+J7512/40-IF(I7512="V2H",K7512/(0.95*40),0)-IF(E7513=0,IF(E7512=1,IF(D7513=1,30,40)*0.18/(2*40),0),0)-IF(E7513=1,IF(E7512=0,IF(D7513=1,30,40)*0.18/(2*40),0),0)</f>
        <v/>
      </c>
      <c r="N7513" s="14" t="n">
        <v>0.09</v>
      </c>
      <c r="O7513" s="15">
        <f>K7513*N7513</f>
        <v/>
      </c>
      <c r="P7513">
        <f>IF(E7513=0,0.3,IF(D7513=1,IF(C7513&gt;=Params!$B$13-3,IF(C7513&lt;Params!$B$13,Params!$B$20,0.3),0.3),IF(C7513&gt;=Params!$B$15-3,IF(C7513&lt;Params!$B$15,Params!$B$21,0.3),0.3)))</f>
        <v/>
      </c>
    </row>
    <row r="7514" ht="15" customHeight="1" s="1">
      <c r="A7514" s="9" t="n">
        <v>7511</v>
      </c>
      <c r="B7514" s="6" t="inlineStr">
        <is>
          <t>09/11</t>
        </is>
      </c>
      <c r="C7514" s="6" t="n">
        <v>22</v>
      </c>
      <c r="D7514" s="6" t="n">
        <v>1</v>
      </c>
      <c r="E7514" s="10">
        <f>IF(D7514=1, IF(OR(C7514&lt;10, C7514&gt;=15),1,0), IF(OR(C7514&lt;7, C7514&gt;=18),1,0))</f>
        <v/>
      </c>
      <c r="F7514" s="11" t="n">
        <v>0.358</v>
      </c>
      <c r="G7514" s="12">
        <f>0*8</f>
        <v/>
      </c>
      <c r="H7514" s="12">
        <f>F7514-G7514</f>
        <v/>
      </c>
      <c r="I7514" s="10">
        <f>IF(E7514=0,"Fora",IF(E7513=0,"Carg xar",IF(H7514&lt;0,IF(M7514&lt;0.9,"Carg FV","Stby"),IF(M7514&gt;P7514,"V2H",IF(M7514&lt;0.9,"Carg xar","Stby")))))</f>
        <v/>
      </c>
      <c r="J7514" s="12">
        <f>IF(OR(I7514="Carg FV",I7514="Carg xar"),MIN(IF(I7514="Carg FV",ABS(H7514),7.4),7.4,MAX(0,(0.9-M7514)*40)*0.95),0)</f>
        <v/>
      </c>
      <c r="K7514" s="12">
        <f>IF(I7514="V2H",MIN(MAX(0,H7514),7.4,MAX(0,(M7514-P7514)*40)*0.95),0)</f>
        <v/>
      </c>
      <c r="L7514" s="12">
        <f>IF(E7514=0,0,MAX(0,H7514-K7514))</f>
        <v/>
      </c>
      <c r="M7514" s="13">
        <f>M7513+J7513/40-IF(I7513="V2H",K7513/(0.95*40),0)-IF(E7514=0,IF(E7513=1,IF(D7514=1,30,40)*0.18/(2*40),0),0)-IF(E7514=1,IF(E7513=0,IF(D7514=1,30,40)*0.18/(2*40),0),0)</f>
        <v/>
      </c>
      <c r="N7514" s="14" t="n">
        <v>0.09</v>
      </c>
      <c r="O7514" s="15">
        <f>K7514*N7514</f>
        <v/>
      </c>
      <c r="P7514">
        <f>IF(E7514=0,0.3,IF(D7514=1,IF(C7514&gt;=Params!$B$13-3,IF(C7514&lt;Params!$B$13,Params!$B$20,0.3),0.3),IF(C7514&gt;=Params!$B$15-3,IF(C7514&lt;Params!$B$15,Params!$B$21,0.3),0.3)))</f>
        <v/>
      </c>
    </row>
    <row r="7515" ht="15" customHeight="1" s="1">
      <c r="A7515" s="9" t="n">
        <v>7512</v>
      </c>
      <c r="B7515" s="6" t="inlineStr">
        <is>
          <t>09/11</t>
        </is>
      </c>
      <c r="C7515" s="6" t="n">
        <v>23</v>
      </c>
      <c r="D7515" s="6" t="n">
        <v>1</v>
      </c>
      <c r="E7515" s="10">
        <f>IF(D7515=1, IF(OR(C7515&lt;10, C7515&gt;=15),1,0), IF(OR(C7515&lt;7, C7515&gt;=18),1,0))</f>
        <v/>
      </c>
      <c r="F7515" s="11" t="n">
        <v>2.088</v>
      </c>
      <c r="G7515" s="12">
        <f>0*8</f>
        <v/>
      </c>
      <c r="H7515" s="12">
        <f>F7515-G7515</f>
        <v/>
      </c>
      <c r="I7515" s="10">
        <f>IF(E7515=0,"Fora",IF(E7514=0,"Carg xar",IF(H7515&lt;0,IF(M7515&lt;0.9,"Carg FV","Stby"),IF(M7515&gt;P7515,"V2H",IF(M7515&lt;0.9,"Carg xar","Stby")))))</f>
        <v/>
      </c>
      <c r="J7515" s="12">
        <f>IF(OR(I7515="Carg FV",I7515="Carg xar"),MIN(IF(I7515="Carg FV",ABS(H7515),7.4),7.4,MAX(0,(0.9-M7515)*40)*0.95),0)</f>
        <v/>
      </c>
      <c r="K7515" s="12">
        <f>IF(I7515="V2H",MIN(MAX(0,H7515),7.4,MAX(0,(M7515-P7515)*40)*0.95),0)</f>
        <v/>
      </c>
      <c r="L7515" s="12">
        <f>IF(E7515=0,0,MAX(0,H7515-K7515))</f>
        <v/>
      </c>
      <c r="M7515" s="13">
        <f>M7514+J7514/40-IF(I7514="V2H",K7514/(0.95*40),0)-IF(E7515=0,IF(E7514=1,IF(D7515=1,30,40)*0.18/(2*40),0),0)-IF(E7515=1,IF(E7514=0,IF(D7515=1,30,40)*0.18/(2*40),0),0)</f>
        <v/>
      </c>
      <c r="N7515" s="14" t="n">
        <v>0.09</v>
      </c>
      <c r="O7515" s="15">
        <f>K7515*N7515</f>
        <v/>
      </c>
      <c r="P7515">
        <f>IF(E7515=0,0.3,IF(D7515=1,IF(C7515&gt;=Params!$B$13-3,IF(C7515&lt;Params!$B$13,Params!$B$20,0.3),0.3),IF(C7515&gt;=Params!$B$15-3,IF(C7515&lt;Params!$B$15,Params!$B$21,0.3),0.3)))</f>
        <v/>
      </c>
    </row>
    <row r="7516" ht="15" customHeight="1" s="1">
      <c r="A7516" s="9" t="n">
        <v>7513</v>
      </c>
      <c r="B7516" s="6" t="inlineStr">
        <is>
          <t>10/11</t>
        </is>
      </c>
      <c r="C7516" s="6" t="n">
        <v>0</v>
      </c>
      <c r="D7516" s="6" t="n">
        <v>0</v>
      </c>
      <c r="E7516" s="10">
        <f>IF(D7516=1, IF(OR(C7516&lt;10, C7516&gt;=15),1,0), IF(OR(C7516&lt;7, C7516&gt;=18),1,0))</f>
        <v/>
      </c>
      <c r="F7516" s="11" t="n">
        <v>0.183</v>
      </c>
      <c r="G7516" s="12">
        <f>0*8</f>
        <v/>
      </c>
      <c r="H7516" s="12">
        <f>F7516-G7516</f>
        <v/>
      </c>
      <c r="I7516" s="10">
        <f>IF(E7516=0,"Fora",IF(E7515=0,"Carg xar",IF(H7516&lt;0,IF(M7516&lt;0.9,"Carg FV","Stby"),IF(M7516&gt;P7516,"V2H",IF(M7516&lt;0.9,"Carg xar","Stby")))))</f>
        <v/>
      </c>
      <c r="J7516" s="12">
        <f>IF(OR(I7516="Carg FV",I7516="Carg xar"),MIN(IF(I7516="Carg FV",ABS(H7516),7.4),7.4,MAX(0,(0.9-M7516)*40)*0.95),0)</f>
        <v/>
      </c>
      <c r="K7516" s="12">
        <f>IF(I7516="V2H",MIN(MAX(0,H7516),7.4,MAX(0,(M7516-P7516)*40)*0.95),0)</f>
        <v/>
      </c>
      <c r="L7516" s="12">
        <f>IF(E7516=0,0,MAX(0,H7516-K7516))</f>
        <v/>
      </c>
      <c r="M7516" s="13">
        <f>M7515+J7515/40-IF(I7515="V2H",K7515/(0.95*40),0)-IF(E7516=0,IF(E7515=1,IF(D7516=1,30,40)*0.18/(2*40),0),0)-IF(E7516=1,IF(E7515=0,IF(D7516=1,30,40)*0.18/(2*40),0),0)</f>
        <v/>
      </c>
      <c r="N7516" s="14" t="n">
        <v>0.09</v>
      </c>
      <c r="O7516" s="15">
        <f>K7516*N7516</f>
        <v/>
      </c>
      <c r="P7516">
        <f>IF(E7516=0,0.3,IF(D7516=1,IF(C7516&gt;=Params!$B$13-3,IF(C7516&lt;Params!$B$13,Params!$B$20,0.3),0.3),IF(C7516&gt;=Params!$B$15-3,IF(C7516&lt;Params!$B$15,Params!$B$21,0.3),0.3)))</f>
        <v/>
      </c>
    </row>
    <row r="7517" ht="15" customHeight="1" s="1">
      <c r="A7517" s="9" t="n">
        <v>7514</v>
      </c>
      <c r="B7517" s="6" t="inlineStr">
        <is>
          <t>10/11</t>
        </is>
      </c>
      <c r="C7517" s="6" t="n">
        <v>1</v>
      </c>
      <c r="D7517" s="6" t="n">
        <v>0</v>
      </c>
      <c r="E7517" s="10">
        <f>IF(D7517=1, IF(OR(C7517&lt;10, C7517&gt;=15),1,0), IF(OR(C7517&lt;7, C7517&gt;=18),1,0))</f>
        <v/>
      </c>
      <c r="F7517" s="11" t="n">
        <v>0.134</v>
      </c>
      <c r="G7517" s="12">
        <f>0*8</f>
        <v/>
      </c>
      <c r="H7517" s="12">
        <f>F7517-G7517</f>
        <v/>
      </c>
      <c r="I7517" s="10">
        <f>IF(E7517=0,"Fora",IF(E7516=0,"Carg xar",IF(H7517&lt;0,IF(M7517&lt;0.9,"Carg FV","Stby"),IF(M7517&gt;P7517,"V2H",IF(M7517&lt;0.9,"Carg xar","Stby")))))</f>
        <v/>
      </c>
      <c r="J7517" s="12">
        <f>IF(OR(I7517="Carg FV",I7517="Carg xar"),MIN(IF(I7517="Carg FV",ABS(H7517),7.4),7.4,MAX(0,(0.9-M7517)*40)*0.95),0)</f>
        <v/>
      </c>
      <c r="K7517" s="12">
        <f>IF(I7517="V2H",MIN(MAX(0,H7517),7.4,MAX(0,(M7517-P7517)*40)*0.95),0)</f>
        <v/>
      </c>
      <c r="L7517" s="12">
        <f>IF(E7517=0,0,MAX(0,H7517-K7517))</f>
        <v/>
      </c>
      <c r="M7517" s="13">
        <f>M7516+J7516/40-IF(I7516="V2H",K7516/(0.95*40),0)-IF(E7517=0,IF(E7516=1,IF(D7517=1,30,40)*0.18/(2*40),0),0)-IF(E7517=1,IF(E7516=0,IF(D7517=1,30,40)*0.18/(2*40),0),0)</f>
        <v/>
      </c>
      <c r="N7517" s="14" t="n">
        <v>0.09</v>
      </c>
      <c r="O7517" s="15">
        <f>K7517*N7517</f>
        <v/>
      </c>
      <c r="P7517">
        <f>IF(E7517=0,0.3,IF(D7517=1,IF(C7517&gt;=Params!$B$13-3,IF(C7517&lt;Params!$B$13,Params!$B$20,0.3),0.3),IF(C7517&gt;=Params!$B$15-3,IF(C7517&lt;Params!$B$15,Params!$B$21,0.3),0.3)))</f>
        <v/>
      </c>
    </row>
    <row r="7518" ht="15" customHeight="1" s="1">
      <c r="A7518" s="9" t="n">
        <v>7515</v>
      </c>
      <c r="B7518" s="6" t="inlineStr">
        <is>
          <t>10/11</t>
        </is>
      </c>
      <c r="C7518" s="6" t="n">
        <v>2</v>
      </c>
      <c r="D7518" s="6" t="n">
        <v>0</v>
      </c>
      <c r="E7518" s="10">
        <f>IF(D7518=1, IF(OR(C7518&lt;10, C7518&gt;=15),1,0), IF(OR(C7518&lt;7, C7518&gt;=18),1,0))</f>
        <v/>
      </c>
      <c r="F7518" s="11" t="n">
        <v>0.143</v>
      </c>
      <c r="G7518" s="12">
        <f>0*8</f>
        <v/>
      </c>
      <c r="H7518" s="12">
        <f>F7518-G7518</f>
        <v/>
      </c>
      <c r="I7518" s="10">
        <f>IF(E7518=0,"Fora",IF(E7517=0,"Carg xar",IF(H7518&lt;0,IF(M7518&lt;0.9,"Carg FV","Stby"),IF(M7518&gt;P7518,"V2H",IF(M7518&lt;0.9,"Carg xar","Stby")))))</f>
        <v/>
      </c>
      <c r="J7518" s="12">
        <f>IF(OR(I7518="Carg FV",I7518="Carg xar"),MIN(IF(I7518="Carg FV",ABS(H7518),7.4),7.4,MAX(0,(0.9-M7518)*40)*0.95),0)</f>
        <v/>
      </c>
      <c r="K7518" s="12">
        <f>IF(I7518="V2H",MIN(MAX(0,H7518),7.4,MAX(0,(M7518-P7518)*40)*0.95),0)</f>
        <v/>
      </c>
      <c r="L7518" s="12">
        <f>IF(E7518=0,0,MAX(0,H7518-K7518))</f>
        <v/>
      </c>
      <c r="M7518" s="13">
        <f>M7517+J7517/40-IF(I7517="V2H",K7517/(0.95*40),0)-IF(E7518=0,IF(E7517=1,IF(D7518=1,30,40)*0.18/(2*40),0),0)-IF(E7518=1,IF(E7517=0,IF(D7518=1,30,40)*0.18/(2*40),0),0)</f>
        <v/>
      </c>
      <c r="N7518" s="14" t="n">
        <v>0.09</v>
      </c>
      <c r="O7518" s="15">
        <f>K7518*N7518</f>
        <v/>
      </c>
      <c r="P7518">
        <f>IF(E7518=0,0.3,IF(D7518=1,IF(C7518&gt;=Params!$B$13-3,IF(C7518&lt;Params!$B$13,Params!$B$20,0.3),0.3),IF(C7518&gt;=Params!$B$15-3,IF(C7518&lt;Params!$B$15,Params!$B$21,0.3),0.3)))</f>
        <v/>
      </c>
    </row>
    <row r="7519" ht="15" customHeight="1" s="1">
      <c r="A7519" s="9" t="n">
        <v>7516</v>
      </c>
      <c r="B7519" s="6" t="inlineStr">
        <is>
          <t>10/11</t>
        </is>
      </c>
      <c r="C7519" s="6" t="n">
        <v>3</v>
      </c>
      <c r="D7519" s="6" t="n">
        <v>0</v>
      </c>
      <c r="E7519" s="10">
        <f>IF(D7519=1, IF(OR(C7519&lt;10, C7519&gt;=15),1,0), IF(OR(C7519&lt;7, C7519&gt;=18),1,0))</f>
        <v/>
      </c>
      <c r="F7519" s="11" t="n">
        <v>0.174</v>
      </c>
      <c r="G7519" s="12">
        <f>0*8</f>
        <v/>
      </c>
      <c r="H7519" s="12">
        <f>F7519-G7519</f>
        <v/>
      </c>
      <c r="I7519" s="10">
        <f>IF(E7519=0,"Fora",IF(E7518=0,"Carg xar",IF(H7519&lt;0,IF(M7519&lt;0.9,"Carg FV","Stby"),IF(M7519&gt;P7519,"V2H",IF(M7519&lt;0.9,"Carg xar","Stby")))))</f>
        <v/>
      </c>
      <c r="J7519" s="12">
        <f>IF(OR(I7519="Carg FV",I7519="Carg xar"),MIN(IF(I7519="Carg FV",ABS(H7519),7.4),7.4,MAX(0,(0.9-M7519)*40)*0.95),0)</f>
        <v/>
      </c>
      <c r="K7519" s="12">
        <f>IF(I7519="V2H",MIN(MAX(0,H7519),7.4,MAX(0,(M7519-P7519)*40)*0.95),0)</f>
        <v/>
      </c>
      <c r="L7519" s="12">
        <f>IF(E7519=0,0,MAX(0,H7519-K7519))</f>
        <v/>
      </c>
      <c r="M7519" s="13">
        <f>M7518+J7518/40-IF(I7518="V2H",K7518/(0.95*40),0)-IF(E7519=0,IF(E7518=1,IF(D7519=1,30,40)*0.18/(2*40),0),0)-IF(E7519=1,IF(E7518=0,IF(D7519=1,30,40)*0.18/(2*40),0),0)</f>
        <v/>
      </c>
      <c r="N7519" s="14" t="n">
        <v>0.09</v>
      </c>
      <c r="O7519" s="15">
        <f>K7519*N7519</f>
        <v/>
      </c>
      <c r="P7519">
        <f>IF(E7519=0,0.3,IF(D7519=1,IF(C7519&gt;=Params!$B$13-3,IF(C7519&lt;Params!$B$13,Params!$B$20,0.3),0.3),IF(C7519&gt;=Params!$B$15-3,IF(C7519&lt;Params!$B$15,Params!$B$21,0.3),0.3)))</f>
        <v/>
      </c>
    </row>
    <row r="7520" ht="15" customHeight="1" s="1">
      <c r="A7520" s="9" t="n">
        <v>7517</v>
      </c>
      <c r="B7520" s="6" t="inlineStr">
        <is>
          <t>10/11</t>
        </is>
      </c>
      <c r="C7520" s="6" t="n">
        <v>4</v>
      </c>
      <c r="D7520" s="6" t="n">
        <v>0</v>
      </c>
      <c r="E7520" s="10">
        <f>IF(D7520=1, IF(OR(C7520&lt;10, C7520&gt;=15),1,0), IF(OR(C7520&lt;7, C7520&gt;=18),1,0))</f>
        <v/>
      </c>
      <c r="F7520" s="11" t="n">
        <v>0.127</v>
      </c>
      <c r="G7520" s="12">
        <f>0*8</f>
        <v/>
      </c>
      <c r="H7520" s="12">
        <f>F7520-G7520</f>
        <v/>
      </c>
      <c r="I7520" s="10">
        <f>IF(E7520=0,"Fora",IF(E7519=0,"Carg xar",IF(H7520&lt;0,IF(M7520&lt;0.9,"Carg FV","Stby"),IF(M7520&gt;P7520,"V2H",IF(M7520&lt;0.9,"Carg xar","Stby")))))</f>
        <v/>
      </c>
      <c r="J7520" s="12">
        <f>IF(OR(I7520="Carg FV",I7520="Carg xar"),MIN(IF(I7520="Carg FV",ABS(H7520),7.4),7.4,MAX(0,(0.9-M7520)*40)*0.95),0)</f>
        <v/>
      </c>
      <c r="K7520" s="12">
        <f>IF(I7520="V2H",MIN(MAX(0,H7520),7.4,MAX(0,(M7520-P7520)*40)*0.95),0)</f>
        <v/>
      </c>
      <c r="L7520" s="12">
        <f>IF(E7520=0,0,MAX(0,H7520-K7520))</f>
        <v/>
      </c>
      <c r="M7520" s="13">
        <f>M7519+J7519/40-IF(I7519="V2H",K7519/(0.95*40),0)-IF(E7520=0,IF(E7519=1,IF(D7520=1,30,40)*0.18/(2*40),0),0)-IF(E7520=1,IF(E7519=0,IF(D7520=1,30,40)*0.18/(2*40),0),0)</f>
        <v/>
      </c>
      <c r="N7520" s="14" t="n">
        <v>0.09</v>
      </c>
      <c r="O7520" s="15">
        <f>K7520*N7520</f>
        <v/>
      </c>
      <c r="P7520">
        <f>IF(E7520=0,0.3,IF(D7520=1,IF(C7520&gt;=Params!$B$13-3,IF(C7520&lt;Params!$B$13,Params!$B$20,0.3),0.3),IF(C7520&gt;=Params!$B$15-3,IF(C7520&lt;Params!$B$15,Params!$B$21,0.3),0.3)))</f>
        <v/>
      </c>
    </row>
    <row r="7521" ht="15" customHeight="1" s="1">
      <c r="A7521" s="9" t="n">
        <v>7518</v>
      </c>
      <c r="B7521" s="6" t="inlineStr">
        <is>
          <t>10/11</t>
        </is>
      </c>
      <c r="C7521" s="6" t="n">
        <v>5</v>
      </c>
      <c r="D7521" s="6" t="n">
        <v>0</v>
      </c>
      <c r="E7521" s="10">
        <f>IF(D7521=1, IF(OR(C7521&lt;10, C7521&gt;=15),1,0), IF(OR(C7521&lt;7, C7521&gt;=18),1,0))</f>
        <v/>
      </c>
      <c r="F7521" s="11" t="n">
        <v>2.301</v>
      </c>
      <c r="G7521" s="12">
        <f>0*8</f>
        <v/>
      </c>
      <c r="H7521" s="12">
        <f>F7521-G7521</f>
        <v/>
      </c>
      <c r="I7521" s="10">
        <f>IF(E7521=0,"Fora",IF(E7520=0,"Carg xar",IF(H7521&lt;0,IF(M7521&lt;0.9,"Carg FV","Stby"),IF(M7521&gt;P7521,"V2H",IF(M7521&lt;0.9,"Carg xar","Stby")))))</f>
        <v/>
      </c>
      <c r="J7521" s="12">
        <f>IF(OR(I7521="Carg FV",I7521="Carg xar"),MIN(IF(I7521="Carg FV",ABS(H7521),7.4),7.4,MAX(0,(0.9-M7521)*40)*0.95),0)</f>
        <v/>
      </c>
      <c r="K7521" s="12">
        <f>IF(I7521="V2H",MIN(MAX(0,H7521),7.4,MAX(0,(M7521-P7521)*40)*0.95),0)</f>
        <v/>
      </c>
      <c r="L7521" s="12">
        <f>IF(E7521=0,0,MAX(0,H7521-K7521))</f>
        <v/>
      </c>
      <c r="M7521" s="13">
        <f>M7520+J7520/40-IF(I7520="V2H",K7520/(0.95*40),0)-IF(E7521=0,IF(E7520=1,IF(D7521=1,30,40)*0.18/(2*40),0),0)-IF(E7521=1,IF(E7520=0,IF(D7521=1,30,40)*0.18/(2*40),0),0)</f>
        <v/>
      </c>
      <c r="N7521" s="14" t="n">
        <v>0.09</v>
      </c>
      <c r="O7521" s="15">
        <f>K7521*N7521</f>
        <v/>
      </c>
      <c r="P7521">
        <f>IF(E7521=0,0.3,IF(D7521=1,IF(C7521&gt;=Params!$B$13-3,IF(C7521&lt;Params!$B$13,Params!$B$20,0.3),0.3),IF(C7521&gt;=Params!$B$15-3,IF(C7521&lt;Params!$B$15,Params!$B$21,0.3),0.3)))</f>
        <v/>
      </c>
    </row>
    <row r="7522" ht="15" customHeight="1" s="1">
      <c r="A7522" s="9" t="n">
        <v>7519</v>
      </c>
      <c r="B7522" s="6" t="inlineStr">
        <is>
          <t>10/11</t>
        </is>
      </c>
      <c r="C7522" s="6" t="n">
        <v>6</v>
      </c>
      <c r="D7522" s="6" t="n">
        <v>0</v>
      </c>
      <c r="E7522" s="10">
        <f>IF(D7522=1, IF(OR(C7522&lt;10, C7522&gt;=15),1,0), IF(OR(C7522&lt;7, C7522&gt;=18),1,0))</f>
        <v/>
      </c>
      <c r="F7522" s="11" t="n">
        <v>2.799</v>
      </c>
      <c r="G7522" s="12">
        <f>0*8</f>
        <v/>
      </c>
      <c r="H7522" s="12">
        <f>F7522-G7522</f>
        <v/>
      </c>
      <c r="I7522" s="10">
        <f>IF(E7522=0,"Fora",IF(E7521=0,"Carg xar",IF(H7522&lt;0,IF(M7522&lt;0.9,"Carg FV","Stby"),IF(M7522&gt;P7522,"V2H",IF(M7522&lt;0.9,"Carg xar","Stby")))))</f>
        <v/>
      </c>
      <c r="J7522" s="12">
        <f>IF(OR(I7522="Carg FV",I7522="Carg xar"),MIN(IF(I7522="Carg FV",ABS(H7522),7.4),7.4,MAX(0,(0.9-M7522)*40)*0.95),0)</f>
        <v/>
      </c>
      <c r="K7522" s="12">
        <f>IF(I7522="V2H",MIN(MAX(0,H7522),7.4,MAX(0,(M7522-P7522)*40)*0.95),0)</f>
        <v/>
      </c>
      <c r="L7522" s="12">
        <f>IF(E7522=0,0,MAX(0,H7522-K7522))</f>
        <v/>
      </c>
      <c r="M7522" s="13">
        <f>M7521+J7521/40-IF(I7521="V2H",K7521/(0.95*40),0)-IF(E7522=0,IF(E7521=1,IF(D7522=1,30,40)*0.18/(2*40),0),0)-IF(E7522=1,IF(E7521=0,IF(D7522=1,30,40)*0.18/(2*40),0),0)</f>
        <v/>
      </c>
      <c r="N7522" s="14" t="n">
        <v>0.09</v>
      </c>
      <c r="O7522" s="15">
        <f>K7522*N7522</f>
        <v/>
      </c>
      <c r="P7522">
        <f>IF(E7522=0,0.3,IF(D7522=1,IF(C7522&gt;=Params!$B$13-3,IF(C7522&lt;Params!$B$13,Params!$B$20,0.3),0.3),IF(C7522&gt;=Params!$B$15-3,IF(C7522&lt;Params!$B$15,Params!$B$21,0.3),0.3)))</f>
        <v/>
      </c>
    </row>
    <row r="7523" ht="15" customHeight="1" s="1">
      <c r="A7523" s="9" t="n">
        <v>7520</v>
      </c>
      <c r="B7523" s="6" t="inlineStr">
        <is>
          <t>10/11</t>
        </is>
      </c>
      <c r="C7523" s="6" t="n">
        <v>7</v>
      </c>
      <c r="D7523" s="6" t="n">
        <v>0</v>
      </c>
      <c r="E7523" s="10">
        <f>IF(D7523=1, IF(OR(C7523&lt;10, C7523&gt;=15),1,0), IF(OR(C7523&lt;7, C7523&gt;=18),1,0))</f>
        <v/>
      </c>
      <c r="F7523" s="11" t="n">
        <v>3.098</v>
      </c>
      <c r="G7523" s="12">
        <f>0*8</f>
        <v/>
      </c>
      <c r="H7523" s="12">
        <f>F7523-G7523</f>
        <v/>
      </c>
      <c r="I7523" s="10">
        <f>IF(E7523=0,"Fora",IF(E7522=0,"Carg xar",IF(H7523&lt;0,IF(M7523&lt;0.9,"Carg FV","Stby"),IF(M7523&gt;P7523,"V2H",IF(M7523&lt;0.9,"Carg xar","Stby")))))</f>
        <v/>
      </c>
      <c r="J7523" s="12">
        <f>IF(OR(I7523="Carg FV",I7523="Carg xar"),MIN(IF(I7523="Carg FV",ABS(H7523),7.4),7.4,MAX(0,(0.9-M7523)*40)*0.95),0)</f>
        <v/>
      </c>
      <c r="K7523" s="12">
        <f>IF(I7523="V2H",MIN(MAX(0,H7523),7.4,MAX(0,(M7523-P7523)*40)*0.95),0)</f>
        <v/>
      </c>
      <c r="L7523" s="12">
        <f>IF(E7523=0,0,MAX(0,H7523-K7523))</f>
        <v/>
      </c>
      <c r="M7523" s="13">
        <f>M7522+J7522/40-IF(I7522="V2H",K7522/(0.95*40),0)-IF(E7523=0,IF(E7522=1,IF(D7523=1,30,40)*0.18/(2*40),0),0)-IF(E7523=1,IF(E7522=0,IF(D7523=1,30,40)*0.18/(2*40),0),0)</f>
        <v/>
      </c>
      <c r="N7523" s="14" t="n">
        <v>0.09</v>
      </c>
      <c r="O7523" s="15">
        <f>K7523*N7523</f>
        <v/>
      </c>
      <c r="P7523">
        <f>IF(E7523=0,0.3,IF(D7523=1,IF(C7523&gt;=Params!$B$13-3,IF(C7523&lt;Params!$B$13,Params!$B$20,0.3),0.3),IF(C7523&gt;=Params!$B$15-3,IF(C7523&lt;Params!$B$15,Params!$B$21,0.3),0.3)))</f>
        <v/>
      </c>
    </row>
    <row r="7524" ht="15" customHeight="1" s="1">
      <c r="A7524" s="9" t="n">
        <v>7521</v>
      </c>
      <c r="B7524" s="6" t="inlineStr">
        <is>
          <t>10/11</t>
        </is>
      </c>
      <c r="C7524" s="6" t="n">
        <v>8</v>
      </c>
      <c r="D7524" s="6" t="n">
        <v>0</v>
      </c>
      <c r="E7524" s="10">
        <f>IF(D7524=1, IF(OR(C7524&lt;10, C7524&gt;=15),1,0), IF(OR(C7524&lt;7, C7524&gt;=18),1,0))</f>
        <v/>
      </c>
      <c r="F7524" s="11" t="n">
        <v>2.429</v>
      </c>
      <c r="G7524" s="12">
        <f>0.08*8</f>
        <v/>
      </c>
      <c r="H7524" s="12">
        <f>F7524-G7524</f>
        <v/>
      </c>
      <c r="I7524" s="10">
        <f>IF(E7524=0,"Fora",IF(E7523=0,"Carg xar",IF(H7524&lt;0,IF(M7524&lt;0.9,"Carg FV","Stby"),IF(M7524&gt;P7524,"V2H",IF(M7524&lt;0.9,"Carg xar","Stby")))))</f>
        <v/>
      </c>
      <c r="J7524" s="12">
        <f>IF(OR(I7524="Carg FV",I7524="Carg xar"),MIN(IF(I7524="Carg FV",ABS(H7524),7.4),7.4,MAX(0,(0.9-M7524)*40)*0.95),0)</f>
        <v/>
      </c>
      <c r="K7524" s="12">
        <f>IF(I7524="V2H",MIN(MAX(0,H7524),7.4,MAX(0,(M7524-P7524)*40)*0.95),0)</f>
        <v/>
      </c>
      <c r="L7524" s="12">
        <f>IF(E7524=0,0,MAX(0,H7524-K7524))</f>
        <v/>
      </c>
      <c r="M7524" s="13">
        <f>M7523+J7523/40-IF(I7523="V2H",K7523/(0.95*40),0)-IF(E7524=0,IF(E7523=1,IF(D7524=1,30,40)*0.18/(2*40),0),0)-IF(E7524=1,IF(E7523=0,IF(D7524=1,30,40)*0.18/(2*40),0),0)</f>
        <v/>
      </c>
      <c r="N7524" s="14" t="n">
        <v>0.15</v>
      </c>
      <c r="O7524" s="15">
        <f>K7524*N7524</f>
        <v/>
      </c>
      <c r="P7524">
        <f>IF(E7524=0,0.3,IF(D7524=1,IF(C7524&gt;=Params!$B$13-3,IF(C7524&lt;Params!$B$13,Params!$B$20,0.3),0.3),IF(C7524&gt;=Params!$B$15-3,IF(C7524&lt;Params!$B$15,Params!$B$21,0.3),0.3)))</f>
        <v/>
      </c>
    </row>
    <row r="7525" ht="15" customHeight="1" s="1">
      <c r="A7525" s="9" t="n">
        <v>7522</v>
      </c>
      <c r="B7525" s="6" t="inlineStr">
        <is>
          <t>10/11</t>
        </is>
      </c>
      <c r="C7525" s="6" t="n">
        <v>9</v>
      </c>
      <c r="D7525" s="6" t="n">
        <v>0</v>
      </c>
      <c r="E7525" s="10">
        <f>IF(D7525=1, IF(OR(C7525&lt;10, C7525&gt;=15),1,0), IF(OR(C7525&lt;7, C7525&gt;=18),1,0))</f>
        <v/>
      </c>
      <c r="F7525" s="11" t="n">
        <v>1.281</v>
      </c>
      <c r="G7525" s="12">
        <f>0.22*8</f>
        <v/>
      </c>
      <c r="H7525" s="12">
        <f>F7525-G7525</f>
        <v/>
      </c>
      <c r="I7525" s="10">
        <f>IF(E7525=0,"Fora",IF(E7524=0,"Carg xar",IF(H7525&lt;0,IF(M7525&lt;0.9,"Carg FV","Stby"),IF(M7525&gt;P7525,"V2H",IF(M7525&lt;0.9,"Carg xar","Stby")))))</f>
        <v/>
      </c>
      <c r="J7525" s="12">
        <f>IF(OR(I7525="Carg FV",I7525="Carg xar"),MIN(IF(I7525="Carg FV",ABS(H7525),7.4),7.4,MAX(0,(0.9-M7525)*40)*0.95),0)</f>
        <v/>
      </c>
      <c r="K7525" s="12">
        <f>IF(I7525="V2H",MIN(MAX(0,H7525),7.4,MAX(0,(M7525-P7525)*40)*0.95),0)</f>
        <v/>
      </c>
      <c r="L7525" s="12">
        <f>IF(E7525=0,0,MAX(0,H7525-K7525))</f>
        <v/>
      </c>
      <c r="M7525" s="13">
        <f>M7524+J7524/40-IF(I7524="V2H",K7524/(0.95*40),0)-IF(E7525=0,IF(E7524=1,IF(D7525=1,30,40)*0.18/(2*40),0),0)-IF(E7525=1,IF(E7524=0,IF(D7525=1,30,40)*0.18/(2*40),0),0)</f>
        <v/>
      </c>
      <c r="N7525" s="14" t="n">
        <v>0.15</v>
      </c>
      <c r="O7525" s="15">
        <f>K7525*N7525</f>
        <v/>
      </c>
      <c r="P7525">
        <f>IF(E7525=0,0.3,IF(D7525=1,IF(C7525&gt;=Params!$B$13-3,IF(C7525&lt;Params!$B$13,Params!$B$20,0.3),0.3),IF(C7525&gt;=Params!$B$15-3,IF(C7525&lt;Params!$B$15,Params!$B$21,0.3),0.3)))</f>
        <v/>
      </c>
    </row>
    <row r="7526" ht="15" customHeight="1" s="1">
      <c r="A7526" s="9" t="n">
        <v>7523</v>
      </c>
      <c r="B7526" s="6" t="inlineStr">
        <is>
          <t>10/11</t>
        </is>
      </c>
      <c r="C7526" s="6" t="n">
        <v>10</v>
      </c>
      <c r="D7526" s="6" t="n">
        <v>0</v>
      </c>
      <c r="E7526" s="10">
        <f>IF(D7526=1, IF(OR(C7526&lt;10, C7526&gt;=15),1,0), IF(OR(C7526&lt;7, C7526&gt;=18),1,0))</f>
        <v/>
      </c>
      <c r="F7526" s="11" t="n">
        <v>0.023</v>
      </c>
      <c r="G7526" s="12">
        <f>0.4*8</f>
        <v/>
      </c>
      <c r="H7526" s="12">
        <f>F7526-G7526</f>
        <v/>
      </c>
      <c r="I7526" s="10">
        <f>IF(E7526=0,"Fora",IF(E7525=0,"Carg xar",IF(H7526&lt;0,IF(M7526&lt;0.9,"Carg FV","Stby"),IF(M7526&gt;P7526,"V2H",IF(M7526&lt;0.9,"Carg xar","Stby")))))</f>
        <v/>
      </c>
      <c r="J7526" s="12">
        <f>IF(OR(I7526="Carg FV",I7526="Carg xar"),MIN(IF(I7526="Carg FV",ABS(H7526),7.4),7.4,MAX(0,(0.9-M7526)*40)*0.95),0)</f>
        <v/>
      </c>
      <c r="K7526" s="12">
        <f>IF(I7526="V2H",MIN(MAX(0,H7526),7.4,MAX(0,(M7526-P7526)*40)*0.95),0)</f>
        <v/>
      </c>
      <c r="L7526" s="12">
        <f>IF(E7526=0,0,MAX(0,H7526-K7526))</f>
        <v/>
      </c>
      <c r="M7526" s="13">
        <f>M7525+J7525/40-IF(I7525="V2H",K7525/(0.95*40),0)-IF(E7526=0,IF(E7525=1,IF(D7526=1,30,40)*0.18/(2*40),0),0)-IF(E7526=1,IF(E7525=0,IF(D7526=1,30,40)*0.18/(2*40),0),0)</f>
        <v/>
      </c>
      <c r="N7526" s="14" t="n">
        <v>0.2</v>
      </c>
      <c r="O7526" s="15">
        <f>K7526*N7526</f>
        <v/>
      </c>
      <c r="P7526">
        <f>IF(E7526=0,0.3,IF(D7526=1,IF(C7526&gt;=Params!$B$13-3,IF(C7526&lt;Params!$B$13,Params!$B$20,0.3),0.3),IF(C7526&gt;=Params!$B$15-3,IF(C7526&lt;Params!$B$15,Params!$B$21,0.3),0.3)))</f>
        <v/>
      </c>
    </row>
    <row r="7527" ht="15" customHeight="1" s="1">
      <c r="A7527" s="9" t="n">
        <v>7524</v>
      </c>
      <c r="B7527" s="6" t="inlineStr">
        <is>
          <t>10/11</t>
        </is>
      </c>
      <c r="C7527" s="6" t="n">
        <v>11</v>
      </c>
      <c r="D7527" s="6" t="n">
        <v>0</v>
      </c>
      <c r="E7527" s="10">
        <f>IF(D7527=1, IF(OR(C7527&lt;10, C7527&gt;=15),1,0), IF(OR(C7527&lt;7, C7527&gt;=18),1,0))</f>
        <v/>
      </c>
      <c r="F7527" s="11" t="n">
        <v>0</v>
      </c>
      <c r="G7527" s="12">
        <f>0.52*8</f>
        <v/>
      </c>
      <c r="H7527" s="12">
        <f>F7527-G7527</f>
        <v/>
      </c>
      <c r="I7527" s="10">
        <f>IF(E7527=0,"Fora",IF(E7526=0,"Carg xar",IF(H7527&lt;0,IF(M7527&lt;0.9,"Carg FV","Stby"),IF(M7527&gt;P7527,"V2H",IF(M7527&lt;0.9,"Carg xar","Stby")))))</f>
        <v/>
      </c>
      <c r="J7527" s="12">
        <f>IF(OR(I7527="Carg FV",I7527="Carg xar"),MIN(IF(I7527="Carg FV",ABS(H7527),7.4),7.4,MAX(0,(0.9-M7527)*40)*0.95),0)</f>
        <v/>
      </c>
      <c r="K7527" s="12">
        <f>IF(I7527="V2H",MIN(MAX(0,H7527),7.4,MAX(0,(M7527-P7527)*40)*0.95),0)</f>
        <v/>
      </c>
      <c r="L7527" s="12">
        <f>IF(E7527=0,0,MAX(0,H7527-K7527))</f>
        <v/>
      </c>
      <c r="M7527" s="13">
        <f>M7526+J7526/40-IF(I7526="V2H",K7526/(0.95*40),0)-IF(E7527=0,IF(E7526=1,IF(D7527=1,30,40)*0.18/(2*40),0),0)-IF(E7527=1,IF(E7526=0,IF(D7527=1,30,40)*0.18/(2*40),0),0)</f>
        <v/>
      </c>
      <c r="N7527" s="14" t="n">
        <v>0.2</v>
      </c>
      <c r="O7527" s="15">
        <f>K7527*N7527</f>
        <v/>
      </c>
      <c r="P7527">
        <f>IF(E7527=0,0.3,IF(D7527=1,IF(C7527&gt;=Params!$B$13-3,IF(C7527&lt;Params!$B$13,Params!$B$20,0.3),0.3),IF(C7527&gt;=Params!$B$15-3,IF(C7527&lt;Params!$B$15,Params!$B$21,0.3),0.3)))</f>
        <v/>
      </c>
    </row>
    <row r="7528" ht="15" customHeight="1" s="1">
      <c r="A7528" s="9" t="n">
        <v>7525</v>
      </c>
      <c r="B7528" s="6" t="inlineStr">
        <is>
          <t>10/11</t>
        </is>
      </c>
      <c r="C7528" s="6" t="n">
        <v>12</v>
      </c>
      <c r="D7528" s="6" t="n">
        <v>0</v>
      </c>
      <c r="E7528" s="10">
        <f>IF(D7528=1, IF(OR(C7528&lt;10, C7528&gt;=15),1,0), IF(OR(C7528&lt;7, C7528&gt;=18),1,0))</f>
        <v/>
      </c>
      <c r="F7528" s="11" t="n">
        <v>0</v>
      </c>
      <c r="G7528" s="12">
        <f>0.58*8</f>
        <v/>
      </c>
      <c r="H7528" s="12">
        <f>F7528-G7528</f>
        <v/>
      </c>
      <c r="I7528" s="10">
        <f>IF(E7528=0,"Fora",IF(E7527=0,"Carg xar",IF(H7528&lt;0,IF(M7528&lt;0.9,"Carg FV","Stby"),IF(M7528&gt;P7528,"V2H",IF(M7528&lt;0.9,"Carg xar","Stby")))))</f>
        <v/>
      </c>
      <c r="J7528" s="12">
        <f>IF(OR(I7528="Carg FV",I7528="Carg xar"),MIN(IF(I7528="Carg FV",ABS(H7528),7.4),7.4,MAX(0,(0.9-M7528)*40)*0.95),0)</f>
        <v/>
      </c>
      <c r="K7528" s="12">
        <f>IF(I7528="V2H",MIN(MAX(0,H7528),7.4,MAX(0,(M7528-P7528)*40)*0.95),0)</f>
        <v/>
      </c>
      <c r="L7528" s="12">
        <f>IF(E7528=0,0,MAX(0,H7528-K7528))</f>
        <v/>
      </c>
      <c r="M7528" s="13">
        <f>M7527+J7527/40-IF(I7527="V2H",K7527/(0.95*40),0)-IF(E7528=0,IF(E7527=1,IF(D7528=1,30,40)*0.18/(2*40),0),0)-IF(E7528=1,IF(E7527=0,IF(D7528=1,30,40)*0.18/(2*40),0),0)</f>
        <v/>
      </c>
      <c r="N7528" s="14" t="n">
        <v>0.2</v>
      </c>
      <c r="O7528" s="15">
        <f>K7528*N7528</f>
        <v/>
      </c>
      <c r="P7528">
        <f>IF(E7528=0,0.3,IF(D7528=1,IF(C7528&gt;=Params!$B$13-3,IF(C7528&lt;Params!$B$13,Params!$B$20,0.3),0.3),IF(C7528&gt;=Params!$B$15-3,IF(C7528&lt;Params!$B$15,Params!$B$21,0.3),0.3)))</f>
        <v/>
      </c>
    </row>
    <row r="7529" ht="15" customHeight="1" s="1">
      <c r="A7529" s="9" t="n">
        <v>7526</v>
      </c>
      <c r="B7529" s="6" t="inlineStr">
        <is>
          <t>10/11</t>
        </is>
      </c>
      <c r="C7529" s="6" t="n">
        <v>13</v>
      </c>
      <c r="D7529" s="6" t="n">
        <v>0</v>
      </c>
      <c r="E7529" s="10">
        <f>IF(D7529=1, IF(OR(C7529&lt;10, C7529&gt;=15),1,0), IF(OR(C7529&lt;7, C7529&gt;=18),1,0))</f>
        <v/>
      </c>
      <c r="F7529" s="11" t="n">
        <v>0</v>
      </c>
      <c r="G7529" s="12">
        <f>0.55*8</f>
        <v/>
      </c>
      <c r="H7529" s="12">
        <f>F7529-G7529</f>
        <v/>
      </c>
      <c r="I7529" s="10">
        <f>IF(E7529=0,"Fora",IF(E7528=0,"Carg xar",IF(H7529&lt;0,IF(M7529&lt;0.9,"Carg FV","Stby"),IF(M7529&gt;P7529,"V2H",IF(M7529&lt;0.9,"Carg xar","Stby")))))</f>
        <v/>
      </c>
      <c r="J7529" s="12">
        <f>IF(OR(I7529="Carg FV",I7529="Carg xar"),MIN(IF(I7529="Carg FV",ABS(H7529),7.4),7.4,MAX(0,(0.9-M7529)*40)*0.95),0)</f>
        <v/>
      </c>
      <c r="K7529" s="12">
        <f>IF(I7529="V2H",MIN(MAX(0,H7529),7.4,MAX(0,(M7529-P7529)*40)*0.95),0)</f>
        <v/>
      </c>
      <c r="L7529" s="12">
        <f>IF(E7529=0,0,MAX(0,H7529-K7529))</f>
        <v/>
      </c>
      <c r="M7529" s="13">
        <f>M7528+J7528/40-IF(I7528="V2H",K7528/(0.95*40),0)-IF(E7529=0,IF(E7528=1,IF(D7529=1,30,40)*0.18/(2*40),0),0)-IF(E7529=1,IF(E7528=0,IF(D7529=1,30,40)*0.18/(2*40),0),0)</f>
        <v/>
      </c>
      <c r="N7529" s="14" t="n">
        <v>0.2</v>
      </c>
      <c r="O7529" s="15">
        <f>K7529*N7529</f>
        <v/>
      </c>
      <c r="P7529">
        <f>IF(E7529=0,0.3,IF(D7529=1,IF(C7529&gt;=Params!$B$13-3,IF(C7529&lt;Params!$B$13,Params!$B$20,0.3),0.3),IF(C7529&gt;=Params!$B$15-3,IF(C7529&lt;Params!$B$15,Params!$B$21,0.3),0.3)))</f>
        <v/>
      </c>
    </row>
    <row r="7530" ht="15" customHeight="1" s="1">
      <c r="A7530" s="9" t="n">
        <v>7527</v>
      </c>
      <c r="B7530" s="6" t="inlineStr">
        <is>
          <t>10/11</t>
        </is>
      </c>
      <c r="C7530" s="6" t="n">
        <v>14</v>
      </c>
      <c r="D7530" s="6" t="n">
        <v>0</v>
      </c>
      <c r="E7530" s="10">
        <f>IF(D7530=1, IF(OR(C7530&lt;10, C7530&gt;=15),1,0), IF(OR(C7530&lt;7, C7530&gt;=18),1,0))</f>
        <v/>
      </c>
      <c r="F7530" s="11" t="n">
        <v>0</v>
      </c>
      <c r="G7530" s="12">
        <f>0.42*8</f>
        <v/>
      </c>
      <c r="H7530" s="12">
        <f>F7530-G7530</f>
        <v/>
      </c>
      <c r="I7530" s="10">
        <f>IF(E7530=0,"Fora",IF(E7529=0,"Carg xar",IF(H7530&lt;0,IF(M7530&lt;0.9,"Carg FV","Stby"),IF(M7530&gt;P7530,"V2H",IF(M7530&lt;0.9,"Carg xar","Stby")))))</f>
        <v/>
      </c>
      <c r="J7530" s="12">
        <f>IF(OR(I7530="Carg FV",I7530="Carg xar"),MIN(IF(I7530="Carg FV",ABS(H7530),7.4),7.4,MAX(0,(0.9-M7530)*40)*0.95),0)</f>
        <v/>
      </c>
      <c r="K7530" s="12">
        <f>IF(I7530="V2H",MIN(MAX(0,H7530),7.4,MAX(0,(M7530-P7530)*40)*0.95),0)</f>
        <v/>
      </c>
      <c r="L7530" s="12">
        <f>IF(E7530=0,0,MAX(0,H7530-K7530))</f>
        <v/>
      </c>
      <c r="M7530" s="13">
        <f>M7529+J7529/40-IF(I7529="V2H",K7529/(0.95*40),0)-IF(E7530=0,IF(E7529=1,IF(D7530=1,30,40)*0.18/(2*40),0),0)-IF(E7530=1,IF(E7529=0,IF(D7530=1,30,40)*0.18/(2*40),0),0)</f>
        <v/>
      </c>
      <c r="N7530" s="14" t="n">
        <v>0.15</v>
      </c>
      <c r="O7530" s="15">
        <f>K7530*N7530</f>
        <v/>
      </c>
      <c r="P7530">
        <f>IF(E7530=0,0.3,IF(D7530=1,IF(C7530&gt;=Params!$B$13-3,IF(C7530&lt;Params!$B$13,Params!$B$20,0.3),0.3),IF(C7530&gt;=Params!$B$15-3,IF(C7530&lt;Params!$B$15,Params!$B$21,0.3),0.3)))</f>
        <v/>
      </c>
    </row>
    <row r="7531" ht="15" customHeight="1" s="1">
      <c r="A7531" s="9" t="n">
        <v>7528</v>
      </c>
      <c r="B7531" s="6" t="inlineStr">
        <is>
          <t>10/11</t>
        </is>
      </c>
      <c r="C7531" s="6" t="n">
        <v>15</v>
      </c>
      <c r="D7531" s="6" t="n">
        <v>0</v>
      </c>
      <c r="E7531" s="10">
        <f>IF(D7531=1, IF(OR(C7531&lt;10, C7531&gt;=15),1,0), IF(OR(C7531&lt;7, C7531&gt;=18),1,0))</f>
        <v/>
      </c>
      <c r="F7531" s="11" t="n">
        <v>0</v>
      </c>
      <c r="G7531" s="12">
        <f>0.25*8</f>
        <v/>
      </c>
      <c r="H7531" s="12">
        <f>F7531-G7531</f>
        <v/>
      </c>
      <c r="I7531" s="10">
        <f>IF(E7531=0,"Fora",IF(E7530=0,"Carg xar",IF(H7531&lt;0,IF(M7531&lt;0.9,"Carg FV","Stby"),IF(M7531&gt;P7531,"V2H",IF(M7531&lt;0.9,"Carg xar","Stby")))))</f>
        <v/>
      </c>
      <c r="J7531" s="12">
        <f>IF(OR(I7531="Carg FV",I7531="Carg xar"),MIN(IF(I7531="Carg FV",ABS(H7531),7.4),7.4,MAX(0,(0.9-M7531)*40)*0.95),0)</f>
        <v/>
      </c>
      <c r="K7531" s="12">
        <f>IF(I7531="V2H",MIN(MAX(0,H7531),7.4,MAX(0,(M7531-P7531)*40)*0.95),0)</f>
        <v/>
      </c>
      <c r="L7531" s="12">
        <f>IF(E7531=0,0,MAX(0,H7531-K7531))</f>
        <v/>
      </c>
      <c r="M7531" s="13">
        <f>M7530+J7530/40-IF(I7530="V2H",K7530/(0.95*40),0)-IF(E7531=0,IF(E7530=1,IF(D7531=1,30,40)*0.18/(2*40),0),0)-IF(E7531=1,IF(E7530=0,IF(D7531=1,30,40)*0.18/(2*40),0),0)</f>
        <v/>
      </c>
      <c r="N7531" s="14" t="n">
        <v>0.15</v>
      </c>
      <c r="O7531" s="15">
        <f>K7531*N7531</f>
        <v/>
      </c>
      <c r="P7531">
        <f>IF(E7531=0,0.3,IF(D7531=1,IF(C7531&gt;=Params!$B$13-3,IF(C7531&lt;Params!$B$13,Params!$B$20,0.3),0.3),IF(C7531&gt;=Params!$B$15-3,IF(C7531&lt;Params!$B$15,Params!$B$21,0.3),0.3)))</f>
        <v/>
      </c>
    </row>
    <row r="7532" ht="15" customHeight="1" s="1">
      <c r="A7532" s="9" t="n">
        <v>7529</v>
      </c>
      <c r="B7532" s="6" t="inlineStr">
        <is>
          <t>10/11</t>
        </is>
      </c>
      <c r="C7532" s="6" t="n">
        <v>16</v>
      </c>
      <c r="D7532" s="6" t="n">
        <v>0</v>
      </c>
      <c r="E7532" s="10">
        <f>IF(D7532=1, IF(OR(C7532&lt;10, C7532&gt;=15),1,0), IF(OR(C7532&lt;7, C7532&gt;=18),1,0))</f>
        <v/>
      </c>
      <c r="F7532" s="11" t="n">
        <v>1.891</v>
      </c>
      <c r="G7532" s="12">
        <f>0.08*8</f>
        <v/>
      </c>
      <c r="H7532" s="12">
        <f>F7532-G7532</f>
        <v/>
      </c>
      <c r="I7532" s="10">
        <f>IF(E7532=0,"Fora",IF(E7531=0,"Carg xar",IF(H7532&lt;0,IF(M7532&lt;0.9,"Carg FV","Stby"),IF(M7532&gt;P7532,"V2H",IF(M7532&lt;0.9,"Carg xar","Stby")))))</f>
        <v/>
      </c>
      <c r="J7532" s="12">
        <f>IF(OR(I7532="Carg FV",I7532="Carg xar"),MIN(IF(I7532="Carg FV",ABS(H7532),7.4),7.4,MAX(0,(0.9-M7532)*40)*0.95),0)</f>
        <v/>
      </c>
      <c r="K7532" s="12">
        <f>IF(I7532="V2H",MIN(MAX(0,H7532),7.4,MAX(0,(M7532-P7532)*40)*0.95),0)</f>
        <v/>
      </c>
      <c r="L7532" s="12">
        <f>IF(E7532=0,0,MAX(0,H7532-K7532))</f>
        <v/>
      </c>
      <c r="M7532" s="13">
        <f>M7531+J7531/40-IF(I7531="V2H",K7531/(0.95*40),0)-IF(E7532=0,IF(E7531=1,IF(D7532=1,30,40)*0.18/(2*40),0),0)-IF(E7532=1,IF(E7531=0,IF(D7532=1,30,40)*0.18/(2*40),0),0)</f>
        <v/>
      </c>
      <c r="N7532" s="14" t="n">
        <v>0.15</v>
      </c>
      <c r="O7532" s="15">
        <f>K7532*N7532</f>
        <v/>
      </c>
      <c r="P7532">
        <f>IF(E7532=0,0.3,IF(D7532=1,IF(C7532&gt;=Params!$B$13-3,IF(C7532&lt;Params!$B$13,Params!$B$20,0.3),0.3),IF(C7532&gt;=Params!$B$15-3,IF(C7532&lt;Params!$B$15,Params!$B$21,0.3),0.3)))</f>
        <v/>
      </c>
    </row>
    <row r="7533" ht="15" customHeight="1" s="1">
      <c r="A7533" s="9" t="n">
        <v>7530</v>
      </c>
      <c r="B7533" s="6" t="inlineStr">
        <is>
          <t>10/11</t>
        </is>
      </c>
      <c r="C7533" s="6" t="n">
        <v>17</v>
      </c>
      <c r="D7533" s="6" t="n">
        <v>0</v>
      </c>
      <c r="E7533" s="10">
        <f>IF(D7533=1, IF(OR(C7533&lt;10, C7533&gt;=15),1,0), IF(OR(C7533&lt;7, C7533&gt;=18),1,0))</f>
        <v/>
      </c>
      <c r="F7533" s="11" t="n">
        <v>2.086</v>
      </c>
      <c r="G7533" s="12">
        <f>0*8</f>
        <v/>
      </c>
      <c r="H7533" s="12">
        <f>F7533-G7533</f>
        <v/>
      </c>
      <c r="I7533" s="10">
        <f>IF(E7533=0,"Fora",IF(E7532=0,"Carg xar",IF(H7533&lt;0,IF(M7533&lt;0.9,"Carg FV","Stby"),IF(M7533&gt;P7533,"V2H",IF(M7533&lt;0.9,"Carg xar","Stby")))))</f>
        <v/>
      </c>
      <c r="J7533" s="12">
        <f>IF(OR(I7533="Carg FV",I7533="Carg xar"),MIN(IF(I7533="Carg FV",ABS(H7533),7.4),7.4,MAX(0,(0.9-M7533)*40)*0.95),0)</f>
        <v/>
      </c>
      <c r="K7533" s="12">
        <f>IF(I7533="V2H",MIN(MAX(0,H7533),7.4,MAX(0,(M7533-P7533)*40)*0.95),0)</f>
        <v/>
      </c>
      <c r="L7533" s="12">
        <f>IF(E7533=0,0,MAX(0,H7533-K7533))</f>
        <v/>
      </c>
      <c r="M7533" s="13">
        <f>M7532+J7532/40-IF(I7532="V2H",K7532/(0.95*40),0)-IF(E7533=0,IF(E7532=1,IF(D7533=1,30,40)*0.18/(2*40),0),0)-IF(E7533=1,IF(E7532=0,IF(D7533=1,30,40)*0.18/(2*40),0),0)</f>
        <v/>
      </c>
      <c r="N7533" s="14" t="n">
        <v>0.15</v>
      </c>
      <c r="O7533" s="15">
        <f>K7533*N7533</f>
        <v/>
      </c>
      <c r="P7533">
        <f>IF(E7533=0,0.3,IF(D7533=1,IF(C7533&gt;=Params!$B$13-3,IF(C7533&lt;Params!$B$13,Params!$B$20,0.3),0.3),IF(C7533&gt;=Params!$B$15-3,IF(C7533&lt;Params!$B$15,Params!$B$21,0.3),0.3)))</f>
        <v/>
      </c>
    </row>
    <row r="7534" ht="15" customHeight="1" s="1">
      <c r="A7534" s="9" t="n">
        <v>7531</v>
      </c>
      <c r="B7534" s="6" t="inlineStr">
        <is>
          <t>10/11</t>
        </is>
      </c>
      <c r="C7534" s="6" t="n">
        <v>18</v>
      </c>
      <c r="D7534" s="6" t="n">
        <v>0</v>
      </c>
      <c r="E7534" s="10">
        <f>IF(D7534=1, IF(OR(C7534&lt;10, C7534&gt;=15),1,0), IF(OR(C7534&lt;7, C7534&gt;=18),1,0))</f>
        <v/>
      </c>
      <c r="F7534" s="11" t="n">
        <v>2.164</v>
      </c>
      <c r="G7534" s="12">
        <f>0*8</f>
        <v/>
      </c>
      <c r="H7534" s="12">
        <f>F7534-G7534</f>
        <v/>
      </c>
      <c r="I7534" s="10">
        <f>IF(E7534=0,"Fora",IF(E7533=0,"Carg xar",IF(H7534&lt;0,IF(M7534&lt;0.9,"Carg FV","Stby"),IF(M7534&gt;P7534,"V2H",IF(M7534&lt;0.9,"Carg xar","Stby")))))</f>
        <v/>
      </c>
      <c r="J7534" s="12">
        <f>IF(OR(I7534="Carg FV",I7534="Carg xar"),MIN(IF(I7534="Carg FV",ABS(H7534),7.4),7.4,MAX(0,(0.9-M7534)*40)*0.95),0)</f>
        <v/>
      </c>
      <c r="K7534" s="12">
        <f>IF(I7534="V2H",MIN(MAX(0,H7534),7.4,MAX(0,(M7534-P7534)*40)*0.95),0)</f>
        <v/>
      </c>
      <c r="L7534" s="12">
        <f>IF(E7534=0,0,MAX(0,H7534-K7534))</f>
        <v/>
      </c>
      <c r="M7534" s="13">
        <f>M7533+J7533/40-IF(I7533="V2H",K7533/(0.95*40),0)-IF(E7534=0,IF(E7533=1,IF(D7534=1,30,40)*0.18/(2*40),0),0)-IF(E7534=1,IF(E7533=0,IF(D7534=1,30,40)*0.18/(2*40),0),0)</f>
        <v/>
      </c>
      <c r="N7534" s="14" t="n">
        <v>0.2</v>
      </c>
      <c r="O7534" s="15">
        <f>K7534*N7534</f>
        <v/>
      </c>
      <c r="P7534">
        <f>IF(E7534=0,0.3,IF(D7534=1,IF(C7534&gt;=Params!$B$13-3,IF(C7534&lt;Params!$B$13,Params!$B$20,0.3),0.3),IF(C7534&gt;=Params!$B$15-3,IF(C7534&lt;Params!$B$15,Params!$B$21,0.3),0.3)))</f>
        <v/>
      </c>
    </row>
    <row r="7535" ht="15" customHeight="1" s="1">
      <c r="A7535" s="9" t="n">
        <v>7532</v>
      </c>
      <c r="B7535" s="6" t="inlineStr">
        <is>
          <t>10/11</t>
        </is>
      </c>
      <c r="C7535" s="6" t="n">
        <v>19</v>
      </c>
      <c r="D7535" s="6" t="n">
        <v>0</v>
      </c>
      <c r="E7535" s="10">
        <f>IF(D7535=1, IF(OR(C7535&lt;10, C7535&gt;=15),1,0), IF(OR(C7535&lt;7, C7535&gt;=18),1,0))</f>
        <v/>
      </c>
      <c r="F7535" s="11" t="n">
        <v>1.833</v>
      </c>
      <c r="G7535" s="12">
        <f>0*8</f>
        <v/>
      </c>
      <c r="H7535" s="12">
        <f>F7535-G7535</f>
        <v/>
      </c>
      <c r="I7535" s="10">
        <f>IF(E7535=0,"Fora",IF(E7534=0,"Carg xar",IF(H7535&lt;0,IF(M7535&lt;0.9,"Carg FV","Stby"),IF(M7535&gt;P7535,"V2H",IF(M7535&lt;0.9,"Carg xar","Stby")))))</f>
        <v/>
      </c>
      <c r="J7535" s="12">
        <f>IF(OR(I7535="Carg FV",I7535="Carg xar"),MIN(IF(I7535="Carg FV",ABS(H7535),7.4),7.4,MAX(0,(0.9-M7535)*40)*0.95),0)</f>
        <v/>
      </c>
      <c r="K7535" s="12">
        <f>IF(I7535="V2H",MIN(MAX(0,H7535),7.4,MAX(0,(M7535-P7535)*40)*0.95),0)</f>
        <v/>
      </c>
      <c r="L7535" s="12">
        <f>IF(E7535=0,0,MAX(0,H7535-K7535))</f>
        <v/>
      </c>
      <c r="M7535" s="13">
        <f>M7534+J7534/40-IF(I7534="V2H",K7534/(0.95*40),0)-IF(E7535=0,IF(E7534=1,IF(D7535=1,30,40)*0.18/(2*40),0),0)-IF(E7535=1,IF(E7534=0,IF(D7535=1,30,40)*0.18/(2*40),0),0)</f>
        <v/>
      </c>
      <c r="N7535" s="14" t="n">
        <v>0.2</v>
      </c>
      <c r="O7535" s="15">
        <f>K7535*N7535</f>
        <v/>
      </c>
      <c r="P7535">
        <f>IF(E7535=0,0.3,IF(D7535=1,IF(C7535&gt;=Params!$B$13-3,IF(C7535&lt;Params!$B$13,Params!$B$20,0.3),0.3),IF(C7535&gt;=Params!$B$15-3,IF(C7535&lt;Params!$B$15,Params!$B$21,0.3),0.3)))</f>
        <v/>
      </c>
    </row>
    <row r="7536" ht="15" customHeight="1" s="1">
      <c r="A7536" s="9" t="n">
        <v>7533</v>
      </c>
      <c r="B7536" s="6" t="inlineStr">
        <is>
          <t>10/11</t>
        </is>
      </c>
      <c r="C7536" s="6" t="n">
        <v>20</v>
      </c>
      <c r="D7536" s="6" t="n">
        <v>0</v>
      </c>
      <c r="E7536" s="10">
        <f>IF(D7536=1, IF(OR(C7536&lt;10, C7536&gt;=15),1,0), IF(OR(C7536&lt;7, C7536&gt;=18),1,0))</f>
        <v/>
      </c>
      <c r="F7536" s="11" t="n">
        <v>2.201</v>
      </c>
      <c r="G7536" s="12">
        <f>0*8</f>
        <v/>
      </c>
      <c r="H7536" s="12">
        <f>F7536-G7536</f>
        <v/>
      </c>
      <c r="I7536" s="10">
        <f>IF(E7536=0,"Fora",IF(E7535=0,"Carg xar",IF(H7536&lt;0,IF(M7536&lt;0.9,"Carg FV","Stby"),IF(M7536&gt;P7536,"V2H",IF(M7536&lt;0.9,"Carg xar","Stby")))))</f>
        <v/>
      </c>
      <c r="J7536" s="12">
        <f>IF(OR(I7536="Carg FV",I7536="Carg xar"),MIN(IF(I7536="Carg FV",ABS(H7536),7.4),7.4,MAX(0,(0.9-M7536)*40)*0.95),0)</f>
        <v/>
      </c>
      <c r="K7536" s="12">
        <f>IF(I7536="V2H",MIN(MAX(0,H7536),7.4,MAX(0,(M7536-P7536)*40)*0.95),0)</f>
        <v/>
      </c>
      <c r="L7536" s="12">
        <f>IF(E7536=0,0,MAX(0,H7536-K7536))</f>
        <v/>
      </c>
      <c r="M7536" s="13">
        <f>M7535+J7535/40-IF(I7535="V2H",K7535/(0.95*40),0)-IF(E7536=0,IF(E7535=1,IF(D7536=1,30,40)*0.18/(2*40),0),0)-IF(E7536=1,IF(E7535=0,IF(D7536=1,30,40)*0.18/(2*40),0),0)</f>
        <v/>
      </c>
      <c r="N7536" s="14" t="n">
        <v>0.2</v>
      </c>
      <c r="O7536" s="15">
        <f>K7536*N7536</f>
        <v/>
      </c>
      <c r="P7536">
        <f>IF(E7536=0,0.3,IF(D7536=1,IF(C7536&gt;=Params!$B$13-3,IF(C7536&lt;Params!$B$13,Params!$B$20,0.3),0.3),IF(C7536&gt;=Params!$B$15-3,IF(C7536&lt;Params!$B$15,Params!$B$21,0.3),0.3)))</f>
        <v/>
      </c>
    </row>
    <row r="7537" ht="15" customHeight="1" s="1">
      <c r="A7537" s="9" t="n">
        <v>7534</v>
      </c>
      <c r="B7537" s="6" t="inlineStr">
        <is>
          <t>10/11</t>
        </is>
      </c>
      <c r="C7537" s="6" t="n">
        <v>21</v>
      </c>
      <c r="D7537" s="6" t="n">
        <v>0</v>
      </c>
      <c r="E7537" s="10">
        <f>IF(D7537=1, IF(OR(C7537&lt;10, C7537&gt;=15),1,0), IF(OR(C7537&lt;7, C7537&gt;=18),1,0))</f>
        <v/>
      </c>
      <c r="F7537" s="11" t="n">
        <v>3.016</v>
      </c>
      <c r="G7537" s="12">
        <f>0*8</f>
        <v/>
      </c>
      <c r="H7537" s="12">
        <f>F7537-G7537</f>
        <v/>
      </c>
      <c r="I7537" s="10">
        <f>IF(E7537=0,"Fora",IF(E7536=0,"Carg xar",IF(H7537&lt;0,IF(M7537&lt;0.9,"Carg FV","Stby"),IF(M7537&gt;P7537,"V2H",IF(M7537&lt;0.9,"Carg xar","Stby")))))</f>
        <v/>
      </c>
      <c r="J7537" s="12">
        <f>IF(OR(I7537="Carg FV",I7537="Carg xar"),MIN(IF(I7537="Carg FV",ABS(H7537),7.4),7.4,MAX(0,(0.9-M7537)*40)*0.95),0)</f>
        <v/>
      </c>
      <c r="K7537" s="12">
        <f>IF(I7537="V2H",MIN(MAX(0,H7537),7.4,MAX(0,(M7537-P7537)*40)*0.95),0)</f>
        <v/>
      </c>
      <c r="L7537" s="12">
        <f>IF(E7537=0,0,MAX(0,H7537-K7537))</f>
        <v/>
      </c>
      <c r="M7537" s="13">
        <f>M7536+J7536/40-IF(I7536="V2H",K7536/(0.95*40),0)-IF(E7537=0,IF(E7536=1,IF(D7537=1,30,40)*0.18/(2*40),0),0)-IF(E7537=1,IF(E7536=0,IF(D7537=1,30,40)*0.18/(2*40),0),0)</f>
        <v/>
      </c>
      <c r="N7537" s="14" t="n">
        <v>0.2</v>
      </c>
      <c r="O7537" s="15">
        <f>K7537*N7537</f>
        <v/>
      </c>
      <c r="P7537">
        <f>IF(E7537=0,0.3,IF(D7537=1,IF(C7537&gt;=Params!$B$13-3,IF(C7537&lt;Params!$B$13,Params!$B$20,0.3),0.3),IF(C7537&gt;=Params!$B$15-3,IF(C7537&lt;Params!$B$15,Params!$B$21,0.3),0.3)))</f>
        <v/>
      </c>
    </row>
    <row r="7538" ht="15" customHeight="1" s="1">
      <c r="A7538" s="9" t="n">
        <v>7535</v>
      </c>
      <c r="B7538" s="6" t="inlineStr">
        <is>
          <t>10/11</t>
        </is>
      </c>
      <c r="C7538" s="6" t="n">
        <v>22</v>
      </c>
      <c r="D7538" s="6" t="n">
        <v>0</v>
      </c>
      <c r="E7538" s="10">
        <f>IF(D7538=1, IF(OR(C7538&lt;10, C7538&gt;=15),1,0), IF(OR(C7538&lt;7, C7538&gt;=18),1,0))</f>
        <v/>
      </c>
      <c r="F7538" s="11" t="n">
        <v>3.188</v>
      </c>
      <c r="G7538" s="12">
        <f>0*8</f>
        <v/>
      </c>
      <c r="H7538" s="12">
        <f>F7538-G7538</f>
        <v/>
      </c>
      <c r="I7538" s="10">
        <f>IF(E7538=0,"Fora",IF(E7537=0,"Carg xar",IF(H7538&lt;0,IF(M7538&lt;0.9,"Carg FV","Stby"),IF(M7538&gt;P7538,"V2H",IF(M7538&lt;0.9,"Carg xar","Stby")))))</f>
        <v/>
      </c>
      <c r="J7538" s="12">
        <f>IF(OR(I7538="Carg FV",I7538="Carg xar"),MIN(IF(I7538="Carg FV",ABS(H7538),7.4),7.4,MAX(0,(0.9-M7538)*40)*0.95),0)</f>
        <v/>
      </c>
      <c r="K7538" s="12">
        <f>IF(I7538="V2H",MIN(MAX(0,H7538),7.4,MAX(0,(M7538-P7538)*40)*0.95),0)</f>
        <v/>
      </c>
      <c r="L7538" s="12">
        <f>IF(E7538=0,0,MAX(0,H7538-K7538))</f>
        <v/>
      </c>
      <c r="M7538" s="13">
        <f>M7537+J7537/40-IF(I7537="V2H",K7537/(0.95*40),0)-IF(E7538=0,IF(E7537=1,IF(D7538=1,30,40)*0.18/(2*40),0),0)-IF(E7538=1,IF(E7537=0,IF(D7538=1,30,40)*0.18/(2*40),0),0)</f>
        <v/>
      </c>
      <c r="N7538" s="14" t="n">
        <v>0.15</v>
      </c>
      <c r="O7538" s="15">
        <f>K7538*N7538</f>
        <v/>
      </c>
      <c r="P7538">
        <f>IF(E7538=0,0.3,IF(D7538=1,IF(C7538&gt;=Params!$B$13-3,IF(C7538&lt;Params!$B$13,Params!$B$20,0.3),0.3),IF(C7538&gt;=Params!$B$15-3,IF(C7538&lt;Params!$B$15,Params!$B$21,0.3),0.3)))</f>
        <v/>
      </c>
    </row>
    <row r="7539" ht="15" customHeight="1" s="1">
      <c r="A7539" s="9" t="n">
        <v>7536</v>
      </c>
      <c r="B7539" s="6" t="inlineStr">
        <is>
          <t>10/11</t>
        </is>
      </c>
      <c r="C7539" s="6" t="n">
        <v>23</v>
      </c>
      <c r="D7539" s="6" t="n">
        <v>0</v>
      </c>
      <c r="E7539" s="10">
        <f>IF(D7539=1, IF(OR(C7539&lt;10, C7539&gt;=15),1,0), IF(OR(C7539&lt;7, C7539&gt;=18),1,0))</f>
        <v/>
      </c>
      <c r="F7539" s="11" t="n">
        <v>1.85</v>
      </c>
      <c r="G7539" s="12">
        <f>0*8</f>
        <v/>
      </c>
      <c r="H7539" s="12">
        <f>F7539-G7539</f>
        <v/>
      </c>
      <c r="I7539" s="10">
        <f>IF(E7539=0,"Fora",IF(E7538=0,"Carg xar",IF(H7539&lt;0,IF(M7539&lt;0.9,"Carg FV","Stby"),IF(M7539&gt;P7539,"V2H",IF(M7539&lt;0.9,"Carg xar","Stby")))))</f>
        <v/>
      </c>
      <c r="J7539" s="12">
        <f>IF(OR(I7539="Carg FV",I7539="Carg xar"),MIN(IF(I7539="Carg FV",ABS(H7539),7.4),7.4,MAX(0,(0.9-M7539)*40)*0.95),0)</f>
        <v/>
      </c>
      <c r="K7539" s="12">
        <f>IF(I7539="V2H",MIN(MAX(0,H7539),7.4,MAX(0,(M7539-P7539)*40)*0.95),0)</f>
        <v/>
      </c>
      <c r="L7539" s="12">
        <f>IF(E7539=0,0,MAX(0,H7539-K7539))</f>
        <v/>
      </c>
      <c r="M7539" s="13">
        <f>M7538+J7538/40-IF(I7538="V2H",K7538/(0.95*40),0)-IF(E7539=0,IF(E7538=1,IF(D7539=1,30,40)*0.18/(2*40),0),0)-IF(E7539=1,IF(E7538=0,IF(D7539=1,30,40)*0.18/(2*40),0),0)</f>
        <v/>
      </c>
      <c r="N7539" s="14" t="n">
        <v>0.15</v>
      </c>
      <c r="O7539" s="15">
        <f>K7539*N7539</f>
        <v/>
      </c>
      <c r="P7539">
        <f>IF(E7539=0,0.3,IF(D7539=1,IF(C7539&gt;=Params!$B$13-3,IF(C7539&lt;Params!$B$13,Params!$B$20,0.3),0.3),IF(C7539&gt;=Params!$B$15-3,IF(C7539&lt;Params!$B$15,Params!$B$21,0.3),0.3)))</f>
        <v/>
      </c>
    </row>
    <row r="7540" ht="15" customHeight="1" s="1">
      <c r="A7540" s="9" t="n">
        <v>7537</v>
      </c>
      <c r="B7540" s="6" t="inlineStr">
        <is>
          <t>11/11</t>
        </is>
      </c>
      <c r="C7540" s="6" t="n">
        <v>0</v>
      </c>
      <c r="D7540" s="6" t="n">
        <v>0</v>
      </c>
      <c r="E7540" s="10">
        <f>IF(D7540=1, IF(OR(C7540&lt;10, C7540&gt;=15),1,0), IF(OR(C7540&lt;7, C7540&gt;=18),1,0))</f>
        <v/>
      </c>
      <c r="F7540" s="11" t="n">
        <v>1.92</v>
      </c>
      <c r="G7540" s="12">
        <f>0*8</f>
        <v/>
      </c>
      <c r="H7540" s="12">
        <f>F7540-G7540</f>
        <v/>
      </c>
      <c r="I7540" s="10">
        <f>IF(E7540=0,"Fora",IF(E7539=0,"Carg xar",IF(H7540&lt;0,IF(M7540&lt;0.9,"Carg FV","Stby"),IF(M7540&gt;P7540,"V2H",IF(M7540&lt;0.9,"Carg xar","Stby")))))</f>
        <v/>
      </c>
      <c r="J7540" s="12">
        <f>IF(OR(I7540="Carg FV",I7540="Carg xar"),MIN(IF(I7540="Carg FV",ABS(H7540),7.4),7.4,MAX(0,(0.9-M7540)*40)*0.95),0)</f>
        <v/>
      </c>
      <c r="K7540" s="12">
        <f>IF(I7540="V2H",MIN(MAX(0,H7540),7.4,MAX(0,(M7540-P7540)*40)*0.95),0)</f>
        <v/>
      </c>
      <c r="L7540" s="12">
        <f>IF(E7540=0,0,MAX(0,H7540-K7540))</f>
        <v/>
      </c>
      <c r="M7540" s="13">
        <f>M7539+J7539/40-IF(I7539="V2H",K7539/(0.95*40),0)-IF(E7540=0,IF(E7539=1,IF(D7540=1,30,40)*0.18/(2*40),0),0)-IF(E7540=1,IF(E7539=0,IF(D7540=1,30,40)*0.18/(2*40),0),0)</f>
        <v/>
      </c>
      <c r="N7540" s="14" t="n">
        <v>0.09</v>
      </c>
      <c r="O7540" s="15">
        <f>K7540*N7540</f>
        <v/>
      </c>
      <c r="P7540">
        <f>IF(E7540=0,0.3,IF(D7540=1,IF(C7540&gt;=Params!$B$13-3,IF(C7540&lt;Params!$B$13,Params!$B$20,0.3),0.3),IF(C7540&gt;=Params!$B$15-3,IF(C7540&lt;Params!$B$15,Params!$B$21,0.3),0.3)))</f>
        <v/>
      </c>
    </row>
    <row r="7541" ht="15" customHeight="1" s="1">
      <c r="A7541" s="9" t="n">
        <v>7538</v>
      </c>
      <c r="B7541" s="6" t="inlineStr">
        <is>
          <t>11/11</t>
        </is>
      </c>
      <c r="C7541" s="6" t="n">
        <v>1</v>
      </c>
      <c r="D7541" s="6" t="n">
        <v>0</v>
      </c>
      <c r="E7541" s="10">
        <f>IF(D7541=1, IF(OR(C7541&lt;10, C7541&gt;=15),1,0), IF(OR(C7541&lt;7, C7541&gt;=18),1,0))</f>
        <v/>
      </c>
      <c r="F7541" s="11" t="n">
        <v>2.182</v>
      </c>
      <c r="G7541" s="12">
        <f>0*8</f>
        <v/>
      </c>
      <c r="H7541" s="12">
        <f>F7541-G7541</f>
        <v/>
      </c>
      <c r="I7541" s="10">
        <f>IF(E7541=0,"Fora",IF(E7540=0,"Carg xar",IF(H7541&lt;0,IF(M7541&lt;0.9,"Carg FV","Stby"),IF(M7541&gt;P7541,"V2H",IF(M7541&lt;0.9,"Carg xar","Stby")))))</f>
        <v/>
      </c>
      <c r="J7541" s="12">
        <f>IF(OR(I7541="Carg FV",I7541="Carg xar"),MIN(IF(I7541="Carg FV",ABS(H7541),7.4),7.4,MAX(0,(0.9-M7541)*40)*0.95),0)</f>
        <v/>
      </c>
      <c r="K7541" s="12">
        <f>IF(I7541="V2H",MIN(MAX(0,H7541),7.4,MAX(0,(M7541-P7541)*40)*0.95),0)</f>
        <v/>
      </c>
      <c r="L7541" s="12">
        <f>IF(E7541=0,0,MAX(0,H7541-K7541))</f>
        <v/>
      </c>
      <c r="M7541" s="13">
        <f>M7540+J7540/40-IF(I7540="V2H",K7540/(0.95*40),0)-IF(E7541=0,IF(E7540=1,IF(D7541=1,30,40)*0.18/(2*40),0),0)-IF(E7541=1,IF(E7540=0,IF(D7541=1,30,40)*0.18/(2*40),0),0)</f>
        <v/>
      </c>
      <c r="N7541" s="14" t="n">
        <v>0.09</v>
      </c>
      <c r="O7541" s="15">
        <f>K7541*N7541</f>
        <v/>
      </c>
      <c r="P7541">
        <f>IF(E7541=0,0.3,IF(D7541=1,IF(C7541&gt;=Params!$B$13-3,IF(C7541&lt;Params!$B$13,Params!$B$20,0.3),0.3),IF(C7541&gt;=Params!$B$15-3,IF(C7541&lt;Params!$B$15,Params!$B$21,0.3),0.3)))</f>
        <v/>
      </c>
    </row>
    <row r="7542" ht="15" customHeight="1" s="1">
      <c r="A7542" s="9" t="n">
        <v>7539</v>
      </c>
      <c r="B7542" s="6" t="inlineStr">
        <is>
          <t>11/11</t>
        </is>
      </c>
      <c r="C7542" s="6" t="n">
        <v>2</v>
      </c>
      <c r="D7542" s="6" t="n">
        <v>0</v>
      </c>
      <c r="E7542" s="10">
        <f>IF(D7542=1, IF(OR(C7542&lt;10, C7542&gt;=15),1,0), IF(OR(C7542&lt;7, C7542&gt;=18),1,0))</f>
        <v/>
      </c>
      <c r="F7542" s="11" t="n">
        <v>1.921</v>
      </c>
      <c r="G7542" s="12">
        <f>0*8</f>
        <v/>
      </c>
      <c r="H7542" s="12">
        <f>F7542-G7542</f>
        <v/>
      </c>
      <c r="I7542" s="10">
        <f>IF(E7542=0,"Fora",IF(E7541=0,"Carg xar",IF(H7542&lt;0,IF(M7542&lt;0.9,"Carg FV","Stby"),IF(M7542&gt;P7542,"V2H",IF(M7542&lt;0.9,"Carg xar","Stby")))))</f>
        <v/>
      </c>
      <c r="J7542" s="12">
        <f>IF(OR(I7542="Carg FV",I7542="Carg xar"),MIN(IF(I7542="Carg FV",ABS(H7542),7.4),7.4,MAX(0,(0.9-M7542)*40)*0.95),0)</f>
        <v/>
      </c>
      <c r="K7542" s="12">
        <f>IF(I7542="V2H",MIN(MAX(0,H7542),7.4,MAX(0,(M7542-P7542)*40)*0.95),0)</f>
        <v/>
      </c>
      <c r="L7542" s="12">
        <f>IF(E7542=0,0,MAX(0,H7542-K7542))</f>
        <v/>
      </c>
      <c r="M7542" s="13">
        <f>M7541+J7541/40-IF(I7541="V2H",K7541/(0.95*40),0)-IF(E7542=0,IF(E7541=1,IF(D7542=1,30,40)*0.18/(2*40),0),0)-IF(E7542=1,IF(E7541=0,IF(D7542=1,30,40)*0.18/(2*40),0),0)</f>
        <v/>
      </c>
      <c r="N7542" s="14" t="n">
        <v>0.09</v>
      </c>
      <c r="O7542" s="15">
        <f>K7542*N7542</f>
        <v/>
      </c>
      <c r="P7542">
        <f>IF(E7542=0,0.3,IF(D7542=1,IF(C7542&gt;=Params!$B$13-3,IF(C7542&lt;Params!$B$13,Params!$B$20,0.3),0.3),IF(C7542&gt;=Params!$B$15-3,IF(C7542&lt;Params!$B$15,Params!$B$21,0.3),0.3)))</f>
        <v/>
      </c>
    </row>
    <row r="7543" ht="15" customHeight="1" s="1">
      <c r="A7543" s="9" t="n">
        <v>7540</v>
      </c>
      <c r="B7543" s="6" t="inlineStr">
        <is>
          <t>11/11</t>
        </is>
      </c>
      <c r="C7543" s="6" t="n">
        <v>3</v>
      </c>
      <c r="D7543" s="6" t="n">
        <v>0</v>
      </c>
      <c r="E7543" s="10">
        <f>IF(D7543=1, IF(OR(C7543&lt;10, C7543&gt;=15),1,0), IF(OR(C7543&lt;7, C7543&gt;=18),1,0))</f>
        <v/>
      </c>
      <c r="F7543" s="11" t="n">
        <v>2.063</v>
      </c>
      <c r="G7543" s="12">
        <f>0*8</f>
        <v/>
      </c>
      <c r="H7543" s="12">
        <f>F7543-G7543</f>
        <v/>
      </c>
      <c r="I7543" s="10">
        <f>IF(E7543=0,"Fora",IF(E7542=0,"Carg xar",IF(H7543&lt;0,IF(M7543&lt;0.9,"Carg FV","Stby"),IF(M7543&gt;P7543,"V2H",IF(M7543&lt;0.9,"Carg xar","Stby")))))</f>
        <v/>
      </c>
      <c r="J7543" s="12">
        <f>IF(OR(I7543="Carg FV",I7543="Carg xar"),MIN(IF(I7543="Carg FV",ABS(H7543),7.4),7.4,MAX(0,(0.9-M7543)*40)*0.95),0)</f>
        <v/>
      </c>
      <c r="K7543" s="12">
        <f>IF(I7543="V2H",MIN(MAX(0,H7543),7.4,MAX(0,(M7543-P7543)*40)*0.95),0)</f>
        <v/>
      </c>
      <c r="L7543" s="12">
        <f>IF(E7543=0,0,MAX(0,H7543-K7543))</f>
        <v/>
      </c>
      <c r="M7543" s="13">
        <f>M7542+J7542/40-IF(I7542="V2H",K7542/(0.95*40),0)-IF(E7543=0,IF(E7542=1,IF(D7543=1,30,40)*0.18/(2*40),0),0)-IF(E7543=1,IF(E7542=0,IF(D7543=1,30,40)*0.18/(2*40),0),0)</f>
        <v/>
      </c>
      <c r="N7543" s="14" t="n">
        <v>0.09</v>
      </c>
      <c r="O7543" s="15">
        <f>K7543*N7543</f>
        <v/>
      </c>
      <c r="P7543">
        <f>IF(E7543=0,0.3,IF(D7543=1,IF(C7543&gt;=Params!$B$13-3,IF(C7543&lt;Params!$B$13,Params!$B$20,0.3),0.3),IF(C7543&gt;=Params!$B$15-3,IF(C7543&lt;Params!$B$15,Params!$B$21,0.3),0.3)))</f>
        <v/>
      </c>
    </row>
    <row r="7544" ht="15" customHeight="1" s="1">
      <c r="A7544" s="9" t="n">
        <v>7541</v>
      </c>
      <c r="B7544" s="6" t="inlineStr">
        <is>
          <t>11/11</t>
        </is>
      </c>
      <c r="C7544" s="6" t="n">
        <v>4</v>
      </c>
      <c r="D7544" s="6" t="n">
        <v>0</v>
      </c>
      <c r="E7544" s="10">
        <f>IF(D7544=1, IF(OR(C7544&lt;10, C7544&gt;=15),1,0), IF(OR(C7544&lt;7, C7544&gt;=18),1,0))</f>
        <v/>
      </c>
      <c r="F7544" s="11" t="n">
        <v>2.082</v>
      </c>
      <c r="G7544" s="12">
        <f>0*8</f>
        <v/>
      </c>
      <c r="H7544" s="12">
        <f>F7544-G7544</f>
        <v/>
      </c>
      <c r="I7544" s="10">
        <f>IF(E7544=0,"Fora",IF(E7543=0,"Carg xar",IF(H7544&lt;0,IF(M7544&lt;0.9,"Carg FV","Stby"),IF(M7544&gt;P7544,"V2H",IF(M7544&lt;0.9,"Carg xar","Stby")))))</f>
        <v/>
      </c>
      <c r="J7544" s="12">
        <f>IF(OR(I7544="Carg FV",I7544="Carg xar"),MIN(IF(I7544="Carg FV",ABS(H7544),7.4),7.4,MAX(0,(0.9-M7544)*40)*0.95),0)</f>
        <v/>
      </c>
      <c r="K7544" s="12">
        <f>IF(I7544="V2H",MIN(MAX(0,H7544),7.4,MAX(0,(M7544-P7544)*40)*0.95),0)</f>
        <v/>
      </c>
      <c r="L7544" s="12">
        <f>IF(E7544=0,0,MAX(0,H7544-K7544))</f>
        <v/>
      </c>
      <c r="M7544" s="13">
        <f>M7543+J7543/40-IF(I7543="V2H",K7543/(0.95*40),0)-IF(E7544=0,IF(E7543=1,IF(D7544=1,30,40)*0.18/(2*40),0),0)-IF(E7544=1,IF(E7543=0,IF(D7544=1,30,40)*0.18/(2*40),0),0)</f>
        <v/>
      </c>
      <c r="N7544" s="14" t="n">
        <v>0.09</v>
      </c>
      <c r="O7544" s="15">
        <f>K7544*N7544</f>
        <v/>
      </c>
      <c r="P7544">
        <f>IF(E7544=0,0.3,IF(D7544=1,IF(C7544&gt;=Params!$B$13-3,IF(C7544&lt;Params!$B$13,Params!$B$20,0.3),0.3),IF(C7544&gt;=Params!$B$15-3,IF(C7544&lt;Params!$B$15,Params!$B$21,0.3),0.3)))</f>
        <v/>
      </c>
    </row>
    <row r="7545" ht="15" customHeight="1" s="1">
      <c r="A7545" s="9" t="n">
        <v>7542</v>
      </c>
      <c r="B7545" s="6" t="inlineStr">
        <is>
          <t>11/11</t>
        </is>
      </c>
      <c r="C7545" s="6" t="n">
        <v>5</v>
      </c>
      <c r="D7545" s="6" t="n">
        <v>0</v>
      </c>
      <c r="E7545" s="10">
        <f>IF(D7545=1, IF(OR(C7545&lt;10, C7545&gt;=15),1,0), IF(OR(C7545&lt;7, C7545&gt;=18),1,0))</f>
        <v/>
      </c>
      <c r="F7545" s="11" t="n">
        <v>2.144</v>
      </c>
      <c r="G7545" s="12">
        <f>0*8</f>
        <v/>
      </c>
      <c r="H7545" s="12">
        <f>F7545-G7545</f>
        <v/>
      </c>
      <c r="I7545" s="10">
        <f>IF(E7545=0,"Fora",IF(E7544=0,"Carg xar",IF(H7545&lt;0,IF(M7545&lt;0.9,"Carg FV","Stby"),IF(M7545&gt;P7545,"V2H",IF(M7545&lt;0.9,"Carg xar","Stby")))))</f>
        <v/>
      </c>
      <c r="J7545" s="12">
        <f>IF(OR(I7545="Carg FV",I7545="Carg xar"),MIN(IF(I7545="Carg FV",ABS(H7545),7.4),7.4,MAX(0,(0.9-M7545)*40)*0.95),0)</f>
        <v/>
      </c>
      <c r="K7545" s="12">
        <f>IF(I7545="V2H",MIN(MAX(0,H7545),7.4,MAX(0,(M7545-P7545)*40)*0.95),0)</f>
        <v/>
      </c>
      <c r="L7545" s="12">
        <f>IF(E7545=0,0,MAX(0,H7545-K7545))</f>
        <v/>
      </c>
      <c r="M7545" s="13">
        <f>M7544+J7544/40-IF(I7544="V2H",K7544/(0.95*40),0)-IF(E7545=0,IF(E7544=1,IF(D7545=1,30,40)*0.18/(2*40),0),0)-IF(E7545=1,IF(E7544=0,IF(D7545=1,30,40)*0.18/(2*40),0),0)</f>
        <v/>
      </c>
      <c r="N7545" s="14" t="n">
        <v>0.09</v>
      </c>
      <c r="O7545" s="15">
        <f>K7545*N7545</f>
        <v/>
      </c>
      <c r="P7545">
        <f>IF(E7545=0,0.3,IF(D7545=1,IF(C7545&gt;=Params!$B$13-3,IF(C7545&lt;Params!$B$13,Params!$B$20,0.3),0.3),IF(C7545&gt;=Params!$B$15-3,IF(C7545&lt;Params!$B$15,Params!$B$21,0.3),0.3)))</f>
        <v/>
      </c>
    </row>
    <row r="7546" ht="15" customHeight="1" s="1">
      <c r="A7546" s="9" t="n">
        <v>7543</v>
      </c>
      <c r="B7546" s="6" t="inlineStr">
        <is>
          <t>11/11</t>
        </is>
      </c>
      <c r="C7546" s="6" t="n">
        <v>6</v>
      </c>
      <c r="D7546" s="6" t="n">
        <v>0</v>
      </c>
      <c r="E7546" s="10">
        <f>IF(D7546=1, IF(OR(C7546&lt;10, C7546&gt;=15),1,0), IF(OR(C7546&lt;7, C7546&gt;=18),1,0))</f>
        <v/>
      </c>
      <c r="F7546" s="11" t="n">
        <v>2.2</v>
      </c>
      <c r="G7546" s="12">
        <f>0*8</f>
        <v/>
      </c>
      <c r="H7546" s="12">
        <f>F7546-G7546</f>
        <v/>
      </c>
      <c r="I7546" s="10">
        <f>IF(E7546=0,"Fora",IF(E7545=0,"Carg xar",IF(H7546&lt;0,IF(M7546&lt;0.9,"Carg FV","Stby"),IF(M7546&gt;P7546,"V2H",IF(M7546&lt;0.9,"Carg xar","Stby")))))</f>
        <v/>
      </c>
      <c r="J7546" s="12">
        <f>IF(OR(I7546="Carg FV",I7546="Carg xar"),MIN(IF(I7546="Carg FV",ABS(H7546),7.4),7.4,MAX(0,(0.9-M7546)*40)*0.95),0)</f>
        <v/>
      </c>
      <c r="K7546" s="12">
        <f>IF(I7546="V2H",MIN(MAX(0,H7546),7.4,MAX(0,(M7546-P7546)*40)*0.95),0)</f>
        <v/>
      </c>
      <c r="L7546" s="12">
        <f>IF(E7546=0,0,MAX(0,H7546-K7546))</f>
        <v/>
      </c>
      <c r="M7546" s="13">
        <f>M7545+J7545/40-IF(I7545="V2H",K7545/(0.95*40),0)-IF(E7546=0,IF(E7545=1,IF(D7546=1,30,40)*0.18/(2*40),0),0)-IF(E7546=1,IF(E7545=0,IF(D7546=1,30,40)*0.18/(2*40),0),0)</f>
        <v/>
      </c>
      <c r="N7546" s="14" t="n">
        <v>0.09</v>
      </c>
      <c r="O7546" s="15">
        <f>K7546*N7546</f>
        <v/>
      </c>
      <c r="P7546">
        <f>IF(E7546=0,0.3,IF(D7546=1,IF(C7546&gt;=Params!$B$13-3,IF(C7546&lt;Params!$B$13,Params!$B$20,0.3),0.3),IF(C7546&gt;=Params!$B$15-3,IF(C7546&lt;Params!$B$15,Params!$B$21,0.3),0.3)))</f>
        <v/>
      </c>
    </row>
    <row r="7547" ht="15" customHeight="1" s="1">
      <c r="A7547" s="9" t="n">
        <v>7544</v>
      </c>
      <c r="B7547" s="6" t="inlineStr">
        <is>
          <t>11/11</t>
        </is>
      </c>
      <c r="C7547" s="6" t="n">
        <v>7</v>
      </c>
      <c r="D7547" s="6" t="n">
        <v>0</v>
      </c>
      <c r="E7547" s="10">
        <f>IF(D7547=1, IF(OR(C7547&lt;10, C7547&gt;=15),1,0), IF(OR(C7547&lt;7, C7547&gt;=18),1,0))</f>
        <v/>
      </c>
      <c r="F7547" s="11" t="n">
        <v>2.299</v>
      </c>
      <c r="G7547" s="12">
        <f>0*8</f>
        <v/>
      </c>
      <c r="H7547" s="12">
        <f>F7547-G7547</f>
        <v/>
      </c>
      <c r="I7547" s="10">
        <f>IF(E7547=0,"Fora",IF(E7546=0,"Carg xar",IF(H7547&lt;0,IF(M7547&lt;0.9,"Carg FV","Stby"),IF(M7547&gt;P7547,"V2H",IF(M7547&lt;0.9,"Carg xar","Stby")))))</f>
        <v/>
      </c>
      <c r="J7547" s="12">
        <f>IF(OR(I7547="Carg FV",I7547="Carg xar"),MIN(IF(I7547="Carg FV",ABS(H7547),7.4),7.4,MAX(0,(0.9-M7547)*40)*0.95),0)</f>
        <v/>
      </c>
      <c r="K7547" s="12">
        <f>IF(I7547="V2H",MIN(MAX(0,H7547),7.4,MAX(0,(M7547-P7547)*40)*0.95),0)</f>
        <v/>
      </c>
      <c r="L7547" s="12">
        <f>IF(E7547=0,0,MAX(0,H7547-K7547))</f>
        <v/>
      </c>
      <c r="M7547" s="13">
        <f>M7546+J7546/40-IF(I7546="V2H",K7546/(0.95*40),0)-IF(E7547=0,IF(E7546=1,IF(D7547=1,30,40)*0.18/(2*40),0),0)-IF(E7547=1,IF(E7546=0,IF(D7547=1,30,40)*0.18/(2*40),0),0)</f>
        <v/>
      </c>
      <c r="N7547" s="14" t="n">
        <v>0.09</v>
      </c>
      <c r="O7547" s="15">
        <f>K7547*N7547</f>
        <v/>
      </c>
      <c r="P7547">
        <f>IF(E7547=0,0.3,IF(D7547=1,IF(C7547&gt;=Params!$B$13-3,IF(C7547&lt;Params!$B$13,Params!$B$20,0.3),0.3),IF(C7547&gt;=Params!$B$15-3,IF(C7547&lt;Params!$B$15,Params!$B$21,0.3),0.3)))</f>
        <v/>
      </c>
    </row>
    <row r="7548" ht="15" customHeight="1" s="1">
      <c r="A7548" s="9" t="n">
        <v>7545</v>
      </c>
      <c r="B7548" s="6" t="inlineStr">
        <is>
          <t>11/11</t>
        </is>
      </c>
      <c r="C7548" s="6" t="n">
        <v>8</v>
      </c>
      <c r="D7548" s="6" t="n">
        <v>0</v>
      </c>
      <c r="E7548" s="10">
        <f>IF(D7548=1, IF(OR(C7548&lt;10, C7548&gt;=15),1,0), IF(OR(C7548&lt;7, C7548&gt;=18),1,0))</f>
        <v/>
      </c>
      <c r="F7548" s="11" t="n">
        <v>1.36</v>
      </c>
      <c r="G7548" s="12">
        <f>0.08*8</f>
        <v/>
      </c>
      <c r="H7548" s="12">
        <f>F7548-G7548</f>
        <v/>
      </c>
      <c r="I7548" s="10">
        <f>IF(E7548=0,"Fora",IF(E7547=0,"Carg xar",IF(H7548&lt;0,IF(M7548&lt;0.9,"Carg FV","Stby"),IF(M7548&gt;P7548,"V2H",IF(M7548&lt;0.9,"Carg xar","Stby")))))</f>
        <v/>
      </c>
      <c r="J7548" s="12">
        <f>IF(OR(I7548="Carg FV",I7548="Carg xar"),MIN(IF(I7548="Carg FV",ABS(H7548),7.4),7.4,MAX(0,(0.9-M7548)*40)*0.95),0)</f>
        <v/>
      </c>
      <c r="K7548" s="12">
        <f>IF(I7548="V2H",MIN(MAX(0,H7548),7.4,MAX(0,(M7548-P7548)*40)*0.95),0)</f>
        <v/>
      </c>
      <c r="L7548" s="12">
        <f>IF(E7548=0,0,MAX(0,H7548-K7548))</f>
        <v/>
      </c>
      <c r="M7548" s="13">
        <f>M7547+J7547/40-IF(I7547="V2H",K7547/(0.95*40),0)-IF(E7548=0,IF(E7547=1,IF(D7548=1,30,40)*0.18/(2*40),0),0)-IF(E7548=1,IF(E7547=0,IF(D7548=1,30,40)*0.18/(2*40),0),0)</f>
        <v/>
      </c>
      <c r="N7548" s="14" t="n">
        <v>0.15</v>
      </c>
      <c r="O7548" s="15">
        <f>K7548*N7548</f>
        <v/>
      </c>
      <c r="P7548">
        <f>IF(E7548=0,0.3,IF(D7548=1,IF(C7548&gt;=Params!$B$13-3,IF(C7548&lt;Params!$B$13,Params!$B$20,0.3),0.3),IF(C7548&gt;=Params!$B$15-3,IF(C7548&lt;Params!$B$15,Params!$B$21,0.3),0.3)))</f>
        <v/>
      </c>
    </row>
    <row r="7549" ht="15" customHeight="1" s="1">
      <c r="A7549" s="9" t="n">
        <v>7546</v>
      </c>
      <c r="B7549" s="6" t="inlineStr">
        <is>
          <t>11/11</t>
        </is>
      </c>
      <c r="C7549" s="6" t="n">
        <v>9</v>
      </c>
      <c r="D7549" s="6" t="n">
        <v>0</v>
      </c>
      <c r="E7549" s="10">
        <f>IF(D7549=1, IF(OR(C7549&lt;10, C7549&gt;=15),1,0), IF(OR(C7549&lt;7, C7549&gt;=18),1,0))</f>
        <v/>
      </c>
      <c r="F7549" s="11" t="n">
        <v>0.593</v>
      </c>
      <c r="G7549" s="12">
        <f>0.22*8</f>
        <v/>
      </c>
      <c r="H7549" s="12">
        <f>F7549-G7549</f>
        <v/>
      </c>
      <c r="I7549" s="10">
        <f>IF(E7549=0,"Fora",IF(E7548=0,"Carg xar",IF(H7549&lt;0,IF(M7549&lt;0.9,"Carg FV","Stby"),IF(M7549&gt;P7549,"V2H",IF(M7549&lt;0.9,"Carg xar","Stby")))))</f>
        <v/>
      </c>
      <c r="J7549" s="12">
        <f>IF(OR(I7549="Carg FV",I7549="Carg xar"),MIN(IF(I7549="Carg FV",ABS(H7549),7.4),7.4,MAX(0,(0.9-M7549)*40)*0.95),0)</f>
        <v/>
      </c>
      <c r="K7549" s="12">
        <f>IF(I7549="V2H",MIN(MAX(0,H7549),7.4,MAX(0,(M7549-P7549)*40)*0.95),0)</f>
        <v/>
      </c>
      <c r="L7549" s="12">
        <f>IF(E7549=0,0,MAX(0,H7549-K7549))</f>
        <v/>
      </c>
      <c r="M7549" s="13">
        <f>M7548+J7548/40-IF(I7548="V2H",K7548/(0.95*40),0)-IF(E7549=0,IF(E7548=1,IF(D7549=1,30,40)*0.18/(2*40),0),0)-IF(E7549=1,IF(E7548=0,IF(D7549=1,30,40)*0.18/(2*40),0),0)</f>
        <v/>
      </c>
      <c r="N7549" s="14" t="n">
        <v>0.15</v>
      </c>
      <c r="O7549" s="15">
        <f>K7549*N7549</f>
        <v/>
      </c>
      <c r="P7549">
        <f>IF(E7549=0,0.3,IF(D7549=1,IF(C7549&gt;=Params!$B$13-3,IF(C7549&lt;Params!$B$13,Params!$B$20,0.3),0.3),IF(C7549&gt;=Params!$B$15-3,IF(C7549&lt;Params!$B$15,Params!$B$21,0.3),0.3)))</f>
        <v/>
      </c>
    </row>
    <row r="7550" ht="15" customHeight="1" s="1">
      <c r="A7550" s="9" t="n">
        <v>7547</v>
      </c>
      <c r="B7550" s="6" t="inlineStr">
        <is>
          <t>11/11</t>
        </is>
      </c>
      <c r="C7550" s="6" t="n">
        <v>10</v>
      </c>
      <c r="D7550" s="6" t="n">
        <v>0</v>
      </c>
      <c r="E7550" s="10">
        <f>IF(D7550=1, IF(OR(C7550&lt;10, C7550&gt;=15),1,0), IF(OR(C7550&lt;7, C7550&gt;=18),1,0))</f>
        <v/>
      </c>
      <c r="F7550" s="11" t="n">
        <v>0</v>
      </c>
      <c r="G7550" s="12">
        <f>0.4*8</f>
        <v/>
      </c>
      <c r="H7550" s="12">
        <f>F7550-G7550</f>
        <v/>
      </c>
      <c r="I7550" s="10">
        <f>IF(E7550=0,"Fora",IF(E7549=0,"Carg xar",IF(H7550&lt;0,IF(M7550&lt;0.9,"Carg FV","Stby"),IF(M7550&gt;P7550,"V2H",IF(M7550&lt;0.9,"Carg xar","Stby")))))</f>
        <v/>
      </c>
      <c r="J7550" s="12">
        <f>IF(OR(I7550="Carg FV",I7550="Carg xar"),MIN(IF(I7550="Carg FV",ABS(H7550),7.4),7.4,MAX(0,(0.9-M7550)*40)*0.95),0)</f>
        <v/>
      </c>
      <c r="K7550" s="12">
        <f>IF(I7550="V2H",MIN(MAX(0,H7550),7.4,MAX(0,(M7550-P7550)*40)*0.95),0)</f>
        <v/>
      </c>
      <c r="L7550" s="12">
        <f>IF(E7550=0,0,MAX(0,H7550-K7550))</f>
        <v/>
      </c>
      <c r="M7550" s="13">
        <f>M7549+J7549/40-IF(I7549="V2H",K7549/(0.95*40),0)-IF(E7550=0,IF(E7549=1,IF(D7550=1,30,40)*0.18/(2*40),0),0)-IF(E7550=1,IF(E7549=0,IF(D7550=1,30,40)*0.18/(2*40),0),0)</f>
        <v/>
      </c>
      <c r="N7550" s="14" t="n">
        <v>0.2</v>
      </c>
      <c r="O7550" s="15">
        <f>K7550*N7550</f>
        <v/>
      </c>
      <c r="P7550">
        <f>IF(E7550=0,0.3,IF(D7550=1,IF(C7550&gt;=Params!$B$13-3,IF(C7550&lt;Params!$B$13,Params!$B$20,0.3),0.3),IF(C7550&gt;=Params!$B$15-3,IF(C7550&lt;Params!$B$15,Params!$B$21,0.3),0.3)))</f>
        <v/>
      </c>
    </row>
    <row r="7551" ht="15" customHeight="1" s="1">
      <c r="A7551" s="9" t="n">
        <v>7548</v>
      </c>
      <c r="B7551" s="6" t="inlineStr">
        <is>
          <t>11/11</t>
        </is>
      </c>
      <c r="C7551" s="6" t="n">
        <v>11</v>
      </c>
      <c r="D7551" s="6" t="n">
        <v>0</v>
      </c>
      <c r="E7551" s="10">
        <f>IF(D7551=1, IF(OR(C7551&lt;10, C7551&gt;=15),1,0), IF(OR(C7551&lt;7, C7551&gt;=18),1,0))</f>
        <v/>
      </c>
      <c r="F7551" s="11" t="n">
        <v>0</v>
      </c>
      <c r="G7551" s="12">
        <f>0.52*8</f>
        <v/>
      </c>
      <c r="H7551" s="12">
        <f>F7551-G7551</f>
        <v/>
      </c>
      <c r="I7551" s="10">
        <f>IF(E7551=0,"Fora",IF(E7550=0,"Carg xar",IF(H7551&lt;0,IF(M7551&lt;0.9,"Carg FV","Stby"),IF(M7551&gt;P7551,"V2H",IF(M7551&lt;0.9,"Carg xar","Stby")))))</f>
        <v/>
      </c>
      <c r="J7551" s="12">
        <f>IF(OR(I7551="Carg FV",I7551="Carg xar"),MIN(IF(I7551="Carg FV",ABS(H7551),7.4),7.4,MAX(0,(0.9-M7551)*40)*0.95),0)</f>
        <v/>
      </c>
      <c r="K7551" s="12">
        <f>IF(I7551="V2H",MIN(MAX(0,H7551),7.4,MAX(0,(M7551-P7551)*40)*0.95),0)</f>
        <v/>
      </c>
      <c r="L7551" s="12">
        <f>IF(E7551=0,0,MAX(0,H7551-K7551))</f>
        <v/>
      </c>
      <c r="M7551" s="13">
        <f>M7550+J7550/40-IF(I7550="V2H",K7550/(0.95*40),0)-IF(E7551=0,IF(E7550=1,IF(D7551=1,30,40)*0.18/(2*40),0),0)-IF(E7551=1,IF(E7550=0,IF(D7551=1,30,40)*0.18/(2*40),0),0)</f>
        <v/>
      </c>
      <c r="N7551" s="14" t="n">
        <v>0.2</v>
      </c>
      <c r="O7551" s="15">
        <f>K7551*N7551</f>
        <v/>
      </c>
      <c r="P7551">
        <f>IF(E7551=0,0.3,IF(D7551=1,IF(C7551&gt;=Params!$B$13-3,IF(C7551&lt;Params!$B$13,Params!$B$20,0.3),0.3),IF(C7551&gt;=Params!$B$15-3,IF(C7551&lt;Params!$B$15,Params!$B$21,0.3),0.3)))</f>
        <v/>
      </c>
    </row>
    <row r="7552" ht="15" customHeight="1" s="1">
      <c r="A7552" s="9" t="n">
        <v>7549</v>
      </c>
      <c r="B7552" s="6" t="inlineStr">
        <is>
          <t>11/11</t>
        </is>
      </c>
      <c r="C7552" s="6" t="n">
        <v>12</v>
      </c>
      <c r="D7552" s="6" t="n">
        <v>0</v>
      </c>
      <c r="E7552" s="10">
        <f>IF(D7552=1, IF(OR(C7552&lt;10, C7552&gt;=15),1,0), IF(OR(C7552&lt;7, C7552&gt;=18),1,0))</f>
        <v/>
      </c>
      <c r="F7552" s="11" t="n">
        <v>0</v>
      </c>
      <c r="G7552" s="12">
        <f>0.58*8</f>
        <v/>
      </c>
      <c r="H7552" s="12">
        <f>F7552-G7552</f>
        <v/>
      </c>
      <c r="I7552" s="10">
        <f>IF(E7552=0,"Fora",IF(E7551=0,"Carg xar",IF(H7552&lt;0,IF(M7552&lt;0.9,"Carg FV","Stby"),IF(M7552&gt;P7552,"V2H",IF(M7552&lt;0.9,"Carg xar","Stby")))))</f>
        <v/>
      </c>
      <c r="J7552" s="12">
        <f>IF(OR(I7552="Carg FV",I7552="Carg xar"),MIN(IF(I7552="Carg FV",ABS(H7552),7.4),7.4,MAX(0,(0.9-M7552)*40)*0.95),0)</f>
        <v/>
      </c>
      <c r="K7552" s="12">
        <f>IF(I7552="V2H",MIN(MAX(0,H7552),7.4,MAX(0,(M7552-P7552)*40)*0.95),0)</f>
        <v/>
      </c>
      <c r="L7552" s="12">
        <f>IF(E7552=0,0,MAX(0,H7552-K7552))</f>
        <v/>
      </c>
      <c r="M7552" s="13">
        <f>M7551+J7551/40-IF(I7551="V2H",K7551/(0.95*40),0)-IF(E7552=0,IF(E7551=1,IF(D7552=1,30,40)*0.18/(2*40),0),0)-IF(E7552=1,IF(E7551=0,IF(D7552=1,30,40)*0.18/(2*40),0),0)</f>
        <v/>
      </c>
      <c r="N7552" s="14" t="n">
        <v>0.2</v>
      </c>
      <c r="O7552" s="15">
        <f>K7552*N7552</f>
        <v/>
      </c>
      <c r="P7552">
        <f>IF(E7552=0,0.3,IF(D7552=1,IF(C7552&gt;=Params!$B$13-3,IF(C7552&lt;Params!$B$13,Params!$B$20,0.3),0.3),IF(C7552&gt;=Params!$B$15-3,IF(C7552&lt;Params!$B$15,Params!$B$21,0.3),0.3)))</f>
        <v/>
      </c>
    </row>
    <row r="7553" ht="15" customHeight="1" s="1">
      <c r="A7553" s="9" t="n">
        <v>7550</v>
      </c>
      <c r="B7553" s="6" t="inlineStr">
        <is>
          <t>11/11</t>
        </is>
      </c>
      <c r="C7553" s="6" t="n">
        <v>13</v>
      </c>
      <c r="D7553" s="6" t="n">
        <v>0</v>
      </c>
      <c r="E7553" s="10">
        <f>IF(D7553=1, IF(OR(C7553&lt;10, C7553&gt;=15),1,0), IF(OR(C7553&lt;7, C7553&gt;=18),1,0))</f>
        <v/>
      </c>
      <c r="F7553" s="11" t="n">
        <v>0</v>
      </c>
      <c r="G7553" s="12">
        <f>0.55*8</f>
        <v/>
      </c>
      <c r="H7553" s="12">
        <f>F7553-G7553</f>
        <v/>
      </c>
      <c r="I7553" s="10">
        <f>IF(E7553=0,"Fora",IF(E7552=0,"Carg xar",IF(H7553&lt;0,IF(M7553&lt;0.9,"Carg FV","Stby"),IF(M7553&gt;P7553,"V2H",IF(M7553&lt;0.9,"Carg xar","Stby")))))</f>
        <v/>
      </c>
      <c r="J7553" s="12">
        <f>IF(OR(I7553="Carg FV",I7553="Carg xar"),MIN(IF(I7553="Carg FV",ABS(H7553),7.4),7.4,MAX(0,(0.9-M7553)*40)*0.95),0)</f>
        <v/>
      </c>
      <c r="K7553" s="12">
        <f>IF(I7553="V2H",MIN(MAX(0,H7553),7.4,MAX(0,(M7553-P7553)*40)*0.95),0)</f>
        <v/>
      </c>
      <c r="L7553" s="12">
        <f>IF(E7553=0,0,MAX(0,H7553-K7553))</f>
        <v/>
      </c>
      <c r="M7553" s="13">
        <f>M7552+J7552/40-IF(I7552="V2H",K7552/(0.95*40),0)-IF(E7553=0,IF(E7552=1,IF(D7553=1,30,40)*0.18/(2*40),0),0)-IF(E7553=1,IF(E7552=0,IF(D7553=1,30,40)*0.18/(2*40),0),0)</f>
        <v/>
      </c>
      <c r="N7553" s="14" t="n">
        <v>0.2</v>
      </c>
      <c r="O7553" s="15">
        <f>K7553*N7553</f>
        <v/>
      </c>
      <c r="P7553">
        <f>IF(E7553=0,0.3,IF(D7553=1,IF(C7553&gt;=Params!$B$13-3,IF(C7553&lt;Params!$B$13,Params!$B$20,0.3),0.3),IF(C7553&gt;=Params!$B$15-3,IF(C7553&lt;Params!$B$15,Params!$B$21,0.3),0.3)))</f>
        <v/>
      </c>
    </row>
    <row r="7554" ht="15" customHeight="1" s="1">
      <c r="A7554" s="9" t="n">
        <v>7551</v>
      </c>
      <c r="B7554" s="6" t="inlineStr">
        <is>
          <t>11/11</t>
        </is>
      </c>
      <c r="C7554" s="6" t="n">
        <v>14</v>
      </c>
      <c r="D7554" s="6" t="n">
        <v>0</v>
      </c>
      <c r="E7554" s="10">
        <f>IF(D7554=1, IF(OR(C7554&lt;10, C7554&gt;=15),1,0), IF(OR(C7554&lt;7, C7554&gt;=18),1,0))</f>
        <v/>
      </c>
      <c r="F7554" s="11" t="n">
        <v>0</v>
      </c>
      <c r="G7554" s="12">
        <f>0.42*8</f>
        <v/>
      </c>
      <c r="H7554" s="12">
        <f>F7554-G7554</f>
        <v/>
      </c>
      <c r="I7554" s="10">
        <f>IF(E7554=0,"Fora",IF(E7553=0,"Carg xar",IF(H7554&lt;0,IF(M7554&lt;0.9,"Carg FV","Stby"),IF(M7554&gt;P7554,"V2H",IF(M7554&lt;0.9,"Carg xar","Stby")))))</f>
        <v/>
      </c>
      <c r="J7554" s="12">
        <f>IF(OR(I7554="Carg FV",I7554="Carg xar"),MIN(IF(I7554="Carg FV",ABS(H7554),7.4),7.4,MAX(0,(0.9-M7554)*40)*0.95),0)</f>
        <v/>
      </c>
      <c r="K7554" s="12">
        <f>IF(I7554="V2H",MIN(MAX(0,H7554),7.4,MAX(0,(M7554-P7554)*40)*0.95),0)</f>
        <v/>
      </c>
      <c r="L7554" s="12">
        <f>IF(E7554=0,0,MAX(0,H7554-K7554))</f>
        <v/>
      </c>
      <c r="M7554" s="13">
        <f>M7553+J7553/40-IF(I7553="V2H",K7553/(0.95*40),0)-IF(E7554=0,IF(E7553=1,IF(D7554=1,30,40)*0.18/(2*40),0),0)-IF(E7554=1,IF(E7553=0,IF(D7554=1,30,40)*0.18/(2*40),0),0)</f>
        <v/>
      </c>
      <c r="N7554" s="14" t="n">
        <v>0.15</v>
      </c>
      <c r="O7554" s="15">
        <f>K7554*N7554</f>
        <v/>
      </c>
      <c r="P7554">
        <f>IF(E7554=0,0.3,IF(D7554=1,IF(C7554&gt;=Params!$B$13-3,IF(C7554&lt;Params!$B$13,Params!$B$20,0.3),0.3),IF(C7554&gt;=Params!$B$15-3,IF(C7554&lt;Params!$B$15,Params!$B$21,0.3),0.3)))</f>
        <v/>
      </c>
    </row>
    <row r="7555" ht="15" customHeight="1" s="1">
      <c r="A7555" s="9" t="n">
        <v>7552</v>
      </c>
      <c r="B7555" s="6" t="inlineStr">
        <is>
          <t>11/11</t>
        </is>
      </c>
      <c r="C7555" s="6" t="n">
        <v>15</v>
      </c>
      <c r="D7555" s="6" t="n">
        <v>0</v>
      </c>
      <c r="E7555" s="10">
        <f>IF(D7555=1, IF(OR(C7555&lt;10, C7555&gt;=15),1,0), IF(OR(C7555&lt;7, C7555&gt;=18),1,0))</f>
        <v/>
      </c>
      <c r="F7555" s="11" t="n">
        <v>0</v>
      </c>
      <c r="G7555" s="12">
        <f>0.25*8</f>
        <v/>
      </c>
      <c r="H7555" s="12">
        <f>F7555-G7555</f>
        <v/>
      </c>
      <c r="I7555" s="10">
        <f>IF(E7555=0,"Fora",IF(E7554=0,"Carg xar",IF(H7555&lt;0,IF(M7555&lt;0.9,"Carg FV","Stby"),IF(M7555&gt;P7555,"V2H",IF(M7555&lt;0.9,"Carg xar","Stby")))))</f>
        <v/>
      </c>
      <c r="J7555" s="12">
        <f>IF(OR(I7555="Carg FV",I7555="Carg xar"),MIN(IF(I7555="Carg FV",ABS(H7555),7.4),7.4,MAX(0,(0.9-M7555)*40)*0.95),0)</f>
        <v/>
      </c>
      <c r="K7555" s="12">
        <f>IF(I7555="V2H",MIN(MAX(0,H7555),7.4,MAX(0,(M7555-P7555)*40)*0.95),0)</f>
        <v/>
      </c>
      <c r="L7555" s="12">
        <f>IF(E7555=0,0,MAX(0,H7555-K7555))</f>
        <v/>
      </c>
      <c r="M7555" s="13">
        <f>M7554+J7554/40-IF(I7554="V2H",K7554/(0.95*40),0)-IF(E7555=0,IF(E7554=1,IF(D7555=1,30,40)*0.18/(2*40),0),0)-IF(E7555=1,IF(E7554=0,IF(D7555=1,30,40)*0.18/(2*40),0),0)</f>
        <v/>
      </c>
      <c r="N7555" s="14" t="n">
        <v>0.15</v>
      </c>
      <c r="O7555" s="15">
        <f>K7555*N7555</f>
        <v/>
      </c>
      <c r="P7555">
        <f>IF(E7555=0,0.3,IF(D7555=1,IF(C7555&gt;=Params!$B$13-3,IF(C7555&lt;Params!$B$13,Params!$B$20,0.3),0.3),IF(C7555&gt;=Params!$B$15-3,IF(C7555&lt;Params!$B$15,Params!$B$21,0.3),0.3)))</f>
        <v/>
      </c>
    </row>
    <row r="7556" ht="15" customHeight="1" s="1">
      <c r="A7556" s="9" t="n">
        <v>7553</v>
      </c>
      <c r="B7556" s="6" t="inlineStr">
        <is>
          <t>11/11</t>
        </is>
      </c>
      <c r="C7556" s="6" t="n">
        <v>16</v>
      </c>
      <c r="D7556" s="6" t="n">
        <v>0</v>
      </c>
      <c r="E7556" s="10">
        <f>IF(D7556=1, IF(OR(C7556&lt;10, C7556&gt;=15),1,0), IF(OR(C7556&lt;7, C7556&gt;=18),1,0))</f>
        <v/>
      </c>
      <c r="F7556" s="11" t="n">
        <v>1.507</v>
      </c>
      <c r="G7556" s="12">
        <f>0.08*8</f>
        <v/>
      </c>
      <c r="H7556" s="12">
        <f>F7556-G7556</f>
        <v/>
      </c>
      <c r="I7556" s="10">
        <f>IF(E7556=0,"Fora",IF(E7555=0,"Carg xar",IF(H7556&lt;0,IF(M7556&lt;0.9,"Carg FV","Stby"),IF(M7556&gt;P7556,"V2H",IF(M7556&lt;0.9,"Carg xar","Stby")))))</f>
        <v/>
      </c>
      <c r="J7556" s="12">
        <f>IF(OR(I7556="Carg FV",I7556="Carg xar"),MIN(IF(I7556="Carg FV",ABS(H7556),7.4),7.4,MAX(0,(0.9-M7556)*40)*0.95),0)</f>
        <v/>
      </c>
      <c r="K7556" s="12">
        <f>IF(I7556="V2H",MIN(MAX(0,H7556),7.4,MAX(0,(M7556-P7556)*40)*0.95),0)</f>
        <v/>
      </c>
      <c r="L7556" s="12">
        <f>IF(E7556=0,0,MAX(0,H7556-K7556))</f>
        <v/>
      </c>
      <c r="M7556" s="13">
        <f>M7555+J7555/40-IF(I7555="V2H",K7555/(0.95*40),0)-IF(E7556=0,IF(E7555=1,IF(D7556=1,30,40)*0.18/(2*40),0),0)-IF(E7556=1,IF(E7555=0,IF(D7556=1,30,40)*0.18/(2*40),0),0)</f>
        <v/>
      </c>
      <c r="N7556" s="14" t="n">
        <v>0.15</v>
      </c>
      <c r="O7556" s="15">
        <f>K7556*N7556</f>
        <v/>
      </c>
      <c r="P7556">
        <f>IF(E7556=0,0.3,IF(D7556=1,IF(C7556&gt;=Params!$B$13-3,IF(C7556&lt;Params!$B$13,Params!$B$20,0.3),0.3),IF(C7556&gt;=Params!$B$15-3,IF(C7556&lt;Params!$B$15,Params!$B$21,0.3),0.3)))</f>
        <v/>
      </c>
    </row>
    <row r="7557" ht="15" customHeight="1" s="1">
      <c r="A7557" s="9" t="n">
        <v>7554</v>
      </c>
      <c r="B7557" s="6" t="inlineStr">
        <is>
          <t>11/11</t>
        </is>
      </c>
      <c r="C7557" s="6" t="n">
        <v>17</v>
      </c>
      <c r="D7557" s="6" t="n">
        <v>0</v>
      </c>
      <c r="E7557" s="10">
        <f>IF(D7557=1, IF(OR(C7557&lt;10, C7557&gt;=15),1,0), IF(OR(C7557&lt;7, C7557&gt;=18),1,0))</f>
        <v/>
      </c>
      <c r="F7557" s="11" t="n">
        <v>0.747</v>
      </c>
      <c r="G7557" s="12">
        <f>0*8</f>
        <v/>
      </c>
      <c r="H7557" s="12">
        <f>F7557-G7557</f>
        <v/>
      </c>
      <c r="I7557" s="10">
        <f>IF(E7557=0,"Fora",IF(E7556=0,"Carg xar",IF(H7557&lt;0,IF(M7557&lt;0.9,"Carg FV","Stby"),IF(M7557&gt;P7557,"V2H",IF(M7557&lt;0.9,"Carg xar","Stby")))))</f>
        <v/>
      </c>
      <c r="J7557" s="12">
        <f>IF(OR(I7557="Carg FV",I7557="Carg xar"),MIN(IF(I7557="Carg FV",ABS(H7557),7.4),7.4,MAX(0,(0.9-M7557)*40)*0.95),0)</f>
        <v/>
      </c>
      <c r="K7557" s="12">
        <f>IF(I7557="V2H",MIN(MAX(0,H7557),7.4,MAX(0,(M7557-P7557)*40)*0.95),0)</f>
        <v/>
      </c>
      <c r="L7557" s="12">
        <f>IF(E7557=0,0,MAX(0,H7557-K7557))</f>
        <v/>
      </c>
      <c r="M7557" s="13">
        <f>M7556+J7556/40-IF(I7556="V2H",K7556/(0.95*40),0)-IF(E7557=0,IF(E7556=1,IF(D7557=1,30,40)*0.18/(2*40),0),0)-IF(E7557=1,IF(E7556=0,IF(D7557=1,30,40)*0.18/(2*40),0),0)</f>
        <v/>
      </c>
      <c r="N7557" s="14" t="n">
        <v>0.15</v>
      </c>
      <c r="O7557" s="15">
        <f>K7557*N7557</f>
        <v/>
      </c>
      <c r="P7557">
        <f>IF(E7557=0,0.3,IF(D7557=1,IF(C7557&gt;=Params!$B$13-3,IF(C7557&lt;Params!$B$13,Params!$B$20,0.3),0.3),IF(C7557&gt;=Params!$B$15-3,IF(C7557&lt;Params!$B$15,Params!$B$21,0.3),0.3)))</f>
        <v/>
      </c>
    </row>
    <row r="7558" ht="15" customHeight="1" s="1">
      <c r="A7558" s="9" t="n">
        <v>7555</v>
      </c>
      <c r="B7558" s="6" t="inlineStr">
        <is>
          <t>11/11</t>
        </is>
      </c>
      <c r="C7558" s="6" t="n">
        <v>18</v>
      </c>
      <c r="D7558" s="6" t="n">
        <v>0</v>
      </c>
      <c r="E7558" s="10">
        <f>IF(D7558=1, IF(OR(C7558&lt;10, C7558&gt;=15),1,0), IF(OR(C7558&lt;7, C7558&gt;=18),1,0))</f>
        <v/>
      </c>
      <c r="F7558" s="11" t="n">
        <v>0.275</v>
      </c>
      <c r="G7558" s="12">
        <f>0*8</f>
        <v/>
      </c>
      <c r="H7558" s="12">
        <f>F7558-G7558</f>
        <v/>
      </c>
      <c r="I7558" s="10">
        <f>IF(E7558=0,"Fora",IF(E7557=0,"Carg xar",IF(H7558&lt;0,IF(M7558&lt;0.9,"Carg FV","Stby"),IF(M7558&gt;P7558,"V2H",IF(M7558&lt;0.9,"Carg xar","Stby")))))</f>
        <v/>
      </c>
      <c r="J7558" s="12">
        <f>IF(OR(I7558="Carg FV",I7558="Carg xar"),MIN(IF(I7558="Carg FV",ABS(H7558),7.4),7.4,MAX(0,(0.9-M7558)*40)*0.95),0)</f>
        <v/>
      </c>
      <c r="K7558" s="12">
        <f>IF(I7558="V2H",MIN(MAX(0,H7558),7.4,MAX(0,(M7558-P7558)*40)*0.95),0)</f>
        <v/>
      </c>
      <c r="L7558" s="12">
        <f>IF(E7558=0,0,MAX(0,H7558-K7558))</f>
        <v/>
      </c>
      <c r="M7558" s="13">
        <f>M7557+J7557/40-IF(I7557="V2H",K7557/(0.95*40),0)-IF(E7558=0,IF(E7557=1,IF(D7558=1,30,40)*0.18/(2*40),0),0)-IF(E7558=1,IF(E7557=0,IF(D7558=1,30,40)*0.18/(2*40),0),0)</f>
        <v/>
      </c>
      <c r="N7558" s="14" t="n">
        <v>0.2</v>
      </c>
      <c r="O7558" s="15">
        <f>K7558*N7558</f>
        <v/>
      </c>
      <c r="P7558">
        <f>IF(E7558=0,0.3,IF(D7558=1,IF(C7558&gt;=Params!$B$13-3,IF(C7558&lt;Params!$B$13,Params!$B$20,0.3),0.3),IF(C7558&gt;=Params!$B$15-3,IF(C7558&lt;Params!$B$15,Params!$B$21,0.3),0.3)))</f>
        <v/>
      </c>
    </row>
    <row r="7559" ht="15" customHeight="1" s="1">
      <c r="A7559" s="9" t="n">
        <v>7556</v>
      </c>
      <c r="B7559" s="6" t="inlineStr">
        <is>
          <t>11/11</t>
        </is>
      </c>
      <c r="C7559" s="6" t="n">
        <v>19</v>
      </c>
      <c r="D7559" s="6" t="n">
        <v>0</v>
      </c>
      <c r="E7559" s="10">
        <f>IF(D7559=1, IF(OR(C7559&lt;10, C7559&gt;=15),1,0), IF(OR(C7559&lt;7, C7559&gt;=18),1,0))</f>
        <v/>
      </c>
      <c r="F7559" s="11" t="n">
        <v>0.431</v>
      </c>
      <c r="G7559" s="12">
        <f>0*8</f>
        <v/>
      </c>
      <c r="H7559" s="12">
        <f>F7559-G7559</f>
        <v/>
      </c>
      <c r="I7559" s="10">
        <f>IF(E7559=0,"Fora",IF(E7558=0,"Carg xar",IF(H7559&lt;0,IF(M7559&lt;0.9,"Carg FV","Stby"),IF(M7559&gt;P7559,"V2H",IF(M7559&lt;0.9,"Carg xar","Stby")))))</f>
        <v/>
      </c>
      <c r="J7559" s="12">
        <f>IF(OR(I7559="Carg FV",I7559="Carg xar"),MIN(IF(I7559="Carg FV",ABS(H7559),7.4),7.4,MAX(0,(0.9-M7559)*40)*0.95),0)</f>
        <v/>
      </c>
      <c r="K7559" s="12">
        <f>IF(I7559="V2H",MIN(MAX(0,H7559),7.4,MAX(0,(M7559-P7559)*40)*0.95),0)</f>
        <v/>
      </c>
      <c r="L7559" s="12">
        <f>IF(E7559=0,0,MAX(0,H7559-K7559))</f>
        <v/>
      </c>
      <c r="M7559" s="13">
        <f>M7558+J7558/40-IF(I7558="V2H",K7558/(0.95*40),0)-IF(E7559=0,IF(E7558=1,IF(D7559=1,30,40)*0.18/(2*40),0),0)-IF(E7559=1,IF(E7558=0,IF(D7559=1,30,40)*0.18/(2*40),0),0)</f>
        <v/>
      </c>
      <c r="N7559" s="14" t="n">
        <v>0.2</v>
      </c>
      <c r="O7559" s="15">
        <f>K7559*N7559</f>
        <v/>
      </c>
      <c r="P7559">
        <f>IF(E7559=0,0.3,IF(D7559=1,IF(C7559&gt;=Params!$B$13-3,IF(C7559&lt;Params!$B$13,Params!$B$20,0.3),0.3),IF(C7559&gt;=Params!$B$15-3,IF(C7559&lt;Params!$B$15,Params!$B$21,0.3),0.3)))</f>
        <v/>
      </c>
    </row>
    <row r="7560" ht="15" customHeight="1" s="1">
      <c r="A7560" s="9" t="n">
        <v>7557</v>
      </c>
      <c r="B7560" s="6" t="inlineStr">
        <is>
          <t>11/11</t>
        </is>
      </c>
      <c r="C7560" s="6" t="n">
        <v>20</v>
      </c>
      <c r="D7560" s="6" t="n">
        <v>0</v>
      </c>
      <c r="E7560" s="10">
        <f>IF(D7560=1, IF(OR(C7560&lt;10, C7560&gt;=15),1,0), IF(OR(C7560&lt;7, C7560&gt;=18),1,0))</f>
        <v/>
      </c>
      <c r="F7560" s="11" t="n">
        <v>0.328</v>
      </c>
      <c r="G7560" s="12">
        <f>0*8</f>
        <v/>
      </c>
      <c r="H7560" s="12">
        <f>F7560-G7560</f>
        <v/>
      </c>
      <c r="I7560" s="10">
        <f>IF(E7560=0,"Fora",IF(E7559=0,"Carg xar",IF(H7560&lt;0,IF(M7560&lt;0.9,"Carg FV","Stby"),IF(M7560&gt;P7560,"V2H",IF(M7560&lt;0.9,"Carg xar","Stby")))))</f>
        <v/>
      </c>
      <c r="J7560" s="12">
        <f>IF(OR(I7560="Carg FV",I7560="Carg xar"),MIN(IF(I7560="Carg FV",ABS(H7560),7.4),7.4,MAX(0,(0.9-M7560)*40)*0.95),0)</f>
        <v/>
      </c>
      <c r="K7560" s="12">
        <f>IF(I7560="V2H",MIN(MAX(0,H7560),7.4,MAX(0,(M7560-P7560)*40)*0.95),0)</f>
        <v/>
      </c>
      <c r="L7560" s="12">
        <f>IF(E7560=0,0,MAX(0,H7560-K7560))</f>
        <v/>
      </c>
      <c r="M7560" s="13">
        <f>M7559+J7559/40-IF(I7559="V2H",K7559/(0.95*40),0)-IF(E7560=0,IF(E7559=1,IF(D7560=1,30,40)*0.18/(2*40),0),0)-IF(E7560=1,IF(E7559=0,IF(D7560=1,30,40)*0.18/(2*40),0),0)</f>
        <v/>
      </c>
      <c r="N7560" s="14" t="n">
        <v>0.2</v>
      </c>
      <c r="O7560" s="15">
        <f>K7560*N7560</f>
        <v/>
      </c>
      <c r="P7560">
        <f>IF(E7560=0,0.3,IF(D7560=1,IF(C7560&gt;=Params!$B$13-3,IF(C7560&lt;Params!$B$13,Params!$B$20,0.3),0.3),IF(C7560&gt;=Params!$B$15-3,IF(C7560&lt;Params!$B$15,Params!$B$21,0.3),0.3)))</f>
        <v/>
      </c>
    </row>
    <row r="7561" ht="15" customHeight="1" s="1">
      <c r="A7561" s="9" t="n">
        <v>7558</v>
      </c>
      <c r="B7561" s="6" t="inlineStr">
        <is>
          <t>11/11</t>
        </is>
      </c>
      <c r="C7561" s="6" t="n">
        <v>21</v>
      </c>
      <c r="D7561" s="6" t="n">
        <v>0</v>
      </c>
      <c r="E7561" s="10">
        <f>IF(D7561=1, IF(OR(C7561&lt;10, C7561&gt;=15),1,0), IF(OR(C7561&lt;7, C7561&gt;=18),1,0))</f>
        <v/>
      </c>
      <c r="F7561" s="11" t="n">
        <v>1.108</v>
      </c>
      <c r="G7561" s="12">
        <f>0*8</f>
        <v/>
      </c>
      <c r="H7561" s="12">
        <f>F7561-G7561</f>
        <v/>
      </c>
      <c r="I7561" s="10">
        <f>IF(E7561=0,"Fora",IF(E7560=0,"Carg xar",IF(H7561&lt;0,IF(M7561&lt;0.9,"Carg FV","Stby"),IF(M7561&gt;P7561,"V2H",IF(M7561&lt;0.9,"Carg xar","Stby")))))</f>
        <v/>
      </c>
      <c r="J7561" s="12">
        <f>IF(OR(I7561="Carg FV",I7561="Carg xar"),MIN(IF(I7561="Carg FV",ABS(H7561),7.4),7.4,MAX(0,(0.9-M7561)*40)*0.95),0)</f>
        <v/>
      </c>
      <c r="K7561" s="12">
        <f>IF(I7561="V2H",MIN(MAX(0,H7561),7.4,MAX(0,(M7561-P7561)*40)*0.95),0)</f>
        <v/>
      </c>
      <c r="L7561" s="12">
        <f>IF(E7561=0,0,MAX(0,H7561-K7561))</f>
        <v/>
      </c>
      <c r="M7561" s="13">
        <f>M7560+J7560/40-IF(I7560="V2H",K7560/(0.95*40),0)-IF(E7561=0,IF(E7560=1,IF(D7561=1,30,40)*0.18/(2*40),0),0)-IF(E7561=1,IF(E7560=0,IF(D7561=1,30,40)*0.18/(2*40),0),0)</f>
        <v/>
      </c>
      <c r="N7561" s="14" t="n">
        <v>0.2</v>
      </c>
      <c r="O7561" s="15">
        <f>K7561*N7561</f>
        <v/>
      </c>
      <c r="P7561">
        <f>IF(E7561=0,0.3,IF(D7561=1,IF(C7561&gt;=Params!$B$13-3,IF(C7561&lt;Params!$B$13,Params!$B$20,0.3),0.3),IF(C7561&gt;=Params!$B$15-3,IF(C7561&lt;Params!$B$15,Params!$B$21,0.3),0.3)))</f>
        <v/>
      </c>
    </row>
    <row r="7562" ht="15" customHeight="1" s="1">
      <c r="A7562" s="9" t="n">
        <v>7559</v>
      </c>
      <c r="B7562" s="6" t="inlineStr">
        <is>
          <t>11/11</t>
        </is>
      </c>
      <c r="C7562" s="6" t="n">
        <v>22</v>
      </c>
      <c r="D7562" s="6" t="n">
        <v>0</v>
      </c>
      <c r="E7562" s="10">
        <f>IF(D7562=1, IF(OR(C7562&lt;10, C7562&gt;=15),1,0), IF(OR(C7562&lt;7, C7562&gt;=18),1,0))</f>
        <v/>
      </c>
      <c r="F7562" s="11" t="n">
        <v>1.007</v>
      </c>
      <c r="G7562" s="12">
        <f>0*8</f>
        <v/>
      </c>
      <c r="H7562" s="12">
        <f>F7562-G7562</f>
        <v/>
      </c>
      <c r="I7562" s="10">
        <f>IF(E7562=0,"Fora",IF(E7561=0,"Carg xar",IF(H7562&lt;0,IF(M7562&lt;0.9,"Carg FV","Stby"),IF(M7562&gt;P7562,"V2H",IF(M7562&lt;0.9,"Carg xar","Stby")))))</f>
        <v/>
      </c>
      <c r="J7562" s="12">
        <f>IF(OR(I7562="Carg FV",I7562="Carg xar"),MIN(IF(I7562="Carg FV",ABS(H7562),7.4),7.4,MAX(0,(0.9-M7562)*40)*0.95),0)</f>
        <v/>
      </c>
      <c r="K7562" s="12">
        <f>IF(I7562="V2H",MIN(MAX(0,H7562),7.4,MAX(0,(M7562-P7562)*40)*0.95),0)</f>
        <v/>
      </c>
      <c r="L7562" s="12">
        <f>IF(E7562=0,0,MAX(0,H7562-K7562))</f>
        <v/>
      </c>
      <c r="M7562" s="13">
        <f>M7561+J7561/40-IF(I7561="V2H",K7561/(0.95*40),0)-IF(E7562=0,IF(E7561=1,IF(D7562=1,30,40)*0.18/(2*40),0),0)-IF(E7562=1,IF(E7561=0,IF(D7562=1,30,40)*0.18/(2*40),0),0)</f>
        <v/>
      </c>
      <c r="N7562" s="14" t="n">
        <v>0.15</v>
      </c>
      <c r="O7562" s="15">
        <f>K7562*N7562</f>
        <v/>
      </c>
      <c r="P7562">
        <f>IF(E7562=0,0.3,IF(D7562=1,IF(C7562&gt;=Params!$B$13-3,IF(C7562&lt;Params!$B$13,Params!$B$20,0.3),0.3),IF(C7562&gt;=Params!$B$15-3,IF(C7562&lt;Params!$B$15,Params!$B$21,0.3),0.3)))</f>
        <v/>
      </c>
    </row>
    <row r="7563" ht="15" customHeight="1" s="1">
      <c r="A7563" s="9" t="n">
        <v>7560</v>
      </c>
      <c r="B7563" s="6" t="inlineStr">
        <is>
          <t>11/11</t>
        </is>
      </c>
      <c r="C7563" s="6" t="n">
        <v>23</v>
      </c>
      <c r="D7563" s="6" t="n">
        <v>0</v>
      </c>
      <c r="E7563" s="10">
        <f>IF(D7563=1, IF(OR(C7563&lt;10, C7563&gt;=15),1,0), IF(OR(C7563&lt;7, C7563&gt;=18),1,0))</f>
        <v/>
      </c>
      <c r="F7563" s="11" t="n">
        <v>1.786</v>
      </c>
      <c r="G7563" s="12">
        <f>0*8</f>
        <v/>
      </c>
      <c r="H7563" s="12">
        <f>F7563-G7563</f>
        <v/>
      </c>
      <c r="I7563" s="10">
        <f>IF(E7563=0,"Fora",IF(E7562=0,"Carg xar",IF(H7563&lt;0,IF(M7563&lt;0.9,"Carg FV","Stby"),IF(M7563&gt;P7563,"V2H",IF(M7563&lt;0.9,"Carg xar","Stby")))))</f>
        <v/>
      </c>
      <c r="J7563" s="12">
        <f>IF(OR(I7563="Carg FV",I7563="Carg xar"),MIN(IF(I7563="Carg FV",ABS(H7563),7.4),7.4,MAX(0,(0.9-M7563)*40)*0.95),0)</f>
        <v/>
      </c>
      <c r="K7563" s="12">
        <f>IF(I7563="V2H",MIN(MAX(0,H7563),7.4,MAX(0,(M7563-P7563)*40)*0.95),0)</f>
        <v/>
      </c>
      <c r="L7563" s="12">
        <f>IF(E7563=0,0,MAX(0,H7563-K7563))</f>
        <v/>
      </c>
      <c r="M7563" s="13">
        <f>M7562+J7562/40-IF(I7562="V2H",K7562/(0.95*40),0)-IF(E7563=0,IF(E7562=1,IF(D7563=1,30,40)*0.18/(2*40),0),0)-IF(E7563=1,IF(E7562=0,IF(D7563=1,30,40)*0.18/(2*40),0),0)</f>
        <v/>
      </c>
      <c r="N7563" s="14" t="n">
        <v>0.15</v>
      </c>
      <c r="O7563" s="15">
        <f>K7563*N7563</f>
        <v/>
      </c>
      <c r="P7563">
        <f>IF(E7563=0,0.3,IF(D7563=1,IF(C7563&gt;=Params!$B$13-3,IF(C7563&lt;Params!$B$13,Params!$B$20,0.3),0.3),IF(C7563&gt;=Params!$B$15-3,IF(C7563&lt;Params!$B$15,Params!$B$21,0.3),0.3)))</f>
        <v/>
      </c>
    </row>
    <row r="7564" ht="15" customHeight="1" s="1">
      <c r="A7564" s="9" t="n">
        <v>7561</v>
      </c>
      <c r="B7564" s="6" t="inlineStr">
        <is>
          <t>12/11</t>
        </is>
      </c>
      <c r="C7564" s="6" t="n">
        <v>0</v>
      </c>
      <c r="D7564" s="6" t="n">
        <v>0</v>
      </c>
      <c r="E7564" s="10">
        <f>IF(D7564=1, IF(OR(C7564&lt;10, C7564&gt;=15),1,0), IF(OR(C7564&lt;7, C7564&gt;=18),1,0))</f>
        <v/>
      </c>
      <c r="F7564" s="11" t="n">
        <v>1.511</v>
      </c>
      <c r="G7564" s="12">
        <f>0*8</f>
        <v/>
      </c>
      <c r="H7564" s="12">
        <f>F7564-G7564</f>
        <v/>
      </c>
      <c r="I7564" s="10">
        <f>IF(E7564=0,"Fora",IF(E7563=0,"Carg xar",IF(H7564&lt;0,IF(M7564&lt;0.9,"Carg FV","Stby"),IF(M7564&gt;P7564,"V2H",IF(M7564&lt;0.9,"Carg xar","Stby")))))</f>
        <v/>
      </c>
      <c r="J7564" s="12">
        <f>IF(OR(I7564="Carg FV",I7564="Carg xar"),MIN(IF(I7564="Carg FV",ABS(H7564),7.4),7.4,MAX(0,(0.9-M7564)*40)*0.95),0)</f>
        <v/>
      </c>
      <c r="K7564" s="12">
        <f>IF(I7564="V2H",MIN(MAX(0,H7564),7.4,MAX(0,(M7564-P7564)*40)*0.95),0)</f>
        <v/>
      </c>
      <c r="L7564" s="12">
        <f>IF(E7564=0,0,MAX(0,H7564-K7564))</f>
        <v/>
      </c>
      <c r="M7564" s="13">
        <f>M7563+J7563/40-IF(I7563="V2H",K7563/(0.95*40),0)-IF(E7564=0,IF(E7563=1,IF(D7564=1,30,40)*0.18/(2*40),0),0)-IF(E7564=1,IF(E7563=0,IF(D7564=1,30,40)*0.18/(2*40),0),0)</f>
        <v/>
      </c>
      <c r="N7564" s="14" t="n">
        <v>0.09</v>
      </c>
      <c r="O7564" s="15">
        <f>K7564*N7564</f>
        <v/>
      </c>
      <c r="P7564">
        <f>IF(E7564=0,0.3,IF(D7564=1,IF(C7564&gt;=Params!$B$13-3,IF(C7564&lt;Params!$B$13,Params!$B$20,0.3),0.3),IF(C7564&gt;=Params!$B$15-3,IF(C7564&lt;Params!$B$15,Params!$B$21,0.3),0.3)))</f>
        <v/>
      </c>
    </row>
    <row r="7565" ht="15" customHeight="1" s="1">
      <c r="A7565" s="9" t="n">
        <v>7562</v>
      </c>
      <c r="B7565" s="6" t="inlineStr">
        <is>
          <t>12/11</t>
        </is>
      </c>
      <c r="C7565" s="6" t="n">
        <v>1</v>
      </c>
      <c r="D7565" s="6" t="n">
        <v>0</v>
      </c>
      <c r="E7565" s="10">
        <f>IF(D7565=1, IF(OR(C7565&lt;10, C7565&gt;=15),1,0), IF(OR(C7565&lt;7, C7565&gt;=18),1,0))</f>
        <v/>
      </c>
      <c r="F7565" s="11" t="n">
        <v>2.77</v>
      </c>
      <c r="G7565" s="12">
        <f>0*8</f>
        <v/>
      </c>
      <c r="H7565" s="12">
        <f>F7565-G7565</f>
        <v/>
      </c>
      <c r="I7565" s="10">
        <f>IF(E7565=0,"Fora",IF(E7564=0,"Carg xar",IF(H7565&lt;0,IF(M7565&lt;0.9,"Carg FV","Stby"),IF(M7565&gt;P7565,"V2H",IF(M7565&lt;0.9,"Carg xar","Stby")))))</f>
        <v/>
      </c>
      <c r="J7565" s="12">
        <f>IF(OR(I7565="Carg FV",I7565="Carg xar"),MIN(IF(I7565="Carg FV",ABS(H7565),7.4),7.4,MAX(0,(0.9-M7565)*40)*0.95),0)</f>
        <v/>
      </c>
      <c r="K7565" s="12">
        <f>IF(I7565="V2H",MIN(MAX(0,H7565),7.4,MAX(0,(M7565-P7565)*40)*0.95),0)</f>
        <v/>
      </c>
      <c r="L7565" s="12">
        <f>IF(E7565=0,0,MAX(0,H7565-K7565))</f>
        <v/>
      </c>
      <c r="M7565" s="13">
        <f>M7564+J7564/40-IF(I7564="V2H",K7564/(0.95*40),0)-IF(E7565=0,IF(E7564=1,IF(D7565=1,30,40)*0.18/(2*40),0),0)-IF(E7565=1,IF(E7564=0,IF(D7565=1,30,40)*0.18/(2*40),0),0)</f>
        <v/>
      </c>
      <c r="N7565" s="14" t="n">
        <v>0.09</v>
      </c>
      <c r="O7565" s="15">
        <f>K7565*N7565</f>
        <v/>
      </c>
      <c r="P7565">
        <f>IF(E7565=0,0.3,IF(D7565=1,IF(C7565&gt;=Params!$B$13-3,IF(C7565&lt;Params!$B$13,Params!$B$20,0.3),0.3),IF(C7565&gt;=Params!$B$15-3,IF(C7565&lt;Params!$B$15,Params!$B$21,0.3),0.3)))</f>
        <v/>
      </c>
    </row>
    <row r="7566" ht="15" customHeight="1" s="1">
      <c r="A7566" s="9" t="n">
        <v>7563</v>
      </c>
      <c r="B7566" s="6" t="inlineStr">
        <is>
          <t>12/11</t>
        </is>
      </c>
      <c r="C7566" s="6" t="n">
        <v>2</v>
      </c>
      <c r="D7566" s="6" t="n">
        <v>0</v>
      </c>
      <c r="E7566" s="10">
        <f>IF(D7566=1, IF(OR(C7566&lt;10, C7566&gt;=15),1,0), IF(OR(C7566&lt;7, C7566&gt;=18),1,0))</f>
        <v/>
      </c>
      <c r="F7566" s="11" t="n">
        <v>1.475</v>
      </c>
      <c r="G7566" s="12">
        <f>0*8</f>
        <v/>
      </c>
      <c r="H7566" s="12">
        <f>F7566-G7566</f>
        <v/>
      </c>
      <c r="I7566" s="10">
        <f>IF(E7566=0,"Fora",IF(E7565=0,"Carg xar",IF(H7566&lt;0,IF(M7566&lt;0.9,"Carg FV","Stby"),IF(M7566&gt;P7566,"V2H",IF(M7566&lt;0.9,"Carg xar","Stby")))))</f>
        <v/>
      </c>
      <c r="J7566" s="12">
        <f>IF(OR(I7566="Carg FV",I7566="Carg xar"),MIN(IF(I7566="Carg FV",ABS(H7566),7.4),7.4,MAX(0,(0.9-M7566)*40)*0.95),0)</f>
        <v/>
      </c>
      <c r="K7566" s="12">
        <f>IF(I7566="V2H",MIN(MAX(0,H7566),7.4,MAX(0,(M7566-P7566)*40)*0.95),0)</f>
        <v/>
      </c>
      <c r="L7566" s="12">
        <f>IF(E7566=0,0,MAX(0,H7566-K7566))</f>
        <v/>
      </c>
      <c r="M7566" s="13">
        <f>M7565+J7565/40-IF(I7565="V2H",K7565/(0.95*40),0)-IF(E7566=0,IF(E7565=1,IF(D7566=1,30,40)*0.18/(2*40),0),0)-IF(E7566=1,IF(E7565=0,IF(D7566=1,30,40)*0.18/(2*40),0),0)</f>
        <v/>
      </c>
      <c r="N7566" s="14" t="n">
        <v>0.09</v>
      </c>
      <c r="O7566" s="15">
        <f>K7566*N7566</f>
        <v/>
      </c>
      <c r="P7566">
        <f>IF(E7566=0,0.3,IF(D7566=1,IF(C7566&gt;=Params!$B$13-3,IF(C7566&lt;Params!$B$13,Params!$B$20,0.3),0.3),IF(C7566&gt;=Params!$B$15-3,IF(C7566&lt;Params!$B$15,Params!$B$21,0.3),0.3)))</f>
        <v/>
      </c>
    </row>
    <row r="7567" ht="15" customHeight="1" s="1">
      <c r="A7567" s="9" t="n">
        <v>7564</v>
      </c>
      <c r="B7567" s="6" t="inlineStr">
        <is>
          <t>12/11</t>
        </is>
      </c>
      <c r="C7567" s="6" t="n">
        <v>3</v>
      </c>
      <c r="D7567" s="6" t="n">
        <v>0</v>
      </c>
      <c r="E7567" s="10">
        <f>IF(D7567=1, IF(OR(C7567&lt;10, C7567&gt;=15),1,0), IF(OR(C7567&lt;7, C7567&gt;=18),1,0))</f>
        <v/>
      </c>
      <c r="F7567" s="11" t="n">
        <v>1.55</v>
      </c>
      <c r="G7567" s="12">
        <f>0*8</f>
        <v/>
      </c>
      <c r="H7567" s="12">
        <f>F7567-G7567</f>
        <v/>
      </c>
      <c r="I7567" s="10">
        <f>IF(E7567=0,"Fora",IF(E7566=0,"Carg xar",IF(H7567&lt;0,IF(M7567&lt;0.9,"Carg FV","Stby"),IF(M7567&gt;P7567,"V2H",IF(M7567&lt;0.9,"Carg xar","Stby")))))</f>
        <v/>
      </c>
      <c r="J7567" s="12">
        <f>IF(OR(I7567="Carg FV",I7567="Carg xar"),MIN(IF(I7567="Carg FV",ABS(H7567),7.4),7.4,MAX(0,(0.9-M7567)*40)*0.95),0)</f>
        <v/>
      </c>
      <c r="K7567" s="12">
        <f>IF(I7567="V2H",MIN(MAX(0,H7567),7.4,MAX(0,(M7567-P7567)*40)*0.95),0)</f>
        <v/>
      </c>
      <c r="L7567" s="12">
        <f>IF(E7567=0,0,MAX(0,H7567-K7567))</f>
        <v/>
      </c>
      <c r="M7567" s="13">
        <f>M7566+J7566/40-IF(I7566="V2H",K7566/(0.95*40),0)-IF(E7567=0,IF(E7566=1,IF(D7567=1,30,40)*0.18/(2*40),0),0)-IF(E7567=1,IF(E7566=0,IF(D7567=1,30,40)*0.18/(2*40),0),0)</f>
        <v/>
      </c>
      <c r="N7567" s="14" t="n">
        <v>0.09</v>
      </c>
      <c r="O7567" s="15">
        <f>K7567*N7567</f>
        <v/>
      </c>
      <c r="P7567">
        <f>IF(E7567=0,0.3,IF(D7567=1,IF(C7567&gt;=Params!$B$13-3,IF(C7567&lt;Params!$B$13,Params!$B$20,0.3),0.3),IF(C7567&gt;=Params!$B$15-3,IF(C7567&lt;Params!$B$15,Params!$B$21,0.3),0.3)))</f>
        <v/>
      </c>
    </row>
    <row r="7568" ht="15" customHeight="1" s="1">
      <c r="A7568" s="9" t="n">
        <v>7565</v>
      </c>
      <c r="B7568" s="6" t="inlineStr">
        <is>
          <t>12/11</t>
        </is>
      </c>
      <c r="C7568" s="6" t="n">
        <v>4</v>
      </c>
      <c r="D7568" s="6" t="n">
        <v>0</v>
      </c>
      <c r="E7568" s="10">
        <f>IF(D7568=1, IF(OR(C7568&lt;10, C7568&gt;=15),1,0), IF(OR(C7568&lt;7, C7568&gt;=18),1,0))</f>
        <v/>
      </c>
      <c r="F7568" s="11" t="n">
        <v>1.623</v>
      </c>
      <c r="G7568" s="12">
        <f>0*8</f>
        <v/>
      </c>
      <c r="H7568" s="12">
        <f>F7568-G7568</f>
        <v/>
      </c>
      <c r="I7568" s="10">
        <f>IF(E7568=0,"Fora",IF(E7567=0,"Carg xar",IF(H7568&lt;0,IF(M7568&lt;0.9,"Carg FV","Stby"),IF(M7568&gt;P7568,"V2H",IF(M7568&lt;0.9,"Carg xar","Stby")))))</f>
        <v/>
      </c>
      <c r="J7568" s="12">
        <f>IF(OR(I7568="Carg FV",I7568="Carg xar"),MIN(IF(I7568="Carg FV",ABS(H7568),7.4),7.4,MAX(0,(0.9-M7568)*40)*0.95),0)</f>
        <v/>
      </c>
      <c r="K7568" s="12">
        <f>IF(I7568="V2H",MIN(MAX(0,H7568),7.4,MAX(0,(M7568-P7568)*40)*0.95),0)</f>
        <v/>
      </c>
      <c r="L7568" s="12">
        <f>IF(E7568=0,0,MAX(0,H7568-K7568))</f>
        <v/>
      </c>
      <c r="M7568" s="13">
        <f>M7567+J7567/40-IF(I7567="V2H",K7567/(0.95*40),0)-IF(E7568=0,IF(E7567=1,IF(D7568=1,30,40)*0.18/(2*40),0),0)-IF(E7568=1,IF(E7567=0,IF(D7568=1,30,40)*0.18/(2*40),0),0)</f>
        <v/>
      </c>
      <c r="N7568" s="14" t="n">
        <v>0.09</v>
      </c>
      <c r="O7568" s="15">
        <f>K7568*N7568</f>
        <v/>
      </c>
      <c r="P7568">
        <f>IF(E7568=0,0.3,IF(D7568=1,IF(C7568&gt;=Params!$B$13-3,IF(C7568&lt;Params!$B$13,Params!$B$20,0.3),0.3),IF(C7568&gt;=Params!$B$15-3,IF(C7568&lt;Params!$B$15,Params!$B$21,0.3),0.3)))</f>
        <v/>
      </c>
    </row>
    <row r="7569" ht="15" customHeight="1" s="1">
      <c r="A7569" s="9" t="n">
        <v>7566</v>
      </c>
      <c r="B7569" s="6" t="inlineStr">
        <is>
          <t>12/11</t>
        </is>
      </c>
      <c r="C7569" s="6" t="n">
        <v>5</v>
      </c>
      <c r="D7569" s="6" t="n">
        <v>0</v>
      </c>
      <c r="E7569" s="10">
        <f>IF(D7569=1, IF(OR(C7569&lt;10, C7569&gt;=15),1,0), IF(OR(C7569&lt;7, C7569&gt;=18),1,0))</f>
        <v/>
      </c>
      <c r="F7569" s="11" t="n">
        <v>2.637</v>
      </c>
      <c r="G7569" s="12">
        <f>0*8</f>
        <v/>
      </c>
      <c r="H7569" s="12">
        <f>F7569-G7569</f>
        <v/>
      </c>
      <c r="I7569" s="10">
        <f>IF(E7569=0,"Fora",IF(E7568=0,"Carg xar",IF(H7569&lt;0,IF(M7569&lt;0.9,"Carg FV","Stby"),IF(M7569&gt;P7569,"V2H",IF(M7569&lt;0.9,"Carg xar","Stby")))))</f>
        <v/>
      </c>
      <c r="J7569" s="12">
        <f>IF(OR(I7569="Carg FV",I7569="Carg xar"),MIN(IF(I7569="Carg FV",ABS(H7569),7.4),7.4,MAX(0,(0.9-M7569)*40)*0.95),0)</f>
        <v/>
      </c>
      <c r="K7569" s="12">
        <f>IF(I7569="V2H",MIN(MAX(0,H7569),7.4,MAX(0,(M7569-P7569)*40)*0.95),0)</f>
        <v/>
      </c>
      <c r="L7569" s="12">
        <f>IF(E7569=0,0,MAX(0,H7569-K7569))</f>
        <v/>
      </c>
      <c r="M7569" s="13">
        <f>M7568+J7568/40-IF(I7568="V2H",K7568/(0.95*40),0)-IF(E7569=0,IF(E7568=1,IF(D7569=1,30,40)*0.18/(2*40),0),0)-IF(E7569=1,IF(E7568=0,IF(D7569=1,30,40)*0.18/(2*40),0),0)</f>
        <v/>
      </c>
      <c r="N7569" s="14" t="n">
        <v>0.09</v>
      </c>
      <c r="O7569" s="15">
        <f>K7569*N7569</f>
        <v/>
      </c>
      <c r="P7569">
        <f>IF(E7569=0,0.3,IF(D7569=1,IF(C7569&gt;=Params!$B$13-3,IF(C7569&lt;Params!$B$13,Params!$B$20,0.3),0.3),IF(C7569&gt;=Params!$B$15-3,IF(C7569&lt;Params!$B$15,Params!$B$21,0.3),0.3)))</f>
        <v/>
      </c>
    </row>
    <row r="7570" ht="15" customHeight="1" s="1">
      <c r="A7570" s="9" t="n">
        <v>7567</v>
      </c>
      <c r="B7570" s="6" t="inlineStr">
        <is>
          <t>12/11</t>
        </is>
      </c>
      <c r="C7570" s="6" t="n">
        <v>6</v>
      </c>
      <c r="D7570" s="6" t="n">
        <v>0</v>
      </c>
      <c r="E7570" s="10">
        <f>IF(D7570=1, IF(OR(C7570&lt;10, C7570&gt;=15),1,0), IF(OR(C7570&lt;7, C7570&gt;=18),1,0))</f>
        <v/>
      </c>
      <c r="F7570" s="11" t="n">
        <v>2.502</v>
      </c>
      <c r="G7570" s="12">
        <f>0*8</f>
        <v/>
      </c>
      <c r="H7570" s="12">
        <f>F7570-G7570</f>
        <v/>
      </c>
      <c r="I7570" s="10">
        <f>IF(E7570=0,"Fora",IF(E7569=0,"Carg xar",IF(H7570&lt;0,IF(M7570&lt;0.9,"Carg FV","Stby"),IF(M7570&gt;P7570,"V2H",IF(M7570&lt;0.9,"Carg xar","Stby")))))</f>
        <v/>
      </c>
      <c r="J7570" s="12">
        <f>IF(OR(I7570="Carg FV",I7570="Carg xar"),MIN(IF(I7570="Carg FV",ABS(H7570),7.4),7.4,MAX(0,(0.9-M7570)*40)*0.95),0)</f>
        <v/>
      </c>
      <c r="K7570" s="12">
        <f>IF(I7570="V2H",MIN(MAX(0,H7570),7.4,MAX(0,(M7570-P7570)*40)*0.95),0)</f>
        <v/>
      </c>
      <c r="L7570" s="12">
        <f>IF(E7570=0,0,MAX(0,H7570-K7570))</f>
        <v/>
      </c>
      <c r="M7570" s="13">
        <f>M7569+J7569/40-IF(I7569="V2H",K7569/(0.95*40),0)-IF(E7570=0,IF(E7569=1,IF(D7570=1,30,40)*0.18/(2*40),0),0)-IF(E7570=1,IF(E7569=0,IF(D7570=1,30,40)*0.18/(2*40),0),0)</f>
        <v/>
      </c>
      <c r="N7570" s="14" t="n">
        <v>0.09</v>
      </c>
      <c r="O7570" s="15">
        <f>K7570*N7570</f>
        <v/>
      </c>
      <c r="P7570">
        <f>IF(E7570=0,0.3,IF(D7570=1,IF(C7570&gt;=Params!$B$13-3,IF(C7570&lt;Params!$B$13,Params!$B$20,0.3),0.3),IF(C7570&gt;=Params!$B$15-3,IF(C7570&lt;Params!$B$15,Params!$B$21,0.3),0.3)))</f>
        <v/>
      </c>
    </row>
    <row r="7571" ht="15" customHeight="1" s="1">
      <c r="A7571" s="9" t="n">
        <v>7568</v>
      </c>
      <c r="B7571" s="6" t="inlineStr">
        <is>
          <t>12/11</t>
        </is>
      </c>
      <c r="C7571" s="6" t="n">
        <v>7</v>
      </c>
      <c r="D7571" s="6" t="n">
        <v>0</v>
      </c>
      <c r="E7571" s="10">
        <f>IF(D7571=1, IF(OR(C7571&lt;10, C7571&gt;=15),1,0), IF(OR(C7571&lt;7, C7571&gt;=18),1,0))</f>
        <v/>
      </c>
      <c r="F7571" s="11" t="n">
        <v>2.715</v>
      </c>
      <c r="G7571" s="12">
        <f>0*8</f>
        <v/>
      </c>
      <c r="H7571" s="12">
        <f>F7571-G7571</f>
        <v/>
      </c>
      <c r="I7571" s="10">
        <f>IF(E7571=0,"Fora",IF(E7570=0,"Carg xar",IF(H7571&lt;0,IF(M7571&lt;0.9,"Carg FV","Stby"),IF(M7571&gt;P7571,"V2H",IF(M7571&lt;0.9,"Carg xar","Stby")))))</f>
        <v/>
      </c>
      <c r="J7571" s="12">
        <f>IF(OR(I7571="Carg FV",I7571="Carg xar"),MIN(IF(I7571="Carg FV",ABS(H7571),7.4),7.4,MAX(0,(0.9-M7571)*40)*0.95),0)</f>
        <v/>
      </c>
      <c r="K7571" s="12">
        <f>IF(I7571="V2H",MIN(MAX(0,H7571),7.4,MAX(0,(M7571-P7571)*40)*0.95),0)</f>
        <v/>
      </c>
      <c r="L7571" s="12">
        <f>IF(E7571=0,0,MAX(0,H7571-K7571))</f>
        <v/>
      </c>
      <c r="M7571" s="13">
        <f>M7570+J7570/40-IF(I7570="V2H",K7570/(0.95*40),0)-IF(E7571=0,IF(E7570=1,IF(D7571=1,30,40)*0.18/(2*40),0),0)-IF(E7571=1,IF(E7570=0,IF(D7571=1,30,40)*0.18/(2*40),0),0)</f>
        <v/>
      </c>
      <c r="N7571" s="14" t="n">
        <v>0.09</v>
      </c>
      <c r="O7571" s="15">
        <f>K7571*N7571</f>
        <v/>
      </c>
      <c r="P7571">
        <f>IF(E7571=0,0.3,IF(D7571=1,IF(C7571&gt;=Params!$B$13-3,IF(C7571&lt;Params!$B$13,Params!$B$20,0.3),0.3),IF(C7571&gt;=Params!$B$15-3,IF(C7571&lt;Params!$B$15,Params!$B$21,0.3),0.3)))</f>
        <v/>
      </c>
    </row>
    <row r="7572" ht="15" customHeight="1" s="1">
      <c r="A7572" s="9" t="n">
        <v>7569</v>
      </c>
      <c r="B7572" s="6" t="inlineStr">
        <is>
          <t>12/11</t>
        </is>
      </c>
      <c r="C7572" s="6" t="n">
        <v>8</v>
      </c>
      <c r="D7572" s="6" t="n">
        <v>0</v>
      </c>
      <c r="E7572" s="10">
        <f>IF(D7572=1, IF(OR(C7572&lt;10, C7572&gt;=15),1,0), IF(OR(C7572&lt;7, C7572&gt;=18),1,0))</f>
        <v/>
      </c>
      <c r="F7572" s="11" t="n">
        <v>0.897</v>
      </c>
      <c r="G7572" s="12">
        <f>0.08*8</f>
        <v/>
      </c>
      <c r="H7572" s="12">
        <f>F7572-G7572</f>
        <v/>
      </c>
      <c r="I7572" s="10">
        <f>IF(E7572=0,"Fora",IF(E7571=0,"Carg xar",IF(H7572&lt;0,IF(M7572&lt;0.9,"Carg FV","Stby"),IF(M7572&gt;P7572,"V2H",IF(M7572&lt;0.9,"Carg xar","Stby")))))</f>
        <v/>
      </c>
      <c r="J7572" s="12">
        <f>IF(OR(I7572="Carg FV",I7572="Carg xar"),MIN(IF(I7572="Carg FV",ABS(H7572),7.4),7.4,MAX(0,(0.9-M7572)*40)*0.95),0)</f>
        <v/>
      </c>
      <c r="K7572" s="12">
        <f>IF(I7572="V2H",MIN(MAX(0,H7572),7.4,MAX(0,(M7572-P7572)*40)*0.95),0)</f>
        <v/>
      </c>
      <c r="L7572" s="12">
        <f>IF(E7572=0,0,MAX(0,H7572-K7572))</f>
        <v/>
      </c>
      <c r="M7572" s="13">
        <f>M7571+J7571/40-IF(I7571="V2H",K7571/(0.95*40),0)-IF(E7572=0,IF(E7571=1,IF(D7572=1,30,40)*0.18/(2*40),0),0)-IF(E7572=1,IF(E7571=0,IF(D7572=1,30,40)*0.18/(2*40),0),0)</f>
        <v/>
      </c>
      <c r="N7572" s="14" t="n">
        <v>0.15</v>
      </c>
      <c r="O7572" s="15">
        <f>K7572*N7572</f>
        <v/>
      </c>
      <c r="P7572">
        <f>IF(E7572=0,0.3,IF(D7572=1,IF(C7572&gt;=Params!$B$13-3,IF(C7572&lt;Params!$B$13,Params!$B$20,0.3),0.3),IF(C7572&gt;=Params!$B$15-3,IF(C7572&lt;Params!$B$15,Params!$B$21,0.3),0.3)))</f>
        <v/>
      </c>
    </row>
    <row r="7573" ht="15" customHeight="1" s="1">
      <c r="A7573" s="9" t="n">
        <v>7570</v>
      </c>
      <c r="B7573" s="6" t="inlineStr">
        <is>
          <t>12/11</t>
        </is>
      </c>
      <c r="C7573" s="6" t="n">
        <v>9</v>
      </c>
      <c r="D7573" s="6" t="n">
        <v>0</v>
      </c>
      <c r="E7573" s="10">
        <f>IF(D7573=1, IF(OR(C7573&lt;10, C7573&gt;=15),1,0), IF(OR(C7573&lt;7, C7573&gt;=18),1,0))</f>
        <v/>
      </c>
      <c r="F7573" s="11" t="n">
        <v>0</v>
      </c>
      <c r="G7573" s="12">
        <f>0.22*8</f>
        <v/>
      </c>
      <c r="H7573" s="12">
        <f>F7573-G7573</f>
        <v/>
      </c>
      <c r="I7573" s="10">
        <f>IF(E7573=0,"Fora",IF(E7572=0,"Carg xar",IF(H7573&lt;0,IF(M7573&lt;0.9,"Carg FV","Stby"),IF(M7573&gt;P7573,"V2H",IF(M7573&lt;0.9,"Carg xar","Stby")))))</f>
        <v/>
      </c>
      <c r="J7573" s="12">
        <f>IF(OR(I7573="Carg FV",I7573="Carg xar"),MIN(IF(I7573="Carg FV",ABS(H7573),7.4),7.4,MAX(0,(0.9-M7573)*40)*0.95),0)</f>
        <v/>
      </c>
      <c r="K7573" s="12">
        <f>IF(I7573="V2H",MIN(MAX(0,H7573),7.4,MAX(0,(M7573-P7573)*40)*0.95),0)</f>
        <v/>
      </c>
      <c r="L7573" s="12">
        <f>IF(E7573=0,0,MAX(0,H7573-K7573))</f>
        <v/>
      </c>
      <c r="M7573" s="13">
        <f>M7572+J7572/40-IF(I7572="V2H",K7572/(0.95*40),0)-IF(E7573=0,IF(E7572=1,IF(D7573=1,30,40)*0.18/(2*40),0),0)-IF(E7573=1,IF(E7572=0,IF(D7573=1,30,40)*0.18/(2*40),0),0)</f>
        <v/>
      </c>
      <c r="N7573" s="14" t="n">
        <v>0.15</v>
      </c>
      <c r="O7573" s="15">
        <f>K7573*N7573</f>
        <v/>
      </c>
      <c r="P7573">
        <f>IF(E7573=0,0.3,IF(D7573=1,IF(C7573&gt;=Params!$B$13-3,IF(C7573&lt;Params!$B$13,Params!$B$20,0.3),0.3),IF(C7573&gt;=Params!$B$15-3,IF(C7573&lt;Params!$B$15,Params!$B$21,0.3),0.3)))</f>
        <v/>
      </c>
    </row>
    <row r="7574" ht="15" customHeight="1" s="1">
      <c r="A7574" s="9" t="n">
        <v>7571</v>
      </c>
      <c r="B7574" s="6" t="inlineStr">
        <is>
          <t>12/11</t>
        </is>
      </c>
      <c r="C7574" s="6" t="n">
        <v>10</v>
      </c>
      <c r="D7574" s="6" t="n">
        <v>0</v>
      </c>
      <c r="E7574" s="10">
        <f>IF(D7574=1, IF(OR(C7574&lt;10, C7574&gt;=15),1,0), IF(OR(C7574&lt;7, C7574&gt;=18),1,0))</f>
        <v/>
      </c>
      <c r="F7574" s="11" t="n">
        <v>0</v>
      </c>
      <c r="G7574" s="12">
        <f>0.4*8</f>
        <v/>
      </c>
      <c r="H7574" s="12">
        <f>F7574-G7574</f>
        <v/>
      </c>
      <c r="I7574" s="10">
        <f>IF(E7574=0,"Fora",IF(E7573=0,"Carg xar",IF(H7574&lt;0,IF(M7574&lt;0.9,"Carg FV","Stby"),IF(M7574&gt;P7574,"V2H",IF(M7574&lt;0.9,"Carg xar","Stby")))))</f>
        <v/>
      </c>
      <c r="J7574" s="12">
        <f>IF(OR(I7574="Carg FV",I7574="Carg xar"),MIN(IF(I7574="Carg FV",ABS(H7574),7.4),7.4,MAX(0,(0.9-M7574)*40)*0.95),0)</f>
        <v/>
      </c>
      <c r="K7574" s="12">
        <f>IF(I7574="V2H",MIN(MAX(0,H7574),7.4,MAX(0,(M7574-P7574)*40)*0.95),0)</f>
        <v/>
      </c>
      <c r="L7574" s="12">
        <f>IF(E7574=0,0,MAX(0,H7574-K7574))</f>
        <v/>
      </c>
      <c r="M7574" s="13">
        <f>M7573+J7573/40-IF(I7573="V2H",K7573/(0.95*40),0)-IF(E7574=0,IF(E7573=1,IF(D7574=1,30,40)*0.18/(2*40),0),0)-IF(E7574=1,IF(E7573=0,IF(D7574=1,30,40)*0.18/(2*40),0),0)</f>
        <v/>
      </c>
      <c r="N7574" s="14" t="n">
        <v>0.2</v>
      </c>
      <c r="O7574" s="15">
        <f>K7574*N7574</f>
        <v/>
      </c>
      <c r="P7574">
        <f>IF(E7574=0,0.3,IF(D7574=1,IF(C7574&gt;=Params!$B$13-3,IF(C7574&lt;Params!$B$13,Params!$B$20,0.3),0.3),IF(C7574&gt;=Params!$B$15-3,IF(C7574&lt;Params!$B$15,Params!$B$21,0.3),0.3)))</f>
        <v/>
      </c>
    </row>
    <row r="7575" ht="15" customHeight="1" s="1">
      <c r="A7575" s="9" t="n">
        <v>7572</v>
      </c>
      <c r="B7575" s="6" t="inlineStr">
        <is>
          <t>12/11</t>
        </is>
      </c>
      <c r="C7575" s="6" t="n">
        <v>11</v>
      </c>
      <c r="D7575" s="6" t="n">
        <v>0</v>
      </c>
      <c r="E7575" s="10">
        <f>IF(D7575=1, IF(OR(C7575&lt;10, C7575&gt;=15),1,0), IF(OR(C7575&lt;7, C7575&gt;=18),1,0))</f>
        <v/>
      </c>
      <c r="F7575" s="11" t="n">
        <v>0</v>
      </c>
      <c r="G7575" s="12">
        <f>0.52*8</f>
        <v/>
      </c>
      <c r="H7575" s="12">
        <f>F7575-G7575</f>
        <v/>
      </c>
      <c r="I7575" s="10">
        <f>IF(E7575=0,"Fora",IF(E7574=0,"Carg xar",IF(H7575&lt;0,IF(M7575&lt;0.9,"Carg FV","Stby"),IF(M7575&gt;P7575,"V2H",IF(M7575&lt;0.9,"Carg xar","Stby")))))</f>
        <v/>
      </c>
      <c r="J7575" s="12">
        <f>IF(OR(I7575="Carg FV",I7575="Carg xar"),MIN(IF(I7575="Carg FV",ABS(H7575),7.4),7.4,MAX(0,(0.9-M7575)*40)*0.95),0)</f>
        <v/>
      </c>
      <c r="K7575" s="12">
        <f>IF(I7575="V2H",MIN(MAX(0,H7575),7.4,MAX(0,(M7575-P7575)*40)*0.95),0)</f>
        <v/>
      </c>
      <c r="L7575" s="12">
        <f>IF(E7575=0,0,MAX(0,H7575-K7575))</f>
        <v/>
      </c>
      <c r="M7575" s="13">
        <f>M7574+J7574/40-IF(I7574="V2H",K7574/(0.95*40),0)-IF(E7575=0,IF(E7574=1,IF(D7575=1,30,40)*0.18/(2*40),0),0)-IF(E7575=1,IF(E7574=0,IF(D7575=1,30,40)*0.18/(2*40),0),0)</f>
        <v/>
      </c>
      <c r="N7575" s="14" t="n">
        <v>0.2</v>
      </c>
      <c r="O7575" s="15">
        <f>K7575*N7575</f>
        <v/>
      </c>
      <c r="P7575">
        <f>IF(E7575=0,0.3,IF(D7575=1,IF(C7575&gt;=Params!$B$13-3,IF(C7575&lt;Params!$B$13,Params!$B$20,0.3),0.3),IF(C7575&gt;=Params!$B$15-3,IF(C7575&lt;Params!$B$15,Params!$B$21,0.3),0.3)))</f>
        <v/>
      </c>
    </row>
    <row r="7576" ht="15" customHeight="1" s="1">
      <c r="A7576" s="9" t="n">
        <v>7573</v>
      </c>
      <c r="B7576" s="6" t="inlineStr">
        <is>
          <t>12/11</t>
        </is>
      </c>
      <c r="C7576" s="6" t="n">
        <v>12</v>
      </c>
      <c r="D7576" s="6" t="n">
        <v>0</v>
      </c>
      <c r="E7576" s="10">
        <f>IF(D7576=1, IF(OR(C7576&lt;10, C7576&gt;=15),1,0), IF(OR(C7576&lt;7, C7576&gt;=18),1,0))</f>
        <v/>
      </c>
      <c r="F7576" s="11" t="n">
        <v>0</v>
      </c>
      <c r="G7576" s="12">
        <f>0.58*8</f>
        <v/>
      </c>
      <c r="H7576" s="12">
        <f>F7576-G7576</f>
        <v/>
      </c>
      <c r="I7576" s="10">
        <f>IF(E7576=0,"Fora",IF(E7575=0,"Carg xar",IF(H7576&lt;0,IF(M7576&lt;0.9,"Carg FV","Stby"),IF(M7576&gt;P7576,"V2H",IF(M7576&lt;0.9,"Carg xar","Stby")))))</f>
        <v/>
      </c>
      <c r="J7576" s="12">
        <f>IF(OR(I7576="Carg FV",I7576="Carg xar"),MIN(IF(I7576="Carg FV",ABS(H7576),7.4),7.4,MAX(0,(0.9-M7576)*40)*0.95),0)</f>
        <v/>
      </c>
      <c r="K7576" s="12">
        <f>IF(I7576="V2H",MIN(MAX(0,H7576),7.4,MAX(0,(M7576-P7576)*40)*0.95),0)</f>
        <v/>
      </c>
      <c r="L7576" s="12">
        <f>IF(E7576=0,0,MAX(0,H7576-K7576))</f>
        <v/>
      </c>
      <c r="M7576" s="13">
        <f>M7575+J7575/40-IF(I7575="V2H",K7575/(0.95*40),0)-IF(E7576=0,IF(E7575=1,IF(D7576=1,30,40)*0.18/(2*40),0),0)-IF(E7576=1,IF(E7575=0,IF(D7576=1,30,40)*0.18/(2*40),0),0)</f>
        <v/>
      </c>
      <c r="N7576" s="14" t="n">
        <v>0.2</v>
      </c>
      <c r="O7576" s="15">
        <f>K7576*N7576</f>
        <v/>
      </c>
      <c r="P7576">
        <f>IF(E7576=0,0.3,IF(D7576=1,IF(C7576&gt;=Params!$B$13-3,IF(C7576&lt;Params!$B$13,Params!$B$20,0.3),0.3),IF(C7576&gt;=Params!$B$15-3,IF(C7576&lt;Params!$B$15,Params!$B$21,0.3),0.3)))</f>
        <v/>
      </c>
    </row>
    <row r="7577" ht="15" customHeight="1" s="1">
      <c r="A7577" s="9" t="n">
        <v>7574</v>
      </c>
      <c r="B7577" s="6" t="inlineStr">
        <is>
          <t>12/11</t>
        </is>
      </c>
      <c r="C7577" s="6" t="n">
        <v>13</v>
      </c>
      <c r="D7577" s="6" t="n">
        <v>0</v>
      </c>
      <c r="E7577" s="10">
        <f>IF(D7577=1, IF(OR(C7577&lt;10, C7577&gt;=15),1,0), IF(OR(C7577&lt;7, C7577&gt;=18),1,0))</f>
        <v/>
      </c>
      <c r="F7577" s="11" t="n">
        <v>0</v>
      </c>
      <c r="G7577" s="12">
        <f>0.55*8</f>
        <v/>
      </c>
      <c r="H7577" s="12">
        <f>F7577-G7577</f>
        <v/>
      </c>
      <c r="I7577" s="10">
        <f>IF(E7577=0,"Fora",IF(E7576=0,"Carg xar",IF(H7577&lt;0,IF(M7577&lt;0.9,"Carg FV","Stby"),IF(M7577&gt;P7577,"V2H",IF(M7577&lt;0.9,"Carg xar","Stby")))))</f>
        <v/>
      </c>
      <c r="J7577" s="12">
        <f>IF(OR(I7577="Carg FV",I7577="Carg xar"),MIN(IF(I7577="Carg FV",ABS(H7577),7.4),7.4,MAX(0,(0.9-M7577)*40)*0.95),0)</f>
        <v/>
      </c>
      <c r="K7577" s="12">
        <f>IF(I7577="V2H",MIN(MAX(0,H7577),7.4,MAX(0,(M7577-P7577)*40)*0.95),0)</f>
        <v/>
      </c>
      <c r="L7577" s="12">
        <f>IF(E7577=0,0,MAX(0,H7577-K7577))</f>
        <v/>
      </c>
      <c r="M7577" s="13">
        <f>M7576+J7576/40-IF(I7576="V2H",K7576/(0.95*40),0)-IF(E7577=0,IF(E7576=1,IF(D7577=1,30,40)*0.18/(2*40),0),0)-IF(E7577=1,IF(E7576=0,IF(D7577=1,30,40)*0.18/(2*40),0),0)</f>
        <v/>
      </c>
      <c r="N7577" s="14" t="n">
        <v>0.2</v>
      </c>
      <c r="O7577" s="15">
        <f>K7577*N7577</f>
        <v/>
      </c>
      <c r="P7577">
        <f>IF(E7577=0,0.3,IF(D7577=1,IF(C7577&gt;=Params!$B$13-3,IF(C7577&lt;Params!$B$13,Params!$B$20,0.3),0.3),IF(C7577&gt;=Params!$B$15-3,IF(C7577&lt;Params!$B$15,Params!$B$21,0.3),0.3)))</f>
        <v/>
      </c>
    </row>
    <row r="7578" ht="15" customHeight="1" s="1">
      <c r="A7578" s="9" t="n">
        <v>7575</v>
      </c>
      <c r="B7578" s="6" t="inlineStr">
        <is>
          <t>12/11</t>
        </is>
      </c>
      <c r="C7578" s="6" t="n">
        <v>14</v>
      </c>
      <c r="D7578" s="6" t="n">
        <v>0</v>
      </c>
      <c r="E7578" s="10">
        <f>IF(D7578=1, IF(OR(C7578&lt;10, C7578&gt;=15),1,0), IF(OR(C7578&lt;7, C7578&gt;=18),1,0))</f>
        <v/>
      </c>
      <c r="F7578" s="11" t="n">
        <v>0</v>
      </c>
      <c r="G7578" s="12">
        <f>0.42*8</f>
        <v/>
      </c>
      <c r="H7578" s="12">
        <f>F7578-G7578</f>
        <v/>
      </c>
      <c r="I7578" s="10">
        <f>IF(E7578=0,"Fora",IF(E7577=0,"Carg xar",IF(H7578&lt;0,IF(M7578&lt;0.9,"Carg FV","Stby"),IF(M7578&gt;P7578,"V2H",IF(M7578&lt;0.9,"Carg xar","Stby")))))</f>
        <v/>
      </c>
      <c r="J7578" s="12">
        <f>IF(OR(I7578="Carg FV",I7578="Carg xar"),MIN(IF(I7578="Carg FV",ABS(H7578),7.4),7.4,MAX(0,(0.9-M7578)*40)*0.95),0)</f>
        <v/>
      </c>
      <c r="K7578" s="12">
        <f>IF(I7578="V2H",MIN(MAX(0,H7578),7.4,MAX(0,(M7578-P7578)*40)*0.95),0)</f>
        <v/>
      </c>
      <c r="L7578" s="12">
        <f>IF(E7578=0,0,MAX(0,H7578-K7578))</f>
        <v/>
      </c>
      <c r="M7578" s="13">
        <f>M7577+J7577/40-IF(I7577="V2H",K7577/(0.95*40),0)-IF(E7578=0,IF(E7577=1,IF(D7578=1,30,40)*0.18/(2*40),0),0)-IF(E7578=1,IF(E7577=0,IF(D7578=1,30,40)*0.18/(2*40),0),0)</f>
        <v/>
      </c>
      <c r="N7578" s="14" t="n">
        <v>0.15</v>
      </c>
      <c r="O7578" s="15">
        <f>K7578*N7578</f>
        <v/>
      </c>
      <c r="P7578">
        <f>IF(E7578=0,0.3,IF(D7578=1,IF(C7578&gt;=Params!$B$13-3,IF(C7578&lt;Params!$B$13,Params!$B$20,0.3),0.3),IF(C7578&gt;=Params!$B$15-3,IF(C7578&lt;Params!$B$15,Params!$B$21,0.3),0.3)))</f>
        <v/>
      </c>
    </row>
    <row r="7579" ht="15" customHeight="1" s="1">
      <c r="A7579" s="9" t="n">
        <v>7576</v>
      </c>
      <c r="B7579" s="6" t="inlineStr">
        <is>
          <t>12/11</t>
        </is>
      </c>
      <c r="C7579" s="6" t="n">
        <v>15</v>
      </c>
      <c r="D7579" s="6" t="n">
        <v>0</v>
      </c>
      <c r="E7579" s="10">
        <f>IF(D7579=1, IF(OR(C7579&lt;10, C7579&gt;=15),1,0), IF(OR(C7579&lt;7, C7579&gt;=18),1,0))</f>
        <v/>
      </c>
      <c r="F7579" s="11" t="n">
        <v>0</v>
      </c>
      <c r="G7579" s="12">
        <f>0.25*8</f>
        <v/>
      </c>
      <c r="H7579" s="12">
        <f>F7579-G7579</f>
        <v/>
      </c>
      <c r="I7579" s="10">
        <f>IF(E7579=0,"Fora",IF(E7578=0,"Carg xar",IF(H7579&lt;0,IF(M7579&lt;0.9,"Carg FV","Stby"),IF(M7579&gt;P7579,"V2H",IF(M7579&lt;0.9,"Carg xar","Stby")))))</f>
        <v/>
      </c>
      <c r="J7579" s="12">
        <f>IF(OR(I7579="Carg FV",I7579="Carg xar"),MIN(IF(I7579="Carg FV",ABS(H7579),7.4),7.4,MAX(0,(0.9-M7579)*40)*0.95),0)</f>
        <v/>
      </c>
      <c r="K7579" s="12">
        <f>IF(I7579="V2H",MIN(MAX(0,H7579),7.4,MAX(0,(M7579-P7579)*40)*0.95),0)</f>
        <v/>
      </c>
      <c r="L7579" s="12">
        <f>IF(E7579=0,0,MAX(0,H7579-K7579))</f>
        <v/>
      </c>
      <c r="M7579" s="13">
        <f>M7578+J7578/40-IF(I7578="V2H",K7578/(0.95*40),0)-IF(E7579=0,IF(E7578=1,IF(D7579=1,30,40)*0.18/(2*40),0),0)-IF(E7579=1,IF(E7578=0,IF(D7579=1,30,40)*0.18/(2*40),0),0)</f>
        <v/>
      </c>
      <c r="N7579" s="14" t="n">
        <v>0.15</v>
      </c>
      <c r="O7579" s="15">
        <f>K7579*N7579</f>
        <v/>
      </c>
      <c r="P7579">
        <f>IF(E7579=0,0.3,IF(D7579=1,IF(C7579&gt;=Params!$B$13-3,IF(C7579&lt;Params!$B$13,Params!$B$20,0.3),0.3),IF(C7579&gt;=Params!$B$15-3,IF(C7579&lt;Params!$B$15,Params!$B$21,0.3),0.3)))</f>
        <v/>
      </c>
    </row>
    <row r="7580" ht="15" customHeight="1" s="1">
      <c r="A7580" s="9" t="n">
        <v>7577</v>
      </c>
      <c r="B7580" s="6" t="inlineStr">
        <is>
          <t>12/11</t>
        </is>
      </c>
      <c r="C7580" s="6" t="n">
        <v>16</v>
      </c>
      <c r="D7580" s="6" t="n">
        <v>0</v>
      </c>
      <c r="E7580" s="10">
        <f>IF(D7580=1, IF(OR(C7580&lt;10, C7580&gt;=15),1,0), IF(OR(C7580&lt;7, C7580&gt;=18),1,0))</f>
        <v/>
      </c>
      <c r="F7580" s="11" t="n">
        <v>1.524</v>
      </c>
      <c r="G7580" s="12">
        <f>0.08*8</f>
        <v/>
      </c>
      <c r="H7580" s="12">
        <f>F7580-G7580</f>
        <v/>
      </c>
      <c r="I7580" s="10">
        <f>IF(E7580=0,"Fora",IF(E7579=0,"Carg xar",IF(H7580&lt;0,IF(M7580&lt;0.9,"Carg FV","Stby"),IF(M7580&gt;P7580,"V2H",IF(M7580&lt;0.9,"Carg xar","Stby")))))</f>
        <v/>
      </c>
      <c r="J7580" s="12">
        <f>IF(OR(I7580="Carg FV",I7580="Carg xar"),MIN(IF(I7580="Carg FV",ABS(H7580),7.4),7.4,MAX(0,(0.9-M7580)*40)*0.95),0)</f>
        <v/>
      </c>
      <c r="K7580" s="12">
        <f>IF(I7580="V2H",MIN(MAX(0,H7580),7.4,MAX(0,(M7580-P7580)*40)*0.95),0)</f>
        <v/>
      </c>
      <c r="L7580" s="12">
        <f>IF(E7580=0,0,MAX(0,H7580-K7580))</f>
        <v/>
      </c>
      <c r="M7580" s="13">
        <f>M7579+J7579/40-IF(I7579="V2H",K7579/(0.95*40),0)-IF(E7580=0,IF(E7579=1,IF(D7580=1,30,40)*0.18/(2*40),0),0)-IF(E7580=1,IF(E7579=0,IF(D7580=1,30,40)*0.18/(2*40),0),0)</f>
        <v/>
      </c>
      <c r="N7580" s="14" t="n">
        <v>0.15</v>
      </c>
      <c r="O7580" s="15">
        <f>K7580*N7580</f>
        <v/>
      </c>
      <c r="P7580">
        <f>IF(E7580=0,0.3,IF(D7580=1,IF(C7580&gt;=Params!$B$13-3,IF(C7580&lt;Params!$B$13,Params!$B$20,0.3),0.3),IF(C7580&gt;=Params!$B$15-3,IF(C7580&lt;Params!$B$15,Params!$B$21,0.3),0.3)))</f>
        <v/>
      </c>
    </row>
    <row r="7581" ht="15" customHeight="1" s="1">
      <c r="A7581" s="9" t="n">
        <v>7578</v>
      </c>
      <c r="B7581" s="6" t="inlineStr">
        <is>
          <t>12/11</t>
        </is>
      </c>
      <c r="C7581" s="6" t="n">
        <v>17</v>
      </c>
      <c r="D7581" s="6" t="n">
        <v>0</v>
      </c>
      <c r="E7581" s="10">
        <f>IF(D7581=1, IF(OR(C7581&lt;10, C7581&gt;=15),1,0), IF(OR(C7581&lt;7, C7581&gt;=18),1,0))</f>
        <v/>
      </c>
      <c r="F7581" s="11" t="n">
        <v>1.047</v>
      </c>
      <c r="G7581" s="12">
        <f>0*8</f>
        <v/>
      </c>
      <c r="H7581" s="12">
        <f>F7581-G7581</f>
        <v/>
      </c>
      <c r="I7581" s="10">
        <f>IF(E7581=0,"Fora",IF(E7580=0,"Carg xar",IF(H7581&lt;0,IF(M7581&lt;0.9,"Carg FV","Stby"),IF(M7581&gt;P7581,"V2H",IF(M7581&lt;0.9,"Carg xar","Stby")))))</f>
        <v/>
      </c>
      <c r="J7581" s="12">
        <f>IF(OR(I7581="Carg FV",I7581="Carg xar"),MIN(IF(I7581="Carg FV",ABS(H7581),7.4),7.4,MAX(0,(0.9-M7581)*40)*0.95),0)</f>
        <v/>
      </c>
      <c r="K7581" s="12">
        <f>IF(I7581="V2H",MIN(MAX(0,H7581),7.4,MAX(0,(M7581-P7581)*40)*0.95),0)</f>
        <v/>
      </c>
      <c r="L7581" s="12">
        <f>IF(E7581=0,0,MAX(0,H7581-K7581))</f>
        <v/>
      </c>
      <c r="M7581" s="13">
        <f>M7580+J7580/40-IF(I7580="V2H",K7580/(0.95*40),0)-IF(E7581=0,IF(E7580=1,IF(D7581=1,30,40)*0.18/(2*40),0),0)-IF(E7581=1,IF(E7580=0,IF(D7581=1,30,40)*0.18/(2*40),0),0)</f>
        <v/>
      </c>
      <c r="N7581" s="14" t="n">
        <v>0.15</v>
      </c>
      <c r="O7581" s="15">
        <f>K7581*N7581</f>
        <v/>
      </c>
      <c r="P7581">
        <f>IF(E7581=0,0.3,IF(D7581=1,IF(C7581&gt;=Params!$B$13-3,IF(C7581&lt;Params!$B$13,Params!$B$20,0.3),0.3),IF(C7581&gt;=Params!$B$15-3,IF(C7581&lt;Params!$B$15,Params!$B$21,0.3),0.3)))</f>
        <v/>
      </c>
    </row>
    <row r="7582" ht="15" customHeight="1" s="1">
      <c r="A7582" s="9" t="n">
        <v>7579</v>
      </c>
      <c r="B7582" s="6" t="inlineStr">
        <is>
          <t>12/11</t>
        </is>
      </c>
      <c r="C7582" s="6" t="n">
        <v>18</v>
      </c>
      <c r="D7582" s="6" t="n">
        <v>0</v>
      </c>
      <c r="E7582" s="10">
        <f>IF(D7582=1, IF(OR(C7582&lt;10, C7582&gt;=15),1,0), IF(OR(C7582&lt;7, C7582&gt;=18),1,0))</f>
        <v/>
      </c>
      <c r="F7582" s="11" t="n">
        <v>1.034</v>
      </c>
      <c r="G7582" s="12">
        <f>0*8</f>
        <v/>
      </c>
      <c r="H7582" s="12">
        <f>F7582-G7582</f>
        <v/>
      </c>
      <c r="I7582" s="10">
        <f>IF(E7582=0,"Fora",IF(E7581=0,"Carg xar",IF(H7582&lt;0,IF(M7582&lt;0.9,"Carg FV","Stby"),IF(M7582&gt;P7582,"V2H",IF(M7582&lt;0.9,"Carg xar","Stby")))))</f>
        <v/>
      </c>
      <c r="J7582" s="12">
        <f>IF(OR(I7582="Carg FV",I7582="Carg xar"),MIN(IF(I7582="Carg FV",ABS(H7582),7.4),7.4,MAX(0,(0.9-M7582)*40)*0.95),0)</f>
        <v/>
      </c>
      <c r="K7582" s="12">
        <f>IF(I7582="V2H",MIN(MAX(0,H7582),7.4,MAX(0,(M7582-P7582)*40)*0.95),0)</f>
        <v/>
      </c>
      <c r="L7582" s="12">
        <f>IF(E7582=0,0,MAX(0,H7582-K7582))</f>
        <v/>
      </c>
      <c r="M7582" s="13">
        <f>M7581+J7581/40-IF(I7581="V2H",K7581/(0.95*40),0)-IF(E7582=0,IF(E7581=1,IF(D7582=1,30,40)*0.18/(2*40),0),0)-IF(E7582=1,IF(E7581=0,IF(D7582=1,30,40)*0.18/(2*40),0),0)</f>
        <v/>
      </c>
      <c r="N7582" s="14" t="n">
        <v>0.2</v>
      </c>
      <c r="O7582" s="15">
        <f>K7582*N7582</f>
        <v/>
      </c>
      <c r="P7582">
        <f>IF(E7582=0,0.3,IF(D7582=1,IF(C7582&gt;=Params!$B$13-3,IF(C7582&lt;Params!$B$13,Params!$B$20,0.3),0.3),IF(C7582&gt;=Params!$B$15-3,IF(C7582&lt;Params!$B$15,Params!$B$21,0.3),0.3)))</f>
        <v/>
      </c>
    </row>
    <row r="7583" ht="15" customHeight="1" s="1">
      <c r="A7583" s="9" t="n">
        <v>7580</v>
      </c>
      <c r="B7583" s="6" t="inlineStr">
        <is>
          <t>12/11</t>
        </is>
      </c>
      <c r="C7583" s="6" t="n">
        <v>19</v>
      </c>
      <c r="D7583" s="6" t="n">
        <v>0</v>
      </c>
      <c r="E7583" s="10">
        <f>IF(D7583=1, IF(OR(C7583&lt;10, C7583&gt;=15),1,0), IF(OR(C7583&lt;7, C7583&gt;=18),1,0))</f>
        <v/>
      </c>
      <c r="F7583" s="11" t="n">
        <v>1.44</v>
      </c>
      <c r="G7583" s="12">
        <f>0*8</f>
        <v/>
      </c>
      <c r="H7583" s="12">
        <f>F7583-G7583</f>
        <v/>
      </c>
      <c r="I7583" s="10">
        <f>IF(E7583=0,"Fora",IF(E7582=0,"Carg xar",IF(H7583&lt;0,IF(M7583&lt;0.9,"Carg FV","Stby"),IF(M7583&gt;P7583,"V2H",IF(M7583&lt;0.9,"Carg xar","Stby")))))</f>
        <v/>
      </c>
      <c r="J7583" s="12">
        <f>IF(OR(I7583="Carg FV",I7583="Carg xar"),MIN(IF(I7583="Carg FV",ABS(H7583),7.4),7.4,MAX(0,(0.9-M7583)*40)*0.95),0)</f>
        <v/>
      </c>
      <c r="K7583" s="12">
        <f>IF(I7583="V2H",MIN(MAX(0,H7583),7.4,MAX(0,(M7583-P7583)*40)*0.95),0)</f>
        <v/>
      </c>
      <c r="L7583" s="12">
        <f>IF(E7583=0,0,MAX(0,H7583-K7583))</f>
        <v/>
      </c>
      <c r="M7583" s="13">
        <f>M7582+J7582/40-IF(I7582="V2H",K7582/(0.95*40),0)-IF(E7583=0,IF(E7582=1,IF(D7583=1,30,40)*0.18/(2*40),0),0)-IF(E7583=1,IF(E7582=0,IF(D7583=1,30,40)*0.18/(2*40),0),0)</f>
        <v/>
      </c>
      <c r="N7583" s="14" t="n">
        <v>0.2</v>
      </c>
      <c r="O7583" s="15">
        <f>K7583*N7583</f>
        <v/>
      </c>
      <c r="P7583">
        <f>IF(E7583=0,0.3,IF(D7583=1,IF(C7583&gt;=Params!$B$13-3,IF(C7583&lt;Params!$B$13,Params!$B$20,0.3),0.3),IF(C7583&gt;=Params!$B$15-3,IF(C7583&lt;Params!$B$15,Params!$B$21,0.3),0.3)))</f>
        <v/>
      </c>
    </row>
    <row r="7584" ht="15" customHeight="1" s="1">
      <c r="A7584" s="9" t="n">
        <v>7581</v>
      </c>
      <c r="B7584" s="6" t="inlineStr">
        <is>
          <t>12/11</t>
        </is>
      </c>
      <c r="C7584" s="6" t="n">
        <v>20</v>
      </c>
      <c r="D7584" s="6" t="n">
        <v>0</v>
      </c>
      <c r="E7584" s="10">
        <f>IF(D7584=1, IF(OR(C7584&lt;10, C7584&gt;=15),1,0), IF(OR(C7584&lt;7, C7584&gt;=18),1,0))</f>
        <v/>
      </c>
      <c r="F7584" s="11" t="n">
        <v>1.812</v>
      </c>
      <c r="G7584" s="12">
        <f>0*8</f>
        <v/>
      </c>
      <c r="H7584" s="12">
        <f>F7584-G7584</f>
        <v/>
      </c>
      <c r="I7584" s="10">
        <f>IF(E7584=0,"Fora",IF(E7583=0,"Carg xar",IF(H7584&lt;0,IF(M7584&lt;0.9,"Carg FV","Stby"),IF(M7584&gt;P7584,"V2H",IF(M7584&lt;0.9,"Carg xar","Stby")))))</f>
        <v/>
      </c>
      <c r="J7584" s="12">
        <f>IF(OR(I7584="Carg FV",I7584="Carg xar"),MIN(IF(I7584="Carg FV",ABS(H7584),7.4),7.4,MAX(0,(0.9-M7584)*40)*0.95),0)</f>
        <v/>
      </c>
      <c r="K7584" s="12">
        <f>IF(I7584="V2H",MIN(MAX(0,H7584),7.4,MAX(0,(M7584-P7584)*40)*0.95),0)</f>
        <v/>
      </c>
      <c r="L7584" s="12">
        <f>IF(E7584=0,0,MAX(0,H7584-K7584))</f>
        <v/>
      </c>
      <c r="M7584" s="13">
        <f>M7583+J7583/40-IF(I7583="V2H",K7583/(0.95*40),0)-IF(E7584=0,IF(E7583=1,IF(D7584=1,30,40)*0.18/(2*40),0),0)-IF(E7584=1,IF(E7583=0,IF(D7584=1,30,40)*0.18/(2*40),0),0)</f>
        <v/>
      </c>
      <c r="N7584" s="14" t="n">
        <v>0.2</v>
      </c>
      <c r="O7584" s="15">
        <f>K7584*N7584</f>
        <v/>
      </c>
      <c r="P7584">
        <f>IF(E7584=0,0.3,IF(D7584=1,IF(C7584&gt;=Params!$B$13-3,IF(C7584&lt;Params!$B$13,Params!$B$20,0.3),0.3),IF(C7584&gt;=Params!$B$15-3,IF(C7584&lt;Params!$B$15,Params!$B$21,0.3),0.3)))</f>
        <v/>
      </c>
    </row>
    <row r="7585" ht="15" customHeight="1" s="1">
      <c r="A7585" s="9" t="n">
        <v>7582</v>
      </c>
      <c r="B7585" s="6" t="inlineStr">
        <is>
          <t>12/11</t>
        </is>
      </c>
      <c r="C7585" s="6" t="n">
        <v>21</v>
      </c>
      <c r="D7585" s="6" t="n">
        <v>0</v>
      </c>
      <c r="E7585" s="10">
        <f>IF(D7585=1, IF(OR(C7585&lt;10, C7585&gt;=15),1,0), IF(OR(C7585&lt;7, C7585&gt;=18),1,0))</f>
        <v/>
      </c>
      <c r="F7585" s="11" t="n">
        <v>2.909</v>
      </c>
      <c r="G7585" s="12">
        <f>0*8</f>
        <v/>
      </c>
      <c r="H7585" s="12">
        <f>F7585-G7585</f>
        <v/>
      </c>
      <c r="I7585" s="10">
        <f>IF(E7585=0,"Fora",IF(E7584=0,"Carg xar",IF(H7585&lt;0,IF(M7585&lt;0.9,"Carg FV","Stby"),IF(M7585&gt;P7585,"V2H",IF(M7585&lt;0.9,"Carg xar","Stby")))))</f>
        <v/>
      </c>
      <c r="J7585" s="12">
        <f>IF(OR(I7585="Carg FV",I7585="Carg xar"),MIN(IF(I7585="Carg FV",ABS(H7585),7.4),7.4,MAX(0,(0.9-M7585)*40)*0.95),0)</f>
        <v/>
      </c>
      <c r="K7585" s="12">
        <f>IF(I7585="V2H",MIN(MAX(0,H7585),7.4,MAX(0,(M7585-P7585)*40)*0.95),0)</f>
        <v/>
      </c>
      <c r="L7585" s="12">
        <f>IF(E7585=0,0,MAX(0,H7585-K7585))</f>
        <v/>
      </c>
      <c r="M7585" s="13">
        <f>M7584+J7584/40-IF(I7584="V2H",K7584/(0.95*40),0)-IF(E7585=0,IF(E7584=1,IF(D7585=1,30,40)*0.18/(2*40),0),0)-IF(E7585=1,IF(E7584=0,IF(D7585=1,30,40)*0.18/(2*40),0),0)</f>
        <v/>
      </c>
      <c r="N7585" s="14" t="n">
        <v>0.2</v>
      </c>
      <c r="O7585" s="15">
        <f>K7585*N7585</f>
        <v/>
      </c>
      <c r="P7585">
        <f>IF(E7585=0,0.3,IF(D7585=1,IF(C7585&gt;=Params!$B$13-3,IF(C7585&lt;Params!$B$13,Params!$B$20,0.3),0.3),IF(C7585&gt;=Params!$B$15-3,IF(C7585&lt;Params!$B$15,Params!$B$21,0.3),0.3)))</f>
        <v/>
      </c>
    </row>
    <row r="7586" ht="15" customHeight="1" s="1">
      <c r="A7586" s="9" t="n">
        <v>7583</v>
      </c>
      <c r="B7586" s="6" t="inlineStr">
        <is>
          <t>12/11</t>
        </is>
      </c>
      <c r="C7586" s="6" t="n">
        <v>22</v>
      </c>
      <c r="D7586" s="6" t="n">
        <v>0</v>
      </c>
      <c r="E7586" s="10">
        <f>IF(D7586=1, IF(OR(C7586&lt;10, C7586&gt;=15),1,0), IF(OR(C7586&lt;7, C7586&gt;=18),1,0))</f>
        <v/>
      </c>
      <c r="F7586" s="11" t="n">
        <v>1.455</v>
      </c>
      <c r="G7586" s="12">
        <f>0*8</f>
        <v/>
      </c>
      <c r="H7586" s="12">
        <f>F7586-G7586</f>
        <v/>
      </c>
      <c r="I7586" s="10">
        <f>IF(E7586=0,"Fora",IF(E7585=0,"Carg xar",IF(H7586&lt;0,IF(M7586&lt;0.9,"Carg FV","Stby"),IF(M7586&gt;P7586,"V2H",IF(M7586&lt;0.9,"Carg xar","Stby")))))</f>
        <v/>
      </c>
      <c r="J7586" s="12">
        <f>IF(OR(I7586="Carg FV",I7586="Carg xar"),MIN(IF(I7586="Carg FV",ABS(H7586),7.4),7.4,MAX(0,(0.9-M7586)*40)*0.95),0)</f>
        <v/>
      </c>
      <c r="K7586" s="12">
        <f>IF(I7586="V2H",MIN(MAX(0,H7586),7.4,MAX(0,(M7586-P7586)*40)*0.95),0)</f>
        <v/>
      </c>
      <c r="L7586" s="12">
        <f>IF(E7586=0,0,MAX(0,H7586-K7586))</f>
        <v/>
      </c>
      <c r="M7586" s="13">
        <f>M7585+J7585/40-IF(I7585="V2H",K7585/(0.95*40),0)-IF(E7586=0,IF(E7585=1,IF(D7586=1,30,40)*0.18/(2*40),0),0)-IF(E7586=1,IF(E7585=0,IF(D7586=1,30,40)*0.18/(2*40),0),0)</f>
        <v/>
      </c>
      <c r="N7586" s="14" t="n">
        <v>0.15</v>
      </c>
      <c r="O7586" s="15">
        <f>K7586*N7586</f>
        <v/>
      </c>
      <c r="P7586">
        <f>IF(E7586=0,0.3,IF(D7586=1,IF(C7586&gt;=Params!$B$13-3,IF(C7586&lt;Params!$B$13,Params!$B$20,0.3),0.3),IF(C7586&gt;=Params!$B$15-3,IF(C7586&lt;Params!$B$15,Params!$B$21,0.3),0.3)))</f>
        <v/>
      </c>
    </row>
    <row r="7587" ht="15" customHeight="1" s="1">
      <c r="A7587" s="9" t="n">
        <v>7584</v>
      </c>
      <c r="B7587" s="6" t="inlineStr">
        <is>
          <t>12/11</t>
        </is>
      </c>
      <c r="C7587" s="6" t="n">
        <v>23</v>
      </c>
      <c r="D7587" s="6" t="n">
        <v>0</v>
      </c>
      <c r="E7587" s="10">
        <f>IF(D7587=1, IF(OR(C7587&lt;10, C7587&gt;=15),1,0), IF(OR(C7587&lt;7, C7587&gt;=18),1,0))</f>
        <v/>
      </c>
      <c r="F7587" s="11" t="n">
        <v>0.915</v>
      </c>
      <c r="G7587" s="12">
        <f>0*8</f>
        <v/>
      </c>
      <c r="H7587" s="12">
        <f>F7587-G7587</f>
        <v/>
      </c>
      <c r="I7587" s="10">
        <f>IF(E7587=0,"Fora",IF(E7586=0,"Carg xar",IF(H7587&lt;0,IF(M7587&lt;0.9,"Carg FV","Stby"),IF(M7587&gt;P7587,"V2H",IF(M7587&lt;0.9,"Carg xar","Stby")))))</f>
        <v/>
      </c>
      <c r="J7587" s="12">
        <f>IF(OR(I7587="Carg FV",I7587="Carg xar"),MIN(IF(I7587="Carg FV",ABS(H7587),7.4),7.4,MAX(0,(0.9-M7587)*40)*0.95),0)</f>
        <v/>
      </c>
      <c r="K7587" s="12">
        <f>IF(I7587="V2H",MIN(MAX(0,H7587),7.4,MAX(0,(M7587-P7587)*40)*0.95),0)</f>
        <v/>
      </c>
      <c r="L7587" s="12">
        <f>IF(E7587=0,0,MAX(0,H7587-K7587))</f>
        <v/>
      </c>
      <c r="M7587" s="13">
        <f>M7586+J7586/40-IF(I7586="V2H",K7586/(0.95*40),0)-IF(E7587=0,IF(E7586=1,IF(D7587=1,30,40)*0.18/(2*40),0),0)-IF(E7587=1,IF(E7586=0,IF(D7587=1,30,40)*0.18/(2*40),0),0)</f>
        <v/>
      </c>
      <c r="N7587" s="14" t="n">
        <v>0.15</v>
      </c>
      <c r="O7587" s="15">
        <f>K7587*N7587</f>
        <v/>
      </c>
      <c r="P7587">
        <f>IF(E7587=0,0.3,IF(D7587=1,IF(C7587&gt;=Params!$B$13-3,IF(C7587&lt;Params!$B$13,Params!$B$20,0.3),0.3),IF(C7587&gt;=Params!$B$15-3,IF(C7587&lt;Params!$B$15,Params!$B$21,0.3),0.3)))</f>
        <v/>
      </c>
    </row>
    <row r="7588" ht="15" customHeight="1" s="1">
      <c r="A7588" s="9" t="n">
        <v>7585</v>
      </c>
      <c r="B7588" s="6" t="inlineStr">
        <is>
          <t>13/11</t>
        </is>
      </c>
      <c r="C7588" s="6" t="n">
        <v>0</v>
      </c>
      <c r="D7588" s="6" t="n">
        <v>0</v>
      </c>
      <c r="E7588" s="10">
        <f>IF(D7588=1, IF(OR(C7588&lt;10, C7588&gt;=15),1,0), IF(OR(C7588&lt;7, C7588&gt;=18),1,0))</f>
        <v/>
      </c>
      <c r="F7588" s="11" t="n">
        <v>1.259</v>
      </c>
      <c r="G7588" s="12">
        <f>0*8</f>
        <v/>
      </c>
      <c r="H7588" s="12">
        <f>F7588-G7588</f>
        <v/>
      </c>
      <c r="I7588" s="10">
        <f>IF(E7588=0,"Fora",IF(E7587=0,"Carg xar",IF(H7588&lt;0,IF(M7588&lt;0.9,"Carg FV","Stby"),IF(M7588&gt;P7588,"V2H",IF(M7588&lt;0.9,"Carg xar","Stby")))))</f>
        <v/>
      </c>
      <c r="J7588" s="12">
        <f>IF(OR(I7588="Carg FV",I7588="Carg xar"),MIN(IF(I7588="Carg FV",ABS(H7588),7.4),7.4,MAX(0,(0.9-M7588)*40)*0.95),0)</f>
        <v/>
      </c>
      <c r="K7588" s="12">
        <f>IF(I7588="V2H",MIN(MAX(0,H7588),7.4,MAX(0,(M7588-P7588)*40)*0.95),0)</f>
        <v/>
      </c>
      <c r="L7588" s="12">
        <f>IF(E7588=0,0,MAX(0,H7588-K7588))</f>
        <v/>
      </c>
      <c r="M7588" s="13">
        <f>M7587+J7587/40-IF(I7587="V2H",K7587/(0.95*40),0)-IF(E7588=0,IF(E7587=1,IF(D7588=1,30,40)*0.18/(2*40),0),0)-IF(E7588=1,IF(E7587=0,IF(D7588=1,30,40)*0.18/(2*40),0),0)</f>
        <v/>
      </c>
      <c r="N7588" s="14" t="n">
        <v>0.09</v>
      </c>
      <c r="O7588" s="15">
        <f>K7588*N7588</f>
        <v/>
      </c>
      <c r="P7588">
        <f>IF(E7588=0,0.3,IF(D7588=1,IF(C7588&gt;=Params!$B$13-3,IF(C7588&lt;Params!$B$13,Params!$B$20,0.3),0.3),IF(C7588&gt;=Params!$B$15-3,IF(C7588&lt;Params!$B$15,Params!$B$21,0.3),0.3)))</f>
        <v/>
      </c>
    </row>
    <row r="7589" ht="15" customHeight="1" s="1">
      <c r="A7589" s="9" t="n">
        <v>7586</v>
      </c>
      <c r="B7589" s="6" t="inlineStr">
        <is>
          <t>13/11</t>
        </is>
      </c>
      <c r="C7589" s="6" t="n">
        <v>1</v>
      </c>
      <c r="D7589" s="6" t="n">
        <v>0</v>
      </c>
      <c r="E7589" s="10">
        <f>IF(D7589=1, IF(OR(C7589&lt;10, C7589&gt;=15),1,0), IF(OR(C7589&lt;7, C7589&gt;=18),1,0))</f>
        <v/>
      </c>
      <c r="F7589" s="11" t="n">
        <v>1.856</v>
      </c>
      <c r="G7589" s="12">
        <f>0*8</f>
        <v/>
      </c>
      <c r="H7589" s="12">
        <f>F7589-G7589</f>
        <v/>
      </c>
      <c r="I7589" s="10">
        <f>IF(E7589=0,"Fora",IF(E7588=0,"Carg xar",IF(H7589&lt;0,IF(M7589&lt;0.9,"Carg FV","Stby"),IF(M7589&gt;P7589,"V2H",IF(M7589&lt;0.9,"Carg xar","Stby")))))</f>
        <v/>
      </c>
      <c r="J7589" s="12">
        <f>IF(OR(I7589="Carg FV",I7589="Carg xar"),MIN(IF(I7589="Carg FV",ABS(H7589),7.4),7.4,MAX(0,(0.9-M7589)*40)*0.95),0)</f>
        <v/>
      </c>
      <c r="K7589" s="12">
        <f>IF(I7589="V2H",MIN(MAX(0,H7589),7.4,MAX(0,(M7589-P7589)*40)*0.95),0)</f>
        <v/>
      </c>
      <c r="L7589" s="12">
        <f>IF(E7589=0,0,MAX(0,H7589-K7589))</f>
        <v/>
      </c>
      <c r="M7589" s="13">
        <f>M7588+J7588/40-IF(I7588="V2H",K7588/(0.95*40),0)-IF(E7589=0,IF(E7588=1,IF(D7589=1,30,40)*0.18/(2*40),0),0)-IF(E7589=1,IF(E7588=0,IF(D7589=1,30,40)*0.18/(2*40),0),0)</f>
        <v/>
      </c>
      <c r="N7589" s="14" t="n">
        <v>0.09</v>
      </c>
      <c r="O7589" s="15">
        <f>K7589*N7589</f>
        <v/>
      </c>
      <c r="P7589">
        <f>IF(E7589=0,0.3,IF(D7589=1,IF(C7589&gt;=Params!$B$13-3,IF(C7589&lt;Params!$B$13,Params!$B$20,0.3),0.3),IF(C7589&gt;=Params!$B$15-3,IF(C7589&lt;Params!$B$15,Params!$B$21,0.3),0.3)))</f>
        <v/>
      </c>
    </row>
    <row r="7590" ht="15" customHeight="1" s="1">
      <c r="A7590" s="9" t="n">
        <v>7587</v>
      </c>
      <c r="B7590" s="6" t="inlineStr">
        <is>
          <t>13/11</t>
        </is>
      </c>
      <c r="C7590" s="6" t="n">
        <v>2</v>
      </c>
      <c r="D7590" s="6" t="n">
        <v>0</v>
      </c>
      <c r="E7590" s="10">
        <f>IF(D7590=1, IF(OR(C7590&lt;10, C7590&gt;=15),1,0), IF(OR(C7590&lt;7, C7590&gt;=18),1,0))</f>
        <v/>
      </c>
      <c r="F7590" s="11" t="n">
        <v>2.13</v>
      </c>
      <c r="G7590" s="12">
        <f>0*8</f>
        <v/>
      </c>
      <c r="H7590" s="12">
        <f>F7590-G7590</f>
        <v/>
      </c>
      <c r="I7590" s="10">
        <f>IF(E7590=0,"Fora",IF(E7589=0,"Carg xar",IF(H7590&lt;0,IF(M7590&lt;0.9,"Carg FV","Stby"),IF(M7590&gt;P7590,"V2H",IF(M7590&lt;0.9,"Carg xar","Stby")))))</f>
        <v/>
      </c>
      <c r="J7590" s="12">
        <f>IF(OR(I7590="Carg FV",I7590="Carg xar"),MIN(IF(I7590="Carg FV",ABS(H7590),7.4),7.4,MAX(0,(0.9-M7590)*40)*0.95),0)</f>
        <v/>
      </c>
      <c r="K7590" s="12">
        <f>IF(I7590="V2H",MIN(MAX(0,H7590),7.4,MAX(0,(M7590-P7590)*40)*0.95),0)</f>
        <v/>
      </c>
      <c r="L7590" s="12">
        <f>IF(E7590=0,0,MAX(0,H7590-K7590))</f>
        <v/>
      </c>
      <c r="M7590" s="13">
        <f>M7589+J7589/40-IF(I7589="V2H",K7589/(0.95*40),0)-IF(E7590=0,IF(E7589=1,IF(D7590=1,30,40)*0.18/(2*40),0),0)-IF(E7590=1,IF(E7589=0,IF(D7590=1,30,40)*0.18/(2*40),0),0)</f>
        <v/>
      </c>
      <c r="N7590" s="14" t="n">
        <v>0.09</v>
      </c>
      <c r="O7590" s="15">
        <f>K7590*N7590</f>
        <v/>
      </c>
      <c r="P7590">
        <f>IF(E7590=0,0.3,IF(D7590=1,IF(C7590&gt;=Params!$B$13-3,IF(C7590&lt;Params!$B$13,Params!$B$20,0.3),0.3),IF(C7590&gt;=Params!$B$15-3,IF(C7590&lt;Params!$B$15,Params!$B$21,0.3),0.3)))</f>
        <v/>
      </c>
    </row>
    <row r="7591" ht="15" customHeight="1" s="1">
      <c r="A7591" s="9" t="n">
        <v>7588</v>
      </c>
      <c r="B7591" s="6" t="inlineStr">
        <is>
          <t>13/11</t>
        </is>
      </c>
      <c r="C7591" s="6" t="n">
        <v>3</v>
      </c>
      <c r="D7591" s="6" t="n">
        <v>0</v>
      </c>
      <c r="E7591" s="10">
        <f>IF(D7591=1, IF(OR(C7591&lt;10, C7591&gt;=15),1,0), IF(OR(C7591&lt;7, C7591&gt;=18),1,0))</f>
        <v/>
      </c>
      <c r="F7591" s="11" t="n">
        <v>2.011</v>
      </c>
      <c r="G7591" s="12">
        <f>0*8</f>
        <v/>
      </c>
      <c r="H7591" s="12">
        <f>F7591-G7591</f>
        <v/>
      </c>
      <c r="I7591" s="10">
        <f>IF(E7591=0,"Fora",IF(E7590=0,"Carg xar",IF(H7591&lt;0,IF(M7591&lt;0.9,"Carg FV","Stby"),IF(M7591&gt;P7591,"V2H",IF(M7591&lt;0.9,"Carg xar","Stby")))))</f>
        <v/>
      </c>
      <c r="J7591" s="12">
        <f>IF(OR(I7591="Carg FV",I7591="Carg xar"),MIN(IF(I7591="Carg FV",ABS(H7591),7.4),7.4,MAX(0,(0.9-M7591)*40)*0.95),0)</f>
        <v/>
      </c>
      <c r="K7591" s="12">
        <f>IF(I7591="V2H",MIN(MAX(0,H7591),7.4,MAX(0,(M7591-P7591)*40)*0.95),0)</f>
        <v/>
      </c>
      <c r="L7591" s="12">
        <f>IF(E7591=0,0,MAX(0,H7591-K7591))</f>
        <v/>
      </c>
      <c r="M7591" s="13">
        <f>M7590+J7590/40-IF(I7590="V2H",K7590/(0.95*40),0)-IF(E7591=0,IF(E7590=1,IF(D7591=1,30,40)*0.18/(2*40),0),0)-IF(E7591=1,IF(E7590=0,IF(D7591=1,30,40)*0.18/(2*40),0),0)</f>
        <v/>
      </c>
      <c r="N7591" s="14" t="n">
        <v>0.09</v>
      </c>
      <c r="O7591" s="15">
        <f>K7591*N7591</f>
        <v/>
      </c>
      <c r="P7591">
        <f>IF(E7591=0,0.3,IF(D7591=1,IF(C7591&gt;=Params!$B$13-3,IF(C7591&lt;Params!$B$13,Params!$B$20,0.3),0.3),IF(C7591&gt;=Params!$B$15-3,IF(C7591&lt;Params!$B$15,Params!$B$21,0.3),0.3)))</f>
        <v/>
      </c>
    </row>
    <row r="7592" ht="15" customHeight="1" s="1">
      <c r="A7592" s="9" t="n">
        <v>7589</v>
      </c>
      <c r="B7592" s="6" t="inlineStr">
        <is>
          <t>13/11</t>
        </is>
      </c>
      <c r="C7592" s="6" t="n">
        <v>4</v>
      </c>
      <c r="D7592" s="6" t="n">
        <v>0</v>
      </c>
      <c r="E7592" s="10">
        <f>IF(D7592=1, IF(OR(C7592&lt;10, C7592&gt;=15),1,0), IF(OR(C7592&lt;7, C7592&gt;=18),1,0))</f>
        <v/>
      </c>
      <c r="F7592" s="11" t="n">
        <v>1.812</v>
      </c>
      <c r="G7592" s="12">
        <f>0*8</f>
        <v/>
      </c>
      <c r="H7592" s="12">
        <f>F7592-G7592</f>
        <v/>
      </c>
      <c r="I7592" s="10">
        <f>IF(E7592=0,"Fora",IF(E7591=0,"Carg xar",IF(H7592&lt;0,IF(M7592&lt;0.9,"Carg FV","Stby"),IF(M7592&gt;P7592,"V2H",IF(M7592&lt;0.9,"Carg xar","Stby")))))</f>
        <v/>
      </c>
      <c r="J7592" s="12">
        <f>IF(OR(I7592="Carg FV",I7592="Carg xar"),MIN(IF(I7592="Carg FV",ABS(H7592),7.4),7.4,MAX(0,(0.9-M7592)*40)*0.95),0)</f>
        <v/>
      </c>
      <c r="K7592" s="12">
        <f>IF(I7592="V2H",MIN(MAX(0,H7592),7.4,MAX(0,(M7592-P7592)*40)*0.95),0)</f>
        <v/>
      </c>
      <c r="L7592" s="12">
        <f>IF(E7592=0,0,MAX(0,H7592-K7592))</f>
        <v/>
      </c>
      <c r="M7592" s="13">
        <f>M7591+J7591/40-IF(I7591="V2H",K7591/(0.95*40),0)-IF(E7592=0,IF(E7591=1,IF(D7592=1,30,40)*0.18/(2*40),0),0)-IF(E7592=1,IF(E7591=0,IF(D7592=1,30,40)*0.18/(2*40),0),0)</f>
        <v/>
      </c>
      <c r="N7592" s="14" t="n">
        <v>0.09</v>
      </c>
      <c r="O7592" s="15">
        <f>K7592*N7592</f>
        <v/>
      </c>
      <c r="P7592">
        <f>IF(E7592=0,0.3,IF(D7592=1,IF(C7592&gt;=Params!$B$13-3,IF(C7592&lt;Params!$B$13,Params!$B$20,0.3),0.3),IF(C7592&gt;=Params!$B$15-3,IF(C7592&lt;Params!$B$15,Params!$B$21,0.3),0.3)))</f>
        <v/>
      </c>
    </row>
    <row r="7593" ht="15" customHeight="1" s="1">
      <c r="A7593" s="9" t="n">
        <v>7590</v>
      </c>
      <c r="B7593" s="6" t="inlineStr">
        <is>
          <t>13/11</t>
        </is>
      </c>
      <c r="C7593" s="6" t="n">
        <v>5</v>
      </c>
      <c r="D7593" s="6" t="n">
        <v>0</v>
      </c>
      <c r="E7593" s="10">
        <f>IF(D7593=1, IF(OR(C7593&lt;10, C7593&gt;=15),1,0), IF(OR(C7593&lt;7, C7593&gt;=18),1,0))</f>
        <v/>
      </c>
      <c r="F7593" s="11" t="n">
        <v>1.914</v>
      </c>
      <c r="G7593" s="12">
        <f>0*8</f>
        <v/>
      </c>
      <c r="H7593" s="12">
        <f>F7593-G7593</f>
        <v/>
      </c>
      <c r="I7593" s="10">
        <f>IF(E7593=0,"Fora",IF(E7592=0,"Carg xar",IF(H7593&lt;0,IF(M7593&lt;0.9,"Carg FV","Stby"),IF(M7593&gt;P7593,"V2H",IF(M7593&lt;0.9,"Carg xar","Stby")))))</f>
        <v/>
      </c>
      <c r="J7593" s="12">
        <f>IF(OR(I7593="Carg FV",I7593="Carg xar"),MIN(IF(I7593="Carg FV",ABS(H7593),7.4),7.4,MAX(0,(0.9-M7593)*40)*0.95),0)</f>
        <v/>
      </c>
      <c r="K7593" s="12">
        <f>IF(I7593="V2H",MIN(MAX(0,H7593),7.4,MAX(0,(M7593-P7593)*40)*0.95),0)</f>
        <v/>
      </c>
      <c r="L7593" s="12">
        <f>IF(E7593=0,0,MAX(0,H7593-K7593))</f>
        <v/>
      </c>
      <c r="M7593" s="13">
        <f>M7592+J7592/40-IF(I7592="V2H",K7592/(0.95*40),0)-IF(E7593=0,IF(E7592=1,IF(D7593=1,30,40)*0.18/(2*40),0),0)-IF(E7593=1,IF(E7592=0,IF(D7593=1,30,40)*0.18/(2*40),0),0)</f>
        <v/>
      </c>
      <c r="N7593" s="14" t="n">
        <v>0.09</v>
      </c>
      <c r="O7593" s="15">
        <f>K7593*N7593</f>
        <v/>
      </c>
      <c r="P7593">
        <f>IF(E7593=0,0.3,IF(D7593=1,IF(C7593&gt;=Params!$B$13-3,IF(C7593&lt;Params!$B$13,Params!$B$20,0.3),0.3),IF(C7593&gt;=Params!$B$15-3,IF(C7593&lt;Params!$B$15,Params!$B$21,0.3),0.3)))</f>
        <v/>
      </c>
    </row>
    <row r="7594" ht="15" customHeight="1" s="1">
      <c r="A7594" s="9" t="n">
        <v>7591</v>
      </c>
      <c r="B7594" s="6" t="inlineStr">
        <is>
          <t>13/11</t>
        </is>
      </c>
      <c r="C7594" s="6" t="n">
        <v>6</v>
      </c>
      <c r="D7594" s="6" t="n">
        <v>0</v>
      </c>
      <c r="E7594" s="10">
        <f>IF(D7594=1, IF(OR(C7594&lt;10, C7594&gt;=15),1,0), IF(OR(C7594&lt;7, C7594&gt;=18),1,0))</f>
        <v/>
      </c>
      <c r="F7594" s="11" t="n">
        <v>1.908</v>
      </c>
      <c r="G7594" s="12">
        <f>0*8</f>
        <v/>
      </c>
      <c r="H7594" s="12">
        <f>F7594-G7594</f>
        <v/>
      </c>
      <c r="I7594" s="10">
        <f>IF(E7594=0,"Fora",IF(E7593=0,"Carg xar",IF(H7594&lt;0,IF(M7594&lt;0.9,"Carg FV","Stby"),IF(M7594&gt;P7594,"V2H",IF(M7594&lt;0.9,"Carg xar","Stby")))))</f>
        <v/>
      </c>
      <c r="J7594" s="12">
        <f>IF(OR(I7594="Carg FV",I7594="Carg xar"),MIN(IF(I7594="Carg FV",ABS(H7594),7.4),7.4,MAX(0,(0.9-M7594)*40)*0.95),0)</f>
        <v/>
      </c>
      <c r="K7594" s="12">
        <f>IF(I7594="V2H",MIN(MAX(0,H7594),7.4,MAX(0,(M7594-P7594)*40)*0.95),0)</f>
        <v/>
      </c>
      <c r="L7594" s="12">
        <f>IF(E7594=0,0,MAX(0,H7594-K7594))</f>
        <v/>
      </c>
      <c r="M7594" s="13">
        <f>M7593+J7593/40-IF(I7593="V2H",K7593/(0.95*40),0)-IF(E7594=0,IF(E7593=1,IF(D7594=1,30,40)*0.18/(2*40),0),0)-IF(E7594=1,IF(E7593=0,IF(D7594=1,30,40)*0.18/(2*40),0),0)</f>
        <v/>
      </c>
      <c r="N7594" s="14" t="n">
        <v>0.09</v>
      </c>
      <c r="O7594" s="15">
        <f>K7594*N7594</f>
        <v/>
      </c>
      <c r="P7594">
        <f>IF(E7594=0,0.3,IF(D7594=1,IF(C7594&gt;=Params!$B$13-3,IF(C7594&lt;Params!$B$13,Params!$B$20,0.3),0.3),IF(C7594&gt;=Params!$B$15-3,IF(C7594&lt;Params!$B$15,Params!$B$21,0.3),0.3)))</f>
        <v/>
      </c>
    </row>
    <row r="7595" ht="15" customHeight="1" s="1">
      <c r="A7595" s="9" t="n">
        <v>7592</v>
      </c>
      <c r="B7595" s="6" t="inlineStr">
        <is>
          <t>13/11</t>
        </is>
      </c>
      <c r="C7595" s="6" t="n">
        <v>7</v>
      </c>
      <c r="D7595" s="6" t="n">
        <v>0</v>
      </c>
      <c r="E7595" s="10">
        <f>IF(D7595=1, IF(OR(C7595&lt;10, C7595&gt;=15),1,0), IF(OR(C7595&lt;7, C7595&gt;=18),1,0))</f>
        <v/>
      </c>
      <c r="F7595" s="11" t="n">
        <v>2.099</v>
      </c>
      <c r="G7595" s="12">
        <f>0*8</f>
        <v/>
      </c>
      <c r="H7595" s="12">
        <f>F7595-G7595</f>
        <v/>
      </c>
      <c r="I7595" s="10">
        <f>IF(E7595=0,"Fora",IF(E7594=0,"Carg xar",IF(H7595&lt;0,IF(M7595&lt;0.9,"Carg FV","Stby"),IF(M7595&gt;P7595,"V2H",IF(M7595&lt;0.9,"Carg xar","Stby")))))</f>
        <v/>
      </c>
      <c r="J7595" s="12">
        <f>IF(OR(I7595="Carg FV",I7595="Carg xar"),MIN(IF(I7595="Carg FV",ABS(H7595),7.4),7.4,MAX(0,(0.9-M7595)*40)*0.95),0)</f>
        <v/>
      </c>
      <c r="K7595" s="12">
        <f>IF(I7595="V2H",MIN(MAX(0,H7595),7.4,MAX(0,(M7595-P7595)*40)*0.95),0)</f>
        <v/>
      </c>
      <c r="L7595" s="12">
        <f>IF(E7595=0,0,MAX(0,H7595-K7595))</f>
        <v/>
      </c>
      <c r="M7595" s="13">
        <f>M7594+J7594/40-IF(I7594="V2H",K7594/(0.95*40),0)-IF(E7595=0,IF(E7594=1,IF(D7595=1,30,40)*0.18/(2*40),0),0)-IF(E7595=1,IF(E7594=0,IF(D7595=1,30,40)*0.18/(2*40),0),0)</f>
        <v/>
      </c>
      <c r="N7595" s="14" t="n">
        <v>0.09</v>
      </c>
      <c r="O7595" s="15">
        <f>K7595*N7595</f>
        <v/>
      </c>
      <c r="P7595">
        <f>IF(E7595=0,0.3,IF(D7595=1,IF(C7595&gt;=Params!$B$13-3,IF(C7595&lt;Params!$B$13,Params!$B$20,0.3),0.3),IF(C7595&gt;=Params!$B$15-3,IF(C7595&lt;Params!$B$15,Params!$B$21,0.3),0.3)))</f>
        <v/>
      </c>
    </row>
    <row r="7596" ht="15" customHeight="1" s="1">
      <c r="A7596" s="9" t="n">
        <v>7593</v>
      </c>
      <c r="B7596" s="6" t="inlineStr">
        <is>
          <t>13/11</t>
        </is>
      </c>
      <c r="C7596" s="6" t="n">
        <v>8</v>
      </c>
      <c r="D7596" s="6" t="n">
        <v>0</v>
      </c>
      <c r="E7596" s="10">
        <f>IF(D7596=1, IF(OR(C7596&lt;10, C7596&gt;=15),1,0), IF(OR(C7596&lt;7, C7596&gt;=18),1,0))</f>
        <v/>
      </c>
      <c r="F7596" s="11" t="n">
        <v>0.347</v>
      </c>
      <c r="G7596" s="12">
        <f>0.08*8</f>
        <v/>
      </c>
      <c r="H7596" s="12">
        <f>F7596-G7596</f>
        <v/>
      </c>
      <c r="I7596" s="10">
        <f>IF(E7596=0,"Fora",IF(E7595=0,"Carg xar",IF(H7596&lt;0,IF(M7596&lt;0.9,"Carg FV","Stby"),IF(M7596&gt;P7596,"V2H",IF(M7596&lt;0.9,"Carg xar","Stby")))))</f>
        <v/>
      </c>
      <c r="J7596" s="12">
        <f>IF(OR(I7596="Carg FV",I7596="Carg xar"),MIN(IF(I7596="Carg FV",ABS(H7596),7.4),7.4,MAX(0,(0.9-M7596)*40)*0.95),0)</f>
        <v/>
      </c>
      <c r="K7596" s="12">
        <f>IF(I7596="V2H",MIN(MAX(0,H7596),7.4,MAX(0,(M7596-P7596)*40)*0.95),0)</f>
        <v/>
      </c>
      <c r="L7596" s="12">
        <f>IF(E7596=0,0,MAX(0,H7596-K7596))</f>
        <v/>
      </c>
      <c r="M7596" s="13">
        <f>M7595+J7595/40-IF(I7595="V2H",K7595/(0.95*40),0)-IF(E7596=0,IF(E7595=1,IF(D7596=1,30,40)*0.18/(2*40),0),0)-IF(E7596=1,IF(E7595=0,IF(D7596=1,30,40)*0.18/(2*40),0),0)</f>
        <v/>
      </c>
      <c r="N7596" s="14" t="n">
        <v>0.15</v>
      </c>
      <c r="O7596" s="15">
        <f>K7596*N7596</f>
        <v/>
      </c>
      <c r="P7596">
        <f>IF(E7596=0,0.3,IF(D7596=1,IF(C7596&gt;=Params!$B$13-3,IF(C7596&lt;Params!$B$13,Params!$B$20,0.3),0.3),IF(C7596&gt;=Params!$B$15-3,IF(C7596&lt;Params!$B$15,Params!$B$21,0.3),0.3)))</f>
        <v/>
      </c>
    </row>
    <row r="7597" ht="15" customHeight="1" s="1">
      <c r="A7597" s="9" t="n">
        <v>7594</v>
      </c>
      <c r="B7597" s="6" t="inlineStr">
        <is>
          <t>13/11</t>
        </is>
      </c>
      <c r="C7597" s="6" t="n">
        <v>9</v>
      </c>
      <c r="D7597" s="6" t="n">
        <v>0</v>
      </c>
      <c r="E7597" s="10">
        <f>IF(D7597=1, IF(OR(C7597&lt;10, C7597&gt;=15),1,0), IF(OR(C7597&lt;7, C7597&gt;=18),1,0))</f>
        <v/>
      </c>
      <c r="F7597" s="11" t="n">
        <v>0</v>
      </c>
      <c r="G7597" s="12">
        <f>0.22*8</f>
        <v/>
      </c>
      <c r="H7597" s="12">
        <f>F7597-G7597</f>
        <v/>
      </c>
      <c r="I7597" s="10">
        <f>IF(E7597=0,"Fora",IF(E7596=0,"Carg xar",IF(H7597&lt;0,IF(M7597&lt;0.9,"Carg FV","Stby"),IF(M7597&gt;P7597,"V2H",IF(M7597&lt;0.9,"Carg xar","Stby")))))</f>
        <v/>
      </c>
      <c r="J7597" s="12">
        <f>IF(OR(I7597="Carg FV",I7597="Carg xar"),MIN(IF(I7597="Carg FV",ABS(H7597),7.4),7.4,MAX(0,(0.9-M7597)*40)*0.95),0)</f>
        <v/>
      </c>
      <c r="K7597" s="12">
        <f>IF(I7597="V2H",MIN(MAX(0,H7597),7.4,MAX(0,(M7597-P7597)*40)*0.95),0)</f>
        <v/>
      </c>
      <c r="L7597" s="12">
        <f>IF(E7597=0,0,MAX(0,H7597-K7597))</f>
        <v/>
      </c>
      <c r="M7597" s="13">
        <f>M7596+J7596/40-IF(I7596="V2H",K7596/(0.95*40),0)-IF(E7597=0,IF(E7596=1,IF(D7597=1,30,40)*0.18/(2*40),0),0)-IF(E7597=1,IF(E7596=0,IF(D7597=1,30,40)*0.18/(2*40),0),0)</f>
        <v/>
      </c>
      <c r="N7597" s="14" t="n">
        <v>0.15</v>
      </c>
      <c r="O7597" s="15">
        <f>K7597*N7597</f>
        <v/>
      </c>
      <c r="P7597">
        <f>IF(E7597=0,0.3,IF(D7597=1,IF(C7597&gt;=Params!$B$13-3,IF(C7597&lt;Params!$B$13,Params!$B$20,0.3),0.3),IF(C7597&gt;=Params!$B$15-3,IF(C7597&lt;Params!$B$15,Params!$B$21,0.3),0.3)))</f>
        <v/>
      </c>
    </row>
    <row r="7598" ht="15" customHeight="1" s="1">
      <c r="A7598" s="9" t="n">
        <v>7595</v>
      </c>
      <c r="B7598" s="6" t="inlineStr">
        <is>
          <t>13/11</t>
        </is>
      </c>
      <c r="C7598" s="6" t="n">
        <v>10</v>
      </c>
      <c r="D7598" s="6" t="n">
        <v>0</v>
      </c>
      <c r="E7598" s="10">
        <f>IF(D7598=1, IF(OR(C7598&lt;10, C7598&gt;=15),1,0), IF(OR(C7598&lt;7, C7598&gt;=18),1,0))</f>
        <v/>
      </c>
      <c r="F7598" s="11" t="n">
        <v>0</v>
      </c>
      <c r="G7598" s="12">
        <f>0.4*8</f>
        <v/>
      </c>
      <c r="H7598" s="12">
        <f>F7598-G7598</f>
        <v/>
      </c>
      <c r="I7598" s="10">
        <f>IF(E7598=0,"Fora",IF(E7597=0,"Carg xar",IF(H7598&lt;0,IF(M7598&lt;0.9,"Carg FV","Stby"),IF(M7598&gt;P7598,"V2H",IF(M7598&lt;0.9,"Carg xar","Stby")))))</f>
        <v/>
      </c>
      <c r="J7598" s="12">
        <f>IF(OR(I7598="Carg FV",I7598="Carg xar"),MIN(IF(I7598="Carg FV",ABS(H7598),7.4),7.4,MAX(0,(0.9-M7598)*40)*0.95),0)</f>
        <v/>
      </c>
      <c r="K7598" s="12">
        <f>IF(I7598="V2H",MIN(MAX(0,H7598),7.4,MAX(0,(M7598-P7598)*40)*0.95),0)</f>
        <v/>
      </c>
      <c r="L7598" s="12">
        <f>IF(E7598=0,0,MAX(0,H7598-K7598))</f>
        <v/>
      </c>
      <c r="M7598" s="13">
        <f>M7597+J7597/40-IF(I7597="V2H",K7597/(0.95*40),0)-IF(E7598=0,IF(E7597=1,IF(D7598=1,30,40)*0.18/(2*40),0),0)-IF(E7598=1,IF(E7597=0,IF(D7598=1,30,40)*0.18/(2*40),0),0)</f>
        <v/>
      </c>
      <c r="N7598" s="14" t="n">
        <v>0.2</v>
      </c>
      <c r="O7598" s="15">
        <f>K7598*N7598</f>
        <v/>
      </c>
      <c r="P7598">
        <f>IF(E7598=0,0.3,IF(D7598=1,IF(C7598&gt;=Params!$B$13-3,IF(C7598&lt;Params!$B$13,Params!$B$20,0.3),0.3),IF(C7598&gt;=Params!$B$15-3,IF(C7598&lt;Params!$B$15,Params!$B$21,0.3),0.3)))</f>
        <v/>
      </c>
    </row>
    <row r="7599" ht="15" customHeight="1" s="1">
      <c r="A7599" s="9" t="n">
        <v>7596</v>
      </c>
      <c r="B7599" s="6" t="inlineStr">
        <is>
          <t>13/11</t>
        </is>
      </c>
      <c r="C7599" s="6" t="n">
        <v>11</v>
      </c>
      <c r="D7599" s="6" t="n">
        <v>0</v>
      </c>
      <c r="E7599" s="10">
        <f>IF(D7599=1, IF(OR(C7599&lt;10, C7599&gt;=15),1,0), IF(OR(C7599&lt;7, C7599&gt;=18),1,0))</f>
        <v/>
      </c>
      <c r="F7599" s="11" t="n">
        <v>0</v>
      </c>
      <c r="G7599" s="12">
        <f>0.52*8</f>
        <v/>
      </c>
      <c r="H7599" s="12">
        <f>F7599-G7599</f>
        <v/>
      </c>
      <c r="I7599" s="10">
        <f>IF(E7599=0,"Fora",IF(E7598=0,"Carg xar",IF(H7599&lt;0,IF(M7599&lt;0.9,"Carg FV","Stby"),IF(M7599&gt;P7599,"V2H",IF(M7599&lt;0.9,"Carg xar","Stby")))))</f>
        <v/>
      </c>
      <c r="J7599" s="12">
        <f>IF(OR(I7599="Carg FV",I7599="Carg xar"),MIN(IF(I7599="Carg FV",ABS(H7599),7.4),7.4,MAX(0,(0.9-M7599)*40)*0.95),0)</f>
        <v/>
      </c>
      <c r="K7599" s="12">
        <f>IF(I7599="V2H",MIN(MAX(0,H7599),7.4,MAX(0,(M7599-P7599)*40)*0.95),0)</f>
        <v/>
      </c>
      <c r="L7599" s="12">
        <f>IF(E7599=0,0,MAX(0,H7599-K7599))</f>
        <v/>
      </c>
      <c r="M7599" s="13">
        <f>M7598+J7598/40-IF(I7598="V2H",K7598/(0.95*40),0)-IF(E7599=0,IF(E7598=1,IF(D7599=1,30,40)*0.18/(2*40),0),0)-IF(E7599=1,IF(E7598=0,IF(D7599=1,30,40)*0.18/(2*40),0),0)</f>
        <v/>
      </c>
      <c r="N7599" s="14" t="n">
        <v>0.2</v>
      </c>
      <c r="O7599" s="15">
        <f>K7599*N7599</f>
        <v/>
      </c>
      <c r="P7599">
        <f>IF(E7599=0,0.3,IF(D7599=1,IF(C7599&gt;=Params!$B$13-3,IF(C7599&lt;Params!$B$13,Params!$B$20,0.3),0.3),IF(C7599&gt;=Params!$B$15-3,IF(C7599&lt;Params!$B$15,Params!$B$21,0.3),0.3)))</f>
        <v/>
      </c>
    </row>
    <row r="7600" ht="15" customHeight="1" s="1">
      <c r="A7600" s="9" t="n">
        <v>7597</v>
      </c>
      <c r="B7600" s="6" t="inlineStr">
        <is>
          <t>13/11</t>
        </is>
      </c>
      <c r="C7600" s="6" t="n">
        <v>12</v>
      </c>
      <c r="D7600" s="6" t="n">
        <v>0</v>
      </c>
      <c r="E7600" s="10">
        <f>IF(D7600=1, IF(OR(C7600&lt;10, C7600&gt;=15),1,0), IF(OR(C7600&lt;7, C7600&gt;=18),1,0))</f>
        <v/>
      </c>
      <c r="F7600" s="11" t="n">
        <v>0</v>
      </c>
      <c r="G7600" s="12">
        <f>0.58*8</f>
        <v/>
      </c>
      <c r="H7600" s="12">
        <f>F7600-G7600</f>
        <v/>
      </c>
      <c r="I7600" s="10">
        <f>IF(E7600=0,"Fora",IF(E7599=0,"Carg xar",IF(H7600&lt;0,IF(M7600&lt;0.9,"Carg FV","Stby"),IF(M7600&gt;P7600,"V2H",IF(M7600&lt;0.9,"Carg xar","Stby")))))</f>
        <v/>
      </c>
      <c r="J7600" s="12">
        <f>IF(OR(I7600="Carg FV",I7600="Carg xar"),MIN(IF(I7600="Carg FV",ABS(H7600),7.4),7.4,MAX(0,(0.9-M7600)*40)*0.95),0)</f>
        <v/>
      </c>
      <c r="K7600" s="12">
        <f>IF(I7600="V2H",MIN(MAX(0,H7600),7.4,MAX(0,(M7600-P7600)*40)*0.95),0)</f>
        <v/>
      </c>
      <c r="L7600" s="12">
        <f>IF(E7600=0,0,MAX(0,H7600-K7600))</f>
        <v/>
      </c>
      <c r="M7600" s="13">
        <f>M7599+J7599/40-IF(I7599="V2H",K7599/(0.95*40),0)-IF(E7600=0,IF(E7599=1,IF(D7600=1,30,40)*0.18/(2*40),0),0)-IF(E7600=1,IF(E7599=0,IF(D7600=1,30,40)*0.18/(2*40),0),0)</f>
        <v/>
      </c>
      <c r="N7600" s="14" t="n">
        <v>0.2</v>
      </c>
      <c r="O7600" s="15">
        <f>K7600*N7600</f>
        <v/>
      </c>
      <c r="P7600">
        <f>IF(E7600=0,0.3,IF(D7600=1,IF(C7600&gt;=Params!$B$13-3,IF(C7600&lt;Params!$B$13,Params!$B$20,0.3),0.3),IF(C7600&gt;=Params!$B$15-3,IF(C7600&lt;Params!$B$15,Params!$B$21,0.3),0.3)))</f>
        <v/>
      </c>
    </row>
    <row r="7601" ht="15" customHeight="1" s="1">
      <c r="A7601" s="9" t="n">
        <v>7598</v>
      </c>
      <c r="B7601" s="6" t="inlineStr">
        <is>
          <t>13/11</t>
        </is>
      </c>
      <c r="C7601" s="6" t="n">
        <v>13</v>
      </c>
      <c r="D7601" s="6" t="n">
        <v>0</v>
      </c>
      <c r="E7601" s="10">
        <f>IF(D7601=1, IF(OR(C7601&lt;10, C7601&gt;=15),1,0), IF(OR(C7601&lt;7, C7601&gt;=18),1,0))</f>
        <v/>
      </c>
      <c r="F7601" s="11" t="n">
        <v>0</v>
      </c>
      <c r="G7601" s="12">
        <f>0.55*8</f>
        <v/>
      </c>
      <c r="H7601" s="12">
        <f>F7601-G7601</f>
        <v/>
      </c>
      <c r="I7601" s="10">
        <f>IF(E7601=0,"Fora",IF(E7600=0,"Carg xar",IF(H7601&lt;0,IF(M7601&lt;0.9,"Carg FV","Stby"),IF(M7601&gt;P7601,"V2H",IF(M7601&lt;0.9,"Carg xar","Stby")))))</f>
        <v/>
      </c>
      <c r="J7601" s="12">
        <f>IF(OR(I7601="Carg FV",I7601="Carg xar"),MIN(IF(I7601="Carg FV",ABS(H7601),7.4),7.4,MAX(0,(0.9-M7601)*40)*0.95),0)</f>
        <v/>
      </c>
      <c r="K7601" s="12">
        <f>IF(I7601="V2H",MIN(MAX(0,H7601),7.4,MAX(0,(M7601-P7601)*40)*0.95),0)</f>
        <v/>
      </c>
      <c r="L7601" s="12">
        <f>IF(E7601=0,0,MAX(0,H7601-K7601))</f>
        <v/>
      </c>
      <c r="M7601" s="13">
        <f>M7600+J7600/40-IF(I7600="V2H",K7600/(0.95*40),0)-IF(E7601=0,IF(E7600=1,IF(D7601=1,30,40)*0.18/(2*40),0),0)-IF(E7601=1,IF(E7600=0,IF(D7601=1,30,40)*0.18/(2*40),0),0)</f>
        <v/>
      </c>
      <c r="N7601" s="14" t="n">
        <v>0.2</v>
      </c>
      <c r="O7601" s="15">
        <f>K7601*N7601</f>
        <v/>
      </c>
      <c r="P7601">
        <f>IF(E7601=0,0.3,IF(D7601=1,IF(C7601&gt;=Params!$B$13-3,IF(C7601&lt;Params!$B$13,Params!$B$20,0.3),0.3),IF(C7601&gt;=Params!$B$15-3,IF(C7601&lt;Params!$B$15,Params!$B$21,0.3),0.3)))</f>
        <v/>
      </c>
    </row>
    <row r="7602" ht="15" customHeight="1" s="1">
      <c r="A7602" s="9" t="n">
        <v>7599</v>
      </c>
      <c r="B7602" s="6" t="inlineStr">
        <is>
          <t>13/11</t>
        </is>
      </c>
      <c r="C7602" s="6" t="n">
        <v>14</v>
      </c>
      <c r="D7602" s="6" t="n">
        <v>0</v>
      </c>
      <c r="E7602" s="10">
        <f>IF(D7602=1, IF(OR(C7602&lt;10, C7602&gt;=15),1,0), IF(OR(C7602&lt;7, C7602&gt;=18),1,0))</f>
        <v/>
      </c>
      <c r="F7602" s="11" t="n">
        <v>0</v>
      </c>
      <c r="G7602" s="12">
        <f>0.42*8</f>
        <v/>
      </c>
      <c r="H7602" s="12">
        <f>F7602-G7602</f>
        <v/>
      </c>
      <c r="I7602" s="10">
        <f>IF(E7602=0,"Fora",IF(E7601=0,"Carg xar",IF(H7602&lt;0,IF(M7602&lt;0.9,"Carg FV","Stby"),IF(M7602&gt;P7602,"V2H",IF(M7602&lt;0.9,"Carg xar","Stby")))))</f>
        <v/>
      </c>
      <c r="J7602" s="12">
        <f>IF(OR(I7602="Carg FV",I7602="Carg xar"),MIN(IF(I7602="Carg FV",ABS(H7602),7.4),7.4,MAX(0,(0.9-M7602)*40)*0.95),0)</f>
        <v/>
      </c>
      <c r="K7602" s="12">
        <f>IF(I7602="V2H",MIN(MAX(0,H7602),7.4,MAX(0,(M7602-P7602)*40)*0.95),0)</f>
        <v/>
      </c>
      <c r="L7602" s="12">
        <f>IF(E7602=0,0,MAX(0,H7602-K7602))</f>
        <v/>
      </c>
      <c r="M7602" s="13">
        <f>M7601+J7601/40-IF(I7601="V2H",K7601/(0.95*40),0)-IF(E7602=0,IF(E7601=1,IF(D7602=1,30,40)*0.18/(2*40),0),0)-IF(E7602=1,IF(E7601=0,IF(D7602=1,30,40)*0.18/(2*40),0),0)</f>
        <v/>
      </c>
      <c r="N7602" s="14" t="n">
        <v>0.15</v>
      </c>
      <c r="O7602" s="15">
        <f>K7602*N7602</f>
        <v/>
      </c>
      <c r="P7602">
        <f>IF(E7602=0,0.3,IF(D7602=1,IF(C7602&gt;=Params!$B$13-3,IF(C7602&lt;Params!$B$13,Params!$B$20,0.3),0.3),IF(C7602&gt;=Params!$B$15-3,IF(C7602&lt;Params!$B$15,Params!$B$21,0.3),0.3)))</f>
        <v/>
      </c>
    </row>
    <row r="7603" ht="15" customHeight="1" s="1">
      <c r="A7603" s="9" t="n">
        <v>7600</v>
      </c>
      <c r="B7603" s="6" t="inlineStr">
        <is>
          <t>13/11</t>
        </is>
      </c>
      <c r="C7603" s="6" t="n">
        <v>15</v>
      </c>
      <c r="D7603" s="6" t="n">
        <v>0</v>
      </c>
      <c r="E7603" s="10">
        <f>IF(D7603=1, IF(OR(C7603&lt;10, C7603&gt;=15),1,0), IF(OR(C7603&lt;7, C7603&gt;=18),1,0))</f>
        <v/>
      </c>
      <c r="F7603" s="11" t="n">
        <v>0.349</v>
      </c>
      <c r="G7603" s="12">
        <f>0.25*8</f>
        <v/>
      </c>
      <c r="H7603" s="12">
        <f>F7603-G7603</f>
        <v/>
      </c>
      <c r="I7603" s="10">
        <f>IF(E7603=0,"Fora",IF(E7602=0,"Carg xar",IF(H7603&lt;0,IF(M7603&lt;0.9,"Carg FV","Stby"),IF(M7603&gt;P7603,"V2H",IF(M7603&lt;0.9,"Carg xar","Stby")))))</f>
        <v/>
      </c>
      <c r="J7603" s="12">
        <f>IF(OR(I7603="Carg FV",I7603="Carg xar"),MIN(IF(I7603="Carg FV",ABS(H7603),7.4),7.4,MAX(0,(0.9-M7603)*40)*0.95),0)</f>
        <v/>
      </c>
      <c r="K7603" s="12">
        <f>IF(I7603="V2H",MIN(MAX(0,H7603),7.4,MAX(0,(M7603-P7603)*40)*0.95),0)</f>
        <v/>
      </c>
      <c r="L7603" s="12">
        <f>IF(E7603=0,0,MAX(0,H7603-K7603))</f>
        <v/>
      </c>
      <c r="M7603" s="13">
        <f>M7602+J7602/40-IF(I7602="V2H",K7602/(0.95*40),0)-IF(E7603=0,IF(E7602=1,IF(D7603=1,30,40)*0.18/(2*40),0),0)-IF(E7603=1,IF(E7602=0,IF(D7603=1,30,40)*0.18/(2*40),0),0)</f>
        <v/>
      </c>
      <c r="N7603" s="14" t="n">
        <v>0.15</v>
      </c>
      <c r="O7603" s="15">
        <f>K7603*N7603</f>
        <v/>
      </c>
      <c r="P7603">
        <f>IF(E7603=0,0.3,IF(D7603=1,IF(C7603&gt;=Params!$B$13-3,IF(C7603&lt;Params!$B$13,Params!$B$20,0.3),0.3),IF(C7603&gt;=Params!$B$15-3,IF(C7603&lt;Params!$B$15,Params!$B$21,0.3),0.3)))</f>
        <v/>
      </c>
    </row>
    <row r="7604" ht="15" customHeight="1" s="1">
      <c r="A7604" s="9" t="n">
        <v>7601</v>
      </c>
      <c r="B7604" s="6" t="inlineStr">
        <is>
          <t>13/11</t>
        </is>
      </c>
      <c r="C7604" s="6" t="n">
        <v>16</v>
      </c>
      <c r="D7604" s="6" t="n">
        <v>0</v>
      </c>
      <c r="E7604" s="10">
        <f>IF(D7604=1, IF(OR(C7604&lt;10, C7604&gt;=15),1,0), IF(OR(C7604&lt;7, C7604&gt;=18),1,0))</f>
        <v/>
      </c>
      <c r="F7604" s="11" t="n">
        <v>2.04</v>
      </c>
      <c r="G7604" s="12">
        <f>0.08*8</f>
        <v/>
      </c>
      <c r="H7604" s="12">
        <f>F7604-G7604</f>
        <v/>
      </c>
      <c r="I7604" s="10">
        <f>IF(E7604=0,"Fora",IF(E7603=0,"Carg xar",IF(H7604&lt;0,IF(M7604&lt;0.9,"Carg FV","Stby"),IF(M7604&gt;P7604,"V2H",IF(M7604&lt;0.9,"Carg xar","Stby")))))</f>
        <v/>
      </c>
      <c r="J7604" s="12">
        <f>IF(OR(I7604="Carg FV",I7604="Carg xar"),MIN(IF(I7604="Carg FV",ABS(H7604),7.4),7.4,MAX(0,(0.9-M7604)*40)*0.95),0)</f>
        <v/>
      </c>
      <c r="K7604" s="12">
        <f>IF(I7604="V2H",MIN(MAX(0,H7604),7.4,MAX(0,(M7604-P7604)*40)*0.95),0)</f>
        <v/>
      </c>
      <c r="L7604" s="12">
        <f>IF(E7604=0,0,MAX(0,H7604-K7604))</f>
        <v/>
      </c>
      <c r="M7604" s="13">
        <f>M7603+J7603/40-IF(I7603="V2H",K7603/(0.95*40),0)-IF(E7604=0,IF(E7603=1,IF(D7604=1,30,40)*0.18/(2*40),0),0)-IF(E7604=1,IF(E7603=0,IF(D7604=1,30,40)*0.18/(2*40),0),0)</f>
        <v/>
      </c>
      <c r="N7604" s="14" t="n">
        <v>0.15</v>
      </c>
      <c r="O7604" s="15">
        <f>K7604*N7604</f>
        <v/>
      </c>
      <c r="P7604">
        <f>IF(E7604=0,0.3,IF(D7604=1,IF(C7604&gt;=Params!$B$13-3,IF(C7604&lt;Params!$B$13,Params!$B$20,0.3),0.3),IF(C7604&gt;=Params!$B$15-3,IF(C7604&lt;Params!$B$15,Params!$B$21,0.3),0.3)))</f>
        <v/>
      </c>
    </row>
    <row r="7605" ht="15" customHeight="1" s="1">
      <c r="A7605" s="9" t="n">
        <v>7602</v>
      </c>
      <c r="B7605" s="6" t="inlineStr">
        <is>
          <t>13/11</t>
        </is>
      </c>
      <c r="C7605" s="6" t="n">
        <v>17</v>
      </c>
      <c r="D7605" s="6" t="n">
        <v>0</v>
      </c>
      <c r="E7605" s="10">
        <f>IF(D7605=1, IF(OR(C7605&lt;10, C7605&gt;=15),1,0), IF(OR(C7605&lt;7, C7605&gt;=18),1,0))</f>
        <v/>
      </c>
      <c r="F7605" s="11" t="n">
        <v>1.219</v>
      </c>
      <c r="G7605" s="12">
        <f>0*8</f>
        <v/>
      </c>
      <c r="H7605" s="12">
        <f>F7605-G7605</f>
        <v/>
      </c>
      <c r="I7605" s="10">
        <f>IF(E7605=0,"Fora",IF(E7604=0,"Carg xar",IF(H7605&lt;0,IF(M7605&lt;0.9,"Carg FV","Stby"),IF(M7605&gt;P7605,"V2H",IF(M7605&lt;0.9,"Carg xar","Stby")))))</f>
        <v/>
      </c>
      <c r="J7605" s="12">
        <f>IF(OR(I7605="Carg FV",I7605="Carg xar"),MIN(IF(I7605="Carg FV",ABS(H7605),7.4),7.4,MAX(0,(0.9-M7605)*40)*0.95),0)</f>
        <v/>
      </c>
      <c r="K7605" s="12">
        <f>IF(I7605="V2H",MIN(MAX(0,H7605),7.4,MAX(0,(M7605-P7605)*40)*0.95),0)</f>
        <v/>
      </c>
      <c r="L7605" s="12">
        <f>IF(E7605=0,0,MAX(0,H7605-K7605))</f>
        <v/>
      </c>
      <c r="M7605" s="13">
        <f>M7604+J7604/40-IF(I7604="V2H",K7604/(0.95*40),0)-IF(E7605=0,IF(E7604=1,IF(D7605=1,30,40)*0.18/(2*40),0),0)-IF(E7605=1,IF(E7604=0,IF(D7605=1,30,40)*0.18/(2*40),0),0)</f>
        <v/>
      </c>
      <c r="N7605" s="14" t="n">
        <v>0.15</v>
      </c>
      <c r="O7605" s="15">
        <f>K7605*N7605</f>
        <v/>
      </c>
      <c r="P7605">
        <f>IF(E7605=0,0.3,IF(D7605=1,IF(C7605&gt;=Params!$B$13-3,IF(C7605&lt;Params!$B$13,Params!$B$20,0.3),0.3),IF(C7605&gt;=Params!$B$15-3,IF(C7605&lt;Params!$B$15,Params!$B$21,0.3),0.3)))</f>
        <v/>
      </c>
    </row>
    <row r="7606" ht="15" customHeight="1" s="1">
      <c r="A7606" s="9" t="n">
        <v>7603</v>
      </c>
      <c r="B7606" s="6" t="inlineStr">
        <is>
          <t>13/11</t>
        </is>
      </c>
      <c r="C7606" s="6" t="n">
        <v>18</v>
      </c>
      <c r="D7606" s="6" t="n">
        <v>0</v>
      </c>
      <c r="E7606" s="10">
        <f>IF(D7606=1, IF(OR(C7606&lt;10, C7606&gt;=15),1,0), IF(OR(C7606&lt;7, C7606&gt;=18),1,0))</f>
        <v/>
      </c>
      <c r="F7606" s="11" t="n">
        <v>1.049</v>
      </c>
      <c r="G7606" s="12">
        <f>0*8</f>
        <v/>
      </c>
      <c r="H7606" s="12">
        <f>F7606-G7606</f>
        <v/>
      </c>
      <c r="I7606" s="10">
        <f>IF(E7606=0,"Fora",IF(E7605=0,"Carg xar",IF(H7606&lt;0,IF(M7606&lt;0.9,"Carg FV","Stby"),IF(M7606&gt;P7606,"V2H",IF(M7606&lt;0.9,"Carg xar","Stby")))))</f>
        <v/>
      </c>
      <c r="J7606" s="12">
        <f>IF(OR(I7606="Carg FV",I7606="Carg xar"),MIN(IF(I7606="Carg FV",ABS(H7606),7.4),7.4,MAX(0,(0.9-M7606)*40)*0.95),0)</f>
        <v/>
      </c>
      <c r="K7606" s="12">
        <f>IF(I7606="V2H",MIN(MAX(0,H7606),7.4,MAX(0,(M7606-P7606)*40)*0.95),0)</f>
        <v/>
      </c>
      <c r="L7606" s="12">
        <f>IF(E7606=0,0,MAX(0,H7606-K7606))</f>
        <v/>
      </c>
      <c r="M7606" s="13">
        <f>M7605+J7605/40-IF(I7605="V2H",K7605/(0.95*40),0)-IF(E7606=0,IF(E7605=1,IF(D7606=1,30,40)*0.18/(2*40),0),0)-IF(E7606=1,IF(E7605=0,IF(D7606=1,30,40)*0.18/(2*40),0),0)</f>
        <v/>
      </c>
      <c r="N7606" s="14" t="n">
        <v>0.2</v>
      </c>
      <c r="O7606" s="15">
        <f>K7606*N7606</f>
        <v/>
      </c>
      <c r="P7606">
        <f>IF(E7606=0,0.3,IF(D7606=1,IF(C7606&gt;=Params!$B$13-3,IF(C7606&lt;Params!$B$13,Params!$B$20,0.3),0.3),IF(C7606&gt;=Params!$B$15-3,IF(C7606&lt;Params!$B$15,Params!$B$21,0.3),0.3)))</f>
        <v/>
      </c>
    </row>
    <row r="7607" ht="15" customHeight="1" s="1">
      <c r="A7607" s="9" t="n">
        <v>7604</v>
      </c>
      <c r="B7607" s="6" t="inlineStr">
        <is>
          <t>13/11</t>
        </is>
      </c>
      <c r="C7607" s="6" t="n">
        <v>19</v>
      </c>
      <c r="D7607" s="6" t="n">
        <v>0</v>
      </c>
      <c r="E7607" s="10">
        <f>IF(D7607=1, IF(OR(C7607&lt;10, C7607&gt;=15),1,0), IF(OR(C7607&lt;7, C7607&gt;=18),1,0))</f>
        <v/>
      </c>
      <c r="F7607" s="11" t="n">
        <v>1.154</v>
      </c>
      <c r="G7607" s="12">
        <f>0*8</f>
        <v/>
      </c>
      <c r="H7607" s="12">
        <f>F7607-G7607</f>
        <v/>
      </c>
      <c r="I7607" s="10">
        <f>IF(E7607=0,"Fora",IF(E7606=0,"Carg xar",IF(H7607&lt;0,IF(M7607&lt;0.9,"Carg FV","Stby"),IF(M7607&gt;P7607,"V2H",IF(M7607&lt;0.9,"Carg xar","Stby")))))</f>
        <v/>
      </c>
      <c r="J7607" s="12">
        <f>IF(OR(I7607="Carg FV",I7607="Carg xar"),MIN(IF(I7607="Carg FV",ABS(H7607),7.4),7.4,MAX(0,(0.9-M7607)*40)*0.95),0)</f>
        <v/>
      </c>
      <c r="K7607" s="12">
        <f>IF(I7607="V2H",MIN(MAX(0,H7607),7.4,MAX(0,(M7607-P7607)*40)*0.95),0)</f>
        <v/>
      </c>
      <c r="L7607" s="12">
        <f>IF(E7607=0,0,MAX(0,H7607-K7607))</f>
        <v/>
      </c>
      <c r="M7607" s="13">
        <f>M7606+J7606/40-IF(I7606="V2H",K7606/(0.95*40),0)-IF(E7607=0,IF(E7606=1,IF(D7607=1,30,40)*0.18/(2*40),0),0)-IF(E7607=1,IF(E7606=0,IF(D7607=1,30,40)*0.18/(2*40),0),0)</f>
        <v/>
      </c>
      <c r="N7607" s="14" t="n">
        <v>0.2</v>
      </c>
      <c r="O7607" s="15">
        <f>K7607*N7607</f>
        <v/>
      </c>
      <c r="P7607">
        <f>IF(E7607=0,0.3,IF(D7607=1,IF(C7607&gt;=Params!$B$13-3,IF(C7607&lt;Params!$B$13,Params!$B$20,0.3),0.3),IF(C7607&gt;=Params!$B$15-3,IF(C7607&lt;Params!$B$15,Params!$B$21,0.3),0.3)))</f>
        <v/>
      </c>
    </row>
    <row r="7608" ht="15" customHeight="1" s="1">
      <c r="A7608" s="9" t="n">
        <v>7605</v>
      </c>
      <c r="B7608" s="6" t="inlineStr">
        <is>
          <t>13/11</t>
        </is>
      </c>
      <c r="C7608" s="6" t="n">
        <v>20</v>
      </c>
      <c r="D7608" s="6" t="n">
        <v>0</v>
      </c>
      <c r="E7608" s="10">
        <f>IF(D7608=1, IF(OR(C7608&lt;10, C7608&gt;=15),1,0), IF(OR(C7608&lt;7, C7608&gt;=18),1,0))</f>
        <v/>
      </c>
      <c r="F7608" s="11" t="n">
        <v>1.577</v>
      </c>
      <c r="G7608" s="12">
        <f>0*8</f>
        <v/>
      </c>
      <c r="H7608" s="12">
        <f>F7608-G7608</f>
        <v/>
      </c>
      <c r="I7608" s="10">
        <f>IF(E7608=0,"Fora",IF(E7607=0,"Carg xar",IF(H7608&lt;0,IF(M7608&lt;0.9,"Carg FV","Stby"),IF(M7608&gt;P7608,"V2H",IF(M7608&lt;0.9,"Carg xar","Stby")))))</f>
        <v/>
      </c>
      <c r="J7608" s="12">
        <f>IF(OR(I7608="Carg FV",I7608="Carg xar"),MIN(IF(I7608="Carg FV",ABS(H7608),7.4),7.4,MAX(0,(0.9-M7608)*40)*0.95),0)</f>
        <v/>
      </c>
      <c r="K7608" s="12">
        <f>IF(I7608="V2H",MIN(MAX(0,H7608),7.4,MAX(0,(M7608-P7608)*40)*0.95),0)</f>
        <v/>
      </c>
      <c r="L7608" s="12">
        <f>IF(E7608=0,0,MAX(0,H7608-K7608))</f>
        <v/>
      </c>
      <c r="M7608" s="13">
        <f>M7607+J7607/40-IF(I7607="V2H",K7607/(0.95*40),0)-IF(E7608=0,IF(E7607=1,IF(D7608=1,30,40)*0.18/(2*40),0),0)-IF(E7608=1,IF(E7607=0,IF(D7608=1,30,40)*0.18/(2*40),0),0)</f>
        <v/>
      </c>
      <c r="N7608" s="14" t="n">
        <v>0.2</v>
      </c>
      <c r="O7608" s="15">
        <f>K7608*N7608</f>
        <v/>
      </c>
      <c r="P7608">
        <f>IF(E7608=0,0.3,IF(D7608=1,IF(C7608&gt;=Params!$B$13-3,IF(C7608&lt;Params!$B$13,Params!$B$20,0.3),0.3),IF(C7608&gt;=Params!$B$15-3,IF(C7608&lt;Params!$B$15,Params!$B$21,0.3),0.3)))</f>
        <v/>
      </c>
    </row>
    <row r="7609" ht="15" customHeight="1" s="1">
      <c r="A7609" s="9" t="n">
        <v>7606</v>
      </c>
      <c r="B7609" s="6" t="inlineStr">
        <is>
          <t>13/11</t>
        </is>
      </c>
      <c r="C7609" s="6" t="n">
        <v>21</v>
      </c>
      <c r="D7609" s="6" t="n">
        <v>0</v>
      </c>
      <c r="E7609" s="10">
        <f>IF(D7609=1, IF(OR(C7609&lt;10, C7609&gt;=15),1,0), IF(OR(C7609&lt;7, C7609&gt;=18),1,0))</f>
        <v/>
      </c>
      <c r="F7609" s="11" t="n">
        <v>0.931</v>
      </c>
      <c r="G7609" s="12">
        <f>0*8</f>
        <v/>
      </c>
      <c r="H7609" s="12">
        <f>F7609-G7609</f>
        <v/>
      </c>
      <c r="I7609" s="10">
        <f>IF(E7609=0,"Fora",IF(E7608=0,"Carg xar",IF(H7609&lt;0,IF(M7609&lt;0.9,"Carg FV","Stby"),IF(M7609&gt;P7609,"V2H",IF(M7609&lt;0.9,"Carg xar","Stby")))))</f>
        <v/>
      </c>
      <c r="J7609" s="12">
        <f>IF(OR(I7609="Carg FV",I7609="Carg xar"),MIN(IF(I7609="Carg FV",ABS(H7609),7.4),7.4,MAX(0,(0.9-M7609)*40)*0.95),0)</f>
        <v/>
      </c>
      <c r="K7609" s="12">
        <f>IF(I7609="V2H",MIN(MAX(0,H7609),7.4,MAX(0,(M7609-P7609)*40)*0.95),0)</f>
        <v/>
      </c>
      <c r="L7609" s="12">
        <f>IF(E7609=0,0,MAX(0,H7609-K7609))</f>
        <v/>
      </c>
      <c r="M7609" s="13">
        <f>M7608+J7608/40-IF(I7608="V2H",K7608/(0.95*40),0)-IF(E7609=0,IF(E7608=1,IF(D7609=1,30,40)*0.18/(2*40),0),0)-IF(E7609=1,IF(E7608=0,IF(D7609=1,30,40)*0.18/(2*40),0),0)</f>
        <v/>
      </c>
      <c r="N7609" s="14" t="n">
        <v>0.2</v>
      </c>
      <c r="O7609" s="15">
        <f>K7609*N7609</f>
        <v/>
      </c>
      <c r="P7609">
        <f>IF(E7609=0,0.3,IF(D7609=1,IF(C7609&gt;=Params!$B$13-3,IF(C7609&lt;Params!$B$13,Params!$B$20,0.3),0.3),IF(C7609&gt;=Params!$B$15-3,IF(C7609&lt;Params!$B$15,Params!$B$21,0.3),0.3)))</f>
        <v/>
      </c>
    </row>
    <row r="7610" ht="15" customHeight="1" s="1">
      <c r="A7610" s="9" t="n">
        <v>7607</v>
      </c>
      <c r="B7610" s="6" t="inlineStr">
        <is>
          <t>13/11</t>
        </is>
      </c>
      <c r="C7610" s="6" t="n">
        <v>22</v>
      </c>
      <c r="D7610" s="6" t="n">
        <v>0</v>
      </c>
      <c r="E7610" s="10">
        <f>IF(D7610=1, IF(OR(C7610&lt;10, C7610&gt;=15),1,0), IF(OR(C7610&lt;7, C7610&gt;=18),1,0))</f>
        <v/>
      </c>
      <c r="F7610" s="11" t="n">
        <v>1.042</v>
      </c>
      <c r="G7610" s="12">
        <f>0*8</f>
        <v/>
      </c>
      <c r="H7610" s="12">
        <f>F7610-G7610</f>
        <v/>
      </c>
      <c r="I7610" s="10">
        <f>IF(E7610=0,"Fora",IF(E7609=0,"Carg xar",IF(H7610&lt;0,IF(M7610&lt;0.9,"Carg FV","Stby"),IF(M7610&gt;P7610,"V2H",IF(M7610&lt;0.9,"Carg xar","Stby")))))</f>
        <v/>
      </c>
      <c r="J7610" s="12">
        <f>IF(OR(I7610="Carg FV",I7610="Carg xar"),MIN(IF(I7610="Carg FV",ABS(H7610),7.4),7.4,MAX(0,(0.9-M7610)*40)*0.95),0)</f>
        <v/>
      </c>
      <c r="K7610" s="12">
        <f>IF(I7610="V2H",MIN(MAX(0,H7610),7.4,MAX(0,(M7610-P7610)*40)*0.95),0)</f>
        <v/>
      </c>
      <c r="L7610" s="12">
        <f>IF(E7610=0,0,MAX(0,H7610-K7610))</f>
        <v/>
      </c>
      <c r="M7610" s="13">
        <f>M7609+J7609/40-IF(I7609="V2H",K7609/(0.95*40),0)-IF(E7610=0,IF(E7609=1,IF(D7610=1,30,40)*0.18/(2*40),0),0)-IF(E7610=1,IF(E7609=0,IF(D7610=1,30,40)*0.18/(2*40),0),0)</f>
        <v/>
      </c>
      <c r="N7610" s="14" t="n">
        <v>0.15</v>
      </c>
      <c r="O7610" s="15">
        <f>K7610*N7610</f>
        <v/>
      </c>
      <c r="P7610">
        <f>IF(E7610=0,0.3,IF(D7610=1,IF(C7610&gt;=Params!$B$13-3,IF(C7610&lt;Params!$B$13,Params!$B$20,0.3),0.3),IF(C7610&gt;=Params!$B$15-3,IF(C7610&lt;Params!$B$15,Params!$B$21,0.3),0.3)))</f>
        <v/>
      </c>
    </row>
    <row r="7611" ht="15" customHeight="1" s="1">
      <c r="A7611" s="9" t="n">
        <v>7608</v>
      </c>
      <c r="B7611" s="6" t="inlineStr">
        <is>
          <t>13/11</t>
        </is>
      </c>
      <c r="C7611" s="6" t="n">
        <v>23</v>
      </c>
      <c r="D7611" s="6" t="n">
        <v>0</v>
      </c>
      <c r="E7611" s="10">
        <f>IF(D7611=1, IF(OR(C7611&lt;10, C7611&gt;=15),1,0), IF(OR(C7611&lt;7, C7611&gt;=18),1,0))</f>
        <v/>
      </c>
      <c r="F7611" s="11" t="n">
        <v>1.154</v>
      </c>
      <c r="G7611" s="12">
        <f>0*8</f>
        <v/>
      </c>
      <c r="H7611" s="12">
        <f>F7611-G7611</f>
        <v/>
      </c>
      <c r="I7611" s="10">
        <f>IF(E7611=0,"Fora",IF(E7610=0,"Carg xar",IF(H7611&lt;0,IF(M7611&lt;0.9,"Carg FV","Stby"),IF(M7611&gt;P7611,"V2H",IF(M7611&lt;0.9,"Carg xar","Stby")))))</f>
        <v/>
      </c>
      <c r="J7611" s="12">
        <f>IF(OR(I7611="Carg FV",I7611="Carg xar"),MIN(IF(I7611="Carg FV",ABS(H7611),7.4),7.4,MAX(0,(0.9-M7611)*40)*0.95),0)</f>
        <v/>
      </c>
      <c r="K7611" s="12">
        <f>IF(I7611="V2H",MIN(MAX(0,H7611),7.4,MAX(0,(M7611-P7611)*40)*0.95),0)</f>
        <v/>
      </c>
      <c r="L7611" s="12">
        <f>IF(E7611=0,0,MAX(0,H7611-K7611))</f>
        <v/>
      </c>
      <c r="M7611" s="13">
        <f>M7610+J7610/40-IF(I7610="V2H",K7610/(0.95*40),0)-IF(E7611=0,IF(E7610=1,IF(D7611=1,30,40)*0.18/(2*40),0),0)-IF(E7611=1,IF(E7610=0,IF(D7611=1,30,40)*0.18/(2*40),0),0)</f>
        <v/>
      </c>
      <c r="N7611" s="14" t="n">
        <v>0.15</v>
      </c>
      <c r="O7611" s="15">
        <f>K7611*N7611</f>
        <v/>
      </c>
      <c r="P7611">
        <f>IF(E7611=0,0.3,IF(D7611=1,IF(C7611&gt;=Params!$B$13-3,IF(C7611&lt;Params!$B$13,Params!$B$20,0.3),0.3),IF(C7611&gt;=Params!$B$15-3,IF(C7611&lt;Params!$B$15,Params!$B$21,0.3),0.3)))</f>
        <v/>
      </c>
    </row>
    <row r="7612" ht="15" customHeight="1" s="1">
      <c r="A7612" s="9" t="n">
        <v>7609</v>
      </c>
      <c r="B7612" s="6" t="inlineStr">
        <is>
          <t>14/11</t>
        </is>
      </c>
      <c r="C7612" s="6" t="n">
        <v>0</v>
      </c>
      <c r="D7612" s="6" t="n">
        <v>0</v>
      </c>
      <c r="E7612" s="10">
        <f>IF(D7612=1, IF(OR(C7612&lt;10, C7612&gt;=15),1,0), IF(OR(C7612&lt;7, C7612&gt;=18),1,0))</f>
        <v/>
      </c>
      <c r="F7612" s="11" t="n">
        <v>0.802</v>
      </c>
      <c r="G7612" s="12">
        <f>0*8</f>
        <v/>
      </c>
      <c r="H7612" s="12">
        <f>F7612-G7612</f>
        <v/>
      </c>
      <c r="I7612" s="10">
        <f>IF(E7612=0,"Fora",IF(E7611=0,"Carg xar",IF(H7612&lt;0,IF(M7612&lt;0.9,"Carg FV","Stby"),IF(M7612&gt;P7612,"V2H",IF(M7612&lt;0.9,"Carg xar","Stby")))))</f>
        <v/>
      </c>
      <c r="J7612" s="12">
        <f>IF(OR(I7612="Carg FV",I7612="Carg xar"),MIN(IF(I7612="Carg FV",ABS(H7612),7.4),7.4,MAX(0,(0.9-M7612)*40)*0.95),0)</f>
        <v/>
      </c>
      <c r="K7612" s="12">
        <f>IF(I7612="V2H",MIN(MAX(0,H7612),7.4,MAX(0,(M7612-P7612)*40)*0.95),0)</f>
        <v/>
      </c>
      <c r="L7612" s="12">
        <f>IF(E7612=0,0,MAX(0,H7612-K7612))</f>
        <v/>
      </c>
      <c r="M7612" s="13">
        <f>M7611+J7611/40-IF(I7611="V2H",K7611/(0.95*40),0)-IF(E7612=0,IF(E7611=1,IF(D7612=1,30,40)*0.18/(2*40),0),0)-IF(E7612=1,IF(E7611=0,IF(D7612=1,30,40)*0.18/(2*40),0),0)</f>
        <v/>
      </c>
      <c r="N7612" s="14" t="n">
        <v>0.09</v>
      </c>
      <c r="O7612" s="15">
        <f>K7612*N7612</f>
        <v/>
      </c>
      <c r="P7612">
        <f>IF(E7612=0,0.3,IF(D7612=1,IF(C7612&gt;=Params!$B$13-3,IF(C7612&lt;Params!$B$13,Params!$B$20,0.3),0.3),IF(C7612&gt;=Params!$B$15-3,IF(C7612&lt;Params!$B$15,Params!$B$21,0.3),0.3)))</f>
        <v/>
      </c>
    </row>
    <row r="7613" ht="15" customHeight="1" s="1">
      <c r="A7613" s="9" t="n">
        <v>7610</v>
      </c>
      <c r="B7613" s="6" t="inlineStr">
        <is>
          <t>14/11</t>
        </is>
      </c>
      <c r="C7613" s="6" t="n">
        <v>1</v>
      </c>
      <c r="D7613" s="6" t="n">
        <v>0</v>
      </c>
      <c r="E7613" s="10">
        <f>IF(D7613=1, IF(OR(C7613&lt;10, C7613&gt;=15),1,0), IF(OR(C7613&lt;7, C7613&gt;=18),1,0))</f>
        <v/>
      </c>
      <c r="F7613" s="11" t="n">
        <v>1.754</v>
      </c>
      <c r="G7613" s="12">
        <f>0*8</f>
        <v/>
      </c>
      <c r="H7613" s="12">
        <f>F7613-G7613</f>
        <v/>
      </c>
      <c r="I7613" s="10">
        <f>IF(E7613=0,"Fora",IF(E7612=0,"Carg xar",IF(H7613&lt;0,IF(M7613&lt;0.9,"Carg FV","Stby"),IF(M7613&gt;P7613,"V2H",IF(M7613&lt;0.9,"Carg xar","Stby")))))</f>
        <v/>
      </c>
      <c r="J7613" s="12">
        <f>IF(OR(I7613="Carg FV",I7613="Carg xar"),MIN(IF(I7613="Carg FV",ABS(H7613),7.4),7.4,MAX(0,(0.9-M7613)*40)*0.95),0)</f>
        <v/>
      </c>
      <c r="K7613" s="12">
        <f>IF(I7613="V2H",MIN(MAX(0,H7613),7.4,MAX(0,(M7613-P7613)*40)*0.95),0)</f>
        <v/>
      </c>
      <c r="L7613" s="12">
        <f>IF(E7613=0,0,MAX(0,H7613-K7613))</f>
        <v/>
      </c>
      <c r="M7613" s="13">
        <f>M7612+J7612/40-IF(I7612="V2H",K7612/(0.95*40),0)-IF(E7613=0,IF(E7612=1,IF(D7613=1,30,40)*0.18/(2*40),0),0)-IF(E7613=1,IF(E7612=0,IF(D7613=1,30,40)*0.18/(2*40),0),0)</f>
        <v/>
      </c>
      <c r="N7613" s="14" t="n">
        <v>0.09</v>
      </c>
      <c r="O7613" s="15">
        <f>K7613*N7613</f>
        <v/>
      </c>
      <c r="P7613">
        <f>IF(E7613=0,0.3,IF(D7613=1,IF(C7613&gt;=Params!$B$13-3,IF(C7613&lt;Params!$B$13,Params!$B$20,0.3),0.3),IF(C7613&gt;=Params!$B$15-3,IF(C7613&lt;Params!$B$15,Params!$B$21,0.3),0.3)))</f>
        <v/>
      </c>
    </row>
    <row r="7614" ht="15" customHeight="1" s="1">
      <c r="A7614" s="9" t="n">
        <v>7611</v>
      </c>
      <c r="B7614" s="6" t="inlineStr">
        <is>
          <t>14/11</t>
        </is>
      </c>
      <c r="C7614" s="6" t="n">
        <v>2</v>
      </c>
      <c r="D7614" s="6" t="n">
        <v>0</v>
      </c>
      <c r="E7614" s="10">
        <f>IF(D7614=1, IF(OR(C7614&lt;10, C7614&gt;=15),1,0), IF(OR(C7614&lt;7, C7614&gt;=18),1,0))</f>
        <v/>
      </c>
      <c r="F7614" s="11" t="n">
        <v>1.637</v>
      </c>
      <c r="G7614" s="12">
        <f>0*8</f>
        <v/>
      </c>
      <c r="H7614" s="12">
        <f>F7614-G7614</f>
        <v/>
      </c>
      <c r="I7614" s="10">
        <f>IF(E7614=0,"Fora",IF(E7613=0,"Carg xar",IF(H7614&lt;0,IF(M7614&lt;0.9,"Carg FV","Stby"),IF(M7614&gt;P7614,"V2H",IF(M7614&lt;0.9,"Carg xar","Stby")))))</f>
        <v/>
      </c>
      <c r="J7614" s="12">
        <f>IF(OR(I7614="Carg FV",I7614="Carg xar"),MIN(IF(I7614="Carg FV",ABS(H7614),7.4),7.4,MAX(0,(0.9-M7614)*40)*0.95),0)</f>
        <v/>
      </c>
      <c r="K7614" s="12">
        <f>IF(I7614="V2H",MIN(MAX(0,H7614),7.4,MAX(0,(M7614-P7614)*40)*0.95),0)</f>
        <v/>
      </c>
      <c r="L7614" s="12">
        <f>IF(E7614=0,0,MAX(0,H7614-K7614))</f>
        <v/>
      </c>
      <c r="M7614" s="13">
        <f>M7613+J7613/40-IF(I7613="V2H",K7613/(0.95*40),0)-IF(E7614=0,IF(E7613=1,IF(D7614=1,30,40)*0.18/(2*40),0),0)-IF(E7614=1,IF(E7613=0,IF(D7614=1,30,40)*0.18/(2*40),0),0)</f>
        <v/>
      </c>
      <c r="N7614" s="14" t="n">
        <v>0.09</v>
      </c>
      <c r="O7614" s="15">
        <f>K7614*N7614</f>
        <v/>
      </c>
      <c r="P7614">
        <f>IF(E7614=0,0.3,IF(D7614=1,IF(C7614&gt;=Params!$B$13-3,IF(C7614&lt;Params!$B$13,Params!$B$20,0.3),0.3),IF(C7614&gt;=Params!$B$15-3,IF(C7614&lt;Params!$B$15,Params!$B$21,0.3),0.3)))</f>
        <v/>
      </c>
    </row>
    <row r="7615" ht="15" customHeight="1" s="1">
      <c r="A7615" s="9" t="n">
        <v>7612</v>
      </c>
      <c r="B7615" s="6" t="inlineStr">
        <is>
          <t>14/11</t>
        </is>
      </c>
      <c r="C7615" s="6" t="n">
        <v>3</v>
      </c>
      <c r="D7615" s="6" t="n">
        <v>0</v>
      </c>
      <c r="E7615" s="10">
        <f>IF(D7615=1, IF(OR(C7615&lt;10, C7615&gt;=15),1,0), IF(OR(C7615&lt;7, C7615&gt;=18),1,0))</f>
        <v/>
      </c>
      <c r="F7615" s="11" t="n">
        <v>1.624</v>
      </c>
      <c r="G7615" s="12">
        <f>0*8</f>
        <v/>
      </c>
      <c r="H7615" s="12">
        <f>F7615-G7615</f>
        <v/>
      </c>
      <c r="I7615" s="10">
        <f>IF(E7615=0,"Fora",IF(E7614=0,"Carg xar",IF(H7615&lt;0,IF(M7615&lt;0.9,"Carg FV","Stby"),IF(M7615&gt;P7615,"V2H",IF(M7615&lt;0.9,"Carg xar","Stby")))))</f>
        <v/>
      </c>
      <c r="J7615" s="12">
        <f>IF(OR(I7615="Carg FV",I7615="Carg xar"),MIN(IF(I7615="Carg FV",ABS(H7615),7.4),7.4,MAX(0,(0.9-M7615)*40)*0.95),0)</f>
        <v/>
      </c>
      <c r="K7615" s="12">
        <f>IF(I7615="V2H",MIN(MAX(0,H7615),7.4,MAX(0,(M7615-P7615)*40)*0.95),0)</f>
        <v/>
      </c>
      <c r="L7615" s="12">
        <f>IF(E7615=0,0,MAX(0,H7615-K7615))</f>
        <v/>
      </c>
      <c r="M7615" s="13">
        <f>M7614+J7614/40-IF(I7614="V2H",K7614/(0.95*40),0)-IF(E7615=0,IF(E7614=1,IF(D7615=1,30,40)*0.18/(2*40),0),0)-IF(E7615=1,IF(E7614=0,IF(D7615=1,30,40)*0.18/(2*40),0),0)</f>
        <v/>
      </c>
      <c r="N7615" s="14" t="n">
        <v>0.09</v>
      </c>
      <c r="O7615" s="15">
        <f>K7615*N7615</f>
        <v/>
      </c>
      <c r="P7615">
        <f>IF(E7615=0,0.3,IF(D7615=1,IF(C7615&gt;=Params!$B$13-3,IF(C7615&lt;Params!$B$13,Params!$B$20,0.3),0.3),IF(C7615&gt;=Params!$B$15-3,IF(C7615&lt;Params!$B$15,Params!$B$21,0.3),0.3)))</f>
        <v/>
      </c>
    </row>
    <row r="7616" ht="15" customHeight="1" s="1">
      <c r="A7616" s="9" t="n">
        <v>7613</v>
      </c>
      <c r="B7616" s="6" t="inlineStr">
        <is>
          <t>14/11</t>
        </is>
      </c>
      <c r="C7616" s="6" t="n">
        <v>4</v>
      </c>
      <c r="D7616" s="6" t="n">
        <v>0</v>
      </c>
      <c r="E7616" s="10">
        <f>IF(D7616=1, IF(OR(C7616&lt;10, C7616&gt;=15),1,0), IF(OR(C7616&lt;7, C7616&gt;=18),1,0))</f>
        <v/>
      </c>
      <c r="F7616" s="11" t="n">
        <v>1.468</v>
      </c>
      <c r="G7616" s="12">
        <f>0*8</f>
        <v/>
      </c>
      <c r="H7616" s="12">
        <f>F7616-G7616</f>
        <v/>
      </c>
      <c r="I7616" s="10">
        <f>IF(E7616=0,"Fora",IF(E7615=0,"Carg xar",IF(H7616&lt;0,IF(M7616&lt;0.9,"Carg FV","Stby"),IF(M7616&gt;P7616,"V2H",IF(M7616&lt;0.9,"Carg xar","Stby")))))</f>
        <v/>
      </c>
      <c r="J7616" s="12">
        <f>IF(OR(I7616="Carg FV",I7616="Carg xar"),MIN(IF(I7616="Carg FV",ABS(H7616),7.4),7.4,MAX(0,(0.9-M7616)*40)*0.95),0)</f>
        <v/>
      </c>
      <c r="K7616" s="12">
        <f>IF(I7616="V2H",MIN(MAX(0,H7616),7.4,MAX(0,(M7616-P7616)*40)*0.95),0)</f>
        <v/>
      </c>
      <c r="L7616" s="12">
        <f>IF(E7616=0,0,MAX(0,H7616-K7616))</f>
        <v/>
      </c>
      <c r="M7616" s="13">
        <f>M7615+J7615/40-IF(I7615="V2H",K7615/(0.95*40),0)-IF(E7616=0,IF(E7615=1,IF(D7616=1,30,40)*0.18/(2*40),0),0)-IF(E7616=1,IF(E7615=0,IF(D7616=1,30,40)*0.18/(2*40),0),0)</f>
        <v/>
      </c>
      <c r="N7616" s="14" t="n">
        <v>0.09</v>
      </c>
      <c r="O7616" s="15">
        <f>K7616*N7616</f>
        <v/>
      </c>
      <c r="P7616">
        <f>IF(E7616=0,0.3,IF(D7616=1,IF(C7616&gt;=Params!$B$13-3,IF(C7616&lt;Params!$B$13,Params!$B$20,0.3),0.3),IF(C7616&gt;=Params!$B$15-3,IF(C7616&lt;Params!$B$15,Params!$B$21,0.3),0.3)))</f>
        <v/>
      </c>
    </row>
    <row r="7617" ht="15" customHeight="1" s="1">
      <c r="A7617" s="9" t="n">
        <v>7614</v>
      </c>
      <c r="B7617" s="6" t="inlineStr">
        <is>
          <t>14/11</t>
        </is>
      </c>
      <c r="C7617" s="6" t="n">
        <v>5</v>
      </c>
      <c r="D7617" s="6" t="n">
        <v>0</v>
      </c>
      <c r="E7617" s="10">
        <f>IF(D7617=1, IF(OR(C7617&lt;10, C7617&gt;=15),1,0), IF(OR(C7617&lt;7, C7617&gt;=18),1,0))</f>
        <v/>
      </c>
      <c r="F7617" s="11" t="n">
        <v>1.504</v>
      </c>
      <c r="G7617" s="12">
        <f>0*8</f>
        <v/>
      </c>
      <c r="H7617" s="12">
        <f>F7617-G7617</f>
        <v/>
      </c>
      <c r="I7617" s="10">
        <f>IF(E7617=0,"Fora",IF(E7616=0,"Carg xar",IF(H7617&lt;0,IF(M7617&lt;0.9,"Carg FV","Stby"),IF(M7617&gt;P7617,"V2H",IF(M7617&lt;0.9,"Carg xar","Stby")))))</f>
        <v/>
      </c>
      <c r="J7617" s="12">
        <f>IF(OR(I7617="Carg FV",I7617="Carg xar"),MIN(IF(I7617="Carg FV",ABS(H7617),7.4),7.4,MAX(0,(0.9-M7617)*40)*0.95),0)</f>
        <v/>
      </c>
      <c r="K7617" s="12">
        <f>IF(I7617="V2H",MIN(MAX(0,H7617),7.4,MAX(0,(M7617-P7617)*40)*0.95),0)</f>
        <v/>
      </c>
      <c r="L7617" s="12">
        <f>IF(E7617=0,0,MAX(0,H7617-K7617))</f>
        <v/>
      </c>
      <c r="M7617" s="13">
        <f>M7616+J7616/40-IF(I7616="V2H",K7616/(0.95*40),0)-IF(E7617=0,IF(E7616=1,IF(D7617=1,30,40)*0.18/(2*40),0),0)-IF(E7617=1,IF(E7616=0,IF(D7617=1,30,40)*0.18/(2*40),0),0)</f>
        <v/>
      </c>
      <c r="N7617" s="14" t="n">
        <v>0.09</v>
      </c>
      <c r="O7617" s="15">
        <f>K7617*N7617</f>
        <v/>
      </c>
      <c r="P7617">
        <f>IF(E7617=0,0.3,IF(D7617=1,IF(C7617&gt;=Params!$B$13-3,IF(C7617&lt;Params!$B$13,Params!$B$20,0.3),0.3),IF(C7617&gt;=Params!$B$15-3,IF(C7617&lt;Params!$B$15,Params!$B$21,0.3),0.3)))</f>
        <v/>
      </c>
    </row>
    <row r="7618" ht="15" customHeight="1" s="1">
      <c r="A7618" s="9" t="n">
        <v>7615</v>
      </c>
      <c r="B7618" s="6" t="inlineStr">
        <is>
          <t>14/11</t>
        </is>
      </c>
      <c r="C7618" s="6" t="n">
        <v>6</v>
      </c>
      <c r="D7618" s="6" t="n">
        <v>0</v>
      </c>
      <c r="E7618" s="10">
        <f>IF(D7618=1, IF(OR(C7618&lt;10, C7618&gt;=15),1,0), IF(OR(C7618&lt;7, C7618&gt;=18),1,0))</f>
        <v/>
      </c>
      <c r="F7618" s="11" t="n">
        <v>1.576</v>
      </c>
      <c r="G7618" s="12">
        <f>0*8</f>
        <v/>
      </c>
      <c r="H7618" s="12">
        <f>F7618-G7618</f>
        <v/>
      </c>
      <c r="I7618" s="10">
        <f>IF(E7618=0,"Fora",IF(E7617=0,"Carg xar",IF(H7618&lt;0,IF(M7618&lt;0.9,"Carg FV","Stby"),IF(M7618&gt;P7618,"V2H",IF(M7618&lt;0.9,"Carg xar","Stby")))))</f>
        <v/>
      </c>
      <c r="J7618" s="12">
        <f>IF(OR(I7618="Carg FV",I7618="Carg xar"),MIN(IF(I7618="Carg FV",ABS(H7618),7.4),7.4,MAX(0,(0.9-M7618)*40)*0.95),0)</f>
        <v/>
      </c>
      <c r="K7618" s="12">
        <f>IF(I7618="V2H",MIN(MAX(0,H7618),7.4,MAX(0,(M7618-P7618)*40)*0.95),0)</f>
        <v/>
      </c>
      <c r="L7618" s="12">
        <f>IF(E7618=0,0,MAX(0,H7618-K7618))</f>
        <v/>
      </c>
      <c r="M7618" s="13">
        <f>M7617+J7617/40-IF(I7617="V2H",K7617/(0.95*40),0)-IF(E7618=0,IF(E7617=1,IF(D7618=1,30,40)*0.18/(2*40),0),0)-IF(E7618=1,IF(E7617=0,IF(D7618=1,30,40)*0.18/(2*40),0),0)</f>
        <v/>
      </c>
      <c r="N7618" s="14" t="n">
        <v>0.09</v>
      </c>
      <c r="O7618" s="15">
        <f>K7618*N7618</f>
        <v/>
      </c>
      <c r="P7618">
        <f>IF(E7618=0,0.3,IF(D7618=1,IF(C7618&gt;=Params!$B$13-3,IF(C7618&lt;Params!$B$13,Params!$B$20,0.3),0.3),IF(C7618&gt;=Params!$B$15-3,IF(C7618&lt;Params!$B$15,Params!$B$21,0.3),0.3)))</f>
        <v/>
      </c>
    </row>
    <row r="7619" ht="15" customHeight="1" s="1">
      <c r="A7619" s="9" t="n">
        <v>7616</v>
      </c>
      <c r="B7619" s="6" t="inlineStr">
        <is>
          <t>14/11</t>
        </is>
      </c>
      <c r="C7619" s="6" t="n">
        <v>7</v>
      </c>
      <c r="D7619" s="6" t="n">
        <v>0</v>
      </c>
      <c r="E7619" s="10">
        <f>IF(D7619=1, IF(OR(C7619&lt;10, C7619&gt;=15),1,0), IF(OR(C7619&lt;7, C7619&gt;=18),1,0))</f>
        <v/>
      </c>
      <c r="F7619" s="11" t="n">
        <v>2.402</v>
      </c>
      <c r="G7619" s="12">
        <f>0*8</f>
        <v/>
      </c>
      <c r="H7619" s="12">
        <f>F7619-G7619</f>
        <v/>
      </c>
      <c r="I7619" s="10">
        <f>IF(E7619=0,"Fora",IF(E7618=0,"Carg xar",IF(H7619&lt;0,IF(M7619&lt;0.9,"Carg FV","Stby"),IF(M7619&gt;P7619,"V2H",IF(M7619&lt;0.9,"Carg xar","Stby")))))</f>
        <v/>
      </c>
      <c r="J7619" s="12">
        <f>IF(OR(I7619="Carg FV",I7619="Carg xar"),MIN(IF(I7619="Carg FV",ABS(H7619),7.4),7.4,MAX(0,(0.9-M7619)*40)*0.95),0)</f>
        <v/>
      </c>
      <c r="K7619" s="12">
        <f>IF(I7619="V2H",MIN(MAX(0,H7619),7.4,MAX(0,(M7619-P7619)*40)*0.95),0)</f>
        <v/>
      </c>
      <c r="L7619" s="12">
        <f>IF(E7619=0,0,MAX(0,H7619-K7619))</f>
        <v/>
      </c>
      <c r="M7619" s="13">
        <f>M7618+J7618/40-IF(I7618="V2H",K7618/(0.95*40),0)-IF(E7619=0,IF(E7618=1,IF(D7619=1,30,40)*0.18/(2*40),0),0)-IF(E7619=1,IF(E7618=0,IF(D7619=1,30,40)*0.18/(2*40),0),0)</f>
        <v/>
      </c>
      <c r="N7619" s="14" t="n">
        <v>0.09</v>
      </c>
      <c r="O7619" s="15">
        <f>K7619*N7619</f>
        <v/>
      </c>
      <c r="P7619">
        <f>IF(E7619=0,0.3,IF(D7619=1,IF(C7619&gt;=Params!$B$13-3,IF(C7619&lt;Params!$B$13,Params!$B$20,0.3),0.3),IF(C7619&gt;=Params!$B$15-3,IF(C7619&lt;Params!$B$15,Params!$B$21,0.3),0.3)))</f>
        <v/>
      </c>
    </row>
    <row r="7620" ht="15" customHeight="1" s="1">
      <c r="A7620" s="9" t="n">
        <v>7617</v>
      </c>
      <c r="B7620" s="6" t="inlineStr">
        <is>
          <t>14/11</t>
        </is>
      </c>
      <c r="C7620" s="6" t="n">
        <v>8</v>
      </c>
      <c r="D7620" s="6" t="n">
        <v>0</v>
      </c>
      <c r="E7620" s="10">
        <f>IF(D7620=1, IF(OR(C7620&lt;10, C7620&gt;=15),1,0), IF(OR(C7620&lt;7, C7620&gt;=18),1,0))</f>
        <v/>
      </c>
      <c r="F7620" s="11" t="n">
        <v>1.421</v>
      </c>
      <c r="G7620" s="12">
        <f>0.08*8</f>
        <v/>
      </c>
      <c r="H7620" s="12">
        <f>F7620-G7620</f>
        <v/>
      </c>
      <c r="I7620" s="10">
        <f>IF(E7620=0,"Fora",IF(E7619=0,"Carg xar",IF(H7620&lt;0,IF(M7620&lt;0.9,"Carg FV","Stby"),IF(M7620&gt;P7620,"V2H",IF(M7620&lt;0.9,"Carg xar","Stby")))))</f>
        <v/>
      </c>
      <c r="J7620" s="12">
        <f>IF(OR(I7620="Carg FV",I7620="Carg xar"),MIN(IF(I7620="Carg FV",ABS(H7620),7.4),7.4,MAX(0,(0.9-M7620)*40)*0.95),0)</f>
        <v/>
      </c>
      <c r="K7620" s="12">
        <f>IF(I7620="V2H",MIN(MAX(0,H7620),7.4,MAX(0,(M7620-P7620)*40)*0.95),0)</f>
        <v/>
      </c>
      <c r="L7620" s="12">
        <f>IF(E7620=0,0,MAX(0,H7620-K7620))</f>
        <v/>
      </c>
      <c r="M7620" s="13">
        <f>M7619+J7619/40-IF(I7619="V2H",K7619/(0.95*40),0)-IF(E7620=0,IF(E7619=1,IF(D7620=1,30,40)*0.18/(2*40),0),0)-IF(E7620=1,IF(E7619=0,IF(D7620=1,30,40)*0.18/(2*40),0),0)</f>
        <v/>
      </c>
      <c r="N7620" s="14" t="n">
        <v>0.15</v>
      </c>
      <c r="O7620" s="15">
        <f>K7620*N7620</f>
        <v/>
      </c>
      <c r="P7620">
        <f>IF(E7620=0,0.3,IF(D7620=1,IF(C7620&gt;=Params!$B$13-3,IF(C7620&lt;Params!$B$13,Params!$B$20,0.3),0.3),IF(C7620&gt;=Params!$B$15-3,IF(C7620&lt;Params!$B$15,Params!$B$21,0.3),0.3)))</f>
        <v/>
      </c>
    </row>
    <row r="7621" ht="15" customHeight="1" s="1">
      <c r="A7621" s="9" t="n">
        <v>7618</v>
      </c>
      <c r="B7621" s="6" t="inlineStr">
        <is>
          <t>14/11</t>
        </is>
      </c>
      <c r="C7621" s="6" t="n">
        <v>9</v>
      </c>
      <c r="D7621" s="6" t="n">
        <v>0</v>
      </c>
      <c r="E7621" s="10">
        <f>IF(D7621=1, IF(OR(C7621&lt;10, C7621&gt;=15),1,0), IF(OR(C7621&lt;7, C7621&gt;=18),1,0))</f>
        <v/>
      </c>
      <c r="F7621" s="11" t="n">
        <v>0.474</v>
      </c>
      <c r="G7621" s="12">
        <f>0.22*8</f>
        <v/>
      </c>
      <c r="H7621" s="12">
        <f>F7621-G7621</f>
        <v/>
      </c>
      <c r="I7621" s="10">
        <f>IF(E7621=0,"Fora",IF(E7620=0,"Carg xar",IF(H7621&lt;0,IF(M7621&lt;0.9,"Carg FV","Stby"),IF(M7621&gt;P7621,"V2H",IF(M7621&lt;0.9,"Carg xar","Stby")))))</f>
        <v/>
      </c>
      <c r="J7621" s="12">
        <f>IF(OR(I7621="Carg FV",I7621="Carg xar"),MIN(IF(I7621="Carg FV",ABS(H7621),7.4),7.4,MAX(0,(0.9-M7621)*40)*0.95),0)</f>
        <v/>
      </c>
      <c r="K7621" s="12">
        <f>IF(I7621="V2H",MIN(MAX(0,H7621),7.4,MAX(0,(M7621-P7621)*40)*0.95),0)</f>
        <v/>
      </c>
      <c r="L7621" s="12">
        <f>IF(E7621=0,0,MAX(0,H7621-K7621))</f>
        <v/>
      </c>
      <c r="M7621" s="13">
        <f>M7620+J7620/40-IF(I7620="V2H",K7620/(0.95*40),0)-IF(E7621=0,IF(E7620=1,IF(D7621=1,30,40)*0.18/(2*40),0),0)-IF(E7621=1,IF(E7620=0,IF(D7621=1,30,40)*0.18/(2*40),0),0)</f>
        <v/>
      </c>
      <c r="N7621" s="14" t="n">
        <v>0.15</v>
      </c>
      <c r="O7621" s="15">
        <f>K7621*N7621</f>
        <v/>
      </c>
      <c r="P7621">
        <f>IF(E7621=0,0.3,IF(D7621=1,IF(C7621&gt;=Params!$B$13-3,IF(C7621&lt;Params!$B$13,Params!$B$20,0.3),0.3),IF(C7621&gt;=Params!$B$15-3,IF(C7621&lt;Params!$B$15,Params!$B$21,0.3),0.3)))</f>
        <v/>
      </c>
    </row>
    <row r="7622" ht="15" customHeight="1" s="1">
      <c r="A7622" s="9" t="n">
        <v>7619</v>
      </c>
      <c r="B7622" s="6" t="inlineStr">
        <is>
          <t>14/11</t>
        </is>
      </c>
      <c r="C7622" s="6" t="n">
        <v>10</v>
      </c>
      <c r="D7622" s="6" t="n">
        <v>0</v>
      </c>
      <c r="E7622" s="10">
        <f>IF(D7622=1, IF(OR(C7622&lt;10, C7622&gt;=15),1,0), IF(OR(C7622&lt;7, C7622&gt;=18),1,0))</f>
        <v/>
      </c>
      <c r="F7622" s="11" t="n">
        <v>0.514</v>
      </c>
      <c r="G7622" s="12">
        <f>0.4*8</f>
        <v/>
      </c>
      <c r="H7622" s="12">
        <f>F7622-G7622</f>
        <v/>
      </c>
      <c r="I7622" s="10">
        <f>IF(E7622=0,"Fora",IF(E7621=0,"Carg xar",IF(H7622&lt;0,IF(M7622&lt;0.9,"Carg FV","Stby"),IF(M7622&gt;P7622,"V2H",IF(M7622&lt;0.9,"Carg xar","Stby")))))</f>
        <v/>
      </c>
      <c r="J7622" s="12">
        <f>IF(OR(I7622="Carg FV",I7622="Carg xar"),MIN(IF(I7622="Carg FV",ABS(H7622),7.4),7.4,MAX(0,(0.9-M7622)*40)*0.95),0)</f>
        <v/>
      </c>
      <c r="K7622" s="12">
        <f>IF(I7622="V2H",MIN(MAX(0,H7622),7.4,MAX(0,(M7622-P7622)*40)*0.95),0)</f>
        <v/>
      </c>
      <c r="L7622" s="12">
        <f>IF(E7622=0,0,MAX(0,H7622-K7622))</f>
        <v/>
      </c>
      <c r="M7622" s="13">
        <f>M7621+J7621/40-IF(I7621="V2H",K7621/(0.95*40),0)-IF(E7622=0,IF(E7621=1,IF(D7622=1,30,40)*0.18/(2*40),0),0)-IF(E7622=1,IF(E7621=0,IF(D7622=1,30,40)*0.18/(2*40),0),0)</f>
        <v/>
      </c>
      <c r="N7622" s="14" t="n">
        <v>0.2</v>
      </c>
      <c r="O7622" s="15">
        <f>K7622*N7622</f>
        <v/>
      </c>
      <c r="P7622">
        <f>IF(E7622=0,0.3,IF(D7622=1,IF(C7622&gt;=Params!$B$13-3,IF(C7622&lt;Params!$B$13,Params!$B$20,0.3),0.3),IF(C7622&gt;=Params!$B$15-3,IF(C7622&lt;Params!$B$15,Params!$B$21,0.3),0.3)))</f>
        <v/>
      </c>
    </row>
    <row r="7623" ht="15" customHeight="1" s="1">
      <c r="A7623" s="9" t="n">
        <v>7620</v>
      </c>
      <c r="B7623" s="6" t="inlineStr">
        <is>
          <t>14/11</t>
        </is>
      </c>
      <c r="C7623" s="6" t="n">
        <v>11</v>
      </c>
      <c r="D7623" s="6" t="n">
        <v>0</v>
      </c>
      <c r="E7623" s="10">
        <f>IF(D7623=1, IF(OR(C7623&lt;10, C7623&gt;=15),1,0), IF(OR(C7623&lt;7, C7623&gt;=18),1,0))</f>
        <v/>
      </c>
      <c r="F7623" s="11" t="n">
        <v>0</v>
      </c>
      <c r="G7623" s="12">
        <f>0.52*8</f>
        <v/>
      </c>
      <c r="H7623" s="12">
        <f>F7623-G7623</f>
        <v/>
      </c>
      <c r="I7623" s="10">
        <f>IF(E7623=0,"Fora",IF(E7622=0,"Carg xar",IF(H7623&lt;0,IF(M7623&lt;0.9,"Carg FV","Stby"),IF(M7623&gt;P7623,"V2H",IF(M7623&lt;0.9,"Carg xar","Stby")))))</f>
        <v/>
      </c>
      <c r="J7623" s="12">
        <f>IF(OR(I7623="Carg FV",I7623="Carg xar"),MIN(IF(I7623="Carg FV",ABS(H7623),7.4),7.4,MAX(0,(0.9-M7623)*40)*0.95),0)</f>
        <v/>
      </c>
      <c r="K7623" s="12">
        <f>IF(I7623="V2H",MIN(MAX(0,H7623),7.4,MAX(0,(M7623-P7623)*40)*0.95),0)</f>
        <v/>
      </c>
      <c r="L7623" s="12">
        <f>IF(E7623=0,0,MAX(0,H7623-K7623))</f>
        <v/>
      </c>
      <c r="M7623" s="13">
        <f>M7622+J7622/40-IF(I7622="V2H",K7622/(0.95*40),0)-IF(E7623=0,IF(E7622=1,IF(D7623=1,30,40)*0.18/(2*40),0),0)-IF(E7623=1,IF(E7622=0,IF(D7623=1,30,40)*0.18/(2*40),0),0)</f>
        <v/>
      </c>
      <c r="N7623" s="14" t="n">
        <v>0.2</v>
      </c>
      <c r="O7623" s="15">
        <f>K7623*N7623</f>
        <v/>
      </c>
      <c r="P7623">
        <f>IF(E7623=0,0.3,IF(D7623=1,IF(C7623&gt;=Params!$B$13-3,IF(C7623&lt;Params!$B$13,Params!$B$20,0.3),0.3),IF(C7623&gt;=Params!$B$15-3,IF(C7623&lt;Params!$B$15,Params!$B$21,0.3),0.3)))</f>
        <v/>
      </c>
    </row>
    <row r="7624" ht="15" customHeight="1" s="1">
      <c r="A7624" s="9" t="n">
        <v>7621</v>
      </c>
      <c r="B7624" s="6" t="inlineStr">
        <is>
          <t>14/11</t>
        </is>
      </c>
      <c r="C7624" s="6" t="n">
        <v>12</v>
      </c>
      <c r="D7624" s="6" t="n">
        <v>0</v>
      </c>
      <c r="E7624" s="10">
        <f>IF(D7624=1, IF(OR(C7624&lt;10, C7624&gt;=15),1,0), IF(OR(C7624&lt;7, C7624&gt;=18),1,0))</f>
        <v/>
      </c>
      <c r="F7624" s="11" t="n">
        <v>0.448</v>
      </c>
      <c r="G7624" s="12">
        <f>0.58*8</f>
        <v/>
      </c>
      <c r="H7624" s="12">
        <f>F7624-G7624</f>
        <v/>
      </c>
      <c r="I7624" s="10">
        <f>IF(E7624=0,"Fora",IF(E7623=0,"Carg xar",IF(H7624&lt;0,IF(M7624&lt;0.9,"Carg FV","Stby"),IF(M7624&gt;P7624,"V2H",IF(M7624&lt;0.9,"Carg xar","Stby")))))</f>
        <v/>
      </c>
      <c r="J7624" s="12">
        <f>IF(OR(I7624="Carg FV",I7624="Carg xar"),MIN(IF(I7624="Carg FV",ABS(H7624),7.4),7.4,MAX(0,(0.9-M7624)*40)*0.95),0)</f>
        <v/>
      </c>
      <c r="K7624" s="12">
        <f>IF(I7624="V2H",MIN(MAX(0,H7624),7.4,MAX(0,(M7624-P7624)*40)*0.95),0)</f>
        <v/>
      </c>
      <c r="L7624" s="12">
        <f>IF(E7624=0,0,MAX(0,H7624-K7624))</f>
        <v/>
      </c>
      <c r="M7624" s="13">
        <f>M7623+J7623/40-IF(I7623="V2H",K7623/(0.95*40),0)-IF(E7624=0,IF(E7623=1,IF(D7624=1,30,40)*0.18/(2*40),0),0)-IF(E7624=1,IF(E7623=0,IF(D7624=1,30,40)*0.18/(2*40),0),0)</f>
        <v/>
      </c>
      <c r="N7624" s="14" t="n">
        <v>0.2</v>
      </c>
      <c r="O7624" s="15">
        <f>K7624*N7624</f>
        <v/>
      </c>
      <c r="P7624">
        <f>IF(E7624=0,0.3,IF(D7624=1,IF(C7624&gt;=Params!$B$13-3,IF(C7624&lt;Params!$B$13,Params!$B$20,0.3),0.3),IF(C7624&gt;=Params!$B$15-3,IF(C7624&lt;Params!$B$15,Params!$B$21,0.3),0.3)))</f>
        <v/>
      </c>
    </row>
    <row r="7625" ht="15" customHeight="1" s="1">
      <c r="A7625" s="9" t="n">
        <v>7622</v>
      </c>
      <c r="B7625" s="6" t="inlineStr">
        <is>
          <t>14/11</t>
        </is>
      </c>
      <c r="C7625" s="6" t="n">
        <v>13</v>
      </c>
      <c r="D7625" s="6" t="n">
        <v>0</v>
      </c>
      <c r="E7625" s="10">
        <f>IF(D7625=1, IF(OR(C7625&lt;10, C7625&gt;=15),1,0), IF(OR(C7625&lt;7, C7625&gt;=18),1,0))</f>
        <v/>
      </c>
      <c r="F7625" s="11" t="n">
        <v>0</v>
      </c>
      <c r="G7625" s="12">
        <f>0.55*8</f>
        <v/>
      </c>
      <c r="H7625" s="12">
        <f>F7625-G7625</f>
        <v/>
      </c>
      <c r="I7625" s="10">
        <f>IF(E7625=0,"Fora",IF(E7624=0,"Carg xar",IF(H7625&lt;0,IF(M7625&lt;0.9,"Carg FV","Stby"),IF(M7625&gt;P7625,"V2H",IF(M7625&lt;0.9,"Carg xar","Stby")))))</f>
        <v/>
      </c>
      <c r="J7625" s="12">
        <f>IF(OR(I7625="Carg FV",I7625="Carg xar"),MIN(IF(I7625="Carg FV",ABS(H7625),7.4),7.4,MAX(0,(0.9-M7625)*40)*0.95),0)</f>
        <v/>
      </c>
      <c r="K7625" s="12">
        <f>IF(I7625="V2H",MIN(MAX(0,H7625),7.4,MAX(0,(M7625-P7625)*40)*0.95),0)</f>
        <v/>
      </c>
      <c r="L7625" s="12">
        <f>IF(E7625=0,0,MAX(0,H7625-K7625))</f>
        <v/>
      </c>
      <c r="M7625" s="13">
        <f>M7624+J7624/40-IF(I7624="V2H",K7624/(0.95*40),0)-IF(E7625=0,IF(E7624=1,IF(D7625=1,30,40)*0.18/(2*40),0),0)-IF(E7625=1,IF(E7624=0,IF(D7625=1,30,40)*0.18/(2*40),0),0)</f>
        <v/>
      </c>
      <c r="N7625" s="14" t="n">
        <v>0.2</v>
      </c>
      <c r="O7625" s="15">
        <f>K7625*N7625</f>
        <v/>
      </c>
      <c r="P7625">
        <f>IF(E7625=0,0.3,IF(D7625=1,IF(C7625&gt;=Params!$B$13-3,IF(C7625&lt;Params!$B$13,Params!$B$20,0.3),0.3),IF(C7625&gt;=Params!$B$15-3,IF(C7625&lt;Params!$B$15,Params!$B$21,0.3),0.3)))</f>
        <v/>
      </c>
    </row>
    <row r="7626" ht="15" customHeight="1" s="1">
      <c r="A7626" s="9" t="n">
        <v>7623</v>
      </c>
      <c r="B7626" s="6" t="inlineStr">
        <is>
          <t>14/11</t>
        </is>
      </c>
      <c r="C7626" s="6" t="n">
        <v>14</v>
      </c>
      <c r="D7626" s="6" t="n">
        <v>0</v>
      </c>
      <c r="E7626" s="10">
        <f>IF(D7626=1, IF(OR(C7626&lt;10, C7626&gt;=15),1,0), IF(OR(C7626&lt;7, C7626&gt;=18),1,0))</f>
        <v/>
      </c>
      <c r="F7626" s="11" t="n">
        <v>0.161</v>
      </c>
      <c r="G7626" s="12">
        <f>0.42*8</f>
        <v/>
      </c>
      <c r="H7626" s="12">
        <f>F7626-G7626</f>
        <v/>
      </c>
      <c r="I7626" s="10">
        <f>IF(E7626=0,"Fora",IF(E7625=0,"Carg xar",IF(H7626&lt;0,IF(M7626&lt;0.9,"Carg FV","Stby"),IF(M7626&gt;P7626,"V2H",IF(M7626&lt;0.9,"Carg xar","Stby")))))</f>
        <v/>
      </c>
      <c r="J7626" s="12">
        <f>IF(OR(I7626="Carg FV",I7626="Carg xar"),MIN(IF(I7626="Carg FV",ABS(H7626),7.4),7.4,MAX(0,(0.9-M7626)*40)*0.95),0)</f>
        <v/>
      </c>
      <c r="K7626" s="12">
        <f>IF(I7626="V2H",MIN(MAX(0,H7626),7.4,MAX(0,(M7626-P7626)*40)*0.95),0)</f>
        <v/>
      </c>
      <c r="L7626" s="12">
        <f>IF(E7626=0,0,MAX(0,H7626-K7626))</f>
        <v/>
      </c>
      <c r="M7626" s="13">
        <f>M7625+J7625/40-IF(I7625="V2H",K7625/(0.95*40),0)-IF(E7626=0,IF(E7625=1,IF(D7626=1,30,40)*0.18/(2*40),0),0)-IF(E7626=1,IF(E7625=0,IF(D7626=1,30,40)*0.18/(2*40),0),0)</f>
        <v/>
      </c>
      <c r="N7626" s="14" t="n">
        <v>0.15</v>
      </c>
      <c r="O7626" s="15">
        <f>K7626*N7626</f>
        <v/>
      </c>
      <c r="P7626">
        <f>IF(E7626=0,0.3,IF(D7626=1,IF(C7626&gt;=Params!$B$13-3,IF(C7626&lt;Params!$B$13,Params!$B$20,0.3),0.3),IF(C7626&gt;=Params!$B$15-3,IF(C7626&lt;Params!$B$15,Params!$B$21,0.3),0.3)))</f>
        <v/>
      </c>
    </row>
    <row r="7627" ht="15" customHeight="1" s="1">
      <c r="A7627" s="9" t="n">
        <v>7624</v>
      </c>
      <c r="B7627" s="6" t="inlineStr">
        <is>
          <t>14/11</t>
        </is>
      </c>
      <c r="C7627" s="6" t="n">
        <v>15</v>
      </c>
      <c r="D7627" s="6" t="n">
        <v>0</v>
      </c>
      <c r="E7627" s="10">
        <f>IF(D7627=1, IF(OR(C7627&lt;10, C7627&gt;=15),1,0), IF(OR(C7627&lt;7, C7627&gt;=18),1,0))</f>
        <v/>
      </c>
      <c r="F7627" s="11" t="n">
        <v>0.469</v>
      </c>
      <c r="G7627" s="12">
        <f>0.25*8</f>
        <v/>
      </c>
      <c r="H7627" s="12">
        <f>F7627-G7627</f>
        <v/>
      </c>
      <c r="I7627" s="10">
        <f>IF(E7627=0,"Fora",IF(E7626=0,"Carg xar",IF(H7627&lt;0,IF(M7627&lt;0.9,"Carg FV","Stby"),IF(M7627&gt;P7627,"V2H",IF(M7627&lt;0.9,"Carg xar","Stby")))))</f>
        <v/>
      </c>
      <c r="J7627" s="12">
        <f>IF(OR(I7627="Carg FV",I7627="Carg xar"),MIN(IF(I7627="Carg FV",ABS(H7627),7.4),7.4,MAX(0,(0.9-M7627)*40)*0.95),0)</f>
        <v/>
      </c>
      <c r="K7627" s="12">
        <f>IF(I7627="V2H",MIN(MAX(0,H7627),7.4,MAX(0,(M7627-P7627)*40)*0.95),0)</f>
        <v/>
      </c>
      <c r="L7627" s="12">
        <f>IF(E7627=0,0,MAX(0,H7627-K7627))</f>
        <v/>
      </c>
      <c r="M7627" s="13">
        <f>M7626+J7626/40-IF(I7626="V2H",K7626/(0.95*40),0)-IF(E7627=0,IF(E7626=1,IF(D7627=1,30,40)*0.18/(2*40),0),0)-IF(E7627=1,IF(E7626=0,IF(D7627=1,30,40)*0.18/(2*40),0),0)</f>
        <v/>
      </c>
      <c r="N7627" s="14" t="n">
        <v>0.15</v>
      </c>
      <c r="O7627" s="15">
        <f>K7627*N7627</f>
        <v/>
      </c>
      <c r="P7627">
        <f>IF(E7627=0,0.3,IF(D7627=1,IF(C7627&gt;=Params!$B$13-3,IF(C7627&lt;Params!$B$13,Params!$B$20,0.3),0.3),IF(C7627&gt;=Params!$B$15-3,IF(C7627&lt;Params!$B$15,Params!$B$21,0.3),0.3)))</f>
        <v/>
      </c>
    </row>
    <row r="7628" ht="15" customHeight="1" s="1">
      <c r="A7628" s="9" t="n">
        <v>7625</v>
      </c>
      <c r="B7628" s="6" t="inlineStr">
        <is>
          <t>14/11</t>
        </is>
      </c>
      <c r="C7628" s="6" t="n">
        <v>16</v>
      </c>
      <c r="D7628" s="6" t="n">
        <v>0</v>
      </c>
      <c r="E7628" s="10">
        <f>IF(D7628=1, IF(OR(C7628&lt;10, C7628&gt;=15),1,0), IF(OR(C7628&lt;7, C7628&gt;=18),1,0))</f>
        <v/>
      </c>
      <c r="F7628" s="11" t="n">
        <v>1.999</v>
      </c>
      <c r="G7628" s="12">
        <f>0.08*8</f>
        <v/>
      </c>
      <c r="H7628" s="12">
        <f>F7628-G7628</f>
        <v/>
      </c>
      <c r="I7628" s="10">
        <f>IF(E7628=0,"Fora",IF(E7627=0,"Carg xar",IF(H7628&lt;0,IF(M7628&lt;0.9,"Carg FV","Stby"),IF(M7628&gt;P7628,"V2H",IF(M7628&lt;0.9,"Carg xar","Stby")))))</f>
        <v/>
      </c>
      <c r="J7628" s="12">
        <f>IF(OR(I7628="Carg FV",I7628="Carg xar"),MIN(IF(I7628="Carg FV",ABS(H7628),7.4),7.4,MAX(0,(0.9-M7628)*40)*0.95),0)</f>
        <v/>
      </c>
      <c r="K7628" s="12">
        <f>IF(I7628="V2H",MIN(MAX(0,H7628),7.4,MAX(0,(M7628-P7628)*40)*0.95),0)</f>
        <v/>
      </c>
      <c r="L7628" s="12">
        <f>IF(E7628=0,0,MAX(0,H7628-K7628))</f>
        <v/>
      </c>
      <c r="M7628" s="13">
        <f>M7627+J7627/40-IF(I7627="V2H",K7627/(0.95*40),0)-IF(E7628=0,IF(E7627=1,IF(D7628=1,30,40)*0.18/(2*40),0),0)-IF(E7628=1,IF(E7627=0,IF(D7628=1,30,40)*0.18/(2*40),0),0)</f>
        <v/>
      </c>
      <c r="N7628" s="14" t="n">
        <v>0.15</v>
      </c>
      <c r="O7628" s="15">
        <f>K7628*N7628</f>
        <v/>
      </c>
      <c r="P7628">
        <f>IF(E7628=0,0.3,IF(D7628=1,IF(C7628&gt;=Params!$B$13-3,IF(C7628&lt;Params!$B$13,Params!$B$20,0.3),0.3),IF(C7628&gt;=Params!$B$15-3,IF(C7628&lt;Params!$B$15,Params!$B$21,0.3),0.3)))</f>
        <v/>
      </c>
    </row>
    <row r="7629" ht="15" customHeight="1" s="1">
      <c r="A7629" s="9" t="n">
        <v>7626</v>
      </c>
      <c r="B7629" s="6" t="inlineStr">
        <is>
          <t>14/11</t>
        </is>
      </c>
      <c r="C7629" s="6" t="n">
        <v>17</v>
      </c>
      <c r="D7629" s="6" t="n">
        <v>0</v>
      </c>
      <c r="E7629" s="10">
        <f>IF(D7629=1, IF(OR(C7629&lt;10, C7629&gt;=15),1,0), IF(OR(C7629&lt;7, C7629&gt;=18),1,0))</f>
        <v/>
      </c>
      <c r="F7629" s="11" t="n">
        <v>1.165</v>
      </c>
      <c r="G7629" s="12">
        <f>0*8</f>
        <v/>
      </c>
      <c r="H7629" s="12">
        <f>F7629-G7629</f>
        <v/>
      </c>
      <c r="I7629" s="10">
        <f>IF(E7629=0,"Fora",IF(E7628=0,"Carg xar",IF(H7629&lt;0,IF(M7629&lt;0.9,"Carg FV","Stby"),IF(M7629&gt;P7629,"V2H",IF(M7629&lt;0.9,"Carg xar","Stby")))))</f>
        <v/>
      </c>
      <c r="J7629" s="12">
        <f>IF(OR(I7629="Carg FV",I7629="Carg xar"),MIN(IF(I7629="Carg FV",ABS(H7629),7.4),7.4,MAX(0,(0.9-M7629)*40)*0.95),0)</f>
        <v/>
      </c>
      <c r="K7629" s="12">
        <f>IF(I7629="V2H",MIN(MAX(0,H7629),7.4,MAX(0,(M7629-P7629)*40)*0.95),0)</f>
        <v/>
      </c>
      <c r="L7629" s="12">
        <f>IF(E7629=0,0,MAX(0,H7629-K7629))</f>
        <v/>
      </c>
      <c r="M7629" s="13">
        <f>M7628+J7628/40-IF(I7628="V2H",K7628/(0.95*40),0)-IF(E7629=0,IF(E7628=1,IF(D7629=1,30,40)*0.18/(2*40),0),0)-IF(E7629=1,IF(E7628=0,IF(D7629=1,30,40)*0.18/(2*40),0),0)</f>
        <v/>
      </c>
      <c r="N7629" s="14" t="n">
        <v>0.15</v>
      </c>
      <c r="O7629" s="15">
        <f>K7629*N7629</f>
        <v/>
      </c>
      <c r="P7629">
        <f>IF(E7629=0,0.3,IF(D7629=1,IF(C7629&gt;=Params!$B$13-3,IF(C7629&lt;Params!$B$13,Params!$B$20,0.3),0.3),IF(C7629&gt;=Params!$B$15-3,IF(C7629&lt;Params!$B$15,Params!$B$21,0.3),0.3)))</f>
        <v/>
      </c>
    </row>
    <row r="7630" ht="15" customHeight="1" s="1">
      <c r="A7630" s="9" t="n">
        <v>7627</v>
      </c>
      <c r="B7630" s="6" t="inlineStr">
        <is>
          <t>14/11</t>
        </is>
      </c>
      <c r="C7630" s="6" t="n">
        <v>18</v>
      </c>
      <c r="D7630" s="6" t="n">
        <v>0</v>
      </c>
      <c r="E7630" s="10">
        <f>IF(D7630=1, IF(OR(C7630&lt;10, C7630&gt;=15),1,0), IF(OR(C7630&lt;7, C7630&gt;=18),1,0))</f>
        <v/>
      </c>
      <c r="F7630" s="11" t="n">
        <v>2.769</v>
      </c>
      <c r="G7630" s="12">
        <f>0*8</f>
        <v/>
      </c>
      <c r="H7630" s="12">
        <f>F7630-G7630</f>
        <v/>
      </c>
      <c r="I7630" s="10">
        <f>IF(E7630=0,"Fora",IF(E7629=0,"Carg xar",IF(H7630&lt;0,IF(M7630&lt;0.9,"Carg FV","Stby"),IF(M7630&gt;P7630,"V2H",IF(M7630&lt;0.9,"Carg xar","Stby")))))</f>
        <v/>
      </c>
      <c r="J7630" s="12">
        <f>IF(OR(I7630="Carg FV",I7630="Carg xar"),MIN(IF(I7630="Carg FV",ABS(H7630),7.4),7.4,MAX(0,(0.9-M7630)*40)*0.95),0)</f>
        <v/>
      </c>
      <c r="K7630" s="12">
        <f>IF(I7630="V2H",MIN(MAX(0,H7630),7.4,MAX(0,(M7630-P7630)*40)*0.95),0)</f>
        <v/>
      </c>
      <c r="L7630" s="12">
        <f>IF(E7630=0,0,MAX(0,H7630-K7630))</f>
        <v/>
      </c>
      <c r="M7630" s="13">
        <f>M7629+J7629/40-IF(I7629="V2H",K7629/(0.95*40),0)-IF(E7630=0,IF(E7629=1,IF(D7630=1,30,40)*0.18/(2*40),0),0)-IF(E7630=1,IF(E7629=0,IF(D7630=1,30,40)*0.18/(2*40),0),0)</f>
        <v/>
      </c>
      <c r="N7630" s="14" t="n">
        <v>0.2</v>
      </c>
      <c r="O7630" s="15">
        <f>K7630*N7630</f>
        <v/>
      </c>
      <c r="P7630">
        <f>IF(E7630=0,0.3,IF(D7630=1,IF(C7630&gt;=Params!$B$13-3,IF(C7630&lt;Params!$B$13,Params!$B$20,0.3),0.3),IF(C7630&gt;=Params!$B$15-3,IF(C7630&lt;Params!$B$15,Params!$B$21,0.3),0.3)))</f>
        <v/>
      </c>
    </row>
    <row r="7631" ht="15" customHeight="1" s="1">
      <c r="A7631" s="9" t="n">
        <v>7628</v>
      </c>
      <c r="B7631" s="6" t="inlineStr">
        <is>
          <t>14/11</t>
        </is>
      </c>
      <c r="C7631" s="6" t="n">
        <v>19</v>
      </c>
      <c r="D7631" s="6" t="n">
        <v>0</v>
      </c>
      <c r="E7631" s="10">
        <f>IF(D7631=1, IF(OR(C7631&lt;10, C7631&gt;=15),1,0), IF(OR(C7631&lt;7, C7631&gt;=18),1,0))</f>
        <v/>
      </c>
      <c r="F7631" s="11" t="n">
        <v>2.501</v>
      </c>
      <c r="G7631" s="12">
        <f>0*8</f>
        <v/>
      </c>
      <c r="H7631" s="12">
        <f>F7631-G7631</f>
        <v/>
      </c>
      <c r="I7631" s="10">
        <f>IF(E7631=0,"Fora",IF(E7630=0,"Carg xar",IF(H7631&lt;0,IF(M7631&lt;0.9,"Carg FV","Stby"),IF(M7631&gt;P7631,"V2H",IF(M7631&lt;0.9,"Carg xar","Stby")))))</f>
        <v/>
      </c>
      <c r="J7631" s="12">
        <f>IF(OR(I7631="Carg FV",I7631="Carg xar"),MIN(IF(I7631="Carg FV",ABS(H7631),7.4),7.4,MAX(0,(0.9-M7631)*40)*0.95),0)</f>
        <v/>
      </c>
      <c r="K7631" s="12">
        <f>IF(I7631="V2H",MIN(MAX(0,H7631),7.4,MAX(0,(M7631-P7631)*40)*0.95),0)</f>
        <v/>
      </c>
      <c r="L7631" s="12">
        <f>IF(E7631=0,0,MAX(0,H7631-K7631))</f>
        <v/>
      </c>
      <c r="M7631" s="13">
        <f>M7630+J7630/40-IF(I7630="V2H",K7630/(0.95*40),0)-IF(E7631=0,IF(E7630=1,IF(D7631=1,30,40)*0.18/(2*40),0),0)-IF(E7631=1,IF(E7630=0,IF(D7631=1,30,40)*0.18/(2*40),0),0)</f>
        <v/>
      </c>
      <c r="N7631" s="14" t="n">
        <v>0.2</v>
      </c>
      <c r="O7631" s="15">
        <f>K7631*N7631</f>
        <v/>
      </c>
      <c r="P7631">
        <f>IF(E7631=0,0.3,IF(D7631=1,IF(C7631&gt;=Params!$B$13-3,IF(C7631&lt;Params!$B$13,Params!$B$20,0.3),0.3),IF(C7631&gt;=Params!$B$15-3,IF(C7631&lt;Params!$B$15,Params!$B$21,0.3),0.3)))</f>
        <v/>
      </c>
    </row>
    <row r="7632" ht="15" customHeight="1" s="1">
      <c r="A7632" s="9" t="n">
        <v>7629</v>
      </c>
      <c r="B7632" s="6" t="inlineStr">
        <is>
          <t>14/11</t>
        </is>
      </c>
      <c r="C7632" s="6" t="n">
        <v>20</v>
      </c>
      <c r="D7632" s="6" t="n">
        <v>0</v>
      </c>
      <c r="E7632" s="10">
        <f>IF(D7632=1, IF(OR(C7632&lt;10, C7632&gt;=15),1,0), IF(OR(C7632&lt;7, C7632&gt;=18),1,0))</f>
        <v/>
      </c>
      <c r="F7632" s="11" t="n">
        <v>1.34</v>
      </c>
      <c r="G7632" s="12">
        <f>0*8</f>
        <v/>
      </c>
      <c r="H7632" s="12">
        <f>F7632-G7632</f>
        <v/>
      </c>
      <c r="I7632" s="10">
        <f>IF(E7632=0,"Fora",IF(E7631=0,"Carg xar",IF(H7632&lt;0,IF(M7632&lt;0.9,"Carg FV","Stby"),IF(M7632&gt;P7632,"V2H",IF(M7632&lt;0.9,"Carg xar","Stby")))))</f>
        <v/>
      </c>
      <c r="J7632" s="12">
        <f>IF(OR(I7632="Carg FV",I7632="Carg xar"),MIN(IF(I7632="Carg FV",ABS(H7632),7.4),7.4,MAX(0,(0.9-M7632)*40)*0.95),0)</f>
        <v/>
      </c>
      <c r="K7632" s="12">
        <f>IF(I7632="V2H",MIN(MAX(0,H7632),7.4,MAX(0,(M7632-P7632)*40)*0.95),0)</f>
        <v/>
      </c>
      <c r="L7632" s="12">
        <f>IF(E7632=0,0,MAX(0,H7632-K7632))</f>
        <v/>
      </c>
      <c r="M7632" s="13">
        <f>M7631+J7631/40-IF(I7631="V2H",K7631/(0.95*40),0)-IF(E7632=0,IF(E7631=1,IF(D7632=1,30,40)*0.18/(2*40),0),0)-IF(E7632=1,IF(E7631=0,IF(D7632=1,30,40)*0.18/(2*40),0),0)</f>
        <v/>
      </c>
      <c r="N7632" s="14" t="n">
        <v>0.2</v>
      </c>
      <c r="O7632" s="15">
        <f>K7632*N7632</f>
        <v/>
      </c>
      <c r="P7632">
        <f>IF(E7632=0,0.3,IF(D7632=1,IF(C7632&gt;=Params!$B$13-3,IF(C7632&lt;Params!$B$13,Params!$B$20,0.3),0.3),IF(C7632&gt;=Params!$B$15-3,IF(C7632&lt;Params!$B$15,Params!$B$21,0.3),0.3)))</f>
        <v/>
      </c>
    </row>
    <row r="7633" ht="15" customHeight="1" s="1">
      <c r="A7633" s="9" t="n">
        <v>7630</v>
      </c>
      <c r="B7633" s="6" t="inlineStr">
        <is>
          <t>14/11</t>
        </is>
      </c>
      <c r="C7633" s="6" t="n">
        <v>21</v>
      </c>
      <c r="D7633" s="6" t="n">
        <v>0</v>
      </c>
      <c r="E7633" s="10">
        <f>IF(D7633=1, IF(OR(C7633&lt;10, C7633&gt;=15),1,0), IF(OR(C7633&lt;7, C7633&gt;=18),1,0))</f>
        <v/>
      </c>
      <c r="F7633" s="11" t="n">
        <v>1.38</v>
      </c>
      <c r="G7633" s="12">
        <f>0*8</f>
        <v/>
      </c>
      <c r="H7633" s="12">
        <f>F7633-G7633</f>
        <v/>
      </c>
      <c r="I7633" s="10">
        <f>IF(E7633=0,"Fora",IF(E7632=0,"Carg xar",IF(H7633&lt;0,IF(M7633&lt;0.9,"Carg FV","Stby"),IF(M7633&gt;P7633,"V2H",IF(M7633&lt;0.9,"Carg xar","Stby")))))</f>
        <v/>
      </c>
      <c r="J7633" s="12">
        <f>IF(OR(I7633="Carg FV",I7633="Carg xar"),MIN(IF(I7633="Carg FV",ABS(H7633),7.4),7.4,MAX(0,(0.9-M7633)*40)*0.95),0)</f>
        <v/>
      </c>
      <c r="K7633" s="12">
        <f>IF(I7633="V2H",MIN(MAX(0,H7633),7.4,MAX(0,(M7633-P7633)*40)*0.95),0)</f>
        <v/>
      </c>
      <c r="L7633" s="12">
        <f>IF(E7633=0,0,MAX(0,H7633-K7633))</f>
        <v/>
      </c>
      <c r="M7633" s="13">
        <f>M7632+J7632/40-IF(I7632="V2H",K7632/(0.95*40),0)-IF(E7633=0,IF(E7632=1,IF(D7633=1,30,40)*0.18/(2*40),0),0)-IF(E7633=1,IF(E7632=0,IF(D7633=1,30,40)*0.18/(2*40),0),0)</f>
        <v/>
      </c>
      <c r="N7633" s="14" t="n">
        <v>0.2</v>
      </c>
      <c r="O7633" s="15">
        <f>K7633*N7633</f>
        <v/>
      </c>
      <c r="P7633">
        <f>IF(E7633=0,0.3,IF(D7633=1,IF(C7633&gt;=Params!$B$13-3,IF(C7633&lt;Params!$B$13,Params!$B$20,0.3),0.3),IF(C7633&gt;=Params!$B$15-3,IF(C7633&lt;Params!$B$15,Params!$B$21,0.3),0.3)))</f>
        <v/>
      </c>
    </row>
    <row r="7634" ht="15" customHeight="1" s="1">
      <c r="A7634" s="9" t="n">
        <v>7631</v>
      </c>
      <c r="B7634" s="6" t="inlineStr">
        <is>
          <t>14/11</t>
        </is>
      </c>
      <c r="C7634" s="6" t="n">
        <v>22</v>
      </c>
      <c r="D7634" s="6" t="n">
        <v>0</v>
      </c>
      <c r="E7634" s="10">
        <f>IF(D7634=1, IF(OR(C7634&lt;10, C7634&gt;=15),1,0), IF(OR(C7634&lt;7, C7634&gt;=18),1,0))</f>
        <v/>
      </c>
      <c r="F7634" s="11" t="n">
        <v>1.457</v>
      </c>
      <c r="G7634" s="12">
        <f>0*8</f>
        <v/>
      </c>
      <c r="H7634" s="12">
        <f>F7634-G7634</f>
        <v/>
      </c>
      <c r="I7634" s="10">
        <f>IF(E7634=0,"Fora",IF(E7633=0,"Carg xar",IF(H7634&lt;0,IF(M7634&lt;0.9,"Carg FV","Stby"),IF(M7634&gt;P7634,"V2H",IF(M7634&lt;0.9,"Carg xar","Stby")))))</f>
        <v/>
      </c>
      <c r="J7634" s="12">
        <f>IF(OR(I7634="Carg FV",I7634="Carg xar"),MIN(IF(I7634="Carg FV",ABS(H7634),7.4),7.4,MAX(0,(0.9-M7634)*40)*0.95),0)</f>
        <v/>
      </c>
      <c r="K7634" s="12">
        <f>IF(I7634="V2H",MIN(MAX(0,H7634),7.4,MAX(0,(M7634-P7634)*40)*0.95),0)</f>
        <v/>
      </c>
      <c r="L7634" s="12">
        <f>IF(E7634=0,0,MAX(0,H7634-K7634))</f>
        <v/>
      </c>
      <c r="M7634" s="13">
        <f>M7633+J7633/40-IF(I7633="V2H",K7633/(0.95*40),0)-IF(E7634=0,IF(E7633=1,IF(D7634=1,30,40)*0.18/(2*40),0),0)-IF(E7634=1,IF(E7633=0,IF(D7634=1,30,40)*0.18/(2*40),0),0)</f>
        <v/>
      </c>
      <c r="N7634" s="14" t="n">
        <v>0.15</v>
      </c>
      <c r="O7634" s="15">
        <f>K7634*N7634</f>
        <v/>
      </c>
      <c r="P7634">
        <f>IF(E7634=0,0.3,IF(D7634=1,IF(C7634&gt;=Params!$B$13-3,IF(C7634&lt;Params!$B$13,Params!$B$20,0.3),0.3),IF(C7634&gt;=Params!$B$15-3,IF(C7634&lt;Params!$B$15,Params!$B$21,0.3),0.3)))</f>
        <v/>
      </c>
    </row>
    <row r="7635" ht="15" customHeight="1" s="1">
      <c r="A7635" s="9" t="n">
        <v>7632</v>
      </c>
      <c r="B7635" s="6" t="inlineStr">
        <is>
          <t>14/11</t>
        </is>
      </c>
      <c r="C7635" s="6" t="n">
        <v>23</v>
      </c>
      <c r="D7635" s="6" t="n">
        <v>0</v>
      </c>
      <c r="E7635" s="10">
        <f>IF(D7635=1, IF(OR(C7635&lt;10, C7635&gt;=15),1,0), IF(OR(C7635&lt;7, C7635&gt;=18),1,0))</f>
        <v/>
      </c>
      <c r="F7635" s="11" t="n">
        <v>1.246</v>
      </c>
      <c r="G7635" s="12">
        <f>0*8</f>
        <v/>
      </c>
      <c r="H7635" s="12">
        <f>F7635-G7635</f>
        <v/>
      </c>
      <c r="I7635" s="10">
        <f>IF(E7635=0,"Fora",IF(E7634=0,"Carg xar",IF(H7635&lt;0,IF(M7635&lt;0.9,"Carg FV","Stby"),IF(M7635&gt;P7635,"V2H",IF(M7635&lt;0.9,"Carg xar","Stby")))))</f>
        <v/>
      </c>
      <c r="J7635" s="12">
        <f>IF(OR(I7635="Carg FV",I7635="Carg xar"),MIN(IF(I7635="Carg FV",ABS(H7635),7.4),7.4,MAX(0,(0.9-M7635)*40)*0.95),0)</f>
        <v/>
      </c>
      <c r="K7635" s="12">
        <f>IF(I7635="V2H",MIN(MAX(0,H7635),7.4,MAX(0,(M7635-P7635)*40)*0.95),0)</f>
        <v/>
      </c>
      <c r="L7635" s="12">
        <f>IF(E7635=0,0,MAX(0,H7635-K7635))</f>
        <v/>
      </c>
      <c r="M7635" s="13">
        <f>M7634+J7634/40-IF(I7634="V2H",K7634/(0.95*40),0)-IF(E7635=0,IF(E7634=1,IF(D7635=1,30,40)*0.18/(2*40),0),0)-IF(E7635=1,IF(E7634=0,IF(D7635=1,30,40)*0.18/(2*40),0),0)</f>
        <v/>
      </c>
      <c r="N7635" s="14" t="n">
        <v>0.15</v>
      </c>
      <c r="O7635" s="15">
        <f>K7635*N7635</f>
        <v/>
      </c>
      <c r="P7635">
        <f>IF(E7635=0,0.3,IF(D7635=1,IF(C7635&gt;=Params!$B$13-3,IF(C7635&lt;Params!$B$13,Params!$B$20,0.3),0.3),IF(C7635&gt;=Params!$B$15-3,IF(C7635&lt;Params!$B$15,Params!$B$21,0.3),0.3)))</f>
        <v/>
      </c>
    </row>
    <row r="7636" ht="15" customHeight="1" s="1">
      <c r="A7636" s="9" t="n">
        <v>7633</v>
      </c>
      <c r="B7636" s="6" t="inlineStr">
        <is>
          <t>15/11</t>
        </is>
      </c>
      <c r="C7636" s="6" t="n">
        <v>0</v>
      </c>
      <c r="D7636" s="6" t="n">
        <v>1</v>
      </c>
      <c r="E7636" s="10">
        <f>IF(D7636=1, IF(OR(C7636&lt;10, C7636&gt;=15),1,0), IF(OR(C7636&lt;7, C7636&gt;=18),1,0))</f>
        <v/>
      </c>
      <c r="F7636" s="11" t="n">
        <v>1.312</v>
      </c>
      <c r="G7636" s="12">
        <f>0*8</f>
        <v/>
      </c>
      <c r="H7636" s="12">
        <f>F7636-G7636</f>
        <v/>
      </c>
      <c r="I7636" s="10">
        <f>IF(E7636=0,"Fora",IF(E7635=0,"Carg xar",IF(H7636&lt;0,IF(M7636&lt;0.9,"Carg FV","Stby"),IF(M7636&gt;P7636,"V2H",IF(M7636&lt;0.9,"Carg xar","Stby")))))</f>
        <v/>
      </c>
      <c r="J7636" s="12">
        <f>IF(OR(I7636="Carg FV",I7636="Carg xar"),MIN(IF(I7636="Carg FV",ABS(H7636),7.4),7.4,MAX(0,(0.9-M7636)*40)*0.95),0)</f>
        <v/>
      </c>
      <c r="K7636" s="12">
        <f>IF(I7636="V2H",MIN(MAX(0,H7636),7.4,MAX(0,(M7636-P7636)*40)*0.95),0)</f>
        <v/>
      </c>
      <c r="L7636" s="12">
        <f>IF(E7636=0,0,MAX(0,H7636-K7636))</f>
        <v/>
      </c>
      <c r="M7636" s="13">
        <f>M7635+J7635/40-IF(I7635="V2H",K7635/(0.95*40),0)-IF(E7636=0,IF(E7635=1,IF(D7636=1,30,40)*0.18/(2*40),0),0)-IF(E7636=1,IF(E7635=0,IF(D7636=1,30,40)*0.18/(2*40),0),0)</f>
        <v/>
      </c>
      <c r="N7636" s="14" t="n">
        <v>0.09</v>
      </c>
      <c r="O7636" s="15">
        <f>K7636*N7636</f>
        <v/>
      </c>
      <c r="P7636">
        <f>IF(E7636=0,0.3,IF(D7636=1,IF(C7636&gt;=Params!$B$13-3,IF(C7636&lt;Params!$B$13,Params!$B$20,0.3),0.3),IF(C7636&gt;=Params!$B$15-3,IF(C7636&lt;Params!$B$15,Params!$B$21,0.3),0.3)))</f>
        <v/>
      </c>
    </row>
    <row r="7637" ht="15" customHeight="1" s="1">
      <c r="A7637" s="9" t="n">
        <v>7634</v>
      </c>
      <c r="B7637" s="6" t="inlineStr">
        <is>
          <t>15/11</t>
        </is>
      </c>
      <c r="C7637" s="6" t="n">
        <v>1</v>
      </c>
      <c r="D7637" s="6" t="n">
        <v>1</v>
      </c>
      <c r="E7637" s="10">
        <f>IF(D7637=1, IF(OR(C7637&lt;10, C7637&gt;=15),1,0), IF(OR(C7637&lt;7, C7637&gt;=18),1,0))</f>
        <v/>
      </c>
      <c r="F7637" s="11" t="n">
        <v>1.031</v>
      </c>
      <c r="G7637" s="12">
        <f>0*8</f>
        <v/>
      </c>
      <c r="H7637" s="12">
        <f>F7637-G7637</f>
        <v/>
      </c>
      <c r="I7637" s="10">
        <f>IF(E7637=0,"Fora",IF(E7636=0,"Carg xar",IF(H7637&lt;0,IF(M7637&lt;0.9,"Carg FV","Stby"),IF(M7637&gt;P7637,"V2H",IF(M7637&lt;0.9,"Carg xar","Stby")))))</f>
        <v/>
      </c>
      <c r="J7637" s="12">
        <f>IF(OR(I7637="Carg FV",I7637="Carg xar"),MIN(IF(I7637="Carg FV",ABS(H7637),7.4),7.4,MAX(0,(0.9-M7637)*40)*0.95),0)</f>
        <v/>
      </c>
      <c r="K7637" s="12">
        <f>IF(I7637="V2H",MIN(MAX(0,H7637),7.4,MAX(0,(M7637-P7637)*40)*0.95),0)</f>
        <v/>
      </c>
      <c r="L7637" s="12">
        <f>IF(E7637=0,0,MAX(0,H7637-K7637))</f>
        <v/>
      </c>
      <c r="M7637" s="13">
        <f>M7636+J7636/40-IF(I7636="V2H",K7636/(0.95*40),0)-IF(E7637=0,IF(E7636=1,IF(D7637=1,30,40)*0.18/(2*40),0),0)-IF(E7637=1,IF(E7636=0,IF(D7637=1,30,40)*0.18/(2*40),0),0)</f>
        <v/>
      </c>
      <c r="N7637" s="14" t="n">
        <v>0.09</v>
      </c>
      <c r="O7637" s="15">
        <f>K7637*N7637</f>
        <v/>
      </c>
      <c r="P7637">
        <f>IF(E7637=0,0.3,IF(D7637=1,IF(C7637&gt;=Params!$B$13-3,IF(C7637&lt;Params!$B$13,Params!$B$20,0.3),0.3),IF(C7637&gt;=Params!$B$15-3,IF(C7637&lt;Params!$B$15,Params!$B$21,0.3),0.3)))</f>
        <v/>
      </c>
    </row>
    <row r="7638" ht="15" customHeight="1" s="1">
      <c r="A7638" s="9" t="n">
        <v>7635</v>
      </c>
      <c r="B7638" s="6" t="inlineStr">
        <is>
          <t>15/11</t>
        </is>
      </c>
      <c r="C7638" s="6" t="n">
        <v>2</v>
      </c>
      <c r="D7638" s="6" t="n">
        <v>1</v>
      </c>
      <c r="E7638" s="10">
        <f>IF(D7638=1, IF(OR(C7638&lt;10, C7638&gt;=15),1,0), IF(OR(C7638&lt;7, C7638&gt;=18),1,0))</f>
        <v/>
      </c>
      <c r="F7638" s="11" t="n">
        <v>1.426</v>
      </c>
      <c r="G7638" s="12">
        <f>0*8</f>
        <v/>
      </c>
      <c r="H7638" s="12">
        <f>F7638-G7638</f>
        <v/>
      </c>
      <c r="I7638" s="10">
        <f>IF(E7638=0,"Fora",IF(E7637=0,"Carg xar",IF(H7638&lt;0,IF(M7638&lt;0.9,"Carg FV","Stby"),IF(M7638&gt;P7638,"V2H",IF(M7638&lt;0.9,"Carg xar","Stby")))))</f>
        <v/>
      </c>
      <c r="J7638" s="12">
        <f>IF(OR(I7638="Carg FV",I7638="Carg xar"),MIN(IF(I7638="Carg FV",ABS(H7638),7.4),7.4,MAX(0,(0.9-M7638)*40)*0.95),0)</f>
        <v/>
      </c>
      <c r="K7638" s="12">
        <f>IF(I7638="V2H",MIN(MAX(0,H7638),7.4,MAX(0,(M7638-P7638)*40)*0.95),0)</f>
        <v/>
      </c>
      <c r="L7638" s="12">
        <f>IF(E7638=0,0,MAX(0,H7638-K7638))</f>
        <v/>
      </c>
      <c r="M7638" s="13">
        <f>M7637+J7637/40-IF(I7637="V2H",K7637/(0.95*40),0)-IF(E7638=0,IF(E7637=1,IF(D7638=1,30,40)*0.18/(2*40),0),0)-IF(E7638=1,IF(E7637=0,IF(D7638=1,30,40)*0.18/(2*40),0),0)</f>
        <v/>
      </c>
      <c r="N7638" s="14" t="n">
        <v>0.09</v>
      </c>
      <c r="O7638" s="15">
        <f>K7638*N7638</f>
        <v/>
      </c>
      <c r="P7638">
        <f>IF(E7638=0,0.3,IF(D7638=1,IF(C7638&gt;=Params!$B$13-3,IF(C7638&lt;Params!$B$13,Params!$B$20,0.3),0.3),IF(C7638&gt;=Params!$B$15-3,IF(C7638&lt;Params!$B$15,Params!$B$21,0.3),0.3)))</f>
        <v/>
      </c>
    </row>
    <row r="7639" ht="15" customHeight="1" s="1">
      <c r="A7639" s="9" t="n">
        <v>7636</v>
      </c>
      <c r="B7639" s="6" t="inlineStr">
        <is>
          <t>15/11</t>
        </is>
      </c>
      <c r="C7639" s="6" t="n">
        <v>3</v>
      </c>
      <c r="D7639" s="6" t="n">
        <v>1</v>
      </c>
      <c r="E7639" s="10">
        <f>IF(D7639=1, IF(OR(C7639&lt;10, C7639&gt;=15),1,0), IF(OR(C7639&lt;7, C7639&gt;=18),1,0))</f>
        <v/>
      </c>
      <c r="F7639" s="11" t="n">
        <v>1.357</v>
      </c>
      <c r="G7639" s="12">
        <f>0*8</f>
        <v/>
      </c>
      <c r="H7639" s="12">
        <f>F7639-G7639</f>
        <v/>
      </c>
      <c r="I7639" s="10">
        <f>IF(E7639=0,"Fora",IF(E7638=0,"Carg xar",IF(H7639&lt;0,IF(M7639&lt;0.9,"Carg FV","Stby"),IF(M7639&gt;P7639,"V2H",IF(M7639&lt;0.9,"Carg xar","Stby")))))</f>
        <v/>
      </c>
      <c r="J7639" s="12">
        <f>IF(OR(I7639="Carg FV",I7639="Carg xar"),MIN(IF(I7639="Carg FV",ABS(H7639),7.4),7.4,MAX(0,(0.9-M7639)*40)*0.95),0)</f>
        <v/>
      </c>
      <c r="K7639" s="12">
        <f>IF(I7639="V2H",MIN(MAX(0,H7639),7.4,MAX(0,(M7639-P7639)*40)*0.95),0)</f>
        <v/>
      </c>
      <c r="L7639" s="12">
        <f>IF(E7639=0,0,MAX(0,H7639-K7639))</f>
        <v/>
      </c>
      <c r="M7639" s="13">
        <f>M7638+J7638/40-IF(I7638="V2H",K7638/(0.95*40),0)-IF(E7639=0,IF(E7638=1,IF(D7639=1,30,40)*0.18/(2*40),0),0)-IF(E7639=1,IF(E7638=0,IF(D7639=1,30,40)*0.18/(2*40),0),0)</f>
        <v/>
      </c>
      <c r="N7639" s="14" t="n">
        <v>0.09</v>
      </c>
      <c r="O7639" s="15">
        <f>K7639*N7639</f>
        <v/>
      </c>
      <c r="P7639">
        <f>IF(E7639=0,0.3,IF(D7639=1,IF(C7639&gt;=Params!$B$13-3,IF(C7639&lt;Params!$B$13,Params!$B$20,0.3),0.3),IF(C7639&gt;=Params!$B$15-3,IF(C7639&lt;Params!$B$15,Params!$B$21,0.3),0.3)))</f>
        <v/>
      </c>
    </row>
    <row r="7640" ht="15" customHeight="1" s="1">
      <c r="A7640" s="9" t="n">
        <v>7637</v>
      </c>
      <c r="B7640" s="6" t="inlineStr">
        <is>
          <t>15/11</t>
        </is>
      </c>
      <c r="C7640" s="6" t="n">
        <v>4</v>
      </c>
      <c r="D7640" s="6" t="n">
        <v>1</v>
      </c>
      <c r="E7640" s="10">
        <f>IF(D7640=1, IF(OR(C7640&lt;10, C7640&gt;=15),1,0), IF(OR(C7640&lt;7, C7640&gt;=18),1,0))</f>
        <v/>
      </c>
      <c r="F7640" s="11" t="n">
        <v>1.31</v>
      </c>
      <c r="G7640" s="12">
        <f>0*8</f>
        <v/>
      </c>
      <c r="H7640" s="12">
        <f>F7640-G7640</f>
        <v/>
      </c>
      <c r="I7640" s="10">
        <f>IF(E7640=0,"Fora",IF(E7639=0,"Carg xar",IF(H7640&lt;0,IF(M7640&lt;0.9,"Carg FV","Stby"),IF(M7640&gt;P7640,"V2H",IF(M7640&lt;0.9,"Carg xar","Stby")))))</f>
        <v/>
      </c>
      <c r="J7640" s="12">
        <f>IF(OR(I7640="Carg FV",I7640="Carg xar"),MIN(IF(I7640="Carg FV",ABS(H7640),7.4),7.4,MAX(0,(0.9-M7640)*40)*0.95),0)</f>
        <v/>
      </c>
      <c r="K7640" s="12">
        <f>IF(I7640="V2H",MIN(MAX(0,H7640),7.4,MAX(0,(M7640-P7640)*40)*0.95),0)</f>
        <v/>
      </c>
      <c r="L7640" s="12">
        <f>IF(E7640=0,0,MAX(0,H7640-K7640))</f>
        <v/>
      </c>
      <c r="M7640" s="13">
        <f>M7639+J7639/40-IF(I7639="V2H",K7639/(0.95*40),0)-IF(E7640=0,IF(E7639=1,IF(D7640=1,30,40)*0.18/(2*40),0),0)-IF(E7640=1,IF(E7639=0,IF(D7640=1,30,40)*0.18/(2*40),0),0)</f>
        <v/>
      </c>
      <c r="N7640" s="14" t="n">
        <v>0.09</v>
      </c>
      <c r="O7640" s="15">
        <f>K7640*N7640</f>
        <v/>
      </c>
      <c r="P7640">
        <f>IF(E7640=0,0.3,IF(D7640=1,IF(C7640&gt;=Params!$B$13-3,IF(C7640&lt;Params!$B$13,Params!$B$20,0.3),0.3),IF(C7640&gt;=Params!$B$15-3,IF(C7640&lt;Params!$B$15,Params!$B$21,0.3),0.3)))</f>
        <v/>
      </c>
    </row>
    <row r="7641" ht="15" customHeight="1" s="1">
      <c r="A7641" s="9" t="n">
        <v>7638</v>
      </c>
      <c r="B7641" s="6" t="inlineStr">
        <is>
          <t>15/11</t>
        </is>
      </c>
      <c r="C7641" s="6" t="n">
        <v>5</v>
      </c>
      <c r="D7641" s="6" t="n">
        <v>1</v>
      </c>
      <c r="E7641" s="10">
        <f>IF(D7641=1, IF(OR(C7641&lt;10, C7641&gt;=15),1,0), IF(OR(C7641&lt;7, C7641&gt;=18),1,0))</f>
        <v/>
      </c>
      <c r="F7641" s="11" t="n">
        <v>0.967</v>
      </c>
      <c r="G7641" s="12">
        <f>0*8</f>
        <v/>
      </c>
      <c r="H7641" s="12">
        <f>F7641-G7641</f>
        <v/>
      </c>
      <c r="I7641" s="10">
        <f>IF(E7641=0,"Fora",IF(E7640=0,"Carg xar",IF(H7641&lt;0,IF(M7641&lt;0.9,"Carg FV","Stby"),IF(M7641&gt;P7641,"V2H",IF(M7641&lt;0.9,"Carg xar","Stby")))))</f>
        <v/>
      </c>
      <c r="J7641" s="12">
        <f>IF(OR(I7641="Carg FV",I7641="Carg xar"),MIN(IF(I7641="Carg FV",ABS(H7641),7.4),7.4,MAX(0,(0.9-M7641)*40)*0.95),0)</f>
        <v/>
      </c>
      <c r="K7641" s="12">
        <f>IF(I7641="V2H",MIN(MAX(0,H7641),7.4,MAX(0,(M7641-P7641)*40)*0.95),0)</f>
        <v/>
      </c>
      <c r="L7641" s="12">
        <f>IF(E7641=0,0,MAX(0,H7641-K7641))</f>
        <v/>
      </c>
      <c r="M7641" s="13">
        <f>M7640+J7640/40-IF(I7640="V2H",K7640/(0.95*40),0)-IF(E7641=0,IF(E7640=1,IF(D7641=1,30,40)*0.18/(2*40),0),0)-IF(E7641=1,IF(E7640=0,IF(D7641=1,30,40)*0.18/(2*40),0),0)</f>
        <v/>
      </c>
      <c r="N7641" s="14" t="n">
        <v>0.09</v>
      </c>
      <c r="O7641" s="15">
        <f>K7641*N7641</f>
        <v/>
      </c>
      <c r="P7641">
        <f>IF(E7641=0,0.3,IF(D7641=1,IF(C7641&gt;=Params!$B$13-3,IF(C7641&lt;Params!$B$13,Params!$B$20,0.3),0.3),IF(C7641&gt;=Params!$B$15-3,IF(C7641&lt;Params!$B$15,Params!$B$21,0.3),0.3)))</f>
        <v/>
      </c>
    </row>
    <row r="7642" ht="15" customHeight="1" s="1">
      <c r="A7642" s="9" t="n">
        <v>7639</v>
      </c>
      <c r="B7642" s="6" t="inlineStr">
        <is>
          <t>15/11</t>
        </is>
      </c>
      <c r="C7642" s="6" t="n">
        <v>6</v>
      </c>
      <c r="D7642" s="6" t="n">
        <v>1</v>
      </c>
      <c r="E7642" s="10">
        <f>IF(D7642=1, IF(OR(C7642&lt;10, C7642&gt;=15),1,0), IF(OR(C7642&lt;7, C7642&gt;=18),1,0))</f>
        <v/>
      </c>
      <c r="F7642" s="11" t="n">
        <v>0.135</v>
      </c>
      <c r="G7642" s="12">
        <f>0*8</f>
        <v/>
      </c>
      <c r="H7642" s="12">
        <f>F7642-G7642</f>
        <v/>
      </c>
      <c r="I7642" s="10">
        <f>IF(E7642=0,"Fora",IF(E7641=0,"Carg xar",IF(H7642&lt;0,IF(M7642&lt;0.9,"Carg FV","Stby"),IF(M7642&gt;P7642,"V2H",IF(M7642&lt;0.9,"Carg xar","Stby")))))</f>
        <v/>
      </c>
      <c r="J7642" s="12">
        <f>IF(OR(I7642="Carg FV",I7642="Carg xar"),MIN(IF(I7642="Carg FV",ABS(H7642),7.4),7.4,MAX(0,(0.9-M7642)*40)*0.95),0)</f>
        <v/>
      </c>
      <c r="K7642" s="12">
        <f>IF(I7642="V2H",MIN(MAX(0,H7642),7.4,MAX(0,(M7642-P7642)*40)*0.95),0)</f>
        <v/>
      </c>
      <c r="L7642" s="12">
        <f>IF(E7642=0,0,MAX(0,H7642-K7642))</f>
        <v/>
      </c>
      <c r="M7642" s="13">
        <f>M7641+J7641/40-IF(I7641="V2H",K7641/(0.95*40),0)-IF(E7642=0,IF(E7641=1,IF(D7642=1,30,40)*0.18/(2*40),0),0)-IF(E7642=1,IF(E7641=0,IF(D7642=1,30,40)*0.18/(2*40),0),0)</f>
        <v/>
      </c>
      <c r="N7642" s="14" t="n">
        <v>0.09</v>
      </c>
      <c r="O7642" s="15">
        <f>K7642*N7642</f>
        <v/>
      </c>
      <c r="P7642">
        <f>IF(E7642=0,0.3,IF(D7642=1,IF(C7642&gt;=Params!$B$13-3,IF(C7642&lt;Params!$B$13,Params!$B$20,0.3),0.3),IF(C7642&gt;=Params!$B$15-3,IF(C7642&lt;Params!$B$15,Params!$B$21,0.3),0.3)))</f>
        <v/>
      </c>
    </row>
    <row r="7643" ht="15" customHeight="1" s="1">
      <c r="A7643" s="9" t="n">
        <v>7640</v>
      </c>
      <c r="B7643" s="6" t="inlineStr">
        <is>
          <t>15/11</t>
        </is>
      </c>
      <c r="C7643" s="6" t="n">
        <v>7</v>
      </c>
      <c r="D7643" s="6" t="n">
        <v>1</v>
      </c>
      <c r="E7643" s="10">
        <f>IF(D7643=1, IF(OR(C7643&lt;10, C7643&gt;=15),1,0), IF(OR(C7643&lt;7, C7643&gt;=18),1,0))</f>
        <v/>
      </c>
      <c r="F7643" s="11" t="n">
        <v>0.096</v>
      </c>
      <c r="G7643" s="12">
        <f>0*8</f>
        <v/>
      </c>
      <c r="H7643" s="12">
        <f>F7643-G7643</f>
        <v/>
      </c>
      <c r="I7643" s="10">
        <f>IF(E7643=0,"Fora",IF(E7642=0,"Carg xar",IF(H7643&lt;0,IF(M7643&lt;0.9,"Carg FV","Stby"),IF(M7643&gt;P7643,"V2H",IF(M7643&lt;0.9,"Carg xar","Stby")))))</f>
        <v/>
      </c>
      <c r="J7643" s="12">
        <f>IF(OR(I7643="Carg FV",I7643="Carg xar"),MIN(IF(I7643="Carg FV",ABS(H7643),7.4),7.4,MAX(0,(0.9-M7643)*40)*0.95),0)</f>
        <v/>
      </c>
      <c r="K7643" s="12">
        <f>IF(I7643="V2H",MIN(MAX(0,H7643),7.4,MAX(0,(M7643-P7643)*40)*0.95),0)</f>
        <v/>
      </c>
      <c r="L7643" s="12">
        <f>IF(E7643=0,0,MAX(0,H7643-K7643))</f>
        <v/>
      </c>
      <c r="M7643" s="13">
        <f>M7642+J7642/40-IF(I7642="V2H",K7642/(0.95*40),0)-IF(E7643=0,IF(E7642=1,IF(D7643=1,30,40)*0.18/(2*40),0),0)-IF(E7643=1,IF(E7642=0,IF(D7643=1,30,40)*0.18/(2*40),0),0)</f>
        <v/>
      </c>
      <c r="N7643" s="14" t="n">
        <v>0.09</v>
      </c>
      <c r="O7643" s="15">
        <f>K7643*N7643</f>
        <v/>
      </c>
      <c r="P7643">
        <f>IF(E7643=0,0.3,IF(D7643=1,IF(C7643&gt;=Params!$B$13-3,IF(C7643&lt;Params!$B$13,Params!$B$20,0.3),0.3),IF(C7643&gt;=Params!$B$15-3,IF(C7643&lt;Params!$B$15,Params!$B$21,0.3),0.3)))</f>
        <v/>
      </c>
    </row>
    <row r="7644" ht="15" customHeight="1" s="1">
      <c r="A7644" s="9" t="n">
        <v>7641</v>
      </c>
      <c r="B7644" s="6" t="inlineStr">
        <is>
          <t>15/11</t>
        </is>
      </c>
      <c r="C7644" s="6" t="n">
        <v>8</v>
      </c>
      <c r="D7644" s="6" t="n">
        <v>1</v>
      </c>
      <c r="E7644" s="10">
        <f>IF(D7644=1, IF(OR(C7644&lt;10, C7644&gt;=15),1,0), IF(OR(C7644&lt;7, C7644&gt;=18),1,0))</f>
        <v/>
      </c>
      <c r="F7644" s="11" t="n">
        <v>0</v>
      </c>
      <c r="G7644" s="12">
        <f>0.08*8</f>
        <v/>
      </c>
      <c r="H7644" s="12">
        <f>F7644-G7644</f>
        <v/>
      </c>
      <c r="I7644" s="10">
        <f>IF(E7644=0,"Fora",IF(E7643=0,"Carg xar",IF(H7644&lt;0,IF(M7644&lt;0.9,"Carg FV","Stby"),IF(M7644&gt;P7644,"V2H",IF(M7644&lt;0.9,"Carg xar","Stby")))))</f>
        <v/>
      </c>
      <c r="J7644" s="12">
        <f>IF(OR(I7644="Carg FV",I7644="Carg xar"),MIN(IF(I7644="Carg FV",ABS(H7644),7.4),7.4,MAX(0,(0.9-M7644)*40)*0.95),0)</f>
        <v/>
      </c>
      <c r="K7644" s="12">
        <f>IF(I7644="V2H",MIN(MAX(0,H7644),7.4,MAX(0,(M7644-P7644)*40)*0.95),0)</f>
        <v/>
      </c>
      <c r="L7644" s="12">
        <f>IF(E7644=0,0,MAX(0,H7644-K7644))</f>
        <v/>
      </c>
      <c r="M7644" s="13">
        <f>M7643+J7643/40-IF(I7643="V2H",K7643/(0.95*40),0)-IF(E7644=0,IF(E7643=1,IF(D7644=1,30,40)*0.18/(2*40),0),0)-IF(E7644=1,IF(E7643=0,IF(D7644=1,30,40)*0.18/(2*40),0),0)</f>
        <v/>
      </c>
      <c r="N7644" s="14" t="n">
        <v>0.09</v>
      </c>
      <c r="O7644" s="15">
        <f>K7644*N7644</f>
        <v/>
      </c>
      <c r="P7644">
        <f>IF(E7644=0,0.3,IF(D7644=1,IF(C7644&gt;=Params!$B$13-3,IF(C7644&lt;Params!$B$13,Params!$B$20,0.3),0.3),IF(C7644&gt;=Params!$B$15-3,IF(C7644&lt;Params!$B$15,Params!$B$21,0.3),0.3)))</f>
        <v/>
      </c>
    </row>
    <row r="7645" ht="15" customHeight="1" s="1">
      <c r="A7645" s="9" t="n">
        <v>7642</v>
      </c>
      <c r="B7645" s="6" t="inlineStr">
        <is>
          <t>15/11</t>
        </is>
      </c>
      <c r="C7645" s="6" t="n">
        <v>9</v>
      </c>
      <c r="D7645" s="6" t="n">
        <v>1</v>
      </c>
      <c r="E7645" s="10">
        <f>IF(D7645=1, IF(OR(C7645&lt;10, C7645&gt;=15),1,0), IF(OR(C7645&lt;7, C7645&gt;=18),1,0))</f>
        <v/>
      </c>
      <c r="F7645" s="11" t="n">
        <v>2.182</v>
      </c>
      <c r="G7645" s="12">
        <f>0.22*8</f>
        <v/>
      </c>
      <c r="H7645" s="12">
        <f>F7645-G7645</f>
        <v/>
      </c>
      <c r="I7645" s="10">
        <f>IF(E7645=0,"Fora",IF(E7644=0,"Carg xar",IF(H7645&lt;0,IF(M7645&lt;0.9,"Carg FV","Stby"),IF(M7645&gt;P7645,"V2H",IF(M7645&lt;0.9,"Carg xar","Stby")))))</f>
        <v/>
      </c>
      <c r="J7645" s="12">
        <f>IF(OR(I7645="Carg FV",I7645="Carg xar"),MIN(IF(I7645="Carg FV",ABS(H7645),7.4),7.4,MAX(0,(0.9-M7645)*40)*0.95),0)</f>
        <v/>
      </c>
      <c r="K7645" s="12">
        <f>IF(I7645="V2H",MIN(MAX(0,H7645),7.4,MAX(0,(M7645-P7645)*40)*0.95),0)</f>
        <v/>
      </c>
      <c r="L7645" s="12">
        <f>IF(E7645=0,0,MAX(0,H7645-K7645))</f>
        <v/>
      </c>
      <c r="M7645" s="13">
        <f>M7644+J7644/40-IF(I7644="V2H",K7644/(0.95*40),0)-IF(E7645=0,IF(E7644=1,IF(D7645=1,30,40)*0.18/(2*40),0),0)-IF(E7645=1,IF(E7644=0,IF(D7645=1,30,40)*0.18/(2*40),0),0)</f>
        <v/>
      </c>
      <c r="N7645" s="14" t="n">
        <v>0.09</v>
      </c>
      <c r="O7645" s="15">
        <f>K7645*N7645</f>
        <v/>
      </c>
      <c r="P7645">
        <f>IF(E7645=0,0.3,IF(D7645=1,IF(C7645&gt;=Params!$B$13-3,IF(C7645&lt;Params!$B$13,Params!$B$20,0.3),0.3),IF(C7645&gt;=Params!$B$15-3,IF(C7645&lt;Params!$B$15,Params!$B$21,0.3),0.3)))</f>
        <v/>
      </c>
    </row>
    <row r="7646" ht="15" customHeight="1" s="1">
      <c r="A7646" s="9" t="n">
        <v>7643</v>
      </c>
      <c r="B7646" s="6" t="inlineStr">
        <is>
          <t>15/11</t>
        </is>
      </c>
      <c r="C7646" s="6" t="n">
        <v>10</v>
      </c>
      <c r="D7646" s="6" t="n">
        <v>1</v>
      </c>
      <c r="E7646" s="10">
        <f>IF(D7646=1, IF(OR(C7646&lt;10, C7646&gt;=15),1,0), IF(OR(C7646&lt;7, C7646&gt;=18),1,0))</f>
        <v/>
      </c>
      <c r="F7646" s="11" t="n">
        <v>1.847</v>
      </c>
      <c r="G7646" s="12">
        <f>0.4*8</f>
        <v/>
      </c>
      <c r="H7646" s="12">
        <f>F7646-G7646</f>
        <v/>
      </c>
      <c r="I7646" s="10">
        <f>IF(E7646=0,"Fora",IF(E7645=0,"Carg xar",IF(H7646&lt;0,IF(M7646&lt;0.9,"Carg FV","Stby"),IF(M7646&gt;P7646,"V2H",IF(M7646&lt;0.9,"Carg xar","Stby")))))</f>
        <v/>
      </c>
      <c r="J7646" s="12">
        <f>IF(OR(I7646="Carg FV",I7646="Carg xar"),MIN(IF(I7646="Carg FV",ABS(H7646),7.4),7.4,MAX(0,(0.9-M7646)*40)*0.95),0)</f>
        <v/>
      </c>
      <c r="K7646" s="12">
        <f>IF(I7646="V2H",MIN(MAX(0,H7646),7.4,MAX(0,(M7646-P7646)*40)*0.95),0)</f>
        <v/>
      </c>
      <c r="L7646" s="12">
        <f>IF(E7646=0,0,MAX(0,H7646-K7646))</f>
        <v/>
      </c>
      <c r="M7646" s="13">
        <f>M7645+J7645/40-IF(I7645="V2H",K7645/(0.95*40),0)-IF(E7646=0,IF(E7645=1,IF(D7646=1,30,40)*0.18/(2*40),0),0)-IF(E7646=1,IF(E7645=0,IF(D7646=1,30,40)*0.18/(2*40),0),0)</f>
        <v/>
      </c>
      <c r="N7646" s="14" t="n">
        <v>0.09</v>
      </c>
      <c r="O7646" s="15">
        <f>K7646*N7646</f>
        <v/>
      </c>
      <c r="P7646">
        <f>IF(E7646=0,0.3,IF(D7646=1,IF(C7646&gt;=Params!$B$13-3,IF(C7646&lt;Params!$B$13,Params!$B$20,0.3),0.3),IF(C7646&gt;=Params!$B$15-3,IF(C7646&lt;Params!$B$15,Params!$B$21,0.3),0.3)))</f>
        <v/>
      </c>
    </row>
    <row r="7647" ht="15" customHeight="1" s="1">
      <c r="A7647" s="9" t="n">
        <v>7644</v>
      </c>
      <c r="B7647" s="6" t="inlineStr">
        <is>
          <t>15/11</t>
        </is>
      </c>
      <c r="C7647" s="6" t="n">
        <v>11</v>
      </c>
      <c r="D7647" s="6" t="n">
        <v>1</v>
      </c>
      <c r="E7647" s="10">
        <f>IF(D7647=1, IF(OR(C7647&lt;10, C7647&gt;=15),1,0), IF(OR(C7647&lt;7, C7647&gt;=18),1,0))</f>
        <v/>
      </c>
      <c r="F7647" s="11" t="n">
        <v>0</v>
      </c>
      <c r="G7647" s="12">
        <f>0.52*8</f>
        <v/>
      </c>
      <c r="H7647" s="12">
        <f>F7647-G7647</f>
        <v/>
      </c>
      <c r="I7647" s="10">
        <f>IF(E7647=0,"Fora",IF(E7646=0,"Carg xar",IF(H7647&lt;0,IF(M7647&lt;0.9,"Carg FV","Stby"),IF(M7647&gt;P7647,"V2H",IF(M7647&lt;0.9,"Carg xar","Stby")))))</f>
        <v/>
      </c>
      <c r="J7647" s="12">
        <f>IF(OR(I7647="Carg FV",I7647="Carg xar"),MIN(IF(I7647="Carg FV",ABS(H7647),7.4),7.4,MAX(0,(0.9-M7647)*40)*0.95),0)</f>
        <v/>
      </c>
      <c r="K7647" s="12">
        <f>IF(I7647="V2H",MIN(MAX(0,H7647),7.4,MAX(0,(M7647-P7647)*40)*0.95),0)</f>
        <v/>
      </c>
      <c r="L7647" s="12">
        <f>IF(E7647=0,0,MAX(0,H7647-K7647))</f>
        <v/>
      </c>
      <c r="M7647" s="13">
        <f>M7646+J7646/40-IF(I7646="V2H",K7646/(0.95*40),0)-IF(E7647=0,IF(E7646=1,IF(D7647=1,30,40)*0.18/(2*40),0),0)-IF(E7647=1,IF(E7646=0,IF(D7647=1,30,40)*0.18/(2*40),0),0)</f>
        <v/>
      </c>
      <c r="N7647" s="14" t="n">
        <v>0.09</v>
      </c>
      <c r="O7647" s="15">
        <f>K7647*N7647</f>
        <v/>
      </c>
      <c r="P7647">
        <f>IF(E7647=0,0.3,IF(D7647=1,IF(C7647&gt;=Params!$B$13-3,IF(C7647&lt;Params!$B$13,Params!$B$20,0.3),0.3),IF(C7647&gt;=Params!$B$15-3,IF(C7647&lt;Params!$B$15,Params!$B$21,0.3),0.3)))</f>
        <v/>
      </c>
    </row>
    <row r="7648" ht="15" customHeight="1" s="1">
      <c r="A7648" s="9" t="n">
        <v>7645</v>
      </c>
      <c r="B7648" s="6" t="inlineStr">
        <is>
          <t>15/11</t>
        </is>
      </c>
      <c r="C7648" s="6" t="n">
        <v>12</v>
      </c>
      <c r="D7648" s="6" t="n">
        <v>1</v>
      </c>
      <c r="E7648" s="10">
        <f>IF(D7648=1, IF(OR(C7648&lt;10, C7648&gt;=15),1,0), IF(OR(C7648&lt;7, C7648&gt;=18),1,0))</f>
        <v/>
      </c>
      <c r="F7648" s="11" t="n">
        <v>0</v>
      </c>
      <c r="G7648" s="12">
        <f>0.58*8</f>
        <v/>
      </c>
      <c r="H7648" s="12">
        <f>F7648-G7648</f>
        <v/>
      </c>
      <c r="I7648" s="10">
        <f>IF(E7648=0,"Fora",IF(E7647=0,"Carg xar",IF(H7648&lt;0,IF(M7648&lt;0.9,"Carg FV","Stby"),IF(M7648&gt;P7648,"V2H",IF(M7648&lt;0.9,"Carg xar","Stby")))))</f>
        <v/>
      </c>
      <c r="J7648" s="12">
        <f>IF(OR(I7648="Carg FV",I7648="Carg xar"),MIN(IF(I7648="Carg FV",ABS(H7648),7.4),7.4,MAX(0,(0.9-M7648)*40)*0.95),0)</f>
        <v/>
      </c>
      <c r="K7648" s="12">
        <f>IF(I7648="V2H",MIN(MAX(0,H7648),7.4,MAX(0,(M7648-P7648)*40)*0.95),0)</f>
        <v/>
      </c>
      <c r="L7648" s="12">
        <f>IF(E7648=0,0,MAX(0,H7648-K7648))</f>
        <v/>
      </c>
      <c r="M7648" s="13">
        <f>M7647+J7647/40-IF(I7647="V2H",K7647/(0.95*40),0)-IF(E7648=0,IF(E7647=1,IF(D7648=1,30,40)*0.18/(2*40),0),0)-IF(E7648=1,IF(E7647=0,IF(D7648=1,30,40)*0.18/(2*40),0),0)</f>
        <v/>
      </c>
      <c r="N7648" s="14" t="n">
        <v>0.09</v>
      </c>
      <c r="O7648" s="15">
        <f>K7648*N7648</f>
        <v/>
      </c>
      <c r="P7648">
        <f>IF(E7648=0,0.3,IF(D7648=1,IF(C7648&gt;=Params!$B$13-3,IF(C7648&lt;Params!$B$13,Params!$B$20,0.3),0.3),IF(C7648&gt;=Params!$B$15-3,IF(C7648&lt;Params!$B$15,Params!$B$21,0.3),0.3)))</f>
        <v/>
      </c>
    </row>
    <row r="7649" ht="15" customHeight="1" s="1">
      <c r="A7649" s="9" t="n">
        <v>7646</v>
      </c>
      <c r="B7649" s="6" t="inlineStr">
        <is>
          <t>15/11</t>
        </is>
      </c>
      <c r="C7649" s="6" t="n">
        <v>13</v>
      </c>
      <c r="D7649" s="6" t="n">
        <v>1</v>
      </c>
      <c r="E7649" s="10">
        <f>IF(D7649=1, IF(OR(C7649&lt;10, C7649&gt;=15),1,0), IF(OR(C7649&lt;7, C7649&gt;=18),1,0))</f>
        <v/>
      </c>
      <c r="F7649" s="11" t="n">
        <v>0</v>
      </c>
      <c r="G7649" s="12">
        <f>0.55*8</f>
        <v/>
      </c>
      <c r="H7649" s="12">
        <f>F7649-G7649</f>
        <v/>
      </c>
      <c r="I7649" s="10">
        <f>IF(E7649=0,"Fora",IF(E7648=0,"Carg xar",IF(H7649&lt;0,IF(M7649&lt;0.9,"Carg FV","Stby"),IF(M7649&gt;P7649,"V2H",IF(M7649&lt;0.9,"Carg xar","Stby")))))</f>
        <v/>
      </c>
      <c r="J7649" s="12">
        <f>IF(OR(I7649="Carg FV",I7649="Carg xar"),MIN(IF(I7649="Carg FV",ABS(H7649),7.4),7.4,MAX(0,(0.9-M7649)*40)*0.95),0)</f>
        <v/>
      </c>
      <c r="K7649" s="12">
        <f>IF(I7649="V2H",MIN(MAX(0,H7649),7.4,MAX(0,(M7649-P7649)*40)*0.95),0)</f>
        <v/>
      </c>
      <c r="L7649" s="12">
        <f>IF(E7649=0,0,MAX(0,H7649-K7649))</f>
        <v/>
      </c>
      <c r="M7649" s="13">
        <f>M7648+J7648/40-IF(I7648="V2H",K7648/(0.95*40),0)-IF(E7649=0,IF(E7648=1,IF(D7649=1,30,40)*0.18/(2*40),0),0)-IF(E7649=1,IF(E7648=0,IF(D7649=1,30,40)*0.18/(2*40),0),0)</f>
        <v/>
      </c>
      <c r="N7649" s="14" t="n">
        <v>0.09</v>
      </c>
      <c r="O7649" s="15">
        <f>K7649*N7649</f>
        <v/>
      </c>
      <c r="P7649">
        <f>IF(E7649=0,0.3,IF(D7649=1,IF(C7649&gt;=Params!$B$13-3,IF(C7649&lt;Params!$B$13,Params!$B$20,0.3),0.3),IF(C7649&gt;=Params!$B$15-3,IF(C7649&lt;Params!$B$15,Params!$B$21,0.3),0.3)))</f>
        <v/>
      </c>
    </row>
    <row r="7650" ht="15" customHeight="1" s="1">
      <c r="A7650" s="9" t="n">
        <v>7647</v>
      </c>
      <c r="B7650" s="6" t="inlineStr">
        <is>
          <t>15/11</t>
        </is>
      </c>
      <c r="C7650" s="6" t="n">
        <v>14</v>
      </c>
      <c r="D7650" s="6" t="n">
        <v>1</v>
      </c>
      <c r="E7650" s="10">
        <f>IF(D7650=1, IF(OR(C7650&lt;10, C7650&gt;=15),1,0), IF(OR(C7650&lt;7, C7650&gt;=18),1,0))</f>
        <v/>
      </c>
      <c r="F7650" s="11" t="n">
        <v>0</v>
      </c>
      <c r="G7650" s="12">
        <f>0.42*8</f>
        <v/>
      </c>
      <c r="H7650" s="12">
        <f>F7650-G7650</f>
        <v/>
      </c>
      <c r="I7650" s="10">
        <f>IF(E7650=0,"Fora",IF(E7649=0,"Carg xar",IF(H7650&lt;0,IF(M7650&lt;0.9,"Carg FV","Stby"),IF(M7650&gt;P7650,"V2H",IF(M7650&lt;0.9,"Carg xar","Stby")))))</f>
        <v/>
      </c>
      <c r="J7650" s="12">
        <f>IF(OR(I7650="Carg FV",I7650="Carg xar"),MIN(IF(I7650="Carg FV",ABS(H7650),7.4),7.4,MAX(0,(0.9-M7650)*40)*0.95),0)</f>
        <v/>
      </c>
      <c r="K7650" s="12">
        <f>IF(I7650="V2H",MIN(MAX(0,H7650),7.4,MAX(0,(M7650-P7650)*40)*0.95),0)</f>
        <v/>
      </c>
      <c r="L7650" s="12">
        <f>IF(E7650=0,0,MAX(0,H7650-K7650))</f>
        <v/>
      </c>
      <c r="M7650" s="13">
        <f>M7649+J7649/40-IF(I7649="V2H",K7649/(0.95*40),0)-IF(E7650=0,IF(E7649=1,IF(D7650=1,30,40)*0.18/(2*40),0),0)-IF(E7650=1,IF(E7649=0,IF(D7650=1,30,40)*0.18/(2*40),0),0)</f>
        <v/>
      </c>
      <c r="N7650" s="14" t="n">
        <v>0.09</v>
      </c>
      <c r="O7650" s="15">
        <f>K7650*N7650</f>
        <v/>
      </c>
      <c r="P7650">
        <f>IF(E7650=0,0.3,IF(D7650=1,IF(C7650&gt;=Params!$B$13-3,IF(C7650&lt;Params!$B$13,Params!$B$20,0.3),0.3),IF(C7650&gt;=Params!$B$15-3,IF(C7650&lt;Params!$B$15,Params!$B$21,0.3),0.3)))</f>
        <v/>
      </c>
    </row>
    <row r="7651" ht="15" customHeight="1" s="1">
      <c r="A7651" s="9" t="n">
        <v>7648</v>
      </c>
      <c r="B7651" s="6" t="inlineStr">
        <is>
          <t>15/11</t>
        </is>
      </c>
      <c r="C7651" s="6" t="n">
        <v>15</v>
      </c>
      <c r="D7651" s="6" t="n">
        <v>1</v>
      </c>
      <c r="E7651" s="10">
        <f>IF(D7651=1, IF(OR(C7651&lt;10, C7651&gt;=15),1,0), IF(OR(C7651&lt;7, C7651&gt;=18),1,0))</f>
        <v/>
      </c>
      <c r="F7651" s="11" t="n">
        <v>0</v>
      </c>
      <c r="G7651" s="12">
        <f>0.25*8</f>
        <v/>
      </c>
      <c r="H7651" s="12">
        <f>F7651-G7651</f>
        <v/>
      </c>
      <c r="I7651" s="10">
        <f>IF(E7651=0,"Fora",IF(E7650=0,"Carg xar",IF(H7651&lt;0,IF(M7651&lt;0.9,"Carg FV","Stby"),IF(M7651&gt;P7651,"V2H",IF(M7651&lt;0.9,"Carg xar","Stby")))))</f>
        <v/>
      </c>
      <c r="J7651" s="12">
        <f>IF(OR(I7651="Carg FV",I7651="Carg xar"),MIN(IF(I7651="Carg FV",ABS(H7651),7.4),7.4,MAX(0,(0.9-M7651)*40)*0.95),0)</f>
        <v/>
      </c>
      <c r="K7651" s="12">
        <f>IF(I7651="V2H",MIN(MAX(0,H7651),7.4,MAX(0,(M7651-P7651)*40)*0.95),0)</f>
        <v/>
      </c>
      <c r="L7651" s="12">
        <f>IF(E7651=0,0,MAX(0,H7651-K7651))</f>
        <v/>
      </c>
      <c r="M7651" s="13">
        <f>M7650+J7650/40-IF(I7650="V2H",K7650/(0.95*40),0)-IF(E7651=0,IF(E7650=1,IF(D7651=1,30,40)*0.18/(2*40),0),0)-IF(E7651=1,IF(E7650=0,IF(D7651=1,30,40)*0.18/(2*40),0),0)</f>
        <v/>
      </c>
      <c r="N7651" s="14" t="n">
        <v>0.09</v>
      </c>
      <c r="O7651" s="15">
        <f>K7651*N7651</f>
        <v/>
      </c>
      <c r="P7651">
        <f>IF(E7651=0,0.3,IF(D7651=1,IF(C7651&gt;=Params!$B$13-3,IF(C7651&lt;Params!$B$13,Params!$B$20,0.3),0.3),IF(C7651&gt;=Params!$B$15-3,IF(C7651&lt;Params!$B$15,Params!$B$21,0.3),0.3)))</f>
        <v/>
      </c>
    </row>
    <row r="7652" ht="15" customHeight="1" s="1">
      <c r="A7652" s="9" t="n">
        <v>7649</v>
      </c>
      <c r="B7652" s="6" t="inlineStr">
        <is>
          <t>15/11</t>
        </is>
      </c>
      <c r="C7652" s="6" t="n">
        <v>16</v>
      </c>
      <c r="D7652" s="6" t="n">
        <v>1</v>
      </c>
      <c r="E7652" s="10">
        <f>IF(D7652=1, IF(OR(C7652&lt;10, C7652&gt;=15),1,0), IF(OR(C7652&lt;7, C7652&gt;=18),1,0))</f>
        <v/>
      </c>
      <c r="F7652" s="11" t="n">
        <v>1.141</v>
      </c>
      <c r="G7652" s="12">
        <f>0.08*8</f>
        <v/>
      </c>
      <c r="H7652" s="12">
        <f>F7652-G7652</f>
        <v/>
      </c>
      <c r="I7652" s="10">
        <f>IF(E7652=0,"Fora",IF(E7651=0,"Carg xar",IF(H7652&lt;0,IF(M7652&lt;0.9,"Carg FV","Stby"),IF(M7652&gt;P7652,"V2H",IF(M7652&lt;0.9,"Carg xar","Stby")))))</f>
        <v/>
      </c>
      <c r="J7652" s="12">
        <f>IF(OR(I7652="Carg FV",I7652="Carg xar"),MIN(IF(I7652="Carg FV",ABS(H7652),7.4),7.4,MAX(0,(0.9-M7652)*40)*0.95),0)</f>
        <v/>
      </c>
      <c r="K7652" s="12">
        <f>IF(I7652="V2H",MIN(MAX(0,H7652),7.4,MAX(0,(M7652-P7652)*40)*0.95),0)</f>
        <v/>
      </c>
      <c r="L7652" s="12">
        <f>IF(E7652=0,0,MAX(0,H7652-K7652))</f>
        <v/>
      </c>
      <c r="M7652" s="13">
        <f>M7651+J7651/40-IF(I7651="V2H",K7651/(0.95*40),0)-IF(E7652=0,IF(E7651=1,IF(D7652=1,30,40)*0.18/(2*40),0),0)-IF(E7652=1,IF(E7651=0,IF(D7652=1,30,40)*0.18/(2*40),0),0)</f>
        <v/>
      </c>
      <c r="N7652" s="14" t="n">
        <v>0.09</v>
      </c>
      <c r="O7652" s="15">
        <f>K7652*N7652</f>
        <v/>
      </c>
      <c r="P7652">
        <f>IF(E7652=0,0.3,IF(D7652=1,IF(C7652&gt;=Params!$B$13-3,IF(C7652&lt;Params!$B$13,Params!$B$20,0.3),0.3),IF(C7652&gt;=Params!$B$15-3,IF(C7652&lt;Params!$B$15,Params!$B$21,0.3),0.3)))</f>
        <v/>
      </c>
    </row>
    <row r="7653" ht="15" customHeight="1" s="1">
      <c r="A7653" s="9" t="n">
        <v>7650</v>
      </c>
      <c r="B7653" s="6" t="inlineStr">
        <is>
          <t>15/11</t>
        </is>
      </c>
      <c r="C7653" s="6" t="n">
        <v>17</v>
      </c>
      <c r="D7653" s="6" t="n">
        <v>1</v>
      </c>
      <c r="E7653" s="10">
        <f>IF(D7653=1, IF(OR(C7653&lt;10, C7653&gt;=15),1,0), IF(OR(C7653&lt;7, C7653&gt;=18),1,0))</f>
        <v/>
      </c>
      <c r="F7653" s="11" t="n">
        <v>0.304</v>
      </c>
      <c r="G7653" s="12">
        <f>0*8</f>
        <v/>
      </c>
      <c r="H7653" s="12">
        <f>F7653-G7653</f>
        <v/>
      </c>
      <c r="I7653" s="10">
        <f>IF(E7653=0,"Fora",IF(E7652=0,"Carg xar",IF(H7653&lt;0,IF(M7653&lt;0.9,"Carg FV","Stby"),IF(M7653&gt;P7653,"V2H",IF(M7653&lt;0.9,"Carg xar","Stby")))))</f>
        <v/>
      </c>
      <c r="J7653" s="12">
        <f>IF(OR(I7653="Carg FV",I7653="Carg xar"),MIN(IF(I7653="Carg FV",ABS(H7653),7.4),7.4,MAX(0,(0.9-M7653)*40)*0.95),0)</f>
        <v/>
      </c>
      <c r="K7653" s="12">
        <f>IF(I7653="V2H",MIN(MAX(0,H7653),7.4,MAX(0,(M7653-P7653)*40)*0.95),0)</f>
        <v/>
      </c>
      <c r="L7653" s="12">
        <f>IF(E7653=0,0,MAX(0,H7653-K7653))</f>
        <v/>
      </c>
      <c r="M7653" s="13">
        <f>M7652+J7652/40-IF(I7652="V2H",K7652/(0.95*40),0)-IF(E7653=0,IF(E7652=1,IF(D7653=1,30,40)*0.18/(2*40),0),0)-IF(E7653=1,IF(E7652=0,IF(D7653=1,30,40)*0.18/(2*40),0),0)</f>
        <v/>
      </c>
      <c r="N7653" s="14" t="n">
        <v>0.09</v>
      </c>
      <c r="O7653" s="15">
        <f>K7653*N7653</f>
        <v/>
      </c>
      <c r="P7653">
        <f>IF(E7653=0,0.3,IF(D7653=1,IF(C7653&gt;=Params!$B$13-3,IF(C7653&lt;Params!$B$13,Params!$B$20,0.3),0.3),IF(C7653&gt;=Params!$B$15-3,IF(C7653&lt;Params!$B$15,Params!$B$21,0.3),0.3)))</f>
        <v/>
      </c>
    </row>
    <row r="7654" ht="15" customHeight="1" s="1">
      <c r="A7654" s="9" t="n">
        <v>7651</v>
      </c>
      <c r="B7654" s="6" t="inlineStr">
        <is>
          <t>15/11</t>
        </is>
      </c>
      <c r="C7654" s="6" t="n">
        <v>18</v>
      </c>
      <c r="D7654" s="6" t="n">
        <v>1</v>
      </c>
      <c r="E7654" s="10">
        <f>IF(D7654=1, IF(OR(C7654&lt;10, C7654&gt;=15),1,0), IF(OR(C7654&lt;7, C7654&gt;=18),1,0))</f>
        <v/>
      </c>
      <c r="F7654" s="11" t="n">
        <v>1.851</v>
      </c>
      <c r="G7654" s="12">
        <f>0*8</f>
        <v/>
      </c>
      <c r="H7654" s="12">
        <f>F7654-G7654</f>
        <v/>
      </c>
      <c r="I7654" s="10">
        <f>IF(E7654=0,"Fora",IF(E7653=0,"Carg xar",IF(H7654&lt;0,IF(M7654&lt;0.9,"Carg FV","Stby"),IF(M7654&gt;P7654,"V2H",IF(M7654&lt;0.9,"Carg xar","Stby")))))</f>
        <v/>
      </c>
      <c r="J7654" s="12">
        <f>IF(OR(I7654="Carg FV",I7654="Carg xar"),MIN(IF(I7654="Carg FV",ABS(H7654),7.4),7.4,MAX(0,(0.9-M7654)*40)*0.95),0)</f>
        <v/>
      </c>
      <c r="K7654" s="12">
        <f>IF(I7654="V2H",MIN(MAX(0,H7654),7.4,MAX(0,(M7654-P7654)*40)*0.95),0)</f>
        <v/>
      </c>
      <c r="L7654" s="12">
        <f>IF(E7654=0,0,MAX(0,H7654-K7654))</f>
        <v/>
      </c>
      <c r="M7654" s="13">
        <f>M7653+J7653/40-IF(I7653="V2H",K7653/(0.95*40),0)-IF(E7654=0,IF(E7653=1,IF(D7654=1,30,40)*0.18/(2*40),0),0)-IF(E7654=1,IF(E7653=0,IF(D7654=1,30,40)*0.18/(2*40),0),0)</f>
        <v/>
      </c>
      <c r="N7654" s="14" t="n">
        <v>0.09</v>
      </c>
      <c r="O7654" s="15">
        <f>K7654*N7654</f>
        <v/>
      </c>
      <c r="P7654">
        <f>IF(E7654=0,0.3,IF(D7654=1,IF(C7654&gt;=Params!$B$13-3,IF(C7654&lt;Params!$B$13,Params!$B$20,0.3),0.3),IF(C7654&gt;=Params!$B$15-3,IF(C7654&lt;Params!$B$15,Params!$B$21,0.3),0.3)))</f>
        <v/>
      </c>
    </row>
    <row r="7655" ht="15" customHeight="1" s="1">
      <c r="A7655" s="9" t="n">
        <v>7652</v>
      </c>
      <c r="B7655" s="6" t="inlineStr">
        <is>
          <t>15/11</t>
        </is>
      </c>
      <c r="C7655" s="6" t="n">
        <v>19</v>
      </c>
      <c r="D7655" s="6" t="n">
        <v>1</v>
      </c>
      <c r="E7655" s="10">
        <f>IF(D7655=1, IF(OR(C7655&lt;10, C7655&gt;=15),1,0), IF(OR(C7655&lt;7, C7655&gt;=18),1,0))</f>
        <v/>
      </c>
      <c r="F7655" s="11" t="n">
        <v>1.665</v>
      </c>
      <c r="G7655" s="12">
        <f>0*8</f>
        <v/>
      </c>
      <c r="H7655" s="12">
        <f>F7655-G7655</f>
        <v/>
      </c>
      <c r="I7655" s="10">
        <f>IF(E7655=0,"Fora",IF(E7654=0,"Carg xar",IF(H7655&lt;0,IF(M7655&lt;0.9,"Carg FV","Stby"),IF(M7655&gt;P7655,"V2H",IF(M7655&lt;0.9,"Carg xar","Stby")))))</f>
        <v/>
      </c>
      <c r="J7655" s="12">
        <f>IF(OR(I7655="Carg FV",I7655="Carg xar"),MIN(IF(I7655="Carg FV",ABS(H7655),7.4),7.4,MAX(0,(0.9-M7655)*40)*0.95),0)</f>
        <v/>
      </c>
      <c r="K7655" s="12">
        <f>IF(I7655="V2H",MIN(MAX(0,H7655),7.4,MAX(0,(M7655-P7655)*40)*0.95),0)</f>
        <v/>
      </c>
      <c r="L7655" s="12">
        <f>IF(E7655=0,0,MAX(0,H7655-K7655))</f>
        <v/>
      </c>
      <c r="M7655" s="13">
        <f>M7654+J7654/40-IF(I7654="V2H",K7654/(0.95*40),0)-IF(E7655=0,IF(E7654=1,IF(D7655=1,30,40)*0.18/(2*40),0),0)-IF(E7655=1,IF(E7654=0,IF(D7655=1,30,40)*0.18/(2*40),0),0)</f>
        <v/>
      </c>
      <c r="N7655" s="14" t="n">
        <v>0.09</v>
      </c>
      <c r="O7655" s="15">
        <f>K7655*N7655</f>
        <v/>
      </c>
      <c r="P7655">
        <f>IF(E7655=0,0.3,IF(D7655=1,IF(C7655&gt;=Params!$B$13-3,IF(C7655&lt;Params!$B$13,Params!$B$20,0.3),0.3),IF(C7655&gt;=Params!$B$15-3,IF(C7655&lt;Params!$B$15,Params!$B$21,0.3),0.3)))</f>
        <v/>
      </c>
    </row>
    <row r="7656" ht="15" customHeight="1" s="1">
      <c r="A7656" s="9" t="n">
        <v>7653</v>
      </c>
      <c r="B7656" s="6" t="inlineStr">
        <is>
          <t>15/11</t>
        </is>
      </c>
      <c r="C7656" s="6" t="n">
        <v>20</v>
      </c>
      <c r="D7656" s="6" t="n">
        <v>1</v>
      </c>
      <c r="E7656" s="10">
        <f>IF(D7656=1, IF(OR(C7656&lt;10, C7656&gt;=15),1,0), IF(OR(C7656&lt;7, C7656&gt;=18),1,0))</f>
        <v/>
      </c>
      <c r="F7656" s="11" t="n">
        <v>0.228</v>
      </c>
      <c r="G7656" s="12">
        <f>0*8</f>
        <v/>
      </c>
      <c r="H7656" s="12">
        <f>F7656-G7656</f>
        <v/>
      </c>
      <c r="I7656" s="10">
        <f>IF(E7656=0,"Fora",IF(E7655=0,"Carg xar",IF(H7656&lt;0,IF(M7656&lt;0.9,"Carg FV","Stby"),IF(M7656&gt;P7656,"V2H",IF(M7656&lt;0.9,"Carg xar","Stby")))))</f>
        <v/>
      </c>
      <c r="J7656" s="12">
        <f>IF(OR(I7656="Carg FV",I7656="Carg xar"),MIN(IF(I7656="Carg FV",ABS(H7656),7.4),7.4,MAX(0,(0.9-M7656)*40)*0.95),0)</f>
        <v/>
      </c>
      <c r="K7656" s="12">
        <f>IF(I7656="V2H",MIN(MAX(0,H7656),7.4,MAX(0,(M7656-P7656)*40)*0.95),0)</f>
        <v/>
      </c>
      <c r="L7656" s="12">
        <f>IF(E7656=0,0,MAX(0,H7656-K7656))</f>
        <v/>
      </c>
      <c r="M7656" s="13">
        <f>M7655+J7655/40-IF(I7655="V2H",K7655/(0.95*40),0)-IF(E7656=0,IF(E7655=1,IF(D7656=1,30,40)*0.18/(2*40),0),0)-IF(E7656=1,IF(E7655=0,IF(D7656=1,30,40)*0.18/(2*40),0),0)</f>
        <v/>
      </c>
      <c r="N7656" s="14" t="n">
        <v>0.09</v>
      </c>
      <c r="O7656" s="15">
        <f>K7656*N7656</f>
        <v/>
      </c>
      <c r="P7656">
        <f>IF(E7656=0,0.3,IF(D7656=1,IF(C7656&gt;=Params!$B$13-3,IF(C7656&lt;Params!$B$13,Params!$B$20,0.3),0.3),IF(C7656&gt;=Params!$B$15-3,IF(C7656&lt;Params!$B$15,Params!$B$21,0.3),0.3)))</f>
        <v/>
      </c>
    </row>
    <row r="7657" ht="15" customHeight="1" s="1">
      <c r="A7657" s="9" t="n">
        <v>7654</v>
      </c>
      <c r="B7657" s="6" t="inlineStr">
        <is>
          <t>15/11</t>
        </is>
      </c>
      <c r="C7657" s="6" t="n">
        <v>21</v>
      </c>
      <c r="D7657" s="6" t="n">
        <v>1</v>
      </c>
      <c r="E7657" s="10">
        <f>IF(D7657=1, IF(OR(C7657&lt;10, C7657&gt;=15),1,0), IF(OR(C7657&lt;7, C7657&gt;=18),1,0))</f>
        <v/>
      </c>
      <c r="F7657" s="11" t="n">
        <v>0.192</v>
      </c>
      <c r="G7657" s="12">
        <f>0*8</f>
        <v/>
      </c>
      <c r="H7657" s="12">
        <f>F7657-G7657</f>
        <v/>
      </c>
      <c r="I7657" s="10">
        <f>IF(E7657=0,"Fora",IF(E7656=0,"Carg xar",IF(H7657&lt;0,IF(M7657&lt;0.9,"Carg FV","Stby"),IF(M7657&gt;P7657,"V2H",IF(M7657&lt;0.9,"Carg xar","Stby")))))</f>
        <v/>
      </c>
      <c r="J7657" s="12">
        <f>IF(OR(I7657="Carg FV",I7657="Carg xar"),MIN(IF(I7657="Carg FV",ABS(H7657),7.4),7.4,MAX(0,(0.9-M7657)*40)*0.95),0)</f>
        <v/>
      </c>
      <c r="K7657" s="12">
        <f>IF(I7657="V2H",MIN(MAX(0,H7657),7.4,MAX(0,(M7657-P7657)*40)*0.95),0)</f>
        <v/>
      </c>
      <c r="L7657" s="12">
        <f>IF(E7657=0,0,MAX(0,H7657-K7657))</f>
        <v/>
      </c>
      <c r="M7657" s="13">
        <f>M7656+J7656/40-IF(I7656="V2H",K7656/(0.95*40),0)-IF(E7657=0,IF(E7656=1,IF(D7657=1,30,40)*0.18/(2*40),0),0)-IF(E7657=1,IF(E7656=0,IF(D7657=1,30,40)*0.18/(2*40),0),0)</f>
        <v/>
      </c>
      <c r="N7657" s="14" t="n">
        <v>0.09</v>
      </c>
      <c r="O7657" s="15">
        <f>K7657*N7657</f>
        <v/>
      </c>
      <c r="P7657">
        <f>IF(E7657=0,0.3,IF(D7657=1,IF(C7657&gt;=Params!$B$13-3,IF(C7657&lt;Params!$B$13,Params!$B$20,0.3),0.3),IF(C7657&gt;=Params!$B$15-3,IF(C7657&lt;Params!$B$15,Params!$B$21,0.3),0.3)))</f>
        <v/>
      </c>
    </row>
    <row r="7658" ht="15" customHeight="1" s="1">
      <c r="A7658" s="9" t="n">
        <v>7655</v>
      </c>
      <c r="B7658" s="6" t="inlineStr">
        <is>
          <t>15/11</t>
        </is>
      </c>
      <c r="C7658" s="6" t="n">
        <v>22</v>
      </c>
      <c r="D7658" s="6" t="n">
        <v>1</v>
      </c>
      <c r="E7658" s="10">
        <f>IF(D7658=1, IF(OR(C7658&lt;10, C7658&gt;=15),1,0), IF(OR(C7658&lt;7, C7658&gt;=18),1,0))</f>
        <v/>
      </c>
      <c r="F7658" s="11" t="n">
        <v>1.905</v>
      </c>
      <c r="G7658" s="12">
        <f>0*8</f>
        <v/>
      </c>
      <c r="H7658" s="12">
        <f>F7658-G7658</f>
        <v/>
      </c>
      <c r="I7658" s="10">
        <f>IF(E7658=0,"Fora",IF(E7657=0,"Carg xar",IF(H7658&lt;0,IF(M7658&lt;0.9,"Carg FV","Stby"),IF(M7658&gt;P7658,"V2H",IF(M7658&lt;0.9,"Carg xar","Stby")))))</f>
        <v/>
      </c>
      <c r="J7658" s="12">
        <f>IF(OR(I7658="Carg FV",I7658="Carg xar"),MIN(IF(I7658="Carg FV",ABS(H7658),7.4),7.4,MAX(0,(0.9-M7658)*40)*0.95),0)</f>
        <v/>
      </c>
      <c r="K7658" s="12">
        <f>IF(I7658="V2H",MIN(MAX(0,H7658),7.4,MAX(0,(M7658-P7658)*40)*0.95),0)</f>
        <v/>
      </c>
      <c r="L7658" s="12">
        <f>IF(E7658=0,0,MAX(0,H7658-K7658))</f>
        <v/>
      </c>
      <c r="M7658" s="13">
        <f>M7657+J7657/40-IF(I7657="V2H",K7657/(0.95*40),0)-IF(E7658=0,IF(E7657=1,IF(D7658=1,30,40)*0.18/(2*40),0),0)-IF(E7658=1,IF(E7657=0,IF(D7658=1,30,40)*0.18/(2*40),0),0)</f>
        <v/>
      </c>
      <c r="N7658" s="14" t="n">
        <v>0.09</v>
      </c>
      <c r="O7658" s="15">
        <f>K7658*N7658</f>
        <v/>
      </c>
      <c r="P7658">
        <f>IF(E7658=0,0.3,IF(D7658=1,IF(C7658&gt;=Params!$B$13-3,IF(C7658&lt;Params!$B$13,Params!$B$20,0.3),0.3),IF(C7658&gt;=Params!$B$15-3,IF(C7658&lt;Params!$B$15,Params!$B$21,0.3),0.3)))</f>
        <v/>
      </c>
    </row>
    <row r="7659" ht="15" customHeight="1" s="1">
      <c r="A7659" s="9" t="n">
        <v>7656</v>
      </c>
      <c r="B7659" s="6" t="inlineStr">
        <is>
          <t>15/11</t>
        </is>
      </c>
      <c r="C7659" s="6" t="n">
        <v>23</v>
      </c>
      <c r="D7659" s="6" t="n">
        <v>1</v>
      </c>
      <c r="E7659" s="10">
        <f>IF(D7659=1, IF(OR(C7659&lt;10, C7659&gt;=15),1,0), IF(OR(C7659&lt;7, C7659&gt;=18),1,0))</f>
        <v/>
      </c>
      <c r="F7659" s="11" t="n">
        <v>2.009</v>
      </c>
      <c r="G7659" s="12">
        <f>0*8</f>
        <v/>
      </c>
      <c r="H7659" s="12">
        <f>F7659-G7659</f>
        <v/>
      </c>
      <c r="I7659" s="10">
        <f>IF(E7659=0,"Fora",IF(E7658=0,"Carg xar",IF(H7659&lt;0,IF(M7659&lt;0.9,"Carg FV","Stby"),IF(M7659&gt;P7659,"V2H",IF(M7659&lt;0.9,"Carg xar","Stby")))))</f>
        <v/>
      </c>
      <c r="J7659" s="12">
        <f>IF(OR(I7659="Carg FV",I7659="Carg xar"),MIN(IF(I7659="Carg FV",ABS(H7659),7.4),7.4,MAX(0,(0.9-M7659)*40)*0.95),0)</f>
        <v/>
      </c>
      <c r="K7659" s="12">
        <f>IF(I7659="V2H",MIN(MAX(0,H7659),7.4,MAX(0,(M7659-P7659)*40)*0.95),0)</f>
        <v/>
      </c>
      <c r="L7659" s="12">
        <f>IF(E7659=0,0,MAX(0,H7659-K7659))</f>
        <v/>
      </c>
      <c r="M7659" s="13">
        <f>M7658+J7658/40-IF(I7658="V2H",K7658/(0.95*40),0)-IF(E7659=0,IF(E7658=1,IF(D7659=1,30,40)*0.18/(2*40),0),0)-IF(E7659=1,IF(E7658=0,IF(D7659=1,30,40)*0.18/(2*40),0),0)</f>
        <v/>
      </c>
      <c r="N7659" s="14" t="n">
        <v>0.09</v>
      </c>
      <c r="O7659" s="15">
        <f>K7659*N7659</f>
        <v/>
      </c>
      <c r="P7659">
        <f>IF(E7659=0,0.3,IF(D7659=1,IF(C7659&gt;=Params!$B$13-3,IF(C7659&lt;Params!$B$13,Params!$B$20,0.3),0.3),IF(C7659&gt;=Params!$B$15-3,IF(C7659&lt;Params!$B$15,Params!$B$21,0.3),0.3)))</f>
        <v/>
      </c>
    </row>
    <row r="7660" ht="15" customHeight="1" s="1">
      <c r="A7660" s="9" t="n">
        <v>7657</v>
      </c>
      <c r="B7660" s="6" t="inlineStr">
        <is>
          <t>16/11</t>
        </is>
      </c>
      <c r="C7660" s="6" t="n">
        <v>0</v>
      </c>
      <c r="D7660" s="6" t="n">
        <v>1</v>
      </c>
      <c r="E7660" s="10">
        <f>IF(D7660=1, IF(OR(C7660&lt;10, C7660&gt;=15),1,0), IF(OR(C7660&lt;7, C7660&gt;=18),1,0))</f>
        <v/>
      </c>
      <c r="F7660" s="11" t="n">
        <v>1.62</v>
      </c>
      <c r="G7660" s="12">
        <f>0*8</f>
        <v/>
      </c>
      <c r="H7660" s="12">
        <f>F7660-G7660</f>
        <v/>
      </c>
      <c r="I7660" s="10">
        <f>IF(E7660=0,"Fora",IF(E7659=0,"Carg xar",IF(H7660&lt;0,IF(M7660&lt;0.9,"Carg FV","Stby"),IF(M7660&gt;P7660,"V2H",IF(M7660&lt;0.9,"Carg xar","Stby")))))</f>
        <v/>
      </c>
      <c r="J7660" s="12">
        <f>IF(OR(I7660="Carg FV",I7660="Carg xar"),MIN(IF(I7660="Carg FV",ABS(H7660),7.4),7.4,MAX(0,(0.9-M7660)*40)*0.95),0)</f>
        <v/>
      </c>
      <c r="K7660" s="12">
        <f>IF(I7660="V2H",MIN(MAX(0,H7660),7.4,MAX(0,(M7660-P7660)*40)*0.95),0)</f>
        <v/>
      </c>
      <c r="L7660" s="12">
        <f>IF(E7660=0,0,MAX(0,H7660-K7660))</f>
        <v/>
      </c>
      <c r="M7660" s="13">
        <f>M7659+J7659/40-IF(I7659="V2H",K7659/(0.95*40),0)-IF(E7660=0,IF(E7659=1,IF(D7660=1,30,40)*0.18/(2*40),0),0)-IF(E7660=1,IF(E7659=0,IF(D7660=1,30,40)*0.18/(2*40),0),0)</f>
        <v/>
      </c>
      <c r="N7660" s="14" t="n">
        <v>0.09</v>
      </c>
      <c r="O7660" s="15">
        <f>K7660*N7660</f>
        <v/>
      </c>
      <c r="P7660">
        <f>IF(E7660=0,0.3,IF(D7660=1,IF(C7660&gt;=Params!$B$13-3,IF(C7660&lt;Params!$B$13,Params!$B$20,0.3),0.3),IF(C7660&gt;=Params!$B$15-3,IF(C7660&lt;Params!$B$15,Params!$B$21,0.3),0.3)))</f>
        <v/>
      </c>
    </row>
    <row r="7661" ht="15" customHeight="1" s="1">
      <c r="A7661" s="9" t="n">
        <v>7658</v>
      </c>
      <c r="B7661" s="6" t="inlineStr">
        <is>
          <t>16/11</t>
        </is>
      </c>
      <c r="C7661" s="6" t="n">
        <v>1</v>
      </c>
      <c r="D7661" s="6" t="n">
        <v>1</v>
      </c>
      <c r="E7661" s="10">
        <f>IF(D7661=1, IF(OR(C7661&lt;10, C7661&gt;=15),1,0), IF(OR(C7661&lt;7, C7661&gt;=18),1,0))</f>
        <v/>
      </c>
      <c r="F7661" s="11" t="n">
        <v>1.489</v>
      </c>
      <c r="G7661" s="12">
        <f>0*8</f>
        <v/>
      </c>
      <c r="H7661" s="12">
        <f>F7661-G7661</f>
        <v/>
      </c>
      <c r="I7661" s="10">
        <f>IF(E7661=0,"Fora",IF(E7660=0,"Carg xar",IF(H7661&lt;0,IF(M7661&lt;0.9,"Carg FV","Stby"),IF(M7661&gt;P7661,"V2H",IF(M7661&lt;0.9,"Carg xar","Stby")))))</f>
        <v/>
      </c>
      <c r="J7661" s="12">
        <f>IF(OR(I7661="Carg FV",I7661="Carg xar"),MIN(IF(I7661="Carg FV",ABS(H7661),7.4),7.4,MAX(0,(0.9-M7661)*40)*0.95),0)</f>
        <v/>
      </c>
      <c r="K7661" s="12">
        <f>IF(I7661="V2H",MIN(MAX(0,H7661),7.4,MAX(0,(M7661-P7661)*40)*0.95),0)</f>
        <v/>
      </c>
      <c r="L7661" s="12">
        <f>IF(E7661=0,0,MAX(0,H7661-K7661))</f>
        <v/>
      </c>
      <c r="M7661" s="13">
        <f>M7660+J7660/40-IF(I7660="V2H",K7660/(0.95*40),0)-IF(E7661=0,IF(E7660=1,IF(D7661=1,30,40)*0.18/(2*40),0),0)-IF(E7661=1,IF(E7660=0,IF(D7661=1,30,40)*0.18/(2*40),0),0)</f>
        <v/>
      </c>
      <c r="N7661" s="14" t="n">
        <v>0.09</v>
      </c>
      <c r="O7661" s="15">
        <f>K7661*N7661</f>
        <v/>
      </c>
      <c r="P7661">
        <f>IF(E7661=0,0.3,IF(D7661=1,IF(C7661&gt;=Params!$B$13-3,IF(C7661&lt;Params!$B$13,Params!$B$20,0.3),0.3),IF(C7661&gt;=Params!$B$15-3,IF(C7661&lt;Params!$B$15,Params!$B$21,0.3),0.3)))</f>
        <v/>
      </c>
    </row>
    <row r="7662" ht="15" customHeight="1" s="1">
      <c r="A7662" s="9" t="n">
        <v>7659</v>
      </c>
      <c r="B7662" s="6" t="inlineStr">
        <is>
          <t>16/11</t>
        </is>
      </c>
      <c r="C7662" s="6" t="n">
        <v>2</v>
      </c>
      <c r="D7662" s="6" t="n">
        <v>1</v>
      </c>
      <c r="E7662" s="10">
        <f>IF(D7662=1, IF(OR(C7662&lt;10, C7662&gt;=15),1,0), IF(OR(C7662&lt;7, C7662&gt;=18),1,0))</f>
        <v/>
      </c>
      <c r="F7662" s="11" t="n">
        <v>1.449</v>
      </c>
      <c r="G7662" s="12">
        <f>0*8</f>
        <v/>
      </c>
      <c r="H7662" s="12">
        <f>F7662-G7662</f>
        <v/>
      </c>
      <c r="I7662" s="10">
        <f>IF(E7662=0,"Fora",IF(E7661=0,"Carg xar",IF(H7662&lt;0,IF(M7662&lt;0.9,"Carg FV","Stby"),IF(M7662&gt;P7662,"V2H",IF(M7662&lt;0.9,"Carg xar","Stby")))))</f>
        <v/>
      </c>
      <c r="J7662" s="12">
        <f>IF(OR(I7662="Carg FV",I7662="Carg xar"),MIN(IF(I7662="Carg FV",ABS(H7662),7.4),7.4,MAX(0,(0.9-M7662)*40)*0.95),0)</f>
        <v/>
      </c>
      <c r="K7662" s="12">
        <f>IF(I7662="V2H",MIN(MAX(0,H7662),7.4,MAX(0,(M7662-P7662)*40)*0.95),0)</f>
        <v/>
      </c>
      <c r="L7662" s="12">
        <f>IF(E7662=0,0,MAX(0,H7662-K7662))</f>
        <v/>
      </c>
      <c r="M7662" s="13">
        <f>M7661+J7661/40-IF(I7661="V2H",K7661/(0.95*40),0)-IF(E7662=0,IF(E7661=1,IF(D7662=1,30,40)*0.18/(2*40),0),0)-IF(E7662=1,IF(E7661=0,IF(D7662=1,30,40)*0.18/(2*40),0),0)</f>
        <v/>
      </c>
      <c r="N7662" s="14" t="n">
        <v>0.09</v>
      </c>
      <c r="O7662" s="15">
        <f>K7662*N7662</f>
        <v/>
      </c>
      <c r="P7662">
        <f>IF(E7662=0,0.3,IF(D7662=1,IF(C7662&gt;=Params!$B$13-3,IF(C7662&lt;Params!$B$13,Params!$B$20,0.3),0.3),IF(C7662&gt;=Params!$B$15-3,IF(C7662&lt;Params!$B$15,Params!$B$21,0.3),0.3)))</f>
        <v/>
      </c>
    </row>
    <row r="7663" ht="15" customHeight="1" s="1">
      <c r="A7663" s="9" t="n">
        <v>7660</v>
      </c>
      <c r="B7663" s="6" t="inlineStr">
        <is>
          <t>16/11</t>
        </is>
      </c>
      <c r="C7663" s="6" t="n">
        <v>3</v>
      </c>
      <c r="D7663" s="6" t="n">
        <v>1</v>
      </c>
      <c r="E7663" s="10">
        <f>IF(D7663=1, IF(OR(C7663&lt;10, C7663&gt;=15),1,0), IF(OR(C7663&lt;7, C7663&gt;=18),1,0))</f>
        <v/>
      </c>
      <c r="F7663" s="11" t="n">
        <v>1.3</v>
      </c>
      <c r="G7663" s="12">
        <f>0*8</f>
        <v/>
      </c>
      <c r="H7663" s="12">
        <f>F7663-G7663</f>
        <v/>
      </c>
      <c r="I7663" s="10">
        <f>IF(E7663=0,"Fora",IF(E7662=0,"Carg xar",IF(H7663&lt;0,IF(M7663&lt;0.9,"Carg FV","Stby"),IF(M7663&gt;P7663,"V2H",IF(M7663&lt;0.9,"Carg xar","Stby")))))</f>
        <v/>
      </c>
      <c r="J7663" s="12">
        <f>IF(OR(I7663="Carg FV",I7663="Carg xar"),MIN(IF(I7663="Carg FV",ABS(H7663),7.4),7.4,MAX(0,(0.9-M7663)*40)*0.95),0)</f>
        <v/>
      </c>
      <c r="K7663" s="12">
        <f>IF(I7663="V2H",MIN(MAX(0,H7663),7.4,MAX(0,(M7663-P7663)*40)*0.95),0)</f>
        <v/>
      </c>
      <c r="L7663" s="12">
        <f>IF(E7663=0,0,MAX(0,H7663-K7663))</f>
        <v/>
      </c>
      <c r="M7663" s="13">
        <f>M7662+J7662/40-IF(I7662="V2H",K7662/(0.95*40),0)-IF(E7663=0,IF(E7662=1,IF(D7663=1,30,40)*0.18/(2*40),0),0)-IF(E7663=1,IF(E7662=0,IF(D7663=1,30,40)*0.18/(2*40),0),0)</f>
        <v/>
      </c>
      <c r="N7663" s="14" t="n">
        <v>0.09</v>
      </c>
      <c r="O7663" s="15">
        <f>K7663*N7663</f>
        <v/>
      </c>
      <c r="P7663">
        <f>IF(E7663=0,0.3,IF(D7663=1,IF(C7663&gt;=Params!$B$13-3,IF(C7663&lt;Params!$B$13,Params!$B$20,0.3),0.3),IF(C7663&gt;=Params!$B$15-3,IF(C7663&lt;Params!$B$15,Params!$B$21,0.3),0.3)))</f>
        <v/>
      </c>
    </row>
    <row r="7664" ht="15" customHeight="1" s="1">
      <c r="A7664" s="9" t="n">
        <v>7661</v>
      </c>
      <c r="B7664" s="6" t="inlineStr">
        <is>
          <t>16/11</t>
        </is>
      </c>
      <c r="C7664" s="6" t="n">
        <v>4</v>
      </c>
      <c r="D7664" s="6" t="n">
        <v>1</v>
      </c>
      <c r="E7664" s="10">
        <f>IF(D7664=1, IF(OR(C7664&lt;10, C7664&gt;=15),1,0), IF(OR(C7664&lt;7, C7664&gt;=18),1,0))</f>
        <v/>
      </c>
      <c r="F7664" s="11" t="n">
        <v>1.507</v>
      </c>
      <c r="G7664" s="12">
        <f>0*8</f>
        <v/>
      </c>
      <c r="H7664" s="12">
        <f>F7664-G7664</f>
        <v/>
      </c>
      <c r="I7664" s="10">
        <f>IF(E7664=0,"Fora",IF(E7663=0,"Carg xar",IF(H7664&lt;0,IF(M7664&lt;0.9,"Carg FV","Stby"),IF(M7664&gt;P7664,"V2H",IF(M7664&lt;0.9,"Carg xar","Stby")))))</f>
        <v/>
      </c>
      <c r="J7664" s="12">
        <f>IF(OR(I7664="Carg FV",I7664="Carg xar"),MIN(IF(I7664="Carg FV",ABS(H7664),7.4),7.4,MAX(0,(0.9-M7664)*40)*0.95),0)</f>
        <v/>
      </c>
      <c r="K7664" s="12">
        <f>IF(I7664="V2H",MIN(MAX(0,H7664),7.4,MAX(0,(M7664-P7664)*40)*0.95),0)</f>
        <v/>
      </c>
      <c r="L7664" s="12">
        <f>IF(E7664=0,0,MAX(0,H7664-K7664))</f>
        <v/>
      </c>
      <c r="M7664" s="13">
        <f>M7663+J7663/40-IF(I7663="V2H",K7663/(0.95*40),0)-IF(E7664=0,IF(E7663=1,IF(D7664=1,30,40)*0.18/(2*40),0),0)-IF(E7664=1,IF(E7663=0,IF(D7664=1,30,40)*0.18/(2*40),0),0)</f>
        <v/>
      </c>
      <c r="N7664" s="14" t="n">
        <v>0.09</v>
      </c>
      <c r="O7664" s="15">
        <f>K7664*N7664</f>
        <v/>
      </c>
      <c r="P7664">
        <f>IF(E7664=0,0.3,IF(D7664=1,IF(C7664&gt;=Params!$B$13-3,IF(C7664&lt;Params!$B$13,Params!$B$20,0.3),0.3),IF(C7664&gt;=Params!$B$15-3,IF(C7664&lt;Params!$B$15,Params!$B$21,0.3),0.3)))</f>
        <v/>
      </c>
    </row>
    <row r="7665" ht="15" customHeight="1" s="1">
      <c r="A7665" s="9" t="n">
        <v>7662</v>
      </c>
      <c r="B7665" s="6" t="inlineStr">
        <is>
          <t>16/11</t>
        </is>
      </c>
      <c r="C7665" s="6" t="n">
        <v>5</v>
      </c>
      <c r="D7665" s="6" t="n">
        <v>1</v>
      </c>
      <c r="E7665" s="10">
        <f>IF(D7665=1, IF(OR(C7665&lt;10, C7665&gt;=15),1,0), IF(OR(C7665&lt;7, C7665&gt;=18),1,0))</f>
        <v/>
      </c>
      <c r="F7665" s="11" t="n">
        <v>1.291</v>
      </c>
      <c r="G7665" s="12">
        <f>0*8</f>
        <v/>
      </c>
      <c r="H7665" s="12">
        <f>F7665-G7665</f>
        <v/>
      </c>
      <c r="I7665" s="10">
        <f>IF(E7665=0,"Fora",IF(E7664=0,"Carg xar",IF(H7665&lt;0,IF(M7665&lt;0.9,"Carg FV","Stby"),IF(M7665&gt;P7665,"V2H",IF(M7665&lt;0.9,"Carg xar","Stby")))))</f>
        <v/>
      </c>
      <c r="J7665" s="12">
        <f>IF(OR(I7665="Carg FV",I7665="Carg xar"),MIN(IF(I7665="Carg FV",ABS(H7665),7.4),7.4,MAX(0,(0.9-M7665)*40)*0.95),0)</f>
        <v/>
      </c>
      <c r="K7665" s="12">
        <f>IF(I7665="V2H",MIN(MAX(0,H7665),7.4,MAX(0,(M7665-P7665)*40)*0.95),0)</f>
        <v/>
      </c>
      <c r="L7665" s="12">
        <f>IF(E7665=0,0,MAX(0,H7665-K7665))</f>
        <v/>
      </c>
      <c r="M7665" s="13">
        <f>M7664+J7664/40-IF(I7664="V2H",K7664/(0.95*40),0)-IF(E7665=0,IF(E7664=1,IF(D7665=1,30,40)*0.18/(2*40),0),0)-IF(E7665=1,IF(E7664=0,IF(D7665=1,30,40)*0.18/(2*40),0),0)</f>
        <v/>
      </c>
      <c r="N7665" s="14" t="n">
        <v>0.09</v>
      </c>
      <c r="O7665" s="15">
        <f>K7665*N7665</f>
        <v/>
      </c>
      <c r="P7665">
        <f>IF(E7665=0,0.3,IF(D7665=1,IF(C7665&gt;=Params!$B$13-3,IF(C7665&lt;Params!$B$13,Params!$B$20,0.3),0.3),IF(C7665&gt;=Params!$B$15-3,IF(C7665&lt;Params!$B$15,Params!$B$21,0.3),0.3)))</f>
        <v/>
      </c>
    </row>
    <row r="7666" ht="15" customHeight="1" s="1">
      <c r="A7666" s="9" t="n">
        <v>7663</v>
      </c>
      <c r="B7666" s="6" t="inlineStr">
        <is>
          <t>16/11</t>
        </is>
      </c>
      <c r="C7666" s="6" t="n">
        <v>6</v>
      </c>
      <c r="D7666" s="6" t="n">
        <v>1</v>
      </c>
      <c r="E7666" s="10">
        <f>IF(D7666=1, IF(OR(C7666&lt;10, C7666&gt;=15),1,0), IF(OR(C7666&lt;7, C7666&gt;=18),1,0))</f>
        <v/>
      </c>
      <c r="F7666" s="11" t="n">
        <v>0.152</v>
      </c>
      <c r="G7666" s="12">
        <f>0*8</f>
        <v/>
      </c>
      <c r="H7666" s="12">
        <f>F7666-G7666</f>
        <v/>
      </c>
      <c r="I7666" s="10">
        <f>IF(E7666=0,"Fora",IF(E7665=0,"Carg xar",IF(H7666&lt;0,IF(M7666&lt;0.9,"Carg FV","Stby"),IF(M7666&gt;P7666,"V2H",IF(M7666&lt;0.9,"Carg xar","Stby")))))</f>
        <v/>
      </c>
      <c r="J7666" s="12">
        <f>IF(OR(I7666="Carg FV",I7666="Carg xar"),MIN(IF(I7666="Carg FV",ABS(H7666),7.4),7.4,MAX(0,(0.9-M7666)*40)*0.95),0)</f>
        <v/>
      </c>
      <c r="K7666" s="12">
        <f>IF(I7666="V2H",MIN(MAX(0,H7666),7.4,MAX(0,(M7666-P7666)*40)*0.95),0)</f>
        <v/>
      </c>
      <c r="L7666" s="12">
        <f>IF(E7666=0,0,MAX(0,H7666-K7666))</f>
        <v/>
      </c>
      <c r="M7666" s="13">
        <f>M7665+J7665/40-IF(I7665="V2H",K7665/(0.95*40),0)-IF(E7666=0,IF(E7665=1,IF(D7666=1,30,40)*0.18/(2*40),0),0)-IF(E7666=1,IF(E7665=0,IF(D7666=1,30,40)*0.18/(2*40),0),0)</f>
        <v/>
      </c>
      <c r="N7666" s="14" t="n">
        <v>0.09</v>
      </c>
      <c r="O7666" s="15">
        <f>K7666*N7666</f>
        <v/>
      </c>
      <c r="P7666">
        <f>IF(E7666=0,0.3,IF(D7666=1,IF(C7666&gt;=Params!$B$13-3,IF(C7666&lt;Params!$B$13,Params!$B$20,0.3),0.3),IF(C7666&gt;=Params!$B$15-3,IF(C7666&lt;Params!$B$15,Params!$B$21,0.3),0.3)))</f>
        <v/>
      </c>
    </row>
    <row r="7667" ht="15" customHeight="1" s="1">
      <c r="A7667" s="9" t="n">
        <v>7664</v>
      </c>
      <c r="B7667" s="6" t="inlineStr">
        <is>
          <t>16/11</t>
        </is>
      </c>
      <c r="C7667" s="6" t="n">
        <v>7</v>
      </c>
      <c r="D7667" s="6" t="n">
        <v>1</v>
      </c>
      <c r="E7667" s="10">
        <f>IF(D7667=1, IF(OR(C7667&lt;10, C7667&gt;=15),1,0), IF(OR(C7667&lt;7, C7667&gt;=18),1,0))</f>
        <v/>
      </c>
      <c r="F7667" s="11" t="n">
        <v>0.103</v>
      </c>
      <c r="G7667" s="12">
        <f>0*8</f>
        <v/>
      </c>
      <c r="H7667" s="12">
        <f>F7667-G7667</f>
        <v/>
      </c>
      <c r="I7667" s="10">
        <f>IF(E7667=0,"Fora",IF(E7666=0,"Carg xar",IF(H7667&lt;0,IF(M7667&lt;0.9,"Carg FV","Stby"),IF(M7667&gt;P7667,"V2H",IF(M7667&lt;0.9,"Carg xar","Stby")))))</f>
        <v/>
      </c>
      <c r="J7667" s="12">
        <f>IF(OR(I7667="Carg FV",I7667="Carg xar"),MIN(IF(I7667="Carg FV",ABS(H7667),7.4),7.4,MAX(0,(0.9-M7667)*40)*0.95),0)</f>
        <v/>
      </c>
      <c r="K7667" s="12">
        <f>IF(I7667="V2H",MIN(MAX(0,H7667),7.4,MAX(0,(M7667-P7667)*40)*0.95),0)</f>
        <v/>
      </c>
      <c r="L7667" s="12">
        <f>IF(E7667=0,0,MAX(0,H7667-K7667))</f>
        <v/>
      </c>
      <c r="M7667" s="13">
        <f>M7666+J7666/40-IF(I7666="V2H",K7666/(0.95*40),0)-IF(E7667=0,IF(E7666=1,IF(D7667=1,30,40)*0.18/(2*40),0),0)-IF(E7667=1,IF(E7666=0,IF(D7667=1,30,40)*0.18/(2*40),0),0)</f>
        <v/>
      </c>
      <c r="N7667" s="14" t="n">
        <v>0.09</v>
      </c>
      <c r="O7667" s="15">
        <f>K7667*N7667</f>
        <v/>
      </c>
      <c r="P7667">
        <f>IF(E7667=0,0.3,IF(D7667=1,IF(C7667&gt;=Params!$B$13-3,IF(C7667&lt;Params!$B$13,Params!$B$20,0.3),0.3),IF(C7667&gt;=Params!$B$15-3,IF(C7667&lt;Params!$B$15,Params!$B$21,0.3),0.3)))</f>
        <v/>
      </c>
    </row>
    <row r="7668" ht="15" customHeight="1" s="1">
      <c r="A7668" s="9" t="n">
        <v>7665</v>
      </c>
      <c r="B7668" s="6" t="inlineStr">
        <is>
          <t>16/11</t>
        </is>
      </c>
      <c r="C7668" s="6" t="n">
        <v>8</v>
      </c>
      <c r="D7668" s="6" t="n">
        <v>1</v>
      </c>
      <c r="E7668" s="10">
        <f>IF(D7668=1, IF(OR(C7668&lt;10, C7668&gt;=15),1,0), IF(OR(C7668&lt;7, C7668&gt;=18),1,0))</f>
        <v/>
      </c>
      <c r="F7668" s="11" t="n">
        <v>0</v>
      </c>
      <c r="G7668" s="12">
        <f>0.08*8</f>
        <v/>
      </c>
      <c r="H7668" s="12">
        <f>F7668-G7668</f>
        <v/>
      </c>
      <c r="I7668" s="10">
        <f>IF(E7668=0,"Fora",IF(E7667=0,"Carg xar",IF(H7668&lt;0,IF(M7668&lt;0.9,"Carg FV","Stby"),IF(M7668&gt;P7668,"V2H",IF(M7668&lt;0.9,"Carg xar","Stby")))))</f>
        <v/>
      </c>
      <c r="J7668" s="12">
        <f>IF(OR(I7668="Carg FV",I7668="Carg xar"),MIN(IF(I7668="Carg FV",ABS(H7668),7.4),7.4,MAX(0,(0.9-M7668)*40)*0.95),0)</f>
        <v/>
      </c>
      <c r="K7668" s="12">
        <f>IF(I7668="V2H",MIN(MAX(0,H7668),7.4,MAX(0,(M7668-P7668)*40)*0.95),0)</f>
        <v/>
      </c>
      <c r="L7668" s="12">
        <f>IF(E7668=0,0,MAX(0,H7668-K7668))</f>
        <v/>
      </c>
      <c r="M7668" s="13">
        <f>M7667+J7667/40-IF(I7667="V2H",K7667/(0.95*40),0)-IF(E7668=0,IF(E7667=1,IF(D7668=1,30,40)*0.18/(2*40),0),0)-IF(E7668=1,IF(E7667=0,IF(D7668=1,30,40)*0.18/(2*40),0),0)</f>
        <v/>
      </c>
      <c r="N7668" s="14" t="n">
        <v>0.09</v>
      </c>
      <c r="O7668" s="15">
        <f>K7668*N7668</f>
        <v/>
      </c>
      <c r="P7668">
        <f>IF(E7668=0,0.3,IF(D7668=1,IF(C7668&gt;=Params!$B$13-3,IF(C7668&lt;Params!$B$13,Params!$B$20,0.3),0.3),IF(C7668&gt;=Params!$B$15-3,IF(C7668&lt;Params!$B$15,Params!$B$21,0.3),0.3)))</f>
        <v/>
      </c>
    </row>
    <row r="7669" ht="15" customHeight="1" s="1">
      <c r="A7669" s="9" t="n">
        <v>7666</v>
      </c>
      <c r="B7669" s="6" t="inlineStr">
        <is>
          <t>16/11</t>
        </is>
      </c>
      <c r="C7669" s="6" t="n">
        <v>9</v>
      </c>
      <c r="D7669" s="6" t="n">
        <v>1</v>
      </c>
      <c r="E7669" s="10">
        <f>IF(D7669=1, IF(OR(C7669&lt;10, C7669&gt;=15),1,0), IF(OR(C7669&lt;7, C7669&gt;=18),1,0))</f>
        <v/>
      </c>
      <c r="F7669" s="11" t="n">
        <v>0</v>
      </c>
      <c r="G7669" s="12">
        <f>0.22*8</f>
        <v/>
      </c>
      <c r="H7669" s="12">
        <f>F7669-G7669</f>
        <v/>
      </c>
      <c r="I7669" s="10">
        <f>IF(E7669=0,"Fora",IF(E7668=0,"Carg xar",IF(H7669&lt;0,IF(M7669&lt;0.9,"Carg FV","Stby"),IF(M7669&gt;P7669,"V2H",IF(M7669&lt;0.9,"Carg xar","Stby")))))</f>
        <v/>
      </c>
      <c r="J7669" s="12">
        <f>IF(OR(I7669="Carg FV",I7669="Carg xar"),MIN(IF(I7669="Carg FV",ABS(H7669),7.4),7.4,MAX(0,(0.9-M7669)*40)*0.95),0)</f>
        <v/>
      </c>
      <c r="K7669" s="12">
        <f>IF(I7669="V2H",MIN(MAX(0,H7669),7.4,MAX(0,(M7669-P7669)*40)*0.95),0)</f>
        <v/>
      </c>
      <c r="L7669" s="12">
        <f>IF(E7669=0,0,MAX(0,H7669-K7669))</f>
        <v/>
      </c>
      <c r="M7669" s="13">
        <f>M7668+J7668/40-IF(I7668="V2H",K7668/(0.95*40),0)-IF(E7669=0,IF(E7668=1,IF(D7669=1,30,40)*0.18/(2*40),0),0)-IF(E7669=1,IF(E7668=0,IF(D7669=1,30,40)*0.18/(2*40),0),0)</f>
        <v/>
      </c>
      <c r="N7669" s="14" t="n">
        <v>0.09</v>
      </c>
      <c r="O7669" s="15">
        <f>K7669*N7669</f>
        <v/>
      </c>
      <c r="P7669">
        <f>IF(E7669=0,0.3,IF(D7669=1,IF(C7669&gt;=Params!$B$13-3,IF(C7669&lt;Params!$B$13,Params!$B$20,0.3),0.3),IF(C7669&gt;=Params!$B$15-3,IF(C7669&lt;Params!$B$15,Params!$B$21,0.3),0.3)))</f>
        <v/>
      </c>
    </row>
    <row r="7670" ht="15" customHeight="1" s="1">
      <c r="A7670" s="9" t="n">
        <v>7667</v>
      </c>
      <c r="B7670" s="6" t="inlineStr">
        <is>
          <t>16/11</t>
        </is>
      </c>
      <c r="C7670" s="6" t="n">
        <v>10</v>
      </c>
      <c r="D7670" s="6" t="n">
        <v>1</v>
      </c>
      <c r="E7670" s="10">
        <f>IF(D7670=1, IF(OR(C7670&lt;10, C7670&gt;=15),1,0), IF(OR(C7670&lt;7, C7670&gt;=18),1,0))</f>
        <v/>
      </c>
      <c r="F7670" s="11" t="n">
        <v>0</v>
      </c>
      <c r="G7670" s="12">
        <f>0.4*8</f>
        <v/>
      </c>
      <c r="H7670" s="12">
        <f>F7670-G7670</f>
        <v/>
      </c>
      <c r="I7670" s="10">
        <f>IF(E7670=0,"Fora",IF(E7669=0,"Carg xar",IF(H7670&lt;0,IF(M7670&lt;0.9,"Carg FV","Stby"),IF(M7670&gt;P7670,"V2H",IF(M7670&lt;0.9,"Carg xar","Stby")))))</f>
        <v/>
      </c>
      <c r="J7670" s="12">
        <f>IF(OR(I7670="Carg FV",I7670="Carg xar"),MIN(IF(I7670="Carg FV",ABS(H7670),7.4),7.4,MAX(0,(0.9-M7670)*40)*0.95),0)</f>
        <v/>
      </c>
      <c r="K7670" s="12">
        <f>IF(I7670="V2H",MIN(MAX(0,H7670),7.4,MAX(0,(M7670-P7670)*40)*0.95),0)</f>
        <v/>
      </c>
      <c r="L7670" s="12">
        <f>IF(E7670=0,0,MAX(0,H7670-K7670))</f>
        <v/>
      </c>
      <c r="M7670" s="13">
        <f>M7669+J7669/40-IF(I7669="V2H",K7669/(0.95*40),0)-IF(E7670=0,IF(E7669=1,IF(D7670=1,30,40)*0.18/(2*40),0),0)-IF(E7670=1,IF(E7669=0,IF(D7670=1,30,40)*0.18/(2*40),0),0)</f>
        <v/>
      </c>
      <c r="N7670" s="14" t="n">
        <v>0.09</v>
      </c>
      <c r="O7670" s="15">
        <f>K7670*N7670</f>
        <v/>
      </c>
      <c r="P7670">
        <f>IF(E7670=0,0.3,IF(D7670=1,IF(C7670&gt;=Params!$B$13-3,IF(C7670&lt;Params!$B$13,Params!$B$20,0.3),0.3),IF(C7670&gt;=Params!$B$15-3,IF(C7670&lt;Params!$B$15,Params!$B$21,0.3),0.3)))</f>
        <v/>
      </c>
    </row>
    <row r="7671" ht="15" customHeight="1" s="1">
      <c r="A7671" s="9" t="n">
        <v>7668</v>
      </c>
      <c r="B7671" s="6" t="inlineStr">
        <is>
          <t>16/11</t>
        </is>
      </c>
      <c r="C7671" s="6" t="n">
        <v>11</v>
      </c>
      <c r="D7671" s="6" t="n">
        <v>1</v>
      </c>
      <c r="E7671" s="10">
        <f>IF(D7671=1, IF(OR(C7671&lt;10, C7671&gt;=15),1,0), IF(OR(C7671&lt;7, C7671&gt;=18),1,0))</f>
        <v/>
      </c>
      <c r="F7671" s="11" t="n">
        <v>0</v>
      </c>
      <c r="G7671" s="12">
        <f>0.52*8</f>
        <v/>
      </c>
      <c r="H7671" s="12">
        <f>F7671-G7671</f>
        <v/>
      </c>
      <c r="I7671" s="10">
        <f>IF(E7671=0,"Fora",IF(E7670=0,"Carg xar",IF(H7671&lt;0,IF(M7671&lt;0.9,"Carg FV","Stby"),IF(M7671&gt;P7671,"V2H",IF(M7671&lt;0.9,"Carg xar","Stby")))))</f>
        <v/>
      </c>
      <c r="J7671" s="12">
        <f>IF(OR(I7671="Carg FV",I7671="Carg xar"),MIN(IF(I7671="Carg FV",ABS(H7671),7.4),7.4,MAX(0,(0.9-M7671)*40)*0.95),0)</f>
        <v/>
      </c>
      <c r="K7671" s="12">
        <f>IF(I7671="V2H",MIN(MAX(0,H7671),7.4,MAX(0,(M7671-P7671)*40)*0.95),0)</f>
        <v/>
      </c>
      <c r="L7671" s="12">
        <f>IF(E7671=0,0,MAX(0,H7671-K7671))</f>
        <v/>
      </c>
      <c r="M7671" s="13">
        <f>M7670+J7670/40-IF(I7670="V2H",K7670/(0.95*40),0)-IF(E7671=0,IF(E7670=1,IF(D7671=1,30,40)*0.18/(2*40),0),0)-IF(E7671=1,IF(E7670=0,IF(D7671=1,30,40)*0.18/(2*40),0),0)</f>
        <v/>
      </c>
      <c r="N7671" s="14" t="n">
        <v>0.09</v>
      </c>
      <c r="O7671" s="15">
        <f>K7671*N7671</f>
        <v/>
      </c>
      <c r="P7671">
        <f>IF(E7671=0,0.3,IF(D7671=1,IF(C7671&gt;=Params!$B$13-3,IF(C7671&lt;Params!$B$13,Params!$B$20,0.3),0.3),IF(C7671&gt;=Params!$B$15-3,IF(C7671&lt;Params!$B$15,Params!$B$21,0.3),0.3)))</f>
        <v/>
      </c>
    </row>
    <row r="7672" ht="15" customHeight="1" s="1">
      <c r="A7672" s="9" t="n">
        <v>7669</v>
      </c>
      <c r="B7672" s="6" t="inlineStr">
        <is>
          <t>16/11</t>
        </is>
      </c>
      <c r="C7672" s="6" t="n">
        <v>12</v>
      </c>
      <c r="D7672" s="6" t="n">
        <v>1</v>
      </c>
      <c r="E7672" s="10">
        <f>IF(D7672=1, IF(OR(C7672&lt;10, C7672&gt;=15),1,0), IF(OR(C7672&lt;7, C7672&gt;=18),1,0))</f>
        <v/>
      </c>
      <c r="F7672" s="11" t="n">
        <v>0</v>
      </c>
      <c r="G7672" s="12">
        <f>0.58*8</f>
        <v/>
      </c>
      <c r="H7672" s="12">
        <f>F7672-G7672</f>
        <v/>
      </c>
      <c r="I7672" s="10">
        <f>IF(E7672=0,"Fora",IF(E7671=0,"Carg xar",IF(H7672&lt;0,IF(M7672&lt;0.9,"Carg FV","Stby"),IF(M7672&gt;P7672,"V2H",IF(M7672&lt;0.9,"Carg xar","Stby")))))</f>
        <v/>
      </c>
      <c r="J7672" s="12">
        <f>IF(OR(I7672="Carg FV",I7672="Carg xar"),MIN(IF(I7672="Carg FV",ABS(H7672),7.4),7.4,MAX(0,(0.9-M7672)*40)*0.95),0)</f>
        <v/>
      </c>
      <c r="K7672" s="12">
        <f>IF(I7672="V2H",MIN(MAX(0,H7672),7.4,MAX(0,(M7672-P7672)*40)*0.95),0)</f>
        <v/>
      </c>
      <c r="L7672" s="12">
        <f>IF(E7672=0,0,MAX(0,H7672-K7672))</f>
        <v/>
      </c>
      <c r="M7672" s="13">
        <f>M7671+J7671/40-IF(I7671="V2H",K7671/(0.95*40),0)-IF(E7672=0,IF(E7671=1,IF(D7672=1,30,40)*0.18/(2*40),0),0)-IF(E7672=1,IF(E7671=0,IF(D7672=1,30,40)*0.18/(2*40),0),0)</f>
        <v/>
      </c>
      <c r="N7672" s="14" t="n">
        <v>0.09</v>
      </c>
      <c r="O7672" s="15">
        <f>K7672*N7672</f>
        <v/>
      </c>
      <c r="P7672">
        <f>IF(E7672=0,0.3,IF(D7672=1,IF(C7672&gt;=Params!$B$13-3,IF(C7672&lt;Params!$B$13,Params!$B$20,0.3),0.3),IF(C7672&gt;=Params!$B$15-3,IF(C7672&lt;Params!$B$15,Params!$B$21,0.3),0.3)))</f>
        <v/>
      </c>
    </row>
    <row r="7673" ht="15" customHeight="1" s="1">
      <c r="A7673" s="9" t="n">
        <v>7670</v>
      </c>
      <c r="B7673" s="6" t="inlineStr">
        <is>
          <t>16/11</t>
        </is>
      </c>
      <c r="C7673" s="6" t="n">
        <v>13</v>
      </c>
      <c r="D7673" s="6" t="n">
        <v>1</v>
      </c>
      <c r="E7673" s="10">
        <f>IF(D7673=1, IF(OR(C7673&lt;10, C7673&gt;=15),1,0), IF(OR(C7673&lt;7, C7673&gt;=18),1,0))</f>
        <v/>
      </c>
      <c r="F7673" s="11" t="n">
        <v>0</v>
      </c>
      <c r="G7673" s="12">
        <f>0.55*8</f>
        <v/>
      </c>
      <c r="H7673" s="12">
        <f>F7673-G7673</f>
        <v/>
      </c>
      <c r="I7673" s="10">
        <f>IF(E7673=0,"Fora",IF(E7672=0,"Carg xar",IF(H7673&lt;0,IF(M7673&lt;0.9,"Carg FV","Stby"),IF(M7673&gt;P7673,"V2H",IF(M7673&lt;0.9,"Carg xar","Stby")))))</f>
        <v/>
      </c>
      <c r="J7673" s="12">
        <f>IF(OR(I7673="Carg FV",I7673="Carg xar"),MIN(IF(I7673="Carg FV",ABS(H7673),7.4),7.4,MAX(0,(0.9-M7673)*40)*0.95),0)</f>
        <v/>
      </c>
      <c r="K7673" s="12">
        <f>IF(I7673="V2H",MIN(MAX(0,H7673),7.4,MAX(0,(M7673-P7673)*40)*0.95),0)</f>
        <v/>
      </c>
      <c r="L7673" s="12">
        <f>IF(E7673=0,0,MAX(0,H7673-K7673))</f>
        <v/>
      </c>
      <c r="M7673" s="13">
        <f>M7672+J7672/40-IF(I7672="V2H",K7672/(0.95*40),0)-IF(E7673=0,IF(E7672=1,IF(D7673=1,30,40)*0.18/(2*40),0),0)-IF(E7673=1,IF(E7672=0,IF(D7673=1,30,40)*0.18/(2*40),0),0)</f>
        <v/>
      </c>
      <c r="N7673" s="14" t="n">
        <v>0.09</v>
      </c>
      <c r="O7673" s="15">
        <f>K7673*N7673</f>
        <v/>
      </c>
      <c r="P7673">
        <f>IF(E7673=0,0.3,IF(D7673=1,IF(C7673&gt;=Params!$B$13-3,IF(C7673&lt;Params!$B$13,Params!$B$20,0.3),0.3),IF(C7673&gt;=Params!$B$15-3,IF(C7673&lt;Params!$B$15,Params!$B$21,0.3),0.3)))</f>
        <v/>
      </c>
    </row>
    <row r="7674" ht="15" customHeight="1" s="1">
      <c r="A7674" s="9" t="n">
        <v>7671</v>
      </c>
      <c r="B7674" s="6" t="inlineStr">
        <is>
          <t>16/11</t>
        </is>
      </c>
      <c r="C7674" s="6" t="n">
        <v>14</v>
      </c>
      <c r="D7674" s="6" t="n">
        <v>1</v>
      </c>
      <c r="E7674" s="10">
        <f>IF(D7674=1, IF(OR(C7674&lt;10, C7674&gt;=15),1,0), IF(OR(C7674&lt;7, C7674&gt;=18),1,0))</f>
        <v/>
      </c>
      <c r="F7674" s="11" t="n">
        <v>0</v>
      </c>
      <c r="G7674" s="12">
        <f>0.42*8</f>
        <v/>
      </c>
      <c r="H7674" s="12">
        <f>F7674-G7674</f>
        <v/>
      </c>
      <c r="I7674" s="10">
        <f>IF(E7674=0,"Fora",IF(E7673=0,"Carg xar",IF(H7674&lt;0,IF(M7674&lt;0.9,"Carg FV","Stby"),IF(M7674&gt;P7674,"V2H",IF(M7674&lt;0.9,"Carg xar","Stby")))))</f>
        <v/>
      </c>
      <c r="J7674" s="12">
        <f>IF(OR(I7674="Carg FV",I7674="Carg xar"),MIN(IF(I7674="Carg FV",ABS(H7674),7.4),7.4,MAX(0,(0.9-M7674)*40)*0.95),0)</f>
        <v/>
      </c>
      <c r="K7674" s="12">
        <f>IF(I7674="V2H",MIN(MAX(0,H7674),7.4,MAX(0,(M7674-P7674)*40)*0.95),0)</f>
        <v/>
      </c>
      <c r="L7674" s="12">
        <f>IF(E7674=0,0,MAX(0,H7674-K7674))</f>
        <v/>
      </c>
      <c r="M7674" s="13">
        <f>M7673+J7673/40-IF(I7673="V2H",K7673/(0.95*40),0)-IF(E7674=0,IF(E7673=1,IF(D7674=1,30,40)*0.18/(2*40),0),0)-IF(E7674=1,IF(E7673=0,IF(D7674=1,30,40)*0.18/(2*40),0),0)</f>
        <v/>
      </c>
      <c r="N7674" s="14" t="n">
        <v>0.09</v>
      </c>
      <c r="O7674" s="15">
        <f>K7674*N7674</f>
        <v/>
      </c>
      <c r="P7674">
        <f>IF(E7674=0,0.3,IF(D7674=1,IF(C7674&gt;=Params!$B$13-3,IF(C7674&lt;Params!$B$13,Params!$B$20,0.3),0.3),IF(C7674&gt;=Params!$B$15-3,IF(C7674&lt;Params!$B$15,Params!$B$21,0.3),0.3)))</f>
        <v/>
      </c>
    </row>
    <row r="7675" ht="15" customHeight="1" s="1">
      <c r="A7675" s="9" t="n">
        <v>7672</v>
      </c>
      <c r="B7675" s="6" t="inlineStr">
        <is>
          <t>16/11</t>
        </is>
      </c>
      <c r="C7675" s="6" t="n">
        <v>15</v>
      </c>
      <c r="D7675" s="6" t="n">
        <v>1</v>
      </c>
      <c r="E7675" s="10">
        <f>IF(D7675=1, IF(OR(C7675&lt;10, C7675&gt;=15),1,0), IF(OR(C7675&lt;7, C7675&gt;=18),1,0))</f>
        <v/>
      </c>
      <c r="F7675" s="11" t="n">
        <v>0</v>
      </c>
      <c r="G7675" s="12">
        <f>0.25*8</f>
        <v/>
      </c>
      <c r="H7675" s="12">
        <f>F7675-G7675</f>
        <v/>
      </c>
      <c r="I7675" s="10">
        <f>IF(E7675=0,"Fora",IF(E7674=0,"Carg xar",IF(H7675&lt;0,IF(M7675&lt;0.9,"Carg FV","Stby"),IF(M7675&gt;P7675,"V2H",IF(M7675&lt;0.9,"Carg xar","Stby")))))</f>
        <v/>
      </c>
      <c r="J7675" s="12">
        <f>IF(OR(I7675="Carg FV",I7675="Carg xar"),MIN(IF(I7675="Carg FV",ABS(H7675),7.4),7.4,MAX(0,(0.9-M7675)*40)*0.95),0)</f>
        <v/>
      </c>
      <c r="K7675" s="12">
        <f>IF(I7675="V2H",MIN(MAX(0,H7675),7.4,MAX(0,(M7675-P7675)*40)*0.95),0)</f>
        <v/>
      </c>
      <c r="L7675" s="12">
        <f>IF(E7675=0,0,MAX(0,H7675-K7675))</f>
        <v/>
      </c>
      <c r="M7675" s="13">
        <f>M7674+J7674/40-IF(I7674="V2H",K7674/(0.95*40),0)-IF(E7675=0,IF(E7674=1,IF(D7675=1,30,40)*0.18/(2*40),0),0)-IF(E7675=1,IF(E7674=0,IF(D7675=1,30,40)*0.18/(2*40),0),0)</f>
        <v/>
      </c>
      <c r="N7675" s="14" t="n">
        <v>0.09</v>
      </c>
      <c r="O7675" s="15">
        <f>K7675*N7675</f>
        <v/>
      </c>
      <c r="P7675">
        <f>IF(E7675=0,0.3,IF(D7675=1,IF(C7675&gt;=Params!$B$13-3,IF(C7675&lt;Params!$B$13,Params!$B$20,0.3),0.3),IF(C7675&gt;=Params!$B$15-3,IF(C7675&lt;Params!$B$15,Params!$B$21,0.3),0.3)))</f>
        <v/>
      </c>
    </row>
    <row r="7676" ht="15" customHeight="1" s="1">
      <c r="A7676" s="9" t="n">
        <v>7673</v>
      </c>
      <c r="B7676" s="6" t="inlineStr">
        <is>
          <t>16/11</t>
        </is>
      </c>
      <c r="C7676" s="6" t="n">
        <v>16</v>
      </c>
      <c r="D7676" s="6" t="n">
        <v>1</v>
      </c>
      <c r="E7676" s="10">
        <f>IF(D7676=1, IF(OR(C7676&lt;10, C7676&gt;=15),1,0), IF(OR(C7676&lt;7, C7676&gt;=18),1,0))</f>
        <v/>
      </c>
      <c r="F7676" s="11" t="n">
        <v>0.789</v>
      </c>
      <c r="G7676" s="12">
        <f>0.08*8</f>
        <v/>
      </c>
      <c r="H7676" s="12">
        <f>F7676-G7676</f>
        <v/>
      </c>
      <c r="I7676" s="10">
        <f>IF(E7676=0,"Fora",IF(E7675=0,"Carg xar",IF(H7676&lt;0,IF(M7676&lt;0.9,"Carg FV","Stby"),IF(M7676&gt;P7676,"V2H",IF(M7676&lt;0.9,"Carg xar","Stby")))))</f>
        <v/>
      </c>
      <c r="J7676" s="12">
        <f>IF(OR(I7676="Carg FV",I7676="Carg xar"),MIN(IF(I7676="Carg FV",ABS(H7676),7.4),7.4,MAX(0,(0.9-M7676)*40)*0.95),0)</f>
        <v/>
      </c>
      <c r="K7676" s="12">
        <f>IF(I7676="V2H",MIN(MAX(0,H7676),7.4,MAX(0,(M7676-P7676)*40)*0.95),0)</f>
        <v/>
      </c>
      <c r="L7676" s="12">
        <f>IF(E7676=0,0,MAX(0,H7676-K7676))</f>
        <v/>
      </c>
      <c r="M7676" s="13">
        <f>M7675+J7675/40-IF(I7675="V2H",K7675/(0.95*40),0)-IF(E7676=0,IF(E7675=1,IF(D7676=1,30,40)*0.18/(2*40),0),0)-IF(E7676=1,IF(E7675=0,IF(D7676=1,30,40)*0.18/(2*40),0),0)</f>
        <v/>
      </c>
      <c r="N7676" s="14" t="n">
        <v>0.09</v>
      </c>
      <c r="O7676" s="15">
        <f>K7676*N7676</f>
        <v/>
      </c>
      <c r="P7676">
        <f>IF(E7676=0,0.3,IF(D7676=1,IF(C7676&gt;=Params!$B$13-3,IF(C7676&lt;Params!$B$13,Params!$B$20,0.3),0.3),IF(C7676&gt;=Params!$B$15-3,IF(C7676&lt;Params!$B$15,Params!$B$21,0.3),0.3)))</f>
        <v/>
      </c>
    </row>
    <row r="7677" ht="15" customHeight="1" s="1">
      <c r="A7677" s="9" t="n">
        <v>7674</v>
      </c>
      <c r="B7677" s="6" t="inlineStr">
        <is>
          <t>16/11</t>
        </is>
      </c>
      <c r="C7677" s="6" t="n">
        <v>17</v>
      </c>
      <c r="D7677" s="6" t="n">
        <v>1</v>
      </c>
      <c r="E7677" s="10">
        <f>IF(D7677=1, IF(OR(C7677&lt;10, C7677&gt;=15),1,0), IF(OR(C7677&lt;7, C7677&gt;=18),1,0))</f>
        <v/>
      </c>
      <c r="F7677" s="11" t="n">
        <v>0.409</v>
      </c>
      <c r="G7677" s="12">
        <f>0*8</f>
        <v/>
      </c>
      <c r="H7677" s="12">
        <f>F7677-G7677</f>
        <v/>
      </c>
      <c r="I7677" s="10">
        <f>IF(E7677=0,"Fora",IF(E7676=0,"Carg xar",IF(H7677&lt;0,IF(M7677&lt;0.9,"Carg FV","Stby"),IF(M7677&gt;P7677,"V2H",IF(M7677&lt;0.9,"Carg xar","Stby")))))</f>
        <v/>
      </c>
      <c r="J7677" s="12">
        <f>IF(OR(I7677="Carg FV",I7677="Carg xar"),MIN(IF(I7677="Carg FV",ABS(H7677),7.4),7.4,MAX(0,(0.9-M7677)*40)*0.95),0)</f>
        <v/>
      </c>
      <c r="K7677" s="12">
        <f>IF(I7677="V2H",MIN(MAX(0,H7677),7.4,MAX(0,(M7677-P7677)*40)*0.95),0)</f>
        <v/>
      </c>
      <c r="L7677" s="12">
        <f>IF(E7677=0,0,MAX(0,H7677-K7677))</f>
        <v/>
      </c>
      <c r="M7677" s="13">
        <f>M7676+J7676/40-IF(I7676="V2H",K7676/(0.95*40),0)-IF(E7677=0,IF(E7676=1,IF(D7677=1,30,40)*0.18/(2*40),0),0)-IF(E7677=1,IF(E7676=0,IF(D7677=1,30,40)*0.18/(2*40),0),0)</f>
        <v/>
      </c>
      <c r="N7677" s="14" t="n">
        <v>0.09</v>
      </c>
      <c r="O7677" s="15">
        <f>K7677*N7677</f>
        <v/>
      </c>
      <c r="P7677">
        <f>IF(E7677=0,0.3,IF(D7677=1,IF(C7677&gt;=Params!$B$13-3,IF(C7677&lt;Params!$B$13,Params!$B$20,0.3),0.3),IF(C7677&gt;=Params!$B$15-3,IF(C7677&lt;Params!$B$15,Params!$B$21,0.3),0.3)))</f>
        <v/>
      </c>
    </row>
    <row r="7678" ht="15" customHeight="1" s="1">
      <c r="A7678" s="9" t="n">
        <v>7675</v>
      </c>
      <c r="B7678" s="6" t="inlineStr">
        <is>
          <t>16/11</t>
        </is>
      </c>
      <c r="C7678" s="6" t="n">
        <v>18</v>
      </c>
      <c r="D7678" s="6" t="n">
        <v>1</v>
      </c>
      <c r="E7678" s="10">
        <f>IF(D7678=1, IF(OR(C7678&lt;10, C7678&gt;=15),1,0), IF(OR(C7678&lt;7, C7678&gt;=18),1,0))</f>
        <v/>
      </c>
      <c r="F7678" s="11" t="n">
        <v>0.58</v>
      </c>
      <c r="G7678" s="12">
        <f>0*8</f>
        <v/>
      </c>
      <c r="H7678" s="12">
        <f>F7678-G7678</f>
        <v/>
      </c>
      <c r="I7678" s="10">
        <f>IF(E7678=0,"Fora",IF(E7677=0,"Carg xar",IF(H7678&lt;0,IF(M7678&lt;0.9,"Carg FV","Stby"),IF(M7678&gt;P7678,"V2H",IF(M7678&lt;0.9,"Carg xar","Stby")))))</f>
        <v/>
      </c>
      <c r="J7678" s="12">
        <f>IF(OR(I7678="Carg FV",I7678="Carg xar"),MIN(IF(I7678="Carg FV",ABS(H7678),7.4),7.4,MAX(0,(0.9-M7678)*40)*0.95),0)</f>
        <v/>
      </c>
      <c r="K7678" s="12">
        <f>IF(I7678="V2H",MIN(MAX(0,H7678),7.4,MAX(0,(M7678-P7678)*40)*0.95),0)</f>
        <v/>
      </c>
      <c r="L7678" s="12">
        <f>IF(E7678=0,0,MAX(0,H7678-K7678))</f>
        <v/>
      </c>
      <c r="M7678" s="13">
        <f>M7677+J7677/40-IF(I7677="V2H",K7677/(0.95*40),0)-IF(E7678=0,IF(E7677=1,IF(D7678=1,30,40)*0.18/(2*40),0),0)-IF(E7678=1,IF(E7677=0,IF(D7678=1,30,40)*0.18/(2*40),0),0)</f>
        <v/>
      </c>
      <c r="N7678" s="14" t="n">
        <v>0.09</v>
      </c>
      <c r="O7678" s="15">
        <f>K7678*N7678</f>
        <v/>
      </c>
      <c r="P7678">
        <f>IF(E7678=0,0.3,IF(D7678=1,IF(C7678&gt;=Params!$B$13-3,IF(C7678&lt;Params!$B$13,Params!$B$20,0.3),0.3),IF(C7678&gt;=Params!$B$15-3,IF(C7678&lt;Params!$B$15,Params!$B$21,0.3),0.3)))</f>
        <v/>
      </c>
    </row>
    <row r="7679" ht="15" customHeight="1" s="1">
      <c r="A7679" s="9" t="n">
        <v>7676</v>
      </c>
      <c r="B7679" s="6" t="inlineStr">
        <is>
          <t>16/11</t>
        </is>
      </c>
      <c r="C7679" s="6" t="n">
        <v>19</v>
      </c>
      <c r="D7679" s="6" t="n">
        <v>1</v>
      </c>
      <c r="E7679" s="10">
        <f>IF(D7679=1, IF(OR(C7679&lt;10, C7679&gt;=15),1,0), IF(OR(C7679&lt;7, C7679&gt;=18),1,0))</f>
        <v/>
      </c>
      <c r="F7679" s="11" t="n">
        <v>0.945</v>
      </c>
      <c r="G7679" s="12">
        <f>0*8</f>
        <v/>
      </c>
      <c r="H7679" s="12">
        <f>F7679-G7679</f>
        <v/>
      </c>
      <c r="I7679" s="10">
        <f>IF(E7679=0,"Fora",IF(E7678=0,"Carg xar",IF(H7679&lt;0,IF(M7679&lt;0.9,"Carg FV","Stby"),IF(M7679&gt;P7679,"V2H",IF(M7679&lt;0.9,"Carg xar","Stby")))))</f>
        <v/>
      </c>
      <c r="J7679" s="12">
        <f>IF(OR(I7679="Carg FV",I7679="Carg xar"),MIN(IF(I7679="Carg FV",ABS(H7679),7.4),7.4,MAX(0,(0.9-M7679)*40)*0.95),0)</f>
        <v/>
      </c>
      <c r="K7679" s="12">
        <f>IF(I7679="V2H",MIN(MAX(0,H7679),7.4,MAX(0,(M7679-P7679)*40)*0.95),0)</f>
        <v/>
      </c>
      <c r="L7679" s="12">
        <f>IF(E7679=0,0,MAX(0,H7679-K7679))</f>
        <v/>
      </c>
      <c r="M7679" s="13">
        <f>M7678+J7678/40-IF(I7678="V2H",K7678/(0.95*40),0)-IF(E7679=0,IF(E7678=1,IF(D7679=1,30,40)*0.18/(2*40),0),0)-IF(E7679=1,IF(E7678=0,IF(D7679=1,30,40)*0.18/(2*40),0),0)</f>
        <v/>
      </c>
      <c r="N7679" s="14" t="n">
        <v>0.09</v>
      </c>
      <c r="O7679" s="15">
        <f>K7679*N7679</f>
        <v/>
      </c>
      <c r="P7679">
        <f>IF(E7679=0,0.3,IF(D7679=1,IF(C7679&gt;=Params!$B$13-3,IF(C7679&lt;Params!$B$13,Params!$B$20,0.3),0.3),IF(C7679&gt;=Params!$B$15-3,IF(C7679&lt;Params!$B$15,Params!$B$21,0.3),0.3)))</f>
        <v/>
      </c>
    </row>
    <row r="7680" ht="15" customHeight="1" s="1">
      <c r="A7680" s="9" t="n">
        <v>7677</v>
      </c>
      <c r="B7680" s="6" t="inlineStr">
        <is>
          <t>16/11</t>
        </is>
      </c>
      <c r="C7680" s="6" t="n">
        <v>20</v>
      </c>
      <c r="D7680" s="6" t="n">
        <v>1</v>
      </c>
      <c r="E7680" s="10">
        <f>IF(D7680=1, IF(OR(C7680&lt;10, C7680&gt;=15),1,0), IF(OR(C7680&lt;7, C7680&gt;=18),1,0))</f>
        <v/>
      </c>
      <c r="F7680" s="11" t="n">
        <v>2.201</v>
      </c>
      <c r="G7680" s="12">
        <f>0*8</f>
        <v/>
      </c>
      <c r="H7680" s="12">
        <f>F7680-G7680</f>
        <v/>
      </c>
      <c r="I7680" s="10">
        <f>IF(E7680=0,"Fora",IF(E7679=0,"Carg xar",IF(H7680&lt;0,IF(M7680&lt;0.9,"Carg FV","Stby"),IF(M7680&gt;P7680,"V2H",IF(M7680&lt;0.9,"Carg xar","Stby")))))</f>
        <v/>
      </c>
      <c r="J7680" s="12">
        <f>IF(OR(I7680="Carg FV",I7680="Carg xar"),MIN(IF(I7680="Carg FV",ABS(H7680),7.4),7.4,MAX(0,(0.9-M7680)*40)*0.95),0)</f>
        <v/>
      </c>
      <c r="K7680" s="12">
        <f>IF(I7680="V2H",MIN(MAX(0,H7680),7.4,MAX(0,(M7680-P7680)*40)*0.95),0)</f>
        <v/>
      </c>
      <c r="L7680" s="12">
        <f>IF(E7680=0,0,MAX(0,H7680-K7680))</f>
        <v/>
      </c>
      <c r="M7680" s="13">
        <f>M7679+J7679/40-IF(I7679="V2H",K7679/(0.95*40),0)-IF(E7680=0,IF(E7679=1,IF(D7680=1,30,40)*0.18/(2*40),0),0)-IF(E7680=1,IF(E7679=0,IF(D7680=1,30,40)*0.18/(2*40),0),0)</f>
        <v/>
      </c>
      <c r="N7680" s="14" t="n">
        <v>0.09</v>
      </c>
      <c r="O7680" s="15">
        <f>K7680*N7680</f>
        <v/>
      </c>
      <c r="P7680">
        <f>IF(E7680=0,0.3,IF(D7680=1,IF(C7680&gt;=Params!$B$13-3,IF(C7680&lt;Params!$B$13,Params!$B$20,0.3),0.3),IF(C7680&gt;=Params!$B$15-3,IF(C7680&lt;Params!$B$15,Params!$B$21,0.3),0.3)))</f>
        <v/>
      </c>
    </row>
    <row r="7681" ht="15" customHeight="1" s="1">
      <c r="A7681" s="9" t="n">
        <v>7678</v>
      </c>
      <c r="B7681" s="6" t="inlineStr">
        <is>
          <t>16/11</t>
        </is>
      </c>
      <c r="C7681" s="6" t="n">
        <v>21</v>
      </c>
      <c r="D7681" s="6" t="n">
        <v>1</v>
      </c>
      <c r="E7681" s="10">
        <f>IF(D7681=1, IF(OR(C7681&lt;10, C7681&gt;=15),1,0), IF(OR(C7681&lt;7, C7681&gt;=18),1,0))</f>
        <v/>
      </c>
      <c r="F7681" s="11" t="n">
        <v>0.373</v>
      </c>
      <c r="G7681" s="12">
        <f>0*8</f>
        <v/>
      </c>
      <c r="H7681" s="12">
        <f>F7681-G7681</f>
        <v/>
      </c>
      <c r="I7681" s="10">
        <f>IF(E7681=0,"Fora",IF(E7680=0,"Carg xar",IF(H7681&lt;0,IF(M7681&lt;0.9,"Carg FV","Stby"),IF(M7681&gt;P7681,"V2H",IF(M7681&lt;0.9,"Carg xar","Stby")))))</f>
        <v/>
      </c>
      <c r="J7681" s="12">
        <f>IF(OR(I7681="Carg FV",I7681="Carg xar"),MIN(IF(I7681="Carg FV",ABS(H7681),7.4),7.4,MAX(0,(0.9-M7681)*40)*0.95),0)</f>
        <v/>
      </c>
      <c r="K7681" s="12">
        <f>IF(I7681="V2H",MIN(MAX(0,H7681),7.4,MAX(0,(M7681-P7681)*40)*0.95),0)</f>
        <v/>
      </c>
      <c r="L7681" s="12">
        <f>IF(E7681=0,0,MAX(0,H7681-K7681))</f>
        <v/>
      </c>
      <c r="M7681" s="13">
        <f>M7680+J7680/40-IF(I7680="V2H",K7680/(0.95*40),0)-IF(E7681=0,IF(E7680=1,IF(D7681=1,30,40)*0.18/(2*40),0),0)-IF(E7681=1,IF(E7680=0,IF(D7681=1,30,40)*0.18/(2*40),0),0)</f>
        <v/>
      </c>
      <c r="N7681" s="14" t="n">
        <v>0.09</v>
      </c>
      <c r="O7681" s="15">
        <f>K7681*N7681</f>
        <v/>
      </c>
      <c r="P7681">
        <f>IF(E7681=0,0.3,IF(D7681=1,IF(C7681&gt;=Params!$B$13-3,IF(C7681&lt;Params!$B$13,Params!$B$20,0.3),0.3),IF(C7681&gt;=Params!$B$15-3,IF(C7681&lt;Params!$B$15,Params!$B$21,0.3),0.3)))</f>
        <v/>
      </c>
    </row>
    <row r="7682" ht="15" customHeight="1" s="1">
      <c r="A7682" s="9" t="n">
        <v>7679</v>
      </c>
      <c r="B7682" s="6" t="inlineStr">
        <is>
          <t>16/11</t>
        </is>
      </c>
      <c r="C7682" s="6" t="n">
        <v>22</v>
      </c>
      <c r="D7682" s="6" t="n">
        <v>1</v>
      </c>
      <c r="E7682" s="10">
        <f>IF(D7682=1, IF(OR(C7682&lt;10, C7682&gt;=15),1,0), IF(OR(C7682&lt;7, C7682&gt;=18),1,0))</f>
        <v/>
      </c>
      <c r="F7682" s="11" t="n">
        <v>1.002</v>
      </c>
      <c r="G7682" s="12">
        <f>0*8</f>
        <v/>
      </c>
      <c r="H7682" s="12">
        <f>F7682-G7682</f>
        <v/>
      </c>
      <c r="I7682" s="10">
        <f>IF(E7682=0,"Fora",IF(E7681=0,"Carg xar",IF(H7682&lt;0,IF(M7682&lt;0.9,"Carg FV","Stby"),IF(M7682&gt;P7682,"V2H",IF(M7682&lt;0.9,"Carg xar","Stby")))))</f>
        <v/>
      </c>
      <c r="J7682" s="12">
        <f>IF(OR(I7682="Carg FV",I7682="Carg xar"),MIN(IF(I7682="Carg FV",ABS(H7682),7.4),7.4,MAX(0,(0.9-M7682)*40)*0.95),0)</f>
        <v/>
      </c>
      <c r="K7682" s="12">
        <f>IF(I7682="V2H",MIN(MAX(0,H7682),7.4,MAX(0,(M7682-P7682)*40)*0.95),0)</f>
        <v/>
      </c>
      <c r="L7682" s="12">
        <f>IF(E7682=0,0,MAX(0,H7682-K7682))</f>
        <v/>
      </c>
      <c r="M7682" s="13">
        <f>M7681+J7681/40-IF(I7681="V2H",K7681/(0.95*40),0)-IF(E7682=0,IF(E7681=1,IF(D7682=1,30,40)*0.18/(2*40),0),0)-IF(E7682=1,IF(E7681=0,IF(D7682=1,30,40)*0.18/(2*40),0),0)</f>
        <v/>
      </c>
      <c r="N7682" s="14" t="n">
        <v>0.09</v>
      </c>
      <c r="O7682" s="15">
        <f>K7682*N7682</f>
        <v/>
      </c>
      <c r="P7682">
        <f>IF(E7682=0,0.3,IF(D7682=1,IF(C7682&gt;=Params!$B$13-3,IF(C7682&lt;Params!$B$13,Params!$B$20,0.3),0.3),IF(C7682&gt;=Params!$B$15-3,IF(C7682&lt;Params!$B$15,Params!$B$21,0.3),0.3)))</f>
        <v/>
      </c>
    </row>
    <row r="7683" ht="15" customHeight="1" s="1">
      <c r="A7683" s="9" t="n">
        <v>7680</v>
      </c>
      <c r="B7683" s="6" t="inlineStr">
        <is>
          <t>16/11</t>
        </is>
      </c>
      <c r="C7683" s="6" t="n">
        <v>23</v>
      </c>
      <c r="D7683" s="6" t="n">
        <v>1</v>
      </c>
      <c r="E7683" s="10">
        <f>IF(D7683=1, IF(OR(C7683&lt;10, C7683&gt;=15),1,0), IF(OR(C7683&lt;7, C7683&gt;=18),1,0))</f>
        <v/>
      </c>
      <c r="F7683" s="11" t="n">
        <v>2.033</v>
      </c>
      <c r="G7683" s="12">
        <f>0*8</f>
        <v/>
      </c>
      <c r="H7683" s="12">
        <f>F7683-G7683</f>
        <v/>
      </c>
      <c r="I7683" s="10">
        <f>IF(E7683=0,"Fora",IF(E7682=0,"Carg xar",IF(H7683&lt;0,IF(M7683&lt;0.9,"Carg FV","Stby"),IF(M7683&gt;P7683,"V2H",IF(M7683&lt;0.9,"Carg xar","Stby")))))</f>
        <v/>
      </c>
      <c r="J7683" s="12">
        <f>IF(OR(I7683="Carg FV",I7683="Carg xar"),MIN(IF(I7683="Carg FV",ABS(H7683),7.4),7.4,MAX(0,(0.9-M7683)*40)*0.95),0)</f>
        <v/>
      </c>
      <c r="K7683" s="12">
        <f>IF(I7683="V2H",MIN(MAX(0,H7683),7.4,MAX(0,(M7683-P7683)*40)*0.95),0)</f>
        <v/>
      </c>
      <c r="L7683" s="12">
        <f>IF(E7683=0,0,MAX(0,H7683-K7683))</f>
        <v/>
      </c>
      <c r="M7683" s="13">
        <f>M7682+J7682/40-IF(I7682="V2H",K7682/(0.95*40),0)-IF(E7683=0,IF(E7682=1,IF(D7683=1,30,40)*0.18/(2*40),0),0)-IF(E7683=1,IF(E7682=0,IF(D7683=1,30,40)*0.18/(2*40),0),0)</f>
        <v/>
      </c>
      <c r="N7683" s="14" t="n">
        <v>0.09</v>
      </c>
      <c r="O7683" s="15">
        <f>K7683*N7683</f>
        <v/>
      </c>
      <c r="P7683">
        <f>IF(E7683=0,0.3,IF(D7683=1,IF(C7683&gt;=Params!$B$13-3,IF(C7683&lt;Params!$B$13,Params!$B$20,0.3),0.3),IF(C7683&gt;=Params!$B$15-3,IF(C7683&lt;Params!$B$15,Params!$B$21,0.3),0.3)))</f>
        <v/>
      </c>
    </row>
    <row r="7684" ht="15" customHeight="1" s="1">
      <c r="A7684" s="9" t="n">
        <v>7681</v>
      </c>
      <c r="B7684" s="6" t="inlineStr">
        <is>
          <t>17/11</t>
        </is>
      </c>
      <c r="C7684" s="6" t="n">
        <v>0</v>
      </c>
      <c r="D7684" s="6" t="n">
        <v>0</v>
      </c>
      <c r="E7684" s="10">
        <f>IF(D7684=1, IF(OR(C7684&lt;10, C7684&gt;=15),1,0), IF(OR(C7684&lt;7, C7684&gt;=18),1,0))</f>
        <v/>
      </c>
      <c r="F7684" s="11" t="n">
        <v>1.858</v>
      </c>
      <c r="G7684" s="12">
        <f>0*8</f>
        <v/>
      </c>
      <c r="H7684" s="12">
        <f>F7684-G7684</f>
        <v/>
      </c>
      <c r="I7684" s="10">
        <f>IF(E7684=0,"Fora",IF(E7683=0,"Carg xar",IF(H7684&lt;0,IF(M7684&lt;0.9,"Carg FV","Stby"),IF(M7684&gt;P7684,"V2H",IF(M7684&lt;0.9,"Carg xar","Stby")))))</f>
        <v/>
      </c>
      <c r="J7684" s="12">
        <f>IF(OR(I7684="Carg FV",I7684="Carg xar"),MIN(IF(I7684="Carg FV",ABS(H7684),7.4),7.4,MAX(0,(0.9-M7684)*40)*0.95),0)</f>
        <v/>
      </c>
      <c r="K7684" s="12">
        <f>IF(I7684="V2H",MIN(MAX(0,H7684),7.4,MAX(0,(M7684-P7684)*40)*0.95),0)</f>
        <v/>
      </c>
      <c r="L7684" s="12">
        <f>IF(E7684=0,0,MAX(0,H7684-K7684))</f>
        <v/>
      </c>
      <c r="M7684" s="13">
        <f>M7683+J7683/40-IF(I7683="V2H",K7683/(0.95*40),0)-IF(E7684=0,IF(E7683=1,IF(D7684=1,30,40)*0.18/(2*40),0),0)-IF(E7684=1,IF(E7683=0,IF(D7684=1,30,40)*0.18/(2*40),0),0)</f>
        <v/>
      </c>
      <c r="N7684" s="14" t="n">
        <v>0.09</v>
      </c>
      <c r="O7684" s="15">
        <f>K7684*N7684</f>
        <v/>
      </c>
      <c r="P7684">
        <f>IF(E7684=0,0.3,IF(D7684=1,IF(C7684&gt;=Params!$B$13-3,IF(C7684&lt;Params!$B$13,Params!$B$20,0.3),0.3),IF(C7684&gt;=Params!$B$15-3,IF(C7684&lt;Params!$B$15,Params!$B$21,0.3),0.3)))</f>
        <v/>
      </c>
    </row>
    <row r="7685" ht="15" customHeight="1" s="1">
      <c r="A7685" s="9" t="n">
        <v>7682</v>
      </c>
      <c r="B7685" s="6" t="inlineStr">
        <is>
          <t>17/11</t>
        </is>
      </c>
      <c r="C7685" s="6" t="n">
        <v>1</v>
      </c>
      <c r="D7685" s="6" t="n">
        <v>0</v>
      </c>
      <c r="E7685" s="10">
        <f>IF(D7685=1, IF(OR(C7685&lt;10, C7685&gt;=15),1,0), IF(OR(C7685&lt;7, C7685&gt;=18),1,0))</f>
        <v/>
      </c>
      <c r="F7685" s="11" t="n">
        <v>2.759</v>
      </c>
      <c r="G7685" s="12">
        <f>0*8</f>
        <v/>
      </c>
      <c r="H7685" s="12">
        <f>F7685-G7685</f>
        <v/>
      </c>
      <c r="I7685" s="10">
        <f>IF(E7685=0,"Fora",IF(E7684=0,"Carg xar",IF(H7685&lt;0,IF(M7685&lt;0.9,"Carg FV","Stby"),IF(M7685&gt;P7685,"V2H",IF(M7685&lt;0.9,"Carg xar","Stby")))))</f>
        <v/>
      </c>
      <c r="J7685" s="12">
        <f>IF(OR(I7685="Carg FV",I7685="Carg xar"),MIN(IF(I7685="Carg FV",ABS(H7685),7.4),7.4,MAX(0,(0.9-M7685)*40)*0.95),0)</f>
        <v/>
      </c>
      <c r="K7685" s="12">
        <f>IF(I7685="V2H",MIN(MAX(0,H7685),7.4,MAX(0,(M7685-P7685)*40)*0.95),0)</f>
        <v/>
      </c>
      <c r="L7685" s="12">
        <f>IF(E7685=0,0,MAX(0,H7685-K7685))</f>
        <v/>
      </c>
      <c r="M7685" s="13">
        <f>M7684+J7684/40-IF(I7684="V2H",K7684/(0.95*40),0)-IF(E7685=0,IF(E7684=1,IF(D7685=1,30,40)*0.18/(2*40),0),0)-IF(E7685=1,IF(E7684=0,IF(D7685=1,30,40)*0.18/(2*40),0),0)</f>
        <v/>
      </c>
      <c r="N7685" s="14" t="n">
        <v>0.09</v>
      </c>
      <c r="O7685" s="15">
        <f>K7685*N7685</f>
        <v/>
      </c>
      <c r="P7685">
        <f>IF(E7685=0,0.3,IF(D7685=1,IF(C7685&gt;=Params!$B$13-3,IF(C7685&lt;Params!$B$13,Params!$B$20,0.3),0.3),IF(C7685&gt;=Params!$B$15-3,IF(C7685&lt;Params!$B$15,Params!$B$21,0.3),0.3)))</f>
        <v/>
      </c>
    </row>
    <row r="7686" ht="15" customHeight="1" s="1">
      <c r="A7686" s="9" t="n">
        <v>7683</v>
      </c>
      <c r="B7686" s="6" t="inlineStr">
        <is>
          <t>17/11</t>
        </is>
      </c>
      <c r="C7686" s="6" t="n">
        <v>2</v>
      </c>
      <c r="D7686" s="6" t="n">
        <v>0</v>
      </c>
      <c r="E7686" s="10">
        <f>IF(D7686=1, IF(OR(C7686&lt;10, C7686&gt;=15),1,0), IF(OR(C7686&lt;7, C7686&gt;=18),1,0))</f>
        <v/>
      </c>
      <c r="F7686" s="11" t="n">
        <v>2.21</v>
      </c>
      <c r="G7686" s="12">
        <f>0*8</f>
        <v/>
      </c>
      <c r="H7686" s="12">
        <f>F7686-G7686</f>
        <v/>
      </c>
      <c r="I7686" s="10">
        <f>IF(E7686=0,"Fora",IF(E7685=0,"Carg xar",IF(H7686&lt;0,IF(M7686&lt;0.9,"Carg FV","Stby"),IF(M7686&gt;P7686,"V2H",IF(M7686&lt;0.9,"Carg xar","Stby")))))</f>
        <v/>
      </c>
      <c r="J7686" s="12">
        <f>IF(OR(I7686="Carg FV",I7686="Carg xar"),MIN(IF(I7686="Carg FV",ABS(H7686),7.4),7.4,MAX(0,(0.9-M7686)*40)*0.95),0)</f>
        <v/>
      </c>
      <c r="K7686" s="12">
        <f>IF(I7686="V2H",MIN(MAX(0,H7686),7.4,MAX(0,(M7686-P7686)*40)*0.95),0)</f>
        <v/>
      </c>
      <c r="L7686" s="12">
        <f>IF(E7686=0,0,MAX(0,H7686-K7686))</f>
        <v/>
      </c>
      <c r="M7686" s="13">
        <f>M7685+J7685/40-IF(I7685="V2H",K7685/(0.95*40),0)-IF(E7686=0,IF(E7685=1,IF(D7686=1,30,40)*0.18/(2*40),0),0)-IF(E7686=1,IF(E7685=0,IF(D7686=1,30,40)*0.18/(2*40),0),0)</f>
        <v/>
      </c>
      <c r="N7686" s="14" t="n">
        <v>0.09</v>
      </c>
      <c r="O7686" s="15">
        <f>K7686*N7686</f>
        <v/>
      </c>
      <c r="P7686">
        <f>IF(E7686=0,0.3,IF(D7686=1,IF(C7686&gt;=Params!$B$13-3,IF(C7686&lt;Params!$B$13,Params!$B$20,0.3),0.3),IF(C7686&gt;=Params!$B$15-3,IF(C7686&lt;Params!$B$15,Params!$B$21,0.3),0.3)))</f>
        <v/>
      </c>
    </row>
    <row r="7687" ht="15" customHeight="1" s="1">
      <c r="A7687" s="9" t="n">
        <v>7684</v>
      </c>
      <c r="B7687" s="6" t="inlineStr">
        <is>
          <t>17/11</t>
        </is>
      </c>
      <c r="C7687" s="6" t="n">
        <v>3</v>
      </c>
      <c r="D7687" s="6" t="n">
        <v>0</v>
      </c>
      <c r="E7687" s="10">
        <f>IF(D7687=1, IF(OR(C7687&lt;10, C7687&gt;=15),1,0), IF(OR(C7687&lt;7, C7687&gt;=18),1,0))</f>
        <v/>
      </c>
      <c r="F7687" s="11" t="n">
        <v>2.143</v>
      </c>
      <c r="G7687" s="12">
        <f>0*8</f>
        <v/>
      </c>
      <c r="H7687" s="12">
        <f>F7687-G7687</f>
        <v/>
      </c>
      <c r="I7687" s="10">
        <f>IF(E7687=0,"Fora",IF(E7686=0,"Carg xar",IF(H7687&lt;0,IF(M7687&lt;0.9,"Carg FV","Stby"),IF(M7687&gt;P7687,"V2H",IF(M7687&lt;0.9,"Carg xar","Stby")))))</f>
        <v/>
      </c>
      <c r="J7687" s="12">
        <f>IF(OR(I7687="Carg FV",I7687="Carg xar"),MIN(IF(I7687="Carg FV",ABS(H7687),7.4),7.4,MAX(0,(0.9-M7687)*40)*0.95),0)</f>
        <v/>
      </c>
      <c r="K7687" s="12">
        <f>IF(I7687="V2H",MIN(MAX(0,H7687),7.4,MAX(0,(M7687-P7687)*40)*0.95),0)</f>
        <v/>
      </c>
      <c r="L7687" s="12">
        <f>IF(E7687=0,0,MAX(0,H7687-K7687))</f>
        <v/>
      </c>
      <c r="M7687" s="13">
        <f>M7686+J7686/40-IF(I7686="V2H",K7686/(0.95*40),0)-IF(E7687=0,IF(E7686=1,IF(D7687=1,30,40)*0.18/(2*40),0),0)-IF(E7687=1,IF(E7686=0,IF(D7687=1,30,40)*0.18/(2*40),0),0)</f>
        <v/>
      </c>
      <c r="N7687" s="14" t="n">
        <v>0.09</v>
      </c>
      <c r="O7687" s="15">
        <f>K7687*N7687</f>
        <v/>
      </c>
      <c r="P7687">
        <f>IF(E7687=0,0.3,IF(D7687=1,IF(C7687&gt;=Params!$B$13-3,IF(C7687&lt;Params!$B$13,Params!$B$20,0.3),0.3),IF(C7687&gt;=Params!$B$15-3,IF(C7687&lt;Params!$B$15,Params!$B$21,0.3),0.3)))</f>
        <v/>
      </c>
    </row>
    <row r="7688" ht="15" customHeight="1" s="1">
      <c r="A7688" s="9" t="n">
        <v>7685</v>
      </c>
      <c r="B7688" s="6" t="inlineStr">
        <is>
          <t>17/11</t>
        </is>
      </c>
      <c r="C7688" s="6" t="n">
        <v>4</v>
      </c>
      <c r="D7688" s="6" t="n">
        <v>0</v>
      </c>
      <c r="E7688" s="10">
        <f>IF(D7688=1, IF(OR(C7688&lt;10, C7688&gt;=15),1,0), IF(OR(C7688&lt;7, C7688&gt;=18),1,0))</f>
        <v/>
      </c>
      <c r="F7688" s="11" t="n">
        <v>2.576</v>
      </c>
      <c r="G7688" s="12">
        <f>0*8</f>
        <v/>
      </c>
      <c r="H7688" s="12">
        <f>F7688-G7688</f>
        <v/>
      </c>
      <c r="I7688" s="10">
        <f>IF(E7688=0,"Fora",IF(E7687=0,"Carg xar",IF(H7688&lt;0,IF(M7688&lt;0.9,"Carg FV","Stby"),IF(M7688&gt;P7688,"V2H",IF(M7688&lt;0.9,"Carg xar","Stby")))))</f>
        <v/>
      </c>
      <c r="J7688" s="12">
        <f>IF(OR(I7688="Carg FV",I7688="Carg xar"),MIN(IF(I7688="Carg FV",ABS(H7688),7.4),7.4,MAX(0,(0.9-M7688)*40)*0.95),0)</f>
        <v/>
      </c>
      <c r="K7688" s="12">
        <f>IF(I7688="V2H",MIN(MAX(0,H7688),7.4,MAX(0,(M7688-P7688)*40)*0.95),0)</f>
        <v/>
      </c>
      <c r="L7688" s="12">
        <f>IF(E7688=0,0,MAX(0,H7688-K7688))</f>
        <v/>
      </c>
      <c r="M7688" s="13">
        <f>M7687+J7687/40-IF(I7687="V2H",K7687/(0.95*40),0)-IF(E7688=0,IF(E7687=1,IF(D7688=1,30,40)*0.18/(2*40),0),0)-IF(E7688=1,IF(E7687=0,IF(D7688=1,30,40)*0.18/(2*40),0),0)</f>
        <v/>
      </c>
      <c r="N7688" s="14" t="n">
        <v>0.09</v>
      </c>
      <c r="O7688" s="15">
        <f>K7688*N7688</f>
        <v/>
      </c>
      <c r="P7688">
        <f>IF(E7688=0,0.3,IF(D7688=1,IF(C7688&gt;=Params!$B$13-3,IF(C7688&lt;Params!$B$13,Params!$B$20,0.3),0.3),IF(C7688&gt;=Params!$B$15-3,IF(C7688&lt;Params!$B$15,Params!$B$21,0.3),0.3)))</f>
        <v/>
      </c>
    </row>
    <row r="7689" ht="15" customHeight="1" s="1">
      <c r="A7689" s="9" t="n">
        <v>7686</v>
      </c>
      <c r="B7689" s="6" t="inlineStr">
        <is>
          <t>17/11</t>
        </is>
      </c>
      <c r="C7689" s="6" t="n">
        <v>5</v>
      </c>
      <c r="D7689" s="6" t="n">
        <v>0</v>
      </c>
      <c r="E7689" s="10">
        <f>IF(D7689=1, IF(OR(C7689&lt;10, C7689&gt;=15),1,0), IF(OR(C7689&lt;7, C7689&gt;=18),1,0))</f>
        <v/>
      </c>
      <c r="F7689" s="11" t="n">
        <v>1.925</v>
      </c>
      <c r="G7689" s="12">
        <f>0*8</f>
        <v/>
      </c>
      <c r="H7689" s="12">
        <f>F7689-G7689</f>
        <v/>
      </c>
      <c r="I7689" s="10">
        <f>IF(E7689=0,"Fora",IF(E7688=0,"Carg xar",IF(H7689&lt;0,IF(M7689&lt;0.9,"Carg FV","Stby"),IF(M7689&gt;P7689,"V2H",IF(M7689&lt;0.9,"Carg xar","Stby")))))</f>
        <v/>
      </c>
      <c r="J7689" s="12">
        <f>IF(OR(I7689="Carg FV",I7689="Carg xar"),MIN(IF(I7689="Carg FV",ABS(H7689),7.4),7.4,MAX(0,(0.9-M7689)*40)*0.95),0)</f>
        <v/>
      </c>
      <c r="K7689" s="12">
        <f>IF(I7689="V2H",MIN(MAX(0,H7689),7.4,MAX(0,(M7689-P7689)*40)*0.95),0)</f>
        <v/>
      </c>
      <c r="L7689" s="12">
        <f>IF(E7689=0,0,MAX(0,H7689-K7689))</f>
        <v/>
      </c>
      <c r="M7689" s="13">
        <f>M7688+J7688/40-IF(I7688="V2H",K7688/(0.95*40),0)-IF(E7689=0,IF(E7688=1,IF(D7689=1,30,40)*0.18/(2*40),0),0)-IF(E7689=1,IF(E7688=0,IF(D7689=1,30,40)*0.18/(2*40),0),0)</f>
        <v/>
      </c>
      <c r="N7689" s="14" t="n">
        <v>0.09</v>
      </c>
      <c r="O7689" s="15">
        <f>K7689*N7689</f>
        <v/>
      </c>
      <c r="P7689">
        <f>IF(E7689=0,0.3,IF(D7689=1,IF(C7689&gt;=Params!$B$13-3,IF(C7689&lt;Params!$B$13,Params!$B$20,0.3),0.3),IF(C7689&gt;=Params!$B$15-3,IF(C7689&lt;Params!$B$15,Params!$B$21,0.3),0.3)))</f>
        <v/>
      </c>
    </row>
    <row r="7690" ht="15" customHeight="1" s="1">
      <c r="A7690" s="9" t="n">
        <v>7687</v>
      </c>
      <c r="B7690" s="6" t="inlineStr">
        <is>
          <t>17/11</t>
        </is>
      </c>
      <c r="C7690" s="6" t="n">
        <v>6</v>
      </c>
      <c r="D7690" s="6" t="n">
        <v>0</v>
      </c>
      <c r="E7690" s="10">
        <f>IF(D7690=1, IF(OR(C7690&lt;10, C7690&gt;=15),1,0), IF(OR(C7690&lt;7, C7690&gt;=18),1,0))</f>
        <v/>
      </c>
      <c r="F7690" s="11" t="n">
        <v>1.548</v>
      </c>
      <c r="G7690" s="12">
        <f>0*8</f>
        <v/>
      </c>
      <c r="H7690" s="12">
        <f>F7690-G7690</f>
        <v/>
      </c>
      <c r="I7690" s="10">
        <f>IF(E7690=0,"Fora",IF(E7689=0,"Carg xar",IF(H7690&lt;0,IF(M7690&lt;0.9,"Carg FV","Stby"),IF(M7690&gt;P7690,"V2H",IF(M7690&lt;0.9,"Carg xar","Stby")))))</f>
        <v/>
      </c>
      <c r="J7690" s="12">
        <f>IF(OR(I7690="Carg FV",I7690="Carg xar"),MIN(IF(I7690="Carg FV",ABS(H7690),7.4),7.4,MAX(0,(0.9-M7690)*40)*0.95),0)</f>
        <v/>
      </c>
      <c r="K7690" s="12">
        <f>IF(I7690="V2H",MIN(MAX(0,H7690),7.4,MAX(0,(M7690-P7690)*40)*0.95),0)</f>
        <v/>
      </c>
      <c r="L7690" s="12">
        <f>IF(E7690=0,0,MAX(0,H7690-K7690))</f>
        <v/>
      </c>
      <c r="M7690" s="13">
        <f>M7689+J7689/40-IF(I7689="V2H",K7689/(0.95*40),0)-IF(E7690=0,IF(E7689=1,IF(D7690=1,30,40)*0.18/(2*40),0),0)-IF(E7690=1,IF(E7689=0,IF(D7690=1,30,40)*0.18/(2*40),0),0)</f>
        <v/>
      </c>
      <c r="N7690" s="14" t="n">
        <v>0.09</v>
      </c>
      <c r="O7690" s="15">
        <f>K7690*N7690</f>
        <v/>
      </c>
      <c r="P7690">
        <f>IF(E7690=0,0.3,IF(D7690=1,IF(C7690&gt;=Params!$B$13-3,IF(C7690&lt;Params!$B$13,Params!$B$20,0.3),0.3),IF(C7690&gt;=Params!$B$15-3,IF(C7690&lt;Params!$B$15,Params!$B$21,0.3),0.3)))</f>
        <v/>
      </c>
    </row>
    <row r="7691" ht="15" customHeight="1" s="1">
      <c r="A7691" s="9" t="n">
        <v>7688</v>
      </c>
      <c r="B7691" s="6" t="inlineStr">
        <is>
          <t>17/11</t>
        </is>
      </c>
      <c r="C7691" s="6" t="n">
        <v>7</v>
      </c>
      <c r="D7691" s="6" t="n">
        <v>0</v>
      </c>
      <c r="E7691" s="10">
        <f>IF(D7691=1, IF(OR(C7691&lt;10, C7691&gt;=15),1,0), IF(OR(C7691&lt;7, C7691&gt;=18),1,0))</f>
        <v/>
      </c>
      <c r="F7691" s="11" t="n">
        <v>1.895</v>
      </c>
      <c r="G7691" s="12">
        <f>0*8</f>
        <v/>
      </c>
      <c r="H7691" s="12">
        <f>F7691-G7691</f>
        <v/>
      </c>
      <c r="I7691" s="10">
        <f>IF(E7691=0,"Fora",IF(E7690=0,"Carg xar",IF(H7691&lt;0,IF(M7691&lt;0.9,"Carg FV","Stby"),IF(M7691&gt;P7691,"V2H",IF(M7691&lt;0.9,"Carg xar","Stby")))))</f>
        <v/>
      </c>
      <c r="J7691" s="12">
        <f>IF(OR(I7691="Carg FV",I7691="Carg xar"),MIN(IF(I7691="Carg FV",ABS(H7691),7.4),7.4,MAX(0,(0.9-M7691)*40)*0.95),0)</f>
        <v/>
      </c>
      <c r="K7691" s="12">
        <f>IF(I7691="V2H",MIN(MAX(0,H7691),7.4,MAX(0,(M7691-P7691)*40)*0.95),0)</f>
        <v/>
      </c>
      <c r="L7691" s="12">
        <f>IF(E7691=0,0,MAX(0,H7691-K7691))</f>
        <v/>
      </c>
      <c r="M7691" s="13">
        <f>M7690+J7690/40-IF(I7690="V2H",K7690/(0.95*40),0)-IF(E7691=0,IF(E7690=1,IF(D7691=1,30,40)*0.18/(2*40),0),0)-IF(E7691=1,IF(E7690=0,IF(D7691=1,30,40)*0.18/(2*40),0),0)</f>
        <v/>
      </c>
      <c r="N7691" s="14" t="n">
        <v>0.09</v>
      </c>
      <c r="O7691" s="15">
        <f>K7691*N7691</f>
        <v/>
      </c>
      <c r="P7691">
        <f>IF(E7691=0,0.3,IF(D7691=1,IF(C7691&gt;=Params!$B$13-3,IF(C7691&lt;Params!$B$13,Params!$B$20,0.3),0.3),IF(C7691&gt;=Params!$B$15-3,IF(C7691&lt;Params!$B$15,Params!$B$21,0.3),0.3)))</f>
        <v/>
      </c>
    </row>
    <row r="7692" ht="15" customHeight="1" s="1">
      <c r="A7692" s="9" t="n">
        <v>7689</v>
      </c>
      <c r="B7692" s="6" t="inlineStr">
        <is>
          <t>17/11</t>
        </is>
      </c>
      <c r="C7692" s="6" t="n">
        <v>8</v>
      </c>
      <c r="D7692" s="6" t="n">
        <v>0</v>
      </c>
      <c r="E7692" s="10">
        <f>IF(D7692=1, IF(OR(C7692&lt;10, C7692&gt;=15),1,0), IF(OR(C7692&lt;7, C7692&gt;=18),1,0))</f>
        <v/>
      </c>
      <c r="F7692" s="11" t="n">
        <v>1.048</v>
      </c>
      <c r="G7692" s="12">
        <f>0.08*8</f>
        <v/>
      </c>
      <c r="H7692" s="12">
        <f>F7692-G7692</f>
        <v/>
      </c>
      <c r="I7692" s="10">
        <f>IF(E7692=0,"Fora",IF(E7691=0,"Carg xar",IF(H7692&lt;0,IF(M7692&lt;0.9,"Carg FV","Stby"),IF(M7692&gt;P7692,"V2H",IF(M7692&lt;0.9,"Carg xar","Stby")))))</f>
        <v/>
      </c>
      <c r="J7692" s="12">
        <f>IF(OR(I7692="Carg FV",I7692="Carg xar"),MIN(IF(I7692="Carg FV",ABS(H7692),7.4),7.4,MAX(0,(0.9-M7692)*40)*0.95),0)</f>
        <v/>
      </c>
      <c r="K7692" s="12">
        <f>IF(I7692="V2H",MIN(MAX(0,H7692),7.4,MAX(0,(M7692-P7692)*40)*0.95),0)</f>
        <v/>
      </c>
      <c r="L7692" s="12">
        <f>IF(E7692=0,0,MAX(0,H7692-K7692))</f>
        <v/>
      </c>
      <c r="M7692" s="13">
        <f>M7691+J7691/40-IF(I7691="V2H",K7691/(0.95*40),0)-IF(E7692=0,IF(E7691=1,IF(D7692=1,30,40)*0.18/(2*40),0),0)-IF(E7692=1,IF(E7691=0,IF(D7692=1,30,40)*0.18/(2*40),0),0)</f>
        <v/>
      </c>
      <c r="N7692" s="14" t="n">
        <v>0.15</v>
      </c>
      <c r="O7692" s="15">
        <f>K7692*N7692</f>
        <v/>
      </c>
      <c r="P7692">
        <f>IF(E7692=0,0.3,IF(D7692=1,IF(C7692&gt;=Params!$B$13-3,IF(C7692&lt;Params!$B$13,Params!$B$20,0.3),0.3),IF(C7692&gt;=Params!$B$15-3,IF(C7692&lt;Params!$B$15,Params!$B$21,0.3),0.3)))</f>
        <v/>
      </c>
    </row>
    <row r="7693" ht="15" customHeight="1" s="1">
      <c r="A7693" s="9" t="n">
        <v>7690</v>
      </c>
      <c r="B7693" s="6" t="inlineStr">
        <is>
          <t>17/11</t>
        </is>
      </c>
      <c r="C7693" s="6" t="n">
        <v>9</v>
      </c>
      <c r="D7693" s="6" t="n">
        <v>0</v>
      </c>
      <c r="E7693" s="10">
        <f>IF(D7693=1, IF(OR(C7693&lt;10, C7693&gt;=15),1,0), IF(OR(C7693&lt;7, C7693&gt;=18),1,0))</f>
        <v/>
      </c>
      <c r="F7693" s="11" t="n">
        <v>0</v>
      </c>
      <c r="G7693" s="12">
        <f>0.22*8</f>
        <v/>
      </c>
      <c r="H7693" s="12">
        <f>F7693-G7693</f>
        <v/>
      </c>
      <c r="I7693" s="10">
        <f>IF(E7693=0,"Fora",IF(E7692=0,"Carg xar",IF(H7693&lt;0,IF(M7693&lt;0.9,"Carg FV","Stby"),IF(M7693&gt;P7693,"V2H",IF(M7693&lt;0.9,"Carg xar","Stby")))))</f>
        <v/>
      </c>
      <c r="J7693" s="12">
        <f>IF(OR(I7693="Carg FV",I7693="Carg xar"),MIN(IF(I7693="Carg FV",ABS(H7693),7.4),7.4,MAX(0,(0.9-M7693)*40)*0.95),0)</f>
        <v/>
      </c>
      <c r="K7693" s="12">
        <f>IF(I7693="V2H",MIN(MAX(0,H7693),7.4,MAX(0,(M7693-P7693)*40)*0.95),0)</f>
        <v/>
      </c>
      <c r="L7693" s="12">
        <f>IF(E7693=0,0,MAX(0,H7693-K7693))</f>
        <v/>
      </c>
      <c r="M7693" s="13">
        <f>M7692+J7692/40-IF(I7692="V2H",K7692/(0.95*40),0)-IF(E7693=0,IF(E7692=1,IF(D7693=1,30,40)*0.18/(2*40),0),0)-IF(E7693=1,IF(E7692=0,IF(D7693=1,30,40)*0.18/(2*40),0),0)</f>
        <v/>
      </c>
      <c r="N7693" s="14" t="n">
        <v>0.15</v>
      </c>
      <c r="O7693" s="15">
        <f>K7693*N7693</f>
        <v/>
      </c>
      <c r="P7693">
        <f>IF(E7693=0,0.3,IF(D7693=1,IF(C7693&gt;=Params!$B$13-3,IF(C7693&lt;Params!$B$13,Params!$B$20,0.3),0.3),IF(C7693&gt;=Params!$B$15-3,IF(C7693&lt;Params!$B$15,Params!$B$21,0.3),0.3)))</f>
        <v/>
      </c>
    </row>
    <row r="7694" ht="15" customHeight="1" s="1">
      <c r="A7694" s="9" t="n">
        <v>7691</v>
      </c>
      <c r="B7694" s="6" t="inlineStr">
        <is>
          <t>17/11</t>
        </is>
      </c>
      <c r="C7694" s="6" t="n">
        <v>10</v>
      </c>
      <c r="D7694" s="6" t="n">
        <v>0</v>
      </c>
      <c r="E7694" s="10">
        <f>IF(D7694=1, IF(OR(C7694&lt;10, C7694&gt;=15),1,0), IF(OR(C7694&lt;7, C7694&gt;=18),1,0))</f>
        <v/>
      </c>
      <c r="F7694" s="11" t="n">
        <v>0</v>
      </c>
      <c r="G7694" s="12">
        <f>0.4*8</f>
        <v/>
      </c>
      <c r="H7694" s="12">
        <f>F7694-G7694</f>
        <v/>
      </c>
      <c r="I7694" s="10">
        <f>IF(E7694=0,"Fora",IF(E7693=0,"Carg xar",IF(H7694&lt;0,IF(M7694&lt;0.9,"Carg FV","Stby"),IF(M7694&gt;P7694,"V2H",IF(M7694&lt;0.9,"Carg xar","Stby")))))</f>
        <v/>
      </c>
      <c r="J7694" s="12">
        <f>IF(OR(I7694="Carg FV",I7694="Carg xar"),MIN(IF(I7694="Carg FV",ABS(H7694),7.4),7.4,MAX(0,(0.9-M7694)*40)*0.95),0)</f>
        <v/>
      </c>
      <c r="K7694" s="12">
        <f>IF(I7694="V2H",MIN(MAX(0,H7694),7.4,MAX(0,(M7694-P7694)*40)*0.95),0)</f>
        <v/>
      </c>
      <c r="L7694" s="12">
        <f>IF(E7694=0,0,MAX(0,H7694-K7694))</f>
        <v/>
      </c>
      <c r="M7694" s="13">
        <f>M7693+J7693/40-IF(I7693="V2H",K7693/(0.95*40),0)-IF(E7694=0,IF(E7693=1,IF(D7694=1,30,40)*0.18/(2*40),0),0)-IF(E7694=1,IF(E7693=0,IF(D7694=1,30,40)*0.18/(2*40),0),0)</f>
        <v/>
      </c>
      <c r="N7694" s="14" t="n">
        <v>0.2</v>
      </c>
      <c r="O7694" s="15">
        <f>K7694*N7694</f>
        <v/>
      </c>
      <c r="P7694">
        <f>IF(E7694=0,0.3,IF(D7694=1,IF(C7694&gt;=Params!$B$13-3,IF(C7694&lt;Params!$B$13,Params!$B$20,0.3),0.3),IF(C7694&gt;=Params!$B$15-3,IF(C7694&lt;Params!$B$15,Params!$B$21,0.3),0.3)))</f>
        <v/>
      </c>
    </row>
    <row r="7695" ht="15" customHeight="1" s="1">
      <c r="A7695" s="9" t="n">
        <v>7692</v>
      </c>
      <c r="B7695" s="6" t="inlineStr">
        <is>
          <t>17/11</t>
        </is>
      </c>
      <c r="C7695" s="6" t="n">
        <v>11</v>
      </c>
      <c r="D7695" s="6" t="n">
        <v>0</v>
      </c>
      <c r="E7695" s="10">
        <f>IF(D7695=1, IF(OR(C7695&lt;10, C7695&gt;=15),1,0), IF(OR(C7695&lt;7, C7695&gt;=18),1,0))</f>
        <v/>
      </c>
      <c r="F7695" s="11" t="n">
        <v>0</v>
      </c>
      <c r="G7695" s="12">
        <f>0.52*8</f>
        <v/>
      </c>
      <c r="H7695" s="12">
        <f>F7695-G7695</f>
        <v/>
      </c>
      <c r="I7695" s="10">
        <f>IF(E7695=0,"Fora",IF(E7694=0,"Carg xar",IF(H7695&lt;0,IF(M7695&lt;0.9,"Carg FV","Stby"),IF(M7695&gt;P7695,"V2H",IF(M7695&lt;0.9,"Carg xar","Stby")))))</f>
        <v/>
      </c>
      <c r="J7695" s="12">
        <f>IF(OR(I7695="Carg FV",I7695="Carg xar"),MIN(IF(I7695="Carg FV",ABS(H7695),7.4),7.4,MAX(0,(0.9-M7695)*40)*0.95),0)</f>
        <v/>
      </c>
      <c r="K7695" s="12">
        <f>IF(I7695="V2H",MIN(MAX(0,H7695),7.4,MAX(0,(M7695-P7695)*40)*0.95),0)</f>
        <v/>
      </c>
      <c r="L7695" s="12">
        <f>IF(E7695=0,0,MAX(0,H7695-K7695))</f>
        <v/>
      </c>
      <c r="M7695" s="13">
        <f>M7694+J7694/40-IF(I7694="V2H",K7694/(0.95*40),0)-IF(E7695=0,IF(E7694=1,IF(D7695=1,30,40)*0.18/(2*40),0),0)-IF(E7695=1,IF(E7694=0,IF(D7695=1,30,40)*0.18/(2*40),0),0)</f>
        <v/>
      </c>
      <c r="N7695" s="14" t="n">
        <v>0.2</v>
      </c>
      <c r="O7695" s="15">
        <f>K7695*N7695</f>
        <v/>
      </c>
      <c r="P7695">
        <f>IF(E7695=0,0.3,IF(D7695=1,IF(C7695&gt;=Params!$B$13-3,IF(C7695&lt;Params!$B$13,Params!$B$20,0.3),0.3),IF(C7695&gt;=Params!$B$15-3,IF(C7695&lt;Params!$B$15,Params!$B$21,0.3),0.3)))</f>
        <v/>
      </c>
    </row>
    <row r="7696" ht="15" customHeight="1" s="1">
      <c r="A7696" s="9" t="n">
        <v>7693</v>
      </c>
      <c r="B7696" s="6" t="inlineStr">
        <is>
          <t>17/11</t>
        </is>
      </c>
      <c r="C7696" s="6" t="n">
        <v>12</v>
      </c>
      <c r="D7696" s="6" t="n">
        <v>0</v>
      </c>
      <c r="E7696" s="10">
        <f>IF(D7696=1, IF(OR(C7696&lt;10, C7696&gt;=15),1,0), IF(OR(C7696&lt;7, C7696&gt;=18),1,0))</f>
        <v/>
      </c>
      <c r="F7696" s="11" t="n">
        <v>0</v>
      </c>
      <c r="G7696" s="12">
        <f>0.58*8</f>
        <v/>
      </c>
      <c r="H7696" s="12">
        <f>F7696-G7696</f>
        <v/>
      </c>
      <c r="I7696" s="10">
        <f>IF(E7696=0,"Fora",IF(E7695=0,"Carg xar",IF(H7696&lt;0,IF(M7696&lt;0.9,"Carg FV","Stby"),IF(M7696&gt;P7696,"V2H",IF(M7696&lt;0.9,"Carg xar","Stby")))))</f>
        <v/>
      </c>
      <c r="J7696" s="12">
        <f>IF(OR(I7696="Carg FV",I7696="Carg xar"),MIN(IF(I7696="Carg FV",ABS(H7696),7.4),7.4,MAX(0,(0.9-M7696)*40)*0.95),0)</f>
        <v/>
      </c>
      <c r="K7696" s="12">
        <f>IF(I7696="V2H",MIN(MAX(0,H7696),7.4,MAX(0,(M7696-P7696)*40)*0.95),0)</f>
        <v/>
      </c>
      <c r="L7696" s="12">
        <f>IF(E7696=0,0,MAX(0,H7696-K7696))</f>
        <v/>
      </c>
      <c r="M7696" s="13">
        <f>M7695+J7695/40-IF(I7695="V2H",K7695/(0.95*40),0)-IF(E7696=0,IF(E7695=1,IF(D7696=1,30,40)*0.18/(2*40),0),0)-IF(E7696=1,IF(E7695=0,IF(D7696=1,30,40)*0.18/(2*40),0),0)</f>
        <v/>
      </c>
      <c r="N7696" s="14" t="n">
        <v>0.2</v>
      </c>
      <c r="O7696" s="15">
        <f>K7696*N7696</f>
        <v/>
      </c>
      <c r="P7696">
        <f>IF(E7696=0,0.3,IF(D7696=1,IF(C7696&gt;=Params!$B$13-3,IF(C7696&lt;Params!$B$13,Params!$B$20,0.3),0.3),IF(C7696&gt;=Params!$B$15-3,IF(C7696&lt;Params!$B$15,Params!$B$21,0.3),0.3)))</f>
        <v/>
      </c>
    </row>
    <row r="7697" ht="15" customHeight="1" s="1">
      <c r="A7697" s="9" t="n">
        <v>7694</v>
      </c>
      <c r="B7697" s="6" t="inlineStr">
        <is>
          <t>17/11</t>
        </is>
      </c>
      <c r="C7697" s="6" t="n">
        <v>13</v>
      </c>
      <c r="D7697" s="6" t="n">
        <v>0</v>
      </c>
      <c r="E7697" s="10">
        <f>IF(D7697=1, IF(OR(C7697&lt;10, C7697&gt;=15),1,0), IF(OR(C7697&lt;7, C7697&gt;=18),1,0))</f>
        <v/>
      </c>
      <c r="F7697" s="11" t="n">
        <v>0</v>
      </c>
      <c r="G7697" s="12">
        <f>0.55*8</f>
        <v/>
      </c>
      <c r="H7697" s="12">
        <f>F7697-G7697</f>
        <v/>
      </c>
      <c r="I7697" s="10">
        <f>IF(E7697=0,"Fora",IF(E7696=0,"Carg xar",IF(H7697&lt;0,IF(M7697&lt;0.9,"Carg FV","Stby"),IF(M7697&gt;P7697,"V2H",IF(M7697&lt;0.9,"Carg xar","Stby")))))</f>
        <v/>
      </c>
      <c r="J7697" s="12">
        <f>IF(OR(I7697="Carg FV",I7697="Carg xar"),MIN(IF(I7697="Carg FV",ABS(H7697),7.4),7.4,MAX(0,(0.9-M7697)*40)*0.95),0)</f>
        <v/>
      </c>
      <c r="K7697" s="12">
        <f>IF(I7697="V2H",MIN(MAX(0,H7697),7.4,MAX(0,(M7697-P7697)*40)*0.95),0)</f>
        <v/>
      </c>
      <c r="L7697" s="12">
        <f>IF(E7697=0,0,MAX(0,H7697-K7697))</f>
        <v/>
      </c>
      <c r="M7697" s="13">
        <f>M7696+J7696/40-IF(I7696="V2H",K7696/(0.95*40),0)-IF(E7697=0,IF(E7696=1,IF(D7697=1,30,40)*0.18/(2*40),0),0)-IF(E7697=1,IF(E7696=0,IF(D7697=1,30,40)*0.18/(2*40),0),0)</f>
        <v/>
      </c>
      <c r="N7697" s="14" t="n">
        <v>0.2</v>
      </c>
      <c r="O7697" s="15">
        <f>K7697*N7697</f>
        <v/>
      </c>
      <c r="P7697">
        <f>IF(E7697=0,0.3,IF(D7697=1,IF(C7697&gt;=Params!$B$13-3,IF(C7697&lt;Params!$B$13,Params!$B$20,0.3),0.3),IF(C7697&gt;=Params!$B$15-3,IF(C7697&lt;Params!$B$15,Params!$B$21,0.3),0.3)))</f>
        <v/>
      </c>
    </row>
    <row r="7698" ht="15" customHeight="1" s="1">
      <c r="A7698" s="9" t="n">
        <v>7695</v>
      </c>
      <c r="B7698" s="6" t="inlineStr">
        <is>
          <t>17/11</t>
        </is>
      </c>
      <c r="C7698" s="6" t="n">
        <v>14</v>
      </c>
      <c r="D7698" s="6" t="n">
        <v>0</v>
      </c>
      <c r="E7698" s="10">
        <f>IF(D7698=1, IF(OR(C7698&lt;10, C7698&gt;=15),1,0), IF(OR(C7698&lt;7, C7698&gt;=18),1,0))</f>
        <v/>
      </c>
      <c r="F7698" s="11" t="n">
        <v>1.312</v>
      </c>
      <c r="G7698" s="12">
        <f>0.42*8</f>
        <v/>
      </c>
      <c r="H7698" s="12">
        <f>F7698-G7698</f>
        <v/>
      </c>
      <c r="I7698" s="10">
        <f>IF(E7698=0,"Fora",IF(E7697=0,"Carg xar",IF(H7698&lt;0,IF(M7698&lt;0.9,"Carg FV","Stby"),IF(M7698&gt;P7698,"V2H",IF(M7698&lt;0.9,"Carg xar","Stby")))))</f>
        <v/>
      </c>
      <c r="J7698" s="12">
        <f>IF(OR(I7698="Carg FV",I7698="Carg xar"),MIN(IF(I7698="Carg FV",ABS(H7698),7.4),7.4,MAX(0,(0.9-M7698)*40)*0.95),0)</f>
        <v/>
      </c>
      <c r="K7698" s="12">
        <f>IF(I7698="V2H",MIN(MAX(0,H7698),7.4,MAX(0,(M7698-P7698)*40)*0.95),0)</f>
        <v/>
      </c>
      <c r="L7698" s="12">
        <f>IF(E7698=0,0,MAX(0,H7698-K7698))</f>
        <v/>
      </c>
      <c r="M7698" s="13">
        <f>M7697+J7697/40-IF(I7697="V2H",K7697/(0.95*40),0)-IF(E7698=0,IF(E7697=1,IF(D7698=1,30,40)*0.18/(2*40),0),0)-IF(E7698=1,IF(E7697=0,IF(D7698=1,30,40)*0.18/(2*40),0),0)</f>
        <v/>
      </c>
      <c r="N7698" s="14" t="n">
        <v>0.15</v>
      </c>
      <c r="O7698" s="15">
        <f>K7698*N7698</f>
        <v/>
      </c>
      <c r="P7698">
        <f>IF(E7698=0,0.3,IF(D7698=1,IF(C7698&gt;=Params!$B$13-3,IF(C7698&lt;Params!$B$13,Params!$B$20,0.3),0.3),IF(C7698&gt;=Params!$B$15-3,IF(C7698&lt;Params!$B$15,Params!$B$21,0.3),0.3)))</f>
        <v/>
      </c>
    </row>
    <row r="7699" ht="15" customHeight="1" s="1">
      <c r="A7699" s="9" t="n">
        <v>7696</v>
      </c>
      <c r="B7699" s="6" t="inlineStr">
        <is>
          <t>17/11</t>
        </is>
      </c>
      <c r="C7699" s="6" t="n">
        <v>15</v>
      </c>
      <c r="D7699" s="6" t="n">
        <v>0</v>
      </c>
      <c r="E7699" s="10">
        <f>IF(D7699=1, IF(OR(C7699&lt;10, C7699&gt;=15),1,0), IF(OR(C7699&lt;7, C7699&gt;=18),1,0))</f>
        <v/>
      </c>
      <c r="F7699" s="11" t="n">
        <v>0.46</v>
      </c>
      <c r="G7699" s="12">
        <f>0.25*8</f>
        <v/>
      </c>
      <c r="H7699" s="12">
        <f>F7699-G7699</f>
        <v/>
      </c>
      <c r="I7699" s="10">
        <f>IF(E7699=0,"Fora",IF(E7698=0,"Carg xar",IF(H7699&lt;0,IF(M7699&lt;0.9,"Carg FV","Stby"),IF(M7699&gt;P7699,"V2H",IF(M7699&lt;0.9,"Carg xar","Stby")))))</f>
        <v/>
      </c>
      <c r="J7699" s="12">
        <f>IF(OR(I7699="Carg FV",I7699="Carg xar"),MIN(IF(I7699="Carg FV",ABS(H7699),7.4),7.4,MAX(0,(0.9-M7699)*40)*0.95),0)</f>
        <v/>
      </c>
      <c r="K7699" s="12">
        <f>IF(I7699="V2H",MIN(MAX(0,H7699),7.4,MAX(0,(M7699-P7699)*40)*0.95),0)</f>
        <v/>
      </c>
      <c r="L7699" s="12">
        <f>IF(E7699=0,0,MAX(0,H7699-K7699))</f>
        <v/>
      </c>
      <c r="M7699" s="13">
        <f>M7698+J7698/40-IF(I7698="V2H",K7698/(0.95*40),0)-IF(E7699=0,IF(E7698=1,IF(D7699=1,30,40)*0.18/(2*40),0),0)-IF(E7699=1,IF(E7698=0,IF(D7699=1,30,40)*0.18/(2*40),0),0)</f>
        <v/>
      </c>
      <c r="N7699" s="14" t="n">
        <v>0.15</v>
      </c>
      <c r="O7699" s="15">
        <f>K7699*N7699</f>
        <v/>
      </c>
      <c r="P7699">
        <f>IF(E7699=0,0.3,IF(D7699=1,IF(C7699&gt;=Params!$B$13-3,IF(C7699&lt;Params!$B$13,Params!$B$20,0.3),0.3),IF(C7699&gt;=Params!$B$15-3,IF(C7699&lt;Params!$B$15,Params!$B$21,0.3),0.3)))</f>
        <v/>
      </c>
    </row>
    <row r="7700" ht="15" customHeight="1" s="1">
      <c r="A7700" s="9" t="n">
        <v>7697</v>
      </c>
      <c r="B7700" s="6" t="inlineStr">
        <is>
          <t>17/11</t>
        </is>
      </c>
      <c r="C7700" s="6" t="n">
        <v>16</v>
      </c>
      <c r="D7700" s="6" t="n">
        <v>0</v>
      </c>
      <c r="E7700" s="10">
        <f>IF(D7700=1, IF(OR(C7700&lt;10, C7700&gt;=15),1,0), IF(OR(C7700&lt;7, C7700&gt;=18),1,0))</f>
        <v/>
      </c>
      <c r="F7700" s="11" t="n">
        <v>1.774</v>
      </c>
      <c r="G7700" s="12">
        <f>0.08*8</f>
        <v/>
      </c>
      <c r="H7700" s="12">
        <f>F7700-G7700</f>
        <v/>
      </c>
      <c r="I7700" s="10">
        <f>IF(E7700=0,"Fora",IF(E7699=0,"Carg xar",IF(H7700&lt;0,IF(M7700&lt;0.9,"Carg FV","Stby"),IF(M7700&gt;P7700,"V2H",IF(M7700&lt;0.9,"Carg xar","Stby")))))</f>
        <v/>
      </c>
      <c r="J7700" s="12">
        <f>IF(OR(I7700="Carg FV",I7700="Carg xar"),MIN(IF(I7700="Carg FV",ABS(H7700),7.4),7.4,MAX(0,(0.9-M7700)*40)*0.95),0)</f>
        <v/>
      </c>
      <c r="K7700" s="12">
        <f>IF(I7700="V2H",MIN(MAX(0,H7700),7.4,MAX(0,(M7700-P7700)*40)*0.95),0)</f>
        <v/>
      </c>
      <c r="L7700" s="12">
        <f>IF(E7700=0,0,MAX(0,H7700-K7700))</f>
        <v/>
      </c>
      <c r="M7700" s="13">
        <f>M7699+J7699/40-IF(I7699="V2H",K7699/(0.95*40),0)-IF(E7700=0,IF(E7699=1,IF(D7700=1,30,40)*0.18/(2*40),0),0)-IF(E7700=1,IF(E7699=0,IF(D7700=1,30,40)*0.18/(2*40),0),0)</f>
        <v/>
      </c>
      <c r="N7700" s="14" t="n">
        <v>0.15</v>
      </c>
      <c r="O7700" s="15">
        <f>K7700*N7700</f>
        <v/>
      </c>
      <c r="P7700">
        <f>IF(E7700=0,0.3,IF(D7700=1,IF(C7700&gt;=Params!$B$13-3,IF(C7700&lt;Params!$B$13,Params!$B$20,0.3),0.3),IF(C7700&gt;=Params!$B$15-3,IF(C7700&lt;Params!$B$15,Params!$B$21,0.3),0.3)))</f>
        <v/>
      </c>
    </row>
    <row r="7701" ht="15" customHeight="1" s="1">
      <c r="A7701" s="9" t="n">
        <v>7698</v>
      </c>
      <c r="B7701" s="6" t="inlineStr">
        <is>
          <t>17/11</t>
        </is>
      </c>
      <c r="C7701" s="6" t="n">
        <v>17</v>
      </c>
      <c r="D7701" s="6" t="n">
        <v>0</v>
      </c>
      <c r="E7701" s="10">
        <f>IF(D7701=1, IF(OR(C7701&lt;10, C7701&gt;=15),1,0), IF(OR(C7701&lt;7, C7701&gt;=18),1,0))</f>
        <v/>
      </c>
      <c r="F7701" s="11" t="n">
        <v>1.428</v>
      </c>
      <c r="G7701" s="12">
        <f>0*8</f>
        <v/>
      </c>
      <c r="H7701" s="12">
        <f>F7701-G7701</f>
        <v/>
      </c>
      <c r="I7701" s="10">
        <f>IF(E7701=0,"Fora",IF(E7700=0,"Carg xar",IF(H7701&lt;0,IF(M7701&lt;0.9,"Carg FV","Stby"),IF(M7701&gt;P7701,"V2H",IF(M7701&lt;0.9,"Carg xar","Stby")))))</f>
        <v/>
      </c>
      <c r="J7701" s="12">
        <f>IF(OR(I7701="Carg FV",I7701="Carg xar"),MIN(IF(I7701="Carg FV",ABS(H7701),7.4),7.4,MAX(0,(0.9-M7701)*40)*0.95),0)</f>
        <v/>
      </c>
      <c r="K7701" s="12">
        <f>IF(I7701="V2H",MIN(MAX(0,H7701),7.4,MAX(0,(M7701-P7701)*40)*0.95),0)</f>
        <v/>
      </c>
      <c r="L7701" s="12">
        <f>IF(E7701=0,0,MAX(0,H7701-K7701))</f>
        <v/>
      </c>
      <c r="M7701" s="13">
        <f>M7700+J7700/40-IF(I7700="V2H",K7700/(0.95*40),0)-IF(E7701=0,IF(E7700=1,IF(D7701=1,30,40)*0.18/(2*40),0),0)-IF(E7701=1,IF(E7700=0,IF(D7701=1,30,40)*0.18/(2*40),0),0)</f>
        <v/>
      </c>
      <c r="N7701" s="14" t="n">
        <v>0.15</v>
      </c>
      <c r="O7701" s="15">
        <f>K7701*N7701</f>
        <v/>
      </c>
      <c r="P7701">
        <f>IF(E7701=0,0.3,IF(D7701=1,IF(C7701&gt;=Params!$B$13-3,IF(C7701&lt;Params!$B$13,Params!$B$20,0.3),0.3),IF(C7701&gt;=Params!$B$15-3,IF(C7701&lt;Params!$B$15,Params!$B$21,0.3),0.3)))</f>
        <v/>
      </c>
    </row>
    <row r="7702" ht="15" customHeight="1" s="1">
      <c r="A7702" s="9" t="n">
        <v>7699</v>
      </c>
      <c r="B7702" s="6" t="inlineStr">
        <is>
          <t>17/11</t>
        </is>
      </c>
      <c r="C7702" s="6" t="n">
        <v>18</v>
      </c>
      <c r="D7702" s="6" t="n">
        <v>0</v>
      </c>
      <c r="E7702" s="10">
        <f>IF(D7702=1, IF(OR(C7702&lt;10, C7702&gt;=15),1,0), IF(OR(C7702&lt;7, C7702&gt;=18),1,0))</f>
        <v/>
      </c>
      <c r="F7702" s="11" t="n">
        <v>1.292</v>
      </c>
      <c r="G7702" s="12">
        <f>0*8</f>
        <v/>
      </c>
      <c r="H7702" s="12">
        <f>F7702-G7702</f>
        <v/>
      </c>
      <c r="I7702" s="10">
        <f>IF(E7702=0,"Fora",IF(E7701=0,"Carg xar",IF(H7702&lt;0,IF(M7702&lt;0.9,"Carg FV","Stby"),IF(M7702&gt;P7702,"V2H",IF(M7702&lt;0.9,"Carg xar","Stby")))))</f>
        <v/>
      </c>
      <c r="J7702" s="12">
        <f>IF(OR(I7702="Carg FV",I7702="Carg xar"),MIN(IF(I7702="Carg FV",ABS(H7702),7.4),7.4,MAX(0,(0.9-M7702)*40)*0.95),0)</f>
        <v/>
      </c>
      <c r="K7702" s="12">
        <f>IF(I7702="V2H",MIN(MAX(0,H7702),7.4,MAX(0,(M7702-P7702)*40)*0.95),0)</f>
        <v/>
      </c>
      <c r="L7702" s="12">
        <f>IF(E7702=0,0,MAX(0,H7702-K7702))</f>
        <v/>
      </c>
      <c r="M7702" s="13">
        <f>M7701+J7701/40-IF(I7701="V2H",K7701/(0.95*40),0)-IF(E7702=0,IF(E7701=1,IF(D7702=1,30,40)*0.18/(2*40),0),0)-IF(E7702=1,IF(E7701=0,IF(D7702=1,30,40)*0.18/(2*40),0),0)</f>
        <v/>
      </c>
      <c r="N7702" s="14" t="n">
        <v>0.2</v>
      </c>
      <c r="O7702" s="15">
        <f>K7702*N7702</f>
        <v/>
      </c>
      <c r="P7702">
        <f>IF(E7702=0,0.3,IF(D7702=1,IF(C7702&gt;=Params!$B$13-3,IF(C7702&lt;Params!$B$13,Params!$B$20,0.3),0.3),IF(C7702&gt;=Params!$B$15-3,IF(C7702&lt;Params!$B$15,Params!$B$21,0.3),0.3)))</f>
        <v/>
      </c>
    </row>
    <row r="7703" ht="15" customHeight="1" s="1">
      <c r="A7703" s="9" t="n">
        <v>7700</v>
      </c>
      <c r="B7703" s="6" t="inlineStr">
        <is>
          <t>17/11</t>
        </is>
      </c>
      <c r="C7703" s="6" t="n">
        <v>19</v>
      </c>
      <c r="D7703" s="6" t="n">
        <v>0</v>
      </c>
      <c r="E7703" s="10">
        <f>IF(D7703=1, IF(OR(C7703&lt;10, C7703&gt;=15),1,0), IF(OR(C7703&lt;7, C7703&gt;=18),1,0))</f>
        <v/>
      </c>
      <c r="F7703" s="11" t="n">
        <v>1.66</v>
      </c>
      <c r="G7703" s="12">
        <f>0*8</f>
        <v/>
      </c>
      <c r="H7703" s="12">
        <f>F7703-G7703</f>
        <v/>
      </c>
      <c r="I7703" s="10">
        <f>IF(E7703=0,"Fora",IF(E7702=0,"Carg xar",IF(H7703&lt;0,IF(M7703&lt;0.9,"Carg FV","Stby"),IF(M7703&gt;P7703,"V2H",IF(M7703&lt;0.9,"Carg xar","Stby")))))</f>
        <v/>
      </c>
      <c r="J7703" s="12">
        <f>IF(OR(I7703="Carg FV",I7703="Carg xar"),MIN(IF(I7703="Carg FV",ABS(H7703),7.4),7.4,MAX(0,(0.9-M7703)*40)*0.95),0)</f>
        <v/>
      </c>
      <c r="K7703" s="12">
        <f>IF(I7703="V2H",MIN(MAX(0,H7703),7.4,MAX(0,(M7703-P7703)*40)*0.95),0)</f>
        <v/>
      </c>
      <c r="L7703" s="12">
        <f>IF(E7703=0,0,MAX(0,H7703-K7703))</f>
        <v/>
      </c>
      <c r="M7703" s="13">
        <f>M7702+J7702/40-IF(I7702="V2H",K7702/(0.95*40),0)-IF(E7703=0,IF(E7702=1,IF(D7703=1,30,40)*0.18/(2*40),0),0)-IF(E7703=1,IF(E7702=0,IF(D7703=1,30,40)*0.18/(2*40),0),0)</f>
        <v/>
      </c>
      <c r="N7703" s="14" t="n">
        <v>0.2</v>
      </c>
      <c r="O7703" s="15">
        <f>K7703*N7703</f>
        <v/>
      </c>
      <c r="P7703">
        <f>IF(E7703=0,0.3,IF(D7703=1,IF(C7703&gt;=Params!$B$13-3,IF(C7703&lt;Params!$B$13,Params!$B$20,0.3),0.3),IF(C7703&gt;=Params!$B$15-3,IF(C7703&lt;Params!$B$15,Params!$B$21,0.3),0.3)))</f>
        <v/>
      </c>
    </row>
    <row r="7704" ht="15" customHeight="1" s="1">
      <c r="A7704" s="9" t="n">
        <v>7701</v>
      </c>
      <c r="B7704" s="6" t="inlineStr">
        <is>
          <t>17/11</t>
        </is>
      </c>
      <c r="C7704" s="6" t="n">
        <v>20</v>
      </c>
      <c r="D7704" s="6" t="n">
        <v>0</v>
      </c>
      <c r="E7704" s="10">
        <f>IF(D7704=1, IF(OR(C7704&lt;10, C7704&gt;=15),1,0), IF(OR(C7704&lt;7, C7704&gt;=18),1,0))</f>
        <v/>
      </c>
      <c r="F7704" s="11" t="n">
        <v>1.813</v>
      </c>
      <c r="G7704" s="12">
        <f>0*8</f>
        <v/>
      </c>
      <c r="H7704" s="12">
        <f>F7704-G7704</f>
        <v/>
      </c>
      <c r="I7704" s="10">
        <f>IF(E7704=0,"Fora",IF(E7703=0,"Carg xar",IF(H7704&lt;0,IF(M7704&lt;0.9,"Carg FV","Stby"),IF(M7704&gt;P7704,"V2H",IF(M7704&lt;0.9,"Carg xar","Stby")))))</f>
        <v/>
      </c>
      <c r="J7704" s="12">
        <f>IF(OR(I7704="Carg FV",I7704="Carg xar"),MIN(IF(I7704="Carg FV",ABS(H7704),7.4),7.4,MAX(0,(0.9-M7704)*40)*0.95),0)</f>
        <v/>
      </c>
      <c r="K7704" s="12">
        <f>IF(I7704="V2H",MIN(MAX(0,H7704),7.4,MAX(0,(M7704-P7704)*40)*0.95),0)</f>
        <v/>
      </c>
      <c r="L7704" s="12">
        <f>IF(E7704=0,0,MAX(0,H7704-K7704))</f>
        <v/>
      </c>
      <c r="M7704" s="13">
        <f>M7703+J7703/40-IF(I7703="V2H",K7703/(0.95*40),0)-IF(E7704=0,IF(E7703=1,IF(D7704=1,30,40)*0.18/(2*40),0),0)-IF(E7704=1,IF(E7703=0,IF(D7704=1,30,40)*0.18/(2*40),0),0)</f>
        <v/>
      </c>
      <c r="N7704" s="14" t="n">
        <v>0.2</v>
      </c>
      <c r="O7704" s="15">
        <f>K7704*N7704</f>
        <v/>
      </c>
      <c r="P7704">
        <f>IF(E7704=0,0.3,IF(D7704=1,IF(C7704&gt;=Params!$B$13-3,IF(C7704&lt;Params!$B$13,Params!$B$20,0.3),0.3),IF(C7704&gt;=Params!$B$15-3,IF(C7704&lt;Params!$B$15,Params!$B$21,0.3),0.3)))</f>
        <v/>
      </c>
    </row>
    <row r="7705" ht="15" customHeight="1" s="1">
      <c r="A7705" s="9" t="n">
        <v>7702</v>
      </c>
      <c r="B7705" s="6" t="inlineStr">
        <is>
          <t>17/11</t>
        </is>
      </c>
      <c r="C7705" s="6" t="n">
        <v>21</v>
      </c>
      <c r="D7705" s="6" t="n">
        <v>0</v>
      </c>
      <c r="E7705" s="10">
        <f>IF(D7705=1, IF(OR(C7705&lt;10, C7705&gt;=15),1,0), IF(OR(C7705&lt;7, C7705&gt;=18),1,0))</f>
        <v/>
      </c>
      <c r="F7705" s="11" t="n">
        <v>2.607</v>
      </c>
      <c r="G7705" s="12">
        <f>0*8</f>
        <v/>
      </c>
      <c r="H7705" s="12">
        <f>F7705-G7705</f>
        <v/>
      </c>
      <c r="I7705" s="10">
        <f>IF(E7705=0,"Fora",IF(E7704=0,"Carg xar",IF(H7705&lt;0,IF(M7705&lt;0.9,"Carg FV","Stby"),IF(M7705&gt;P7705,"V2H",IF(M7705&lt;0.9,"Carg xar","Stby")))))</f>
        <v/>
      </c>
      <c r="J7705" s="12">
        <f>IF(OR(I7705="Carg FV",I7705="Carg xar"),MIN(IF(I7705="Carg FV",ABS(H7705),7.4),7.4,MAX(0,(0.9-M7705)*40)*0.95),0)</f>
        <v/>
      </c>
      <c r="K7705" s="12">
        <f>IF(I7705="V2H",MIN(MAX(0,H7705),7.4,MAX(0,(M7705-P7705)*40)*0.95),0)</f>
        <v/>
      </c>
      <c r="L7705" s="12">
        <f>IF(E7705=0,0,MAX(0,H7705-K7705))</f>
        <v/>
      </c>
      <c r="M7705" s="13">
        <f>M7704+J7704/40-IF(I7704="V2H",K7704/(0.95*40),0)-IF(E7705=0,IF(E7704=1,IF(D7705=1,30,40)*0.18/(2*40),0),0)-IF(E7705=1,IF(E7704=0,IF(D7705=1,30,40)*0.18/(2*40),0),0)</f>
        <v/>
      </c>
      <c r="N7705" s="14" t="n">
        <v>0.2</v>
      </c>
      <c r="O7705" s="15">
        <f>K7705*N7705</f>
        <v/>
      </c>
      <c r="P7705">
        <f>IF(E7705=0,0.3,IF(D7705=1,IF(C7705&gt;=Params!$B$13-3,IF(C7705&lt;Params!$B$13,Params!$B$20,0.3),0.3),IF(C7705&gt;=Params!$B$15-3,IF(C7705&lt;Params!$B$15,Params!$B$21,0.3),0.3)))</f>
        <v/>
      </c>
    </row>
    <row r="7706" ht="15" customHeight="1" s="1">
      <c r="A7706" s="9" t="n">
        <v>7703</v>
      </c>
      <c r="B7706" s="6" t="inlineStr">
        <is>
          <t>17/11</t>
        </is>
      </c>
      <c r="C7706" s="6" t="n">
        <v>22</v>
      </c>
      <c r="D7706" s="6" t="n">
        <v>0</v>
      </c>
      <c r="E7706" s="10">
        <f>IF(D7706=1, IF(OR(C7706&lt;10, C7706&gt;=15),1,0), IF(OR(C7706&lt;7, C7706&gt;=18),1,0))</f>
        <v/>
      </c>
      <c r="F7706" s="11" t="n">
        <v>1.884</v>
      </c>
      <c r="G7706" s="12">
        <f>0*8</f>
        <v/>
      </c>
      <c r="H7706" s="12">
        <f>F7706-G7706</f>
        <v/>
      </c>
      <c r="I7706" s="10">
        <f>IF(E7706=0,"Fora",IF(E7705=0,"Carg xar",IF(H7706&lt;0,IF(M7706&lt;0.9,"Carg FV","Stby"),IF(M7706&gt;P7706,"V2H",IF(M7706&lt;0.9,"Carg xar","Stby")))))</f>
        <v/>
      </c>
      <c r="J7706" s="12">
        <f>IF(OR(I7706="Carg FV",I7706="Carg xar"),MIN(IF(I7706="Carg FV",ABS(H7706),7.4),7.4,MAX(0,(0.9-M7706)*40)*0.95),0)</f>
        <v/>
      </c>
      <c r="K7706" s="12">
        <f>IF(I7706="V2H",MIN(MAX(0,H7706),7.4,MAX(0,(M7706-P7706)*40)*0.95),0)</f>
        <v/>
      </c>
      <c r="L7706" s="12">
        <f>IF(E7706=0,0,MAX(0,H7706-K7706))</f>
        <v/>
      </c>
      <c r="M7706" s="13">
        <f>M7705+J7705/40-IF(I7705="V2H",K7705/(0.95*40),0)-IF(E7706=0,IF(E7705=1,IF(D7706=1,30,40)*0.18/(2*40),0),0)-IF(E7706=1,IF(E7705=0,IF(D7706=1,30,40)*0.18/(2*40),0),0)</f>
        <v/>
      </c>
      <c r="N7706" s="14" t="n">
        <v>0.15</v>
      </c>
      <c r="O7706" s="15">
        <f>K7706*N7706</f>
        <v/>
      </c>
      <c r="P7706">
        <f>IF(E7706=0,0.3,IF(D7706=1,IF(C7706&gt;=Params!$B$13-3,IF(C7706&lt;Params!$B$13,Params!$B$20,0.3),0.3),IF(C7706&gt;=Params!$B$15-3,IF(C7706&lt;Params!$B$15,Params!$B$21,0.3),0.3)))</f>
        <v/>
      </c>
    </row>
    <row r="7707" ht="15" customHeight="1" s="1">
      <c r="A7707" s="9" t="n">
        <v>7704</v>
      </c>
      <c r="B7707" s="6" t="inlineStr">
        <is>
          <t>17/11</t>
        </is>
      </c>
      <c r="C7707" s="6" t="n">
        <v>23</v>
      </c>
      <c r="D7707" s="6" t="n">
        <v>0</v>
      </c>
      <c r="E7707" s="10">
        <f>IF(D7707=1, IF(OR(C7707&lt;10, C7707&gt;=15),1,0), IF(OR(C7707&lt;7, C7707&gt;=18),1,0))</f>
        <v/>
      </c>
      <c r="F7707" s="11" t="n">
        <v>1.174</v>
      </c>
      <c r="G7707" s="12">
        <f>0*8</f>
        <v/>
      </c>
      <c r="H7707" s="12">
        <f>F7707-G7707</f>
        <v/>
      </c>
      <c r="I7707" s="10">
        <f>IF(E7707=0,"Fora",IF(E7706=0,"Carg xar",IF(H7707&lt;0,IF(M7707&lt;0.9,"Carg FV","Stby"),IF(M7707&gt;P7707,"V2H",IF(M7707&lt;0.9,"Carg xar","Stby")))))</f>
        <v/>
      </c>
      <c r="J7707" s="12">
        <f>IF(OR(I7707="Carg FV",I7707="Carg xar"),MIN(IF(I7707="Carg FV",ABS(H7707),7.4),7.4,MAX(0,(0.9-M7707)*40)*0.95),0)</f>
        <v/>
      </c>
      <c r="K7707" s="12">
        <f>IF(I7707="V2H",MIN(MAX(0,H7707),7.4,MAX(0,(M7707-P7707)*40)*0.95),0)</f>
        <v/>
      </c>
      <c r="L7707" s="12">
        <f>IF(E7707=0,0,MAX(0,H7707-K7707))</f>
        <v/>
      </c>
      <c r="M7707" s="13">
        <f>M7706+J7706/40-IF(I7706="V2H",K7706/(0.95*40),0)-IF(E7707=0,IF(E7706=1,IF(D7707=1,30,40)*0.18/(2*40),0),0)-IF(E7707=1,IF(E7706=0,IF(D7707=1,30,40)*0.18/(2*40),0),0)</f>
        <v/>
      </c>
      <c r="N7707" s="14" t="n">
        <v>0.15</v>
      </c>
      <c r="O7707" s="15">
        <f>K7707*N7707</f>
        <v/>
      </c>
      <c r="P7707">
        <f>IF(E7707=0,0.3,IF(D7707=1,IF(C7707&gt;=Params!$B$13-3,IF(C7707&lt;Params!$B$13,Params!$B$20,0.3),0.3),IF(C7707&gt;=Params!$B$15-3,IF(C7707&lt;Params!$B$15,Params!$B$21,0.3),0.3)))</f>
        <v/>
      </c>
    </row>
    <row r="7708" ht="15" customHeight="1" s="1">
      <c r="A7708" s="9" t="n">
        <v>7705</v>
      </c>
      <c r="B7708" s="6" t="inlineStr">
        <is>
          <t>18/11</t>
        </is>
      </c>
      <c r="C7708" s="6" t="n">
        <v>0</v>
      </c>
      <c r="D7708" s="6" t="n">
        <v>0</v>
      </c>
      <c r="E7708" s="10">
        <f>IF(D7708=1, IF(OR(C7708&lt;10, C7708&gt;=15),1,0), IF(OR(C7708&lt;7, C7708&gt;=18),1,0))</f>
        <v/>
      </c>
      <c r="F7708" s="11" t="n">
        <v>1.453</v>
      </c>
      <c r="G7708" s="12">
        <f>0*8</f>
        <v/>
      </c>
      <c r="H7708" s="12">
        <f>F7708-G7708</f>
        <v/>
      </c>
      <c r="I7708" s="10">
        <f>IF(E7708=0,"Fora",IF(E7707=0,"Carg xar",IF(H7708&lt;0,IF(M7708&lt;0.9,"Carg FV","Stby"),IF(M7708&gt;P7708,"V2H",IF(M7708&lt;0.9,"Carg xar","Stby")))))</f>
        <v/>
      </c>
      <c r="J7708" s="12">
        <f>IF(OR(I7708="Carg FV",I7708="Carg xar"),MIN(IF(I7708="Carg FV",ABS(H7708),7.4),7.4,MAX(0,(0.9-M7708)*40)*0.95),0)</f>
        <v/>
      </c>
      <c r="K7708" s="12">
        <f>IF(I7708="V2H",MIN(MAX(0,H7708),7.4,MAX(0,(M7708-P7708)*40)*0.95),0)</f>
        <v/>
      </c>
      <c r="L7708" s="12">
        <f>IF(E7708=0,0,MAX(0,H7708-K7708))</f>
        <v/>
      </c>
      <c r="M7708" s="13">
        <f>M7707+J7707/40-IF(I7707="V2H",K7707/(0.95*40),0)-IF(E7708=0,IF(E7707=1,IF(D7708=1,30,40)*0.18/(2*40),0),0)-IF(E7708=1,IF(E7707=0,IF(D7708=1,30,40)*0.18/(2*40),0),0)</f>
        <v/>
      </c>
      <c r="N7708" s="14" t="n">
        <v>0.09</v>
      </c>
      <c r="O7708" s="15">
        <f>K7708*N7708</f>
        <v/>
      </c>
      <c r="P7708">
        <f>IF(E7708=0,0.3,IF(D7708=1,IF(C7708&gt;=Params!$B$13-3,IF(C7708&lt;Params!$B$13,Params!$B$20,0.3),0.3),IF(C7708&gt;=Params!$B$15-3,IF(C7708&lt;Params!$B$15,Params!$B$21,0.3),0.3)))</f>
        <v/>
      </c>
    </row>
    <row r="7709" ht="15" customHeight="1" s="1">
      <c r="A7709" s="9" t="n">
        <v>7706</v>
      </c>
      <c r="B7709" s="6" t="inlineStr">
        <is>
          <t>18/11</t>
        </is>
      </c>
      <c r="C7709" s="6" t="n">
        <v>1</v>
      </c>
      <c r="D7709" s="6" t="n">
        <v>0</v>
      </c>
      <c r="E7709" s="10">
        <f>IF(D7709=1, IF(OR(C7709&lt;10, C7709&gt;=15),1,0), IF(OR(C7709&lt;7, C7709&gt;=18),1,0))</f>
        <v/>
      </c>
      <c r="F7709" s="11" t="n">
        <v>1.2</v>
      </c>
      <c r="G7709" s="12">
        <f>0*8</f>
        <v/>
      </c>
      <c r="H7709" s="12">
        <f>F7709-G7709</f>
        <v/>
      </c>
      <c r="I7709" s="10">
        <f>IF(E7709=0,"Fora",IF(E7708=0,"Carg xar",IF(H7709&lt;0,IF(M7709&lt;0.9,"Carg FV","Stby"),IF(M7709&gt;P7709,"V2H",IF(M7709&lt;0.9,"Carg xar","Stby")))))</f>
        <v/>
      </c>
      <c r="J7709" s="12">
        <f>IF(OR(I7709="Carg FV",I7709="Carg xar"),MIN(IF(I7709="Carg FV",ABS(H7709),7.4),7.4,MAX(0,(0.9-M7709)*40)*0.95),0)</f>
        <v/>
      </c>
      <c r="K7709" s="12">
        <f>IF(I7709="V2H",MIN(MAX(0,H7709),7.4,MAX(0,(M7709-P7709)*40)*0.95),0)</f>
        <v/>
      </c>
      <c r="L7709" s="12">
        <f>IF(E7709=0,0,MAX(0,H7709-K7709))</f>
        <v/>
      </c>
      <c r="M7709" s="13">
        <f>M7708+J7708/40-IF(I7708="V2H",K7708/(0.95*40),0)-IF(E7709=0,IF(E7708=1,IF(D7709=1,30,40)*0.18/(2*40),0),0)-IF(E7709=1,IF(E7708=0,IF(D7709=1,30,40)*0.18/(2*40),0),0)</f>
        <v/>
      </c>
      <c r="N7709" s="14" t="n">
        <v>0.09</v>
      </c>
      <c r="O7709" s="15">
        <f>K7709*N7709</f>
        <v/>
      </c>
      <c r="P7709">
        <f>IF(E7709=0,0.3,IF(D7709=1,IF(C7709&gt;=Params!$B$13-3,IF(C7709&lt;Params!$B$13,Params!$B$20,0.3),0.3),IF(C7709&gt;=Params!$B$15-3,IF(C7709&lt;Params!$B$15,Params!$B$21,0.3),0.3)))</f>
        <v/>
      </c>
    </row>
    <row r="7710" ht="15" customHeight="1" s="1">
      <c r="A7710" s="9" t="n">
        <v>7707</v>
      </c>
      <c r="B7710" s="6" t="inlineStr">
        <is>
          <t>18/11</t>
        </is>
      </c>
      <c r="C7710" s="6" t="n">
        <v>2</v>
      </c>
      <c r="D7710" s="6" t="n">
        <v>0</v>
      </c>
      <c r="E7710" s="10">
        <f>IF(D7710=1, IF(OR(C7710&lt;10, C7710&gt;=15),1,0), IF(OR(C7710&lt;7, C7710&gt;=18),1,0))</f>
        <v/>
      </c>
      <c r="F7710" s="11" t="n">
        <v>2.769</v>
      </c>
      <c r="G7710" s="12">
        <f>0*8</f>
        <v/>
      </c>
      <c r="H7710" s="12">
        <f>F7710-G7710</f>
        <v/>
      </c>
      <c r="I7710" s="10">
        <f>IF(E7710=0,"Fora",IF(E7709=0,"Carg xar",IF(H7710&lt;0,IF(M7710&lt;0.9,"Carg FV","Stby"),IF(M7710&gt;P7710,"V2H",IF(M7710&lt;0.9,"Carg xar","Stby")))))</f>
        <v/>
      </c>
      <c r="J7710" s="12">
        <f>IF(OR(I7710="Carg FV",I7710="Carg xar"),MIN(IF(I7710="Carg FV",ABS(H7710),7.4),7.4,MAX(0,(0.9-M7710)*40)*0.95),0)</f>
        <v/>
      </c>
      <c r="K7710" s="12">
        <f>IF(I7710="V2H",MIN(MAX(0,H7710),7.4,MAX(0,(M7710-P7710)*40)*0.95),0)</f>
        <v/>
      </c>
      <c r="L7710" s="12">
        <f>IF(E7710=0,0,MAX(0,H7710-K7710))</f>
        <v/>
      </c>
      <c r="M7710" s="13">
        <f>M7709+J7709/40-IF(I7709="V2H",K7709/(0.95*40),0)-IF(E7710=0,IF(E7709=1,IF(D7710=1,30,40)*0.18/(2*40),0),0)-IF(E7710=1,IF(E7709=0,IF(D7710=1,30,40)*0.18/(2*40),0),0)</f>
        <v/>
      </c>
      <c r="N7710" s="14" t="n">
        <v>0.09</v>
      </c>
      <c r="O7710" s="15">
        <f>K7710*N7710</f>
        <v/>
      </c>
      <c r="P7710">
        <f>IF(E7710=0,0.3,IF(D7710=1,IF(C7710&gt;=Params!$B$13-3,IF(C7710&lt;Params!$B$13,Params!$B$20,0.3),0.3),IF(C7710&gt;=Params!$B$15-3,IF(C7710&lt;Params!$B$15,Params!$B$21,0.3),0.3)))</f>
        <v/>
      </c>
    </row>
    <row r="7711" ht="15" customHeight="1" s="1">
      <c r="A7711" s="9" t="n">
        <v>7708</v>
      </c>
      <c r="B7711" s="6" t="inlineStr">
        <is>
          <t>18/11</t>
        </is>
      </c>
      <c r="C7711" s="6" t="n">
        <v>3</v>
      </c>
      <c r="D7711" s="6" t="n">
        <v>0</v>
      </c>
      <c r="E7711" s="10">
        <f>IF(D7711=1, IF(OR(C7711&lt;10, C7711&gt;=15),1,0), IF(OR(C7711&lt;7, C7711&gt;=18),1,0))</f>
        <v/>
      </c>
      <c r="F7711" s="11" t="n">
        <v>2.229</v>
      </c>
      <c r="G7711" s="12">
        <f>0*8</f>
        <v/>
      </c>
      <c r="H7711" s="12">
        <f>F7711-G7711</f>
        <v/>
      </c>
      <c r="I7711" s="10">
        <f>IF(E7711=0,"Fora",IF(E7710=0,"Carg xar",IF(H7711&lt;0,IF(M7711&lt;0.9,"Carg FV","Stby"),IF(M7711&gt;P7711,"V2H",IF(M7711&lt;0.9,"Carg xar","Stby")))))</f>
        <v/>
      </c>
      <c r="J7711" s="12">
        <f>IF(OR(I7711="Carg FV",I7711="Carg xar"),MIN(IF(I7711="Carg FV",ABS(H7711),7.4),7.4,MAX(0,(0.9-M7711)*40)*0.95),0)</f>
        <v/>
      </c>
      <c r="K7711" s="12">
        <f>IF(I7711="V2H",MIN(MAX(0,H7711),7.4,MAX(0,(M7711-P7711)*40)*0.95),0)</f>
        <v/>
      </c>
      <c r="L7711" s="12">
        <f>IF(E7711=0,0,MAX(0,H7711-K7711))</f>
        <v/>
      </c>
      <c r="M7711" s="13">
        <f>M7710+J7710/40-IF(I7710="V2H",K7710/(0.95*40),0)-IF(E7711=0,IF(E7710=1,IF(D7711=1,30,40)*0.18/(2*40),0),0)-IF(E7711=1,IF(E7710=0,IF(D7711=1,30,40)*0.18/(2*40),0),0)</f>
        <v/>
      </c>
      <c r="N7711" s="14" t="n">
        <v>0.09</v>
      </c>
      <c r="O7711" s="15">
        <f>K7711*N7711</f>
        <v/>
      </c>
      <c r="P7711">
        <f>IF(E7711=0,0.3,IF(D7711=1,IF(C7711&gt;=Params!$B$13-3,IF(C7711&lt;Params!$B$13,Params!$B$20,0.3),0.3),IF(C7711&gt;=Params!$B$15-3,IF(C7711&lt;Params!$B$15,Params!$B$21,0.3),0.3)))</f>
        <v/>
      </c>
    </row>
    <row r="7712" ht="15" customHeight="1" s="1">
      <c r="A7712" s="9" t="n">
        <v>7709</v>
      </c>
      <c r="B7712" s="6" t="inlineStr">
        <is>
          <t>18/11</t>
        </is>
      </c>
      <c r="C7712" s="6" t="n">
        <v>4</v>
      </c>
      <c r="D7712" s="6" t="n">
        <v>0</v>
      </c>
      <c r="E7712" s="10">
        <f>IF(D7712=1, IF(OR(C7712&lt;10, C7712&gt;=15),1,0), IF(OR(C7712&lt;7, C7712&gt;=18),1,0))</f>
        <v/>
      </c>
      <c r="F7712" s="11" t="n">
        <v>2.308</v>
      </c>
      <c r="G7712" s="12">
        <f>0*8</f>
        <v/>
      </c>
      <c r="H7712" s="12">
        <f>F7712-G7712</f>
        <v/>
      </c>
      <c r="I7712" s="10">
        <f>IF(E7712=0,"Fora",IF(E7711=0,"Carg xar",IF(H7712&lt;0,IF(M7712&lt;0.9,"Carg FV","Stby"),IF(M7712&gt;P7712,"V2H",IF(M7712&lt;0.9,"Carg xar","Stby")))))</f>
        <v/>
      </c>
      <c r="J7712" s="12">
        <f>IF(OR(I7712="Carg FV",I7712="Carg xar"),MIN(IF(I7712="Carg FV",ABS(H7712),7.4),7.4,MAX(0,(0.9-M7712)*40)*0.95),0)</f>
        <v/>
      </c>
      <c r="K7712" s="12">
        <f>IF(I7712="V2H",MIN(MAX(0,H7712),7.4,MAX(0,(M7712-P7712)*40)*0.95),0)</f>
        <v/>
      </c>
      <c r="L7712" s="12">
        <f>IF(E7712=0,0,MAX(0,H7712-K7712))</f>
        <v/>
      </c>
      <c r="M7712" s="13">
        <f>M7711+J7711/40-IF(I7711="V2H",K7711/(0.95*40),0)-IF(E7712=0,IF(E7711=1,IF(D7712=1,30,40)*0.18/(2*40),0),0)-IF(E7712=1,IF(E7711=0,IF(D7712=1,30,40)*0.18/(2*40),0),0)</f>
        <v/>
      </c>
      <c r="N7712" s="14" t="n">
        <v>0.09</v>
      </c>
      <c r="O7712" s="15">
        <f>K7712*N7712</f>
        <v/>
      </c>
      <c r="P7712">
        <f>IF(E7712=0,0.3,IF(D7712=1,IF(C7712&gt;=Params!$B$13-3,IF(C7712&lt;Params!$B$13,Params!$B$20,0.3),0.3),IF(C7712&gt;=Params!$B$15-3,IF(C7712&lt;Params!$B$15,Params!$B$21,0.3),0.3)))</f>
        <v/>
      </c>
    </row>
    <row r="7713" ht="15" customHeight="1" s="1">
      <c r="A7713" s="9" t="n">
        <v>7710</v>
      </c>
      <c r="B7713" s="6" t="inlineStr">
        <is>
          <t>18/11</t>
        </is>
      </c>
      <c r="C7713" s="6" t="n">
        <v>5</v>
      </c>
      <c r="D7713" s="6" t="n">
        <v>0</v>
      </c>
      <c r="E7713" s="10">
        <f>IF(D7713=1, IF(OR(C7713&lt;10, C7713&gt;=15),1,0), IF(OR(C7713&lt;7, C7713&gt;=18),1,0))</f>
        <v/>
      </c>
      <c r="F7713" s="11" t="n">
        <v>2.402</v>
      </c>
      <c r="G7713" s="12">
        <f>0*8</f>
        <v/>
      </c>
      <c r="H7713" s="12">
        <f>F7713-G7713</f>
        <v/>
      </c>
      <c r="I7713" s="10">
        <f>IF(E7713=0,"Fora",IF(E7712=0,"Carg xar",IF(H7713&lt;0,IF(M7713&lt;0.9,"Carg FV","Stby"),IF(M7713&gt;P7713,"V2H",IF(M7713&lt;0.9,"Carg xar","Stby")))))</f>
        <v/>
      </c>
      <c r="J7713" s="12">
        <f>IF(OR(I7713="Carg FV",I7713="Carg xar"),MIN(IF(I7713="Carg FV",ABS(H7713),7.4),7.4,MAX(0,(0.9-M7713)*40)*0.95),0)</f>
        <v/>
      </c>
      <c r="K7713" s="12">
        <f>IF(I7713="V2H",MIN(MAX(0,H7713),7.4,MAX(0,(M7713-P7713)*40)*0.95),0)</f>
        <v/>
      </c>
      <c r="L7713" s="12">
        <f>IF(E7713=0,0,MAX(0,H7713-K7713))</f>
        <v/>
      </c>
      <c r="M7713" s="13">
        <f>M7712+J7712/40-IF(I7712="V2H",K7712/(0.95*40),0)-IF(E7713=0,IF(E7712=1,IF(D7713=1,30,40)*0.18/(2*40),0),0)-IF(E7713=1,IF(E7712=0,IF(D7713=1,30,40)*0.18/(2*40),0),0)</f>
        <v/>
      </c>
      <c r="N7713" s="14" t="n">
        <v>0.09</v>
      </c>
      <c r="O7713" s="15">
        <f>K7713*N7713</f>
        <v/>
      </c>
      <c r="P7713">
        <f>IF(E7713=0,0.3,IF(D7713=1,IF(C7713&gt;=Params!$B$13-3,IF(C7713&lt;Params!$B$13,Params!$B$20,0.3),0.3),IF(C7713&gt;=Params!$B$15-3,IF(C7713&lt;Params!$B$15,Params!$B$21,0.3),0.3)))</f>
        <v/>
      </c>
    </row>
    <row r="7714" ht="15" customHeight="1" s="1">
      <c r="A7714" s="9" t="n">
        <v>7711</v>
      </c>
      <c r="B7714" s="6" t="inlineStr">
        <is>
          <t>18/11</t>
        </is>
      </c>
      <c r="C7714" s="6" t="n">
        <v>6</v>
      </c>
      <c r="D7714" s="6" t="n">
        <v>0</v>
      </c>
      <c r="E7714" s="10">
        <f>IF(D7714=1, IF(OR(C7714&lt;10, C7714&gt;=15),1,0), IF(OR(C7714&lt;7, C7714&gt;=18),1,0))</f>
        <v/>
      </c>
      <c r="F7714" s="11" t="n">
        <v>2.358</v>
      </c>
      <c r="G7714" s="12">
        <f>0*8</f>
        <v/>
      </c>
      <c r="H7714" s="12">
        <f>F7714-G7714</f>
        <v/>
      </c>
      <c r="I7714" s="10">
        <f>IF(E7714=0,"Fora",IF(E7713=0,"Carg xar",IF(H7714&lt;0,IF(M7714&lt;0.9,"Carg FV","Stby"),IF(M7714&gt;P7714,"V2H",IF(M7714&lt;0.9,"Carg xar","Stby")))))</f>
        <v/>
      </c>
      <c r="J7714" s="12">
        <f>IF(OR(I7714="Carg FV",I7714="Carg xar"),MIN(IF(I7714="Carg FV",ABS(H7714),7.4),7.4,MAX(0,(0.9-M7714)*40)*0.95),0)</f>
        <v/>
      </c>
      <c r="K7714" s="12">
        <f>IF(I7714="V2H",MIN(MAX(0,H7714),7.4,MAX(0,(M7714-P7714)*40)*0.95),0)</f>
        <v/>
      </c>
      <c r="L7714" s="12">
        <f>IF(E7714=0,0,MAX(0,H7714-K7714))</f>
        <v/>
      </c>
      <c r="M7714" s="13">
        <f>M7713+J7713/40-IF(I7713="V2H",K7713/(0.95*40),0)-IF(E7714=0,IF(E7713=1,IF(D7714=1,30,40)*0.18/(2*40),0),0)-IF(E7714=1,IF(E7713=0,IF(D7714=1,30,40)*0.18/(2*40),0),0)</f>
        <v/>
      </c>
      <c r="N7714" s="14" t="n">
        <v>0.09</v>
      </c>
      <c r="O7714" s="15">
        <f>K7714*N7714</f>
        <v/>
      </c>
      <c r="P7714">
        <f>IF(E7714=0,0.3,IF(D7714=1,IF(C7714&gt;=Params!$B$13-3,IF(C7714&lt;Params!$B$13,Params!$B$20,0.3),0.3),IF(C7714&gt;=Params!$B$15-3,IF(C7714&lt;Params!$B$15,Params!$B$21,0.3),0.3)))</f>
        <v/>
      </c>
    </row>
    <row r="7715" ht="15" customHeight="1" s="1">
      <c r="A7715" s="9" t="n">
        <v>7712</v>
      </c>
      <c r="B7715" s="6" t="inlineStr">
        <is>
          <t>18/11</t>
        </is>
      </c>
      <c r="C7715" s="6" t="n">
        <v>7</v>
      </c>
      <c r="D7715" s="6" t="n">
        <v>0</v>
      </c>
      <c r="E7715" s="10">
        <f>IF(D7715=1, IF(OR(C7715&lt;10, C7715&gt;=15),1,0), IF(OR(C7715&lt;7, C7715&gt;=18),1,0))</f>
        <v/>
      </c>
      <c r="F7715" s="11" t="n">
        <v>1.174</v>
      </c>
      <c r="G7715" s="12">
        <f>0*8</f>
        <v/>
      </c>
      <c r="H7715" s="12">
        <f>F7715-G7715</f>
        <v/>
      </c>
      <c r="I7715" s="10">
        <f>IF(E7715=0,"Fora",IF(E7714=0,"Carg xar",IF(H7715&lt;0,IF(M7715&lt;0.9,"Carg FV","Stby"),IF(M7715&gt;P7715,"V2H",IF(M7715&lt;0.9,"Carg xar","Stby")))))</f>
        <v/>
      </c>
      <c r="J7715" s="12">
        <f>IF(OR(I7715="Carg FV",I7715="Carg xar"),MIN(IF(I7715="Carg FV",ABS(H7715),7.4),7.4,MAX(0,(0.9-M7715)*40)*0.95),0)</f>
        <v/>
      </c>
      <c r="K7715" s="12">
        <f>IF(I7715="V2H",MIN(MAX(0,H7715),7.4,MAX(0,(M7715-P7715)*40)*0.95),0)</f>
        <v/>
      </c>
      <c r="L7715" s="12">
        <f>IF(E7715=0,0,MAX(0,H7715-K7715))</f>
        <v/>
      </c>
      <c r="M7715" s="13">
        <f>M7714+J7714/40-IF(I7714="V2H",K7714/(0.95*40),0)-IF(E7715=0,IF(E7714=1,IF(D7715=1,30,40)*0.18/(2*40),0),0)-IF(E7715=1,IF(E7714=0,IF(D7715=1,30,40)*0.18/(2*40),0),0)</f>
        <v/>
      </c>
      <c r="N7715" s="14" t="n">
        <v>0.09</v>
      </c>
      <c r="O7715" s="15">
        <f>K7715*N7715</f>
        <v/>
      </c>
      <c r="P7715">
        <f>IF(E7715=0,0.3,IF(D7715=1,IF(C7715&gt;=Params!$B$13-3,IF(C7715&lt;Params!$B$13,Params!$B$20,0.3),0.3),IF(C7715&gt;=Params!$B$15-3,IF(C7715&lt;Params!$B$15,Params!$B$21,0.3),0.3)))</f>
        <v/>
      </c>
    </row>
    <row r="7716" ht="15" customHeight="1" s="1">
      <c r="A7716" s="9" t="n">
        <v>7713</v>
      </c>
      <c r="B7716" s="6" t="inlineStr">
        <is>
          <t>18/11</t>
        </is>
      </c>
      <c r="C7716" s="6" t="n">
        <v>8</v>
      </c>
      <c r="D7716" s="6" t="n">
        <v>0</v>
      </c>
      <c r="E7716" s="10">
        <f>IF(D7716=1, IF(OR(C7716&lt;10, C7716&gt;=15),1,0), IF(OR(C7716&lt;7, C7716&gt;=18),1,0))</f>
        <v/>
      </c>
      <c r="F7716" s="11" t="n">
        <v>1.8</v>
      </c>
      <c r="G7716" s="12">
        <f>0.08*8</f>
        <v/>
      </c>
      <c r="H7716" s="12">
        <f>F7716-G7716</f>
        <v/>
      </c>
      <c r="I7716" s="10">
        <f>IF(E7716=0,"Fora",IF(E7715=0,"Carg xar",IF(H7716&lt;0,IF(M7716&lt;0.9,"Carg FV","Stby"),IF(M7716&gt;P7716,"V2H",IF(M7716&lt;0.9,"Carg xar","Stby")))))</f>
        <v/>
      </c>
      <c r="J7716" s="12">
        <f>IF(OR(I7716="Carg FV",I7716="Carg xar"),MIN(IF(I7716="Carg FV",ABS(H7716),7.4),7.4,MAX(0,(0.9-M7716)*40)*0.95),0)</f>
        <v/>
      </c>
      <c r="K7716" s="12">
        <f>IF(I7716="V2H",MIN(MAX(0,H7716),7.4,MAX(0,(M7716-P7716)*40)*0.95),0)</f>
        <v/>
      </c>
      <c r="L7716" s="12">
        <f>IF(E7716=0,0,MAX(0,H7716-K7716))</f>
        <v/>
      </c>
      <c r="M7716" s="13">
        <f>M7715+J7715/40-IF(I7715="V2H",K7715/(0.95*40),0)-IF(E7716=0,IF(E7715=1,IF(D7716=1,30,40)*0.18/(2*40),0),0)-IF(E7716=1,IF(E7715=0,IF(D7716=1,30,40)*0.18/(2*40),0),0)</f>
        <v/>
      </c>
      <c r="N7716" s="14" t="n">
        <v>0.15</v>
      </c>
      <c r="O7716" s="15">
        <f>K7716*N7716</f>
        <v/>
      </c>
      <c r="P7716">
        <f>IF(E7716=0,0.3,IF(D7716=1,IF(C7716&gt;=Params!$B$13-3,IF(C7716&lt;Params!$B$13,Params!$B$20,0.3),0.3),IF(C7716&gt;=Params!$B$15-3,IF(C7716&lt;Params!$B$15,Params!$B$21,0.3),0.3)))</f>
        <v/>
      </c>
    </row>
    <row r="7717" ht="15" customHeight="1" s="1">
      <c r="A7717" s="9" t="n">
        <v>7714</v>
      </c>
      <c r="B7717" s="6" t="inlineStr">
        <is>
          <t>18/11</t>
        </is>
      </c>
      <c r="C7717" s="6" t="n">
        <v>9</v>
      </c>
      <c r="D7717" s="6" t="n">
        <v>0</v>
      </c>
      <c r="E7717" s="10">
        <f>IF(D7717=1, IF(OR(C7717&lt;10, C7717&gt;=15),1,0), IF(OR(C7717&lt;7, C7717&gt;=18),1,0))</f>
        <v/>
      </c>
      <c r="F7717" s="11" t="n">
        <v>1.797</v>
      </c>
      <c r="G7717" s="12">
        <f>0.22*8</f>
        <v/>
      </c>
      <c r="H7717" s="12">
        <f>F7717-G7717</f>
        <v/>
      </c>
      <c r="I7717" s="10">
        <f>IF(E7717=0,"Fora",IF(E7716=0,"Carg xar",IF(H7717&lt;0,IF(M7717&lt;0.9,"Carg FV","Stby"),IF(M7717&gt;P7717,"V2H",IF(M7717&lt;0.9,"Carg xar","Stby")))))</f>
        <v/>
      </c>
      <c r="J7717" s="12">
        <f>IF(OR(I7717="Carg FV",I7717="Carg xar"),MIN(IF(I7717="Carg FV",ABS(H7717),7.4),7.4,MAX(0,(0.9-M7717)*40)*0.95),0)</f>
        <v/>
      </c>
      <c r="K7717" s="12">
        <f>IF(I7717="V2H",MIN(MAX(0,H7717),7.4,MAX(0,(M7717-P7717)*40)*0.95),0)</f>
        <v/>
      </c>
      <c r="L7717" s="12">
        <f>IF(E7717=0,0,MAX(0,H7717-K7717))</f>
        <v/>
      </c>
      <c r="M7717" s="13">
        <f>M7716+J7716/40-IF(I7716="V2H",K7716/(0.95*40),0)-IF(E7717=0,IF(E7716=1,IF(D7717=1,30,40)*0.18/(2*40),0),0)-IF(E7717=1,IF(E7716=0,IF(D7717=1,30,40)*0.18/(2*40),0),0)</f>
        <v/>
      </c>
      <c r="N7717" s="14" t="n">
        <v>0.15</v>
      </c>
      <c r="O7717" s="15">
        <f>K7717*N7717</f>
        <v/>
      </c>
      <c r="P7717">
        <f>IF(E7717=0,0.3,IF(D7717=1,IF(C7717&gt;=Params!$B$13-3,IF(C7717&lt;Params!$B$13,Params!$B$20,0.3),0.3),IF(C7717&gt;=Params!$B$15-3,IF(C7717&lt;Params!$B$15,Params!$B$21,0.3),0.3)))</f>
        <v/>
      </c>
    </row>
    <row r="7718" ht="15" customHeight="1" s="1">
      <c r="A7718" s="9" t="n">
        <v>7715</v>
      </c>
      <c r="B7718" s="6" t="inlineStr">
        <is>
          <t>18/11</t>
        </is>
      </c>
      <c r="C7718" s="6" t="n">
        <v>10</v>
      </c>
      <c r="D7718" s="6" t="n">
        <v>0</v>
      </c>
      <c r="E7718" s="10">
        <f>IF(D7718=1, IF(OR(C7718&lt;10, C7718&gt;=15),1,0), IF(OR(C7718&lt;7, C7718&gt;=18),1,0))</f>
        <v/>
      </c>
      <c r="F7718" s="11" t="n">
        <v>1.345</v>
      </c>
      <c r="G7718" s="12">
        <f>0.4*8</f>
        <v/>
      </c>
      <c r="H7718" s="12">
        <f>F7718-G7718</f>
        <v/>
      </c>
      <c r="I7718" s="10">
        <f>IF(E7718=0,"Fora",IF(E7717=0,"Carg xar",IF(H7718&lt;0,IF(M7718&lt;0.9,"Carg FV","Stby"),IF(M7718&gt;P7718,"V2H",IF(M7718&lt;0.9,"Carg xar","Stby")))))</f>
        <v/>
      </c>
      <c r="J7718" s="12">
        <f>IF(OR(I7718="Carg FV",I7718="Carg xar"),MIN(IF(I7718="Carg FV",ABS(H7718),7.4),7.4,MAX(0,(0.9-M7718)*40)*0.95),0)</f>
        <v/>
      </c>
      <c r="K7718" s="12">
        <f>IF(I7718="V2H",MIN(MAX(0,H7718),7.4,MAX(0,(M7718-P7718)*40)*0.95),0)</f>
        <v/>
      </c>
      <c r="L7718" s="12">
        <f>IF(E7718=0,0,MAX(0,H7718-K7718))</f>
        <v/>
      </c>
      <c r="M7718" s="13">
        <f>M7717+J7717/40-IF(I7717="V2H",K7717/(0.95*40),0)-IF(E7718=0,IF(E7717=1,IF(D7718=1,30,40)*0.18/(2*40),0),0)-IF(E7718=1,IF(E7717=0,IF(D7718=1,30,40)*0.18/(2*40),0),0)</f>
        <v/>
      </c>
      <c r="N7718" s="14" t="n">
        <v>0.2</v>
      </c>
      <c r="O7718" s="15">
        <f>K7718*N7718</f>
        <v/>
      </c>
      <c r="P7718">
        <f>IF(E7718=0,0.3,IF(D7718=1,IF(C7718&gt;=Params!$B$13-3,IF(C7718&lt;Params!$B$13,Params!$B$20,0.3),0.3),IF(C7718&gt;=Params!$B$15-3,IF(C7718&lt;Params!$B$15,Params!$B$21,0.3),0.3)))</f>
        <v/>
      </c>
    </row>
    <row r="7719" ht="15" customHeight="1" s="1">
      <c r="A7719" s="9" t="n">
        <v>7716</v>
      </c>
      <c r="B7719" s="6" t="inlineStr">
        <is>
          <t>18/11</t>
        </is>
      </c>
      <c r="C7719" s="6" t="n">
        <v>11</v>
      </c>
      <c r="D7719" s="6" t="n">
        <v>0</v>
      </c>
      <c r="E7719" s="10">
        <f>IF(D7719=1, IF(OR(C7719&lt;10, C7719&gt;=15),1,0), IF(OR(C7719&lt;7, C7719&gt;=18),1,0))</f>
        <v/>
      </c>
      <c r="F7719" s="11" t="n">
        <v>1.402</v>
      </c>
      <c r="G7719" s="12">
        <f>0.52*8</f>
        <v/>
      </c>
      <c r="H7719" s="12">
        <f>F7719-G7719</f>
        <v/>
      </c>
      <c r="I7719" s="10">
        <f>IF(E7719=0,"Fora",IF(E7718=0,"Carg xar",IF(H7719&lt;0,IF(M7719&lt;0.9,"Carg FV","Stby"),IF(M7719&gt;P7719,"V2H",IF(M7719&lt;0.9,"Carg xar","Stby")))))</f>
        <v/>
      </c>
      <c r="J7719" s="12">
        <f>IF(OR(I7719="Carg FV",I7719="Carg xar"),MIN(IF(I7719="Carg FV",ABS(H7719),7.4),7.4,MAX(0,(0.9-M7719)*40)*0.95),0)</f>
        <v/>
      </c>
      <c r="K7719" s="12">
        <f>IF(I7719="V2H",MIN(MAX(0,H7719),7.4,MAX(0,(M7719-P7719)*40)*0.95),0)</f>
        <v/>
      </c>
      <c r="L7719" s="12">
        <f>IF(E7719=0,0,MAX(0,H7719-K7719))</f>
        <v/>
      </c>
      <c r="M7719" s="13">
        <f>M7718+J7718/40-IF(I7718="V2H",K7718/(0.95*40),0)-IF(E7719=0,IF(E7718=1,IF(D7719=1,30,40)*0.18/(2*40),0),0)-IF(E7719=1,IF(E7718=0,IF(D7719=1,30,40)*0.18/(2*40),0),0)</f>
        <v/>
      </c>
      <c r="N7719" s="14" t="n">
        <v>0.2</v>
      </c>
      <c r="O7719" s="15">
        <f>K7719*N7719</f>
        <v/>
      </c>
      <c r="P7719">
        <f>IF(E7719=0,0.3,IF(D7719=1,IF(C7719&gt;=Params!$B$13-3,IF(C7719&lt;Params!$B$13,Params!$B$20,0.3),0.3),IF(C7719&gt;=Params!$B$15-3,IF(C7719&lt;Params!$B$15,Params!$B$21,0.3),0.3)))</f>
        <v/>
      </c>
    </row>
    <row r="7720" ht="15" customHeight="1" s="1">
      <c r="A7720" s="9" t="n">
        <v>7717</v>
      </c>
      <c r="B7720" s="6" t="inlineStr">
        <is>
          <t>18/11</t>
        </is>
      </c>
      <c r="C7720" s="6" t="n">
        <v>12</v>
      </c>
      <c r="D7720" s="6" t="n">
        <v>0</v>
      </c>
      <c r="E7720" s="10">
        <f>IF(D7720=1, IF(OR(C7720&lt;10, C7720&gt;=15),1,0), IF(OR(C7720&lt;7, C7720&gt;=18),1,0))</f>
        <v/>
      </c>
      <c r="F7720" s="11" t="n">
        <v>1.951</v>
      </c>
      <c r="G7720" s="12">
        <f>0.58*8</f>
        <v/>
      </c>
      <c r="H7720" s="12">
        <f>F7720-G7720</f>
        <v/>
      </c>
      <c r="I7720" s="10">
        <f>IF(E7720=0,"Fora",IF(E7719=0,"Carg xar",IF(H7720&lt;0,IF(M7720&lt;0.9,"Carg FV","Stby"),IF(M7720&gt;P7720,"V2H",IF(M7720&lt;0.9,"Carg xar","Stby")))))</f>
        <v/>
      </c>
      <c r="J7720" s="12">
        <f>IF(OR(I7720="Carg FV",I7720="Carg xar"),MIN(IF(I7720="Carg FV",ABS(H7720),7.4),7.4,MAX(0,(0.9-M7720)*40)*0.95),0)</f>
        <v/>
      </c>
      <c r="K7720" s="12">
        <f>IF(I7720="V2H",MIN(MAX(0,H7720),7.4,MAX(0,(M7720-P7720)*40)*0.95),0)</f>
        <v/>
      </c>
      <c r="L7720" s="12">
        <f>IF(E7720=0,0,MAX(0,H7720-K7720))</f>
        <v/>
      </c>
      <c r="M7720" s="13">
        <f>M7719+J7719/40-IF(I7719="V2H",K7719/(0.95*40),0)-IF(E7720=0,IF(E7719=1,IF(D7720=1,30,40)*0.18/(2*40),0),0)-IF(E7720=1,IF(E7719=0,IF(D7720=1,30,40)*0.18/(2*40),0),0)</f>
        <v/>
      </c>
      <c r="N7720" s="14" t="n">
        <v>0.2</v>
      </c>
      <c r="O7720" s="15">
        <f>K7720*N7720</f>
        <v/>
      </c>
      <c r="P7720">
        <f>IF(E7720=0,0.3,IF(D7720=1,IF(C7720&gt;=Params!$B$13-3,IF(C7720&lt;Params!$B$13,Params!$B$20,0.3),0.3),IF(C7720&gt;=Params!$B$15-3,IF(C7720&lt;Params!$B$15,Params!$B$21,0.3),0.3)))</f>
        <v/>
      </c>
    </row>
    <row r="7721" ht="15" customHeight="1" s="1">
      <c r="A7721" s="9" t="n">
        <v>7718</v>
      </c>
      <c r="B7721" s="6" t="inlineStr">
        <is>
          <t>18/11</t>
        </is>
      </c>
      <c r="C7721" s="6" t="n">
        <v>13</v>
      </c>
      <c r="D7721" s="6" t="n">
        <v>0</v>
      </c>
      <c r="E7721" s="10">
        <f>IF(D7721=1, IF(OR(C7721&lt;10, C7721&gt;=15),1,0), IF(OR(C7721&lt;7, C7721&gt;=18),1,0))</f>
        <v/>
      </c>
      <c r="F7721" s="11" t="n">
        <v>0</v>
      </c>
      <c r="G7721" s="12">
        <f>0.55*8</f>
        <v/>
      </c>
      <c r="H7721" s="12">
        <f>F7721-G7721</f>
        <v/>
      </c>
      <c r="I7721" s="10">
        <f>IF(E7721=0,"Fora",IF(E7720=0,"Carg xar",IF(H7721&lt;0,IF(M7721&lt;0.9,"Carg FV","Stby"),IF(M7721&gt;P7721,"V2H",IF(M7721&lt;0.9,"Carg xar","Stby")))))</f>
        <v/>
      </c>
      <c r="J7721" s="12">
        <f>IF(OR(I7721="Carg FV",I7721="Carg xar"),MIN(IF(I7721="Carg FV",ABS(H7721),7.4),7.4,MAX(0,(0.9-M7721)*40)*0.95),0)</f>
        <v/>
      </c>
      <c r="K7721" s="12">
        <f>IF(I7721="V2H",MIN(MAX(0,H7721),7.4,MAX(0,(M7721-P7721)*40)*0.95),0)</f>
        <v/>
      </c>
      <c r="L7721" s="12">
        <f>IF(E7721=0,0,MAX(0,H7721-K7721))</f>
        <v/>
      </c>
      <c r="M7721" s="13">
        <f>M7720+J7720/40-IF(I7720="V2H",K7720/(0.95*40),0)-IF(E7721=0,IF(E7720=1,IF(D7721=1,30,40)*0.18/(2*40),0),0)-IF(E7721=1,IF(E7720=0,IF(D7721=1,30,40)*0.18/(2*40),0),0)</f>
        <v/>
      </c>
      <c r="N7721" s="14" t="n">
        <v>0.2</v>
      </c>
      <c r="O7721" s="15">
        <f>K7721*N7721</f>
        <v/>
      </c>
      <c r="P7721">
        <f>IF(E7721=0,0.3,IF(D7721=1,IF(C7721&gt;=Params!$B$13-3,IF(C7721&lt;Params!$B$13,Params!$B$20,0.3),0.3),IF(C7721&gt;=Params!$B$15-3,IF(C7721&lt;Params!$B$15,Params!$B$21,0.3),0.3)))</f>
        <v/>
      </c>
    </row>
    <row r="7722" ht="15" customHeight="1" s="1">
      <c r="A7722" s="9" t="n">
        <v>7719</v>
      </c>
      <c r="B7722" s="6" t="inlineStr">
        <is>
          <t>18/11</t>
        </is>
      </c>
      <c r="C7722" s="6" t="n">
        <v>14</v>
      </c>
      <c r="D7722" s="6" t="n">
        <v>0</v>
      </c>
      <c r="E7722" s="10">
        <f>IF(D7722=1, IF(OR(C7722&lt;10, C7722&gt;=15),1,0), IF(OR(C7722&lt;7, C7722&gt;=18),1,0))</f>
        <v/>
      </c>
      <c r="F7722" s="11" t="n">
        <v>0</v>
      </c>
      <c r="G7722" s="12">
        <f>0.42*8</f>
        <v/>
      </c>
      <c r="H7722" s="12">
        <f>F7722-G7722</f>
        <v/>
      </c>
      <c r="I7722" s="10">
        <f>IF(E7722=0,"Fora",IF(E7721=0,"Carg xar",IF(H7722&lt;0,IF(M7722&lt;0.9,"Carg FV","Stby"),IF(M7722&gt;P7722,"V2H",IF(M7722&lt;0.9,"Carg xar","Stby")))))</f>
        <v/>
      </c>
      <c r="J7722" s="12">
        <f>IF(OR(I7722="Carg FV",I7722="Carg xar"),MIN(IF(I7722="Carg FV",ABS(H7722),7.4),7.4,MAX(0,(0.9-M7722)*40)*0.95),0)</f>
        <v/>
      </c>
      <c r="K7722" s="12">
        <f>IF(I7722="V2H",MIN(MAX(0,H7722),7.4,MAX(0,(M7722-P7722)*40)*0.95),0)</f>
        <v/>
      </c>
      <c r="L7722" s="12">
        <f>IF(E7722=0,0,MAX(0,H7722-K7722))</f>
        <v/>
      </c>
      <c r="M7722" s="13">
        <f>M7721+J7721/40-IF(I7721="V2H",K7721/(0.95*40),0)-IF(E7722=0,IF(E7721=1,IF(D7722=1,30,40)*0.18/(2*40),0),0)-IF(E7722=1,IF(E7721=0,IF(D7722=1,30,40)*0.18/(2*40),0),0)</f>
        <v/>
      </c>
      <c r="N7722" s="14" t="n">
        <v>0.15</v>
      </c>
      <c r="O7722" s="15">
        <f>K7722*N7722</f>
        <v/>
      </c>
      <c r="P7722">
        <f>IF(E7722=0,0.3,IF(D7722=1,IF(C7722&gt;=Params!$B$13-3,IF(C7722&lt;Params!$B$13,Params!$B$20,0.3),0.3),IF(C7722&gt;=Params!$B$15-3,IF(C7722&lt;Params!$B$15,Params!$B$21,0.3),0.3)))</f>
        <v/>
      </c>
    </row>
    <row r="7723" ht="15" customHeight="1" s="1">
      <c r="A7723" s="9" t="n">
        <v>7720</v>
      </c>
      <c r="B7723" s="6" t="inlineStr">
        <is>
          <t>18/11</t>
        </is>
      </c>
      <c r="C7723" s="6" t="n">
        <v>15</v>
      </c>
      <c r="D7723" s="6" t="n">
        <v>0</v>
      </c>
      <c r="E7723" s="10">
        <f>IF(D7723=1, IF(OR(C7723&lt;10, C7723&gt;=15),1,0), IF(OR(C7723&lt;7, C7723&gt;=18),1,0))</f>
        <v/>
      </c>
      <c r="F7723" s="11" t="n">
        <v>0.477</v>
      </c>
      <c r="G7723" s="12">
        <f>0.25*8</f>
        <v/>
      </c>
      <c r="H7723" s="12">
        <f>F7723-G7723</f>
        <v/>
      </c>
      <c r="I7723" s="10">
        <f>IF(E7723=0,"Fora",IF(E7722=0,"Carg xar",IF(H7723&lt;0,IF(M7723&lt;0.9,"Carg FV","Stby"),IF(M7723&gt;P7723,"V2H",IF(M7723&lt;0.9,"Carg xar","Stby")))))</f>
        <v/>
      </c>
      <c r="J7723" s="12">
        <f>IF(OR(I7723="Carg FV",I7723="Carg xar"),MIN(IF(I7723="Carg FV",ABS(H7723),7.4),7.4,MAX(0,(0.9-M7723)*40)*0.95),0)</f>
        <v/>
      </c>
      <c r="K7723" s="12">
        <f>IF(I7723="V2H",MIN(MAX(0,H7723),7.4,MAX(0,(M7723-P7723)*40)*0.95),0)</f>
        <v/>
      </c>
      <c r="L7723" s="12">
        <f>IF(E7723=0,0,MAX(0,H7723-K7723))</f>
        <v/>
      </c>
      <c r="M7723" s="13">
        <f>M7722+J7722/40-IF(I7722="V2H",K7722/(0.95*40),0)-IF(E7723=0,IF(E7722=1,IF(D7723=1,30,40)*0.18/(2*40),0),0)-IF(E7723=1,IF(E7722=0,IF(D7723=1,30,40)*0.18/(2*40),0),0)</f>
        <v/>
      </c>
      <c r="N7723" s="14" t="n">
        <v>0.15</v>
      </c>
      <c r="O7723" s="15">
        <f>K7723*N7723</f>
        <v/>
      </c>
      <c r="P7723">
        <f>IF(E7723=0,0.3,IF(D7723=1,IF(C7723&gt;=Params!$B$13-3,IF(C7723&lt;Params!$B$13,Params!$B$20,0.3),0.3),IF(C7723&gt;=Params!$B$15-3,IF(C7723&lt;Params!$B$15,Params!$B$21,0.3),0.3)))</f>
        <v/>
      </c>
    </row>
    <row r="7724" ht="15" customHeight="1" s="1">
      <c r="A7724" s="9" t="n">
        <v>7721</v>
      </c>
      <c r="B7724" s="6" t="inlineStr">
        <is>
          <t>18/11</t>
        </is>
      </c>
      <c r="C7724" s="6" t="n">
        <v>16</v>
      </c>
      <c r="D7724" s="6" t="n">
        <v>0</v>
      </c>
      <c r="E7724" s="10">
        <f>IF(D7724=1, IF(OR(C7724&lt;10, C7724&gt;=15),1,0), IF(OR(C7724&lt;7, C7724&gt;=18),1,0))</f>
        <v/>
      </c>
      <c r="F7724" s="11" t="n">
        <v>2.495</v>
      </c>
      <c r="G7724" s="12">
        <f>0.08*8</f>
        <v/>
      </c>
      <c r="H7724" s="12">
        <f>F7724-G7724</f>
        <v/>
      </c>
      <c r="I7724" s="10">
        <f>IF(E7724=0,"Fora",IF(E7723=0,"Carg xar",IF(H7724&lt;0,IF(M7724&lt;0.9,"Carg FV","Stby"),IF(M7724&gt;P7724,"V2H",IF(M7724&lt;0.9,"Carg xar","Stby")))))</f>
        <v/>
      </c>
      <c r="J7724" s="12">
        <f>IF(OR(I7724="Carg FV",I7724="Carg xar"),MIN(IF(I7724="Carg FV",ABS(H7724),7.4),7.4,MAX(0,(0.9-M7724)*40)*0.95),0)</f>
        <v/>
      </c>
      <c r="K7724" s="12">
        <f>IF(I7724="V2H",MIN(MAX(0,H7724),7.4,MAX(0,(M7724-P7724)*40)*0.95),0)</f>
        <v/>
      </c>
      <c r="L7724" s="12">
        <f>IF(E7724=0,0,MAX(0,H7724-K7724))</f>
        <v/>
      </c>
      <c r="M7724" s="13">
        <f>M7723+J7723/40-IF(I7723="V2H",K7723/(0.95*40),0)-IF(E7724=0,IF(E7723=1,IF(D7724=1,30,40)*0.18/(2*40),0),0)-IF(E7724=1,IF(E7723=0,IF(D7724=1,30,40)*0.18/(2*40),0),0)</f>
        <v/>
      </c>
      <c r="N7724" s="14" t="n">
        <v>0.15</v>
      </c>
      <c r="O7724" s="15">
        <f>K7724*N7724</f>
        <v/>
      </c>
      <c r="P7724">
        <f>IF(E7724=0,0.3,IF(D7724=1,IF(C7724&gt;=Params!$B$13-3,IF(C7724&lt;Params!$B$13,Params!$B$20,0.3),0.3),IF(C7724&gt;=Params!$B$15-3,IF(C7724&lt;Params!$B$15,Params!$B$21,0.3),0.3)))</f>
        <v/>
      </c>
    </row>
    <row r="7725" ht="15" customHeight="1" s="1">
      <c r="A7725" s="9" t="n">
        <v>7722</v>
      </c>
      <c r="B7725" s="6" t="inlineStr">
        <is>
          <t>18/11</t>
        </is>
      </c>
      <c r="C7725" s="6" t="n">
        <v>17</v>
      </c>
      <c r="D7725" s="6" t="n">
        <v>0</v>
      </c>
      <c r="E7725" s="10">
        <f>IF(D7725=1, IF(OR(C7725&lt;10, C7725&gt;=15),1,0), IF(OR(C7725&lt;7, C7725&gt;=18),1,0))</f>
        <v/>
      </c>
      <c r="F7725" s="11" t="n">
        <v>1.344</v>
      </c>
      <c r="G7725" s="12">
        <f>0*8</f>
        <v/>
      </c>
      <c r="H7725" s="12">
        <f>F7725-G7725</f>
        <v/>
      </c>
      <c r="I7725" s="10">
        <f>IF(E7725=0,"Fora",IF(E7724=0,"Carg xar",IF(H7725&lt;0,IF(M7725&lt;0.9,"Carg FV","Stby"),IF(M7725&gt;P7725,"V2H",IF(M7725&lt;0.9,"Carg xar","Stby")))))</f>
        <v/>
      </c>
      <c r="J7725" s="12">
        <f>IF(OR(I7725="Carg FV",I7725="Carg xar"),MIN(IF(I7725="Carg FV",ABS(H7725),7.4),7.4,MAX(0,(0.9-M7725)*40)*0.95),0)</f>
        <v/>
      </c>
      <c r="K7725" s="12">
        <f>IF(I7725="V2H",MIN(MAX(0,H7725),7.4,MAX(0,(M7725-P7725)*40)*0.95),0)</f>
        <v/>
      </c>
      <c r="L7725" s="12">
        <f>IF(E7725=0,0,MAX(0,H7725-K7725))</f>
        <v/>
      </c>
      <c r="M7725" s="13">
        <f>M7724+J7724/40-IF(I7724="V2H",K7724/(0.95*40),0)-IF(E7725=0,IF(E7724=1,IF(D7725=1,30,40)*0.18/(2*40),0),0)-IF(E7725=1,IF(E7724=0,IF(D7725=1,30,40)*0.18/(2*40),0),0)</f>
        <v/>
      </c>
      <c r="N7725" s="14" t="n">
        <v>0.15</v>
      </c>
      <c r="O7725" s="15">
        <f>K7725*N7725</f>
        <v/>
      </c>
      <c r="P7725">
        <f>IF(E7725=0,0.3,IF(D7725=1,IF(C7725&gt;=Params!$B$13-3,IF(C7725&lt;Params!$B$13,Params!$B$20,0.3),0.3),IF(C7725&gt;=Params!$B$15-3,IF(C7725&lt;Params!$B$15,Params!$B$21,0.3),0.3)))</f>
        <v/>
      </c>
    </row>
    <row r="7726" ht="15" customHeight="1" s="1">
      <c r="A7726" s="9" t="n">
        <v>7723</v>
      </c>
      <c r="B7726" s="6" t="inlineStr">
        <is>
          <t>18/11</t>
        </is>
      </c>
      <c r="C7726" s="6" t="n">
        <v>18</v>
      </c>
      <c r="D7726" s="6" t="n">
        <v>0</v>
      </c>
      <c r="E7726" s="10">
        <f>IF(D7726=1, IF(OR(C7726&lt;10, C7726&gt;=15),1,0), IF(OR(C7726&lt;7, C7726&gt;=18),1,0))</f>
        <v/>
      </c>
      <c r="F7726" s="11" t="n">
        <v>1.679</v>
      </c>
      <c r="G7726" s="12">
        <f>0*8</f>
        <v/>
      </c>
      <c r="H7726" s="12">
        <f>F7726-G7726</f>
        <v/>
      </c>
      <c r="I7726" s="10">
        <f>IF(E7726=0,"Fora",IF(E7725=0,"Carg xar",IF(H7726&lt;0,IF(M7726&lt;0.9,"Carg FV","Stby"),IF(M7726&gt;P7726,"V2H",IF(M7726&lt;0.9,"Carg xar","Stby")))))</f>
        <v/>
      </c>
      <c r="J7726" s="12">
        <f>IF(OR(I7726="Carg FV",I7726="Carg xar"),MIN(IF(I7726="Carg FV",ABS(H7726),7.4),7.4,MAX(0,(0.9-M7726)*40)*0.95),0)</f>
        <v/>
      </c>
      <c r="K7726" s="12">
        <f>IF(I7726="V2H",MIN(MAX(0,H7726),7.4,MAX(0,(M7726-P7726)*40)*0.95),0)</f>
        <v/>
      </c>
      <c r="L7726" s="12">
        <f>IF(E7726=0,0,MAX(0,H7726-K7726))</f>
        <v/>
      </c>
      <c r="M7726" s="13">
        <f>M7725+J7725/40-IF(I7725="V2H",K7725/(0.95*40),0)-IF(E7726=0,IF(E7725=1,IF(D7726=1,30,40)*0.18/(2*40),0),0)-IF(E7726=1,IF(E7725=0,IF(D7726=1,30,40)*0.18/(2*40),0),0)</f>
        <v/>
      </c>
      <c r="N7726" s="14" t="n">
        <v>0.2</v>
      </c>
      <c r="O7726" s="15">
        <f>K7726*N7726</f>
        <v/>
      </c>
      <c r="P7726">
        <f>IF(E7726=0,0.3,IF(D7726=1,IF(C7726&gt;=Params!$B$13-3,IF(C7726&lt;Params!$B$13,Params!$B$20,0.3),0.3),IF(C7726&gt;=Params!$B$15-3,IF(C7726&lt;Params!$B$15,Params!$B$21,0.3),0.3)))</f>
        <v/>
      </c>
    </row>
    <row r="7727" ht="15" customHeight="1" s="1">
      <c r="A7727" s="9" t="n">
        <v>7724</v>
      </c>
      <c r="B7727" s="6" t="inlineStr">
        <is>
          <t>18/11</t>
        </is>
      </c>
      <c r="C7727" s="6" t="n">
        <v>19</v>
      </c>
      <c r="D7727" s="6" t="n">
        <v>0</v>
      </c>
      <c r="E7727" s="10">
        <f>IF(D7727=1, IF(OR(C7727&lt;10, C7727&gt;=15),1,0), IF(OR(C7727&lt;7, C7727&gt;=18),1,0))</f>
        <v/>
      </c>
      <c r="F7727" s="11" t="n">
        <v>2.334</v>
      </c>
      <c r="G7727" s="12">
        <f>0*8</f>
        <v/>
      </c>
      <c r="H7727" s="12">
        <f>F7727-G7727</f>
        <v/>
      </c>
      <c r="I7727" s="10">
        <f>IF(E7727=0,"Fora",IF(E7726=0,"Carg xar",IF(H7727&lt;0,IF(M7727&lt;0.9,"Carg FV","Stby"),IF(M7727&gt;P7727,"V2H",IF(M7727&lt;0.9,"Carg xar","Stby")))))</f>
        <v/>
      </c>
      <c r="J7727" s="12">
        <f>IF(OR(I7727="Carg FV",I7727="Carg xar"),MIN(IF(I7727="Carg FV",ABS(H7727),7.4),7.4,MAX(0,(0.9-M7727)*40)*0.95),0)</f>
        <v/>
      </c>
      <c r="K7727" s="12">
        <f>IF(I7727="V2H",MIN(MAX(0,H7727),7.4,MAX(0,(M7727-P7727)*40)*0.95),0)</f>
        <v/>
      </c>
      <c r="L7727" s="12">
        <f>IF(E7727=0,0,MAX(0,H7727-K7727))</f>
        <v/>
      </c>
      <c r="M7727" s="13">
        <f>M7726+J7726/40-IF(I7726="V2H",K7726/(0.95*40),0)-IF(E7727=0,IF(E7726=1,IF(D7727=1,30,40)*0.18/(2*40),0),0)-IF(E7727=1,IF(E7726=0,IF(D7727=1,30,40)*0.18/(2*40),0),0)</f>
        <v/>
      </c>
      <c r="N7727" s="14" t="n">
        <v>0.2</v>
      </c>
      <c r="O7727" s="15">
        <f>K7727*N7727</f>
        <v/>
      </c>
      <c r="P7727">
        <f>IF(E7727=0,0.3,IF(D7727=1,IF(C7727&gt;=Params!$B$13-3,IF(C7727&lt;Params!$B$13,Params!$B$20,0.3),0.3),IF(C7727&gt;=Params!$B$15-3,IF(C7727&lt;Params!$B$15,Params!$B$21,0.3),0.3)))</f>
        <v/>
      </c>
    </row>
    <row r="7728" ht="15" customHeight="1" s="1">
      <c r="A7728" s="9" t="n">
        <v>7725</v>
      </c>
      <c r="B7728" s="6" t="inlineStr">
        <is>
          <t>18/11</t>
        </is>
      </c>
      <c r="C7728" s="6" t="n">
        <v>20</v>
      </c>
      <c r="D7728" s="6" t="n">
        <v>0</v>
      </c>
      <c r="E7728" s="10">
        <f>IF(D7728=1, IF(OR(C7728&lt;10, C7728&gt;=15),1,0), IF(OR(C7728&lt;7, C7728&gt;=18),1,0))</f>
        <v/>
      </c>
      <c r="F7728" s="11" t="n">
        <v>2.214</v>
      </c>
      <c r="G7728" s="12">
        <f>0*8</f>
        <v/>
      </c>
      <c r="H7728" s="12">
        <f>F7728-G7728</f>
        <v/>
      </c>
      <c r="I7728" s="10">
        <f>IF(E7728=0,"Fora",IF(E7727=0,"Carg xar",IF(H7728&lt;0,IF(M7728&lt;0.9,"Carg FV","Stby"),IF(M7728&gt;P7728,"V2H",IF(M7728&lt;0.9,"Carg xar","Stby")))))</f>
        <v/>
      </c>
      <c r="J7728" s="12">
        <f>IF(OR(I7728="Carg FV",I7728="Carg xar"),MIN(IF(I7728="Carg FV",ABS(H7728),7.4),7.4,MAX(0,(0.9-M7728)*40)*0.95),0)</f>
        <v/>
      </c>
      <c r="K7728" s="12">
        <f>IF(I7728="V2H",MIN(MAX(0,H7728),7.4,MAX(0,(M7728-P7728)*40)*0.95),0)</f>
        <v/>
      </c>
      <c r="L7728" s="12">
        <f>IF(E7728=0,0,MAX(0,H7728-K7728))</f>
        <v/>
      </c>
      <c r="M7728" s="13">
        <f>M7727+J7727/40-IF(I7727="V2H",K7727/(0.95*40),0)-IF(E7728=0,IF(E7727=1,IF(D7728=1,30,40)*0.18/(2*40),0),0)-IF(E7728=1,IF(E7727=0,IF(D7728=1,30,40)*0.18/(2*40),0),0)</f>
        <v/>
      </c>
      <c r="N7728" s="14" t="n">
        <v>0.2</v>
      </c>
      <c r="O7728" s="15">
        <f>K7728*N7728</f>
        <v/>
      </c>
      <c r="P7728">
        <f>IF(E7728=0,0.3,IF(D7728=1,IF(C7728&gt;=Params!$B$13-3,IF(C7728&lt;Params!$B$13,Params!$B$20,0.3),0.3),IF(C7728&gt;=Params!$B$15-3,IF(C7728&lt;Params!$B$15,Params!$B$21,0.3),0.3)))</f>
        <v/>
      </c>
    </row>
    <row r="7729" ht="15" customHeight="1" s="1">
      <c r="A7729" s="9" t="n">
        <v>7726</v>
      </c>
      <c r="B7729" s="6" t="inlineStr">
        <is>
          <t>18/11</t>
        </is>
      </c>
      <c r="C7729" s="6" t="n">
        <v>21</v>
      </c>
      <c r="D7729" s="6" t="n">
        <v>0</v>
      </c>
      <c r="E7729" s="10">
        <f>IF(D7729=1, IF(OR(C7729&lt;10, C7729&gt;=15),1,0), IF(OR(C7729&lt;7, C7729&gt;=18),1,0))</f>
        <v/>
      </c>
      <c r="F7729" s="11" t="n">
        <v>2.145</v>
      </c>
      <c r="G7729" s="12">
        <f>0*8</f>
        <v/>
      </c>
      <c r="H7729" s="12">
        <f>F7729-G7729</f>
        <v/>
      </c>
      <c r="I7729" s="10">
        <f>IF(E7729=0,"Fora",IF(E7728=0,"Carg xar",IF(H7729&lt;0,IF(M7729&lt;0.9,"Carg FV","Stby"),IF(M7729&gt;P7729,"V2H",IF(M7729&lt;0.9,"Carg xar","Stby")))))</f>
        <v/>
      </c>
      <c r="J7729" s="12">
        <f>IF(OR(I7729="Carg FV",I7729="Carg xar"),MIN(IF(I7729="Carg FV",ABS(H7729),7.4),7.4,MAX(0,(0.9-M7729)*40)*0.95),0)</f>
        <v/>
      </c>
      <c r="K7729" s="12">
        <f>IF(I7729="V2H",MIN(MAX(0,H7729),7.4,MAX(0,(M7729-P7729)*40)*0.95),0)</f>
        <v/>
      </c>
      <c r="L7729" s="12">
        <f>IF(E7729=0,0,MAX(0,H7729-K7729))</f>
        <v/>
      </c>
      <c r="M7729" s="13">
        <f>M7728+J7728/40-IF(I7728="V2H",K7728/(0.95*40),0)-IF(E7729=0,IF(E7728=1,IF(D7729=1,30,40)*0.18/(2*40),0),0)-IF(E7729=1,IF(E7728=0,IF(D7729=1,30,40)*0.18/(2*40),0),0)</f>
        <v/>
      </c>
      <c r="N7729" s="14" t="n">
        <v>0.2</v>
      </c>
      <c r="O7729" s="15">
        <f>K7729*N7729</f>
        <v/>
      </c>
      <c r="P7729">
        <f>IF(E7729=0,0.3,IF(D7729=1,IF(C7729&gt;=Params!$B$13-3,IF(C7729&lt;Params!$B$13,Params!$B$20,0.3),0.3),IF(C7729&gt;=Params!$B$15-3,IF(C7729&lt;Params!$B$15,Params!$B$21,0.3),0.3)))</f>
        <v/>
      </c>
    </row>
    <row r="7730" ht="15" customHeight="1" s="1">
      <c r="A7730" s="9" t="n">
        <v>7727</v>
      </c>
      <c r="B7730" s="6" t="inlineStr">
        <is>
          <t>18/11</t>
        </is>
      </c>
      <c r="C7730" s="6" t="n">
        <v>22</v>
      </c>
      <c r="D7730" s="6" t="n">
        <v>0</v>
      </c>
      <c r="E7730" s="10">
        <f>IF(D7730=1, IF(OR(C7730&lt;10, C7730&gt;=15),1,0), IF(OR(C7730&lt;7, C7730&gt;=18),1,0))</f>
        <v/>
      </c>
      <c r="F7730" s="11" t="n">
        <v>1.802</v>
      </c>
      <c r="G7730" s="12">
        <f>0*8</f>
        <v/>
      </c>
      <c r="H7730" s="12">
        <f>F7730-G7730</f>
        <v/>
      </c>
      <c r="I7730" s="10">
        <f>IF(E7730=0,"Fora",IF(E7729=0,"Carg xar",IF(H7730&lt;0,IF(M7730&lt;0.9,"Carg FV","Stby"),IF(M7730&gt;P7730,"V2H",IF(M7730&lt;0.9,"Carg xar","Stby")))))</f>
        <v/>
      </c>
      <c r="J7730" s="12">
        <f>IF(OR(I7730="Carg FV",I7730="Carg xar"),MIN(IF(I7730="Carg FV",ABS(H7730),7.4),7.4,MAX(0,(0.9-M7730)*40)*0.95),0)</f>
        <v/>
      </c>
      <c r="K7730" s="12">
        <f>IF(I7730="V2H",MIN(MAX(0,H7730),7.4,MAX(0,(M7730-P7730)*40)*0.95),0)</f>
        <v/>
      </c>
      <c r="L7730" s="12">
        <f>IF(E7730=0,0,MAX(0,H7730-K7730))</f>
        <v/>
      </c>
      <c r="M7730" s="13">
        <f>M7729+J7729/40-IF(I7729="V2H",K7729/(0.95*40),0)-IF(E7730=0,IF(E7729=1,IF(D7730=1,30,40)*0.18/(2*40),0),0)-IF(E7730=1,IF(E7729=0,IF(D7730=1,30,40)*0.18/(2*40),0),0)</f>
        <v/>
      </c>
      <c r="N7730" s="14" t="n">
        <v>0.15</v>
      </c>
      <c r="O7730" s="15">
        <f>K7730*N7730</f>
        <v/>
      </c>
      <c r="P7730">
        <f>IF(E7730=0,0.3,IF(D7730=1,IF(C7730&gt;=Params!$B$13-3,IF(C7730&lt;Params!$B$13,Params!$B$20,0.3),0.3),IF(C7730&gt;=Params!$B$15-3,IF(C7730&lt;Params!$B$15,Params!$B$21,0.3),0.3)))</f>
        <v/>
      </c>
    </row>
    <row r="7731" ht="15" customHeight="1" s="1">
      <c r="A7731" s="9" t="n">
        <v>7728</v>
      </c>
      <c r="B7731" s="6" t="inlineStr">
        <is>
          <t>18/11</t>
        </is>
      </c>
      <c r="C7731" s="6" t="n">
        <v>23</v>
      </c>
      <c r="D7731" s="6" t="n">
        <v>0</v>
      </c>
      <c r="E7731" s="10">
        <f>IF(D7731=1, IF(OR(C7731&lt;10, C7731&gt;=15),1,0), IF(OR(C7731&lt;7, C7731&gt;=18),1,0))</f>
        <v/>
      </c>
      <c r="F7731" s="11" t="n">
        <v>2.486</v>
      </c>
      <c r="G7731" s="12">
        <f>0*8</f>
        <v/>
      </c>
      <c r="H7731" s="12">
        <f>F7731-G7731</f>
        <v/>
      </c>
      <c r="I7731" s="10">
        <f>IF(E7731=0,"Fora",IF(E7730=0,"Carg xar",IF(H7731&lt;0,IF(M7731&lt;0.9,"Carg FV","Stby"),IF(M7731&gt;P7731,"V2H",IF(M7731&lt;0.9,"Carg xar","Stby")))))</f>
        <v/>
      </c>
      <c r="J7731" s="12">
        <f>IF(OR(I7731="Carg FV",I7731="Carg xar"),MIN(IF(I7731="Carg FV",ABS(H7731),7.4),7.4,MAX(0,(0.9-M7731)*40)*0.95),0)</f>
        <v/>
      </c>
      <c r="K7731" s="12">
        <f>IF(I7731="V2H",MIN(MAX(0,H7731),7.4,MAX(0,(M7731-P7731)*40)*0.95),0)</f>
        <v/>
      </c>
      <c r="L7731" s="12">
        <f>IF(E7731=0,0,MAX(0,H7731-K7731))</f>
        <v/>
      </c>
      <c r="M7731" s="13">
        <f>M7730+J7730/40-IF(I7730="V2H",K7730/(0.95*40),0)-IF(E7731=0,IF(E7730=1,IF(D7731=1,30,40)*0.18/(2*40),0),0)-IF(E7731=1,IF(E7730=0,IF(D7731=1,30,40)*0.18/(2*40),0),0)</f>
        <v/>
      </c>
      <c r="N7731" s="14" t="n">
        <v>0.15</v>
      </c>
      <c r="O7731" s="15">
        <f>K7731*N7731</f>
        <v/>
      </c>
      <c r="P7731">
        <f>IF(E7731=0,0.3,IF(D7731=1,IF(C7731&gt;=Params!$B$13-3,IF(C7731&lt;Params!$B$13,Params!$B$20,0.3),0.3),IF(C7731&gt;=Params!$B$15-3,IF(C7731&lt;Params!$B$15,Params!$B$21,0.3),0.3)))</f>
        <v/>
      </c>
    </row>
    <row r="7732" ht="15" customHeight="1" s="1">
      <c r="A7732" s="9" t="n">
        <v>7729</v>
      </c>
      <c r="B7732" s="6" t="inlineStr">
        <is>
          <t>19/11</t>
        </is>
      </c>
      <c r="C7732" s="6" t="n">
        <v>0</v>
      </c>
      <c r="D7732" s="6" t="n">
        <v>0</v>
      </c>
      <c r="E7732" s="10">
        <f>IF(D7732=1, IF(OR(C7732&lt;10, C7732&gt;=15),1,0), IF(OR(C7732&lt;7, C7732&gt;=18),1,0))</f>
        <v/>
      </c>
      <c r="F7732" s="11" t="n">
        <v>2.816</v>
      </c>
      <c r="G7732" s="12">
        <f>0*8</f>
        <v/>
      </c>
      <c r="H7732" s="12">
        <f>F7732-G7732</f>
        <v/>
      </c>
      <c r="I7732" s="10">
        <f>IF(E7732=0,"Fora",IF(E7731=0,"Carg xar",IF(H7732&lt;0,IF(M7732&lt;0.9,"Carg FV","Stby"),IF(M7732&gt;P7732,"V2H",IF(M7732&lt;0.9,"Carg xar","Stby")))))</f>
        <v/>
      </c>
      <c r="J7732" s="12">
        <f>IF(OR(I7732="Carg FV",I7732="Carg xar"),MIN(IF(I7732="Carg FV",ABS(H7732),7.4),7.4,MAX(0,(0.9-M7732)*40)*0.95),0)</f>
        <v/>
      </c>
      <c r="K7732" s="12">
        <f>IF(I7732="V2H",MIN(MAX(0,H7732),7.4,MAX(0,(M7732-P7732)*40)*0.95),0)</f>
        <v/>
      </c>
      <c r="L7732" s="12">
        <f>IF(E7732=0,0,MAX(0,H7732-K7732))</f>
        <v/>
      </c>
      <c r="M7732" s="13">
        <f>M7731+J7731/40-IF(I7731="V2H",K7731/(0.95*40),0)-IF(E7732=0,IF(E7731=1,IF(D7732=1,30,40)*0.18/(2*40),0),0)-IF(E7732=1,IF(E7731=0,IF(D7732=1,30,40)*0.18/(2*40),0),0)</f>
        <v/>
      </c>
      <c r="N7732" s="14" t="n">
        <v>0.09</v>
      </c>
      <c r="O7732" s="15">
        <f>K7732*N7732</f>
        <v/>
      </c>
      <c r="P7732">
        <f>IF(E7732=0,0.3,IF(D7732=1,IF(C7732&gt;=Params!$B$13-3,IF(C7732&lt;Params!$B$13,Params!$B$20,0.3),0.3),IF(C7732&gt;=Params!$B$15-3,IF(C7732&lt;Params!$B$15,Params!$B$21,0.3),0.3)))</f>
        <v/>
      </c>
    </row>
    <row r="7733" ht="15" customHeight="1" s="1">
      <c r="A7733" s="9" t="n">
        <v>7730</v>
      </c>
      <c r="B7733" s="6" t="inlineStr">
        <is>
          <t>19/11</t>
        </is>
      </c>
      <c r="C7733" s="6" t="n">
        <v>1</v>
      </c>
      <c r="D7733" s="6" t="n">
        <v>0</v>
      </c>
      <c r="E7733" s="10">
        <f>IF(D7733=1, IF(OR(C7733&lt;10, C7733&gt;=15),1,0), IF(OR(C7733&lt;7, C7733&gt;=18),1,0))</f>
        <v/>
      </c>
      <c r="F7733" s="11" t="n">
        <v>2.968</v>
      </c>
      <c r="G7733" s="12">
        <f>0*8</f>
        <v/>
      </c>
      <c r="H7733" s="12">
        <f>F7733-G7733</f>
        <v/>
      </c>
      <c r="I7733" s="10">
        <f>IF(E7733=0,"Fora",IF(E7732=0,"Carg xar",IF(H7733&lt;0,IF(M7733&lt;0.9,"Carg FV","Stby"),IF(M7733&gt;P7733,"V2H",IF(M7733&lt;0.9,"Carg xar","Stby")))))</f>
        <v/>
      </c>
      <c r="J7733" s="12">
        <f>IF(OR(I7733="Carg FV",I7733="Carg xar"),MIN(IF(I7733="Carg FV",ABS(H7733),7.4),7.4,MAX(0,(0.9-M7733)*40)*0.95),0)</f>
        <v/>
      </c>
      <c r="K7733" s="12">
        <f>IF(I7733="V2H",MIN(MAX(0,H7733),7.4,MAX(0,(M7733-P7733)*40)*0.95),0)</f>
        <v/>
      </c>
      <c r="L7733" s="12">
        <f>IF(E7733=0,0,MAX(0,H7733-K7733))</f>
        <v/>
      </c>
      <c r="M7733" s="13">
        <f>M7732+J7732/40-IF(I7732="V2H",K7732/(0.95*40),0)-IF(E7733=0,IF(E7732=1,IF(D7733=1,30,40)*0.18/(2*40),0),0)-IF(E7733=1,IF(E7732=0,IF(D7733=1,30,40)*0.18/(2*40),0),0)</f>
        <v/>
      </c>
      <c r="N7733" s="14" t="n">
        <v>0.09</v>
      </c>
      <c r="O7733" s="15">
        <f>K7733*N7733</f>
        <v/>
      </c>
      <c r="P7733">
        <f>IF(E7733=0,0.3,IF(D7733=1,IF(C7733&gt;=Params!$B$13-3,IF(C7733&lt;Params!$B$13,Params!$B$20,0.3),0.3),IF(C7733&gt;=Params!$B$15-3,IF(C7733&lt;Params!$B$15,Params!$B$21,0.3),0.3)))</f>
        <v/>
      </c>
    </row>
    <row r="7734" ht="15" customHeight="1" s="1">
      <c r="A7734" s="9" t="n">
        <v>7731</v>
      </c>
      <c r="B7734" s="6" t="inlineStr">
        <is>
          <t>19/11</t>
        </is>
      </c>
      <c r="C7734" s="6" t="n">
        <v>2</v>
      </c>
      <c r="D7734" s="6" t="n">
        <v>0</v>
      </c>
      <c r="E7734" s="10">
        <f>IF(D7734=1, IF(OR(C7734&lt;10, C7734&gt;=15),1,0), IF(OR(C7734&lt;7, C7734&gt;=18),1,0))</f>
        <v/>
      </c>
      <c r="F7734" s="11" t="n">
        <v>2.989</v>
      </c>
      <c r="G7734" s="12">
        <f>0*8</f>
        <v/>
      </c>
      <c r="H7734" s="12">
        <f>F7734-G7734</f>
        <v/>
      </c>
      <c r="I7734" s="10">
        <f>IF(E7734=0,"Fora",IF(E7733=0,"Carg xar",IF(H7734&lt;0,IF(M7734&lt;0.9,"Carg FV","Stby"),IF(M7734&gt;P7734,"V2H",IF(M7734&lt;0.9,"Carg xar","Stby")))))</f>
        <v/>
      </c>
      <c r="J7734" s="12">
        <f>IF(OR(I7734="Carg FV",I7734="Carg xar"),MIN(IF(I7734="Carg FV",ABS(H7734),7.4),7.4,MAX(0,(0.9-M7734)*40)*0.95),0)</f>
        <v/>
      </c>
      <c r="K7734" s="12">
        <f>IF(I7734="V2H",MIN(MAX(0,H7734),7.4,MAX(0,(M7734-P7734)*40)*0.95),0)</f>
        <v/>
      </c>
      <c r="L7734" s="12">
        <f>IF(E7734=0,0,MAX(0,H7734-K7734))</f>
        <v/>
      </c>
      <c r="M7734" s="13">
        <f>M7733+J7733/40-IF(I7733="V2H",K7733/(0.95*40),0)-IF(E7734=0,IF(E7733=1,IF(D7734=1,30,40)*0.18/(2*40),0),0)-IF(E7734=1,IF(E7733=0,IF(D7734=1,30,40)*0.18/(2*40),0),0)</f>
        <v/>
      </c>
      <c r="N7734" s="14" t="n">
        <v>0.09</v>
      </c>
      <c r="O7734" s="15">
        <f>K7734*N7734</f>
        <v/>
      </c>
      <c r="P7734">
        <f>IF(E7734=0,0.3,IF(D7734=1,IF(C7734&gt;=Params!$B$13-3,IF(C7734&lt;Params!$B$13,Params!$B$20,0.3),0.3),IF(C7734&gt;=Params!$B$15-3,IF(C7734&lt;Params!$B$15,Params!$B$21,0.3),0.3)))</f>
        <v/>
      </c>
    </row>
    <row r="7735" ht="15" customHeight="1" s="1">
      <c r="A7735" s="9" t="n">
        <v>7732</v>
      </c>
      <c r="B7735" s="6" t="inlineStr">
        <is>
          <t>19/11</t>
        </is>
      </c>
      <c r="C7735" s="6" t="n">
        <v>3</v>
      </c>
      <c r="D7735" s="6" t="n">
        <v>0</v>
      </c>
      <c r="E7735" s="10">
        <f>IF(D7735=1, IF(OR(C7735&lt;10, C7735&gt;=15),1,0), IF(OR(C7735&lt;7, C7735&gt;=18),1,0))</f>
        <v/>
      </c>
      <c r="F7735" s="11" t="n">
        <v>2.899</v>
      </c>
      <c r="G7735" s="12">
        <f>0*8</f>
        <v/>
      </c>
      <c r="H7735" s="12">
        <f>F7735-G7735</f>
        <v/>
      </c>
      <c r="I7735" s="10">
        <f>IF(E7735=0,"Fora",IF(E7734=0,"Carg xar",IF(H7735&lt;0,IF(M7735&lt;0.9,"Carg FV","Stby"),IF(M7735&gt;P7735,"V2H",IF(M7735&lt;0.9,"Carg xar","Stby")))))</f>
        <v/>
      </c>
      <c r="J7735" s="12">
        <f>IF(OR(I7735="Carg FV",I7735="Carg xar"),MIN(IF(I7735="Carg FV",ABS(H7735),7.4),7.4,MAX(0,(0.9-M7735)*40)*0.95),0)</f>
        <v/>
      </c>
      <c r="K7735" s="12">
        <f>IF(I7735="V2H",MIN(MAX(0,H7735),7.4,MAX(0,(M7735-P7735)*40)*0.95),0)</f>
        <v/>
      </c>
      <c r="L7735" s="12">
        <f>IF(E7735=0,0,MAX(0,H7735-K7735))</f>
        <v/>
      </c>
      <c r="M7735" s="13">
        <f>M7734+J7734/40-IF(I7734="V2H",K7734/(0.95*40),0)-IF(E7735=0,IF(E7734=1,IF(D7735=1,30,40)*0.18/(2*40),0),0)-IF(E7735=1,IF(E7734=0,IF(D7735=1,30,40)*0.18/(2*40),0),0)</f>
        <v/>
      </c>
      <c r="N7735" s="14" t="n">
        <v>0.09</v>
      </c>
      <c r="O7735" s="15">
        <f>K7735*N7735</f>
        <v/>
      </c>
      <c r="P7735">
        <f>IF(E7735=0,0.3,IF(D7735=1,IF(C7735&gt;=Params!$B$13-3,IF(C7735&lt;Params!$B$13,Params!$B$20,0.3),0.3),IF(C7735&gt;=Params!$B$15-3,IF(C7735&lt;Params!$B$15,Params!$B$21,0.3),0.3)))</f>
        <v/>
      </c>
    </row>
    <row r="7736" ht="15" customHeight="1" s="1">
      <c r="A7736" s="9" t="n">
        <v>7733</v>
      </c>
      <c r="B7736" s="6" t="inlineStr">
        <is>
          <t>19/11</t>
        </is>
      </c>
      <c r="C7736" s="6" t="n">
        <v>4</v>
      </c>
      <c r="D7736" s="6" t="n">
        <v>0</v>
      </c>
      <c r="E7736" s="10">
        <f>IF(D7736=1, IF(OR(C7736&lt;10, C7736&gt;=15),1,0), IF(OR(C7736&lt;7, C7736&gt;=18),1,0))</f>
        <v/>
      </c>
      <c r="F7736" s="11" t="n">
        <v>2.418</v>
      </c>
      <c r="G7736" s="12">
        <f>0*8</f>
        <v/>
      </c>
      <c r="H7736" s="12">
        <f>F7736-G7736</f>
        <v/>
      </c>
      <c r="I7736" s="10">
        <f>IF(E7736=0,"Fora",IF(E7735=0,"Carg xar",IF(H7736&lt;0,IF(M7736&lt;0.9,"Carg FV","Stby"),IF(M7736&gt;P7736,"V2H",IF(M7736&lt;0.9,"Carg xar","Stby")))))</f>
        <v/>
      </c>
      <c r="J7736" s="12">
        <f>IF(OR(I7736="Carg FV",I7736="Carg xar"),MIN(IF(I7736="Carg FV",ABS(H7736),7.4),7.4,MAX(0,(0.9-M7736)*40)*0.95),0)</f>
        <v/>
      </c>
      <c r="K7736" s="12">
        <f>IF(I7736="V2H",MIN(MAX(0,H7736),7.4,MAX(0,(M7736-P7736)*40)*0.95),0)</f>
        <v/>
      </c>
      <c r="L7736" s="12">
        <f>IF(E7736=0,0,MAX(0,H7736-K7736))</f>
        <v/>
      </c>
      <c r="M7736" s="13">
        <f>M7735+J7735/40-IF(I7735="V2H",K7735/(0.95*40),0)-IF(E7736=0,IF(E7735=1,IF(D7736=1,30,40)*0.18/(2*40),0),0)-IF(E7736=1,IF(E7735=0,IF(D7736=1,30,40)*0.18/(2*40),0),0)</f>
        <v/>
      </c>
      <c r="N7736" s="14" t="n">
        <v>0.09</v>
      </c>
      <c r="O7736" s="15">
        <f>K7736*N7736</f>
        <v/>
      </c>
      <c r="P7736">
        <f>IF(E7736=0,0.3,IF(D7736=1,IF(C7736&gt;=Params!$B$13-3,IF(C7736&lt;Params!$B$13,Params!$B$20,0.3),0.3),IF(C7736&gt;=Params!$B$15-3,IF(C7736&lt;Params!$B$15,Params!$B$21,0.3),0.3)))</f>
        <v/>
      </c>
    </row>
    <row r="7737" ht="15" customHeight="1" s="1">
      <c r="A7737" s="9" t="n">
        <v>7734</v>
      </c>
      <c r="B7737" s="6" t="inlineStr">
        <is>
          <t>19/11</t>
        </is>
      </c>
      <c r="C7737" s="6" t="n">
        <v>5</v>
      </c>
      <c r="D7737" s="6" t="n">
        <v>0</v>
      </c>
      <c r="E7737" s="10">
        <f>IF(D7737=1, IF(OR(C7737&lt;10, C7737&gt;=15),1,0), IF(OR(C7737&lt;7, C7737&gt;=18),1,0))</f>
        <v/>
      </c>
      <c r="F7737" s="11" t="n">
        <v>1.683</v>
      </c>
      <c r="G7737" s="12">
        <f>0*8</f>
        <v/>
      </c>
      <c r="H7737" s="12">
        <f>F7737-G7737</f>
        <v/>
      </c>
      <c r="I7737" s="10">
        <f>IF(E7737=0,"Fora",IF(E7736=0,"Carg xar",IF(H7737&lt;0,IF(M7737&lt;0.9,"Carg FV","Stby"),IF(M7737&gt;P7737,"V2H",IF(M7737&lt;0.9,"Carg xar","Stby")))))</f>
        <v/>
      </c>
      <c r="J7737" s="12">
        <f>IF(OR(I7737="Carg FV",I7737="Carg xar"),MIN(IF(I7737="Carg FV",ABS(H7737),7.4),7.4,MAX(0,(0.9-M7737)*40)*0.95),0)</f>
        <v/>
      </c>
      <c r="K7737" s="12">
        <f>IF(I7737="V2H",MIN(MAX(0,H7737),7.4,MAX(0,(M7737-P7737)*40)*0.95),0)</f>
        <v/>
      </c>
      <c r="L7737" s="12">
        <f>IF(E7737=0,0,MAX(0,H7737-K7737))</f>
        <v/>
      </c>
      <c r="M7737" s="13">
        <f>M7736+J7736/40-IF(I7736="V2H",K7736/(0.95*40),0)-IF(E7737=0,IF(E7736=1,IF(D7737=1,30,40)*0.18/(2*40),0),0)-IF(E7737=1,IF(E7736=0,IF(D7737=1,30,40)*0.18/(2*40),0),0)</f>
        <v/>
      </c>
      <c r="N7737" s="14" t="n">
        <v>0.09</v>
      </c>
      <c r="O7737" s="15">
        <f>K7737*N7737</f>
        <v/>
      </c>
      <c r="P7737">
        <f>IF(E7737=0,0.3,IF(D7737=1,IF(C7737&gt;=Params!$B$13-3,IF(C7737&lt;Params!$B$13,Params!$B$20,0.3),0.3),IF(C7737&gt;=Params!$B$15-3,IF(C7737&lt;Params!$B$15,Params!$B$21,0.3),0.3)))</f>
        <v/>
      </c>
    </row>
    <row r="7738" ht="15" customHeight="1" s="1">
      <c r="A7738" s="9" t="n">
        <v>7735</v>
      </c>
      <c r="B7738" s="6" t="inlineStr">
        <is>
          <t>19/11</t>
        </is>
      </c>
      <c r="C7738" s="6" t="n">
        <v>6</v>
      </c>
      <c r="D7738" s="6" t="n">
        <v>0</v>
      </c>
      <c r="E7738" s="10">
        <f>IF(D7738=1, IF(OR(C7738&lt;10, C7738&gt;=15),1,0), IF(OR(C7738&lt;7, C7738&gt;=18),1,0))</f>
        <v/>
      </c>
      <c r="F7738" s="11" t="n">
        <v>1.812</v>
      </c>
      <c r="G7738" s="12">
        <f>0*8</f>
        <v/>
      </c>
      <c r="H7738" s="12">
        <f>F7738-G7738</f>
        <v/>
      </c>
      <c r="I7738" s="10">
        <f>IF(E7738=0,"Fora",IF(E7737=0,"Carg xar",IF(H7738&lt;0,IF(M7738&lt;0.9,"Carg FV","Stby"),IF(M7738&gt;P7738,"V2H",IF(M7738&lt;0.9,"Carg xar","Stby")))))</f>
        <v/>
      </c>
      <c r="J7738" s="12">
        <f>IF(OR(I7738="Carg FV",I7738="Carg xar"),MIN(IF(I7738="Carg FV",ABS(H7738),7.4),7.4,MAX(0,(0.9-M7738)*40)*0.95),0)</f>
        <v/>
      </c>
      <c r="K7738" s="12">
        <f>IF(I7738="V2H",MIN(MAX(0,H7738),7.4,MAX(0,(M7738-P7738)*40)*0.95),0)</f>
        <v/>
      </c>
      <c r="L7738" s="12">
        <f>IF(E7738=0,0,MAX(0,H7738-K7738))</f>
        <v/>
      </c>
      <c r="M7738" s="13">
        <f>M7737+J7737/40-IF(I7737="V2H",K7737/(0.95*40),0)-IF(E7738=0,IF(E7737=1,IF(D7738=1,30,40)*0.18/(2*40),0),0)-IF(E7738=1,IF(E7737=0,IF(D7738=1,30,40)*0.18/(2*40),0),0)</f>
        <v/>
      </c>
      <c r="N7738" s="14" t="n">
        <v>0.09</v>
      </c>
      <c r="O7738" s="15">
        <f>K7738*N7738</f>
        <v/>
      </c>
      <c r="P7738">
        <f>IF(E7738=0,0.3,IF(D7738=1,IF(C7738&gt;=Params!$B$13-3,IF(C7738&lt;Params!$B$13,Params!$B$20,0.3),0.3),IF(C7738&gt;=Params!$B$15-3,IF(C7738&lt;Params!$B$15,Params!$B$21,0.3),0.3)))</f>
        <v/>
      </c>
    </row>
    <row r="7739" ht="15" customHeight="1" s="1">
      <c r="A7739" s="9" t="n">
        <v>7736</v>
      </c>
      <c r="B7739" s="6" t="inlineStr">
        <is>
          <t>19/11</t>
        </is>
      </c>
      <c r="C7739" s="6" t="n">
        <v>7</v>
      </c>
      <c r="D7739" s="6" t="n">
        <v>0</v>
      </c>
      <c r="E7739" s="10">
        <f>IF(D7739=1, IF(OR(C7739&lt;10, C7739&gt;=15),1,0), IF(OR(C7739&lt;7, C7739&gt;=18),1,0))</f>
        <v/>
      </c>
      <c r="F7739" s="11" t="n">
        <v>3.21</v>
      </c>
      <c r="G7739" s="12">
        <f>0*8</f>
        <v/>
      </c>
      <c r="H7739" s="12">
        <f>F7739-G7739</f>
        <v/>
      </c>
      <c r="I7739" s="10">
        <f>IF(E7739=0,"Fora",IF(E7738=0,"Carg xar",IF(H7739&lt;0,IF(M7739&lt;0.9,"Carg FV","Stby"),IF(M7739&gt;P7739,"V2H",IF(M7739&lt;0.9,"Carg xar","Stby")))))</f>
        <v/>
      </c>
      <c r="J7739" s="12">
        <f>IF(OR(I7739="Carg FV",I7739="Carg xar"),MIN(IF(I7739="Carg FV",ABS(H7739),7.4),7.4,MAX(0,(0.9-M7739)*40)*0.95),0)</f>
        <v/>
      </c>
      <c r="K7739" s="12">
        <f>IF(I7739="V2H",MIN(MAX(0,H7739),7.4,MAX(0,(M7739-P7739)*40)*0.95),0)</f>
        <v/>
      </c>
      <c r="L7739" s="12">
        <f>IF(E7739=0,0,MAX(0,H7739-K7739))</f>
        <v/>
      </c>
      <c r="M7739" s="13">
        <f>M7738+J7738/40-IF(I7738="V2H",K7738/(0.95*40),0)-IF(E7739=0,IF(E7738=1,IF(D7739=1,30,40)*0.18/(2*40),0),0)-IF(E7739=1,IF(E7738=0,IF(D7739=1,30,40)*0.18/(2*40),0),0)</f>
        <v/>
      </c>
      <c r="N7739" s="14" t="n">
        <v>0.09</v>
      </c>
      <c r="O7739" s="15">
        <f>K7739*N7739</f>
        <v/>
      </c>
      <c r="P7739">
        <f>IF(E7739=0,0.3,IF(D7739=1,IF(C7739&gt;=Params!$B$13-3,IF(C7739&lt;Params!$B$13,Params!$B$20,0.3),0.3),IF(C7739&gt;=Params!$B$15-3,IF(C7739&lt;Params!$B$15,Params!$B$21,0.3),0.3)))</f>
        <v/>
      </c>
    </row>
    <row r="7740" ht="15" customHeight="1" s="1">
      <c r="A7740" s="9" t="n">
        <v>7737</v>
      </c>
      <c r="B7740" s="6" t="inlineStr">
        <is>
          <t>19/11</t>
        </is>
      </c>
      <c r="C7740" s="6" t="n">
        <v>8</v>
      </c>
      <c r="D7740" s="6" t="n">
        <v>0</v>
      </c>
      <c r="E7740" s="10">
        <f>IF(D7740=1, IF(OR(C7740&lt;10, C7740&gt;=15),1,0), IF(OR(C7740&lt;7, C7740&gt;=18),1,0))</f>
        <v/>
      </c>
      <c r="F7740" s="11" t="n">
        <v>2.758</v>
      </c>
      <c r="G7740" s="12">
        <f>0.08*8</f>
        <v/>
      </c>
      <c r="H7740" s="12">
        <f>F7740-G7740</f>
        <v/>
      </c>
      <c r="I7740" s="10">
        <f>IF(E7740=0,"Fora",IF(E7739=0,"Carg xar",IF(H7740&lt;0,IF(M7740&lt;0.9,"Carg FV","Stby"),IF(M7740&gt;P7740,"V2H",IF(M7740&lt;0.9,"Carg xar","Stby")))))</f>
        <v/>
      </c>
      <c r="J7740" s="12">
        <f>IF(OR(I7740="Carg FV",I7740="Carg xar"),MIN(IF(I7740="Carg FV",ABS(H7740),7.4),7.4,MAX(0,(0.9-M7740)*40)*0.95),0)</f>
        <v/>
      </c>
      <c r="K7740" s="12">
        <f>IF(I7740="V2H",MIN(MAX(0,H7740),7.4,MAX(0,(M7740-P7740)*40)*0.95),0)</f>
        <v/>
      </c>
      <c r="L7740" s="12">
        <f>IF(E7740=0,0,MAX(0,H7740-K7740))</f>
        <v/>
      </c>
      <c r="M7740" s="13">
        <f>M7739+J7739/40-IF(I7739="V2H",K7739/(0.95*40),0)-IF(E7740=0,IF(E7739=1,IF(D7740=1,30,40)*0.18/(2*40),0),0)-IF(E7740=1,IF(E7739=0,IF(D7740=1,30,40)*0.18/(2*40),0),0)</f>
        <v/>
      </c>
      <c r="N7740" s="14" t="n">
        <v>0.15</v>
      </c>
      <c r="O7740" s="15">
        <f>K7740*N7740</f>
        <v/>
      </c>
      <c r="P7740">
        <f>IF(E7740=0,0.3,IF(D7740=1,IF(C7740&gt;=Params!$B$13-3,IF(C7740&lt;Params!$B$13,Params!$B$20,0.3),0.3),IF(C7740&gt;=Params!$B$15-3,IF(C7740&lt;Params!$B$15,Params!$B$21,0.3),0.3)))</f>
        <v/>
      </c>
    </row>
    <row r="7741" ht="15" customHeight="1" s="1">
      <c r="A7741" s="9" t="n">
        <v>7738</v>
      </c>
      <c r="B7741" s="6" t="inlineStr">
        <is>
          <t>19/11</t>
        </is>
      </c>
      <c r="C7741" s="6" t="n">
        <v>9</v>
      </c>
      <c r="D7741" s="6" t="n">
        <v>0</v>
      </c>
      <c r="E7741" s="10">
        <f>IF(D7741=1, IF(OR(C7741&lt;10, C7741&gt;=15),1,0), IF(OR(C7741&lt;7, C7741&gt;=18),1,0))</f>
        <v/>
      </c>
      <c r="F7741" s="11" t="n">
        <v>2.311</v>
      </c>
      <c r="G7741" s="12">
        <f>0.22*8</f>
        <v/>
      </c>
      <c r="H7741" s="12">
        <f>F7741-G7741</f>
        <v/>
      </c>
      <c r="I7741" s="10">
        <f>IF(E7741=0,"Fora",IF(E7740=0,"Carg xar",IF(H7741&lt;0,IF(M7741&lt;0.9,"Carg FV","Stby"),IF(M7741&gt;P7741,"V2H",IF(M7741&lt;0.9,"Carg xar","Stby")))))</f>
        <v/>
      </c>
      <c r="J7741" s="12">
        <f>IF(OR(I7741="Carg FV",I7741="Carg xar"),MIN(IF(I7741="Carg FV",ABS(H7741),7.4),7.4,MAX(0,(0.9-M7741)*40)*0.95),0)</f>
        <v/>
      </c>
      <c r="K7741" s="12">
        <f>IF(I7741="V2H",MIN(MAX(0,H7741),7.4,MAX(0,(M7741-P7741)*40)*0.95),0)</f>
        <v/>
      </c>
      <c r="L7741" s="12">
        <f>IF(E7741=0,0,MAX(0,H7741-K7741))</f>
        <v/>
      </c>
      <c r="M7741" s="13">
        <f>M7740+J7740/40-IF(I7740="V2H",K7740/(0.95*40),0)-IF(E7741=0,IF(E7740=1,IF(D7741=1,30,40)*0.18/(2*40),0),0)-IF(E7741=1,IF(E7740=0,IF(D7741=1,30,40)*0.18/(2*40),0),0)</f>
        <v/>
      </c>
      <c r="N7741" s="14" t="n">
        <v>0.15</v>
      </c>
      <c r="O7741" s="15">
        <f>K7741*N7741</f>
        <v/>
      </c>
      <c r="P7741">
        <f>IF(E7741=0,0.3,IF(D7741=1,IF(C7741&gt;=Params!$B$13-3,IF(C7741&lt;Params!$B$13,Params!$B$20,0.3),0.3),IF(C7741&gt;=Params!$B$15-3,IF(C7741&lt;Params!$B$15,Params!$B$21,0.3),0.3)))</f>
        <v/>
      </c>
    </row>
    <row r="7742" ht="15" customHeight="1" s="1">
      <c r="A7742" s="9" t="n">
        <v>7739</v>
      </c>
      <c r="B7742" s="6" t="inlineStr">
        <is>
          <t>19/11</t>
        </is>
      </c>
      <c r="C7742" s="6" t="n">
        <v>10</v>
      </c>
      <c r="D7742" s="6" t="n">
        <v>0</v>
      </c>
      <c r="E7742" s="10">
        <f>IF(D7742=1, IF(OR(C7742&lt;10, C7742&gt;=15),1,0), IF(OR(C7742&lt;7, C7742&gt;=18),1,0))</f>
        <v/>
      </c>
      <c r="F7742" s="11" t="n">
        <v>2.742</v>
      </c>
      <c r="G7742" s="12">
        <f>0.4*8</f>
        <v/>
      </c>
      <c r="H7742" s="12">
        <f>F7742-G7742</f>
        <v/>
      </c>
      <c r="I7742" s="10">
        <f>IF(E7742=0,"Fora",IF(E7741=0,"Carg xar",IF(H7742&lt;0,IF(M7742&lt;0.9,"Carg FV","Stby"),IF(M7742&gt;P7742,"V2H",IF(M7742&lt;0.9,"Carg xar","Stby")))))</f>
        <v/>
      </c>
      <c r="J7742" s="12">
        <f>IF(OR(I7742="Carg FV",I7742="Carg xar"),MIN(IF(I7742="Carg FV",ABS(H7742),7.4),7.4,MAX(0,(0.9-M7742)*40)*0.95),0)</f>
        <v/>
      </c>
      <c r="K7742" s="12">
        <f>IF(I7742="V2H",MIN(MAX(0,H7742),7.4,MAX(0,(M7742-P7742)*40)*0.95),0)</f>
        <v/>
      </c>
      <c r="L7742" s="12">
        <f>IF(E7742=0,0,MAX(0,H7742-K7742))</f>
        <v/>
      </c>
      <c r="M7742" s="13">
        <f>M7741+J7741/40-IF(I7741="V2H",K7741/(0.95*40),0)-IF(E7742=0,IF(E7741=1,IF(D7742=1,30,40)*0.18/(2*40),0),0)-IF(E7742=1,IF(E7741=0,IF(D7742=1,30,40)*0.18/(2*40),0),0)</f>
        <v/>
      </c>
      <c r="N7742" s="14" t="n">
        <v>0.2</v>
      </c>
      <c r="O7742" s="15">
        <f>K7742*N7742</f>
        <v/>
      </c>
      <c r="P7742">
        <f>IF(E7742=0,0.3,IF(D7742=1,IF(C7742&gt;=Params!$B$13-3,IF(C7742&lt;Params!$B$13,Params!$B$20,0.3),0.3),IF(C7742&gt;=Params!$B$15-3,IF(C7742&lt;Params!$B$15,Params!$B$21,0.3),0.3)))</f>
        <v/>
      </c>
    </row>
    <row r="7743" ht="15" customHeight="1" s="1">
      <c r="A7743" s="9" t="n">
        <v>7740</v>
      </c>
      <c r="B7743" s="6" t="inlineStr">
        <is>
          <t>19/11</t>
        </is>
      </c>
      <c r="C7743" s="6" t="n">
        <v>11</v>
      </c>
      <c r="D7743" s="6" t="n">
        <v>0</v>
      </c>
      <c r="E7743" s="10">
        <f>IF(D7743=1, IF(OR(C7743&lt;10, C7743&gt;=15),1,0), IF(OR(C7743&lt;7, C7743&gt;=18),1,0))</f>
        <v/>
      </c>
      <c r="F7743" s="11" t="n">
        <v>2.252</v>
      </c>
      <c r="G7743" s="12">
        <f>0.52*8</f>
        <v/>
      </c>
      <c r="H7743" s="12">
        <f>F7743-G7743</f>
        <v/>
      </c>
      <c r="I7743" s="10">
        <f>IF(E7743=0,"Fora",IF(E7742=0,"Carg xar",IF(H7743&lt;0,IF(M7743&lt;0.9,"Carg FV","Stby"),IF(M7743&gt;P7743,"V2H",IF(M7743&lt;0.9,"Carg xar","Stby")))))</f>
        <v/>
      </c>
      <c r="J7743" s="12">
        <f>IF(OR(I7743="Carg FV",I7743="Carg xar"),MIN(IF(I7743="Carg FV",ABS(H7743),7.4),7.4,MAX(0,(0.9-M7743)*40)*0.95),0)</f>
        <v/>
      </c>
      <c r="K7743" s="12">
        <f>IF(I7743="V2H",MIN(MAX(0,H7743),7.4,MAX(0,(M7743-P7743)*40)*0.95),0)</f>
        <v/>
      </c>
      <c r="L7743" s="12">
        <f>IF(E7743=0,0,MAX(0,H7743-K7743))</f>
        <v/>
      </c>
      <c r="M7743" s="13">
        <f>M7742+J7742/40-IF(I7742="V2H",K7742/(0.95*40),0)-IF(E7743=0,IF(E7742=1,IF(D7743=1,30,40)*0.18/(2*40),0),0)-IF(E7743=1,IF(E7742=0,IF(D7743=1,30,40)*0.18/(2*40),0),0)</f>
        <v/>
      </c>
      <c r="N7743" s="14" t="n">
        <v>0.2</v>
      </c>
      <c r="O7743" s="15">
        <f>K7743*N7743</f>
        <v/>
      </c>
      <c r="P7743">
        <f>IF(E7743=0,0.3,IF(D7743=1,IF(C7743&gt;=Params!$B$13-3,IF(C7743&lt;Params!$B$13,Params!$B$20,0.3),0.3),IF(C7743&gt;=Params!$B$15-3,IF(C7743&lt;Params!$B$15,Params!$B$21,0.3),0.3)))</f>
        <v/>
      </c>
    </row>
    <row r="7744" ht="15" customHeight="1" s="1">
      <c r="A7744" s="9" t="n">
        <v>7741</v>
      </c>
      <c r="B7744" s="6" t="inlineStr">
        <is>
          <t>19/11</t>
        </is>
      </c>
      <c r="C7744" s="6" t="n">
        <v>12</v>
      </c>
      <c r="D7744" s="6" t="n">
        <v>0</v>
      </c>
      <c r="E7744" s="10">
        <f>IF(D7744=1, IF(OR(C7744&lt;10, C7744&gt;=15),1,0), IF(OR(C7744&lt;7, C7744&gt;=18),1,0))</f>
        <v/>
      </c>
      <c r="F7744" s="11" t="n">
        <v>2.013</v>
      </c>
      <c r="G7744" s="12">
        <f>0.58*8</f>
        <v/>
      </c>
      <c r="H7744" s="12">
        <f>F7744-G7744</f>
        <v/>
      </c>
      <c r="I7744" s="10">
        <f>IF(E7744=0,"Fora",IF(E7743=0,"Carg xar",IF(H7744&lt;0,IF(M7744&lt;0.9,"Carg FV","Stby"),IF(M7744&gt;P7744,"V2H",IF(M7744&lt;0.9,"Carg xar","Stby")))))</f>
        <v/>
      </c>
      <c r="J7744" s="12">
        <f>IF(OR(I7744="Carg FV",I7744="Carg xar"),MIN(IF(I7744="Carg FV",ABS(H7744),7.4),7.4,MAX(0,(0.9-M7744)*40)*0.95),0)</f>
        <v/>
      </c>
      <c r="K7744" s="12">
        <f>IF(I7744="V2H",MIN(MAX(0,H7744),7.4,MAX(0,(M7744-P7744)*40)*0.95),0)</f>
        <v/>
      </c>
      <c r="L7744" s="12">
        <f>IF(E7744=0,0,MAX(0,H7744-K7744))</f>
        <v/>
      </c>
      <c r="M7744" s="13">
        <f>M7743+J7743/40-IF(I7743="V2H",K7743/(0.95*40),0)-IF(E7744=0,IF(E7743=1,IF(D7744=1,30,40)*0.18/(2*40),0),0)-IF(E7744=1,IF(E7743=0,IF(D7744=1,30,40)*0.18/(2*40),0),0)</f>
        <v/>
      </c>
      <c r="N7744" s="14" t="n">
        <v>0.2</v>
      </c>
      <c r="O7744" s="15">
        <f>K7744*N7744</f>
        <v/>
      </c>
      <c r="P7744">
        <f>IF(E7744=0,0.3,IF(D7744=1,IF(C7744&gt;=Params!$B$13-3,IF(C7744&lt;Params!$B$13,Params!$B$20,0.3),0.3),IF(C7744&gt;=Params!$B$15-3,IF(C7744&lt;Params!$B$15,Params!$B$21,0.3),0.3)))</f>
        <v/>
      </c>
    </row>
    <row r="7745" ht="15" customHeight="1" s="1">
      <c r="A7745" s="9" t="n">
        <v>7742</v>
      </c>
      <c r="B7745" s="6" t="inlineStr">
        <is>
          <t>19/11</t>
        </is>
      </c>
      <c r="C7745" s="6" t="n">
        <v>13</v>
      </c>
      <c r="D7745" s="6" t="n">
        <v>0</v>
      </c>
      <c r="E7745" s="10">
        <f>IF(D7745=1, IF(OR(C7745&lt;10, C7745&gt;=15),1,0), IF(OR(C7745&lt;7, C7745&gt;=18),1,0))</f>
        <v/>
      </c>
      <c r="F7745" s="11" t="n">
        <v>1.388</v>
      </c>
      <c r="G7745" s="12">
        <f>0.55*8</f>
        <v/>
      </c>
      <c r="H7745" s="12">
        <f>F7745-G7745</f>
        <v/>
      </c>
      <c r="I7745" s="10">
        <f>IF(E7745=0,"Fora",IF(E7744=0,"Carg xar",IF(H7745&lt;0,IF(M7745&lt;0.9,"Carg FV","Stby"),IF(M7745&gt;P7745,"V2H",IF(M7745&lt;0.9,"Carg xar","Stby")))))</f>
        <v/>
      </c>
      <c r="J7745" s="12">
        <f>IF(OR(I7745="Carg FV",I7745="Carg xar"),MIN(IF(I7745="Carg FV",ABS(H7745),7.4),7.4,MAX(0,(0.9-M7745)*40)*0.95),0)</f>
        <v/>
      </c>
      <c r="K7745" s="12">
        <f>IF(I7745="V2H",MIN(MAX(0,H7745),7.4,MAX(0,(M7745-P7745)*40)*0.95),0)</f>
        <v/>
      </c>
      <c r="L7745" s="12">
        <f>IF(E7745=0,0,MAX(0,H7745-K7745))</f>
        <v/>
      </c>
      <c r="M7745" s="13">
        <f>M7744+J7744/40-IF(I7744="V2H",K7744/(0.95*40),0)-IF(E7745=0,IF(E7744=1,IF(D7745=1,30,40)*0.18/(2*40),0),0)-IF(E7745=1,IF(E7744=0,IF(D7745=1,30,40)*0.18/(2*40),0),0)</f>
        <v/>
      </c>
      <c r="N7745" s="14" t="n">
        <v>0.2</v>
      </c>
      <c r="O7745" s="15">
        <f>K7745*N7745</f>
        <v/>
      </c>
      <c r="P7745">
        <f>IF(E7745=0,0.3,IF(D7745=1,IF(C7745&gt;=Params!$B$13-3,IF(C7745&lt;Params!$B$13,Params!$B$20,0.3),0.3),IF(C7745&gt;=Params!$B$15-3,IF(C7745&lt;Params!$B$15,Params!$B$21,0.3),0.3)))</f>
        <v/>
      </c>
    </row>
    <row r="7746" ht="15" customHeight="1" s="1">
      <c r="A7746" s="9" t="n">
        <v>7743</v>
      </c>
      <c r="B7746" s="6" t="inlineStr">
        <is>
          <t>19/11</t>
        </is>
      </c>
      <c r="C7746" s="6" t="n">
        <v>14</v>
      </c>
      <c r="D7746" s="6" t="n">
        <v>0</v>
      </c>
      <c r="E7746" s="10">
        <f>IF(D7746=1, IF(OR(C7746&lt;10, C7746&gt;=15),1,0), IF(OR(C7746&lt;7, C7746&gt;=18),1,0))</f>
        <v/>
      </c>
      <c r="F7746" s="11" t="n">
        <v>0</v>
      </c>
      <c r="G7746" s="12">
        <f>0.42*8</f>
        <v/>
      </c>
      <c r="H7746" s="12">
        <f>F7746-G7746</f>
        <v/>
      </c>
      <c r="I7746" s="10">
        <f>IF(E7746=0,"Fora",IF(E7745=0,"Carg xar",IF(H7746&lt;0,IF(M7746&lt;0.9,"Carg FV","Stby"),IF(M7746&gt;P7746,"V2H",IF(M7746&lt;0.9,"Carg xar","Stby")))))</f>
        <v/>
      </c>
      <c r="J7746" s="12">
        <f>IF(OR(I7746="Carg FV",I7746="Carg xar"),MIN(IF(I7746="Carg FV",ABS(H7746),7.4),7.4,MAX(0,(0.9-M7746)*40)*0.95),0)</f>
        <v/>
      </c>
      <c r="K7746" s="12">
        <f>IF(I7746="V2H",MIN(MAX(0,H7746),7.4,MAX(0,(M7746-P7746)*40)*0.95),0)</f>
        <v/>
      </c>
      <c r="L7746" s="12">
        <f>IF(E7746=0,0,MAX(0,H7746-K7746))</f>
        <v/>
      </c>
      <c r="M7746" s="13">
        <f>M7745+J7745/40-IF(I7745="V2H",K7745/(0.95*40),0)-IF(E7746=0,IF(E7745=1,IF(D7746=1,30,40)*0.18/(2*40),0),0)-IF(E7746=1,IF(E7745=0,IF(D7746=1,30,40)*0.18/(2*40),0),0)</f>
        <v/>
      </c>
      <c r="N7746" s="14" t="n">
        <v>0.15</v>
      </c>
      <c r="O7746" s="15">
        <f>K7746*N7746</f>
        <v/>
      </c>
      <c r="P7746">
        <f>IF(E7746=0,0.3,IF(D7746=1,IF(C7746&gt;=Params!$B$13-3,IF(C7746&lt;Params!$B$13,Params!$B$20,0.3),0.3),IF(C7746&gt;=Params!$B$15-3,IF(C7746&lt;Params!$B$15,Params!$B$21,0.3),0.3)))</f>
        <v/>
      </c>
    </row>
    <row r="7747" ht="15" customHeight="1" s="1">
      <c r="A7747" s="9" t="n">
        <v>7744</v>
      </c>
      <c r="B7747" s="6" t="inlineStr">
        <is>
          <t>19/11</t>
        </is>
      </c>
      <c r="C7747" s="6" t="n">
        <v>15</v>
      </c>
      <c r="D7747" s="6" t="n">
        <v>0</v>
      </c>
      <c r="E7747" s="10">
        <f>IF(D7747=1, IF(OR(C7747&lt;10, C7747&gt;=15),1,0), IF(OR(C7747&lt;7, C7747&gt;=18),1,0))</f>
        <v/>
      </c>
      <c r="F7747" s="11" t="n">
        <v>1.64</v>
      </c>
      <c r="G7747" s="12">
        <f>0.25*8</f>
        <v/>
      </c>
      <c r="H7747" s="12">
        <f>F7747-G7747</f>
        <v/>
      </c>
      <c r="I7747" s="10">
        <f>IF(E7747=0,"Fora",IF(E7746=0,"Carg xar",IF(H7747&lt;0,IF(M7747&lt;0.9,"Carg FV","Stby"),IF(M7747&gt;P7747,"V2H",IF(M7747&lt;0.9,"Carg xar","Stby")))))</f>
        <v/>
      </c>
      <c r="J7747" s="12">
        <f>IF(OR(I7747="Carg FV",I7747="Carg xar"),MIN(IF(I7747="Carg FV",ABS(H7747),7.4),7.4,MAX(0,(0.9-M7747)*40)*0.95),0)</f>
        <v/>
      </c>
      <c r="K7747" s="12">
        <f>IF(I7747="V2H",MIN(MAX(0,H7747),7.4,MAX(0,(M7747-P7747)*40)*0.95),0)</f>
        <v/>
      </c>
      <c r="L7747" s="12">
        <f>IF(E7747=0,0,MAX(0,H7747-K7747))</f>
        <v/>
      </c>
      <c r="M7747" s="13">
        <f>M7746+J7746/40-IF(I7746="V2H",K7746/(0.95*40),0)-IF(E7747=0,IF(E7746=1,IF(D7747=1,30,40)*0.18/(2*40),0),0)-IF(E7747=1,IF(E7746=0,IF(D7747=1,30,40)*0.18/(2*40),0),0)</f>
        <v/>
      </c>
      <c r="N7747" s="14" t="n">
        <v>0.15</v>
      </c>
      <c r="O7747" s="15">
        <f>K7747*N7747</f>
        <v/>
      </c>
      <c r="P7747">
        <f>IF(E7747=0,0.3,IF(D7747=1,IF(C7747&gt;=Params!$B$13-3,IF(C7747&lt;Params!$B$13,Params!$B$20,0.3),0.3),IF(C7747&gt;=Params!$B$15-3,IF(C7747&lt;Params!$B$15,Params!$B$21,0.3),0.3)))</f>
        <v/>
      </c>
    </row>
    <row r="7748" ht="15" customHeight="1" s="1">
      <c r="A7748" s="9" t="n">
        <v>7745</v>
      </c>
      <c r="B7748" s="6" t="inlineStr">
        <is>
          <t>19/11</t>
        </is>
      </c>
      <c r="C7748" s="6" t="n">
        <v>16</v>
      </c>
      <c r="D7748" s="6" t="n">
        <v>0</v>
      </c>
      <c r="E7748" s="10">
        <f>IF(D7748=1, IF(OR(C7748&lt;10, C7748&gt;=15),1,0), IF(OR(C7748&lt;7, C7748&gt;=18),1,0))</f>
        <v/>
      </c>
      <c r="F7748" s="11" t="n">
        <v>2.533</v>
      </c>
      <c r="G7748" s="12">
        <f>0.08*8</f>
        <v/>
      </c>
      <c r="H7748" s="12">
        <f>F7748-G7748</f>
        <v/>
      </c>
      <c r="I7748" s="10">
        <f>IF(E7748=0,"Fora",IF(E7747=0,"Carg xar",IF(H7748&lt;0,IF(M7748&lt;0.9,"Carg FV","Stby"),IF(M7748&gt;P7748,"V2H",IF(M7748&lt;0.9,"Carg xar","Stby")))))</f>
        <v/>
      </c>
      <c r="J7748" s="12">
        <f>IF(OR(I7748="Carg FV",I7748="Carg xar"),MIN(IF(I7748="Carg FV",ABS(H7748),7.4),7.4,MAX(0,(0.9-M7748)*40)*0.95),0)</f>
        <v/>
      </c>
      <c r="K7748" s="12">
        <f>IF(I7748="V2H",MIN(MAX(0,H7748),7.4,MAX(0,(M7748-P7748)*40)*0.95),0)</f>
        <v/>
      </c>
      <c r="L7748" s="12">
        <f>IF(E7748=0,0,MAX(0,H7748-K7748))</f>
        <v/>
      </c>
      <c r="M7748" s="13">
        <f>M7747+J7747/40-IF(I7747="V2H",K7747/(0.95*40),0)-IF(E7748=0,IF(E7747=1,IF(D7748=1,30,40)*0.18/(2*40),0),0)-IF(E7748=1,IF(E7747=0,IF(D7748=1,30,40)*0.18/(2*40),0),0)</f>
        <v/>
      </c>
      <c r="N7748" s="14" t="n">
        <v>0.15</v>
      </c>
      <c r="O7748" s="15">
        <f>K7748*N7748</f>
        <v/>
      </c>
      <c r="P7748">
        <f>IF(E7748=0,0.3,IF(D7748=1,IF(C7748&gt;=Params!$B$13-3,IF(C7748&lt;Params!$B$13,Params!$B$20,0.3),0.3),IF(C7748&gt;=Params!$B$15-3,IF(C7748&lt;Params!$B$15,Params!$B$21,0.3),0.3)))</f>
        <v/>
      </c>
    </row>
    <row r="7749" ht="15" customHeight="1" s="1">
      <c r="A7749" s="9" t="n">
        <v>7746</v>
      </c>
      <c r="B7749" s="6" t="inlineStr">
        <is>
          <t>19/11</t>
        </is>
      </c>
      <c r="C7749" s="6" t="n">
        <v>17</v>
      </c>
      <c r="D7749" s="6" t="n">
        <v>0</v>
      </c>
      <c r="E7749" s="10">
        <f>IF(D7749=1, IF(OR(C7749&lt;10, C7749&gt;=15),1,0), IF(OR(C7749&lt;7, C7749&gt;=18),1,0))</f>
        <v/>
      </c>
      <c r="F7749" s="11" t="n">
        <v>2.073</v>
      </c>
      <c r="G7749" s="12">
        <f>0*8</f>
        <v/>
      </c>
      <c r="H7749" s="12">
        <f>F7749-G7749</f>
        <v/>
      </c>
      <c r="I7749" s="10">
        <f>IF(E7749=0,"Fora",IF(E7748=0,"Carg xar",IF(H7749&lt;0,IF(M7749&lt;0.9,"Carg FV","Stby"),IF(M7749&gt;P7749,"V2H",IF(M7749&lt;0.9,"Carg xar","Stby")))))</f>
        <v/>
      </c>
      <c r="J7749" s="12">
        <f>IF(OR(I7749="Carg FV",I7749="Carg xar"),MIN(IF(I7749="Carg FV",ABS(H7749),7.4),7.4,MAX(0,(0.9-M7749)*40)*0.95),0)</f>
        <v/>
      </c>
      <c r="K7749" s="12">
        <f>IF(I7749="V2H",MIN(MAX(0,H7749),7.4,MAX(0,(M7749-P7749)*40)*0.95),0)</f>
        <v/>
      </c>
      <c r="L7749" s="12">
        <f>IF(E7749=0,0,MAX(0,H7749-K7749))</f>
        <v/>
      </c>
      <c r="M7749" s="13">
        <f>M7748+J7748/40-IF(I7748="V2H",K7748/(0.95*40),0)-IF(E7749=0,IF(E7748=1,IF(D7749=1,30,40)*0.18/(2*40),0),0)-IF(E7749=1,IF(E7748=0,IF(D7749=1,30,40)*0.18/(2*40),0),0)</f>
        <v/>
      </c>
      <c r="N7749" s="14" t="n">
        <v>0.15</v>
      </c>
      <c r="O7749" s="15">
        <f>K7749*N7749</f>
        <v/>
      </c>
      <c r="P7749">
        <f>IF(E7749=0,0.3,IF(D7749=1,IF(C7749&gt;=Params!$B$13-3,IF(C7749&lt;Params!$B$13,Params!$B$20,0.3),0.3),IF(C7749&gt;=Params!$B$15-3,IF(C7749&lt;Params!$B$15,Params!$B$21,0.3),0.3)))</f>
        <v/>
      </c>
    </row>
    <row r="7750" ht="15" customHeight="1" s="1">
      <c r="A7750" s="9" t="n">
        <v>7747</v>
      </c>
      <c r="B7750" s="6" t="inlineStr">
        <is>
          <t>19/11</t>
        </is>
      </c>
      <c r="C7750" s="6" t="n">
        <v>18</v>
      </c>
      <c r="D7750" s="6" t="n">
        <v>0</v>
      </c>
      <c r="E7750" s="10">
        <f>IF(D7750=1, IF(OR(C7750&lt;10, C7750&gt;=15),1,0), IF(OR(C7750&lt;7, C7750&gt;=18),1,0))</f>
        <v/>
      </c>
      <c r="F7750" s="11" t="n">
        <v>2.29</v>
      </c>
      <c r="G7750" s="12">
        <f>0*8</f>
        <v/>
      </c>
      <c r="H7750" s="12">
        <f>F7750-G7750</f>
        <v/>
      </c>
      <c r="I7750" s="10">
        <f>IF(E7750=0,"Fora",IF(E7749=0,"Carg xar",IF(H7750&lt;0,IF(M7750&lt;0.9,"Carg FV","Stby"),IF(M7750&gt;P7750,"V2H",IF(M7750&lt;0.9,"Carg xar","Stby")))))</f>
        <v/>
      </c>
      <c r="J7750" s="12">
        <f>IF(OR(I7750="Carg FV",I7750="Carg xar"),MIN(IF(I7750="Carg FV",ABS(H7750),7.4),7.4,MAX(0,(0.9-M7750)*40)*0.95),0)</f>
        <v/>
      </c>
      <c r="K7750" s="12">
        <f>IF(I7750="V2H",MIN(MAX(0,H7750),7.4,MAX(0,(M7750-P7750)*40)*0.95),0)</f>
        <v/>
      </c>
      <c r="L7750" s="12">
        <f>IF(E7750=0,0,MAX(0,H7750-K7750))</f>
        <v/>
      </c>
      <c r="M7750" s="13">
        <f>M7749+J7749/40-IF(I7749="V2H",K7749/(0.95*40),0)-IF(E7750=0,IF(E7749=1,IF(D7750=1,30,40)*0.18/(2*40),0),0)-IF(E7750=1,IF(E7749=0,IF(D7750=1,30,40)*0.18/(2*40),0),0)</f>
        <v/>
      </c>
      <c r="N7750" s="14" t="n">
        <v>0.2</v>
      </c>
      <c r="O7750" s="15">
        <f>K7750*N7750</f>
        <v/>
      </c>
      <c r="P7750">
        <f>IF(E7750=0,0.3,IF(D7750=1,IF(C7750&gt;=Params!$B$13-3,IF(C7750&lt;Params!$B$13,Params!$B$20,0.3),0.3),IF(C7750&gt;=Params!$B$15-3,IF(C7750&lt;Params!$B$15,Params!$B$21,0.3),0.3)))</f>
        <v/>
      </c>
    </row>
    <row r="7751" ht="15" customHeight="1" s="1">
      <c r="A7751" s="9" t="n">
        <v>7748</v>
      </c>
      <c r="B7751" s="6" t="inlineStr">
        <is>
          <t>19/11</t>
        </is>
      </c>
      <c r="C7751" s="6" t="n">
        <v>19</v>
      </c>
      <c r="D7751" s="6" t="n">
        <v>0</v>
      </c>
      <c r="E7751" s="10">
        <f>IF(D7751=1, IF(OR(C7751&lt;10, C7751&gt;=15),1,0), IF(OR(C7751&lt;7, C7751&gt;=18),1,0))</f>
        <v/>
      </c>
      <c r="F7751" s="11" t="n">
        <v>2.082</v>
      </c>
      <c r="G7751" s="12">
        <f>0*8</f>
        <v/>
      </c>
      <c r="H7751" s="12">
        <f>F7751-G7751</f>
        <v/>
      </c>
      <c r="I7751" s="10">
        <f>IF(E7751=0,"Fora",IF(E7750=0,"Carg xar",IF(H7751&lt;0,IF(M7751&lt;0.9,"Carg FV","Stby"),IF(M7751&gt;P7751,"V2H",IF(M7751&lt;0.9,"Carg xar","Stby")))))</f>
        <v/>
      </c>
      <c r="J7751" s="12">
        <f>IF(OR(I7751="Carg FV",I7751="Carg xar"),MIN(IF(I7751="Carg FV",ABS(H7751),7.4),7.4,MAX(0,(0.9-M7751)*40)*0.95),0)</f>
        <v/>
      </c>
      <c r="K7751" s="12">
        <f>IF(I7751="V2H",MIN(MAX(0,H7751),7.4,MAX(0,(M7751-P7751)*40)*0.95),0)</f>
        <v/>
      </c>
      <c r="L7751" s="12">
        <f>IF(E7751=0,0,MAX(0,H7751-K7751))</f>
        <v/>
      </c>
      <c r="M7751" s="13">
        <f>M7750+J7750/40-IF(I7750="V2H",K7750/(0.95*40),0)-IF(E7751=0,IF(E7750=1,IF(D7751=1,30,40)*0.18/(2*40),0),0)-IF(E7751=1,IF(E7750=0,IF(D7751=1,30,40)*0.18/(2*40),0),0)</f>
        <v/>
      </c>
      <c r="N7751" s="14" t="n">
        <v>0.2</v>
      </c>
      <c r="O7751" s="15">
        <f>K7751*N7751</f>
        <v/>
      </c>
      <c r="P7751">
        <f>IF(E7751=0,0.3,IF(D7751=1,IF(C7751&gt;=Params!$B$13-3,IF(C7751&lt;Params!$B$13,Params!$B$20,0.3),0.3),IF(C7751&gt;=Params!$B$15-3,IF(C7751&lt;Params!$B$15,Params!$B$21,0.3),0.3)))</f>
        <v/>
      </c>
    </row>
    <row r="7752" ht="15" customHeight="1" s="1">
      <c r="A7752" s="9" t="n">
        <v>7749</v>
      </c>
      <c r="B7752" s="6" t="inlineStr">
        <is>
          <t>19/11</t>
        </is>
      </c>
      <c r="C7752" s="6" t="n">
        <v>20</v>
      </c>
      <c r="D7752" s="6" t="n">
        <v>0</v>
      </c>
      <c r="E7752" s="10">
        <f>IF(D7752=1, IF(OR(C7752&lt;10, C7752&gt;=15),1,0), IF(OR(C7752&lt;7, C7752&gt;=18),1,0))</f>
        <v/>
      </c>
      <c r="F7752" s="11" t="n">
        <v>4.144</v>
      </c>
      <c r="G7752" s="12">
        <f>0*8</f>
        <v/>
      </c>
      <c r="H7752" s="12">
        <f>F7752-G7752</f>
        <v/>
      </c>
      <c r="I7752" s="10">
        <f>IF(E7752=0,"Fora",IF(E7751=0,"Carg xar",IF(H7752&lt;0,IF(M7752&lt;0.9,"Carg FV","Stby"),IF(M7752&gt;P7752,"V2H",IF(M7752&lt;0.9,"Carg xar","Stby")))))</f>
        <v/>
      </c>
      <c r="J7752" s="12">
        <f>IF(OR(I7752="Carg FV",I7752="Carg xar"),MIN(IF(I7752="Carg FV",ABS(H7752),7.4),7.4,MAX(0,(0.9-M7752)*40)*0.95),0)</f>
        <v/>
      </c>
      <c r="K7752" s="12">
        <f>IF(I7752="V2H",MIN(MAX(0,H7752),7.4,MAX(0,(M7752-P7752)*40)*0.95),0)</f>
        <v/>
      </c>
      <c r="L7752" s="12">
        <f>IF(E7752=0,0,MAX(0,H7752-K7752))</f>
        <v/>
      </c>
      <c r="M7752" s="13">
        <f>M7751+J7751/40-IF(I7751="V2H",K7751/(0.95*40),0)-IF(E7752=0,IF(E7751=1,IF(D7752=1,30,40)*0.18/(2*40),0),0)-IF(E7752=1,IF(E7751=0,IF(D7752=1,30,40)*0.18/(2*40),0),0)</f>
        <v/>
      </c>
      <c r="N7752" s="14" t="n">
        <v>0.2</v>
      </c>
      <c r="O7752" s="15">
        <f>K7752*N7752</f>
        <v/>
      </c>
      <c r="P7752">
        <f>IF(E7752=0,0.3,IF(D7752=1,IF(C7752&gt;=Params!$B$13-3,IF(C7752&lt;Params!$B$13,Params!$B$20,0.3),0.3),IF(C7752&gt;=Params!$B$15-3,IF(C7752&lt;Params!$B$15,Params!$B$21,0.3),0.3)))</f>
        <v/>
      </c>
    </row>
    <row r="7753" ht="15" customHeight="1" s="1">
      <c r="A7753" s="9" t="n">
        <v>7750</v>
      </c>
      <c r="B7753" s="6" t="inlineStr">
        <is>
          <t>19/11</t>
        </is>
      </c>
      <c r="C7753" s="6" t="n">
        <v>21</v>
      </c>
      <c r="D7753" s="6" t="n">
        <v>0</v>
      </c>
      <c r="E7753" s="10">
        <f>IF(D7753=1, IF(OR(C7753&lt;10, C7753&gt;=15),1,0), IF(OR(C7753&lt;7, C7753&gt;=18),1,0))</f>
        <v/>
      </c>
      <c r="F7753" s="11" t="n">
        <v>4.645</v>
      </c>
      <c r="G7753" s="12">
        <f>0*8</f>
        <v/>
      </c>
      <c r="H7753" s="12">
        <f>F7753-G7753</f>
        <v/>
      </c>
      <c r="I7753" s="10">
        <f>IF(E7753=0,"Fora",IF(E7752=0,"Carg xar",IF(H7753&lt;0,IF(M7753&lt;0.9,"Carg FV","Stby"),IF(M7753&gt;P7753,"V2H",IF(M7753&lt;0.9,"Carg xar","Stby")))))</f>
        <v/>
      </c>
      <c r="J7753" s="12">
        <f>IF(OR(I7753="Carg FV",I7753="Carg xar"),MIN(IF(I7753="Carg FV",ABS(H7753),7.4),7.4,MAX(0,(0.9-M7753)*40)*0.95),0)</f>
        <v/>
      </c>
      <c r="K7753" s="12">
        <f>IF(I7753="V2H",MIN(MAX(0,H7753),7.4,MAX(0,(M7753-P7753)*40)*0.95),0)</f>
        <v/>
      </c>
      <c r="L7753" s="12">
        <f>IF(E7753=0,0,MAX(0,H7753-K7753))</f>
        <v/>
      </c>
      <c r="M7753" s="13">
        <f>M7752+J7752/40-IF(I7752="V2H",K7752/(0.95*40),0)-IF(E7753=0,IF(E7752=1,IF(D7753=1,30,40)*0.18/(2*40),0),0)-IF(E7753=1,IF(E7752=0,IF(D7753=1,30,40)*0.18/(2*40),0),0)</f>
        <v/>
      </c>
      <c r="N7753" s="14" t="n">
        <v>0.2</v>
      </c>
      <c r="O7753" s="15">
        <f>K7753*N7753</f>
        <v/>
      </c>
      <c r="P7753">
        <f>IF(E7753=0,0.3,IF(D7753=1,IF(C7753&gt;=Params!$B$13-3,IF(C7753&lt;Params!$B$13,Params!$B$20,0.3),0.3),IF(C7753&gt;=Params!$B$15-3,IF(C7753&lt;Params!$B$15,Params!$B$21,0.3),0.3)))</f>
        <v/>
      </c>
    </row>
    <row r="7754" ht="15" customHeight="1" s="1">
      <c r="A7754" s="9" t="n">
        <v>7751</v>
      </c>
      <c r="B7754" s="6" t="inlineStr">
        <is>
          <t>19/11</t>
        </is>
      </c>
      <c r="C7754" s="6" t="n">
        <v>22</v>
      </c>
      <c r="D7754" s="6" t="n">
        <v>0</v>
      </c>
      <c r="E7754" s="10">
        <f>IF(D7754=1, IF(OR(C7754&lt;10, C7754&gt;=15),1,0), IF(OR(C7754&lt;7, C7754&gt;=18),1,0))</f>
        <v/>
      </c>
      <c r="F7754" s="11" t="n">
        <v>4.032</v>
      </c>
      <c r="G7754" s="12">
        <f>0*8</f>
        <v/>
      </c>
      <c r="H7754" s="12">
        <f>F7754-G7754</f>
        <v/>
      </c>
      <c r="I7754" s="10">
        <f>IF(E7754=0,"Fora",IF(E7753=0,"Carg xar",IF(H7754&lt;0,IF(M7754&lt;0.9,"Carg FV","Stby"),IF(M7754&gt;P7754,"V2H",IF(M7754&lt;0.9,"Carg xar","Stby")))))</f>
        <v/>
      </c>
      <c r="J7754" s="12">
        <f>IF(OR(I7754="Carg FV",I7754="Carg xar"),MIN(IF(I7754="Carg FV",ABS(H7754),7.4),7.4,MAX(0,(0.9-M7754)*40)*0.95),0)</f>
        <v/>
      </c>
      <c r="K7754" s="12">
        <f>IF(I7754="V2H",MIN(MAX(0,H7754),7.4,MAX(0,(M7754-P7754)*40)*0.95),0)</f>
        <v/>
      </c>
      <c r="L7754" s="12">
        <f>IF(E7754=0,0,MAX(0,H7754-K7754))</f>
        <v/>
      </c>
      <c r="M7754" s="13">
        <f>M7753+J7753/40-IF(I7753="V2H",K7753/(0.95*40),0)-IF(E7754=0,IF(E7753=1,IF(D7754=1,30,40)*0.18/(2*40),0),0)-IF(E7754=1,IF(E7753=0,IF(D7754=1,30,40)*0.18/(2*40),0),0)</f>
        <v/>
      </c>
      <c r="N7754" s="14" t="n">
        <v>0.15</v>
      </c>
      <c r="O7754" s="15">
        <f>K7754*N7754</f>
        <v/>
      </c>
      <c r="P7754">
        <f>IF(E7754=0,0.3,IF(D7754=1,IF(C7754&gt;=Params!$B$13-3,IF(C7754&lt;Params!$B$13,Params!$B$20,0.3),0.3),IF(C7754&gt;=Params!$B$15-3,IF(C7754&lt;Params!$B$15,Params!$B$21,0.3),0.3)))</f>
        <v/>
      </c>
    </row>
    <row r="7755" ht="15" customHeight="1" s="1">
      <c r="A7755" s="9" t="n">
        <v>7752</v>
      </c>
      <c r="B7755" s="6" t="inlineStr">
        <is>
          <t>19/11</t>
        </is>
      </c>
      <c r="C7755" s="6" t="n">
        <v>23</v>
      </c>
      <c r="D7755" s="6" t="n">
        <v>0</v>
      </c>
      <c r="E7755" s="10">
        <f>IF(D7755=1, IF(OR(C7755&lt;10, C7755&gt;=15),1,0), IF(OR(C7755&lt;7, C7755&gt;=18),1,0))</f>
        <v/>
      </c>
      <c r="F7755" s="11" t="n">
        <v>3.661</v>
      </c>
      <c r="G7755" s="12">
        <f>0*8</f>
        <v/>
      </c>
      <c r="H7755" s="12">
        <f>F7755-G7755</f>
        <v/>
      </c>
      <c r="I7755" s="10">
        <f>IF(E7755=0,"Fora",IF(E7754=0,"Carg xar",IF(H7755&lt;0,IF(M7755&lt;0.9,"Carg FV","Stby"),IF(M7755&gt;P7755,"V2H",IF(M7755&lt;0.9,"Carg xar","Stby")))))</f>
        <v/>
      </c>
      <c r="J7755" s="12">
        <f>IF(OR(I7755="Carg FV",I7755="Carg xar"),MIN(IF(I7755="Carg FV",ABS(H7755),7.4),7.4,MAX(0,(0.9-M7755)*40)*0.95),0)</f>
        <v/>
      </c>
      <c r="K7755" s="12">
        <f>IF(I7755="V2H",MIN(MAX(0,H7755),7.4,MAX(0,(M7755-P7755)*40)*0.95),0)</f>
        <v/>
      </c>
      <c r="L7755" s="12">
        <f>IF(E7755=0,0,MAX(0,H7755-K7755))</f>
        <v/>
      </c>
      <c r="M7755" s="13">
        <f>M7754+J7754/40-IF(I7754="V2H",K7754/(0.95*40),0)-IF(E7755=0,IF(E7754=1,IF(D7755=1,30,40)*0.18/(2*40),0),0)-IF(E7755=1,IF(E7754=0,IF(D7755=1,30,40)*0.18/(2*40),0),0)</f>
        <v/>
      </c>
      <c r="N7755" s="14" t="n">
        <v>0.15</v>
      </c>
      <c r="O7755" s="15">
        <f>K7755*N7755</f>
        <v/>
      </c>
      <c r="P7755">
        <f>IF(E7755=0,0.3,IF(D7755=1,IF(C7755&gt;=Params!$B$13-3,IF(C7755&lt;Params!$B$13,Params!$B$20,0.3),0.3),IF(C7755&gt;=Params!$B$15-3,IF(C7755&lt;Params!$B$15,Params!$B$21,0.3),0.3)))</f>
        <v/>
      </c>
    </row>
    <row r="7756" ht="15" customHeight="1" s="1">
      <c r="A7756" s="9" t="n">
        <v>7753</v>
      </c>
      <c r="B7756" s="6" t="inlineStr">
        <is>
          <t>20/11</t>
        </is>
      </c>
      <c r="C7756" s="6" t="n">
        <v>0</v>
      </c>
      <c r="D7756" s="6" t="n">
        <v>0</v>
      </c>
      <c r="E7756" s="10">
        <f>IF(D7756=1, IF(OR(C7756&lt;10, C7756&gt;=15),1,0), IF(OR(C7756&lt;7, C7756&gt;=18),1,0))</f>
        <v/>
      </c>
      <c r="F7756" s="11" t="n">
        <v>3.689</v>
      </c>
      <c r="G7756" s="12">
        <f>0*8</f>
        <v/>
      </c>
      <c r="H7756" s="12">
        <f>F7756-G7756</f>
        <v/>
      </c>
      <c r="I7756" s="10">
        <f>IF(E7756=0,"Fora",IF(E7755=0,"Carg xar",IF(H7756&lt;0,IF(M7756&lt;0.9,"Carg FV","Stby"),IF(M7756&gt;P7756,"V2H",IF(M7756&lt;0.9,"Carg xar","Stby")))))</f>
        <v/>
      </c>
      <c r="J7756" s="12">
        <f>IF(OR(I7756="Carg FV",I7756="Carg xar"),MIN(IF(I7756="Carg FV",ABS(H7756),7.4),7.4,MAX(0,(0.9-M7756)*40)*0.95),0)</f>
        <v/>
      </c>
      <c r="K7756" s="12">
        <f>IF(I7756="V2H",MIN(MAX(0,H7756),7.4,MAX(0,(M7756-P7756)*40)*0.95),0)</f>
        <v/>
      </c>
      <c r="L7756" s="12">
        <f>IF(E7756=0,0,MAX(0,H7756-K7756))</f>
        <v/>
      </c>
      <c r="M7756" s="13">
        <f>M7755+J7755/40-IF(I7755="V2H",K7755/(0.95*40),0)-IF(E7756=0,IF(E7755=1,IF(D7756=1,30,40)*0.18/(2*40),0),0)-IF(E7756=1,IF(E7755=0,IF(D7756=1,30,40)*0.18/(2*40),0),0)</f>
        <v/>
      </c>
      <c r="N7756" s="14" t="n">
        <v>0.09</v>
      </c>
      <c r="O7756" s="15">
        <f>K7756*N7756</f>
        <v/>
      </c>
      <c r="P7756">
        <f>IF(E7756=0,0.3,IF(D7756=1,IF(C7756&gt;=Params!$B$13-3,IF(C7756&lt;Params!$B$13,Params!$B$20,0.3),0.3),IF(C7756&gt;=Params!$B$15-3,IF(C7756&lt;Params!$B$15,Params!$B$21,0.3),0.3)))</f>
        <v/>
      </c>
    </row>
    <row r="7757" ht="15" customHeight="1" s="1">
      <c r="A7757" s="9" t="n">
        <v>7754</v>
      </c>
      <c r="B7757" s="6" t="inlineStr">
        <is>
          <t>20/11</t>
        </is>
      </c>
      <c r="C7757" s="6" t="n">
        <v>1</v>
      </c>
      <c r="D7757" s="6" t="n">
        <v>0</v>
      </c>
      <c r="E7757" s="10">
        <f>IF(D7757=1, IF(OR(C7757&lt;10, C7757&gt;=15),1,0), IF(OR(C7757&lt;7, C7757&gt;=18),1,0))</f>
        <v/>
      </c>
      <c r="F7757" s="11" t="n">
        <v>3.621</v>
      </c>
      <c r="G7757" s="12">
        <f>0*8</f>
        <v/>
      </c>
      <c r="H7757" s="12">
        <f>F7757-G7757</f>
        <v/>
      </c>
      <c r="I7757" s="10">
        <f>IF(E7757=0,"Fora",IF(E7756=0,"Carg xar",IF(H7757&lt;0,IF(M7757&lt;0.9,"Carg FV","Stby"),IF(M7757&gt;P7757,"V2H",IF(M7757&lt;0.9,"Carg xar","Stby")))))</f>
        <v/>
      </c>
      <c r="J7757" s="12">
        <f>IF(OR(I7757="Carg FV",I7757="Carg xar"),MIN(IF(I7757="Carg FV",ABS(H7757),7.4),7.4,MAX(0,(0.9-M7757)*40)*0.95),0)</f>
        <v/>
      </c>
      <c r="K7757" s="12">
        <f>IF(I7757="V2H",MIN(MAX(0,H7757),7.4,MAX(0,(M7757-P7757)*40)*0.95),0)</f>
        <v/>
      </c>
      <c r="L7757" s="12">
        <f>IF(E7757=0,0,MAX(0,H7757-K7757))</f>
        <v/>
      </c>
      <c r="M7757" s="13">
        <f>M7756+J7756/40-IF(I7756="V2H",K7756/(0.95*40),0)-IF(E7757=0,IF(E7756=1,IF(D7757=1,30,40)*0.18/(2*40),0),0)-IF(E7757=1,IF(E7756=0,IF(D7757=1,30,40)*0.18/(2*40),0),0)</f>
        <v/>
      </c>
      <c r="N7757" s="14" t="n">
        <v>0.09</v>
      </c>
      <c r="O7757" s="15">
        <f>K7757*N7757</f>
        <v/>
      </c>
      <c r="P7757">
        <f>IF(E7757=0,0.3,IF(D7757=1,IF(C7757&gt;=Params!$B$13-3,IF(C7757&lt;Params!$B$13,Params!$B$20,0.3),0.3),IF(C7757&gt;=Params!$B$15-3,IF(C7757&lt;Params!$B$15,Params!$B$21,0.3),0.3)))</f>
        <v/>
      </c>
    </row>
    <row r="7758" ht="15" customHeight="1" s="1">
      <c r="A7758" s="9" t="n">
        <v>7755</v>
      </c>
      <c r="B7758" s="6" t="inlineStr">
        <is>
          <t>20/11</t>
        </is>
      </c>
      <c r="C7758" s="6" t="n">
        <v>2</v>
      </c>
      <c r="D7758" s="6" t="n">
        <v>0</v>
      </c>
      <c r="E7758" s="10">
        <f>IF(D7758=1, IF(OR(C7758&lt;10, C7758&gt;=15),1,0), IF(OR(C7758&lt;7, C7758&gt;=18),1,0))</f>
        <v/>
      </c>
      <c r="F7758" s="11" t="n">
        <v>3.921</v>
      </c>
      <c r="G7758" s="12">
        <f>0*8</f>
        <v/>
      </c>
      <c r="H7758" s="12">
        <f>F7758-G7758</f>
        <v/>
      </c>
      <c r="I7758" s="10">
        <f>IF(E7758=0,"Fora",IF(E7757=0,"Carg xar",IF(H7758&lt;0,IF(M7758&lt;0.9,"Carg FV","Stby"),IF(M7758&gt;P7758,"V2H",IF(M7758&lt;0.9,"Carg xar","Stby")))))</f>
        <v/>
      </c>
      <c r="J7758" s="12">
        <f>IF(OR(I7758="Carg FV",I7758="Carg xar"),MIN(IF(I7758="Carg FV",ABS(H7758),7.4),7.4,MAX(0,(0.9-M7758)*40)*0.95),0)</f>
        <v/>
      </c>
      <c r="K7758" s="12">
        <f>IF(I7758="V2H",MIN(MAX(0,H7758),7.4,MAX(0,(M7758-P7758)*40)*0.95),0)</f>
        <v/>
      </c>
      <c r="L7758" s="12">
        <f>IF(E7758=0,0,MAX(0,H7758-K7758))</f>
        <v/>
      </c>
      <c r="M7758" s="13">
        <f>M7757+J7757/40-IF(I7757="V2H",K7757/(0.95*40),0)-IF(E7758=0,IF(E7757=1,IF(D7758=1,30,40)*0.18/(2*40),0),0)-IF(E7758=1,IF(E7757=0,IF(D7758=1,30,40)*0.18/(2*40),0),0)</f>
        <v/>
      </c>
      <c r="N7758" s="14" t="n">
        <v>0.09</v>
      </c>
      <c r="O7758" s="15">
        <f>K7758*N7758</f>
        <v/>
      </c>
      <c r="P7758">
        <f>IF(E7758=0,0.3,IF(D7758=1,IF(C7758&gt;=Params!$B$13-3,IF(C7758&lt;Params!$B$13,Params!$B$20,0.3),0.3),IF(C7758&gt;=Params!$B$15-3,IF(C7758&lt;Params!$B$15,Params!$B$21,0.3),0.3)))</f>
        <v/>
      </c>
    </row>
    <row r="7759" ht="15" customHeight="1" s="1">
      <c r="A7759" s="9" t="n">
        <v>7756</v>
      </c>
      <c r="B7759" s="6" t="inlineStr">
        <is>
          <t>20/11</t>
        </is>
      </c>
      <c r="C7759" s="6" t="n">
        <v>3</v>
      </c>
      <c r="D7759" s="6" t="n">
        <v>0</v>
      </c>
      <c r="E7759" s="10">
        <f>IF(D7759=1, IF(OR(C7759&lt;10, C7759&gt;=15),1,0), IF(OR(C7759&lt;7, C7759&gt;=18),1,0))</f>
        <v/>
      </c>
      <c r="F7759" s="11" t="n">
        <v>3.999</v>
      </c>
      <c r="G7759" s="12">
        <f>0*8</f>
        <v/>
      </c>
      <c r="H7759" s="12">
        <f>F7759-G7759</f>
        <v/>
      </c>
      <c r="I7759" s="10">
        <f>IF(E7759=0,"Fora",IF(E7758=0,"Carg xar",IF(H7759&lt;0,IF(M7759&lt;0.9,"Carg FV","Stby"),IF(M7759&gt;P7759,"V2H",IF(M7759&lt;0.9,"Carg xar","Stby")))))</f>
        <v/>
      </c>
      <c r="J7759" s="12">
        <f>IF(OR(I7759="Carg FV",I7759="Carg xar"),MIN(IF(I7759="Carg FV",ABS(H7759),7.4),7.4,MAX(0,(0.9-M7759)*40)*0.95),0)</f>
        <v/>
      </c>
      <c r="K7759" s="12">
        <f>IF(I7759="V2H",MIN(MAX(0,H7759),7.4,MAX(0,(M7759-P7759)*40)*0.95),0)</f>
        <v/>
      </c>
      <c r="L7759" s="12">
        <f>IF(E7759=0,0,MAX(0,H7759-K7759))</f>
        <v/>
      </c>
      <c r="M7759" s="13">
        <f>M7758+J7758/40-IF(I7758="V2H",K7758/(0.95*40),0)-IF(E7759=0,IF(E7758=1,IF(D7759=1,30,40)*0.18/(2*40),0),0)-IF(E7759=1,IF(E7758=0,IF(D7759=1,30,40)*0.18/(2*40),0),0)</f>
        <v/>
      </c>
      <c r="N7759" s="14" t="n">
        <v>0.09</v>
      </c>
      <c r="O7759" s="15">
        <f>K7759*N7759</f>
        <v/>
      </c>
      <c r="P7759">
        <f>IF(E7759=0,0.3,IF(D7759=1,IF(C7759&gt;=Params!$B$13-3,IF(C7759&lt;Params!$B$13,Params!$B$20,0.3),0.3),IF(C7759&gt;=Params!$B$15-3,IF(C7759&lt;Params!$B$15,Params!$B$21,0.3),0.3)))</f>
        <v/>
      </c>
    </row>
    <row r="7760" ht="15" customHeight="1" s="1">
      <c r="A7760" s="9" t="n">
        <v>7757</v>
      </c>
      <c r="B7760" s="6" t="inlineStr">
        <is>
          <t>20/11</t>
        </is>
      </c>
      <c r="C7760" s="6" t="n">
        <v>4</v>
      </c>
      <c r="D7760" s="6" t="n">
        <v>0</v>
      </c>
      <c r="E7760" s="10">
        <f>IF(D7760=1, IF(OR(C7760&lt;10, C7760&gt;=15),1,0), IF(OR(C7760&lt;7, C7760&gt;=18),1,0))</f>
        <v/>
      </c>
      <c r="F7760" s="11" t="n">
        <v>3.956</v>
      </c>
      <c r="G7760" s="12">
        <f>0*8</f>
        <v/>
      </c>
      <c r="H7760" s="12">
        <f>F7760-G7760</f>
        <v/>
      </c>
      <c r="I7760" s="10">
        <f>IF(E7760=0,"Fora",IF(E7759=0,"Carg xar",IF(H7760&lt;0,IF(M7760&lt;0.9,"Carg FV","Stby"),IF(M7760&gt;P7760,"V2H",IF(M7760&lt;0.9,"Carg xar","Stby")))))</f>
        <v/>
      </c>
      <c r="J7760" s="12">
        <f>IF(OR(I7760="Carg FV",I7760="Carg xar"),MIN(IF(I7760="Carg FV",ABS(H7760),7.4),7.4,MAX(0,(0.9-M7760)*40)*0.95),0)</f>
        <v/>
      </c>
      <c r="K7760" s="12">
        <f>IF(I7760="V2H",MIN(MAX(0,H7760),7.4,MAX(0,(M7760-P7760)*40)*0.95),0)</f>
        <v/>
      </c>
      <c r="L7760" s="12">
        <f>IF(E7760=0,0,MAX(0,H7760-K7760))</f>
        <v/>
      </c>
      <c r="M7760" s="13">
        <f>M7759+J7759/40-IF(I7759="V2H",K7759/(0.95*40),0)-IF(E7760=0,IF(E7759=1,IF(D7760=1,30,40)*0.18/(2*40),0),0)-IF(E7760=1,IF(E7759=0,IF(D7760=1,30,40)*0.18/(2*40),0),0)</f>
        <v/>
      </c>
      <c r="N7760" s="14" t="n">
        <v>0.09</v>
      </c>
      <c r="O7760" s="15">
        <f>K7760*N7760</f>
        <v/>
      </c>
      <c r="P7760">
        <f>IF(E7760=0,0.3,IF(D7760=1,IF(C7760&gt;=Params!$B$13-3,IF(C7760&lt;Params!$B$13,Params!$B$20,0.3),0.3),IF(C7760&gt;=Params!$B$15-3,IF(C7760&lt;Params!$B$15,Params!$B$21,0.3),0.3)))</f>
        <v/>
      </c>
    </row>
    <row r="7761" ht="15" customHeight="1" s="1">
      <c r="A7761" s="9" t="n">
        <v>7758</v>
      </c>
      <c r="B7761" s="6" t="inlineStr">
        <is>
          <t>20/11</t>
        </is>
      </c>
      <c r="C7761" s="6" t="n">
        <v>5</v>
      </c>
      <c r="D7761" s="6" t="n">
        <v>0</v>
      </c>
      <c r="E7761" s="10">
        <f>IF(D7761=1, IF(OR(C7761&lt;10, C7761&gt;=15),1,0), IF(OR(C7761&lt;7, C7761&gt;=18),1,0))</f>
        <v/>
      </c>
      <c r="F7761" s="11" t="n">
        <v>4.158</v>
      </c>
      <c r="G7761" s="12">
        <f>0*8</f>
        <v/>
      </c>
      <c r="H7761" s="12">
        <f>F7761-G7761</f>
        <v/>
      </c>
      <c r="I7761" s="10">
        <f>IF(E7761=0,"Fora",IF(E7760=0,"Carg xar",IF(H7761&lt;0,IF(M7761&lt;0.9,"Carg FV","Stby"),IF(M7761&gt;P7761,"V2H",IF(M7761&lt;0.9,"Carg xar","Stby")))))</f>
        <v/>
      </c>
      <c r="J7761" s="12">
        <f>IF(OR(I7761="Carg FV",I7761="Carg xar"),MIN(IF(I7761="Carg FV",ABS(H7761),7.4),7.4,MAX(0,(0.9-M7761)*40)*0.95),0)</f>
        <v/>
      </c>
      <c r="K7761" s="12">
        <f>IF(I7761="V2H",MIN(MAX(0,H7761),7.4,MAX(0,(M7761-P7761)*40)*0.95),0)</f>
        <v/>
      </c>
      <c r="L7761" s="12">
        <f>IF(E7761=0,0,MAX(0,H7761-K7761))</f>
        <v/>
      </c>
      <c r="M7761" s="13">
        <f>M7760+J7760/40-IF(I7760="V2H",K7760/(0.95*40),0)-IF(E7761=0,IF(E7760=1,IF(D7761=1,30,40)*0.18/(2*40),0),0)-IF(E7761=1,IF(E7760=0,IF(D7761=1,30,40)*0.18/(2*40),0),0)</f>
        <v/>
      </c>
      <c r="N7761" s="14" t="n">
        <v>0.09</v>
      </c>
      <c r="O7761" s="15">
        <f>K7761*N7761</f>
        <v/>
      </c>
      <c r="P7761">
        <f>IF(E7761=0,0.3,IF(D7761=1,IF(C7761&gt;=Params!$B$13-3,IF(C7761&lt;Params!$B$13,Params!$B$20,0.3),0.3),IF(C7761&gt;=Params!$B$15-3,IF(C7761&lt;Params!$B$15,Params!$B$21,0.3),0.3)))</f>
        <v/>
      </c>
    </row>
    <row r="7762" ht="15" customHeight="1" s="1">
      <c r="A7762" s="9" t="n">
        <v>7759</v>
      </c>
      <c r="B7762" s="6" t="inlineStr">
        <is>
          <t>20/11</t>
        </is>
      </c>
      <c r="C7762" s="6" t="n">
        <v>6</v>
      </c>
      <c r="D7762" s="6" t="n">
        <v>0</v>
      </c>
      <c r="E7762" s="10">
        <f>IF(D7762=1, IF(OR(C7762&lt;10, C7762&gt;=15),1,0), IF(OR(C7762&lt;7, C7762&gt;=18),1,0))</f>
        <v/>
      </c>
      <c r="F7762" s="11" t="n">
        <v>3.992</v>
      </c>
      <c r="G7762" s="12">
        <f>0*8</f>
        <v/>
      </c>
      <c r="H7762" s="12">
        <f>F7762-G7762</f>
        <v/>
      </c>
      <c r="I7762" s="10">
        <f>IF(E7762=0,"Fora",IF(E7761=0,"Carg xar",IF(H7762&lt;0,IF(M7762&lt;0.9,"Carg FV","Stby"),IF(M7762&gt;P7762,"V2H",IF(M7762&lt;0.9,"Carg xar","Stby")))))</f>
        <v/>
      </c>
      <c r="J7762" s="12">
        <f>IF(OR(I7762="Carg FV",I7762="Carg xar"),MIN(IF(I7762="Carg FV",ABS(H7762),7.4),7.4,MAX(0,(0.9-M7762)*40)*0.95),0)</f>
        <v/>
      </c>
      <c r="K7762" s="12">
        <f>IF(I7762="V2H",MIN(MAX(0,H7762),7.4,MAX(0,(M7762-P7762)*40)*0.95),0)</f>
        <v/>
      </c>
      <c r="L7762" s="12">
        <f>IF(E7762=0,0,MAX(0,H7762-K7762))</f>
        <v/>
      </c>
      <c r="M7762" s="13">
        <f>M7761+J7761/40-IF(I7761="V2H",K7761/(0.95*40),0)-IF(E7762=0,IF(E7761=1,IF(D7762=1,30,40)*0.18/(2*40),0),0)-IF(E7762=1,IF(E7761=0,IF(D7762=1,30,40)*0.18/(2*40),0),0)</f>
        <v/>
      </c>
      <c r="N7762" s="14" t="n">
        <v>0.09</v>
      </c>
      <c r="O7762" s="15">
        <f>K7762*N7762</f>
        <v/>
      </c>
      <c r="P7762">
        <f>IF(E7762=0,0.3,IF(D7762=1,IF(C7762&gt;=Params!$B$13-3,IF(C7762&lt;Params!$B$13,Params!$B$20,0.3),0.3),IF(C7762&gt;=Params!$B$15-3,IF(C7762&lt;Params!$B$15,Params!$B$21,0.3),0.3)))</f>
        <v/>
      </c>
    </row>
    <row r="7763" ht="15" customHeight="1" s="1">
      <c r="A7763" s="9" t="n">
        <v>7760</v>
      </c>
      <c r="B7763" s="6" t="inlineStr">
        <is>
          <t>20/11</t>
        </is>
      </c>
      <c r="C7763" s="6" t="n">
        <v>7</v>
      </c>
      <c r="D7763" s="6" t="n">
        <v>0</v>
      </c>
      <c r="E7763" s="10">
        <f>IF(D7763=1, IF(OR(C7763&lt;10, C7763&gt;=15),1,0), IF(OR(C7763&lt;7, C7763&gt;=18),1,0))</f>
        <v/>
      </c>
      <c r="F7763" s="11" t="n">
        <v>2.831</v>
      </c>
      <c r="G7763" s="12">
        <f>0*8</f>
        <v/>
      </c>
      <c r="H7763" s="12">
        <f>F7763-G7763</f>
        <v/>
      </c>
      <c r="I7763" s="10">
        <f>IF(E7763=0,"Fora",IF(E7762=0,"Carg xar",IF(H7763&lt;0,IF(M7763&lt;0.9,"Carg FV","Stby"),IF(M7763&gt;P7763,"V2H",IF(M7763&lt;0.9,"Carg xar","Stby")))))</f>
        <v/>
      </c>
      <c r="J7763" s="12">
        <f>IF(OR(I7763="Carg FV",I7763="Carg xar"),MIN(IF(I7763="Carg FV",ABS(H7763),7.4),7.4,MAX(0,(0.9-M7763)*40)*0.95),0)</f>
        <v/>
      </c>
      <c r="K7763" s="12">
        <f>IF(I7763="V2H",MIN(MAX(0,H7763),7.4,MAX(0,(M7763-P7763)*40)*0.95),0)</f>
        <v/>
      </c>
      <c r="L7763" s="12">
        <f>IF(E7763=0,0,MAX(0,H7763-K7763))</f>
        <v/>
      </c>
      <c r="M7763" s="13">
        <f>M7762+J7762/40-IF(I7762="V2H",K7762/(0.95*40),0)-IF(E7763=0,IF(E7762=1,IF(D7763=1,30,40)*0.18/(2*40),0),0)-IF(E7763=1,IF(E7762=0,IF(D7763=1,30,40)*0.18/(2*40),0),0)</f>
        <v/>
      </c>
      <c r="N7763" s="14" t="n">
        <v>0.09</v>
      </c>
      <c r="O7763" s="15">
        <f>K7763*N7763</f>
        <v/>
      </c>
      <c r="P7763">
        <f>IF(E7763=0,0.3,IF(D7763=1,IF(C7763&gt;=Params!$B$13-3,IF(C7763&lt;Params!$B$13,Params!$B$20,0.3),0.3),IF(C7763&gt;=Params!$B$15-3,IF(C7763&lt;Params!$B$15,Params!$B$21,0.3),0.3)))</f>
        <v/>
      </c>
    </row>
    <row r="7764" ht="15" customHeight="1" s="1">
      <c r="A7764" s="9" t="n">
        <v>7761</v>
      </c>
      <c r="B7764" s="6" t="inlineStr">
        <is>
          <t>20/11</t>
        </is>
      </c>
      <c r="C7764" s="6" t="n">
        <v>8</v>
      </c>
      <c r="D7764" s="6" t="n">
        <v>0</v>
      </c>
      <c r="E7764" s="10">
        <f>IF(D7764=1, IF(OR(C7764&lt;10, C7764&gt;=15),1,0), IF(OR(C7764&lt;7, C7764&gt;=18),1,0))</f>
        <v/>
      </c>
      <c r="F7764" s="11" t="n">
        <v>2.343</v>
      </c>
      <c r="G7764" s="12">
        <f>0.08*8</f>
        <v/>
      </c>
      <c r="H7764" s="12">
        <f>F7764-G7764</f>
        <v/>
      </c>
      <c r="I7764" s="10">
        <f>IF(E7764=0,"Fora",IF(E7763=0,"Carg xar",IF(H7764&lt;0,IF(M7764&lt;0.9,"Carg FV","Stby"),IF(M7764&gt;P7764,"V2H",IF(M7764&lt;0.9,"Carg xar","Stby")))))</f>
        <v/>
      </c>
      <c r="J7764" s="12">
        <f>IF(OR(I7764="Carg FV",I7764="Carg xar"),MIN(IF(I7764="Carg FV",ABS(H7764),7.4),7.4,MAX(0,(0.9-M7764)*40)*0.95),0)</f>
        <v/>
      </c>
      <c r="K7764" s="12">
        <f>IF(I7764="V2H",MIN(MAX(0,H7764),7.4,MAX(0,(M7764-P7764)*40)*0.95),0)</f>
        <v/>
      </c>
      <c r="L7764" s="12">
        <f>IF(E7764=0,0,MAX(0,H7764-K7764))</f>
        <v/>
      </c>
      <c r="M7764" s="13">
        <f>M7763+J7763/40-IF(I7763="V2H",K7763/(0.95*40),0)-IF(E7764=0,IF(E7763=1,IF(D7764=1,30,40)*0.18/(2*40),0),0)-IF(E7764=1,IF(E7763=0,IF(D7764=1,30,40)*0.18/(2*40),0),0)</f>
        <v/>
      </c>
      <c r="N7764" s="14" t="n">
        <v>0.15</v>
      </c>
      <c r="O7764" s="15">
        <f>K7764*N7764</f>
        <v/>
      </c>
      <c r="P7764">
        <f>IF(E7764=0,0.3,IF(D7764=1,IF(C7764&gt;=Params!$B$13-3,IF(C7764&lt;Params!$B$13,Params!$B$20,0.3),0.3),IF(C7764&gt;=Params!$B$15-3,IF(C7764&lt;Params!$B$15,Params!$B$21,0.3),0.3)))</f>
        <v/>
      </c>
    </row>
    <row r="7765" ht="15" customHeight="1" s="1">
      <c r="A7765" s="9" t="n">
        <v>7762</v>
      </c>
      <c r="B7765" s="6" t="inlineStr">
        <is>
          <t>20/11</t>
        </is>
      </c>
      <c r="C7765" s="6" t="n">
        <v>9</v>
      </c>
      <c r="D7765" s="6" t="n">
        <v>0</v>
      </c>
      <c r="E7765" s="10">
        <f>IF(D7765=1, IF(OR(C7765&lt;10, C7765&gt;=15),1,0), IF(OR(C7765&lt;7, C7765&gt;=18),1,0))</f>
        <v/>
      </c>
      <c r="F7765" s="11" t="n">
        <v>2.291</v>
      </c>
      <c r="G7765" s="12">
        <f>0.22*8</f>
        <v/>
      </c>
      <c r="H7765" s="12">
        <f>F7765-G7765</f>
        <v/>
      </c>
      <c r="I7765" s="10">
        <f>IF(E7765=0,"Fora",IF(E7764=0,"Carg xar",IF(H7765&lt;0,IF(M7765&lt;0.9,"Carg FV","Stby"),IF(M7765&gt;P7765,"V2H",IF(M7765&lt;0.9,"Carg xar","Stby")))))</f>
        <v/>
      </c>
      <c r="J7765" s="12">
        <f>IF(OR(I7765="Carg FV",I7765="Carg xar"),MIN(IF(I7765="Carg FV",ABS(H7765),7.4),7.4,MAX(0,(0.9-M7765)*40)*0.95),0)</f>
        <v/>
      </c>
      <c r="K7765" s="12">
        <f>IF(I7765="V2H",MIN(MAX(0,H7765),7.4,MAX(0,(M7765-P7765)*40)*0.95),0)</f>
        <v/>
      </c>
      <c r="L7765" s="12">
        <f>IF(E7765=0,0,MAX(0,H7765-K7765))</f>
        <v/>
      </c>
      <c r="M7765" s="13">
        <f>M7764+J7764/40-IF(I7764="V2H",K7764/(0.95*40),0)-IF(E7765=0,IF(E7764=1,IF(D7765=1,30,40)*0.18/(2*40),0),0)-IF(E7765=1,IF(E7764=0,IF(D7765=1,30,40)*0.18/(2*40),0),0)</f>
        <v/>
      </c>
      <c r="N7765" s="14" t="n">
        <v>0.15</v>
      </c>
      <c r="O7765" s="15">
        <f>K7765*N7765</f>
        <v/>
      </c>
      <c r="P7765">
        <f>IF(E7765=0,0.3,IF(D7765=1,IF(C7765&gt;=Params!$B$13-3,IF(C7765&lt;Params!$B$13,Params!$B$20,0.3),0.3),IF(C7765&gt;=Params!$B$15-3,IF(C7765&lt;Params!$B$15,Params!$B$21,0.3),0.3)))</f>
        <v/>
      </c>
    </row>
    <row r="7766" ht="15" customHeight="1" s="1">
      <c r="A7766" s="9" t="n">
        <v>7763</v>
      </c>
      <c r="B7766" s="6" t="inlineStr">
        <is>
          <t>20/11</t>
        </is>
      </c>
      <c r="C7766" s="6" t="n">
        <v>10</v>
      </c>
      <c r="D7766" s="6" t="n">
        <v>0</v>
      </c>
      <c r="E7766" s="10">
        <f>IF(D7766=1, IF(OR(C7766&lt;10, C7766&gt;=15),1,0), IF(OR(C7766&lt;7, C7766&gt;=18),1,0))</f>
        <v/>
      </c>
      <c r="F7766" s="11" t="n">
        <v>1.24</v>
      </c>
      <c r="G7766" s="12">
        <f>0.4*8</f>
        <v/>
      </c>
      <c r="H7766" s="12">
        <f>F7766-G7766</f>
        <v/>
      </c>
      <c r="I7766" s="10">
        <f>IF(E7766=0,"Fora",IF(E7765=0,"Carg xar",IF(H7766&lt;0,IF(M7766&lt;0.9,"Carg FV","Stby"),IF(M7766&gt;P7766,"V2H",IF(M7766&lt;0.9,"Carg xar","Stby")))))</f>
        <v/>
      </c>
      <c r="J7766" s="12">
        <f>IF(OR(I7766="Carg FV",I7766="Carg xar"),MIN(IF(I7766="Carg FV",ABS(H7766),7.4),7.4,MAX(0,(0.9-M7766)*40)*0.95),0)</f>
        <v/>
      </c>
      <c r="K7766" s="12">
        <f>IF(I7766="V2H",MIN(MAX(0,H7766),7.4,MAX(0,(M7766-P7766)*40)*0.95),0)</f>
        <v/>
      </c>
      <c r="L7766" s="12">
        <f>IF(E7766=0,0,MAX(0,H7766-K7766))</f>
        <v/>
      </c>
      <c r="M7766" s="13">
        <f>M7765+J7765/40-IF(I7765="V2H",K7765/(0.95*40),0)-IF(E7766=0,IF(E7765=1,IF(D7766=1,30,40)*0.18/(2*40),0),0)-IF(E7766=1,IF(E7765=0,IF(D7766=1,30,40)*0.18/(2*40),0),0)</f>
        <v/>
      </c>
      <c r="N7766" s="14" t="n">
        <v>0.2</v>
      </c>
      <c r="O7766" s="15">
        <f>K7766*N7766</f>
        <v/>
      </c>
      <c r="P7766">
        <f>IF(E7766=0,0.3,IF(D7766=1,IF(C7766&gt;=Params!$B$13-3,IF(C7766&lt;Params!$B$13,Params!$B$20,0.3),0.3),IF(C7766&gt;=Params!$B$15-3,IF(C7766&lt;Params!$B$15,Params!$B$21,0.3),0.3)))</f>
        <v/>
      </c>
    </row>
    <row r="7767" ht="15" customHeight="1" s="1">
      <c r="A7767" s="9" t="n">
        <v>7764</v>
      </c>
      <c r="B7767" s="6" t="inlineStr">
        <is>
          <t>20/11</t>
        </is>
      </c>
      <c r="C7767" s="6" t="n">
        <v>11</v>
      </c>
      <c r="D7767" s="6" t="n">
        <v>0</v>
      </c>
      <c r="E7767" s="10">
        <f>IF(D7767=1, IF(OR(C7767&lt;10, C7767&gt;=15),1,0), IF(OR(C7767&lt;7, C7767&gt;=18),1,0))</f>
        <v/>
      </c>
      <c r="F7767" s="11" t="n">
        <v>0</v>
      </c>
      <c r="G7767" s="12">
        <f>0.52*8</f>
        <v/>
      </c>
      <c r="H7767" s="12">
        <f>F7767-G7767</f>
        <v/>
      </c>
      <c r="I7767" s="10">
        <f>IF(E7767=0,"Fora",IF(E7766=0,"Carg xar",IF(H7767&lt;0,IF(M7767&lt;0.9,"Carg FV","Stby"),IF(M7767&gt;P7767,"V2H",IF(M7767&lt;0.9,"Carg xar","Stby")))))</f>
        <v/>
      </c>
      <c r="J7767" s="12">
        <f>IF(OR(I7767="Carg FV",I7767="Carg xar"),MIN(IF(I7767="Carg FV",ABS(H7767),7.4),7.4,MAX(0,(0.9-M7767)*40)*0.95),0)</f>
        <v/>
      </c>
      <c r="K7767" s="12">
        <f>IF(I7767="V2H",MIN(MAX(0,H7767),7.4,MAX(0,(M7767-P7767)*40)*0.95),0)</f>
        <v/>
      </c>
      <c r="L7767" s="12">
        <f>IF(E7767=0,0,MAX(0,H7767-K7767))</f>
        <v/>
      </c>
      <c r="M7767" s="13">
        <f>M7766+J7766/40-IF(I7766="V2H",K7766/(0.95*40),0)-IF(E7767=0,IF(E7766=1,IF(D7767=1,30,40)*0.18/(2*40),0),0)-IF(E7767=1,IF(E7766=0,IF(D7767=1,30,40)*0.18/(2*40),0),0)</f>
        <v/>
      </c>
      <c r="N7767" s="14" t="n">
        <v>0.2</v>
      </c>
      <c r="O7767" s="15">
        <f>K7767*N7767</f>
        <v/>
      </c>
      <c r="P7767">
        <f>IF(E7767=0,0.3,IF(D7767=1,IF(C7767&gt;=Params!$B$13-3,IF(C7767&lt;Params!$B$13,Params!$B$20,0.3),0.3),IF(C7767&gt;=Params!$B$15-3,IF(C7767&lt;Params!$B$15,Params!$B$21,0.3),0.3)))</f>
        <v/>
      </c>
    </row>
    <row r="7768" ht="15" customHeight="1" s="1">
      <c r="A7768" s="9" t="n">
        <v>7765</v>
      </c>
      <c r="B7768" s="6" t="inlineStr">
        <is>
          <t>20/11</t>
        </is>
      </c>
      <c r="C7768" s="6" t="n">
        <v>12</v>
      </c>
      <c r="D7768" s="6" t="n">
        <v>0</v>
      </c>
      <c r="E7768" s="10">
        <f>IF(D7768=1, IF(OR(C7768&lt;10, C7768&gt;=15),1,0), IF(OR(C7768&lt;7, C7768&gt;=18),1,0))</f>
        <v/>
      </c>
      <c r="F7768" s="11" t="n">
        <v>0</v>
      </c>
      <c r="G7768" s="12">
        <f>0.58*8</f>
        <v/>
      </c>
      <c r="H7768" s="12">
        <f>F7768-G7768</f>
        <v/>
      </c>
      <c r="I7768" s="10">
        <f>IF(E7768=0,"Fora",IF(E7767=0,"Carg xar",IF(H7768&lt;0,IF(M7768&lt;0.9,"Carg FV","Stby"),IF(M7768&gt;P7768,"V2H",IF(M7768&lt;0.9,"Carg xar","Stby")))))</f>
        <v/>
      </c>
      <c r="J7768" s="12">
        <f>IF(OR(I7768="Carg FV",I7768="Carg xar"),MIN(IF(I7768="Carg FV",ABS(H7768),7.4),7.4,MAX(0,(0.9-M7768)*40)*0.95),0)</f>
        <v/>
      </c>
      <c r="K7768" s="12">
        <f>IF(I7768="V2H",MIN(MAX(0,H7768),7.4,MAX(0,(M7768-P7768)*40)*0.95),0)</f>
        <v/>
      </c>
      <c r="L7768" s="12">
        <f>IF(E7768=0,0,MAX(0,H7768-K7768))</f>
        <v/>
      </c>
      <c r="M7768" s="13">
        <f>M7767+J7767/40-IF(I7767="V2H",K7767/(0.95*40),0)-IF(E7768=0,IF(E7767=1,IF(D7768=1,30,40)*0.18/(2*40),0),0)-IF(E7768=1,IF(E7767=0,IF(D7768=1,30,40)*0.18/(2*40),0),0)</f>
        <v/>
      </c>
      <c r="N7768" s="14" t="n">
        <v>0.2</v>
      </c>
      <c r="O7768" s="15">
        <f>K7768*N7768</f>
        <v/>
      </c>
      <c r="P7768">
        <f>IF(E7768=0,0.3,IF(D7768=1,IF(C7768&gt;=Params!$B$13-3,IF(C7768&lt;Params!$B$13,Params!$B$20,0.3),0.3),IF(C7768&gt;=Params!$B$15-3,IF(C7768&lt;Params!$B$15,Params!$B$21,0.3),0.3)))</f>
        <v/>
      </c>
    </row>
    <row r="7769" ht="15" customHeight="1" s="1">
      <c r="A7769" s="9" t="n">
        <v>7766</v>
      </c>
      <c r="B7769" s="6" t="inlineStr">
        <is>
          <t>20/11</t>
        </is>
      </c>
      <c r="C7769" s="6" t="n">
        <v>13</v>
      </c>
      <c r="D7769" s="6" t="n">
        <v>0</v>
      </c>
      <c r="E7769" s="10">
        <f>IF(D7769=1, IF(OR(C7769&lt;10, C7769&gt;=15),1,0), IF(OR(C7769&lt;7, C7769&gt;=18),1,0))</f>
        <v/>
      </c>
      <c r="F7769" s="11" t="n">
        <v>0</v>
      </c>
      <c r="G7769" s="12">
        <f>0.55*8</f>
        <v/>
      </c>
      <c r="H7769" s="12">
        <f>F7769-G7769</f>
        <v/>
      </c>
      <c r="I7769" s="10">
        <f>IF(E7769=0,"Fora",IF(E7768=0,"Carg xar",IF(H7769&lt;0,IF(M7769&lt;0.9,"Carg FV","Stby"),IF(M7769&gt;P7769,"V2H",IF(M7769&lt;0.9,"Carg xar","Stby")))))</f>
        <v/>
      </c>
      <c r="J7769" s="12">
        <f>IF(OR(I7769="Carg FV",I7769="Carg xar"),MIN(IF(I7769="Carg FV",ABS(H7769),7.4),7.4,MAX(0,(0.9-M7769)*40)*0.95),0)</f>
        <v/>
      </c>
      <c r="K7769" s="12">
        <f>IF(I7769="V2H",MIN(MAX(0,H7769),7.4,MAX(0,(M7769-P7769)*40)*0.95),0)</f>
        <v/>
      </c>
      <c r="L7769" s="12">
        <f>IF(E7769=0,0,MAX(0,H7769-K7769))</f>
        <v/>
      </c>
      <c r="M7769" s="13">
        <f>M7768+J7768/40-IF(I7768="V2H",K7768/(0.95*40),0)-IF(E7769=0,IF(E7768=1,IF(D7769=1,30,40)*0.18/(2*40),0),0)-IF(E7769=1,IF(E7768=0,IF(D7769=1,30,40)*0.18/(2*40),0),0)</f>
        <v/>
      </c>
      <c r="N7769" s="14" t="n">
        <v>0.2</v>
      </c>
      <c r="O7769" s="15">
        <f>K7769*N7769</f>
        <v/>
      </c>
      <c r="P7769">
        <f>IF(E7769=0,0.3,IF(D7769=1,IF(C7769&gt;=Params!$B$13-3,IF(C7769&lt;Params!$B$13,Params!$B$20,0.3),0.3),IF(C7769&gt;=Params!$B$15-3,IF(C7769&lt;Params!$B$15,Params!$B$21,0.3),0.3)))</f>
        <v/>
      </c>
    </row>
    <row r="7770" ht="15" customHeight="1" s="1">
      <c r="A7770" s="9" t="n">
        <v>7767</v>
      </c>
      <c r="B7770" s="6" t="inlineStr">
        <is>
          <t>20/11</t>
        </is>
      </c>
      <c r="C7770" s="6" t="n">
        <v>14</v>
      </c>
      <c r="D7770" s="6" t="n">
        <v>0</v>
      </c>
      <c r="E7770" s="10">
        <f>IF(D7770=1, IF(OR(C7770&lt;10, C7770&gt;=15),1,0), IF(OR(C7770&lt;7, C7770&gt;=18),1,0))</f>
        <v/>
      </c>
      <c r="F7770" s="11" t="n">
        <v>0</v>
      </c>
      <c r="G7770" s="12">
        <f>0.42*8</f>
        <v/>
      </c>
      <c r="H7770" s="12">
        <f>F7770-G7770</f>
        <v/>
      </c>
      <c r="I7770" s="10">
        <f>IF(E7770=0,"Fora",IF(E7769=0,"Carg xar",IF(H7770&lt;0,IF(M7770&lt;0.9,"Carg FV","Stby"),IF(M7770&gt;P7770,"V2H",IF(M7770&lt;0.9,"Carg xar","Stby")))))</f>
        <v/>
      </c>
      <c r="J7770" s="12">
        <f>IF(OR(I7770="Carg FV",I7770="Carg xar"),MIN(IF(I7770="Carg FV",ABS(H7770),7.4),7.4,MAX(0,(0.9-M7770)*40)*0.95),0)</f>
        <v/>
      </c>
      <c r="K7770" s="12">
        <f>IF(I7770="V2H",MIN(MAX(0,H7770),7.4,MAX(0,(M7770-P7770)*40)*0.95),0)</f>
        <v/>
      </c>
      <c r="L7770" s="12">
        <f>IF(E7770=0,0,MAX(0,H7770-K7770))</f>
        <v/>
      </c>
      <c r="M7770" s="13">
        <f>M7769+J7769/40-IF(I7769="V2H",K7769/(0.95*40),0)-IF(E7770=0,IF(E7769=1,IF(D7770=1,30,40)*0.18/(2*40),0),0)-IF(E7770=1,IF(E7769=0,IF(D7770=1,30,40)*0.18/(2*40),0),0)</f>
        <v/>
      </c>
      <c r="N7770" s="14" t="n">
        <v>0.15</v>
      </c>
      <c r="O7770" s="15">
        <f>K7770*N7770</f>
        <v/>
      </c>
      <c r="P7770">
        <f>IF(E7770=0,0.3,IF(D7770=1,IF(C7770&gt;=Params!$B$13-3,IF(C7770&lt;Params!$B$13,Params!$B$20,0.3),0.3),IF(C7770&gt;=Params!$B$15-3,IF(C7770&lt;Params!$B$15,Params!$B$21,0.3),0.3)))</f>
        <v/>
      </c>
    </row>
    <row r="7771" ht="15" customHeight="1" s="1">
      <c r="A7771" s="9" t="n">
        <v>7768</v>
      </c>
      <c r="B7771" s="6" t="inlineStr">
        <is>
          <t>20/11</t>
        </is>
      </c>
      <c r="C7771" s="6" t="n">
        <v>15</v>
      </c>
      <c r="D7771" s="6" t="n">
        <v>0</v>
      </c>
      <c r="E7771" s="10">
        <f>IF(D7771=1, IF(OR(C7771&lt;10, C7771&gt;=15),1,0), IF(OR(C7771&lt;7, C7771&gt;=18),1,0))</f>
        <v/>
      </c>
      <c r="F7771" s="11" t="n">
        <v>1.017</v>
      </c>
      <c r="G7771" s="12">
        <f>0.25*8</f>
        <v/>
      </c>
      <c r="H7771" s="12">
        <f>F7771-G7771</f>
        <v/>
      </c>
      <c r="I7771" s="10">
        <f>IF(E7771=0,"Fora",IF(E7770=0,"Carg xar",IF(H7771&lt;0,IF(M7771&lt;0.9,"Carg FV","Stby"),IF(M7771&gt;P7771,"V2H",IF(M7771&lt;0.9,"Carg xar","Stby")))))</f>
        <v/>
      </c>
      <c r="J7771" s="12">
        <f>IF(OR(I7771="Carg FV",I7771="Carg xar"),MIN(IF(I7771="Carg FV",ABS(H7771),7.4),7.4,MAX(0,(0.9-M7771)*40)*0.95),0)</f>
        <v/>
      </c>
      <c r="K7771" s="12">
        <f>IF(I7771="V2H",MIN(MAX(0,H7771),7.4,MAX(0,(M7771-P7771)*40)*0.95),0)</f>
        <v/>
      </c>
      <c r="L7771" s="12">
        <f>IF(E7771=0,0,MAX(0,H7771-K7771))</f>
        <v/>
      </c>
      <c r="M7771" s="13">
        <f>M7770+J7770/40-IF(I7770="V2H",K7770/(0.95*40),0)-IF(E7771=0,IF(E7770=1,IF(D7771=1,30,40)*0.18/(2*40),0),0)-IF(E7771=1,IF(E7770=0,IF(D7771=1,30,40)*0.18/(2*40),0),0)</f>
        <v/>
      </c>
      <c r="N7771" s="14" t="n">
        <v>0.15</v>
      </c>
      <c r="O7771" s="15">
        <f>K7771*N7771</f>
        <v/>
      </c>
      <c r="P7771">
        <f>IF(E7771=0,0.3,IF(D7771=1,IF(C7771&gt;=Params!$B$13-3,IF(C7771&lt;Params!$B$13,Params!$B$20,0.3),0.3),IF(C7771&gt;=Params!$B$15-3,IF(C7771&lt;Params!$B$15,Params!$B$21,0.3),0.3)))</f>
        <v/>
      </c>
    </row>
    <row r="7772" ht="15" customHeight="1" s="1">
      <c r="A7772" s="9" t="n">
        <v>7769</v>
      </c>
      <c r="B7772" s="6" t="inlineStr">
        <is>
          <t>20/11</t>
        </is>
      </c>
      <c r="C7772" s="6" t="n">
        <v>16</v>
      </c>
      <c r="D7772" s="6" t="n">
        <v>0</v>
      </c>
      <c r="E7772" s="10">
        <f>IF(D7772=1, IF(OR(C7772&lt;10, C7772&gt;=15),1,0), IF(OR(C7772&lt;7, C7772&gt;=18),1,0))</f>
        <v/>
      </c>
      <c r="F7772" s="11" t="n">
        <v>3.064</v>
      </c>
      <c r="G7772" s="12">
        <f>0.08*8</f>
        <v/>
      </c>
      <c r="H7772" s="12">
        <f>F7772-G7772</f>
        <v/>
      </c>
      <c r="I7772" s="10">
        <f>IF(E7772=0,"Fora",IF(E7771=0,"Carg xar",IF(H7772&lt;0,IF(M7772&lt;0.9,"Carg FV","Stby"),IF(M7772&gt;P7772,"V2H",IF(M7772&lt;0.9,"Carg xar","Stby")))))</f>
        <v/>
      </c>
      <c r="J7772" s="12">
        <f>IF(OR(I7772="Carg FV",I7772="Carg xar"),MIN(IF(I7772="Carg FV",ABS(H7772),7.4),7.4,MAX(0,(0.9-M7772)*40)*0.95),0)</f>
        <v/>
      </c>
      <c r="K7772" s="12">
        <f>IF(I7772="V2H",MIN(MAX(0,H7772),7.4,MAX(0,(M7772-P7772)*40)*0.95),0)</f>
        <v/>
      </c>
      <c r="L7772" s="12">
        <f>IF(E7772=0,0,MAX(0,H7772-K7772))</f>
        <v/>
      </c>
      <c r="M7772" s="13">
        <f>M7771+J7771/40-IF(I7771="V2H",K7771/(0.95*40),0)-IF(E7772=0,IF(E7771=1,IF(D7772=1,30,40)*0.18/(2*40),0),0)-IF(E7772=1,IF(E7771=0,IF(D7772=1,30,40)*0.18/(2*40),0),0)</f>
        <v/>
      </c>
      <c r="N7772" s="14" t="n">
        <v>0.15</v>
      </c>
      <c r="O7772" s="15">
        <f>K7772*N7772</f>
        <v/>
      </c>
      <c r="P7772">
        <f>IF(E7772=0,0.3,IF(D7772=1,IF(C7772&gt;=Params!$B$13-3,IF(C7772&lt;Params!$B$13,Params!$B$20,0.3),0.3),IF(C7772&gt;=Params!$B$15-3,IF(C7772&lt;Params!$B$15,Params!$B$21,0.3),0.3)))</f>
        <v/>
      </c>
    </row>
    <row r="7773" ht="15" customHeight="1" s="1">
      <c r="A7773" s="9" t="n">
        <v>7770</v>
      </c>
      <c r="B7773" s="6" t="inlineStr">
        <is>
          <t>20/11</t>
        </is>
      </c>
      <c r="C7773" s="6" t="n">
        <v>17</v>
      </c>
      <c r="D7773" s="6" t="n">
        <v>0</v>
      </c>
      <c r="E7773" s="10">
        <f>IF(D7773=1, IF(OR(C7773&lt;10, C7773&gt;=15),1,0), IF(OR(C7773&lt;7, C7773&gt;=18),1,0))</f>
        <v/>
      </c>
      <c r="F7773" s="11" t="n">
        <v>2.731</v>
      </c>
      <c r="G7773" s="12">
        <f>0*8</f>
        <v/>
      </c>
      <c r="H7773" s="12">
        <f>F7773-G7773</f>
        <v/>
      </c>
      <c r="I7773" s="10">
        <f>IF(E7773=0,"Fora",IF(E7772=0,"Carg xar",IF(H7773&lt;0,IF(M7773&lt;0.9,"Carg FV","Stby"),IF(M7773&gt;P7773,"V2H",IF(M7773&lt;0.9,"Carg xar","Stby")))))</f>
        <v/>
      </c>
      <c r="J7773" s="12">
        <f>IF(OR(I7773="Carg FV",I7773="Carg xar"),MIN(IF(I7773="Carg FV",ABS(H7773),7.4),7.4,MAX(0,(0.9-M7773)*40)*0.95),0)</f>
        <v/>
      </c>
      <c r="K7773" s="12">
        <f>IF(I7773="V2H",MIN(MAX(0,H7773),7.4,MAX(0,(M7773-P7773)*40)*0.95),0)</f>
        <v/>
      </c>
      <c r="L7773" s="12">
        <f>IF(E7773=0,0,MAX(0,H7773-K7773))</f>
        <v/>
      </c>
      <c r="M7773" s="13">
        <f>M7772+J7772/40-IF(I7772="V2H",K7772/(0.95*40),0)-IF(E7773=0,IF(E7772=1,IF(D7773=1,30,40)*0.18/(2*40),0),0)-IF(E7773=1,IF(E7772=0,IF(D7773=1,30,40)*0.18/(2*40),0),0)</f>
        <v/>
      </c>
      <c r="N7773" s="14" t="n">
        <v>0.15</v>
      </c>
      <c r="O7773" s="15">
        <f>K7773*N7773</f>
        <v/>
      </c>
      <c r="P7773">
        <f>IF(E7773=0,0.3,IF(D7773=1,IF(C7773&gt;=Params!$B$13-3,IF(C7773&lt;Params!$B$13,Params!$B$20,0.3),0.3),IF(C7773&gt;=Params!$B$15-3,IF(C7773&lt;Params!$B$15,Params!$B$21,0.3),0.3)))</f>
        <v/>
      </c>
    </row>
    <row r="7774" ht="15" customHeight="1" s="1">
      <c r="A7774" s="9" t="n">
        <v>7771</v>
      </c>
      <c r="B7774" s="6" t="inlineStr">
        <is>
          <t>20/11</t>
        </is>
      </c>
      <c r="C7774" s="6" t="n">
        <v>18</v>
      </c>
      <c r="D7774" s="6" t="n">
        <v>0</v>
      </c>
      <c r="E7774" s="10">
        <f>IF(D7774=1, IF(OR(C7774&lt;10, C7774&gt;=15),1,0), IF(OR(C7774&lt;7, C7774&gt;=18),1,0))</f>
        <v/>
      </c>
      <c r="F7774" s="11" t="n">
        <v>3.452</v>
      </c>
      <c r="G7774" s="12">
        <f>0*8</f>
        <v/>
      </c>
      <c r="H7774" s="12">
        <f>F7774-G7774</f>
        <v/>
      </c>
      <c r="I7774" s="10">
        <f>IF(E7774=0,"Fora",IF(E7773=0,"Carg xar",IF(H7774&lt;0,IF(M7774&lt;0.9,"Carg FV","Stby"),IF(M7774&gt;P7774,"V2H",IF(M7774&lt;0.9,"Carg xar","Stby")))))</f>
        <v/>
      </c>
      <c r="J7774" s="12">
        <f>IF(OR(I7774="Carg FV",I7774="Carg xar"),MIN(IF(I7774="Carg FV",ABS(H7774),7.4),7.4,MAX(0,(0.9-M7774)*40)*0.95),0)</f>
        <v/>
      </c>
      <c r="K7774" s="12">
        <f>IF(I7774="V2H",MIN(MAX(0,H7774),7.4,MAX(0,(M7774-P7774)*40)*0.95),0)</f>
        <v/>
      </c>
      <c r="L7774" s="12">
        <f>IF(E7774=0,0,MAX(0,H7774-K7774))</f>
        <v/>
      </c>
      <c r="M7774" s="13">
        <f>M7773+J7773/40-IF(I7773="V2H",K7773/(0.95*40),0)-IF(E7774=0,IF(E7773=1,IF(D7774=1,30,40)*0.18/(2*40),0),0)-IF(E7774=1,IF(E7773=0,IF(D7774=1,30,40)*0.18/(2*40),0),0)</f>
        <v/>
      </c>
      <c r="N7774" s="14" t="n">
        <v>0.2</v>
      </c>
      <c r="O7774" s="15">
        <f>K7774*N7774</f>
        <v/>
      </c>
      <c r="P7774">
        <f>IF(E7774=0,0.3,IF(D7774=1,IF(C7774&gt;=Params!$B$13-3,IF(C7774&lt;Params!$B$13,Params!$B$20,0.3),0.3),IF(C7774&gt;=Params!$B$15-3,IF(C7774&lt;Params!$B$15,Params!$B$21,0.3),0.3)))</f>
        <v/>
      </c>
    </row>
    <row r="7775" ht="15" customHeight="1" s="1">
      <c r="A7775" s="9" t="n">
        <v>7772</v>
      </c>
      <c r="B7775" s="6" t="inlineStr">
        <is>
          <t>20/11</t>
        </is>
      </c>
      <c r="C7775" s="6" t="n">
        <v>19</v>
      </c>
      <c r="D7775" s="6" t="n">
        <v>0</v>
      </c>
      <c r="E7775" s="10">
        <f>IF(D7775=1, IF(OR(C7775&lt;10, C7775&gt;=15),1,0), IF(OR(C7775&lt;7, C7775&gt;=18),1,0))</f>
        <v/>
      </c>
      <c r="F7775" s="11" t="n">
        <v>2.762</v>
      </c>
      <c r="G7775" s="12">
        <f>0*8</f>
        <v/>
      </c>
      <c r="H7775" s="12">
        <f>F7775-G7775</f>
        <v/>
      </c>
      <c r="I7775" s="10">
        <f>IF(E7775=0,"Fora",IF(E7774=0,"Carg xar",IF(H7775&lt;0,IF(M7775&lt;0.9,"Carg FV","Stby"),IF(M7775&gt;P7775,"V2H",IF(M7775&lt;0.9,"Carg xar","Stby")))))</f>
        <v/>
      </c>
      <c r="J7775" s="12">
        <f>IF(OR(I7775="Carg FV",I7775="Carg xar"),MIN(IF(I7775="Carg FV",ABS(H7775),7.4),7.4,MAX(0,(0.9-M7775)*40)*0.95),0)</f>
        <v/>
      </c>
      <c r="K7775" s="12">
        <f>IF(I7775="V2H",MIN(MAX(0,H7775),7.4,MAX(0,(M7775-P7775)*40)*0.95),0)</f>
        <v/>
      </c>
      <c r="L7775" s="12">
        <f>IF(E7775=0,0,MAX(0,H7775-K7775))</f>
        <v/>
      </c>
      <c r="M7775" s="13">
        <f>M7774+J7774/40-IF(I7774="V2H",K7774/(0.95*40),0)-IF(E7775=0,IF(E7774=1,IF(D7775=1,30,40)*0.18/(2*40),0),0)-IF(E7775=1,IF(E7774=0,IF(D7775=1,30,40)*0.18/(2*40),0),0)</f>
        <v/>
      </c>
      <c r="N7775" s="14" t="n">
        <v>0.2</v>
      </c>
      <c r="O7775" s="15">
        <f>K7775*N7775</f>
        <v/>
      </c>
      <c r="P7775">
        <f>IF(E7775=0,0.3,IF(D7775=1,IF(C7775&gt;=Params!$B$13-3,IF(C7775&lt;Params!$B$13,Params!$B$20,0.3),0.3),IF(C7775&gt;=Params!$B$15-3,IF(C7775&lt;Params!$B$15,Params!$B$21,0.3),0.3)))</f>
        <v/>
      </c>
    </row>
    <row r="7776" ht="15" customHeight="1" s="1">
      <c r="A7776" s="9" t="n">
        <v>7773</v>
      </c>
      <c r="B7776" s="6" t="inlineStr">
        <is>
          <t>20/11</t>
        </is>
      </c>
      <c r="C7776" s="6" t="n">
        <v>20</v>
      </c>
      <c r="D7776" s="6" t="n">
        <v>0</v>
      </c>
      <c r="E7776" s="10">
        <f>IF(D7776=1, IF(OR(C7776&lt;10, C7776&gt;=15),1,0), IF(OR(C7776&lt;7, C7776&gt;=18),1,0))</f>
        <v/>
      </c>
      <c r="F7776" s="11" t="n">
        <v>3.254</v>
      </c>
      <c r="G7776" s="12">
        <f>0*8</f>
        <v/>
      </c>
      <c r="H7776" s="12">
        <f>F7776-G7776</f>
        <v/>
      </c>
      <c r="I7776" s="10">
        <f>IF(E7776=0,"Fora",IF(E7775=0,"Carg xar",IF(H7776&lt;0,IF(M7776&lt;0.9,"Carg FV","Stby"),IF(M7776&gt;P7776,"V2H",IF(M7776&lt;0.9,"Carg xar","Stby")))))</f>
        <v/>
      </c>
      <c r="J7776" s="12">
        <f>IF(OR(I7776="Carg FV",I7776="Carg xar"),MIN(IF(I7776="Carg FV",ABS(H7776),7.4),7.4,MAX(0,(0.9-M7776)*40)*0.95),0)</f>
        <v/>
      </c>
      <c r="K7776" s="12">
        <f>IF(I7776="V2H",MIN(MAX(0,H7776),7.4,MAX(0,(M7776-P7776)*40)*0.95),0)</f>
        <v/>
      </c>
      <c r="L7776" s="12">
        <f>IF(E7776=0,0,MAX(0,H7776-K7776))</f>
        <v/>
      </c>
      <c r="M7776" s="13">
        <f>M7775+J7775/40-IF(I7775="V2H",K7775/(0.95*40),0)-IF(E7776=0,IF(E7775=1,IF(D7776=1,30,40)*0.18/(2*40),0),0)-IF(E7776=1,IF(E7775=0,IF(D7776=1,30,40)*0.18/(2*40),0),0)</f>
        <v/>
      </c>
      <c r="N7776" s="14" t="n">
        <v>0.2</v>
      </c>
      <c r="O7776" s="15">
        <f>K7776*N7776</f>
        <v/>
      </c>
      <c r="P7776">
        <f>IF(E7776=0,0.3,IF(D7776=1,IF(C7776&gt;=Params!$B$13-3,IF(C7776&lt;Params!$B$13,Params!$B$20,0.3),0.3),IF(C7776&gt;=Params!$B$15-3,IF(C7776&lt;Params!$B$15,Params!$B$21,0.3),0.3)))</f>
        <v/>
      </c>
    </row>
    <row r="7777" ht="15" customHeight="1" s="1">
      <c r="A7777" s="9" t="n">
        <v>7774</v>
      </c>
      <c r="B7777" s="6" t="inlineStr">
        <is>
          <t>20/11</t>
        </is>
      </c>
      <c r="C7777" s="6" t="n">
        <v>21</v>
      </c>
      <c r="D7777" s="6" t="n">
        <v>0</v>
      </c>
      <c r="E7777" s="10">
        <f>IF(D7777=1, IF(OR(C7777&lt;10, C7777&gt;=15),1,0), IF(OR(C7777&lt;7, C7777&gt;=18),1,0))</f>
        <v/>
      </c>
      <c r="F7777" s="11" t="n">
        <v>3.43</v>
      </c>
      <c r="G7777" s="12">
        <f>0*8</f>
        <v/>
      </c>
      <c r="H7777" s="12">
        <f>F7777-G7777</f>
        <v/>
      </c>
      <c r="I7777" s="10">
        <f>IF(E7777=0,"Fora",IF(E7776=0,"Carg xar",IF(H7777&lt;0,IF(M7777&lt;0.9,"Carg FV","Stby"),IF(M7777&gt;P7777,"V2H",IF(M7777&lt;0.9,"Carg xar","Stby")))))</f>
        <v/>
      </c>
      <c r="J7777" s="12">
        <f>IF(OR(I7777="Carg FV",I7777="Carg xar"),MIN(IF(I7777="Carg FV",ABS(H7777),7.4),7.4,MAX(0,(0.9-M7777)*40)*0.95),0)</f>
        <v/>
      </c>
      <c r="K7777" s="12">
        <f>IF(I7777="V2H",MIN(MAX(0,H7777),7.4,MAX(0,(M7777-P7777)*40)*0.95),0)</f>
        <v/>
      </c>
      <c r="L7777" s="12">
        <f>IF(E7777=0,0,MAX(0,H7777-K7777))</f>
        <v/>
      </c>
      <c r="M7777" s="13">
        <f>M7776+J7776/40-IF(I7776="V2H",K7776/(0.95*40),0)-IF(E7777=0,IF(E7776=1,IF(D7777=1,30,40)*0.18/(2*40),0),0)-IF(E7777=1,IF(E7776=0,IF(D7777=1,30,40)*0.18/(2*40),0),0)</f>
        <v/>
      </c>
      <c r="N7777" s="14" t="n">
        <v>0.2</v>
      </c>
      <c r="O7777" s="15">
        <f>K7777*N7777</f>
        <v/>
      </c>
      <c r="P7777">
        <f>IF(E7777=0,0.3,IF(D7777=1,IF(C7777&gt;=Params!$B$13-3,IF(C7777&lt;Params!$B$13,Params!$B$20,0.3),0.3),IF(C7777&gt;=Params!$B$15-3,IF(C7777&lt;Params!$B$15,Params!$B$21,0.3),0.3)))</f>
        <v/>
      </c>
    </row>
    <row r="7778" ht="15" customHeight="1" s="1">
      <c r="A7778" s="9" t="n">
        <v>7775</v>
      </c>
      <c r="B7778" s="6" t="inlineStr">
        <is>
          <t>20/11</t>
        </is>
      </c>
      <c r="C7778" s="6" t="n">
        <v>22</v>
      </c>
      <c r="D7778" s="6" t="n">
        <v>0</v>
      </c>
      <c r="E7778" s="10">
        <f>IF(D7778=1, IF(OR(C7778&lt;10, C7778&gt;=15),1,0), IF(OR(C7778&lt;7, C7778&gt;=18),1,0))</f>
        <v/>
      </c>
      <c r="F7778" s="11" t="n">
        <v>3.249</v>
      </c>
      <c r="G7778" s="12">
        <f>0*8</f>
        <v/>
      </c>
      <c r="H7778" s="12">
        <f>F7778-G7778</f>
        <v/>
      </c>
      <c r="I7778" s="10">
        <f>IF(E7778=0,"Fora",IF(E7777=0,"Carg xar",IF(H7778&lt;0,IF(M7778&lt;0.9,"Carg FV","Stby"),IF(M7778&gt;P7778,"V2H",IF(M7778&lt;0.9,"Carg xar","Stby")))))</f>
        <v/>
      </c>
      <c r="J7778" s="12">
        <f>IF(OR(I7778="Carg FV",I7778="Carg xar"),MIN(IF(I7778="Carg FV",ABS(H7778),7.4),7.4,MAX(0,(0.9-M7778)*40)*0.95),0)</f>
        <v/>
      </c>
      <c r="K7778" s="12">
        <f>IF(I7778="V2H",MIN(MAX(0,H7778),7.4,MAX(0,(M7778-P7778)*40)*0.95),0)</f>
        <v/>
      </c>
      <c r="L7778" s="12">
        <f>IF(E7778=0,0,MAX(0,H7778-K7778))</f>
        <v/>
      </c>
      <c r="M7778" s="13">
        <f>M7777+J7777/40-IF(I7777="V2H",K7777/(0.95*40),0)-IF(E7778=0,IF(E7777=1,IF(D7778=1,30,40)*0.18/(2*40),0),0)-IF(E7778=1,IF(E7777=0,IF(D7778=1,30,40)*0.18/(2*40),0),0)</f>
        <v/>
      </c>
      <c r="N7778" s="14" t="n">
        <v>0.15</v>
      </c>
      <c r="O7778" s="15">
        <f>K7778*N7778</f>
        <v/>
      </c>
      <c r="P7778">
        <f>IF(E7778=0,0.3,IF(D7778=1,IF(C7778&gt;=Params!$B$13-3,IF(C7778&lt;Params!$B$13,Params!$B$20,0.3),0.3),IF(C7778&gt;=Params!$B$15-3,IF(C7778&lt;Params!$B$15,Params!$B$21,0.3),0.3)))</f>
        <v/>
      </c>
    </row>
    <row r="7779" ht="15" customHeight="1" s="1">
      <c r="A7779" s="9" t="n">
        <v>7776</v>
      </c>
      <c r="B7779" s="6" t="inlineStr">
        <is>
          <t>20/11</t>
        </is>
      </c>
      <c r="C7779" s="6" t="n">
        <v>23</v>
      </c>
      <c r="D7779" s="6" t="n">
        <v>0</v>
      </c>
      <c r="E7779" s="10">
        <f>IF(D7779=1, IF(OR(C7779&lt;10, C7779&gt;=15),1,0), IF(OR(C7779&lt;7, C7779&gt;=18),1,0))</f>
        <v/>
      </c>
      <c r="F7779" s="11" t="n">
        <v>2.839</v>
      </c>
      <c r="G7779" s="12">
        <f>0*8</f>
        <v/>
      </c>
      <c r="H7779" s="12">
        <f>F7779-G7779</f>
        <v/>
      </c>
      <c r="I7779" s="10">
        <f>IF(E7779=0,"Fora",IF(E7778=0,"Carg xar",IF(H7779&lt;0,IF(M7779&lt;0.9,"Carg FV","Stby"),IF(M7779&gt;P7779,"V2H",IF(M7779&lt;0.9,"Carg xar","Stby")))))</f>
        <v/>
      </c>
      <c r="J7779" s="12">
        <f>IF(OR(I7779="Carg FV",I7779="Carg xar"),MIN(IF(I7779="Carg FV",ABS(H7779),7.4),7.4,MAX(0,(0.9-M7779)*40)*0.95),0)</f>
        <v/>
      </c>
      <c r="K7779" s="12">
        <f>IF(I7779="V2H",MIN(MAX(0,H7779),7.4,MAX(0,(M7779-P7779)*40)*0.95),0)</f>
        <v/>
      </c>
      <c r="L7779" s="12">
        <f>IF(E7779=0,0,MAX(0,H7779-K7779))</f>
        <v/>
      </c>
      <c r="M7779" s="13">
        <f>M7778+J7778/40-IF(I7778="V2H",K7778/(0.95*40),0)-IF(E7779=0,IF(E7778=1,IF(D7779=1,30,40)*0.18/(2*40),0),0)-IF(E7779=1,IF(E7778=0,IF(D7779=1,30,40)*0.18/(2*40),0),0)</f>
        <v/>
      </c>
      <c r="N7779" s="14" t="n">
        <v>0.15</v>
      </c>
      <c r="O7779" s="15">
        <f>K7779*N7779</f>
        <v/>
      </c>
      <c r="P7779">
        <f>IF(E7779=0,0.3,IF(D7779=1,IF(C7779&gt;=Params!$B$13-3,IF(C7779&lt;Params!$B$13,Params!$B$20,0.3),0.3),IF(C7779&gt;=Params!$B$15-3,IF(C7779&lt;Params!$B$15,Params!$B$21,0.3),0.3)))</f>
        <v/>
      </c>
    </row>
    <row r="7780" ht="15" customHeight="1" s="1">
      <c r="A7780" s="9" t="n">
        <v>7777</v>
      </c>
      <c r="B7780" s="6" t="inlineStr">
        <is>
          <t>21/11</t>
        </is>
      </c>
      <c r="C7780" s="6" t="n">
        <v>0</v>
      </c>
      <c r="D7780" s="6" t="n">
        <v>0</v>
      </c>
      <c r="E7780" s="10">
        <f>IF(D7780=1, IF(OR(C7780&lt;10, C7780&gt;=15),1,0), IF(OR(C7780&lt;7, C7780&gt;=18),1,0))</f>
        <v/>
      </c>
      <c r="F7780" s="11" t="n">
        <v>3.227</v>
      </c>
      <c r="G7780" s="12">
        <f>0*8</f>
        <v/>
      </c>
      <c r="H7780" s="12">
        <f>F7780-G7780</f>
        <v/>
      </c>
      <c r="I7780" s="10">
        <f>IF(E7780=0,"Fora",IF(E7779=0,"Carg xar",IF(H7780&lt;0,IF(M7780&lt;0.9,"Carg FV","Stby"),IF(M7780&gt;P7780,"V2H",IF(M7780&lt;0.9,"Carg xar","Stby")))))</f>
        <v/>
      </c>
      <c r="J7780" s="12">
        <f>IF(OR(I7780="Carg FV",I7780="Carg xar"),MIN(IF(I7780="Carg FV",ABS(H7780),7.4),7.4,MAX(0,(0.9-M7780)*40)*0.95),0)</f>
        <v/>
      </c>
      <c r="K7780" s="12">
        <f>IF(I7780="V2H",MIN(MAX(0,H7780),7.4,MAX(0,(M7780-P7780)*40)*0.95),0)</f>
        <v/>
      </c>
      <c r="L7780" s="12">
        <f>IF(E7780=0,0,MAX(0,H7780-K7780))</f>
        <v/>
      </c>
      <c r="M7780" s="13">
        <f>M7779+J7779/40-IF(I7779="V2H",K7779/(0.95*40),0)-IF(E7780=0,IF(E7779=1,IF(D7780=1,30,40)*0.18/(2*40),0),0)-IF(E7780=1,IF(E7779=0,IF(D7780=1,30,40)*0.18/(2*40),0),0)</f>
        <v/>
      </c>
      <c r="N7780" s="14" t="n">
        <v>0.09</v>
      </c>
      <c r="O7780" s="15">
        <f>K7780*N7780</f>
        <v/>
      </c>
      <c r="P7780">
        <f>IF(E7780=0,0.3,IF(D7780=1,IF(C7780&gt;=Params!$B$13-3,IF(C7780&lt;Params!$B$13,Params!$B$20,0.3),0.3),IF(C7780&gt;=Params!$B$15-3,IF(C7780&lt;Params!$B$15,Params!$B$21,0.3),0.3)))</f>
        <v/>
      </c>
    </row>
    <row r="7781" ht="15" customHeight="1" s="1">
      <c r="A7781" s="9" t="n">
        <v>7778</v>
      </c>
      <c r="B7781" s="6" t="inlineStr">
        <is>
          <t>21/11</t>
        </is>
      </c>
      <c r="C7781" s="6" t="n">
        <v>1</v>
      </c>
      <c r="D7781" s="6" t="n">
        <v>0</v>
      </c>
      <c r="E7781" s="10">
        <f>IF(D7781=1, IF(OR(C7781&lt;10, C7781&gt;=15),1,0), IF(OR(C7781&lt;7, C7781&gt;=18),1,0))</f>
        <v/>
      </c>
      <c r="F7781" s="11" t="n">
        <v>2.308</v>
      </c>
      <c r="G7781" s="12">
        <f>0*8</f>
        <v/>
      </c>
      <c r="H7781" s="12">
        <f>F7781-G7781</f>
        <v/>
      </c>
      <c r="I7781" s="10">
        <f>IF(E7781=0,"Fora",IF(E7780=0,"Carg xar",IF(H7781&lt;0,IF(M7781&lt;0.9,"Carg FV","Stby"),IF(M7781&gt;P7781,"V2H",IF(M7781&lt;0.9,"Carg xar","Stby")))))</f>
        <v/>
      </c>
      <c r="J7781" s="12">
        <f>IF(OR(I7781="Carg FV",I7781="Carg xar"),MIN(IF(I7781="Carg FV",ABS(H7781),7.4),7.4,MAX(0,(0.9-M7781)*40)*0.95),0)</f>
        <v/>
      </c>
      <c r="K7781" s="12">
        <f>IF(I7781="V2H",MIN(MAX(0,H7781),7.4,MAX(0,(M7781-P7781)*40)*0.95),0)</f>
        <v/>
      </c>
      <c r="L7781" s="12">
        <f>IF(E7781=0,0,MAX(0,H7781-K7781))</f>
        <v/>
      </c>
      <c r="M7781" s="13">
        <f>M7780+J7780/40-IF(I7780="V2H",K7780/(0.95*40),0)-IF(E7781=0,IF(E7780=1,IF(D7781=1,30,40)*0.18/(2*40),0),0)-IF(E7781=1,IF(E7780=0,IF(D7781=1,30,40)*0.18/(2*40),0),0)</f>
        <v/>
      </c>
      <c r="N7781" s="14" t="n">
        <v>0.09</v>
      </c>
      <c r="O7781" s="15">
        <f>K7781*N7781</f>
        <v/>
      </c>
      <c r="P7781">
        <f>IF(E7781=0,0.3,IF(D7781=1,IF(C7781&gt;=Params!$B$13-3,IF(C7781&lt;Params!$B$13,Params!$B$20,0.3),0.3),IF(C7781&gt;=Params!$B$15-3,IF(C7781&lt;Params!$B$15,Params!$B$21,0.3),0.3)))</f>
        <v/>
      </c>
    </row>
    <row r="7782" ht="15" customHeight="1" s="1">
      <c r="A7782" s="9" t="n">
        <v>7779</v>
      </c>
      <c r="B7782" s="6" t="inlineStr">
        <is>
          <t>21/11</t>
        </is>
      </c>
      <c r="C7782" s="6" t="n">
        <v>2</v>
      </c>
      <c r="D7782" s="6" t="n">
        <v>0</v>
      </c>
      <c r="E7782" s="10">
        <f>IF(D7782=1, IF(OR(C7782&lt;10, C7782&gt;=15),1,0), IF(OR(C7782&lt;7, C7782&gt;=18),1,0))</f>
        <v/>
      </c>
      <c r="F7782" s="11" t="n">
        <v>1.82</v>
      </c>
      <c r="G7782" s="12">
        <f>0*8</f>
        <v/>
      </c>
      <c r="H7782" s="12">
        <f>F7782-G7782</f>
        <v/>
      </c>
      <c r="I7782" s="10">
        <f>IF(E7782=0,"Fora",IF(E7781=0,"Carg xar",IF(H7782&lt;0,IF(M7782&lt;0.9,"Carg FV","Stby"),IF(M7782&gt;P7782,"V2H",IF(M7782&lt;0.9,"Carg xar","Stby")))))</f>
        <v/>
      </c>
      <c r="J7782" s="12">
        <f>IF(OR(I7782="Carg FV",I7782="Carg xar"),MIN(IF(I7782="Carg FV",ABS(H7782),7.4),7.4,MAX(0,(0.9-M7782)*40)*0.95),0)</f>
        <v/>
      </c>
      <c r="K7782" s="12">
        <f>IF(I7782="V2H",MIN(MAX(0,H7782),7.4,MAX(0,(M7782-P7782)*40)*0.95),0)</f>
        <v/>
      </c>
      <c r="L7782" s="12">
        <f>IF(E7782=0,0,MAX(0,H7782-K7782))</f>
        <v/>
      </c>
      <c r="M7782" s="13">
        <f>M7781+J7781/40-IF(I7781="V2H",K7781/(0.95*40),0)-IF(E7782=0,IF(E7781=1,IF(D7782=1,30,40)*0.18/(2*40),0),0)-IF(E7782=1,IF(E7781=0,IF(D7782=1,30,40)*0.18/(2*40),0),0)</f>
        <v/>
      </c>
      <c r="N7782" s="14" t="n">
        <v>0.09</v>
      </c>
      <c r="O7782" s="15">
        <f>K7782*N7782</f>
        <v/>
      </c>
      <c r="P7782">
        <f>IF(E7782=0,0.3,IF(D7782=1,IF(C7782&gt;=Params!$B$13-3,IF(C7782&lt;Params!$B$13,Params!$B$20,0.3),0.3),IF(C7782&gt;=Params!$B$15-3,IF(C7782&lt;Params!$B$15,Params!$B$21,0.3),0.3)))</f>
        <v/>
      </c>
    </row>
    <row r="7783" ht="15" customHeight="1" s="1">
      <c r="A7783" s="9" t="n">
        <v>7780</v>
      </c>
      <c r="B7783" s="6" t="inlineStr">
        <is>
          <t>21/11</t>
        </is>
      </c>
      <c r="C7783" s="6" t="n">
        <v>3</v>
      </c>
      <c r="D7783" s="6" t="n">
        <v>0</v>
      </c>
      <c r="E7783" s="10">
        <f>IF(D7783=1, IF(OR(C7783&lt;10, C7783&gt;=15),1,0), IF(OR(C7783&lt;7, C7783&gt;=18),1,0))</f>
        <v/>
      </c>
      <c r="F7783" s="11" t="n">
        <v>2.032</v>
      </c>
      <c r="G7783" s="12">
        <f>0*8</f>
        <v/>
      </c>
      <c r="H7783" s="12">
        <f>F7783-G7783</f>
        <v/>
      </c>
      <c r="I7783" s="10">
        <f>IF(E7783=0,"Fora",IF(E7782=0,"Carg xar",IF(H7783&lt;0,IF(M7783&lt;0.9,"Carg FV","Stby"),IF(M7783&gt;P7783,"V2H",IF(M7783&lt;0.9,"Carg xar","Stby")))))</f>
        <v/>
      </c>
      <c r="J7783" s="12">
        <f>IF(OR(I7783="Carg FV",I7783="Carg xar"),MIN(IF(I7783="Carg FV",ABS(H7783),7.4),7.4,MAX(0,(0.9-M7783)*40)*0.95),0)</f>
        <v/>
      </c>
      <c r="K7783" s="12">
        <f>IF(I7783="V2H",MIN(MAX(0,H7783),7.4,MAX(0,(M7783-P7783)*40)*0.95),0)</f>
        <v/>
      </c>
      <c r="L7783" s="12">
        <f>IF(E7783=0,0,MAX(0,H7783-K7783))</f>
        <v/>
      </c>
      <c r="M7783" s="13">
        <f>M7782+J7782/40-IF(I7782="V2H",K7782/(0.95*40),0)-IF(E7783=0,IF(E7782=1,IF(D7783=1,30,40)*0.18/(2*40),0),0)-IF(E7783=1,IF(E7782=0,IF(D7783=1,30,40)*0.18/(2*40),0),0)</f>
        <v/>
      </c>
      <c r="N7783" s="14" t="n">
        <v>0.09</v>
      </c>
      <c r="O7783" s="15">
        <f>K7783*N7783</f>
        <v/>
      </c>
      <c r="P7783">
        <f>IF(E7783=0,0.3,IF(D7783=1,IF(C7783&gt;=Params!$B$13-3,IF(C7783&lt;Params!$B$13,Params!$B$20,0.3),0.3),IF(C7783&gt;=Params!$B$15-3,IF(C7783&lt;Params!$B$15,Params!$B$21,0.3),0.3)))</f>
        <v/>
      </c>
    </row>
    <row r="7784" ht="15" customHeight="1" s="1">
      <c r="A7784" s="9" t="n">
        <v>7781</v>
      </c>
      <c r="B7784" s="6" t="inlineStr">
        <is>
          <t>21/11</t>
        </is>
      </c>
      <c r="C7784" s="6" t="n">
        <v>4</v>
      </c>
      <c r="D7784" s="6" t="n">
        <v>0</v>
      </c>
      <c r="E7784" s="10">
        <f>IF(D7784=1, IF(OR(C7784&lt;10, C7784&gt;=15),1,0), IF(OR(C7784&lt;7, C7784&gt;=18),1,0))</f>
        <v/>
      </c>
      <c r="F7784" s="11" t="n">
        <v>3.225</v>
      </c>
      <c r="G7784" s="12">
        <f>0*8</f>
        <v/>
      </c>
      <c r="H7784" s="12">
        <f>F7784-G7784</f>
        <v/>
      </c>
      <c r="I7784" s="10">
        <f>IF(E7784=0,"Fora",IF(E7783=0,"Carg xar",IF(H7784&lt;0,IF(M7784&lt;0.9,"Carg FV","Stby"),IF(M7784&gt;P7784,"V2H",IF(M7784&lt;0.9,"Carg xar","Stby")))))</f>
        <v/>
      </c>
      <c r="J7784" s="12">
        <f>IF(OR(I7784="Carg FV",I7784="Carg xar"),MIN(IF(I7784="Carg FV",ABS(H7784),7.4),7.4,MAX(0,(0.9-M7784)*40)*0.95),0)</f>
        <v/>
      </c>
      <c r="K7784" s="12">
        <f>IF(I7784="V2H",MIN(MAX(0,H7784),7.4,MAX(0,(M7784-P7784)*40)*0.95),0)</f>
        <v/>
      </c>
      <c r="L7784" s="12">
        <f>IF(E7784=0,0,MAX(0,H7784-K7784))</f>
        <v/>
      </c>
      <c r="M7784" s="13">
        <f>M7783+J7783/40-IF(I7783="V2H",K7783/(0.95*40),0)-IF(E7784=0,IF(E7783=1,IF(D7784=1,30,40)*0.18/(2*40),0),0)-IF(E7784=1,IF(E7783=0,IF(D7784=1,30,40)*0.18/(2*40),0),0)</f>
        <v/>
      </c>
      <c r="N7784" s="14" t="n">
        <v>0.09</v>
      </c>
      <c r="O7784" s="15">
        <f>K7784*N7784</f>
        <v/>
      </c>
      <c r="P7784">
        <f>IF(E7784=0,0.3,IF(D7784=1,IF(C7784&gt;=Params!$B$13-3,IF(C7784&lt;Params!$B$13,Params!$B$20,0.3),0.3),IF(C7784&gt;=Params!$B$15-3,IF(C7784&lt;Params!$B$15,Params!$B$21,0.3),0.3)))</f>
        <v/>
      </c>
    </row>
    <row r="7785" ht="15" customHeight="1" s="1">
      <c r="A7785" s="9" t="n">
        <v>7782</v>
      </c>
      <c r="B7785" s="6" t="inlineStr">
        <is>
          <t>21/11</t>
        </is>
      </c>
      <c r="C7785" s="6" t="n">
        <v>5</v>
      </c>
      <c r="D7785" s="6" t="n">
        <v>0</v>
      </c>
      <c r="E7785" s="10">
        <f>IF(D7785=1, IF(OR(C7785&lt;10, C7785&gt;=15),1,0), IF(OR(C7785&lt;7, C7785&gt;=18),1,0))</f>
        <v/>
      </c>
      <c r="F7785" s="11" t="n">
        <v>3.612</v>
      </c>
      <c r="G7785" s="12">
        <f>0*8</f>
        <v/>
      </c>
      <c r="H7785" s="12">
        <f>F7785-G7785</f>
        <v/>
      </c>
      <c r="I7785" s="10">
        <f>IF(E7785=0,"Fora",IF(E7784=0,"Carg xar",IF(H7785&lt;0,IF(M7785&lt;0.9,"Carg FV","Stby"),IF(M7785&gt;P7785,"V2H",IF(M7785&lt;0.9,"Carg xar","Stby")))))</f>
        <v/>
      </c>
      <c r="J7785" s="12">
        <f>IF(OR(I7785="Carg FV",I7785="Carg xar"),MIN(IF(I7785="Carg FV",ABS(H7785),7.4),7.4,MAX(0,(0.9-M7785)*40)*0.95),0)</f>
        <v/>
      </c>
      <c r="K7785" s="12">
        <f>IF(I7785="V2H",MIN(MAX(0,H7785),7.4,MAX(0,(M7785-P7785)*40)*0.95),0)</f>
        <v/>
      </c>
      <c r="L7785" s="12">
        <f>IF(E7785=0,0,MAX(0,H7785-K7785))</f>
        <v/>
      </c>
      <c r="M7785" s="13">
        <f>M7784+J7784/40-IF(I7784="V2H",K7784/(0.95*40),0)-IF(E7785=0,IF(E7784=1,IF(D7785=1,30,40)*0.18/(2*40),0),0)-IF(E7785=1,IF(E7784=0,IF(D7785=1,30,40)*0.18/(2*40),0),0)</f>
        <v/>
      </c>
      <c r="N7785" s="14" t="n">
        <v>0.09</v>
      </c>
      <c r="O7785" s="15">
        <f>K7785*N7785</f>
        <v/>
      </c>
      <c r="P7785">
        <f>IF(E7785=0,0.3,IF(D7785=1,IF(C7785&gt;=Params!$B$13-3,IF(C7785&lt;Params!$B$13,Params!$B$20,0.3),0.3),IF(C7785&gt;=Params!$B$15-3,IF(C7785&lt;Params!$B$15,Params!$B$21,0.3),0.3)))</f>
        <v/>
      </c>
    </row>
    <row r="7786" ht="15" customHeight="1" s="1">
      <c r="A7786" s="9" t="n">
        <v>7783</v>
      </c>
      <c r="B7786" s="6" t="inlineStr">
        <is>
          <t>21/11</t>
        </is>
      </c>
      <c r="C7786" s="6" t="n">
        <v>6</v>
      </c>
      <c r="D7786" s="6" t="n">
        <v>0</v>
      </c>
      <c r="E7786" s="10">
        <f>IF(D7786=1, IF(OR(C7786&lt;10, C7786&gt;=15),1,0), IF(OR(C7786&lt;7, C7786&gt;=18),1,0))</f>
        <v/>
      </c>
      <c r="F7786" s="11" t="n">
        <v>4.165</v>
      </c>
      <c r="G7786" s="12">
        <f>0*8</f>
        <v/>
      </c>
      <c r="H7786" s="12">
        <f>F7786-G7786</f>
        <v/>
      </c>
      <c r="I7786" s="10">
        <f>IF(E7786=0,"Fora",IF(E7785=0,"Carg xar",IF(H7786&lt;0,IF(M7786&lt;0.9,"Carg FV","Stby"),IF(M7786&gt;P7786,"V2H",IF(M7786&lt;0.9,"Carg xar","Stby")))))</f>
        <v/>
      </c>
      <c r="J7786" s="12">
        <f>IF(OR(I7786="Carg FV",I7786="Carg xar"),MIN(IF(I7786="Carg FV",ABS(H7786),7.4),7.4,MAX(0,(0.9-M7786)*40)*0.95),0)</f>
        <v/>
      </c>
      <c r="K7786" s="12">
        <f>IF(I7786="V2H",MIN(MAX(0,H7786),7.4,MAX(0,(M7786-P7786)*40)*0.95),0)</f>
        <v/>
      </c>
      <c r="L7786" s="12">
        <f>IF(E7786=0,0,MAX(0,H7786-K7786))</f>
        <v/>
      </c>
      <c r="M7786" s="13">
        <f>M7785+J7785/40-IF(I7785="V2H",K7785/(0.95*40),0)-IF(E7786=0,IF(E7785=1,IF(D7786=1,30,40)*0.18/(2*40),0),0)-IF(E7786=1,IF(E7785=0,IF(D7786=1,30,40)*0.18/(2*40),0),0)</f>
        <v/>
      </c>
      <c r="N7786" s="14" t="n">
        <v>0.09</v>
      </c>
      <c r="O7786" s="15">
        <f>K7786*N7786</f>
        <v/>
      </c>
      <c r="P7786">
        <f>IF(E7786=0,0.3,IF(D7786=1,IF(C7786&gt;=Params!$B$13-3,IF(C7786&lt;Params!$B$13,Params!$B$20,0.3),0.3),IF(C7786&gt;=Params!$B$15-3,IF(C7786&lt;Params!$B$15,Params!$B$21,0.3),0.3)))</f>
        <v/>
      </c>
    </row>
    <row r="7787" ht="15" customHeight="1" s="1">
      <c r="A7787" s="9" t="n">
        <v>7784</v>
      </c>
      <c r="B7787" s="6" t="inlineStr">
        <is>
          <t>21/11</t>
        </is>
      </c>
      <c r="C7787" s="6" t="n">
        <v>7</v>
      </c>
      <c r="D7787" s="6" t="n">
        <v>0</v>
      </c>
      <c r="E7787" s="10">
        <f>IF(D7787=1, IF(OR(C7787&lt;10, C7787&gt;=15),1,0), IF(OR(C7787&lt;7, C7787&gt;=18),1,0))</f>
        <v/>
      </c>
      <c r="F7787" s="11" t="n">
        <v>4.582</v>
      </c>
      <c r="G7787" s="12">
        <f>0*8</f>
        <v/>
      </c>
      <c r="H7787" s="12">
        <f>F7787-G7787</f>
        <v/>
      </c>
      <c r="I7787" s="10">
        <f>IF(E7787=0,"Fora",IF(E7786=0,"Carg xar",IF(H7787&lt;0,IF(M7787&lt;0.9,"Carg FV","Stby"),IF(M7787&gt;P7787,"V2H",IF(M7787&lt;0.9,"Carg xar","Stby")))))</f>
        <v/>
      </c>
      <c r="J7787" s="12">
        <f>IF(OR(I7787="Carg FV",I7787="Carg xar"),MIN(IF(I7787="Carg FV",ABS(H7787),7.4),7.4,MAX(0,(0.9-M7787)*40)*0.95),0)</f>
        <v/>
      </c>
      <c r="K7787" s="12">
        <f>IF(I7787="V2H",MIN(MAX(0,H7787),7.4,MAX(0,(M7787-P7787)*40)*0.95),0)</f>
        <v/>
      </c>
      <c r="L7787" s="12">
        <f>IF(E7787=0,0,MAX(0,H7787-K7787))</f>
        <v/>
      </c>
      <c r="M7787" s="13">
        <f>M7786+J7786/40-IF(I7786="V2H",K7786/(0.95*40),0)-IF(E7787=0,IF(E7786=1,IF(D7787=1,30,40)*0.18/(2*40),0),0)-IF(E7787=1,IF(E7786=0,IF(D7787=1,30,40)*0.18/(2*40),0),0)</f>
        <v/>
      </c>
      <c r="N7787" s="14" t="n">
        <v>0.09</v>
      </c>
      <c r="O7787" s="15">
        <f>K7787*N7787</f>
        <v/>
      </c>
      <c r="P7787">
        <f>IF(E7787=0,0.3,IF(D7787=1,IF(C7787&gt;=Params!$B$13-3,IF(C7787&lt;Params!$B$13,Params!$B$20,0.3),0.3),IF(C7787&gt;=Params!$B$15-3,IF(C7787&lt;Params!$B$15,Params!$B$21,0.3),0.3)))</f>
        <v/>
      </c>
    </row>
    <row r="7788" ht="15" customHeight="1" s="1">
      <c r="A7788" s="9" t="n">
        <v>7785</v>
      </c>
      <c r="B7788" s="6" t="inlineStr">
        <is>
          <t>21/11</t>
        </is>
      </c>
      <c r="C7788" s="6" t="n">
        <v>8</v>
      </c>
      <c r="D7788" s="6" t="n">
        <v>0</v>
      </c>
      <c r="E7788" s="10">
        <f>IF(D7788=1, IF(OR(C7788&lt;10, C7788&gt;=15),1,0), IF(OR(C7788&lt;7, C7788&gt;=18),1,0))</f>
        <v/>
      </c>
      <c r="F7788" s="11" t="n">
        <v>4.452</v>
      </c>
      <c r="G7788" s="12">
        <f>0.08*8</f>
        <v/>
      </c>
      <c r="H7788" s="12">
        <f>F7788-G7788</f>
        <v/>
      </c>
      <c r="I7788" s="10">
        <f>IF(E7788=0,"Fora",IF(E7787=0,"Carg xar",IF(H7788&lt;0,IF(M7788&lt;0.9,"Carg FV","Stby"),IF(M7788&gt;P7788,"V2H",IF(M7788&lt;0.9,"Carg xar","Stby")))))</f>
        <v/>
      </c>
      <c r="J7788" s="12">
        <f>IF(OR(I7788="Carg FV",I7788="Carg xar"),MIN(IF(I7788="Carg FV",ABS(H7788),7.4),7.4,MAX(0,(0.9-M7788)*40)*0.95),0)</f>
        <v/>
      </c>
      <c r="K7788" s="12">
        <f>IF(I7788="V2H",MIN(MAX(0,H7788),7.4,MAX(0,(M7788-P7788)*40)*0.95),0)</f>
        <v/>
      </c>
      <c r="L7788" s="12">
        <f>IF(E7788=0,0,MAX(0,H7788-K7788))</f>
        <v/>
      </c>
      <c r="M7788" s="13">
        <f>M7787+J7787/40-IF(I7787="V2H",K7787/(0.95*40),0)-IF(E7788=0,IF(E7787=1,IF(D7788=1,30,40)*0.18/(2*40),0),0)-IF(E7788=1,IF(E7787=0,IF(D7788=1,30,40)*0.18/(2*40),0),0)</f>
        <v/>
      </c>
      <c r="N7788" s="14" t="n">
        <v>0.15</v>
      </c>
      <c r="O7788" s="15">
        <f>K7788*N7788</f>
        <v/>
      </c>
      <c r="P7788">
        <f>IF(E7788=0,0.3,IF(D7788=1,IF(C7788&gt;=Params!$B$13-3,IF(C7788&lt;Params!$B$13,Params!$B$20,0.3),0.3),IF(C7788&gt;=Params!$B$15-3,IF(C7788&lt;Params!$B$15,Params!$B$21,0.3),0.3)))</f>
        <v/>
      </c>
    </row>
    <row r="7789" ht="15" customHeight="1" s="1">
      <c r="A7789" s="9" t="n">
        <v>7786</v>
      </c>
      <c r="B7789" s="6" t="inlineStr">
        <is>
          <t>21/11</t>
        </is>
      </c>
      <c r="C7789" s="6" t="n">
        <v>9</v>
      </c>
      <c r="D7789" s="6" t="n">
        <v>0</v>
      </c>
      <c r="E7789" s="10">
        <f>IF(D7789=1, IF(OR(C7789&lt;10, C7789&gt;=15),1,0), IF(OR(C7789&lt;7, C7789&gt;=18),1,0))</f>
        <v/>
      </c>
      <c r="F7789" s="11" t="n">
        <v>2.416</v>
      </c>
      <c r="G7789" s="12">
        <f>0.22*8</f>
        <v/>
      </c>
      <c r="H7789" s="12">
        <f>F7789-G7789</f>
        <v/>
      </c>
      <c r="I7789" s="10">
        <f>IF(E7789=0,"Fora",IF(E7788=0,"Carg xar",IF(H7789&lt;0,IF(M7789&lt;0.9,"Carg FV","Stby"),IF(M7789&gt;P7789,"V2H",IF(M7789&lt;0.9,"Carg xar","Stby")))))</f>
        <v/>
      </c>
      <c r="J7789" s="12">
        <f>IF(OR(I7789="Carg FV",I7789="Carg xar"),MIN(IF(I7789="Carg FV",ABS(H7789),7.4),7.4,MAX(0,(0.9-M7789)*40)*0.95),0)</f>
        <v/>
      </c>
      <c r="K7789" s="12">
        <f>IF(I7789="V2H",MIN(MAX(0,H7789),7.4,MAX(0,(M7789-P7789)*40)*0.95),0)</f>
        <v/>
      </c>
      <c r="L7789" s="12">
        <f>IF(E7789=0,0,MAX(0,H7789-K7789))</f>
        <v/>
      </c>
      <c r="M7789" s="13">
        <f>M7788+J7788/40-IF(I7788="V2H",K7788/(0.95*40),0)-IF(E7789=0,IF(E7788=1,IF(D7789=1,30,40)*0.18/(2*40),0),0)-IF(E7789=1,IF(E7788=0,IF(D7789=1,30,40)*0.18/(2*40),0),0)</f>
        <v/>
      </c>
      <c r="N7789" s="14" t="n">
        <v>0.15</v>
      </c>
      <c r="O7789" s="15">
        <f>K7789*N7789</f>
        <v/>
      </c>
      <c r="P7789">
        <f>IF(E7789=0,0.3,IF(D7789=1,IF(C7789&gt;=Params!$B$13-3,IF(C7789&lt;Params!$B$13,Params!$B$20,0.3),0.3),IF(C7789&gt;=Params!$B$15-3,IF(C7789&lt;Params!$B$15,Params!$B$21,0.3),0.3)))</f>
        <v/>
      </c>
    </row>
    <row r="7790" ht="15" customHeight="1" s="1">
      <c r="A7790" s="9" t="n">
        <v>7787</v>
      </c>
      <c r="B7790" s="6" t="inlineStr">
        <is>
          <t>21/11</t>
        </is>
      </c>
      <c r="C7790" s="6" t="n">
        <v>10</v>
      </c>
      <c r="D7790" s="6" t="n">
        <v>0</v>
      </c>
      <c r="E7790" s="10">
        <f>IF(D7790=1, IF(OR(C7790&lt;10, C7790&gt;=15),1,0), IF(OR(C7790&lt;7, C7790&gt;=18),1,0))</f>
        <v/>
      </c>
      <c r="F7790" s="11" t="n">
        <v>0</v>
      </c>
      <c r="G7790" s="12">
        <f>0.4*8</f>
        <v/>
      </c>
      <c r="H7790" s="12">
        <f>F7790-G7790</f>
        <v/>
      </c>
      <c r="I7790" s="10">
        <f>IF(E7790=0,"Fora",IF(E7789=0,"Carg xar",IF(H7790&lt;0,IF(M7790&lt;0.9,"Carg FV","Stby"),IF(M7790&gt;P7790,"V2H",IF(M7790&lt;0.9,"Carg xar","Stby")))))</f>
        <v/>
      </c>
      <c r="J7790" s="12">
        <f>IF(OR(I7790="Carg FV",I7790="Carg xar"),MIN(IF(I7790="Carg FV",ABS(H7790),7.4),7.4,MAX(0,(0.9-M7790)*40)*0.95),0)</f>
        <v/>
      </c>
      <c r="K7790" s="12">
        <f>IF(I7790="V2H",MIN(MAX(0,H7790),7.4,MAX(0,(M7790-P7790)*40)*0.95),0)</f>
        <v/>
      </c>
      <c r="L7790" s="12">
        <f>IF(E7790=0,0,MAX(0,H7790-K7790))</f>
        <v/>
      </c>
      <c r="M7790" s="13">
        <f>M7789+J7789/40-IF(I7789="V2H",K7789/(0.95*40),0)-IF(E7790=0,IF(E7789=1,IF(D7790=1,30,40)*0.18/(2*40),0),0)-IF(E7790=1,IF(E7789=0,IF(D7790=1,30,40)*0.18/(2*40),0),0)</f>
        <v/>
      </c>
      <c r="N7790" s="14" t="n">
        <v>0.2</v>
      </c>
      <c r="O7790" s="15">
        <f>K7790*N7790</f>
        <v/>
      </c>
      <c r="P7790">
        <f>IF(E7790=0,0.3,IF(D7790=1,IF(C7790&gt;=Params!$B$13-3,IF(C7790&lt;Params!$B$13,Params!$B$20,0.3),0.3),IF(C7790&gt;=Params!$B$15-3,IF(C7790&lt;Params!$B$15,Params!$B$21,0.3),0.3)))</f>
        <v/>
      </c>
    </row>
    <row r="7791" ht="15" customHeight="1" s="1">
      <c r="A7791" s="9" t="n">
        <v>7788</v>
      </c>
      <c r="B7791" s="6" t="inlineStr">
        <is>
          <t>21/11</t>
        </is>
      </c>
      <c r="C7791" s="6" t="n">
        <v>11</v>
      </c>
      <c r="D7791" s="6" t="n">
        <v>0</v>
      </c>
      <c r="E7791" s="10">
        <f>IF(D7791=1, IF(OR(C7791&lt;10, C7791&gt;=15),1,0), IF(OR(C7791&lt;7, C7791&gt;=18),1,0))</f>
        <v/>
      </c>
      <c r="F7791" s="11" t="n">
        <v>0</v>
      </c>
      <c r="G7791" s="12">
        <f>0.52*8</f>
        <v/>
      </c>
      <c r="H7791" s="12">
        <f>F7791-G7791</f>
        <v/>
      </c>
      <c r="I7791" s="10">
        <f>IF(E7791=0,"Fora",IF(E7790=0,"Carg xar",IF(H7791&lt;0,IF(M7791&lt;0.9,"Carg FV","Stby"),IF(M7791&gt;P7791,"V2H",IF(M7791&lt;0.9,"Carg xar","Stby")))))</f>
        <v/>
      </c>
      <c r="J7791" s="12">
        <f>IF(OR(I7791="Carg FV",I7791="Carg xar"),MIN(IF(I7791="Carg FV",ABS(H7791),7.4),7.4,MAX(0,(0.9-M7791)*40)*0.95),0)</f>
        <v/>
      </c>
      <c r="K7791" s="12">
        <f>IF(I7791="V2H",MIN(MAX(0,H7791),7.4,MAX(0,(M7791-P7791)*40)*0.95),0)</f>
        <v/>
      </c>
      <c r="L7791" s="12">
        <f>IF(E7791=0,0,MAX(0,H7791-K7791))</f>
        <v/>
      </c>
      <c r="M7791" s="13">
        <f>M7790+J7790/40-IF(I7790="V2H",K7790/(0.95*40),0)-IF(E7791=0,IF(E7790=1,IF(D7791=1,30,40)*0.18/(2*40),0),0)-IF(E7791=1,IF(E7790=0,IF(D7791=1,30,40)*0.18/(2*40),0),0)</f>
        <v/>
      </c>
      <c r="N7791" s="14" t="n">
        <v>0.2</v>
      </c>
      <c r="O7791" s="15">
        <f>K7791*N7791</f>
        <v/>
      </c>
      <c r="P7791">
        <f>IF(E7791=0,0.3,IF(D7791=1,IF(C7791&gt;=Params!$B$13-3,IF(C7791&lt;Params!$B$13,Params!$B$20,0.3),0.3),IF(C7791&gt;=Params!$B$15-3,IF(C7791&lt;Params!$B$15,Params!$B$21,0.3),0.3)))</f>
        <v/>
      </c>
    </row>
    <row r="7792" ht="15" customHeight="1" s="1">
      <c r="A7792" s="9" t="n">
        <v>7789</v>
      </c>
      <c r="B7792" s="6" t="inlineStr">
        <is>
          <t>21/11</t>
        </is>
      </c>
      <c r="C7792" s="6" t="n">
        <v>12</v>
      </c>
      <c r="D7792" s="6" t="n">
        <v>0</v>
      </c>
      <c r="E7792" s="10">
        <f>IF(D7792=1, IF(OR(C7792&lt;10, C7792&gt;=15),1,0), IF(OR(C7792&lt;7, C7792&gt;=18),1,0))</f>
        <v/>
      </c>
      <c r="F7792" s="11" t="n">
        <v>0</v>
      </c>
      <c r="G7792" s="12">
        <f>0.58*8</f>
        <v/>
      </c>
      <c r="H7792" s="12">
        <f>F7792-G7792</f>
        <v/>
      </c>
      <c r="I7792" s="10">
        <f>IF(E7792=0,"Fora",IF(E7791=0,"Carg xar",IF(H7792&lt;0,IF(M7792&lt;0.9,"Carg FV","Stby"),IF(M7792&gt;P7792,"V2H",IF(M7792&lt;0.9,"Carg xar","Stby")))))</f>
        <v/>
      </c>
      <c r="J7792" s="12">
        <f>IF(OR(I7792="Carg FV",I7792="Carg xar"),MIN(IF(I7792="Carg FV",ABS(H7792),7.4),7.4,MAX(0,(0.9-M7792)*40)*0.95),0)</f>
        <v/>
      </c>
      <c r="K7792" s="12">
        <f>IF(I7792="V2H",MIN(MAX(0,H7792),7.4,MAX(0,(M7792-P7792)*40)*0.95),0)</f>
        <v/>
      </c>
      <c r="L7792" s="12">
        <f>IF(E7792=0,0,MAX(0,H7792-K7792))</f>
        <v/>
      </c>
      <c r="M7792" s="13">
        <f>M7791+J7791/40-IF(I7791="V2H",K7791/(0.95*40),0)-IF(E7792=0,IF(E7791=1,IF(D7792=1,30,40)*0.18/(2*40),0),0)-IF(E7792=1,IF(E7791=0,IF(D7792=1,30,40)*0.18/(2*40),0),0)</f>
        <v/>
      </c>
      <c r="N7792" s="14" t="n">
        <v>0.2</v>
      </c>
      <c r="O7792" s="15">
        <f>K7792*N7792</f>
        <v/>
      </c>
      <c r="P7792">
        <f>IF(E7792=0,0.3,IF(D7792=1,IF(C7792&gt;=Params!$B$13-3,IF(C7792&lt;Params!$B$13,Params!$B$20,0.3),0.3),IF(C7792&gt;=Params!$B$15-3,IF(C7792&lt;Params!$B$15,Params!$B$21,0.3),0.3)))</f>
        <v/>
      </c>
    </row>
    <row r="7793" ht="15" customHeight="1" s="1">
      <c r="A7793" s="9" t="n">
        <v>7790</v>
      </c>
      <c r="B7793" s="6" t="inlineStr">
        <is>
          <t>21/11</t>
        </is>
      </c>
      <c r="C7793" s="6" t="n">
        <v>13</v>
      </c>
      <c r="D7793" s="6" t="n">
        <v>0</v>
      </c>
      <c r="E7793" s="10">
        <f>IF(D7793=1, IF(OR(C7793&lt;10, C7793&gt;=15),1,0), IF(OR(C7793&lt;7, C7793&gt;=18),1,0))</f>
        <v/>
      </c>
      <c r="F7793" s="11" t="n">
        <v>0</v>
      </c>
      <c r="G7793" s="12">
        <f>0.55*8</f>
        <v/>
      </c>
      <c r="H7793" s="12">
        <f>F7793-G7793</f>
        <v/>
      </c>
      <c r="I7793" s="10">
        <f>IF(E7793=0,"Fora",IF(E7792=0,"Carg xar",IF(H7793&lt;0,IF(M7793&lt;0.9,"Carg FV","Stby"),IF(M7793&gt;P7793,"V2H",IF(M7793&lt;0.9,"Carg xar","Stby")))))</f>
        <v/>
      </c>
      <c r="J7793" s="12">
        <f>IF(OR(I7793="Carg FV",I7793="Carg xar"),MIN(IF(I7793="Carg FV",ABS(H7793),7.4),7.4,MAX(0,(0.9-M7793)*40)*0.95),0)</f>
        <v/>
      </c>
      <c r="K7793" s="12">
        <f>IF(I7793="V2H",MIN(MAX(0,H7793),7.4,MAX(0,(M7793-P7793)*40)*0.95),0)</f>
        <v/>
      </c>
      <c r="L7793" s="12">
        <f>IF(E7793=0,0,MAX(0,H7793-K7793))</f>
        <v/>
      </c>
      <c r="M7793" s="13">
        <f>M7792+J7792/40-IF(I7792="V2H",K7792/(0.95*40),0)-IF(E7793=0,IF(E7792=1,IF(D7793=1,30,40)*0.18/(2*40),0),0)-IF(E7793=1,IF(E7792=0,IF(D7793=1,30,40)*0.18/(2*40),0),0)</f>
        <v/>
      </c>
      <c r="N7793" s="14" t="n">
        <v>0.2</v>
      </c>
      <c r="O7793" s="15">
        <f>K7793*N7793</f>
        <v/>
      </c>
      <c r="P7793">
        <f>IF(E7793=0,0.3,IF(D7793=1,IF(C7793&gt;=Params!$B$13-3,IF(C7793&lt;Params!$B$13,Params!$B$20,0.3),0.3),IF(C7793&gt;=Params!$B$15-3,IF(C7793&lt;Params!$B$15,Params!$B$21,0.3),0.3)))</f>
        <v/>
      </c>
    </row>
    <row r="7794" ht="15" customHeight="1" s="1">
      <c r="A7794" s="9" t="n">
        <v>7791</v>
      </c>
      <c r="B7794" s="6" t="inlineStr">
        <is>
          <t>21/11</t>
        </is>
      </c>
      <c r="C7794" s="6" t="n">
        <v>14</v>
      </c>
      <c r="D7794" s="6" t="n">
        <v>0</v>
      </c>
      <c r="E7794" s="10">
        <f>IF(D7794=1, IF(OR(C7794&lt;10, C7794&gt;=15),1,0), IF(OR(C7794&lt;7, C7794&gt;=18),1,0))</f>
        <v/>
      </c>
      <c r="F7794" s="11" t="n">
        <v>2.008</v>
      </c>
      <c r="G7794" s="12">
        <f>0.42*8</f>
        <v/>
      </c>
      <c r="H7794" s="12">
        <f>F7794-G7794</f>
        <v/>
      </c>
      <c r="I7794" s="10">
        <f>IF(E7794=0,"Fora",IF(E7793=0,"Carg xar",IF(H7794&lt;0,IF(M7794&lt;0.9,"Carg FV","Stby"),IF(M7794&gt;P7794,"V2H",IF(M7794&lt;0.9,"Carg xar","Stby")))))</f>
        <v/>
      </c>
      <c r="J7794" s="12">
        <f>IF(OR(I7794="Carg FV",I7794="Carg xar"),MIN(IF(I7794="Carg FV",ABS(H7794),7.4),7.4,MAX(0,(0.9-M7794)*40)*0.95),0)</f>
        <v/>
      </c>
      <c r="K7794" s="12">
        <f>IF(I7794="V2H",MIN(MAX(0,H7794),7.4,MAX(0,(M7794-P7794)*40)*0.95),0)</f>
        <v/>
      </c>
      <c r="L7794" s="12">
        <f>IF(E7794=0,0,MAX(0,H7794-K7794))</f>
        <v/>
      </c>
      <c r="M7794" s="13">
        <f>M7793+J7793/40-IF(I7793="V2H",K7793/(0.95*40),0)-IF(E7794=0,IF(E7793=1,IF(D7794=1,30,40)*0.18/(2*40),0),0)-IF(E7794=1,IF(E7793=0,IF(D7794=1,30,40)*0.18/(2*40),0),0)</f>
        <v/>
      </c>
      <c r="N7794" s="14" t="n">
        <v>0.15</v>
      </c>
      <c r="O7794" s="15">
        <f>K7794*N7794</f>
        <v/>
      </c>
      <c r="P7794">
        <f>IF(E7794=0,0.3,IF(D7794=1,IF(C7794&gt;=Params!$B$13-3,IF(C7794&lt;Params!$B$13,Params!$B$20,0.3),0.3),IF(C7794&gt;=Params!$B$15-3,IF(C7794&lt;Params!$B$15,Params!$B$21,0.3),0.3)))</f>
        <v/>
      </c>
    </row>
    <row r="7795" ht="15" customHeight="1" s="1">
      <c r="A7795" s="9" t="n">
        <v>7792</v>
      </c>
      <c r="B7795" s="6" t="inlineStr">
        <is>
          <t>21/11</t>
        </is>
      </c>
      <c r="C7795" s="6" t="n">
        <v>15</v>
      </c>
      <c r="D7795" s="6" t="n">
        <v>0</v>
      </c>
      <c r="E7795" s="10">
        <f>IF(D7795=1, IF(OR(C7795&lt;10, C7795&gt;=15),1,0), IF(OR(C7795&lt;7, C7795&gt;=18),1,0))</f>
        <v/>
      </c>
      <c r="F7795" s="11" t="n">
        <v>3.409</v>
      </c>
      <c r="G7795" s="12">
        <f>0.25*8</f>
        <v/>
      </c>
      <c r="H7795" s="12">
        <f>F7795-G7795</f>
        <v/>
      </c>
      <c r="I7795" s="10">
        <f>IF(E7795=0,"Fora",IF(E7794=0,"Carg xar",IF(H7795&lt;0,IF(M7795&lt;0.9,"Carg FV","Stby"),IF(M7795&gt;P7795,"V2H",IF(M7795&lt;0.9,"Carg xar","Stby")))))</f>
        <v/>
      </c>
      <c r="J7795" s="12">
        <f>IF(OR(I7795="Carg FV",I7795="Carg xar"),MIN(IF(I7795="Carg FV",ABS(H7795),7.4),7.4,MAX(0,(0.9-M7795)*40)*0.95),0)</f>
        <v/>
      </c>
      <c r="K7795" s="12">
        <f>IF(I7795="V2H",MIN(MAX(0,H7795),7.4,MAX(0,(M7795-P7795)*40)*0.95),0)</f>
        <v/>
      </c>
      <c r="L7795" s="12">
        <f>IF(E7795=0,0,MAX(0,H7795-K7795))</f>
        <v/>
      </c>
      <c r="M7795" s="13">
        <f>M7794+J7794/40-IF(I7794="V2H",K7794/(0.95*40),0)-IF(E7795=0,IF(E7794=1,IF(D7795=1,30,40)*0.18/(2*40),0),0)-IF(E7795=1,IF(E7794=0,IF(D7795=1,30,40)*0.18/(2*40),0),0)</f>
        <v/>
      </c>
      <c r="N7795" s="14" t="n">
        <v>0.15</v>
      </c>
      <c r="O7795" s="15">
        <f>K7795*N7795</f>
        <v/>
      </c>
      <c r="P7795">
        <f>IF(E7795=0,0.3,IF(D7795=1,IF(C7795&gt;=Params!$B$13-3,IF(C7795&lt;Params!$B$13,Params!$B$20,0.3),0.3),IF(C7795&gt;=Params!$B$15-3,IF(C7795&lt;Params!$B$15,Params!$B$21,0.3),0.3)))</f>
        <v/>
      </c>
    </row>
    <row r="7796" ht="15" customHeight="1" s="1">
      <c r="A7796" s="9" t="n">
        <v>7793</v>
      </c>
      <c r="B7796" s="6" t="inlineStr">
        <is>
          <t>21/11</t>
        </is>
      </c>
      <c r="C7796" s="6" t="n">
        <v>16</v>
      </c>
      <c r="D7796" s="6" t="n">
        <v>0</v>
      </c>
      <c r="E7796" s="10">
        <f>IF(D7796=1, IF(OR(C7796&lt;10, C7796&gt;=15),1,0), IF(OR(C7796&lt;7, C7796&gt;=18),1,0))</f>
        <v/>
      </c>
      <c r="F7796" s="11" t="n">
        <v>6.293</v>
      </c>
      <c r="G7796" s="12">
        <f>0.08*8</f>
        <v/>
      </c>
      <c r="H7796" s="12">
        <f>F7796-G7796</f>
        <v/>
      </c>
      <c r="I7796" s="10">
        <f>IF(E7796=0,"Fora",IF(E7795=0,"Carg xar",IF(H7796&lt;0,IF(M7796&lt;0.9,"Carg FV","Stby"),IF(M7796&gt;P7796,"V2H",IF(M7796&lt;0.9,"Carg xar","Stby")))))</f>
        <v/>
      </c>
      <c r="J7796" s="12">
        <f>IF(OR(I7796="Carg FV",I7796="Carg xar"),MIN(IF(I7796="Carg FV",ABS(H7796),7.4),7.4,MAX(0,(0.9-M7796)*40)*0.95),0)</f>
        <v/>
      </c>
      <c r="K7796" s="12">
        <f>IF(I7796="V2H",MIN(MAX(0,H7796),7.4,MAX(0,(M7796-P7796)*40)*0.95),0)</f>
        <v/>
      </c>
      <c r="L7796" s="12">
        <f>IF(E7796=0,0,MAX(0,H7796-K7796))</f>
        <v/>
      </c>
      <c r="M7796" s="13">
        <f>M7795+J7795/40-IF(I7795="V2H",K7795/(0.95*40),0)-IF(E7796=0,IF(E7795=1,IF(D7796=1,30,40)*0.18/(2*40),0),0)-IF(E7796=1,IF(E7795=0,IF(D7796=1,30,40)*0.18/(2*40),0),0)</f>
        <v/>
      </c>
      <c r="N7796" s="14" t="n">
        <v>0.15</v>
      </c>
      <c r="O7796" s="15">
        <f>K7796*N7796</f>
        <v/>
      </c>
      <c r="P7796">
        <f>IF(E7796=0,0.3,IF(D7796=1,IF(C7796&gt;=Params!$B$13-3,IF(C7796&lt;Params!$B$13,Params!$B$20,0.3),0.3),IF(C7796&gt;=Params!$B$15-3,IF(C7796&lt;Params!$B$15,Params!$B$21,0.3),0.3)))</f>
        <v/>
      </c>
    </row>
    <row r="7797" ht="15" customHeight="1" s="1">
      <c r="A7797" s="9" t="n">
        <v>7794</v>
      </c>
      <c r="B7797" s="6" t="inlineStr">
        <is>
          <t>21/11</t>
        </is>
      </c>
      <c r="C7797" s="6" t="n">
        <v>17</v>
      </c>
      <c r="D7797" s="6" t="n">
        <v>0</v>
      </c>
      <c r="E7797" s="10">
        <f>IF(D7797=1, IF(OR(C7797&lt;10, C7797&gt;=15),1,0), IF(OR(C7797&lt;7, C7797&gt;=18),1,0))</f>
        <v/>
      </c>
      <c r="F7797" s="11" t="n">
        <v>2.61</v>
      </c>
      <c r="G7797" s="12">
        <f>0*8</f>
        <v/>
      </c>
      <c r="H7797" s="12">
        <f>F7797-G7797</f>
        <v/>
      </c>
      <c r="I7797" s="10">
        <f>IF(E7797=0,"Fora",IF(E7796=0,"Carg xar",IF(H7797&lt;0,IF(M7797&lt;0.9,"Carg FV","Stby"),IF(M7797&gt;P7797,"V2H",IF(M7797&lt;0.9,"Carg xar","Stby")))))</f>
        <v/>
      </c>
      <c r="J7797" s="12">
        <f>IF(OR(I7797="Carg FV",I7797="Carg xar"),MIN(IF(I7797="Carg FV",ABS(H7797),7.4),7.4,MAX(0,(0.9-M7797)*40)*0.95),0)</f>
        <v/>
      </c>
      <c r="K7797" s="12">
        <f>IF(I7797="V2H",MIN(MAX(0,H7797),7.4,MAX(0,(M7797-P7797)*40)*0.95),0)</f>
        <v/>
      </c>
      <c r="L7797" s="12">
        <f>IF(E7797=0,0,MAX(0,H7797-K7797))</f>
        <v/>
      </c>
      <c r="M7797" s="13">
        <f>M7796+J7796/40-IF(I7796="V2H",K7796/(0.95*40),0)-IF(E7797=0,IF(E7796=1,IF(D7797=1,30,40)*0.18/(2*40),0),0)-IF(E7797=1,IF(E7796=0,IF(D7797=1,30,40)*0.18/(2*40),0),0)</f>
        <v/>
      </c>
      <c r="N7797" s="14" t="n">
        <v>0.15</v>
      </c>
      <c r="O7797" s="15">
        <f>K7797*N7797</f>
        <v/>
      </c>
      <c r="P7797">
        <f>IF(E7797=0,0.3,IF(D7797=1,IF(C7797&gt;=Params!$B$13-3,IF(C7797&lt;Params!$B$13,Params!$B$20,0.3),0.3),IF(C7797&gt;=Params!$B$15-3,IF(C7797&lt;Params!$B$15,Params!$B$21,0.3),0.3)))</f>
        <v/>
      </c>
    </row>
    <row r="7798" ht="15" customHeight="1" s="1">
      <c r="A7798" s="9" t="n">
        <v>7795</v>
      </c>
      <c r="B7798" s="6" t="inlineStr">
        <is>
          <t>21/11</t>
        </is>
      </c>
      <c r="C7798" s="6" t="n">
        <v>18</v>
      </c>
      <c r="D7798" s="6" t="n">
        <v>0</v>
      </c>
      <c r="E7798" s="10">
        <f>IF(D7798=1, IF(OR(C7798&lt;10, C7798&gt;=15),1,0), IF(OR(C7798&lt;7, C7798&gt;=18),1,0))</f>
        <v/>
      </c>
      <c r="F7798" s="11" t="n">
        <v>3.744</v>
      </c>
      <c r="G7798" s="12">
        <f>0*8</f>
        <v/>
      </c>
      <c r="H7798" s="12">
        <f>F7798-G7798</f>
        <v/>
      </c>
      <c r="I7798" s="10">
        <f>IF(E7798=0,"Fora",IF(E7797=0,"Carg xar",IF(H7798&lt;0,IF(M7798&lt;0.9,"Carg FV","Stby"),IF(M7798&gt;P7798,"V2H",IF(M7798&lt;0.9,"Carg xar","Stby")))))</f>
        <v/>
      </c>
      <c r="J7798" s="12">
        <f>IF(OR(I7798="Carg FV",I7798="Carg xar"),MIN(IF(I7798="Carg FV",ABS(H7798),7.4),7.4,MAX(0,(0.9-M7798)*40)*0.95),0)</f>
        <v/>
      </c>
      <c r="K7798" s="12">
        <f>IF(I7798="V2H",MIN(MAX(0,H7798),7.4,MAX(0,(M7798-P7798)*40)*0.95),0)</f>
        <v/>
      </c>
      <c r="L7798" s="12">
        <f>IF(E7798=0,0,MAX(0,H7798-K7798))</f>
        <v/>
      </c>
      <c r="M7798" s="13">
        <f>M7797+J7797/40-IF(I7797="V2H",K7797/(0.95*40),0)-IF(E7798=0,IF(E7797=1,IF(D7798=1,30,40)*0.18/(2*40),0),0)-IF(E7798=1,IF(E7797=0,IF(D7798=1,30,40)*0.18/(2*40),0),0)</f>
        <v/>
      </c>
      <c r="N7798" s="14" t="n">
        <v>0.2</v>
      </c>
      <c r="O7798" s="15">
        <f>K7798*N7798</f>
        <v/>
      </c>
      <c r="P7798">
        <f>IF(E7798=0,0.3,IF(D7798=1,IF(C7798&gt;=Params!$B$13-3,IF(C7798&lt;Params!$B$13,Params!$B$20,0.3),0.3),IF(C7798&gt;=Params!$B$15-3,IF(C7798&lt;Params!$B$15,Params!$B$21,0.3),0.3)))</f>
        <v/>
      </c>
    </row>
    <row r="7799" ht="15" customHeight="1" s="1">
      <c r="A7799" s="9" t="n">
        <v>7796</v>
      </c>
      <c r="B7799" s="6" t="inlineStr">
        <is>
          <t>21/11</t>
        </is>
      </c>
      <c r="C7799" s="6" t="n">
        <v>19</v>
      </c>
      <c r="D7799" s="6" t="n">
        <v>0</v>
      </c>
      <c r="E7799" s="10">
        <f>IF(D7799=1, IF(OR(C7799&lt;10, C7799&gt;=15),1,0), IF(OR(C7799&lt;7, C7799&gt;=18),1,0))</f>
        <v/>
      </c>
      <c r="F7799" s="11" t="n">
        <v>3.379</v>
      </c>
      <c r="G7799" s="12">
        <f>0*8</f>
        <v/>
      </c>
      <c r="H7799" s="12">
        <f>F7799-G7799</f>
        <v/>
      </c>
      <c r="I7799" s="10">
        <f>IF(E7799=0,"Fora",IF(E7798=0,"Carg xar",IF(H7799&lt;0,IF(M7799&lt;0.9,"Carg FV","Stby"),IF(M7799&gt;P7799,"V2H",IF(M7799&lt;0.9,"Carg xar","Stby")))))</f>
        <v/>
      </c>
      <c r="J7799" s="12">
        <f>IF(OR(I7799="Carg FV",I7799="Carg xar"),MIN(IF(I7799="Carg FV",ABS(H7799),7.4),7.4,MAX(0,(0.9-M7799)*40)*0.95),0)</f>
        <v/>
      </c>
      <c r="K7799" s="12">
        <f>IF(I7799="V2H",MIN(MAX(0,H7799),7.4,MAX(0,(M7799-P7799)*40)*0.95),0)</f>
        <v/>
      </c>
      <c r="L7799" s="12">
        <f>IF(E7799=0,0,MAX(0,H7799-K7799))</f>
        <v/>
      </c>
      <c r="M7799" s="13">
        <f>M7798+J7798/40-IF(I7798="V2H",K7798/(0.95*40),0)-IF(E7799=0,IF(E7798=1,IF(D7799=1,30,40)*0.18/(2*40),0),0)-IF(E7799=1,IF(E7798=0,IF(D7799=1,30,40)*0.18/(2*40),0),0)</f>
        <v/>
      </c>
      <c r="N7799" s="14" t="n">
        <v>0.2</v>
      </c>
      <c r="O7799" s="15">
        <f>K7799*N7799</f>
        <v/>
      </c>
      <c r="P7799">
        <f>IF(E7799=0,0.3,IF(D7799=1,IF(C7799&gt;=Params!$B$13-3,IF(C7799&lt;Params!$B$13,Params!$B$20,0.3),0.3),IF(C7799&gt;=Params!$B$15-3,IF(C7799&lt;Params!$B$15,Params!$B$21,0.3),0.3)))</f>
        <v/>
      </c>
    </row>
    <row r="7800" ht="15" customHeight="1" s="1">
      <c r="A7800" s="9" t="n">
        <v>7797</v>
      </c>
      <c r="B7800" s="6" t="inlineStr">
        <is>
          <t>21/11</t>
        </is>
      </c>
      <c r="C7800" s="6" t="n">
        <v>20</v>
      </c>
      <c r="D7800" s="6" t="n">
        <v>0</v>
      </c>
      <c r="E7800" s="10">
        <f>IF(D7800=1, IF(OR(C7800&lt;10, C7800&gt;=15),1,0), IF(OR(C7800&lt;7, C7800&gt;=18),1,0))</f>
        <v/>
      </c>
      <c r="F7800" s="11" t="n">
        <v>3.118</v>
      </c>
      <c r="G7800" s="12">
        <f>0*8</f>
        <v/>
      </c>
      <c r="H7800" s="12">
        <f>F7800-G7800</f>
        <v/>
      </c>
      <c r="I7800" s="10">
        <f>IF(E7800=0,"Fora",IF(E7799=0,"Carg xar",IF(H7800&lt;0,IF(M7800&lt;0.9,"Carg FV","Stby"),IF(M7800&gt;P7800,"V2H",IF(M7800&lt;0.9,"Carg xar","Stby")))))</f>
        <v/>
      </c>
      <c r="J7800" s="12">
        <f>IF(OR(I7800="Carg FV",I7800="Carg xar"),MIN(IF(I7800="Carg FV",ABS(H7800),7.4),7.4,MAX(0,(0.9-M7800)*40)*0.95),0)</f>
        <v/>
      </c>
      <c r="K7800" s="12">
        <f>IF(I7800="V2H",MIN(MAX(0,H7800),7.4,MAX(0,(M7800-P7800)*40)*0.95),0)</f>
        <v/>
      </c>
      <c r="L7800" s="12">
        <f>IF(E7800=0,0,MAX(0,H7800-K7800))</f>
        <v/>
      </c>
      <c r="M7800" s="13">
        <f>M7799+J7799/40-IF(I7799="V2H",K7799/(0.95*40),0)-IF(E7800=0,IF(E7799=1,IF(D7800=1,30,40)*0.18/(2*40),0),0)-IF(E7800=1,IF(E7799=0,IF(D7800=1,30,40)*0.18/(2*40),0),0)</f>
        <v/>
      </c>
      <c r="N7800" s="14" t="n">
        <v>0.2</v>
      </c>
      <c r="O7800" s="15">
        <f>K7800*N7800</f>
        <v/>
      </c>
      <c r="P7800">
        <f>IF(E7800=0,0.3,IF(D7800=1,IF(C7800&gt;=Params!$B$13-3,IF(C7800&lt;Params!$B$13,Params!$B$20,0.3),0.3),IF(C7800&gt;=Params!$B$15-3,IF(C7800&lt;Params!$B$15,Params!$B$21,0.3),0.3)))</f>
        <v/>
      </c>
    </row>
    <row r="7801" ht="15" customHeight="1" s="1">
      <c r="A7801" s="9" t="n">
        <v>7798</v>
      </c>
      <c r="B7801" s="6" t="inlineStr">
        <is>
          <t>21/11</t>
        </is>
      </c>
      <c r="C7801" s="6" t="n">
        <v>21</v>
      </c>
      <c r="D7801" s="6" t="n">
        <v>0</v>
      </c>
      <c r="E7801" s="10">
        <f>IF(D7801=1, IF(OR(C7801&lt;10, C7801&gt;=15),1,0), IF(OR(C7801&lt;7, C7801&gt;=18),1,0))</f>
        <v/>
      </c>
      <c r="F7801" s="11" t="n">
        <v>4.51</v>
      </c>
      <c r="G7801" s="12">
        <f>0*8</f>
        <v/>
      </c>
      <c r="H7801" s="12">
        <f>F7801-G7801</f>
        <v/>
      </c>
      <c r="I7801" s="10">
        <f>IF(E7801=0,"Fora",IF(E7800=0,"Carg xar",IF(H7801&lt;0,IF(M7801&lt;0.9,"Carg FV","Stby"),IF(M7801&gt;P7801,"V2H",IF(M7801&lt;0.9,"Carg xar","Stby")))))</f>
        <v/>
      </c>
      <c r="J7801" s="12">
        <f>IF(OR(I7801="Carg FV",I7801="Carg xar"),MIN(IF(I7801="Carg FV",ABS(H7801),7.4),7.4,MAX(0,(0.9-M7801)*40)*0.95),0)</f>
        <v/>
      </c>
      <c r="K7801" s="12">
        <f>IF(I7801="V2H",MIN(MAX(0,H7801),7.4,MAX(0,(M7801-P7801)*40)*0.95),0)</f>
        <v/>
      </c>
      <c r="L7801" s="12">
        <f>IF(E7801=0,0,MAX(0,H7801-K7801))</f>
        <v/>
      </c>
      <c r="M7801" s="13">
        <f>M7800+J7800/40-IF(I7800="V2H",K7800/(0.95*40),0)-IF(E7801=0,IF(E7800=1,IF(D7801=1,30,40)*0.18/(2*40),0),0)-IF(E7801=1,IF(E7800=0,IF(D7801=1,30,40)*0.18/(2*40),0),0)</f>
        <v/>
      </c>
      <c r="N7801" s="14" t="n">
        <v>0.2</v>
      </c>
      <c r="O7801" s="15">
        <f>K7801*N7801</f>
        <v/>
      </c>
      <c r="P7801">
        <f>IF(E7801=0,0.3,IF(D7801=1,IF(C7801&gt;=Params!$B$13-3,IF(C7801&lt;Params!$B$13,Params!$B$20,0.3),0.3),IF(C7801&gt;=Params!$B$15-3,IF(C7801&lt;Params!$B$15,Params!$B$21,0.3),0.3)))</f>
        <v/>
      </c>
    </row>
    <row r="7802" ht="15" customHeight="1" s="1">
      <c r="A7802" s="9" t="n">
        <v>7799</v>
      </c>
      <c r="B7802" s="6" t="inlineStr">
        <is>
          <t>21/11</t>
        </is>
      </c>
      <c r="C7802" s="6" t="n">
        <v>22</v>
      </c>
      <c r="D7802" s="6" t="n">
        <v>0</v>
      </c>
      <c r="E7802" s="10">
        <f>IF(D7802=1, IF(OR(C7802&lt;10, C7802&gt;=15),1,0), IF(OR(C7802&lt;7, C7802&gt;=18),1,0))</f>
        <v/>
      </c>
      <c r="F7802" s="11" t="n">
        <v>3.673</v>
      </c>
      <c r="G7802" s="12">
        <f>0*8</f>
        <v/>
      </c>
      <c r="H7802" s="12">
        <f>F7802-G7802</f>
        <v/>
      </c>
      <c r="I7802" s="10">
        <f>IF(E7802=0,"Fora",IF(E7801=0,"Carg xar",IF(H7802&lt;0,IF(M7802&lt;0.9,"Carg FV","Stby"),IF(M7802&gt;P7802,"V2H",IF(M7802&lt;0.9,"Carg xar","Stby")))))</f>
        <v/>
      </c>
      <c r="J7802" s="12">
        <f>IF(OR(I7802="Carg FV",I7802="Carg xar"),MIN(IF(I7802="Carg FV",ABS(H7802),7.4),7.4,MAX(0,(0.9-M7802)*40)*0.95),0)</f>
        <v/>
      </c>
      <c r="K7802" s="12">
        <f>IF(I7802="V2H",MIN(MAX(0,H7802),7.4,MAX(0,(M7802-P7802)*40)*0.95),0)</f>
        <v/>
      </c>
      <c r="L7802" s="12">
        <f>IF(E7802=0,0,MAX(0,H7802-K7802))</f>
        <v/>
      </c>
      <c r="M7802" s="13">
        <f>M7801+J7801/40-IF(I7801="V2H",K7801/(0.95*40),0)-IF(E7802=0,IF(E7801=1,IF(D7802=1,30,40)*0.18/(2*40),0),0)-IF(E7802=1,IF(E7801=0,IF(D7802=1,30,40)*0.18/(2*40),0),0)</f>
        <v/>
      </c>
      <c r="N7802" s="14" t="n">
        <v>0.15</v>
      </c>
      <c r="O7802" s="15">
        <f>K7802*N7802</f>
        <v/>
      </c>
      <c r="P7802">
        <f>IF(E7802=0,0.3,IF(D7802=1,IF(C7802&gt;=Params!$B$13-3,IF(C7802&lt;Params!$B$13,Params!$B$20,0.3),0.3),IF(C7802&gt;=Params!$B$15-3,IF(C7802&lt;Params!$B$15,Params!$B$21,0.3),0.3)))</f>
        <v/>
      </c>
    </row>
    <row r="7803" ht="15" customHeight="1" s="1">
      <c r="A7803" s="9" t="n">
        <v>7800</v>
      </c>
      <c r="B7803" s="6" t="inlineStr">
        <is>
          <t>21/11</t>
        </is>
      </c>
      <c r="C7803" s="6" t="n">
        <v>23</v>
      </c>
      <c r="D7803" s="6" t="n">
        <v>0</v>
      </c>
      <c r="E7803" s="10">
        <f>IF(D7803=1, IF(OR(C7803&lt;10, C7803&gt;=15),1,0), IF(OR(C7803&lt;7, C7803&gt;=18),1,0))</f>
        <v/>
      </c>
      <c r="F7803" s="11" t="n">
        <v>3.095</v>
      </c>
      <c r="G7803" s="12">
        <f>0*8</f>
        <v/>
      </c>
      <c r="H7803" s="12">
        <f>F7803-G7803</f>
        <v/>
      </c>
      <c r="I7803" s="10">
        <f>IF(E7803=0,"Fora",IF(E7802=0,"Carg xar",IF(H7803&lt;0,IF(M7803&lt;0.9,"Carg FV","Stby"),IF(M7803&gt;P7803,"V2H",IF(M7803&lt;0.9,"Carg xar","Stby")))))</f>
        <v/>
      </c>
      <c r="J7803" s="12">
        <f>IF(OR(I7803="Carg FV",I7803="Carg xar"),MIN(IF(I7803="Carg FV",ABS(H7803),7.4),7.4,MAX(0,(0.9-M7803)*40)*0.95),0)</f>
        <v/>
      </c>
      <c r="K7803" s="12">
        <f>IF(I7803="V2H",MIN(MAX(0,H7803),7.4,MAX(0,(M7803-P7803)*40)*0.95),0)</f>
        <v/>
      </c>
      <c r="L7803" s="12">
        <f>IF(E7803=0,0,MAX(0,H7803-K7803))</f>
        <v/>
      </c>
      <c r="M7803" s="13">
        <f>M7802+J7802/40-IF(I7802="V2H",K7802/(0.95*40),0)-IF(E7803=0,IF(E7802=1,IF(D7803=1,30,40)*0.18/(2*40),0),0)-IF(E7803=1,IF(E7802=0,IF(D7803=1,30,40)*0.18/(2*40),0),0)</f>
        <v/>
      </c>
      <c r="N7803" s="14" t="n">
        <v>0.15</v>
      </c>
      <c r="O7803" s="15">
        <f>K7803*N7803</f>
        <v/>
      </c>
      <c r="P7803">
        <f>IF(E7803=0,0.3,IF(D7803=1,IF(C7803&gt;=Params!$B$13-3,IF(C7803&lt;Params!$B$13,Params!$B$20,0.3),0.3),IF(C7803&gt;=Params!$B$15-3,IF(C7803&lt;Params!$B$15,Params!$B$21,0.3),0.3)))</f>
        <v/>
      </c>
    </row>
    <row r="7804" ht="15" customHeight="1" s="1">
      <c r="A7804" s="9" t="n">
        <v>7801</v>
      </c>
      <c r="B7804" s="6" t="inlineStr">
        <is>
          <t>22/11</t>
        </is>
      </c>
      <c r="C7804" s="6" t="n">
        <v>0</v>
      </c>
      <c r="D7804" s="6" t="n">
        <v>1</v>
      </c>
      <c r="E7804" s="10">
        <f>IF(D7804=1, IF(OR(C7804&lt;10, C7804&gt;=15),1,0), IF(OR(C7804&lt;7, C7804&gt;=18),1,0))</f>
        <v/>
      </c>
      <c r="F7804" s="11" t="n">
        <v>3.051</v>
      </c>
      <c r="G7804" s="12">
        <f>0*8</f>
        <v/>
      </c>
      <c r="H7804" s="12">
        <f>F7804-G7804</f>
        <v/>
      </c>
      <c r="I7804" s="10">
        <f>IF(E7804=0,"Fora",IF(E7803=0,"Carg xar",IF(H7804&lt;0,IF(M7804&lt;0.9,"Carg FV","Stby"),IF(M7804&gt;P7804,"V2H",IF(M7804&lt;0.9,"Carg xar","Stby")))))</f>
        <v/>
      </c>
      <c r="J7804" s="12">
        <f>IF(OR(I7804="Carg FV",I7804="Carg xar"),MIN(IF(I7804="Carg FV",ABS(H7804),7.4),7.4,MAX(0,(0.9-M7804)*40)*0.95),0)</f>
        <v/>
      </c>
      <c r="K7804" s="12">
        <f>IF(I7804="V2H",MIN(MAX(0,H7804),7.4,MAX(0,(M7804-P7804)*40)*0.95),0)</f>
        <v/>
      </c>
      <c r="L7804" s="12">
        <f>IF(E7804=0,0,MAX(0,H7804-K7804))</f>
        <v/>
      </c>
      <c r="M7804" s="13">
        <f>M7803+J7803/40-IF(I7803="V2H",K7803/(0.95*40),0)-IF(E7804=0,IF(E7803=1,IF(D7804=1,30,40)*0.18/(2*40),0),0)-IF(E7804=1,IF(E7803=0,IF(D7804=1,30,40)*0.18/(2*40),0),0)</f>
        <v/>
      </c>
      <c r="N7804" s="14" t="n">
        <v>0.09</v>
      </c>
      <c r="O7804" s="15">
        <f>K7804*N7804</f>
        <v/>
      </c>
      <c r="P7804">
        <f>IF(E7804=0,0.3,IF(D7804=1,IF(C7804&gt;=Params!$B$13-3,IF(C7804&lt;Params!$B$13,Params!$B$20,0.3),0.3),IF(C7804&gt;=Params!$B$15-3,IF(C7804&lt;Params!$B$15,Params!$B$21,0.3),0.3)))</f>
        <v/>
      </c>
    </row>
    <row r="7805" ht="15" customHeight="1" s="1">
      <c r="A7805" s="9" t="n">
        <v>7802</v>
      </c>
      <c r="B7805" s="6" t="inlineStr">
        <is>
          <t>22/11</t>
        </is>
      </c>
      <c r="C7805" s="6" t="n">
        <v>1</v>
      </c>
      <c r="D7805" s="6" t="n">
        <v>1</v>
      </c>
      <c r="E7805" s="10">
        <f>IF(D7805=1, IF(OR(C7805&lt;10, C7805&gt;=15),1,0), IF(OR(C7805&lt;7, C7805&gt;=18),1,0))</f>
        <v/>
      </c>
      <c r="F7805" s="11" t="n">
        <v>2.951</v>
      </c>
      <c r="G7805" s="12">
        <f>0*8</f>
        <v/>
      </c>
      <c r="H7805" s="12">
        <f>F7805-G7805</f>
        <v/>
      </c>
      <c r="I7805" s="10">
        <f>IF(E7805=0,"Fora",IF(E7804=0,"Carg xar",IF(H7805&lt;0,IF(M7805&lt;0.9,"Carg FV","Stby"),IF(M7805&gt;P7805,"V2H",IF(M7805&lt;0.9,"Carg xar","Stby")))))</f>
        <v/>
      </c>
      <c r="J7805" s="12">
        <f>IF(OR(I7805="Carg FV",I7805="Carg xar"),MIN(IF(I7805="Carg FV",ABS(H7805),7.4),7.4,MAX(0,(0.9-M7805)*40)*0.95),0)</f>
        <v/>
      </c>
      <c r="K7805" s="12">
        <f>IF(I7805="V2H",MIN(MAX(0,H7805),7.4,MAX(0,(M7805-P7805)*40)*0.95),0)</f>
        <v/>
      </c>
      <c r="L7805" s="12">
        <f>IF(E7805=0,0,MAX(0,H7805-K7805))</f>
        <v/>
      </c>
      <c r="M7805" s="13">
        <f>M7804+J7804/40-IF(I7804="V2H",K7804/(0.95*40),0)-IF(E7805=0,IF(E7804=1,IF(D7805=1,30,40)*0.18/(2*40),0),0)-IF(E7805=1,IF(E7804=0,IF(D7805=1,30,40)*0.18/(2*40),0),0)</f>
        <v/>
      </c>
      <c r="N7805" s="14" t="n">
        <v>0.09</v>
      </c>
      <c r="O7805" s="15">
        <f>K7805*N7805</f>
        <v/>
      </c>
      <c r="P7805">
        <f>IF(E7805=0,0.3,IF(D7805=1,IF(C7805&gt;=Params!$B$13-3,IF(C7805&lt;Params!$B$13,Params!$B$20,0.3),0.3),IF(C7805&gt;=Params!$B$15-3,IF(C7805&lt;Params!$B$15,Params!$B$21,0.3),0.3)))</f>
        <v/>
      </c>
    </row>
    <row r="7806" ht="15" customHeight="1" s="1">
      <c r="A7806" s="9" t="n">
        <v>7803</v>
      </c>
      <c r="B7806" s="6" t="inlineStr">
        <is>
          <t>22/11</t>
        </is>
      </c>
      <c r="C7806" s="6" t="n">
        <v>2</v>
      </c>
      <c r="D7806" s="6" t="n">
        <v>1</v>
      </c>
      <c r="E7806" s="10">
        <f>IF(D7806=1, IF(OR(C7806&lt;10, C7806&gt;=15),1,0), IF(OR(C7806&lt;7, C7806&gt;=18),1,0))</f>
        <v/>
      </c>
      <c r="F7806" s="11" t="n">
        <v>2.865</v>
      </c>
      <c r="G7806" s="12">
        <f>0*8</f>
        <v/>
      </c>
      <c r="H7806" s="12">
        <f>F7806-G7806</f>
        <v/>
      </c>
      <c r="I7806" s="10">
        <f>IF(E7806=0,"Fora",IF(E7805=0,"Carg xar",IF(H7806&lt;0,IF(M7806&lt;0.9,"Carg FV","Stby"),IF(M7806&gt;P7806,"V2H",IF(M7806&lt;0.9,"Carg xar","Stby")))))</f>
        <v/>
      </c>
      <c r="J7806" s="12">
        <f>IF(OR(I7806="Carg FV",I7806="Carg xar"),MIN(IF(I7806="Carg FV",ABS(H7806),7.4),7.4,MAX(0,(0.9-M7806)*40)*0.95),0)</f>
        <v/>
      </c>
      <c r="K7806" s="12">
        <f>IF(I7806="V2H",MIN(MAX(0,H7806),7.4,MAX(0,(M7806-P7806)*40)*0.95),0)</f>
        <v/>
      </c>
      <c r="L7806" s="12">
        <f>IF(E7806=0,0,MAX(0,H7806-K7806))</f>
        <v/>
      </c>
      <c r="M7806" s="13">
        <f>M7805+J7805/40-IF(I7805="V2H",K7805/(0.95*40),0)-IF(E7806=0,IF(E7805=1,IF(D7806=1,30,40)*0.18/(2*40),0),0)-IF(E7806=1,IF(E7805=0,IF(D7806=1,30,40)*0.18/(2*40),0),0)</f>
        <v/>
      </c>
      <c r="N7806" s="14" t="n">
        <v>0.09</v>
      </c>
      <c r="O7806" s="15">
        <f>K7806*N7806</f>
        <v/>
      </c>
      <c r="P7806">
        <f>IF(E7806=0,0.3,IF(D7806=1,IF(C7806&gt;=Params!$B$13-3,IF(C7806&lt;Params!$B$13,Params!$B$20,0.3),0.3),IF(C7806&gt;=Params!$B$15-3,IF(C7806&lt;Params!$B$15,Params!$B$21,0.3),0.3)))</f>
        <v/>
      </c>
    </row>
    <row r="7807" ht="15" customHeight="1" s="1">
      <c r="A7807" s="9" t="n">
        <v>7804</v>
      </c>
      <c r="B7807" s="6" t="inlineStr">
        <is>
          <t>22/11</t>
        </is>
      </c>
      <c r="C7807" s="6" t="n">
        <v>3</v>
      </c>
      <c r="D7807" s="6" t="n">
        <v>1</v>
      </c>
      <c r="E7807" s="10">
        <f>IF(D7807=1, IF(OR(C7807&lt;10, C7807&gt;=15),1,0), IF(OR(C7807&lt;7, C7807&gt;=18),1,0))</f>
        <v/>
      </c>
      <c r="F7807" s="11" t="n">
        <v>2.59</v>
      </c>
      <c r="G7807" s="12">
        <f>0*8</f>
        <v/>
      </c>
      <c r="H7807" s="12">
        <f>F7807-G7807</f>
        <v/>
      </c>
      <c r="I7807" s="10">
        <f>IF(E7807=0,"Fora",IF(E7806=0,"Carg xar",IF(H7807&lt;0,IF(M7807&lt;0.9,"Carg FV","Stby"),IF(M7807&gt;P7807,"V2H",IF(M7807&lt;0.9,"Carg xar","Stby")))))</f>
        <v/>
      </c>
      <c r="J7807" s="12">
        <f>IF(OR(I7807="Carg FV",I7807="Carg xar"),MIN(IF(I7807="Carg FV",ABS(H7807),7.4),7.4,MAX(0,(0.9-M7807)*40)*0.95),0)</f>
        <v/>
      </c>
      <c r="K7807" s="12">
        <f>IF(I7807="V2H",MIN(MAX(0,H7807),7.4,MAX(0,(M7807-P7807)*40)*0.95),0)</f>
        <v/>
      </c>
      <c r="L7807" s="12">
        <f>IF(E7807=0,0,MAX(0,H7807-K7807))</f>
        <v/>
      </c>
      <c r="M7807" s="13">
        <f>M7806+J7806/40-IF(I7806="V2H",K7806/(0.95*40),0)-IF(E7807=0,IF(E7806=1,IF(D7807=1,30,40)*0.18/(2*40),0),0)-IF(E7807=1,IF(E7806=0,IF(D7807=1,30,40)*0.18/(2*40),0),0)</f>
        <v/>
      </c>
      <c r="N7807" s="14" t="n">
        <v>0.09</v>
      </c>
      <c r="O7807" s="15">
        <f>K7807*N7807</f>
        <v/>
      </c>
      <c r="P7807">
        <f>IF(E7807=0,0.3,IF(D7807=1,IF(C7807&gt;=Params!$B$13-3,IF(C7807&lt;Params!$B$13,Params!$B$20,0.3),0.3),IF(C7807&gt;=Params!$B$15-3,IF(C7807&lt;Params!$B$15,Params!$B$21,0.3),0.3)))</f>
        <v/>
      </c>
    </row>
    <row r="7808" ht="15" customHeight="1" s="1">
      <c r="A7808" s="9" t="n">
        <v>7805</v>
      </c>
      <c r="B7808" s="6" t="inlineStr">
        <is>
          <t>22/11</t>
        </is>
      </c>
      <c r="C7808" s="6" t="n">
        <v>4</v>
      </c>
      <c r="D7808" s="6" t="n">
        <v>1</v>
      </c>
      <c r="E7808" s="10">
        <f>IF(D7808=1, IF(OR(C7808&lt;10, C7808&gt;=15),1,0), IF(OR(C7808&lt;7, C7808&gt;=18),1,0))</f>
        <v/>
      </c>
      <c r="F7808" s="11" t="n">
        <v>2.837</v>
      </c>
      <c r="G7808" s="12">
        <f>0*8</f>
        <v/>
      </c>
      <c r="H7808" s="12">
        <f>F7808-G7808</f>
        <v/>
      </c>
      <c r="I7808" s="10">
        <f>IF(E7808=0,"Fora",IF(E7807=0,"Carg xar",IF(H7808&lt;0,IF(M7808&lt;0.9,"Carg FV","Stby"),IF(M7808&gt;P7808,"V2H",IF(M7808&lt;0.9,"Carg xar","Stby")))))</f>
        <v/>
      </c>
      <c r="J7808" s="12">
        <f>IF(OR(I7808="Carg FV",I7808="Carg xar"),MIN(IF(I7808="Carg FV",ABS(H7808),7.4),7.4,MAX(0,(0.9-M7808)*40)*0.95),0)</f>
        <v/>
      </c>
      <c r="K7808" s="12">
        <f>IF(I7808="V2H",MIN(MAX(0,H7808),7.4,MAX(0,(M7808-P7808)*40)*0.95),0)</f>
        <v/>
      </c>
      <c r="L7808" s="12">
        <f>IF(E7808=0,0,MAX(0,H7808-K7808))</f>
        <v/>
      </c>
      <c r="M7808" s="13">
        <f>M7807+J7807/40-IF(I7807="V2H",K7807/(0.95*40),0)-IF(E7808=0,IF(E7807=1,IF(D7808=1,30,40)*0.18/(2*40),0),0)-IF(E7808=1,IF(E7807=0,IF(D7808=1,30,40)*0.18/(2*40),0),0)</f>
        <v/>
      </c>
      <c r="N7808" s="14" t="n">
        <v>0.09</v>
      </c>
      <c r="O7808" s="15">
        <f>K7808*N7808</f>
        <v/>
      </c>
      <c r="P7808">
        <f>IF(E7808=0,0.3,IF(D7808=1,IF(C7808&gt;=Params!$B$13-3,IF(C7808&lt;Params!$B$13,Params!$B$20,0.3),0.3),IF(C7808&gt;=Params!$B$15-3,IF(C7808&lt;Params!$B$15,Params!$B$21,0.3),0.3)))</f>
        <v/>
      </c>
    </row>
    <row r="7809" ht="15" customHeight="1" s="1">
      <c r="A7809" s="9" t="n">
        <v>7806</v>
      </c>
      <c r="B7809" s="6" t="inlineStr">
        <is>
          <t>22/11</t>
        </is>
      </c>
      <c r="C7809" s="6" t="n">
        <v>5</v>
      </c>
      <c r="D7809" s="6" t="n">
        <v>1</v>
      </c>
      <c r="E7809" s="10">
        <f>IF(D7809=1, IF(OR(C7809&lt;10, C7809&gt;=15),1,0), IF(OR(C7809&lt;7, C7809&gt;=18),1,0))</f>
        <v/>
      </c>
      <c r="F7809" s="11" t="n">
        <v>2.809</v>
      </c>
      <c r="G7809" s="12">
        <f>0*8</f>
        <v/>
      </c>
      <c r="H7809" s="12">
        <f>F7809-G7809</f>
        <v/>
      </c>
      <c r="I7809" s="10">
        <f>IF(E7809=0,"Fora",IF(E7808=0,"Carg xar",IF(H7809&lt;0,IF(M7809&lt;0.9,"Carg FV","Stby"),IF(M7809&gt;P7809,"V2H",IF(M7809&lt;0.9,"Carg xar","Stby")))))</f>
        <v/>
      </c>
      <c r="J7809" s="12">
        <f>IF(OR(I7809="Carg FV",I7809="Carg xar"),MIN(IF(I7809="Carg FV",ABS(H7809),7.4),7.4,MAX(0,(0.9-M7809)*40)*0.95),0)</f>
        <v/>
      </c>
      <c r="K7809" s="12">
        <f>IF(I7809="V2H",MIN(MAX(0,H7809),7.4,MAX(0,(M7809-P7809)*40)*0.95),0)</f>
        <v/>
      </c>
      <c r="L7809" s="12">
        <f>IF(E7809=0,0,MAX(0,H7809-K7809))</f>
        <v/>
      </c>
      <c r="M7809" s="13">
        <f>M7808+J7808/40-IF(I7808="V2H",K7808/(0.95*40),0)-IF(E7809=0,IF(E7808=1,IF(D7809=1,30,40)*0.18/(2*40),0),0)-IF(E7809=1,IF(E7808=0,IF(D7809=1,30,40)*0.18/(2*40),0),0)</f>
        <v/>
      </c>
      <c r="N7809" s="14" t="n">
        <v>0.09</v>
      </c>
      <c r="O7809" s="15">
        <f>K7809*N7809</f>
        <v/>
      </c>
      <c r="P7809">
        <f>IF(E7809=0,0.3,IF(D7809=1,IF(C7809&gt;=Params!$B$13-3,IF(C7809&lt;Params!$B$13,Params!$B$20,0.3),0.3),IF(C7809&gt;=Params!$B$15-3,IF(C7809&lt;Params!$B$15,Params!$B$21,0.3),0.3)))</f>
        <v/>
      </c>
    </row>
    <row r="7810" ht="15" customHeight="1" s="1">
      <c r="A7810" s="9" t="n">
        <v>7807</v>
      </c>
      <c r="B7810" s="6" t="inlineStr">
        <is>
          <t>22/11</t>
        </is>
      </c>
      <c r="C7810" s="6" t="n">
        <v>6</v>
      </c>
      <c r="D7810" s="6" t="n">
        <v>1</v>
      </c>
      <c r="E7810" s="10">
        <f>IF(D7810=1, IF(OR(C7810&lt;10, C7810&gt;=15),1,0), IF(OR(C7810&lt;7, C7810&gt;=18),1,0))</f>
        <v/>
      </c>
      <c r="F7810" s="11" t="n">
        <v>2.574</v>
      </c>
      <c r="G7810" s="12">
        <f>0*8</f>
        <v/>
      </c>
      <c r="H7810" s="12">
        <f>F7810-G7810</f>
        <v/>
      </c>
      <c r="I7810" s="10">
        <f>IF(E7810=0,"Fora",IF(E7809=0,"Carg xar",IF(H7810&lt;0,IF(M7810&lt;0.9,"Carg FV","Stby"),IF(M7810&gt;P7810,"V2H",IF(M7810&lt;0.9,"Carg xar","Stby")))))</f>
        <v/>
      </c>
      <c r="J7810" s="12">
        <f>IF(OR(I7810="Carg FV",I7810="Carg xar"),MIN(IF(I7810="Carg FV",ABS(H7810),7.4),7.4,MAX(0,(0.9-M7810)*40)*0.95),0)</f>
        <v/>
      </c>
      <c r="K7810" s="12">
        <f>IF(I7810="V2H",MIN(MAX(0,H7810),7.4,MAX(0,(M7810-P7810)*40)*0.95),0)</f>
        <v/>
      </c>
      <c r="L7810" s="12">
        <f>IF(E7810=0,0,MAX(0,H7810-K7810))</f>
        <v/>
      </c>
      <c r="M7810" s="13">
        <f>M7809+J7809/40-IF(I7809="V2H",K7809/(0.95*40),0)-IF(E7810=0,IF(E7809=1,IF(D7810=1,30,40)*0.18/(2*40),0),0)-IF(E7810=1,IF(E7809=0,IF(D7810=1,30,40)*0.18/(2*40),0),0)</f>
        <v/>
      </c>
      <c r="N7810" s="14" t="n">
        <v>0.09</v>
      </c>
      <c r="O7810" s="15">
        <f>K7810*N7810</f>
        <v/>
      </c>
      <c r="P7810">
        <f>IF(E7810=0,0.3,IF(D7810=1,IF(C7810&gt;=Params!$B$13-3,IF(C7810&lt;Params!$B$13,Params!$B$20,0.3),0.3),IF(C7810&gt;=Params!$B$15-3,IF(C7810&lt;Params!$B$15,Params!$B$21,0.3),0.3)))</f>
        <v/>
      </c>
    </row>
    <row r="7811" ht="15" customHeight="1" s="1">
      <c r="A7811" s="9" t="n">
        <v>7808</v>
      </c>
      <c r="B7811" s="6" t="inlineStr">
        <is>
          <t>22/11</t>
        </is>
      </c>
      <c r="C7811" s="6" t="n">
        <v>7</v>
      </c>
      <c r="D7811" s="6" t="n">
        <v>1</v>
      </c>
      <c r="E7811" s="10">
        <f>IF(D7811=1, IF(OR(C7811&lt;10, C7811&gt;=15),1,0), IF(OR(C7811&lt;7, C7811&gt;=18),1,0))</f>
        <v/>
      </c>
      <c r="F7811" s="11" t="n">
        <v>3.051</v>
      </c>
      <c r="G7811" s="12">
        <f>0*8</f>
        <v/>
      </c>
      <c r="H7811" s="12">
        <f>F7811-G7811</f>
        <v/>
      </c>
      <c r="I7811" s="10">
        <f>IF(E7811=0,"Fora",IF(E7810=0,"Carg xar",IF(H7811&lt;0,IF(M7811&lt;0.9,"Carg FV","Stby"),IF(M7811&gt;P7811,"V2H",IF(M7811&lt;0.9,"Carg xar","Stby")))))</f>
        <v/>
      </c>
      <c r="J7811" s="12">
        <f>IF(OR(I7811="Carg FV",I7811="Carg xar"),MIN(IF(I7811="Carg FV",ABS(H7811),7.4),7.4,MAX(0,(0.9-M7811)*40)*0.95),0)</f>
        <v/>
      </c>
      <c r="K7811" s="12">
        <f>IF(I7811="V2H",MIN(MAX(0,H7811),7.4,MAX(0,(M7811-P7811)*40)*0.95),0)</f>
        <v/>
      </c>
      <c r="L7811" s="12">
        <f>IF(E7811=0,0,MAX(0,H7811-K7811))</f>
        <v/>
      </c>
      <c r="M7811" s="13">
        <f>M7810+J7810/40-IF(I7810="V2H",K7810/(0.95*40),0)-IF(E7811=0,IF(E7810=1,IF(D7811=1,30,40)*0.18/(2*40),0),0)-IF(E7811=1,IF(E7810=0,IF(D7811=1,30,40)*0.18/(2*40),0),0)</f>
        <v/>
      </c>
      <c r="N7811" s="14" t="n">
        <v>0.09</v>
      </c>
      <c r="O7811" s="15">
        <f>K7811*N7811</f>
        <v/>
      </c>
      <c r="P7811">
        <f>IF(E7811=0,0.3,IF(D7811=1,IF(C7811&gt;=Params!$B$13-3,IF(C7811&lt;Params!$B$13,Params!$B$20,0.3),0.3),IF(C7811&gt;=Params!$B$15-3,IF(C7811&lt;Params!$B$15,Params!$B$21,0.3),0.3)))</f>
        <v/>
      </c>
    </row>
    <row r="7812" ht="15" customHeight="1" s="1">
      <c r="A7812" s="9" t="n">
        <v>7809</v>
      </c>
      <c r="B7812" s="6" t="inlineStr">
        <is>
          <t>22/11</t>
        </is>
      </c>
      <c r="C7812" s="6" t="n">
        <v>8</v>
      </c>
      <c r="D7812" s="6" t="n">
        <v>1</v>
      </c>
      <c r="E7812" s="10">
        <f>IF(D7812=1, IF(OR(C7812&lt;10, C7812&gt;=15),1,0), IF(OR(C7812&lt;7, C7812&gt;=18),1,0))</f>
        <v/>
      </c>
      <c r="F7812" s="11" t="n">
        <v>1.644</v>
      </c>
      <c r="G7812" s="12">
        <f>0.08*8</f>
        <v/>
      </c>
      <c r="H7812" s="12">
        <f>F7812-G7812</f>
        <v/>
      </c>
      <c r="I7812" s="10">
        <f>IF(E7812=0,"Fora",IF(E7811=0,"Carg xar",IF(H7812&lt;0,IF(M7812&lt;0.9,"Carg FV","Stby"),IF(M7812&gt;P7812,"V2H",IF(M7812&lt;0.9,"Carg xar","Stby")))))</f>
        <v/>
      </c>
      <c r="J7812" s="12">
        <f>IF(OR(I7812="Carg FV",I7812="Carg xar"),MIN(IF(I7812="Carg FV",ABS(H7812),7.4),7.4,MAX(0,(0.9-M7812)*40)*0.95),0)</f>
        <v/>
      </c>
      <c r="K7812" s="12">
        <f>IF(I7812="V2H",MIN(MAX(0,H7812),7.4,MAX(0,(M7812-P7812)*40)*0.95),0)</f>
        <v/>
      </c>
      <c r="L7812" s="12">
        <f>IF(E7812=0,0,MAX(0,H7812-K7812))</f>
        <v/>
      </c>
      <c r="M7812" s="13">
        <f>M7811+J7811/40-IF(I7811="V2H",K7811/(0.95*40),0)-IF(E7812=0,IF(E7811=1,IF(D7812=1,30,40)*0.18/(2*40),0),0)-IF(E7812=1,IF(E7811=0,IF(D7812=1,30,40)*0.18/(2*40),0),0)</f>
        <v/>
      </c>
      <c r="N7812" s="14" t="n">
        <v>0.09</v>
      </c>
      <c r="O7812" s="15">
        <f>K7812*N7812</f>
        <v/>
      </c>
      <c r="P7812">
        <f>IF(E7812=0,0.3,IF(D7812=1,IF(C7812&gt;=Params!$B$13-3,IF(C7812&lt;Params!$B$13,Params!$B$20,0.3),0.3),IF(C7812&gt;=Params!$B$15-3,IF(C7812&lt;Params!$B$15,Params!$B$21,0.3),0.3)))</f>
        <v/>
      </c>
    </row>
    <row r="7813" ht="15" customHeight="1" s="1">
      <c r="A7813" s="9" t="n">
        <v>7810</v>
      </c>
      <c r="B7813" s="6" t="inlineStr">
        <is>
          <t>22/11</t>
        </is>
      </c>
      <c r="C7813" s="6" t="n">
        <v>9</v>
      </c>
      <c r="D7813" s="6" t="n">
        <v>1</v>
      </c>
      <c r="E7813" s="10">
        <f>IF(D7813=1, IF(OR(C7813&lt;10, C7813&gt;=15),1,0), IF(OR(C7813&lt;7, C7813&gt;=18),1,0))</f>
        <v/>
      </c>
      <c r="F7813" s="11" t="n">
        <v>0</v>
      </c>
      <c r="G7813" s="12">
        <f>0.22*8</f>
        <v/>
      </c>
      <c r="H7813" s="12">
        <f>F7813-G7813</f>
        <v/>
      </c>
      <c r="I7813" s="10">
        <f>IF(E7813=0,"Fora",IF(E7812=0,"Carg xar",IF(H7813&lt;0,IF(M7813&lt;0.9,"Carg FV","Stby"),IF(M7813&gt;P7813,"V2H",IF(M7813&lt;0.9,"Carg xar","Stby")))))</f>
        <v/>
      </c>
      <c r="J7813" s="12">
        <f>IF(OR(I7813="Carg FV",I7813="Carg xar"),MIN(IF(I7813="Carg FV",ABS(H7813),7.4),7.4,MAX(0,(0.9-M7813)*40)*0.95),0)</f>
        <v/>
      </c>
      <c r="K7813" s="12">
        <f>IF(I7813="V2H",MIN(MAX(0,H7813),7.4,MAX(0,(M7813-P7813)*40)*0.95),0)</f>
        <v/>
      </c>
      <c r="L7813" s="12">
        <f>IF(E7813=0,0,MAX(0,H7813-K7813))</f>
        <v/>
      </c>
      <c r="M7813" s="13">
        <f>M7812+J7812/40-IF(I7812="V2H",K7812/(0.95*40),0)-IF(E7813=0,IF(E7812=1,IF(D7813=1,30,40)*0.18/(2*40),0),0)-IF(E7813=1,IF(E7812=0,IF(D7813=1,30,40)*0.18/(2*40),0),0)</f>
        <v/>
      </c>
      <c r="N7813" s="14" t="n">
        <v>0.09</v>
      </c>
      <c r="O7813" s="15">
        <f>K7813*N7813</f>
        <v/>
      </c>
      <c r="P7813">
        <f>IF(E7813=0,0.3,IF(D7813=1,IF(C7813&gt;=Params!$B$13-3,IF(C7813&lt;Params!$B$13,Params!$B$20,0.3),0.3),IF(C7813&gt;=Params!$B$15-3,IF(C7813&lt;Params!$B$15,Params!$B$21,0.3),0.3)))</f>
        <v/>
      </c>
    </row>
    <row r="7814" ht="15" customHeight="1" s="1">
      <c r="A7814" s="9" t="n">
        <v>7811</v>
      </c>
      <c r="B7814" s="6" t="inlineStr">
        <is>
          <t>22/11</t>
        </is>
      </c>
      <c r="C7814" s="6" t="n">
        <v>10</v>
      </c>
      <c r="D7814" s="6" t="n">
        <v>1</v>
      </c>
      <c r="E7814" s="10">
        <f>IF(D7814=1, IF(OR(C7814&lt;10, C7814&gt;=15),1,0), IF(OR(C7814&lt;7, C7814&gt;=18),1,0))</f>
        <v/>
      </c>
      <c r="F7814" s="11" t="n">
        <v>0.032</v>
      </c>
      <c r="G7814" s="12">
        <f>0.4*8</f>
        <v/>
      </c>
      <c r="H7814" s="12">
        <f>F7814-G7814</f>
        <v/>
      </c>
      <c r="I7814" s="10">
        <f>IF(E7814=0,"Fora",IF(E7813=0,"Carg xar",IF(H7814&lt;0,IF(M7814&lt;0.9,"Carg FV","Stby"),IF(M7814&gt;P7814,"V2H",IF(M7814&lt;0.9,"Carg xar","Stby")))))</f>
        <v/>
      </c>
      <c r="J7814" s="12">
        <f>IF(OR(I7814="Carg FV",I7814="Carg xar"),MIN(IF(I7814="Carg FV",ABS(H7814),7.4),7.4,MAX(0,(0.9-M7814)*40)*0.95),0)</f>
        <v/>
      </c>
      <c r="K7814" s="12">
        <f>IF(I7814="V2H",MIN(MAX(0,H7814),7.4,MAX(0,(M7814-P7814)*40)*0.95),0)</f>
        <v/>
      </c>
      <c r="L7814" s="12">
        <f>IF(E7814=0,0,MAX(0,H7814-K7814))</f>
        <v/>
      </c>
      <c r="M7814" s="13">
        <f>M7813+J7813/40-IF(I7813="V2H",K7813/(0.95*40),0)-IF(E7814=0,IF(E7813=1,IF(D7814=1,30,40)*0.18/(2*40),0),0)-IF(E7814=1,IF(E7813=0,IF(D7814=1,30,40)*0.18/(2*40),0),0)</f>
        <v/>
      </c>
      <c r="N7814" s="14" t="n">
        <v>0.09</v>
      </c>
      <c r="O7814" s="15">
        <f>K7814*N7814</f>
        <v/>
      </c>
      <c r="P7814">
        <f>IF(E7814=0,0.3,IF(D7814=1,IF(C7814&gt;=Params!$B$13-3,IF(C7814&lt;Params!$B$13,Params!$B$20,0.3),0.3),IF(C7814&gt;=Params!$B$15-3,IF(C7814&lt;Params!$B$15,Params!$B$21,0.3),0.3)))</f>
        <v/>
      </c>
    </row>
    <row r="7815" ht="15" customHeight="1" s="1">
      <c r="A7815" s="9" t="n">
        <v>7812</v>
      </c>
      <c r="B7815" s="6" t="inlineStr">
        <is>
          <t>22/11</t>
        </is>
      </c>
      <c r="C7815" s="6" t="n">
        <v>11</v>
      </c>
      <c r="D7815" s="6" t="n">
        <v>1</v>
      </c>
      <c r="E7815" s="10">
        <f>IF(D7815=1, IF(OR(C7815&lt;10, C7815&gt;=15),1,0), IF(OR(C7815&lt;7, C7815&gt;=18),1,0))</f>
        <v/>
      </c>
      <c r="F7815" s="11" t="n">
        <v>2.101</v>
      </c>
      <c r="G7815" s="12">
        <f>0.52*8</f>
        <v/>
      </c>
      <c r="H7815" s="12">
        <f>F7815-G7815</f>
        <v/>
      </c>
      <c r="I7815" s="10">
        <f>IF(E7815=0,"Fora",IF(E7814=0,"Carg xar",IF(H7815&lt;0,IF(M7815&lt;0.9,"Carg FV","Stby"),IF(M7815&gt;P7815,"V2H",IF(M7815&lt;0.9,"Carg xar","Stby")))))</f>
        <v/>
      </c>
      <c r="J7815" s="12">
        <f>IF(OR(I7815="Carg FV",I7815="Carg xar"),MIN(IF(I7815="Carg FV",ABS(H7815),7.4),7.4,MAX(0,(0.9-M7815)*40)*0.95),0)</f>
        <v/>
      </c>
      <c r="K7815" s="12">
        <f>IF(I7815="V2H",MIN(MAX(0,H7815),7.4,MAX(0,(M7815-P7815)*40)*0.95),0)</f>
        <v/>
      </c>
      <c r="L7815" s="12">
        <f>IF(E7815=0,0,MAX(0,H7815-K7815))</f>
        <v/>
      </c>
      <c r="M7815" s="13">
        <f>M7814+J7814/40-IF(I7814="V2H",K7814/(0.95*40),0)-IF(E7815=0,IF(E7814=1,IF(D7815=1,30,40)*0.18/(2*40),0),0)-IF(E7815=1,IF(E7814=0,IF(D7815=1,30,40)*0.18/(2*40),0),0)</f>
        <v/>
      </c>
      <c r="N7815" s="14" t="n">
        <v>0.09</v>
      </c>
      <c r="O7815" s="15">
        <f>K7815*N7815</f>
        <v/>
      </c>
      <c r="P7815">
        <f>IF(E7815=0,0.3,IF(D7815=1,IF(C7815&gt;=Params!$B$13-3,IF(C7815&lt;Params!$B$13,Params!$B$20,0.3),0.3),IF(C7815&gt;=Params!$B$15-3,IF(C7815&lt;Params!$B$15,Params!$B$21,0.3),0.3)))</f>
        <v/>
      </c>
    </row>
    <row r="7816" ht="15" customHeight="1" s="1">
      <c r="A7816" s="9" t="n">
        <v>7813</v>
      </c>
      <c r="B7816" s="6" t="inlineStr">
        <is>
          <t>22/11</t>
        </is>
      </c>
      <c r="C7816" s="6" t="n">
        <v>12</v>
      </c>
      <c r="D7816" s="6" t="n">
        <v>1</v>
      </c>
      <c r="E7816" s="10">
        <f>IF(D7816=1, IF(OR(C7816&lt;10, C7816&gt;=15),1,0), IF(OR(C7816&lt;7, C7816&gt;=18),1,0))</f>
        <v/>
      </c>
      <c r="F7816" s="11" t="n">
        <v>0</v>
      </c>
      <c r="G7816" s="12">
        <f>0.58*8</f>
        <v/>
      </c>
      <c r="H7816" s="12">
        <f>F7816-G7816</f>
        <v/>
      </c>
      <c r="I7816" s="10">
        <f>IF(E7816=0,"Fora",IF(E7815=0,"Carg xar",IF(H7816&lt;0,IF(M7816&lt;0.9,"Carg FV","Stby"),IF(M7816&gt;P7816,"V2H",IF(M7816&lt;0.9,"Carg xar","Stby")))))</f>
        <v/>
      </c>
      <c r="J7816" s="12">
        <f>IF(OR(I7816="Carg FV",I7816="Carg xar"),MIN(IF(I7816="Carg FV",ABS(H7816),7.4),7.4,MAX(0,(0.9-M7816)*40)*0.95),0)</f>
        <v/>
      </c>
      <c r="K7816" s="12">
        <f>IF(I7816="V2H",MIN(MAX(0,H7816),7.4,MAX(0,(M7816-P7816)*40)*0.95),0)</f>
        <v/>
      </c>
      <c r="L7816" s="12">
        <f>IF(E7816=0,0,MAX(0,H7816-K7816))</f>
        <v/>
      </c>
      <c r="M7816" s="13">
        <f>M7815+J7815/40-IF(I7815="V2H",K7815/(0.95*40),0)-IF(E7816=0,IF(E7815=1,IF(D7816=1,30,40)*0.18/(2*40),0),0)-IF(E7816=1,IF(E7815=0,IF(D7816=1,30,40)*0.18/(2*40),0),0)</f>
        <v/>
      </c>
      <c r="N7816" s="14" t="n">
        <v>0.09</v>
      </c>
      <c r="O7816" s="15">
        <f>K7816*N7816</f>
        <v/>
      </c>
      <c r="P7816">
        <f>IF(E7816=0,0.3,IF(D7816=1,IF(C7816&gt;=Params!$B$13-3,IF(C7816&lt;Params!$B$13,Params!$B$20,0.3),0.3),IF(C7816&gt;=Params!$B$15-3,IF(C7816&lt;Params!$B$15,Params!$B$21,0.3),0.3)))</f>
        <v/>
      </c>
    </row>
    <row r="7817" ht="15" customHeight="1" s="1">
      <c r="A7817" s="9" t="n">
        <v>7814</v>
      </c>
      <c r="B7817" s="6" t="inlineStr">
        <is>
          <t>22/11</t>
        </is>
      </c>
      <c r="C7817" s="6" t="n">
        <v>13</v>
      </c>
      <c r="D7817" s="6" t="n">
        <v>1</v>
      </c>
      <c r="E7817" s="10">
        <f>IF(D7817=1, IF(OR(C7817&lt;10, C7817&gt;=15),1,0), IF(OR(C7817&lt;7, C7817&gt;=18),1,0))</f>
        <v/>
      </c>
      <c r="F7817" s="11" t="n">
        <v>0</v>
      </c>
      <c r="G7817" s="12">
        <f>0.55*8</f>
        <v/>
      </c>
      <c r="H7817" s="12">
        <f>F7817-G7817</f>
        <v/>
      </c>
      <c r="I7817" s="10">
        <f>IF(E7817=0,"Fora",IF(E7816=0,"Carg xar",IF(H7817&lt;0,IF(M7817&lt;0.9,"Carg FV","Stby"),IF(M7817&gt;P7817,"V2H",IF(M7817&lt;0.9,"Carg xar","Stby")))))</f>
        <v/>
      </c>
      <c r="J7817" s="12">
        <f>IF(OR(I7817="Carg FV",I7817="Carg xar"),MIN(IF(I7817="Carg FV",ABS(H7817),7.4),7.4,MAX(0,(0.9-M7817)*40)*0.95),0)</f>
        <v/>
      </c>
      <c r="K7817" s="12">
        <f>IF(I7817="V2H",MIN(MAX(0,H7817),7.4,MAX(0,(M7817-P7817)*40)*0.95),0)</f>
        <v/>
      </c>
      <c r="L7817" s="12">
        <f>IF(E7817=0,0,MAX(0,H7817-K7817))</f>
        <v/>
      </c>
      <c r="M7817" s="13">
        <f>M7816+J7816/40-IF(I7816="V2H",K7816/(0.95*40),0)-IF(E7817=0,IF(E7816=1,IF(D7817=1,30,40)*0.18/(2*40),0),0)-IF(E7817=1,IF(E7816=0,IF(D7817=1,30,40)*0.18/(2*40),0),0)</f>
        <v/>
      </c>
      <c r="N7817" s="14" t="n">
        <v>0.09</v>
      </c>
      <c r="O7817" s="15">
        <f>K7817*N7817</f>
        <v/>
      </c>
      <c r="P7817">
        <f>IF(E7817=0,0.3,IF(D7817=1,IF(C7817&gt;=Params!$B$13-3,IF(C7817&lt;Params!$B$13,Params!$B$20,0.3),0.3),IF(C7817&gt;=Params!$B$15-3,IF(C7817&lt;Params!$B$15,Params!$B$21,0.3),0.3)))</f>
        <v/>
      </c>
    </row>
    <row r="7818" ht="15" customHeight="1" s="1">
      <c r="A7818" s="9" t="n">
        <v>7815</v>
      </c>
      <c r="B7818" s="6" t="inlineStr">
        <is>
          <t>22/11</t>
        </is>
      </c>
      <c r="C7818" s="6" t="n">
        <v>14</v>
      </c>
      <c r="D7818" s="6" t="n">
        <v>1</v>
      </c>
      <c r="E7818" s="10">
        <f>IF(D7818=1, IF(OR(C7818&lt;10, C7818&gt;=15),1,0), IF(OR(C7818&lt;7, C7818&gt;=18),1,0))</f>
        <v/>
      </c>
      <c r="F7818" s="11" t="n">
        <v>0</v>
      </c>
      <c r="G7818" s="12">
        <f>0.42*8</f>
        <v/>
      </c>
      <c r="H7818" s="12">
        <f>F7818-G7818</f>
        <v/>
      </c>
      <c r="I7818" s="10">
        <f>IF(E7818=0,"Fora",IF(E7817=0,"Carg xar",IF(H7818&lt;0,IF(M7818&lt;0.9,"Carg FV","Stby"),IF(M7818&gt;P7818,"V2H",IF(M7818&lt;0.9,"Carg xar","Stby")))))</f>
        <v/>
      </c>
      <c r="J7818" s="12">
        <f>IF(OR(I7818="Carg FV",I7818="Carg xar"),MIN(IF(I7818="Carg FV",ABS(H7818),7.4),7.4,MAX(0,(0.9-M7818)*40)*0.95),0)</f>
        <v/>
      </c>
      <c r="K7818" s="12">
        <f>IF(I7818="V2H",MIN(MAX(0,H7818),7.4,MAX(0,(M7818-P7818)*40)*0.95),0)</f>
        <v/>
      </c>
      <c r="L7818" s="12">
        <f>IF(E7818=0,0,MAX(0,H7818-K7818))</f>
        <v/>
      </c>
      <c r="M7818" s="13">
        <f>M7817+J7817/40-IF(I7817="V2H",K7817/(0.95*40),0)-IF(E7818=0,IF(E7817=1,IF(D7818=1,30,40)*0.18/(2*40),0),0)-IF(E7818=1,IF(E7817=0,IF(D7818=1,30,40)*0.18/(2*40),0),0)</f>
        <v/>
      </c>
      <c r="N7818" s="14" t="n">
        <v>0.09</v>
      </c>
      <c r="O7818" s="15">
        <f>K7818*N7818</f>
        <v/>
      </c>
      <c r="P7818">
        <f>IF(E7818=0,0.3,IF(D7818=1,IF(C7818&gt;=Params!$B$13-3,IF(C7818&lt;Params!$B$13,Params!$B$20,0.3),0.3),IF(C7818&gt;=Params!$B$15-3,IF(C7818&lt;Params!$B$15,Params!$B$21,0.3),0.3)))</f>
        <v/>
      </c>
    </row>
    <row r="7819" ht="15" customHeight="1" s="1">
      <c r="A7819" s="9" t="n">
        <v>7816</v>
      </c>
      <c r="B7819" s="6" t="inlineStr">
        <is>
          <t>22/11</t>
        </is>
      </c>
      <c r="C7819" s="6" t="n">
        <v>15</v>
      </c>
      <c r="D7819" s="6" t="n">
        <v>1</v>
      </c>
      <c r="E7819" s="10">
        <f>IF(D7819=1, IF(OR(C7819&lt;10, C7819&gt;=15),1,0), IF(OR(C7819&lt;7, C7819&gt;=18),1,0))</f>
        <v/>
      </c>
      <c r="F7819" s="11" t="n">
        <v>0</v>
      </c>
      <c r="G7819" s="12">
        <f>0.25*8</f>
        <v/>
      </c>
      <c r="H7819" s="12">
        <f>F7819-G7819</f>
        <v/>
      </c>
      <c r="I7819" s="10">
        <f>IF(E7819=0,"Fora",IF(E7818=0,"Carg xar",IF(H7819&lt;0,IF(M7819&lt;0.9,"Carg FV","Stby"),IF(M7819&gt;P7819,"V2H",IF(M7819&lt;0.9,"Carg xar","Stby")))))</f>
        <v/>
      </c>
      <c r="J7819" s="12">
        <f>IF(OR(I7819="Carg FV",I7819="Carg xar"),MIN(IF(I7819="Carg FV",ABS(H7819),7.4),7.4,MAX(0,(0.9-M7819)*40)*0.95),0)</f>
        <v/>
      </c>
      <c r="K7819" s="12">
        <f>IF(I7819="V2H",MIN(MAX(0,H7819),7.4,MAX(0,(M7819-P7819)*40)*0.95),0)</f>
        <v/>
      </c>
      <c r="L7819" s="12">
        <f>IF(E7819=0,0,MAX(0,H7819-K7819))</f>
        <v/>
      </c>
      <c r="M7819" s="13">
        <f>M7818+J7818/40-IF(I7818="V2H",K7818/(0.95*40),0)-IF(E7819=0,IF(E7818=1,IF(D7819=1,30,40)*0.18/(2*40),0),0)-IF(E7819=1,IF(E7818=0,IF(D7819=1,30,40)*0.18/(2*40),0),0)</f>
        <v/>
      </c>
      <c r="N7819" s="14" t="n">
        <v>0.09</v>
      </c>
      <c r="O7819" s="15">
        <f>K7819*N7819</f>
        <v/>
      </c>
      <c r="P7819">
        <f>IF(E7819=0,0.3,IF(D7819=1,IF(C7819&gt;=Params!$B$13-3,IF(C7819&lt;Params!$B$13,Params!$B$20,0.3),0.3),IF(C7819&gt;=Params!$B$15-3,IF(C7819&lt;Params!$B$15,Params!$B$21,0.3),0.3)))</f>
        <v/>
      </c>
    </row>
    <row r="7820" ht="15" customHeight="1" s="1">
      <c r="A7820" s="9" t="n">
        <v>7817</v>
      </c>
      <c r="B7820" s="6" t="inlineStr">
        <is>
          <t>22/11</t>
        </is>
      </c>
      <c r="C7820" s="6" t="n">
        <v>16</v>
      </c>
      <c r="D7820" s="6" t="n">
        <v>1</v>
      </c>
      <c r="E7820" s="10">
        <f>IF(D7820=1, IF(OR(C7820&lt;10, C7820&gt;=15),1,0), IF(OR(C7820&lt;7, C7820&gt;=18),1,0))</f>
        <v/>
      </c>
      <c r="F7820" s="11" t="n">
        <v>2.583</v>
      </c>
      <c r="G7820" s="12">
        <f>0.08*8</f>
        <v/>
      </c>
      <c r="H7820" s="12">
        <f>F7820-G7820</f>
        <v/>
      </c>
      <c r="I7820" s="10">
        <f>IF(E7820=0,"Fora",IF(E7819=0,"Carg xar",IF(H7820&lt;0,IF(M7820&lt;0.9,"Carg FV","Stby"),IF(M7820&gt;P7820,"V2H",IF(M7820&lt;0.9,"Carg xar","Stby")))))</f>
        <v/>
      </c>
      <c r="J7820" s="12">
        <f>IF(OR(I7820="Carg FV",I7820="Carg xar"),MIN(IF(I7820="Carg FV",ABS(H7820),7.4),7.4,MAX(0,(0.9-M7820)*40)*0.95),0)</f>
        <v/>
      </c>
      <c r="K7820" s="12">
        <f>IF(I7820="V2H",MIN(MAX(0,H7820),7.4,MAX(0,(M7820-P7820)*40)*0.95),0)</f>
        <v/>
      </c>
      <c r="L7820" s="12">
        <f>IF(E7820=0,0,MAX(0,H7820-K7820))</f>
        <v/>
      </c>
      <c r="M7820" s="13">
        <f>M7819+J7819/40-IF(I7819="V2H",K7819/(0.95*40),0)-IF(E7820=0,IF(E7819=1,IF(D7820=1,30,40)*0.18/(2*40),0),0)-IF(E7820=1,IF(E7819=0,IF(D7820=1,30,40)*0.18/(2*40),0),0)</f>
        <v/>
      </c>
      <c r="N7820" s="14" t="n">
        <v>0.09</v>
      </c>
      <c r="O7820" s="15">
        <f>K7820*N7820</f>
        <v/>
      </c>
      <c r="P7820">
        <f>IF(E7820=0,0.3,IF(D7820=1,IF(C7820&gt;=Params!$B$13-3,IF(C7820&lt;Params!$B$13,Params!$B$20,0.3),0.3),IF(C7820&gt;=Params!$B$15-3,IF(C7820&lt;Params!$B$15,Params!$B$21,0.3),0.3)))</f>
        <v/>
      </c>
    </row>
    <row r="7821" ht="15" customHeight="1" s="1">
      <c r="A7821" s="9" t="n">
        <v>7818</v>
      </c>
      <c r="B7821" s="6" t="inlineStr">
        <is>
          <t>22/11</t>
        </is>
      </c>
      <c r="C7821" s="6" t="n">
        <v>17</v>
      </c>
      <c r="D7821" s="6" t="n">
        <v>1</v>
      </c>
      <c r="E7821" s="10">
        <f>IF(D7821=1, IF(OR(C7821&lt;10, C7821&gt;=15),1,0), IF(OR(C7821&lt;7, C7821&gt;=18),1,0))</f>
        <v/>
      </c>
      <c r="F7821" s="11" t="n">
        <v>1.856</v>
      </c>
      <c r="G7821" s="12">
        <f>0*8</f>
        <v/>
      </c>
      <c r="H7821" s="12">
        <f>F7821-G7821</f>
        <v/>
      </c>
      <c r="I7821" s="10">
        <f>IF(E7821=0,"Fora",IF(E7820=0,"Carg xar",IF(H7821&lt;0,IF(M7821&lt;0.9,"Carg FV","Stby"),IF(M7821&gt;P7821,"V2H",IF(M7821&lt;0.9,"Carg xar","Stby")))))</f>
        <v/>
      </c>
      <c r="J7821" s="12">
        <f>IF(OR(I7821="Carg FV",I7821="Carg xar"),MIN(IF(I7821="Carg FV",ABS(H7821),7.4),7.4,MAX(0,(0.9-M7821)*40)*0.95),0)</f>
        <v/>
      </c>
      <c r="K7821" s="12">
        <f>IF(I7821="V2H",MIN(MAX(0,H7821),7.4,MAX(0,(M7821-P7821)*40)*0.95),0)</f>
        <v/>
      </c>
      <c r="L7821" s="12">
        <f>IF(E7821=0,0,MAX(0,H7821-K7821))</f>
        <v/>
      </c>
      <c r="M7821" s="13">
        <f>M7820+J7820/40-IF(I7820="V2H",K7820/(0.95*40),0)-IF(E7821=0,IF(E7820=1,IF(D7821=1,30,40)*0.18/(2*40),0),0)-IF(E7821=1,IF(E7820=0,IF(D7821=1,30,40)*0.18/(2*40),0),0)</f>
        <v/>
      </c>
      <c r="N7821" s="14" t="n">
        <v>0.09</v>
      </c>
      <c r="O7821" s="15">
        <f>K7821*N7821</f>
        <v/>
      </c>
      <c r="P7821">
        <f>IF(E7821=0,0.3,IF(D7821=1,IF(C7821&gt;=Params!$B$13-3,IF(C7821&lt;Params!$B$13,Params!$B$20,0.3),0.3),IF(C7821&gt;=Params!$B$15-3,IF(C7821&lt;Params!$B$15,Params!$B$21,0.3),0.3)))</f>
        <v/>
      </c>
    </row>
    <row r="7822" ht="15" customHeight="1" s="1">
      <c r="A7822" s="9" t="n">
        <v>7819</v>
      </c>
      <c r="B7822" s="6" t="inlineStr">
        <is>
          <t>22/11</t>
        </is>
      </c>
      <c r="C7822" s="6" t="n">
        <v>18</v>
      </c>
      <c r="D7822" s="6" t="n">
        <v>1</v>
      </c>
      <c r="E7822" s="10">
        <f>IF(D7822=1, IF(OR(C7822&lt;10, C7822&gt;=15),1,0), IF(OR(C7822&lt;7, C7822&gt;=18),1,0))</f>
        <v/>
      </c>
      <c r="F7822" s="11" t="n">
        <v>2.761</v>
      </c>
      <c r="G7822" s="12">
        <f>0*8</f>
        <v/>
      </c>
      <c r="H7822" s="12">
        <f>F7822-G7822</f>
        <v/>
      </c>
      <c r="I7822" s="10">
        <f>IF(E7822=0,"Fora",IF(E7821=0,"Carg xar",IF(H7822&lt;0,IF(M7822&lt;0.9,"Carg FV","Stby"),IF(M7822&gt;P7822,"V2H",IF(M7822&lt;0.9,"Carg xar","Stby")))))</f>
        <v/>
      </c>
      <c r="J7822" s="12">
        <f>IF(OR(I7822="Carg FV",I7822="Carg xar"),MIN(IF(I7822="Carg FV",ABS(H7822),7.4),7.4,MAX(0,(0.9-M7822)*40)*0.95),0)</f>
        <v/>
      </c>
      <c r="K7822" s="12">
        <f>IF(I7822="V2H",MIN(MAX(0,H7822),7.4,MAX(0,(M7822-P7822)*40)*0.95),0)</f>
        <v/>
      </c>
      <c r="L7822" s="12">
        <f>IF(E7822=0,0,MAX(0,H7822-K7822))</f>
        <v/>
      </c>
      <c r="M7822" s="13">
        <f>M7821+J7821/40-IF(I7821="V2H",K7821/(0.95*40),0)-IF(E7822=0,IF(E7821=1,IF(D7822=1,30,40)*0.18/(2*40),0),0)-IF(E7822=1,IF(E7821=0,IF(D7822=1,30,40)*0.18/(2*40),0),0)</f>
        <v/>
      </c>
      <c r="N7822" s="14" t="n">
        <v>0.09</v>
      </c>
      <c r="O7822" s="15">
        <f>K7822*N7822</f>
        <v/>
      </c>
      <c r="P7822">
        <f>IF(E7822=0,0.3,IF(D7822=1,IF(C7822&gt;=Params!$B$13-3,IF(C7822&lt;Params!$B$13,Params!$B$20,0.3),0.3),IF(C7822&gt;=Params!$B$15-3,IF(C7822&lt;Params!$B$15,Params!$B$21,0.3),0.3)))</f>
        <v/>
      </c>
    </row>
    <row r="7823" ht="15" customHeight="1" s="1">
      <c r="A7823" s="9" t="n">
        <v>7820</v>
      </c>
      <c r="B7823" s="6" t="inlineStr">
        <is>
          <t>22/11</t>
        </is>
      </c>
      <c r="C7823" s="6" t="n">
        <v>19</v>
      </c>
      <c r="D7823" s="6" t="n">
        <v>1</v>
      </c>
      <c r="E7823" s="10">
        <f>IF(D7823=1, IF(OR(C7823&lt;10, C7823&gt;=15),1,0), IF(OR(C7823&lt;7, C7823&gt;=18),1,0))</f>
        <v/>
      </c>
      <c r="F7823" s="11" t="n">
        <v>2.234</v>
      </c>
      <c r="G7823" s="12">
        <f>0*8</f>
        <v/>
      </c>
      <c r="H7823" s="12">
        <f>F7823-G7823</f>
        <v/>
      </c>
      <c r="I7823" s="10">
        <f>IF(E7823=0,"Fora",IF(E7822=0,"Carg xar",IF(H7823&lt;0,IF(M7823&lt;0.9,"Carg FV","Stby"),IF(M7823&gt;P7823,"V2H",IF(M7823&lt;0.9,"Carg xar","Stby")))))</f>
        <v/>
      </c>
      <c r="J7823" s="12">
        <f>IF(OR(I7823="Carg FV",I7823="Carg xar"),MIN(IF(I7823="Carg FV",ABS(H7823),7.4),7.4,MAX(0,(0.9-M7823)*40)*0.95),0)</f>
        <v/>
      </c>
      <c r="K7823" s="12">
        <f>IF(I7823="V2H",MIN(MAX(0,H7823),7.4,MAX(0,(M7823-P7823)*40)*0.95),0)</f>
        <v/>
      </c>
      <c r="L7823" s="12">
        <f>IF(E7823=0,0,MAX(0,H7823-K7823))</f>
        <v/>
      </c>
      <c r="M7823" s="13">
        <f>M7822+J7822/40-IF(I7822="V2H",K7822/(0.95*40),0)-IF(E7823=0,IF(E7822=1,IF(D7823=1,30,40)*0.18/(2*40),0),0)-IF(E7823=1,IF(E7822=0,IF(D7823=1,30,40)*0.18/(2*40),0),0)</f>
        <v/>
      </c>
      <c r="N7823" s="14" t="n">
        <v>0.09</v>
      </c>
      <c r="O7823" s="15">
        <f>K7823*N7823</f>
        <v/>
      </c>
      <c r="P7823">
        <f>IF(E7823=0,0.3,IF(D7823=1,IF(C7823&gt;=Params!$B$13-3,IF(C7823&lt;Params!$B$13,Params!$B$20,0.3),0.3),IF(C7823&gt;=Params!$B$15-3,IF(C7823&lt;Params!$B$15,Params!$B$21,0.3),0.3)))</f>
        <v/>
      </c>
    </row>
    <row r="7824" ht="15" customHeight="1" s="1">
      <c r="A7824" s="9" t="n">
        <v>7821</v>
      </c>
      <c r="B7824" s="6" t="inlineStr">
        <is>
          <t>22/11</t>
        </is>
      </c>
      <c r="C7824" s="6" t="n">
        <v>20</v>
      </c>
      <c r="D7824" s="6" t="n">
        <v>1</v>
      </c>
      <c r="E7824" s="10">
        <f>IF(D7824=1, IF(OR(C7824&lt;10, C7824&gt;=15),1,0), IF(OR(C7824&lt;7, C7824&gt;=18),1,0))</f>
        <v/>
      </c>
      <c r="F7824" s="11" t="n">
        <v>1.923</v>
      </c>
      <c r="G7824" s="12">
        <f>0*8</f>
        <v/>
      </c>
      <c r="H7824" s="12">
        <f>F7824-G7824</f>
        <v/>
      </c>
      <c r="I7824" s="10">
        <f>IF(E7824=0,"Fora",IF(E7823=0,"Carg xar",IF(H7824&lt;0,IF(M7824&lt;0.9,"Carg FV","Stby"),IF(M7824&gt;P7824,"V2H",IF(M7824&lt;0.9,"Carg xar","Stby")))))</f>
        <v/>
      </c>
      <c r="J7824" s="12">
        <f>IF(OR(I7824="Carg FV",I7824="Carg xar"),MIN(IF(I7824="Carg FV",ABS(H7824),7.4),7.4,MAX(0,(0.9-M7824)*40)*0.95),0)</f>
        <v/>
      </c>
      <c r="K7824" s="12">
        <f>IF(I7824="V2H",MIN(MAX(0,H7824),7.4,MAX(0,(M7824-P7824)*40)*0.95),0)</f>
        <v/>
      </c>
      <c r="L7824" s="12">
        <f>IF(E7824=0,0,MAX(0,H7824-K7824))</f>
        <v/>
      </c>
      <c r="M7824" s="13">
        <f>M7823+J7823/40-IF(I7823="V2H",K7823/(0.95*40),0)-IF(E7824=0,IF(E7823=1,IF(D7824=1,30,40)*0.18/(2*40),0),0)-IF(E7824=1,IF(E7823=0,IF(D7824=1,30,40)*0.18/(2*40),0),0)</f>
        <v/>
      </c>
      <c r="N7824" s="14" t="n">
        <v>0.09</v>
      </c>
      <c r="O7824" s="15">
        <f>K7824*N7824</f>
        <v/>
      </c>
      <c r="P7824">
        <f>IF(E7824=0,0.3,IF(D7824=1,IF(C7824&gt;=Params!$B$13-3,IF(C7824&lt;Params!$B$13,Params!$B$20,0.3),0.3),IF(C7824&gt;=Params!$B$15-3,IF(C7824&lt;Params!$B$15,Params!$B$21,0.3),0.3)))</f>
        <v/>
      </c>
    </row>
    <row r="7825" ht="15" customHeight="1" s="1">
      <c r="A7825" s="9" t="n">
        <v>7822</v>
      </c>
      <c r="B7825" s="6" t="inlineStr">
        <is>
          <t>22/11</t>
        </is>
      </c>
      <c r="C7825" s="6" t="n">
        <v>21</v>
      </c>
      <c r="D7825" s="6" t="n">
        <v>1</v>
      </c>
      <c r="E7825" s="10">
        <f>IF(D7825=1, IF(OR(C7825&lt;10, C7825&gt;=15),1,0), IF(OR(C7825&lt;7, C7825&gt;=18),1,0))</f>
        <v/>
      </c>
      <c r="F7825" s="11" t="n">
        <v>2.137</v>
      </c>
      <c r="G7825" s="12">
        <f>0*8</f>
        <v/>
      </c>
      <c r="H7825" s="12">
        <f>F7825-G7825</f>
        <v/>
      </c>
      <c r="I7825" s="10">
        <f>IF(E7825=0,"Fora",IF(E7824=0,"Carg xar",IF(H7825&lt;0,IF(M7825&lt;0.9,"Carg FV","Stby"),IF(M7825&gt;P7825,"V2H",IF(M7825&lt;0.9,"Carg xar","Stby")))))</f>
        <v/>
      </c>
      <c r="J7825" s="12">
        <f>IF(OR(I7825="Carg FV",I7825="Carg xar"),MIN(IF(I7825="Carg FV",ABS(H7825),7.4),7.4,MAX(0,(0.9-M7825)*40)*0.95),0)</f>
        <v/>
      </c>
      <c r="K7825" s="12">
        <f>IF(I7825="V2H",MIN(MAX(0,H7825),7.4,MAX(0,(M7825-P7825)*40)*0.95),0)</f>
        <v/>
      </c>
      <c r="L7825" s="12">
        <f>IF(E7825=0,0,MAX(0,H7825-K7825))</f>
        <v/>
      </c>
      <c r="M7825" s="13">
        <f>M7824+J7824/40-IF(I7824="V2H",K7824/(0.95*40),0)-IF(E7825=0,IF(E7824=1,IF(D7825=1,30,40)*0.18/(2*40),0),0)-IF(E7825=1,IF(E7824=0,IF(D7825=1,30,40)*0.18/(2*40),0),0)</f>
        <v/>
      </c>
      <c r="N7825" s="14" t="n">
        <v>0.09</v>
      </c>
      <c r="O7825" s="15">
        <f>K7825*N7825</f>
        <v/>
      </c>
      <c r="P7825">
        <f>IF(E7825=0,0.3,IF(D7825=1,IF(C7825&gt;=Params!$B$13-3,IF(C7825&lt;Params!$B$13,Params!$B$20,0.3),0.3),IF(C7825&gt;=Params!$B$15-3,IF(C7825&lt;Params!$B$15,Params!$B$21,0.3),0.3)))</f>
        <v/>
      </c>
    </row>
    <row r="7826" ht="15" customHeight="1" s="1">
      <c r="A7826" s="9" t="n">
        <v>7823</v>
      </c>
      <c r="B7826" s="6" t="inlineStr">
        <is>
          <t>22/11</t>
        </is>
      </c>
      <c r="C7826" s="6" t="n">
        <v>22</v>
      </c>
      <c r="D7826" s="6" t="n">
        <v>1</v>
      </c>
      <c r="E7826" s="10">
        <f>IF(D7826=1, IF(OR(C7826&lt;10, C7826&gt;=15),1,0), IF(OR(C7826&lt;7, C7826&gt;=18),1,0))</f>
        <v/>
      </c>
      <c r="F7826" s="11" t="n">
        <v>2.042</v>
      </c>
      <c r="G7826" s="12">
        <f>0*8</f>
        <v/>
      </c>
      <c r="H7826" s="12">
        <f>F7826-G7826</f>
        <v/>
      </c>
      <c r="I7826" s="10">
        <f>IF(E7826=0,"Fora",IF(E7825=0,"Carg xar",IF(H7826&lt;0,IF(M7826&lt;0.9,"Carg FV","Stby"),IF(M7826&gt;P7826,"V2H",IF(M7826&lt;0.9,"Carg xar","Stby")))))</f>
        <v/>
      </c>
      <c r="J7826" s="12">
        <f>IF(OR(I7826="Carg FV",I7826="Carg xar"),MIN(IF(I7826="Carg FV",ABS(H7826),7.4),7.4,MAX(0,(0.9-M7826)*40)*0.95),0)</f>
        <v/>
      </c>
      <c r="K7826" s="12">
        <f>IF(I7826="V2H",MIN(MAX(0,H7826),7.4,MAX(0,(M7826-P7826)*40)*0.95),0)</f>
        <v/>
      </c>
      <c r="L7826" s="12">
        <f>IF(E7826=0,0,MAX(0,H7826-K7826))</f>
        <v/>
      </c>
      <c r="M7826" s="13">
        <f>M7825+J7825/40-IF(I7825="V2H",K7825/(0.95*40),0)-IF(E7826=0,IF(E7825=1,IF(D7826=1,30,40)*0.18/(2*40),0),0)-IF(E7826=1,IF(E7825=0,IF(D7826=1,30,40)*0.18/(2*40),0),0)</f>
        <v/>
      </c>
      <c r="N7826" s="14" t="n">
        <v>0.09</v>
      </c>
      <c r="O7826" s="15">
        <f>K7826*N7826</f>
        <v/>
      </c>
      <c r="P7826">
        <f>IF(E7826=0,0.3,IF(D7826=1,IF(C7826&gt;=Params!$B$13-3,IF(C7826&lt;Params!$B$13,Params!$B$20,0.3),0.3),IF(C7826&gt;=Params!$B$15-3,IF(C7826&lt;Params!$B$15,Params!$B$21,0.3),0.3)))</f>
        <v/>
      </c>
    </row>
    <row r="7827" ht="15" customHeight="1" s="1">
      <c r="A7827" s="9" t="n">
        <v>7824</v>
      </c>
      <c r="B7827" s="6" t="inlineStr">
        <is>
          <t>22/11</t>
        </is>
      </c>
      <c r="C7827" s="6" t="n">
        <v>23</v>
      </c>
      <c r="D7827" s="6" t="n">
        <v>1</v>
      </c>
      <c r="E7827" s="10">
        <f>IF(D7827=1, IF(OR(C7827&lt;10, C7827&gt;=15),1,0), IF(OR(C7827&lt;7, C7827&gt;=18),1,0))</f>
        <v/>
      </c>
      <c r="F7827" s="11" t="n">
        <v>1.97</v>
      </c>
      <c r="G7827" s="12">
        <f>0*8</f>
        <v/>
      </c>
      <c r="H7827" s="12">
        <f>F7827-G7827</f>
        <v/>
      </c>
      <c r="I7827" s="10">
        <f>IF(E7827=0,"Fora",IF(E7826=0,"Carg xar",IF(H7827&lt;0,IF(M7827&lt;0.9,"Carg FV","Stby"),IF(M7827&gt;P7827,"V2H",IF(M7827&lt;0.9,"Carg xar","Stby")))))</f>
        <v/>
      </c>
      <c r="J7827" s="12">
        <f>IF(OR(I7827="Carg FV",I7827="Carg xar"),MIN(IF(I7827="Carg FV",ABS(H7827),7.4),7.4,MAX(0,(0.9-M7827)*40)*0.95),0)</f>
        <v/>
      </c>
      <c r="K7827" s="12">
        <f>IF(I7827="V2H",MIN(MAX(0,H7827),7.4,MAX(0,(M7827-P7827)*40)*0.95),0)</f>
        <v/>
      </c>
      <c r="L7827" s="12">
        <f>IF(E7827=0,0,MAX(0,H7827-K7827))</f>
        <v/>
      </c>
      <c r="M7827" s="13">
        <f>M7826+J7826/40-IF(I7826="V2H",K7826/(0.95*40),0)-IF(E7827=0,IF(E7826=1,IF(D7827=1,30,40)*0.18/(2*40),0),0)-IF(E7827=1,IF(E7826=0,IF(D7827=1,30,40)*0.18/(2*40),0),0)</f>
        <v/>
      </c>
      <c r="N7827" s="14" t="n">
        <v>0.09</v>
      </c>
      <c r="O7827" s="15">
        <f>K7827*N7827</f>
        <v/>
      </c>
      <c r="P7827">
        <f>IF(E7827=0,0.3,IF(D7827=1,IF(C7827&gt;=Params!$B$13-3,IF(C7827&lt;Params!$B$13,Params!$B$20,0.3),0.3),IF(C7827&gt;=Params!$B$15-3,IF(C7827&lt;Params!$B$15,Params!$B$21,0.3),0.3)))</f>
        <v/>
      </c>
    </row>
    <row r="7828" ht="15" customHeight="1" s="1">
      <c r="A7828" s="9" t="n">
        <v>7825</v>
      </c>
      <c r="B7828" s="6" t="inlineStr">
        <is>
          <t>23/11</t>
        </is>
      </c>
      <c r="C7828" s="6" t="n">
        <v>0</v>
      </c>
      <c r="D7828" s="6" t="n">
        <v>1</v>
      </c>
      <c r="E7828" s="10">
        <f>IF(D7828=1, IF(OR(C7828&lt;10, C7828&gt;=15),1,0), IF(OR(C7828&lt;7, C7828&gt;=18),1,0))</f>
        <v/>
      </c>
      <c r="F7828" s="11" t="n">
        <v>2.049</v>
      </c>
      <c r="G7828" s="12">
        <f>0*8</f>
        <v/>
      </c>
      <c r="H7828" s="12">
        <f>F7828-G7828</f>
        <v/>
      </c>
      <c r="I7828" s="10">
        <f>IF(E7828=0,"Fora",IF(E7827=0,"Carg xar",IF(H7828&lt;0,IF(M7828&lt;0.9,"Carg FV","Stby"),IF(M7828&gt;P7828,"V2H",IF(M7828&lt;0.9,"Carg xar","Stby")))))</f>
        <v/>
      </c>
      <c r="J7828" s="12">
        <f>IF(OR(I7828="Carg FV",I7828="Carg xar"),MIN(IF(I7828="Carg FV",ABS(H7828),7.4),7.4,MAX(0,(0.9-M7828)*40)*0.95),0)</f>
        <v/>
      </c>
      <c r="K7828" s="12">
        <f>IF(I7828="V2H",MIN(MAX(0,H7828),7.4,MAX(0,(M7828-P7828)*40)*0.95),0)</f>
        <v/>
      </c>
      <c r="L7828" s="12">
        <f>IF(E7828=0,0,MAX(0,H7828-K7828))</f>
        <v/>
      </c>
      <c r="M7828" s="13">
        <f>M7827+J7827/40-IF(I7827="V2H",K7827/(0.95*40),0)-IF(E7828=0,IF(E7827=1,IF(D7828=1,30,40)*0.18/(2*40),0),0)-IF(E7828=1,IF(E7827=0,IF(D7828=1,30,40)*0.18/(2*40),0),0)</f>
        <v/>
      </c>
      <c r="N7828" s="14" t="n">
        <v>0.09</v>
      </c>
      <c r="O7828" s="15">
        <f>K7828*N7828</f>
        <v/>
      </c>
      <c r="P7828">
        <f>IF(E7828=0,0.3,IF(D7828=1,IF(C7828&gt;=Params!$B$13-3,IF(C7828&lt;Params!$B$13,Params!$B$20,0.3),0.3),IF(C7828&gt;=Params!$B$15-3,IF(C7828&lt;Params!$B$15,Params!$B$21,0.3),0.3)))</f>
        <v/>
      </c>
    </row>
    <row r="7829" ht="15" customHeight="1" s="1">
      <c r="A7829" s="9" t="n">
        <v>7826</v>
      </c>
      <c r="B7829" s="6" t="inlineStr">
        <is>
          <t>23/11</t>
        </is>
      </c>
      <c r="C7829" s="6" t="n">
        <v>1</v>
      </c>
      <c r="D7829" s="6" t="n">
        <v>1</v>
      </c>
      <c r="E7829" s="10">
        <f>IF(D7829=1, IF(OR(C7829&lt;10, C7829&gt;=15),1,0), IF(OR(C7829&lt;7, C7829&gt;=18),1,0))</f>
        <v/>
      </c>
      <c r="F7829" s="11" t="n">
        <v>1.843</v>
      </c>
      <c r="G7829" s="12">
        <f>0*8</f>
        <v/>
      </c>
      <c r="H7829" s="12">
        <f>F7829-G7829</f>
        <v/>
      </c>
      <c r="I7829" s="10">
        <f>IF(E7829=0,"Fora",IF(E7828=0,"Carg xar",IF(H7829&lt;0,IF(M7829&lt;0.9,"Carg FV","Stby"),IF(M7829&gt;P7829,"V2H",IF(M7829&lt;0.9,"Carg xar","Stby")))))</f>
        <v/>
      </c>
      <c r="J7829" s="12">
        <f>IF(OR(I7829="Carg FV",I7829="Carg xar"),MIN(IF(I7829="Carg FV",ABS(H7829),7.4),7.4,MAX(0,(0.9-M7829)*40)*0.95),0)</f>
        <v/>
      </c>
      <c r="K7829" s="12">
        <f>IF(I7829="V2H",MIN(MAX(0,H7829),7.4,MAX(0,(M7829-P7829)*40)*0.95),0)</f>
        <v/>
      </c>
      <c r="L7829" s="12">
        <f>IF(E7829=0,0,MAX(0,H7829-K7829))</f>
        <v/>
      </c>
      <c r="M7829" s="13">
        <f>M7828+J7828/40-IF(I7828="V2H",K7828/(0.95*40),0)-IF(E7829=0,IF(E7828=1,IF(D7829=1,30,40)*0.18/(2*40),0),0)-IF(E7829=1,IF(E7828=0,IF(D7829=1,30,40)*0.18/(2*40),0),0)</f>
        <v/>
      </c>
      <c r="N7829" s="14" t="n">
        <v>0.09</v>
      </c>
      <c r="O7829" s="15">
        <f>K7829*N7829</f>
        <v/>
      </c>
      <c r="P7829">
        <f>IF(E7829=0,0.3,IF(D7829=1,IF(C7829&gt;=Params!$B$13-3,IF(C7829&lt;Params!$B$13,Params!$B$20,0.3),0.3),IF(C7829&gt;=Params!$B$15-3,IF(C7829&lt;Params!$B$15,Params!$B$21,0.3),0.3)))</f>
        <v/>
      </c>
    </row>
    <row r="7830" ht="15" customHeight="1" s="1">
      <c r="A7830" s="9" t="n">
        <v>7827</v>
      </c>
      <c r="B7830" s="6" t="inlineStr">
        <is>
          <t>23/11</t>
        </is>
      </c>
      <c r="C7830" s="6" t="n">
        <v>2</v>
      </c>
      <c r="D7830" s="6" t="n">
        <v>1</v>
      </c>
      <c r="E7830" s="10">
        <f>IF(D7830=1, IF(OR(C7830&lt;10, C7830&gt;=15),1,0), IF(OR(C7830&lt;7, C7830&gt;=18),1,0))</f>
        <v/>
      </c>
      <c r="F7830" s="11" t="n">
        <v>1.992</v>
      </c>
      <c r="G7830" s="12">
        <f>0*8</f>
        <v/>
      </c>
      <c r="H7830" s="12">
        <f>F7830-G7830</f>
        <v/>
      </c>
      <c r="I7830" s="10">
        <f>IF(E7830=0,"Fora",IF(E7829=0,"Carg xar",IF(H7830&lt;0,IF(M7830&lt;0.9,"Carg FV","Stby"),IF(M7830&gt;P7830,"V2H",IF(M7830&lt;0.9,"Carg xar","Stby")))))</f>
        <v/>
      </c>
      <c r="J7830" s="12">
        <f>IF(OR(I7830="Carg FV",I7830="Carg xar"),MIN(IF(I7830="Carg FV",ABS(H7830),7.4),7.4,MAX(0,(0.9-M7830)*40)*0.95),0)</f>
        <v/>
      </c>
      <c r="K7830" s="12">
        <f>IF(I7830="V2H",MIN(MAX(0,H7830),7.4,MAX(0,(M7830-P7830)*40)*0.95),0)</f>
        <v/>
      </c>
      <c r="L7830" s="12">
        <f>IF(E7830=0,0,MAX(0,H7830-K7830))</f>
        <v/>
      </c>
      <c r="M7830" s="13">
        <f>M7829+J7829/40-IF(I7829="V2H",K7829/(0.95*40),0)-IF(E7830=0,IF(E7829=1,IF(D7830=1,30,40)*0.18/(2*40),0),0)-IF(E7830=1,IF(E7829=0,IF(D7830=1,30,40)*0.18/(2*40),0),0)</f>
        <v/>
      </c>
      <c r="N7830" s="14" t="n">
        <v>0.09</v>
      </c>
      <c r="O7830" s="15">
        <f>K7830*N7830</f>
        <v/>
      </c>
      <c r="P7830">
        <f>IF(E7830=0,0.3,IF(D7830=1,IF(C7830&gt;=Params!$B$13-3,IF(C7830&lt;Params!$B$13,Params!$B$20,0.3),0.3),IF(C7830&gt;=Params!$B$15-3,IF(C7830&lt;Params!$B$15,Params!$B$21,0.3),0.3)))</f>
        <v/>
      </c>
    </row>
    <row r="7831" ht="15" customHeight="1" s="1">
      <c r="A7831" s="9" t="n">
        <v>7828</v>
      </c>
      <c r="B7831" s="6" t="inlineStr">
        <is>
          <t>23/11</t>
        </is>
      </c>
      <c r="C7831" s="6" t="n">
        <v>3</v>
      </c>
      <c r="D7831" s="6" t="n">
        <v>1</v>
      </c>
      <c r="E7831" s="10">
        <f>IF(D7831=1, IF(OR(C7831&lt;10, C7831&gt;=15),1,0), IF(OR(C7831&lt;7, C7831&gt;=18),1,0))</f>
        <v/>
      </c>
      <c r="F7831" s="11" t="n">
        <v>1.987</v>
      </c>
      <c r="G7831" s="12">
        <f>0*8</f>
        <v/>
      </c>
      <c r="H7831" s="12">
        <f>F7831-G7831</f>
        <v/>
      </c>
      <c r="I7831" s="10">
        <f>IF(E7831=0,"Fora",IF(E7830=0,"Carg xar",IF(H7831&lt;0,IF(M7831&lt;0.9,"Carg FV","Stby"),IF(M7831&gt;P7831,"V2H",IF(M7831&lt;0.9,"Carg xar","Stby")))))</f>
        <v/>
      </c>
      <c r="J7831" s="12">
        <f>IF(OR(I7831="Carg FV",I7831="Carg xar"),MIN(IF(I7831="Carg FV",ABS(H7831),7.4),7.4,MAX(0,(0.9-M7831)*40)*0.95),0)</f>
        <v/>
      </c>
      <c r="K7831" s="12">
        <f>IF(I7831="V2H",MIN(MAX(0,H7831),7.4,MAX(0,(M7831-P7831)*40)*0.95),0)</f>
        <v/>
      </c>
      <c r="L7831" s="12">
        <f>IF(E7831=0,0,MAX(0,H7831-K7831))</f>
        <v/>
      </c>
      <c r="M7831" s="13">
        <f>M7830+J7830/40-IF(I7830="V2H",K7830/(0.95*40),0)-IF(E7831=0,IF(E7830=1,IF(D7831=1,30,40)*0.18/(2*40),0),0)-IF(E7831=1,IF(E7830=0,IF(D7831=1,30,40)*0.18/(2*40),0),0)</f>
        <v/>
      </c>
      <c r="N7831" s="14" t="n">
        <v>0.09</v>
      </c>
      <c r="O7831" s="15">
        <f>K7831*N7831</f>
        <v/>
      </c>
      <c r="P7831">
        <f>IF(E7831=0,0.3,IF(D7831=1,IF(C7831&gt;=Params!$B$13-3,IF(C7831&lt;Params!$B$13,Params!$B$20,0.3),0.3),IF(C7831&gt;=Params!$B$15-3,IF(C7831&lt;Params!$B$15,Params!$B$21,0.3),0.3)))</f>
        <v/>
      </c>
    </row>
    <row r="7832" ht="15" customHeight="1" s="1">
      <c r="A7832" s="9" t="n">
        <v>7829</v>
      </c>
      <c r="B7832" s="6" t="inlineStr">
        <is>
          <t>23/11</t>
        </is>
      </c>
      <c r="C7832" s="6" t="n">
        <v>4</v>
      </c>
      <c r="D7832" s="6" t="n">
        <v>1</v>
      </c>
      <c r="E7832" s="10">
        <f>IF(D7832=1, IF(OR(C7832&lt;10, C7832&gt;=15),1,0), IF(OR(C7832&lt;7, C7832&gt;=18),1,0))</f>
        <v/>
      </c>
      <c r="F7832" s="11" t="n">
        <v>2.11</v>
      </c>
      <c r="G7832" s="12">
        <f>0*8</f>
        <v/>
      </c>
      <c r="H7832" s="12">
        <f>F7832-G7832</f>
        <v/>
      </c>
      <c r="I7832" s="10">
        <f>IF(E7832=0,"Fora",IF(E7831=0,"Carg xar",IF(H7832&lt;0,IF(M7832&lt;0.9,"Carg FV","Stby"),IF(M7832&gt;P7832,"V2H",IF(M7832&lt;0.9,"Carg xar","Stby")))))</f>
        <v/>
      </c>
      <c r="J7832" s="12">
        <f>IF(OR(I7832="Carg FV",I7832="Carg xar"),MIN(IF(I7832="Carg FV",ABS(H7832),7.4),7.4,MAX(0,(0.9-M7832)*40)*0.95),0)</f>
        <v/>
      </c>
      <c r="K7832" s="12">
        <f>IF(I7832="V2H",MIN(MAX(0,H7832),7.4,MAX(0,(M7832-P7832)*40)*0.95),0)</f>
        <v/>
      </c>
      <c r="L7832" s="12">
        <f>IF(E7832=0,0,MAX(0,H7832-K7832))</f>
        <v/>
      </c>
      <c r="M7832" s="13">
        <f>M7831+J7831/40-IF(I7831="V2H",K7831/(0.95*40),0)-IF(E7832=0,IF(E7831=1,IF(D7832=1,30,40)*0.18/(2*40),0),0)-IF(E7832=1,IF(E7831=0,IF(D7832=1,30,40)*0.18/(2*40),0),0)</f>
        <v/>
      </c>
      <c r="N7832" s="14" t="n">
        <v>0.09</v>
      </c>
      <c r="O7832" s="15">
        <f>K7832*N7832</f>
        <v/>
      </c>
      <c r="P7832">
        <f>IF(E7832=0,0.3,IF(D7832=1,IF(C7832&gt;=Params!$B$13-3,IF(C7832&lt;Params!$B$13,Params!$B$20,0.3),0.3),IF(C7832&gt;=Params!$B$15-3,IF(C7832&lt;Params!$B$15,Params!$B$21,0.3),0.3)))</f>
        <v/>
      </c>
    </row>
    <row r="7833" ht="15" customHeight="1" s="1">
      <c r="A7833" s="9" t="n">
        <v>7830</v>
      </c>
      <c r="B7833" s="6" t="inlineStr">
        <is>
          <t>23/11</t>
        </is>
      </c>
      <c r="C7833" s="6" t="n">
        <v>5</v>
      </c>
      <c r="D7833" s="6" t="n">
        <v>1</v>
      </c>
      <c r="E7833" s="10">
        <f>IF(D7833=1, IF(OR(C7833&lt;10, C7833&gt;=15),1,0), IF(OR(C7833&lt;7, C7833&gt;=18),1,0))</f>
        <v/>
      </c>
      <c r="F7833" s="11" t="n">
        <v>4.633</v>
      </c>
      <c r="G7833" s="12">
        <f>0*8</f>
        <v/>
      </c>
      <c r="H7833" s="12">
        <f>F7833-G7833</f>
        <v/>
      </c>
      <c r="I7833" s="10">
        <f>IF(E7833=0,"Fora",IF(E7832=0,"Carg xar",IF(H7833&lt;0,IF(M7833&lt;0.9,"Carg FV","Stby"),IF(M7833&gt;P7833,"V2H",IF(M7833&lt;0.9,"Carg xar","Stby")))))</f>
        <v/>
      </c>
      <c r="J7833" s="12">
        <f>IF(OR(I7833="Carg FV",I7833="Carg xar"),MIN(IF(I7833="Carg FV",ABS(H7833),7.4),7.4,MAX(0,(0.9-M7833)*40)*0.95),0)</f>
        <v/>
      </c>
      <c r="K7833" s="12">
        <f>IF(I7833="V2H",MIN(MAX(0,H7833),7.4,MAX(0,(M7833-P7833)*40)*0.95),0)</f>
        <v/>
      </c>
      <c r="L7833" s="12">
        <f>IF(E7833=0,0,MAX(0,H7833-K7833))</f>
        <v/>
      </c>
      <c r="M7833" s="13">
        <f>M7832+J7832/40-IF(I7832="V2H",K7832/(0.95*40),0)-IF(E7833=0,IF(E7832=1,IF(D7833=1,30,40)*0.18/(2*40),0),0)-IF(E7833=1,IF(E7832=0,IF(D7833=1,30,40)*0.18/(2*40),0),0)</f>
        <v/>
      </c>
      <c r="N7833" s="14" t="n">
        <v>0.09</v>
      </c>
      <c r="O7833" s="15">
        <f>K7833*N7833</f>
        <v/>
      </c>
      <c r="P7833">
        <f>IF(E7833=0,0.3,IF(D7833=1,IF(C7833&gt;=Params!$B$13-3,IF(C7833&lt;Params!$B$13,Params!$B$20,0.3),0.3),IF(C7833&gt;=Params!$B$15-3,IF(C7833&lt;Params!$B$15,Params!$B$21,0.3),0.3)))</f>
        <v/>
      </c>
    </row>
    <row r="7834" ht="15" customHeight="1" s="1">
      <c r="A7834" s="9" t="n">
        <v>7831</v>
      </c>
      <c r="B7834" s="6" t="inlineStr">
        <is>
          <t>23/11</t>
        </is>
      </c>
      <c r="C7834" s="6" t="n">
        <v>6</v>
      </c>
      <c r="D7834" s="6" t="n">
        <v>1</v>
      </c>
      <c r="E7834" s="10">
        <f>IF(D7834=1, IF(OR(C7834&lt;10, C7834&gt;=15),1,0), IF(OR(C7834&lt;7, C7834&gt;=18),1,0))</f>
        <v/>
      </c>
      <c r="F7834" s="11" t="n">
        <v>3.885</v>
      </c>
      <c r="G7834" s="12">
        <f>0*8</f>
        <v/>
      </c>
      <c r="H7834" s="12">
        <f>F7834-G7834</f>
        <v/>
      </c>
      <c r="I7834" s="10">
        <f>IF(E7834=0,"Fora",IF(E7833=0,"Carg xar",IF(H7834&lt;0,IF(M7834&lt;0.9,"Carg FV","Stby"),IF(M7834&gt;P7834,"V2H",IF(M7834&lt;0.9,"Carg xar","Stby")))))</f>
        <v/>
      </c>
      <c r="J7834" s="12">
        <f>IF(OR(I7834="Carg FV",I7834="Carg xar"),MIN(IF(I7834="Carg FV",ABS(H7834),7.4),7.4,MAX(0,(0.9-M7834)*40)*0.95),0)</f>
        <v/>
      </c>
      <c r="K7834" s="12">
        <f>IF(I7834="V2H",MIN(MAX(0,H7834),7.4,MAX(0,(M7834-P7834)*40)*0.95),0)</f>
        <v/>
      </c>
      <c r="L7834" s="12">
        <f>IF(E7834=0,0,MAX(0,H7834-K7834))</f>
        <v/>
      </c>
      <c r="M7834" s="13">
        <f>M7833+J7833/40-IF(I7833="V2H",K7833/(0.95*40),0)-IF(E7834=0,IF(E7833=1,IF(D7834=1,30,40)*0.18/(2*40),0),0)-IF(E7834=1,IF(E7833=0,IF(D7834=1,30,40)*0.18/(2*40),0),0)</f>
        <v/>
      </c>
      <c r="N7834" s="14" t="n">
        <v>0.09</v>
      </c>
      <c r="O7834" s="15">
        <f>K7834*N7834</f>
        <v/>
      </c>
      <c r="P7834">
        <f>IF(E7834=0,0.3,IF(D7834=1,IF(C7834&gt;=Params!$B$13-3,IF(C7834&lt;Params!$B$13,Params!$B$20,0.3),0.3),IF(C7834&gt;=Params!$B$15-3,IF(C7834&lt;Params!$B$15,Params!$B$21,0.3),0.3)))</f>
        <v/>
      </c>
    </row>
    <row r="7835" ht="15" customHeight="1" s="1">
      <c r="A7835" s="9" t="n">
        <v>7832</v>
      </c>
      <c r="B7835" s="6" t="inlineStr">
        <is>
          <t>23/11</t>
        </is>
      </c>
      <c r="C7835" s="6" t="n">
        <v>7</v>
      </c>
      <c r="D7835" s="6" t="n">
        <v>1</v>
      </c>
      <c r="E7835" s="10">
        <f>IF(D7835=1, IF(OR(C7835&lt;10, C7835&gt;=15),1,0), IF(OR(C7835&lt;7, C7835&gt;=18),1,0))</f>
        <v/>
      </c>
      <c r="F7835" s="11" t="n">
        <v>4.069</v>
      </c>
      <c r="G7835" s="12">
        <f>0*8</f>
        <v/>
      </c>
      <c r="H7835" s="12">
        <f>F7835-G7835</f>
        <v/>
      </c>
      <c r="I7835" s="10">
        <f>IF(E7835=0,"Fora",IF(E7834=0,"Carg xar",IF(H7835&lt;0,IF(M7835&lt;0.9,"Carg FV","Stby"),IF(M7835&gt;P7835,"V2H",IF(M7835&lt;0.9,"Carg xar","Stby")))))</f>
        <v/>
      </c>
      <c r="J7835" s="12">
        <f>IF(OR(I7835="Carg FV",I7835="Carg xar"),MIN(IF(I7835="Carg FV",ABS(H7835),7.4),7.4,MAX(0,(0.9-M7835)*40)*0.95),0)</f>
        <v/>
      </c>
      <c r="K7835" s="12">
        <f>IF(I7835="V2H",MIN(MAX(0,H7835),7.4,MAX(0,(M7835-P7835)*40)*0.95),0)</f>
        <v/>
      </c>
      <c r="L7835" s="12">
        <f>IF(E7835=0,0,MAX(0,H7835-K7835))</f>
        <v/>
      </c>
      <c r="M7835" s="13">
        <f>M7834+J7834/40-IF(I7834="V2H",K7834/(0.95*40),0)-IF(E7835=0,IF(E7834=1,IF(D7835=1,30,40)*0.18/(2*40),0),0)-IF(E7835=1,IF(E7834=0,IF(D7835=1,30,40)*0.18/(2*40),0),0)</f>
        <v/>
      </c>
      <c r="N7835" s="14" t="n">
        <v>0.09</v>
      </c>
      <c r="O7835" s="15">
        <f>K7835*N7835</f>
        <v/>
      </c>
      <c r="P7835">
        <f>IF(E7835=0,0.3,IF(D7835=1,IF(C7835&gt;=Params!$B$13-3,IF(C7835&lt;Params!$B$13,Params!$B$20,0.3),0.3),IF(C7835&gt;=Params!$B$15-3,IF(C7835&lt;Params!$B$15,Params!$B$21,0.3),0.3)))</f>
        <v/>
      </c>
    </row>
    <row r="7836" ht="15" customHeight="1" s="1">
      <c r="A7836" s="9" t="n">
        <v>7833</v>
      </c>
      <c r="B7836" s="6" t="inlineStr">
        <is>
          <t>23/11</t>
        </is>
      </c>
      <c r="C7836" s="6" t="n">
        <v>8</v>
      </c>
      <c r="D7836" s="6" t="n">
        <v>1</v>
      </c>
      <c r="E7836" s="10">
        <f>IF(D7836=1, IF(OR(C7836&lt;10, C7836&gt;=15),1,0), IF(OR(C7836&lt;7, C7836&gt;=18),1,0))</f>
        <v/>
      </c>
      <c r="F7836" s="11" t="n">
        <v>2.91</v>
      </c>
      <c r="G7836" s="12">
        <f>0.08*8</f>
        <v/>
      </c>
      <c r="H7836" s="12">
        <f>F7836-G7836</f>
        <v/>
      </c>
      <c r="I7836" s="10">
        <f>IF(E7836=0,"Fora",IF(E7835=0,"Carg xar",IF(H7836&lt;0,IF(M7836&lt;0.9,"Carg FV","Stby"),IF(M7836&gt;P7836,"V2H",IF(M7836&lt;0.9,"Carg xar","Stby")))))</f>
        <v/>
      </c>
      <c r="J7836" s="12">
        <f>IF(OR(I7836="Carg FV",I7836="Carg xar"),MIN(IF(I7836="Carg FV",ABS(H7836),7.4),7.4,MAX(0,(0.9-M7836)*40)*0.95),0)</f>
        <v/>
      </c>
      <c r="K7836" s="12">
        <f>IF(I7836="V2H",MIN(MAX(0,H7836),7.4,MAX(0,(M7836-P7836)*40)*0.95),0)</f>
        <v/>
      </c>
      <c r="L7836" s="12">
        <f>IF(E7836=0,0,MAX(0,H7836-K7836))</f>
        <v/>
      </c>
      <c r="M7836" s="13">
        <f>M7835+J7835/40-IF(I7835="V2H",K7835/(0.95*40),0)-IF(E7836=0,IF(E7835=1,IF(D7836=1,30,40)*0.18/(2*40),0),0)-IF(E7836=1,IF(E7835=0,IF(D7836=1,30,40)*0.18/(2*40),0),0)</f>
        <v/>
      </c>
      <c r="N7836" s="14" t="n">
        <v>0.09</v>
      </c>
      <c r="O7836" s="15">
        <f>K7836*N7836</f>
        <v/>
      </c>
      <c r="P7836">
        <f>IF(E7836=0,0.3,IF(D7836=1,IF(C7836&gt;=Params!$B$13-3,IF(C7836&lt;Params!$B$13,Params!$B$20,0.3),0.3),IF(C7836&gt;=Params!$B$15-3,IF(C7836&lt;Params!$B$15,Params!$B$21,0.3),0.3)))</f>
        <v/>
      </c>
    </row>
    <row r="7837" ht="15" customHeight="1" s="1">
      <c r="A7837" s="9" t="n">
        <v>7834</v>
      </c>
      <c r="B7837" s="6" t="inlineStr">
        <is>
          <t>23/11</t>
        </is>
      </c>
      <c r="C7837" s="6" t="n">
        <v>9</v>
      </c>
      <c r="D7837" s="6" t="n">
        <v>1</v>
      </c>
      <c r="E7837" s="10">
        <f>IF(D7837=1, IF(OR(C7837&lt;10, C7837&gt;=15),1,0), IF(OR(C7837&lt;7, C7837&gt;=18),1,0))</f>
        <v/>
      </c>
      <c r="F7837" s="11" t="n">
        <v>1.195</v>
      </c>
      <c r="G7837" s="12">
        <f>0.22*8</f>
        <v/>
      </c>
      <c r="H7837" s="12">
        <f>F7837-G7837</f>
        <v/>
      </c>
      <c r="I7837" s="10">
        <f>IF(E7837=0,"Fora",IF(E7836=0,"Carg xar",IF(H7837&lt;0,IF(M7837&lt;0.9,"Carg FV","Stby"),IF(M7837&gt;P7837,"V2H",IF(M7837&lt;0.9,"Carg xar","Stby")))))</f>
        <v/>
      </c>
      <c r="J7837" s="12">
        <f>IF(OR(I7837="Carg FV",I7837="Carg xar"),MIN(IF(I7837="Carg FV",ABS(H7837),7.4),7.4,MAX(0,(0.9-M7837)*40)*0.95),0)</f>
        <v/>
      </c>
      <c r="K7837" s="12">
        <f>IF(I7837="V2H",MIN(MAX(0,H7837),7.4,MAX(0,(M7837-P7837)*40)*0.95),0)</f>
        <v/>
      </c>
      <c r="L7837" s="12">
        <f>IF(E7837=0,0,MAX(0,H7837-K7837))</f>
        <v/>
      </c>
      <c r="M7837" s="13">
        <f>M7836+J7836/40-IF(I7836="V2H",K7836/(0.95*40),0)-IF(E7837=0,IF(E7836=1,IF(D7837=1,30,40)*0.18/(2*40),0),0)-IF(E7837=1,IF(E7836=0,IF(D7837=1,30,40)*0.18/(2*40),0),0)</f>
        <v/>
      </c>
      <c r="N7837" s="14" t="n">
        <v>0.09</v>
      </c>
      <c r="O7837" s="15">
        <f>K7837*N7837</f>
        <v/>
      </c>
      <c r="P7837">
        <f>IF(E7837=0,0.3,IF(D7837=1,IF(C7837&gt;=Params!$B$13-3,IF(C7837&lt;Params!$B$13,Params!$B$20,0.3),0.3),IF(C7837&gt;=Params!$B$15-3,IF(C7837&lt;Params!$B$15,Params!$B$21,0.3),0.3)))</f>
        <v/>
      </c>
    </row>
    <row r="7838" ht="15" customHeight="1" s="1">
      <c r="A7838" s="9" t="n">
        <v>7835</v>
      </c>
      <c r="B7838" s="6" t="inlineStr">
        <is>
          <t>23/11</t>
        </is>
      </c>
      <c r="C7838" s="6" t="n">
        <v>10</v>
      </c>
      <c r="D7838" s="6" t="n">
        <v>1</v>
      </c>
      <c r="E7838" s="10">
        <f>IF(D7838=1, IF(OR(C7838&lt;10, C7838&gt;=15),1,0), IF(OR(C7838&lt;7, C7838&gt;=18),1,0))</f>
        <v/>
      </c>
      <c r="F7838" s="11" t="n">
        <v>0</v>
      </c>
      <c r="G7838" s="12">
        <f>0.4*8</f>
        <v/>
      </c>
      <c r="H7838" s="12">
        <f>F7838-G7838</f>
        <v/>
      </c>
      <c r="I7838" s="10">
        <f>IF(E7838=0,"Fora",IF(E7837=0,"Carg xar",IF(H7838&lt;0,IF(M7838&lt;0.9,"Carg FV","Stby"),IF(M7838&gt;P7838,"V2H",IF(M7838&lt;0.9,"Carg xar","Stby")))))</f>
        <v/>
      </c>
      <c r="J7838" s="12">
        <f>IF(OR(I7838="Carg FV",I7838="Carg xar"),MIN(IF(I7838="Carg FV",ABS(H7838),7.4),7.4,MAX(0,(0.9-M7838)*40)*0.95),0)</f>
        <v/>
      </c>
      <c r="K7838" s="12">
        <f>IF(I7838="V2H",MIN(MAX(0,H7838),7.4,MAX(0,(M7838-P7838)*40)*0.95),0)</f>
        <v/>
      </c>
      <c r="L7838" s="12">
        <f>IF(E7838=0,0,MAX(0,H7838-K7838))</f>
        <v/>
      </c>
      <c r="M7838" s="13">
        <f>M7837+J7837/40-IF(I7837="V2H",K7837/(0.95*40),0)-IF(E7838=0,IF(E7837=1,IF(D7838=1,30,40)*0.18/(2*40),0),0)-IF(E7838=1,IF(E7837=0,IF(D7838=1,30,40)*0.18/(2*40),0),0)</f>
        <v/>
      </c>
      <c r="N7838" s="14" t="n">
        <v>0.09</v>
      </c>
      <c r="O7838" s="15">
        <f>K7838*N7838</f>
        <v/>
      </c>
      <c r="P7838">
        <f>IF(E7838=0,0.3,IF(D7838=1,IF(C7838&gt;=Params!$B$13-3,IF(C7838&lt;Params!$B$13,Params!$B$20,0.3),0.3),IF(C7838&gt;=Params!$B$15-3,IF(C7838&lt;Params!$B$15,Params!$B$21,0.3),0.3)))</f>
        <v/>
      </c>
    </row>
    <row r="7839" ht="15" customHeight="1" s="1">
      <c r="A7839" s="9" t="n">
        <v>7836</v>
      </c>
      <c r="B7839" s="6" t="inlineStr">
        <is>
          <t>23/11</t>
        </is>
      </c>
      <c r="C7839" s="6" t="n">
        <v>11</v>
      </c>
      <c r="D7839" s="6" t="n">
        <v>1</v>
      </c>
      <c r="E7839" s="10">
        <f>IF(D7839=1, IF(OR(C7839&lt;10, C7839&gt;=15),1,0), IF(OR(C7839&lt;7, C7839&gt;=18),1,0))</f>
        <v/>
      </c>
      <c r="F7839" s="11" t="n">
        <v>0</v>
      </c>
      <c r="G7839" s="12">
        <f>0.52*8</f>
        <v/>
      </c>
      <c r="H7839" s="12">
        <f>F7839-G7839</f>
        <v/>
      </c>
      <c r="I7839" s="10">
        <f>IF(E7839=0,"Fora",IF(E7838=0,"Carg xar",IF(H7839&lt;0,IF(M7839&lt;0.9,"Carg FV","Stby"),IF(M7839&gt;P7839,"V2H",IF(M7839&lt;0.9,"Carg xar","Stby")))))</f>
        <v/>
      </c>
      <c r="J7839" s="12">
        <f>IF(OR(I7839="Carg FV",I7839="Carg xar"),MIN(IF(I7839="Carg FV",ABS(H7839),7.4),7.4,MAX(0,(0.9-M7839)*40)*0.95),0)</f>
        <v/>
      </c>
      <c r="K7839" s="12">
        <f>IF(I7839="V2H",MIN(MAX(0,H7839),7.4,MAX(0,(M7839-P7839)*40)*0.95),0)</f>
        <v/>
      </c>
      <c r="L7839" s="12">
        <f>IF(E7839=0,0,MAX(0,H7839-K7839))</f>
        <v/>
      </c>
      <c r="M7839" s="13">
        <f>M7838+J7838/40-IF(I7838="V2H",K7838/(0.95*40),0)-IF(E7839=0,IF(E7838=1,IF(D7839=1,30,40)*0.18/(2*40),0),0)-IF(E7839=1,IF(E7838=0,IF(D7839=1,30,40)*0.18/(2*40),0),0)</f>
        <v/>
      </c>
      <c r="N7839" s="14" t="n">
        <v>0.09</v>
      </c>
      <c r="O7839" s="15">
        <f>K7839*N7839</f>
        <v/>
      </c>
      <c r="P7839">
        <f>IF(E7839=0,0.3,IF(D7839=1,IF(C7839&gt;=Params!$B$13-3,IF(C7839&lt;Params!$B$13,Params!$B$20,0.3),0.3),IF(C7839&gt;=Params!$B$15-3,IF(C7839&lt;Params!$B$15,Params!$B$21,0.3),0.3)))</f>
        <v/>
      </c>
    </row>
    <row r="7840" ht="15" customHeight="1" s="1">
      <c r="A7840" s="9" t="n">
        <v>7837</v>
      </c>
      <c r="B7840" s="6" t="inlineStr">
        <is>
          <t>23/11</t>
        </is>
      </c>
      <c r="C7840" s="6" t="n">
        <v>12</v>
      </c>
      <c r="D7840" s="6" t="n">
        <v>1</v>
      </c>
      <c r="E7840" s="10">
        <f>IF(D7840=1, IF(OR(C7840&lt;10, C7840&gt;=15),1,0), IF(OR(C7840&lt;7, C7840&gt;=18),1,0))</f>
        <v/>
      </c>
      <c r="F7840" s="11" t="n">
        <v>0</v>
      </c>
      <c r="G7840" s="12">
        <f>0.58*8</f>
        <v/>
      </c>
      <c r="H7840" s="12">
        <f>F7840-G7840</f>
        <v/>
      </c>
      <c r="I7840" s="10">
        <f>IF(E7840=0,"Fora",IF(E7839=0,"Carg xar",IF(H7840&lt;0,IF(M7840&lt;0.9,"Carg FV","Stby"),IF(M7840&gt;P7840,"V2H",IF(M7840&lt;0.9,"Carg xar","Stby")))))</f>
        <v/>
      </c>
      <c r="J7840" s="12">
        <f>IF(OR(I7840="Carg FV",I7840="Carg xar"),MIN(IF(I7840="Carg FV",ABS(H7840),7.4),7.4,MAX(0,(0.9-M7840)*40)*0.95),0)</f>
        <v/>
      </c>
      <c r="K7840" s="12">
        <f>IF(I7840="V2H",MIN(MAX(0,H7840),7.4,MAX(0,(M7840-P7840)*40)*0.95),0)</f>
        <v/>
      </c>
      <c r="L7840" s="12">
        <f>IF(E7840=0,0,MAX(0,H7840-K7840))</f>
        <v/>
      </c>
      <c r="M7840" s="13">
        <f>M7839+J7839/40-IF(I7839="V2H",K7839/(0.95*40),0)-IF(E7840=0,IF(E7839=1,IF(D7840=1,30,40)*0.18/(2*40),0),0)-IF(E7840=1,IF(E7839=0,IF(D7840=1,30,40)*0.18/(2*40),0),0)</f>
        <v/>
      </c>
      <c r="N7840" s="14" t="n">
        <v>0.09</v>
      </c>
      <c r="O7840" s="15">
        <f>K7840*N7840</f>
        <v/>
      </c>
      <c r="P7840">
        <f>IF(E7840=0,0.3,IF(D7840=1,IF(C7840&gt;=Params!$B$13-3,IF(C7840&lt;Params!$B$13,Params!$B$20,0.3),0.3),IF(C7840&gt;=Params!$B$15-3,IF(C7840&lt;Params!$B$15,Params!$B$21,0.3),0.3)))</f>
        <v/>
      </c>
    </row>
    <row r="7841" ht="15" customHeight="1" s="1">
      <c r="A7841" s="9" t="n">
        <v>7838</v>
      </c>
      <c r="B7841" s="6" t="inlineStr">
        <is>
          <t>23/11</t>
        </is>
      </c>
      <c r="C7841" s="6" t="n">
        <v>13</v>
      </c>
      <c r="D7841" s="6" t="n">
        <v>1</v>
      </c>
      <c r="E7841" s="10">
        <f>IF(D7841=1, IF(OR(C7841&lt;10, C7841&gt;=15),1,0), IF(OR(C7841&lt;7, C7841&gt;=18),1,0))</f>
        <v/>
      </c>
      <c r="F7841" s="11" t="n">
        <v>0</v>
      </c>
      <c r="G7841" s="12">
        <f>0.55*8</f>
        <v/>
      </c>
      <c r="H7841" s="12">
        <f>F7841-G7841</f>
        <v/>
      </c>
      <c r="I7841" s="10">
        <f>IF(E7841=0,"Fora",IF(E7840=0,"Carg xar",IF(H7841&lt;0,IF(M7841&lt;0.9,"Carg FV","Stby"),IF(M7841&gt;P7841,"V2H",IF(M7841&lt;0.9,"Carg xar","Stby")))))</f>
        <v/>
      </c>
      <c r="J7841" s="12">
        <f>IF(OR(I7841="Carg FV",I7841="Carg xar"),MIN(IF(I7841="Carg FV",ABS(H7841),7.4),7.4,MAX(0,(0.9-M7841)*40)*0.95),0)</f>
        <v/>
      </c>
      <c r="K7841" s="12">
        <f>IF(I7841="V2H",MIN(MAX(0,H7841),7.4,MAX(0,(M7841-P7841)*40)*0.95),0)</f>
        <v/>
      </c>
      <c r="L7841" s="12">
        <f>IF(E7841=0,0,MAX(0,H7841-K7841))</f>
        <v/>
      </c>
      <c r="M7841" s="13">
        <f>M7840+J7840/40-IF(I7840="V2H",K7840/(0.95*40),0)-IF(E7841=0,IF(E7840=1,IF(D7841=1,30,40)*0.18/(2*40),0),0)-IF(E7841=1,IF(E7840=0,IF(D7841=1,30,40)*0.18/(2*40),0),0)</f>
        <v/>
      </c>
      <c r="N7841" s="14" t="n">
        <v>0.09</v>
      </c>
      <c r="O7841" s="15">
        <f>K7841*N7841</f>
        <v/>
      </c>
      <c r="P7841">
        <f>IF(E7841=0,0.3,IF(D7841=1,IF(C7841&gt;=Params!$B$13-3,IF(C7841&lt;Params!$B$13,Params!$B$20,0.3),0.3),IF(C7841&gt;=Params!$B$15-3,IF(C7841&lt;Params!$B$15,Params!$B$21,0.3),0.3)))</f>
        <v/>
      </c>
    </row>
    <row r="7842" ht="15" customHeight="1" s="1">
      <c r="A7842" s="9" t="n">
        <v>7839</v>
      </c>
      <c r="B7842" s="6" t="inlineStr">
        <is>
          <t>23/11</t>
        </is>
      </c>
      <c r="C7842" s="6" t="n">
        <v>14</v>
      </c>
      <c r="D7842" s="6" t="n">
        <v>1</v>
      </c>
      <c r="E7842" s="10">
        <f>IF(D7842=1, IF(OR(C7842&lt;10, C7842&gt;=15),1,0), IF(OR(C7842&lt;7, C7842&gt;=18),1,0))</f>
        <v/>
      </c>
      <c r="F7842" s="11" t="n">
        <v>0</v>
      </c>
      <c r="G7842" s="12">
        <f>0.42*8</f>
        <v/>
      </c>
      <c r="H7842" s="12">
        <f>F7842-G7842</f>
        <v/>
      </c>
      <c r="I7842" s="10">
        <f>IF(E7842=0,"Fora",IF(E7841=0,"Carg xar",IF(H7842&lt;0,IF(M7842&lt;0.9,"Carg FV","Stby"),IF(M7842&gt;P7842,"V2H",IF(M7842&lt;0.9,"Carg xar","Stby")))))</f>
        <v/>
      </c>
      <c r="J7842" s="12">
        <f>IF(OR(I7842="Carg FV",I7842="Carg xar"),MIN(IF(I7842="Carg FV",ABS(H7842),7.4),7.4,MAX(0,(0.9-M7842)*40)*0.95),0)</f>
        <v/>
      </c>
      <c r="K7842" s="12">
        <f>IF(I7842="V2H",MIN(MAX(0,H7842),7.4,MAX(0,(M7842-P7842)*40)*0.95),0)</f>
        <v/>
      </c>
      <c r="L7842" s="12">
        <f>IF(E7842=0,0,MAX(0,H7842-K7842))</f>
        <v/>
      </c>
      <c r="M7842" s="13">
        <f>M7841+J7841/40-IF(I7841="V2H",K7841/(0.95*40),0)-IF(E7842=0,IF(E7841=1,IF(D7842=1,30,40)*0.18/(2*40),0),0)-IF(E7842=1,IF(E7841=0,IF(D7842=1,30,40)*0.18/(2*40),0),0)</f>
        <v/>
      </c>
      <c r="N7842" s="14" t="n">
        <v>0.09</v>
      </c>
      <c r="O7842" s="15">
        <f>K7842*N7842</f>
        <v/>
      </c>
      <c r="P7842">
        <f>IF(E7842=0,0.3,IF(D7842=1,IF(C7842&gt;=Params!$B$13-3,IF(C7842&lt;Params!$B$13,Params!$B$20,0.3),0.3),IF(C7842&gt;=Params!$B$15-3,IF(C7842&lt;Params!$B$15,Params!$B$21,0.3),0.3)))</f>
        <v/>
      </c>
    </row>
    <row r="7843" ht="15" customHeight="1" s="1">
      <c r="A7843" s="9" t="n">
        <v>7840</v>
      </c>
      <c r="B7843" s="6" t="inlineStr">
        <is>
          <t>23/11</t>
        </is>
      </c>
      <c r="C7843" s="6" t="n">
        <v>15</v>
      </c>
      <c r="D7843" s="6" t="n">
        <v>1</v>
      </c>
      <c r="E7843" s="10">
        <f>IF(D7843=1, IF(OR(C7843&lt;10, C7843&gt;=15),1,0), IF(OR(C7843&lt;7, C7843&gt;=18),1,0))</f>
        <v/>
      </c>
      <c r="F7843" s="11" t="n">
        <v>0.238</v>
      </c>
      <c r="G7843" s="12">
        <f>0.25*8</f>
        <v/>
      </c>
      <c r="H7843" s="12">
        <f>F7843-G7843</f>
        <v/>
      </c>
      <c r="I7843" s="10">
        <f>IF(E7843=0,"Fora",IF(E7842=0,"Carg xar",IF(H7843&lt;0,IF(M7843&lt;0.9,"Carg FV","Stby"),IF(M7843&gt;P7843,"V2H",IF(M7843&lt;0.9,"Carg xar","Stby")))))</f>
        <v/>
      </c>
      <c r="J7843" s="12">
        <f>IF(OR(I7843="Carg FV",I7843="Carg xar"),MIN(IF(I7843="Carg FV",ABS(H7843),7.4),7.4,MAX(0,(0.9-M7843)*40)*0.95),0)</f>
        <v/>
      </c>
      <c r="K7843" s="12">
        <f>IF(I7843="V2H",MIN(MAX(0,H7843),7.4,MAX(0,(M7843-P7843)*40)*0.95),0)</f>
        <v/>
      </c>
      <c r="L7843" s="12">
        <f>IF(E7843=0,0,MAX(0,H7843-K7843))</f>
        <v/>
      </c>
      <c r="M7843" s="13">
        <f>M7842+J7842/40-IF(I7842="V2H",K7842/(0.95*40),0)-IF(E7843=0,IF(E7842=1,IF(D7843=1,30,40)*0.18/(2*40),0),0)-IF(E7843=1,IF(E7842=0,IF(D7843=1,30,40)*0.18/(2*40),0),0)</f>
        <v/>
      </c>
      <c r="N7843" s="14" t="n">
        <v>0.09</v>
      </c>
      <c r="O7843" s="15">
        <f>K7843*N7843</f>
        <v/>
      </c>
      <c r="P7843">
        <f>IF(E7843=0,0.3,IF(D7843=1,IF(C7843&gt;=Params!$B$13-3,IF(C7843&lt;Params!$B$13,Params!$B$20,0.3),0.3),IF(C7843&gt;=Params!$B$15-3,IF(C7843&lt;Params!$B$15,Params!$B$21,0.3),0.3)))</f>
        <v/>
      </c>
    </row>
    <row r="7844" ht="15" customHeight="1" s="1">
      <c r="A7844" s="9" t="n">
        <v>7841</v>
      </c>
      <c r="B7844" s="6" t="inlineStr">
        <is>
          <t>23/11</t>
        </is>
      </c>
      <c r="C7844" s="6" t="n">
        <v>16</v>
      </c>
      <c r="D7844" s="6" t="n">
        <v>1</v>
      </c>
      <c r="E7844" s="10">
        <f>IF(D7844=1, IF(OR(C7844&lt;10, C7844&gt;=15),1,0), IF(OR(C7844&lt;7, C7844&gt;=18),1,0))</f>
        <v/>
      </c>
      <c r="F7844" s="11" t="n">
        <v>1.625</v>
      </c>
      <c r="G7844" s="12">
        <f>0.08*8</f>
        <v/>
      </c>
      <c r="H7844" s="12">
        <f>F7844-G7844</f>
        <v/>
      </c>
      <c r="I7844" s="10">
        <f>IF(E7844=0,"Fora",IF(E7843=0,"Carg xar",IF(H7844&lt;0,IF(M7844&lt;0.9,"Carg FV","Stby"),IF(M7844&gt;P7844,"V2H",IF(M7844&lt;0.9,"Carg xar","Stby")))))</f>
        <v/>
      </c>
      <c r="J7844" s="12">
        <f>IF(OR(I7844="Carg FV",I7844="Carg xar"),MIN(IF(I7844="Carg FV",ABS(H7844),7.4),7.4,MAX(0,(0.9-M7844)*40)*0.95),0)</f>
        <v/>
      </c>
      <c r="K7844" s="12">
        <f>IF(I7844="V2H",MIN(MAX(0,H7844),7.4,MAX(0,(M7844-P7844)*40)*0.95),0)</f>
        <v/>
      </c>
      <c r="L7844" s="12">
        <f>IF(E7844=0,0,MAX(0,H7844-K7844))</f>
        <v/>
      </c>
      <c r="M7844" s="13">
        <f>M7843+J7843/40-IF(I7843="V2H",K7843/(0.95*40),0)-IF(E7844=0,IF(E7843=1,IF(D7844=1,30,40)*0.18/(2*40),0),0)-IF(E7844=1,IF(E7843=0,IF(D7844=1,30,40)*0.18/(2*40),0),0)</f>
        <v/>
      </c>
      <c r="N7844" s="14" t="n">
        <v>0.09</v>
      </c>
      <c r="O7844" s="15">
        <f>K7844*N7844</f>
        <v/>
      </c>
      <c r="P7844">
        <f>IF(E7844=0,0.3,IF(D7844=1,IF(C7844&gt;=Params!$B$13-3,IF(C7844&lt;Params!$B$13,Params!$B$20,0.3),0.3),IF(C7844&gt;=Params!$B$15-3,IF(C7844&lt;Params!$B$15,Params!$B$21,0.3),0.3)))</f>
        <v/>
      </c>
    </row>
    <row r="7845" ht="15" customHeight="1" s="1">
      <c r="A7845" s="9" t="n">
        <v>7842</v>
      </c>
      <c r="B7845" s="6" t="inlineStr">
        <is>
          <t>23/11</t>
        </is>
      </c>
      <c r="C7845" s="6" t="n">
        <v>17</v>
      </c>
      <c r="D7845" s="6" t="n">
        <v>1</v>
      </c>
      <c r="E7845" s="10">
        <f>IF(D7845=1, IF(OR(C7845&lt;10, C7845&gt;=15),1,0), IF(OR(C7845&lt;7, C7845&gt;=18),1,0))</f>
        <v/>
      </c>
      <c r="F7845" s="11" t="n">
        <v>1.432</v>
      </c>
      <c r="G7845" s="12">
        <f>0*8</f>
        <v/>
      </c>
      <c r="H7845" s="12">
        <f>F7845-G7845</f>
        <v/>
      </c>
      <c r="I7845" s="10">
        <f>IF(E7845=0,"Fora",IF(E7844=0,"Carg xar",IF(H7845&lt;0,IF(M7845&lt;0.9,"Carg FV","Stby"),IF(M7845&gt;P7845,"V2H",IF(M7845&lt;0.9,"Carg xar","Stby")))))</f>
        <v/>
      </c>
      <c r="J7845" s="12">
        <f>IF(OR(I7845="Carg FV",I7845="Carg xar"),MIN(IF(I7845="Carg FV",ABS(H7845),7.4),7.4,MAX(0,(0.9-M7845)*40)*0.95),0)</f>
        <v/>
      </c>
      <c r="K7845" s="12">
        <f>IF(I7845="V2H",MIN(MAX(0,H7845),7.4,MAX(0,(M7845-P7845)*40)*0.95),0)</f>
        <v/>
      </c>
      <c r="L7845" s="12">
        <f>IF(E7845=0,0,MAX(0,H7845-K7845))</f>
        <v/>
      </c>
      <c r="M7845" s="13">
        <f>M7844+J7844/40-IF(I7844="V2H",K7844/(0.95*40),0)-IF(E7845=0,IF(E7844=1,IF(D7845=1,30,40)*0.18/(2*40),0),0)-IF(E7845=1,IF(E7844=0,IF(D7845=1,30,40)*0.18/(2*40),0),0)</f>
        <v/>
      </c>
      <c r="N7845" s="14" t="n">
        <v>0.09</v>
      </c>
      <c r="O7845" s="15">
        <f>K7845*N7845</f>
        <v/>
      </c>
      <c r="P7845">
        <f>IF(E7845=0,0.3,IF(D7845=1,IF(C7845&gt;=Params!$B$13-3,IF(C7845&lt;Params!$B$13,Params!$B$20,0.3),0.3),IF(C7845&gt;=Params!$B$15-3,IF(C7845&lt;Params!$B$15,Params!$B$21,0.3),0.3)))</f>
        <v/>
      </c>
    </row>
    <row r="7846" ht="15" customHeight="1" s="1">
      <c r="A7846" s="9" t="n">
        <v>7843</v>
      </c>
      <c r="B7846" s="6" t="inlineStr">
        <is>
          <t>23/11</t>
        </is>
      </c>
      <c r="C7846" s="6" t="n">
        <v>18</v>
      </c>
      <c r="D7846" s="6" t="n">
        <v>1</v>
      </c>
      <c r="E7846" s="10">
        <f>IF(D7846=1, IF(OR(C7846&lt;10, C7846&gt;=15),1,0), IF(OR(C7846&lt;7, C7846&gt;=18),1,0))</f>
        <v/>
      </c>
      <c r="F7846" s="11" t="n">
        <v>1.823</v>
      </c>
      <c r="G7846" s="12">
        <f>0*8</f>
        <v/>
      </c>
      <c r="H7846" s="12">
        <f>F7846-G7846</f>
        <v/>
      </c>
      <c r="I7846" s="10">
        <f>IF(E7846=0,"Fora",IF(E7845=0,"Carg xar",IF(H7846&lt;0,IF(M7846&lt;0.9,"Carg FV","Stby"),IF(M7846&gt;P7846,"V2H",IF(M7846&lt;0.9,"Carg xar","Stby")))))</f>
        <v/>
      </c>
      <c r="J7846" s="12">
        <f>IF(OR(I7846="Carg FV",I7846="Carg xar"),MIN(IF(I7846="Carg FV",ABS(H7846),7.4),7.4,MAX(0,(0.9-M7846)*40)*0.95),0)</f>
        <v/>
      </c>
      <c r="K7846" s="12">
        <f>IF(I7846="V2H",MIN(MAX(0,H7846),7.4,MAX(0,(M7846-P7846)*40)*0.95),0)</f>
        <v/>
      </c>
      <c r="L7846" s="12">
        <f>IF(E7846=0,0,MAX(0,H7846-K7846))</f>
        <v/>
      </c>
      <c r="M7846" s="13">
        <f>M7845+J7845/40-IF(I7845="V2H",K7845/(0.95*40),0)-IF(E7846=0,IF(E7845=1,IF(D7846=1,30,40)*0.18/(2*40),0),0)-IF(E7846=1,IF(E7845=0,IF(D7846=1,30,40)*0.18/(2*40),0),0)</f>
        <v/>
      </c>
      <c r="N7846" s="14" t="n">
        <v>0.09</v>
      </c>
      <c r="O7846" s="15">
        <f>K7846*N7846</f>
        <v/>
      </c>
      <c r="P7846">
        <f>IF(E7846=0,0.3,IF(D7846=1,IF(C7846&gt;=Params!$B$13-3,IF(C7846&lt;Params!$B$13,Params!$B$20,0.3),0.3),IF(C7846&gt;=Params!$B$15-3,IF(C7846&lt;Params!$B$15,Params!$B$21,0.3),0.3)))</f>
        <v/>
      </c>
    </row>
    <row r="7847" ht="15" customHeight="1" s="1">
      <c r="A7847" s="9" t="n">
        <v>7844</v>
      </c>
      <c r="B7847" s="6" t="inlineStr">
        <is>
          <t>23/11</t>
        </is>
      </c>
      <c r="C7847" s="6" t="n">
        <v>19</v>
      </c>
      <c r="D7847" s="6" t="n">
        <v>1</v>
      </c>
      <c r="E7847" s="10">
        <f>IF(D7847=1, IF(OR(C7847&lt;10, C7847&gt;=15),1,0), IF(OR(C7847&lt;7, C7847&gt;=18),1,0))</f>
        <v/>
      </c>
      <c r="F7847" s="11" t="n">
        <v>1.673</v>
      </c>
      <c r="G7847" s="12">
        <f>0*8</f>
        <v/>
      </c>
      <c r="H7847" s="12">
        <f>F7847-G7847</f>
        <v/>
      </c>
      <c r="I7847" s="10">
        <f>IF(E7847=0,"Fora",IF(E7846=0,"Carg xar",IF(H7847&lt;0,IF(M7847&lt;0.9,"Carg FV","Stby"),IF(M7847&gt;P7847,"V2H",IF(M7847&lt;0.9,"Carg xar","Stby")))))</f>
        <v/>
      </c>
      <c r="J7847" s="12">
        <f>IF(OR(I7847="Carg FV",I7847="Carg xar"),MIN(IF(I7847="Carg FV",ABS(H7847),7.4),7.4,MAX(0,(0.9-M7847)*40)*0.95),0)</f>
        <v/>
      </c>
      <c r="K7847" s="12">
        <f>IF(I7847="V2H",MIN(MAX(0,H7847),7.4,MAX(0,(M7847-P7847)*40)*0.95),0)</f>
        <v/>
      </c>
      <c r="L7847" s="12">
        <f>IF(E7847=0,0,MAX(0,H7847-K7847))</f>
        <v/>
      </c>
      <c r="M7847" s="13">
        <f>M7846+J7846/40-IF(I7846="V2H",K7846/(0.95*40),0)-IF(E7847=0,IF(E7846=1,IF(D7847=1,30,40)*0.18/(2*40),0),0)-IF(E7847=1,IF(E7846=0,IF(D7847=1,30,40)*0.18/(2*40),0),0)</f>
        <v/>
      </c>
      <c r="N7847" s="14" t="n">
        <v>0.09</v>
      </c>
      <c r="O7847" s="15">
        <f>K7847*N7847</f>
        <v/>
      </c>
      <c r="P7847">
        <f>IF(E7847=0,0.3,IF(D7847=1,IF(C7847&gt;=Params!$B$13-3,IF(C7847&lt;Params!$B$13,Params!$B$20,0.3),0.3),IF(C7847&gt;=Params!$B$15-3,IF(C7847&lt;Params!$B$15,Params!$B$21,0.3),0.3)))</f>
        <v/>
      </c>
    </row>
    <row r="7848" ht="15" customHeight="1" s="1">
      <c r="A7848" s="9" t="n">
        <v>7845</v>
      </c>
      <c r="B7848" s="6" t="inlineStr">
        <is>
          <t>23/11</t>
        </is>
      </c>
      <c r="C7848" s="6" t="n">
        <v>20</v>
      </c>
      <c r="D7848" s="6" t="n">
        <v>1</v>
      </c>
      <c r="E7848" s="10">
        <f>IF(D7848=1, IF(OR(C7848&lt;10, C7848&gt;=15),1,0), IF(OR(C7848&lt;7, C7848&gt;=18),1,0))</f>
        <v/>
      </c>
      <c r="F7848" s="11" t="n">
        <v>2.74</v>
      </c>
      <c r="G7848" s="12">
        <f>0*8</f>
        <v/>
      </c>
      <c r="H7848" s="12">
        <f>F7848-G7848</f>
        <v/>
      </c>
      <c r="I7848" s="10">
        <f>IF(E7848=0,"Fora",IF(E7847=0,"Carg xar",IF(H7848&lt;0,IF(M7848&lt;0.9,"Carg FV","Stby"),IF(M7848&gt;P7848,"V2H",IF(M7848&lt;0.9,"Carg xar","Stby")))))</f>
        <v/>
      </c>
      <c r="J7848" s="12">
        <f>IF(OR(I7848="Carg FV",I7848="Carg xar"),MIN(IF(I7848="Carg FV",ABS(H7848),7.4),7.4,MAX(0,(0.9-M7848)*40)*0.95),0)</f>
        <v/>
      </c>
      <c r="K7848" s="12">
        <f>IF(I7848="V2H",MIN(MAX(0,H7848),7.4,MAX(0,(M7848-P7848)*40)*0.95),0)</f>
        <v/>
      </c>
      <c r="L7848" s="12">
        <f>IF(E7848=0,0,MAX(0,H7848-K7848))</f>
        <v/>
      </c>
      <c r="M7848" s="13">
        <f>M7847+J7847/40-IF(I7847="V2H",K7847/(0.95*40),0)-IF(E7848=0,IF(E7847=1,IF(D7848=1,30,40)*0.18/(2*40),0),0)-IF(E7848=1,IF(E7847=0,IF(D7848=1,30,40)*0.18/(2*40),0),0)</f>
        <v/>
      </c>
      <c r="N7848" s="14" t="n">
        <v>0.09</v>
      </c>
      <c r="O7848" s="15">
        <f>K7848*N7848</f>
        <v/>
      </c>
      <c r="P7848">
        <f>IF(E7848=0,0.3,IF(D7848=1,IF(C7848&gt;=Params!$B$13-3,IF(C7848&lt;Params!$B$13,Params!$B$20,0.3),0.3),IF(C7848&gt;=Params!$B$15-3,IF(C7848&lt;Params!$B$15,Params!$B$21,0.3),0.3)))</f>
        <v/>
      </c>
    </row>
    <row r="7849" ht="15" customHeight="1" s="1">
      <c r="A7849" s="9" t="n">
        <v>7846</v>
      </c>
      <c r="B7849" s="6" t="inlineStr">
        <is>
          <t>23/11</t>
        </is>
      </c>
      <c r="C7849" s="6" t="n">
        <v>21</v>
      </c>
      <c r="D7849" s="6" t="n">
        <v>1</v>
      </c>
      <c r="E7849" s="10">
        <f>IF(D7849=1, IF(OR(C7849&lt;10, C7849&gt;=15),1,0), IF(OR(C7849&lt;7, C7849&gt;=18),1,0))</f>
        <v/>
      </c>
      <c r="F7849" s="11" t="n">
        <v>1.865</v>
      </c>
      <c r="G7849" s="12">
        <f>0*8</f>
        <v/>
      </c>
      <c r="H7849" s="12">
        <f>F7849-G7849</f>
        <v/>
      </c>
      <c r="I7849" s="10">
        <f>IF(E7849=0,"Fora",IF(E7848=0,"Carg xar",IF(H7849&lt;0,IF(M7849&lt;0.9,"Carg FV","Stby"),IF(M7849&gt;P7849,"V2H",IF(M7849&lt;0.9,"Carg xar","Stby")))))</f>
        <v/>
      </c>
      <c r="J7849" s="12">
        <f>IF(OR(I7849="Carg FV",I7849="Carg xar"),MIN(IF(I7849="Carg FV",ABS(H7849),7.4),7.4,MAX(0,(0.9-M7849)*40)*0.95),0)</f>
        <v/>
      </c>
      <c r="K7849" s="12">
        <f>IF(I7849="V2H",MIN(MAX(0,H7849),7.4,MAX(0,(M7849-P7849)*40)*0.95),0)</f>
        <v/>
      </c>
      <c r="L7849" s="12">
        <f>IF(E7849=0,0,MAX(0,H7849-K7849))</f>
        <v/>
      </c>
      <c r="M7849" s="13">
        <f>M7848+J7848/40-IF(I7848="V2H",K7848/(0.95*40),0)-IF(E7849=0,IF(E7848=1,IF(D7849=1,30,40)*0.18/(2*40),0),0)-IF(E7849=1,IF(E7848=0,IF(D7849=1,30,40)*0.18/(2*40),0),0)</f>
        <v/>
      </c>
      <c r="N7849" s="14" t="n">
        <v>0.09</v>
      </c>
      <c r="O7849" s="15">
        <f>K7849*N7849</f>
        <v/>
      </c>
      <c r="P7849">
        <f>IF(E7849=0,0.3,IF(D7849=1,IF(C7849&gt;=Params!$B$13-3,IF(C7849&lt;Params!$B$13,Params!$B$20,0.3),0.3),IF(C7849&gt;=Params!$B$15-3,IF(C7849&lt;Params!$B$15,Params!$B$21,0.3),0.3)))</f>
        <v/>
      </c>
    </row>
    <row r="7850" ht="15" customHeight="1" s="1">
      <c r="A7850" s="9" t="n">
        <v>7847</v>
      </c>
      <c r="B7850" s="6" t="inlineStr">
        <is>
          <t>23/11</t>
        </is>
      </c>
      <c r="C7850" s="6" t="n">
        <v>22</v>
      </c>
      <c r="D7850" s="6" t="n">
        <v>1</v>
      </c>
      <c r="E7850" s="10">
        <f>IF(D7850=1, IF(OR(C7850&lt;10, C7850&gt;=15),1,0), IF(OR(C7850&lt;7, C7850&gt;=18),1,0))</f>
        <v/>
      </c>
      <c r="F7850" s="11" t="n">
        <v>1.37</v>
      </c>
      <c r="G7850" s="12">
        <f>0*8</f>
        <v/>
      </c>
      <c r="H7850" s="12">
        <f>F7850-G7850</f>
        <v/>
      </c>
      <c r="I7850" s="10">
        <f>IF(E7850=0,"Fora",IF(E7849=0,"Carg xar",IF(H7850&lt;0,IF(M7850&lt;0.9,"Carg FV","Stby"),IF(M7850&gt;P7850,"V2H",IF(M7850&lt;0.9,"Carg xar","Stby")))))</f>
        <v/>
      </c>
      <c r="J7850" s="12">
        <f>IF(OR(I7850="Carg FV",I7850="Carg xar"),MIN(IF(I7850="Carg FV",ABS(H7850),7.4),7.4,MAX(0,(0.9-M7850)*40)*0.95),0)</f>
        <v/>
      </c>
      <c r="K7850" s="12">
        <f>IF(I7850="V2H",MIN(MAX(0,H7850),7.4,MAX(0,(M7850-P7850)*40)*0.95),0)</f>
        <v/>
      </c>
      <c r="L7850" s="12">
        <f>IF(E7850=0,0,MAX(0,H7850-K7850))</f>
        <v/>
      </c>
      <c r="M7850" s="13">
        <f>M7849+J7849/40-IF(I7849="V2H",K7849/(0.95*40),0)-IF(E7850=0,IF(E7849=1,IF(D7850=1,30,40)*0.18/(2*40),0),0)-IF(E7850=1,IF(E7849=0,IF(D7850=1,30,40)*0.18/(2*40),0),0)</f>
        <v/>
      </c>
      <c r="N7850" s="14" t="n">
        <v>0.09</v>
      </c>
      <c r="O7850" s="15">
        <f>K7850*N7850</f>
        <v/>
      </c>
      <c r="P7850">
        <f>IF(E7850=0,0.3,IF(D7850=1,IF(C7850&gt;=Params!$B$13-3,IF(C7850&lt;Params!$B$13,Params!$B$20,0.3),0.3),IF(C7850&gt;=Params!$B$15-3,IF(C7850&lt;Params!$B$15,Params!$B$21,0.3),0.3)))</f>
        <v/>
      </c>
    </row>
    <row r="7851" ht="15" customHeight="1" s="1">
      <c r="A7851" s="9" t="n">
        <v>7848</v>
      </c>
      <c r="B7851" s="6" t="inlineStr">
        <is>
          <t>23/11</t>
        </is>
      </c>
      <c r="C7851" s="6" t="n">
        <v>23</v>
      </c>
      <c r="D7851" s="6" t="n">
        <v>1</v>
      </c>
      <c r="E7851" s="10">
        <f>IF(D7851=1, IF(OR(C7851&lt;10, C7851&gt;=15),1,0), IF(OR(C7851&lt;7, C7851&gt;=18),1,0))</f>
        <v/>
      </c>
      <c r="F7851" s="11" t="n">
        <v>1.615</v>
      </c>
      <c r="G7851" s="12">
        <f>0*8</f>
        <v/>
      </c>
      <c r="H7851" s="12">
        <f>F7851-G7851</f>
        <v/>
      </c>
      <c r="I7851" s="10">
        <f>IF(E7851=0,"Fora",IF(E7850=0,"Carg xar",IF(H7851&lt;0,IF(M7851&lt;0.9,"Carg FV","Stby"),IF(M7851&gt;P7851,"V2H",IF(M7851&lt;0.9,"Carg xar","Stby")))))</f>
        <v/>
      </c>
      <c r="J7851" s="12">
        <f>IF(OR(I7851="Carg FV",I7851="Carg xar"),MIN(IF(I7851="Carg FV",ABS(H7851),7.4),7.4,MAX(0,(0.9-M7851)*40)*0.95),0)</f>
        <v/>
      </c>
      <c r="K7851" s="12">
        <f>IF(I7851="V2H",MIN(MAX(0,H7851),7.4,MAX(0,(M7851-P7851)*40)*0.95),0)</f>
        <v/>
      </c>
      <c r="L7851" s="12">
        <f>IF(E7851=0,0,MAX(0,H7851-K7851))</f>
        <v/>
      </c>
      <c r="M7851" s="13">
        <f>M7850+J7850/40-IF(I7850="V2H",K7850/(0.95*40),0)-IF(E7851=0,IF(E7850=1,IF(D7851=1,30,40)*0.18/(2*40),0),0)-IF(E7851=1,IF(E7850=0,IF(D7851=1,30,40)*0.18/(2*40),0),0)</f>
        <v/>
      </c>
      <c r="N7851" s="14" t="n">
        <v>0.09</v>
      </c>
      <c r="O7851" s="15">
        <f>K7851*N7851</f>
        <v/>
      </c>
      <c r="P7851">
        <f>IF(E7851=0,0.3,IF(D7851=1,IF(C7851&gt;=Params!$B$13-3,IF(C7851&lt;Params!$B$13,Params!$B$20,0.3),0.3),IF(C7851&gt;=Params!$B$15-3,IF(C7851&lt;Params!$B$15,Params!$B$21,0.3),0.3)))</f>
        <v/>
      </c>
    </row>
    <row r="7852" ht="15" customHeight="1" s="1">
      <c r="A7852" s="9" t="n">
        <v>7849</v>
      </c>
      <c r="B7852" s="6" t="inlineStr">
        <is>
          <t>24/11</t>
        </is>
      </c>
      <c r="C7852" s="6" t="n">
        <v>0</v>
      </c>
      <c r="D7852" s="6" t="n">
        <v>0</v>
      </c>
      <c r="E7852" s="10">
        <f>IF(D7852=1, IF(OR(C7852&lt;10, C7852&gt;=15),1,0), IF(OR(C7852&lt;7, C7852&gt;=18),1,0))</f>
        <v/>
      </c>
      <c r="F7852" s="11" t="n">
        <v>1.553</v>
      </c>
      <c r="G7852" s="12">
        <f>0*8</f>
        <v/>
      </c>
      <c r="H7852" s="12">
        <f>F7852-G7852</f>
        <v/>
      </c>
      <c r="I7852" s="10">
        <f>IF(E7852=0,"Fora",IF(E7851=0,"Carg xar",IF(H7852&lt;0,IF(M7852&lt;0.9,"Carg FV","Stby"),IF(M7852&gt;P7852,"V2H",IF(M7852&lt;0.9,"Carg xar","Stby")))))</f>
        <v/>
      </c>
      <c r="J7852" s="12">
        <f>IF(OR(I7852="Carg FV",I7852="Carg xar"),MIN(IF(I7852="Carg FV",ABS(H7852),7.4),7.4,MAX(0,(0.9-M7852)*40)*0.95),0)</f>
        <v/>
      </c>
      <c r="K7852" s="12">
        <f>IF(I7852="V2H",MIN(MAX(0,H7852),7.4,MAX(0,(M7852-P7852)*40)*0.95),0)</f>
        <v/>
      </c>
      <c r="L7852" s="12">
        <f>IF(E7852=0,0,MAX(0,H7852-K7852))</f>
        <v/>
      </c>
      <c r="M7852" s="13">
        <f>M7851+J7851/40-IF(I7851="V2H",K7851/(0.95*40),0)-IF(E7852=0,IF(E7851=1,IF(D7852=1,30,40)*0.18/(2*40),0),0)-IF(E7852=1,IF(E7851=0,IF(D7852=1,30,40)*0.18/(2*40),0),0)</f>
        <v/>
      </c>
      <c r="N7852" s="14" t="n">
        <v>0.09</v>
      </c>
      <c r="O7852" s="15">
        <f>K7852*N7852</f>
        <v/>
      </c>
      <c r="P7852">
        <f>IF(E7852=0,0.3,IF(D7852=1,IF(C7852&gt;=Params!$B$13-3,IF(C7852&lt;Params!$B$13,Params!$B$20,0.3),0.3),IF(C7852&gt;=Params!$B$15-3,IF(C7852&lt;Params!$B$15,Params!$B$21,0.3),0.3)))</f>
        <v/>
      </c>
    </row>
    <row r="7853" ht="15" customHeight="1" s="1">
      <c r="A7853" s="9" t="n">
        <v>7850</v>
      </c>
      <c r="B7853" s="6" t="inlineStr">
        <is>
          <t>24/11</t>
        </is>
      </c>
      <c r="C7853" s="6" t="n">
        <v>1</v>
      </c>
      <c r="D7853" s="6" t="n">
        <v>0</v>
      </c>
      <c r="E7853" s="10">
        <f>IF(D7853=1, IF(OR(C7853&lt;10, C7853&gt;=15),1,0), IF(OR(C7853&lt;7, C7853&gt;=18),1,0))</f>
        <v/>
      </c>
      <c r="F7853" s="11" t="n">
        <v>1.546</v>
      </c>
      <c r="G7853" s="12">
        <f>0*8</f>
        <v/>
      </c>
      <c r="H7853" s="12">
        <f>F7853-G7853</f>
        <v/>
      </c>
      <c r="I7853" s="10">
        <f>IF(E7853=0,"Fora",IF(E7852=0,"Carg xar",IF(H7853&lt;0,IF(M7853&lt;0.9,"Carg FV","Stby"),IF(M7853&gt;P7853,"V2H",IF(M7853&lt;0.9,"Carg xar","Stby")))))</f>
        <v/>
      </c>
      <c r="J7853" s="12">
        <f>IF(OR(I7853="Carg FV",I7853="Carg xar"),MIN(IF(I7853="Carg FV",ABS(H7853),7.4),7.4,MAX(0,(0.9-M7853)*40)*0.95),0)</f>
        <v/>
      </c>
      <c r="K7853" s="12">
        <f>IF(I7853="V2H",MIN(MAX(0,H7853),7.4,MAX(0,(M7853-P7853)*40)*0.95),0)</f>
        <v/>
      </c>
      <c r="L7853" s="12">
        <f>IF(E7853=0,0,MAX(0,H7853-K7853))</f>
        <v/>
      </c>
      <c r="M7853" s="13">
        <f>M7852+J7852/40-IF(I7852="V2H",K7852/(0.95*40),0)-IF(E7853=0,IF(E7852=1,IF(D7853=1,30,40)*0.18/(2*40),0),0)-IF(E7853=1,IF(E7852=0,IF(D7853=1,30,40)*0.18/(2*40),0),0)</f>
        <v/>
      </c>
      <c r="N7853" s="14" t="n">
        <v>0.09</v>
      </c>
      <c r="O7853" s="15">
        <f>K7853*N7853</f>
        <v/>
      </c>
      <c r="P7853">
        <f>IF(E7853=0,0.3,IF(D7853=1,IF(C7853&gt;=Params!$B$13-3,IF(C7853&lt;Params!$B$13,Params!$B$20,0.3),0.3),IF(C7853&gt;=Params!$B$15-3,IF(C7853&lt;Params!$B$15,Params!$B$21,0.3),0.3)))</f>
        <v/>
      </c>
    </row>
    <row r="7854" ht="15" customHeight="1" s="1">
      <c r="A7854" s="9" t="n">
        <v>7851</v>
      </c>
      <c r="B7854" s="6" t="inlineStr">
        <is>
          <t>24/11</t>
        </is>
      </c>
      <c r="C7854" s="6" t="n">
        <v>2</v>
      </c>
      <c r="D7854" s="6" t="n">
        <v>0</v>
      </c>
      <c r="E7854" s="10">
        <f>IF(D7854=1, IF(OR(C7854&lt;10, C7854&gt;=15),1,0), IF(OR(C7854&lt;7, C7854&gt;=18),1,0))</f>
        <v/>
      </c>
      <c r="F7854" s="11" t="n">
        <v>1.257</v>
      </c>
      <c r="G7854" s="12">
        <f>0*8</f>
        <v/>
      </c>
      <c r="H7854" s="12">
        <f>F7854-G7854</f>
        <v/>
      </c>
      <c r="I7854" s="10">
        <f>IF(E7854=0,"Fora",IF(E7853=0,"Carg xar",IF(H7854&lt;0,IF(M7854&lt;0.9,"Carg FV","Stby"),IF(M7854&gt;P7854,"V2H",IF(M7854&lt;0.9,"Carg xar","Stby")))))</f>
        <v/>
      </c>
      <c r="J7854" s="12">
        <f>IF(OR(I7854="Carg FV",I7854="Carg xar"),MIN(IF(I7854="Carg FV",ABS(H7854),7.4),7.4,MAX(0,(0.9-M7854)*40)*0.95),0)</f>
        <v/>
      </c>
      <c r="K7854" s="12">
        <f>IF(I7854="V2H",MIN(MAX(0,H7854),7.4,MAX(0,(M7854-P7854)*40)*0.95),0)</f>
        <v/>
      </c>
      <c r="L7854" s="12">
        <f>IF(E7854=0,0,MAX(0,H7854-K7854))</f>
        <v/>
      </c>
      <c r="M7854" s="13">
        <f>M7853+J7853/40-IF(I7853="V2H",K7853/(0.95*40),0)-IF(E7854=0,IF(E7853=1,IF(D7854=1,30,40)*0.18/(2*40),0),0)-IF(E7854=1,IF(E7853=0,IF(D7854=1,30,40)*0.18/(2*40),0),0)</f>
        <v/>
      </c>
      <c r="N7854" s="14" t="n">
        <v>0.09</v>
      </c>
      <c r="O7854" s="15">
        <f>K7854*N7854</f>
        <v/>
      </c>
      <c r="P7854">
        <f>IF(E7854=0,0.3,IF(D7854=1,IF(C7854&gt;=Params!$B$13-3,IF(C7854&lt;Params!$B$13,Params!$B$20,0.3),0.3),IF(C7854&gt;=Params!$B$15-3,IF(C7854&lt;Params!$B$15,Params!$B$21,0.3),0.3)))</f>
        <v/>
      </c>
    </row>
    <row r="7855" ht="15" customHeight="1" s="1">
      <c r="A7855" s="9" t="n">
        <v>7852</v>
      </c>
      <c r="B7855" s="6" t="inlineStr">
        <is>
          <t>24/11</t>
        </is>
      </c>
      <c r="C7855" s="6" t="n">
        <v>3</v>
      </c>
      <c r="D7855" s="6" t="n">
        <v>0</v>
      </c>
      <c r="E7855" s="10">
        <f>IF(D7855=1, IF(OR(C7855&lt;10, C7855&gt;=15),1,0), IF(OR(C7855&lt;7, C7855&gt;=18),1,0))</f>
        <v/>
      </c>
      <c r="F7855" s="11" t="n">
        <v>2.495</v>
      </c>
      <c r="G7855" s="12">
        <f>0*8</f>
        <v/>
      </c>
      <c r="H7855" s="12">
        <f>F7855-G7855</f>
        <v/>
      </c>
      <c r="I7855" s="10">
        <f>IF(E7855=0,"Fora",IF(E7854=0,"Carg xar",IF(H7855&lt;0,IF(M7855&lt;0.9,"Carg FV","Stby"),IF(M7855&gt;P7855,"V2H",IF(M7855&lt;0.9,"Carg xar","Stby")))))</f>
        <v/>
      </c>
      <c r="J7855" s="12">
        <f>IF(OR(I7855="Carg FV",I7855="Carg xar"),MIN(IF(I7855="Carg FV",ABS(H7855),7.4),7.4,MAX(0,(0.9-M7855)*40)*0.95),0)</f>
        <v/>
      </c>
      <c r="K7855" s="12">
        <f>IF(I7855="V2H",MIN(MAX(0,H7855),7.4,MAX(0,(M7855-P7855)*40)*0.95),0)</f>
        <v/>
      </c>
      <c r="L7855" s="12">
        <f>IF(E7855=0,0,MAX(0,H7855-K7855))</f>
        <v/>
      </c>
      <c r="M7855" s="13">
        <f>M7854+J7854/40-IF(I7854="V2H",K7854/(0.95*40),0)-IF(E7855=0,IF(E7854=1,IF(D7855=1,30,40)*0.18/(2*40),0),0)-IF(E7855=1,IF(E7854=0,IF(D7855=1,30,40)*0.18/(2*40),0),0)</f>
        <v/>
      </c>
      <c r="N7855" s="14" t="n">
        <v>0.09</v>
      </c>
      <c r="O7855" s="15">
        <f>K7855*N7855</f>
        <v/>
      </c>
      <c r="P7855">
        <f>IF(E7855=0,0.3,IF(D7855=1,IF(C7855&gt;=Params!$B$13-3,IF(C7855&lt;Params!$B$13,Params!$B$20,0.3),0.3),IF(C7855&gt;=Params!$B$15-3,IF(C7855&lt;Params!$B$15,Params!$B$21,0.3),0.3)))</f>
        <v/>
      </c>
    </row>
    <row r="7856" ht="15" customHeight="1" s="1">
      <c r="A7856" s="9" t="n">
        <v>7853</v>
      </c>
      <c r="B7856" s="6" t="inlineStr">
        <is>
          <t>24/11</t>
        </is>
      </c>
      <c r="C7856" s="6" t="n">
        <v>4</v>
      </c>
      <c r="D7856" s="6" t="n">
        <v>0</v>
      </c>
      <c r="E7856" s="10">
        <f>IF(D7856=1, IF(OR(C7856&lt;10, C7856&gt;=15),1,0), IF(OR(C7856&lt;7, C7856&gt;=18),1,0))</f>
        <v/>
      </c>
      <c r="F7856" s="11" t="n">
        <v>2.669</v>
      </c>
      <c r="G7856" s="12">
        <f>0*8</f>
        <v/>
      </c>
      <c r="H7856" s="12">
        <f>F7856-G7856</f>
        <v/>
      </c>
      <c r="I7856" s="10">
        <f>IF(E7856=0,"Fora",IF(E7855=0,"Carg xar",IF(H7856&lt;0,IF(M7856&lt;0.9,"Carg FV","Stby"),IF(M7856&gt;P7856,"V2H",IF(M7856&lt;0.9,"Carg xar","Stby")))))</f>
        <v/>
      </c>
      <c r="J7856" s="12">
        <f>IF(OR(I7856="Carg FV",I7856="Carg xar"),MIN(IF(I7856="Carg FV",ABS(H7856),7.4),7.4,MAX(0,(0.9-M7856)*40)*0.95),0)</f>
        <v/>
      </c>
      <c r="K7856" s="12">
        <f>IF(I7856="V2H",MIN(MAX(0,H7856),7.4,MAX(0,(M7856-P7856)*40)*0.95),0)</f>
        <v/>
      </c>
      <c r="L7856" s="12">
        <f>IF(E7856=0,0,MAX(0,H7856-K7856))</f>
        <v/>
      </c>
      <c r="M7856" s="13">
        <f>M7855+J7855/40-IF(I7855="V2H",K7855/(0.95*40),0)-IF(E7856=0,IF(E7855=1,IF(D7856=1,30,40)*0.18/(2*40),0),0)-IF(E7856=1,IF(E7855=0,IF(D7856=1,30,40)*0.18/(2*40),0),0)</f>
        <v/>
      </c>
      <c r="N7856" s="14" t="n">
        <v>0.09</v>
      </c>
      <c r="O7856" s="15">
        <f>K7856*N7856</f>
        <v/>
      </c>
      <c r="P7856">
        <f>IF(E7856=0,0.3,IF(D7856=1,IF(C7856&gt;=Params!$B$13-3,IF(C7856&lt;Params!$B$13,Params!$B$20,0.3),0.3),IF(C7856&gt;=Params!$B$15-3,IF(C7856&lt;Params!$B$15,Params!$B$21,0.3),0.3)))</f>
        <v/>
      </c>
    </row>
    <row r="7857" ht="15" customHeight="1" s="1">
      <c r="A7857" s="9" t="n">
        <v>7854</v>
      </c>
      <c r="B7857" s="6" t="inlineStr">
        <is>
          <t>24/11</t>
        </is>
      </c>
      <c r="C7857" s="6" t="n">
        <v>5</v>
      </c>
      <c r="D7857" s="6" t="n">
        <v>0</v>
      </c>
      <c r="E7857" s="10">
        <f>IF(D7857=1, IF(OR(C7857&lt;10, C7857&gt;=15),1,0), IF(OR(C7857&lt;7, C7857&gt;=18),1,0))</f>
        <v/>
      </c>
      <c r="F7857" s="11" t="n">
        <v>2.15</v>
      </c>
      <c r="G7857" s="12">
        <f>0*8</f>
        <v/>
      </c>
      <c r="H7857" s="12">
        <f>F7857-G7857</f>
        <v/>
      </c>
      <c r="I7857" s="10">
        <f>IF(E7857=0,"Fora",IF(E7856=0,"Carg xar",IF(H7857&lt;0,IF(M7857&lt;0.9,"Carg FV","Stby"),IF(M7857&gt;P7857,"V2H",IF(M7857&lt;0.9,"Carg xar","Stby")))))</f>
        <v/>
      </c>
      <c r="J7857" s="12">
        <f>IF(OR(I7857="Carg FV",I7857="Carg xar"),MIN(IF(I7857="Carg FV",ABS(H7857),7.4),7.4,MAX(0,(0.9-M7857)*40)*0.95),0)</f>
        <v/>
      </c>
      <c r="K7857" s="12">
        <f>IF(I7857="V2H",MIN(MAX(0,H7857),7.4,MAX(0,(M7857-P7857)*40)*0.95),0)</f>
        <v/>
      </c>
      <c r="L7857" s="12">
        <f>IF(E7857=0,0,MAX(0,H7857-K7857))</f>
        <v/>
      </c>
      <c r="M7857" s="13">
        <f>M7856+J7856/40-IF(I7856="V2H",K7856/(0.95*40),0)-IF(E7857=0,IF(E7856=1,IF(D7857=1,30,40)*0.18/(2*40),0),0)-IF(E7857=1,IF(E7856=0,IF(D7857=1,30,40)*0.18/(2*40),0),0)</f>
        <v/>
      </c>
      <c r="N7857" s="14" t="n">
        <v>0.09</v>
      </c>
      <c r="O7857" s="15">
        <f>K7857*N7857</f>
        <v/>
      </c>
      <c r="P7857">
        <f>IF(E7857=0,0.3,IF(D7857=1,IF(C7857&gt;=Params!$B$13-3,IF(C7857&lt;Params!$B$13,Params!$B$20,0.3),0.3),IF(C7857&gt;=Params!$B$15-3,IF(C7857&lt;Params!$B$15,Params!$B$21,0.3),0.3)))</f>
        <v/>
      </c>
    </row>
    <row r="7858" ht="15" customHeight="1" s="1">
      <c r="A7858" s="9" t="n">
        <v>7855</v>
      </c>
      <c r="B7858" s="6" t="inlineStr">
        <is>
          <t>24/11</t>
        </is>
      </c>
      <c r="C7858" s="6" t="n">
        <v>6</v>
      </c>
      <c r="D7858" s="6" t="n">
        <v>0</v>
      </c>
      <c r="E7858" s="10">
        <f>IF(D7858=1, IF(OR(C7858&lt;10, C7858&gt;=15),1,0), IF(OR(C7858&lt;7, C7858&gt;=18),1,0))</f>
        <v/>
      </c>
      <c r="F7858" s="11" t="n">
        <v>2.49</v>
      </c>
      <c r="G7858" s="12">
        <f>0*8</f>
        <v/>
      </c>
      <c r="H7858" s="12">
        <f>F7858-G7858</f>
        <v/>
      </c>
      <c r="I7858" s="10">
        <f>IF(E7858=0,"Fora",IF(E7857=0,"Carg xar",IF(H7858&lt;0,IF(M7858&lt;0.9,"Carg FV","Stby"),IF(M7858&gt;P7858,"V2H",IF(M7858&lt;0.9,"Carg xar","Stby")))))</f>
        <v/>
      </c>
      <c r="J7858" s="12">
        <f>IF(OR(I7858="Carg FV",I7858="Carg xar"),MIN(IF(I7858="Carg FV",ABS(H7858),7.4),7.4,MAX(0,(0.9-M7858)*40)*0.95),0)</f>
        <v/>
      </c>
      <c r="K7858" s="12">
        <f>IF(I7858="V2H",MIN(MAX(0,H7858),7.4,MAX(0,(M7858-P7858)*40)*0.95),0)</f>
        <v/>
      </c>
      <c r="L7858" s="12">
        <f>IF(E7858=0,0,MAX(0,H7858-K7858))</f>
        <v/>
      </c>
      <c r="M7858" s="13">
        <f>M7857+J7857/40-IF(I7857="V2H",K7857/(0.95*40),0)-IF(E7858=0,IF(E7857=1,IF(D7858=1,30,40)*0.18/(2*40),0),0)-IF(E7858=1,IF(E7857=0,IF(D7858=1,30,40)*0.18/(2*40),0),0)</f>
        <v/>
      </c>
      <c r="N7858" s="14" t="n">
        <v>0.09</v>
      </c>
      <c r="O7858" s="15">
        <f>K7858*N7858</f>
        <v/>
      </c>
      <c r="P7858">
        <f>IF(E7858=0,0.3,IF(D7858=1,IF(C7858&gt;=Params!$B$13-3,IF(C7858&lt;Params!$B$13,Params!$B$20,0.3),0.3),IF(C7858&gt;=Params!$B$15-3,IF(C7858&lt;Params!$B$15,Params!$B$21,0.3),0.3)))</f>
        <v/>
      </c>
    </row>
    <row r="7859" ht="15" customHeight="1" s="1">
      <c r="A7859" s="9" t="n">
        <v>7856</v>
      </c>
      <c r="B7859" s="6" t="inlineStr">
        <is>
          <t>24/11</t>
        </is>
      </c>
      <c r="C7859" s="6" t="n">
        <v>7</v>
      </c>
      <c r="D7859" s="6" t="n">
        <v>0</v>
      </c>
      <c r="E7859" s="10">
        <f>IF(D7859=1, IF(OR(C7859&lt;10, C7859&gt;=15),1,0), IF(OR(C7859&lt;7, C7859&gt;=18),1,0))</f>
        <v/>
      </c>
      <c r="F7859" s="11" t="n">
        <v>2.793</v>
      </c>
      <c r="G7859" s="12">
        <f>0*8</f>
        <v/>
      </c>
      <c r="H7859" s="12">
        <f>F7859-G7859</f>
        <v/>
      </c>
      <c r="I7859" s="10">
        <f>IF(E7859=0,"Fora",IF(E7858=0,"Carg xar",IF(H7859&lt;0,IF(M7859&lt;0.9,"Carg FV","Stby"),IF(M7859&gt;P7859,"V2H",IF(M7859&lt;0.9,"Carg xar","Stby")))))</f>
        <v/>
      </c>
      <c r="J7859" s="12">
        <f>IF(OR(I7859="Carg FV",I7859="Carg xar"),MIN(IF(I7859="Carg FV",ABS(H7859),7.4),7.4,MAX(0,(0.9-M7859)*40)*0.95),0)</f>
        <v/>
      </c>
      <c r="K7859" s="12">
        <f>IF(I7859="V2H",MIN(MAX(0,H7859),7.4,MAX(0,(M7859-P7859)*40)*0.95),0)</f>
        <v/>
      </c>
      <c r="L7859" s="12">
        <f>IF(E7859=0,0,MAX(0,H7859-K7859))</f>
        <v/>
      </c>
      <c r="M7859" s="13">
        <f>M7858+J7858/40-IF(I7858="V2H",K7858/(0.95*40),0)-IF(E7859=0,IF(E7858=1,IF(D7859=1,30,40)*0.18/(2*40),0),0)-IF(E7859=1,IF(E7858=0,IF(D7859=1,30,40)*0.18/(2*40),0),0)</f>
        <v/>
      </c>
      <c r="N7859" s="14" t="n">
        <v>0.09</v>
      </c>
      <c r="O7859" s="15">
        <f>K7859*N7859</f>
        <v/>
      </c>
      <c r="P7859">
        <f>IF(E7859=0,0.3,IF(D7859=1,IF(C7859&gt;=Params!$B$13-3,IF(C7859&lt;Params!$B$13,Params!$B$20,0.3),0.3),IF(C7859&gt;=Params!$B$15-3,IF(C7859&lt;Params!$B$15,Params!$B$21,0.3),0.3)))</f>
        <v/>
      </c>
    </row>
    <row r="7860" ht="15" customHeight="1" s="1">
      <c r="A7860" s="9" t="n">
        <v>7857</v>
      </c>
      <c r="B7860" s="6" t="inlineStr">
        <is>
          <t>24/11</t>
        </is>
      </c>
      <c r="C7860" s="6" t="n">
        <v>8</v>
      </c>
      <c r="D7860" s="6" t="n">
        <v>0</v>
      </c>
      <c r="E7860" s="10">
        <f>IF(D7860=1, IF(OR(C7860&lt;10, C7860&gt;=15),1,0), IF(OR(C7860&lt;7, C7860&gt;=18),1,0))</f>
        <v/>
      </c>
      <c r="F7860" s="11" t="n">
        <v>2.748</v>
      </c>
      <c r="G7860" s="12">
        <f>0.08*8</f>
        <v/>
      </c>
      <c r="H7860" s="12">
        <f>F7860-G7860</f>
        <v/>
      </c>
      <c r="I7860" s="10">
        <f>IF(E7860=0,"Fora",IF(E7859=0,"Carg xar",IF(H7860&lt;0,IF(M7860&lt;0.9,"Carg FV","Stby"),IF(M7860&gt;P7860,"V2H",IF(M7860&lt;0.9,"Carg xar","Stby")))))</f>
        <v/>
      </c>
      <c r="J7860" s="12">
        <f>IF(OR(I7860="Carg FV",I7860="Carg xar"),MIN(IF(I7860="Carg FV",ABS(H7860),7.4),7.4,MAX(0,(0.9-M7860)*40)*0.95),0)</f>
        <v/>
      </c>
      <c r="K7860" s="12">
        <f>IF(I7860="V2H",MIN(MAX(0,H7860),7.4,MAX(0,(M7860-P7860)*40)*0.95),0)</f>
        <v/>
      </c>
      <c r="L7860" s="12">
        <f>IF(E7860=0,0,MAX(0,H7860-K7860))</f>
        <v/>
      </c>
      <c r="M7860" s="13">
        <f>M7859+J7859/40-IF(I7859="V2H",K7859/(0.95*40),0)-IF(E7860=0,IF(E7859=1,IF(D7860=1,30,40)*0.18/(2*40),0),0)-IF(E7860=1,IF(E7859=0,IF(D7860=1,30,40)*0.18/(2*40),0),0)</f>
        <v/>
      </c>
      <c r="N7860" s="14" t="n">
        <v>0.15</v>
      </c>
      <c r="O7860" s="15">
        <f>K7860*N7860</f>
        <v/>
      </c>
      <c r="P7860">
        <f>IF(E7860=0,0.3,IF(D7860=1,IF(C7860&gt;=Params!$B$13-3,IF(C7860&lt;Params!$B$13,Params!$B$20,0.3),0.3),IF(C7860&gt;=Params!$B$15-3,IF(C7860&lt;Params!$B$15,Params!$B$21,0.3),0.3)))</f>
        <v/>
      </c>
    </row>
    <row r="7861" ht="15" customHeight="1" s="1">
      <c r="A7861" s="9" t="n">
        <v>7858</v>
      </c>
      <c r="B7861" s="6" t="inlineStr">
        <is>
          <t>24/11</t>
        </is>
      </c>
      <c r="C7861" s="6" t="n">
        <v>9</v>
      </c>
      <c r="D7861" s="6" t="n">
        <v>0</v>
      </c>
      <c r="E7861" s="10">
        <f>IF(D7861=1, IF(OR(C7861&lt;10, C7861&gt;=15),1,0), IF(OR(C7861&lt;7, C7861&gt;=18),1,0))</f>
        <v/>
      </c>
      <c r="F7861" s="11" t="n">
        <v>0</v>
      </c>
      <c r="G7861" s="12">
        <f>0.22*8</f>
        <v/>
      </c>
      <c r="H7861" s="12">
        <f>F7861-G7861</f>
        <v/>
      </c>
      <c r="I7861" s="10">
        <f>IF(E7861=0,"Fora",IF(E7860=0,"Carg xar",IF(H7861&lt;0,IF(M7861&lt;0.9,"Carg FV","Stby"),IF(M7861&gt;P7861,"V2H",IF(M7861&lt;0.9,"Carg xar","Stby")))))</f>
        <v/>
      </c>
      <c r="J7861" s="12">
        <f>IF(OR(I7861="Carg FV",I7861="Carg xar"),MIN(IF(I7861="Carg FV",ABS(H7861),7.4),7.4,MAX(0,(0.9-M7861)*40)*0.95),0)</f>
        <v/>
      </c>
      <c r="K7861" s="12">
        <f>IF(I7861="V2H",MIN(MAX(0,H7861),7.4,MAX(0,(M7861-P7861)*40)*0.95),0)</f>
        <v/>
      </c>
      <c r="L7861" s="12">
        <f>IF(E7861=0,0,MAX(0,H7861-K7861))</f>
        <v/>
      </c>
      <c r="M7861" s="13">
        <f>M7860+J7860/40-IF(I7860="V2H",K7860/(0.95*40),0)-IF(E7861=0,IF(E7860=1,IF(D7861=1,30,40)*0.18/(2*40),0),0)-IF(E7861=1,IF(E7860=0,IF(D7861=1,30,40)*0.18/(2*40),0),0)</f>
        <v/>
      </c>
      <c r="N7861" s="14" t="n">
        <v>0.15</v>
      </c>
      <c r="O7861" s="15">
        <f>K7861*N7861</f>
        <v/>
      </c>
      <c r="P7861">
        <f>IF(E7861=0,0.3,IF(D7861=1,IF(C7861&gt;=Params!$B$13-3,IF(C7861&lt;Params!$B$13,Params!$B$20,0.3),0.3),IF(C7861&gt;=Params!$B$15-3,IF(C7861&lt;Params!$B$15,Params!$B$21,0.3),0.3)))</f>
        <v/>
      </c>
    </row>
    <row r="7862" ht="15" customHeight="1" s="1">
      <c r="A7862" s="9" t="n">
        <v>7859</v>
      </c>
      <c r="B7862" s="6" t="inlineStr">
        <is>
          <t>24/11</t>
        </is>
      </c>
      <c r="C7862" s="6" t="n">
        <v>10</v>
      </c>
      <c r="D7862" s="6" t="n">
        <v>0</v>
      </c>
      <c r="E7862" s="10">
        <f>IF(D7862=1, IF(OR(C7862&lt;10, C7862&gt;=15),1,0), IF(OR(C7862&lt;7, C7862&gt;=18),1,0))</f>
        <v/>
      </c>
      <c r="F7862" s="11" t="n">
        <v>0</v>
      </c>
      <c r="G7862" s="12">
        <f>0.4*8</f>
        <v/>
      </c>
      <c r="H7862" s="12">
        <f>F7862-G7862</f>
        <v/>
      </c>
      <c r="I7862" s="10">
        <f>IF(E7862=0,"Fora",IF(E7861=0,"Carg xar",IF(H7862&lt;0,IF(M7862&lt;0.9,"Carg FV","Stby"),IF(M7862&gt;P7862,"V2H",IF(M7862&lt;0.9,"Carg xar","Stby")))))</f>
        <v/>
      </c>
      <c r="J7862" s="12">
        <f>IF(OR(I7862="Carg FV",I7862="Carg xar"),MIN(IF(I7862="Carg FV",ABS(H7862),7.4),7.4,MAX(0,(0.9-M7862)*40)*0.95),0)</f>
        <v/>
      </c>
      <c r="K7862" s="12">
        <f>IF(I7862="V2H",MIN(MAX(0,H7862),7.4,MAX(0,(M7862-P7862)*40)*0.95),0)</f>
        <v/>
      </c>
      <c r="L7862" s="12">
        <f>IF(E7862=0,0,MAX(0,H7862-K7862))</f>
        <v/>
      </c>
      <c r="M7862" s="13">
        <f>M7861+J7861/40-IF(I7861="V2H",K7861/(0.95*40),0)-IF(E7862=0,IF(E7861=1,IF(D7862=1,30,40)*0.18/(2*40),0),0)-IF(E7862=1,IF(E7861=0,IF(D7862=1,30,40)*0.18/(2*40),0),0)</f>
        <v/>
      </c>
      <c r="N7862" s="14" t="n">
        <v>0.2</v>
      </c>
      <c r="O7862" s="15">
        <f>K7862*N7862</f>
        <v/>
      </c>
      <c r="P7862">
        <f>IF(E7862=0,0.3,IF(D7862=1,IF(C7862&gt;=Params!$B$13-3,IF(C7862&lt;Params!$B$13,Params!$B$20,0.3),0.3),IF(C7862&gt;=Params!$B$15-3,IF(C7862&lt;Params!$B$15,Params!$B$21,0.3),0.3)))</f>
        <v/>
      </c>
    </row>
    <row r="7863" ht="15" customHeight="1" s="1">
      <c r="A7863" s="9" t="n">
        <v>7860</v>
      </c>
      <c r="B7863" s="6" t="inlineStr">
        <is>
          <t>24/11</t>
        </is>
      </c>
      <c r="C7863" s="6" t="n">
        <v>11</v>
      </c>
      <c r="D7863" s="6" t="n">
        <v>0</v>
      </c>
      <c r="E7863" s="10">
        <f>IF(D7863=1, IF(OR(C7863&lt;10, C7863&gt;=15),1,0), IF(OR(C7863&lt;7, C7863&gt;=18),1,0))</f>
        <v/>
      </c>
      <c r="F7863" s="11" t="n">
        <v>0</v>
      </c>
      <c r="G7863" s="12">
        <f>0.52*8</f>
        <v/>
      </c>
      <c r="H7863" s="12">
        <f>F7863-G7863</f>
        <v/>
      </c>
      <c r="I7863" s="10">
        <f>IF(E7863=0,"Fora",IF(E7862=0,"Carg xar",IF(H7863&lt;0,IF(M7863&lt;0.9,"Carg FV","Stby"),IF(M7863&gt;P7863,"V2H",IF(M7863&lt;0.9,"Carg xar","Stby")))))</f>
        <v/>
      </c>
      <c r="J7863" s="12">
        <f>IF(OR(I7863="Carg FV",I7863="Carg xar"),MIN(IF(I7863="Carg FV",ABS(H7863),7.4),7.4,MAX(0,(0.9-M7863)*40)*0.95),0)</f>
        <v/>
      </c>
      <c r="K7863" s="12">
        <f>IF(I7863="V2H",MIN(MAX(0,H7863),7.4,MAX(0,(M7863-P7863)*40)*0.95),0)</f>
        <v/>
      </c>
      <c r="L7863" s="12">
        <f>IF(E7863=0,0,MAX(0,H7863-K7863))</f>
        <v/>
      </c>
      <c r="M7863" s="13">
        <f>M7862+J7862/40-IF(I7862="V2H",K7862/(0.95*40),0)-IF(E7863=0,IF(E7862=1,IF(D7863=1,30,40)*0.18/(2*40),0),0)-IF(E7863=1,IF(E7862=0,IF(D7863=1,30,40)*0.18/(2*40),0),0)</f>
        <v/>
      </c>
      <c r="N7863" s="14" t="n">
        <v>0.2</v>
      </c>
      <c r="O7863" s="15">
        <f>K7863*N7863</f>
        <v/>
      </c>
      <c r="P7863">
        <f>IF(E7863=0,0.3,IF(D7863=1,IF(C7863&gt;=Params!$B$13-3,IF(C7863&lt;Params!$B$13,Params!$B$20,0.3),0.3),IF(C7863&gt;=Params!$B$15-3,IF(C7863&lt;Params!$B$15,Params!$B$21,0.3),0.3)))</f>
        <v/>
      </c>
    </row>
    <row r="7864" ht="15" customHeight="1" s="1">
      <c r="A7864" s="9" t="n">
        <v>7861</v>
      </c>
      <c r="B7864" s="6" t="inlineStr">
        <is>
          <t>24/11</t>
        </is>
      </c>
      <c r="C7864" s="6" t="n">
        <v>12</v>
      </c>
      <c r="D7864" s="6" t="n">
        <v>0</v>
      </c>
      <c r="E7864" s="10">
        <f>IF(D7864=1, IF(OR(C7864&lt;10, C7864&gt;=15),1,0), IF(OR(C7864&lt;7, C7864&gt;=18),1,0))</f>
        <v/>
      </c>
      <c r="F7864" s="11" t="n">
        <v>0</v>
      </c>
      <c r="G7864" s="12">
        <f>0.58*8</f>
        <v/>
      </c>
      <c r="H7864" s="12">
        <f>F7864-G7864</f>
        <v/>
      </c>
      <c r="I7864" s="10">
        <f>IF(E7864=0,"Fora",IF(E7863=0,"Carg xar",IF(H7864&lt;0,IF(M7864&lt;0.9,"Carg FV","Stby"),IF(M7864&gt;P7864,"V2H",IF(M7864&lt;0.9,"Carg xar","Stby")))))</f>
        <v/>
      </c>
      <c r="J7864" s="12">
        <f>IF(OR(I7864="Carg FV",I7864="Carg xar"),MIN(IF(I7864="Carg FV",ABS(H7864),7.4),7.4,MAX(0,(0.9-M7864)*40)*0.95),0)</f>
        <v/>
      </c>
      <c r="K7864" s="12">
        <f>IF(I7864="V2H",MIN(MAX(0,H7864),7.4,MAX(0,(M7864-P7864)*40)*0.95),0)</f>
        <v/>
      </c>
      <c r="L7864" s="12">
        <f>IF(E7864=0,0,MAX(0,H7864-K7864))</f>
        <v/>
      </c>
      <c r="M7864" s="13">
        <f>M7863+J7863/40-IF(I7863="V2H",K7863/(0.95*40),0)-IF(E7864=0,IF(E7863=1,IF(D7864=1,30,40)*0.18/(2*40),0),0)-IF(E7864=1,IF(E7863=0,IF(D7864=1,30,40)*0.18/(2*40),0),0)</f>
        <v/>
      </c>
      <c r="N7864" s="14" t="n">
        <v>0.2</v>
      </c>
      <c r="O7864" s="15">
        <f>K7864*N7864</f>
        <v/>
      </c>
      <c r="P7864">
        <f>IF(E7864=0,0.3,IF(D7864=1,IF(C7864&gt;=Params!$B$13-3,IF(C7864&lt;Params!$B$13,Params!$B$20,0.3),0.3),IF(C7864&gt;=Params!$B$15-3,IF(C7864&lt;Params!$B$15,Params!$B$21,0.3),0.3)))</f>
        <v/>
      </c>
    </row>
    <row r="7865" ht="15" customHeight="1" s="1">
      <c r="A7865" s="9" t="n">
        <v>7862</v>
      </c>
      <c r="B7865" s="6" t="inlineStr">
        <is>
          <t>24/11</t>
        </is>
      </c>
      <c r="C7865" s="6" t="n">
        <v>13</v>
      </c>
      <c r="D7865" s="6" t="n">
        <v>0</v>
      </c>
      <c r="E7865" s="10">
        <f>IF(D7865=1, IF(OR(C7865&lt;10, C7865&gt;=15),1,0), IF(OR(C7865&lt;7, C7865&gt;=18),1,0))</f>
        <v/>
      </c>
      <c r="F7865" s="11" t="n">
        <v>0</v>
      </c>
      <c r="G7865" s="12">
        <f>0.55*8</f>
        <v/>
      </c>
      <c r="H7865" s="12">
        <f>F7865-G7865</f>
        <v/>
      </c>
      <c r="I7865" s="10">
        <f>IF(E7865=0,"Fora",IF(E7864=0,"Carg xar",IF(H7865&lt;0,IF(M7865&lt;0.9,"Carg FV","Stby"),IF(M7865&gt;P7865,"V2H",IF(M7865&lt;0.9,"Carg xar","Stby")))))</f>
        <v/>
      </c>
      <c r="J7865" s="12">
        <f>IF(OR(I7865="Carg FV",I7865="Carg xar"),MIN(IF(I7865="Carg FV",ABS(H7865),7.4),7.4,MAX(0,(0.9-M7865)*40)*0.95),0)</f>
        <v/>
      </c>
      <c r="K7865" s="12">
        <f>IF(I7865="V2H",MIN(MAX(0,H7865),7.4,MAX(0,(M7865-P7865)*40)*0.95),0)</f>
        <v/>
      </c>
      <c r="L7865" s="12">
        <f>IF(E7865=0,0,MAX(0,H7865-K7865))</f>
        <v/>
      </c>
      <c r="M7865" s="13">
        <f>M7864+J7864/40-IF(I7864="V2H",K7864/(0.95*40),0)-IF(E7865=0,IF(E7864=1,IF(D7865=1,30,40)*0.18/(2*40),0),0)-IF(E7865=1,IF(E7864=0,IF(D7865=1,30,40)*0.18/(2*40),0),0)</f>
        <v/>
      </c>
      <c r="N7865" s="14" t="n">
        <v>0.2</v>
      </c>
      <c r="O7865" s="15">
        <f>K7865*N7865</f>
        <v/>
      </c>
      <c r="P7865">
        <f>IF(E7865=0,0.3,IF(D7865=1,IF(C7865&gt;=Params!$B$13-3,IF(C7865&lt;Params!$B$13,Params!$B$20,0.3),0.3),IF(C7865&gt;=Params!$B$15-3,IF(C7865&lt;Params!$B$15,Params!$B$21,0.3),0.3)))</f>
        <v/>
      </c>
    </row>
    <row r="7866" ht="15" customHeight="1" s="1">
      <c r="A7866" s="9" t="n">
        <v>7863</v>
      </c>
      <c r="B7866" s="6" t="inlineStr">
        <is>
          <t>24/11</t>
        </is>
      </c>
      <c r="C7866" s="6" t="n">
        <v>14</v>
      </c>
      <c r="D7866" s="6" t="n">
        <v>0</v>
      </c>
      <c r="E7866" s="10">
        <f>IF(D7866=1, IF(OR(C7866&lt;10, C7866&gt;=15),1,0), IF(OR(C7866&lt;7, C7866&gt;=18),1,0))</f>
        <v/>
      </c>
      <c r="F7866" s="11" t="n">
        <v>0</v>
      </c>
      <c r="G7866" s="12">
        <f>0.42*8</f>
        <v/>
      </c>
      <c r="H7866" s="12">
        <f>F7866-G7866</f>
        <v/>
      </c>
      <c r="I7866" s="10">
        <f>IF(E7866=0,"Fora",IF(E7865=0,"Carg xar",IF(H7866&lt;0,IF(M7866&lt;0.9,"Carg FV","Stby"),IF(M7866&gt;P7866,"V2H",IF(M7866&lt;0.9,"Carg xar","Stby")))))</f>
        <v/>
      </c>
      <c r="J7866" s="12">
        <f>IF(OR(I7866="Carg FV",I7866="Carg xar"),MIN(IF(I7866="Carg FV",ABS(H7866),7.4),7.4,MAX(0,(0.9-M7866)*40)*0.95),0)</f>
        <v/>
      </c>
      <c r="K7866" s="12">
        <f>IF(I7866="V2H",MIN(MAX(0,H7866),7.4,MAX(0,(M7866-P7866)*40)*0.95),0)</f>
        <v/>
      </c>
      <c r="L7866" s="12">
        <f>IF(E7866=0,0,MAX(0,H7866-K7866))</f>
        <v/>
      </c>
      <c r="M7866" s="13">
        <f>M7865+J7865/40-IF(I7865="V2H",K7865/(0.95*40),0)-IF(E7866=0,IF(E7865=1,IF(D7866=1,30,40)*0.18/(2*40),0),0)-IF(E7866=1,IF(E7865=0,IF(D7866=1,30,40)*0.18/(2*40),0),0)</f>
        <v/>
      </c>
      <c r="N7866" s="14" t="n">
        <v>0.15</v>
      </c>
      <c r="O7866" s="15">
        <f>K7866*N7866</f>
        <v/>
      </c>
      <c r="P7866">
        <f>IF(E7866=0,0.3,IF(D7866=1,IF(C7866&gt;=Params!$B$13-3,IF(C7866&lt;Params!$B$13,Params!$B$20,0.3),0.3),IF(C7866&gt;=Params!$B$15-3,IF(C7866&lt;Params!$B$15,Params!$B$21,0.3),0.3)))</f>
        <v/>
      </c>
    </row>
    <row r="7867" ht="15" customHeight="1" s="1">
      <c r="A7867" s="9" t="n">
        <v>7864</v>
      </c>
      <c r="B7867" s="6" t="inlineStr">
        <is>
          <t>24/11</t>
        </is>
      </c>
      <c r="C7867" s="6" t="n">
        <v>15</v>
      </c>
      <c r="D7867" s="6" t="n">
        <v>0</v>
      </c>
      <c r="E7867" s="10">
        <f>IF(D7867=1, IF(OR(C7867&lt;10, C7867&gt;=15),1,0), IF(OR(C7867&lt;7, C7867&gt;=18),1,0))</f>
        <v/>
      </c>
      <c r="F7867" s="11" t="n">
        <v>0</v>
      </c>
      <c r="G7867" s="12">
        <f>0.25*8</f>
        <v/>
      </c>
      <c r="H7867" s="12">
        <f>F7867-G7867</f>
        <v/>
      </c>
      <c r="I7867" s="10">
        <f>IF(E7867=0,"Fora",IF(E7866=0,"Carg xar",IF(H7867&lt;0,IF(M7867&lt;0.9,"Carg FV","Stby"),IF(M7867&gt;P7867,"V2H",IF(M7867&lt;0.9,"Carg xar","Stby")))))</f>
        <v/>
      </c>
      <c r="J7867" s="12">
        <f>IF(OR(I7867="Carg FV",I7867="Carg xar"),MIN(IF(I7867="Carg FV",ABS(H7867),7.4),7.4,MAX(0,(0.9-M7867)*40)*0.95),0)</f>
        <v/>
      </c>
      <c r="K7867" s="12">
        <f>IF(I7867="V2H",MIN(MAX(0,H7867),7.4,MAX(0,(M7867-P7867)*40)*0.95),0)</f>
        <v/>
      </c>
      <c r="L7867" s="12">
        <f>IF(E7867=0,0,MAX(0,H7867-K7867))</f>
        <v/>
      </c>
      <c r="M7867" s="13">
        <f>M7866+J7866/40-IF(I7866="V2H",K7866/(0.95*40),0)-IF(E7867=0,IF(E7866=1,IF(D7867=1,30,40)*0.18/(2*40),0),0)-IF(E7867=1,IF(E7866=0,IF(D7867=1,30,40)*0.18/(2*40),0),0)</f>
        <v/>
      </c>
      <c r="N7867" s="14" t="n">
        <v>0.15</v>
      </c>
      <c r="O7867" s="15">
        <f>K7867*N7867</f>
        <v/>
      </c>
      <c r="P7867">
        <f>IF(E7867=0,0.3,IF(D7867=1,IF(C7867&gt;=Params!$B$13-3,IF(C7867&lt;Params!$B$13,Params!$B$20,0.3),0.3),IF(C7867&gt;=Params!$B$15-3,IF(C7867&lt;Params!$B$15,Params!$B$21,0.3),0.3)))</f>
        <v/>
      </c>
    </row>
    <row r="7868" ht="15" customHeight="1" s="1">
      <c r="A7868" s="9" t="n">
        <v>7865</v>
      </c>
      <c r="B7868" s="6" t="inlineStr">
        <is>
          <t>24/11</t>
        </is>
      </c>
      <c r="C7868" s="6" t="n">
        <v>16</v>
      </c>
      <c r="D7868" s="6" t="n">
        <v>0</v>
      </c>
      <c r="E7868" s="10">
        <f>IF(D7868=1, IF(OR(C7868&lt;10, C7868&gt;=15),1,0), IF(OR(C7868&lt;7, C7868&gt;=18),1,0))</f>
        <v/>
      </c>
      <c r="F7868" s="11" t="n">
        <v>2.036</v>
      </c>
      <c r="G7868" s="12">
        <f>0.08*8</f>
        <v/>
      </c>
      <c r="H7868" s="12">
        <f>F7868-G7868</f>
        <v/>
      </c>
      <c r="I7868" s="10">
        <f>IF(E7868=0,"Fora",IF(E7867=0,"Carg xar",IF(H7868&lt;0,IF(M7868&lt;0.9,"Carg FV","Stby"),IF(M7868&gt;P7868,"V2H",IF(M7868&lt;0.9,"Carg xar","Stby")))))</f>
        <v/>
      </c>
      <c r="J7868" s="12">
        <f>IF(OR(I7868="Carg FV",I7868="Carg xar"),MIN(IF(I7868="Carg FV",ABS(H7868),7.4),7.4,MAX(0,(0.9-M7868)*40)*0.95),0)</f>
        <v/>
      </c>
      <c r="K7868" s="12">
        <f>IF(I7868="V2H",MIN(MAX(0,H7868),7.4,MAX(0,(M7868-P7868)*40)*0.95),0)</f>
        <v/>
      </c>
      <c r="L7868" s="12">
        <f>IF(E7868=0,0,MAX(0,H7868-K7868))</f>
        <v/>
      </c>
      <c r="M7868" s="13">
        <f>M7867+J7867/40-IF(I7867="V2H",K7867/(0.95*40),0)-IF(E7868=0,IF(E7867=1,IF(D7868=1,30,40)*0.18/(2*40),0),0)-IF(E7868=1,IF(E7867=0,IF(D7868=1,30,40)*0.18/(2*40),0),0)</f>
        <v/>
      </c>
      <c r="N7868" s="14" t="n">
        <v>0.15</v>
      </c>
      <c r="O7868" s="15">
        <f>K7868*N7868</f>
        <v/>
      </c>
      <c r="P7868">
        <f>IF(E7868=0,0.3,IF(D7868=1,IF(C7868&gt;=Params!$B$13-3,IF(C7868&lt;Params!$B$13,Params!$B$20,0.3),0.3),IF(C7868&gt;=Params!$B$15-3,IF(C7868&lt;Params!$B$15,Params!$B$21,0.3),0.3)))</f>
        <v/>
      </c>
    </row>
    <row r="7869" ht="15" customHeight="1" s="1">
      <c r="A7869" s="9" t="n">
        <v>7866</v>
      </c>
      <c r="B7869" s="6" t="inlineStr">
        <is>
          <t>24/11</t>
        </is>
      </c>
      <c r="C7869" s="6" t="n">
        <v>17</v>
      </c>
      <c r="D7869" s="6" t="n">
        <v>0</v>
      </c>
      <c r="E7869" s="10">
        <f>IF(D7869=1, IF(OR(C7869&lt;10, C7869&gt;=15),1,0), IF(OR(C7869&lt;7, C7869&gt;=18),1,0))</f>
        <v/>
      </c>
      <c r="F7869" s="11" t="n">
        <v>1.395</v>
      </c>
      <c r="G7869" s="12">
        <f>0*8</f>
        <v/>
      </c>
      <c r="H7869" s="12">
        <f>F7869-G7869</f>
        <v/>
      </c>
      <c r="I7869" s="10">
        <f>IF(E7869=0,"Fora",IF(E7868=0,"Carg xar",IF(H7869&lt;0,IF(M7869&lt;0.9,"Carg FV","Stby"),IF(M7869&gt;P7869,"V2H",IF(M7869&lt;0.9,"Carg xar","Stby")))))</f>
        <v/>
      </c>
      <c r="J7869" s="12">
        <f>IF(OR(I7869="Carg FV",I7869="Carg xar"),MIN(IF(I7869="Carg FV",ABS(H7869),7.4),7.4,MAX(0,(0.9-M7869)*40)*0.95),0)</f>
        <v/>
      </c>
      <c r="K7869" s="12">
        <f>IF(I7869="V2H",MIN(MAX(0,H7869),7.4,MAX(0,(M7869-P7869)*40)*0.95),0)</f>
        <v/>
      </c>
      <c r="L7869" s="12">
        <f>IF(E7869=0,0,MAX(0,H7869-K7869))</f>
        <v/>
      </c>
      <c r="M7869" s="13">
        <f>M7868+J7868/40-IF(I7868="V2H",K7868/(0.95*40),0)-IF(E7869=0,IF(E7868=1,IF(D7869=1,30,40)*0.18/(2*40),0),0)-IF(E7869=1,IF(E7868=0,IF(D7869=1,30,40)*0.18/(2*40),0),0)</f>
        <v/>
      </c>
      <c r="N7869" s="14" t="n">
        <v>0.15</v>
      </c>
      <c r="O7869" s="15">
        <f>K7869*N7869</f>
        <v/>
      </c>
      <c r="P7869">
        <f>IF(E7869=0,0.3,IF(D7869=1,IF(C7869&gt;=Params!$B$13-3,IF(C7869&lt;Params!$B$13,Params!$B$20,0.3),0.3),IF(C7869&gt;=Params!$B$15-3,IF(C7869&lt;Params!$B$15,Params!$B$21,0.3),0.3)))</f>
        <v/>
      </c>
    </row>
    <row r="7870" ht="15" customHeight="1" s="1">
      <c r="A7870" s="9" t="n">
        <v>7867</v>
      </c>
      <c r="B7870" s="6" t="inlineStr">
        <is>
          <t>24/11</t>
        </is>
      </c>
      <c r="C7870" s="6" t="n">
        <v>18</v>
      </c>
      <c r="D7870" s="6" t="n">
        <v>0</v>
      </c>
      <c r="E7870" s="10">
        <f>IF(D7870=1, IF(OR(C7870&lt;10, C7870&gt;=15),1,0), IF(OR(C7870&lt;7, C7870&gt;=18),1,0))</f>
        <v/>
      </c>
      <c r="F7870" s="11" t="n">
        <v>2.132</v>
      </c>
      <c r="G7870" s="12">
        <f>0*8</f>
        <v/>
      </c>
      <c r="H7870" s="12">
        <f>F7870-G7870</f>
        <v/>
      </c>
      <c r="I7870" s="10">
        <f>IF(E7870=0,"Fora",IF(E7869=0,"Carg xar",IF(H7870&lt;0,IF(M7870&lt;0.9,"Carg FV","Stby"),IF(M7870&gt;P7870,"V2H",IF(M7870&lt;0.9,"Carg xar","Stby")))))</f>
        <v/>
      </c>
      <c r="J7870" s="12">
        <f>IF(OR(I7870="Carg FV",I7870="Carg xar"),MIN(IF(I7870="Carg FV",ABS(H7870),7.4),7.4,MAX(0,(0.9-M7870)*40)*0.95),0)</f>
        <v/>
      </c>
      <c r="K7870" s="12">
        <f>IF(I7870="V2H",MIN(MAX(0,H7870),7.4,MAX(0,(M7870-P7870)*40)*0.95),0)</f>
        <v/>
      </c>
      <c r="L7870" s="12">
        <f>IF(E7870=0,0,MAX(0,H7870-K7870))</f>
        <v/>
      </c>
      <c r="M7870" s="13">
        <f>M7869+J7869/40-IF(I7869="V2H",K7869/(0.95*40),0)-IF(E7870=0,IF(E7869=1,IF(D7870=1,30,40)*0.18/(2*40),0),0)-IF(E7870=1,IF(E7869=0,IF(D7870=1,30,40)*0.18/(2*40),0),0)</f>
        <v/>
      </c>
      <c r="N7870" s="14" t="n">
        <v>0.2</v>
      </c>
      <c r="O7870" s="15">
        <f>K7870*N7870</f>
        <v/>
      </c>
      <c r="P7870">
        <f>IF(E7870=0,0.3,IF(D7870=1,IF(C7870&gt;=Params!$B$13-3,IF(C7870&lt;Params!$B$13,Params!$B$20,0.3),0.3),IF(C7870&gt;=Params!$B$15-3,IF(C7870&lt;Params!$B$15,Params!$B$21,0.3),0.3)))</f>
        <v/>
      </c>
    </row>
    <row r="7871" ht="15" customHeight="1" s="1">
      <c r="A7871" s="9" t="n">
        <v>7868</v>
      </c>
      <c r="B7871" s="6" t="inlineStr">
        <is>
          <t>24/11</t>
        </is>
      </c>
      <c r="C7871" s="6" t="n">
        <v>19</v>
      </c>
      <c r="D7871" s="6" t="n">
        <v>0</v>
      </c>
      <c r="E7871" s="10">
        <f>IF(D7871=1, IF(OR(C7871&lt;10, C7871&gt;=15),1,0), IF(OR(C7871&lt;7, C7871&gt;=18),1,0))</f>
        <v/>
      </c>
      <c r="F7871" s="11" t="n">
        <v>1.9</v>
      </c>
      <c r="G7871" s="12">
        <f>0*8</f>
        <v/>
      </c>
      <c r="H7871" s="12">
        <f>F7871-G7871</f>
        <v/>
      </c>
      <c r="I7871" s="10">
        <f>IF(E7871=0,"Fora",IF(E7870=0,"Carg xar",IF(H7871&lt;0,IF(M7871&lt;0.9,"Carg FV","Stby"),IF(M7871&gt;P7871,"V2H",IF(M7871&lt;0.9,"Carg xar","Stby")))))</f>
        <v/>
      </c>
      <c r="J7871" s="12">
        <f>IF(OR(I7871="Carg FV",I7871="Carg xar"),MIN(IF(I7871="Carg FV",ABS(H7871),7.4),7.4,MAX(0,(0.9-M7871)*40)*0.95),0)</f>
        <v/>
      </c>
      <c r="K7871" s="12">
        <f>IF(I7871="V2H",MIN(MAX(0,H7871),7.4,MAX(0,(M7871-P7871)*40)*0.95),0)</f>
        <v/>
      </c>
      <c r="L7871" s="12">
        <f>IF(E7871=0,0,MAX(0,H7871-K7871))</f>
        <v/>
      </c>
      <c r="M7871" s="13">
        <f>M7870+J7870/40-IF(I7870="V2H",K7870/(0.95*40),0)-IF(E7871=0,IF(E7870=1,IF(D7871=1,30,40)*0.18/(2*40),0),0)-IF(E7871=1,IF(E7870=0,IF(D7871=1,30,40)*0.18/(2*40),0),0)</f>
        <v/>
      </c>
      <c r="N7871" s="14" t="n">
        <v>0.2</v>
      </c>
      <c r="O7871" s="15">
        <f>K7871*N7871</f>
        <v/>
      </c>
      <c r="P7871">
        <f>IF(E7871=0,0.3,IF(D7871=1,IF(C7871&gt;=Params!$B$13-3,IF(C7871&lt;Params!$B$13,Params!$B$20,0.3),0.3),IF(C7871&gt;=Params!$B$15-3,IF(C7871&lt;Params!$B$15,Params!$B$21,0.3),0.3)))</f>
        <v/>
      </c>
    </row>
    <row r="7872" ht="15" customHeight="1" s="1">
      <c r="A7872" s="9" t="n">
        <v>7869</v>
      </c>
      <c r="B7872" s="6" t="inlineStr">
        <is>
          <t>24/11</t>
        </is>
      </c>
      <c r="C7872" s="6" t="n">
        <v>20</v>
      </c>
      <c r="D7872" s="6" t="n">
        <v>0</v>
      </c>
      <c r="E7872" s="10">
        <f>IF(D7872=1, IF(OR(C7872&lt;10, C7872&gt;=15),1,0), IF(OR(C7872&lt;7, C7872&gt;=18),1,0))</f>
        <v/>
      </c>
      <c r="F7872" s="11" t="n">
        <v>2.931</v>
      </c>
      <c r="G7872" s="12">
        <f>0*8</f>
        <v/>
      </c>
      <c r="H7872" s="12">
        <f>F7872-G7872</f>
        <v/>
      </c>
      <c r="I7872" s="10">
        <f>IF(E7872=0,"Fora",IF(E7871=0,"Carg xar",IF(H7872&lt;0,IF(M7872&lt;0.9,"Carg FV","Stby"),IF(M7872&gt;P7872,"V2H",IF(M7872&lt;0.9,"Carg xar","Stby")))))</f>
        <v/>
      </c>
      <c r="J7872" s="12">
        <f>IF(OR(I7872="Carg FV",I7872="Carg xar"),MIN(IF(I7872="Carg FV",ABS(H7872),7.4),7.4,MAX(0,(0.9-M7872)*40)*0.95),0)</f>
        <v/>
      </c>
      <c r="K7872" s="12">
        <f>IF(I7872="V2H",MIN(MAX(0,H7872),7.4,MAX(0,(M7872-P7872)*40)*0.95),0)</f>
        <v/>
      </c>
      <c r="L7872" s="12">
        <f>IF(E7872=0,0,MAX(0,H7872-K7872))</f>
        <v/>
      </c>
      <c r="M7872" s="13">
        <f>M7871+J7871/40-IF(I7871="V2H",K7871/(0.95*40),0)-IF(E7872=0,IF(E7871=1,IF(D7872=1,30,40)*0.18/(2*40),0),0)-IF(E7872=1,IF(E7871=0,IF(D7872=1,30,40)*0.18/(2*40),0),0)</f>
        <v/>
      </c>
      <c r="N7872" s="14" t="n">
        <v>0.2</v>
      </c>
      <c r="O7872" s="15">
        <f>K7872*N7872</f>
        <v/>
      </c>
      <c r="P7872">
        <f>IF(E7872=0,0.3,IF(D7872=1,IF(C7872&gt;=Params!$B$13-3,IF(C7872&lt;Params!$B$13,Params!$B$20,0.3),0.3),IF(C7872&gt;=Params!$B$15-3,IF(C7872&lt;Params!$B$15,Params!$B$21,0.3),0.3)))</f>
        <v/>
      </c>
    </row>
    <row r="7873" ht="15" customHeight="1" s="1">
      <c r="A7873" s="9" t="n">
        <v>7870</v>
      </c>
      <c r="B7873" s="6" t="inlineStr">
        <is>
          <t>24/11</t>
        </is>
      </c>
      <c r="C7873" s="6" t="n">
        <v>21</v>
      </c>
      <c r="D7873" s="6" t="n">
        <v>0</v>
      </c>
      <c r="E7873" s="10">
        <f>IF(D7873=1, IF(OR(C7873&lt;10, C7873&gt;=15),1,0), IF(OR(C7873&lt;7, C7873&gt;=18),1,0))</f>
        <v/>
      </c>
      <c r="F7873" s="11" t="n">
        <v>2.264</v>
      </c>
      <c r="G7873" s="12">
        <f>0*8</f>
        <v/>
      </c>
      <c r="H7873" s="12">
        <f>F7873-G7873</f>
        <v/>
      </c>
      <c r="I7873" s="10">
        <f>IF(E7873=0,"Fora",IF(E7872=0,"Carg xar",IF(H7873&lt;0,IF(M7873&lt;0.9,"Carg FV","Stby"),IF(M7873&gt;P7873,"V2H",IF(M7873&lt;0.9,"Carg xar","Stby")))))</f>
        <v/>
      </c>
      <c r="J7873" s="12">
        <f>IF(OR(I7873="Carg FV",I7873="Carg xar"),MIN(IF(I7873="Carg FV",ABS(H7873),7.4),7.4,MAX(0,(0.9-M7873)*40)*0.95),0)</f>
        <v/>
      </c>
      <c r="K7873" s="12">
        <f>IF(I7873="V2H",MIN(MAX(0,H7873),7.4,MAX(0,(M7873-P7873)*40)*0.95),0)</f>
        <v/>
      </c>
      <c r="L7873" s="12">
        <f>IF(E7873=0,0,MAX(0,H7873-K7873))</f>
        <v/>
      </c>
      <c r="M7873" s="13">
        <f>M7872+J7872/40-IF(I7872="V2H",K7872/(0.95*40),0)-IF(E7873=0,IF(E7872=1,IF(D7873=1,30,40)*0.18/(2*40),0),0)-IF(E7873=1,IF(E7872=0,IF(D7873=1,30,40)*0.18/(2*40),0),0)</f>
        <v/>
      </c>
      <c r="N7873" s="14" t="n">
        <v>0.2</v>
      </c>
      <c r="O7873" s="15">
        <f>K7873*N7873</f>
        <v/>
      </c>
      <c r="P7873">
        <f>IF(E7873=0,0.3,IF(D7873=1,IF(C7873&gt;=Params!$B$13-3,IF(C7873&lt;Params!$B$13,Params!$B$20,0.3),0.3),IF(C7873&gt;=Params!$B$15-3,IF(C7873&lt;Params!$B$15,Params!$B$21,0.3),0.3)))</f>
        <v/>
      </c>
    </row>
    <row r="7874" ht="15" customHeight="1" s="1">
      <c r="A7874" s="9" t="n">
        <v>7871</v>
      </c>
      <c r="B7874" s="6" t="inlineStr">
        <is>
          <t>24/11</t>
        </is>
      </c>
      <c r="C7874" s="6" t="n">
        <v>22</v>
      </c>
      <c r="D7874" s="6" t="n">
        <v>0</v>
      </c>
      <c r="E7874" s="10">
        <f>IF(D7874=1, IF(OR(C7874&lt;10, C7874&gt;=15),1,0), IF(OR(C7874&lt;7, C7874&gt;=18),1,0))</f>
        <v/>
      </c>
      <c r="F7874" s="11" t="n">
        <v>2.203</v>
      </c>
      <c r="G7874" s="12">
        <f>0*8</f>
        <v/>
      </c>
      <c r="H7874" s="12">
        <f>F7874-G7874</f>
        <v/>
      </c>
      <c r="I7874" s="10">
        <f>IF(E7874=0,"Fora",IF(E7873=0,"Carg xar",IF(H7874&lt;0,IF(M7874&lt;0.9,"Carg FV","Stby"),IF(M7874&gt;P7874,"V2H",IF(M7874&lt;0.9,"Carg xar","Stby")))))</f>
        <v/>
      </c>
      <c r="J7874" s="12">
        <f>IF(OR(I7874="Carg FV",I7874="Carg xar"),MIN(IF(I7874="Carg FV",ABS(H7874),7.4),7.4,MAX(0,(0.9-M7874)*40)*0.95),0)</f>
        <v/>
      </c>
      <c r="K7874" s="12">
        <f>IF(I7874="V2H",MIN(MAX(0,H7874),7.4,MAX(0,(M7874-P7874)*40)*0.95),0)</f>
        <v/>
      </c>
      <c r="L7874" s="12">
        <f>IF(E7874=0,0,MAX(0,H7874-K7874))</f>
        <v/>
      </c>
      <c r="M7874" s="13">
        <f>M7873+J7873/40-IF(I7873="V2H",K7873/(0.95*40),0)-IF(E7874=0,IF(E7873=1,IF(D7874=1,30,40)*0.18/(2*40),0),0)-IF(E7874=1,IF(E7873=0,IF(D7874=1,30,40)*0.18/(2*40),0),0)</f>
        <v/>
      </c>
      <c r="N7874" s="14" t="n">
        <v>0.15</v>
      </c>
      <c r="O7874" s="15">
        <f>K7874*N7874</f>
        <v/>
      </c>
      <c r="P7874">
        <f>IF(E7874=0,0.3,IF(D7874=1,IF(C7874&gt;=Params!$B$13-3,IF(C7874&lt;Params!$B$13,Params!$B$20,0.3),0.3),IF(C7874&gt;=Params!$B$15-3,IF(C7874&lt;Params!$B$15,Params!$B$21,0.3),0.3)))</f>
        <v/>
      </c>
    </row>
    <row r="7875" ht="15" customHeight="1" s="1">
      <c r="A7875" s="9" t="n">
        <v>7872</v>
      </c>
      <c r="B7875" s="6" t="inlineStr">
        <is>
          <t>24/11</t>
        </is>
      </c>
      <c r="C7875" s="6" t="n">
        <v>23</v>
      </c>
      <c r="D7875" s="6" t="n">
        <v>0</v>
      </c>
      <c r="E7875" s="10">
        <f>IF(D7875=1, IF(OR(C7875&lt;10, C7875&gt;=15),1,0), IF(OR(C7875&lt;7, C7875&gt;=18),1,0))</f>
        <v/>
      </c>
      <c r="F7875" s="11" t="n">
        <v>1.682</v>
      </c>
      <c r="G7875" s="12">
        <f>0*8</f>
        <v/>
      </c>
      <c r="H7875" s="12">
        <f>F7875-G7875</f>
        <v/>
      </c>
      <c r="I7875" s="10">
        <f>IF(E7875=0,"Fora",IF(E7874=0,"Carg xar",IF(H7875&lt;0,IF(M7875&lt;0.9,"Carg FV","Stby"),IF(M7875&gt;P7875,"V2H",IF(M7875&lt;0.9,"Carg xar","Stby")))))</f>
        <v/>
      </c>
      <c r="J7875" s="12">
        <f>IF(OR(I7875="Carg FV",I7875="Carg xar"),MIN(IF(I7875="Carg FV",ABS(H7875),7.4),7.4,MAX(0,(0.9-M7875)*40)*0.95),0)</f>
        <v/>
      </c>
      <c r="K7875" s="12">
        <f>IF(I7875="V2H",MIN(MAX(0,H7875),7.4,MAX(0,(M7875-P7875)*40)*0.95),0)</f>
        <v/>
      </c>
      <c r="L7875" s="12">
        <f>IF(E7875=0,0,MAX(0,H7875-K7875))</f>
        <v/>
      </c>
      <c r="M7875" s="13">
        <f>M7874+J7874/40-IF(I7874="V2H",K7874/(0.95*40),0)-IF(E7875=0,IF(E7874=1,IF(D7875=1,30,40)*0.18/(2*40),0),0)-IF(E7875=1,IF(E7874=0,IF(D7875=1,30,40)*0.18/(2*40),0),0)</f>
        <v/>
      </c>
      <c r="N7875" s="14" t="n">
        <v>0.15</v>
      </c>
      <c r="O7875" s="15">
        <f>K7875*N7875</f>
        <v/>
      </c>
      <c r="P7875">
        <f>IF(E7875=0,0.3,IF(D7875=1,IF(C7875&gt;=Params!$B$13-3,IF(C7875&lt;Params!$B$13,Params!$B$20,0.3),0.3),IF(C7875&gt;=Params!$B$15-3,IF(C7875&lt;Params!$B$15,Params!$B$21,0.3),0.3)))</f>
        <v/>
      </c>
    </row>
    <row r="7876" ht="15" customHeight="1" s="1">
      <c r="A7876" s="9" t="n">
        <v>7873</v>
      </c>
      <c r="B7876" s="6" t="inlineStr">
        <is>
          <t>25/11</t>
        </is>
      </c>
      <c r="C7876" s="6" t="n">
        <v>0</v>
      </c>
      <c r="D7876" s="6" t="n">
        <v>0</v>
      </c>
      <c r="E7876" s="10">
        <f>IF(D7876=1, IF(OR(C7876&lt;10, C7876&gt;=15),1,0), IF(OR(C7876&lt;7, C7876&gt;=18),1,0))</f>
        <v/>
      </c>
      <c r="F7876" s="11" t="n">
        <v>1.631</v>
      </c>
      <c r="G7876" s="12">
        <f>0*8</f>
        <v/>
      </c>
      <c r="H7876" s="12">
        <f>F7876-G7876</f>
        <v/>
      </c>
      <c r="I7876" s="10">
        <f>IF(E7876=0,"Fora",IF(E7875=0,"Carg xar",IF(H7876&lt;0,IF(M7876&lt;0.9,"Carg FV","Stby"),IF(M7876&gt;P7876,"V2H",IF(M7876&lt;0.9,"Carg xar","Stby")))))</f>
        <v/>
      </c>
      <c r="J7876" s="12">
        <f>IF(OR(I7876="Carg FV",I7876="Carg xar"),MIN(IF(I7876="Carg FV",ABS(H7876),7.4),7.4,MAX(0,(0.9-M7876)*40)*0.95),0)</f>
        <v/>
      </c>
      <c r="K7876" s="12">
        <f>IF(I7876="V2H",MIN(MAX(0,H7876),7.4,MAX(0,(M7876-P7876)*40)*0.95),0)</f>
        <v/>
      </c>
      <c r="L7876" s="12">
        <f>IF(E7876=0,0,MAX(0,H7876-K7876))</f>
        <v/>
      </c>
      <c r="M7876" s="13">
        <f>M7875+J7875/40-IF(I7875="V2H",K7875/(0.95*40),0)-IF(E7876=0,IF(E7875=1,IF(D7876=1,30,40)*0.18/(2*40),0),0)-IF(E7876=1,IF(E7875=0,IF(D7876=1,30,40)*0.18/(2*40),0),0)</f>
        <v/>
      </c>
      <c r="N7876" s="14" t="n">
        <v>0.09</v>
      </c>
      <c r="O7876" s="15">
        <f>K7876*N7876</f>
        <v/>
      </c>
      <c r="P7876">
        <f>IF(E7876=0,0.3,IF(D7876=1,IF(C7876&gt;=Params!$B$13-3,IF(C7876&lt;Params!$B$13,Params!$B$20,0.3),0.3),IF(C7876&gt;=Params!$B$15-3,IF(C7876&lt;Params!$B$15,Params!$B$21,0.3),0.3)))</f>
        <v/>
      </c>
    </row>
    <row r="7877" ht="15" customHeight="1" s="1">
      <c r="A7877" s="9" t="n">
        <v>7874</v>
      </c>
      <c r="B7877" s="6" t="inlineStr">
        <is>
          <t>25/11</t>
        </is>
      </c>
      <c r="C7877" s="6" t="n">
        <v>1</v>
      </c>
      <c r="D7877" s="6" t="n">
        <v>0</v>
      </c>
      <c r="E7877" s="10">
        <f>IF(D7877=1, IF(OR(C7877&lt;10, C7877&gt;=15),1,0), IF(OR(C7877&lt;7, C7877&gt;=18),1,0))</f>
        <v/>
      </c>
      <c r="F7877" s="11" t="n">
        <v>1.83</v>
      </c>
      <c r="G7877" s="12">
        <f>0*8</f>
        <v/>
      </c>
      <c r="H7877" s="12">
        <f>F7877-G7877</f>
        <v/>
      </c>
      <c r="I7877" s="10">
        <f>IF(E7877=0,"Fora",IF(E7876=0,"Carg xar",IF(H7877&lt;0,IF(M7877&lt;0.9,"Carg FV","Stby"),IF(M7877&gt;P7877,"V2H",IF(M7877&lt;0.9,"Carg xar","Stby")))))</f>
        <v/>
      </c>
      <c r="J7877" s="12">
        <f>IF(OR(I7877="Carg FV",I7877="Carg xar"),MIN(IF(I7877="Carg FV",ABS(H7877),7.4),7.4,MAX(0,(0.9-M7877)*40)*0.95),0)</f>
        <v/>
      </c>
      <c r="K7877" s="12">
        <f>IF(I7877="V2H",MIN(MAX(0,H7877),7.4,MAX(0,(M7877-P7877)*40)*0.95),0)</f>
        <v/>
      </c>
      <c r="L7877" s="12">
        <f>IF(E7877=0,0,MAX(0,H7877-K7877))</f>
        <v/>
      </c>
      <c r="M7877" s="13">
        <f>M7876+J7876/40-IF(I7876="V2H",K7876/(0.95*40),0)-IF(E7877=0,IF(E7876=1,IF(D7877=1,30,40)*0.18/(2*40),0),0)-IF(E7877=1,IF(E7876=0,IF(D7877=1,30,40)*0.18/(2*40),0),0)</f>
        <v/>
      </c>
      <c r="N7877" s="14" t="n">
        <v>0.09</v>
      </c>
      <c r="O7877" s="15">
        <f>K7877*N7877</f>
        <v/>
      </c>
      <c r="P7877">
        <f>IF(E7877=0,0.3,IF(D7877=1,IF(C7877&gt;=Params!$B$13-3,IF(C7877&lt;Params!$B$13,Params!$B$20,0.3),0.3),IF(C7877&gt;=Params!$B$15-3,IF(C7877&lt;Params!$B$15,Params!$B$21,0.3),0.3)))</f>
        <v/>
      </c>
    </row>
    <row r="7878" ht="15" customHeight="1" s="1">
      <c r="A7878" s="9" t="n">
        <v>7875</v>
      </c>
      <c r="B7878" s="6" t="inlineStr">
        <is>
          <t>25/11</t>
        </is>
      </c>
      <c r="C7878" s="6" t="n">
        <v>2</v>
      </c>
      <c r="D7878" s="6" t="n">
        <v>0</v>
      </c>
      <c r="E7878" s="10">
        <f>IF(D7878=1, IF(OR(C7878&lt;10, C7878&gt;=15),1,0), IF(OR(C7878&lt;7, C7878&gt;=18),1,0))</f>
        <v/>
      </c>
      <c r="F7878" s="11" t="n">
        <v>2.066</v>
      </c>
      <c r="G7878" s="12">
        <f>0*8</f>
        <v/>
      </c>
      <c r="H7878" s="12">
        <f>F7878-G7878</f>
        <v/>
      </c>
      <c r="I7878" s="10">
        <f>IF(E7878=0,"Fora",IF(E7877=0,"Carg xar",IF(H7878&lt;0,IF(M7878&lt;0.9,"Carg FV","Stby"),IF(M7878&gt;P7878,"V2H",IF(M7878&lt;0.9,"Carg xar","Stby")))))</f>
        <v/>
      </c>
      <c r="J7878" s="12">
        <f>IF(OR(I7878="Carg FV",I7878="Carg xar"),MIN(IF(I7878="Carg FV",ABS(H7878),7.4),7.4,MAX(0,(0.9-M7878)*40)*0.95),0)</f>
        <v/>
      </c>
      <c r="K7878" s="12">
        <f>IF(I7878="V2H",MIN(MAX(0,H7878),7.4,MAX(0,(M7878-P7878)*40)*0.95),0)</f>
        <v/>
      </c>
      <c r="L7878" s="12">
        <f>IF(E7878=0,0,MAX(0,H7878-K7878))</f>
        <v/>
      </c>
      <c r="M7878" s="13">
        <f>M7877+J7877/40-IF(I7877="V2H",K7877/(0.95*40),0)-IF(E7878=0,IF(E7877=1,IF(D7878=1,30,40)*0.18/(2*40),0),0)-IF(E7878=1,IF(E7877=0,IF(D7878=1,30,40)*0.18/(2*40),0),0)</f>
        <v/>
      </c>
      <c r="N7878" s="14" t="n">
        <v>0.09</v>
      </c>
      <c r="O7878" s="15">
        <f>K7878*N7878</f>
        <v/>
      </c>
      <c r="P7878">
        <f>IF(E7878=0,0.3,IF(D7878=1,IF(C7878&gt;=Params!$B$13-3,IF(C7878&lt;Params!$B$13,Params!$B$20,0.3),0.3),IF(C7878&gt;=Params!$B$15-3,IF(C7878&lt;Params!$B$15,Params!$B$21,0.3),0.3)))</f>
        <v/>
      </c>
    </row>
    <row r="7879" ht="15" customHeight="1" s="1">
      <c r="A7879" s="9" t="n">
        <v>7876</v>
      </c>
      <c r="B7879" s="6" t="inlineStr">
        <is>
          <t>25/11</t>
        </is>
      </c>
      <c r="C7879" s="6" t="n">
        <v>3</v>
      </c>
      <c r="D7879" s="6" t="n">
        <v>0</v>
      </c>
      <c r="E7879" s="10">
        <f>IF(D7879=1, IF(OR(C7879&lt;10, C7879&gt;=15),1,0), IF(OR(C7879&lt;7, C7879&gt;=18),1,0))</f>
        <v/>
      </c>
      <c r="F7879" s="11" t="n">
        <v>1.758</v>
      </c>
      <c r="G7879" s="12">
        <f>0*8</f>
        <v/>
      </c>
      <c r="H7879" s="12">
        <f>F7879-G7879</f>
        <v/>
      </c>
      <c r="I7879" s="10">
        <f>IF(E7879=0,"Fora",IF(E7878=0,"Carg xar",IF(H7879&lt;0,IF(M7879&lt;0.9,"Carg FV","Stby"),IF(M7879&gt;P7879,"V2H",IF(M7879&lt;0.9,"Carg xar","Stby")))))</f>
        <v/>
      </c>
      <c r="J7879" s="12">
        <f>IF(OR(I7879="Carg FV",I7879="Carg xar"),MIN(IF(I7879="Carg FV",ABS(H7879),7.4),7.4,MAX(0,(0.9-M7879)*40)*0.95),0)</f>
        <v/>
      </c>
      <c r="K7879" s="12">
        <f>IF(I7879="V2H",MIN(MAX(0,H7879),7.4,MAX(0,(M7879-P7879)*40)*0.95),0)</f>
        <v/>
      </c>
      <c r="L7879" s="12">
        <f>IF(E7879=0,0,MAX(0,H7879-K7879))</f>
        <v/>
      </c>
      <c r="M7879" s="13">
        <f>M7878+J7878/40-IF(I7878="V2H",K7878/(0.95*40),0)-IF(E7879=0,IF(E7878=1,IF(D7879=1,30,40)*0.18/(2*40),0),0)-IF(E7879=1,IF(E7878=0,IF(D7879=1,30,40)*0.18/(2*40),0),0)</f>
        <v/>
      </c>
      <c r="N7879" s="14" t="n">
        <v>0.09</v>
      </c>
      <c r="O7879" s="15">
        <f>K7879*N7879</f>
        <v/>
      </c>
      <c r="P7879">
        <f>IF(E7879=0,0.3,IF(D7879=1,IF(C7879&gt;=Params!$B$13-3,IF(C7879&lt;Params!$B$13,Params!$B$20,0.3),0.3),IF(C7879&gt;=Params!$B$15-3,IF(C7879&lt;Params!$B$15,Params!$B$21,0.3),0.3)))</f>
        <v/>
      </c>
    </row>
    <row r="7880" ht="15" customHeight="1" s="1">
      <c r="A7880" s="9" t="n">
        <v>7877</v>
      </c>
      <c r="B7880" s="6" t="inlineStr">
        <is>
          <t>25/11</t>
        </is>
      </c>
      <c r="C7880" s="6" t="n">
        <v>4</v>
      </c>
      <c r="D7880" s="6" t="n">
        <v>0</v>
      </c>
      <c r="E7880" s="10">
        <f>IF(D7880=1, IF(OR(C7880&lt;10, C7880&gt;=15),1,0), IF(OR(C7880&lt;7, C7880&gt;=18),1,0))</f>
        <v/>
      </c>
      <c r="F7880" s="11" t="n">
        <v>1.339</v>
      </c>
      <c r="G7880" s="12">
        <f>0*8</f>
        <v/>
      </c>
      <c r="H7880" s="12">
        <f>F7880-G7880</f>
        <v/>
      </c>
      <c r="I7880" s="10">
        <f>IF(E7880=0,"Fora",IF(E7879=0,"Carg xar",IF(H7880&lt;0,IF(M7880&lt;0.9,"Carg FV","Stby"),IF(M7880&gt;P7880,"V2H",IF(M7880&lt;0.9,"Carg xar","Stby")))))</f>
        <v/>
      </c>
      <c r="J7880" s="12">
        <f>IF(OR(I7880="Carg FV",I7880="Carg xar"),MIN(IF(I7880="Carg FV",ABS(H7880),7.4),7.4,MAX(0,(0.9-M7880)*40)*0.95),0)</f>
        <v/>
      </c>
      <c r="K7880" s="12">
        <f>IF(I7880="V2H",MIN(MAX(0,H7880),7.4,MAX(0,(M7880-P7880)*40)*0.95),0)</f>
        <v/>
      </c>
      <c r="L7880" s="12">
        <f>IF(E7880=0,0,MAX(0,H7880-K7880))</f>
        <v/>
      </c>
      <c r="M7880" s="13">
        <f>M7879+J7879/40-IF(I7879="V2H",K7879/(0.95*40),0)-IF(E7880=0,IF(E7879=1,IF(D7880=1,30,40)*0.18/(2*40),0),0)-IF(E7880=1,IF(E7879=0,IF(D7880=1,30,40)*0.18/(2*40),0),0)</f>
        <v/>
      </c>
      <c r="N7880" s="14" t="n">
        <v>0.09</v>
      </c>
      <c r="O7880" s="15">
        <f>K7880*N7880</f>
        <v/>
      </c>
      <c r="P7880">
        <f>IF(E7880=0,0.3,IF(D7880=1,IF(C7880&gt;=Params!$B$13-3,IF(C7880&lt;Params!$B$13,Params!$B$20,0.3),0.3),IF(C7880&gt;=Params!$B$15-3,IF(C7880&lt;Params!$B$15,Params!$B$21,0.3),0.3)))</f>
        <v/>
      </c>
    </row>
    <row r="7881" ht="15" customHeight="1" s="1">
      <c r="A7881" s="9" t="n">
        <v>7878</v>
      </c>
      <c r="B7881" s="6" t="inlineStr">
        <is>
          <t>25/11</t>
        </is>
      </c>
      <c r="C7881" s="6" t="n">
        <v>5</v>
      </c>
      <c r="D7881" s="6" t="n">
        <v>0</v>
      </c>
      <c r="E7881" s="10">
        <f>IF(D7881=1, IF(OR(C7881&lt;10, C7881&gt;=15),1,0), IF(OR(C7881&lt;7, C7881&gt;=18),1,0))</f>
        <v/>
      </c>
      <c r="F7881" s="11" t="n">
        <v>1.616</v>
      </c>
      <c r="G7881" s="12">
        <f>0*8</f>
        <v/>
      </c>
      <c r="H7881" s="12">
        <f>F7881-G7881</f>
        <v/>
      </c>
      <c r="I7881" s="10">
        <f>IF(E7881=0,"Fora",IF(E7880=0,"Carg xar",IF(H7881&lt;0,IF(M7881&lt;0.9,"Carg FV","Stby"),IF(M7881&gt;P7881,"V2H",IF(M7881&lt;0.9,"Carg xar","Stby")))))</f>
        <v/>
      </c>
      <c r="J7881" s="12">
        <f>IF(OR(I7881="Carg FV",I7881="Carg xar"),MIN(IF(I7881="Carg FV",ABS(H7881),7.4),7.4,MAX(0,(0.9-M7881)*40)*0.95),0)</f>
        <v/>
      </c>
      <c r="K7881" s="12">
        <f>IF(I7881="V2H",MIN(MAX(0,H7881),7.4,MAX(0,(M7881-P7881)*40)*0.95),0)</f>
        <v/>
      </c>
      <c r="L7881" s="12">
        <f>IF(E7881=0,0,MAX(0,H7881-K7881))</f>
        <v/>
      </c>
      <c r="M7881" s="13">
        <f>M7880+J7880/40-IF(I7880="V2H",K7880/(0.95*40),0)-IF(E7881=0,IF(E7880=1,IF(D7881=1,30,40)*0.18/(2*40),0),0)-IF(E7881=1,IF(E7880=0,IF(D7881=1,30,40)*0.18/(2*40),0),0)</f>
        <v/>
      </c>
      <c r="N7881" s="14" t="n">
        <v>0.09</v>
      </c>
      <c r="O7881" s="15">
        <f>K7881*N7881</f>
        <v/>
      </c>
      <c r="P7881">
        <f>IF(E7881=0,0.3,IF(D7881=1,IF(C7881&gt;=Params!$B$13-3,IF(C7881&lt;Params!$B$13,Params!$B$20,0.3),0.3),IF(C7881&gt;=Params!$B$15-3,IF(C7881&lt;Params!$B$15,Params!$B$21,0.3),0.3)))</f>
        <v/>
      </c>
    </row>
    <row r="7882" ht="15" customHeight="1" s="1">
      <c r="A7882" s="9" t="n">
        <v>7879</v>
      </c>
      <c r="B7882" s="6" t="inlineStr">
        <is>
          <t>25/11</t>
        </is>
      </c>
      <c r="C7882" s="6" t="n">
        <v>6</v>
      </c>
      <c r="D7882" s="6" t="n">
        <v>0</v>
      </c>
      <c r="E7882" s="10">
        <f>IF(D7882=1, IF(OR(C7882&lt;10, C7882&gt;=15),1,0), IF(OR(C7882&lt;7, C7882&gt;=18),1,0))</f>
        <v/>
      </c>
      <c r="F7882" s="11" t="n">
        <v>1.69</v>
      </c>
      <c r="G7882" s="12">
        <f>0*8</f>
        <v/>
      </c>
      <c r="H7882" s="12">
        <f>F7882-G7882</f>
        <v/>
      </c>
      <c r="I7882" s="10">
        <f>IF(E7882=0,"Fora",IF(E7881=0,"Carg xar",IF(H7882&lt;0,IF(M7882&lt;0.9,"Carg FV","Stby"),IF(M7882&gt;P7882,"V2H",IF(M7882&lt;0.9,"Carg xar","Stby")))))</f>
        <v/>
      </c>
      <c r="J7882" s="12">
        <f>IF(OR(I7882="Carg FV",I7882="Carg xar"),MIN(IF(I7882="Carg FV",ABS(H7882),7.4),7.4,MAX(0,(0.9-M7882)*40)*0.95),0)</f>
        <v/>
      </c>
      <c r="K7882" s="12">
        <f>IF(I7882="V2H",MIN(MAX(0,H7882),7.4,MAX(0,(M7882-P7882)*40)*0.95),0)</f>
        <v/>
      </c>
      <c r="L7882" s="12">
        <f>IF(E7882=0,0,MAX(0,H7882-K7882))</f>
        <v/>
      </c>
      <c r="M7882" s="13">
        <f>M7881+J7881/40-IF(I7881="V2H",K7881/(0.95*40),0)-IF(E7882=0,IF(E7881=1,IF(D7882=1,30,40)*0.18/(2*40),0),0)-IF(E7882=1,IF(E7881=0,IF(D7882=1,30,40)*0.18/(2*40),0),0)</f>
        <v/>
      </c>
      <c r="N7882" s="14" t="n">
        <v>0.09</v>
      </c>
      <c r="O7882" s="15">
        <f>K7882*N7882</f>
        <v/>
      </c>
      <c r="P7882">
        <f>IF(E7882=0,0.3,IF(D7882=1,IF(C7882&gt;=Params!$B$13-3,IF(C7882&lt;Params!$B$13,Params!$B$20,0.3),0.3),IF(C7882&gt;=Params!$B$15-3,IF(C7882&lt;Params!$B$15,Params!$B$21,0.3),0.3)))</f>
        <v/>
      </c>
    </row>
    <row r="7883" ht="15" customHeight="1" s="1">
      <c r="A7883" s="9" t="n">
        <v>7880</v>
      </c>
      <c r="B7883" s="6" t="inlineStr">
        <is>
          <t>25/11</t>
        </is>
      </c>
      <c r="C7883" s="6" t="n">
        <v>7</v>
      </c>
      <c r="D7883" s="6" t="n">
        <v>0</v>
      </c>
      <c r="E7883" s="10">
        <f>IF(D7883=1, IF(OR(C7883&lt;10, C7883&gt;=15),1,0), IF(OR(C7883&lt;7, C7883&gt;=18),1,0))</f>
        <v/>
      </c>
      <c r="F7883" s="11" t="n">
        <v>1.718</v>
      </c>
      <c r="G7883" s="12">
        <f>0*8</f>
        <v/>
      </c>
      <c r="H7883" s="12">
        <f>F7883-G7883</f>
        <v/>
      </c>
      <c r="I7883" s="10">
        <f>IF(E7883=0,"Fora",IF(E7882=0,"Carg xar",IF(H7883&lt;0,IF(M7883&lt;0.9,"Carg FV","Stby"),IF(M7883&gt;P7883,"V2H",IF(M7883&lt;0.9,"Carg xar","Stby")))))</f>
        <v/>
      </c>
      <c r="J7883" s="12">
        <f>IF(OR(I7883="Carg FV",I7883="Carg xar"),MIN(IF(I7883="Carg FV",ABS(H7883),7.4),7.4,MAX(0,(0.9-M7883)*40)*0.95),0)</f>
        <v/>
      </c>
      <c r="K7883" s="12">
        <f>IF(I7883="V2H",MIN(MAX(0,H7883),7.4,MAX(0,(M7883-P7883)*40)*0.95),0)</f>
        <v/>
      </c>
      <c r="L7883" s="12">
        <f>IF(E7883=0,0,MAX(0,H7883-K7883))</f>
        <v/>
      </c>
      <c r="M7883" s="13">
        <f>M7882+J7882/40-IF(I7882="V2H",K7882/(0.95*40),0)-IF(E7883=0,IF(E7882=1,IF(D7883=1,30,40)*0.18/(2*40),0),0)-IF(E7883=1,IF(E7882=0,IF(D7883=1,30,40)*0.18/(2*40),0),0)</f>
        <v/>
      </c>
      <c r="N7883" s="14" t="n">
        <v>0.09</v>
      </c>
      <c r="O7883" s="15">
        <f>K7883*N7883</f>
        <v/>
      </c>
      <c r="P7883">
        <f>IF(E7883=0,0.3,IF(D7883=1,IF(C7883&gt;=Params!$B$13-3,IF(C7883&lt;Params!$B$13,Params!$B$20,0.3),0.3),IF(C7883&gt;=Params!$B$15-3,IF(C7883&lt;Params!$B$15,Params!$B$21,0.3),0.3)))</f>
        <v/>
      </c>
    </row>
    <row r="7884" ht="15" customHeight="1" s="1">
      <c r="A7884" s="9" t="n">
        <v>7881</v>
      </c>
      <c r="B7884" s="6" t="inlineStr">
        <is>
          <t>25/11</t>
        </is>
      </c>
      <c r="C7884" s="6" t="n">
        <v>8</v>
      </c>
      <c r="D7884" s="6" t="n">
        <v>0</v>
      </c>
      <c r="E7884" s="10">
        <f>IF(D7884=1, IF(OR(C7884&lt;10, C7884&gt;=15),1,0), IF(OR(C7884&lt;7, C7884&gt;=18),1,0))</f>
        <v/>
      </c>
      <c r="F7884" s="11" t="n">
        <v>1.627</v>
      </c>
      <c r="G7884" s="12">
        <f>0.08*8</f>
        <v/>
      </c>
      <c r="H7884" s="12">
        <f>F7884-G7884</f>
        <v/>
      </c>
      <c r="I7884" s="10">
        <f>IF(E7884=0,"Fora",IF(E7883=0,"Carg xar",IF(H7884&lt;0,IF(M7884&lt;0.9,"Carg FV","Stby"),IF(M7884&gt;P7884,"V2H",IF(M7884&lt;0.9,"Carg xar","Stby")))))</f>
        <v/>
      </c>
      <c r="J7884" s="12">
        <f>IF(OR(I7884="Carg FV",I7884="Carg xar"),MIN(IF(I7884="Carg FV",ABS(H7884),7.4),7.4,MAX(0,(0.9-M7884)*40)*0.95),0)</f>
        <v/>
      </c>
      <c r="K7884" s="12">
        <f>IF(I7884="V2H",MIN(MAX(0,H7884),7.4,MAX(0,(M7884-P7884)*40)*0.95),0)</f>
        <v/>
      </c>
      <c r="L7884" s="12">
        <f>IF(E7884=0,0,MAX(0,H7884-K7884))</f>
        <v/>
      </c>
      <c r="M7884" s="13">
        <f>M7883+J7883/40-IF(I7883="V2H",K7883/(0.95*40),0)-IF(E7884=0,IF(E7883=1,IF(D7884=1,30,40)*0.18/(2*40),0),0)-IF(E7884=1,IF(E7883=0,IF(D7884=1,30,40)*0.18/(2*40),0),0)</f>
        <v/>
      </c>
      <c r="N7884" s="14" t="n">
        <v>0.15</v>
      </c>
      <c r="O7884" s="15">
        <f>K7884*N7884</f>
        <v/>
      </c>
      <c r="P7884">
        <f>IF(E7884=0,0.3,IF(D7884=1,IF(C7884&gt;=Params!$B$13-3,IF(C7884&lt;Params!$B$13,Params!$B$20,0.3),0.3),IF(C7884&gt;=Params!$B$15-3,IF(C7884&lt;Params!$B$15,Params!$B$21,0.3),0.3)))</f>
        <v/>
      </c>
    </row>
    <row r="7885" ht="15" customHeight="1" s="1">
      <c r="A7885" s="9" t="n">
        <v>7882</v>
      </c>
      <c r="B7885" s="6" t="inlineStr">
        <is>
          <t>25/11</t>
        </is>
      </c>
      <c r="C7885" s="6" t="n">
        <v>9</v>
      </c>
      <c r="D7885" s="6" t="n">
        <v>0</v>
      </c>
      <c r="E7885" s="10">
        <f>IF(D7885=1, IF(OR(C7885&lt;10, C7885&gt;=15),1,0), IF(OR(C7885&lt;7, C7885&gt;=18),1,0))</f>
        <v/>
      </c>
      <c r="F7885" s="11" t="n">
        <v>0</v>
      </c>
      <c r="G7885" s="12">
        <f>0.22*8</f>
        <v/>
      </c>
      <c r="H7885" s="12">
        <f>F7885-G7885</f>
        <v/>
      </c>
      <c r="I7885" s="10">
        <f>IF(E7885=0,"Fora",IF(E7884=0,"Carg xar",IF(H7885&lt;0,IF(M7885&lt;0.9,"Carg FV","Stby"),IF(M7885&gt;P7885,"V2H",IF(M7885&lt;0.9,"Carg xar","Stby")))))</f>
        <v/>
      </c>
      <c r="J7885" s="12">
        <f>IF(OR(I7885="Carg FV",I7885="Carg xar"),MIN(IF(I7885="Carg FV",ABS(H7885),7.4),7.4,MAX(0,(0.9-M7885)*40)*0.95),0)</f>
        <v/>
      </c>
      <c r="K7885" s="12">
        <f>IF(I7885="V2H",MIN(MAX(0,H7885),7.4,MAX(0,(M7885-P7885)*40)*0.95),0)</f>
        <v/>
      </c>
      <c r="L7885" s="12">
        <f>IF(E7885=0,0,MAX(0,H7885-K7885))</f>
        <v/>
      </c>
      <c r="M7885" s="13">
        <f>M7884+J7884/40-IF(I7884="V2H",K7884/(0.95*40),0)-IF(E7885=0,IF(E7884=1,IF(D7885=1,30,40)*0.18/(2*40),0),0)-IF(E7885=1,IF(E7884=0,IF(D7885=1,30,40)*0.18/(2*40),0),0)</f>
        <v/>
      </c>
      <c r="N7885" s="14" t="n">
        <v>0.15</v>
      </c>
      <c r="O7885" s="15">
        <f>K7885*N7885</f>
        <v/>
      </c>
      <c r="P7885">
        <f>IF(E7885=0,0.3,IF(D7885=1,IF(C7885&gt;=Params!$B$13-3,IF(C7885&lt;Params!$B$13,Params!$B$20,0.3),0.3),IF(C7885&gt;=Params!$B$15-3,IF(C7885&lt;Params!$B$15,Params!$B$21,0.3),0.3)))</f>
        <v/>
      </c>
    </row>
    <row r="7886" ht="15" customHeight="1" s="1">
      <c r="A7886" s="9" t="n">
        <v>7883</v>
      </c>
      <c r="B7886" s="6" t="inlineStr">
        <is>
          <t>25/11</t>
        </is>
      </c>
      <c r="C7886" s="6" t="n">
        <v>10</v>
      </c>
      <c r="D7886" s="6" t="n">
        <v>0</v>
      </c>
      <c r="E7886" s="10">
        <f>IF(D7886=1, IF(OR(C7886&lt;10, C7886&gt;=15),1,0), IF(OR(C7886&lt;7, C7886&gt;=18),1,0))</f>
        <v/>
      </c>
      <c r="F7886" s="11" t="n">
        <v>0</v>
      </c>
      <c r="G7886" s="12">
        <f>0.4*8</f>
        <v/>
      </c>
      <c r="H7886" s="12">
        <f>F7886-G7886</f>
        <v/>
      </c>
      <c r="I7886" s="10">
        <f>IF(E7886=0,"Fora",IF(E7885=0,"Carg xar",IF(H7886&lt;0,IF(M7886&lt;0.9,"Carg FV","Stby"),IF(M7886&gt;P7886,"V2H",IF(M7886&lt;0.9,"Carg xar","Stby")))))</f>
        <v/>
      </c>
      <c r="J7886" s="12">
        <f>IF(OR(I7886="Carg FV",I7886="Carg xar"),MIN(IF(I7886="Carg FV",ABS(H7886),7.4),7.4,MAX(0,(0.9-M7886)*40)*0.95),0)</f>
        <v/>
      </c>
      <c r="K7886" s="12">
        <f>IF(I7886="V2H",MIN(MAX(0,H7886),7.4,MAX(0,(M7886-P7886)*40)*0.95),0)</f>
        <v/>
      </c>
      <c r="L7886" s="12">
        <f>IF(E7886=0,0,MAX(0,H7886-K7886))</f>
        <v/>
      </c>
      <c r="M7886" s="13">
        <f>M7885+J7885/40-IF(I7885="V2H",K7885/(0.95*40),0)-IF(E7886=0,IF(E7885=1,IF(D7886=1,30,40)*0.18/(2*40),0),0)-IF(E7886=1,IF(E7885=0,IF(D7886=1,30,40)*0.18/(2*40),0),0)</f>
        <v/>
      </c>
      <c r="N7886" s="14" t="n">
        <v>0.2</v>
      </c>
      <c r="O7886" s="15">
        <f>K7886*N7886</f>
        <v/>
      </c>
      <c r="P7886">
        <f>IF(E7886=0,0.3,IF(D7886=1,IF(C7886&gt;=Params!$B$13-3,IF(C7886&lt;Params!$B$13,Params!$B$20,0.3),0.3),IF(C7886&gt;=Params!$B$15-3,IF(C7886&lt;Params!$B$15,Params!$B$21,0.3),0.3)))</f>
        <v/>
      </c>
    </row>
    <row r="7887" ht="15" customHeight="1" s="1">
      <c r="A7887" s="9" t="n">
        <v>7884</v>
      </c>
      <c r="B7887" s="6" t="inlineStr">
        <is>
          <t>25/11</t>
        </is>
      </c>
      <c r="C7887" s="6" t="n">
        <v>11</v>
      </c>
      <c r="D7887" s="6" t="n">
        <v>0</v>
      </c>
      <c r="E7887" s="10">
        <f>IF(D7887=1, IF(OR(C7887&lt;10, C7887&gt;=15),1,0), IF(OR(C7887&lt;7, C7887&gt;=18),1,0))</f>
        <v/>
      </c>
      <c r="F7887" s="11" t="n">
        <v>0</v>
      </c>
      <c r="G7887" s="12">
        <f>0.52*8</f>
        <v/>
      </c>
      <c r="H7887" s="12">
        <f>F7887-G7887</f>
        <v/>
      </c>
      <c r="I7887" s="10">
        <f>IF(E7887=0,"Fora",IF(E7886=0,"Carg xar",IF(H7887&lt;0,IF(M7887&lt;0.9,"Carg FV","Stby"),IF(M7887&gt;P7887,"V2H",IF(M7887&lt;0.9,"Carg xar","Stby")))))</f>
        <v/>
      </c>
      <c r="J7887" s="12">
        <f>IF(OR(I7887="Carg FV",I7887="Carg xar"),MIN(IF(I7887="Carg FV",ABS(H7887),7.4),7.4,MAX(0,(0.9-M7887)*40)*0.95),0)</f>
        <v/>
      </c>
      <c r="K7887" s="12">
        <f>IF(I7887="V2H",MIN(MAX(0,H7887),7.4,MAX(0,(M7887-P7887)*40)*0.95),0)</f>
        <v/>
      </c>
      <c r="L7887" s="12">
        <f>IF(E7887=0,0,MAX(0,H7887-K7887))</f>
        <v/>
      </c>
      <c r="M7887" s="13">
        <f>M7886+J7886/40-IF(I7886="V2H",K7886/(0.95*40),0)-IF(E7887=0,IF(E7886=1,IF(D7887=1,30,40)*0.18/(2*40),0),0)-IF(E7887=1,IF(E7886=0,IF(D7887=1,30,40)*0.18/(2*40),0),0)</f>
        <v/>
      </c>
      <c r="N7887" s="14" t="n">
        <v>0.2</v>
      </c>
      <c r="O7887" s="15">
        <f>K7887*N7887</f>
        <v/>
      </c>
      <c r="P7887">
        <f>IF(E7887=0,0.3,IF(D7887=1,IF(C7887&gt;=Params!$B$13-3,IF(C7887&lt;Params!$B$13,Params!$B$20,0.3),0.3),IF(C7887&gt;=Params!$B$15-3,IF(C7887&lt;Params!$B$15,Params!$B$21,0.3),0.3)))</f>
        <v/>
      </c>
    </row>
    <row r="7888" ht="15" customHeight="1" s="1">
      <c r="A7888" s="9" t="n">
        <v>7885</v>
      </c>
      <c r="B7888" s="6" t="inlineStr">
        <is>
          <t>25/11</t>
        </is>
      </c>
      <c r="C7888" s="6" t="n">
        <v>12</v>
      </c>
      <c r="D7888" s="6" t="n">
        <v>0</v>
      </c>
      <c r="E7888" s="10">
        <f>IF(D7888=1, IF(OR(C7888&lt;10, C7888&gt;=15),1,0), IF(OR(C7888&lt;7, C7888&gt;=18),1,0))</f>
        <v/>
      </c>
      <c r="F7888" s="11" t="n">
        <v>0</v>
      </c>
      <c r="G7888" s="12">
        <f>0.58*8</f>
        <v/>
      </c>
      <c r="H7888" s="12">
        <f>F7888-G7888</f>
        <v/>
      </c>
      <c r="I7888" s="10">
        <f>IF(E7888=0,"Fora",IF(E7887=0,"Carg xar",IF(H7888&lt;0,IF(M7888&lt;0.9,"Carg FV","Stby"),IF(M7888&gt;P7888,"V2H",IF(M7888&lt;0.9,"Carg xar","Stby")))))</f>
        <v/>
      </c>
      <c r="J7888" s="12">
        <f>IF(OR(I7888="Carg FV",I7888="Carg xar"),MIN(IF(I7888="Carg FV",ABS(H7888),7.4),7.4,MAX(0,(0.9-M7888)*40)*0.95),0)</f>
        <v/>
      </c>
      <c r="K7888" s="12">
        <f>IF(I7888="V2H",MIN(MAX(0,H7888),7.4,MAX(0,(M7888-P7888)*40)*0.95),0)</f>
        <v/>
      </c>
      <c r="L7888" s="12">
        <f>IF(E7888=0,0,MAX(0,H7888-K7888))</f>
        <v/>
      </c>
      <c r="M7888" s="13">
        <f>M7887+J7887/40-IF(I7887="V2H",K7887/(0.95*40),0)-IF(E7888=0,IF(E7887=1,IF(D7888=1,30,40)*0.18/(2*40),0),0)-IF(E7888=1,IF(E7887=0,IF(D7888=1,30,40)*0.18/(2*40),0),0)</f>
        <v/>
      </c>
      <c r="N7888" s="14" t="n">
        <v>0.2</v>
      </c>
      <c r="O7888" s="15">
        <f>K7888*N7888</f>
        <v/>
      </c>
      <c r="P7888">
        <f>IF(E7888=0,0.3,IF(D7888=1,IF(C7888&gt;=Params!$B$13-3,IF(C7888&lt;Params!$B$13,Params!$B$20,0.3),0.3),IF(C7888&gt;=Params!$B$15-3,IF(C7888&lt;Params!$B$15,Params!$B$21,0.3),0.3)))</f>
        <v/>
      </c>
    </row>
    <row r="7889" ht="15" customHeight="1" s="1">
      <c r="A7889" s="9" t="n">
        <v>7886</v>
      </c>
      <c r="B7889" s="6" t="inlineStr">
        <is>
          <t>25/11</t>
        </is>
      </c>
      <c r="C7889" s="6" t="n">
        <v>13</v>
      </c>
      <c r="D7889" s="6" t="n">
        <v>0</v>
      </c>
      <c r="E7889" s="10">
        <f>IF(D7889=1, IF(OR(C7889&lt;10, C7889&gt;=15),1,0), IF(OR(C7889&lt;7, C7889&gt;=18),1,0))</f>
        <v/>
      </c>
      <c r="F7889" s="11" t="n">
        <v>0</v>
      </c>
      <c r="G7889" s="12">
        <f>0.55*8</f>
        <v/>
      </c>
      <c r="H7889" s="12">
        <f>F7889-G7889</f>
        <v/>
      </c>
      <c r="I7889" s="10">
        <f>IF(E7889=0,"Fora",IF(E7888=0,"Carg xar",IF(H7889&lt;0,IF(M7889&lt;0.9,"Carg FV","Stby"),IF(M7889&gt;P7889,"V2H",IF(M7889&lt;0.9,"Carg xar","Stby")))))</f>
        <v/>
      </c>
      <c r="J7889" s="12">
        <f>IF(OR(I7889="Carg FV",I7889="Carg xar"),MIN(IF(I7889="Carg FV",ABS(H7889),7.4),7.4,MAX(0,(0.9-M7889)*40)*0.95),0)</f>
        <v/>
      </c>
      <c r="K7889" s="12">
        <f>IF(I7889="V2H",MIN(MAX(0,H7889),7.4,MAX(0,(M7889-P7889)*40)*0.95),0)</f>
        <v/>
      </c>
      <c r="L7889" s="12">
        <f>IF(E7889=0,0,MAX(0,H7889-K7889))</f>
        <v/>
      </c>
      <c r="M7889" s="13">
        <f>M7888+J7888/40-IF(I7888="V2H",K7888/(0.95*40),0)-IF(E7889=0,IF(E7888=1,IF(D7889=1,30,40)*0.18/(2*40),0),0)-IF(E7889=1,IF(E7888=0,IF(D7889=1,30,40)*0.18/(2*40),0),0)</f>
        <v/>
      </c>
      <c r="N7889" s="14" t="n">
        <v>0.2</v>
      </c>
      <c r="O7889" s="15">
        <f>K7889*N7889</f>
        <v/>
      </c>
      <c r="P7889">
        <f>IF(E7889=0,0.3,IF(D7889=1,IF(C7889&gt;=Params!$B$13-3,IF(C7889&lt;Params!$B$13,Params!$B$20,0.3),0.3),IF(C7889&gt;=Params!$B$15-3,IF(C7889&lt;Params!$B$15,Params!$B$21,0.3),0.3)))</f>
        <v/>
      </c>
    </row>
    <row r="7890" ht="15" customHeight="1" s="1">
      <c r="A7890" s="9" t="n">
        <v>7887</v>
      </c>
      <c r="B7890" s="6" t="inlineStr">
        <is>
          <t>25/11</t>
        </is>
      </c>
      <c r="C7890" s="6" t="n">
        <v>14</v>
      </c>
      <c r="D7890" s="6" t="n">
        <v>0</v>
      </c>
      <c r="E7890" s="10">
        <f>IF(D7890=1, IF(OR(C7890&lt;10, C7890&gt;=15),1,0), IF(OR(C7890&lt;7, C7890&gt;=18),1,0))</f>
        <v/>
      </c>
      <c r="F7890" s="11" t="n">
        <v>0</v>
      </c>
      <c r="G7890" s="12">
        <f>0.42*8</f>
        <v/>
      </c>
      <c r="H7890" s="12">
        <f>F7890-G7890</f>
        <v/>
      </c>
      <c r="I7890" s="10">
        <f>IF(E7890=0,"Fora",IF(E7889=0,"Carg xar",IF(H7890&lt;0,IF(M7890&lt;0.9,"Carg FV","Stby"),IF(M7890&gt;P7890,"V2H",IF(M7890&lt;0.9,"Carg xar","Stby")))))</f>
        <v/>
      </c>
      <c r="J7890" s="12">
        <f>IF(OR(I7890="Carg FV",I7890="Carg xar"),MIN(IF(I7890="Carg FV",ABS(H7890),7.4),7.4,MAX(0,(0.9-M7890)*40)*0.95),0)</f>
        <v/>
      </c>
      <c r="K7890" s="12">
        <f>IF(I7890="V2H",MIN(MAX(0,H7890),7.4,MAX(0,(M7890-P7890)*40)*0.95),0)</f>
        <v/>
      </c>
      <c r="L7890" s="12">
        <f>IF(E7890=0,0,MAX(0,H7890-K7890))</f>
        <v/>
      </c>
      <c r="M7890" s="13">
        <f>M7889+J7889/40-IF(I7889="V2H",K7889/(0.95*40),0)-IF(E7890=0,IF(E7889=1,IF(D7890=1,30,40)*0.18/(2*40),0),0)-IF(E7890=1,IF(E7889=0,IF(D7890=1,30,40)*0.18/(2*40),0),0)</f>
        <v/>
      </c>
      <c r="N7890" s="14" t="n">
        <v>0.15</v>
      </c>
      <c r="O7890" s="15">
        <f>K7890*N7890</f>
        <v/>
      </c>
      <c r="P7890">
        <f>IF(E7890=0,0.3,IF(D7890=1,IF(C7890&gt;=Params!$B$13-3,IF(C7890&lt;Params!$B$13,Params!$B$20,0.3),0.3),IF(C7890&gt;=Params!$B$15-3,IF(C7890&lt;Params!$B$15,Params!$B$21,0.3),0.3)))</f>
        <v/>
      </c>
    </row>
    <row r="7891" ht="15" customHeight="1" s="1">
      <c r="A7891" s="9" t="n">
        <v>7888</v>
      </c>
      <c r="B7891" s="6" t="inlineStr">
        <is>
          <t>25/11</t>
        </is>
      </c>
      <c r="C7891" s="6" t="n">
        <v>15</v>
      </c>
      <c r="D7891" s="6" t="n">
        <v>0</v>
      </c>
      <c r="E7891" s="10">
        <f>IF(D7891=1, IF(OR(C7891&lt;10, C7891&gt;=15),1,0), IF(OR(C7891&lt;7, C7891&gt;=18),1,0))</f>
        <v/>
      </c>
      <c r="F7891" s="11" t="n">
        <v>0</v>
      </c>
      <c r="G7891" s="12">
        <f>0.25*8</f>
        <v/>
      </c>
      <c r="H7891" s="12">
        <f>F7891-G7891</f>
        <v/>
      </c>
      <c r="I7891" s="10">
        <f>IF(E7891=0,"Fora",IF(E7890=0,"Carg xar",IF(H7891&lt;0,IF(M7891&lt;0.9,"Carg FV","Stby"),IF(M7891&gt;P7891,"V2H",IF(M7891&lt;0.9,"Carg xar","Stby")))))</f>
        <v/>
      </c>
      <c r="J7891" s="12">
        <f>IF(OR(I7891="Carg FV",I7891="Carg xar"),MIN(IF(I7891="Carg FV",ABS(H7891),7.4),7.4,MAX(0,(0.9-M7891)*40)*0.95),0)</f>
        <v/>
      </c>
      <c r="K7891" s="12">
        <f>IF(I7891="V2H",MIN(MAX(0,H7891),7.4,MAX(0,(M7891-P7891)*40)*0.95),0)</f>
        <v/>
      </c>
      <c r="L7891" s="12">
        <f>IF(E7891=0,0,MAX(0,H7891-K7891))</f>
        <v/>
      </c>
      <c r="M7891" s="13">
        <f>M7890+J7890/40-IF(I7890="V2H",K7890/(0.95*40),0)-IF(E7891=0,IF(E7890=1,IF(D7891=1,30,40)*0.18/(2*40),0),0)-IF(E7891=1,IF(E7890=0,IF(D7891=1,30,40)*0.18/(2*40),0),0)</f>
        <v/>
      </c>
      <c r="N7891" s="14" t="n">
        <v>0.15</v>
      </c>
      <c r="O7891" s="15">
        <f>K7891*N7891</f>
        <v/>
      </c>
      <c r="P7891">
        <f>IF(E7891=0,0.3,IF(D7891=1,IF(C7891&gt;=Params!$B$13-3,IF(C7891&lt;Params!$B$13,Params!$B$20,0.3),0.3),IF(C7891&gt;=Params!$B$15-3,IF(C7891&lt;Params!$B$15,Params!$B$21,0.3),0.3)))</f>
        <v/>
      </c>
    </row>
    <row r="7892" ht="15" customHeight="1" s="1">
      <c r="A7892" s="9" t="n">
        <v>7889</v>
      </c>
      <c r="B7892" s="6" t="inlineStr">
        <is>
          <t>25/11</t>
        </is>
      </c>
      <c r="C7892" s="6" t="n">
        <v>16</v>
      </c>
      <c r="D7892" s="6" t="n">
        <v>0</v>
      </c>
      <c r="E7892" s="10">
        <f>IF(D7892=1, IF(OR(C7892&lt;10, C7892&gt;=15),1,0), IF(OR(C7892&lt;7, C7892&gt;=18),1,0))</f>
        <v/>
      </c>
      <c r="F7892" s="11" t="n">
        <v>1.766</v>
      </c>
      <c r="G7892" s="12">
        <f>0.08*8</f>
        <v/>
      </c>
      <c r="H7892" s="12">
        <f>F7892-G7892</f>
        <v/>
      </c>
      <c r="I7892" s="10">
        <f>IF(E7892=0,"Fora",IF(E7891=0,"Carg xar",IF(H7892&lt;0,IF(M7892&lt;0.9,"Carg FV","Stby"),IF(M7892&gt;P7892,"V2H",IF(M7892&lt;0.9,"Carg xar","Stby")))))</f>
        <v/>
      </c>
      <c r="J7892" s="12">
        <f>IF(OR(I7892="Carg FV",I7892="Carg xar"),MIN(IF(I7892="Carg FV",ABS(H7892),7.4),7.4,MAX(0,(0.9-M7892)*40)*0.95),0)</f>
        <v/>
      </c>
      <c r="K7892" s="12">
        <f>IF(I7892="V2H",MIN(MAX(0,H7892),7.4,MAX(0,(M7892-P7892)*40)*0.95),0)</f>
        <v/>
      </c>
      <c r="L7892" s="12">
        <f>IF(E7892=0,0,MAX(0,H7892-K7892))</f>
        <v/>
      </c>
      <c r="M7892" s="13">
        <f>M7891+J7891/40-IF(I7891="V2H",K7891/(0.95*40),0)-IF(E7892=0,IF(E7891=1,IF(D7892=1,30,40)*0.18/(2*40),0),0)-IF(E7892=1,IF(E7891=0,IF(D7892=1,30,40)*0.18/(2*40),0),0)</f>
        <v/>
      </c>
      <c r="N7892" s="14" t="n">
        <v>0.15</v>
      </c>
      <c r="O7892" s="15">
        <f>K7892*N7892</f>
        <v/>
      </c>
      <c r="P7892">
        <f>IF(E7892=0,0.3,IF(D7892=1,IF(C7892&gt;=Params!$B$13-3,IF(C7892&lt;Params!$B$13,Params!$B$20,0.3),0.3),IF(C7892&gt;=Params!$B$15-3,IF(C7892&lt;Params!$B$15,Params!$B$21,0.3),0.3)))</f>
        <v/>
      </c>
    </row>
    <row r="7893" ht="15" customHeight="1" s="1">
      <c r="A7893" s="9" t="n">
        <v>7890</v>
      </c>
      <c r="B7893" s="6" t="inlineStr">
        <is>
          <t>25/11</t>
        </is>
      </c>
      <c r="C7893" s="6" t="n">
        <v>17</v>
      </c>
      <c r="D7893" s="6" t="n">
        <v>0</v>
      </c>
      <c r="E7893" s="10">
        <f>IF(D7893=1, IF(OR(C7893&lt;10, C7893&gt;=15),1,0), IF(OR(C7893&lt;7, C7893&gt;=18),1,0))</f>
        <v/>
      </c>
      <c r="F7893" s="11" t="n">
        <v>1.274</v>
      </c>
      <c r="G7893" s="12">
        <f>0*8</f>
        <v/>
      </c>
      <c r="H7893" s="12">
        <f>F7893-G7893</f>
        <v/>
      </c>
      <c r="I7893" s="10">
        <f>IF(E7893=0,"Fora",IF(E7892=0,"Carg xar",IF(H7893&lt;0,IF(M7893&lt;0.9,"Carg FV","Stby"),IF(M7893&gt;P7893,"V2H",IF(M7893&lt;0.9,"Carg xar","Stby")))))</f>
        <v/>
      </c>
      <c r="J7893" s="12">
        <f>IF(OR(I7893="Carg FV",I7893="Carg xar"),MIN(IF(I7893="Carg FV",ABS(H7893),7.4),7.4,MAX(0,(0.9-M7893)*40)*0.95),0)</f>
        <v/>
      </c>
      <c r="K7893" s="12">
        <f>IF(I7893="V2H",MIN(MAX(0,H7893),7.4,MAX(0,(M7893-P7893)*40)*0.95),0)</f>
        <v/>
      </c>
      <c r="L7893" s="12">
        <f>IF(E7893=0,0,MAX(0,H7893-K7893))</f>
        <v/>
      </c>
      <c r="M7893" s="13">
        <f>M7892+J7892/40-IF(I7892="V2H",K7892/(0.95*40),0)-IF(E7893=0,IF(E7892=1,IF(D7893=1,30,40)*0.18/(2*40),0),0)-IF(E7893=1,IF(E7892=0,IF(D7893=1,30,40)*0.18/(2*40),0),0)</f>
        <v/>
      </c>
      <c r="N7893" s="14" t="n">
        <v>0.15</v>
      </c>
      <c r="O7893" s="15">
        <f>K7893*N7893</f>
        <v/>
      </c>
      <c r="P7893">
        <f>IF(E7893=0,0.3,IF(D7893=1,IF(C7893&gt;=Params!$B$13-3,IF(C7893&lt;Params!$B$13,Params!$B$20,0.3),0.3),IF(C7893&gt;=Params!$B$15-3,IF(C7893&lt;Params!$B$15,Params!$B$21,0.3),0.3)))</f>
        <v/>
      </c>
    </row>
    <row r="7894" ht="15" customHeight="1" s="1">
      <c r="A7894" s="9" t="n">
        <v>7891</v>
      </c>
      <c r="B7894" s="6" t="inlineStr">
        <is>
          <t>25/11</t>
        </is>
      </c>
      <c r="C7894" s="6" t="n">
        <v>18</v>
      </c>
      <c r="D7894" s="6" t="n">
        <v>0</v>
      </c>
      <c r="E7894" s="10">
        <f>IF(D7894=1, IF(OR(C7894&lt;10, C7894&gt;=15),1,0), IF(OR(C7894&lt;7, C7894&gt;=18),1,0))</f>
        <v/>
      </c>
      <c r="F7894" s="11" t="n">
        <v>2.603</v>
      </c>
      <c r="G7894" s="12">
        <f>0*8</f>
        <v/>
      </c>
      <c r="H7894" s="12">
        <f>F7894-G7894</f>
        <v/>
      </c>
      <c r="I7894" s="10">
        <f>IF(E7894=0,"Fora",IF(E7893=0,"Carg xar",IF(H7894&lt;0,IF(M7894&lt;0.9,"Carg FV","Stby"),IF(M7894&gt;P7894,"V2H",IF(M7894&lt;0.9,"Carg xar","Stby")))))</f>
        <v/>
      </c>
      <c r="J7894" s="12">
        <f>IF(OR(I7894="Carg FV",I7894="Carg xar"),MIN(IF(I7894="Carg FV",ABS(H7894),7.4),7.4,MAX(0,(0.9-M7894)*40)*0.95),0)</f>
        <v/>
      </c>
      <c r="K7894" s="12">
        <f>IF(I7894="V2H",MIN(MAX(0,H7894),7.4,MAX(0,(M7894-P7894)*40)*0.95),0)</f>
        <v/>
      </c>
      <c r="L7894" s="12">
        <f>IF(E7894=0,0,MAX(0,H7894-K7894))</f>
        <v/>
      </c>
      <c r="M7894" s="13">
        <f>M7893+J7893/40-IF(I7893="V2H",K7893/(0.95*40),0)-IF(E7894=0,IF(E7893=1,IF(D7894=1,30,40)*0.18/(2*40),0),0)-IF(E7894=1,IF(E7893=0,IF(D7894=1,30,40)*0.18/(2*40),0),0)</f>
        <v/>
      </c>
      <c r="N7894" s="14" t="n">
        <v>0.2</v>
      </c>
      <c r="O7894" s="15">
        <f>K7894*N7894</f>
        <v/>
      </c>
      <c r="P7894">
        <f>IF(E7894=0,0.3,IF(D7894=1,IF(C7894&gt;=Params!$B$13-3,IF(C7894&lt;Params!$B$13,Params!$B$20,0.3),0.3),IF(C7894&gt;=Params!$B$15-3,IF(C7894&lt;Params!$B$15,Params!$B$21,0.3),0.3)))</f>
        <v/>
      </c>
    </row>
    <row r="7895" ht="15" customHeight="1" s="1">
      <c r="A7895" s="9" t="n">
        <v>7892</v>
      </c>
      <c r="B7895" s="6" t="inlineStr">
        <is>
          <t>25/11</t>
        </is>
      </c>
      <c r="C7895" s="6" t="n">
        <v>19</v>
      </c>
      <c r="D7895" s="6" t="n">
        <v>0</v>
      </c>
      <c r="E7895" s="10">
        <f>IF(D7895=1, IF(OR(C7895&lt;10, C7895&gt;=15),1,0), IF(OR(C7895&lt;7, C7895&gt;=18),1,0))</f>
        <v/>
      </c>
      <c r="F7895" s="11" t="n">
        <v>2.815</v>
      </c>
      <c r="G7895" s="12">
        <f>0*8</f>
        <v/>
      </c>
      <c r="H7895" s="12">
        <f>F7895-G7895</f>
        <v/>
      </c>
      <c r="I7895" s="10">
        <f>IF(E7895=0,"Fora",IF(E7894=0,"Carg xar",IF(H7895&lt;0,IF(M7895&lt;0.9,"Carg FV","Stby"),IF(M7895&gt;P7895,"V2H",IF(M7895&lt;0.9,"Carg xar","Stby")))))</f>
        <v/>
      </c>
      <c r="J7895" s="12">
        <f>IF(OR(I7895="Carg FV",I7895="Carg xar"),MIN(IF(I7895="Carg FV",ABS(H7895),7.4),7.4,MAX(0,(0.9-M7895)*40)*0.95),0)</f>
        <v/>
      </c>
      <c r="K7895" s="12">
        <f>IF(I7895="V2H",MIN(MAX(0,H7895),7.4,MAX(0,(M7895-P7895)*40)*0.95),0)</f>
        <v/>
      </c>
      <c r="L7895" s="12">
        <f>IF(E7895=0,0,MAX(0,H7895-K7895))</f>
        <v/>
      </c>
      <c r="M7895" s="13">
        <f>M7894+J7894/40-IF(I7894="V2H",K7894/(0.95*40),0)-IF(E7895=0,IF(E7894=1,IF(D7895=1,30,40)*0.18/(2*40),0),0)-IF(E7895=1,IF(E7894=0,IF(D7895=1,30,40)*0.18/(2*40),0),0)</f>
        <v/>
      </c>
      <c r="N7895" s="14" t="n">
        <v>0.2</v>
      </c>
      <c r="O7895" s="15">
        <f>K7895*N7895</f>
        <v/>
      </c>
      <c r="P7895">
        <f>IF(E7895=0,0.3,IF(D7895=1,IF(C7895&gt;=Params!$B$13-3,IF(C7895&lt;Params!$B$13,Params!$B$20,0.3),0.3),IF(C7895&gt;=Params!$B$15-3,IF(C7895&lt;Params!$B$15,Params!$B$21,0.3),0.3)))</f>
        <v/>
      </c>
    </row>
    <row r="7896" ht="15" customHeight="1" s="1">
      <c r="A7896" s="9" t="n">
        <v>7893</v>
      </c>
      <c r="B7896" s="6" t="inlineStr">
        <is>
          <t>25/11</t>
        </is>
      </c>
      <c r="C7896" s="6" t="n">
        <v>20</v>
      </c>
      <c r="D7896" s="6" t="n">
        <v>0</v>
      </c>
      <c r="E7896" s="10">
        <f>IF(D7896=1, IF(OR(C7896&lt;10, C7896&gt;=15),1,0), IF(OR(C7896&lt;7, C7896&gt;=18),1,0))</f>
        <v/>
      </c>
      <c r="F7896" s="11" t="n">
        <v>2.651</v>
      </c>
      <c r="G7896" s="12">
        <f>0*8</f>
        <v/>
      </c>
      <c r="H7896" s="12">
        <f>F7896-G7896</f>
        <v/>
      </c>
      <c r="I7896" s="10">
        <f>IF(E7896=0,"Fora",IF(E7895=0,"Carg xar",IF(H7896&lt;0,IF(M7896&lt;0.9,"Carg FV","Stby"),IF(M7896&gt;P7896,"V2H",IF(M7896&lt;0.9,"Carg xar","Stby")))))</f>
        <v/>
      </c>
      <c r="J7896" s="12">
        <f>IF(OR(I7896="Carg FV",I7896="Carg xar"),MIN(IF(I7896="Carg FV",ABS(H7896),7.4),7.4,MAX(0,(0.9-M7896)*40)*0.95),0)</f>
        <v/>
      </c>
      <c r="K7896" s="12">
        <f>IF(I7896="V2H",MIN(MAX(0,H7896),7.4,MAX(0,(M7896-P7896)*40)*0.95),0)</f>
        <v/>
      </c>
      <c r="L7896" s="12">
        <f>IF(E7896=0,0,MAX(0,H7896-K7896))</f>
        <v/>
      </c>
      <c r="M7896" s="13">
        <f>M7895+J7895/40-IF(I7895="V2H",K7895/(0.95*40),0)-IF(E7896=0,IF(E7895=1,IF(D7896=1,30,40)*0.18/(2*40),0),0)-IF(E7896=1,IF(E7895=0,IF(D7896=1,30,40)*0.18/(2*40),0),0)</f>
        <v/>
      </c>
      <c r="N7896" s="14" t="n">
        <v>0.2</v>
      </c>
      <c r="O7896" s="15">
        <f>K7896*N7896</f>
        <v/>
      </c>
      <c r="P7896">
        <f>IF(E7896=0,0.3,IF(D7896=1,IF(C7896&gt;=Params!$B$13-3,IF(C7896&lt;Params!$B$13,Params!$B$20,0.3),0.3),IF(C7896&gt;=Params!$B$15-3,IF(C7896&lt;Params!$B$15,Params!$B$21,0.3),0.3)))</f>
        <v/>
      </c>
    </row>
    <row r="7897" ht="15" customHeight="1" s="1">
      <c r="A7897" s="9" t="n">
        <v>7894</v>
      </c>
      <c r="B7897" s="6" t="inlineStr">
        <is>
          <t>25/11</t>
        </is>
      </c>
      <c r="C7897" s="6" t="n">
        <v>21</v>
      </c>
      <c r="D7897" s="6" t="n">
        <v>0</v>
      </c>
      <c r="E7897" s="10">
        <f>IF(D7897=1, IF(OR(C7897&lt;10, C7897&gt;=15),1,0), IF(OR(C7897&lt;7, C7897&gt;=18),1,0))</f>
        <v/>
      </c>
      <c r="F7897" s="11" t="n">
        <v>2.537</v>
      </c>
      <c r="G7897" s="12">
        <f>0*8</f>
        <v/>
      </c>
      <c r="H7897" s="12">
        <f>F7897-G7897</f>
        <v/>
      </c>
      <c r="I7897" s="10">
        <f>IF(E7897=0,"Fora",IF(E7896=0,"Carg xar",IF(H7897&lt;0,IF(M7897&lt;0.9,"Carg FV","Stby"),IF(M7897&gt;P7897,"V2H",IF(M7897&lt;0.9,"Carg xar","Stby")))))</f>
        <v/>
      </c>
      <c r="J7897" s="12">
        <f>IF(OR(I7897="Carg FV",I7897="Carg xar"),MIN(IF(I7897="Carg FV",ABS(H7897),7.4),7.4,MAX(0,(0.9-M7897)*40)*0.95),0)</f>
        <v/>
      </c>
      <c r="K7897" s="12">
        <f>IF(I7897="V2H",MIN(MAX(0,H7897),7.4,MAX(0,(M7897-P7897)*40)*0.95),0)</f>
        <v/>
      </c>
      <c r="L7897" s="12">
        <f>IF(E7897=0,0,MAX(0,H7897-K7897))</f>
        <v/>
      </c>
      <c r="M7897" s="13">
        <f>M7896+J7896/40-IF(I7896="V2H",K7896/(0.95*40),0)-IF(E7897=0,IF(E7896=1,IF(D7897=1,30,40)*0.18/(2*40),0),0)-IF(E7897=1,IF(E7896=0,IF(D7897=1,30,40)*0.18/(2*40),0),0)</f>
        <v/>
      </c>
      <c r="N7897" s="14" t="n">
        <v>0.2</v>
      </c>
      <c r="O7897" s="15">
        <f>K7897*N7897</f>
        <v/>
      </c>
      <c r="P7897">
        <f>IF(E7897=0,0.3,IF(D7897=1,IF(C7897&gt;=Params!$B$13-3,IF(C7897&lt;Params!$B$13,Params!$B$20,0.3),0.3),IF(C7897&gt;=Params!$B$15-3,IF(C7897&lt;Params!$B$15,Params!$B$21,0.3),0.3)))</f>
        <v/>
      </c>
    </row>
    <row r="7898" ht="15" customHeight="1" s="1">
      <c r="A7898" s="9" t="n">
        <v>7895</v>
      </c>
      <c r="B7898" s="6" t="inlineStr">
        <is>
          <t>25/11</t>
        </is>
      </c>
      <c r="C7898" s="6" t="n">
        <v>22</v>
      </c>
      <c r="D7898" s="6" t="n">
        <v>0</v>
      </c>
      <c r="E7898" s="10">
        <f>IF(D7898=1, IF(OR(C7898&lt;10, C7898&gt;=15),1,0), IF(OR(C7898&lt;7, C7898&gt;=18),1,0))</f>
        <v/>
      </c>
      <c r="F7898" s="11" t="n">
        <v>2.513</v>
      </c>
      <c r="G7898" s="12">
        <f>0*8</f>
        <v/>
      </c>
      <c r="H7898" s="12">
        <f>F7898-G7898</f>
        <v/>
      </c>
      <c r="I7898" s="10">
        <f>IF(E7898=0,"Fora",IF(E7897=0,"Carg xar",IF(H7898&lt;0,IF(M7898&lt;0.9,"Carg FV","Stby"),IF(M7898&gt;P7898,"V2H",IF(M7898&lt;0.9,"Carg xar","Stby")))))</f>
        <v/>
      </c>
      <c r="J7898" s="12">
        <f>IF(OR(I7898="Carg FV",I7898="Carg xar"),MIN(IF(I7898="Carg FV",ABS(H7898),7.4),7.4,MAX(0,(0.9-M7898)*40)*0.95),0)</f>
        <v/>
      </c>
      <c r="K7898" s="12">
        <f>IF(I7898="V2H",MIN(MAX(0,H7898),7.4,MAX(0,(M7898-P7898)*40)*0.95),0)</f>
        <v/>
      </c>
      <c r="L7898" s="12">
        <f>IF(E7898=0,0,MAX(0,H7898-K7898))</f>
        <v/>
      </c>
      <c r="M7898" s="13">
        <f>M7897+J7897/40-IF(I7897="V2H",K7897/(0.95*40),0)-IF(E7898=0,IF(E7897=1,IF(D7898=1,30,40)*0.18/(2*40),0),0)-IF(E7898=1,IF(E7897=0,IF(D7898=1,30,40)*0.18/(2*40),0),0)</f>
        <v/>
      </c>
      <c r="N7898" s="14" t="n">
        <v>0.15</v>
      </c>
      <c r="O7898" s="15">
        <f>K7898*N7898</f>
        <v/>
      </c>
      <c r="P7898">
        <f>IF(E7898=0,0.3,IF(D7898=1,IF(C7898&gt;=Params!$B$13-3,IF(C7898&lt;Params!$B$13,Params!$B$20,0.3),0.3),IF(C7898&gt;=Params!$B$15-3,IF(C7898&lt;Params!$B$15,Params!$B$21,0.3),0.3)))</f>
        <v/>
      </c>
    </row>
    <row r="7899" ht="15" customHeight="1" s="1">
      <c r="A7899" s="9" t="n">
        <v>7896</v>
      </c>
      <c r="B7899" s="6" t="inlineStr">
        <is>
          <t>25/11</t>
        </is>
      </c>
      <c r="C7899" s="6" t="n">
        <v>23</v>
      </c>
      <c r="D7899" s="6" t="n">
        <v>0</v>
      </c>
      <c r="E7899" s="10">
        <f>IF(D7899=1, IF(OR(C7899&lt;10, C7899&gt;=15),1,0), IF(OR(C7899&lt;7, C7899&gt;=18),1,0))</f>
        <v/>
      </c>
      <c r="F7899" s="11" t="n">
        <v>3.023</v>
      </c>
      <c r="G7899" s="12">
        <f>0*8</f>
        <v/>
      </c>
      <c r="H7899" s="12">
        <f>F7899-G7899</f>
        <v/>
      </c>
      <c r="I7899" s="10">
        <f>IF(E7899=0,"Fora",IF(E7898=0,"Carg xar",IF(H7899&lt;0,IF(M7899&lt;0.9,"Carg FV","Stby"),IF(M7899&gt;P7899,"V2H",IF(M7899&lt;0.9,"Carg xar","Stby")))))</f>
        <v/>
      </c>
      <c r="J7899" s="12">
        <f>IF(OR(I7899="Carg FV",I7899="Carg xar"),MIN(IF(I7899="Carg FV",ABS(H7899),7.4),7.4,MAX(0,(0.9-M7899)*40)*0.95),0)</f>
        <v/>
      </c>
      <c r="K7899" s="12">
        <f>IF(I7899="V2H",MIN(MAX(0,H7899),7.4,MAX(0,(M7899-P7899)*40)*0.95),0)</f>
        <v/>
      </c>
      <c r="L7899" s="12">
        <f>IF(E7899=0,0,MAX(0,H7899-K7899))</f>
        <v/>
      </c>
      <c r="M7899" s="13">
        <f>M7898+J7898/40-IF(I7898="V2H",K7898/(0.95*40),0)-IF(E7899=0,IF(E7898=1,IF(D7899=1,30,40)*0.18/(2*40),0),0)-IF(E7899=1,IF(E7898=0,IF(D7899=1,30,40)*0.18/(2*40),0),0)</f>
        <v/>
      </c>
      <c r="N7899" s="14" t="n">
        <v>0.15</v>
      </c>
      <c r="O7899" s="15">
        <f>K7899*N7899</f>
        <v/>
      </c>
      <c r="P7899">
        <f>IF(E7899=0,0.3,IF(D7899=1,IF(C7899&gt;=Params!$B$13-3,IF(C7899&lt;Params!$B$13,Params!$B$20,0.3),0.3),IF(C7899&gt;=Params!$B$15-3,IF(C7899&lt;Params!$B$15,Params!$B$21,0.3),0.3)))</f>
        <v/>
      </c>
    </row>
    <row r="7900" ht="15" customHeight="1" s="1">
      <c r="A7900" s="9" t="n">
        <v>7897</v>
      </c>
      <c r="B7900" s="6" t="inlineStr">
        <is>
          <t>26/11</t>
        </is>
      </c>
      <c r="C7900" s="6" t="n">
        <v>0</v>
      </c>
      <c r="D7900" s="6" t="n">
        <v>0</v>
      </c>
      <c r="E7900" s="10">
        <f>IF(D7900=1, IF(OR(C7900&lt;10, C7900&gt;=15),1,0), IF(OR(C7900&lt;7, C7900&gt;=18),1,0))</f>
        <v/>
      </c>
      <c r="F7900" s="11" t="n">
        <v>2.732</v>
      </c>
      <c r="G7900" s="12">
        <f>0*8</f>
        <v/>
      </c>
      <c r="H7900" s="12">
        <f>F7900-G7900</f>
        <v/>
      </c>
      <c r="I7900" s="10">
        <f>IF(E7900=0,"Fora",IF(E7899=0,"Carg xar",IF(H7900&lt;0,IF(M7900&lt;0.9,"Carg FV","Stby"),IF(M7900&gt;P7900,"V2H",IF(M7900&lt;0.9,"Carg xar","Stby")))))</f>
        <v/>
      </c>
      <c r="J7900" s="12">
        <f>IF(OR(I7900="Carg FV",I7900="Carg xar"),MIN(IF(I7900="Carg FV",ABS(H7900),7.4),7.4,MAX(0,(0.9-M7900)*40)*0.95),0)</f>
        <v/>
      </c>
      <c r="K7900" s="12">
        <f>IF(I7900="V2H",MIN(MAX(0,H7900),7.4,MAX(0,(M7900-P7900)*40)*0.95),0)</f>
        <v/>
      </c>
      <c r="L7900" s="12">
        <f>IF(E7900=0,0,MAX(0,H7900-K7900))</f>
        <v/>
      </c>
      <c r="M7900" s="13">
        <f>M7899+J7899/40-IF(I7899="V2H",K7899/(0.95*40),0)-IF(E7900=0,IF(E7899=1,IF(D7900=1,30,40)*0.18/(2*40),0),0)-IF(E7900=1,IF(E7899=0,IF(D7900=1,30,40)*0.18/(2*40),0),0)</f>
        <v/>
      </c>
      <c r="N7900" s="14" t="n">
        <v>0.09</v>
      </c>
      <c r="O7900" s="15">
        <f>K7900*N7900</f>
        <v/>
      </c>
      <c r="P7900">
        <f>IF(E7900=0,0.3,IF(D7900=1,IF(C7900&gt;=Params!$B$13-3,IF(C7900&lt;Params!$B$13,Params!$B$20,0.3),0.3),IF(C7900&gt;=Params!$B$15-3,IF(C7900&lt;Params!$B$15,Params!$B$21,0.3),0.3)))</f>
        <v/>
      </c>
    </row>
    <row r="7901" ht="15" customHeight="1" s="1">
      <c r="A7901" s="9" t="n">
        <v>7898</v>
      </c>
      <c r="B7901" s="6" t="inlineStr">
        <is>
          <t>26/11</t>
        </is>
      </c>
      <c r="C7901" s="6" t="n">
        <v>1</v>
      </c>
      <c r="D7901" s="6" t="n">
        <v>0</v>
      </c>
      <c r="E7901" s="10">
        <f>IF(D7901=1, IF(OR(C7901&lt;10, C7901&gt;=15),1,0), IF(OR(C7901&lt;7, C7901&gt;=18),1,0))</f>
        <v/>
      </c>
      <c r="F7901" s="11" t="n">
        <v>2.261</v>
      </c>
      <c r="G7901" s="12">
        <f>0*8</f>
        <v/>
      </c>
      <c r="H7901" s="12">
        <f>F7901-G7901</f>
        <v/>
      </c>
      <c r="I7901" s="10">
        <f>IF(E7901=0,"Fora",IF(E7900=0,"Carg xar",IF(H7901&lt;0,IF(M7901&lt;0.9,"Carg FV","Stby"),IF(M7901&gt;P7901,"V2H",IF(M7901&lt;0.9,"Carg xar","Stby")))))</f>
        <v/>
      </c>
      <c r="J7901" s="12">
        <f>IF(OR(I7901="Carg FV",I7901="Carg xar"),MIN(IF(I7901="Carg FV",ABS(H7901),7.4),7.4,MAX(0,(0.9-M7901)*40)*0.95),0)</f>
        <v/>
      </c>
      <c r="K7901" s="12">
        <f>IF(I7901="V2H",MIN(MAX(0,H7901),7.4,MAX(0,(M7901-P7901)*40)*0.95),0)</f>
        <v/>
      </c>
      <c r="L7901" s="12">
        <f>IF(E7901=0,0,MAX(0,H7901-K7901))</f>
        <v/>
      </c>
      <c r="M7901" s="13">
        <f>M7900+J7900/40-IF(I7900="V2H",K7900/(0.95*40),0)-IF(E7901=0,IF(E7900=1,IF(D7901=1,30,40)*0.18/(2*40),0),0)-IF(E7901=1,IF(E7900=0,IF(D7901=1,30,40)*0.18/(2*40),0),0)</f>
        <v/>
      </c>
      <c r="N7901" s="14" t="n">
        <v>0.09</v>
      </c>
      <c r="O7901" s="15">
        <f>K7901*N7901</f>
        <v/>
      </c>
      <c r="P7901">
        <f>IF(E7901=0,0.3,IF(D7901=1,IF(C7901&gt;=Params!$B$13-3,IF(C7901&lt;Params!$B$13,Params!$B$20,0.3),0.3),IF(C7901&gt;=Params!$B$15-3,IF(C7901&lt;Params!$B$15,Params!$B$21,0.3),0.3)))</f>
        <v/>
      </c>
    </row>
    <row r="7902" ht="15" customHeight="1" s="1">
      <c r="A7902" s="9" t="n">
        <v>7899</v>
      </c>
      <c r="B7902" s="6" t="inlineStr">
        <is>
          <t>26/11</t>
        </is>
      </c>
      <c r="C7902" s="6" t="n">
        <v>2</v>
      </c>
      <c r="D7902" s="6" t="n">
        <v>0</v>
      </c>
      <c r="E7902" s="10">
        <f>IF(D7902=1, IF(OR(C7902&lt;10, C7902&gt;=15),1,0), IF(OR(C7902&lt;7, C7902&gt;=18),1,0))</f>
        <v/>
      </c>
      <c r="F7902" s="11" t="n">
        <v>2.726</v>
      </c>
      <c r="G7902" s="12">
        <f>0*8</f>
        <v/>
      </c>
      <c r="H7902" s="12">
        <f>F7902-G7902</f>
        <v/>
      </c>
      <c r="I7902" s="10">
        <f>IF(E7902=0,"Fora",IF(E7901=0,"Carg xar",IF(H7902&lt;0,IF(M7902&lt;0.9,"Carg FV","Stby"),IF(M7902&gt;P7902,"V2H",IF(M7902&lt;0.9,"Carg xar","Stby")))))</f>
        <v/>
      </c>
      <c r="J7902" s="12">
        <f>IF(OR(I7902="Carg FV",I7902="Carg xar"),MIN(IF(I7902="Carg FV",ABS(H7902),7.4),7.4,MAX(0,(0.9-M7902)*40)*0.95),0)</f>
        <v/>
      </c>
      <c r="K7902" s="12">
        <f>IF(I7902="V2H",MIN(MAX(0,H7902),7.4,MAX(0,(M7902-P7902)*40)*0.95),0)</f>
        <v/>
      </c>
      <c r="L7902" s="12">
        <f>IF(E7902=0,0,MAX(0,H7902-K7902))</f>
        <v/>
      </c>
      <c r="M7902" s="13">
        <f>M7901+J7901/40-IF(I7901="V2H",K7901/(0.95*40),0)-IF(E7902=0,IF(E7901=1,IF(D7902=1,30,40)*0.18/(2*40),0),0)-IF(E7902=1,IF(E7901=0,IF(D7902=1,30,40)*0.18/(2*40),0),0)</f>
        <v/>
      </c>
      <c r="N7902" s="14" t="n">
        <v>0.09</v>
      </c>
      <c r="O7902" s="15">
        <f>K7902*N7902</f>
        <v/>
      </c>
      <c r="P7902">
        <f>IF(E7902=0,0.3,IF(D7902=1,IF(C7902&gt;=Params!$B$13-3,IF(C7902&lt;Params!$B$13,Params!$B$20,0.3),0.3),IF(C7902&gt;=Params!$B$15-3,IF(C7902&lt;Params!$B$15,Params!$B$21,0.3),0.3)))</f>
        <v/>
      </c>
    </row>
    <row r="7903" ht="15" customHeight="1" s="1">
      <c r="A7903" s="9" t="n">
        <v>7900</v>
      </c>
      <c r="B7903" s="6" t="inlineStr">
        <is>
          <t>26/11</t>
        </is>
      </c>
      <c r="C7903" s="6" t="n">
        <v>3</v>
      </c>
      <c r="D7903" s="6" t="n">
        <v>0</v>
      </c>
      <c r="E7903" s="10">
        <f>IF(D7903=1, IF(OR(C7903&lt;10, C7903&gt;=15),1,0), IF(OR(C7903&lt;7, C7903&gt;=18),1,0))</f>
        <v/>
      </c>
      <c r="F7903" s="11" t="n">
        <v>2.185</v>
      </c>
      <c r="G7903" s="12">
        <f>0*8</f>
        <v/>
      </c>
      <c r="H7903" s="12">
        <f>F7903-G7903</f>
        <v/>
      </c>
      <c r="I7903" s="10">
        <f>IF(E7903=0,"Fora",IF(E7902=0,"Carg xar",IF(H7903&lt;0,IF(M7903&lt;0.9,"Carg FV","Stby"),IF(M7903&gt;P7903,"V2H",IF(M7903&lt;0.9,"Carg xar","Stby")))))</f>
        <v/>
      </c>
      <c r="J7903" s="12">
        <f>IF(OR(I7903="Carg FV",I7903="Carg xar"),MIN(IF(I7903="Carg FV",ABS(H7903),7.4),7.4,MAX(0,(0.9-M7903)*40)*0.95),0)</f>
        <v/>
      </c>
      <c r="K7903" s="12">
        <f>IF(I7903="V2H",MIN(MAX(0,H7903),7.4,MAX(0,(M7903-P7903)*40)*0.95),0)</f>
        <v/>
      </c>
      <c r="L7903" s="12">
        <f>IF(E7903=0,0,MAX(0,H7903-K7903))</f>
        <v/>
      </c>
      <c r="M7903" s="13">
        <f>M7902+J7902/40-IF(I7902="V2H",K7902/(0.95*40),0)-IF(E7903=0,IF(E7902=1,IF(D7903=1,30,40)*0.18/(2*40),0),0)-IF(E7903=1,IF(E7902=0,IF(D7903=1,30,40)*0.18/(2*40),0),0)</f>
        <v/>
      </c>
      <c r="N7903" s="14" t="n">
        <v>0.09</v>
      </c>
      <c r="O7903" s="15">
        <f>K7903*N7903</f>
        <v/>
      </c>
      <c r="P7903">
        <f>IF(E7903=0,0.3,IF(D7903=1,IF(C7903&gt;=Params!$B$13-3,IF(C7903&lt;Params!$B$13,Params!$B$20,0.3),0.3),IF(C7903&gt;=Params!$B$15-3,IF(C7903&lt;Params!$B$15,Params!$B$21,0.3),0.3)))</f>
        <v/>
      </c>
    </row>
    <row r="7904" ht="15" customHeight="1" s="1">
      <c r="A7904" s="9" t="n">
        <v>7901</v>
      </c>
      <c r="B7904" s="6" t="inlineStr">
        <is>
          <t>26/11</t>
        </is>
      </c>
      <c r="C7904" s="6" t="n">
        <v>4</v>
      </c>
      <c r="D7904" s="6" t="n">
        <v>0</v>
      </c>
      <c r="E7904" s="10">
        <f>IF(D7904=1, IF(OR(C7904&lt;10, C7904&gt;=15),1,0), IF(OR(C7904&lt;7, C7904&gt;=18),1,0))</f>
        <v/>
      </c>
      <c r="F7904" s="11" t="n">
        <v>2.018</v>
      </c>
      <c r="G7904" s="12">
        <f>0*8</f>
        <v/>
      </c>
      <c r="H7904" s="12">
        <f>F7904-G7904</f>
        <v/>
      </c>
      <c r="I7904" s="10">
        <f>IF(E7904=0,"Fora",IF(E7903=0,"Carg xar",IF(H7904&lt;0,IF(M7904&lt;0.9,"Carg FV","Stby"),IF(M7904&gt;P7904,"V2H",IF(M7904&lt;0.9,"Carg xar","Stby")))))</f>
        <v/>
      </c>
      <c r="J7904" s="12">
        <f>IF(OR(I7904="Carg FV",I7904="Carg xar"),MIN(IF(I7904="Carg FV",ABS(H7904),7.4),7.4,MAX(0,(0.9-M7904)*40)*0.95),0)</f>
        <v/>
      </c>
      <c r="K7904" s="12">
        <f>IF(I7904="V2H",MIN(MAX(0,H7904),7.4,MAX(0,(M7904-P7904)*40)*0.95),0)</f>
        <v/>
      </c>
      <c r="L7904" s="12">
        <f>IF(E7904=0,0,MAX(0,H7904-K7904))</f>
        <v/>
      </c>
      <c r="M7904" s="13">
        <f>M7903+J7903/40-IF(I7903="V2H",K7903/(0.95*40),0)-IF(E7904=0,IF(E7903=1,IF(D7904=1,30,40)*0.18/(2*40),0),0)-IF(E7904=1,IF(E7903=0,IF(D7904=1,30,40)*0.18/(2*40),0),0)</f>
        <v/>
      </c>
      <c r="N7904" s="14" t="n">
        <v>0.09</v>
      </c>
      <c r="O7904" s="15">
        <f>K7904*N7904</f>
        <v/>
      </c>
      <c r="P7904">
        <f>IF(E7904=0,0.3,IF(D7904=1,IF(C7904&gt;=Params!$B$13-3,IF(C7904&lt;Params!$B$13,Params!$B$20,0.3),0.3),IF(C7904&gt;=Params!$B$15-3,IF(C7904&lt;Params!$B$15,Params!$B$21,0.3),0.3)))</f>
        <v/>
      </c>
    </row>
    <row r="7905" ht="15" customHeight="1" s="1">
      <c r="A7905" s="9" t="n">
        <v>7902</v>
      </c>
      <c r="B7905" s="6" t="inlineStr">
        <is>
          <t>26/11</t>
        </is>
      </c>
      <c r="C7905" s="6" t="n">
        <v>5</v>
      </c>
      <c r="D7905" s="6" t="n">
        <v>0</v>
      </c>
      <c r="E7905" s="10">
        <f>IF(D7905=1, IF(OR(C7905&lt;10, C7905&gt;=15),1,0), IF(OR(C7905&lt;7, C7905&gt;=18),1,0))</f>
        <v/>
      </c>
      <c r="F7905" s="11" t="n">
        <v>2.921</v>
      </c>
      <c r="G7905" s="12">
        <f>0*8</f>
        <v/>
      </c>
      <c r="H7905" s="12">
        <f>F7905-G7905</f>
        <v/>
      </c>
      <c r="I7905" s="10">
        <f>IF(E7905=0,"Fora",IF(E7904=0,"Carg xar",IF(H7905&lt;0,IF(M7905&lt;0.9,"Carg FV","Stby"),IF(M7905&gt;P7905,"V2H",IF(M7905&lt;0.9,"Carg xar","Stby")))))</f>
        <v/>
      </c>
      <c r="J7905" s="12">
        <f>IF(OR(I7905="Carg FV",I7905="Carg xar"),MIN(IF(I7905="Carg FV",ABS(H7905),7.4),7.4,MAX(0,(0.9-M7905)*40)*0.95),0)</f>
        <v/>
      </c>
      <c r="K7905" s="12">
        <f>IF(I7905="V2H",MIN(MAX(0,H7905),7.4,MAX(0,(M7905-P7905)*40)*0.95),0)</f>
        <v/>
      </c>
      <c r="L7905" s="12">
        <f>IF(E7905=0,0,MAX(0,H7905-K7905))</f>
        <v/>
      </c>
      <c r="M7905" s="13">
        <f>M7904+J7904/40-IF(I7904="V2H",K7904/(0.95*40),0)-IF(E7905=0,IF(E7904=1,IF(D7905=1,30,40)*0.18/(2*40),0),0)-IF(E7905=1,IF(E7904=0,IF(D7905=1,30,40)*0.18/(2*40),0),0)</f>
        <v/>
      </c>
      <c r="N7905" s="14" t="n">
        <v>0.09</v>
      </c>
      <c r="O7905" s="15">
        <f>K7905*N7905</f>
        <v/>
      </c>
      <c r="P7905">
        <f>IF(E7905=0,0.3,IF(D7905=1,IF(C7905&gt;=Params!$B$13-3,IF(C7905&lt;Params!$B$13,Params!$B$20,0.3),0.3),IF(C7905&gt;=Params!$B$15-3,IF(C7905&lt;Params!$B$15,Params!$B$21,0.3),0.3)))</f>
        <v/>
      </c>
    </row>
    <row r="7906" ht="15" customHeight="1" s="1">
      <c r="A7906" s="9" t="n">
        <v>7903</v>
      </c>
      <c r="B7906" s="6" t="inlineStr">
        <is>
          <t>26/11</t>
        </is>
      </c>
      <c r="C7906" s="6" t="n">
        <v>6</v>
      </c>
      <c r="D7906" s="6" t="n">
        <v>0</v>
      </c>
      <c r="E7906" s="10">
        <f>IF(D7906=1, IF(OR(C7906&lt;10, C7906&gt;=15),1,0), IF(OR(C7906&lt;7, C7906&gt;=18),1,0))</f>
        <v/>
      </c>
      <c r="F7906" s="11" t="n">
        <v>2.457</v>
      </c>
      <c r="G7906" s="12">
        <f>0*8</f>
        <v/>
      </c>
      <c r="H7906" s="12">
        <f>F7906-G7906</f>
        <v/>
      </c>
      <c r="I7906" s="10">
        <f>IF(E7906=0,"Fora",IF(E7905=0,"Carg xar",IF(H7906&lt;0,IF(M7906&lt;0.9,"Carg FV","Stby"),IF(M7906&gt;P7906,"V2H",IF(M7906&lt;0.9,"Carg xar","Stby")))))</f>
        <v/>
      </c>
      <c r="J7906" s="12">
        <f>IF(OR(I7906="Carg FV",I7906="Carg xar"),MIN(IF(I7906="Carg FV",ABS(H7906),7.4),7.4,MAX(0,(0.9-M7906)*40)*0.95),0)</f>
        <v/>
      </c>
      <c r="K7906" s="12">
        <f>IF(I7906="V2H",MIN(MAX(0,H7906),7.4,MAX(0,(M7906-P7906)*40)*0.95),0)</f>
        <v/>
      </c>
      <c r="L7906" s="12">
        <f>IF(E7906=0,0,MAX(0,H7906-K7906))</f>
        <v/>
      </c>
      <c r="M7906" s="13">
        <f>M7905+J7905/40-IF(I7905="V2H",K7905/(0.95*40),0)-IF(E7906=0,IF(E7905=1,IF(D7906=1,30,40)*0.18/(2*40),0),0)-IF(E7906=1,IF(E7905=0,IF(D7906=1,30,40)*0.18/(2*40),0),0)</f>
        <v/>
      </c>
      <c r="N7906" s="14" t="n">
        <v>0.09</v>
      </c>
      <c r="O7906" s="15">
        <f>K7906*N7906</f>
        <v/>
      </c>
      <c r="P7906">
        <f>IF(E7906=0,0.3,IF(D7906=1,IF(C7906&gt;=Params!$B$13-3,IF(C7906&lt;Params!$B$13,Params!$B$20,0.3),0.3),IF(C7906&gt;=Params!$B$15-3,IF(C7906&lt;Params!$B$15,Params!$B$21,0.3),0.3)))</f>
        <v/>
      </c>
    </row>
    <row r="7907" ht="15" customHeight="1" s="1">
      <c r="A7907" s="9" t="n">
        <v>7904</v>
      </c>
      <c r="B7907" s="6" t="inlineStr">
        <is>
          <t>26/11</t>
        </is>
      </c>
      <c r="C7907" s="6" t="n">
        <v>7</v>
      </c>
      <c r="D7907" s="6" t="n">
        <v>0</v>
      </c>
      <c r="E7907" s="10">
        <f>IF(D7907=1, IF(OR(C7907&lt;10, C7907&gt;=15),1,0), IF(OR(C7907&lt;7, C7907&gt;=18),1,0))</f>
        <v/>
      </c>
      <c r="F7907" s="11" t="n">
        <v>2.6</v>
      </c>
      <c r="G7907" s="12">
        <f>0*8</f>
        <v/>
      </c>
      <c r="H7907" s="12">
        <f>F7907-G7907</f>
        <v/>
      </c>
      <c r="I7907" s="10">
        <f>IF(E7907=0,"Fora",IF(E7906=0,"Carg xar",IF(H7907&lt;0,IF(M7907&lt;0.9,"Carg FV","Stby"),IF(M7907&gt;P7907,"V2H",IF(M7907&lt;0.9,"Carg xar","Stby")))))</f>
        <v/>
      </c>
      <c r="J7907" s="12">
        <f>IF(OR(I7907="Carg FV",I7907="Carg xar"),MIN(IF(I7907="Carg FV",ABS(H7907),7.4),7.4,MAX(0,(0.9-M7907)*40)*0.95),0)</f>
        <v/>
      </c>
      <c r="K7907" s="12">
        <f>IF(I7907="V2H",MIN(MAX(0,H7907),7.4,MAX(0,(M7907-P7907)*40)*0.95),0)</f>
        <v/>
      </c>
      <c r="L7907" s="12">
        <f>IF(E7907=0,0,MAX(0,H7907-K7907))</f>
        <v/>
      </c>
      <c r="M7907" s="13">
        <f>M7906+J7906/40-IF(I7906="V2H",K7906/(0.95*40),0)-IF(E7907=0,IF(E7906=1,IF(D7907=1,30,40)*0.18/(2*40),0),0)-IF(E7907=1,IF(E7906=0,IF(D7907=1,30,40)*0.18/(2*40),0),0)</f>
        <v/>
      </c>
      <c r="N7907" s="14" t="n">
        <v>0.09</v>
      </c>
      <c r="O7907" s="15">
        <f>K7907*N7907</f>
        <v/>
      </c>
      <c r="P7907">
        <f>IF(E7907=0,0.3,IF(D7907=1,IF(C7907&gt;=Params!$B$13-3,IF(C7907&lt;Params!$B$13,Params!$B$20,0.3),0.3),IF(C7907&gt;=Params!$B$15-3,IF(C7907&lt;Params!$B$15,Params!$B$21,0.3),0.3)))</f>
        <v/>
      </c>
    </row>
    <row r="7908" ht="15" customHeight="1" s="1">
      <c r="A7908" s="9" t="n">
        <v>7905</v>
      </c>
      <c r="B7908" s="6" t="inlineStr">
        <is>
          <t>26/11</t>
        </is>
      </c>
      <c r="C7908" s="6" t="n">
        <v>8</v>
      </c>
      <c r="D7908" s="6" t="n">
        <v>0</v>
      </c>
      <c r="E7908" s="10">
        <f>IF(D7908=1, IF(OR(C7908&lt;10, C7908&gt;=15),1,0), IF(OR(C7908&lt;7, C7908&gt;=18),1,0))</f>
        <v/>
      </c>
      <c r="F7908" s="11" t="n">
        <v>1.048</v>
      </c>
      <c r="G7908" s="12">
        <f>0.08*8</f>
        <v/>
      </c>
      <c r="H7908" s="12">
        <f>F7908-G7908</f>
        <v/>
      </c>
      <c r="I7908" s="10">
        <f>IF(E7908=0,"Fora",IF(E7907=0,"Carg xar",IF(H7908&lt;0,IF(M7908&lt;0.9,"Carg FV","Stby"),IF(M7908&gt;P7908,"V2H",IF(M7908&lt;0.9,"Carg xar","Stby")))))</f>
        <v/>
      </c>
      <c r="J7908" s="12">
        <f>IF(OR(I7908="Carg FV",I7908="Carg xar"),MIN(IF(I7908="Carg FV",ABS(H7908),7.4),7.4,MAX(0,(0.9-M7908)*40)*0.95),0)</f>
        <v/>
      </c>
      <c r="K7908" s="12">
        <f>IF(I7908="V2H",MIN(MAX(0,H7908),7.4,MAX(0,(M7908-P7908)*40)*0.95),0)</f>
        <v/>
      </c>
      <c r="L7908" s="12">
        <f>IF(E7908=0,0,MAX(0,H7908-K7908))</f>
        <v/>
      </c>
      <c r="M7908" s="13">
        <f>M7907+J7907/40-IF(I7907="V2H",K7907/(0.95*40),0)-IF(E7908=0,IF(E7907=1,IF(D7908=1,30,40)*0.18/(2*40),0),0)-IF(E7908=1,IF(E7907=0,IF(D7908=1,30,40)*0.18/(2*40),0),0)</f>
        <v/>
      </c>
      <c r="N7908" s="14" t="n">
        <v>0.15</v>
      </c>
      <c r="O7908" s="15">
        <f>K7908*N7908</f>
        <v/>
      </c>
      <c r="P7908">
        <f>IF(E7908=0,0.3,IF(D7908=1,IF(C7908&gt;=Params!$B$13-3,IF(C7908&lt;Params!$B$13,Params!$B$20,0.3),0.3),IF(C7908&gt;=Params!$B$15-3,IF(C7908&lt;Params!$B$15,Params!$B$21,0.3),0.3)))</f>
        <v/>
      </c>
    </row>
    <row r="7909" ht="15" customHeight="1" s="1">
      <c r="A7909" s="9" t="n">
        <v>7906</v>
      </c>
      <c r="B7909" s="6" t="inlineStr">
        <is>
          <t>26/11</t>
        </is>
      </c>
      <c r="C7909" s="6" t="n">
        <v>9</v>
      </c>
      <c r="D7909" s="6" t="n">
        <v>0</v>
      </c>
      <c r="E7909" s="10">
        <f>IF(D7909=1, IF(OR(C7909&lt;10, C7909&gt;=15),1,0), IF(OR(C7909&lt;7, C7909&gt;=18),1,0))</f>
        <v/>
      </c>
      <c r="F7909" s="11" t="n">
        <v>0</v>
      </c>
      <c r="G7909" s="12">
        <f>0.22*8</f>
        <v/>
      </c>
      <c r="H7909" s="12">
        <f>F7909-G7909</f>
        <v/>
      </c>
      <c r="I7909" s="10">
        <f>IF(E7909=0,"Fora",IF(E7908=0,"Carg xar",IF(H7909&lt;0,IF(M7909&lt;0.9,"Carg FV","Stby"),IF(M7909&gt;P7909,"V2H",IF(M7909&lt;0.9,"Carg xar","Stby")))))</f>
        <v/>
      </c>
      <c r="J7909" s="12">
        <f>IF(OR(I7909="Carg FV",I7909="Carg xar"),MIN(IF(I7909="Carg FV",ABS(H7909),7.4),7.4,MAX(0,(0.9-M7909)*40)*0.95),0)</f>
        <v/>
      </c>
      <c r="K7909" s="12">
        <f>IF(I7909="V2H",MIN(MAX(0,H7909),7.4,MAX(0,(M7909-P7909)*40)*0.95),0)</f>
        <v/>
      </c>
      <c r="L7909" s="12">
        <f>IF(E7909=0,0,MAX(0,H7909-K7909))</f>
        <v/>
      </c>
      <c r="M7909" s="13">
        <f>M7908+J7908/40-IF(I7908="V2H",K7908/(0.95*40),0)-IF(E7909=0,IF(E7908=1,IF(D7909=1,30,40)*0.18/(2*40),0),0)-IF(E7909=1,IF(E7908=0,IF(D7909=1,30,40)*0.18/(2*40),0),0)</f>
        <v/>
      </c>
      <c r="N7909" s="14" t="n">
        <v>0.15</v>
      </c>
      <c r="O7909" s="15">
        <f>K7909*N7909</f>
        <v/>
      </c>
      <c r="P7909">
        <f>IF(E7909=0,0.3,IF(D7909=1,IF(C7909&gt;=Params!$B$13-3,IF(C7909&lt;Params!$B$13,Params!$B$20,0.3),0.3),IF(C7909&gt;=Params!$B$15-3,IF(C7909&lt;Params!$B$15,Params!$B$21,0.3),0.3)))</f>
        <v/>
      </c>
    </row>
    <row r="7910" ht="15" customHeight="1" s="1">
      <c r="A7910" s="9" t="n">
        <v>7907</v>
      </c>
      <c r="B7910" s="6" t="inlineStr">
        <is>
          <t>26/11</t>
        </is>
      </c>
      <c r="C7910" s="6" t="n">
        <v>10</v>
      </c>
      <c r="D7910" s="6" t="n">
        <v>0</v>
      </c>
      <c r="E7910" s="10">
        <f>IF(D7910=1, IF(OR(C7910&lt;10, C7910&gt;=15),1,0), IF(OR(C7910&lt;7, C7910&gt;=18),1,0))</f>
        <v/>
      </c>
      <c r="F7910" s="11" t="n">
        <v>0</v>
      </c>
      <c r="G7910" s="12">
        <f>0.4*8</f>
        <v/>
      </c>
      <c r="H7910" s="12">
        <f>F7910-G7910</f>
        <v/>
      </c>
      <c r="I7910" s="10">
        <f>IF(E7910=0,"Fora",IF(E7909=0,"Carg xar",IF(H7910&lt;0,IF(M7910&lt;0.9,"Carg FV","Stby"),IF(M7910&gt;P7910,"V2H",IF(M7910&lt;0.9,"Carg xar","Stby")))))</f>
        <v/>
      </c>
      <c r="J7910" s="12">
        <f>IF(OR(I7910="Carg FV",I7910="Carg xar"),MIN(IF(I7910="Carg FV",ABS(H7910),7.4),7.4,MAX(0,(0.9-M7910)*40)*0.95),0)</f>
        <v/>
      </c>
      <c r="K7910" s="12">
        <f>IF(I7910="V2H",MIN(MAX(0,H7910),7.4,MAX(0,(M7910-P7910)*40)*0.95),0)</f>
        <v/>
      </c>
      <c r="L7910" s="12">
        <f>IF(E7910=0,0,MAX(0,H7910-K7910))</f>
        <v/>
      </c>
      <c r="M7910" s="13">
        <f>M7909+J7909/40-IF(I7909="V2H",K7909/(0.95*40),0)-IF(E7910=0,IF(E7909=1,IF(D7910=1,30,40)*0.18/(2*40),0),0)-IF(E7910=1,IF(E7909=0,IF(D7910=1,30,40)*0.18/(2*40),0),0)</f>
        <v/>
      </c>
      <c r="N7910" s="14" t="n">
        <v>0.2</v>
      </c>
      <c r="O7910" s="15">
        <f>K7910*N7910</f>
        <v/>
      </c>
      <c r="P7910">
        <f>IF(E7910=0,0.3,IF(D7910=1,IF(C7910&gt;=Params!$B$13-3,IF(C7910&lt;Params!$B$13,Params!$B$20,0.3),0.3),IF(C7910&gt;=Params!$B$15-3,IF(C7910&lt;Params!$B$15,Params!$B$21,0.3),0.3)))</f>
        <v/>
      </c>
    </row>
    <row r="7911" ht="15" customHeight="1" s="1">
      <c r="A7911" s="9" t="n">
        <v>7908</v>
      </c>
      <c r="B7911" s="6" t="inlineStr">
        <is>
          <t>26/11</t>
        </is>
      </c>
      <c r="C7911" s="6" t="n">
        <v>11</v>
      </c>
      <c r="D7911" s="6" t="n">
        <v>0</v>
      </c>
      <c r="E7911" s="10">
        <f>IF(D7911=1, IF(OR(C7911&lt;10, C7911&gt;=15),1,0), IF(OR(C7911&lt;7, C7911&gt;=18),1,0))</f>
        <v/>
      </c>
      <c r="F7911" s="11" t="n">
        <v>0</v>
      </c>
      <c r="G7911" s="12">
        <f>0.52*8</f>
        <v/>
      </c>
      <c r="H7911" s="12">
        <f>F7911-G7911</f>
        <v/>
      </c>
      <c r="I7911" s="10">
        <f>IF(E7911=0,"Fora",IF(E7910=0,"Carg xar",IF(H7911&lt;0,IF(M7911&lt;0.9,"Carg FV","Stby"),IF(M7911&gt;P7911,"V2H",IF(M7911&lt;0.9,"Carg xar","Stby")))))</f>
        <v/>
      </c>
      <c r="J7911" s="12">
        <f>IF(OR(I7911="Carg FV",I7911="Carg xar"),MIN(IF(I7911="Carg FV",ABS(H7911),7.4),7.4,MAX(0,(0.9-M7911)*40)*0.95),0)</f>
        <v/>
      </c>
      <c r="K7911" s="12">
        <f>IF(I7911="V2H",MIN(MAX(0,H7911),7.4,MAX(0,(M7911-P7911)*40)*0.95),0)</f>
        <v/>
      </c>
      <c r="L7911" s="12">
        <f>IF(E7911=0,0,MAX(0,H7911-K7911))</f>
        <v/>
      </c>
      <c r="M7911" s="13">
        <f>M7910+J7910/40-IF(I7910="V2H",K7910/(0.95*40),0)-IF(E7911=0,IF(E7910=1,IF(D7911=1,30,40)*0.18/(2*40),0),0)-IF(E7911=1,IF(E7910=0,IF(D7911=1,30,40)*0.18/(2*40),0),0)</f>
        <v/>
      </c>
      <c r="N7911" s="14" t="n">
        <v>0.2</v>
      </c>
      <c r="O7911" s="15">
        <f>K7911*N7911</f>
        <v/>
      </c>
      <c r="P7911">
        <f>IF(E7911=0,0.3,IF(D7911=1,IF(C7911&gt;=Params!$B$13-3,IF(C7911&lt;Params!$B$13,Params!$B$20,0.3),0.3),IF(C7911&gt;=Params!$B$15-3,IF(C7911&lt;Params!$B$15,Params!$B$21,0.3),0.3)))</f>
        <v/>
      </c>
    </row>
    <row r="7912" ht="15" customHeight="1" s="1">
      <c r="A7912" s="9" t="n">
        <v>7909</v>
      </c>
      <c r="B7912" s="6" t="inlineStr">
        <is>
          <t>26/11</t>
        </is>
      </c>
      <c r="C7912" s="6" t="n">
        <v>12</v>
      </c>
      <c r="D7912" s="6" t="n">
        <v>0</v>
      </c>
      <c r="E7912" s="10">
        <f>IF(D7912=1, IF(OR(C7912&lt;10, C7912&gt;=15),1,0), IF(OR(C7912&lt;7, C7912&gt;=18),1,0))</f>
        <v/>
      </c>
      <c r="F7912" s="11" t="n">
        <v>0</v>
      </c>
      <c r="G7912" s="12">
        <f>0.58*8</f>
        <v/>
      </c>
      <c r="H7912" s="12">
        <f>F7912-G7912</f>
        <v/>
      </c>
      <c r="I7912" s="10">
        <f>IF(E7912=0,"Fora",IF(E7911=0,"Carg xar",IF(H7912&lt;0,IF(M7912&lt;0.9,"Carg FV","Stby"),IF(M7912&gt;P7912,"V2H",IF(M7912&lt;0.9,"Carg xar","Stby")))))</f>
        <v/>
      </c>
      <c r="J7912" s="12">
        <f>IF(OR(I7912="Carg FV",I7912="Carg xar"),MIN(IF(I7912="Carg FV",ABS(H7912),7.4),7.4,MAX(0,(0.9-M7912)*40)*0.95),0)</f>
        <v/>
      </c>
      <c r="K7912" s="12">
        <f>IF(I7912="V2H",MIN(MAX(0,H7912),7.4,MAX(0,(M7912-P7912)*40)*0.95),0)</f>
        <v/>
      </c>
      <c r="L7912" s="12">
        <f>IF(E7912=0,0,MAX(0,H7912-K7912))</f>
        <v/>
      </c>
      <c r="M7912" s="13">
        <f>M7911+J7911/40-IF(I7911="V2H",K7911/(0.95*40),0)-IF(E7912=0,IF(E7911=1,IF(D7912=1,30,40)*0.18/(2*40),0),0)-IF(E7912=1,IF(E7911=0,IF(D7912=1,30,40)*0.18/(2*40),0),0)</f>
        <v/>
      </c>
      <c r="N7912" s="14" t="n">
        <v>0.2</v>
      </c>
      <c r="O7912" s="15">
        <f>K7912*N7912</f>
        <v/>
      </c>
      <c r="P7912">
        <f>IF(E7912=0,0.3,IF(D7912=1,IF(C7912&gt;=Params!$B$13-3,IF(C7912&lt;Params!$B$13,Params!$B$20,0.3),0.3),IF(C7912&gt;=Params!$B$15-3,IF(C7912&lt;Params!$B$15,Params!$B$21,0.3),0.3)))</f>
        <v/>
      </c>
    </row>
    <row r="7913" ht="15" customHeight="1" s="1">
      <c r="A7913" s="9" t="n">
        <v>7910</v>
      </c>
      <c r="B7913" s="6" t="inlineStr">
        <is>
          <t>26/11</t>
        </is>
      </c>
      <c r="C7913" s="6" t="n">
        <v>13</v>
      </c>
      <c r="D7913" s="6" t="n">
        <v>0</v>
      </c>
      <c r="E7913" s="10">
        <f>IF(D7913=1, IF(OR(C7913&lt;10, C7913&gt;=15),1,0), IF(OR(C7913&lt;7, C7913&gt;=18),1,0))</f>
        <v/>
      </c>
      <c r="F7913" s="11" t="n">
        <v>0</v>
      </c>
      <c r="G7913" s="12">
        <f>0.55*8</f>
        <v/>
      </c>
      <c r="H7913" s="12">
        <f>F7913-G7913</f>
        <v/>
      </c>
      <c r="I7913" s="10">
        <f>IF(E7913=0,"Fora",IF(E7912=0,"Carg xar",IF(H7913&lt;0,IF(M7913&lt;0.9,"Carg FV","Stby"),IF(M7913&gt;P7913,"V2H",IF(M7913&lt;0.9,"Carg xar","Stby")))))</f>
        <v/>
      </c>
      <c r="J7913" s="12">
        <f>IF(OR(I7913="Carg FV",I7913="Carg xar"),MIN(IF(I7913="Carg FV",ABS(H7913),7.4),7.4,MAX(0,(0.9-M7913)*40)*0.95),0)</f>
        <v/>
      </c>
      <c r="K7913" s="12">
        <f>IF(I7913="V2H",MIN(MAX(0,H7913),7.4,MAX(0,(M7913-P7913)*40)*0.95),0)</f>
        <v/>
      </c>
      <c r="L7913" s="12">
        <f>IF(E7913=0,0,MAX(0,H7913-K7913))</f>
        <v/>
      </c>
      <c r="M7913" s="13">
        <f>M7912+J7912/40-IF(I7912="V2H",K7912/(0.95*40),0)-IF(E7913=0,IF(E7912=1,IF(D7913=1,30,40)*0.18/(2*40),0),0)-IF(E7913=1,IF(E7912=0,IF(D7913=1,30,40)*0.18/(2*40),0),0)</f>
        <v/>
      </c>
      <c r="N7913" s="14" t="n">
        <v>0.2</v>
      </c>
      <c r="O7913" s="15">
        <f>K7913*N7913</f>
        <v/>
      </c>
      <c r="P7913">
        <f>IF(E7913=0,0.3,IF(D7913=1,IF(C7913&gt;=Params!$B$13-3,IF(C7913&lt;Params!$B$13,Params!$B$20,0.3),0.3),IF(C7913&gt;=Params!$B$15-3,IF(C7913&lt;Params!$B$15,Params!$B$21,0.3),0.3)))</f>
        <v/>
      </c>
    </row>
    <row r="7914" ht="15" customHeight="1" s="1">
      <c r="A7914" s="9" t="n">
        <v>7911</v>
      </c>
      <c r="B7914" s="6" t="inlineStr">
        <is>
          <t>26/11</t>
        </is>
      </c>
      <c r="C7914" s="6" t="n">
        <v>14</v>
      </c>
      <c r="D7914" s="6" t="n">
        <v>0</v>
      </c>
      <c r="E7914" s="10">
        <f>IF(D7914=1, IF(OR(C7914&lt;10, C7914&gt;=15),1,0), IF(OR(C7914&lt;7, C7914&gt;=18),1,0))</f>
        <v/>
      </c>
      <c r="F7914" s="11" t="n">
        <v>0</v>
      </c>
      <c r="G7914" s="12">
        <f>0.42*8</f>
        <v/>
      </c>
      <c r="H7914" s="12">
        <f>F7914-G7914</f>
        <v/>
      </c>
      <c r="I7914" s="10">
        <f>IF(E7914=0,"Fora",IF(E7913=0,"Carg xar",IF(H7914&lt;0,IF(M7914&lt;0.9,"Carg FV","Stby"),IF(M7914&gt;P7914,"V2H",IF(M7914&lt;0.9,"Carg xar","Stby")))))</f>
        <v/>
      </c>
      <c r="J7914" s="12">
        <f>IF(OR(I7914="Carg FV",I7914="Carg xar"),MIN(IF(I7914="Carg FV",ABS(H7914),7.4),7.4,MAX(0,(0.9-M7914)*40)*0.95),0)</f>
        <v/>
      </c>
      <c r="K7914" s="12">
        <f>IF(I7914="V2H",MIN(MAX(0,H7914),7.4,MAX(0,(M7914-P7914)*40)*0.95),0)</f>
        <v/>
      </c>
      <c r="L7914" s="12">
        <f>IF(E7914=0,0,MAX(0,H7914-K7914))</f>
        <v/>
      </c>
      <c r="M7914" s="13">
        <f>M7913+J7913/40-IF(I7913="V2H",K7913/(0.95*40),0)-IF(E7914=0,IF(E7913=1,IF(D7914=1,30,40)*0.18/(2*40),0),0)-IF(E7914=1,IF(E7913=0,IF(D7914=1,30,40)*0.18/(2*40),0),0)</f>
        <v/>
      </c>
      <c r="N7914" s="14" t="n">
        <v>0.15</v>
      </c>
      <c r="O7914" s="15">
        <f>K7914*N7914</f>
        <v/>
      </c>
      <c r="P7914">
        <f>IF(E7914=0,0.3,IF(D7914=1,IF(C7914&gt;=Params!$B$13-3,IF(C7914&lt;Params!$B$13,Params!$B$20,0.3),0.3),IF(C7914&gt;=Params!$B$15-3,IF(C7914&lt;Params!$B$15,Params!$B$21,0.3),0.3)))</f>
        <v/>
      </c>
    </row>
    <row r="7915" ht="15" customHeight="1" s="1">
      <c r="A7915" s="9" t="n">
        <v>7912</v>
      </c>
      <c r="B7915" s="6" t="inlineStr">
        <is>
          <t>26/11</t>
        </is>
      </c>
      <c r="C7915" s="6" t="n">
        <v>15</v>
      </c>
      <c r="D7915" s="6" t="n">
        <v>0</v>
      </c>
      <c r="E7915" s="10">
        <f>IF(D7915=1, IF(OR(C7915&lt;10, C7915&gt;=15),1,0), IF(OR(C7915&lt;7, C7915&gt;=18),1,0))</f>
        <v/>
      </c>
      <c r="F7915" s="11" t="n">
        <v>0</v>
      </c>
      <c r="G7915" s="12">
        <f>0.25*8</f>
        <v/>
      </c>
      <c r="H7915" s="12">
        <f>F7915-G7915</f>
        <v/>
      </c>
      <c r="I7915" s="10">
        <f>IF(E7915=0,"Fora",IF(E7914=0,"Carg xar",IF(H7915&lt;0,IF(M7915&lt;0.9,"Carg FV","Stby"),IF(M7915&gt;P7915,"V2H",IF(M7915&lt;0.9,"Carg xar","Stby")))))</f>
        <v/>
      </c>
      <c r="J7915" s="12">
        <f>IF(OR(I7915="Carg FV",I7915="Carg xar"),MIN(IF(I7915="Carg FV",ABS(H7915),7.4),7.4,MAX(0,(0.9-M7915)*40)*0.95),0)</f>
        <v/>
      </c>
      <c r="K7915" s="12">
        <f>IF(I7915="V2H",MIN(MAX(0,H7915),7.4,MAX(0,(M7915-P7915)*40)*0.95),0)</f>
        <v/>
      </c>
      <c r="L7915" s="12">
        <f>IF(E7915=0,0,MAX(0,H7915-K7915))</f>
        <v/>
      </c>
      <c r="M7915" s="13">
        <f>M7914+J7914/40-IF(I7914="V2H",K7914/(0.95*40),0)-IF(E7915=0,IF(E7914=1,IF(D7915=1,30,40)*0.18/(2*40),0),0)-IF(E7915=1,IF(E7914=0,IF(D7915=1,30,40)*0.18/(2*40),0),0)</f>
        <v/>
      </c>
      <c r="N7915" s="14" t="n">
        <v>0.15</v>
      </c>
      <c r="O7915" s="15">
        <f>K7915*N7915</f>
        <v/>
      </c>
      <c r="P7915">
        <f>IF(E7915=0,0.3,IF(D7915=1,IF(C7915&gt;=Params!$B$13-3,IF(C7915&lt;Params!$B$13,Params!$B$20,0.3),0.3),IF(C7915&gt;=Params!$B$15-3,IF(C7915&lt;Params!$B$15,Params!$B$21,0.3),0.3)))</f>
        <v/>
      </c>
    </row>
    <row r="7916" ht="15" customHeight="1" s="1">
      <c r="A7916" s="9" t="n">
        <v>7913</v>
      </c>
      <c r="B7916" s="6" t="inlineStr">
        <is>
          <t>26/11</t>
        </is>
      </c>
      <c r="C7916" s="6" t="n">
        <v>16</v>
      </c>
      <c r="D7916" s="6" t="n">
        <v>0</v>
      </c>
      <c r="E7916" s="10">
        <f>IF(D7916=1, IF(OR(C7916&lt;10, C7916&gt;=15),1,0), IF(OR(C7916&lt;7, C7916&gt;=18),1,0))</f>
        <v/>
      </c>
      <c r="F7916" s="11" t="n">
        <v>2.847</v>
      </c>
      <c r="G7916" s="12">
        <f>0.08*8</f>
        <v/>
      </c>
      <c r="H7916" s="12">
        <f>F7916-G7916</f>
        <v/>
      </c>
      <c r="I7916" s="10">
        <f>IF(E7916=0,"Fora",IF(E7915=0,"Carg xar",IF(H7916&lt;0,IF(M7916&lt;0.9,"Carg FV","Stby"),IF(M7916&gt;P7916,"V2H",IF(M7916&lt;0.9,"Carg xar","Stby")))))</f>
        <v/>
      </c>
      <c r="J7916" s="12">
        <f>IF(OR(I7916="Carg FV",I7916="Carg xar"),MIN(IF(I7916="Carg FV",ABS(H7916),7.4),7.4,MAX(0,(0.9-M7916)*40)*0.95),0)</f>
        <v/>
      </c>
      <c r="K7916" s="12">
        <f>IF(I7916="V2H",MIN(MAX(0,H7916),7.4,MAX(0,(M7916-P7916)*40)*0.95),0)</f>
        <v/>
      </c>
      <c r="L7916" s="12">
        <f>IF(E7916=0,0,MAX(0,H7916-K7916))</f>
        <v/>
      </c>
      <c r="M7916" s="13">
        <f>M7915+J7915/40-IF(I7915="V2H",K7915/(0.95*40),0)-IF(E7916=0,IF(E7915=1,IF(D7916=1,30,40)*0.18/(2*40),0),0)-IF(E7916=1,IF(E7915=0,IF(D7916=1,30,40)*0.18/(2*40),0),0)</f>
        <v/>
      </c>
      <c r="N7916" s="14" t="n">
        <v>0.15</v>
      </c>
      <c r="O7916" s="15">
        <f>K7916*N7916</f>
        <v/>
      </c>
      <c r="P7916">
        <f>IF(E7916=0,0.3,IF(D7916=1,IF(C7916&gt;=Params!$B$13-3,IF(C7916&lt;Params!$B$13,Params!$B$20,0.3),0.3),IF(C7916&gt;=Params!$B$15-3,IF(C7916&lt;Params!$B$15,Params!$B$21,0.3),0.3)))</f>
        <v/>
      </c>
    </row>
    <row r="7917" ht="15" customHeight="1" s="1">
      <c r="A7917" s="9" t="n">
        <v>7914</v>
      </c>
      <c r="B7917" s="6" t="inlineStr">
        <is>
          <t>26/11</t>
        </is>
      </c>
      <c r="C7917" s="6" t="n">
        <v>17</v>
      </c>
      <c r="D7917" s="6" t="n">
        <v>0</v>
      </c>
      <c r="E7917" s="10">
        <f>IF(D7917=1, IF(OR(C7917&lt;10, C7917&gt;=15),1,0), IF(OR(C7917&lt;7, C7917&gt;=18),1,0))</f>
        <v/>
      </c>
      <c r="F7917" s="11" t="n">
        <v>1.364</v>
      </c>
      <c r="G7917" s="12">
        <f>0*8</f>
        <v/>
      </c>
      <c r="H7917" s="12">
        <f>F7917-G7917</f>
        <v/>
      </c>
      <c r="I7917" s="10">
        <f>IF(E7917=0,"Fora",IF(E7916=0,"Carg xar",IF(H7917&lt;0,IF(M7917&lt;0.9,"Carg FV","Stby"),IF(M7917&gt;P7917,"V2H",IF(M7917&lt;0.9,"Carg xar","Stby")))))</f>
        <v/>
      </c>
      <c r="J7917" s="12">
        <f>IF(OR(I7917="Carg FV",I7917="Carg xar"),MIN(IF(I7917="Carg FV",ABS(H7917),7.4),7.4,MAX(0,(0.9-M7917)*40)*0.95),0)</f>
        <v/>
      </c>
      <c r="K7917" s="12">
        <f>IF(I7917="V2H",MIN(MAX(0,H7917),7.4,MAX(0,(M7917-P7917)*40)*0.95),0)</f>
        <v/>
      </c>
      <c r="L7917" s="12">
        <f>IF(E7917=0,0,MAX(0,H7917-K7917))</f>
        <v/>
      </c>
      <c r="M7917" s="13">
        <f>M7916+J7916/40-IF(I7916="V2H",K7916/(0.95*40),0)-IF(E7917=0,IF(E7916=1,IF(D7917=1,30,40)*0.18/(2*40),0),0)-IF(E7917=1,IF(E7916=0,IF(D7917=1,30,40)*0.18/(2*40),0),0)</f>
        <v/>
      </c>
      <c r="N7917" s="14" t="n">
        <v>0.15</v>
      </c>
      <c r="O7917" s="15">
        <f>K7917*N7917</f>
        <v/>
      </c>
      <c r="P7917">
        <f>IF(E7917=0,0.3,IF(D7917=1,IF(C7917&gt;=Params!$B$13-3,IF(C7917&lt;Params!$B$13,Params!$B$20,0.3),0.3),IF(C7917&gt;=Params!$B$15-3,IF(C7917&lt;Params!$B$15,Params!$B$21,0.3),0.3)))</f>
        <v/>
      </c>
    </row>
    <row r="7918" ht="15" customHeight="1" s="1">
      <c r="A7918" s="9" t="n">
        <v>7915</v>
      </c>
      <c r="B7918" s="6" t="inlineStr">
        <is>
          <t>26/11</t>
        </is>
      </c>
      <c r="C7918" s="6" t="n">
        <v>18</v>
      </c>
      <c r="D7918" s="6" t="n">
        <v>0</v>
      </c>
      <c r="E7918" s="10">
        <f>IF(D7918=1, IF(OR(C7918&lt;10, C7918&gt;=15),1,0), IF(OR(C7918&lt;7, C7918&gt;=18),1,0))</f>
        <v/>
      </c>
      <c r="F7918" s="11" t="n">
        <v>2.214</v>
      </c>
      <c r="G7918" s="12">
        <f>0*8</f>
        <v/>
      </c>
      <c r="H7918" s="12">
        <f>F7918-G7918</f>
        <v/>
      </c>
      <c r="I7918" s="10">
        <f>IF(E7918=0,"Fora",IF(E7917=0,"Carg xar",IF(H7918&lt;0,IF(M7918&lt;0.9,"Carg FV","Stby"),IF(M7918&gt;P7918,"V2H",IF(M7918&lt;0.9,"Carg xar","Stby")))))</f>
        <v/>
      </c>
      <c r="J7918" s="12">
        <f>IF(OR(I7918="Carg FV",I7918="Carg xar"),MIN(IF(I7918="Carg FV",ABS(H7918),7.4),7.4,MAX(0,(0.9-M7918)*40)*0.95),0)</f>
        <v/>
      </c>
      <c r="K7918" s="12">
        <f>IF(I7918="V2H",MIN(MAX(0,H7918),7.4,MAX(0,(M7918-P7918)*40)*0.95),0)</f>
        <v/>
      </c>
      <c r="L7918" s="12">
        <f>IF(E7918=0,0,MAX(0,H7918-K7918))</f>
        <v/>
      </c>
      <c r="M7918" s="13">
        <f>M7917+J7917/40-IF(I7917="V2H",K7917/(0.95*40),0)-IF(E7918=0,IF(E7917=1,IF(D7918=1,30,40)*0.18/(2*40),0),0)-IF(E7918=1,IF(E7917=0,IF(D7918=1,30,40)*0.18/(2*40),0),0)</f>
        <v/>
      </c>
      <c r="N7918" s="14" t="n">
        <v>0.2</v>
      </c>
      <c r="O7918" s="15">
        <f>K7918*N7918</f>
        <v/>
      </c>
      <c r="P7918">
        <f>IF(E7918=0,0.3,IF(D7918=1,IF(C7918&gt;=Params!$B$13-3,IF(C7918&lt;Params!$B$13,Params!$B$20,0.3),0.3),IF(C7918&gt;=Params!$B$15-3,IF(C7918&lt;Params!$B$15,Params!$B$21,0.3),0.3)))</f>
        <v/>
      </c>
    </row>
    <row r="7919" ht="15" customHeight="1" s="1">
      <c r="A7919" s="9" t="n">
        <v>7916</v>
      </c>
      <c r="B7919" s="6" t="inlineStr">
        <is>
          <t>26/11</t>
        </is>
      </c>
      <c r="C7919" s="6" t="n">
        <v>19</v>
      </c>
      <c r="D7919" s="6" t="n">
        <v>0</v>
      </c>
      <c r="E7919" s="10">
        <f>IF(D7919=1, IF(OR(C7919&lt;10, C7919&gt;=15),1,0), IF(OR(C7919&lt;7, C7919&gt;=18),1,0))</f>
        <v/>
      </c>
      <c r="F7919" s="11" t="n">
        <v>2.748</v>
      </c>
      <c r="G7919" s="12">
        <f>0*8</f>
        <v/>
      </c>
      <c r="H7919" s="12">
        <f>F7919-G7919</f>
        <v/>
      </c>
      <c r="I7919" s="10">
        <f>IF(E7919=0,"Fora",IF(E7918=0,"Carg xar",IF(H7919&lt;0,IF(M7919&lt;0.9,"Carg FV","Stby"),IF(M7919&gt;P7919,"V2H",IF(M7919&lt;0.9,"Carg xar","Stby")))))</f>
        <v/>
      </c>
      <c r="J7919" s="12">
        <f>IF(OR(I7919="Carg FV",I7919="Carg xar"),MIN(IF(I7919="Carg FV",ABS(H7919),7.4),7.4,MAX(0,(0.9-M7919)*40)*0.95),0)</f>
        <v/>
      </c>
      <c r="K7919" s="12">
        <f>IF(I7919="V2H",MIN(MAX(0,H7919),7.4,MAX(0,(M7919-P7919)*40)*0.95),0)</f>
        <v/>
      </c>
      <c r="L7919" s="12">
        <f>IF(E7919=0,0,MAX(0,H7919-K7919))</f>
        <v/>
      </c>
      <c r="M7919" s="13">
        <f>M7918+J7918/40-IF(I7918="V2H",K7918/(0.95*40),0)-IF(E7919=0,IF(E7918=1,IF(D7919=1,30,40)*0.18/(2*40),0),0)-IF(E7919=1,IF(E7918=0,IF(D7919=1,30,40)*0.18/(2*40),0),0)</f>
        <v/>
      </c>
      <c r="N7919" s="14" t="n">
        <v>0.2</v>
      </c>
      <c r="O7919" s="15">
        <f>K7919*N7919</f>
        <v/>
      </c>
      <c r="P7919">
        <f>IF(E7919=0,0.3,IF(D7919=1,IF(C7919&gt;=Params!$B$13-3,IF(C7919&lt;Params!$B$13,Params!$B$20,0.3),0.3),IF(C7919&gt;=Params!$B$15-3,IF(C7919&lt;Params!$B$15,Params!$B$21,0.3),0.3)))</f>
        <v/>
      </c>
    </row>
    <row r="7920" ht="15" customHeight="1" s="1">
      <c r="A7920" s="9" t="n">
        <v>7917</v>
      </c>
      <c r="B7920" s="6" t="inlineStr">
        <is>
          <t>26/11</t>
        </is>
      </c>
      <c r="C7920" s="6" t="n">
        <v>20</v>
      </c>
      <c r="D7920" s="6" t="n">
        <v>0</v>
      </c>
      <c r="E7920" s="10">
        <f>IF(D7920=1, IF(OR(C7920&lt;10, C7920&gt;=15),1,0), IF(OR(C7920&lt;7, C7920&gt;=18),1,0))</f>
        <v/>
      </c>
      <c r="F7920" s="11" t="n">
        <v>2.526</v>
      </c>
      <c r="G7920" s="12">
        <f>0*8</f>
        <v/>
      </c>
      <c r="H7920" s="12">
        <f>F7920-G7920</f>
        <v/>
      </c>
      <c r="I7920" s="10">
        <f>IF(E7920=0,"Fora",IF(E7919=0,"Carg xar",IF(H7920&lt;0,IF(M7920&lt;0.9,"Carg FV","Stby"),IF(M7920&gt;P7920,"V2H",IF(M7920&lt;0.9,"Carg xar","Stby")))))</f>
        <v/>
      </c>
      <c r="J7920" s="12">
        <f>IF(OR(I7920="Carg FV",I7920="Carg xar"),MIN(IF(I7920="Carg FV",ABS(H7920),7.4),7.4,MAX(0,(0.9-M7920)*40)*0.95),0)</f>
        <v/>
      </c>
      <c r="K7920" s="12">
        <f>IF(I7920="V2H",MIN(MAX(0,H7920),7.4,MAX(0,(M7920-P7920)*40)*0.95),0)</f>
        <v/>
      </c>
      <c r="L7920" s="12">
        <f>IF(E7920=0,0,MAX(0,H7920-K7920))</f>
        <v/>
      </c>
      <c r="M7920" s="13">
        <f>M7919+J7919/40-IF(I7919="V2H",K7919/(0.95*40),0)-IF(E7920=0,IF(E7919=1,IF(D7920=1,30,40)*0.18/(2*40),0),0)-IF(E7920=1,IF(E7919=0,IF(D7920=1,30,40)*0.18/(2*40),0),0)</f>
        <v/>
      </c>
      <c r="N7920" s="14" t="n">
        <v>0.2</v>
      </c>
      <c r="O7920" s="15">
        <f>K7920*N7920</f>
        <v/>
      </c>
      <c r="P7920">
        <f>IF(E7920=0,0.3,IF(D7920=1,IF(C7920&gt;=Params!$B$13-3,IF(C7920&lt;Params!$B$13,Params!$B$20,0.3),0.3),IF(C7920&gt;=Params!$B$15-3,IF(C7920&lt;Params!$B$15,Params!$B$21,0.3),0.3)))</f>
        <v/>
      </c>
    </row>
    <row r="7921" ht="15" customHeight="1" s="1">
      <c r="A7921" s="9" t="n">
        <v>7918</v>
      </c>
      <c r="B7921" s="6" t="inlineStr">
        <is>
          <t>26/11</t>
        </is>
      </c>
      <c r="C7921" s="6" t="n">
        <v>21</v>
      </c>
      <c r="D7921" s="6" t="n">
        <v>0</v>
      </c>
      <c r="E7921" s="10">
        <f>IF(D7921=1, IF(OR(C7921&lt;10, C7921&gt;=15),1,0), IF(OR(C7921&lt;7, C7921&gt;=18),1,0))</f>
        <v/>
      </c>
      <c r="F7921" s="11" t="n">
        <v>2.972</v>
      </c>
      <c r="G7921" s="12">
        <f>0*8</f>
        <v/>
      </c>
      <c r="H7921" s="12">
        <f>F7921-G7921</f>
        <v/>
      </c>
      <c r="I7921" s="10">
        <f>IF(E7921=0,"Fora",IF(E7920=0,"Carg xar",IF(H7921&lt;0,IF(M7921&lt;0.9,"Carg FV","Stby"),IF(M7921&gt;P7921,"V2H",IF(M7921&lt;0.9,"Carg xar","Stby")))))</f>
        <v/>
      </c>
      <c r="J7921" s="12">
        <f>IF(OR(I7921="Carg FV",I7921="Carg xar"),MIN(IF(I7921="Carg FV",ABS(H7921),7.4),7.4,MAX(0,(0.9-M7921)*40)*0.95),0)</f>
        <v/>
      </c>
      <c r="K7921" s="12">
        <f>IF(I7921="V2H",MIN(MAX(0,H7921),7.4,MAX(0,(M7921-P7921)*40)*0.95),0)</f>
        <v/>
      </c>
      <c r="L7921" s="12">
        <f>IF(E7921=0,0,MAX(0,H7921-K7921))</f>
        <v/>
      </c>
      <c r="M7921" s="13">
        <f>M7920+J7920/40-IF(I7920="V2H",K7920/(0.95*40),0)-IF(E7921=0,IF(E7920=1,IF(D7921=1,30,40)*0.18/(2*40),0),0)-IF(E7921=1,IF(E7920=0,IF(D7921=1,30,40)*0.18/(2*40),0),0)</f>
        <v/>
      </c>
      <c r="N7921" s="14" t="n">
        <v>0.2</v>
      </c>
      <c r="O7921" s="15">
        <f>K7921*N7921</f>
        <v/>
      </c>
      <c r="P7921">
        <f>IF(E7921=0,0.3,IF(D7921=1,IF(C7921&gt;=Params!$B$13-3,IF(C7921&lt;Params!$B$13,Params!$B$20,0.3),0.3),IF(C7921&gt;=Params!$B$15-3,IF(C7921&lt;Params!$B$15,Params!$B$21,0.3),0.3)))</f>
        <v/>
      </c>
    </row>
    <row r="7922" ht="15" customHeight="1" s="1">
      <c r="A7922" s="9" t="n">
        <v>7919</v>
      </c>
      <c r="B7922" s="6" t="inlineStr">
        <is>
          <t>26/11</t>
        </is>
      </c>
      <c r="C7922" s="6" t="n">
        <v>22</v>
      </c>
      <c r="D7922" s="6" t="n">
        <v>0</v>
      </c>
      <c r="E7922" s="10">
        <f>IF(D7922=1, IF(OR(C7922&lt;10, C7922&gt;=15),1,0), IF(OR(C7922&lt;7, C7922&gt;=18),1,0))</f>
        <v/>
      </c>
      <c r="F7922" s="11" t="n">
        <v>2.262</v>
      </c>
      <c r="G7922" s="12">
        <f>0*8</f>
        <v/>
      </c>
      <c r="H7922" s="12">
        <f>F7922-G7922</f>
        <v/>
      </c>
      <c r="I7922" s="10">
        <f>IF(E7922=0,"Fora",IF(E7921=0,"Carg xar",IF(H7922&lt;0,IF(M7922&lt;0.9,"Carg FV","Stby"),IF(M7922&gt;P7922,"V2H",IF(M7922&lt;0.9,"Carg xar","Stby")))))</f>
        <v/>
      </c>
      <c r="J7922" s="12">
        <f>IF(OR(I7922="Carg FV",I7922="Carg xar"),MIN(IF(I7922="Carg FV",ABS(H7922),7.4),7.4,MAX(0,(0.9-M7922)*40)*0.95),0)</f>
        <v/>
      </c>
      <c r="K7922" s="12">
        <f>IF(I7922="V2H",MIN(MAX(0,H7922),7.4,MAX(0,(M7922-P7922)*40)*0.95),0)</f>
        <v/>
      </c>
      <c r="L7922" s="12">
        <f>IF(E7922=0,0,MAX(0,H7922-K7922))</f>
        <v/>
      </c>
      <c r="M7922" s="13">
        <f>M7921+J7921/40-IF(I7921="V2H",K7921/(0.95*40),0)-IF(E7922=0,IF(E7921=1,IF(D7922=1,30,40)*0.18/(2*40),0),0)-IF(E7922=1,IF(E7921=0,IF(D7922=1,30,40)*0.18/(2*40),0),0)</f>
        <v/>
      </c>
      <c r="N7922" s="14" t="n">
        <v>0.15</v>
      </c>
      <c r="O7922" s="15">
        <f>K7922*N7922</f>
        <v/>
      </c>
      <c r="P7922">
        <f>IF(E7922=0,0.3,IF(D7922=1,IF(C7922&gt;=Params!$B$13-3,IF(C7922&lt;Params!$B$13,Params!$B$20,0.3),0.3),IF(C7922&gt;=Params!$B$15-3,IF(C7922&lt;Params!$B$15,Params!$B$21,0.3),0.3)))</f>
        <v/>
      </c>
    </row>
    <row r="7923" ht="15" customHeight="1" s="1">
      <c r="A7923" s="9" t="n">
        <v>7920</v>
      </c>
      <c r="B7923" s="6" t="inlineStr">
        <is>
          <t>26/11</t>
        </is>
      </c>
      <c r="C7923" s="6" t="n">
        <v>23</v>
      </c>
      <c r="D7923" s="6" t="n">
        <v>0</v>
      </c>
      <c r="E7923" s="10">
        <f>IF(D7923=1, IF(OR(C7923&lt;10, C7923&gt;=15),1,0), IF(OR(C7923&lt;7, C7923&gt;=18),1,0))</f>
        <v/>
      </c>
      <c r="F7923" s="11" t="n">
        <v>1.872</v>
      </c>
      <c r="G7923" s="12">
        <f>0*8</f>
        <v/>
      </c>
      <c r="H7923" s="12">
        <f>F7923-G7923</f>
        <v/>
      </c>
      <c r="I7923" s="10">
        <f>IF(E7923=0,"Fora",IF(E7922=0,"Carg xar",IF(H7923&lt;0,IF(M7923&lt;0.9,"Carg FV","Stby"),IF(M7923&gt;P7923,"V2H",IF(M7923&lt;0.9,"Carg xar","Stby")))))</f>
        <v/>
      </c>
      <c r="J7923" s="12">
        <f>IF(OR(I7923="Carg FV",I7923="Carg xar"),MIN(IF(I7923="Carg FV",ABS(H7923),7.4),7.4,MAX(0,(0.9-M7923)*40)*0.95),0)</f>
        <v/>
      </c>
      <c r="K7923" s="12">
        <f>IF(I7923="V2H",MIN(MAX(0,H7923),7.4,MAX(0,(M7923-P7923)*40)*0.95),0)</f>
        <v/>
      </c>
      <c r="L7923" s="12">
        <f>IF(E7923=0,0,MAX(0,H7923-K7923))</f>
        <v/>
      </c>
      <c r="M7923" s="13">
        <f>M7922+J7922/40-IF(I7922="V2H",K7922/(0.95*40),0)-IF(E7923=0,IF(E7922=1,IF(D7923=1,30,40)*0.18/(2*40),0),0)-IF(E7923=1,IF(E7922=0,IF(D7923=1,30,40)*0.18/(2*40),0),0)</f>
        <v/>
      </c>
      <c r="N7923" s="14" t="n">
        <v>0.15</v>
      </c>
      <c r="O7923" s="15">
        <f>K7923*N7923</f>
        <v/>
      </c>
      <c r="P7923">
        <f>IF(E7923=0,0.3,IF(D7923=1,IF(C7923&gt;=Params!$B$13-3,IF(C7923&lt;Params!$B$13,Params!$B$20,0.3),0.3),IF(C7923&gt;=Params!$B$15-3,IF(C7923&lt;Params!$B$15,Params!$B$21,0.3),0.3)))</f>
        <v/>
      </c>
    </row>
    <row r="7924" ht="15" customHeight="1" s="1">
      <c r="A7924" s="9" t="n">
        <v>7921</v>
      </c>
      <c r="B7924" s="6" t="inlineStr">
        <is>
          <t>27/11</t>
        </is>
      </c>
      <c r="C7924" s="6" t="n">
        <v>0</v>
      </c>
      <c r="D7924" s="6" t="n">
        <v>0</v>
      </c>
      <c r="E7924" s="10">
        <f>IF(D7924=1, IF(OR(C7924&lt;10, C7924&gt;=15),1,0), IF(OR(C7924&lt;7, C7924&gt;=18),1,0))</f>
        <v/>
      </c>
      <c r="F7924" s="11" t="n">
        <v>1.656</v>
      </c>
      <c r="G7924" s="12">
        <f>0*8</f>
        <v/>
      </c>
      <c r="H7924" s="12">
        <f>F7924-G7924</f>
        <v/>
      </c>
      <c r="I7924" s="10">
        <f>IF(E7924=0,"Fora",IF(E7923=0,"Carg xar",IF(H7924&lt;0,IF(M7924&lt;0.9,"Carg FV","Stby"),IF(M7924&gt;P7924,"V2H",IF(M7924&lt;0.9,"Carg xar","Stby")))))</f>
        <v/>
      </c>
      <c r="J7924" s="12">
        <f>IF(OR(I7924="Carg FV",I7924="Carg xar"),MIN(IF(I7924="Carg FV",ABS(H7924),7.4),7.4,MAX(0,(0.9-M7924)*40)*0.95),0)</f>
        <v/>
      </c>
      <c r="K7924" s="12">
        <f>IF(I7924="V2H",MIN(MAX(0,H7924),7.4,MAX(0,(M7924-P7924)*40)*0.95),0)</f>
        <v/>
      </c>
      <c r="L7924" s="12">
        <f>IF(E7924=0,0,MAX(0,H7924-K7924))</f>
        <v/>
      </c>
      <c r="M7924" s="13">
        <f>M7923+J7923/40-IF(I7923="V2H",K7923/(0.95*40),0)-IF(E7924=0,IF(E7923=1,IF(D7924=1,30,40)*0.18/(2*40),0),0)-IF(E7924=1,IF(E7923=0,IF(D7924=1,30,40)*0.18/(2*40),0),0)</f>
        <v/>
      </c>
      <c r="N7924" s="14" t="n">
        <v>0.09</v>
      </c>
      <c r="O7924" s="15">
        <f>K7924*N7924</f>
        <v/>
      </c>
      <c r="P7924">
        <f>IF(E7924=0,0.3,IF(D7924=1,IF(C7924&gt;=Params!$B$13-3,IF(C7924&lt;Params!$B$13,Params!$B$20,0.3),0.3),IF(C7924&gt;=Params!$B$15-3,IF(C7924&lt;Params!$B$15,Params!$B$21,0.3),0.3)))</f>
        <v/>
      </c>
    </row>
    <row r="7925" ht="15" customHeight="1" s="1">
      <c r="A7925" s="9" t="n">
        <v>7922</v>
      </c>
      <c r="B7925" s="6" t="inlineStr">
        <is>
          <t>27/11</t>
        </is>
      </c>
      <c r="C7925" s="6" t="n">
        <v>1</v>
      </c>
      <c r="D7925" s="6" t="n">
        <v>0</v>
      </c>
      <c r="E7925" s="10">
        <f>IF(D7925=1, IF(OR(C7925&lt;10, C7925&gt;=15),1,0), IF(OR(C7925&lt;7, C7925&gt;=18),1,0))</f>
        <v/>
      </c>
      <c r="F7925" s="11" t="n">
        <v>2.89</v>
      </c>
      <c r="G7925" s="12">
        <f>0*8</f>
        <v/>
      </c>
      <c r="H7925" s="12">
        <f>F7925-G7925</f>
        <v/>
      </c>
      <c r="I7925" s="10">
        <f>IF(E7925=0,"Fora",IF(E7924=0,"Carg xar",IF(H7925&lt;0,IF(M7925&lt;0.9,"Carg FV","Stby"),IF(M7925&gt;P7925,"V2H",IF(M7925&lt;0.9,"Carg xar","Stby")))))</f>
        <v/>
      </c>
      <c r="J7925" s="12">
        <f>IF(OR(I7925="Carg FV",I7925="Carg xar"),MIN(IF(I7925="Carg FV",ABS(H7925),7.4),7.4,MAX(0,(0.9-M7925)*40)*0.95),0)</f>
        <v/>
      </c>
      <c r="K7925" s="12">
        <f>IF(I7925="V2H",MIN(MAX(0,H7925),7.4,MAX(0,(M7925-P7925)*40)*0.95),0)</f>
        <v/>
      </c>
      <c r="L7925" s="12">
        <f>IF(E7925=0,0,MAX(0,H7925-K7925))</f>
        <v/>
      </c>
      <c r="M7925" s="13">
        <f>M7924+J7924/40-IF(I7924="V2H",K7924/(0.95*40),0)-IF(E7925=0,IF(E7924=1,IF(D7925=1,30,40)*0.18/(2*40),0),0)-IF(E7925=1,IF(E7924=0,IF(D7925=1,30,40)*0.18/(2*40),0),0)</f>
        <v/>
      </c>
      <c r="N7925" s="14" t="n">
        <v>0.09</v>
      </c>
      <c r="O7925" s="15">
        <f>K7925*N7925</f>
        <v/>
      </c>
      <c r="P7925">
        <f>IF(E7925=0,0.3,IF(D7925=1,IF(C7925&gt;=Params!$B$13-3,IF(C7925&lt;Params!$B$13,Params!$B$20,0.3),0.3),IF(C7925&gt;=Params!$B$15-3,IF(C7925&lt;Params!$B$15,Params!$B$21,0.3),0.3)))</f>
        <v/>
      </c>
    </row>
    <row r="7926" ht="15" customHeight="1" s="1">
      <c r="A7926" s="9" t="n">
        <v>7923</v>
      </c>
      <c r="B7926" s="6" t="inlineStr">
        <is>
          <t>27/11</t>
        </is>
      </c>
      <c r="C7926" s="6" t="n">
        <v>2</v>
      </c>
      <c r="D7926" s="6" t="n">
        <v>0</v>
      </c>
      <c r="E7926" s="10">
        <f>IF(D7926=1, IF(OR(C7926&lt;10, C7926&gt;=15),1,0), IF(OR(C7926&lt;7, C7926&gt;=18),1,0))</f>
        <v/>
      </c>
      <c r="F7926" s="11" t="n">
        <v>3.686</v>
      </c>
      <c r="G7926" s="12">
        <f>0*8</f>
        <v/>
      </c>
      <c r="H7926" s="12">
        <f>F7926-G7926</f>
        <v/>
      </c>
      <c r="I7926" s="10">
        <f>IF(E7926=0,"Fora",IF(E7925=0,"Carg xar",IF(H7926&lt;0,IF(M7926&lt;0.9,"Carg FV","Stby"),IF(M7926&gt;P7926,"V2H",IF(M7926&lt;0.9,"Carg xar","Stby")))))</f>
        <v/>
      </c>
      <c r="J7926" s="12">
        <f>IF(OR(I7926="Carg FV",I7926="Carg xar"),MIN(IF(I7926="Carg FV",ABS(H7926),7.4),7.4,MAX(0,(0.9-M7926)*40)*0.95),0)</f>
        <v/>
      </c>
      <c r="K7926" s="12">
        <f>IF(I7926="V2H",MIN(MAX(0,H7926),7.4,MAX(0,(M7926-P7926)*40)*0.95),0)</f>
        <v/>
      </c>
      <c r="L7926" s="12">
        <f>IF(E7926=0,0,MAX(0,H7926-K7926))</f>
        <v/>
      </c>
      <c r="M7926" s="13">
        <f>M7925+J7925/40-IF(I7925="V2H",K7925/(0.95*40),0)-IF(E7926=0,IF(E7925=1,IF(D7926=1,30,40)*0.18/(2*40),0),0)-IF(E7926=1,IF(E7925=0,IF(D7926=1,30,40)*0.18/(2*40),0),0)</f>
        <v/>
      </c>
      <c r="N7926" s="14" t="n">
        <v>0.09</v>
      </c>
      <c r="O7926" s="15">
        <f>K7926*N7926</f>
        <v/>
      </c>
      <c r="P7926">
        <f>IF(E7926=0,0.3,IF(D7926=1,IF(C7926&gt;=Params!$B$13-3,IF(C7926&lt;Params!$B$13,Params!$B$20,0.3),0.3),IF(C7926&gt;=Params!$B$15-3,IF(C7926&lt;Params!$B$15,Params!$B$21,0.3),0.3)))</f>
        <v/>
      </c>
    </row>
    <row r="7927" ht="15" customHeight="1" s="1">
      <c r="A7927" s="9" t="n">
        <v>7924</v>
      </c>
      <c r="B7927" s="6" t="inlineStr">
        <is>
          <t>27/11</t>
        </is>
      </c>
      <c r="C7927" s="6" t="n">
        <v>3</v>
      </c>
      <c r="D7927" s="6" t="n">
        <v>0</v>
      </c>
      <c r="E7927" s="10">
        <f>IF(D7927=1, IF(OR(C7927&lt;10, C7927&gt;=15),1,0), IF(OR(C7927&lt;7, C7927&gt;=18),1,0))</f>
        <v/>
      </c>
      <c r="F7927" s="11" t="n">
        <v>3.881</v>
      </c>
      <c r="G7927" s="12">
        <f>0*8</f>
        <v/>
      </c>
      <c r="H7927" s="12">
        <f>F7927-G7927</f>
        <v/>
      </c>
      <c r="I7927" s="10">
        <f>IF(E7927=0,"Fora",IF(E7926=0,"Carg xar",IF(H7927&lt;0,IF(M7927&lt;0.9,"Carg FV","Stby"),IF(M7927&gt;P7927,"V2H",IF(M7927&lt;0.9,"Carg xar","Stby")))))</f>
        <v/>
      </c>
      <c r="J7927" s="12">
        <f>IF(OR(I7927="Carg FV",I7927="Carg xar"),MIN(IF(I7927="Carg FV",ABS(H7927),7.4),7.4,MAX(0,(0.9-M7927)*40)*0.95),0)</f>
        <v/>
      </c>
      <c r="K7927" s="12">
        <f>IF(I7927="V2H",MIN(MAX(0,H7927),7.4,MAX(0,(M7927-P7927)*40)*0.95),0)</f>
        <v/>
      </c>
      <c r="L7927" s="12">
        <f>IF(E7927=0,0,MAX(0,H7927-K7927))</f>
        <v/>
      </c>
      <c r="M7927" s="13">
        <f>M7926+J7926/40-IF(I7926="V2H",K7926/(0.95*40),0)-IF(E7927=0,IF(E7926=1,IF(D7927=1,30,40)*0.18/(2*40),0),0)-IF(E7927=1,IF(E7926=0,IF(D7927=1,30,40)*0.18/(2*40),0),0)</f>
        <v/>
      </c>
      <c r="N7927" s="14" t="n">
        <v>0.09</v>
      </c>
      <c r="O7927" s="15">
        <f>K7927*N7927</f>
        <v/>
      </c>
      <c r="P7927">
        <f>IF(E7927=0,0.3,IF(D7927=1,IF(C7927&gt;=Params!$B$13-3,IF(C7927&lt;Params!$B$13,Params!$B$20,0.3),0.3),IF(C7927&gt;=Params!$B$15-3,IF(C7927&lt;Params!$B$15,Params!$B$21,0.3),0.3)))</f>
        <v/>
      </c>
    </row>
    <row r="7928" ht="15" customHeight="1" s="1">
      <c r="A7928" s="9" t="n">
        <v>7925</v>
      </c>
      <c r="B7928" s="6" t="inlineStr">
        <is>
          <t>27/11</t>
        </is>
      </c>
      <c r="C7928" s="6" t="n">
        <v>4</v>
      </c>
      <c r="D7928" s="6" t="n">
        <v>0</v>
      </c>
      <c r="E7928" s="10">
        <f>IF(D7928=1, IF(OR(C7928&lt;10, C7928&gt;=15),1,0), IF(OR(C7928&lt;7, C7928&gt;=18),1,0))</f>
        <v/>
      </c>
      <c r="F7928" s="11" t="n">
        <v>3.25</v>
      </c>
      <c r="G7928" s="12">
        <f>0*8</f>
        <v/>
      </c>
      <c r="H7928" s="12">
        <f>F7928-G7928</f>
        <v/>
      </c>
      <c r="I7928" s="10">
        <f>IF(E7928=0,"Fora",IF(E7927=0,"Carg xar",IF(H7928&lt;0,IF(M7928&lt;0.9,"Carg FV","Stby"),IF(M7928&gt;P7928,"V2H",IF(M7928&lt;0.9,"Carg xar","Stby")))))</f>
        <v/>
      </c>
      <c r="J7928" s="12">
        <f>IF(OR(I7928="Carg FV",I7928="Carg xar"),MIN(IF(I7928="Carg FV",ABS(H7928),7.4),7.4,MAX(0,(0.9-M7928)*40)*0.95),0)</f>
        <v/>
      </c>
      <c r="K7928" s="12">
        <f>IF(I7928="V2H",MIN(MAX(0,H7928),7.4,MAX(0,(M7928-P7928)*40)*0.95),0)</f>
        <v/>
      </c>
      <c r="L7928" s="12">
        <f>IF(E7928=0,0,MAX(0,H7928-K7928))</f>
        <v/>
      </c>
      <c r="M7928" s="13">
        <f>M7927+J7927/40-IF(I7927="V2H",K7927/(0.95*40),0)-IF(E7928=0,IF(E7927=1,IF(D7928=1,30,40)*0.18/(2*40),0),0)-IF(E7928=1,IF(E7927=0,IF(D7928=1,30,40)*0.18/(2*40),0),0)</f>
        <v/>
      </c>
      <c r="N7928" s="14" t="n">
        <v>0.09</v>
      </c>
      <c r="O7928" s="15">
        <f>K7928*N7928</f>
        <v/>
      </c>
      <c r="P7928">
        <f>IF(E7928=0,0.3,IF(D7928=1,IF(C7928&gt;=Params!$B$13-3,IF(C7928&lt;Params!$B$13,Params!$B$20,0.3),0.3),IF(C7928&gt;=Params!$B$15-3,IF(C7928&lt;Params!$B$15,Params!$B$21,0.3),0.3)))</f>
        <v/>
      </c>
    </row>
    <row r="7929" ht="15" customHeight="1" s="1">
      <c r="A7929" s="9" t="n">
        <v>7926</v>
      </c>
      <c r="B7929" s="6" t="inlineStr">
        <is>
          <t>27/11</t>
        </is>
      </c>
      <c r="C7929" s="6" t="n">
        <v>5</v>
      </c>
      <c r="D7929" s="6" t="n">
        <v>0</v>
      </c>
      <c r="E7929" s="10">
        <f>IF(D7929=1, IF(OR(C7929&lt;10, C7929&gt;=15),1,0), IF(OR(C7929&lt;7, C7929&gt;=18),1,0))</f>
        <v/>
      </c>
      <c r="F7929" s="11" t="n">
        <v>4.354</v>
      </c>
      <c r="G7929" s="12">
        <f>0*8</f>
        <v/>
      </c>
      <c r="H7929" s="12">
        <f>F7929-G7929</f>
        <v/>
      </c>
      <c r="I7929" s="10">
        <f>IF(E7929=0,"Fora",IF(E7928=0,"Carg xar",IF(H7929&lt;0,IF(M7929&lt;0.9,"Carg FV","Stby"),IF(M7929&gt;P7929,"V2H",IF(M7929&lt;0.9,"Carg xar","Stby")))))</f>
        <v/>
      </c>
      <c r="J7929" s="12">
        <f>IF(OR(I7929="Carg FV",I7929="Carg xar"),MIN(IF(I7929="Carg FV",ABS(H7929),7.4),7.4,MAX(0,(0.9-M7929)*40)*0.95),0)</f>
        <v/>
      </c>
      <c r="K7929" s="12">
        <f>IF(I7929="V2H",MIN(MAX(0,H7929),7.4,MAX(0,(M7929-P7929)*40)*0.95),0)</f>
        <v/>
      </c>
      <c r="L7929" s="12">
        <f>IF(E7929=0,0,MAX(0,H7929-K7929))</f>
        <v/>
      </c>
      <c r="M7929" s="13">
        <f>M7928+J7928/40-IF(I7928="V2H",K7928/(0.95*40),0)-IF(E7929=0,IF(E7928=1,IF(D7929=1,30,40)*0.18/(2*40),0),0)-IF(E7929=1,IF(E7928=0,IF(D7929=1,30,40)*0.18/(2*40),0),0)</f>
        <v/>
      </c>
      <c r="N7929" s="14" t="n">
        <v>0.09</v>
      </c>
      <c r="O7929" s="15">
        <f>K7929*N7929</f>
        <v/>
      </c>
      <c r="P7929">
        <f>IF(E7929=0,0.3,IF(D7929=1,IF(C7929&gt;=Params!$B$13-3,IF(C7929&lt;Params!$B$13,Params!$B$20,0.3),0.3),IF(C7929&gt;=Params!$B$15-3,IF(C7929&lt;Params!$B$15,Params!$B$21,0.3),0.3)))</f>
        <v/>
      </c>
    </row>
    <row r="7930" ht="15" customHeight="1" s="1">
      <c r="A7930" s="9" t="n">
        <v>7927</v>
      </c>
      <c r="B7930" s="6" t="inlineStr">
        <is>
          <t>27/11</t>
        </is>
      </c>
      <c r="C7930" s="6" t="n">
        <v>6</v>
      </c>
      <c r="D7930" s="6" t="n">
        <v>0</v>
      </c>
      <c r="E7930" s="10">
        <f>IF(D7930=1, IF(OR(C7930&lt;10, C7930&gt;=15),1,0), IF(OR(C7930&lt;7, C7930&gt;=18),1,0))</f>
        <v/>
      </c>
      <c r="F7930" s="11" t="n">
        <v>4.085</v>
      </c>
      <c r="G7930" s="12">
        <f>0*8</f>
        <v/>
      </c>
      <c r="H7930" s="12">
        <f>F7930-G7930</f>
        <v/>
      </c>
      <c r="I7930" s="10">
        <f>IF(E7930=0,"Fora",IF(E7929=0,"Carg xar",IF(H7930&lt;0,IF(M7930&lt;0.9,"Carg FV","Stby"),IF(M7930&gt;P7930,"V2H",IF(M7930&lt;0.9,"Carg xar","Stby")))))</f>
        <v/>
      </c>
      <c r="J7930" s="12">
        <f>IF(OR(I7930="Carg FV",I7930="Carg xar"),MIN(IF(I7930="Carg FV",ABS(H7930),7.4),7.4,MAX(0,(0.9-M7930)*40)*0.95),0)</f>
        <v/>
      </c>
      <c r="K7930" s="12">
        <f>IF(I7930="V2H",MIN(MAX(0,H7930),7.4,MAX(0,(M7930-P7930)*40)*0.95),0)</f>
        <v/>
      </c>
      <c r="L7930" s="12">
        <f>IF(E7930=0,0,MAX(0,H7930-K7930))</f>
        <v/>
      </c>
      <c r="M7930" s="13">
        <f>M7929+J7929/40-IF(I7929="V2H",K7929/(0.95*40),0)-IF(E7930=0,IF(E7929=1,IF(D7930=1,30,40)*0.18/(2*40),0),0)-IF(E7930=1,IF(E7929=0,IF(D7930=1,30,40)*0.18/(2*40),0),0)</f>
        <v/>
      </c>
      <c r="N7930" s="14" t="n">
        <v>0.09</v>
      </c>
      <c r="O7930" s="15">
        <f>K7930*N7930</f>
        <v/>
      </c>
      <c r="P7930">
        <f>IF(E7930=0,0.3,IF(D7930=1,IF(C7930&gt;=Params!$B$13-3,IF(C7930&lt;Params!$B$13,Params!$B$20,0.3),0.3),IF(C7930&gt;=Params!$B$15-3,IF(C7930&lt;Params!$B$15,Params!$B$21,0.3),0.3)))</f>
        <v/>
      </c>
    </row>
    <row r="7931" ht="15" customHeight="1" s="1">
      <c r="A7931" s="9" t="n">
        <v>7928</v>
      </c>
      <c r="B7931" s="6" t="inlineStr">
        <is>
          <t>27/11</t>
        </is>
      </c>
      <c r="C7931" s="6" t="n">
        <v>7</v>
      </c>
      <c r="D7931" s="6" t="n">
        <v>0</v>
      </c>
      <c r="E7931" s="10">
        <f>IF(D7931=1, IF(OR(C7931&lt;10, C7931&gt;=15),1,0), IF(OR(C7931&lt;7, C7931&gt;=18),1,0))</f>
        <v/>
      </c>
      <c r="F7931" s="11" t="n">
        <v>4.062</v>
      </c>
      <c r="G7931" s="12">
        <f>0*8</f>
        <v/>
      </c>
      <c r="H7931" s="12">
        <f>F7931-G7931</f>
        <v/>
      </c>
      <c r="I7931" s="10">
        <f>IF(E7931=0,"Fora",IF(E7930=0,"Carg xar",IF(H7931&lt;0,IF(M7931&lt;0.9,"Carg FV","Stby"),IF(M7931&gt;P7931,"V2H",IF(M7931&lt;0.9,"Carg xar","Stby")))))</f>
        <v/>
      </c>
      <c r="J7931" s="12">
        <f>IF(OR(I7931="Carg FV",I7931="Carg xar"),MIN(IF(I7931="Carg FV",ABS(H7931),7.4),7.4,MAX(0,(0.9-M7931)*40)*0.95),0)</f>
        <v/>
      </c>
      <c r="K7931" s="12">
        <f>IF(I7931="V2H",MIN(MAX(0,H7931),7.4,MAX(0,(M7931-P7931)*40)*0.95),0)</f>
        <v/>
      </c>
      <c r="L7931" s="12">
        <f>IF(E7931=0,0,MAX(0,H7931-K7931))</f>
        <v/>
      </c>
      <c r="M7931" s="13">
        <f>M7930+J7930/40-IF(I7930="V2H",K7930/(0.95*40),0)-IF(E7931=0,IF(E7930=1,IF(D7931=1,30,40)*0.18/(2*40),0),0)-IF(E7931=1,IF(E7930=0,IF(D7931=1,30,40)*0.18/(2*40),0),0)</f>
        <v/>
      </c>
      <c r="N7931" s="14" t="n">
        <v>0.09</v>
      </c>
      <c r="O7931" s="15">
        <f>K7931*N7931</f>
        <v/>
      </c>
      <c r="P7931">
        <f>IF(E7931=0,0.3,IF(D7931=1,IF(C7931&gt;=Params!$B$13-3,IF(C7931&lt;Params!$B$13,Params!$B$20,0.3),0.3),IF(C7931&gt;=Params!$B$15-3,IF(C7931&lt;Params!$B$15,Params!$B$21,0.3),0.3)))</f>
        <v/>
      </c>
    </row>
    <row r="7932" ht="15" customHeight="1" s="1">
      <c r="A7932" s="9" t="n">
        <v>7929</v>
      </c>
      <c r="B7932" s="6" t="inlineStr">
        <is>
          <t>27/11</t>
        </is>
      </c>
      <c r="C7932" s="6" t="n">
        <v>8</v>
      </c>
      <c r="D7932" s="6" t="n">
        <v>0</v>
      </c>
      <c r="E7932" s="10">
        <f>IF(D7932=1, IF(OR(C7932&lt;10, C7932&gt;=15),1,0), IF(OR(C7932&lt;7, C7932&gt;=18),1,0))</f>
        <v/>
      </c>
      <c r="F7932" s="11" t="n">
        <v>3.306</v>
      </c>
      <c r="G7932" s="12">
        <f>0.08*8</f>
        <v/>
      </c>
      <c r="H7932" s="12">
        <f>F7932-G7932</f>
        <v/>
      </c>
      <c r="I7932" s="10">
        <f>IF(E7932=0,"Fora",IF(E7931=0,"Carg xar",IF(H7932&lt;0,IF(M7932&lt;0.9,"Carg FV","Stby"),IF(M7932&gt;P7932,"V2H",IF(M7932&lt;0.9,"Carg xar","Stby")))))</f>
        <v/>
      </c>
      <c r="J7932" s="12">
        <f>IF(OR(I7932="Carg FV",I7932="Carg xar"),MIN(IF(I7932="Carg FV",ABS(H7932),7.4),7.4,MAX(0,(0.9-M7932)*40)*0.95),0)</f>
        <v/>
      </c>
      <c r="K7932" s="12">
        <f>IF(I7932="V2H",MIN(MAX(0,H7932),7.4,MAX(0,(M7932-P7932)*40)*0.95),0)</f>
        <v/>
      </c>
      <c r="L7932" s="12">
        <f>IF(E7932=0,0,MAX(0,H7932-K7932))</f>
        <v/>
      </c>
      <c r="M7932" s="13">
        <f>M7931+J7931/40-IF(I7931="V2H",K7931/(0.95*40),0)-IF(E7932=0,IF(E7931=1,IF(D7932=1,30,40)*0.18/(2*40),0),0)-IF(E7932=1,IF(E7931=0,IF(D7932=1,30,40)*0.18/(2*40),0),0)</f>
        <v/>
      </c>
      <c r="N7932" s="14" t="n">
        <v>0.15</v>
      </c>
      <c r="O7932" s="15">
        <f>K7932*N7932</f>
        <v/>
      </c>
      <c r="P7932">
        <f>IF(E7932=0,0.3,IF(D7932=1,IF(C7932&gt;=Params!$B$13-3,IF(C7932&lt;Params!$B$13,Params!$B$20,0.3),0.3),IF(C7932&gt;=Params!$B$15-3,IF(C7932&lt;Params!$B$15,Params!$B$21,0.3),0.3)))</f>
        <v/>
      </c>
    </row>
    <row r="7933" ht="15" customHeight="1" s="1">
      <c r="A7933" s="9" t="n">
        <v>7930</v>
      </c>
      <c r="B7933" s="6" t="inlineStr">
        <is>
          <t>27/11</t>
        </is>
      </c>
      <c r="C7933" s="6" t="n">
        <v>9</v>
      </c>
      <c r="D7933" s="6" t="n">
        <v>0</v>
      </c>
      <c r="E7933" s="10">
        <f>IF(D7933=1, IF(OR(C7933&lt;10, C7933&gt;=15),1,0), IF(OR(C7933&lt;7, C7933&gt;=18),1,0))</f>
        <v/>
      </c>
      <c r="F7933" s="11" t="n">
        <v>0.269</v>
      </c>
      <c r="G7933" s="12">
        <f>0.22*8</f>
        <v/>
      </c>
      <c r="H7933" s="12">
        <f>F7933-G7933</f>
        <v/>
      </c>
      <c r="I7933" s="10">
        <f>IF(E7933=0,"Fora",IF(E7932=0,"Carg xar",IF(H7933&lt;0,IF(M7933&lt;0.9,"Carg FV","Stby"),IF(M7933&gt;P7933,"V2H",IF(M7933&lt;0.9,"Carg xar","Stby")))))</f>
        <v/>
      </c>
      <c r="J7933" s="12">
        <f>IF(OR(I7933="Carg FV",I7933="Carg xar"),MIN(IF(I7933="Carg FV",ABS(H7933),7.4),7.4,MAX(0,(0.9-M7933)*40)*0.95),0)</f>
        <v/>
      </c>
      <c r="K7933" s="12">
        <f>IF(I7933="V2H",MIN(MAX(0,H7933),7.4,MAX(0,(M7933-P7933)*40)*0.95),0)</f>
        <v/>
      </c>
      <c r="L7933" s="12">
        <f>IF(E7933=0,0,MAX(0,H7933-K7933))</f>
        <v/>
      </c>
      <c r="M7933" s="13">
        <f>M7932+J7932/40-IF(I7932="V2H",K7932/(0.95*40),0)-IF(E7933=0,IF(E7932=1,IF(D7933=1,30,40)*0.18/(2*40),0),0)-IF(E7933=1,IF(E7932=0,IF(D7933=1,30,40)*0.18/(2*40),0),0)</f>
        <v/>
      </c>
      <c r="N7933" s="14" t="n">
        <v>0.15</v>
      </c>
      <c r="O7933" s="15">
        <f>K7933*N7933</f>
        <v/>
      </c>
      <c r="P7933">
        <f>IF(E7933=0,0.3,IF(D7933=1,IF(C7933&gt;=Params!$B$13-3,IF(C7933&lt;Params!$B$13,Params!$B$20,0.3),0.3),IF(C7933&gt;=Params!$B$15-3,IF(C7933&lt;Params!$B$15,Params!$B$21,0.3),0.3)))</f>
        <v/>
      </c>
    </row>
    <row r="7934" ht="15" customHeight="1" s="1">
      <c r="A7934" s="9" t="n">
        <v>7931</v>
      </c>
      <c r="B7934" s="6" t="inlineStr">
        <is>
          <t>27/11</t>
        </is>
      </c>
      <c r="C7934" s="6" t="n">
        <v>10</v>
      </c>
      <c r="D7934" s="6" t="n">
        <v>0</v>
      </c>
      <c r="E7934" s="10">
        <f>IF(D7934=1, IF(OR(C7934&lt;10, C7934&gt;=15),1,0), IF(OR(C7934&lt;7, C7934&gt;=18),1,0))</f>
        <v/>
      </c>
      <c r="F7934" s="11" t="n">
        <v>2.786</v>
      </c>
      <c r="G7934" s="12">
        <f>0.4*8</f>
        <v/>
      </c>
      <c r="H7934" s="12">
        <f>F7934-G7934</f>
        <v/>
      </c>
      <c r="I7934" s="10">
        <f>IF(E7934=0,"Fora",IF(E7933=0,"Carg xar",IF(H7934&lt;0,IF(M7934&lt;0.9,"Carg FV","Stby"),IF(M7934&gt;P7934,"V2H",IF(M7934&lt;0.9,"Carg xar","Stby")))))</f>
        <v/>
      </c>
      <c r="J7934" s="12">
        <f>IF(OR(I7934="Carg FV",I7934="Carg xar"),MIN(IF(I7934="Carg FV",ABS(H7934),7.4),7.4,MAX(0,(0.9-M7934)*40)*0.95),0)</f>
        <v/>
      </c>
      <c r="K7934" s="12">
        <f>IF(I7934="V2H",MIN(MAX(0,H7934),7.4,MAX(0,(M7934-P7934)*40)*0.95),0)</f>
        <v/>
      </c>
      <c r="L7934" s="12">
        <f>IF(E7934=0,0,MAX(0,H7934-K7934))</f>
        <v/>
      </c>
      <c r="M7934" s="13">
        <f>M7933+J7933/40-IF(I7933="V2H",K7933/(0.95*40),0)-IF(E7934=0,IF(E7933=1,IF(D7934=1,30,40)*0.18/(2*40),0),0)-IF(E7934=1,IF(E7933=0,IF(D7934=1,30,40)*0.18/(2*40),0),0)</f>
        <v/>
      </c>
      <c r="N7934" s="14" t="n">
        <v>0.2</v>
      </c>
      <c r="O7934" s="15">
        <f>K7934*N7934</f>
        <v/>
      </c>
      <c r="P7934">
        <f>IF(E7934=0,0.3,IF(D7934=1,IF(C7934&gt;=Params!$B$13-3,IF(C7934&lt;Params!$B$13,Params!$B$20,0.3),0.3),IF(C7934&gt;=Params!$B$15-3,IF(C7934&lt;Params!$B$15,Params!$B$21,0.3),0.3)))</f>
        <v/>
      </c>
    </row>
    <row r="7935" ht="15" customHeight="1" s="1">
      <c r="A7935" s="9" t="n">
        <v>7932</v>
      </c>
      <c r="B7935" s="6" t="inlineStr">
        <is>
          <t>27/11</t>
        </is>
      </c>
      <c r="C7935" s="6" t="n">
        <v>11</v>
      </c>
      <c r="D7935" s="6" t="n">
        <v>0</v>
      </c>
      <c r="E7935" s="10">
        <f>IF(D7935=1, IF(OR(C7935&lt;10, C7935&gt;=15),1,0), IF(OR(C7935&lt;7, C7935&gt;=18),1,0))</f>
        <v/>
      </c>
      <c r="F7935" s="11" t="n">
        <v>1.873</v>
      </c>
      <c r="G7935" s="12">
        <f>0.52*8</f>
        <v/>
      </c>
      <c r="H7935" s="12">
        <f>F7935-G7935</f>
        <v/>
      </c>
      <c r="I7935" s="10">
        <f>IF(E7935=0,"Fora",IF(E7934=0,"Carg xar",IF(H7935&lt;0,IF(M7935&lt;0.9,"Carg FV","Stby"),IF(M7935&gt;P7935,"V2H",IF(M7935&lt;0.9,"Carg xar","Stby")))))</f>
        <v/>
      </c>
      <c r="J7935" s="12">
        <f>IF(OR(I7935="Carg FV",I7935="Carg xar"),MIN(IF(I7935="Carg FV",ABS(H7935),7.4),7.4,MAX(0,(0.9-M7935)*40)*0.95),0)</f>
        <v/>
      </c>
      <c r="K7935" s="12">
        <f>IF(I7935="V2H",MIN(MAX(0,H7935),7.4,MAX(0,(M7935-P7935)*40)*0.95),0)</f>
        <v/>
      </c>
      <c r="L7935" s="12">
        <f>IF(E7935=0,0,MAX(0,H7935-K7935))</f>
        <v/>
      </c>
      <c r="M7935" s="13">
        <f>M7934+J7934/40-IF(I7934="V2H",K7934/(0.95*40),0)-IF(E7935=0,IF(E7934=1,IF(D7935=1,30,40)*0.18/(2*40),0),0)-IF(E7935=1,IF(E7934=0,IF(D7935=1,30,40)*0.18/(2*40),0),0)</f>
        <v/>
      </c>
      <c r="N7935" s="14" t="n">
        <v>0.2</v>
      </c>
      <c r="O7935" s="15">
        <f>K7935*N7935</f>
        <v/>
      </c>
      <c r="P7935">
        <f>IF(E7935=0,0.3,IF(D7935=1,IF(C7935&gt;=Params!$B$13-3,IF(C7935&lt;Params!$B$13,Params!$B$20,0.3),0.3),IF(C7935&gt;=Params!$B$15-3,IF(C7935&lt;Params!$B$15,Params!$B$21,0.3),0.3)))</f>
        <v/>
      </c>
    </row>
    <row r="7936" ht="15" customHeight="1" s="1">
      <c r="A7936" s="9" t="n">
        <v>7933</v>
      </c>
      <c r="B7936" s="6" t="inlineStr">
        <is>
          <t>27/11</t>
        </is>
      </c>
      <c r="C7936" s="6" t="n">
        <v>12</v>
      </c>
      <c r="D7936" s="6" t="n">
        <v>0</v>
      </c>
      <c r="E7936" s="10">
        <f>IF(D7936=1, IF(OR(C7936&lt;10, C7936&gt;=15),1,0), IF(OR(C7936&lt;7, C7936&gt;=18),1,0))</f>
        <v/>
      </c>
      <c r="F7936" s="11" t="n">
        <v>0</v>
      </c>
      <c r="G7936" s="12">
        <f>0.58*8</f>
        <v/>
      </c>
      <c r="H7936" s="12">
        <f>F7936-G7936</f>
        <v/>
      </c>
      <c r="I7936" s="10">
        <f>IF(E7936=0,"Fora",IF(E7935=0,"Carg xar",IF(H7936&lt;0,IF(M7936&lt;0.9,"Carg FV","Stby"),IF(M7936&gt;P7936,"V2H",IF(M7936&lt;0.9,"Carg xar","Stby")))))</f>
        <v/>
      </c>
      <c r="J7936" s="12">
        <f>IF(OR(I7936="Carg FV",I7936="Carg xar"),MIN(IF(I7936="Carg FV",ABS(H7936),7.4),7.4,MAX(0,(0.9-M7936)*40)*0.95),0)</f>
        <v/>
      </c>
      <c r="K7936" s="12">
        <f>IF(I7936="V2H",MIN(MAX(0,H7936),7.4,MAX(0,(M7936-P7936)*40)*0.95),0)</f>
        <v/>
      </c>
      <c r="L7936" s="12">
        <f>IF(E7936=0,0,MAX(0,H7936-K7936))</f>
        <v/>
      </c>
      <c r="M7936" s="13">
        <f>M7935+J7935/40-IF(I7935="V2H",K7935/(0.95*40),0)-IF(E7936=0,IF(E7935=1,IF(D7936=1,30,40)*0.18/(2*40),0),0)-IF(E7936=1,IF(E7935=0,IF(D7936=1,30,40)*0.18/(2*40),0),0)</f>
        <v/>
      </c>
      <c r="N7936" s="14" t="n">
        <v>0.2</v>
      </c>
      <c r="O7936" s="15">
        <f>K7936*N7936</f>
        <v/>
      </c>
      <c r="P7936">
        <f>IF(E7936=0,0.3,IF(D7936=1,IF(C7936&gt;=Params!$B$13-3,IF(C7936&lt;Params!$B$13,Params!$B$20,0.3),0.3),IF(C7936&gt;=Params!$B$15-3,IF(C7936&lt;Params!$B$15,Params!$B$21,0.3),0.3)))</f>
        <v/>
      </c>
    </row>
    <row r="7937" ht="15" customHeight="1" s="1">
      <c r="A7937" s="9" t="n">
        <v>7934</v>
      </c>
      <c r="B7937" s="6" t="inlineStr">
        <is>
          <t>27/11</t>
        </is>
      </c>
      <c r="C7937" s="6" t="n">
        <v>13</v>
      </c>
      <c r="D7937" s="6" t="n">
        <v>0</v>
      </c>
      <c r="E7937" s="10">
        <f>IF(D7937=1, IF(OR(C7937&lt;10, C7937&gt;=15),1,0), IF(OR(C7937&lt;7, C7937&gt;=18),1,0))</f>
        <v/>
      </c>
      <c r="F7937" s="11" t="n">
        <v>0</v>
      </c>
      <c r="G7937" s="12">
        <f>0.55*8</f>
        <v/>
      </c>
      <c r="H7937" s="12">
        <f>F7937-G7937</f>
        <v/>
      </c>
      <c r="I7937" s="10">
        <f>IF(E7937=0,"Fora",IF(E7936=0,"Carg xar",IF(H7937&lt;0,IF(M7937&lt;0.9,"Carg FV","Stby"),IF(M7937&gt;P7937,"V2H",IF(M7937&lt;0.9,"Carg xar","Stby")))))</f>
        <v/>
      </c>
      <c r="J7937" s="12">
        <f>IF(OR(I7937="Carg FV",I7937="Carg xar"),MIN(IF(I7937="Carg FV",ABS(H7937),7.4),7.4,MAX(0,(0.9-M7937)*40)*0.95),0)</f>
        <v/>
      </c>
      <c r="K7937" s="12">
        <f>IF(I7937="V2H",MIN(MAX(0,H7937),7.4,MAX(0,(M7937-P7937)*40)*0.95),0)</f>
        <v/>
      </c>
      <c r="L7937" s="12">
        <f>IF(E7937=0,0,MAX(0,H7937-K7937))</f>
        <v/>
      </c>
      <c r="M7937" s="13">
        <f>M7936+J7936/40-IF(I7936="V2H",K7936/(0.95*40),0)-IF(E7937=0,IF(E7936=1,IF(D7937=1,30,40)*0.18/(2*40),0),0)-IF(E7937=1,IF(E7936=0,IF(D7937=1,30,40)*0.18/(2*40),0),0)</f>
        <v/>
      </c>
      <c r="N7937" s="14" t="n">
        <v>0.2</v>
      </c>
      <c r="O7937" s="15">
        <f>K7937*N7937</f>
        <v/>
      </c>
      <c r="P7937">
        <f>IF(E7937=0,0.3,IF(D7937=1,IF(C7937&gt;=Params!$B$13-3,IF(C7937&lt;Params!$B$13,Params!$B$20,0.3),0.3),IF(C7937&gt;=Params!$B$15-3,IF(C7937&lt;Params!$B$15,Params!$B$21,0.3),0.3)))</f>
        <v/>
      </c>
    </row>
    <row r="7938" ht="15" customHeight="1" s="1">
      <c r="A7938" s="9" t="n">
        <v>7935</v>
      </c>
      <c r="B7938" s="6" t="inlineStr">
        <is>
          <t>27/11</t>
        </is>
      </c>
      <c r="C7938" s="6" t="n">
        <v>14</v>
      </c>
      <c r="D7938" s="6" t="n">
        <v>0</v>
      </c>
      <c r="E7938" s="10">
        <f>IF(D7938=1, IF(OR(C7938&lt;10, C7938&gt;=15),1,0), IF(OR(C7938&lt;7, C7938&gt;=18),1,0))</f>
        <v/>
      </c>
      <c r="F7938" s="11" t="n">
        <v>0</v>
      </c>
      <c r="G7938" s="12">
        <f>0.42*8</f>
        <v/>
      </c>
      <c r="H7938" s="12">
        <f>F7938-G7938</f>
        <v/>
      </c>
      <c r="I7938" s="10">
        <f>IF(E7938=0,"Fora",IF(E7937=0,"Carg xar",IF(H7938&lt;0,IF(M7938&lt;0.9,"Carg FV","Stby"),IF(M7938&gt;P7938,"V2H",IF(M7938&lt;0.9,"Carg xar","Stby")))))</f>
        <v/>
      </c>
      <c r="J7938" s="12">
        <f>IF(OR(I7938="Carg FV",I7938="Carg xar"),MIN(IF(I7938="Carg FV",ABS(H7938),7.4),7.4,MAX(0,(0.9-M7938)*40)*0.95),0)</f>
        <v/>
      </c>
      <c r="K7938" s="12">
        <f>IF(I7938="V2H",MIN(MAX(0,H7938),7.4,MAX(0,(M7938-P7938)*40)*0.95),0)</f>
        <v/>
      </c>
      <c r="L7938" s="12">
        <f>IF(E7938=0,0,MAX(0,H7938-K7938))</f>
        <v/>
      </c>
      <c r="M7938" s="13">
        <f>M7937+J7937/40-IF(I7937="V2H",K7937/(0.95*40),0)-IF(E7938=0,IF(E7937=1,IF(D7938=1,30,40)*0.18/(2*40),0),0)-IF(E7938=1,IF(E7937=0,IF(D7938=1,30,40)*0.18/(2*40),0),0)</f>
        <v/>
      </c>
      <c r="N7938" s="14" t="n">
        <v>0.15</v>
      </c>
      <c r="O7938" s="15">
        <f>K7938*N7938</f>
        <v/>
      </c>
      <c r="P7938">
        <f>IF(E7938=0,0.3,IF(D7938=1,IF(C7938&gt;=Params!$B$13-3,IF(C7938&lt;Params!$B$13,Params!$B$20,0.3),0.3),IF(C7938&gt;=Params!$B$15-3,IF(C7938&lt;Params!$B$15,Params!$B$21,0.3),0.3)))</f>
        <v/>
      </c>
    </row>
    <row r="7939" ht="15" customHeight="1" s="1">
      <c r="A7939" s="9" t="n">
        <v>7936</v>
      </c>
      <c r="B7939" s="6" t="inlineStr">
        <is>
          <t>27/11</t>
        </is>
      </c>
      <c r="C7939" s="6" t="n">
        <v>15</v>
      </c>
      <c r="D7939" s="6" t="n">
        <v>0</v>
      </c>
      <c r="E7939" s="10">
        <f>IF(D7939=1, IF(OR(C7939&lt;10, C7939&gt;=15),1,0), IF(OR(C7939&lt;7, C7939&gt;=18),1,0))</f>
        <v/>
      </c>
      <c r="F7939" s="11" t="n">
        <v>0</v>
      </c>
      <c r="G7939" s="12">
        <f>0.25*8</f>
        <v/>
      </c>
      <c r="H7939" s="12">
        <f>F7939-G7939</f>
        <v/>
      </c>
      <c r="I7939" s="10">
        <f>IF(E7939=0,"Fora",IF(E7938=0,"Carg xar",IF(H7939&lt;0,IF(M7939&lt;0.9,"Carg FV","Stby"),IF(M7939&gt;P7939,"V2H",IF(M7939&lt;0.9,"Carg xar","Stby")))))</f>
        <v/>
      </c>
      <c r="J7939" s="12">
        <f>IF(OR(I7939="Carg FV",I7939="Carg xar"),MIN(IF(I7939="Carg FV",ABS(H7939),7.4),7.4,MAX(0,(0.9-M7939)*40)*0.95),0)</f>
        <v/>
      </c>
      <c r="K7939" s="12">
        <f>IF(I7939="V2H",MIN(MAX(0,H7939),7.4,MAX(0,(M7939-P7939)*40)*0.95),0)</f>
        <v/>
      </c>
      <c r="L7939" s="12">
        <f>IF(E7939=0,0,MAX(0,H7939-K7939))</f>
        <v/>
      </c>
      <c r="M7939" s="13">
        <f>M7938+J7938/40-IF(I7938="V2H",K7938/(0.95*40),0)-IF(E7939=0,IF(E7938=1,IF(D7939=1,30,40)*0.18/(2*40),0),0)-IF(E7939=1,IF(E7938=0,IF(D7939=1,30,40)*0.18/(2*40),0),0)</f>
        <v/>
      </c>
      <c r="N7939" s="14" t="n">
        <v>0.15</v>
      </c>
      <c r="O7939" s="15">
        <f>K7939*N7939</f>
        <v/>
      </c>
      <c r="P7939">
        <f>IF(E7939=0,0.3,IF(D7939=1,IF(C7939&gt;=Params!$B$13-3,IF(C7939&lt;Params!$B$13,Params!$B$20,0.3),0.3),IF(C7939&gt;=Params!$B$15-3,IF(C7939&lt;Params!$B$15,Params!$B$21,0.3),0.3)))</f>
        <v/>
      </c>
    </row>
    <row r="7940" ht="15" customHeight="1" s="1">
      <c r="A7940" s="9" t="n">
        <v>7937</v>
      </c>
      <c r="B7940" s="6" t="inlineStr">
        <is>
          <t>27/11</t>
        </is>
      </c>
      <c r="C7940" s="6" t="n">
        <v>16</v>
      </c>
      <c r="D7940" s="6" t="n">
        <v>0</v>
      </c>
      <c r="E7940" s="10">
        <f>IF(D7940=1, IF(OR(C7940&lt;10, C7940&gt;=15),1,0), IF(OR(C7940&lt;7, C7940&gt;=18),1,0))</f>
        <v/>
      </c>
      <c r="F7940" s="11" t="n">
        <v>2.663</v>
      </c>
      <c r="G7940" s="12">
        <f>0.08*8</f>
        <v/>
      </c>
      <c r="H7940" s="12">
        <f>F7940-G7940</f>
        <v/>
      </c>
      <c r="I7940" s="10">
        <f>IF(E7940=0,"Fora",IF(E7939=0,"Carg xar",IF(H7940&lt;0,IF(M7940&lt;0.9,"Carg FV","Stby"),IF(M7940&gt;P7940,"V2H",IF(M7940&lt;0.9,"Carg xar","Stby")))))</f>
        <v/>
      </c>
      <c r="J7940" s="12">
        <f>IF(OR(I7940="Carg FV",I7940="Carg xar"),MIN(IF(I7940="Carg FV",ABS(H7940),7.4),7.4,MAX(0,(0.9-M7940)*40)*0.95),0)</f>
        <v/>
      </c>
      <c r="K7940" s="12">
        <f>IF(I7940="V2H",MIN(MAX(0,H7940),7.4,MAX(0,(M7940-P7940)*40)*0.95),0)</f>
        <v/>
      </c>
      <c r="L7940" s="12">
        <f>IF(E7940=0,0,MAX(0,H7940-K7940))</f>
        <v/>
      </c>
      <c r="M7940" s="13">
        <f>M7939+J7939/40-IF(I7939="V2H",K7939/(0.95*40),0)-IF(E7940=0,IF(E7939=1,IF(D7940=1,30,40)*0.18/(2*40),0),0)-IF(E7940=1,IF(E7939=0,IF(D7940=1,30,40)*0.18/(2*40),0),0)</f>
        <v/>
      </c>
      <c r="N7940" s="14" t="n">
        <v>0.15</v>
      </c>
      <c r="O7940" s="15">
        <f>K7940*N7940</f>
        <v/>
      </c>
      <c r="P7940">
        <f>IF(E7940=0,0.3,IF(D7940=1,IF(C7940&gt;=Params!$B$13-3,IF(C7940&lt;Params!$B$13,Params!$B$20,0.3),0.3),IF(C7940&gt;=Params!$B$15-3,IF(C7940&lt;Params!$B$15,Params!$B$21,0.3),0.3)))</f>
        <v/>
      </c>
    </row>
    <row r="7941" ht="15" customHeight="1" s="1">
      <c r="A7941" s="9" t="n">
        <v>7938</v>
      </c>
      <c r="B7941" s="6" t="inlineStr">
        <is>
          <t>27/11</t>
        </is>
      </c>
      <c r="C7941" s="6" t="n">
        <v>17</v>
      </c>
      <c r="D7941" s="6" t="n">
        <v>0</v>
      </c>
      <c r="E7941" s="10">
        <f>IF(D7941=1, IF(OR(C7941&lt;10, C7941&gt;=15),1,0), IF(OR(C7941&lt;7, C7941&gt;=18),1,0))</f>
        <v/>
      </c>
      <c r="F7941" s="11" t="n">
        <v>2.423</v>
      </c>
      <c r="G7941" s="12">
        <f>0*8</f>
        <v/>
      </c>
      <c r="H7941" s="12">
        <f>F7941-G7941</f>
        <v/>
      </c>
      <c r="I7941" s="10">
        <f>IF(E7941=0,"Fora",IF(E7940=0,"Carg xar",IF(H7941&lt;0,IF(M7941&lt;0.9,"Carg FV","Stby"),IF(M7941&gt;P7941,"V2H",IF(M7941&lt;0.9,"Carg xar","Stby")))))</f>
        <v/>
      </c>
      <c r="J7941" s="12">
        <f>IF(OR(I7941="Carg FV",I7941="Carg xar"),MIN(IF(I7941="Carg FV",ABS(H7941),7.4),7.4,MAX(0,(0.9-M7941)*40)*0.95),0)</f>
        <v/>
      </c>
      <c r="K7941" s="12">
        <f>IF(I7941="V2H",MIN(MAX(0,H7941),7.4,MAX(0,(M7941-P7941)*40)*0.95),0)</f>
        <v/>
      </c>
      <c r="L7941" s="12">
        <f>IF(E7941=0,0,MAX(0,H7941-K7941))</f>
        <v/>
      </c>
      <c r="M7941" s="13">
        <f>M7940+J7940/40-IF(I7940="V2H",K7940/(0.95*40),0)-IF(E7941=0,IF(E7940=1,IF(D7941=1,30,40)*0.18/(2*40),0),0)-IF(E7941=1,IF(E7940=0,IF(D7941=1,30,40)*0.18/(2*40),0),0)</f>
        <v/>
      </c>
      <c r="N7941" s="14" t="n">
        <v>0.15</v>
      </c>
      <c r="O7941" s="15">
        <f>K7941*N7941</f>
        <v/>
      </c>
      <c r="P7941">
        <f>IF(E7941=0,0.3,IF(D7941=1,IF(C7941&gt;=Params!$B$13-3,IF(C7941&lt;Params!$B$13,Params!$B$20,0.3),0.3),IF(C7941&gt;=Params!$B$15-3,IF(C7941&lt;Params!$B$15,Params!$B$21,0.3),0.3)))</f>
        <v/>
      </c>
    </row>
    <row r="7942" ht="15" customHeight="1" s="1">
      <c r="A7942" s="9" t="n">
        <v>7939</v>
      </c>
      <c r="B7942" s="6" t="inlineStr">
        <is>
          <t>27/11</t>
        </is>
      </c>
      <c r="C7942" s="6" t="n">
        <v>18</v>
      </c>
      <c r="D7942" s="6" t="n">
        <v>0</v>
      </c>
      <c r="E7942" s="10">
        <f>IF(D7942=1, IF(OR(C7942&lt;10, C7942&gt;=15),1,0), IF(OR(C7942&lt;7, C7942&gt;=18),1,0))</f>
        <v/>
      </c>
      <c r="F7942" s="11" t="n">
        <v>2.306</v>
      </c>
      <c r="G7942" s="12">
        <f>0*8</f>
        <v/>
      </c>
      <c r="H7942" s="12">
        <f>F7942-G7942</f>
        <v/>
      </c>
      <c r="I7942" s="10">
        <f>IF(E7942=0,"Fora",IF(E7941=0,"Carg xar",IF(H7942&lt;0,IF(M7942&lt;0.9,"Carg FV","Stby"),IF(M7942&gt;P7942,"V2H",IF(M7942&lt;0.9,"Carg xar","Stby")))))</f>
        <v/>
      </c>
      <c r="J7942" s="12">
        <f>IF(OR(I7942="Carg FV",I7942="Carg xar"),MIN(IF(I7942="Carg FV",ABS(H7942),7.4),7.4,MAX(0,(0.9-M7942)*40)*0.95),0)</f>
        <v/>
      </c>
      <c r="K7942" s="12">
        <f>IF(I7942="V2H",MIN(MAX(0,H7942),7.4,MAX(0,(M7942-P7942)*40)*0.95),0)</f>
        <v/>
      </c>
      <c r="L7942" s="12">
        <f>IF(E7942=0,0,MAX(0,H7942-K7942))</f>
        <v/>
      </c>
      <c r="M7942" s="13">
        <f>M7941+J7941/40-IF(I7941="V2H",K7941/(0.95*40),0)-IF(E7942=0,IF(E7941=1,IF(D7942=1,30,40)*0.18/(2*40),0),0)-IF(E7942=1,IF(E7941=0,IF(D7942=1,30,40)*0.18/(2*40),0),0)</f>
        <v/>
      </c>
      <c r="N7942" s="14" t="n">
        <v>0.2</v>
      </c>
      <c r="O7942" s="15">
        <f>K7942*N7942</f>
        <v/>
      </c>
      <c r="P7942">
        <f>IF(E7942=0,0.3,IF(D7942=1,IF(C7942&gt;=Params!$B$13-3,IF(C7942&lt;Params!$B$13,Params!$B$20,0.3),0.3),IF(C7942&gt;=Params!$B$15-3,IF(C7942&lt;Params!$B$15,Params!$B$21,0.3),0.3)))</f>
        <v/>
      </c>
    </row>
    <row r="7943" ht="15" customHeight="1" s="1">
      <c r="A7943" s="9" t="n">
        <v>7940</v>
      </c>
      <c r="B7943" s="6" t="inlineStr">
        <is>
          <t>27/11</t>
        </is>
      </c>
      <c r="C7943" s="6" t="n">
        <v>19</v>
      </c>
      <c r="D7943" s="6" t="n">
        <v>0</v>
      </c>
      <c r="E7943" s="10">
        <f>IF(D7943=1, IF(OR(C7943&lt;10, C7943&gt;=15),1,0), IF(OR(C7943&lt;7, C7943&gt;=18),1,0))</f>
        <v/>
      </c>
      <c r="F7943" s="11" t="n">
        <v>1.74</v>
      </c>
      <c r="G7943" s="12">
        <f>0*8</f>
        <v/>
      </c>
      <c r="H7943" s="12">
        <f>F7943-G7943</f>
        <v/>
      </c>
      <c r="I7943" s="10">
        <f>IF(E7943=0,"Fora",IF(E7942=0,"Carg xar",IF(H7943&lt;0,IF(M7943&lt;0.9,"Carg FV","Stby"),IF(M7943&gt;P7943,"V2H",IF(M7943&lt;0.9,"Carg xar","Stby")))))</f>
        <v/>
      </c>
      <c r="J7943" s="12">
        <f>IF(OR(I7943="Carg FV",I7943="Carg xar"),MIN(IF(I7943="Carg FV",ABS(H7943),7.4),7.4,MAX(0,(0.9-M7943)*40)*0.95),0)</f>
        <v/>
      </c>
      <c r="K7943" s="12">
        <f>IF(I7943="V2H",MIN(MAX(0,H7943),7.4,MAX(0,(M7943-P7943)*40)*0.95),0)</f>
        <v/>
      </c>
      <c r="L7943" s="12">
        <f>IF(E7943=0,0,MAX(0,H7943-K7943))</f>
        <v/>
      </c>
      <c r="M7943" s="13">
        <f>M7942+J7942/40-IF(I7942="V2H",K7942/(0.95*40),0)-IF(E7943=0,IF(E7942=1,IF(D7943=1,30,40)*0.18/(2*40),0),0)-IF(E7943=1,IF(E7942=0,IF(D7943=1,30,40)*0.18/(2*40),0),0)</f>
        <v/>
      </c>
      <c r="N7943" s="14" t="n">
        <v>0.2</v>
      </c>
      <c r="O7943" s="15">
        <f>K7943*N7943</f>
        <v/>
      </c>
      <c r="P7943">
        <f>IF(E7943=0,0.3,IF(D7943=1,IF(C7943&gt;=Params!$B$13-3,IF(C7943&lt;Params!$B$13,Params!$B$20,0.3),0.3),IF(C7943&gt;=Params!$B$15-3,IF(C7943&lt;Params!$B$15,Params!$B$21,0.3),0.3)))</f>
        <v/>
      </c>
    </row>
    <row r="7944" ht="15" customHeight="1" s="1">
      <c r="A7944" s="9" t="n">
        <v>7941</v>
      </c>
      <c r="B7944" s="6" t="inlineStr">
        <is>
          <t>27/11</t>
        </is>
      </c>
      <c r="C7944" s="6" t="n">
        <v>20</v>
      </c>
      <c r="D7944" s="6" t="n">
        <v>0</v>
      </c>
      <c r="E7944" s="10">
        <f>IF(D7944=1, IF(OR(C7944&lt;10, C7944&gt;=15),1,0), IF(OR(C7944&lt;7, C7944&gt;=18),1,0))</f>
        <v/>
      </c>
      <c r="F7944" s="11" t="n">
        <v>2.23</v>
      </c>
      <c r="G7944" s="12">
        <f>0*8</f>
        <v/>
      </c>
      <c r="H7944" s="12">
        <f>F7944-G7944</f>
        <v/>
      </c>
      <c r="I7944" s="10">
        <f>IF(E7944=0,"Fora",IF(E7943=0,"Carg xar",IF(H7944&lt;0,IF(M7944&lt;0.9,"Carg FV","Stby"),IF(M7944&gt;P7944,"V2H",IF(M7944&lt;0.9,"Carg xar","Stby")))))</f>
        <v/>
      </c>
      <c r="J7944" s="12">
        <f>IF(OR(I7944="Carg FV",I7944="Carg xar"),MIN(IF(I7944="Carg FV",ABS(H7944),7.4),7.4,MAX(0,(0.9-M7944)*40)*0.95),0)</f>
        <v/>
      </c>
      <c r="K7944" s="12">
        <f>IF(I7944="V2H",MIN(MAX(0,H7944),7.4,MAX(0,(M7944-P7944)*40)*0.95),0)</f>
        <v/>
      </c>
      <c r="L7944" s="12">
        <f>IF(E7944=0,0,MAX(0,H7944-K7944))</f>
        <v/>
      </c>
      <c r="M7944" s="13">
        <f>M7943+J7943/40-IF(I7943="V2H",K7943/(0.95*40),0)-IF(E7944=0,IF(E7943=1,IF(D7944=1,30,40)*0.18/(2*40),0),0)-IF(E7944=1,IF(E7943=0,IF(D7944=1,30,40)*0.18/(2*40),0),0)</f>
        <v/>
      </c>
      <c r="N7944" s="14" t="n">
        <v>0.2</v>
      </c>
      <c r="O7944" s="15">
        <f>K7944*N7944</f>
        <v/>
      </c>
      <c r="P7944">
        <f>IF(E7944=0,0.3,IF(D7944=1,IF(C7944&gt;=Params!$B$13-3,IF(C7944&lt;Params!$B$13,Params!$B$20,0.3),0.3),IF(C7944&gt;=Params!$B$15-3,IF(C7944&lt;Params!$B$15,Params!$B$21,0.3),0.3)))</f>
        <v/>
      </c>
    </row>
    <row r="7945" ht="15" customHeight="1" s="1">
      <c r="A7945" s="9" t="n">
        <v>7942</v>
      </c>
      <c r="B7945" s="6" t="inlineStr">
        <is>
          <t>27/11</t>
        </is>
      </c>
      <c r="C7945" s="6" t="n">
        <v>21</v>
      </c>
      <c r="D7945" s="6" t="n">
        <v>0</v>
      </c>
      <c r="E7945" s="10">
        <f>IF(D7945=1, IF(OR(C7945&lt;10, C7945&gt;=15),1,0), IF(OR(C7945&lt;7, C7945&gt;=18),1,0))</f>
        <v/>
      </c>
      <c r="F7945" s="11" t="n">
        <v>2.923</v>
      </c>
      <c r="G7945" s="12">
        <f>0*8</f>
        <v/>
      </c>
      <c r="H7945" s="12">
        <f>F7945-G7945</f>
        <v/>
      </c>
      <c r="I7945" s="10">
        <f>IF(E7945=0,"Fora",IF(E7944=0,"Carg xar",IF(H7945&lt;0,IF(M7945&lt;0.9,"Carg FV","Stby"),IF(M7945&gt;P7945,"V2H",IF(M7945&lt;0.9,"Carg xar","Stby")))))</f>
        <v/>
      </c>
      <c r="J7945" s="12">
        <f>IF(OR(I7945="Carg FV",I7945="Carg xar"),MIN(IF(I7945="Carg FV",ABS(H7945),7.4),7.4,MAX(0,(0.9-M7945)*40)*0.95),0)</f>
        <v/>
      </c>
      <c r="K7945" s="12">
        <f>IF(I7945="V2H",MIN(MAX(0,H7945),7.4,MAX(0,(M7945-P7945)*40)*0.95),0)</f>
        <v/>
      </c>
      <c r="L7945" s="12">
        <f>IF(E7945=0,0,MAX(0,H7945-K7945))</f>
        <v/>
      </c>
      <c r="M7945" s="13">
        <f>M7944+J7944/40-IF(I7944="V2H",K7944/(0.95*40),0)-IF(E7945=0,IF(E7944=1,IF(D7945=1,30,40)*0.18/(2*40),0),0)-IF(E7945=1,IF(E7944=0,IF(D7945=1,30,40)*0.18/(2*40),0),0)</f>
        <v/>
      </c>
      <c r="N7945" s="14" t="n">
        <v>0.2</v>
      </c>
      <c r="O7945" s="15">
        <f>K7945*N7945</f>
        <v/>
      </c>
      <c r="P7945">
        <f>IF(E7945=0,0.3,IF(D7945=1,IF(C7945&gt;=Params!$B$13-3,IF(C7945&lt;Params!$B$13,Params!$B$20,0.3),0.3),IF(C7945&gt;=Params!$B$15-3,IF(C7945&lt;Params!$B$15,Params!$B$21,0.3),0.3)))</f>
        <v/>
      </c>
    </row>
    <row r="7946" ht="15" customHeight="1" s="1">
      <c r="A7946" s="9" t="n">
        <v>7943</v>
      </c>
      <c r="B7946" s="6" t="inlineStr">
        <is>
          <t>27/11</t>
        </is>
      </c>
      <c r="C7946" s="6" t="n">
        <v>22</v>
      </c>
      <c r="D7946" s="6" t="n">
        <v>0</v>
      </c>
      <c r="E7946" s="10">
        <f>IF(D7946=1, IF(OR(C7946&lt;10, C7946&gt;=15),1,0), IF(OR(C7946&lt;7, C7946&gt;=18),1,0))</f>
        <v/>
      </c>
      <c r="F7946" s="11" t="n">
        <v>2.252</v>
      </c>
      <c r="G7946" s="12">
        <f>0*8</f>
        <v/>
      </c>
      <c r="H7946" s="12">
        <f>F7946-G7946</f>
        <v/>
      </c>
      <c r="I7946" s="10">
        <f>IF(E7946=0,"Fora",IF(E7945=0,"Carg xar",IF(H7946&lt;0,IF(M7946&lt;0.9,"Carg FV","Stby"),IF(M7946&gt;P7946,"V2H",IF(M7946&lt;0.9,"Carg xar","Stby")))))</f>
        <v/>
      </c>
      <c r="J7946" s="12">
        <f>IF(OR(I7946="Carg FV",I7946="Carg xar"),MIN(IF(I7946="Carg FV",ABS(H7946),7.4),7.4,MAX(0,(0.9-M7946)*40)*0.95),0)</f>
        <v/>
      </c>
      <c r="K7946" s="12">
        <f>IF(I7946="V2H",MIN(MAX(0,H7946),7.4,MAX(0,(M7946-P7946)*40)*0.95),0)</f>
        <v/>
      </c>
      <c r="L7946" s="12">
        <f>IF(E7946=0,0,MAX(0,H7946-K7946))</f>
        <v/>
      </c>
      <c r="M7946" s="13">
        <f>M7945+J7945/40-IF(I7945="V2H",K7945/(0.95*40),0)-IF(E7946=0,IF(E7945=1,IF(D7946=1,30,40)*0.18/(2*40),0),0)-IF(E7946=1,IF(E7945=0,IF(D7946=1,30,40)*0.18/(2*40),0),0)</f>
        <v/>
      </c>
      <c r="N7946" s="14" t="n">
        <v>0.15</v>
      </c>
      <c r="O7946" s="15">
        <f>K7946*N7946</f>
        <v/>
      </c>
      <c r="P7946">
        <f>IF(E7946=0,0.3,IF(D7946=1,IF(C7946&gt;=Params!$B$13-3,IF(C7946&lt;Params!$B$13,Params!$B$20,0.3),0.3),IF(C7946&gt;=Params!$B$15-3,IF(C7946&lt;Params!$B$15,Params!$B$21,0.3),0.3)))</f>
        <v/>
      </c>
    </row>
    <row r="7947" ht="15" customHeight="1" s="1">
      <c r="A7947" s="9" t="n">
        <v>7944</v>
      </c>
      <c r="B7947" s="6" t="inlineStr">
        <is>
          <t>27/11</t>
        </is>
      </c>
      <c r="C7947" s="6" t="n">
        <v>23</v>
      </c>
      <c r="D7947" s="6" t="n">
        <v>0</v>
      </c>
      <c r="E7947" s="10">
        <f>IF(D7947=1, IF(OR(C7947&lt;10, C7947&gt;=15),1,0), IF(OR(C7947&lt;7, C7947&gt;=18),1,0))</f>
        <v/>
      </c>
      <c r="F7947" s="11" t="n">
        <v>2.004</v>
      </c>
      <c r="G7947" s="12">
        <f>0*8</f>
        <v/>
      </c>
      <c r="H7947" s="12">
        <f>F7947-G7947</f>
        <v/>
      </c>
      <c r="I7947" s="10">
        <f>IF(E7947=0,"Fora",IF(E7946=0,"Carg xar",IF(H7947&lt;0,IF(M7947&lt;0.9,"Carg FV","Stby"),IF(M7947&gt;P7947,"V2H",IF(M7947&lt;0.9,"Carg xar","Stby")))))</f>
        <v/>
      </c>
      <c r="J7947" s="12">
        <f>IF(OR(I7947="Carg FV",I7947="Carg xar"),MIN(IF(I7947="Carg FV",ABS(H7947),7.4),7.4,MAX(0,(0.9-M7947)*40)*0.95),0)</f>
        <v/>
      </c>
      <c r="K7947" s="12">
        <f>IF(I7947="V2H",MIN(MAX(0,H7947),7.4,MAX(0,(M7947-P7947)*40)*0.95),0)</f>
        <v/>
      </c>
      <c r="L7947" s="12">
        <f>IF(E7947=0,0,MAX(0,H7947-K7947))</f>
        <v/>
      </c>
      <c r="M7947" s="13">
        <f>M7946+J7946/40-IF(I7946="V2H",K7946/(0.95*40),0)-IF(E7947=0,IF(E7946=1,IF(D7947=1,30,40)*0.18/(2*40),0),0)-IF(E7947=1,IF(E7946=0,IF(D7947=1,30,40)*0.18/(2*40),0),0)</f>
        <v/>
      </c>
      <c r="N7947" s="14" t="n">
        <v>0.15</v>
      </c>
      <c r="O7947" s="15">
        <f>K7947*N7947</f>
        <v/>
      </c>
      <c r="P7947">
        <f>IF(E7947=0,0.3,IF(D7947=1,IF(C7947&gt;=Params!$B$13-3,IF(C7947&lt;Params!$B$13,Params!$B$20,0.3),0.3),IF(C7947&gt;=Params!$B$15-3,IF(C7947&lt;Params!$B$15,Params!$B$21,0.3),0.3)))</f>
        <v/>
      </c>
    </row>
    <row r="7948" ht="15" customHeight="1" s="1">
      <c r="A7948" s="9" t="n">
        <v>7945</v>
      </c>
      <c r="B7948" s="6" t="inlineStr">
        <is>
          <t>28/11</t>
        </is>
      </c>
      <c r="C7948" s="6" t="n">
        <v>0</v>
      </c>
      <c r="D7948" s="6" t="n">
        <v>0</v>
      </c>
      <c r="E7948" s="10">
        <f>IF(D7948=1, IF(OR(C7948&lt;10, C7948&gt;=15),1,0), IF(OR(C7948&lt;7, C7948&gt;=18),1,0))</f>
        <v/>
      </c>
      <c r="F7948" s="11" t="n">
        <v>2.112</v>
      </c>
      <c r="G7948" s="12">
        <f>0*8</f>
        <v/>
      </c>
      <c r="H7948" s="12">
        <f>F7948-G7948</f>
        <v/>
      </c>
      <c r="I7948" s="10">
        <f>IF(E7948=0,"Fora",IF(E7947=0,"Carg xar",IF(H7948&lt;0,IF(M7948&lt;0.9,"Carg FV","Stby"),IF(M7948&gt;P7948,"V2H",IF(M7948&lt;0.9,"Carg xar","Stby")))))</f>
        <v/>
      </c>
      <c r="J7948" s="12">
        <f>IF(OR(I7948="Carg FV",I7948="Carg xar"),MIN(IF(I7948="Carg FV",ABS(H7948),7.4),7.4,MAX(0,(0.9-M7948)*40)*0.95),0)</f>
        <v/>
      </c>
      <c r="K7948" s="12">
        <f>IF(I7948="V2H",MIN(MAX(0,H7948),7.4,MAX(0,(M7948-P7948)*40)*0.95),0)</f>
        <v/>
      </c>
      <c r="L7948" s="12">
        <f>IF(E7948=0,0,MAX(0,H7948-K7948))</f>
        <v/>
      </c>
      <c r="M7948" s="13">
        <f>M7947+J7947/40-IF(I7947="V2H",K7947/(0.95*40),0)-IF(E7948=0,IF(E7947=1,IF(D7948=1,30,40)*0.18/(2*40),0),0)-IF(E7948=1,IF(E7947=0,IF(D7948=1,30,40)*0.18/(2*40),0),0)</f>
        <v/>
      </c>
      <c r="N7948" s="14" t="n">
        <v>0.09</v>
      </c>
      <c r="O7948" s="15">
        <f>K7948*N7948</f>
        <v/>
      </c>
      <c r="P7948">
        <f>IF(E7948=0,0.3,IF(D7948=1,IF(C7948&gt;=Params!$B$13-3,IF(C7948&lt;Params!$B$13,Params!$B$20,0.3),0.3),IF(C7948&gt;=Params!$B$15-3,IF(C7948&lt;Params!$B$15,Params!$B$21,0.3),0.3)))</f>
        <v/>
      </c>
    </row>
    <row r="7949" ht="15" customHeight="1" s="1">
      <c r="A7949" s="9" t="n">
        <v>7946</v>
      </c>
      <c r="B7949" s="6" t="inlineStr">
        <is>
          <t>28/11</t>
        </is>
      </c>
      <c r="C7949" s="6" t="n">
        <v>1</v>
      </c>
      <c r="D7949" s="6" t="n">
        <v>0</v>
      </c>
      <c r="E7949" s="10">
        <f>IF(D7949=1, IF(OR(C7949&lt;10, C7949&gt;=15),1,0), IF(OR(C7949&lt;7, C7949&gt;=18),1,0))</f>
        <v/>
      </c>
      <c r="F7949" s="11" t="n">
        <v>2.156</v>
      </c>
      <c r="G7949" s="12">
        <f>0*8</f>
        <v/>
      </c>
      <c r="H7949" s="12">
        <f>F7949-G7949</f>
        <v/>
      </c>
      <c r="I7949" s="10">
        <f>IF(E7949=0,"Fora",IF(E7948=0,"Carg xar",IF(H7949&lt;0,IF(M7949&lt;0.9,"Carg FV","Stby"),IF(M7949&gt;P7949,"V2H",IF(M7949&lt;0.9,"Carg xar","Stby")))))</f>
        <v/>
      </c>
      <c r="J7949" s="12">
        <f>IF(OR(I7949="Carg FV",I7949="Carg xar"),MIN(IF(I7949="Carg FV",ABS(H7949),7.4),7.4,MAX(0,(0.9-M7949)*40)*0.95),0)</f>
        <v/>
      </c>
      <c r="K7949" s="12">
        <f>IF(I7949="V2H",MIN(MAX(0,H7949),7.4,MAX(0,(M7949-P7949)*40)*0.95),0)</f>
        <v/>
      </c>
      <c r="L7949" s="12">
        <f>IF(E7949=0,0,MAX(0,H7949-K7949))</f>
        <v/>
      </c>
      <c r="M7949" s="13">
        <f>M7948+J7948/40-IF(I7948="V2H",K7948/(0.95*40),0)-IF(E7949=0,IF(E7948=1,IF(D7949=1,30,40)*0.18/(2*40),0),0)-IF(E7949=1,IF(E7948=0,IF(D7949=1,30,40)*0.18/(2*40),0),0)</f>
        <v/>
      </c>
      <c r="N7949" s="14" t="n">
        <v>0.09</v>
      </c>
      <c r="O7949" s="15">
        <f>K7949*N7949</f>
        <v/>
      </c>
      <c r="P7949">
        <f>IF(E7949=0,0.3,IF(D7949=1,IF(C7949&gt;=Params!$B$13-3,IF(C7949&lt;Params!$B$13,Params!$B$20,0.3),0.3),IF(C7949&gt;=Params!$B$15-3,IF(C7949&lt;Params!$B$15,Params!$B$21,0.3),0.3)))</f>
        <v/>
      </c>
    </row>
    <row r="7950" ht="15" customHeight="1" s="1">
      <c r="A7950" s="9" t="n">
        <v>7947</v>
      </c>
      <c r="B7950" s="6" t="inlineStr">
        <is>
          <t>28/11</t>
        </is>
      </c>
      <c r="C7950" s="6" t="n">
        <v>2</v>
      </c>
      <c r="D7950" s="6" t="n">
        <v>0</v>
      </c>
      <c r="E7950" s="10">
        <f>IF(D7950=1, IF(OR(C7950&lt;10, C7950&gt;=15),1,0), IF(OR(C7950&lt;7, C7950&gt;=18),1,0))</f>
        <v/>
      </c>
      <c r="F7950" s="11" t="n">
        <v>2.28</v>
      </c>
      <c r="G7950" s="12">
        <f>0*8</f>
        <v/>
      </c>
      <c r="H7950" s="12">
        <f>F7950-G7950</f>
        <v/>
      </c>
      <c r="I7950" s="10">
        <f>IF(E7950=0,"Fora",IF(E7949=0,"Carg xar",IF(H7950&lt;0,IF(M7950&lt;0.9,"Carg FV","Stby"),IF(M7950&gt;P7950,"V2H",IF(M7950&lt;0.9,"Carg xar","Stby")))))</f>
        <v/>
      </c>
      <c r="J7950" s="12">
        <f>IF(OR(I7950="Carg FV",I7950="Carg xar"),MIN(IF(I7950="Carg FV",ABS(H7950),7.4),7.4,MAX(0,(0.9-M7950)*40)*0.95),0)</f>
        <v/>
      </c>
      <c r="K7950" s="12">
        <f>IF(I7950="V2H",MIN(MAX(0,H7950),7.4,MAX(0,(M7950-P7950)*40)*0.95),0)</f>
        <v/>
      </c>
      <c r="L7950" s="12">
        <f>IF(E7950=0,0,MAX(0,H7950-K7950))</f>
        <v/>
      </c>
      <c r="M7950" s="13">
        <f>M7949+J7949/40-IF(I7949="V2H",K7949/(0.95*40),0)-IF(E7950=0,IF(E7949=1,IF(D7950=1,30,40)*0.18/(2*40),0),0)-IF(E7950=1,IF(E7949=0,IF(D7950=1,30,40)*0.18/(2*40),0),0)</f>
        <v/>
      </c>
      <c r="N7950" s="14" t="n">
        <v>0.09</v>
      </c>
      <c r="O7950" s="15">
        <f>K7950*N7950</f>
        <v/>
      </c>
      <c r="P7950">
        <f>IF(E7950=0,0.3,IF(D7950=1,IF(C7950&gt;=Params!$B$13-3,IF(C7950&lt;Params!$B$13,Params!$B$20,0.3),0.3),IF(C7950&gt;=Params!$B$15-3,IF(C7950&lt;Params!$B$15,Params!$B$21,0.3),0.3)))</f>
        <v/>
      </c>
    </row>
    <row r="7951" ht="15" customHeight="1" s="1">
      <c r="A7951" s="9" t="n">
        <v>7948</v>
      </c>
      <c r="B7951" s="6" t="inlineStr">
        <is>
          <t>28/11</t>
        </is>
      </c>
      <c r="C7951" s="6" t="n">
        <v>3</v>
      </c>
      <c r="D7951" s="6" t="n">
        <v>0</v>
      </c>
      <c r="E7951" s="10">
        <f>IF(D7951=1, IF(OR(C7951&lt;10, C7951&gt;=15),1,0), IF(OR(C7951&lt;7, C7951&gt;=18),1,0))</f>
        <v/>
      </c>
      <c r="F7951" s="11" t="n">
        <v>4.924</v>
      </c>
      <c r="G7951" s="12">
        <f>0*8</f>
        <v/>
      </c>
      <c r="H7951" s="12">
        <f>F7951-G7951</f>
        <v/>
      </c>
      <c r="I7951" s="10">
        <f>IF(E7951=0,"Fora",IF(E7950=0,"Carg xar",IF(H7951&lt;0,IF(M7951&lt;0.9,"Carg FV","Stby"),IF(M7951&gt;P7951,"V2H",IF(M7951&lt;0.9,"Carg xar","Stby")))))</f>
        <v/>
      </c>
      <c r="J7951" s="12">
        <f>IF(OR(I7951="Carg FV",I7951="Carg xar"),MIN(IF(I7951="Carg FV",ABS(H7951),7.4),7.4,MAX(0,(0.9-M7951)*40)*0.95),0)</f>
        <v/>
      </c>
      <c r="K7951" s="12">
        <f>IF(I7951="V2H",MIN(MAX(0,H7951),7.4,MAX(0,(M7951-P7951)*40)*0.95),0)</f>
        <v/>
      </c>
      <c r="L7951" s="12">
        <f>IF(E7951=0,0,MAX(0,H7951-K7951))</f>
        <v/>
      </c>
      <c r="M7951" s="13">
        <f>M7950+J7950/40-IF(I7950="V2H",K7950/(0.95*40),0)-IF(E7951=0,IF(E7950=1,IF(D7951=1,30,40)*0.18/(2*40),0),0)-IF(E7951=1,IF(E7950=0,IF(D7951=1,30,40)*0.18/(2*40),0),0)</f>
        <v/>
      </c>
      <c r="N7951" s="14" t="n">
        <v>0.09</v>
      </c>
      <c r="O7951" s="15">
        <f>K7951*N7951</f>
        <v/>
      </c>
      <c r="P7951">
        <f>IF(E7951=0,0.3,IF(D7951=1,IF(C7951&gt;=Params!$B$13-3,IF(C7951&lt;Params!$B$13,Params!$B$20,0.3),0.3),IF(C7951&gt;=Params!$B$15-3,IF(C7951&lt;Params!$B$15,Params!$B$21,0.3),0.3)))</f>
        <v/>
      </c>
    </row>
    <row r="7952" ht="15" customHeight="1" s="1">
      <c r="A7952" s="9" t="n">
        <v>7949</v>
      </c>
      <c r="B7952" s="6" t="inlineStr">
        <is>
          <t>28/11</t>
        </is>
      </c>
      <c r="C7952" s="6" t="n">
        <v>4</v>
      </c>
      <c r="D7952" s="6" t="n">
        <v>0</v>
      </c>
      <c r="E7952" s="10">
        <f>IF(D7952=1, IF(OR(C7952&lt;10, C7952&gt;=15),1,0), IF(OR(C7952&lt;7, C7952&gt;=18),1,0))</f>
        <v/>
      </c>
      <c r="F7952" s="11" t="n">
        <v>4.559</v>
      </c>
      <c r="G7952" s="12">
        <f>0*8</f>
        <v/>
      </c>
      <c r="H7952" s="12">
        <f>F7952-G7952</f>
        <v/>
      </c>
      <c r="I7952" s="10">
        <f>IF(E7952=0,"Fora",IF(E7951=0,"Carg xar",IF(H7952&lt;0,IF(M7952&lt;0.9,"Carg FV","Stby"),IF(M7952&gt;P7952,"V2H",IF(M7952&lt;0.9,"Carg xar","Stby")))))</f>
        <v/>
      </c>
      <c r="J7952" s="12">
        <f>IF(OR(I7952="Carg FV",I7952="Carg xar"),MIN(IF(I7952="Carg FV",ABS(H7952),7.4),7.4,MAX(0,(0.9-M7952)*40)*0.95),0)</f>
        <v/>
      </c>
      <c r="K7952" s="12">
        <f>IF(I7952="V2H",MIN(MAX(0,H7952),7.4,MAX(0,(M7952-P7952)*40)*0.95),0)</f>
        <v/>
      </c>
      <c r="L7952" s="12">
        <f>IF(E7952=0,0,MAX(0,H7952-K7952))</f>
        <v/>
      </c>
      <c r="M7952" s="13">
        <f>M7951+J7951/40-IF(I7951="V2H",K7951/(0.95*40),0)-IF(E7952=0,IF(E7951=1,IF(D7952=1,30,40)*0.18/(2*40),0),0)-IF(E7952=1,IF(E7951=0,IF(D7952=1,30,40)*0.18/(2*40),0),0)</f>
        <v/>
      </c>
      <c r="N7952" s="14" t="n">
        <v>0.09</v>
      </c>
      <c r="O7952" s="15">
        <f>K7952*N7952</f>
        <v/>
      </c>
      <c r="P7952">
        <f>IF(E7952=0,0.3,IF(D7952=1,IF(C7952&gt;=Params!$B$13-3,IF(C7952&lt;Params!$B$13,Params!$B$20,0.3),0.3),IF(C7952&gt;=Params!$B$15-3,IF(C7952&lt;Params!$B$15,Params!$B$21,0.3),0.3)))</f>
        <v/>
      </c>
    </row>
    <row r="7953" ht="15" customHeight="1" s="1">
      <c r="A7953" s="9" t="n">
        <v>7950</v>
      </c>
      <c r="B7953" s="6" t="inlineStr">
        <is>
          <t>28/11</t>
        </is>
      </c>
      <c r="C7953" s="6" t="n">
        <v>5</v>
      </c>
      <c r="D7953" s="6" t="n">
        <v>0</v>
      </c>
      <c r="E7953" s="10">
        <f>IF(D7953=1, IF(OR(C7953&lt;10, C7953&gt;=15),1,0), IF(OR(C7953&lt;7, C7953&gt;=18),1,0))</f>
        <v/>
      </c>
      <c r="F7953" s="11" t="n">
        <v>4.18</v>
      </c>
      <c r="G7953" s="12">
        <f>0*8</f>
        <v/>
      </c>
      <c r="H7953" s="12">
        <f>F7953-G7953</f>
        <v/>
      </c>
      <c r="I7953" s="10">
        <f>IF(E7953=0,"Fora",IF(E7952=0,"Carg xar",IF(H7953&lt;0,IF(M7953&lt;0.9,"Carg FV","Stby"),IF(M7953&gt;P7953,"V2H",IF(M7953&lt;0.9,"Carg xar","Stby")))))</f>
        <v/>
      </c>
      <c r="J7953" s="12">
        <f>IF(OR(I7953="Carg FV",I7953="Carg xar"),MIN(IF(I7953="Carg FV",ABS(H7953),7.4),7.4,MAX(0,(0.9-M7953)*40)*0.95),0)</f>
        <v/>
      </c>
      <c r="K7953" s="12">
        <f>IF(I7953="V2H",MIN(MAX(0,H7953),7.4,MAX(0,(M7953-P7953)*40)*0.95),0)</f>
        <v/>
      </c>
      <c r="L7953" s="12">
        <f>IF(E7953=0,0,MAX(0,H7953-K7953))</f>
        <v/>
      </c>
      <c r="M7953" s="13">
        <f>M7952+J7952/40-IF(I7952="V2H",K7952/(0.95*40),0)-IF(E7953=0,IF(E7952=1,IF(D7953=1,30,40)*0.18/(2*40),0),0)-IF(E7953=1,IF(E7952=0,IF(D7953=1,30,40)*0.18/(2*40),0),0)</f>
        <v/>
      </c>
      <c r="N7953" s="14" t="n">
        <v>0.09</v>
      </c>
      <c r="O7953" s="15">
        <f>K7953*N7953</f>
        <v/>
      </c>
      <c r="P7953">
        <f>IF(E7953=0,0.3,IF(D7953=1,IF(C7953&gt;=Params!$B$13-3,IF(C7953&lt;Params!$B$13,Params!$B$20,0.3),0.3),IF(C7953&gt;=Params!$B$15-3,IF(C7953&lt;Params!$B$15,Params!$B$21,0.3),0.3)))</f>
        <v/>
      </c>
    </row>
    <row r="7954" ht="15" customHeight="1" s="1">
      <c r="A7954" s="9" t="n">
        <v>7951</v>
      </c>
      <c r="B7954" s="6" t="inlineStr">
        <is>
          <t>28/11</t>
        </is>
      </c>
      <c r="C7954" s="6" t="n">
        <v>6</v>
      </c>
      <c r="D7954" s="6" t="n">
        <v>0</v>
      </c>
      <c r="E7954" s="10">
        <f>IF(D7954=1, IF(OR(C7954&lt;10, C7954&gt;=15),1,0), IF(OR(C7954&lt;7, C7954&gt;=18),1,0))</f>
        <v/>
      </c>
      <c r="F7954" s="11" t="n">
        <v>3.906</v>
      </c>
      <c r="G7954" s="12">
        <f>0*8</f>
        <v/>
      </c>
      <c r="H7954" s="12">
        <f>F7954-G7954</f>
        <v/>
      </c>
      <c r="I7954" s="10">
        <f>IF(E7954=0,"Fora",IF(E7953=0,"Carg xar",IF(H7954&lt;0,IF(M7954&lt;0.9,"Carg FV","Stby"),IF(M7954&gt;P7954,"V2H",IF(M7954&lt;0.9,"Carg xar","Stby")))))</f>
        <v/>
      </c>
      <c r="J7954" s="12">
        <f>IF(OR(I7954="Carg FV",I7954="Carg xar"),MIN(IF(I7954="Carg FV",ABS(H7954),7.4),7.4,MAX(0,(0.9-M7954)*40)*0.95),0)</f>
        <v/>
      </c>
      <c r="K7954" s="12">
        <f>IF(I7954="V2H",MIN(MAX(0,H7954),7.4,MAX(0,(M7954-P7954)*40)*0.95),0)</f>
        <v/>
      </c>
      <c r="L7954" s="12">
        <f>IF(E7954=0,0,MAX(0,H7954-K7954))</f>
        <v/>
      </c>
      <c r="M7954" s="13">
        <f>M7953+J7953/40-IF(I7953="V2H",K7953/(0.95*40),0)-IF(E7954=0,IF(E7953=1,IF(D7954=1,30,40)*0.18/(2*40),0),0)-IF(E7954=1,IF(E7953=0,IF(D7954=1,30,40)*0.18/(2*40),0),0)</f>
        <v/>
      </c>
      <c r="N7954" s="14" t="n">
        <v>0.09</v>
      </c>
      <c r="O7954" s="15">
        <f>K7954*N7954</f>
        <v/>
      </c>
      <c r="P7954">
        <f>IF(E7954=0,0.3,IF(D7954=1,IF(C7954&gt;=Params!$B$13-3,IF(C7954&lt;Params!$B$13,Params!$B$20,0.3),0.3),IF(C7954&gt;=Params!$B$15-3,IF(C7954&lt;Params!$B$15,Params!$B$21,0.3),0.3)))</f>
        <v/>
      </c>
    </row>
    <row r="7955" ht="15" customHeight="1" s="1">
      <c r="A7955" s="9" t="n">
        <v>7952</v>
      </c>
      <c r="B7955" s="6" t="inlineStr">
        <is>
          <t>28/11</t>
        </is>
      </c>
      <c r="C7955" s="6" t="n">
        <v>7</v>
      </c>
      <c r="D7955" s="6" t="n">
        <v>0</v>
      </c>
      <c r="E7955" s="10">
        <f>IF(D7955=1, IF(OR(C7955&lt;10, C7955&gt;=15),1,0), IF(OR(C7955&lt;7, C7955&gt;=18),1,0))</f>
        <v/>
      </c>
      <c r="F7955" s="11" t="n">
        <v>5.008</v>
      </c>
      <c r="G7955" s="12">
        <f>0*8</f>
        <v/>
      </c>
      <c r="H7955" s="12">
        <f>F7955-G7955</f>
        <v/>
      </c>
      <c r="I7955" s="10">
        <f>IF(E7955=0,"Fora",IF(E7954=0,"Carg xar",IF(H7955&lt;0,IF(M7955&lt;0.9,"Carg FV","Stby"),IF(M7955&gt;P7955,"V2H",IF(M7955&lt;0.9,"Carg xar","Stby")))))</f>
        <v/>
      </c>
      <c r="J7955" s="12">
        <f>IF(OR(I7955="Carg FV",I7955="Carg xar"),MIN(IF(I7955="Carg FV",ABS(H7955),7.4),7.4,MAX(0,(0.9-M7955)*40)*0.95),0)</f>
        <v/>
      </c>
      <c r="K7955" s="12">
        <f>IF(I7955="V2H",MIN(MAX(0,H7955),7.4,MAX(0,(M7955-P7955)*40)*0.95),0)</f>
        <v/>
      </c>
      <c r="L7955" s="12">
        <f>IF(E7955=0,0,MAX(0,H7955-K7955))</f>
        <v/>
      </c>
      <c r="M7955" s="13">
        <f>M7954+J7954/40-IF(I7954="V2H",K7954/(0.95*40),0)-IF(E7955=0,IF(E7954=1,IF(D7955=1,30,40)*0.18/(2*40),0),0)-IF(E7955=1,IF(E7954=0,IF(D7955=1,30,40)*0.18/(2*40),0),0)</f>
        <v/>
      </c>
      <c r="N7955" s="14" t="n">
        <v>0.09</v>
      </c>
      <c r="O7955" s="15">
        <f>K7955*N7955</f>
        <v/>
      </c>
      <c r="P7955">
        <f>IF(E7955=0,0.3,IF(D7955=1,IF(C7955&gt;=Params!$B$13-3,IF(C7955&lt;Params!$B$13,Params!$B$20,0.3),0.3),IF(C7955&gt;=Params!$B$15-3,IF(C7955&lt;Params!$B$15,Params!$B$21,0.3),0.3)))</f>
        <v/>
      </c>
    </row>
    <row r="7956" ht="15" customHeight="1" s="1">
      <c r="A7956" s="9" t="n">
        <v>7953</v>
      </c>
      <c r="B7956" s="6" t="inlineStr">
        <is>
          <t>28/11</t>
        </is>
      </c>
      <c r="C7956" s="6" t="n">
        <v>8</v>
      </c>
      <c r="D7956" s="6" t="n">
        <v>0</v>
      </c>
      <c r="E7956" s="10">
        <f>IF(D7956=1, IF(OR(C7956&lt;10, C7956&gt;=15),1,0), IF(OR(C7956&lt;7, C7956&gt;=18),1,0))</f>
        <v/>
      </c>
      <c r="F7956" s="11" t="n">
        <v>3.995</v>
      </c>
      <c r="G7956" s="12">
        <f>0.08*8</f>
        <v/>
      </c>
      <c r="H7956" s="12">
        <f>F7956-G7956</f>
        <v/>
      </c>
      <c r="I7956" s="10">
        <f>IF(E7956=0,"Fora",IF(E7955=0,"Carg xar",IF(H7956&lt;0,IF(M7956&lt;0.9,"Carg FV","Stby"),IF(M7956&gt;P7956,"V2H",IF(M7956&lt;0.9,"Carg xar","Stby")))))</f>
        <v/>
      </c>
      <c r="J7956" s="12">
        <f>IF(OR(I7956="Carg FV",I7956="Carg xar"),MIN(IF(I7956="Carg FV",ABS(H7956),7.4),7.4,MAX(0,(0.9-M7956)*40)*0.95),0)</f>
        <v/>
      </c>
      <c r="K7956" s="12">
        <f>IF(I7956="V2H",MIN(MAX(0,H7956),7.4,MAX(0,(M7956-P7956)*40)*0.95),0)</f>
        <v/>
      </c>
      <c r="L7956" s="12">
        <f>IF(E7956=0,0,MAX(0,H7956-K7956))</f>
        <v/>
      </c>
      <c r="M7956" s="13">
        <f>M7955+J7955/40-IF(I7955="V2H",K7955/(0.95*40),0)-IF(E7956=0,IF(E7955=1,IF(D7956=1,30,40)*0.18/(2*40),0),0)-IF(E7956=1,IF(E7955=0,IF(D7956=1,30,40)*0.18/(2*40),0),0)</f>
        <v/>
      </c>
      <c r="N7956" s="14" t="n">
        <v>0.15</v>
      </c>
      <c r="O7956" s="15">
        <f>K7956*N7956</f>
        <v/>
      </c>
      <c r="P7956">
        <f>IF(E7956=0,0.3,IF(D7956=1,IF(C7956&gt;=Params!$B$13-3,IF(C7956&lt;Params!$B$13,Params!$B$20,0.3),0.3),IF(C7956&gt;=Params!$B$15-3,IF(C7956&lt;Params!$B$15,Params!$B$21,0.3),0.3)))</f>
        <v/>
      </c>
    </row>
    <row r="7957" ht="15" customHeight="1" s="1">
      <c r="A7957" s="9" t="n">
        <v>7954</v>
      </c>
      <c r="B7957" s="6" t="inlineStr">
        <is>
          <t>28/11</t>
        </is>
      </c>
      <c r="C7957" s="6" t="n">
        <v>9</v>
      </c>
      <c r="D7957" s="6" t="n">
        <v>0</v>
      </c>
      <c r="E7957" s="10">
        <f>IF(D7957=1, IF(OR(C7957&lt;10, C7957&gt;=15),1,0), IF(OR(C7957&lt;7, C7957&gt;=18),1,0))</f>
        <v/>
      </c>
      <c r="F7957" s="11" t="n">
        <v>2.014</v>
      </c>
      <c r="G7957" s="12">
        <f>0.22*8</f>
        <v/>
      </c>
      <c r="H7957" s="12">
        <f>F7957-G7957</f>
        <v/>
      </c>
      <c r="I7957" s="10">
        <f>IF(E7957=0,"Fora",IF(E7956=0,"Carg xar",IF(H7957&lt;0,IF(M7957&lt;0.9,"Carg FV","Stby"),IF(M7957&gt;P7957,"V2H",IF(M7957&lt;0.9,"Carg xar","Stby")))))</f>
        <v/>
      </c>
      <c r="J7957" s="12">
        <f>IF(OR(I7957="Carg FV",I7957="Carg xar"),MIN(IF(I7957="Carg FV",ABS(H7957),7.4),7.4,MAX(0,(0.9-M7957)*40)*0.95),0)</f>
        <v/>
      </c>
      <c r="K7957" s="12">
        <f>IF(I7957="V2H",MIN(MAX(0,H7957),7.4,MAX(0,(M7957-P7957)*40)*0.95),0)</f>
        <v/>
      </c>
      <c r="L7957" s="12">
        <f>IF(E7957=0,0,MAX(0,H7957-K7957))</f>
        <v/>
      </c>
      <c r="M7957" s="13">
        <f>M7956+J7956/40-IF(I7956="V2H",K7956/(0.95*40),0)-IF(E7957=0,IF(E7956=1,IF(D7957=1,30,40)*0.18/(2*40),0),0)-IF(E7957=1,IF(E7956=0,IF(D7957=1,30,40)*0.18/(2*40),0),0)</f>
        <v/>
      </c>
      <c r="N7957" s="14" t="n">
        <v>0.15</v>
      </c>
      <c r="O7957" s="15">
        <f>K7957*N7957</f>
        <v/>
      </c>
      <c r="P7957">
        <f>IF(E7957=0,0.3,IF(D7957=1,IF(C7957&gt;=Params!$B$13-3,IF(C7957&lt;Params!$B$13,Params!$B$20,0.3),0.3),IF(C7957&gt;=Params!$B$15-3,IF(C7957&lt;Params!$B$15,Params!$B$21,0.3),0.3)))</f>
        <v/>
      </c>
    </row>
    <row r="7958" ht="15" customHeight="1" s="1">
      <c r="A7958" s="9" t="n">
        <v>7955</v>
      </c>
      <c r="B7958" s="6" t="inlineStr">
        <is>
          <t>28/11</t>
        </is>
      </c>
      <c r="C7958" s="6" t="n">
        <v>10</v>
      </c>
      <c r="D7958" s="6" t="n">
        <v>0</v>
      </c>
      <c r="E7958" s="10">
        <f>IF(D7958=1, IF(OR(C7958&lt;10, C7958&gt;=15),1,0), IF(OR(C7958&lt;7, C7958&gt;=18),1,0))</f>
        <v/>
      </c>
      <c r="F7958" s="11" t="n">
        <v>0.728</v>
      </c>
      <c r="G7958" s="12">
        <f>0.4*8</f>
        <v/>
      </c>
      <c r="H7958" s="12">
        <f>F7958-G7958</f>
        <v/>
      </c>
      <c r="I7958" s="10">
        <f>IF(E7958=0,"Fora",IF(E7957=0,"Carg xar",IF(H7958&lt;0,IF(M7958&lt;0.9,"Carg FV","Stby"),IF(M7958&gt;P7958,"V2H",IF(M7958&lt;0.9,"Carg xar","Stby")))))</f>
        <v/>
      </c>
      <c r="J7958" s="12">
        <f>IF(OR(I7958="Carg FV",I7958="Carg xar"),MIN(IF(I7958="Carg FV",ABS(H7958),7.4),7.4,MAX(0,(0.9-M7958)*40)*0.95),0)</f>
        <v/>
      </c>
      <c r="K7958" s="12">
        <f>IF(I7958="V2H",MIN(MAX(0,H7958),7.4,MAX(0,(M7958-P7958)*40)*0.95),0)</f>
        <v/>
      </c>
      <c r="L7958" s="12">
        <f>IF(E7958=0,0,MAX(0,H7958-K7958))</f>
        <v/>
      </c>
      <c r="M7958" s="13">
        <f>M7957+J7957/40-IF(I7957="V2H",K7957/(0.95*40),0)-IF(E7958=0,IF(E7957=1,IF(D7958=1,30,40)*0.18/(2*40),0),0)-IF(E7958=1,IF(E7957=0,IF(D7958=1,30,40)*0.18/(2*40),0),0)</f>
        <v/>
      </c>
      <c r="N7958" s="14" t="n">
        <v>0.2</v>
      </c>
      <c r="O7958" s="15">
        <f>K7958*N7958</f>
        <v/>
      </c>
      <c r="P7958">
        <f>IF(E7958=0,0.3,IF(D7958=1,IF(C7958&gt;=Params!$B$13-3,IF(C7958&lt;Params!$B$13,Params!$B$20,0.3),0.3),IF(C7958&gt;=Params!$B$15-3,IF(C7958&lt;Params!$B$15,Params!$B$21,0.3),0.3)))</f>
        <v/>
      </c>
    </row>
    <row r="7959" ht="15" customHeight="1" s="1">
      <c r="A7959" s="9" t="n">
        <v>7956</v>
      </c>
      <c r="B7959" s="6" t="inlineStr">
        <is>
          <t>28/11</t>
        </is>
      </c>
      <c r="C7959" s="6" t="n">
        <v>11</v>
      </c>
      <c r="D7959" s="6" t="n">
        <v>0</v>
      </c>
      <c r="E7959" s="10">
        <f>IF(D7959=1, IF(OR(C7959&lt;10, C7959&gt;=15),1,0), IF(OR(C7959&lt;7, C7959&gt;=18),1,0))</f>
        <v/>
      </c>
      <c r="F7959" s="11" t="n">
        <v>0</v>
      </c>
      <c r="G7959" s="12">
        <f>0.52*8</f>
        <v/>
      </c>
      <c r="H7959" s="12">
        <f>F7959-G7959</f>
        <v/>
      </c>
      <c r="I7959" s="10">
        <f>IF(E7959=0,"Fora",IF(E7958=0,"Carg xar",IF(H7959&lt;0,IF(M7959&lt;0.9,"Carg FV","Stby"),IF(M7959&gt;P7959,"V2H",IF(M7959&lt;0.9,"Carg xar","Stby")))))</f>
        <v/>
      </c>
      <c r="J7959" s="12">
        <f>IF(OR(I7959="Carg FV",I7959="Carg xar"),MIN(IF(I7959="Carg FV",ABS(H7959),7.4),7.4,MAX(0,(0.9-M7959)*40)*0.95),0)</f>
        <v/>
      </c>
      <c r="K7959" s="12">
        <f>IF(I7959="V2H",MIN(MAX(0,H7959),7.4,MAX(0,(M7959-P7959)*40)*0.95),0)</f>
        <v/>
      </c>
      <c r="L7959" s="12">
        <f>IF(E7959=0,0,MAX(0,H7959-K7959))</f>
        <v/>
      </c>
      <c r="M7959" s="13">
        <f>M7958+J7958/40-IF(I7958="V2H",K7958/(0.95*40),0)-IF(E7959=0,IF(E7958=1,IF(D7959=1,30,40)*0.18/(2*40),0),0)-IF(E7959=1,IF(E7958=0,IF(D7959=1,30,40)*0.18/(2*40),0),0)</f>
        <v/>
      </c>
      <c r="N7959" s="14" t="n">
        <v>0.2</v>
      </c>
      <c r="O7959" s="15">
        <f>K7959*N7959</f>
        <v/>
      </c>
      <c r="P7959">
        <f>IF(E7959=0,0.3,IF(D7959=1,IF(C7959&gt;=Params!$B$13-3,IF(C7959&lt;Params!$B$13,Params!$B$20,0.3),0.3),IF(C7959&gt;=Params!$B$15-3,IF(C7959&lt;Params!$B$15,Params!$B$21,0.3),0.3)))</f>
        <v/>
      </c>
    </row>
    <row r="7960" ht="15" customHeight="1" s="1">
      <c r="A7960" s="9" t="n">
        <v>7957</v>
      </c>
      <c r="B7960" s="6" t="inlineStr">
        <is>
          <t>28/11</t>
        </is>
      </c>
      <c r="C7960" s="6" t="n">
        <v>12</v>
      </c>
      <c r="D7960" s="6" t="n">
        <v>0</v>
      </c>
      <c r="E7960" s="10">
        <f>IF(D7960=1, IF(OR(C7960&lt;10, C7960&gt;=15),1,0), IF(OR(C7960&lt;7, C7960&gt;=18),1,0))</f>
        <v/>
      </c>
      <c r="F7960" s="11" t="n">
        <v>0</v>
      </c>
      <c r="G7960" s="12">
        <f>0.58*8</f>
        <v/>
      </c>
      <c r="H7960" s="12">
        <f>F7960-G7960</f>
        <v/>
      </c>
      <c r="I7960" s="10">
        <f>IF(E7960=0,"Fora",IF(E7959=0,"Carg xar",IF(H7960&lt;0,IF(M7960&lt;0.9,"Carg FV","Stby"),IF(M7960&gt;P7960,"V2H",IF(M7960&lt;0.9,"Carg xar","Stby")))))</f>
        <v/>
      </c>
      <c r="J7960" s="12">
        <f>IF(OR(I7960="Carg FV",I7960="Carg xar"),MIN(IF(I7960="Carg FV",ABS(H7960),7.4),7.4,MAX(0,(0.9-M7960)*40)*0.95),0)</f>
        <v/>
      </c>
      <c r="K7960" s="12">
        <f>IF(I7960="V2H",MIN(MAX(0,H7960),7.4,MAX(0,(M7960-P7960)*40)*0.95),0)</f>
        <v/>
      </c>
      <c r="L7960" s="12">
        <f>IF(E7960=0,0,MAX(0,H7960-K7960))</f>
        <v/>
      </c>
      <c r="M7960" s="13">
        <f>M7959+J7959/40-IF(I7959="V2H",K7959/(0.95*40),0)-IF(E7960=0,IF(E7959=1,IF(D7960=1,30,40)*0.18/(2*40),0),0)-IF(E7960=1,IF(E7959=0,IF(D7960=1,30,40)*0.18/(2*40),0),0)</f>
        <v/>
      </c>
      <c r="N7960" s="14" t="n">
        <v>0.2</v>
      </c>
      <c r="O7960" s="15">
        <f>K7960*N7960</f>
        <v/>
      </c>
      <c r="P7960">
        <f>IF(E7960=0,0.3,IF(D7960=1,IF(C7960&gt;=Params!$B$13-3,IF(C7960&lt;Params!$B$13,Params!$B$20,0.3),0.3),IF(C7960&gt;=Params!$B$15-3,IF(C7960&lt;Params!$B$15,Params!$B$21,0.3),0.3)))</f>
        <v/>
      </c>
    </row>
    <row r="7961" ht="15" customHeight="1" s="1">
      <c r="A7961" s="9" t="n">
        <v>7958</v>
      </c>
      <c r="B7961" s="6" t="inlineStr">
        <is>
          <t>28/11</t>
        </is>
      </c>
      <c r="C7961" s="6" t="n">
        <v>13</v>
      </c>
      <c r="D7961" s="6" t="n">
        <v>0</v>
      </c>
      <c r="E7961" s="10">
        <f>IF(D7961=1, IF(OR(C7961&lt;10, C7961&gt;=15),1,0), IF(OR(C7961&lt;7, C7961&gt;=18),1,0))</f>
        <v/>
      </c>
      <c r="F7961" s="11" t="n">
        <v>0</v>
      </c>
      <c r="G7961" s="12">
        <f>0.55*8</f>
        <v/>
      </c>
      <c r="H7961" s="12">
        <f>F7961-G7961</f>
        <v/>
      </c>
      <c r="I7961" s="10">
        <f>IF(E7961=0,"Fora",IF(E7960=0,"Carg xar",IF(H7961&lt;0,IF(M7961&lt;0.9,"Carg FV","Stby"),IF(M7961&gt;P7961,"V2H",IF(M7961&lt;0.9,"Carg xar","Stby")))))</f>
        <v/>
      </c>
      <c r="J7961" s="12">
        <f>IF(OR(I7961="Carg FV",I7961="Carg xar"),MIN(IF(I7961="Carg FV",ABS(H7961),7.4),7.4,MAX(0,(0.9-M7961)*40)*0.95),0)</f>
        <v/>
      </c>
      <c r="K7961" s="12">
        <f>IF(I7961="V2H",MIN(MAX(0,H7961),7.4,MAX(0,(M7961-P7961)*40)*0.95),0)</f>
        <v/>
      </c>
      <c r="L7961" s="12">
        <f>IF(E7961=0,0,MAX(0,H7961-K7961))</f>
        <v/>
      </c>
      <c r="M7961" s="13">
        <f>M7960+J7960/40-IF(I7960="V2H",K7960/(0.95*40),0)-IF(E7961=0,IF(E7960=1,IF(D7961=1,30,40)*0.18/(2*40),0),0)-IF(E7961=1,IF(E7960=0,IF(D7961=1,30,40)*0.18/(2*40),0),0)</f>
        <v/>
      </c>
      <c r="N7961" s="14" t="n">
        <v>0.2</v>
      </c>
      <c r="O7961" s="15">
        <f>K7961*N7961</f>
        <v/>
      </c>
      <c r="P7961">
        <f>IF(E7961=0,0.3,IF(D7961=1,IF(C7961&gt;=Params!$B$13-3,IF(C7961&lt;Params!$B$13,Params!$B$20,0.3),0.3),IF(C7961&gt;=Params!$B$15-3,IF(C7961&lt;Params!$B$15,Params!$B$21,0.3),0.3)))</f>
        <v/>
      </c>
    </row>
    <row r="7962" ht="15" customHeight="1" s="1">
      <c r="A7962" s="9" t="n">
        <v>7959</v>
      </c>
      <c r="B7962" s="6" t="inlineStr">
        <is>
          <t>28/11</t>
        </is>
      </c>
      <c r="C7962" s="6" t="n">
        <v>14</v>
      </c>
      <c r="D7962" s="6" t="n">
        <v>0</v>
      </c>
      <c r="E7962" s="10">
        <f>IF(D7962=1, IF(OR(C7962&lt;10, C7962&gt;=15),1,0), IF(OR(C7962&lt;7, C7962&gt;=18),1,0))</f>
        <v/>
      </c>
      <c r="F7962" s="11" t="n">
        <v>0</v>
      </c>
      <c r="G7962" s="12">
        <f>0.42*8</f>
        <v/>
      </c>
      <c r="H7962" s="12">
        <f>F7962-G7962</f>
        <v/>
      </c>
      <c r="I7962" s="10">
        <f>IF(E7962=0,"Fora",IF(E7961=0,"Carg xar",IF(H7962&lt;0,IF(M7962&lt;0.9,"Carg FV","Stby"),IF(M7962&gt;P7962,"V2H",IF(M7962&lt;0.9,"Carg xar","Stby")))))</f>
        <v/>
      </c>
      <c r="J7962" s="12">
        <f>IF(OR(I7962="Carg FV",I7962="Carg xar"),MIN(IF(I7962="Carg FV",ABS(H7962),7.4),7.4,MAX(0,(0.9-M7962)*40)*0.95),0)</f>
        <v/>
      </c>
      <c r="K7962" s="12">
        <f>IF(I7962="V2H",MIN(MAX(0,H7962),7.4,MAX(0,(M7962-P7962)*40)*0.95),0)</f>
        <v/>
      </c>
      <c r="L7962" s="12">
        <f>IF(E7962=0,0,MAX(0,H7962-K7962))</f>
        <v/>
      </c>
      <c r="M7962" s="13">
        <f>M7961+J7961/40-IF(I7961="V2H",K7961/(0.95*40),0)-IF(E7962=0,IF(E7961=1,IF(D7962=1,30,40)*0.18/(2*40),0),0)-IF(E7962=1,IF(E7961=0,IF(D7962=1,30,40)*0.18/(2*40),0),0)</f>
        <v/>
      </c>
      <c r="N7962" s="14" t="n">
        <v>0.15</v>
      </c>
      <c r="O7962" s="15">
        <f>K7962*N7962</f>
        <v/>
      </c>
      <c r="P7962">
        <f>IF(E7962=0,0.3,IF(D7962=1,IF(C7962&gt;=Params!$B$13-3,IF(C7962&lt;Params!$B$13,Params!$B$20,0.3),0.3),IF(C7962&gt;=Params!$B$15-3,IF(C7962&lt;Params!$B$15,Params!$B$21,0.3),0.3)))</f>
        <v/>
      </c>
    </row>
    <row r="7963" ht="15" customHeight="1" s="1">
      <c r="A7963" s="9" t="n">
        <v>7960</v>
      </c>
      <c r="B7963" s="6" t="inlineStr">
        <is>
          <t>28/11</t>
        </is>
      </c>
      <c r="C7963" s="6" t="n">
        <v>15</v>
      </c>
      <c r="D7963" s="6" t="n">
        <v>0</v>
      </c>
      <c r="E7963" s="10">
        <f>IF(D7963=1, IF(OR(C7963&lt;10, C7963&gt;=15),1,0), IF(OR(C7963&lt;7, C7963&gt;=18),1,0))</f>
        <v/>
      </c>
      <c r="F7963" s="11" t="n">
        <v>0.032</v>
      </c>
      <c r="G7963" s="12">
        <f>0.25*8</f>
        <v/>
      </c>
      <c r="H7963" s="12">
        <f>F7963-G7963</f>
        <v/>
      </c>
      <c r="I7963" s="10">
        <f>IF(E7963=0,"Fora",IF(E7962=0,"Carg xar",IF(H7963&lt;0,IF(M7963&lt;0.9,"Carg FV","Stby"),IF(M7963&gt;P7963,"V2H",IF(M7963&lt;0.9,"Carg xar","Stby")))))</f>
        <v/>
      </c>
      <c r="J7963" s="12">
        <f>IF(OR(I7963="Carg FV",I7963="Carg xar"),MIN(IF(I7963="Carg FV",ABS(H7963),7.4),7.4,MAX(0,(0.9-M7963)*40)*0.95),0)</f>
        <v/>
      </c>
      <c r="K7963" s="12">
        <f>IF(I7963="V2H",MIN(MAX(0,H7963),7.4,MAX(0,(M7963-P7963)*40)*0.95),0)</f>
        <v/>
      </c>
      <c r="L7963" s="12">
        <f>IF(E7963=0,0,MAX(0,H7963-K7963))</f>
        <v/>
      </c>
      <c r="M7963" s="13">
        <f>M7962+J7962/40-IF(I7962="V2H",K7962/(0.95*40),0)-IF(E7963=0,IF(E7962=1,IF(D7963=1,30,40)*0.18/(2*40),0),0)-IF(E7963=1,IF(E7962=0,IF(D7963=1,30,40)*0.18/(2*40),0),0)</f>
        <v/>
      </c>
      <c r="N7963" s="14" t="n">
        <v>0.15</v>
      </c>
      <c r="O7963" s="15">
        <f>K7963*N7963</f>
        <v/>
      </c>
      <c r="P7963">
        <f>IF(E7963=0,0.3,IF(D7963=1,IF(C7963&gt;=Params!$B$13-3,IF(C7963&lt;Params!$B$13,Params!$B$20,0.3),0.3),IF(C7963&gt;=Params!$B$15-3,IF(C7963&lt;Params!$B$15,Params!$B$21,0.3),0.3)))</f>
        <v/>
      </c>
    </row>
    <row r="7964" ht="15" customHeight="1" s="1">
      <c r="A7964" s="9" t="n">
        <v>7961</v>
      </c>
      <c r="B7964" s="6" t="inlineStr">
        <is>
          <t>28/11</t>
        </is>
      </c>
      <c r="C7964" s="6" t="n">
        <v>16</v>
      </c>
      <c r="D7964" s="6" t="n">
        <v>0</v>
      </c>
      <c r="E7964" s="10">
        <f>IF(D7964=1, IF(OR(C7964&lt;10, C7964&gt;=15),1,0), IF(OR(C7964&lt;7, C7964&gt;=18),1,0))</f>
        <v/>
      </c>
      <c r="F7964" s="11" t="n">
        <v>2.922</v>
      </c>
      <c r="G7964" s="12">
        <f>0.08*8</f>
        <v/>
      </c>
      <c r="H7964" s="12">
        <f>F7964-G7964</f>
        <v/>
      </c>
      <c r="I7964" s="10">
        <f>IF(E7964=0,"Fora",IF(E7963=0,"Carg xar",IF(H7964&lt;0,IF(M7964&lt;0.9,"Carg FV","Stby"),IF(M7964&gt;P7964,"V2H",IF(M7964&lt;0.9,"Carg xar","Stby")))))</f>
        <v/>
      </c>
      <c r="J7964" s="12">
        <f>IF(OR(I7964="Carg FV",I7964="Carg xar"),MIN(IF(I7964="Carg FV",ABS(H7964),7.4),7.4,MAX(0,(0.9-M7964)*40)*0.95),0)</f>
        <v/>
      </c>
      <c r="K7964" s="12">
        <f>IF(I7964="V2H",MIN(MAX(0,H7964),7.4,MAX(0,(M7964-P7964)*40)*0.95),0)</f>
        <v/>
      </c>
      <c r="L7964" s="12">
        <f>IF(E7964=0,0,MAX(0,H7964-K7964))</f>
        <v/>
      </c>
      <c r="M7964" s="13">
        <f>M7963+J7963/40-IF(I7963="V2H",K7963/(0.95*40),0)-IF(E7964=0,IF(E7963=1,IF(D7964=1,30,40)*0.18/(2*40),0),0)-IF(E7964=1,IF(E7963=0,IF(D7964=1,30,40)*0.18/(2*40),0),0)</f>
        <v/>
      </c>
      <c r="N7964" s="14" t="n">
        <v>0.15</v>
      </c>
      <c r="O7964" s="15">
        <f>K7964*N7964</f>
        <v/>
      </c>
      <c r="P7964">
        <f>IF(E7964=0,0.3,IF(D7964=1,IF(C7964&gt;=Params!$B$13-3,IF(C7964&lt;Params!$B$13,Params!$B$20,0.3),0.3),IF(C7964&gt;=Params!$B$15-3,IF(C7964&lt;Params!$B$15,Params!$B$21,0.3),0.3)))</f>
        <v/>
      </c>
    </row>
    <row r="7965" ht="15" customHeight="1" s="1">
      <c r="A7965" s="9" t="n">
        <v>7962</v>
      </c>
      <c r="B7965" s="6" t="inlineStr">
        <is>
          <t>28/11</t>
        </is>
      </c>
      <c r="C7965" s="6" t="n">
        <v>17</v>
      </c>
      <c r="D7965" s="6" t="n">
        <v>0</v>
      </c>
      <c r="E7965" s="10">
        <f>IF(D7965=1, IF(OR(C7965&lt;10, C7965&gt;=15),1,0), IF(OR(C7965&lt;7, C7965&gt;=18),1,0))</f>
        <v/>
      </c>
      <c r="F7965" s="11" t="n">
        <v>2.369</v>
      </c>
      <c r="G7965" s="12">
        <f>0*8</f>
        <v/>
      </c>
      <c r="H7965" s="12">
        <f>F7965-G7965</f>
        <v/>
      </c>
      <c r="I7965" s="10">
        <f>IF(E7965=0,"Fora",IF(E7964=0,"Carg xar",IF(H7965&lt;0,IF(M7965&lt;0.9,"Carg FV","Stby"),IF(M7965&gt;P7965,"V2H",IF(M7965&lt;0.9,"Carg xar","Stby")))))</f>
        <v/>
      </c>
      <c r="J7965" s="12">
        <f>IF(OR(I7965="Carg FV",I7965="Carg xar"),MIN(IF(I7965="Carg FV",ABS(H7965),7.4),7.4,MAX(0,(0.9-M7965)*40)*0.95),0)</f>
        <v/>
      </c>
      <c r="K7965" s="12">
        <f>IF(I7965="V2H",MIN(MAX(0,H7965),7.4,MAX(0,(M7965-P7965)*40)*0.95),0)</f>
        <v/>
      </c>
      <c r="L7965" s="12">
        <f>IF(E7965=0,0,MAX(0,H7965-K7965))</f>
        <v/>
      </c>
      <c r="M7965" s="13">
        <f>M7964+J7964/40-IF(I7964="V2H",K7964/(0.95*40),0)-IF(E7965=0,IF(E7964=1,IF(D7965=1,30,40)*0.18/(2*40),0),0)-IF(E7965=1,IF(E7964=0,IF(D7965=1,30,40)*0.18/(2*40),0),0)</f>
        <v/>
      </c>
      <c r="N7965" s="14" t="n">
        <v>0.15</v>
      </c>
      <c r="O7965" s="15">
        <f>K7965*N7965</f>
        <v/>
      </c>
      <c r="P7965">
        <f>IF(E7965=0,0.3,IF(D7965=1,IF(C7965&gt;=Params!$B$13-3,IF(C7965&lt;Params!$B$13,Params!$B$20,0.3),0.3),IF(C7965&gt;=Params!$B$15-3,IF(C7965&lt;Params!$B$15,Params!$B$21,0.3),0.3)))</f>
        <v/>
      </c>
    </row>
    <row r="7966" ht="15" customHeight="1" s="1">
      <c r="A7966" s="9" t="n">
        <v>7963</v>
      </c>
      <c r="B7966" s="6" t="inlineStr">
        <is>
          <t>28/11</t>
        </is>
      </c>
      <c r="C7966" s="6" t="n">
        <v>18</v>
      </c>
      <c r="D7966" s="6" t="n">
        <v>0</v>
      </c>
      <c r="E7966" s="10">
        <f>IF(D7966=1, IF(OR(C7966&lt;10, C7966&gt;=15),1,0), IF(OR(C7966&lt;7, C7966&gt;=18),1,0))</f>
        <v/>
      </c>
      <c r="F7966" s="11" t="n">
        <v>1.998</v>
      </c>
      <c r="G7966" s="12">
        <f>0*8</f>
        <v/>
      </c>
      <c r="H7966" s="12">
        <f>F7966-G7966</f>
        <v/>
      </c>
      <c r="I7966" s="10">
        <f>IF(E7966=0,"Fora",IF(E7965=0,"Carg xar",IF(H7966&lt;0,IF(M7966&lt;0.9,"Carg FV","Stby"),IF(M7966&gt;P7966,"V2H",IF(M7966&lt;0.9,"Carg xar","Stby")))))</f>
        <v/>
      </c>
      <c r="J7966" s="12">
        <f>IF(OR(I7966="Carg FV",I7966="Carg xar"),MIN(IF(I7966="Carg FV",ABS(H7966),7.4),7.4,MAX(0,(0.9-M7966)*40)*0.95),0)</f>
        <v/>
      </c>
      <c r="K7966" s="12">
        <f>IF(I7966="V2H",MIN(MAX(0,H7966),7.4,MAX(0,(M7966-P7966)*40)*0.95),0)</f>
        <v/>
      </c>
      <c r="L7966" s="12">
        <f>IF(E7966=0,0,MAX(0,H7966-K7966))</f>
        <v/>
      </c>
      <c r="M7966" s="13">
        <f>M7965+J7965/40-IF(I7965="V2H",K7965/(0.95*40),0)-IF(E7966=0,IF(E7965=1,IF(D7966=1,30,40)*0.18/(2*40),0),0)-IF(E7966=1,IF(E7965=0,IF(D7966=1,30,40)*0.18/(2*40),0),0)</f>
        <v/>
      </c>
      <c r="N7966" s="14" t="n">
        <v>0.2</v>
      </c>
      <c r="O7966" s="15">
        <f>K7966*N7966</f>
        <v/>
      </c>
      <c r="P7966">
        <f>IF(E7966=0,0.3,IF(D7966=1,IF(C7966&gt;=Params!$B$13-3,IF(C7966&lt;Params!$B$13,Params!$B$20,0.3),0.3),IF(C7966&gt;=Params!$B$15-3,IF(C7966&lt;Params!$B$15,Params!$B$21,0.3),0.3)))</f>
        <v/>
      </c>
    </row>
    <row r="7967" ht="15" customHeight="1" s="1">
      <c r="A7967" s="9" t="n">
        <v>7964</v>
      </c>
      <c r="B7967" s="6" t="inlineStr">
        <is>
          <t>28/11</t>
        </is>
      </c>
      <c r="C7967" s="6" t="n">
        <v>19</v>
      </c>
      <c r="D7967" s="6" t="n">
        <v>0</v>
      </c>
      <c r="E7967" s="10">
        <f>IF(D7967=1, IF(OR(C7967&lt;10, C7967&gt;=15),1,0), IF(OR(C7967&lt;7, C7967&gt;=18),1,0))</f>
        <v/>
      </c>
      <c r="F7967" s="11" t="n">
        <v>3.04</v>
      </c>
      <c r="G7967" s="12">
        <f>0*8</f>
        <v/>
      </c>
      <c r="H7967" s="12">
        <f>F7967-G7967</f>
        <v/>
      </c>
      <c r="I7967" s="10">
        <f>IF(E7967=0,"Fora",IF(E7966=0,"Carg xar",IF(H7967&lt;0,IF(M7967&lt;0.9,"Carg FV","Stby"),IF(M7967&gt;P7967,"V2H",IF(M7967&lt;0.9,"Carg xar","Stby")))))</f>
        <v/>
      </c>
      <c r="J7967" s="12">
        <f>IF(OR(I7967="Carg FV",I7967="Carg xar"),MIN(IF(I7967="Carg FV",ABS(H7967),7.4),7.4,MAX(0,(0.9-M7967)*40)*0.95),0)</f>
        <v/>
      </c>
      <c r="K7967" s="12">
        <f>IF(I7967="V2H",MIN(MAX(0,H7967),7.4,MAX(0,(M7967-P7967)*40)*0.95),0)</f>
        <v/>
      </c>
      <c r="L7967" s="12">
        <f>IF(E7967=0,0,MAX(0,H7967-K7967))</f>
        <v/>
      </c>
      <c r="M7967" s="13">
        <f>M7966+J7966/40-IF(I7966="V2H",K7966/(0.95*40),0)-IF(E7967=0,IF(E7966=1,IF(D7967=1,30,40)*0.18/(2*40),0),0)-IF(E7967=1,IF(E7966=0,IF(D7967=1,30,40)*0.18/(2*40),0),0)</f>
        <v/>
      </c>
      <c r="N7967" s="14" t="n">
        <v>0.2</v>
      </c>
      <c r="O7967" s="15">
        <f>K7967*N7967</f>
        <v/>
      </c>
      <c r="P7967">
        <f>IF(E7967=0,0.3,IF(D7967=1,IF(C7967&gt;=Params!$B$13-3,IF(C7967&lt;Params!$B$13,Params!$B$20,0.3),0.3),IF(C7967&gt;=Params!$B$15-3,IF(C7967&lt;Params!$B$15,Params!$B$21,0.3),0.3)))</f>
        <v/>
      </c>
    </row>
    <row r="7968" ht="15" customHeight="1" s="1">
      <c r="A7968" s="9" t="n">
        <v>7965</v>
      </c>
      <c r="B7968" s="6" t="inlineStr">
        <is>
          <t>28/11</t>
        </is>
      </c>
      <c r="C7968" s="6" t="n">
        <v>20</v>
      </c>
      <c r="D7968" s="6" t="n">
        <v>0</v>
      </c>
      <c r="E7968" s="10">
        <f>IF(D7968=1, IF(OR(C7968&lt;10, C7968&gt;=15),1,0), IF(OR(C7968&lt;7, C7968&gt;=18),1,0))</f>
        <v/>
      </c>
      <c r="F7968" s="11" t="n">
        <v>3.064</v>
      </c>
      <c r="G7968" s="12">
        <f>0*8</f>
        <v/>
      </c>
      <c r="H7968" s="12">
        <f>F7968-G7968</f>
        <v/>
      </c>
      <c r="I7968" s="10">
        <f>IF(E7968=0,"Fora",IF(E7967=0,"Carg xar",IF(H7968&lt;0,IF(M7968&lt;0.9,"Carg FV","Stby"),IF(M7968&gt;P7968,"V2H",IF(M7968&lt;0.9,"Carg xar","Stby")))))</f>
        <v/>
      </c>
      <c r="J7968" s="12">
        <f>IF(OR(I7968="Carg FV",I7968="Carg xar"),MIN(IF(I7968="Carg FV",ABS(H7968),7.4),7.4,MAX(0,(0.9-M7968)*40)*0.95),0)</f>
        <v/>
      </c>
      <c r="K7968" s="12">
        <f>IF(I7968="V2H",MIN(MAX(0,H7968),7.4,MAX(0,(M7968-P7968)*40)*0.95),0)</f>
        <v/>
      </c>
      <c r="L7968" s="12">
        <f>IF(E7968=0,0,MAX(0,H7968-K7968))</f>
        <v/>
      </c>
      <c r="M7968" s="13">
        <f>M7967+J7967/40-IF(I7967="V2H",K7967/(0.95*40),0)-IF(E7968=0,IF(E7967=1,IF(D7968=1,30,40)*0.18/(2*40),0),0)-IF(E7968=1,IF(E7967=0,IF(D7968=1,30,40)*0.18/(2*40),0),0)</f>
        <v/>
      </c>
      <c r="N7968" s="14" t="n">
        <v>0.2</v>
      </c>
      <c r="O7968" s="15">
        <f>K7968*N7968</f>
        <v/>
      </c>
      <c r="P7968">
        <f>IF(E7968=0,0.3,IF(D7968=1,IF(C7968&gt;=Params!$B$13-3,IF(C7968&lt;Params!$B$13,Params!$B$20,0.3),0.3),IF(C7968&gt;=Params!$B$15-3,IF(C7968&lt;Params!$B$15,Params!$B$21,0.3),0.3)))</f>
        <v/>
      </c>
    </row>
    <row r="7969" ht="15" customHeight="1" s="1">
      <c r="A7969" s="9" t="n">
        <v>7966</v>
      </c>
      <c r="B7969" s="6" t="inlineStr">
        <is>
          <t>28/11</t>
        </is>
      </c>
      <c r="C7969" s="6" t="n">
        <v>21</v>
      </c>
      <c r="D7969" s="6" t="n">
        <v>0</v>
      </c>
      <c r="E7969" s="10">
        <f>IF(D7969=1, IF(OR(C7969&lt;10, C7969&gt;=15),1,0), IF(OR(C7969&lt;7, C7969&gt;=18),1,0))</f>
        <v/>
      </c>
      <c r="F7969" s="11" t="n">
        <v>2.72</v>
      </c>
      <c r="G7969" s="12">
        <f>0*8</f>
        <v/>
      </c>
      <c r="H7969" s="12">
        <f>F7969-G7969</f>
        <v/>
      </c>
      <c r="I7969" s="10">
        <f>IF(E7969=0,"Fora",IF(E7968=0,"Carg xar",IF(H7969&lt;0,IF(M7969&lt;0.9,"Carg FV","Stby"),IF(M7969&gt;P7969,"V2H",IF(M7969&lt;0.9,"Carg xar","Stby")))))</f>
        <v/>
      </c>
      <c r="J7969" s="12">
        <f>IF(OR(I7969="Carg FV",I7969="Carg xar"),MIN(IF(I7969="Carg FV",ABS(H7969),7.4),7.4,MAX(0,(0.9-M7969)*40)*0.95),0)</f>
        <v/>
      </c>
      <c r="K7969" s="12">
        <f>IF(I7969="V2H",MIN(MAX(0,H7969),7.4,MAX(0,(M7969-P7969)*40)*0.95),0)</f>
        <v/>
      </c>
      <c r="L7969" s="12">
        <f>IF(E7969=0,0,MAX(0,H7969-K7969))</f>
        <v/>
      </c>
      <c r="M7969" s="13">
        <f>M7968+J7968/40-IF(I7968="V2H",K7968/(0.95*40),0)-IF(E7969=0,IF(E7968=1,IF(D7969=1,30,40)*0.18/(2*40),0),0)-IF(E7969=1,IF(E7968=0,IF(D7969=1,30,40)*0.18/(2*40),0),0)</f>
        <v/>
      </c>
      <c r="N7969" s="14" t="n">
        <v>0.2</v>
      </c>
      <c r="O7969" s="15">
        <f>K7969*N7969</f>
        <v/>
      </c>
      <c r="P7969">
        <f>IF(E7969=0,0.3,IF(D7969=1,IF(C7969&gt;=Params!$B$13-3,IF(C7969&lt;Params!$B$13,Params!$B$20,0.3),0.3),IF(C7969&gt;=Params!$B$15-3,IF(C7969&lt;Params!$B$15,Params!$B$21,0.3),0.3)))</f>
        <v/>
      </c>
    </row>
    <row r="7970" ht="15" customHeight="1" s="1">
      <c r="A7970" s="9" t="n">
        <v>7967</v>
      </c>
      <c r="B7970" s="6" t="inlineStr">
        <is>
          <t>28/11</t>
        </is>
      </c>
      <c r="C7970" s="6" t="n">
        <v>22</v>
      </c>
      <c r="D7970" s="6" t="n">
        <v>0</v>
      </c>
      <c r="E7970" s="10">
        <f>IF(D7970=1, IF(OR(C7970&lt;10, C7970&gt;=15),1,0), IF(OR(C7970&lt;7, C7970&gt;=18),1,0))</f>
        <v/>
      </c>
      <c r="F7970" s="11" t="n">
        <v>1.576</v>
      </c>
      <c r="G7970" s="12">
        <f>0*8</f>
        <v/>
      </c>
      <c r="H7970" s="12">
        <f>F7970-G7970</f>
        <v/>
      </c>
      <c r="I7970" s="10">
        <f>IF(E7970=0,"Fora",IF(E7969=0,"Carg xar",IF(H7970&lt;0,IF(M7970&lt;0.9,"Carg FV","Stby"),IF(M7970&gt;P7970,"V2H",IF(M7970&lt;0.9,"Carg xar","Stby")))))</f>
        <v/>
      </c>
      <c r="J7970" s="12">
        <f>IF(OR(I7970="Carg FV",I7970="Carg xar"),MIN(IF(I7970="Carg FV",ABS(H7970),7.4),7.4,MAX(0,(0.9-M7970)*40)*0.95),0)</f>
        <v/>
      </c>
      <c r="K7970" s="12">
        <f>IF(I7970="V2H",MIN(MAX(0,H7970),7.4,MAX(0,(M7970-P7970)*40)*0.95),0)</f>
        <v/>
      </c>
      <c r="L7970" s="12">
        <f>IF(E7970=0,0,MAX(0,H7970-K7970))</f>
        <v/>
      </c>
      <c r="M7970" s="13">
        <f>M7969+J7969/40-IF(I7969="V2H",K7969/(0.95*40),0)-IF(E7970=0,IF(E7969=1,IF(D7970=1,30,40)*0.18/(2*40),0),0)-IF(E7970=1,IF(E7969=0,IF(D7970=1,30,40)*0.18/(2*40),0),0)</f>
        <v/>
      </c>
      <c r="N7970" s="14" t="n">
        <v>0.15</v>
      </c>
      <c r="O7970" s="15">
        <f>K7970*N7970</f>
        <v/>
      </c>
      <c r="P7970">
        <f>IF(E7970=0,0.3,IF(D7970=1,IF(C7970&gt;=Params!$B$13-3,IF(C7970&lt;Params!$B$13,Params!$B$20,0.3),0.3),IF(C7970&gt;=Params!$B$15-3,IF(C7970&lt;Params!$B$15,Params!$B$21,0.3),0.3)))</f>
        <v/>
      </c>
    </row>
    <row r="7971" ht="15" customHeight="1" s="1">
      <c r="A7971" s="9" t="n">
        <v>7968</v>
      </c>
      <c r="B7971" s="6" t="inlineStr">
        <is>
          <t>28/11</t>
        </is>
      </c>
      <c r="C7971" s="6" t="n">
        <v>23</v>
      </c>
      <c r="D7971" s="6" t="n">
        <v>0</v>
      </c>
      <c r="E7971" s="10">
        <f>IF(D7971=1, IF(OR(C7971&lt;10, C7971&gt;=15),1,0), IF(OR(C7971&lt;7, C7971&gt;=18),1,0))</f>
        <v/>
      </c>
      <c r="F7971" s="11" t="n">
        <v>2.105</v>
      </c>
      <c r="G7971" s="12">
        <f>0*8</f>
        <v/>
      </c>
      <c r="H7971" s="12">
        <f>F7971-G7971</f>
        <v/>
      </c>
      <c r="I7971" s="10">
        <f>IF(E7971=0,"Fora",IF(E7970=0,"Carg xar",IF(H7971&lt;0,IF(M7971&lt;0.9,"Carg FV","Stby"),IF(M7971&gt;P7971,"V2H",IF(M7971&lt;0.9,"Carg xar","Stby")))))</f>
        <v/>
      </c>
      <c r="J7971" s="12">
        <f>IF(OR(I7971="Carg FV",I7971="Carg xar"),MIN(IF(I7971="Carg FV",ABS(H7971),7.4),7.4,MAX(0,(0.9-M7971)*40)*0.95),0)</f>
        <v/>
      </c>
      <c r="K7971" s="12">
        <f>IF(I7971="V2H",MIN(MAX(0,H7971),7.4,MAX(0,(M7971-P7971)*40)*0.95),0)</f>
        <v/>
      </c>
      <c r="L7971" s="12">
        <f>IF(E7971=0,0,MAX(0,H7971-K7971))</f>
        <v/>
      </c>
      <c r="M7971" s="13">
        <f>M7970+J7970/40-IF(I7970="V2H",K7970/(0.95*40),0)-IF(E7971=0,IF(E7970=1,IF(D7971=1,30,40)*0.18/(2*40),0),0)-IF(E7971=1,IF(E7970=0,IF(D7971=1,30,40)*0.18/(2*40),0),0)</f>
        <v/>
      </c>
      <c r="N7971" s="14" t="n">
        <v>0.15</v>
      </c>
      <c r="O7971" s="15">
        <f>K7971*N7971</f>
        <v/>
      </c>
      <c r="P7971">
        <f>IF(E7971=0,0.3,IF(D7971=1,IF(C7971&gt;=Params!$B$13-3,IF(C7971&lt;Params!$B$13,Params!$B$20,0.3),0.3),IF(C7971&gt;=Params!$B$15-3,IF(C7971&lt;Params!$B$15,Params!$B$21,0.3),0.3)))</f>
        <v/>
      </c>
    </row>
    <row r="7972" ht="15" customHeight="1" s="1">
      <c r="A7972" s="9" t="n">
        <v>7969</v>
      </c>
      <c r="B7972" s="6" t="inlineStr">
        <is>
          <t>29/11</t>
        </is>
      </c>
      <c r="C7972" s="6" t="n">
        <v>0</v>
      </c>
      <c r="D7972" s="6" t="n">
        <v>1</v>
      </c>
      <c r="E7972" s="10">
        <f>IF(D7972=1, IF(OR(C7972&lt;10, C7972&gt;=15),1,0), IF(OR(C7972&lt;7, C7972&gt;=18),1,0))</f>
        <v/>
      </c>
      <c r="F7972" s="11" t="n">
        <v>1.203</v>
      </c>
      <c r="G7972" s="12">
        <f>0*8</f>
        <v/>
      </c>
      <c r="H7972" s="12">
        <f>F7972-G7972</f>
        <v/>
      </c>
      <c r="I7972" s="10">
        <f>IF(E7972=0,"Fora",IF(E7971=0,"Carg xar",IF(H7972&lt;0,IF(M7972&lt;0.9,"Carg FV","Stby"),IF(M7972&gt;P7972,"V2H",IF(M7972&lt;0.9,"Carg xar","Stby")))))</f>
        <v/>
      </c>
      <c r="J7972" s="12">
        <f>IF(OR(I7972="Carg FV",I7972="Carg xar"),MIN(IF(I7972="Carg FV",ABS(H7972),7.4),7.4,MAX(0,(0.9-M7972)*40)*0.95),0)</f>
        <v/>
      </c>
      <c r="K7972" s="12">
        <f>IF(I7972="V2H",MIN(MAX(0,H7972),7.4,MAX(0,(M7972-P7972)*40)*0.95),0)</f>
        <v/>
      </c>
      <c r="L7972" s="12">
        <f>IF(E7972=0,0,MAX(0,H7972-K7972))</f>
        <v/>
      </c>
      <c r="M7972" s="13">
        <f>M7971+J7971/40-IF(I7971="V2H",K7971/(0.95*40),0)-IF(E7972=0,IF(E7971=1,IF(D7972=1,30,40)*0.18/(2*40),0),0)-IF(E7972=1,IF(E7971=0,IF(D7972=1,30,40)*0.18/(2*40),0),0)</f>
        <v/>
      </c>
      <c r="N7972" s="14" t="n">
        <v>0.09</v>
      </c>
      <c r="O7972" s="15">
        <f>K7972*N7972</f>
        <v/>
      </c>
      <c r="P7972">
        <f>IF(E7972=0,0.3,IF(D7972=1,IF(C7972&gt;=Params!$B$13-3,IF(C7972&lt;Params!$B$13,Params!$B$20,0.3),0.3),IF(C7972&gt;=Params!$B$15-3,IF(C7972&lt;Params!$B$15,Params!$B$21,0.3),0.3)))</f>
        <v/>
      </c>
    </row>
    <row r="7973" ht="15" customHeight="1" s="1">
      <c r="A7973" s="9" t="n">
        <v>7970</v>
      </c>
      <c r="B7973" s="6" t="inlineStr">
        <is>
          <t>29/11</t>
        </is>
      </c>
      <c r="C7973" s="6" t="n">
        <v>1</v>
      </c>
      <c r="D7973" s="6" t="n">
        <v>1</v>
      </c>
      <c r="E7973" s="10">
        <f>IF(D7973=1, IF(OR(C7973&lt;10, C7973&gt;=15),1,0), IF(OR(C7973&lt;7, C7973&gt;=18),1,0))</f>
        <v/>
      </c>
      <c r="F7973" s="11" t="n">
        <v>2.029</v>
      </c>
      <c r="G7973" s="12">
        <f>0*8</f>
        <v/>
      </c>
      <c r="H7973" s="12">
        <f>F7973-G7973</f>
        <v/>
      </c>
      <c r="I7973" s="10">
        <f>IF(E7973=0,"Fora",IF(E7972=0,"Carg xar",IF(H7973&lt;0,IF(M7973&lt;0.9,"Carg FV","Stby"),IF(M7973&gt;P7973,"V2H",IF(M7973&lt;0.9,"Carg xar","Stby")))))</f>
        <v/>
      </c>
      <c r="J7973" s="12">
        <f>IF(OR(I7973="Carg FV",I7973="Carg xar"),MIN(IF(I7973="Carg FV",ABS(H7973),7.4),7.4,MAX(0,(0.9-M7973)*40)*0.95),0)</f>
        <v/>
      </c>
      <c r="K7973" s="12">
        <f>IF(I7973="V2H",MIN(MAX(0,H7973),7.4,MAX(0,(M7973-P7973)*40)*0.95),0)</f>
        <v/>
      </c>
      <c r="L7973" s="12">
        <f>IF(E7973=0,0,MAX(0,H7973-K7973))</f>
        <v/>
      </c>
      <c r="M7973" s="13">
        <f>M7972+J7972/40-IF(I7972="V2H",K7972/(0.95*40),0)-IF(E7973=0,IF(E7972=1,IF(D7973=1,30,40)*0.18/(2*40),0),0)-IF(E7973=1,IF(E7972=0,IF(D7973=1,30,40)*0.18/(2*40),0),0)</f>
        <v/>
      </c>
      <c r="N7973" s="14" t="n">
        <v>0.09</v>
      </c>
      <c r="O7973" s="15">
        <f>K7973*N7973</f>
        <v/>
      </c>
      <c r="P7973">
        <f>IF(E7973=0,0.3,IF(D7973=1,IF(C7973&gt;=Params!$B$13-3,IF(C7973&lt;Params!$B$13,Params!$B$20,0.3),0.3),IF(C7973&gt;=Params!$B$15-3,IF(C7973&lt;Params!$B$15,Params!$B$21,0.3),0.3)))</f>
        <v/>
      </c>
    </row>
    <row r="7974" ht="15" customHeight="1" s="1">
      <c r="A7974" s="9" t="n">
        <v>7971</v>
      </c>
      <c r="B7974" s="6" t="inlineStr">
        <is>
          <t>29/11</t>
        </is>
      </c>
      <c r="C7974" s="6" t="n">
        <v>2</v>
      </c>
      <c r="D7974" s="6" t="n">
        <v>1</v>
      </c>
      <c r="E7974" s="10">
        <f>IF(D7974=1, IF(OR(C7974&lt;10, C7974&gt;=15),1,0), IF(OR(C7974&lt;7, C7974&gt;=18),1,0))</f>
        <v/>
      </c>
      <c r="F7974" s="11" t="n">
        <v>1.725</v>
      </c>
      <c r="G7974" s="12">
        <f>0*8</f>
        <v/>
      </c>
      <c r="H7974" s="12">
        <f>F7974-G7974</f>
        <v/>
      </c>
      <c r="I7974" s="10">
        <f>IF(E7974=0,"Fora",IF(E7973=0,"Carg xar",IF(H7974&lt;0,IF(M7974&lt;0.9,"Carg FV","Stby"),IF(M7974&gt;P7974,"V2H",IF(M7974&lt;0.9,"Carg xar","Stby")))))</f>
        <v/>
      </c>
      <c r="J7974" s="12">
        <f>IF(OR(I7974="Carg FV",I7974="Carg xar"),MIN(IF(I7974="Carg FV",ABS(H7974),7.4),7.4,MAX(0,(0.9-M7974)*40)*0.95),0)</f>
        <v/>
      </c>
      <c r="K7974" s="12">
        <f>IF(I7974="V2H",MIN(MAX(0,H7974),7.4,MAX(0,(M7974-P7974)*40)*0.95),0)</f>
        <v/>
      </c>
      <c r="L7974" s="12">
        <f>IF(E7974=0,0,MAX(0,H7974-K7974))</f>
        <v/>
      </c>
      <c r="M7974" s="13">
        <f>M7973+J7973/40-IF(I7973="V2H",K7973/(0.95*40),0)-IF(E7974=0,IF(E7973=1,IF(D7974=1,30,40)*0.18/(2*40),0),0)-IF(E7974=1,IF(E7973=0,IF(D7974=1,30,40)*0.18/(2*40),0),0)</f>
        <v/>
      </c>
      <c r="N7974" s="14" t="n">
        <v>0.09</v>
      </c>
      <c r="O7974" s="15">
        <f>K7974*N7974</f>
        <v/>
      </c>
      <c r="P7974">
        <f>IF(E7974=0,0.3,IF(D7974=1,IF(C7974&gt;=Params!$B$13-3,IF(C7974&lt;Params!$B$13,Params!$B$20,0.3),0.3),IF(C7974&gt;=Params!$B$15-3,IF(C7974&lt;Params!$B$15,Params!$B$21,0.3),0.3)))</f>
        <v/>
      </c>
    </row>
    <row r="7975" ht="15" customHeight="1" s="1">
      <c r="A7975" s="9" t="n">
        <v>7972</v>
      </c>
      <c r="B7975" s="6" t="inlineStr">
        <is>
          <t>29/11</t>
        </is>
      </c>
      <c r="C7975" s="6" t="n">
        <v>3</v>
      </c>
      <c r="D7975" s="6" t="n">
        <v>1</v>
      </c>
      <c r="E7975" s="10">
        <f>IF(D7975=1, IF(OR(C7975&lt;10, C7975&gt;=15),1,0), IF(OR(C7975&lt;7, C7975&gt;=18),1,0))</f>
        <v/>
      </c>
      <c r="F7975" s="11" t="n">
        <v>1.598</v>
      </c>
      <c r="G7975" s="12">
        <f>0*8</f>
        <v/>
      </c>
      <c r="H7975" s="12">
        <f>F7975-G7975</f>
        <v/>
      </c>
      <c r="I7975" s="10">
        <f>IF(E7975=0,"Fora",IF(E7974=0,"Carg xar",IF(H7975&lt;0,IF(M7975&lt;0.9,"Carg FV","Stby"),IF(M7975&gt;P7975,"V2H",IF(M7975&lt;0.9,"Carg xar","Stby")))))</f>
        <v/>
      </c>
      <c r="J7975" s="12">
        <f>IF(OR(I7975="Carg FV",I7975="Carg xar"),MIN(IF(I7975="Carg FV",ABS(H7975),7.4),7.4,MAX(0,(0.9-M7975)*40)*0.95),0)</f>
        <v/>
      </c>
      <c r="K7975" s="12">
        <f>IF(I7975="V2H",MIN(MAX(0,H7975),7.4,MAX(0,(M7975-P7975)*40)*0.95),0)</f>
        <v/>
      </c>
      <c r="L7975" s="12">
        <f>IF(E7975=0,0,MAX(0,H7975-K7975))</f>
        <v/>
      </c>
      <c r="M7975" s="13">
        <f>M7974+J7974/40-IF(I7974="V2H",K7974/(0.95*40),0)-IF(E7975=0,IF(E7974=1,IF(D7975=1,30,40)*0.18/(2*40),0),0)-IF(E7975=1,IF(E7974=0,IF(D7975=1,30,40)*0.18/(2*40),0),0)</f>
        <v/>
      </c>
      <c r="N7975" s="14" t="n">
        <v>0.09</v>
      </c>
      <c r="O7975" s="15">
        <f>K7975*N7975</f>
        <v/>
      </c>
      <c r="P7975">
        <f>IF(E7975=0,0.3,IF(D7975=1,IF(C7975&gt;=Params!$B$13-3,IF(C7975&lt;Params!$B$13,Params!$B$20,0.3),0.3),IF(C7975&gt;=Params!$B$15-3,IF(C7975&lt;Params!$B$15,Params!$B$21,0.3),0.3)))</f>
        <v/>
      </c>
    </row>
    <row r="7976" ht="15" customHeight="1" s="1">
      <c r="A7976" s="9" t="n">
        <v>7973</v>
      </c>
      <c r="B7976" s="6" t="inlineStr">
        <is>
          <t>29/11</t>
        </is>
      </c>
      <c r="C7976" s="6" t="n">
        <v>4</v>
      </c>
      <c r="D7976" s="6" t="n">
        <v>1</v>
      </c>
      <c r="E7976" s="10">
        <f>IF(D7976=1, IF(OR(C7976&lt;10, C7976&gt;=15),1,0), IF(OR(C7976&lt;7, C7976&gt;=18),1,0))</f>
        <v/>
      </c>
      <c r="F7976" s="11" t="n">
        <v>1.82</v>
      </c>
      <c r="G7976" s="12">
        <f>0*8</f>
        <v/>
      </c>
      <c r="H7976" s="12">
        <f>F7976-G7976</f>
        <v/>
      </c>
      <c r="I7976" s="10">
        <f>IF(E7976=0,"Fora",IF(E7975=0,"Carg xar",IF(H7976&lt;0,IF(M7976&lt;0.9,"Carg FV","Stby"),IF(M7976&gt;P7976,"V2H",IF(M7976&lt;0.9,"Carg xar","Stby")))))</f>
        <v/>
      </c>
      <c r="J7976" s="12">
        <f>IF(OR(I7976="Carg FV",I7976="Carg xar"),MIN(IF(I7976="Carg FV",ABS(H7976),7.4),7.4,MAX(0,(0.9-M7976)*40)*0.95),0)</f>
        <v/>
      </c>
      <c r="K7976" s="12">
        <f>IF(I7976="V2H",MIN(MAX(0,H7976),7.4,MAX(0,(M7976-P7976)*40)*0.95),0)</f>
        <v/>
      </c>
      <c r="L7976" s="12">
        <f>IF(E7976=0,0,MAX(0,H7976-K7976))</f>
        <v/>
      </c>
      <c r="M7976" s="13">
        <f>M7975+J7975/40-IF(I7975="V2H",K7975/(0.95*40),0)-IF(E7976=0,IF(E7975=1,IF(D7976=1,30,40)*0.18/(2*40),0),0)-IF(E7976=1,IF(E7975=0,IF(D7976=1,30,40)*0.18/(2*40),0),0)</f>
        <v/>
      </c>
      <c r="N7976" s="14" t="n">
        <v>0.09</v>
      </c>
      <c r="O7976" s="15">
        <f>K7976*N7976</f>
        <v/>
      </c>
      <c r="P7976">
        <f>IF(E7976=0,0.3,IF(D7976=1,IF(C7976&gt;=Params!$B$13-3,IF(C7976&lt;Params!$B$13,Params!$B$20,0.3),0.3),IF(C7976&gt;=Params!$B$15-3,IF(C7976&lt;Params!$B$15,Params!$B$21,0.3),0.3)))</f>
        <v/>
      </c>
    </row>
    <row r="7977" ht="15" customHeight="1" s="1">
      <c r="A7977" s="9" t="n">
        <v>7974</v>
      </c>
      <c r="B7977" s="6" t="inlineStr">
        <is>
          <t>29/11</t>
        </is>
      </c>
      <c r="C7977" s="6" t="n">
        <v>5</v>
      </c>
      <c r="D7977" s="6" t="n">
        <v>1</v>
      </c>
      <c r="E7977" s="10">
        <f>IF(D7977=1, IF(OR(C7977&lt;10, C7977&gt;=15),1,0), IF(OR(C7977&lt;7, C7977&gt;=18),1,0))</f>
        <v/>
      </c>
      <c r="F7977" s="11" t="n">
        <v>1.723</v>
      </c>
      <c r="G7977" s="12">
        <f>0*8</f>
        <v/>
      </c>
      <c r="H7977" s="12">
        <f>F7977-G7977</f>
        <v/>
      </c>
      <c r="I7977" s="10">
        <f>IF(E7977=0,"Fora",IF(E7976=0,"Carg xar",IF(H7977&lt;0,IF(M7977&lt;0.9,"Carg FV","Stby"),IF(M7977&gt;P7977,"V2H",IF(M7977&lt;0.9,"Carg xar","Stby")))))</f>
        <v/>
      </c>
      <c r="J7977" s="12">
        <f>IF(OR(I7977="Carg FV",I7977="Carg xar"),MIN(IF(I7977="Carg FV",ABS(H7977),7.4),7.4,MAX(0,(0.9-M7977)*40)*0.95),0)</f>
        <v/>
      </c>
      <c r="K7977" s="12">
        <f>IF(I7977="V2H",MIN(MAX(0,H7977),7.4,MAX(0,(M7977-P7977)*40)*0.95),0)</f>
        <v/>
      </c>
      <c r="L7977" s="12">
        <f>IF(E7977=0,0,MAX(0,H7977-K7977))</f>
        <v/>
      </c>
      <c r="M7977" s="13">
        <f>M7976+J7976/40-IF(I7976="V2H",K7976/(0.95*40),0)-IF(E7977=0,IF(E7976=1,IF(D7977=1,30,40)*0.18/(2*40),0),0)-IF(E7977=1,IF(E7976=0,IF(D7977=1,30,40)*0.18/(2*40),0),0)</f>
        <v/>
      </c>
      <c r="N7977" s="14" t="n">
        <v>0.09</v>
      </c>
      <c r="O7977" s="15">
        <f>K7977*N7977</f>
        <v/>
      </c>
      <c r="P7977">
        <f>IF(E7977=0,0.3,IF(D7977=1,IF(C7977&gt;=Params!$B$13-3,IF(C7977&lt;Params!$B$13,Params!$B$20,0.3),0.3),IF(C7977&gt;=Params!$B$15-3,IF(C7977&lt;Params!$B$15,Params!$B$21,0.3),0.3)))</f>
        <v/>
      </c>
    </row>
    <row r="7978" ht="15" customHeight="1" s="1">
      <c r="A7978" s="9" t="n">
        <v>7975</v>
      </c>
      <c r="B7978" s="6" t="inlineStr">
        <is>
          <t>29/11</t>
        </is>
      </c>
      <c r="C7978" s="6" t="n">
        <v>6</v>
      </c>
      <c r="D7978" s="6" t="n">
        <v>1</v>
      </c>
      <c r="E7978" s="10">
        <f>IF(D7978=1, IF(OR(C7978&lt;10, C7978&gt;=15),1,0), IF(OR(C7978&lt;7, C7978&gt;=18),1,0))</f>
        <v/>
      </c>
      <c r="F7978" s="11" t="n">
        <v>3.442</v>
      </c>
      <c r="G7978" s="12">
        <f>0*8</f>
        <v/>
      </c>
      <c r="H7978" s="12">
        <f>F7978-G7978</f>
        <v/>
      </c>
      <c r="I7978" s="10">
        <f>IF(E7978=0,"Fora",IF(E7977=0,"Carg xar",IF(H7978&lt;0,IF(M7978&lt;0.9,"Carg FV","Stby"),IF(M7978&gt;P7978,"V2H",IF(M7978&lt;0.9,"Carg xar","Stby")))))</f>
        <v/>
      </c>
      <c r="J7978" s="12">
        <f>IF(OR(I7978="Carg FV",I7978="Carg xar"),MIN(IF(I7978="Carg FV",ABS(H7978),7.4),7.4,MAX(0,(0.9-M7978)*40)*0.95),0)</f>
        <v/>
      </c>
      <c r="K7978" s="12">
        <f>IF(I7978="V2H",MIN(MAX(0,H7978),7.4,MAX(0,(M7978-P7978)*40)*0.95),0)</f>
        <v/>
      </c>
      <c r="L7978" s="12">
        <f>IF(E7978=0,0,MAX(0,H7978-K7978))</f>
        <v/>
      </c>
      <c r="M7978" s="13">
        <f>M7977+J7977/40-IF(I7977="V2H",K7977/(0.95*40),0)-IF(E7978=0,IF(E7977=1,IF(D7978=1,30,40)*0.18/(2*40),0),0)-IF(E7978=1,IF(E7977=0,IF(D7978=1,30,40)*0.18/(2*40),0),0)</f>
        <v/>
      </c>
      <c r="N7978" s="14" t="n">
        <v>0.09</v>
      </c>
      <c r="O7978" s="15">
        <f>K7978*N7978</f>
        <v/>
      </c>
      <c r="P7978">
        <f>IF(E7978=0,0.3,IF(D7978=1,IF(C7978&gt;=Params!$B$13-3,IF(C7978&lt;Params!$B$13,Params!$B$20,0.3),0.3),IF(C7978&gt;=Params!$B$15-3,IF(C7978&lt;Params!$B$15,Params!$B$21,0.3),0.3)))</f>
        <v/>
      </c>
    </row>
    <row r="7979" ht="15" customHeight="1" s="1">
      <c r="A7979" s="9" t="n">
        <v>7976</v>
      </c>
      <c r="B7979" s="6" t="inlineStr">
        <is>
          <t>29/11</t>
        </is>
      </c>
      <c r="C7979" s="6" t="n">
        <v>7</v>
      </c>
      <c r="D7979" s="6" t="n">
        <v>1</v>
      </c>
      <c r="E7979" s="10">
        <f>IF(D7979=1, IF(OR(C7979&lt;10, C7979&gt;=15),1,0), IF(OR(C7979&lt;7, C7979&gt;=18),1,0))</f>
        <v/>
      </c>
      <c r="F7979" s="11" t="n">
        <v>3.545</v>
      </c>
      <c r="G7979" s="12">
        <f>0*8</f>
        <v/>
      </c>
      <c r="H7979" s="12">
        <f>F7979-G7979</f>
        <v/>
      </c>
      <c r="I7979" s="10">
        <f>IF(E7979=0,"Fora",IF(E7978=0,"Carg xar",IF(H7979&lt;0,IF(M7979&lt;0.9,"Carg FV","Stby"),IF(M7979&gt;P7979,"V2H",IF(M7979&lt;0.9,"Carg xar","Stby")))))</f>
        <v/>
      </c>
      <c r="J7979" s="12">
        <f>IF(OR(I7979="Carg FV",I7979="Carg xar"),MIN(IF(I7979="Carg FV",ABS(H7979),7.4),7.4,MAX(0,(0.9-M7979)*40)*0.95),0)</f>
        <v/>
      </c>
      <c r="K7979" s="12">
        <f>IF(I7979="V2H",MIN(MAX(0,H7979),7.4,MAX(0,(M7979-P7979)*40)*0.95),0)</f>
        <v/>
      </c>
      <c r="L7979" s="12">
        <f>IF(E7979=0,0,MAX(0,H7979-K7979))</f>
        <v/>
      </c>
      <c r="M7979" s="13">
        <f>M7978+J7978/40-IF(I7978="V2H",K7978/(0.95*40),0)-IF(E7979=0,IF(E7978=1,IF(D7979=1,30,40)*0.18/(2*40),0),0)-IF(E7979=1,IF(E7978=0,IF(D7979=1,30,40)*0.18/(2*40),0),0)</f>
        <v/>
      </c>
      <c r="N7979" s="14" t="n">
        <v>0.09</v>
      </c>
      <c r="O7979" s="15">
        <f>K7979*N7979</f>
        <v/>
      </c>
      <c r="P7979">
        <f>IF(E7979=0,0.3,IF(D7979=1,IF(C7979&gt;=Params!$B$13-3,IF(C7979&lt;Params!$B$13,Params!$B$20,0.3),0.3),IF(C7979&gt;=Params!$B$15-3,IF(C7979&lt;Params!$B$15,Params!$B$21,0.3),0.3)))</f>
        <v/>
      </c>
    </row>
    <row r="7980" ht="15" customHeight="1" s="1">
      <c r="A7980" s="9" t="n">
        <v>7977</v>
      </c>
      <c r="B7980" s="6" t="inlineStr">
        <is>
          <t>29/11</t>
        </is>
      </c>
      <c r="C7980" s="6" t="n">
        <v>8</v>
      </c>
      <c r="D7980" s="6" t="n">
        <v>1</v>
      </c>
      <c r="E7980" s="10">
        <f>IF(D7980=1, IF(OR(C7980&lt;10, C7980&gt;=15),1,0), IF(OR(C7980&lt;7, C7980&gt;=18),1,0))</f>
        <v/>
      </c>
      <c r="F7980" s="11" t="n">
        <v>2.511</v>
      </c>
      <c r="G7980" s="12">
        <f>0.08*8</f>
        <v/>
      </c>
      <c r="H7980" s="12">
        <f>F7980-G7980</f>
        <v/>
      </c>
      <c r="I7980" s="10">
        <f>IF(E7980=0,"Fora",IF(E7979=0,"Carg xar",IF(H7980&lt;0,IF(M7980&lt;0.9,"Carg FV","Stby"),IF(M7980&gt;P7980,"V2H",IF(M7980&lt;0.9,"Carg xar","Stby")))))</f>
        <v/>
      </c>
      <c r="J7980" s="12">
        <f>IF(OR(I7980="Carg FV",I7980="Carg xar"),MIN(IF(I7980="Carg FV",ABS(H7980),7.4),7.4,MAX(0,(0.9-M7980)*40)*0.95),0)</f>
        <v/>
      </c>
      <c r="K7980" s="12">
        <f>IF(I7980="V2H",MIN(MAX(0,H7980),7.4,MAX(0,(M7980-P7980)*40)*0.95),0)</f>
        <v/>
      </c>
      <c r="L7980" s="12">
        <f>IF(E7980=0,0,MAX(0,H7980-K7980))</f>
        <v/>
      </c>
      <c r="M7980" s="13">
        <f>M7979+J7979/40-IF(I7979="V2H",K7979/(0.95*40),0)-IF(E7980=0,IF(E7979=1,IF(D7980=1,30,40)*0.18/(2*40),0),0)-IF(E7980=1,IF(E7979=0,IF(D7980=1,30,40)*0.18/(2*40),0),0)</f>
        <v/>
      </c>
      <c r="N7980" s="14" t="n">
        <v>0.09</v>
      </c>
      <c r="O7980" s="15">
        <f>K7980*N7980</f>
        <v/>
      </c>
      <c r="P7980">
        <f>IF(E7980=0,0.3,IF(D7980=1,IF(C7980&gt;=Params!$B$13-3,IF(C7980&lt;Params!$B$13,Params!$B$20,0.3),0.3),IF(C7980&gt;=Params!$B$15-3,IF(C7980&lt;Params!$B$15,Params!$B$21,0.3),0.3)))</f>
        <v/>
      </c>
    </row>
    <row r="7981" ht="15" customHeight="1" s="1">
      <c r="A7981" s="9" t="n">
        <v>7978</v>
      </c>
      <c r="B7981" s="6" t="inlineStr">
        <is>
          <t>29/11</t>
        </is>
      </c>
      <c r="C7981" s="6" t="n">
        <v>9</v>
      </c>
      <c r="D7981" s="6" t="n">
        <v>1</v>
      </c>
      <c r="E7981" s="10">
        <f>IF(D7981=1, IF(OR(C7981&lt;10, C7981&gt;=15),1,0), IF(OR(C7981&lt;7, C7981&gt;=18),1,0))</f>
        <v/>
      </c>
      <c r="F7981" s="11" t="n">
        <v>1.033</v>
      </c>
      <c r="G7981" s="12">
        <f>0.22*8</f>
        <v/>
      </c>
      <c r="H7981" s="12">
        <f>F7981-G7981</f>
        <v/>
      </c>
      <c r="I7981" s="10">
        <f>IF(E7981=0,"Fora",IF(E7980=0,"Carg xar",IF(H7981&lt;0,IF(M7981&lt;0.9,"Carg FV","Stby"),IF(M7981&gt;P7981,"V2H",IF(M7981&lt;0.9,"Carg xar","Stby")))))</f>
        <v/>
      </c>
      <c r="J7981" s="12">
        <f>IF(OR(I7981="Carg FV",I7981="Carg xar"),MIN(IF(I7981="Carg FV",ABS(H7981),7.4),7.4,MAX(0,(0.9-M7981)*40)*0.95),0)</f>
        <v/>
      </c>
      <c r="K7981" s="12">
        <f>IF(I7981="V2H",MIN(MAX(0,H7981),7.4,MAX(0,(M7981-P7981)*40)*0.95),0)</f>
        <v/>
      </c>
      <c r="L7981" s="12">
        <f>IF(E7981=0,0,MAX(0,H7981-K7981))</f>
        <v/>
      </c>
      <c r="M7981" s="13">
        <f>M7980+J7980/40-IF(I7980="V2H",K7980/(0.95*40),0)-IF(E7981=0,IF(E7980=1,IF(D7981=1,30,40)*0.18/(2*40),0),0)-IF(E7981=1,IF(E7980=0,IF(D7981=1,30,40)*0.18/(2*40),0),0)</f>
        <v/>
      </c>
      <c r="N7981" s="14" t="n">
        <v>0.09</v>
      </c>
      <c r="O7981" s="15">
        <f>K7981*N7981</f>
        <v/>
      </c>
      <c r="P7981">
        <f>IF(E7981=0,0.3,IF(D7981=1,IF(C7981&gt;=Params!$B$13-3,IF(C7981&lt;Params!$B$13,Params!$B$20,0.3),0.3),IF(C7981&gt;=Params!$B$15-3,IF(C7981&lt;Params!$B$15,Params!$B$21,0.3),0.3)))</f>
        <v/>
      </c>
    </row>
    <row r="7982" ht="15" customHeight="1" s="1">
      <c r="A7982" s="9" t="n">
        <v>7979</v>
      </c>
      <c r="B7982" s="6" t="inlineStr">
        <is>
          <t>29/11</t>
        </is>
      </c>
      <c r="C7982" s="6" t="n">
        <v>10</v>
      </c>
      <c r="D7982" s="6" t="n">
        <v>1</v>
      </c>
      <c r="E7982" s="10">
        <f>IF(D7982=1, IF(OR(C7982&lt;10, C7982&gt;=15),1,0), IF(OR(C7982&lt;7, C7982&gt;=18),1,0))</f>
        <v/>
      </c>
      <c r="F7982" s="11" t="n">
        <v>0</v>
      </c>
      <c r="G7982" s="12">
        <f>0.4*8</f>
        <v/>
      </c>
      <c r="H7982" s="12">
        <f>F7982-G7982</f>
        <v/>
      </c>
      <c r="I7982" s="10">
        <f>IF(E7982=0,"Fora",IF(E7981=0,"Carg xar",IF(H7982&lt;0,IF(M7982&lt;0.9,"Carg FV","Stby"),IF(M7982&gt;P7982,"V2H",IF(M7982&lt;0.9,"Carg xar","Stby")))))</f>
        <v/>
      </c>
      <c r="J7982" s="12">
        <f>IF(OR(I7982="Carg FV",I7982="Carg xar"),MIN(IF(I7982="Carg FV",ABS(H7982),7.4),7.4,MAX(0,(0.9-M7982)*40)*0.95),0)</f>
        <v/>
      </c>
      <c r="K7982" s="12">
        <f>IF(I7982="V2H",MIN(MAX(0,H7982),7.4,MAX(0,(M7982-P7982)*40)*0.95),0)</f>
        <v/>
      </c>
      <c r="L7982" s="12">
        <f>IF(E7982=0,0,MAX(0,H7982-K7982))</f>
        <v/>
      </c>
      <c r="M7982" s="13">
        <f>M7981+J7981/40-IF(I7981="V2H",K7981/(0.95*40),0)-IF(E7982=0,IF(E7981=1,IF(D7982=1,30,40)*0.18/(2*40),0),0)-IF(E7982=1,IF(E7981=0,IF(D7982=1,30,40)*0.18/(2*40),0),0)</f>
        <v/>
      </c>
      <c r="N7982" s="14" t="n">
        <v>0.09</v>
      </c>
      <c r="O7982" s="15">
        <f>K7982*N7982</f>
        <v/>
      </c>
      <c r="P7982">
        <f>IF(E7982=0,0.3,IF(D7982=1,IF(C7982&gt;=Params!$B$13-3,IF(C7982&lt;Params!$B$13,Params!$B$20,0.3),0.3),IF(C7982&gt;=Params!$B$15-3,IF(C7982&lt;Params!$B$15,Params!$B$21,0.3),0.3)))</f>
        <v/>
      </c>
    </row>
    <row r="7983" ht="15" customHeight="1" s="1">
      <c r="A7983" s="9" t="n">
        <v>7980</v>
      </c>
      <c r="B7983" s="6" t="inlineStr">
        <is>
          <t>29/11</t>
        </is>
      </c>
      <c r="C7983" s="6" t="n">
        <v>11</v>
      </c>
      <c r="D7983" s="6" t="n">
        <v>1</v>
      </c>
      <c r="E7983" s="10">
        <f>IF(D7983=1, IF(OR(C7983&lt;10, C7983&gt;=15),1,0), IF(OR(C7983&lt;7, C7983&gt;=18),1,0))</f>
        <v/>
      </c>
      <c r="F7983" s="11" t="n">
        <v>0</v>
      </c>
      <c r="G7983" s="12">
        <f>0.52*8</f>
        <v/>
      </c>
      <c r="H7983" s="12">
        <f>F7983-G7983</f>
        <v/>
      </c>
      <c r="I7983" s="10">
        <f>IF(E7983=0,"Fora",IF(E7982=0,"Carg xar",IF(H7983&lt;0,IF(M7983&lt;0.9,"Carg FV","Stby"),IF(M7983&gt;P7983,"V2H",IF(M7983&lt;0.9,"Carg xar","Stby")))))</f>
        <v/>
      </c>
      <c r="J7983" s="12">
        <f>IF(OR(I7983="Carg FV",I7983="Carg xar"),MIN(IF(I7983="Carg FV",ABS(H7983),7.4),7.4,MAX(0,(0.9-M7983)*40)*0.95),0)</f>
        <v/>
      </c>
      <c r="K7983" s="12">
        <f>IF(I7983="V2H",MIN(MAX(0,H7983),7.4,MAX(0,(M7983-P7983)*40)*0.95),0)</f>
        <v/>
      </c>
      <c r="L7983" s="12">
        <f>IF(E7983=0,0,MAX(0,H7983-K7983))</f>
        <v/>
      </c>
      <c r="M7983" s="13">
        <f>M7982+J7982/40-IF(I7982="V2H",K7982/(0.95*40),0)-IF(E7983=0,IF(E7982=1,IF(D7983=1,30,40)*0.18/(2*40),0),0)-IF(E7983=1,IF(E7982=0,IF(D7983=1,30,40)*0.18/(2*40),0),0)</f>
        <v/>
      </c>
      <c r="N7983" s="14" t="n">
        <v>0.09</v>
      </c>
      <c r="O7983" s="15">
        <f>K7983*N7983</f>
        <v/>
      </c>
      <c r="P7983">
        <f>IF(E7983=0,0.3,IF(D7983=1,IF(C7983&gt;=Params!$B$13-3,IF(C7983&lt;Params!$B$13,Params!$B$20,0.3),0.3),IF(C7983&gt;=Params!$B$15-3,IF(C7983&lt;Params!$B$15,Params!$B$21,0.3),0.3)))</f>
        <v/>
      </c>
    </row>
    <row r="7984" ht="15" customHeight="1" s="1">
      <c r="A7984" s="9" t="n">
        <v>7981</v>
      </c>
      <c r="B7984" s="6" t="inlineStr">
        <is>
          <t>29/11</t>
        </is>
      </c>
      <c r="C7984" s="6" t="n">
        <v>12</v>
      </c>
      <c r="D7984" s="6" t="n">
        <v>1</v>
      </c>
      <c r="E7984" s="10">
        <f>IF(D7984=1, IF(OR(C7984&lt;10, C7984&gt;=15),1,0), IF(OR(C7984&lt;7, C7984&gt;=18),1,0))</f>
        <v/>
      </c>
      <c r="F7984" s="11" t="n">
        <v>0</v>
      </c>
      <c r="G7984" s="12">
        <f>0.58*8</f>
        <v/>
      </c>
      <c r="H7984" s="12">
        <f>F7984-G7984</f>
        <v/>
      </c>
      <c r="I7984" s="10">
        <f>IF(E7984=0,"Fora",IF(E7983=0,"Carg xar",IF(H7984&lt;0,IF(M7984&lt;0.9,"Carg FV","Stby"),IF(M7984&gt;P7984,"V2H",IF(M7984&lt;0.9,"Carg xar","Stby")))))</f>
        <v/>
      </c>
      <c r="J7984" s="12">
        <f>IF(OR(I7984="Carg FV",I7984="Carg xar"),MIN(IF(I7984="Carg FV",ABS(H7984),7.4),7.4,MAX(0,(0.9-M7984)*40)*0.95),0)</f>
        <v/>
      </c>
      <c r="K7984" s="12">
        <f>IF(I7984="V2H",MIN(MAX(0,H7984),7.4,MAX(0,(M7984-P7984)*40)*0.95),0)</f>
        <v/>
      </c>
      <c r="L7984" s="12">
        <f>IF(E7984=0,0,MAX(0,H7984-K7984))</f>
        <v/>
      </c>
      <c r="M7984" s="13">
        <f>M7983+J7983/40-IF(I7983="V2H",K7983/(0.95*40),0)-IF(E7984=0,IF(E7983=1,IF(D7984=1,30,40)*0.18/(2*40),0),0)-IF(E7984=1,IF(E7983=0,IF(D7984=1,30,40)*0.18/(2*40),0),0)</f>
        <v/>
      </c>
      <c r="N7984" s="14" t="n">
        <v>0.09</v>
      </c>
      <c r="O7984" s="15">
        <f>K7984*N7984</f>
        <v/>
      </c>
      <c r="P7984">
        <f>IF(E7984=0,0.3,IF(D7984=1,IF(C7984&gt;=Params!$B$13-3,IF(C7984&lt;Params!$B$13,Params!$B$20,0.3),0.3),IF(C7984&gt;=Params!$B$15-3,IF(C7984&lt;Params!$B$15,Params!$B$21,0.3),0.3)))</f>
        <v/>
      </c>
    </row>
    <row r="7985" ht="15" customHeight="1" s="1">
      <c r="A7985" s="9" t="n">
        <v>7982</v>
      </c>
      <c r="B7985" s="6" t="inlineStr">
        <is>
          <t>29/11</t>
        </is>
      </c>
      <c r="C7985" s="6" t="n">
        <v>13</v>
      </c>
      <c r="D7985" s="6" t="n">
        <v>1</v>
      </c>
      <c r="E7985" s="10">
        <f>IF(D7985=1, IF(OR(C7985&lt;10, C7985&gt;=15),1,0), IF(OR(C7985&lt;7, C7985&gt;=18),1,0))</f>
        <v/>
      </c>
      <c r="F7985" s="11" t="n">
        <v>0</v>
      </c>
      <c r="G7985" s="12">
        <f>0.55*8</f>
        <v/>
      </c>
      <c r="H7985" s="12">
        <f>F7985-G7985</f>
        <v/>
      </c>
      <c r="I7985" s="10">
        <f>IF(E7985=0,"Fora",IF(E7984=0,"Carg xar",IF(H7985&lt;0,IF(M7985&lt;0.9,"Carg FV","Stby"),IF(M7985&gt;P7985,"V2H",IF(M7985&lt;0.9,"Carg xar","Stby")))))</f>
        <v/>
      </c>
      <c r="J7985" s="12">
        <f>IF(OR(I7985="Carg FV",I7985="Carg xar"),MIN(IF(I7985="Carg FV",ABS(H7985),7.4),7.4,MAX(0,(0.9-M7985)*40)*0.95),0)</f>
        <v/>
      </c>
      <c r="K7985" s="12">
        <f>IF(I7985="V2H",MIN(MAX(0,H7985),7.4,MAX(0,(M7985-P7985)*40)*0.95),0)</f>
        <v/>
      </c>
      <c r="L7985" s="12">
        <f>IF(E7985=0,0,MAX(0,H7985-K7985))</f>
        <v/>
      </c>
      <c r="M7985" s="13">
        <f>M7984+J7984/40-IF(I7984="V2H",K7984/(0.95*40),0)-IF(E7985=0,IF(E7984=1,IF(D7985=1,30,40)*0.18/(2*40),0),0)-IF(E7985=1,IF(E7984=0,IF(D7985=1,30,40)*0.18/(2*40),0),0)</f>
        <v/>
      </c>
      <c r="N7985" s="14" t="n">
        <v>0.09</v>
      </c>
      <c r="O7985" s="15">
        <f>K7985*N7985</f>
        <v/>
      </c>
      <c r="P7985">
        <f>IF(E7985=0,0.3,IF(D7985=1,IF(C7985&gt;=Params!$B$13-3,IF(C7985&lt;Params!$B$13,Params!$B$20,0.3),0.3),IF(C7985&gt;=Params!$B$15-3,IF(C7985&lt;Params!$B$15,Params!$B$21,0.3),0.3)))</f>
        <v/>
      </c>
    </row>
    <row r="7986" ht="15" customHeight="1" s="1">
      <c r="A7986" s="9" t="n">
        <v>7983</v>
      </c>
      <c r="B7986" s="6" t="inlineStr">
        <is>
          <t>29/11</t>
        </is>
      </c>
      <c r="C7986" s="6" t="n">
        <v>14</v>
      </c>
      <c r="D7986" s="6" t="n">
        <v>1</v>
      </c>
      <c r="E7986" s="10">
        <f>IF(D7986=1, IF(OR(C7986&lt;10, C7986&gt;=15),1,0), IF(OR(C7986&lt;7, C7986&gt;=18),1,0))</f>
        <v/>
      </c>
      <c r="F7986" s="11" t="n">
        <v>0</v>
      </c>
      <c r="G7986" s="12">
        <f>0.42*8</f>
        <v/>
      </c>
      <c r="H7986" s="12">
        <f>F7986-G7986</f>
        <v/>
      </c>
      <c r="I7986" s="10">
        <f>IF(E7986=0,"Fora",IF(E7985=0,"Carg xar",IF(H7986&lt;0,IF(M7986&lt;0.9,"Carg FV","Stby"),IF(M7986&gt;P7986,"V2H",IF(M7986&lt;0.9,"Carg xar","Stby")))))</f>
        <v/>
      </c>
      <c r="J7986" s="12">
        <f>IF(OR(I7986="Carg FV",I7986="Carg xar"),MIN(IF(I7986="Carg FV",ABS(H7986),7.4),7.4,MAX(0,(0.9-M7986)*40)*0.95),0)</f>
        <v/>
      </c>
      <c r="K7986" s="12">
        <f>IF(I7986="V2H",MIN(MAX(0,H7986),7.4,MAX(0,(M7986-P7986)*40)*0.95),0)</f>
        <v/>
      </c>
      <c r="L7986" s="12">
        <f>IF(E7986=0,0,MAX(0,H7986-K7986))</f>
        <v/>
      </c>
      <c r="M7986" s="13">
        <f>M7985+J7985/40-IF(I7985="V2H",K7985/(0.95*40),0)-IF(E7986=0,IF(E7985=1,IF(D7986=1,30,40)*0.18/(2*40),0),0)-IF(E7986=1,IF(E7985=0,IF(D7986=1,30,40)*0.18/(2*40),0),0)</f>
        <v/>
      </c>
      <c r="N7986" s="14" t="n">
        <v>0.09</v>
      </c>
      <c r="O7986" s="15">
        <f>K7986*N7986</f>
        <v/>
      </c>
      <c r="P7986">
        <f>IF(E7986=0,0.3,IF(D7986=1,IF(C7986&gt;=Params!$B$13-3,IF(C7986&lt;Params!$B$13,Params!$B$20,0.3),0.3),IF(C7986&gt;=Params!$B$15-3,IF(C7986&lt;Params!$B$15,Params!$B$21,0.3),0.3)))</f>
        <v/>
      </c>
    </row>
    <row r="7987" ht="15" customHeight="1" s="1">
      <c r="A7987" s="9" t="n">
        <v>7984</v>
      </c>
      <c r="B7987" s="6" t="inlineStr">
        <is>
          <t>29/11</t>
        </is>
      </c>
      <c r="C7987" s="6" t="n">
        <v>15</v>
      </c>
      <c r="D7987" s="6" t="n">
        <v>1</v>
      </c>
      <c r="E7987" s="10">
        <f>IF(D7987=1, IF(OR(C7987&lt;10, C7987&gt;=15),1,0), IF(OR(C7987&lt;7, C7987&gt;=18),1,0))</f>
        <v/>
      </c>
      <c r="F7987" s="11" t="n">
        <v>0</v>
      </c>
      <c r="G7987" s="12">
        <f>0.25*8</f>
        <v/>
      </c>
      <c r="H7987" s="12">
        <f>F7987-G7987</f>
        <v/>
      </c>
      <c r="I7987" s="10">
        <f>IF(E7987=0,"Fora",IF(E7986=0,"Carg xar",IF(H7987&lt;0,IF(M7987&lt;0.9,"Carg FV","Stby"),IF(M7987&gt;P7987,"V2H",IF(M7987&lt;0.9,"Carg xar","Stby")))))</f>
        <v/>
      </c>
      <c r="J7987" s="12">
        <f>IF(OR(I7987="Carg FV",I7987="Carg xar"),MIN(IF(I7987="Carg FV",ABS(H7987),7.4),7.4,MAX(0,(0.9-M7987)*40)*0.95),0)</f>
        <v/>
      </c>
      <c r="K7987" s="12">
        <f>IF(I7987="V2H",MIN(MAX(0,H7987),7.4,MAX(0,(M7987-P7987)*40)*0.95),0)</f>
        <v/>
      </c>
      <c r="L7987" s="12">
        <f>IF(E7987=0,0,MAX(0,H7987-K7987))</f>
        <v/>
      </c>
      <c r="M7987" s="13">
        <f>M7986+J7986/40-IF(I7986="V2H",K7986/(0.95*40),0)-IF(E7987=0,IF(E7986=1,IF(D7987=1,30,40)*0.18/(2*40),0),0)-IF(E7987=1,IF(E7986=0,IF(D7987=1,30,40)*0.18/(2*40),0),0)</f>
        <v/>
      </c>
      <c r="N7987" s="14" t="n">
        <v>0.09</v>
      </c>
      <c r="O7987" s="15">
        <f>K7987*N7987</f>
        <v/>
      </c>
      <c r="P7987">
        <f>IF(E7987=0,0.3,IF(D7987=1,IF(C7987&gt;=Params!$B$13-3,IF(C7987&lt;Params!$B$13,Params!$B$20,0.3),0.3),IF(C7987&gt;=Params!$B$15-3,IF(C7987&lt;Params!$B$15,Params!$B$21,0.3),0.3)))</f>
        <v/>
      </c>
    </row>
    <row r="7988" ht="15" customHeight="1" s="1">
      <c r="A7988" s="9" t="n">
        <v>7985</v>
      </c>
      <c r="B7988" s="6" t="inlineStr">
        <is>
          <t>29/11</t>
        </is>
      </c>
      <c r="C7988" s="6" t="n">
        <v>16</v>
      </c>
      <c r="D7988" s="6" t="n">
        <v>1</v>
      </c>
      <c r="E7988" s="10">
        <f>IF(D7988=1, IF(OR(C7988&lt;10, C7988&gt;=15),1,0), IF(OR(C7988&lt;7, C7988&gt;=18),1,0))</f>
        <v/>
      </c>
      <c r="F7988" s="11" t="n">
        <v>1.459</v>
      </c>
      <c r="G7988" s="12">
        <f>0.08*8</f>
        <v/>
      </c>
      <c r="H7988" s="12">
        <f>F7988-G7988</f>
        <v/>
      </c>
      <c r="I7988" s="10">
        <f>IF(E7988=0,"Fora",IF(E7987=0,"Carg xar",IF(H7988&lt;0,IF(M7988&lt;0.9,"Carg FV","Stby"),IF(M7988&gt;P7988,"V2H",IF(M7988&lt;0.9,"Carg xar","Stby")))))</f>
        <v/>
      </c>
      <c r="J7988" s="12">
        <f>IF(OR(I7988="Carg FV",I7988="Carg xar"),MIN(IF(I7988="Carg FV",ABS(H7988),7.4),7.4,MAX(0,(0.9-M7988)*40)*0.95),0)</f>
        <v/>
      </c>
      <c r="K7988" s="12">
        <f>IF(I7988="V2H",MIN(MAX(0,H7988),7.4,MAX(0,(M7988-P7988)*40)*0.95),0)</f>
        <v/>
      </c>
      <c r="L7988" s="12">
        <f>IF(E7988=0,0,MAX(0,H7988-K7988))</f>
        <v/>
      </c>
      <c r="M7988" s="13">
        <f>M7987+J7987/40-IF(I7987="V2H",K7987/(0.95*40),0)-IF(E7988=0,IF(E7987=1,IF(D7988=1,30,40)*0.18/(2*40),0),0)-IF(E7988=1,IF(E7987=0,IF(D7988=1,30,40)*0.18/(2*40),0),0)</f>
        <v/>
      </c>
      <c r="N7988" s="14" t="n">
        <v>0.09</v>
      </c>
      <c r="O7988" s="15">
        <f>K7988*N7988</f>
        <v/>
      </c>
      <c r="P7988">
        <f>IF(E7988=0,0.3,IF(D7988=1,IF(C7988&gt;=Params!$B$13-3,IF(C7988&lt;Params!$B$13,Params!$B$20,0.3),0.3),IF(C7988&gt;=Params!$B$15-3,IF(C7988&lt;Params!$B$15,Params!$B$21,0.3),0.3)))</f>
        <v/>
      </c>
    </row>
    <row r="7989" ht="15" customHeight="1" s="1">
      <c r="A7989" s="9" t="n">
        <v>7986</v>
      </c>
      <c r="B7989" s="6" t="inlineStr">
        <is>
          <t>29/11</t>
        </is>
      </c>
      <c r="C7989" s="6" t="n">
        <v>17</v>
      </c>
      <c r="D7989" s="6" t="n">
        <v>1</v>
      </c>
      <c r="E7989" s="10">
        <f>IF(D7989=1, IF(OR(C7989&lt;10, C7989&gt;=15),1,0), IF(OR(C7989&lt;7, C7989&gt;=18),1,0))</f>
        <v/>
      </c>
      <c r="F7989" s="11" t="n">
        <v>1.237</v>
      </c>
      <c r="G7989" s="12">
        <f>0*8</f>
        <v/>
      </c>
      <c r="H7989" s="12">
        <f>F7989-G7989</f>
        <v/>
      </c>
      <c r="I7989" s="10">
        <f>IF(E7989=0,"Fora",IF(E7988=0,"Carg xar",IF(H7989&lt;0,IF(M7989&lt;0.9,"Carg FV","Stby"),IF(M7989&gt;P7989,"V2H",IF(M7989&lt;0.9,"Carg xar","Stby")))))</f>
        <v/>
      </c>
      <c r="J7989" s="12">
        <f>IF(OR(I7989="Carg FV",I7989="Carg xar"),MIN(IF(I7989="Carg FV",ABS(H7989),7.4),7.4,MAX(0,(0.9-M7989)*40)*0.95),0)</f>
        <v/>
      </c>
      <c r="K7989" s="12">
        <f>IF(I7989="V2H",MIN(MAX(0,H7989),7.4,MAX(0,(M7989-P7989)*40)*0.95),0)</f>
        <v/>
      </c>
      <c r="L7989" s="12">
        <f>IF(E7989=0,0,MAX(0,H7989-K7989))</f>
        <v/>
      </c>
      <c r="M7989" s="13">
        <f>M7988+J7988/40-IF(I7988="V2H",K7988/(0.95*40),0)-IF(E7989=0,IF(E7988=1,IF(D7989=1,30,40)*0.18/(2*40),0),0)-IF(E7989=1,IF(E7988=0,IF(D7989=1,30,40)*0.18/(2*40),0),0)</f>
        <v/>
      </c>
      <c r="N7989" s="14" t="n">
        <v>0.09</v>
      </c>
      <c r="O7989" s="15">
        <f>K7989*N7989</f>
        <v/>
      </c>
      <c r="P7989">
        <f>IF(E7989=0,0.3,IF(D7989=1,IF(C7989&gt;=Params!$B$13-3,IF(C7989&lt;Params!$B$13,Params!$B$20,0.3),0.3),IF(C7989&gt;=Params!$B$15-3,IF(C7989&lt;Params!$B$15,Params!$B$21,0.3),0.3)))</f>
        <v/>
      </c>
    </row>
    <row r="7990" ht="15" customHeight="1" s="1">
      <c r="A7990" s="9" t="n">
        <v>7987</v>
      </c>
      <c r="B7990" s="6" t="inlineStr">
        <is>
          <t>29/11</t>
        </is>
      </c>
      <c r="C7990" s="6" t="n">
        <v>18</v>
      </c>
      <c r="D7990" s="6" t="n">
        <v>1</v>
      </c>
      <c r="E7990" s="10">
        <f>IF(D7990=1, IF(OR(C7990&lt;10, C7990&gt;=15),1,0), IF(OR(C7990&lt;7, C7990&gt;=18),1,0))</f>
        <v/>
      </c>
      <c r="F7990" s="11" t="n">
        <v>1.659</v>
      </c>
      <c r="G7990" s="12">
        <f>0*8</f>
        <v/>
      </c>
      <c r="H7990" s="12">
        <f>F7990-G7990</f>
        <v/>
      </c>
      <c r="I7990" s="10">
        <f>IF(E7990=0,"Fora",IF(E7989=0,"Carg xar",IF(H7990&lt;0,IF(M7990&lt;0.9,"Carg FV","Stby"),IF(M7990&gt;P7990,"V2H",IF(M7990&lt;0.9,"Carg xar","Stby")))))</f>
        <v/>
      </c>
      <c r="J7990" s="12">
        <f>IF(OR(I7990="Carg FV",I7990="Carg xar"),MIN(IF(I7990="Carg FV",ABS(H7990),7.4),7.4,MAX(0,(0.9-M7990)*40)*0.95),0)</f>
        <v/>
      </c>
      <c r="K7990" s="12">
        <f>IF(I7990="V2H",MIN(MAX(0,H7990),7.4,MAX(0,(M7990-P7990)*40)*0.95),0)</f>
        <v/>
      </c>
      <c r="L7990" s="12">
        <f>IF(E7990=0,0,MAX(0,H7990-K7990))</f>
        <v/>
      </c>
      <c r="M7990" s="13">
        <f>M7989+J7989/40-IF(I7989="V2H",K7989/(0.95*40),0)-IF(E7990=0,IF(E7989=1,IF(D7990=1,30,40)*0.18/(2*40),0),0)-IF(E7990=1,IF(E7989=0,IF(D7990=1,30,40)*0.18/(2*40),0),0)</f>
        <v/>
      </c>
      <c r="N7990" s="14" t="n">
        <v>0.09</v>
      </c>
      <c r="O7990" s="15">
        <f>K7990*N7990</f>
        <v/>
      </c>
      <c r="P7990">
        <f>IF(E7990=0,0.3,IF(D7990=1,IF(C7990&gt;=Params!$B$13-3,IF(C7990&lt;Params!$B$13,Params!$B$20,0.3),0.3),IF(C7990&gt;=Params!$B$15-3,IF(C7990&lt;Params!$B$15,Params!$B$21,0.3),0.3)))</f>
        <v/>
      </c>
    </row>
    <row r="7991" ht="15" customHeight="1" s="1">
      <c r="A7991" s="9" t="n">
        <v>7988</v>
      </c>
      <c r="B7991" s="6" t="inlineStr">
        <is>
          <t>29/11</t>
        </is>
      </c>
      <c r="C7991" s="6" t="n">
        <v>19</v>
      </c>
      <c r="D7991" s="6" t="n">
        <v>1</v>
      </c>
      <c r="E7991" s="10">
        <f>IF(D7991=1, IF(OR(C7991&lt;10, C7991&gt;=15),1,0), IF(OR(C7991&lt;7, C7991&gt;=18),1,0))</f>
        <v/>
      </c>
      <c r="F7991" s="11" t="n">
        <v>2.89</v>
      </c>
      <c r="G7991" s="12">
        <f>0*8</f>
        <v/>
      </c>
      <c r="H7991" s="12">
        <f>F7991-G7991</f>
        <v/>
      </c>
      <c r="I7991" s="10">
        <f>IF(E7991=0,"Fora",IF(E7990=0,"Carg xar",IF(H7991&lt;0,IF(M7991&lt;0.9,"Carg FV","Stby"),IF(M7991&gt;P7991,"V2H",IF(M7991&lt;0.9,"Carg xar","Stby")))))</f>
        <v/>
      </c>
      <c r="J7991" s="12">
        <f>IF(OR(I7991="Carg FV",I7991="Carg xar"),MIN(IF(I7991="Carg FV",ABS(H7991),7.4),7.4,MAX(0,(0.9-M7991)*40)*0.95),0)</f>
        <v/>
      </c>
      <c r="K7991" s="12">
        <f>IF(I7991="V2H",MIN(MAX(0,H7991),7.4,MAX(0,(M7991-P7991)*40)*0.95),0)</f>
        <v/>
      </c>
      <c r="L7991" s="12">
        <f>IF(E7991=0,0,MAX(0,H7991-K7991))</f>
        <v/>
      </c>
      <c r="M7991" s="13">
        <f>M7990+J7990/40-IF(I7990="V2H",K7990/(0.95*40),0)-IF(E7991=0,IF(E7990=1,IF(D7991=1,30,40)*0.18/(2*40),0),0)-IF(E7991=1,IF(E7990=0,IF(D7991=1,30,40)*0.18/(2*40),0),0)</f>
        <v/>
      </c>
      <c r="N7991" s="14" t="n">
        <v>0.09</v>
      </c>
      <c r="O7991" s="15">
        <f>K7991*N7991</f>
        <v/>
      </c>
      <c r="P7991">
        <f>IF(E7991=0,0.3,IF(D7991=1,IF(C7991&gt;=Params!$B$13-3,IF(C7991&lt;Params!$B$13,Params!$B$20,0.3),0.3),IF(C7991&gt;=Params!$B$15-3,IF(C7991&lt;Params!$B$15,Params!$B$21,0.3),0.3)))</f>
        <v/>
      </c>
    </row>
    <row r="7992" ht="15" customHeight="1" s="1">
      <c r="A7992" s="9" t="n">
        <v>7989</v>
      </c>
      <c r="B7992" s="6" t="inlineStr">
        <is>
          <t>29/11</t>
        </is>
      </c>
      <c r="C7992" s="6" t="n">
        <v>20</v>
      </c>
      <c r="D7992" s="6" t="n">
        <v>1</v>
      </c>
      <c r="E7992" s="10">
        <f>IF(D7992=1, IF(OR(C7992&lt;10, C7992&gt;=15),1,0), IF(OR(C7992&lt;7, C7992&gt;=18),1,0))</f>
        <v/>
      </c>
      <c r="F7992" s="11" t="n">
        <v>2.26</v>
      </c>
      <c r="G7992" s="12">
        <f>0*8</f>
        <v/>
      </c>
      <c r="H7992" s="12">
        <f>F7992-G7992</f>
        <v/>
      </c>
      <c r="I7992" s="10">
        <f>IF(E7992=0,"Fora",IF(E7991=0,"Carg xar",IF(H7992&lt;0,IF(M7992&lt;0.9,"Carg FV","Stby"),IF(M7992&gt;P7992,"V2H",IF(M7992&lt;0.9,"Carg xar","Stby")))))</f>
        <v/>
      </c>
      <c r="J7992" s="12">
        <f>IF(OR(I7992="Carg FV",I7992="Carg xar"),MIN(IF(I7992="Carg FV",ABS(H7992),7.4),7.4,MAX(0,(0.9-M7992)*40)*0.95),0)</f>
        <v/>
      </c>
      <c r="K7992" s="12">
        <f>IF(I7992="V2H",MIN(MAX(0,H7992),7.4,MAX(0,(M7992-P7992)*40)*0.95),0)</f>
        <v/>
      </c>
      <c r="L7992" s="12">
        <f>IF(E7992=0,0,MAX(0,H7992-K7992))</f>
        <v/>
      </c>
      <c r="M7992" s="13">
        <f>M7991+J7991/40-IF(I7991="V2H",K7991/(0.95*40),0)-IF(E7992=0,IF(E7991=1,IF(D7992=1,30,40)*0.18/(2*40),0),0)-IF(E7992=1,IF(E7991=0,IF(D7992=1,30,40)*0.18/(2*40),0),0)</f>
        <v/>
      </c>
      <c r="N7992" s="14" t="n">
        <v>0.09</v>
      </c>
      <c r="O7992" s="15">
        <f>K7992*N7992</f>
        <v/>
      </c>
      <c r="P7992">
        <f>IF(E7992=0,0.3,IF(D7992=1,IF(C7992&gt;=Params!$B$13-3,IF(C7992&lt;Params!$B$13,Params!$B$20,0.3),0.3),IF(C7992&gt;=Params!$B$15-3,IF(C7992&lt;Params!$B$15,Params!$B$21,0.3),0.3)))</f>
        <v/>
      </c>
    </row>
    <row r="7993" ht="15" customHeight="1" s="1">
      <c r="A7993" s="9" t="n">
        <v>7990</v>
      </c>
      <c r="B7993" s="6" t="inlineStr">
        <is>
          <t>29/11</t>
        </is>
      </c>
      <c r="C7993" s="6" t="n">
        <v>21</v>
      </c>
      <c r="D7993" s="6" t="n">
        <v>1</v>
      </c>
      <c r="E7993" s="10">
        <f>IF(D7993=1, IF(OR(C7993&lt;10, C7993&gt;=15),1,0), IF(OR(C7993&lt;7, C7993&gt;=18),1,0))</f>
        <v/>
      </c>
      <c r="F7993" s="11" t="n">
        <v>1.706</v>
      </c>
      <c r="G7993" s="12">
        <f>0*8</f>
        <v/>
      </c>
      <c r="H7993" s="12">
        <f>F7993-G7993</f>
        <v/>
      </c>
      <c r="I7993" s="10">
        <f>IF(E7993=0,"Fora",IF(E7992=0,"Carg xar",IF(H7993&lt;0,IF(M7993&lt;0.9,"Carg FV","Stby"),IF(M7993&gt;P7993,"V2H",IF(M7993&lt;0.9,"Carg xar","Stby")))))</f>
        <v/>
      </c>
      <c r="J7993" s="12">
        <f>IF(OR(I7993="Carg FV",I7993="Carg xar"),MIN(IF(I7993="Carg FV",ABS(H7993),7.4),7.4,MAX(0,(0.9-M7993)*40)*0.95),0)</f>
        <v/>
      </c>
      <c r="K7993" s="12">
        <f>IF(I7993="V2H",MIN(MAX(0,H7993),7.4,MAX(0,(M7993-P7993)*40)*0.95),0)</f>
        <v/>
      </c>
      <c r="L7993" s="12">
        <f>IF(E7993=0,0,MAX(0,H7993-K7993))</f>
        <v/>
      </c>
      <c r="M7993" s="13">
        <f>M7992+J7992/40-IF(I7992="V2H",K7992/(0.95*40),0)-IF(E7993=0,IF(E7992=1,IF(D7993=1,30,40)*0.18/(2*40),0),0)-IF(E7993=1,IF(E7992=0,IF(D7993=1,30,40)*0.18/(2*40),0),0)</f>
        <v/>
      </c>
      <c r="N7993" s="14" t="n">
        <v>0.09</v>
      </c>
      <c r="O7993" s="15">
        <f>K7993*N7993</f>
        <v/>
      </c>
      <c r="P7993">
        <f>IF(E7993=0,0.3,IF(D7993=1,IF(C7993&gt;=Params!$B$13-3,IF(C7993&lt;Params!$B$13,Params!$B$20,0.3),0.3),IF(C7993&gt;=Params!$B$15-3,IF(C7993&lt;Params!$B$15,Params!$B$21,0.3),0.3)))</f>
        <v/>
      </c>
    </row>
    <row r="7994" ht="15" customHeight="1" s="1">
      <c r="A7994" s="9" t="n">
        <v>7991</v>
      </c>
      <c r="B7994" s="6" t="inlineStr">
        <is>
          <t>29/11</t>
        </is>
      </c>
      <c r="C7994" s="6" t="n">
        <v>22</v>
      </c>
      <c r="D7994" s="6" t="n">
        <v>1</v>
      </c>
      <c r="E7994" s="10">
        <f>IF(D7994=1, IF(OR(C7994&lt;10, C7994&gt;=15),1,0), IF(OR(C7994&lt;7, C7994&gt;=18),1,0))</f>
        <v/>
      </c>
      <c r="F7994" s="11" t="n">
        <v>1.572</v>
      </c>
      <c r="G7994" s="12">
        <f>0*8</f>
        <v/>
      </c>
      <c r="H7994" s="12">
        <f>F7994-G7994</f>
        <v/>
      </c>
      <c r="I7994" s="10">
        <f>IF(E7994=0,"Fora",IF(E7993=0,"Carg xar",IF(H7994&lt;0,IF(M7994&lt;0.9,"Carg FV","Stby"),IF(M7994&gt;P7994,"V2H",IF(M7994&lt;0.9,"Carg xar","Stby")))))</f>
        <v/>
      </c>
      <c r="J7994" s="12">
        <f>IF(OR(I7994="Carg FV",I7994="Carg xar"),MIN(IF(I7994="Carg FV",ABS(H7994),7.4),7.4,MAX(0,(0.9-M7994)*40)*0.95),0)</f>
        <v/>
      </c>
      <c r="K7994" s="12">
        <f>IF(I7994="V2H",MIN(MAX(0,H7994),7.4,MAX(0,(M7994-P7994)*40)*0.95),0)</f>
        <v/>
      </c>
      <c r="L7994" s="12">
        <f>IF(E7994=0,0,MAX(0,H7994-K7994))</f>
        <v/>
      </c>
      <c r="M7994" s="13">
        <f>M7993+J7993/40-IF(I7993="V2H",K7993/(0.95*40),0)-IF(E7994=0,IF(E7993=1,IF(D7994=1,30,40)*0.18/(2*40),0),0)-IF(E7994=1,IF(E7993=0,IF(D7994=1,30,40)*0.18/(2*40),0),0)</f>
        <v/>
      </c>
      <c r="N7994" s="14" t="n">
        <v>0.09</v>
      </c>
      <c r="O7994" s="15">
        <f>K7994*N7994</f>
        <v/>
      </c>
      <c r="P7994">
        <f>IF(E7994=0,0.3,IF(D7994=1,IF(C7994&gt;=Params!$B$13-3,IF(C7994&lt;Params!$B$13,Params!$B$20,0.3),0.3),IF(C7994&gt;=Params!$B$15-3,IF(C7994&lt;Params!$B$15,Params!$B$21,0.3),0.3)))</f>
        <v/>
      </c>
    </row>
    <row r="7995" ht="15" customHeight="1" s="1">
      <c r="A7995" s="9" t="n">
        <v>7992</v>
      </c>
      <c r="B7995" s="6" t="inlineStr">
        <is>
          <t>29/11</t>
        </is>
      </c>
      <c r="C7995" s="6" t="n">
        <v>23</v>
      </c>
      <c r="D7995" s="6" t="n">
        <v>1</v>
      </c>
      <c r="E7995" s="10">
        <f>IF(D7995=1, IF(OR(C7995&lt;10, C7995&gt;=15),1,0), IF(OR(C7995&lt;7, C7995&gt;=18),1,0))</f>
        <v/>
      </c>
      <c r="F7995" s="11" t="n">
        <v>0.9389999999999999</v>
      </c>
      <c r="G7995" s="12">
        <f>0*8</f>
        <v/>
      </c>
      <c r="H7995" s="12">
        <f>F7995-G7995</f>
        <v/>
      </c>
      <c r="I7995" s="10">
        <f>IF(E7995=0,"Fora",IF(E7994=0,"Carg xar",IF(H7995&lt;0,IF(M7995&lt;0.9,"Carg FV","Stby"),IF(M7995&gt;P7995,"V2H",IF(M7995&lt;0.9,"Carg xar","Stby")))))</f>
        <v/>
      </c>
      <c r="J7995" s="12">
        <f>IF(OR(I7995="Carg FV",I7995="Carg xar"),MIN(IF(I7995="Carg FV",ABS(H7995),7.4),7.4,MAX(0,(0.9-M7995)*40)*0.95),0)</f>
        <v/>
      </c>
      <c r="K7995" s="12">
        <f>IF(I7995="V2H",MIN(MAX(0,H7995),7.4,MAX(0,(M7995-P7995)*40)*0.95),0)</f>
        <v/>
      </c>
      <c r="L7995" s="12">
        <f>IF(E7995=0,0,MAX(0,H7995-K7995))</f>
        <v/>
      </c>
      <c r="M7995" s="13">
        <f>M7994+J7994/40-IF(I7994="V2H",K7994/(0.95*40),0)-IF(E7995=0,IF(E7994=1,IF(D7995=1,30,40)*0.18/(2*40),0),0)-IF(E7995=1,IF(E7994=0,IF(D7995=1,30,40)*0.18/(2*40),0),0)</f>
        <v/>
      </c>
      <c r="N7995" s="14" t="n">
        <v>0.09</v>
      </c>
      <c r="O7995" s="15">
        <f>K7995*N7995</f>
        <v/>
      </c>
      <c r="P7995">
        <f>IF(E7995=0,0.3,IF(D7995=1,IF(C7995&gt;=Params!$B$13-3,IF(C7995&lt;Params!$B$13,Params!$B$20,0.3),0.3),IF(C7995&gt;=Params!$B$15-3,IF(C7995&lt;Params!$B$15,Params!$B$21,0.3),0.3)))</f>
        <v/>
      </c>
    </row>
    <row r="7996" ht="15" customHeight="1" s="1">
      <c r="A7996" s="9" t="n">
        <v>7993</v>
      </c>
      <c r="B7996" s="6" t="inlineStr">
        <is>
          <t>30/11</t>
        </is>
      </c>
      <c r="C7996" s="6" t="n">
        <v>0</v>
      </c>
      <c r="D7996" s="6" t="n">
        <v>1</v>
      </c>
      <c r="E7996" s="10">
        <f>IF(D7996=1, IF(OR(C7996&lt;10, C7996&gt;=15),1,0), IF(OR(C7996&lt;7, C7996&gt;=18),1,0))</f>
        <v/>
      </c>
      <c r="F7996" s="11" t="n">
        <v>0.11</v>
      </c>
      <c r="G7996" s="12">
        <f>0*8</f>
        <v/>
      </c>
      <c r="H7996" s="12">
        <f>F7996-G7996</f>
        <v/>
      </c>
      <c r="I7996" s="10">
        <f>IF(E7996=0,"Fora",IF(E7995=0,"Carg xar",IF(H7996&lt;0,IF(M7996&lt;0.9,"Carg FV","Stby"),IF(M7996&gt;P7996,"V2H",IF(M7996&lt;0.9,"Carg xar","Stby")))))</f>
        <v/>
      </c>
      <c r="J7996" s="12">
        <f>IF(OR(I7996="Carg FV",I7996="Carg xar"),MIN(IF(I7996="Carg FV",ABS(H7996),7.4),7.4,MAX(0,(0.9-M7996)*40)*0.95),0)</f>
        <v/>
      </c>
      <c r="K7996" s="12">
        <f>IF(I7996="V2H",MIN(MAX(0,H7996),7.4,MAX(0,(M7996-P7996)*40)*0.95),0)</f>
        <v/>
      </c>
      <c r="L7996" s="12">
        <f>IF(E7996=0,0,MAX(0,H7996-K7996))</f>
        <v/>
      </c>
      <c r="M7996" s="13">
        <f>M7995+J7995/40-IF(I7995="V2H",K7995/(0.95*40),0)-IF(E7996=0,IF(E7995=1,IF(D7996=1,30,40)*0.18/(2*40),0),0)-IF(E7996=1,IF(E7995=0,IF(D7996=1,30,40)*0.18/(2*40),0),0)</f>
        <v/>
      </c>
      <c r="N7996" s="14" t="n">
        <v>0.09</v>
      </c>
      <c r="O7996" s="15">
        <f>K7996*N7996</f>
        <v/>
      </c>
      <c r="P7996">
        <f>IF(E7996=0,0.3,IF(D7996=1,IF(C7996&gt;=Params!$B$13-3,IF(C7996&lt;Params!$B$13,Params!$B$20,0.3),0.3),IF(C7996&gt;=Params!$B$15-3,IF(C7996&lt;Params!$B$15,Params!$B$21,0.3),0.3)))</f>
        <v/>
      </c>
    </row>
    <row r="7997" ht="15" customHeight="1" s="1">
      <c r="A7997" s="9" t="n">
        <v>7994</v>
      </c>
      <c r="B7997" s="6" t="inlineStr">
        <is>
          <t>30/11</t>
        </is>
      </c>
      <c r="C7997" s="6" t="n">
        <v>1</v>
      </c>
      <c r="D7997" s="6" t="n">
        <v>1</v>
      </c>
      <c r="E7997" s="10">
        <f>IF(D7997=1, IF(OR(C7997&lt;10, C7997&gt;=15),1,0), IF(OR(C7997&lt;7, C7997&gt;=18),1,0))</f>
        <v/>
      </c>
      <c r="F7997" s="11" t="n">
        <v>0.158</v>
      </c>
      <c r="G7997" s="12">
        <f>0*8</f>
        <v/>
      </c>
      <c r="H7997" s="12">
        <f>F7997-G7997</f>
        <v/>
      </c>
      <c r="I7997" s="10">
        <f>IF(E7997=0,"Fora",IF(E7996=0,"Carg xar",IF(H7997&lt;0,IF(M7997&lt;0.9,"Carg FV","Stby"),IF(M7997&gt;P7997,"V2H",IF(M7997&lt;0.9,"Carg xar","Stby")))))</f>
        <v/>
      </c>
      <c r="J7997" s="12">
        <f>IF(OR(I7997="Carg FV",I7997="Carg xar"),MIN(IF(I7997="Carg FV",ABS(H7997),7.4),7.4,MAX(0,(0.9-M7997)*40)*0.95),0)</f>
        <v/>
      </c>
      <c r="K7997" s="12">
        <f>IF(I7997="V2H",MIN(MAX(0,H7997),7.4,MAX(0,(M7997-P7997)*40)*0.95),0)</f>
        <v/>
      </c>
      <c r="L7997" s="12">
        <f>IF(E7997=0,0,MAX(0,H7997-K7997))</f>
        <v/>
      </c>
      <c r="M7997" s="13">
        <f>M7996+J7996/40-IF(I7996="V2H",K7996/(0.95*40),0)-IF(E7997=0,IF(E7996=1,IF(D7997=1,30,40)*0.18/(2*40),0),0)-IF(E7997=1,IF(E7996=0,IF(D7997=1,30,40)*0.18/(2*40),0),0)</f>
        <v/>
      </c>
      <c r="N7997" s="14" t="n">
        <v>0.09</v>
      </c>
      <c r="O7997" s="15">
        <f>K7997*N7997</f>
        <v/>
      </c>
      <c r="P7997">
        <f>IF(E7997=0,0.3,IF(D7997=1,IF(C7997&gt;=Params!$B$13-3,IF(C7997&lt;Params!$B$13,Params!$B$20,0.3),0.3),IF(C7997&gt;=Params!$B$15-3,IF(C7997&lt;Params!$B$15,Params!$B$21,0.3),0.3)))</f>
        <v/>
      </c>
    </row>
    <row r="7998" ht="15" customHeight="1" s="1">
      <c r="A7998" s="9" t="n">
        <v>7995</v>
      </c>
      <c r="B7998" s="6" t="inlineStr">
        <is>
          <t>30/11</t>
        </is>
      </c>
      <c r="C7998" s="6" t="n">
        <v>2</v>
      </c>
      <c r="D7998" s="6" t="n">
        <v>1</v>
      </c>
      <c r="E7998" s="10">
        <f>IF(D7998=1, IF(OR(C7998&lt;10, C7998&gt;=15),1,0), IF(OR(C7998&lt;7, C7998&gt;=18),1,0))</f>
        <v/>
      </c>
      <c r="F7998" s="11" t="n">
        <v>0.135</v>
      </c>
      <c r="G7998" s="12">
        <f>0*8</f>
        <v/>
      </c>
      <c r="H7998" s="12">
        <f>F7998-G7998</f>
        <v/>
      </c>
      <c r="I7998" s="10">
        <f>IF(E7998=0,"Fora",IF(E7997=0,"Carg xar",IF(H7998&lt;0,IF(M7998&lt;0.9,"Carg FV","Stby"),IF(M7998&gt;P7998,"V2H",IF(M7998&lt;0.9,"Carg xar","Stby")))))</f>
        <v/>
      </c>
      <c r="J7998" s="12">
        <f>IF(OR(I7998="Carg FV",I7998="Carg xar"),MIN(IF(I7998="Carg FV",ABS(H7998),7.4),7.4,MAX(0,(0.9-M7998)*40)*0.95),0)</f>
        <v/>
      </c>
      <c r="K7998" s="12">
        <f>IF(I7998="V2H",MIN(MAX(0,H7998),7.4,MAX(0,(M7998-P7998)*40)*0.95),0)</f>
        <v/>
      </c>
      <c r="L7998" s="12">
        <f>IF(E7998=0,0,MAX(0,H7998-K7998))</f>
        <v/>
      </c>
      <c r="M7998" s="13">
        <f>M7997+J7997/40-IF(I7997="V2H",K7997/(0.95*40),0)-IF(E7998=0,IF(E7997=1,IF(D7998=1,30,40)*0.18/(2*40),0),0)-IF(E7998=1,IF(E7997=0,IF(D7998=1,30,40)*0.18/(2*40),0),0)</f>
        <v/>
      </c>
      <c r="N7998" s="14" t="n">
        <v>0.09</v>
      </c>
      <c r="O7998" s="15">
        <f>K7998*N7998</f>
        <v/>
      </c>
      <c r="P7998">
        <f>IF(E7998=0,0.3,IF(D7998=1,IF(C7998&gt;=Params!$B$13-3,IF(C7998&lt;Params!$B$13,Params!$B$20,0.3),0.3),IF(C7998&gt;=Params!$B$15-3,IF(C7998&lt;Params!$B$15,Params!$B$21,0.3),0.3)))</f>
        <v/>
      </c>
    </row>
    <row r="7999" ht="15" customHeight="1" s="1">
      <c r="A7999" s="9" t="n">
        <v>7996</v>
      </c>
      <c r="B7999" s="6" t="inlineStr">
        <is>
          <t>30/11</t>
        </is>
      </c>
      <c r="C7999" s="6" t="n">
        <v>3</v>
      </c>
      <c r="D7999" s="6" t="n">
        <v>1</v>
      </c>
      <c r="E7999" s="10">
        <f>IF(D7999=1, IF(OR(C7999&lt;10, C7999&gt;=15),1,0), IF(OR(C7999&lt;7, C7999&gt;=18),1,0))</f>
        <v/>
      </c>
      <c r="F7999" s="11" t="n">
        <v>0.15</v>
      </c>
      <c r="G7999" s="12">
        <f>0*8</f>
        <v/>
      </c>
      <c r="H7999" s="12">
        <f>F7999-G7999</f>
        <v/>
      </c>
      <c r="I7999" s="10">
        <f>IF(E7999=0,"Fora",IF(E7998=0,"Carg xar",IF(H7999&lt;0,IF(M7999&lt;0.9,"Carg FV","Stby"),IF(M7999&gt;P7999,"V2H",IF(M7999&lt;0.9,"Carg xar","Stby")))))</f>
        <v/>
      </c>
      <c r="J7999" s="12">
        <f>IF(OR(I7999="Carg FV",I7999="Carg xar"),MIN(IF(I7999="Carg FV",ABS(H7999),7.4),7.4,MAX(0,(0.9-M7999)*40)*0.95),0)</f>
        <v/>
      </c>
      <c r="K7999" s="12">
        <f>IF(I7999="V2H",MIN(MAX(0,H7999),7.4,MAX(0,(M7999-P7999)*40)*0.95),0)</f>
        <v/>
      </c>
      <c r="L7999" s="12">
        <f>IF(E7999=0,0,MAX(0,H7999-K7999))</f>
        <v/>
      </c>
      <c r="M7999" s="13">
        <f>M7998+J7998/40-IF(I7998="V2H",K7998/(0.95*40),0)-IF(E7999=0,IF(E7998=1,IF(D7999=1,30,40)*0.18/(2*40),0),0)-IF(E7999=1,IF(E7998=0,IF(D7999=1,30,40)*0.18/(2*40),0),0)</f>
        <v/>
      </c>
      <c r="N7999" s="14" t="n">
        <v>0.09</v>
      </c>
      <c r="O7999" s="15">
        <f>K7999*N7999</f>
        <v/>
      </c>
      <c r="P7999">
        <f>IF(E7999=0,0.3,IF(D7999=1,IF(C7999&gt;=Params!$B$13-3,IF(C7999&lt;Params!$B$13,Params!$B$20,0.3),0.3),IF(C7999&gt;=Params!$B$15-3,IF(C7999&lt;Params!$B$15,Params!$B$21,0.3),0.3)))</f>
        <v/>
      </c>
    </row>
    <row r="8000" ht="15" customHeight="1" s="1">
      <c r="A8000" s="9" t="n">
        <v>7997</v>
      </c>
      <c r="B8000" s="6" t="inlineStr">
        <is>
          <t>30/11</t>
        </is>
      </c>
      <c r="C8000" s="6" t="n">
        <v>4</v>
      </c>
      <c r="D8000" s="6" t="n">
        <v>1</v>
      </c>
      <c r="E8000" s="10">
        <f>IF(D8000=1, IF(OR(C8000&lt;10, C8000&gt;=15),1,0), IF(OR(C8000&lt;7, C8000&gt;=18),1,0))</f>
        <v/>
      </c>
      <c r="F8000" s="11" t="n">
        <v>2.22</v>
      </c>
      <c r="G8000" s="12">
        <f>0*8</f>
        <v/>
      </c>
      <c r="H8000" s="12">
        <f>F8000-G8000</f>
        <v/>
      </c>
      <c r="I8000" s="10">
        <f>IF(E8000=0,"Fora",IF(E7999=0,"Carg xar",IF(H8000&lt;0,IF(M8000&lt;0.9,"Carg FV","Stby"),IF(M8000&gt;P8000,"V2H",IF(M8000&lt;0.9,"Carg xar","Stby")))))</f>
        <v/>
      </c>
      <c r="J8000" s="12">
        <f>IF(OR(I8000="Carg FV",I8000="Carg xar"),MIN(IF(I8000="Carg FV",ABS(H8000),7.4),7.4,MAX(0,(0.9-M8000)*40)*0.95),0)</f>
        <v/>
      </c>
      <c r="K8000" s="12">
        <f>IF(I8000="V2H",MIN(MAX(0,H8000),7.4,MAX(0,(M8000-P8000)*40)*0.95),0)</f>
        <v/>
      </c>
      <c r="L8000" s="12">
        <f>IF(E8000=0,0,MAX(0,H8000-K8000))</f>
        <v/>
      </c>
      <c r="M8000" s="13">
        <f>M7999+J7999/40-IF(I7999="V2H",K7999/(0.95*40),0)-IF(E8000=0,IF(E7999=1,IF(D8000=1,30,40)*0.18/(2*40),0),0)-IF(E8000=1,IF(E7999=0,IF(D8000=1,30,40)*0.18/(2*40),0),0)</f>
        <v/>
      </c>
      <c r="N8000" s="14" t="n">
        <v>0.09</v>
      </c>
      <c r="O8000" s="15">
        <f>K8000*N8000</f>
        <v/>
      </c>
      <c r="P8000">
        <f>IF(E8000=0,0.3,IF(D8000=1,IF(C8000&gt;=Params!$B$13-3,IF(C8000&lt;Params!$B$13,Params!$B$20,0.3),0.3),IF(C8000&gt;=Params!$B$15-3,IF(C8000&lt;Params!$B$15,Params!$B$21,0.3),0.3)))</f>
        <v/>
      </c>
    </row>
    <row r="8001" ht="15" customHeight="1" s="1">
      <c r="A8001" s="9" t="n">
        <v>7998</v>
      </c>
      <c r="B8001" s="6" t="inlineStr">
        <is>
          <t>30/11</t>
        </is>
      </c>
      <c r="C8001" s="6" t="n">
        <v>5</v>
      </c>
      <c r="D8001" s="6" t="n">
        <v>1</v>
      </c>
      <c r="E8001" s="10">
        <f>IF(D8001=1, IF(OR(C8001&lt;10, C8001&gt;=15),1,0), IF(OR(C8001&lt;7, C8001&gt;=18),1,0))</f>
        <v/>
      </c>
      <c r="F8001" s="11" t="n">
        <v>3.999</v>
      </c>
      <c r="G8001" s="12">
        <f>0*8</f>
        <v/>
      </c>
      <c r="H8001" s="12">
        <f>F8001-G8001</f>
        <v/>
      </c>
      <c r="I8001" s="10">
        <f>IF(E8001=0,"Fora",IF(E8000=0,"Carg xar",IF(H8001&lt;0,IF(M8001&lt;0.9,"Carg FV","Stby"),IF(M8001&gt;P8001,"V2H",IF(M8001&lt;0.9,"Carg xar","Stby")))))</f>
        <v/>
      </c>
      <c r="J8001" s="12">
        <f>IF(OR(I8001="Carg FV",I8001="Carg xar"),MIN(IF(I8001="Carg FV",ABS(H8001),7.4),7.4,MAX(0,(0.9-M8001)*40)*0.95),0)</f>
        <v/>
      </c>
      <c r="K8001" s="12">
        <f>IF(I8001="V2H",MIN(MAX(0,H8001),7.4,MAX(0,(M8001-P8001)*40)*0.95),0)</f>
        <v/>
      </c>
      <c r="L8001" s="12">
        <f>IF(E8001=0,0,MAX(0,H8001-K8001))</f>
        <v/>
      </c>
      <c r="M8001" s="13">
        <f>M8000+J8000/40-IF(I8000="V2H",K8000/(0.95*40),0)-IF(E8001=0,IF(E8000=1,IF(D8001=1,30,40)*0.18/(2*40),0),0)-IF(E8001=1,IF(E8000=0,IF(D8001=1,30,40)*0.18/(2*40),0),0)</f>
        <v/>
      </c>
      <c r="N8001" s="14" t="n">
        <v>0.09</v>
      </c>
      <c r="O8001" s="15">
        <f>K8001*N8001</f>
        <v/>
      </c>
      <c r="P8001">
        <f>IF(E8001=0,0.3,IF(D8001=1,IF(C8001&gt;=Params!$B$13-3,IF(C8001&lt;Params!$B$13,Params!$B$20,0.3),0.3),IF(C8001&gt;=Params!$B$15-3,IF(C8001&lt;Params!$B$15,Params!$B$21,0.3),0.3)))</f>
        <v/>
      </c>
    </row>
    <row r="8002" ht="15" customHeight="1" s="1">
      <c r="A8002" s="9" t="n">
        <v>7999</v>
      </c>
      <c r="B8002" s="6" t="inlineStr">
        <is>
          <t>30/11</t>
        </is>
      </c>
      <c r="C8002" s="6" t="n">
        <v>6</v>
      </c>
      <c r="D8002" s="6" t="n">
        <v>1</v>
      </c>
      <c r="E8002" s="10">
        <f>IF(D8002=1, IF(OR(C8002&lt;10, C8002&gt;=15),1,0), IF(OR(C8002&lt;7, C8002&gt;=18),1,0))</f>
        <v/>
      </c>
      <c r="F8002" s="11" t="n">
        <v>3.503</v>
      </c>
      <c r="G8002" s="12">
        <f>0*8</f>
        <v/>
      </c>
      <c r="H8002" s="12">
        <f>F8002-G8002</f>
        <v/>
      </c>
      <c r="I8002" s="10">
        <f>IF(E8002=0,"Fora",IF(E8001=0,"Carg xar",IF(H8002&lt;0,IF(M8002&lt;0.9,"Carg FV","Stby"),IF(M8002&gt;P8002,"V2H",IF(M8002&lt;0.9,"Carg xar","Stby")))))</f>
        <v/>
      </c>
      <c r="J8002" s="12">
        <f>IF(OR(I8002="Carg FV",I8002="Carg xar"),MIN(IF(I8002="Carg FV",ABS(H8002),7.4),7.4,MAX(0,(0.9-M8002)*40)*0.95),0)</f>
        <v/>
      </c>
      <c r="K8002" s="12">
        <f>IF(I8002="V2H",MIN(MAX(0,H8002),7.4,MAX(0,(M8002-P8002)*40)*0.95),0)</f>
        <v/>
      </c>
      <c r="L8002" s="12">
        <f>IF(E8002=0,0,MAX(0,H8002-K8002))</f>
        <v/>
      </c>
      <c r="M8002" s="13">
        <f>M8001+J8001/40-IF(I8001="V2H",K8001/(0.95*40),0)-IF(E8002=0,IF(E8001=1,IF(D8002=1,30,40)*0.18/(2*40),0),0)-IF(E8002=1,IF(E8001=0,IF(D8002=1,30,40)*0.18/(2*40),0),0)</f>
        <v/>
      </c>
      <c r="N8002" s="14" t="n">
        <v>0.09</v>
      </c>
      <c r="O8002" s="15">
        <f>K8002*N8002</f>
        <v/>
      </c>
      <c r="P8002">
        <f>IF(E8002=0,0.3,IF(D8002=1,IF(C8002&gt;=Params!$B$13-3,IF(C8002&lt;Params!$B$13,Params!$B$20,0.3),0.3),IF(C8002&gt;=Params!$B$15-3,IF(C8002&lt;Params!$B$15,Params!$B$21,0.3),0.3)))</f>
        <v/>
      </c>
    </row>
    <row r="8003" ht="15" customHeight="1" s="1">
      <c r="A8003" s="9" t="n">
        <v>8000</v>
      </c>
      <c r="B8003" s="6" t="inlineStr">
        <is>
          <t>30/11</t>
        </is>
      </c>
      <c r="C8003" s="6" t="n">
        <v>7</v>
      </c>
      <c r="D8003" s="6" t="n">
        <v>1</v>
      </c>
      <c r="E8003" s="10">
        <f>IF(D8003=1, IF(OR(C8003&lt;10, C8003&gt;=15),1,0), IF(OR(C8003&lt;7, C8003&gt;=18),1,0))</f>
        <v/>
      </c>
      <c r="F8003" s="11" t="n">
        <v>3.441</v>
      </c>
      <c r="G8003" s="12">
        <f>0*8</f>
        <v/>
      </c>
      <c r="H8003" s="12">
        <f>F8003-G8003</f>
        <v/>
      </c>
      <c r="I8003" s="10">
        <f>IF(E8003=0,"Fora",IF(E8002=0,"Carg xar",IF(H8003&lt;0,IF(M8003&lt;0.9,"Carg FV","Stby"),IF(M8003&gt;P8003,"V2H",IF(M8003&lt;0.9,"Carg xar","Stby")))))</f>
        <v/>
      </c>
      <c r="J8003" s="12">
        <f>IF(OR(I8003="Carg FV",I8003="Carg xar"),MIN(IF(I8003="Carg FV",ABS(H8003),7.4),7.4,MAX(0,(0.9-M8003)*40)*0.95),0)</f>
        <v/>
      </c>
      <c r="K8003" s="12">
        <f>IF(I8003="V2H",MIN(MAX(0,H8003),7.4,MAX(0,(M8003-P8003)*40)*0.95),0)</f>
        <v/>
      </c>
      <c r="L8003" s="12">
        <f>IF(E8003=0,0,MAX(0,H8003-K8003))</f>
        <v/>
      </c>
      <c r="M8003" s="13">
        <f>M8002+J8002/40-IF(I8002="V2H",K8002/(0.95*40),0)-IF(E8003=0,IF(E8002=1,IF(D8003=1,30,40)*0.18/(2*40),0),0)-IF(E8003=1,IF(E8002=0,IF(D8003=1,30,40)*0.18/(2*40),0),0)</f>
        <v/>
      </c>
      <c r="N8003" s="14" t="n">
        <v>0.09</v>
      </c>
      <c r="O8003" s="15">
        <f>K8003*N8003</f>
        <v/>
      </c>
      <c r="P8003">
        <f>IF(E8003=0,0.3,IF(D8003=1,IF(C8003&gt;=Params!$B$13-3,IF(C8003&lt;Params!$B$13,Params!$B$20,0.3),0.3),IF(C8003&gt;=Params!$B$15-3,IF(C8003&lt;Params!$B$15,Params!$B$21,0.3),0.3)))</f>
        <v/>
      </c>
    </row>
    <row r="8004" ht="15" customHeight="1" s="1">
      <c r="A8004" s="9" t="n">
        <v>8001</v>
      </c>
      <c r="B8004" s="6" t="inlineStr">
        <is>
          <t>30/11</t>
        </is>
      </c>
      <c r="C8004" s="6" t="n">
        <v>8</v>
      </c>
      <c r="D8004" s="6" t="n">
        <v>1</v>
      </c>
      <c r="E8004" s="10">
        <f>IF(D8004=1, IF(OR(C8004&lt;10, C8004&gt;=15),1,0), IF(OR(C8004&lt;7, C8004&gt;=18),1,0))</f>
        <v/>
      </c>
      <c r="F8004" s="11" t="n">
        <v>3.218</v>
      </c>
      <c r="G8004" s="12">
        <f>0.08*8</f>
        <v/>
      </c>
      <c r="H8004" s="12">
        <f>F8004-G8004</f>
        <v/>
      </c>
      <c r="I8004" s="10">
        <f>IF(E8004=0,"Fora",IF(E8003=0,"Carg xar",IF(H8004&lt;0,IF(M8004&lt;0.9,"Carg FV","Stby"),IF(M8004&gt;P8004,"V2H",IF(M8004&lt;0.9,"Carg xar","Stby")))))</f>
        <v/>
      </c>
      <c r="J8004" s="12">
        <f>IF(OR(I8004="Carg FV",I8004="Carg xar"),MIN(IF(I8004="Carg FV",ABS(H8004),7.4),7.4,MAX(0,(0.9-M8004)*40)*0.95),0)</f>
        <v/>
      </c>
      <c r="K8004" s="12">
        <f>IF(I8004="V2H",MIN(MAX(0,H8004),7.4,MAX(0,(M8004-P8004)*40)*0.95),0)</f>
        <v/>
      </c>
      <c r="L8004" s="12">
        <f>IF(E8004=0,0,MAX(0,H8004-K8004))</f>
        <v/>
      </c>
      <c r="M8004" s="13">
        <f>M8003+J8003/40-IF(I8003="V2H",K8003/(0.95*40),0)-IF(E8004=0,IF(E8003=1,IF(D8004=1,30,40)*0.18/(2*40),0),0)-IF(E8004=1,IF(E8003=0,IF(D8004=1,30,40)*0.18/(2*40),0),0)</f>
        <v/>
      </c>
      <c r="N8004" s="14" t="n">
        <v>0.09</v>
      </c>
      <c r="O8004" s="15">
        <f>K8004*N8004</f>
        <v/>
      </c>
      <c r="P8004">
        <f>IF(E8004=0,0.3,IF(D8004=1,IF(C8004&gt;=Params!$B$13-3,IF(C8004&lt;Params!$B$13,Params!$B$20,0.3),0.3),IF(C8004&gt;=Params!$B$15-3,IF(C8004&lt;Params!$B$15,Params!$B$21,0.3),0.3)))</f>
        <v/>
      </c>
    </row>
    <row r="8005" ht="15" customHeight="1" s="1">
      <c r="A8005" s="9" t="n">
        <v>8002</v>
      </c>
      <c r="B8005" s="6" t="inlineStr">
        <is>
          <t>30/11</t>
        </is>
      </c>
      <c r="C8005" s="6" t="n">
        <v>9</v>
      </c>
      <c r="D8005" s="6" t="n">
        <v>1</v>
      </c>
      <c r="E8005" s="10">
        <f>IF(D8005=1, IF(OR(C8005&lt;10, C8005&gt;=15),1,0), IF(OR(C8005&lt;7, C8005&gt;=18),1,0))</f>
        <v/>
      </c>
      <c r="F8005" s="11" t="n">
        <v>3.237</v>
      </c>
      <c r="G8005" s="12">
        <f>0.22*8</f>
        <v/>
      </c>
      <c r="H8005" s="12">
        <f>F8005-G8005</f>
        <v/>
      </c>
      <c r="I8005" s="10">
        <f>IF(E8005=0,"Fora",IF(E8004=0,"Carg xar",IF(H8005&lt;0,IF(M8005&lt;0.9,"Carg FV","Stby"),IF(M8005&gt;P8005,"V2H",IF(M8005&lt;0.9,"Carg xar","Stby")))))</f>
        <v/>
      </c>
      <c r="J8005" s="12">
        <f>IF(OR(I8005="Carg FV",I8005="Carg xar"),MIN(IF(I8005="Carg FV",ABS(H8005),7.4),7.4,MAX(0,(0.9-M8005)*40)*0.95),0)</f>
        <v/>
      </c>
      <c r="K8005" s="12">
        <f>IF(I8005="V2H",MIN(MAX(0,H8005),7.4,MAX(0,(M8005-P8005)*40)*0.95),0)</f>
        <v/>
      </c>
      <c r="L8005" s="12">
        <f>IF(E8005=0,0,MAX(0,H8005-K8005))</f>
        <v/>
      </c>
      <c r="M8005" s="13">
        <f>M8004+J8004/40-IF(I8004="V2H",K8004/(0.95*40),0)-IF(E8005=0,IF(E8004=1,IF(D8005=1,30,40)*0.18/(2*40),0),0)-IF(E8005=1,IF(E8004=0,IF(D8005=1,30,40)*0.18/(2*40),0),0)</f>
        <v/>
      </c>
      <c r="N8005" s="14" t="n">
        <v>0.09</v>
      </c>
      <c r="O8005" s="15">
        <f>K8005*N8005</f>
        <v/>
      </c>
      <c r="P8005">
        <f>IF(E8005=0,0.3,IF(D8005=1,IF(C8005&gt;=Params!$B$13-3,IF(C8005&lt;Params!$B$13,Params!$B$20,0.3),0.3),IF(C8005&gt;=Params!$B$15-3,IF(C8005&lt;Params!$B$15,Params!$B$21,0.3),0.3)))</f>
        <v/>
      </c>
    </row>
    <row r="8006" ht="15" customHeight="1" s="1">
      <c r="A8006" s="9" t="n">
        <v>8003</v>
      </c>
      <c r="B8006" s="6" t="inlineStr">
        <is>
          <t>30/11</t>
        </is>
      </c>
      <c r="C8006" s="6" t="n">
        <v>10</v>
      </c>
      <c r="D8006" s="6" t="n">
        <v>1</v>
      </c>
      <c r="E8006" s="10">
        <f>IF(D8006=1, IF(OR(C8006&lt;10, C8006&gt;=15),1,0), IF(OR(C8006&lt;7, C8006&gt;=18),1,0))</f>
        <v/>
      </c>
      <c r="F8006" s="11" t="n">
        <v>1.96</v>
      </c>
      <c r="G8006" s="12">
        <f>0.4*8</f>
        <v/>
      </c>
      <c r="H8006" s="12">
        <f>F8006-G8006</f>
        <v/>
      </c>
      <c r="I8006" s="10">
        <f>IF(E8006=0,"Fora",IF(E8005=0,"Carg xar",IF(H8006&lt;0,IF(M8006&lt;0.9,"Carg FV","Stby"),IF(M8006&gt;P8006,"V2H",IF(M8006&lt;0.9,"Carg xar","Stby")))))</f>
        <v/>
      </c>
      <c r="J8006" s="12">
        <f>IF(OR(I8006="Carg FV",I8006="Carg xar"),MIN(IF(I8006="Carg FV",ABS(H8006),7.4),7.4,MAX(0,(0.9-M8006)*40)*0.95),0)</f>
        <v/>
      </c>
      <c r="K8006" s="12">
        <f>IF(I8006="V2H",MIN(MAX(0,H8006),7.4,MAX(0,(M8006-P8006)*40)*0.95),0)</f>
        <v/>
      </c>
      <c r="L8006" s="12">
        <f>IF(E8006=0,0,MAX(0,H8006-K8006))</f>
        <v/>
      </c>
      <c r="M8006" s="13">
        <f>M8005+J8005/40-IF(I8005="V2H",K8005/(0.95*40),0)-IF(E8006=0,IF(E8005=1,IF(D8006=1,30,40)*0.18/(2*40),0),0)-IF(E8006=1,IF(E8005=0,IF(D8006=1,30,40)*0.18/(2*40),0),0)</f>
        <v/>
      </c>
      <c r="N8006" s="14" t="n">
        <v>0.09</v>
      </c>
      <c r="O8006" s="15">
        <f>K8006*N8006</f>
        <v/>
      </c>
      <c r="P8006">
        <f>IF(E8006=0,0.3,IF(D8006=1,IF(C8006&gt;=Params!$B$13-3,IF(C8006&lt;Params!$B$13,Params!$B$20,0.3),0.3),IF(C8006&gt;=Params!$B$15-3,IF(C8006&lt;Params!$B$15,Params!$B$21,0.3),0.3)))</f>
        <v/>
      </c>
    </row>
    <row r="8007" ht="15" customHeight="1" s="1">
      <c r="A8007" s="9" t="n">
        <v>8004</v>
      </c>
      <c r="B8007" s="6" t="inlineStr">
        <is>
          <t>30/11</t>
        </is>
      </c>
      <c r="C8007" s="6" t="n">
        <v>11</v>
      </c>
      <c r="D8007" s="6" t="n">
        <v>1</v>
      </c>
      <c r="E8007" s="10">
        <f>IF(D8007=1, IF(OR(C8007&lt;10, C8007&gt;=15),1,0), IF(OR(C8007&lt;7, C8007&gt;=18),1,0))</f>
        <v/>
      </c>
      <c r="F8007" s="11" t="n">
        <v>1.12</v>
      </c>
      <c r="G8007" s="12">
        <f>0.52*8</f>
        <v/>
      </c>
      <c r="H8007" s="12">
        <f>F8007-G8007</f>
        <v/>
      </c>
      <c r="I8007" s="10">
        <f>IF(E8007=0,"Fora",IF(E8006=0,"Carg xar",IF(H8007&lt;0,IF(M8007&lt;0.9,"Carg FV","Stby"),IF(M8007&gt;P8007,"V2H",IF(M8007&lt;0.9,"Carg xar","Stby")))))</f>
        <v/>
      </c>
      <c r="J8007" s="12">
        <f>IF(OR(I8007="Carg FV",I8007="Carg xar"),MIN(IF(I8007="Carg FV",ABS(H8007),7.4),7.4,MAX(0,(0.9-M8007)*40)*0.95),0)</f>
        <v/>
      </c>
      <c r="K8007" s="12">
        <f>IF(I8007="V2H",MIN(MAX(0,H8007),7.4,MAX(0,(M8007-P8007)*40)*0.95),0)</f>
        <v/>
      </c>
      <c r="L8007" s="12">
        <f>IF(E8007=0,0,MAX(0,H8007-K8007))</f>
        <v/>
      </c>
      <c r="M8007" s="13">
        <f>M8006+J8006/40-IF(I8006="V2H",K8006/(0.95*40),0)-IF(E8007=0,IF(E8006=1,IF(D8007=1,30,40)*0.18/(2*40),0),0)-IF(E8007=1,IF(E8006=0,IF(D8007=1,30,40)*0.18/(2*40),0),0)</f>
        <v/>
      </c>
      <c r="N8007" s="14" t="n">
        <v>0.09</v>
      </c>
      <c r="O8007" s="15">
        <f>K8007*N8007</f>
        <v/>
      </c>
      <c r="P8007">
        <f>IF(E8007=0,0.3,IF(D8007=1,IF(C8007&gt;=Params!$B$13-3,IF(C8007&lt;Params!$B$13,Params!$B$20,0.3),0.3),IF(C8007&gt;=Params!$B$15-3,IF(C8007&lt;Params!$B$15,Params!$B$21,0.3),0.3)))</f>
        <v/>
      </c>
    </row>
    <row r="8008" ht="15" customHeight="1" s="1">
      <c r="A8008" s="9" t="n">
        <v>8005</v>
      </c>
      <c r="B8008" s="6" t="inlineStr">
        <is>
          <t>30/11</t>
        </is>
      </c>
      <c r="C8008" s="6" t="n">
        <v>12</v>
      </c>
      <c r="D8008" s="6" t="n">
        <v>1</v>
      </c>
      <c r="E8008" s="10">
        <f>IF(D8008=1, IF(OR(C8008&lt;10, C8008&gt;=15),1,0), IF(OR(C8008&lt;7, C8008&gt;=18),1,0))</f>
        <v/>
      </c>
      <c r="F8008" s="11" t="n">
        <v>0.339</v>
      </c>
      <c r="G8008" s="12">
        <f>0.58*8</f>
        <v/>
      </c>
      <c r="H8008" s="12">
        <f>F8008-G8008</f>
        <v/>
      </c>
      <c r="I8008" s="10">
        <f>IF(E8008=0,"Fora",IF(E8007=0,"Carg xar",IF(H8008&lt;0,IF(M8008&lt;0.9,"Carg FV","Stby"),IF(M8008&gt;P8008,"V2H",IF(M8008&lt;0.9,"Carg xar","Stby")))))</f>
        <v/>
      </c>
      <c r="J8008" s="12">
        <f>IF(OR(I8008="Carg FV",I8008="Carg xar"),MIN(IF(I8008="Carg FV",ABS(H8008),7.4),7.4,MAX(0,(0.9-M8008)*40)*0.95),0)</f>
        <v/>
      </c>
      <c r="K8008" s="12">
        <f>IF(I8008="V2H",MIN(MAX(0,H8008),7.4,MAX(0,(M8008-P8008)*40)*0.95),0)</f>
        <v/>
      </c>
      <c r="L8008" s="12">
        <f>IF(E8008=0,0,MAX(0,H8008-K8008))</f>
        <v/>
      </c>
      <c r="M8008" s="13">
        <f>M8007+J8007/40-IF(I8007="V2H",K8007/(0.95*40),0)-IF(E8008=0,IF(E8007=1,IF(D8008=1,30,40)*0.18/(2*40),0),0)-IF(E8008=1,IF(E8007=0,IF(D8008=1,30,40)*0.18/(2*40),0),0)</f>
        <v/>
      </c>
      <c r="N8008" s="14" t="n">
        <v>0.09</v>
      </c>
      <c r="O8008" s="15">
        <f>K8008*N8008</f>
        <v/>
      </c>
      <c r="P8008">
        <f>IF(E8008=0,0.3,IF(D8008=1,IF(C8008&gt;=Params!$B$13-3,IF(C8008&lt;Params!$B$13,Params!$B$20,0.3),0.3),IF(C8008&gt;=Params!$B$15-3,IF(C8008&lt;Params!$B$15,Params!$B$21,0.3),0.3)))</f>
        <v/>
      </c>
    </row>
    <row r="8009" ht="15" customHeight="1" s="1">
      <c r="A8009" s="9" t="n">
        <v>8006</v>
      </c>
      <c r="B8009" s="6" t="inlineStr">
        <is>
          <t>30/11</t>
        </is>
      </c>
      <c r="C8009" s="6" t="n">
        <v>13</v>
      </c>
      <c r="D8009" s="6" t="n">
        <v>1</v>
      </c>
      <c r="E8009" s="10">
        <f>IF(D8009=1, IF(OR(C8009&lt;10, C8009&gt;=15),1,0), IF(OR(C8009&lt;7, C8009&gt;=18),1,0))</f>
        <v/>
      </c>
      <c r="F8009" s="11" t="n">
        <v>2.812</v>
      </c>
      <c r="G8009" s="12">
        <f>0.55*8</f>
        <v/>
      </c>
      <c r="H8009" s="12">
        <f>F8009-G8009</f>
        <v/>
      </c>
      <c r="I8009" s="10">
        <f>IF(E8009=0,"Fora",IF(E8008=0,"Carg xar",IF(H8009&lt;0,IF(M8009&lt;0.9,"Carg FV","Stby"),IF(M8009&gt;P8009,"V2H",IF(M8009&lt;0.9,"Carg xar","Stby")))))</f>
        <v/>
      </c>
      <c r="J8009" s="12">
        <f>IF(OR(I8009="Carg FV",I8009="Carg xar"),MIN(IF(I8009="Carg FV",ABS(H8009),7.4),7.4,MAX(0,(0.9-M8009)*40)*0.95),0)</f>
        <v/>
      </c>
      <c r="K8009" s="12">
        <f>IF(I8009="V2H",MIN(MAX(0,H8009),7.4,MAX(0,(M8009-P8009)*40)*0.95),0)</f>
        <v/>
      </c>
      <c r="L8009" s="12">
        <f>IF(E8009=0,0,MAX(0,H8009-K8009))</f>
        <v/>
      </c>
      <c r="M8009" s="13">
        <f>M8008+J8008/40-IF(I8008="V2H",K8008/(0.95*40),0)-IF(E8009=0,IF(E8008=1,IF(D8009=1,30,40)*0.18/(2*40),0),0)-IF(E8009=1,IF(E8008=0,IF(D8009=1,30,40)*0.18/(2*40),0),0)</f>
        <v/>
      </c>
      <c r="N8009" s="14" t="n">
        <v>0.09</v>
      </c>
      <c r="O8009" s="15">
        <f>K8009*N8009</f>
        <v/>
      </c>
      <c r="P8009">
        <f>IF(E8009=0,0.3,IF(D8009=1,IF(C8009&gt;=Params!$B$13-3,IF(C8009&lt;Params!$B$13,Params!$B$20,0.3),0.3),IF(C8009&gt;=Params!$B$15-3,IF(C8009&lt;Params!$B$15,Params!$B$21,0.3),0.3)))</f>
        <v/>
      </c>
    </row>
    <row r="8010" ht="15" customHeight="1" s="1">
      <c r="A8010" s="9" t="n">
        <v>8007</v>
      </c>
      <c r="B8010" s="6" t="inlineStr">
        <is>
          <t>30/11</t>
        </is>
      </c>
      <c r="C8010" s="6" t="n">
        <v>14</v>
      </c>
      <c r="D8010" s="6" t="n">
        <v>1</v>
      </c>
      <c r="E8010" s="10">
        <f>IF(D8010=1, IF(OR(C8010&lt;10, C8010&gt;=15),1,0), IF(OR(C8010&lt;7, C8010&gt;=18),1,0))</f>
        <v/>
      </c>
      <c r="F8010" s="11" t="n">
        <v>3.558</v>
      </c>
      <c r="G8010" s="12">
        <f>0.42*8</f>
        <v/>
      </c>
      <c r="H8010" s="12">
        <f>F8010-G8010</f>
        <v/>
      </c>
      <c r="I8010" s="10">
        <f>IF(E8010=0,"Fora",IF(E8009=0,"Carg xar",IF(H8010&lt;0,IF(M8010&lt;0.9,"Carg FV","Stby"),IF(M8010&gt;P8010,"V2H",IF(M8010&lt;0.9,"Carg xar","Stby")))))</f>
        <v/>
      </c>
      <c r="J8010" s="12">
        <f>IF(OR(I8010="Carg FV",I8010="Carg xar"),MIN(IF(I8010="Carg FV",ABS(H8010),7.4),7.4,MAX(0,(0.9-M8010)*40)*0.95),0)</f>
        <v/>
      </c>
      <c r="K8010" s="12">
        <f>IF(I8010="V2H",MIN(MAX(0,H8010),7.4,MAX(0,(M8010-P8010)*40)*0.95),0)</f>
        <v/>
      </c>
      <c r="L8010" s="12">
        <f>IF(E8010=0,0,MAX(0,H8010-K8010))</f>
        <v/>
      </c>
      <c r="M8010" s="13">
        <f>M8009+J8009/40-IF(I8009="V2H",K8009/(0.95*40),0)-IF(E8010=0,IF(E8009=1,IF(D8010=1,30,40)*0.18/(2*40),0),0)-IF(E8010=1,IF(E8009=0,IF(D8010=1,30,40)*0.18/(2*40),0),0)</f>
        <v/>
      </c>
      <c r="N8010" s="14" t="n">
        <v>0.09</v>
      </c>
      <c r="O8010" s="15">
        <f>K8010*N8010</f>
        <v/>
      </c>
      <c r="P8010">
        <f>IF(E8010=0,0.3,IF(D8010=1,IF(C8010&gt;=Params!$B$13-3,IF(C8010&lt;Params!$B$13,Params!$B$20,0.3),0.3),IF(C8010&gt;=Params!$B$15-3,IF(C8010&lt;Params!$B$15,Params!$B$21,0.3),0.3)))</f>
        <v/>
      </c>
    </row>
    <row r="8011" ht="15" customHeight="1" s="1">
      <c r="A8011" s="9" t="n">
        <v>8008</v>
      </c>
      <c r="B8011" s="6" t="inlineStr">
        <is>
          <t>30/11</t>
        </is>
      </c>
      <c r="C8011" s="6" t="n">
        <v>15</v>
      </c>
      <c r="D8011" s="6" t="n">
        <v>1</v>
      </c>
      <c r="E8011" s="10">
        <f>IF(D8011=1, IF(OR(C8011&lt;10, C8011&gt;=15),1,0), IF(OR(C8011&lt;7, C8011&gt;=18),1,0))</f>
        <v/>
      </c>
      <c r="F8011" s="11" t="n">
        <v>1.845</v>
      </c>
      <c r="G8011" s="12">
        <f>0.25*8</f>
        <v/>
      </c>
      <c r="H8011" s="12">
        <f>F8011-G8011</f>
        <v/>
      </c>
      <c r="I8011" s="10">
        <f>IF(E8011=0,"Fora",IF(E8010=0,"Carg xar",IF(H8011&lt;0,IF(M8011&lt;0.9,"Carg FV","Stby"),IF(M8011&gt;P8011,"V2H",IF(M8011&lt;0.9,"Carg xar","Stby")))))</f>
        <v/>
      </c>
      <c r="J8011" s="12">
        <f>IF(OR(I8011="Carg FV",I8011="Carg xar"),MIN(IF(I8011="Carg FV",ABS(H8011),7.4),7.4,MAX(0,(0.9-M8011)*40)*0.95),0)</f>
        <v/>
      </c>
      <c r="K8011" s="12">
        <f>IF(I8011="V2H",MIN(MAX(0,H8011),7.4,MAX(0,(M8011-P8011)*40)*0.95),0)</f>
        <v/>
      </c>
      <c r="L8011" s="12">
        <f>IF(E8011=0,0,MAX(0,H8011-K8011))</f>
        <v/>
      </c>
      <c r="M8011" s="13">
        <f>M8010+J8010/40-IF(I8010="V2H",K8010/(0.95*40),0)-IF(E8011=0,IF(E8010=1,IF(D8011=1,30,40)*0.18/(2*40),0),0)-IF(E8011=1,IF(E8010=0,IF(D8011=1,30,40)*0.18/(2*40),0),0)</f>
        <v/>
      </c>
      <c r="N8011" s="14" t="n">
        <v>0.09</v>
      </c>
      <c r="O8011" s="15">
        <f>K8011*N8011</f>
        <v/>
      </c>
      <c r="P8011">
        <f>IF(E8011=0,0.3,IF(D8011=1,IF(C8011&gt;=Params!$B$13-3,IF(C8011&lt;Params!$B$13,Params!$B$20,0.3),0.3),IF(C8011&gt;=Params!$B$15-3,IF(C8011&lt;Params!$B$15,Params!$B$21,0.3),0.3)))</f>
        <v/>
      </c>
    </row>
    <row r="8012" ht="15" customHeight="1" s="1">
      <c r="A8012" s="9" t="n">
        <v>8009</v>
      </c>
      <c r="B8012" s="6" t="inlineStr">
        <is>
          <t>30/11</t>
        </is>
      </c>
      <c r="C8012" s="6" t="n">
        <v>16</v>
      </c>
      <c r="D8012" s="6" t="n">
        <v>1</v>
      </c>
      <c r="E8012" s="10">
        <f>IF(D8012=1, IF(OR(C8012&lt;10, C8012&gt;=15),1,0), IF(OR(C8012&lt;7, C8012&gt;=18),1,0))</f>
        <v/>
      </c>
      <c r="F8012" s="11" t="n">
        <v>1.808</v>
      </c>
      <c r="G8012" s="12">
        <f>0.08*8</f>
        <v/>
      </c>
      <c r="H8012" s="12">
        <f>F8012-G8012</f>
        <v/>
      </c>
      <c r="I8012" s="10">
        <f>IF(E8012=0,"Fora",IF(E8011=0,"Carg xar",IF(H8012&lt;0,IF(M8012&lt;0.9,"Carg FV","Stby"),IF(M8012&gt;P8012,"V2H",IF(M8012&lt;0.9,"Carg xar","Stby")))))</f>
        <v/>
      </c>
      <c r="J8012" s="12">
        <f>IF(OR(I8012="Carg FV",I8012="Carg xar"),MIN(IF(I8012="Carg FV",ABS(H8012),7.4),7.4,MAX(0,(0.9-M8012)*40)*0.95),0)</f>
        <v/>
      </c>
      <c r="K8012" s="12">
        <f>IF(I8012="V2H",MIN(MAX(0,H8012),7.4,MAX(0,(M8012-P8012)*40)*0.95),0)</f>
        <v/>
      </c>
      <c r="L8012" s="12">
        <f>IF(E8012=0,0,MAX(0,H8012-K8012))</f>
        <v/>
      </c>
      <c r="M8012" s="13">
        <f>M8011+J8011/40-IF(I8011="V2H",K8011/(0.95*40),0)-IF(E8012=0,IF(E8011=1,IF(D8012=1,30,40)*0.18/(2*40),0),0)-IF(E8012=1,IF(E8011=0,IF(D8012=1,30,40)*0.18/(2*40),0),0)</f>
        <v/>
      </c>
      <c r="N8012" s="14" t="n">
        <v>0.09</v>
      </c>
      <c r="O8012" s="15">
        <f>K8012*N8012</f>
        <v/>
      </c>
      <c r="P8012">
        <f>IF(E8012=0,0.3,IF(D8012=1,IF(C8012&gt;=Params!$B$13-3,IF(C8012&lt;Params!$B$13,Params!$B$20,0.3),0.3),IF(C8012&gt;=Params!$B$15-3,IF(C8012&lt;Params!$B$15,Params!$B$21,0.3),0.3)))</f>
        <v/>
      </c>
    </row>
    <row r="8013" ht="15" customHeight="1" s="1">
      <c r="A8013" s="9" t="n">
        <v>8010</v>
      </c>
      <c r="B8013" s="6" t="inlineStr">
        <is>
          <t>30/11</t>
        </is>
      </c>
      <c r="C8013" s="6" t="n">
        <v>17</v>
      </c>
      <c r="D8013" s="6" t="n">
        <v>1</v>
      </c>
      <c r="E8013" s="10">
        <f>IF(D8013=1, IF(OR(C8013&lt;10, C8013&gt;=15),1,0), IF(OR(C8013&lt;7, C8013&gt;=18),1,0))</f>
        <v/>
      </c>
      <c r="F8013" s="11" t="n">
        <v>1.035</v>
      </c>
      <c r="G8013" s="12">
        <f>0*8</f>
        <v/>
      </c>
      <c r="H8013" s="12">
        <f>F8013-G8013</f>
        <v/>
      </c>
      <c r="I8013" s="10">
        <f>IF(E8013=0,"Fora",IF(E8012=0,"Carg xar",IF(H8013&lt;0,IF(M8013&lt;0.9,"Carg FV","Stby"),IF(M8013&gt;P8013,"V2H",IF(M8013&lt;0.9,"Carg xar","Stby")))))</f>
        <v/>
      </c>
      <c r="J8013" s="12">
        <f>IF(OR(I8013="Carg FV",I8013="Carg xar"),MIN(IF(I8013="Carg FV",ABS(H8013),7.4),7.4,MAX(0,(0.9-M8013)*40)*0.95),0)</f>
        <v/>
      </c>
      <c r="K8013" s="12">
        <f>IF(I8013="V2H",MIN(MAX(0,H8013),7.4,MAX(0,(M8013-P8013)*40)*0.95),0)</f>
        <v/>
      </c>
      <c r="L8013" s="12">
        <f>IF(E8013=0,0,MAX(0,H8013-K8013))</f>
        <v/>
      </c>
      <c r="M8013" s="13">
        <f>M8012+J8012/40-IF(I8012="V2H",K8012/(0.95*40),0)-IF(E8013=0,IF(E8012=1,IF(D8013=1,30,40)*0.18/(2*40),0),0)-IF(E8013=1,IF(E8012=0,IF(D8013=1,30,40)*0.18/(2*40),0),0)</f>
        <v/>
      </c>
      <c r="N8013" s="14" t="n">
        <v>0.09</v>
      </c>
      <c r="O8013" s="15">
        <f>K8013*N8013</f>
        <v/>
      </c>
      <c r="P8013">
        <f>IF(E8013=0,0.3,IF(D8013=1,IF(C8013&gt;=Params!$B$13-3,IF(C8013&lt;Params!$B$13,Params!$B$20,0.3),0.3),IF(C8013&gt;=Params!$B$15-3,IF(C8013&lt;Params!$B$15,Params!$B$21,0.3),0.3)))</f>
        <v/>
      </c>
    </row>
    <row r="8014" ht="15" customHeight="1" s="1">
      <c r="A8014" s="9" t="n">
        <v>8011</v>
      </c>
      <c r="B8014" s="6" t="inlineStr">
        <is>
          <t>30/11</t>
        </is>
      </c>
      <c r="C8014" s="6" t="n">
        <v>18</v>
      </c>
      <c r="D8014" s="6" t="n">
        <v>1</v>
      </c>
      <c r="E8014" s="10">
        <f>IF(D8014=1, IF(OR(C8014&lt;10, C8014&gt;=15),1,0), IF(OR(C8014&lt;7, C8014&gt;=18),1,0))</f>
        <v/>
      </c>
      <c r="F8014" s="11" t="n">
        <v>2.921</v>
      </c>
      <c r="G8014" s="12">
        <f>0*8</f>
        <v/>
      </c>
      <c r="H8014" s="12">
        <f>F8014-G8014</f>
        <v/>
      </c>
      <c r="I8014" s="10">
        <f>IF(E8014=0,"Fora",IF(E8013=0,"Carg xar",IF(H8014&lt;0,IF(M8014&lt;0.9,"Carg FV","Stby"),IF(M8014&gt;P8014,"V2H",IF(M8014&lt;0.9,"Carg xar","Stby")))))</f>
        <v/>
      </c>
      <c r="J8014" s="12">
        <f>IF(OR(I8014="Carg FV",I8014="Carg xar"),MIN(IF(I8014="Carg FV",ABS(H8014),7.4),7.4,MAX(0,(0.9-M8014)*40)*0.95),0)</f>
        <v/>
      </c>
      <c r="K8014" s="12">
        <f>IF(I8014="V2H",MIN(MAX(0,H8014),7.4,MAX(0,(M8014-P8014)*40)*0.95),0)</f>
        <v/>
      </c>
      <c r="L8014" s="12">
        <f>IF(E8014=0,0,MAX(0,H8014-K8014))</f>
        <v/>
      </c>
      <c r="M8014" s="13">
        <f>M8013+J8013/40-IF(I8013="V2H",K8013/(0.95*40),0)-IF(E8014=0,IF(E8013=1,IF(D8014=1,30,40)*0.18/(2*40),0),0)-IF(E8014=1,IF(E8013=0,IF(D8014=1,30,40)*0.18/(2*40),0),0)</f>
        <v/>
      </c>
      <c r="N8014" s="14" t="n">
        <v>0.09</v>
      </c>
      <c r="O8014" s="15">
        <f>K8014*N8014</f>
        <v/>
      </c>
      <c r="P8014">
        <f>IF(E8014=0,0.3,IF(D8014=1,IF(C8014&gt;=Params!$B$13-3,IF(C8014&lt;Params!$B$13,Params!$B$20,0.3),0.3),IF(C8014&gt;=Params!$B$15-3,IF(C8014&lt;Params!$B$15,Params!$B$21,0.3),0.3)))</f>
        <v/>
      </c>
    </row>
    <row r="8015" ht="15" customHeight="1" s="1">
      <c r="A8015" s="9" t="n">
        <v>8012</v>
      </c>
      <c r="B8015" s="6" t="inlineStr">
        <is>
          <t>30/11</t>
        </is>
      </c>
      <c r="C8015" s="6" t="n">
        <v>19</v>
      </c>
      <c r="D8015" s="6" t="n">
        <v>1</v>
      </c>
      <c r="E8015" s="10">
        <f>IF(D8015=1, IF(OR(C8015&lt;10, C8015&gt;=15),1,0), IF(OR(C8015&lt;7, C8015&gt;=18),1,0))</f>
        <v/>
      </c>
      <c r="F8015" s="11" t="n">
        <v>2.337</v>
      </c>
      <c r="G8015" s="12">
        <f>0*8</f>
        <v/>
      </c>
      <c r="H8015" s="12">
        <f>F8015-G8015</f>
        <v/>
      </c>
      <c r="I8015" s="10">
        <f>IF(E8015=0,"Fora",IF(E8014=0,"Carg xar",IF(H8015&lt;0,IF(M8015&lt;0.9,"Carg FV","Stby"),IF(M8015&gt;P8015,"V2H",IF(M8015&lt;0.9,"Carg xar","Stby")))))</f>
        <v/>
      </c>
      <c r="J8015" s="12">
        <f>IF(OR(I8015="Carg FV",I8015="Carg xar"),MIN(IF(I8015="Carg FV",ABS(H8015),7.4),7.4,MAX(0,(0.9-M8015)*40)*0.95),0)</f>
        <v/>
      </c>
      <c r="K8015" s="12">
        <f>IF(I8015="V2H",MIN(MAX(0,H8015),7.4,MAX(0,(M8015-P8015)*40)*0.95),0)</f>
        <v/>
      </c>
      <c r="L8015" s="12">
        <f>IF(E8015=0,0,MAX(0,H8015-K8015))</f>
        <v/>
      </c>
      <c r="M8015" s="13">
        <f>M8014+J8014/40-IF(I8014="V2H",K8014/(0.95*40),0)-IF(E8015=0,IF(E8014=1,IF(D8015=1,30,40)*0.18/(2*40),0),0)-IF(E8015=1,IF(E8014=0,IF(D8015=1,30,40)*0.18/(2*40),0),0)</f>
        <v/>
      </c>
      <c r="N8015" s="14" t="n">
        <v>0.09</v>
      </c>
      <c r="O8015" s="15">
        <f>K8015*N8015</f>
        <v/>
      </c>
      <c r="P8015">
        <f>IF(E8015=0,0.3,IF(D8015=1,IF(C8015&gt;=Params!$B$13-3,IF(C8015&lt;Params!$B$13,Params!$B$20,0.3),0.3),IF(C8015&gt;=Params!$B$15-3,IF(C8015&lt;Params!$B$15,Params!$B$21,0.3),0.3)))</f>
        <v/>
      </c>
    </row>
    <row r="8016" ht="15" customHeight="1" s="1">
      <c r="A8016" s="9" t="n">
        <v>8013</v>
      </c>
      <c r="B8016" s="6" t="inlineStr">
        <is>
          <t>30/11</t>
        </is>
      </c>
      <c r="C8016" s="6" t="n">
        <v>20</v>
      </c>
      <c r="D8016" s="6" t="n">
        <v>1</v>
      </c>
      <c r="E8016" s="10">
        <f>IF(D8016=1, IF(OR(C8016&lt;10, C8016&gt;=15),1,0), IF(OR(C8016&lt;7, C8016&gt;=18),1,0))</f>
        <v/>
      </c>
      <c r="F8016" s="11" t="n">
        <v>2.105</v>
      </c>
      <c r="G8016" s="12">
        <f>0*8</f>
        <v/>
      </c>
      <c r="H8016" s="12">
        <f>F8016-G8016</f>
        <v/>
      </c>
      <c r="I8016" s="10">
        <f>IF(E8016=0,"Fora",IF(E8015=0,"Carg xar",IF(H8016&lt;0,IF(M8016&lt;0.9,"Carg FV","Stby"),IF(M8016&gt;P8016,"V2H",IF(M8016&lt;0.9,"Carg xar","Stby")))))</f>
        <v/>
      </c>
      <c r="J8016" s="12">
        <f>IF(OR(I8016="Carg FV",I8016="Carg xar"),MIN(IF(I8016="Carg FV",ABS(H8016),7.4),7.4,MAX(0,(0.9-M8016)*40)*0.95),0)</f>
        <v/>
      </c>
      <c r="K8016" s="12">
        <f>IF(I8016="V2H",MIN(MAX(0,H8016),7.4,MAX(0,(M8016-P8016)*40)*0.95),0)</f>
        <v/>
      </c>
      <c r="L8016" s="12">
        <f>IF(E8016=0,0,MAX(0,H8016-K8016))</f>
        <v/>
      </c>
      <c r="M8016" s="13">
        <f>M8015+J8015/40-IF(I8015="V2H",K8015/(0.95*40),0)-IF(E8016=0,IF(E8015=1,IF(D8016=1,30,40)*0.18/(2*40),0),0)-IF(E8016=1,IF(E8015=0,IF(D8016=1,30,40)*0.18/(2*40),0),0)</f>
        <v/>
      </c>
      <c r="N8016" s="14" t="n">
        <v>0.09</v>
      </c>
      <c r="O8016" s="15">
        <f>K8016*N8016</f>
        <v/>
      </c>
      <c r="P8016">
        <f>IF(E8016=0,0.3,IF(D8016=1,IF(C8016&gt;=Params!$B$13-3,IF(C8016&lt;Params!$B$13,Params!$B$20,0.3),0.3),IF(C8016&gt;=Params!$B$15-3,IF(C8016&lt;Params!$B$15,Params!$B$21,0.3),0.3)))</f>
        <v/>
      </c>
    </row>
    <row r="8017" ht="15" customHeight="1" s="1">
      <c r="A8017" s="9" t="n">
        <v>8014</v>
      </c>
      <c r="B8017" s="6" t="inlineStr">
        <is>
          <t>30/11</t>
        </is>
      </c>
      <c r="C8017" s="6" t="n">
        <v>21</v>
      </c>
      <c r="D8017" s="6" t="n">
        <v>1</v>
      </c>
      <c r="E8017" s="10">
        <f>IF(D8017=1, IF(OR(C8017&lt;10, C8017&gt;=15),1,0), IF(OR(C8017&lt;7, C8017&gt;=18),1,0))</f>
        <v/>
      </c>
      <c r="F8017" s="11" t="n">
        <v>1.856</v>
      </c>
      <c r="G8017" s="12">
        <f>0*8</f>
        <v/>
      </c>
      <c r="H8017" s="12">
        <f>F8017-G8017</f>
        <v/>
      </c>
      <c r="I8017" s="10">
        <f>IF(E8017=0,"Fora",IF(E8016=0,"Carg xar",IF(H8017&lt;0,IF(M8017&lt;0.9,"Carg FV","Stby"),IF(M8017&gt;P8017,"V2H",IF(M8017&lt;0.9,"Carg xar","Stby")))))</f>
        <v/>
      </c>
      <c r="J8017" s="12">
        <f>IF(OR(I8017="Carg FV",I8017="Carg xar"),MIN(IF(I8017="Carg FV",ABS(H8017),7.4),7.4,MAX(0,(0.9-M8017)*40)*0.95),0)</f>
        <v/>
      </c>
      <c r="K8017" s="12">
        <f>IF(I8017="V2H",MIN(MAX(0,H8017),7.4,MAX(0,(M8017-P8017)*40)*0.95),0)</f>
        <v/>
      </c>
      <c r="L8017" s="12">
        <f>IF(E8017=0,0,MAX(0,H8017-K8017))</f>
        <v/>
      </c>
      <c r="M8017" s="13">
        <f>M8016+J8016/40-IF(I8016="V2H",K8016/(0.95*40),0)-IF(E8017=0,IF(E8016=1,IF(D8017=1,30,40)*0.18/(2*40),0),0)-IF(E8017=1,IF(E8016=0,IF(D8017=1,30,40)*0.18/(2*40),0),0)</f>
        <v/>
      </c>
      <c r="N8017" s="14" t="n">
        <v>0.09</v>
      </c>
      <c r="O8017" s="15">
        <f>K8017*N8017</f>
        <v/>
      </c>
      <c r="P8017">
        <f>IF(E8017=0,0.3,IF(D8017=1,IF(C8017&gt;=Params!$B$13-3,IF(C8017&lt;Params!$B$13,Params!$B$20,0.3),0.3),IF(C8017&gt;=Params!$B$15-3,IF(C8017&lt;Params!$B$15,Params!$B$21,0.3),0.3)))</f>
        <v/>
      </c>
    </row>
    <row r="8018" ht="15" customHeight="1" s="1">
      <c r="A8018" s="9" t="n">
        <v>8015</v>
      </c>
      <c r="B8018" s="6" t="inlineStr">
        <is>
          <t>30/11</t>
        </is>
      </c>
      <c r="C8018" s="6" t="n">
        <v>22</v>
      </c>
      <c r="D8018" s="6" t="n">
        <v>1</v>
      </c>
      <c r="E8018" s="10">
        <f>IF(D8018=1, IF(OR(C8018&lt;10, C8018&gt;=15),1,0), IF(OR(C8018&lt;7, C8018&gt;=18),1,0))</f>
        <v/>
      </c>
      <c r="F8018" s="11" t="n">
        <v>2</v>
      </c>
      <c r="G8018" s="12">
        <f>0*8</f>
        <v/>
      </c>
      <c r="H8018" s="12">
        <f>F8018-G8018</f>
        <v/>
      </c>
      <c r="I8018" s="10">
        <f>IF(E8018=0,"Fora",IF(E8017=0,"Carg xar",IF(H8018&lt;0,IF(M8018&lt;0.9,"Carg FV","Stby"),IF(M8018&gt;P8018,"V2H",IF(M8018&lt;0.9,"Carg xar","Stby")))))</f>
        <v/>
      </c>
      <c r="J8018" s="12">
        <f>IF(OR(I8018="Carg FV",I8018="Carg xar"),MIN(IF(I8018="Carg FV",ABS(H8018),7.4),7.4,MAX(0,(0.9-M8018)*40)*0.95),0)</f>
        <v/>
      </c>
      <c r="K8018" s="12">
        <f>IF(I8018="V2H",MIN(MAX(0,H8018),7.4,MAX(0,(M8018-P8018)*40)*0.95),0)</f>
        <v/>
      </c>
      <c r="L8018" s="12">
        <f>IF(E8018=0,0,MAX(0,H8018-K8018))</f>
        <v/>
      </c>
      <c r="M8018" s="13">
        <f>M8017+J8017/40-IF(I8017="V2H",K8017/(0.95*40),0)-IF(E8018=0,IF(E8017=1,IF(D8018=1,30,40)*0.18/(2*40),0),0)-IF(E8018=1,IF(E8017=0,IF(D8018=1,30,40)*0.18/(2*40),0),0)</f>
        <v/>
      </c>
      <c r="N8018" s="14" t="n">
        <v>0.09</v>
      </c>
      <c r="O8018" s="15">
        <f>K8018*N8018</f>
        <v/>
      </c>
      <c r="P8018">
        <f>IF(E8018=0,0.3,IF(D8018=1,IF(C8018&gt;=Params!$B$13-3,IF(C8018&lt;Params!$B$13,Params!$B$20,0.3),0.3),IF(C8018&gt;=Params!$B$15-3,IF(C8018&lt;Params!$B$15,Params!$B$21,0.3),0.3)))</f>
        <v/>
      </c>
    </row>
    <row r="8019" ht="15" customHeight="1" s="1">
      <c r="A8019" s="9" t="n">
        <v>8016</v>
      </c>
      <c r="B8019" s="6" t="inlineStr">
        <is>
          <t>30/11</t>
        </is>
      </c>
      <c r="C8019" s="6" t="n">
        <v>23</v>
      </c>
      <c r="D8019" s="6" t="n">
        <v>1</v>
      </c>
      <c r="E8019" s="10">
        <f>IF(D8019=1, IF(OR(C8019&lt;10, C8019&gt;=15),1,0), IF(OR(C8019&lt;7, C8019&gt;=18),1,0))</f>
        <v/>
      </c>
      <c r="F8019" s="11" t="n">
        <v>1.735</v>
      </c>
      <c r="G8019" s="12">
        <f>0*8</f>
        <v/>
      </c>
      <c r="H8019" s="12">
        <f>F8019-G8019</f>
        <v/>
      </c>
      <c r="I8019" s="10">
        <f>IF(E8019=0,"Fora",IF(E8018=0,"Carg xar",IF(H8019&lt;0,IF(M8019&lt;0.9,"Carg FV","Stby"),IF(M8019&gt;P8019,"V2H",IF(M8019&lt;0.9,"Carg xar","Stby")))))</f>
        <v/>
      </c>
      <c r="J8019" s="12">
        <f>IF(OR(I8019="Carg FV",I8019="Carg xar"),MIN(IF(I8019="Carg FV",ABS(H8019),7.4),7.4,MAX(0,(0.9-M8019)*40)*0.95),0)</f>
        <v/>
      </c>
      <c r="K8019" s="12">
        <f>IF(I8019="V2H",MIN(MAX(0,H8019),7.4,MAX(0,(M8019-P8019)*40)*0.95),0)</f>
        <v/>
      </c>
      <c r="L8019" s="12">
        <f>IF(E8019=0,0,MAX(0,H8019-K8019))</f>
        <v/>
      </c>
      <c r="M8019" s="13">
        <f>M8018+J8018/40-IF(I8018="V2H",K8018/(0.95*40),0)-IF(E8019=0,IF(E8018=1,IF(D8019=1,30,40)*0.18/(2*40),0),0)-IF(E8019=1,IF(E8018=0,IF(D8019=1,30,40)*0.18/(2*40),0),0)</f>
        <v/>
      </c>
      <c r="N8019" s="14" t="n">
        <v>0.09</v>
      </c>
      <c r="O8019" s="15">
        <f>K8019*N8019</f>
        <v/>
      </c>
      <c r="P8019">
        <f>IF(E8019=0,0.3,IF(D8019=1,IF(C8019&gt;=Params!$B$13-3,IF(C8019&lt;Params!$B$13,Params!$B$20,0.3),0.3),IF(C8019&gt;=Params!$B$15-3,IF(C8019&lt;Params!$B$15,Params!$B$21,0.3),0.3)))</f>
        <v/>
      </c>
    </row>
    <row r="8020" ht="15" customHeight="1" s="1">
      <c r="A8020" s="9" t="n">
        <v>8017</v>
      </c>
      <c r="B8020" s="6" t="inlineStr">
        <is>
          <t>01/12</t>
        </is>
      </c>
      <c r="C8020" s="6" t="n">
        <v>0</v>
      </c>
      <c r="D8020" s="6" t="n">
        <v>0</v>
      </c>
      <c r="E8020" s="10">
        <f>IF(D8020=1, IF(OR(C8020&lt;10, C8020&gt;=15),1,0), IF(OR(C8020&lt;7, C8020&gt;=18),1,0))</f>
        <v/>
      </c>
      <c r="F8020" s="11" t="n">
        <v>1.327</v>
      </c>
      <c r="G8020" s="12">
        <f>0*8</f>
        <v/>
      </c>
      <c r="H8020" s="12">
        <f>F8020-G8020</f>
        <v/>
      </c>
      <c r="I8020" s="10">
        <f>IF(E8020=0,"Fora",IF(E8019=0,"Carg xar",IF(H8020&lt;0,IF(M8020&lt;0.9,"Carg FV","Stby"),IF(M8020&gt;P8020,"V2H",IF(M8020&lt;0.9,"Carg xar","Stby")))))</f>
        <v/>
      </c>
      <c r="J8020" s="12">
        <f>IF(OR(I8020="Carg FV",I8020="Carg xar"),MIN(IF(I8020="Carg FV",ABS(H8020),7.4),7.4,MAX(0,(0.9-M8020)*40)*0.95),0)</f>
        <v/>
      </c>
      <c r="K8020" s="12">
        <f>IF(I8020="V2H",MIN(MAX(0,H8020),7.4,MAX(0,(M8020-P8020)*40)*0.95),0)</f>
        <v/>
      </c>
      <c r="L8020" s="12">
        <f>IF(E8020=0,0,MAX(0,H8020-K8020))</f>
        <v/>
      </c>
      <c r="M8020" s="13">
        <f>M8019+J8019/40-IF(I8019="V2H",K8019/(0.95*40),0)-IF(E8020=0,IF(E8019=1,IF(D8020=1,30,40)*0.18/(2*40),0),0)-IF(E8020=1,IF(E8019=0,IF(D8020=1,30,40)*0.18/(2*40),0),0)</f>
        <v/>
      </c>
      <c r="N8020" s="14" t="n">
        <v>0.09</v>
      </c>
      <c r="O8020" s="15">
        <f>K8020*N8020</f>
        <v/>
      </c>
      <c r="P8020">
        <f>IF(E8020=0,0.3,IF(D8020=1,IF(C8020&gt;=Params!$B$13-3,IF(C8020&lt;Params!$B$13,Params!$B$20,0.3),0.3),IF(C8020&gt;=Params!$B$15-3,IF(C8020&lt;Params!$B$15,Params!$B$21,0.3),0.3)))</f>
        <v/>
      </c>
    </row>
    <row r="8021" ht="15" customHeight="1" s="1">
      <c r="A8021" s="9" t="n">
        <v>8018</v>
      </c>
      <c r="B8021" s="6" t="inlineStr">
        <is>
          <t>01/12</t>
        </is>
      </c>
      <c r="C8021" s="6" t="n">
        <v>1</v>
      </c>
      <c r="D8021" s="6" t="n">
        <v>0</v>
      </c>
      <c r="E8021" s="10">
        <f>IF(D8021=1, IF(OR(C8021&lt;10, C8021&gt;=15),1,0), IF(OR(C8021&lt;7, C8021&gt;=18),1,0))</f>
        <v/>
      </c>
      <c r="F8021" s="11" t="n">
        <v>2.231</v>
      </c>
      <c r="G8021" s="12">
        <f>0*8</f>
        <v/>
      </c>
      <c r="H8021" s="12">
        <f>F8021-G8021</f>
        <v/>
      </c>
      <c r="I8021" s="10">
        <f>IF(E8021=0,"Fora",IF(E8020=0,"Carg xar",IF(H8021&lt;0,IF(M8021&lt;0.9,"Carg FV","Stby"),IF(M8021&gt;P8021,"V2H",IF(M8021&lt;0.9,"Carg xar","Stby")))))</f>
        <v/>
      </c>
      <c r="J8021" s="12">
        <f>IF(OR(I8021="Carg FV",I8021="Carg xar"),MIN(IF(I8021="Carg FV",ABS(H8021),7.4),7.4,MAX(0,(0.9-M8021)*40)*0.95),0)</f>
        <v/>
      </c>
      <c r="K8021" s="12">
        <f>IF(I8021="V2H",MIN(MAX(0,H8021),7.4,MAX(0,(M8021-P8021)*40)*0.95),0)</f>
        <v/>
      </c>
      <c r="L8021" s="12">
        <f>IF(E8021=0,0,MAX(0,H8021-K8021))</f>
        <v/>
      </c>
      <c r="M8021" s="13">
        <f>M8020+J8020/40-IF(I8020="V2H",K8020/(0.95*40),0)-IF(E8021=0,IF(E8020=1,IF(D8021=1,30,40)*0.18/(2*40),0),0)-IF(E8021=1,IF(E8020=0,IF(D8021=1,30,40)*0.18/(2*40),0),0)</f>
        <v/>
      </c>
      <c r="N8021" s="14" t="n">
        <v>0.09</v>
      </c>
      <c r="O8021" s="15">
        <f>K8021*N8021</f>
        <v/>
      </c>
      <c r="P8021">
        <f>IF(E8021=0,0.3,IF(D8021=1,IF(C8021&gt;=Params!$B$13-3,IF(C8021&lt;Params!$B$13,Params!$B$20,0.3),0.3),IF(C8021&gt;=Params!$B$15-3,IF(C8021&lt;Params!$B$15,Params!$B$21,0.3),0.3)))</f>
        <v/>
      </c>
    </row>
    <row r="8022" ht="15" customHeight="1" s="1">
      <c r="A8022" s="9" t="n">
        <v>8019</v>
      </c>
      <c r="B8022" s="6" t="inlineStr">
        <is>
          <t>01/12</t>
        </is>
      </c>
      <c r="C8022" s="6" t="n">
        <v>2</v>
      </c>
      <c r="D8022" s="6" t="n">
        <v>0</v>
      </c>
      <c r="E8022" s="10">
        <f>IF(D8022=1, IF(OR(C8022&lt;10, C8022&gt;=15),1,0), IF(OR(C8022&lt;7, C8022&gt;=18),1,0))</f>
        <v/>
      </c>
      <c r="F8022" s="11" t="n">
        <v>2.878</v>
      </c>
      <c r="G8022" s="12">
        <f>0*8</f>
        <v/>
      </c>
      <c r="H8022" s="12">
        <f>F8022-G8022</f>
        <v/>
      </c>
      <c r="I8022" s="10">
        <f>IF(E8022=0,"Fora",IF(E8021=0,"Carg xar",IF(H8022&lt;0,IF(M8022&lt;0.9,"Carg FV","Stby"),IF(M8022&gt;P8022,"V2H",IF(M8022&lt;0.9,"Carg xar","Stby")))))</f>
        <v/>
      </c>
      <c r="J8022" s="12">
        <f>IF(OR(I8022="Carg FV",I8022="Carg xar"),MIN(IF(I8022="Carg FV",ABS(H8022),7.4),7.4,MAX(0,(0.9-M8022)*40)*0.95),0)</f>
        <v/>
      </c>
      <c r="K8022" s="12">
        <f>IF(I8022="V2H",MIN(MAX(0,H8022),7.4,MAX(0,(M8022-P8022)*40)*0.95),0)</f>
        <v/>
      </c>
      <c r="L8022" s="12">
        <f>IF(E8022=0,0,MAX(0,H8022-K8022))</f>
        <v/>
      </c>
      <c r="M8022" s="13">
        <f>M8021+J8021/40-IF(I8021="V2H",K8021/(0.95*40),0)-IF(E8022=0,IF(E8021=1,IF(D8022=1,30,40)*0.18/(2*40),0),0)-IF(E8022=1,IF(E8021=0,IF(D8022=1,30,40)*0.18/(2*40),0),0)</f>
        <v/>
      </c>
      <c r="N8022" s="14" t="n">
        <v>0.09</v>
      </c>
      <c r="O8022" s="15">
        <f>K8022*N8022</f>
        <v/>
      </c>
      <c r="P8022">
        <f>IF(E8022=0,0.3,IF(D8022=1,IF(C8022&gt;=Params!$B$13-3,IF(C8022&lt;Params!$B$13,Params!$B$20,0.3),0.3),IF(C8022&gt;=Params!$B$15-3,IF(C8022&lt;Params!$B$15,Params!$B$21,0.3),0.3)))</f>
        <v/>
      </c>
    </row>
    <row r="8023" ht="15" customHeight="1" s="1">
      <c r="A8023" s="9" t="n">
        <v>8020</v>
      </c>
      <c r="B8023" s="6" t="inlineStr">
        <is>
          <t>01/12</t>
        </is>
      </c>
      <c r="C8023" s="6" t="n">
        <v>3</v>
      </c>
      <c r="D8023" s="6" t="n">
        <v>0</v>
      </c>
      <c r="E8023" s="10">
        <f>IF(D8023=1, IF(OR(C8023&lt;10, C8023&gt;=15),1,0), IF(OR(C8023&lt;7, C8023&gt;=18),1,0))</f>
        <v/>
      </c>
      <c r="F8023" s="11" t="n">
        <v>3.341</v>
      </c>
      <c r="G8023" s="12">
        <f>0*8</f>
        <v/>
      </c>
      <c r="H8023" s="12">
        <f>F8023-G8023</f>
        <v/>
      </c>
      <c r="I8023" s="10">
        <f>IF(E8023=0,"Fora",IF(E8022=0,"Carg xar",IF(H8023&lt;0,IF(M8023&lt;0.9,"Carg FV","Stby"),IF(M8023&gt;P8023,"V2H",IF(M8023&lt;0.9,"Carg xar","Stby")))))</f>
        <v/>
      </c>
      <c r="J8023" s="12">
        <f>IF(OR(I8023="Carg FV",I8023="Carg xar"),MIN(IF(I8023="Carg FV",ABS(H8023),7.4),7.4,MAX(0,(0.9-M8023)*40)*0.95),0)</f>
        <v/>
      </c>
      <c r="K8023" s="12">
        <f>IF(I8023="V2H",MIN(MAX(0,H8023),7.4,MAX(0,(M8023-P8023)*40)*0.95),0)</f>
        <v/>
      </c>
      <c r="L8023" s="12">
        <f>IF(E8023=0,0,MAX(0,H8023-K8023))</f>
        <v/>
      </c>
      <c r="M8023" s="13">
        <f>M8022+J8022/40-IF(I8022="V2H",K8022/(0.95*40),0)-IF(E8023=0,IF(E8022=1,IF(D8023=1,30,40)*0.18/(2*40),0),0)-IF(E8023=1,IF(E8022=0,IF(D8023=1,30,40)*0.18/(2*40),0),0)</f>
        <v/>
      </c>
      <c r="N8023" s="14" t="n">
        <v>0.09</v>
      </c>
      <c r="O8023" s="15">
        <f>K8023*N8023</f>
        <v/>
      </c>
      <c r="P8023">
        <f>IF(E8023=0,0.3,IF(D8023=1,IF(C8023&gt;=Params!$B$13-3,IF(C8023&lt;Params!$B$13,Params!$B$20,0.3),0.3),IF(C8023&gt;=Params!$B$15-3,IF(C8023&lt;Params!$B$15,Params!$B$21,0.3),0.3)))</f>
        <v/>
      </c>
    </row>
    <row r="8024" ht="15" customHeight="1" s="1">
      <c r="A8024" s="9" t="n">
        <v>8021</v>
      </c>
      <c r="B8024" s="6" t="inlineStr">
        <is>
          <t>01/12</t>
        </is>
      </c>
      <c r="C8024" s="6" t="n">
        <v>4</v>
      </c>
      <c r="D8024" s="6" t="n">
        <v>0</v>
      </c>
      <c r="E8024" s="10">
        <f>IF(D8024=1, IF(OR(C8024&lt;10, C8024&gt;=15),1,0), IF(OR(C8024&lt;7, C8024&gt;=18),1,0))</f>
        <v/>
      </c>
      <c r="F8024" s="11" t="n">
        <v>3.794</v>
      </c>
      <c r="G8024" s="12">
        <f>0*8</f>
        <v/>
      </c>
      <c r="H8024" s="12">
        <f>F8024-G8024</f>
        <v/>
      </c>
      <c r="I8024" s="10">
        <f>IF(E8024=0,"Fora",IF(E8023=0,"Carg xar",IF(H8024&lt;0,IF(M8024&lt;0.9,"Carg FV","Stby"),IF(M8024&gt;P8024,"V2H",IF(M8024&lt;0.9,"Carg xar","Stby")))))</f>
        <v/>
      </c>
      <c r="J8024" s="12">
        <f>IF(OR(I8024="Carg FV",I8024="Carg xar"),MIN(IF(I8024="Carg FV",ABS(H8024),7.4),7.4,MAX(0,(0.9-M8024)*40)*0.95),0)</f>
        <v/>
      </c>
      <c r="K8024" s="12">
        <f>IF(I8024="V2H",MIN(MAX(0,H8024),7.4,MAX(0,(M8024-P8024)*40)*0.95),0)</f>
        <v/>
      </c>
      <c r="L8024" s="12">
        <f>IF(E8024=0,0,MAX(0,H8024-K8024))</f>
        <v/>
      </c>
      <c r="M8024" s="13">
        <f>M8023+J8023/40-IF(I8023="V2H",K8023/(0.95*40),0)-IF(E8024=0,IF(E8023=1,IF(D8024=1,30,40)*0.18/(2*40),0),0)-IF(E8024=1,IF(E8023=0,IF(D8024=1,30,40)*0.18/(2*40),0),0)</f>
        <v/>
      </c>
      <c r="N8024" s="14" t="n">
        <v>0.09</v>
      </c>
      <c r="O8024" s="15">
        <f>K8024*N8024</f>
        <v/>
      </c>
      <c r="P8024">
        <f>IF(E8024=0,0.3,IF(D8024=1,IF(C8024&gt;=Params!$B$13-3,IF(C8024&lt;Params!$B$13,Params!$B$20,0.3),0.3),IF(C8024&gt;=Params!$B$15-3,IF(C8024&lt;Params!$B$15,Params!$B$21,0.3),0.3)))</f>
        <v/>
      </c>
    </row>
    <row r="8025" ht="15" customHeight="1" s="1">
      <c r="A8025" s="9" t="n">
        <v>8022</v>
      </c>
      <c r="B8025" s="6" t="inlineStr">
        <is>
          <t>01/12</t>
        </is>
      </c>
      <c r="C8025" s="6" t="n">
        <v>5</v>
      </c>
      <c r="D8025" s="6" t="n">
        <v>0</v>
      </c>
      <c r="E8025" s="10">
        <f>IF(D8025=1, IF(OR(C8025&lt;10, C8025&gt;=15),1,0), IF(OR(C8025&lt;7, C8025&gt;=18),1,0))</f>
        <v/>
      </c>
      <c r="F8025" s="11" t="n">
        <v>3.694</v>
      </c>
      <c r="G8025" s="12">
        <f>0*8</f>
        <v/>
      </c>
      <c r="H8025" s="12">
        <f>F8025-G8025</f>
        <v/>
      </c>
      <c r="I8025" s="10">
        <f>IF(E8025=0,"Fora",IF(E8024=0,"Carg xar",IF(H8025&lt;0,IF(M8025&lt;0.9,"Carg FV","Stby"),IF(M8025&gt;P8025,"V2H",IF(M8025&lt;0.9,"Carg xar","Stby")))))</f>
        <v/>
      </c>
      <c r="J8025" s="12">
        <f>IF(OR(I8025="Carg FV",I8025="Carg xar"),MIN(IF(I8025="Carg FV",ABS(H8025),7.4),7.4,MAX(0,(0.9-M8025)*40)*0.95),0)</f>
        <v/>
      </c>
      <c r="K8025" s="12">
        <f>IF(I8025="V2H",MIN(MAX(0,H8025),7.4,MAX(0,(M8025-P8025)*40)*0.95),0)</f>
        <v/>
      </c>
      <c r="L8025" s="12">
        <f>IF(E8025=0,0,MAX(0,H8025-K8025))</f>
        <v/>
      </c>
      <c r="M8025" s="13">
        <f>M8024+J8024/40-IF(I8024="V2H",K8024/(0.95*40),0)-IF(E8025=0,IF(E8024=1,IF(D8025=1,30,40)*0.18/(2*40),0),0)-IF(E8025=1,IF(E8024=0,IF(D8025=1,30,40)*0.18/(2*40),0),0)</f>
        <v/>
      </c>
      <c r="N8025" s="14" t="n">
        <v>0.09</v>
      </c>
      <c r="O8025" s="15">
        <f>K8025*N8025</f>
        <v/>
      </c>
      <c r="P8025">
        <f>IF(E8025=0,0.3,IF(D8025=1,IF(C8025&gt;=Params!$B$13-3,IF(C8025&lt;Params!$B$13,Params!$B$20,0.3),0.3),IF(C8025&gt;=Params!$B$15-3,IF(C8025&lt;Params!$B$15,Params!$B$21,0.3),0.3)))</f>
        <v/>
      </c>
    </row>
    <row r="8026" ht="15" customHeight="1" s="1">
      <c r="A8026" s="9" t="n">
        <v>8023</v>
      </c>
      <c r="B8026" s="6" t="inlineStr">
        <is>
          <t>01/12</t>
        </is>
      </c>
      <c r="C8026" s="6" t="n">
        <v>6</v>
      </c>
      <c r="D8026" s="6" t="n">
        <v>0</v>
      </c>
      <c r="E8026" s="10">
        <f>IF(D8026=1, IF(OR(C8026&lt;10, C8026&gt;=15),1,0), IF(OR(C8026&lt;7, C8026&gt;=18),1,0))</f>
        <v/>
      </c>
      <c r="F8026" s="11" t="n">
        <v>4.288</v>
      </c>
      <c r="G8026" s="12">
        <f>0*8</f>
        <v/>
      </c>
      <c r="H8026" s="12">
        <f>F8026-G8026</f>
        <v/>
      </c>
      <c r="I8026" s="10">
        <f>IF(E8026=0,"Fora",IF(E8025=0,"Carg xar",IF(H8026&lt;0,IF(M8026&lt;0.9,"Carg FV","Stby"),IF(M8026&gt;P8026,"V2H",IF(M8026&lt;0.9,"Carg xar","Stby")))))</f>
        <v/>
      </c>
      <c r="J8026" s="12">
        <f>IF(OR(I8026="Carg FV",I8026="Carg xar"),MIN(IF(I8026="Carg FV",ABS(H8026),7.4),7.4,MAX(0,(0.9-M8026)*40)*0.95),0)</f>
        <v/>
      </c>
      <c r="K8026" s="12">
        <f>IF(I8026="V2H",MIN(MAX(0,H8026),7.4,MAX(0,(M8026-P8026)*40)*0.95),0)</f>
        <v/>
      </c>
      <c r="L8026" s="12">
        <f>IF(E8026=0,0,MAX(0,H8026-K8026))</f>
        <v/>
      </c>
      <c r="M8026" s="13">
        <f>M8025+J8025/40-IF(I8025="V2H",K8025/(0.95*40),0)-IF(E8026=0,IF(E8025=1,IF(D8026=1,30,40)*0.18/(2*40),0),0)-IF(E8026=1,IF(E8025=0,IF(D8026=1,30,40)*0.18/(2*40),0),0)</f>
        <v/>
      </c>
      <c r="N8026" s="14" t="n">
        <v>0.09</v>
      </c>
      <c r="O8026" s="15">
        <f>K8026*N8026</f>
        <v/>
      </c>
      <c r="P8026">
        <f>IF(E8026=0,0.3,IF(D8026=1,IF(C8026&gt;=Params!$B$13-3,IF(C8026&lt;Params!$B$13,Params!$B$20,0.3),0.3),IF(C8026&gt;=Params!$B$15-3,IF(C8026&lt;Params!$B$15,Params!$B$21,0.3),0.3)))</f>
        <v/>
      </c>
    </row>
    <row r="8027" ht="15" customHeight="1" s="1">
      <c r="A8027" s="9" t="n">
        <v>8024</v>
      </c>
      <c r="B8027" s="6" t="inlineStr">
        <is>
          <t>01/12</t>
        </is>
      </c>
      <c r="C8027" s="6" t="n">
        <v>7</v>
      </c>
      <c r="D8027" s="6" t="n">
        <v>0</v>
      </c>
      <c r="E8027" s="10">
        <f>IF(D8027=1, IF(OR(C8027&lt;10, C8027&gt;=15),1,0), IF(OR(C8027&lt;7, C8027&gt;=18),1,0))</f>
        <v/>
      </c>
      <c r="F8027" s="11" t="n">
        <v>3.564</v>
      </c>
      <c r="G8027" s="12">
        <f>0*8</f>
        <v/>
      </c>
      <c r="H8027" s="12">
        <f>F8027-G8027</f>
        <v/>
      </c>
      <c r="I8027" s="10">
        <f>IF(E8027=0,"Fora",IF(E8026=0,"Carg xar",IF(H8027&lt;0,IF(M8027&lt;0.9,"Carg FV","Stby"),IF(M8027&gt;P8027,"V2H",IF(M8027&lt;0.9,"Carg xar","Stby")))))</f>
        <v/>
      </c>
      <c r="J8027" s="12">
        <f>IF(OR(I8027="Carg FV",I8027="Carg xar"),MIN(IF(I8027="Carg FV",ABS(H8027),7.4),7.4,MAX(0,(0.9-M8027)*40)*0.95),0)</f>
        <v/>
      </c>
      <c r="K8027" s="12">
        <f>IF(I8027="V2H",MIN(MAX(0,H8027),7.4,MAX(0,(M8027-P8027)*40)*0.95),0)</f>
        <v/>
      </c>
      <c r="L8027" s="12">
        <f>IF(E8027=0,0,MAX(0,H8027-K8027))</f>
        <v/>
      </c>
      <c r="M8027" s="13">
        <f>M8026+J8026/40-IF(I8026="V2H",K8026/(0.95*40),0)-IF(E8027=0,IF(E8026=1,IF(D8027=1,30,40)*0.18/(2*40),0),0)-IF(E8027=1,IF(E8026=0,IF(D8027=1,30,40)*0.18/(2*40),0),0)</f>
        <v/>
      </c>
      <c r="N8027" s="14" t="n">
        <v>0.09</v>
      </c>
      <c r="O8027" s="15">
        <f>K8027*N8027</f>
        <v/>
      </c>
      <c r="P8027">
        <f>IF(E8027=0,0.3,IF(D8027=1,IF(C8027&gt;=Params!$B$13-3,IF(C8027&lt;Params!$B$13,Params!$B$20,0.3),0.3),IF(C8027&gt;=Params!$B$15-3,IF(C8027&lt;Params!$B$15,Params!$B$21,0.3),0.3)))</f>
        <v/>
      </c>
    </row>
    <row r="8028" ht="15" customHeight="1" s="1">
      <c r="A8028" s="9" t="n">
        <v>8025</v>
      </c>
      <c r="B8028" s="6" t="inlineStr">
        <is>
          <t>01/12</t>
        </is>
      </c>
      <c r="C8028" s="6" t="n">
        <v>8</v>
      </c>
      <c r="D8028" s="6" t="n">
        <v>0</v>
      </c>
      <c r="E8028" s="10">
        <f>IF(D8028=1, IF(OR(C8028&lt;10, C8028&gt;=15),1,0), IF(OR(C8028&lt;7, C8028&gt;=18),1,0))</f>
        <v/>
      </c>
      <c r="F8028" s="11" t="n">
        <v>3.662</v>
      </c>
      <c r="G8028" s="12">
        <f>0.04*8</f>
        <v/>
      </c>
      <c r="H8028" s="12">
        <f>F8028-G8028</f>
        <v/>
      </c>
      <c r="I8028" s="10">
        <f>IF(E8028=0,"Fora",IF(E8027=0,"Carg xar",IF(H8028&lt;0,IF(M8028&lt;0.9,"Carg FV","Stby"),IF(M8028&gt;P8028,"V2H",IF(M8028&lt;0.9,"Carg xar","Stby")))))</f>
        <v/>
      </c>
      <c r="J8028" s="12">
        <f>IF(OR(I8028="Carg FV",I8028="Carg xar"),MIN(IF(I8028="Carg FV",ABS(H8028),7.4),7.4,MAX(0,(0.9-M8028)*40)*0.95),0)</f>
        <v/>
      </c>
      <c r="K8028" s="12">
        <f>IF(I8028="V2H",MIN(MAX(0,H8028),7.4,MAX(0,(M8028-P8028)*40)*0.95),0)</f>
        <v/>
      </c>
      <c r="L8028" s="12">
        <f>IF(E8028=0,0,MAX(0,H8028-K8028))</f>
        <v/>
      </c>
      <c r="M8028" s="13">
        <f>M8027+J8027/40-IF(I8027="V2H",K8027/(0.95*40),0)-IF(E8028=0,IF(E8027=1,IF(D8028=1,30,40)*0.18/(2*40),0),0)-IF(E8028=1,IF(E8027=0,IF(D8028=1,30,40)*0.18/(2*40),0),0)</f>
        <v/>
      </c>
      <c r="N8028" s="14" t="n">
        <v>0.15</v>
      </c>
      <c r="O8028" s="15">
        <f>K8028*N8028</f>
        <v/>
      </c>
      <c r="P8028">
        <f>IF(E8028=0,0.3,IF(D8028=1,IF(C8028&gt;=Params!$B$13-3,IF(C8028&lt;Params!$B$13,Params!$B$20,0.3),0.3),IF(C8028&gt;=Params!$B$15-3,IF(C8028&lt;Params!$B$15,Params!$B$21,0.3),0.3)))</f>
        <v/>
      </c>
    </row>
    <row r="8029" ht="15" customHeight="1" s="1">
      <c r="A8029" s="9" t="n">
        <v>8026</v>
      </c>
      <c r="B8029" s="6" t="inlineStr">
        <is>
          <t>01/12</t>
        </is>
      </c>
      <c r="C8029" s="6" t="n">
        <v>9</v>
      </c>
      <c r="D8029" s="6" t="n">
        <v>0</v>
      </c>
      <c r="E8029" s="10">
        <f>IF(D8029=1, IF(OR(C8029&lt;10, C8029&gt;=15),1,0), IF(OR(C8029&lt;7, C8029&gt;=18),1,0))</f>
        <v/>
      </c>
      <c r="F8029" s="11" t="n">
        <v>3.869</v>
      </c>
      <c r="G8029" s="12">
        <f>0.15*8</f>
        <v/>
      </c>
      <c r="H8029" s="12">
        <f>F8029-G8029</f>
        <v/>
      </c>
      <c r="I8029" s="10">
        <f>IF(E8029=0,"Fora",IF(E8028=0,"Carg xar",IF(H8029&lt;0,IF(M8029&lt;0.9,"Carg FV","Stby"),IF(M8029&gt;P8029,"V2H",IF(M8029&lt;0.9,"Carg xar","Stby")))))</f>
        <v/>
      </c>
      <c r="J8029" s="12">
        <f>IF(OR(I8029="Carg FV",I8029="Carg xar"),MIN(IF(I8029="Carg FV",ABS(H8029),7.4),7.4,MAX(0,(0.9-M8029)*40)*0.95),0)</f>
        <v/>
      </c>
      <c r="K8029" s="12">
        <f>IF(I8029="V2H",MIN(MAX(0,H8029),7.4,MAX(0,(M8029-P8029)*40)*0.95),0)</f>
        <v/>
      </c>
      <c r="L8029" s="12">
        <f>IF(E8029=0,0,MAX(0,H8029-K8029))</f>
        <v/>
      </c>
      <c r="M8029" s="13">
        <f>M8028+J8028/40-IF(I8028="V2H",K8028/(0.95*40),0)-IF(E8029=0,IF(E8028=1,IF(D8029=1,30,40)*0.18/(2*40),0),0)-IF(E8029=1,IF(E8028=0,IF(D8029=1,30,40)*0.18/(2*40),0),0)</f>
        <v/>
      </c>
      <c r="N8029" s="14" t="n">
        <v>0.15</v>
      </c>
      <c r="O8029" s="15">
        <f>K8029*N8029</f>
        <v/>
      </c>
      <c r="P8029">
        <f>IF(E8029=0,0.3,IF(D8029=1,IF(C8029&gt;=Params!$B$13-3,IF(C8029&lt;Params!$B$13,Params!$B$20,0.3),0.3),IF(C8029&gt;=Params!$B$15-3,IF(C8029&lt;Params!$B$15,Params!$B$21,0.3),0.3)))</f>
        <v/>
      </c>
    </row>
    <row r="8030" ht="15" customHeight="1" s="1">
      <c r="A8030" s="9" t="n">
        <v>8027</v>
      </c>
      <c r="B8030" s="6" t="inlineStr">
        <is>
          <t>01/12</t>
        </is>
      </c>
      <c r="C8030" s="6" t="n">
        <v>10</v>
      </c>
      <c r="D8030" s="6" t="n">
        <v>0</v>
      </c>
      <c r="E8030" s="10">
        <f>IF(D8030=1, IF(OR(C8030&lt;10, C8030&gt;=15),1,0), IF(OR(C8030&lt;7, C8030&gt;=18),1,0))</f>
        <v/>
      </c>
      <c r="F8030" s="11" t="n">
        <v>2.078</v>
      </c>
      <c r="G8030" s="12">
        <f>0.32*8</f>
        <v/>
      </c>
      <c r="H8030" s="12">
        <f>F8030-G8030</f>
        <v/>
      </c>
      <c r="I8030" s="10">
        <f>IF(E8030=0,"Fora",IF(E8029=0,"Carg xar",IF(H8030&lt;0,IF(M8030&lt;0.9,"Carg FV","Stby"),IF(M8030&gt;P8030,"V2H",IF(M8030&lt;0.9,"Carg xar","Stby")))))</f>
        <v/>
      </c>
      <c r="J8030" s="12">
        <f>IF(OR(I8030="Carg FV",I8030="Carg xar"),MIN(IF(I8030="Carg FV",ABS(H8030),7.4),7.4,MAX(0,(0.9-M8030)*40)*0.95),0)</f>
        <v/>
      </c>
      <c r="K8030" s="12">
        <f>IF(I8030="V2H",MIN(MAX(0,H8030),7.4,MAX(0,(M8030-P8030)*40)*0.95),0)</f>
        <v/>
      </c>
      <c r="L8030" s="12">
        <f>IF(E8030=0,0,MAX(0,H8030-K8030))</f>
        <v/>
      </c>
      <c r="M8030" s="13">
        <f>M8029+J8029/40-IF(I8029="V2H",K8029/(0.95*40),0)-IF(E8030=0,IF(E8029=1,IF(D8030=1,30,40)*0.18/(2*40),0),0)-IF(E8030=1,IF(E8029=0,IF(D8030=1,30,40)*0.18/(2*40),0),0)</f>
        <v/>
      </c>
      <c r="N8030" s="14" t="n">
        <v>0.2</v>
      </c>
      <c r="O8030" s="15">
        <f>K8030*N8030</f>
        <v/>
      </c>
      <c r="P8030">
        <f>IF(E8030=0,0.3,IF(D8030=1,IF(C8030&gt;=Params!$B$13-3,IF(C8030&lt;Params!$B$13,Params!$B$20,0.3),0.3),IF(C8030&gt;=Params!$B$15-3,IF(C8030&lt;Params!$B$15,Params!$B$21,0.3),0.3)))</f>
        <v/>
      </c>
    </row>
    <row r="8031" ht="15" customHeight="1" s="1">
      <c r="A8031" s="9" t="n">
        <v>8028</v>
      </c>
      <c r="B8031" s="6" t="inlineStr">
        <is>
          <t>01/12</t>
        </is>
      </c>
      <c r="C8031" s="6" t="n">
        <v>11</v>
      </c>
      <c r="D8031" s="6" t="n">
        <v>0</v>
      </c>
      <c r="E8031" s="10">
        <f>IF(D8031=1, IF(OR(C8031&lt;10, C8031&gt;=15),1,0), IF(OR(C8031&lt;7, C8031&gt;=18),1,0))</f>
        <v/>
      </c>
      <c r="F8031" s="11" t="n">
        <v>0</v>
      </c>
      <c r="G8031" s="12">
        <f>0.45*8</f>
        <v/>
      </c>
      <c r="H8031" s="12">
        <f>F8031-G8031</f>
        <v/>
      </c>
      <c r="I8031" s="10">
        <f>IF(E8031=0,"Fora",IF(E8030=0,"Carg xar",IF(H8031&lt;0,IF(M8031&lt;0.9,"Carg FV","Stby"),IF(M8031&gt;P8031,"V2H",IF(M8031&lt;0.9,"Carg xar","Stby")))))</f>
        <v/>
      </c>
      <c r="J8031" s="12">
        <f>IF(OR(I8031="Carg FV",I8031="Carg xar"),MIN(IF(I8031="Carg FV",ABS(H8031),7.4),7.4,MAX(0,(0.9-M8031)*40)*0.95),0)</f>
        <v/>
      </c>
      <c r="K8031" s="12">
        <f>IF(I8031="V2H",MIN(MAX(0,H8031),7.4,MAX(0,(M8031-P8031)*40)*0.95),0)</f>
        <v/>
      </c>
      <c r="L8031" s="12">
        <f>IF(E8031=0,0,MAX(0,H8031-K8031))</f>
        <v/>
      </c>
      <c r="M8031" s="13">
        <f>M8030+J8030/40-IF(I8030="V2H",K8030/(0.95*40),0)-IF(E8031=0,IF(E8030=1,IF(D8031=1,30,40)*0.18/(2*40),0),0)-IF(E8031=1,IF(E8030=0,IF(D8031=1,30,40)*0.18/(2*40),0),0)</f>
        <v/>
      </c>
      <c r="N8031" s="14" t="n">
        <v>0.2</v>
      </c>
      <c r="O8031" s="15">
        <f>K8031*N8031</f>
        <v/>
      </c>
      <c r="P8031">
        <f>IF(E8031=0,0.3,IF(D8031=1,IF(C8031&gt;=Params!$B$13-3,IF(C8031&lt;Params!$B$13,Params!$B$20,0.3),0.3),IF(C8031&gt;=Params!$B$15-3,IF(C8031&lt;Params!$B$15,Params!$B$21,0.3),0.3)))</f>
        <v/>
      </c>
    </row>
    <row r="8032" ht="15" customHeight="1" s="1">
      <c r="A8032" s="9" t="n">
        <v>8029</v>
      </c>
      <c r="B8032" s="6" t="inlineStr">
        <is>
          <t>01/12</t>
        </is>
      </c>
      <c r="C8032" s="6" t="n">
        <v>12</v>
      </c>
      <c r="D8032" s="6" t="n">
        <v>0</v>
      </c>
      <c r="E8032" s="10">
        <f>IF(D8032=1, IF(OR(C8032&lt;10, C8032&gt;=15),1,0), IF(OR(C8032&lt;7, C8032&gt;=18),1,0))</f>
        <v/>
      </c>
      <c r="F8032" s="11" t="n">
        <v>0</v>
      </c>
      <c r="G8032" s="12">
        <f>0.52*8</f>
        <v/>
      </c>
      <c r="H8032" s="12">
        <f>F8032-G8032</f>
        <v/>
      </c>
      <c r="I8032" s="10">
        <f>IF(E8032=0,"Fora",IF(E8031=0,"Carg xar",IF(H8032&lt;0,IF(M8032&lt;0.9,"Carg FV","Stby"),IF(M8032&gt;P8032,"V2H",IF(M8032&lt;0.9,"Carg xar","Stby")))))</f>
        <v/>
      </c>
      <c r="J8032" s="12">
        <f>IF(OR(I8032="Carg FV",I8032="Carg xar"),MIN(IF(I8032="Carg FV",ABS(H8032),7.4),7.4,MAX(0,(0.9-M8032)*40)*0.95),0)</f>
        <v/>
      </c>
      <c r="K8032" s="12">
        <f>IF(I8032="V2H",MIN(MAX(0,H8032),7.4,MAX(0,(M8032-P8032)*40)*0.95),0)</f>
        <v/>
      </c>
      <c r="L8032" s="12">
        <f>IF(E8032=0,0,MAX(0,H8032-K8032))</f>
        <v/>
      </c>
      <c r="M8032" s="13">
        <f>M8031+J8031/40-IF(I8031="V2H",K8031/(0.95*40),0)-IF(E8032=0,IF(E8031=1,IF(D8032=1,30,40)*0.18/(2*40),0),0)-IF(E8032=1,IF(E8031=0,IF(D8032=1,30,40)*0.18/(2*40),0),0)</f>
        <v/>
      </c>
      <c r="N8032" s="14" t="n">
        <v>0.2</v>
      </c>
      <c r="O8032" s="15">
        <f>K8032*N8032</f>
        <v/>
      </c>
      <c r="P8032">
        <f>IF(E8032=0,0.3,IF(D8032=1,IF(C8032&gt;=Params!$B$13-3,IF(C8032&lt;Params!$B$13,Params!$B$20,0.3),0.3),IF(C8032&gt;=Params!$B$15-3,IF(C8032&lt;Params!$B$15,Params!$B$21,0.3),0.3)))</f>
        <v/>
      </c>
    </row>
    <row r="8033" ht="15" customHeight="1" s="1">
      <c r="A8033" s="9" t="n">
        <v>8030</v>
      </c>
      <c r="B8033" s="6" t="inlineStr">
        <is>
          <t>01/12</t>
        </is>
      </c>
      <c r="C8033" s="6" t="n">
        <v>13</v>
      </c>
      <c r="D8033" s="6" t="n">
        <v>0</v>
      </c>
      <c r="E8033" s="10">
        <f>IF(D8033=1, IF(OR(C8033&lt;10, C8033&gt;=15),1,0), IF(OR(C8033&lt;7, C8033&gt;=18),1,0))</f>
        <v/>
      </c>
      <c r="F8033" s="11" t="n">
        <v>0</v>
      </c>
      <c r="G8033" s="12">
        <f>0.48*8</f>
        <v/>
      </c>
      <c r="H8033" s="12">
        <f>F8033-G8033</f>
        <v/>
      </c>
      <c r="I8033" s="10">
        <f>IF(E8033=0,"Fora",IF(E8032=0,"Carg xar",IF(H8033&lt;0,IF(M8033&lt;0.9,"Carg FV","Stby"),IF(M8033&gt;P8033,"V2H",IF(M8033&lt;0.9,"Carg xar","Stby")))))</f>
        <v/>
      </c>
      <c r="J8033" s="12">
        <f>IF(OR(I8033="Carg FV",I8033="Carg xar"),MIN(IF(I8033="Carg FV",ABS(H8033),7.4),7.4,MAX(0,(0.9-M8033)*40)*0.95),0)</f>
        <v/>
      </c>
      <c r="K8033" s="12">
        <f>IF(I8033="V2H",MIN(MAX(0,H8033),7.4,MAX(0,(M8033-P8033)*40)*0.95),0)</f>
        <v/>
      </c>
      <c r="L8033" s="12">
        <f>IF(E8033=0,0,MAX(0,H8033-K8033))</f>
        <v/>
      </c>
      <c r="M8033" s="13">
        <f>M8032+J8032/40-IF(I8032="V2H",K8032/(0.95*40),0)-IF(E8033=0,IF(E8032=1,IF(D8033=1,30,40)*0.18/(2*40),0),0)-IF(E8033=1,IF(E8032=0,IF(D8033=1,30,40)*0.18/(2*40),0),0)</f>
        <v/>
      </c>
      <c r="N8033" s="14" t="n">
        <v>0.2</v>
      </c>
      <c r="O8033" s="15">
        <f>K8033*N8033</f>
        <v/>
      </c>
      <c r="P8033">
        <f>IF(E8033=0,0.3,IF(D8033=1,IF(C8033&gt;=Params!$B$13-3,IF(C8033&lt;Params!$B$13,Params!$B$20,0.3),0.3),IF(C8033&gt;=Params!$B$15-3,IF(C8033&lt;Params!$B$15,Params!$B$21,0.3),0.3)))</f>
        <v/>
      </c>
    </row>
    <row r="8034" ht="15" customHeight="1" s="1">
      <c r="A8034" s="9" t="n">
        <v>8031</v>
      </c>
      <c r="B8034" s="6" t="inlineStr">
        <is>
          <t>01/12</t>
        </is>
      </c>
      <c r="C8034" s="6" t="n">
        <v>14</v>
      </c>
      <c r="D8034" s="6" t="n">
        <v>0</v>
      </c>
      <c r="E8034" s="10">
        <f>IF(D8034=1, IF(OR(C8034&lt;10, C8034&gt;=15),1,0), IF(OR(C8034&lt;7, C8034&gt;=18),1,0))</f>
        <v/>
      </c>
      <c r="F8034" s="11" t="n">
        <v>0</v>
      </c>
      <c r="G8034" s="12">
        <f>0.35*8</f>
        <v/>
      </c>
      <c r="H8034" s="12">
        <f>F8034-G8034</f>
        <v/>
      </c>
      <c r="I8034" s="10">
        <f>IF(E8034=0,"Fora",IF(E8033=0,"Carg xar",IF(H8034&lt;0,IF(M8034&lt;0.9,"Carg FV","Stby"),IF(M8034&gt;P8034,"V2H",IF(M8034&lt;0.9,"Carg xar","Stby")))))</f>
        <v/>
      </c>
      <c r="J8034" s="12">
        <f>IF(OR(I8034="Carg FV",I8034="Carg xar"),MIN(IF(I8034="Carg FV",ABS(H8034),7.4),7.4,MAX(0,(0.9-M8034)*40)*0.95),0)</f>
        <v/>
      </c>
      <c r="K8034" s="12">
        <f>IF(I8034="V2H",MIN(MAX(0,H8034),7.4,MAX(0,(M8034-P8034)*40)*0.95),0)</f>
        <v/>
      </c>
      <c r="L8034" s="12">
        <f>IF(E8034=0,0,MAX(0,H8034-K8034))</f>
        <v/>
      </c>
      <c r="M8034" s="13">
        <f>M8033+J8033/40-IF(I8033="V2H",K8033/(0.95*40),0)-IF(E8034=0,IF(E8033=1,IF(D8034=1,30,40)*0.18/(2*40),0),0)-IF(E8034=1,IF(E8033=0,IF(D8034=1,30,40)*0.18/(2*40),0),0)</f>
        <v/>
      </c>
      <c r="N8034" s="14" t="n">
        <v>0.15</v>
      </c>
      <c r="O8034" s="15">
        <f>K8034*N8034</f>
        <v/>
      </c>
      <c r="P8034">
        <f>IF(E8034=0,0.3,IF(D8034=1,IF(C8034&gt;=Params!$B$13-3,IF(C8034&lt;Params!$B$13,Params!$B$20,0.3),0.3),IF(C8034&gt;=Params!$B$15-3,IF(C8034&lt;Params!$B$15,Params!$B$21,0.3),0.3)))</f>
        <v/>
      </c>
    </row>
    <row r="8035" ht="15" customHeight="1" s="1">
      <c r="A8035" s="9" t="n">
        <v>8032</v>
      </c>
      <c r="B8035" s="6" t="inlineStr">
        <is>
          <t>01/12</t>
        </is>
      </c>
      <c r="C8035" s="6" t="n">
        <v>15</v>
      </c>
      <c r="D8035" s="6" t="n">
        <v>0</v>
      </c>
      <c r="E8035" s="10">
        <f>IF(D8035=1, IF(OR(C8035&lt;10, C8035&gt;=15),1,0), IF(OR(C8035&lt;7, C8035&gt;=18),1,0))</f>
        <v/>
      </c>
      <c r="F8035" s="11" t="n">
        <v>0</v>
      </c>
      <c r="G8035" s="12">
        <f>0.18*8</f>
        <v/>
      </c>
      <c r="H8035" s="12">
        <f>F8035-G8035</f>
        <v/>
      </c>
      <c r="I8035" s="10">
        <f>IF(E8035=0,"Fora",IF(E8034=0,"Carg xar",IF(H8035&lt;0,IF(M8035&lt;0.9,"Carg FV","Stby"),IF(M8035&gt;P8035,"V2H",IF(M8035&lt;0.9,"Carg xar","Stby")))))</f>
        <v/>
      </c>
      <c r="J8035" s="12">
        <f>IF(OR(I8035="Carg FV",I8035="Carg xar"),MIN(IF(I8035="Carg FV",ABS(H8035),7.4),7.4,MAX(0,(0.9-M8035)*40)*0.95),0)</f>
        <v/>
      </c>
      <c r="K8035" s="12">
        <f>IF(I8035="V2H",MIN(MAX(0,H8035),7.4,MAX(0,(M8035-P8035)*40)*0.95),0)</f>
        <v/>
      </c>
      <c r="L8035" s="12">
        <f>IF(E8035=0,0,MAX(0,H8035-K8035))</f>
        <v/>
      </c>
      <c r="M8035" s="13">
        <f>M8034+J8034/40-IF(I8034="V2H",K8034/(0.95*40),0)-IF(E8035=0,IF(E8034=1,IF(D8035=1,30,40)*0.18/(2*40),0),0)-IF(E8035=1,IF(E8034=0,IF(D8035=1,30,40)*0.18/(2*40),0),0)</f>
        <v/>
      </c>
      <c r="N8035" s="14" t="n">
        <v>0.15</v>
      </c>
      <c r="O8035" s="15">
        <f>K8035*N8035</f>
        <v/>
      </c>
      <c r="P8035">
        <f>IF(E8035=0,0.3,IF(D8035=1,IF(C8035&gt;=Params!$B$13-3,IF(C8035&lt;Params!$B$13,Params!$B$20,0.3),0.3),IF(C8035&gt;=Params!$B$15-3,IF(C8035&lt;Params!$B$15,Params!$B$21,0.3),0.3)))</f>
        <v/>
      </c>
    </row>
    <row r="8036" ht="15" customHeight="1" s="1">
      <c r="A8036" s="9" t="n">
        <v>8033</v>
      </c>
      <c r="B8036" s="6" t="inlineStr">
        <is>
          <t>01/12</t>
        </is>
      </c>
      <c r="C8036" s="6" t="n">
        <v>16</v>
      </c>
      <c r="D8036" s="6" t="n">
        <v>0</v>
      </c>
      <c r="E8036" s="10">
        <f>IF(D8036=1, IF(OR(C8036&lt;10, C8036&gt;=15),1,0), IF(OR(C8036&lt;7, C8036&gt;=18),1,0))</f>
        <v/>
      </c>
      <c r="F8036" s="11" t="n">
        <v>2.33</v>
      </c>
      <c r="G8036" s="12">
        <f>0.04*8</f>
        <v/>
      </c>
      <c r="H8036" s="12">
        <f>F8036-G8036</f>
        <v/>
      </c>
      <c r="I8036" s="10">
        <f>IF(E8036=0,"Fora",IF(E8035=0,"Carg xar",IF(H8036&lt;0,IF(M8036&lt;0.9,"Carg FV","Stby"),IF(M8036&gt;P8036,"V2H",IF(M8036&lt;0.9,"Carg xar","Stby")))))</f>
        <v/>
      </c>
      <c r="J8036" s="12">
        <f>IF(OR(I8036="Carg FV",I8036="Carg xar"),MIN(IF(I8036="Carg FV",ABS(H8036),7.4),7.4,MAX(0,(0.9-M8036)*40)*0.95),0)</f>
        <v/>
      </c>
      <c r="K8036" s="12">
        <f>IF(I8036="V2H",MIN(MAX(0,H8036),7.4,MAX(0,(M8036-P8036)*40)*0.95),0)</f>
        <v/>
      </c>
      <c r="L8036" s="12">
        <f>IF(E8036=0,0,MAX(0,H8036-K8036))</f>
        <v/>
      </c>
      <c r="M8036" s="13">
        <f>M8035+J8035/40-IF(I8035="V2H",K8035/(0.95*40),0)-IF(E8036=0,IF(E8035=1,IF(D8036=1,30,40)*0.18/(2*40),0),0)-IF(E8036=1,IF(E8035=0,IF(D8036=1,30,40)*0.18/(2*40),0),0)</f>
        <v/>
      </c>
      <c r="N8036" s="14" t="n">
        <v>0.15</v>
      </c>
      <c r="O8036" s="15">
        <f>K8036*N8036</f>
        <v/>
      </c>
      <c r="P8036">
        <f>IF(E8036=0,0.3,IF(D8036=1,IF(C8036&gt;=Params!$B$13-3,IF(C8036&lt;Params!$B$13,Params!$B$20,0.3),0.3),IF(C8036&gt;=Params!$B$15-3,IF(C8036&lt;Params!$B$15,Params!$B$21,0.3),0.3)))</f>
        <v/>
      </c>
    </row>
    <row r="8037" ht="15" customHeight="1" s="1">
      <c r="A8037" s="9" t="n">
        <v>8034</v>
      </c>
      <c r="B8037" s="6" t="inlineStr">
        <is>
          <t>01/12</t>
        </is>
      </c>
      <c r="C8037" s="6" t="n">
        <v>17</v>
      </c>
      <c r="D8037" s="6" t="n">
        <v>0</v>
      </c>
      <c r="E8037" s="10">
        <f>IF(D8037=1, IF(OR(C8037&lt;10, C8037&gt;=15),1,0), IF(OR(C8037&lt;7, C8037&gt;=18),1,0))</f>
        <v/>
      </c>
      <c r="F8037" s="11" t="n">
        <v>1.613</v>
      </c>
      <c r="G8037" s="12">
        <f>0*8</f>
        <v/>
      </c>
      <c r="H8037" s="12">
        <f>F8037-G8037</f>
        <v/>
      </c>
      <c r="I8037" s="10">
        <f>IF(E8037=0,"Fora",IF(E8036=0,"Carg xar",IF(H8037&lt;0,IF(M8037&lt;0.9,"Carg FV","Stby"),IF(M8037&gt;P8037,"V2H",IF(M8037&lt;0.9,"Carg xar","Stby")))))</f>
        <v/>
      </c>
      <c r="J8037" s="12">
        <f>IF(OR(I8037="Carg FV",I8037="Carg xar"),MIN(IF(I8037="Carg FV",ABS(H8037),7.4),7.4,MAX(0,(0.9-M8037)*40)*0.95),0)</f>
        <v/>
      </c>
      <c r="K8037" s="12">
        <f>IF(I8037="V2H",MIN(MAX(0,H8037),7.4,MAX(0,(M8037-P8037)*40)*0.95),0)</f>
        <v/>
      </c>
      <c r="L8037" s="12">
        <f>IF(E8037=0,0,MAX(0,H8037-K8037))</f>
        <v/>
      </c>
      <c r="M8037" s="13">
        <f>M8036+J8036/40-IF(I8036="V2H",K8036/(0.95*40),0)-IF(E8037=0,IF(E8036=1,IF(D8037=1,30,40)*0.18/(2*40),0),0)-IF(E8037=1,IF(E8036=0,IF(D8037=1,30,40)*0.18/(2*40),0),0)</f>
        <v/>
      </c>
      <c r="N8037" s="14" t="n">
        <v>0.15</v>
      </c>
      <c r="O8037" s="15">
        <f>K8037*N8037</f>
        <v/>
      </c>
      <c r="P8037">
        <f>IF(E8037=0,0.3,IF(D8037=1,IF(C8037&gt;=Params!$B$13-3,IF(C8037&lt;Params!$B$13,Params!$B$20,0.3),0.3),IF(C8037&gt;=Params!$B$15-3,IF(C8037&lt;Params!$B$15,Params!$B$21,0.3),0.3)))</f>
        <v/>
      </c>
    </row>
    <row r="8038" ht="15" customHeight="1" s="1">
      <c r="A8038" s="9" t="n">
        <v>8035</v>
      </c>
      <c r="B8038" s="6" t="inlineStr">
        <is>
          <t>01/12</t>
        </is>
      </c>
      <c r="C8038" s="6" t="n">
        <v>18</v>
      </c>
      <c r="D8038" s="6" t="n">
        <v>0</v>
      </c>
      <c r="E8038" s="10">
        <f>IF(D8038=1, IF(OR(C8038&lt;10, C8038&gt;=15),1,0), IF(OR(C8038&lt;7, C8038&gt;=18),1,0))</f>
        <v/>
      </c>
      <c r="F8038" s="11" t="n">
        <v>2.243</v>
      </c>
      <c r="G8038" s="12">
        <f>0*8</f>
        <v/>
      </c>
      <c r="H8038" s="12">
        <f>F8038-G8038</f>
        <v/>
      </c>
      <c r="I8038" s="10">
        <f>IF(E8038=0,"Fora",IF(E8037=0,"Carg xar",IF(H8038&lt;0,IF(M8038&lt;0.9,"Carg FV","Stby"),IF(M8038&gt;P8038,"V2H",IF(M8038&lt;0.9,"Carg xar","Stby")))))</f>
        <v/>
      </c>
      <c r="J8038" s="12">
        <f>IF(OR(I8038="Carg FV",I8038="Carg xar"),MIN(IF(I8038="Carg FV",ABS(H8038),7.4),7.4,MAX(0,(0.9-M8038)*40)*0.95),0)</f>
        <v/>
      </c>
      <c r="K8038" s="12">
        <f>IF(I8038="V2H",MIN(MAX(0,H8038),7.4,MAX(0,(M8038-P8038)*40)*0.95),0)</f>
        <v/>
      </c>
      <c r="L8038" s="12">
        <f>IF(E8038=0,0,MAX(0,H8038-K8038))</f>
        <v/>
      </c>
      <c r="M8038" s="13">
        <f>M8037+J8037/40-IF(I8037="V2H",K8037/(0.95*40),0)-IF(E8038=0,IF(E8037=1,IF(D8038=1,30,40)*0.18/(2*40),0),0)-IF(E8038=1,IF(E8037=0,IF(D8038=1,30,40)*0.18/(2*40),0),0)</f>
        <v/>
      </c>
      <c r="N8038" s="14" t="n">
        <v>0.2</v>
      </c>
      <c r="O8038" s="15">
        <f>K8038*N8038</f>
        <v/>
      </c>
      <c r="P8038">
        <f>IF(E8038=0,0.3,IF(D8038=1,IF(C8038&gt;=Params!$B$13-3,IF(C8038&lt;Params!$B$13,Params!$B$20,0.3),0.3),IF(C8038&gt;=Params!$B$15-3,IF(C8038&lt;Params!$B$15,Params!$B$21,0.3),0.3)))</f>
        <v/>
      </c>
    </row>
    <row r="8039" ht="15" customHeight="1" s="1">
      <c r="A8039" s="9" t="n">
        <v>8036</v>
      </c>
      <c r="B8039" s="6" t="inlineStr">
        <is>
          <t>01/12</t>
        </is>
      </c>
      <c r="C8039" s="6" t="n">
        <v>19</v>
      </c>
      <c r="D8039" s="6" t="n">
        <v>0</v>
      </c>
      <c r="E8039" s="10">
        <f>IF(D8039=1, IF(OR(C8039&lt;10, C8039&gt;=15),1,0), IF(OR(C8039&lt;7, C8039&gt;=18),1,0))</f>
        <v/>
      </c>
      <c r="F8039" s="11" t="n">
        <v>3.857</v>
      </c>
      <c r="G8039" s="12">
        <f>0*8</f>
        <v/>
      </c>
      <c r="H8039" s="12">
        <f>F8039-G8039</f>
        <v/>
      </c>
      <c r="I8039" s="10">
        <f>IF(E8039=0,"Fora",IF(E8038=0,"Carg xar",IF(H8039&lt;0,IF(M8039&lt;0.9,"Carg FV","Stby"),IF(M8039&gt;P8039,"V2H",IF(M8039&lt;0.9,"Carg xar","Stby")))))</f>
        <v/>
      </c>
      <c r="J8039" s="12">
        <f>IF(OR(I8039="Carg FV",I8039="Carg xar"),MIN(IF(I8039="Carg FV",ABS(H8039),7.4),7.4,MAX(0,(0.9-M8039)*40)*0.95),0)</f>
        <v/>
      </c>
      <c r="K8039" s="12">
        <f>IF(I8039="V2H",MIN(MAX(0,H8039),7.4,MAX(0,(M8039-P8039)*40)*0.95),0)</f>
        <v/>
      </c>
      <c r="L8039" s="12">
        <f>IF(E8039=0,0,MAX(0,H8039-K8039))</f>
        <v/>
      </c>
      <c r="M8039" s="13">
        <f>M8038+J8038/40-IF(I8038="V2H",K8038/(0.95*40),0)-IF(E8039=0,IF(E8038=1,IF(D8039=1,30,40)*0.18/(2*40),0),0)-IF(E8039=1,IF(E8038=0,IF(D8039=1,30,40)*0.18/(2*40),0),0)</f>
        <v/>
      </c>
      <c r="N8039" s="14" t="n">
        <v>0.2</v>
      </c>
      <c r="O8039" s="15">
        <f>K8039*N8039</f>
        <v/>
      </c>
      <c r="P8039">
        <f>IF(E8039=0,0.3,IF(D8039=1,IF(C8039&gt;=Params!$B$13-3,IF(C8039&lt;Params!$B$13,Params!$B$20,0.3),0.3),IF(C8039&gt;=Params!$B$15-3,IF(C8039&lt;Params!$B$15,Params!$B$21,0.3),0.3)))</f>
        <v/>
      </c>
    </row>
    <row r="8040" ht="15" customHeight="1" s="1">
      <c r="A8040" s="9" t="n">
        <v>8037</v>
      </c>
      <c r="B8040" s="6" t="inlineStr">
        <is>
          <t>01/12</t>
        </is>
      </c>
      <c r="C8040" s="6" t="n">
        <v>20</v>
      </c>
      <c r="D8040" s="6" t="n">
        <v>0</v>
      </c>
      <c r="E8040" s="10">
        <f>IF(D8040=1, IF(OR(C8040&lt;10, C8040&gt;=15),1,0), IF(OR(C8040&lt;7, C8040&gt;=18),1,0))</f>
        <v/>
      </c>
      <c r="F8040" s="11" t="n">
        <v>2.504</v>
      </c>
      <c r="G8040" s="12">
        <f>0*8</f>
        <v/>
      </c>
      <c r="H8040" s="12">
        <f>F8040-G8040</f>
        <v/>
      </c>
      <c r="I8040" s="10">
        <f>IF(E8040=0,"Fora",IF(E8039=0,"Carg xar",IF(H8040&lt;0,IF(M8040&lt;0.9,"Carg FV","Stby"),IF(M8040&gt;P8040,"V2H",IF(M8040&lt;0.9,"Carg xar","Stby")))))</f>
        <v/>
      </c>
      <c r="J8040" s="12">
        <f>IF(OR(I8040="Carg FV",I8040="Carg xar"),MIN(IF(I8040="Carg FV",ABS(H8040),7.4),7.4,MAX(0,(0.9-M8040)*40)*0.95),0)</f>
        <v/>
      </c>
      <c r="K8040" s="12">
        <f>IF(I8040="V2H",MIN(MAX(0,H8040),7.4,MAX(0,(M8040-P8040)*40)*0.95),0)</f>
        <v/>
      </c>
      <c r="L8040" s="12">
        <f>IF(E8040=0,0,MAX(0,H8040-K8040))</f>
        <v/>
      </c>
      <c r="M8040" s="13">
        <f>M8039+J8039/40-IF(I8039="V2H",K8039/(0.95*40),0)-IF(E8040=0,IF(E8039=1,IF(D8040=1,30,40)*0.18/(2*40),0),0)-IF(E8040=1,IF(E8039=0,IF(D8040=1,30,40)*0.18/(2*40),0),0)</f>
        <v/>
      </c>
      <c r="N8040" s="14" t="n">
        <v>0.2</v>
      </c>
      <c r="O8040" s="15">
        <f>K8040*N8040</f>
        <v/>
      </c>
      <c r="P8040">
        <f>IF(E8040=0,0.3,IF(D8040=1,IF(C8040&gt;=Params!$B$13-3,IF(C8040&lt;Params!$B$13,Params!$B$20,0.3),0.3),IF(C8040&gt;=Params!$B$15-3,IF(C8040&lt;Params!$B$15,Params!$B$21,0.3),0.3)))</f>
        <v/>
      </c>
    </row>
    <row r="8041" ht="15" customHeight="1" s="1">
      <c r="A8041" s="9" t="n">
        <v>8038</v>
      </c>
      <c r="B8041" s="6" t="inlineStr">
        <is>
          <t>01/12</t>
        </is>
      </c>
      <c r="C8041" s="6" t="n">
        <v>21</v>
      </c>
      <c r="D8041" s="6" t="n">
        <v>0</v>
      </c>
      <c r="E8041" s="10">
        <f>IF(D8041=1, IF(OR(C8041&lt;10, C8041&gt;=15),1,0), IF(OR(C8041&lt;7, C8041&gt;=18),1,0))</f>
        <v/>
      </c>
      <c r="F8041" s="11" t="n">
        <v>2.566</v>
      </c>
      <c r="G8041" s="12">
        <f>0*8</f>
        <v/>
      </c>
      <c r="H8041" s="12">
        <f>F8041-G8041</f>
        <v/>
      </c>
      <c r="I8041" s="10">
        <f>IF(E8041=0,"Fora",IF(E8040=0,"Carg xar",IF(H8041&lt;0,IF(M8041&lt;0.9,"Carg FV","Stby"),IF(M8041&gt;P8041,"V2H",IF(M8041&lt;0.9,"Carg xar","Stby")))))</f>
        <v/>
      </c>
      <c r="J8041" s="12">
        <f>IF(OR(I8041="Carg FV",I8041="Carg xar"),MIN(IF(I8041="Carg FV",ABS(H8041),7.4),7.4,MAX(0,(0.9-M8041)*40)*0.95),0)</f>
        <v/>
      </c>
      <c r="K8041" s="12">
        <f>IF(I8041="V2H",MIN(MAX(0,H8041),7.4,MAX(0,(M8041-P8041)*40)*0.95),0)</f>
        <v/>
      </c>
      <c r="L8041" s="12">
        <f>IF(E8041=0,0,MAX(0,H8041-K8041))</f>
        <v/>
      </c>
      <c r="M8041" s="13">
        <f>M8040+J8040/40-IF(I8040="V2H",K8040/(0.95*40),0)-IF(E8041=0,IF(E8040=1,IF(D8041=1,30,40)*0.18/(2*40),0),0)-IF(E8041=1,IF(E8040=0,IF(D8041=1,30,40)*0.18/(2*40),0),0)</f>
        <v/>
      </c>
      <c r="N8041" s="14" t="n">
        <v>0.2</v>
      </c>
      <c r="O8041" s="15">
        <f>K8041*N8041</f>
        <v/>
      </c>
      <c r="P8041">
        <f>IF(E8041=0,0.3,IF(D8041=1,IF(C8041&gt;=Params!$B$13-3,IF(C8041&lt;Params!$B$13,Params!$B$20,0.3),0.3),IF(C8041&gt;=Params!$B$15-3,IF(C8041&lt;Params!$B$15,Params!$B$21,0.3),0.3)))</f>
        <v/>
      </c>
    </row>
    <row r="8042" ht="15" customHeight="1" s="1">
      <c r="A8042" s="9" t="n">
        <v>8039</v>
      </c>
      <c r="B8042" s="6" t="inlineStr">
        <is>
          <t>01/12</t>
        </is>
      </c>
      <c r="C8042" s="6" t="n">
        <v>22</v>
      </c>
      <c r="D8042" s="6" t="n">
        <v>0</v>
      </c>
      <c r="E8042" s="10">
        <f>IF(D8042=1, IF(OR(C8042&lt;10, C8042&gt;=15),1,0), IF(OR(C8042&lt;7, C8042&gt;=18),1,0))</f>
        <v/>
      </c>
      <c r="F8042" s="11" t="n">
        <v>2.028</v>
      </c>
      <c r="G8042" s="12">
        <f>0*8</f>
        <v/>
      </c>
      <c r="H8042" s="12">
        <f>F8042-G8042</f>
        <v/>
      </c>
      <c r="I8042" s="10">
        <f>IF(E8042=0,"Fora",IF(E8041=0,"Carg xar",IF(H8042&lt;0,IF(M8042&lt;0.9,"Carg FV","Stby"),IF(M8042&gt;P8042,"V2H",IF(M8042&lt;0.9,"Carg xar","Stby")))))</f>
        <v/>
      </c>
      <c r="J8042" s="12">
        <f>IF(OR(I8042="Carg FV",I8042="Carg xar"),MIN(IF(I8042="Carg FV",ABS(H8042),7.4),7.4,MAX(0,(0.9-M8042)*40)*0.95),0)</f>
        <v/>
      </c>
      <c r="K8042" s="12">
        <f>IF(I8042="V2H",MIN(MAX(0,H8042),7.4,MAX(0,(M8042-P8042)*40)*0.95),0)</f>
        <v/>
      </c>
      <c r="L8042" s="12">
        <f>IF(E8042=0,0,MAX(0,H8042-K8042))</f>
        <v/>
      </c>
      <c r="M8042" s="13">
        <f>M8041+J8041/40-IF(I8041="V2H",K8041/(0.95*40),0)-IF(E8042=0,IF(E8041=1,IF(D8042=1,30,40)*0.18/(2*40),0),0)-IF(E8042=1,IF(E8041=0,IF(D8042=1,30,40)*0.18/(2*40),0),0)</f>
        <v/>
      </c>
      <c r="N8042" s="14" t="n">
        <v>0.15</v>
      </c>
      <c r="O8042" s="15">
        <f>K8042*N8042</f>
        <v/>
      </c>
      <c r="P8042">
        <f>IF(E8042=0,0.3,IF(D8042=1,IF(C8042&gt;=Params!$B$13-3,IF(C8042&lt;Params!$B$13,Params!$B$20,0.3),0.3),IF(C8042&gt;=Params!$B$15-3,IF(C8042&lt;Params!$B$15,Params!$B$21,0.3),0.3)))</f>
        <v/>
      </c>
    </row>
    <row r="8043" ht="15" customHeight="1" s="1">
      <c r="A8043" s="9" t="n">
        <v>8040</v>
      </c>
      <c r="B8043" s="6" t="inlineStr">
        <is>
          <t>01/12</t>
        </is>
      </c>
      <c r="C8043" s="6" t="n">
        <v>23</v>
      </c>
      <c r="D8043" s="6" t="n">
        <v>0</v>
      </c>
      <c r="E8043" s="10">
        <f>IF(D8043=1, IF(OR(C8043&lt;10, C8043&gt;=15),1,0), IF(OR(C8043&lt;7, C8043&gt;=18),1,0))</f>
        <v/>
      </c>
      <c r="F8043" s="11" t="n">
        <v>1.761</v>
      </c>
      <c r="G8043" s="12">
        <f>0*8</f>
        <v/>
      </c>
      <c r="H8043" s="12">
        <f>F8043-G8043</f>
        <v/>
      </c>
      <c r="I8043" s="10">
        <f>IF(E8043=0,"Fora",IF(E8042=0,"Carg xar",IF(H8043&lt;0,IF(M8043&lt;0.9,"Carg FV","Stby"),IF(M8043&gt;P8043,"V2H",IF(M8043&lt;0.9,"Carg xar","Stby")))))</f>
        <v/>
      </c>
      <c r="J8043" s="12">
        <f>IF(OR(I8043="Carg FV",I8043="Carg xar"),MIN(IF(I8043="Carg FV",ABS(H8043),7.4),7.4,MAX(0,(0.9-M8043)*40)*0.95),0)</f>
        <v/>
      </c>
      <c r="K8043" s="12">
        <f>IF(I8043="V2H",MIN(MAX(0,H8043),7.4,MAX(0,(M8043-P8043)*40)*0.95),0)</f>
        <v/>
      </c>
      <c r="L8043" s="12">
        <f>IF(E8043=0,0,MAX(0,H8043-K8043))</f>
        <v/>
      </c>
      <c r="M8043" s="13">
        <f>M8042+J8042/40-IF(I8042="V2H",K8042/(0.95*40),0)-IF(E8043=0,IF(E8042=1,IF(D8043=1,30,40)*0.18/(2*40),0),0)-IF(E8043=1,IF(E8042=0,IF(D8043=1,30,40)*0.18/(2*40),0),0)</f>
        <v/>
      </c>
      <c r="N8043" s="14" t="n">
        <v>0.15</v>
      </c>
      <c r="O8043" s="15">
        <f>K8043*N8043</f>
        <v/>
      </c>
      <c r="P8043">
        <f>IF(E8043=0,0.3,IF(D8043=1,IF(C8043&gt;=Params!$B$13-3,IF(C8043&lt;Params!$B$13,Params!$B$20,0.3),0.3),IF(C8043&gt;=Params!$B$15-3,IF(C8043&lt;Params!$B$15,Params!$B$21,0.3),0.3)))</f>
        <v/>
      </c>
    </row>
    <row r="8044" ht="15" customHeight="1" s="1">
      <c r="A8044" s="9" t="n">
        <v>8041</v>
      </c>
      <c r="B8044" s="6" t="inlineStr">
        <is>
          <t>02/12</t>
        </is>
      </c>
      <c r="C8044" s="6" t="n">
        <v>0</v>
      </c>
      <c r="D8044" s="6" t="n">
        <v>0</v>
      </c>
      <c r="E8044" s="10">
        <f>IF(D8044=1, IF(OR(C8044&lt;10, C8044&gt;=15),1,0), IF(OR(C8044&lt;7, C8044&gt;=18),1,0))</f>
        <v/>
      </c>
      <c r="F8044" s="11" t="n">
        <v>1.759</v>
      </c>
      <c r="G8044" s="12">
        <f>0*8</f>
        <v/>
      </c>
      <c r="H8044" s="12">
        <f>F8044-G8044</f>
        <v/>
      </c>
      <c r="I8044" s="10">
        <f>IF(E8044=0,"Fora",IF(E8043=0,"Carg xar",IF(H8044&lt;0,IF(M8044&lt;0.9,"Carg FV","Stby"),IF(M8044&gt;P8044,"V2H",IF(M8044&lt;0.9,"Carg xar","Stby")))))</f>
        <v/>
      </c>
      <c r="J8044" s="12">
        <f>IF(OR(I8044="Carg FV",I8044="Carg xar"),MIN(IF(I8044="Carg FV",ABS(H8044),7.4),7.4,MAX(0,(0.9-M8044)*40)*0.95),0)</f>
        <v/>
      </c>
      <c r="K8044" s="12">
        <f>IF(I8044="V2H",MIN(MAX(0,H8044),7.4,MAX(0,(M8044-P8044)*40)*0.95),0)</f>
        <v/>
      </c>
      <c r="L8044" s="12">
        <f>IF(E8044=0,0,MAX(0,H8044-K8044))</f>
        <v/>
      </c>
      <c r="M8044" s="13">
        <f>M8043+J8043/40-IF(I8043="V2H",K8043/(0.95*40),0)-IF(E8044=0,IF(E8043=1,IF(D8044=1,30,40)*0.18/(2*40),0),0)-IF(E8044=1,IF(E8043=0,IF(D8044=1,30,40)*0.18/(2*40),0),0)</f>
        <v/>
      </c>
      <c r="N8044" s="14" t="n">
        <v>0.09</v>
      </c>
      <c r="O8044" s="15">
        <f>K8044*N8044</f>
        <v/>
      </c>
      <c r="P8044">
        <f>IF(E8044=0,0.3,IF(D8044=1,IF(C8044&gt;=Params!$B$13-3,IF(C8044&lt;Params!$B$13,Params!$B$20,0.3),0.3),IF(C8044&gt;=Params!$B$15-3,IF(C8044&lt;Params!$B$15,Params!$B$21,0.3),0.3)))</f>
        <v/>
      </c>
    </row>
    <row r="8045" ht="15" customHeight="1" s="1">
      <c r="A8045" s="9" t="n">
        <v>8042</v>
      </c>
      <c r="B8045" s="6" t="inlineStr">
        <is>
          <t>02/12</t>
        </is>
      </c>
      <c r="C8045" s="6" t="n">
        <v>1</v>
      </c>
      <c r="D8045" s="6" t="n">
        <v>0</v>
      </c>
      <c r="E8045" s="10">
        <f>IF(D8045=1, IF(OR(C8045&lt;10, C8045&gt;=15),1,0), IF(OR(C8045&lt;7, C8045&gt;=18),1,0))</f>
        <v/>
      </c>
      <c r="F8045" s="11" t="n">
        <v>1.798</v>
      </c>
      <c r="G8045" s="12">
        <f>0*8</f>
        <v/>
      </c>
      <c r="H8045" s="12">
        <f>F8045-G8045</f>
        <v/>
      </c>
      <c r="I8045" s="10">
        <f>IF(E8045=0,"Fora",IF(E8044=0,"Carg xar",IF(H8045&lt;0,IF(M8045&lt;0.9,"Carg FV","Stby"),IF(M8045&gt;P8045,"V2H",IF(M8045&lt;0.9,"Carg xar","Stby")))))</f>
        <v/>
      </c>
      <c r="J8045" s="12">
        <f>IF(OR(I8045="Carg FV",I8045="Carg xar"),MIN(IF(I8045="Carg FV",ABS(H8045),7.4),7.4,MAX(0,(0.9-M8045)*40)*0.95),0)</f>
        <v/>
      </c>
      <c r="K8045" s="12">
        <f>IF(I8045="V2H",MIN(MAX(0,H8045),7.4,MAX(0,(M8045-P8045)*40)*0.95),0)</f>
        <v/>
      </c>
      <c r="L8045" s="12">
        <f>IF(E8045=0,0,MAX(0,H8045-K8045))</f>
        <v/>
      </c>
      <c r="M8045" s="13">
        <f>M8044+J8044/40-IF(I8044="V2H",K8044/(0.95*40),0)-IF(E8045=0,IF(E8044=1,IF(D8045=1,30,40)*0.18/(2*40),0),0)-IF(E8045=1,IF(E8044=0,IF(D8045=1,30,40)*0.18/(2*40),0),0)</f>
        <v/>
      </c>
      <c r="N8045" s="14" t="n">
        <v>0.09</v>
      </c>
      <c r="O8045" s="15">
        <f>K8045*N8045</f>
        <v/>
      </c>
      <c r="P8045">
        <f>IF(E8045=0,0.3,IF(D8045=1,IF(C8045&gt;=Params!$B$13-3,IF(C8045&lt;Params!$B$13,Params!$B$20,0.3),0.3),IF(C8045&gt;=Params!$B$15-3,IF(C8045&lt;Params!$B$15,Params!$B$21,0.3),0.3)))</f>
        <v/>
      </c>
    </row>
    <row r="8046" ht="15" customHeight="1" s="1">
      <c r="A8046" s="9" t="n">
        <v>8043</v>
      </c>
      <c r="B8046" s="6" t="inlineStr">
        <is>
          <t>02/12</t>
        </is>
      </c>
      <c r="C8046" s="6" t="n">
        <v>2</v>
      </c>
      <c r="D8046" s="6" t="n">
        <v>0</v>
      </c>
      <c r="E8046" s="10">
        <f>IF(D8046=1, IF(OR(C8046&lt;10, C8046&gt;=15),1,0), IF(OR(C8046&lt;7, C8046&gt;=18),1,0))</f>
        <v/>
      </c>
      <c r="F8046" s="11" t="n">
        <v>1.674</v>
      </c>
      <c r="G8046" s="12">
        <f>0*8</f>
        <v/>
      </c>
      <c r="H8046" s="12">
        <f>F8046-G8046</f>
        <v/>
      </c>
      <c r="I8046" s="10">
        <f>IF(E8046=0,"Fora",IF(E8045=0,"Carg xar",IF(H8046&lt;0,IF(M8046&lt;0.9,"Carg FV","Stby"),IF(M8046&gt;P8046,"V2H",IF(M8046&lt;0.9,"Carg xar","Stby")))))</f>
        <v/>
      </c>
      <c r="J8046" s="12">
        <f>IF(OR(I8046="Carg FV",I8046="Carg xar"),MIN(IF(I8046="Carg FV",ABS(H8046),7.4),7.4,MAX(0,(0.9-M8046)*40)*0.95),0)</f>
        <v/>
      </c>
      <c r="K8046" s="12">
        <f>IF(I8046="V2H",MIN(MAX(0,H8046),7.4,MAX(0,(M8046-P8046)*40)*0.95),0)</f>
        <v/>
      </c>
      <c r="L8046" s="12">
        <f>IF(E8046=0,0,MAX(0,H8046-K8046))</f>
        <v/>
      </c>
      <c r="M8046" s="13">
        <f>M8045+J8045/40-IF(I8045="V2H",K8045/(0.95*40),0)-IF(E8046=0,IF(E8045=1,IF(D8046=1,30,40)*0.18/(2*40),0),0)-IF(E8046=1,IF(E8045=0,IF(D8046=1,30,40)*0.18/(2*40),0),0)</f>
        <v/>
      </c>
      <c r="N8046" s="14" t="n">
        <v>0.09</v>
      </c>
      <c r="O8046" s="15">
        <f>K8046*N8046</f>
        <v/>
      </c>
      <c r="P8046">
        <f>IF(E8046=0,0.3,IF(D8046=1,IF(C8046&gt;=Params!$B$13-3,IF(C8046&lt;Params!$B$13,Params!$B$20,0.3),0.3),IF(C8046&gt;=Params!$B$15-3,IF(C8046&lt;Params!$B$15,Params!$B$21,0.3),0.3)))</f>
        <v/>
      </c>
    </row>
    <row r="8047" ht="15" customHeight="1" s="1">
      <c r="A8047" s="9" t="n">
        <v>8044</v>
      </c>
      <c r="B8047" s="6" t="inlineStr">
        <is>
          <t>02/12</t>
        </is>
      </c>
      <c r="C8047" s="6" t="n">
        <v>3</v>
      </c>
      <c r="D8047" s="6" t="n">
        <v>0</v>
      </c>
      <c r="E8047" s="10">
        <f>IF(D8047=1, IF(OR(C8047&lt;10, C8047&gt;=15),1,0), IF(OR(C8047&lt;7, C8047&gt;=18),1,0))</f>
        <v/>
      </c>
      <c r="F8047" s="11" t="n">
        <v>1.921</v>
      </c>
      <c r="G8047" s="12">
        <f>0*8</f>
        <v/>
      </c>
      <c r="H8047" s="12">
        <f>F8047-G8047</f>
        <v/>
      </c>
      <c r="I8047" s="10">
        <f>IF(E8047=0,"Fora",IF(E8046=0,"Carg xar",IF(H8047&lt;0,IF(M8047&lt;0.9,"Carg FV","Stby"),IF(M8047&gt;P8047,"V2H",IF(M8047&lt;0.9,"Carg xar","Stby")))))</f>
        <v/>
      </c>
      <c r="J8047" s="12">
        <f>IF(OR(I8047="Carg FV",I8047="Carg xar"),MIN(IF(I8047="Carg FV",ABS(H8047),7.4),7.4,MAX(0,(0.9-M8047)*40)*0.95),0)</f>
        <v/>
      </c>
      <c r="K8047" s="12">
        <f>IF(I8047="V2H",MIN(MAX(0,H8047),7.4,MAX(0,(M8047-P8047)*40)*0.95),0)</f>
        <v/>
      </c>
      <c r="L8047" s="12">
        <f>IF(E8047=0,0,MAX(0,H8047-K8047))</f>
        <v/>
      </c>
      <c r="M8047" s="13">
        <f>M8046+J8046/40-IF(I8046="V2H",K8046/(0.95*40),0)-IF(E8047=0,IF(E8046=1,IF(D8047=1,30,40)*0.18/(2*40),0),0)-IF(E8047=1,IF(E8046=0,IF(D8047=1,30,40)*0.18/(2*40),0),0)</f>
        <v/>
      </c>
      <c r="N8047" s="14" t="n">
        <v>0.09</v>
      </c>
      <c r="O8047" s="15">
        <f>K8047*N8047</f>
        <v/>
      </c>
      <c r="P8047">
        <f>IF(E8047=0,0.3,IF(D8047=1,IF(C8047&gt;=Params!$B$13-3,IF(C8047&lt;Params!$B$13,Params!$B$20,0.3),0.3),IF(C8047&gt;=Params!$B$15-3,IF(C8047&lt;Params!$B$15,Params!$B$21,0.3),0.3)))</f>
        <v/>
      </c>
    </row>
    <row r="8048" ht="15" customHeight="1" s="1">
      <c r="A8048" s="9" t="n">
        <v>8045</v>
      </c>
      <c r="B8048" s="6" t="inlineStr">
        <is>
          <t>02/12</t>
        </is>
      </c>
      <c r="C8048" s="6" t="n">
        <v>4</v>
      </c>
      <c r="D8048" s="6" t="n">
        <v>0</v>
      </c>
      <c r="E8048" s="10">
        <f>IF(D8048=1, IF(OR(C8048&lt;10, C8048&gt;=15),1,0), IF(OR(C8048&lt;7, C8048&gt;=18),1,0))</f>
        <v/>
      </c>
      <c r="F8048" s="11" t="n">
        <v>4.104</v>
      </c>
      <c r="G8048" s="12">
        <f>0*8</f>
        <v/>
      </c>
      <c r="H8048" s="12">
        <f>F8048-G8048</f>
        <v/>
      </c>
      <c r="I8048" s="10">
        <f>IF(E8048=0,"Fora",IF(E8047=0,"Carg xar",IF(H8048&lt;0,IF(M8048&lt;0.9,"Carg FV","Stby"),IF(M8048&gt;P8048,"V2H",IF(M8048&lt;0.9,"Carg xar","Stby")))))</f>
        <v/>
      </c>
      <c r="J8048" s="12">
        <f>IF(OR(I8048="Carg FV",I8048="Carg xar"),MIN(IF(I8048="Carg FV",ABS(H8048),7.4),7.4,MAX(0,(0.9-M8048)*40)*0.95),0)</f>
        <v/>
      </c>
      <c r="K8048" s="12">
        <f>IF(I8048="V2H",MIN(MAX(0,H8048),7.4,MAX(0,(M8048-P8048)*40)*0.95),0)</f>
        <v/>
      </c>
      <c r="L8048" s="12">
        <f>IF(E8048=0,0,MAX(0,H8048-K8048))</f>
        <v/>
      </c>
      <c r="M8048" s="13">
        <f>M8047+J8047/40-IF(I8047="V2H",K8047/(0.95*40),0)-IF(E8048=0,IF(E8047=1,IF(D8048=1,30,40)*0.18/(2*40),0),0)-IF(E8048=1,IF(E8047=0,IF(D8048=1,30,40)*0.18/(2*40),0),0)</f>
        <v/>
      </c>
      <c r="N8048" s="14" t="n">
        <v>0.09</v>
      </c>
      <c r="O8048" s="15">
        <f>K8048*N8048</f>
        <v/>
      </c>
      <c r="P8048">
        <f>IF(E8048=0,0.3,IF(D8048=1,IF(C8048&gt;=Params!$B$13-3,IF(C8048&lt;Params!$B$13,Params!$B$20,0.3),0.3),IF(C8048&gt;=Params!$B$15-3,IF(C8048&lt;Params!$B$15,Params!$B$21,0.3),0.3)))</f>
        <v/>
      </c>
    </row>
    <row r="8049" ht="15" customHeight="1" s="1">
      <c r="A8049" s="9" t="n">
        <v>8046</v>
      </c>
      <c r="B8049" s="6" t="inlineStr">
        <is>
          <t>02/12</t>
        </is>
      </c>
      <c r="C8049" s="6" t="n">
        <v>5</v>
      </c>
      <c r="D8049" s="6" t="n">
        <v>0</v>
      </c>
      <c r="E8049" s="10">
        <f>IF(D8049=1, IF(OR(C8049&lt;10, C8049&gt;=15),1,0), IF(OR(C8049&lt;7, C8049&gt;=18),1,0))</f>
        <v/>
      </c>
      <c r="F8049" s="11" t="n">
        <v>3.796</v>
      </c>
      <c r="G8049" s="12">
        <f>0*8</f>
        <v/>
      </c>
      <c r="H8049" s="12">
        <f>F8049-G8049</f>
        <v/>
      </c>
      <c r="I8049" s="10">
        <f>IF(E8049=0,"Fora",IF(E8048=0,"Carg xar",IF(H8049&lt;0,IF(M8049&lt;0.9,"Carg FV","Stby"),IF(M8049&gt;P8049,"V2H",IF(M8049&lt;0.9,"Carg xar","Stby")))))</f>
        <v/>
      </c>
      <c r="J8049" s="12">
        <f>IF(OR(I8049="Carg FV",I8049="Carg xar"),MIN(IF(I8049="Carg FV",ABS(H8049),7.4),7.4,MAX(0,(0.9-M8049)*40)*0.95),0)</f>
        <v/>
      </c>
      <c r="K8049" s="12">
        <f>IF(I8049="V2H",MIN(MAX(0,H8049),7.4,MAX(0,(M8049-P8049)*40)*0.95),0)</f>
        <v/>
      </c>
      <c r="L8049" s="12">
        <f>IF(E8049=0,0,MAX(0,H8049-K8049))</f>
        <v/>
      </c>
      <c r="M8049" s="13">
        <f>M8048+J8048/40-IF(I8048="V2H",K8048/(0.95*40),0)-IF(E8049=0,IF(E8048=1,IF(D8049=1,30,40)*0.18/(2*40),0),0)-IF(E8049=1,IF(E8048=0,IF(D8049=1,30,40)*0.18/(2*40),0),0)</f>
        <v/>
      </c>
      <c r="N8049" s="14" t="n">
        <v>0.09</v>
      </c>
      <c r="O8049" s="15">
        <f>K8049*N8049</f>
        <v/>
      </c>
      <c r="P8049">
        <f>IF(E8049=0,0.3,IF(D8049=1,IF(C8049&gt;=Params!$B$13-3,IF(C8049&lt;Params!$B$13,Params!$B$20,0.3),0.3),IF(C8049&gt;=Params!$B$15-3,IF(C8049&lt;Params!$B$15,Params!$B$21,0.3),0.3)))</f>
        <v/>
      </c>
    </row>
    <row r="8050" ht="15" customHeight="1" s="1">
      <c r="A8050" s="9" t="n">
        <v>8047</v>
      </c>
      <c r="B8050" s="6" t="inlineStr">
        <is>
          <t>02/12</t>
        </is>
      </c>
      <c r="C8050" s="6" t="n">
        <v>6</v>
      </c>
      <c r="D8050" s="6" t="n">
        <v>0</v>
      </c>
      <c r="E8050" s="10">
        <f>IF(D8050=1, IF(OR(C8050&lt;10, C8050&gt;=15),1,0), IF(OR(C8050&lt;7, C8050&gt;=18),1,0))</f>
        <v/>
      </c>
      <c r="F8050" s="11" t="n">
        <v>3.544</v>
      </c>
      <c r="G8050" s="12">
        <f>0*8</f>
        <v/>
      </c>
      <c r="H8050" s="12">
        <f>F8050-G8050</f>
        <v/>
      </c>
      <c r="I8050" s="10">
        <f>IF(E8050=0,"Fora",IF(E8049=0,"Carg xar",IF(H8050&lt;0,IF(M8050&lt;0.9,"Carg FV","Stby"),IF(M8050&gt;P8050,"V2H",IF(M8050&lt;0.9,"Carg xar","Stby")))))</f>
        <v/>
      </c>
      <c r="J8050" s="12">
        <f>IF(OR(I8050="Carg FV",I8050="Carg xar"),MIN(IF(I8050="Carg FV",ABS(H8050),7.4),7.4,MAX(0,(0.9-M8050)*40)*0.95),0)</f>
        <v/>
      </c>
      <c r="K8050" s="12">
        <f>IF(I8050="V2H",MIN(MAX(0,H8050),7.4,MAX(0,(M8050-P8050)*40)*0.95),0)</f>
        <v/>
      </c>
      <c r="L8050" s="12">
        <f>IF(E8050=0,0,MAX(0,H8050-K8050))</f>
        <v/>
      </c>
      <c r="M8050" s="13">
        <f>M8049+J8049/40-IF(I8049="V2H",K8049/(0.95*40),0)-IF(E8050=0,IF(E8049=1,IF(D8050=1,30,40)*0.18/(2*40),0),0)-IF(E8050=1,IF(E8049=0,IF(D8050=1,30,40)*0.18/(2*40),0),0)</f>
        <v/>
      </c>
      <c r="N8050" s="14" t="n">
        <v>0.09</v>
      </c>
      <c r="O8050" s="15">
        <f>K8050*N8050</f>
        <v/>
      </c>
      <c r="P8050">
        <f>IF(E8050=0,0.3,IF(D8050=1,IF(C8050&gt;=Params!$B$13-3,IF(C8050&lt;Params!$B$13,Params!$B$20,0.3),0.3),IF(C8050&gt;=Params!$B$15-3,IF(C8050&lt;Params!$B$15,Params!$B$21,0.3),0.3)))</f>
        <v/>
      </c>
    </row>
    <row r="8051" ht="15" customHeight="1" s="1">
      <c r="A8051" s="9" t="n">
        <v>8048</v>
      </c>
      <c r="B8051" s="6" t="inlineStr">
        <is>
          <t>02/12</t>
        </is>
      </c>
      <c r="C8051" s="6" t="n">
        <v>7</v>
      </c>
      <c r="D8051" s="6" t="n">
        <v>0</v>
      </c>
      <c r="E8051" s="10">
        <f>IF(D8051=1, IF(OR(C8051&lt;10, C8051&gt;=15),1,0), IF(OR(C8051&lt;7, C8051&gt;=18),1,0))</f>
        <v/>
      </c>
      <c r="F8051" s="11" t="n">
        <v>4.523</v>
      </c>
      <c r="G8051" s="12">
        <f>0*8</f>
        <v/>
      </c>
      <c r="H8051" s="12">
        <f>F8051-G8051</f>
        <v/>
      </c>
      <c r="I8051" s="10">
        <f>IF(E8051=0,"Fora",IF(E8050=0,"Carg xar",IF(H8051&lt;0,IF(M8051&lt;0.9,"Carg FV","Stby"),IF(M8051&gt;P8051,"V2H",IF(M8051&lt;0.9,"Carg xar","Stby")))))</f>
        <v/>
      </c>
      <c r="J8051" s="12">
        <f>IF(OR(I8051="Carg FV",I8051="Carg xar"),MIN(IF(I8051="Carg FV",ABS(H8051),7.4),7.4,MAX(0,(0.9-M8051)*40)*0.95),0)</f>
        <v/>
      </c>
      <c r="K8051" s="12">
        <f>IF(I8051="V2H",MIN(MAX(0,H8051),7.4,MAX(0,(M8051-P8051)*40)*0.95),0)</f>
        <v/>
      </c>
      <c r="L8051" s="12">
        <f>IF(E8051=0,0,MAX(0,H8051-K8051))</f>
        <v/>
      </c>
      <c r="M8051" s="13">
        <f>M8050+J8050/40-IF(I8050="V2H",K8050/(0.95*40),0)-IF(E8051=0,IF(E8050=1,IF(D8051=1,30,40)*0.18/(2*40),0),0)-IF(E8051=1,IF(E8050=0,IF(D8051=1,30,40)*0.18/(2*40),0),0)</f>
        <v/>
      </c>
      <c r="N8051" s="14" t="n">
        <v>0.09</v>
      </c>
      <c r="O8051" s="15">
        <f>K8051*N8051</f>
        <v/>
      </c>
      <c r="P8051">
        <f>IF(E8051=0,0.3,IF(D8051=1,IF(C8051&gt;=Params!$B$13-3,IF(C8051&lt;Params!$B$13,Params!$B$20,0.3),0.3),IF(C8051&gt;=Params!$B$15-3,IF(C8051&lt;Params!$B$15,Params!$B$21,0.3),0.3)))</f>
        <v/>
      </c>
    </row>
    <row r="8052" ht="15" customHeight="1" s="1">
      <c r="A8052" s="9" t="n">
        <v>8049</v>
      </c>
      <c r="B8052" s="6" t="inlineStr">
        <is>
          <t>02/12</t>
        </is>
      </c>
      <c r="C8052" s="6" t="n">
        <v>8</v>
      </c>
      <c r="D8052" s="6" t="n">
        <v>0</v>
      </c>
      <c r="E8052" s="10">
        <f>IF(D8052=1, IF(OR(C8052&lt;10, C8052&gt;=15),1,0), IF(OR(C8052&lt;7, C8052&gt;=18),1,0))</f>
        <v/>
      </c>
      <c r="F8052" s="11" t="n">
        <v>3.437</v>
      </c>
      <c r="G8052" s="12">
        <f>0.04*8</f>
        <v/>
      </c>
      <c r="H8052" s="12">
        <f>F8052-G8052</f>
        <v/>
      </c>
      <c r="I8052" s="10">
        <f>IF(E8052=0,"Fora",IF(E8051=0,"Carg xar",IF(H8052&lt;0,IF(M8052&lt;0.9,"Carg FV","Stby"),IF(M8052&gt;P8052,"V2H",IF(M8052&lt;0.9,"Carg xar","Stby")))))</f>
        <v/>
      </c>
      <c r="J8052" s="12">
        <f>IF(OR(I8052="Carg FV",I8052="Carg xar"),MIN(IF(I8052="Carg FV",ABS(H8052),7.4),7.4,MAX(0,(0.9-M8052)*40)*0.95),0)</f>
        <v/>
      </c>
      <c r="K8052" s="12">
        <f>IF(I8052="V2H",MIN(MAX(0,H8052),7.4,MAX(0,(M8052-P8052)*40)*0.95),0)</f>
        <v/>
      </c>
      <c r="L8052" s="12">
        <f>IF(E8052=0,0,MAX(0,H8052-K8052))</f>
        <v/>
      </c>
      <c r="M8052" s="13">
        <f>M8051+J8051/40-IF(I8051="V2H",K8051/(0.95*40),0)-IF(E8052=0,IF(E8051=1,IF(D8052=1,30,40)*0.18/(2*40),0),0)-IF(E8052=1,IF(E8051=0,IF(D8052=1,30,40)*0.18/(2*40),0),0)</f>
        <v/>
      </c>
      <c r="N8052" s="14" t="n">
        <v>0.15</v>
      </c>
      <c r="O8052" s="15">
        <f>K8052*N8052</f>
        <v/>
      </c>
      <c r="P8052">
        <f>IF(E8052=0,0.3,IF(D8052=1,IF(C8052&gt;=Params!$B$13-3,IF(C8052&lt;Params!$B$13,Params!$B$20,0.3),0.3),IF(C8052&gt;=Params!$B$15-3,IF(C8052&lt;Params!$B$15,Params!$B$21,0.3),0.3)))</f>
        <v/>
      </c>
    </row>
    <row r="8053" ht="15" customHeight="1" s="1">
      <c r="A8053" s="9" t="n">
        <v>8050</v>
      </c>
      <c r="B8053" s="6" t="inlineStr">
        <is>
          <t>02/12</t>
        </is>
      </c>
      <c r="C8053" s="6" t="n">
        <v>9</v>
      </c>
      <c r="D8053" s="6" t="n">
        <v>0</v>
      </c>
      <c r="E8053" s="10">
        <f>IF(D8053=1, IF(OR(C8053&lt;10, C8053&gt;=15),1,0), IF(OR(C8053&lt;7, C8053&gt;=18),1,0))</f>
        <v/>
      </c>
      <c r="F8053" s="11" t="n">
        <v>3.411</v>
      </c>
      <c r="G8053" s="12">
        <f>0.15*8</f>
        <v/>
      </c>
      <c r="H8053" s="12">
        <f>F8053-G8053</f>
        <v/>
      </c>
      <c r="I8053" s="10">
        <f>IF(E8053=0,"Fora",IF(E8052=0,"Carg xar",IF(H8053&lt;0,IF(M8053&lt;0.9,"Carg FV","Stby"),IF(M8053&gt;P8053,"V2H",IF(M8053&lt;0.9,"Carg xar","Stby")))))</f>
        <v/>
      </c>
      <c r="J8053" s="12">
        <f>IF(OR(I8053="Carg FV",I8053="Carg xar"),MIN(IF(I8053="Carg FV",ABS(H8053),7.4),7.4,MAX(0,(0.9-M8053)*40)*0.95),0)</f>
        <v/>
      </c>
      <c r="K8053" s="12">
        <f>IF(I8053="V2H",MIN(MAX(0,H8053),7.4,MAX(0,(M8053-P8053)*40)*0.95),0)</f>
        <v/>
      </c>
      <c r="L8053" s="12">
        <f>IF(E8053=0,0,MAX(0,H8053-K8053))</f>
        <v/>
      </c>
      <c r="M8053" s="13">
        <f>M8052+J8052/40-IF(I8052="V2H",K8052/(0.95*40),0)-IF(E8053=0,IF(E8052=1,IF(D8053=1,30,40)*0.18/(2*40),0),0)-IF(E8053=1,IF(E8052=0,IF(D8053=1,30,40)*0.18/(2*40),0),0)</f>
        <v/>
      </c>
      <c r="N8053" s="14" t="n">
        <v>0.15</v>
      </c>
      <c r="O8053" s="15">
        <f>K8053*N8053</f>
        <v/>
      </c>
      <c r="P8053">
        <f>IF(E8053=0,0.3,IF(D8053=1,IF(C8053&gt;=Params!$B$13-3,IF(C8053&lt;Params!$B$13,Params!$B$20,0.3),0.3),IF(C8053&gt;=Params!$B$15-3,IF(C8053&lt;Params!$B$15,Params!$B$21,0.3),0.3)))</f>
        <v/>
      </c>
    </row>
    <row r="8054" ht="15" customHeight="1" s="1">
      <c r="A8054" s="9" t="n">
        <v>8051</v>
      </c>
      <c r="B8054" s="6" t="inlineStr">
        <is>
          <t>02/12</t>
        </is>
      </c>
      <c r="C8054" s="6" t="n">
        <v>10</v>
      </c>
      <c r="D8054" s="6" t="n">
        <v>0</v>
      </c>
      <c r="E8054" s="10">
        <f>IF(D8054=1, IF(OR(C8054&lt;10, C8054&gt;=15),1,0), IF(OR(C8054&lt;7, C8054&gt;=18),1,0))</f>
        <v/>
      </c>
      <c r="F8054" s="11" t="n">
        <v>2.547</v>
      </c>
      <c r="G8054" s="12">
        <f>0.32*8</f>
        <v/>
      </c>
      <c r="H8054" s="12">
        <f>F8054-G8054</f>
        <v/>
      </c>
      <c r="I8054" s="10">
        <f>IF(E8054=0,"Fora",IF(E8053=0,"Carg xar",IF(H8054&lt;0,IF(M8054&lt;0.9,"Carg FV","Stby"),IF(M8054&gt;P8054,"V2H",IF(M8054&lt;0.9,"Carg xar","Stby")))))</f>
        <v/>
      </c>
      <c r="J8054" s="12">
        <f>IF(OR(I8054="Carg FV",I8054="Carg xar"),MIN(IF(I8054="Carg FV",ABS(H8054),7.4),7.4,MAX(0,(0.9-M8054)*40)*0.95),0)</f>
        <v/>
      </c>
      <c r="K8054" s="12">
        <f>IF(I8054="V2H",MIN(MAX(0,H8054),7.4,MAX(0,(M8054-P8054)*40)*0.95),0)</f>
        <v/>
      </c>
      <c r="L8054" s="12">
        <f>IF(E8054=0,0,MAX(0,H8054-K8054))</f>
        <v/>
      </c>
      <c r="M8054" s="13">
        <f>M8053+J8053/40-IF(I8053="V2H",K8053/(0.95*40),0)-IF(E8054=0,IF(E8053=1,IF(D8054=1,30,40)*0.18/(2*40),0),0)-IF(E8054=1,IF(E8053=0,IF(D8054=1,30,40)*0.18/(2*40),0),0)</f>
        <v/>
      </c>
      <c r="N8054" s="14" t="n">
        <v>0.2</v>
      </c>
      <c r="O8054" s="15">
        <f>K8054*N8054</f>
        <v/>
      </c>
      <c r="P8054">
        <f>IF(E8054=0,0.3,IF(D8054=1,IF(C8054&gt;=Params!$B$13-3,IF(C8054&lt;Params!$B$13,Params!$B$20,0.3),0.3),IF(C8054&gt;=Params!$B$15-3,IF(C8054&lt;Params!$B$15,Params!$B$21,0.3),0.3)))</f>
        <v/>
      </c>
    </row>
    <row r="8055" ht="15" customHeight="1" s="1">
      <c r="A8055" s="9" t="n">
        <v>8052</v>
      </c>
      <c r="B8055" s="6" t="inlineStr">
        <is>
          <t>02/12</t>
        </is>
      </c>
      <c r="C8055" s="6" t="n">
        <v>11</v>
      </c>
      <c r="D8055" s="6" t="n">
        <v>0</v>
      </c>
      <c r="E8055" s="10">
        <f>IF(D8055=1, IF(OR(C8055&lt;10, C8055&gt;=15),1,0), IF(OR(C8055&lt;7, C8055&gt;=18),1,0))</f>
        <v/>
      </c>
      <c r="F8055" s="11" t="n">
        <v>0.382</v>
      </c>
      <c r="G8055" s="12">
        <f>0.45*8</f>
        <v/>
      </c>
      <c r="H8055" s="12">
        <f>F8055-G8055</f>
        <v/>
      </c>
      <c r="I8055" s="10">
        <f>IF(E8055=0,"Fora",IF(E8054=0,"Carg xar",IF(H8055&lt;0,IF(M8055&lt;0.9,"Carg FV","Stby"),IF(M8055&gt;P8055,"V2H",IF(M8055&lt;0.9,"Carg xar","Stby")))))</f>
        <v/>
      </c>
      <c r="J8055" s="12">
        <f>IF(OR(I8055="Carg FV",I8055="Carg xar"),MIN(IF(I8055="Carg FV",ABS(H8055),7.4),7.4,MAX(0,(0.9-M8055)*40)*0.95),0)</f>
        <v/>
      </c>
      <c r="K8055" s="12">
        <f>IF(I8055="V2H",MIN(MAX(0,H8055),7.4,MAX(0,(M8055-P8055)*40)*0.95),0)</f>
        <v/>
      </c>
      <c r="L8055" s="12">
        <f>IF(E8055=0,0,MAX(0,H8055-K8055))</f>
        <v/>
      </c>
      <c r="M8055" s="13">
        <f>M8054+J8054/40-IF(I8054="V2H",K8054/(0.95*40),0)-IF(E8055=0,IF(E8054=1,IF(D8055=1,30,40)*0.18/(2*40),0),0)-IF(E8055=1,IF(E8054=0,IF(D8055=1,30,40)*0.18/(2*40),0),0)</f>
        <v/>
      </c>
      <c r="N8055" s="14" t="n">
        <v>0.2</v>
      </c>
      <c r="O8055" s="15">
        <f>K8055*N8055</f>
        <v/>
      </c>
      <c r="P8055">
        <f>IF(E8055=0,0.3,IF(D8055=1,IF(C8055&gt;=Params!$B$13-3,IF(C8055&lt;Params!$B$13,Params!$B$20,0.3),0.3),IF(C8055&gt;=Params!$B$15-3,IF(C8055&lt;Params!$B$15,Params!$B$21,0.3),0.3)))</f>
        <v/>
      </c>
    </row>
    <row r="8056" ht="15" customHeight="1" s="1">
      <c r="A8056" s="9" t="n">
        <v>8053</v>
      </c>
      <c r="B8056" s="6" t="inlineStr">
        <is>
          <t>02/12</t>
        </is>
      </c>
      <c r="C8056" s="6" t="n">
        <v>12</v>
      </c>
      <c r="D8056" s="6" t="n">
        <v>0</v>
      </c>
      <c r="E8056" s="10">
        <f>IF(D8056=1, IF(OR(C8056&lt;10, C8056&gt;=15),1,0), IF(OR(C8056&lt;7, C8056&gt;=18),1,0))</f>
        <v/>
      </c>
      <c r="F8056" s="11" t="n">
        <v>0</v>
      </c>
      <c r="G8056" s="12">
        <f>0.52*8</f>
        <v/>
      </c>
      <c r="H8056" s="12">
        <f>F8056-G8056</f>
        <v/>
      </c>
      <c r="I8056" s="10">
        <f>IF(E8056=0,"Fora",IF(E8055=0,"Carg xar",IF(H8056&lt;0,IF(M8056&lt;0.9,"Carg FV","Stby"),IF(M8056&gt;P8056,"V2H",IF(M8056&lt;0.9,"Carg xar","Stby")))))</f>
        <v/>
      </c>
      <c r="J8056" s="12">
        <f>IF(OR(I8056="Carg FV",I8056="Carg xar"),MIN(IF(I8056="Carg FV",ABS(H8056),7.4),7.4,MAX(0,(0.9-M8056)*40)*0.95),0)</f>
        <v/>
      </c>
      <c r="K8056" s="12">
        <f>IF(I8056="V2H",MIN(MAX(0,H8056),7.4,MAX(0,(M8056-P8056)*40)*0.95),0)</f>
        <v/>
      </c>
      <c r="L8056" s="12">
        <f>IF(E8056=0,0,MAX(0,H8056-K8056))</f>
        <v/>
      </c>
      <c r="M8056" s="13">
        <f>M8055+J8055/40-IF(I8055="V2H",K8055/(0.95*40),0)-IF(E8056=0,IF(E8055=1,IF(D8056=1,30,40)*0.18/(2*40),0),0)-IF(E8056=1,IF(E8055=0,IF(D8056=1,30,40)*0.18/(2*40),0),0)</f>
        <v/>
      </c>
      <c r="N8056" s="14" t="n">
        <v>0.2</v>
      </c>
      <c r="O8056" s="15">
        <f>K8056*N8056</f>
        <v/>
      </c>
      <c r="P8056">
        <f>IF(E8056=0,0.3,IF(D8056=1,IF(C8056&gt;=Params!$B$13-3,IF(C8056&lt;Params!$B$13,Params!$B$20,0.3),0.3),IF(C8056&gt;=Params!$B$15-3,IF(C8056&lt;Params!$B$15,Params!$B$21,0.3),0.3)))</f>
        <v/>
      </c>
    </row>
    <row r="8057" ht="15" customHeight="1" s="1">
      <c r="A8057" s="9" t="n">
        <v>8054</v>
      </c>
      <c r="B8057" s="6" t="inlineStr">
        <is>
          <t>02/12</t>
        </is>
      </c>
      <c r="C8057" s="6" t="n">
        <v>13</v>
      </c>
      <c r="D8057" s="6" t="n">
        <v>0</v>
      </c>
      <c r="E8057" s="10">
        <f>IF(D8057=1, IF(OR(C8057&lt;10, C8057&gt;=15),1,0), IF(OR(C8057&lt;7, C8057&gt;=18),1,0))</f>
        <v/>
      </c>
      <c r="F8057" s="11" t="n">
        <v>0</v>
      </c>
      <c r="G8057" s="12">
        <f>0.48*8</f>
        <v/>
      </c>
      <c r="H8057" s="12">
        <f>F8057-G8057</f>
        <v/>
      </c>
      <c r="I8057" s="10">
        <f>IF(E8057=0,"Fora",IF(E8056=0,"Carg xar",IF(H8057&lt;0,IF(M8057&lt;0.9,"Carg FV","Stby"),IF(M8057&gt;P8057,"V2H",IF(M8057&lt;0.9,"Carg xar","Stby")))))</f>
        <v/>
      </c>
      <c r="J8057" s="12">
        <f>IF(OR(I8057="Carg FV",I8057="Carg xar"),MIN(IF(I8057="Carg FV",ABS(H8057),7.4),7.4,MAX(0,(0.9-M8057)*40)*0.95),0)</f>
        <v/>
      </c>
      <c r="K8057" s="12">
        <f>IF(I8057="V2H",MIN(MAX(0,H8057),7.4,MAX(0,(M8057-P8057)*40)*0.95),0)</f>
        <v/>
      </c>
      <c r="L8057" s="12">
        <f>IF(E8057=0,0,MAX(0,H8057-K8057))</f>
        <v/>
      </c>
      <c r="M8057" s="13">
        <f>M8056+J8056/40-IF(I8056="V2H",K8056/(0.95*40),0)-IF(E8057=0,IF(E8056=1,IF(D8057=1,30,40)*0.18/(2*40),0),0)-IF(E8057=1,IF(E8056=0,IF(D8057=1,30,40)*0.18/(2*40),0),0)</f>
        <v/>
      </c>
      <c r="N8057" s="14" t="n">
        <v>0.2</v>
      </c>
      <c r="O8057" s="15">
        <f>K8057*N8057</f>
        <v/>
      </c>
      <c r="P8057">
        <f>IF(E8057=0,0.3,IF(D8057=1,IF(C8057&gt;=Params!$B$13-3,IF(C8057&lt;Params!$B$13,Params!$B$20,0.3),0.3),IF(C8057&gt;=Params!$B$15-3,IF(C8057&lt;Params!$B$15,Params!$B$21,0.3),0.3)))</f>
        <v/>
      </c>
    </row>
    <row r="8058" ht="15" customHeight="1" s="1">
      <c r="A8058" s="9" t="n">
        <v>8055</v>
      </c>
      <c r="B8058" s="6" t="inlineStr">
        <is>
          <t>02/12</t>
        </is>
      </c>
      <c r="C8058" s="6" t="n">
        <v>14</v>
      </c>
      <c r="D8058" s="6" t="n">
        <v>0</v>
      </c>
      <c r="E8058" s="10">
        <f>IF(D8058=1, IF(OR(C8058&lt;10, C8058&gt;=15),1,0), IF(OR(C8058&lt;7, C8058&gt;=18),1,0))</f>
        <v/>
      </c>
      <c r="F8058" s="11" t="n">
        <v>0</v>
      </c>
      <c r="G8058" s="12">
        <f>0.35*8</f>
        <v/>
      </c>
      <c r="H8058" s="12">
        <f>F8058-G8058</f>
        <v/>
      </c>
      <c r="I8058" s="10">
        <f>IF(E8058=0,"Fora",IF(E8057=0,"Carg xar",IF(H8058&lt;0,IF(M8058&lt;0.9,"Carg FV","Stby"),IF(M8058&gt;P8058,"V2H",IF(M8058&lt;0.9,"Carg xar","Stby")))))</f>
        <v/>
      </c>
      <c r="J8058" s="12">
        <f>IF(OR(I8058="Carg FV",I8058="Carg xar"),MIN(IF(I8058="Carg FV",ABS(H8058),7.4),7.4,MAX(0,(0.9-M8058)*40)*0.95),0)</f>
        <v/>
      </c>
      <c r="K8058" s="12">
        <f>IF(I8058="V2H",MIN(MAX(0,H8058),7.4,MAX(0,(M8058-P8058)*40)*0.95),0)</f>
        <v/>
      </c>
      <c r="L8058" s="12">
        <f>IF(E8058=0,0,MAX(0,H8058-K8058))</f>
        <v/>
      </c>
      <c r="M8058" s="13">
        <f>M8057+J8057/40-IF(I8057="V2H",K8057/(0.95*40),0)-IF(E8058=0,IF(E8057=1,IF(D8058=1,30,40)*0.18/(2*40),0),0)-IF(E8058=1,IF(E8057=0,IF(D8058=1,30,40)*0.18/(2*40),0),0)</f>
        <v/>
      </c>
      <c r="N8058" s="14" t="n">
        <v>0.15</v>
      </c>
      <c r="O8058" s="15">
        <f>K8058*N8058</f>
        <v/>
      </c>
      <c r="P8058">
        <f>IF(E8058=0,0.3,IF(D8058=1,IF(C8058&gt;=Params!$B$13-3,IF(C8058&lt;Params!$B$13,Params!$B$20,0.3),0.3),IF(C8058&gt;=Params!$B$15-3,IF(C8058&lt;Params!$B$15,Params!$B$21,0.3),0.3)))</f>
        <v/>
      </c>
    </row>
    <row r="8059" ht="15" customHeight="1" s="1">
      <c r="A8059" s="9" t="n">
        <v>8056</v>
      </c>
      <c r="B8059" s="6" t="inlineStr">
        <is>
          <t>02/12</t>
        </is>
      </c>
      <c r="C8059" s="6" t="n">
        <v>15</v>
      </c>
      <c r="D8059" s="6" t="n">
        <v>0</v>
      </c>
      <c r="E8059" s="10">
        <f>IF(D8059=1, IF(OR(C8059&lt;10, C8059&gt;=15),1,0), IF(OR(C8059&lt;7, C8059&gt;=18),1,0))</f>
        <v/>
      </c>
      <c r="F8059" s="11" t="n">
        <v>0</v>
      </c>
      <c r="G8059" s="12">
        <f>0.18*8</f>
        <v/>
      </c>
      <c r="H8059" s="12">
        <f>F8059-G8059</f>
        <v/>
      </c>
      <c r="I8059" s="10">
        <f>IF(E8059=0,"Fora",IF(E8058=0,"Carg xar",IF(H8059&lt;0,IF(M8059&lt;0.9,"Carg FV","Stby"),IF(M8059&gt;P8059,"V2H",IF(M8059&lt;0.9,"Carg xar","Stby")))))</f>
        <v/>
      </c>
      <c r="J8059" s="12">
        <f>IF(OR(I8059="Carg FV",I8059="Carg xar"),MIN(IF(I8059="Carg FV",ABS(H8059),7.4),7.4,MAX(0,(0.9-M8059)*40)*0.95),0)</f>
        <v/>
      </c>
      <c r="K8059" s="12">
        <f>IF(I8059="V2H",MIN(MAX(0,H8059),7.4,MAX(0,(M8059-P8059)*40)*0.95),0)</f>
        <v/>
      </c>
      <c r="L8059" s="12">
        <f>IF(E8059=0,0,MAX(0,H8059-K8059))</f>
        <v/>
      </c>
      <c r="M8059" s="13">
        <f>M8058+J8058/40-IF(I8058="V2H",K8058/(0.95*40),0)-IF(E8059=0,IF(E8058=1,IF(D8059=1,30,40)*0.18/(2*40),0),0)-IF(E8059=1,IF(E8058=0,IF(D8059=1,30,40)*0.18/(2*40),0),0)</f>
        <v/>
      </c>
      <c r="N8059" s="14" t="n">
        <v>0.15</v>
      </c>
      <c r="O8059" s="15">
        <f>K8059*N8059</f>
        <v/>
      </c>
      <c r="P8059">
        <f>IF(E8059=0,0.3,IF(D8059=1,IF(C8059&gt;=Params!$B$13-3,IF(C8059&lt;Params!$B$13,Params!$B$20,0.3),0.3),IF(C8059&gt;=Params!$B$15-3,IF(C8059&lt;Params!$B$15,Params!$B$21,0.3),0.3)))</f>
        <v/>
      </c>
    </row>
    <row r="8060" ht="15" customHeight="1" s="1">
      <c r="A8060" s="9" t="n">
        <v>8057</v>
      </c>
      <c r="B8060" s="6" t="inlineStr">
        <is>
          <t>02/12</t>
        </is>
      </c>
      <c r="C8060" s="6" t="n">
        <v>16</v>
      </c>
      <c r="D8060" s="6" t="n">
        <v>0</v>
      </c>
      <c r="E8060" s="10">
        <f>IF(D8060=1, IF(OR(C8060&lt;10, C8060&gt;=15),1,0), IF(OR(C8060&lt;7, C8060&gt;=18),1,0))</f>
        <v/>
      </c>
      <c r="F8060" s="11" t="n">
        <v>2.121</v>
      </c>
      <c r="G8060" s="12">
        <f>0.04*8</f>
        <v/>
      </c>
      <c r="H8060" s="12">
        <f>F8060-G8060</f>
        <v/>
      </c>
      <c r="I8060" s="10">
        <f>IF(E8060=0,"Fora",IF(E8059=0,"Carg xar",IF(H8060&lt;0,IF(M8060&lt;0.9,"Carg FV","Stby"),IF(M8060&gt;P8060,"V2H",IF(M8060&lt;0.9,"Carg xar","Stby")))))</f>
        <v/>
      </c>
      <c r="J8060" s="12">
        <f>IF(OR(I8060="Carg FV",I8060="Carg xar"),MIN(IF(I8060="Carg FV",ABS(H8060),7.4),7.4,MAX(0,(0.9-M8060)*40)*0.95),0)</f>
        <v/>
      </c>
      <c r="K8060" s="12">
        <f>IF(I8060="V2H",MIN(MAX(0,H8060),7.4,MAX(0,(M8060-P8060)*40)*0.95),0)</f>
        <v/>
      </c>
      <c r="L8060" s="12">
        <f>IF(E8060=0,0,MAX(0,H8060-K8060))</f>
        <v/>
      </c>
      <c r="M8060" s="13">
        <f>M8059+J8059/40-IF(I8059="V2H",K8059/(0.95*40),0)-IF(E8060=0,IF(E8059=1,IF(D8060=1,30,40)*0.18/(2*40),0),0)-IF(E8060=1,IF(E8059=0,IF(D8060=1,30,40)*0.18/(2*40),0),0)</f>
        <v/>
      </c>
      <c r="N8060" s="14" t="n">
        <v>0.15</v>
      </c>
      <c r="O8060" s="15">
        <f>K8060*N8060</f>
        <v/>
      </c>
      <c r="P8060">
        <f>IF(E8060=0,0.3,IF(D8060=1,IF(C8060&gt;=Params!$B$13-3,IF(C8060&lt;Params!$B$13,Params!$B$20,0.3),0.3),IF(C8060&gt;=Params!$B$15-3,IF(C8060&lt;Params!$B$15,Params!$B$21,0.3),0.3)))</f>
        <v/>
      </c>
    </row>
    <row r="8061" ht="15" customHeight="1" s="1">
      <c r="A8061" s="9" t="n">
        <v>8058</v>
      </c>
      <c r="B8061" s="6" t="inlineStr">
        <is>
          <t>02/12</t>
        </is>
      </c>
      <c r="C8061" s="6" t="n">
        <v>17</v>
      </c>
      <c r="D8061" s="6" t="n">
        <v>0</v>
      </c>
      <c r="E8061" s="10">
        <f>IF(D8061=1, IF(OR(C8061&lt;10, C8061&gt;=15),1,0), IF(OR(C8061&lt;7, C8061&gt;=18),1,0))</f>
        <v/>
      </c>
      <c r="F8061" s="11" t="n">
        <v>2.026</v>
      </c>
      <c r="G8061" s="12">
        <f>0*8</f>
        <v/>
      </c>
      <c r="H8061" s="12">
        <f>F8061-G8061</f>
        <v/>
      </c>
      <c r="I8061" s="10">
        <f>IF(E8061=0,"Fora",IF(E8060=0,"Carg xar",IF(H8061&lt;0,IF(M8061&lt;0.9,"Carg FV","Stby"),IF(M8061&gt;P8061,"V2H",IF(M8061&lt;0.9,"Carg xar","Stby")))))</f>
        <v/>
      </c>
      <c r="J8061" s="12">
        <f>IF(OR(I8061="Carg FV",I8061="Carg xar"),MIN(IF(I8061="Carg FV",ABS(H8061),7.4),7.4,MAX(0,(0.9-M8061)*40)*0.95),0)</f>
        <v/>
      </c>
      <c r="K8061" s="12">
        <f>IF(I8061="V2H",MIN(MAX(0,H8061),7.4,MAX(0,(M8061-P8061)*40)*0.95),0)</f>
        <v/>
      </c>
      <c r="L8061" s="12">
        <f>IF(E8061=0,0,MAX(0,H8061-K8061))</f>
        <v/>
      </c>
      <c r="M8061" s="13">
        <f>M8060+J8060/40-IF(I8060="V2H",K8060/(0.95*40),0)-IF(E8061=0,IF(E8060=1,IF(D8061=1,30,40)*0.18/(2*40),0),0)-IF(E8061=1,IF(E8060=0,IF(D8061=1,30,40)*0.18/(2*40),0),0)</f>
        <v/>
      </c>
      <c r="N8061" s="14" t="n">
        <v>0.15</v>
      </c>
      <c r="O8061" s="15">
        <f>K8061*N8061</f>
        <v/>
      </c>
      <c r="P8061">
        <f>IF(E8061=0,0.3,IF(D8061=1,IF(C8061&gt;=Params!$B$13-3,IF(C8061&lt;Params!$B$13,Params!$B$20,0.3),0.3),IF(C8061&gt;=Params!$B$15-3,IF(C8061&lt;Params!$B$15,Params!$B$21,0.3),0.3)))</f>
        <v/>
      </c>
    </row>
    <row r="8062" ht="15" customHeight="1" s="1">
      <c r="A8062" s="9" t="n">
        <v>8059</v>
      </c>
      <c r="B8062" s="6" t="inlineStr">
        <is>
          <t>02/12</t>
        </is>
      </c>
      <c r="C8062" s="6" t="n">
        <v>18</v>
      </c>
      <c r="D8062" s="6" t="n">
        <v>0</v>
      </c>
      <c r="E8062" s="10">
        <f>IF(D8062=1, IF(OR(C8062&lt;10, C8062&gt;=15),1,0), IF(OR(C8062&lt;7, C8062&gt;=18),1,0))</f>
        <v/>
      </c>
      <c r="F8062" s="11" t="n">
        <v>1.269</v>
      </c>
      <c r="G8062" s="12">
        <f>0*8</f>
        <v/>
      </c>
      <c r="H8062" s="12">
        <f>F8062-G8062</f>
        <v/>
      </c>
      <c r="I8062" s="10">
        <f>IF(E8062=0,"Fora",IF(E8061=0,"Carg xar",IF(H8062&lt;0,IF(M8062&lt;0.9,"Carg FV","Stby"),IF(M8062&gt;P8062,"V2H",IF(M8062&lt;0.9,"Carg xar","Stby")))))</f>
        <v/>
      </c>
      <c r="J8062" s="12">
        <f>IF(OR(I8062="Carg FV",I8062="Carg xar"),MIN(IF(I8062="Carg FV",ABS(H8062),7.4),7.4,MAX(0,(0.9-M8062)*40)*0.95),0)</f>
        <v/>
      </c>
      <c r="K8062" s="12">
        <f>IF(I8062="V2H",MIN(MAX(0,H8062),7.4,MAX(0,(M8062-P8062)*40)*0.95),0)</f>
        <v/>
      </c>
      <c r="L8062" s="12">
        <f>IF(E8062=0,0,MAX(0,H8062-K8062))</f>
        <v/>
      </c>
      <c r="M8062" s="13">
        <f>M8061+J8061/40-IF(I8061="V2H",K8061/(0.95*40),0)-IF(E8062=0,IF(E8061=1,IF(D8062=1,30,40)*0.18/(2*40),0),0)-IF(E8062=1,IF(E8061=0,IF(D8062=1,30,40)*0.18/(2*40),0),0)</f>
        <v/>
      </c>
      <c r="N8062" s="14" t="n">
        <v>0.2</v>
      </c>
      <c r="O8062" s="15">
        <f>K8062*N8062</f>
        <v/>
      </c>
      <c r="P8062">
        <f>IF(E8062=0,0.3,IF(D8062=1,IF(C8062&gt;=Params!$B$13-3,IF(C8062&lt;Params!$B$13,Params!$B$20,0.3),0.3),IF(C8062&gt;=Params!$B$15-3,IF(C8062&lt;Params!$B$15,Params!$B$21,0.3),0.3)))</f>
        <v/>
      </c>
    </row>
    <row r="8063" ht="15" customHeight="1" s="1">
      <c r="A8063" s="9" t="n">
        <v>8060</v>
      </c>
      <c r="B8063" s="6" t="inlineStr">
        <is>
          <t>02/12</t>
        </is>
      </c>
      <c r="C8063" s="6" t="n">
        <v>19</v>
      </c>
      <c r="D8063" s="6" t="n">
        <v>0</v>
      </c>
      <c r="E8063" s="10">
        <f>IF(D8063=1, IF(OR(C8063&lt;10, C8063&gt;=15),1,0), IF(OR(C8063&lt;7, C8063&gt;=18),1,0))</f>
        <v/>
      </c>
      <c r="F8063" s="11" t="n">
        <v>1.802</v>
      </c>
      <c r="G8063" s="12">
        <f>0*8</f>
        <v/>
      </c>
      <c r="H8063" s="12">
        <f>F8063-G8063</f>
        <v/>
      </c>
      <c r="I8063" s="10">
        <f>IF(E8063=0,"Fora",IF(E8062=0,"Carg xar",IF(H8063&lt;0,IF(M8063&lt;0.9,"Carg FV","Stby"),IF(M8063&gt;P8063,"V2H",IF(M8063&lt;0.9,"Carg xar","Stby")))))</f>
        <v/>
      </c>
      <c r="J8063" s="12">
        <f>IF(OR(I8063="Carg FV",I8063="Carg xar"),MIN(IF(I8063="Carg FV",ABS(H8063),7.4),7.4,MAX(0,(0.9-M8063)*40)*0.95),0)</f>
        <v/>
      </c>
      <c r="K8063" s="12">
        <f>IF(I8063="V2H",MIN(MAX(0,H8063),7.4,MAX(0,(M8063-P8063)*40)*0.95),0)</f>
        <v/>
      </c>
      <c r="L8063" s="12">
        <f>IF(E8063=0,0,MAX(0,H8063-K8063))</f>
        <v/>
      </c>
      <c r="M8063" s="13">
        <f>M8062+J8062/40-IF(I8062="V2H",K8062/(0.95*40),0)-IF(E8063=0,IF(E8062=1,IF(D8063=1,30,40)*0.18/(2*40),0),0)-IF(E8063=1,IF(E8062=0,IF(D8063=1,30,40)*0.18/(2*40),0),0)</f>
        <v/>
      </c>
      <c r="N8063" s="14" t="n">
        <v>0.2</v>
      </c>
      <c r="O8063" s="15">
        <f>K8063*N8063</f>
        <v/>
      </c>
      <c r="P8063">
        <f>IF(E8063=0,0.3,IF(D8063=1,IF(C8063&gt;=Params!$B$13-3,IF(C8063&lt;Params!$B$13,Params!$B$20,0.3),0.3),IF(C8063&gt;=Params!$B$15-3,IF(C8063&lt;Params!$B$15,Params!$B$21,0.3),0.3)))</f>
        <v/>
      </c>
    </row>
    <row r="8064" ht="15" customHeight="1" s="1">
      <c r="A8064" s="9" t="n">
        <v>8061</v>
      </c>
      <c r="B8064" s="6" t="inlineStr">
        <is>
          <t>02/12</t>
        </is>
      </c>
      <c r="C8064" s="6" t="n">
        <v>20</v>
      </c>
      <c r="D8064" s="6" t="n">
        <v>0</v>
      </c>
      <c r="E8064" s="10">
        <f>IF(D8064=1, IF(OR(C8064&lt;10, C8064&gt;=15),1,0), IF(OR(C8064&lt;7, C8064&gt;=18),1,0))</f>
        <v/>
      </c>
      <c r="F8064" s="11" t="n">
        <v>3.337</v>
      </c>
      <c r="G8064" s="12">
        <f>0*8</f>
        <v/>
      </c>
      <c r="H8064" s="12">
        <f>F8064-G8064</f>
        <v/>
      </c>
      <c r="I8064" s="10">
        <f>IF(E8064=0,"Fora",IF(E8063=0,"Carg xar",IF(H8064&lt;0,IF(M8064&lt;0.9,"Carg FV","Stby"),IF(M8064&gt;P8064,"V2H",IF(M8064&lt;0.9,"Carg xar","Stby")))))</f>
        <v/>
      </c>
      <c r="J8064" s="12">
        <f>IF(OR(I8064="Carg FV",I8064="Carg xar"),MIN(IF(I8064="Carg FV",ABS(H8064),7.4),7.4,MAX(0,(0.9-M8064)*40)*0.95),0)</f>
        <v/>
      </c>
      <c r="K8064" s="12">
        <f>IF(I8064="V2H",MIN(MAX(0,H8064),7.4,MAX(0,(M8064-P8064)*40)*0.95),0)</f>
        <v/>
      </c>
      <c r="L8064" s="12">
        <f>IF(E8064=0,0,MAX(0,H8064-K8064))</f>
        <v/>
      </c>
      <c r="M8064" s="13">
        <f>M8063+J8063/40-IF(I8063="V2H",K8063/(0.95*40),0)-IF(E8064=0,IF(E8063=1,IF(D8064=1,30,40)*0.18/(2*40),0),0)-IF(E8064=1,IF(E8063=0,IF(D8064=1,30,40)*0.18/(2*40),0),0)</f>
        <v/>
      </c>
      <c r="N8064" s="14" t="n">
        <v>0.2</v>
      </c>
      <c r="O8064" s="15">
        <f>K8064*N8064</f>
        <v/>
      </c>
      <c r="P8064">
        <f>IF(E8064=0,0.3,IF(D8064=1,IF(C8064&gt;=Params!$B$13-3,IF(C8064&lt;Params!$B$13,Params!$B$20,0.3),0.3),IF(C8064&gt;=Params!$B$15-3,IF(C8064&lt;Params!$B$15,Params!$B$21,0.3),0.3)))</f>
        <v/>
      </c>
    </row>
    <row r="8065" ht="15" customHeight="1" s="1">
      <c r="A8065" s="9" t="n">
        <v>8062</v>
      </c>
      <c r="B8065" s="6" t="inlineStr">
        <is>
          <t>02/12</t>
        </is>
      </c>
      <c r="C8065" s="6" t="n">
        <v>21</v>
      </c>
      <c r="D8065" s="6" t="n">
        <v>0</v>
      </c>
      <c r="E8065" s="10">
        <f>IF(D8065=1, IF(OR(C8065&lt;10, C8065&gt;=15),1,0), IF(OR(C8065&lt;7, C8065&gt;=18),1,0))</f>
        <v/>
      </c>
      <c r="F8065" s="11" t="n">
        <v>3.022</v>
      </c>
      <c r="G8065" s="12">
        <f>0*8</f>
        <v/>
      </c>
      <c r="H8065" s="12">
        <f>F8065-G8065</f>
        <v/>
      </c>
      <c r="I8065" s="10">
        <f>IF(E8065=0,"Fora",IF(E8064=0,"Carg xar",IF(H8065&lt;0,IF(M8065&lt;0.9,"Carg FV","Stby"),IF(M8065&gt;P8065,"V2H",IF(M8065&lt;0.9,"Carg xar","Stby")))))</f>
        <v/>
      </c>
      <c r="J8065" s="12">
        <f>IF(OR(I8065="Carg FV",I8065="Carg xar"),MIN(IF(I8065="Carg FV",ABS(H8065),7.4),7.4,MAX(0,(0.9-M8065)*40)*0.95),0)</f>
        <v/>
      </c>
      <c r="K8065" s="12">
        <f>IF(I8065="V2H",MIN(MAX(0,H8065),7.4,MAX(0,(M8065-P8065)*40)*0.95),0)</f>
        <v/>
      </c>
      <c r="L8065" s="12">
        <f>IF(E8065=0,0,MAX(0,H8065-K8065))</f>
        <v/>
      </c>
      <c r="M8065" s="13">
        <f>M8064+J8064/40-IF(I8064="V2H",K8064/(0.95*40),0)-IF(E8065=0,IF(E8064=1,IF(D8065=1,30,40)*0.18/(2*40),0),0)-IF(E8065=1,IF(E8064=0,IF(D8065=1,30,40)*0.18/(2*40),0),0)</f>
        <v/>
      </c>
      <c r="N8065" s="14" t="n">
        <v>0.2</v>
      </c>
      <c r="O8065" s="15">
        <f>K8065*N8065</f>
        <v/>
      </c>
      <c r="P8065">
        <f>IF(E8065=0,0.3,IF(D8065=1,IF(C8065&gt;=Params!$B$13-3,IF(C8065&lt;Params!$B$13,Params!$B$20,0.3),0.3),IF(C8065&gt;=Params!$B$15-3,IF(C8065&lt;Params!$B$15,Params!$B$21,0.3),0.3)))</f>
        <v/>
      </c>
    </row>
    <row r="8066" ht="15" customHeight="1" s="1">
      <c r="A8066" s="9" t="n">
        <v>8063</v>
      </c>
      <c r="B8066" s="6" t="inlineStr">
        <is>
          <t>02/12</t>
        </is>
      </c>
      <c r="C8066" s="6" t="n">
        <v>22</v>
      </c>
      <c r="D8066" s="6" t="n">
        <v>0</v>
      </c>
      <c r="E8066" s="10">
        <f>IF(D8066=1, IF(OR(C8066&lt;10, C8066&gt;=15),1,0), IF(OR(C8066&lt;7, C8066&gt;=18),1,0))</f>
        <v/>
      </c>
      <c r="F8066" s="11" t="n">
        <v>2.492</v>
      </c>
      <c r="G8066" s="12">
        <f>0*8</f>
        <v/>
      </c>
      <c r="H8066" s="12">
        <f>F8066-G8066</f>
        <v/>
      </c>
      <c r="I8066" s="10">
        <f>IF(E8066=0,"Fora",IF(E8065=0,"Carg xar",IF(H8066&lt;0,IF(M8066&lt;0.9,"Carg FV","Stby"),IF(M8066&gt;P8066,"V2H",IF(M8066&lt;0.9,"Carg xar","Stby")))))</f>
        <v/>
      </c>
      <c r="J8066" s="12">
        <f>IF(OR(I8066="Carg FV",I8066="Carg xar"),MIN(IF(I8066="Carg FV",ABS(H8066),7.4),7.4,MAX(0,(0.9-M8066)*40)*0.95),0)</f>
        <v/>
      </c>
      <c r="K8066" s="12">
        <f>IF(I8066="V2H",MIN(MAX(0,H8066),7.4,MAX(0,(M8066-P8066)*40)*0.95),0)</f>
        <v/>
      </c>
      <c r="L8066" s="12">
        <f>IF(E8066=0,0,MAX(0,H8066-K8066))</f>
        <v/>
      </c>
      <c r="M8066" s="13">
        <f>M8065+J8065/40-IF(I8065="V2H",K8065/(0.95*40),0)-IF(E8066=0,IF(E8065=1,IF(D8066=1,30,40)*0.18/(2*40),0),0)-IF(E8066=1,IF(E8065=0,IF(D8066=1,30,40)*0.18/(2*40),0),0)</f>
        <v/>
      </c>
      <c r="N8066" s="14" t="n">
        <v>0.15</v>
      </c>
      <c r="O8066" s="15">
        <f>K8066*N8066</f>
        <v/>
      </c>
      <c r="P8066">
        <f>IF(E8066=0,0.3,IF(D8066=1,IF(C8066&gt;=Params!$B$13-3,IF(C8066&lt;Params!$B$13,Params!$B$20,0.3),0.3),IF(C8066&gt;=Params!$B$15-3,IF(C8066&lt;Params!$B$15,Params!$B$21,0.3),0.3)))</f>
        <v/>
      </c>
    </row>
    <row r="8067" ht="15" customHeight="1" s="1">
      <c r="A8067" s="9" t="n">
        <v>8064</v>
      </c>
      <c r="B8067" s="6" t="inlineStr">
        <is>
          <t>02/12</t>
        </is>
      </c>
      <c r="C8067" s="6" t="n">
        <v>23</v>
      </c>
      <c r="D8067" s="6" t="n">
        <v>0</v>
      </c>
      <c r="E8067" s="10">
        <f>IF(D8067=1, IF(OR(C8067&lt;10, C8067&gt;=15),1,0), IF(OR(C8067&lt;7, C8067&gt;=18),1,0))</f>
        <v/>
      </c>
      <c r="F8067" s="11" t="n">
        <v>2.529</v>
      </c>
      <c r="G8067" s="12">
        <f>0*8</f>
        <v/>
      </c>
      <c r="H8067" s="12">
        <f>F8067-G8067</f>
        <v/>
      </c>
      <c r="I8067" s="10">
        <f>IF(E8067=0,"Fora",IF(E8066=0,"Carg xar",IF(H8067&lt;0,IF(M8067&lt;0.9,"Carg FV","Stby"),IF(M8067&gt;P8067,"V2H",IF(M8067&lt;0.9,"Carg xar","Stby")))))</f>
        <v/>
      </c>
      <c r="J8067" s="12">
        <f>IF(OR(I8067="Carg FV",I8067="Carg xar"),MIN(IF(I8067="Carg FV",ABS(H8067),7.4),7.4,MAX(0,(0.9-M8067)*40)*0.95),0)</f>
        <v/>
      </c>
      <c r="K8067" s="12">
        <f>IF(I8067="V2H",MIN(MAX(0,H8067),7.4,MAX(0,(M8067-P8067)*40)*0.95),0)</f>
        <v/>
      </c>
      <c r="L8067" s="12">
        <f>IF(E8067=0,0,MAX(0,H8067-K8067))</f>
        <v/>
      </c>
      <c r="M8067" s="13">
        <f>M8066+J8066/40-IF(I8066="V2H",K8066/(0.95*40),0)-IF(E8067=0,IF(E8066=1,IF(D8067=1,30,40)*0.18/(2*40),0),0)-IF(E8067=1,IF(E8066=0,IF(D8067=1,30,40)*0.18/(2*40),0),0)</f>
        <v/>
      </c>
      <c r="N8067" s="14" t="n">
        <v>0.15</v>
      </c>
      <c r="O8067" s="15">
        <f>K8067*N8067</f>
        <v/>
      </c>
      <c r="P8067">
        <f>IF(E8067=0,0.3,IF(D8067=1,IF(C8067&gt;=Params!$B$13-3,IF(C8067&lt;Params!$B$13,Params!$B$20,0.3),0.3),IF(C8067&gt;=Params!$B$15-3,IF(C8067&lt;Params!$B$15,Params!$B$21,0.3),0.3)))</f>
        <v/>
      </c>
    </row>
    <row r="8068" ht="15" customHeight="1" s="1">
      <c r="A8068" s="9" t="n">
        <v>8065</v>
      </c>
      <c r="B8068" s="6" t="inlineStr">
        <is>
          <t>03/12</t>
        </is>
      </c>
      <c r="C8068" s="6" t="n">
        <v>0</v>
      </c>
      <c r="D8068" s="6" t="n">
        <v>0</v>
      </c>
      <c r="E8068" s="10">
        <f>IF(D8068=1, IF(OR(C8068&lt;10, C8068&gt;=15),1,0), IF(OR(C8068&lt;7, C8068&gt;=18),1,0))</f>
        <v/>
      </c>
      <c r="F8068" s="11" t="n">
        <v>2.465</v>
      </c>
      <c r="G8068" s="12">
        <f>0*8</f>
        <v/>
      </c>
      <c r="H8068" s="12">
        <f>F8068-G8068</f>
        <v/>
      </c>
      <c r="I8068" s="10">
        <f>IF(E8068=0,"Fora",IF(E8067=0,"Carg xar",IF(H8068&lt;0,IF(M8068&lt;0.9,"Carg FV","Stby"),IF(M8068&gt;P8068,"V2H",IF(M8068&lt;0.9,"Carg xar","Stby")))))</f>
        <v/>
      </c>
      <c r="J8068" s="12">
        <f>IF(OR(I8068="Carg FV",I8068="Carg xar"),MIN(IF(I8068="Carg FV",ABS(H8068),7.4),7.4,MAX(0,(0.9-M8068)*40)*0.95),0)</f>
        <v/>
      </c>
      <c r="K8068" s="12">
        <f>IF(I8068="V2H",MIN(MAX(0,H8068),7.4,MAX(0,(M8068-P8068)*40)*0.95),0)</f>
        <v/>
      </c>
      <c r="L8068" s="12">
        <f>IF(E8068=0,0,MAX(0,H8068-K8068))</f>
        <v/>
      </c>
      <c r="M8068" s="13">
        <f>M8067+J8067/40-IF(I8067="V2H",K8067/(0.95*40),0)-IF(E8068=0,IF(E8067=1,IF(D8068=1,30,40)*0.18/(2*40),0),0)-IF(E8068=1,IF(E8067=0,IF(D8068=1,30,40)*0.18/(2*40),0),0)</f>
        <v/>
      </c>
      <c r="N8068" s="14" t="n">
        <v>0.09</v>
      </c>
      <c r="O8068" s="15">
        <f>K8068*N8068</f>
        <v/>
      </c>
      <c r="P8068">
        <f>IF(E8068=0,0.3,IF(D8068=1,IF(C8068&gt;=Params!$B$13-3,IF(C8068&lt;Params!$B$13,Params!$B$20,0.3),0.3),IF(C8068&gt;=Params!$B$15-3,IF(C8068&lt;Params!$B$15,Params!$B$21,0.3),0.3)))</f>
        <v/>
      </c>
    </row>
    <row r="8069" ht="15" customHeight="1" s="1">
      <c r="A8069" s="9" t="n">
        <v>8066</v>
      </c>
      <c r="B8069" s="6" t="inlineStr">
        <is>
          <t>03/12</t>
        </is>
      </c>
      <c r="C8069" s="6" t="n">
        <v>1</v>
      </c>
      <c r="D8069" s="6" t="n">
        <v>0</v>
      </c>
      <c r="E8069" s="10">
        <f>IF(D8069=1, IF(OR(C8069&lt;10, C8069&gt;=15),1,0), IF(OR(C8069&lt;7, C8069&gt;=18),1,0))</f>
        <v/>
      </c>
      <c r="F8069" s="11" t="n">
        <v>3.102</v>
      </c>
      <c r="G8069" s="12">
        <f>0*8</f>
        <v/>
      </c>
      <c r="H8069" s="12">
        <f>F8069-G8069</f>
        <v/>
      </c>
      <c r="I8069" s="10">
        <f>IF(E8069=0,"Fora",IF(E8068=0,"Carg xar",IF(H8069&lt;0,IF(M8069&lt;0.9,"Carg FV","Stby"),IF(M8069&gt;P8069,"V2H",IF(M8069&lt;0.9,"Carg xar","Stby")))))</f>
        <v/>
      </c>
      <c r="J8069" s="12">
        <f>IF(OR(I8069="Carg FV",I8069="Carg xar"),MIN(IF(I8069="Carg FV",ABS(H8069),7.4),7.4,MAX(0,(0.9-M8069)*40)*0.95),0)</f>
        <v/>
      </c>
      <c r="K8069" s="12">
        <f>IF(I8069="V2H",MIN(MAX(0,H8069),7.4,MAX(0,(M8069-P8069)*40)*0.95),0)</f>
        <v/>
      </c>
      <c r="L8069" s="12">
        <f>IF(E8069=0,0,MAX(0,H8069-K8069))</f>
        <v/>
      </c>
      <c r="M8069" s="13">
        <f>M8068+J8068/40-IF(I8068="V2H",K8068/(0.95*40),0)-IF(E8069=0,IF(E8068=1,IF(D8069=1,30,40)*0.18/(2*40),0),0)-IF(E8069=1,IF(E8068=0,IF(D8069=1,30,40)*0.18/(2*40),0),0)</f>
        <v/>
      </c>
      <c r="N8069" s="14" t="n">
        <v>0.09</v>
      </c>
      <c r="O8069" s="15">
        <f>K8069*N8069</f>
        <v/>
      </c>
      <c r="P8069">
        <f>IF(E8069=0,0.3,IF(D8069=1,IF(C8069&gt;=Params!$B$13-3,IF(C8069&lt;Params!$B$13,Params!$B$20,0.3),0.3),IF(C8069&gt;=Params!$B$15-3,IF(C8069&lt;Params!$B$15,Params!$B$21,0.3),0.3)))</f>
        <v/>
      </c>
    </row>
    <row r="8070" ht="15" customHeight="1" s="1">
      <c r="A8070" s="9" t="n">
        <v>8067</v>
      </c>
      <c r="B8070" s="6" t="inlineStr">
        <is>
          <t>03/12</t>
        </is>
      </c>
      <c r="C8070" s="6" t="n">
        <v>2</v>
      </c>
      <c r="D8070" s="6" t="n">
        <v>0</v>
      </c>
      <c r="E8070" s="10">
        <f>IF(D8070=1, IF(OR(C8070&lt;10, C8070&gt;=15),1,0), IF(OR(C8070&lt;7, C8070&gt;=18),1,0))</f>
        <v/>
      </c>
      <c r="F8070" s="11" t="n">
        <v>2.714</v>
      </c>
      <c r="G8070" s="12">
        <f>0*8</f>
        <v/>
      </c>
      <c r="H8070" s="12">
        <f>F8070-G8070</f>
        <v/>
      </c>
      <c r="I8070" s="10">
        <f>IF(E8070=0,"Fora",IF(E8069=0,"Carg xar",IF(H8070&lt;0,IF(M8070&lt;0.9,"Carg FV","Stby"),IF(M8070&gt;P8070,"V2H",IF(M8070&lt;0.9,"Carg xar","Stby")))))</f>
        <v/>
      </c>
      <c r="J8070" s="12">
        <f>IF(OR(I8070="Carg FV",I8070="Carg xar"),MIN(IF(I8070="Carg FV",ABS(H8070),7.4),7.4,MAX(0,(0.9-M8070)*40)*0.95),0)</f>
        <v/>
      </c>
      <c r="K8070" s="12">
        <f>IF(I8070="V2H",MIN(MAX(0,H8070),7.4,MAX(0,(M8070-P8070)*40)*0.95),0)</f>
        <v/>
      </c>
      <c r="L8070" s="12">
        <f>IF(E8070=0,0,MAX(0,H8070-K8070))</f>
        <v/>
      </c>
      <c r="M8070" s="13">
        <f>M8069+J8069/40-IF(I8069="V2H",K8069/(0.95*40),0)-IF(E8070=0,IF(E8069=1,IF(D8070=1,30,40)*0.18/(2*40),0),0)-IF(E8070=1,IF(E8069=0,IF(D8070=1,30,40)*0.18/(2*40),0),0)</f>
        <v/>
      </c>
      <c r="N8070" s="14" t="n">
        <v>0.09</v>
      </c>
      <c r="O8070" s="15">
        <f>K8070*N8070</f>
        <v/>
      </c>
      <c r="P8070">
        <f>IF(E8070=0,0.3,IF(D8070=1,IF(C8070&gt;=Params!$B$13-3,IF(C8070&lt;Params!$B$13,Params!$B$20,0.3),0.3),IF(C8070&gt;=Params!$B$15-3,IF(C8070&lt;Params!$B$15,Params!$B$21,0.3),0.3)))</f>
        <v/>
      </c>
    </row>
    <row r="8071" ht="15" customHeight="1" s="1">
      <c r="A8071" s="9" t="n">
        <v>8068</v>
      </c>
      <c r="B8071" s="6" t="inlineStr">
        <is>
          <t>03/12</t>
        </is>
      </c>
      <c r="C8071" s="6" t="n">
        <v>3</v>
      </c>
      <c r="D8071" s="6" t="n">
        <v>0</v>
      </c>
      <c r="E8071" s="10">
        <f>IF(D8071=1, IF(OR(C8071&lt;10, C8071&gt;=15),1,0), IF(OR(C8071&lt;7, C8071&gt;=18),1,0))</f>
        <v/>
      </c>
      <c r="F8071" s="11" t="n">
        <v>3.119</v>
      </c>
      <c r="G8071" s="12">
        <f>0*8</f>
        <v/>
      </c>
      <c r="H8071" s="12">
        <f>F8071-G8071</f>
        <v/>
      </c>
      <c r="I8071" s="10">
        <f>IF(E8071=0,"Fora",IF(E8070=0,"Carg xar",IF(H8071&lt;0,IF(M8071&lt;0.9,"Carg FV","Stby"),IF(M8071&gt;P8071,"V2H",IF(M8071&lt;0.9,"Carg xar","Stby")))))</f>
        <v/>
      </c>
      <c r="J8071" s="12">
        <f>IF(OR(I8071="Carg FV",I8071="Carg xar"),MIN(IF(I8071="Carg FV",ABS(H8071),7.4),7.4,MAX(0,(0.9-M8071)*40)*0.95),0)</f>
        <v/>
      </c>
      <c r="K8071" s="12">
        <f>IF(I8071="V2H",MIN(MAX(0,H8071),7.4,MAX(0,(M8071-P8071)*40)*0.95),0)</f>
        <v/>
      </c>
      <c r="L8071" s="12">
        <f>IF(E8071=0,0,MAX(0,H8071-K8071))</f>
        <v/>
      </c>
      <c r="M8071" s="13">
        <f>M8070+J8070/40-IF(I8070="V2H",K8070/(0.95*40),0)-IF(E8071=0,IF(E8070=1,IF(D8071=1,30,40)*0.18/(2*40),0),0)-IF(E8071=1,IF(E8070=0,IF(D8071=1,30,40)*0.18/(2*40),0),0)</f>
        <v/>
      </c>
      <c r="N8071" s="14" t="n">
        <v>0.09</v>
      </c>
      <c r="O8071" s="15">
        <f>K8071*N8071</f>
        <v/>
      </c>
      <c r="P8071">
        <f>IF(E8071=0,0.3,IF(D8071=1,IF(C8071&gt;=Params!$B$13-3,IF(C8071&lt;Params!$B$13,Params!$B$20,0.3),0.3),IF(C8071&gt;=Params!$B$15-3,IF(C8071&lt;Params!$B$15,Params!$B$21,0.3),0.3)))</f>
        <v/>
      </c>
    </row>
    <row r="8072" ht="15" customHeight="1" s="1">
      <c r="A8072" s="9" t="n">
        <v>8069</v>
      </c>
      <c r="B8072" s="6" t="inlineStr">
        <is>
          <t>03/12</t>
        </is>
      </c>
      <c r="C8072" s="6" t="n">
        <v>4</v>
      </c>
      <c r="D8072" s="6" t="n">
        <v>0</v>
      </c>
      <c r="E8072" s="10">
        <f>IF(D8072=1, IF(OR(C8072&lt;10, C8072&gt;=15),1,0), IF(OR(C8072&lt;7, C8072&gt;=18),1,0))</f>
        <v/>
      </c>
      <c r="F8072" s="11" t="n">
        <v>2.2</v>
      </c>
      <c r="G8072" s="12">
        <f>0*8</f>
        <v/>
      </c>
      <c r="H8072" s="12">
        <f>F8072-G8072</f>
        <v/>
      </c>
      <c r="I8072" s="10">
        <f>IF(E8072=0,"Fora",IF(E8071=0,"Carg xar",IF(H8072&lt;0,IF(M8072&lt;0.9,"Carg FV","Stby"),IF(M8072&gt;P8072,"V2H",IF(M8072&lt;0.9,"Carg xar","Stby")))))</f>
        <v/>
      </c>
      <c r="J8072" s="12">
        <f>IF(OR(I8072="Carg FV",I8072="Carg xar"),MIN(IF(I8072="Carg FV",ABS(H8072),7.4),7.4,MAX(0,(0.9-M8072)*40)*0.95),0)</f>
        <v/>
      </c>
      <c r="K8072" s="12">
        <f>IF(I8072="V2H",MIN(MAX(0,H8072),7.4,MAX(0,(M8072-P8072)*40)*0.95),0)</f>
        <v/>
      </c>
      <c r="L8072" s="12">
        <f>IF(E8072=0,0,MAX(0,H8072-K8072))</f>
        <v/>
      </c>
      <c r="M8072" s="13">
        <f>M8071+J8071/40-IF(I8071="V2H",K8071/(0.95*40),0)-IF(E8072=0,IF(E8071=1,IF(D8072=1,30,40)*0.18/(2*40),0),0)-IF(E8072=1,IF(E8071=0,IF(D8072=1,30,40)*0.18/(2*40),0),0)</f>
        <v/>
      </c>
      <c r="N8072" s="14" t="n">
        <v>0.09</v>
      </c>
      <c r="O8072" s="15">
        <f>K8072*N8072</f>
        <v/>
      </c>
      <c r="P8072">
        <f>IF(E8072=0,0.3,IF(D8072=1,IF(C8072&gt;=Params!$B$13-3,IF(C8072&lt;Params!$B$13,Params!$B$20,0.3),0.3),IF(C8072&gt;=Params!$B$15-3,IF(C8072&lt;Params!$B$15,Params!$B$21,0.3),0.3)))</f>
        <v/>
      </c>
    </row>
    <row r="8073" ht="15" customHeight="1" s="1">
      <c r="A8073" s="9" t="n">
        <v>8070</v>
      </c>
      <c r="B8073" s="6" t="inlineStr">
        <is>
          <t>03/12</t>
        </is>
      </c>
      <c r="C8073" s="6" t="n">
        <v>5</v>
      </c>
      <c r="D8073" s="6" t="n">
        <v>0</v>
      </c>
      <c r="E8073" s="10">
        <f>IF(D8073=1, IF(OR(C8073&lt;10, C8073&gt;=15),1,0), IF(OR(C8073&lt;7, C8073&gt;=18),1,0))</f>
        <v/>
      </c>
      <c r="F8073" s="11" t="n">
        <v>1.131</v>
      </c>
      <c r="G8073" s="12">
        <f>0*8</f>
        <v/>
      </c>
      <c r="H8073" s="12">
        <f>F8073-G8073</f>
        <v/>
      </c>
      <c r="I8073" s="10">
        <f>IF(E8073=0,"Fora",IF(E8072=0,"Carg xar",IF(H8073&lt;0,IF(M8073&lt;0.9,"Carg FV","Stby"),IF(M8073&gt;P8073,"V2H",IF(M8073&lt;0.9,"Carg xar","Stby")))))</f>
        <v/>
      </c>
      <c r="J8073" s="12">
        <f>IF(OR(I8073="Carg FV",I8073="Carg xar"),MIN(IF(I8073="Carg FV",ABS(H8073),7.4),7.4,MAX(0,(0.9-M8073)*40)*0.95),0)</f>
        <v/>
      </c>
      <c r="K8073" s="12">
        <f>IF(I8073="V2H",MIN(MAX(0,H8073),7.4,MAX(0,(M8073-P8073)*40)*0.95),0)</f>
        <v/>
      </c>
      <c r="L8073" s="12">
        <f>IF(E8073=0,0,MAX(0,H8073-K8073))</f>
        <v/>
      </c>
      <c r="M8073" s="13">
        <f>M8072+J8072/40-IF(I8072="V2H",K8072/(0.95*40),0)-IF(E8073=0,IF(E8072=1,IF(D8073=1,30,40)*0.18/(2*40),0),0)-IF(E8073=1,IF(E8072=0,IF(D8073=1,30,40)*0.18/(2*40),0),0)</f>
        <v/>
      </c>
      <c r="N8073" s="14" t="n">
        <v>0.09</v>
      </c>
      <c r="O8073" s="15">
        <f>K8073*N8073</f>
        <v/>
      </c>
      <c r="P8073">
        <f>IF(E8073=0,0.3,IF(D8073=1,IF(C8073&gt;=Params!$B$13-3,IF(C8073&lt;Params!$B$13,Params!$B$20,0.3),0.3),IF(C8073&gt;=Params!$B$15-3,IF(C8073&lt;Params!$B$15,Params!$B$21,0.3),0.3)))</f>
        <v/>
      </c>
    </row>
    <row r="8074" ht="15" customHeight="1" s="1">
      <c r="A8074" s="9" t="n">
        <v>8071</v>
      </c>
      <c r="B8074" s="6" t="inlineStr">
        <is>
          <t>03/12</t>
        </is>
      </c>
      <c r="C8074" s="6" t="n">
        <v>6</v>
      </c>
      <c r="D8074" s="6" t="n">
        <v>0</v>
      </c>
      <c r="E8074" s="10">
        <f>IF(D8074=1, IF(OR(C8074&lt;10, C8074&gt;=15),1,0), IF(OR(C8074&lt;7, C8074&gt;=18),1,0))</f>
        <v/>
      </c>
      <c r="F8074" s="11" t="n">
        <v>2.548</v>
      </c>
      <c r="G8074" s="12">
        <f>0*8</f>
        <v/>
      </c>
      <c r="H8074" s="12">
        <f>F8074-G8074</f>
        <v/>
      </c>
      <c r="I8074" s="10">
        <f>IF(E8074=0,"Fora",IF(E8073=0,"Carg xar",IF(H8074&lt;0,IF(M8074&lt;0.9,"Carg FV","Stby"),IF(M8074&gt;P8074,"V2H",IF(M8074&lt;0.9,"Carg xar","Stby")))))</f>
        <v/>
      </c>
      <c r="J8074" s="12">
        <f>IF(OR(I8074="Carg FV",I8074="Carg xar"),MIN(IF(I8074="Carg FV",ABS(H8074),7.4),7.4,MAX(0,(0.9-M8074)*40)*0.95),0)</f>
        <v/>
      </c>
      <c r="K8074" s="12">
        <f>IF(I8074="V2H",MIN(MAX(0,H8074),7.4,MAX(0,(M8074-P8074)*40)*0.95),0)</f>
        <v/>
      </c>
      <c r="L8074" s="12">
        <f>IF(E8074=0,0,MAX(0,H8074-K8074))</f>
        <v/>
      </c>
      <c r="M8074" s="13">
        <f>M8073+J8073/40-IF(I8073="V2H",K8073/(0.95*40),0)-IF(E8074=0,IF(E8073=1,IF(D8074=1,30,40)*0.18/(2*40),0),0)-IF(E8074=1,IF(E8073=0,IF(D8074=1,30,40)*0.18/(2*40),0),0)</f>
        <v/>
      </c>
      <c r="N8074" s="14" t="n">
        <v>0.09</v>
      </c>
      <c r="O8074" s="15">
        <f>K8074*N8074</f>
        <v/>
      </c>
      <c r="P8074">
        <f>IF(E8074=0,0.3,IF(D8074=1,IF(C8074&gt;=Params!$B$13-3,IF(C8074&lt;Params!$B$13,Params!$B$20,0.3),0.3),IF(C8074&gt;=Params!$B$15-3,IF(C8074&lt;Params!$B$15,Params!$B$21,0.3),0.3)))</f>
        <v/>
      </c>
    </row>
    <row r="8075" ht="15" customHeight="1" s="1">
      <c r="A8075" s="9" t="n">
        <v>8072</v>
      </c>
      <c r="B8075" s="6" t="inlineStr">
        <is>
          <t>03/12</t>
        </is>
      </c>
      <c r="C8075" s="6" t="n">
        <v>7</v>
      </c>
      <c r="D8075" s="6" t="n">
        <v>0</v>
      </c>
      <c r="E8075" s="10">
        <f>IF(D8075=1, IF(OR(C8075&lt;10, C8075&gt;=15),1,0), IF(OR(C8075&lt;7, C8075&gt;=18),1,0))</f>
        <v/>
      </c>
      <c r="F8075" s="11" t="n">
        <v>2.392</v>
      </c>
      <c r="G8075" s="12">
        <f>0*8</f>
        <v/>
      </c>
      <c r="H8075" s="12">
        <f>F8075-G8075</f>
        <v/>
      </c>
      <c r="I8075" s="10">
        <f>IF(E8075=0,"Fora",IF(E8074=0,"Carg xar",IF(H8075&lt;0,IF(M8075&lt;0.9,"Carg FV","Stby"),IF(M8075&gt;P8075,"V2H",IF(M8075&lt;0.9,"Carg xar","Stby")))))</f>
        <v/>
      </c>
      <c r="J8075" s="12">
        <f>IF(OR(I8075="Carg FV",I8075="Carg xar"),MIN(IF(I8075="Carg FV",ABS(H8075),7.4),7.4,MAX(0,(0.9-M8075)*40)*0.95),0)</f>
        <v/>
      </c>
      <c r="K8075" s="12">
        <f>IF(I8075="V2H",MIN(MAX(0,H8075),7.4,MAX(0,(M8075-P8075)*40)*0.95),0)</f>
        <v/>
      </c>
      <c r="L8075" s="12">
        <f>IF(E8075=0,0,MAX(0,H8075-K8075))</f>
        <v/>
      </c>
      <c r="M8075" s="13">
        <f>M8074+J8074/40-IF(I8074="V2H",K8074/(0.95*40),0)-IF(E8075=0,IF(E8074=1,IF(D8075=1,30,40)*0.18/(2*40),0),0)-IF(E8075=1,IF(E8074=0,IF(D8075=1,30,40)*0.18/(2*40),0),0)</f>
        <v/>
      </c>
      <c r="N8075" s="14" t="n">
        <v>0.09</v>
      </c>
      <c r="O8075" s="15">
        <f>K8075*N8075</f>
        <v/>
      </c>
      <c r="P8075">
        <f>IF(E8075=0,0.3,IF(D8075=1,IF(C8075&gt;=Params!$B$13-3,IF(C8075&lt;Params!$B$13,Params!$B$20,0.3),0.3),IF(C8075&gt;=Params!$B$15-3,IF(C8075&lt;Params!$B$15,Params!$B$21,0.3),0.3)))</f>
        <v/>
      </c>
    </row>
    <row r="8076" ht="15" customHeight="1" s="1">
      <c r="A8076" s="9" t="n">
        <v>8073</v>
      </c>
      <c r="B8076" s="6" t="inlineStr">
        <is>
          <t>03/12</t>
        </is>
      </c>
      <c r="C8076" s="6" t="n">
        <v>8</v>
      </c>
      <c r="D8076" s="6" t="n">
        <v>0</v>
      </c>
      <c r="E8076" s="10">
        <f>IF(D8076=1, IF(OR(C8076&lt;10, C8076&gt;=15),1,0), IF(OR(C8076&lt;7, C8076&gt;=18),1,0))</f>
        <v/>
      </c>
      <c r="F8076" s="11" t="n">
        <v>1.628</v>
      </c>
      <c r="G8076" s="12">
        <f>0.04*8</f>
        <v/>
      </c>
      <c r="H8076" s="12">
        <f>F8076-G8076</f>
        <v/>
      </c>
      <c r="I8076" s="10">
        <f>IF(E8076=0,"Fora",IF(E8075=0,"Carg xar",IF(H8076&lt;0,IF(M8076&lt;0.9,"Carg FV","Stby"),IF(M8076&gt;P8076,"V2H",IF(M8076&lt;0.9,"Carg xar","Stby")))))</f>
        <v/>
      </c>
      <c r="J8076" s="12">
        <f>IF(OR(I8076="Carg FV",I8076="Carg xar"),MIN(IF(I8076="Carg FV",ABS(H8076),7.4),7.4,MAX(0,(0.9-M8076)*40)*0.95),0)</f>
        <v/>
      </c>
      <c r="K8076" s="12">
        <f>IF(I8076="V2H",MIN(MAX(0,H8076),7.4,MAX(0,(M8076-P8076)*40)*0.95),0)</f>
        <v/>
      </c>
      <c r="L8076" s="12">
        <f>IF(E8076=0,0,MAX(0,H8076-K8076))</f>
        <v/>
      </c>
      <c r="M8076" s="13">
        <f>M8075+J8075/40-IF(I8075="V2H",K8075/(0.95*40),0)-IF(E8076=0,IF(E8075=1,IF(D8076=1,30,40)*0.18/(2*40),0),0)-IF(E8076=1,IF(E8075=0,IF(D8076=1,30,40)*0.18/(2*40),0),0)</f>
        <v/>
      </c>
      <c r="N8076" s="14" t="n">
        <v>0.15</v>
      </c>
      <c r="O8076" s="15">
        <f>K8076*N8076</f>
        <v/>
      </c>
      <c r="P8076">
        <f>IF(E8076=0,0.3,IF(D8076=1,IF(C8076&gt;=Params!$B$13-3,IF(C8076&lt;Params!$B$13,Params!$B$20,0.3),0.3),IF(C8076&gt;=Params!$B$15-3,IF(C8076&lt;Params!$B$15,Params!$B$21,0.3),0.3)))</f>
        <v/>
      </c>
    </row>
    <row r="8077" ht="15" customHeight="1" s="1">
      <c r="A8077" s="9" t="n">
        <v>8074</v>
      </c>
      <c r="B8077" s="6" t="inlineStr">
        <is>
          <t>03/12</t>
        </is>
      </c>
      <c r="C8077" s="6" t="n">
        <v>9</v>
      </c>
      <c r="D8077" s="6" t="n">
        <v>0</v>
      </c>
      <c r="E8077" s="10">
        <f>IF(D8077=1, IF(OR(C8077&lt;10, C8077&gt;=15),1,0), IF(OR(C8077&lt;7, C8077&gt;=18),1,0))</f>
        <v/>
      </c>
      <c r="F8077" s="11" t="n">
        <v>0.533</v>
      </c>
      <c r="G8077" s="12">
        <f>0.15*8</f>
        <v/>
      </c>
      <c r="H8077" s="12">
        <f>F8077-G8077</f>
        <v/>
      </c>
      <c r="I8077" s="10">
        <f>IF(E8077=0,"Fora",IF(E8076=0,"Carg xar",IF(H8077&lt;0,IF(M8077&lt;0.9,"Carg FV","Stby"),IF(M8077&gt;P8077,"V2H",IF(M8077&lt;0.9,"Carg xar","Stby")))))</f>
        <v/>
      </c>
      <c r="J8077" s="12">
        <f>IF(OR(I8077="Carg FV",I8077="Carg xar"),MIN(IF(I8077="Carg FV",ABS(H8077),7.4),7.4,MAX(0,(0.9-M8077)*40)*0.95),0)</f>
        <v/>
      </c>
      <c r="K8077" s="12">
        <f>IF(I8077="V2H",MIN(MAX(0,H8077),7.4,MAX(0,(M8077-P8077)*40)*0.95),0)</f>
        <v/>
      </c>
      <c r="L8077" s="12">
        <f>IF(E8077=0,0,MAX(0,H8077-K8077))</f>
        <v/>
      </c>
      <c r="M8077" s="13">
        <f>M8076+J8076/40-IF(I8076="V2H",K8076/(0.95*40),0)-IF(E8077=0,IF(E8076=1,IF(D8077=1,30,40)*0.18/(2*40),0),0)-IF(E8077=1,IF(E8076=0,IF(D8077=1,30,40)*0.18/(2*40),0),0)</f>
        <v/>
      </c>
      <c r="N8077" s="14" t="n">
        <v>0.15</v>
      </c>
      <c r="O8077" s="15">
        <f>K8077*N8077</f>
        <v/>
      </c>
      <c r="P8077">
        <f>IF(E8077=0,0.3,IF(D8077=1,IF(C8077&gt;=Params!$B$13-3,IF(C8077&lt;Params!$B$13,Params!$B$20,0.3),0.3),IF(C8077&gt;=Params!$B$15-3,IF(C8077&lt;Params!$B$15,Params!$B$21,0.3),0.3)))</f>
        <v/>
      </c>
    </row>
    <row r="8078" ht="15" customHeight="1" s="1">
      <c r="A8078" s="9" t="n">
        <v>8075</v>
      </c>
      <c r="B8078" s="6" t="inlineStr">
        <is>
          <t>03/12</t>
        </is>
      </c>
      <c r="C8078" s="6" t="n">
        <v>10</v>
      </c>
      <c r="D8078" s="6" t="n">
        <v>0</v>
      </c>
      <c r="E8078" s="10">
        <f>IF(D8078=1, IF(OR(C8078&lt;10, C8078&gt;=15),1,0), IF(OR(C8078&lt;7, C8078&gt;=18),1,0))</f>
        <v/>
      </c>
      <c r="F8078" s="11" t="n">
        <v>0</v>
      </c>
      <c r="G8078" s="12">
        <f>0.32*8</f>
        <v/>
      </c>
      <c r="H8078" s="12">
        <f>F8078-G8078</f>
        <v/>
      </c>
      <c r="I8078" s="10">
        <f>IF(E8078=0,"Fora",IF(E8077=0,"Carg xar",IF(H8078&lt;0,IF(M8078&lt;0.9,"Carg FV","Stby"),IF(M8078&gt;P8078,"V2H",IF(M8078&lt;0.9,"Carg xar","Stby")))))</f>
        <v/>
      </c>
      <c r="J8078" s="12">
        <f>IF(OR(I8078="Carg FV",I8078="Carg xar"),MIN(IF(I8078="Carg FV",ABS(H8078),7.4),7.4,MAX(0,(0.9-M8078)*40)*0.95),0)</f>
        <v/>
      </c>
      <c r="K8078" s="12">
        <f>IF(I8078="V2H",MIN(MAX(0,H8078),7.4,MAX(0,(M8078-P8078)*40)*0.95),0)</f>
        <v/>
      </c>
      <c r="L8078" s="12">
        <f>IF(E8078=0,0,MAX(0,H8078-K8078))</f>
        <v/>
      </c>
      <c r="M8078" s="13">
        <f>M8077+J8077/40-IF(I8077="V2H",K8077/(0.95*40),0)-IF(E8078=0,IF(E8077=1,IF(D8078=1,30,40)*0.18/(2*40),0),0)-IF(E8078=1,IF(E8077=0,IF(D8078=1,30,40)*0.18/(2*40),0),0)</f>
        <v/>
      </c>
      <c r="N8078" s="14" t="n">
        <v>0.2</v>
      </c>
      <c r="O8078" s="15">
        <f>K8078*N8078</f>
        <v/>
      </c>
      <c r="P8078">
        <f>IF(E8078=0,0.3,IF(D8078=1,IF(C8078&gt;=Params!$B$13-3,IF(C8078&lt;Params!$B$13,Params!$B$20,0.3),0.3),IF(C8078&gt;=Params!$B$15-3,IF(C8078&lt;Params!$B$15,Params!$B$21,0.3),0.3)))</f>
        <v/>
      </c>
    </row>
    <row r="8079" ht="15" customHeight="1" s="1">
      <c r="A8079" s="9" t="n">
        <v>8076</v>
      </c>
      <c r="B8079" s="6" t="inlineStr">
        <is>
          <t>03/12</t>
        </is>
      </c>
      <c r="C8079" s="6" t="n">
        <v>11</v>
      </c>
      <c r="D8079" s="6" t="n">
        <v>0</v>
      </c>
      <c r="E8079" s="10">
        <f>IF(D8079=1, IF(OR(C8079&lt;10, C8079&gt;=15),1,0), IF(OR(C8079&lt;7, C8079&gt;=18),1,0))</f>
        <v/>
      </c>
      <c r="F8079" s="11" t="n">
        <v>0</v>
      </c>
      <c r="G8079" s="12">
        <f>0.45*8</f>
        <v/>
      </c>
      <c r="H8079" s="12">
        <f>F8079-G8079</f>
        <v/>
      </c>
      <c r="I8079" s="10">
        <f>IF(E8079=0,"Fora",IF(E8078=0,"Carg xar",IF(H8079&lt;0,IF(M8079&lt;0.9,"Carg FV","Stby"),IF(M8079&gt;P8079,"V2H",IF(M8079&lt;0.9,"Carg xar","Stby")))))</f>
        <v/>
      </c>
      <c r="J8079" s="12">
        <f>IF(OR(I8079="Carg FV",I8079="Carg xar"),MIN(IF(I8079="Carg FV",ABS(H8079),7.4),7.4,MAX(0,(0.9-M8079)*40)*0.95),0)</f>
        <v/>
      </c>
      <c r="K8079" s="12">
        <f>IF(I8079="V2H",MIN(MAX(0,H8079),7.4,MAX(0,(M8079-P8079)*40)*0.95),0)</f>
        <v/>
      </c>
      <c r="L8079" s="12">
        <f>IF(E8079=0,0,MAX(0,H8079-K8079))</f>
        <v/>
      </c>
      <c r="M8079" s="13">
        <f>M8078+J8078/40-IF(I8078="V2H",K8078/(0.95*40),0)-IF(E8079=0,IF(E8078=1,IF(D8079=1,30,40)*0.18/(2*40),0),0)-IF(E8079=1,IF(E8078=0,IF(D8079=1,30,40)*0.18/(2*40),0),0)</f>
        <v/>
      </c>
      <c r="N8079" s="14" t="n">
        <v>0.2</v>
      </c>
      <c r="O8079" s="15">
        <f>K8079*N8079</f>
        <v/>
      </c>
      <c r="P8079">
        <f>IF(E8079=0,0.3,IF(D8079=1,IF(C8079&gt;=Params!$B$13-3,IF(C8079&lt;Params!$B$13,Params!$B$20,0.3),0.3),IF(C8079&gt;=Params!$B$15-3,IF(C8079&lt;Params!$B$15,Params!$B$21,0.3),0.3)))</f>
        <v/>
      </c>
    </row>
    <row r="8080" ht="15" customHeight="1" s="1">
      <c r="A8080" s="9" t="n">
        <v>8077</v>
      </c>
      <c r="B8080" s="6" t="inlineStr">
        <is>
          <t>03/12</t>
        </is>
      </c>
      <c r="C8080" s="6" t="n">
        <v>12</v>
      </c>
      <c r="D8080" s="6" t="n">
        <v>0</v>
      </c>
      <c r="E8080" s="10">
        <f>IF(D8080=1, IF(OR(C8080&lt;10, C8080&gt;=15),1,0), IF(OR(C8080&lt;7, C8080&gt;=18),1,0))</f>
        <v/>
      </c>
      <c r="F8080" s="11" t="n">
        <v>0</v>
      </c>
      <c r="G8080" s="12">
        <f>0.52*8</f>
        <v/>
      </c>
      <c r="H8080" s="12">
        <f>F8080-G8080</f>
        <v/>
      </c>
      <c r="I8080" s="10">
        <f>IF(E8080=0,"Fora",IF(E8079=0,"Carg xar",IF(H8080&lt;0,IF(M8080&lt;0.9,"Carg FV","Stby"),IF(M8080&gt;P8080,"V2H",IF(M8080&lt;0.9,"Carg xar","Stby")))))</f>
        <v/>
      </c>
      <c r="J8080" s="12">
        <f>IF(OR(I8080="Carg FV",I8080="Carg xar"),MIN(IF(I8080="Carg FV",ABS(H8080),7.4),7.4,MAX(0,(0.9-M8080)*40)*0.95),0)</f>
        <v/>
      </c>
      <c r="K8080" s="12">
        <f>IF(I8080="V2H",MIN(MAX(0,H8080),7.4,MAX(0,(M8080-P8080)*40)*0.95),0)</f>
        <v/>
      </c>
      <c r="L8080" s="12">
        <f>IF(E8080=0,0,MAX(0,H8080-K8080))</f>
        <v/>
      </c>
      <c r="M8080" s="13">
        <f>M8079+J8079/40-IF(I8079="V2H",K8079/(0.95*40),0)-IF(E8080=0,IF(E8079=1,IF(D8080=1,30,40)*0.18/(2*40),0),0)-IF(E8080=1,IF(E8079=0,IF(D8080=1,30,40)*0.18/(2*40),0),0)</f>
        <v/>
      </c>
      <c r="N8080" s="14" t="n">
        <v>0.2</v>
      </c>
      <c r="O8080" s="15">
        <f>K8080*N8080</f>
        <v/>
      </c>
      <c r="P8080">
        <f>IF(E8080=0,0.3,IF(D8080=1,IF(C8080&gt;=Params!$B$13-3,IF(C8080&lt;Params!$B$13,Params!$B$20,0.3),0.3),IF(C8080&gt;=Params!$B$15-3,IF(C8080&lt;Params!$B$15,Params!$B$21,0.3),0.3)))</f>
        <v/>
      </c>
    </row>
    <row r="8081" ht="15" customHeight="1" s="1">
      <c r="A8081" s="9" t="n">
        <v>8078</v>
      </c>
      <c r="B8081" s="6" t="inlineStr">
        <is>
          <t>03/12</t>
        </is>
      </c>
      <c r="C8081" s="6" t="n">
        <v>13</v>
      </c>
      <c r="D8081" s="6" t="n">
        <v>0</v>
      </c>
      <c r="E8081" s="10">
        <f>IF(D8081=1, IF(OR(C8081&lt;10, C8081&gt;=15),1,0), IF(OR(C8081&lt;7, C8081&gt;=18),1,0))</f>
        <v/>
      </c>
      <c r="F8081" s="11" t="n">
        <v>0</v>
      </c>
      <c r="G8081" s="12">
        <f>0.48*8</f>
        <v/>
      </c>
      <c r="H8081" s="12">
        <f>F8081-G8081</f>
        <v/>
      </c>
      <c r="I8081" s="10">
        <f>IF(E8081=0,"Fora",IF(E8080=0,"Carg xar",IF(H8081&lt;0,IF(M8081&lt;0.9,"Carg FV","Stby"),IF(M8081&gt;P8081,"V2H",IF(M8081&lt;0.9,"Carg xar","Stby")))))</f>
        <v/>
      </c>
      <c r="J8081" s="12">
        <f>IF(OR(I8081="Carg FV",I8081="Carg xar"),MIN(IF(I8081="Carg FV",ABS(H8081),7.4),7.4,MAX(0,(0.9-M8081)*40)*0.95),0)</f>
        <v/>
      </c>
      <c r="K8081" s="12">
        <f>IF(I8081="V2H",MIN(MAX(0,H8081),7.4,MAX(0,(M8081-P8081)*40)*0.95),0)</f>
        <v/>
      </c>
      <c r="L8081" s="12">
        <f>IF(E8081=0,0,MAX(0,H8081-K8081))</f>
        <v/>
      </c>
      <c r="M8081" s="13">
        <f>M8080+J8080/40-IF(I8080="V2H",K8080/(0.95*40),0)-IF(E8081=0,IF(E8080=1,IF(D8081=1,30,40)*0.18/(2*40),0),0)-IF(E8081=1,IF(E8080=0,IF(D8081=1,30,40)*0.18/(2*40),0),0)</f>
        <v/>
      </c>
      <c r="N8081" s="14" t="n">
        <v>0.2</v>
      </c>
      <c r="O8081" s="15">
        <f>K8081*N8081</f>
        <v/>
      </c>
      <c r="P8081">
        <f>IF(E8081=0,0.3,IF(D8081=1,IF(C8081&gt;=Params!$B$13-3,IF(C8081&lt;Params!$B$13,Params!$B$20,0.3),0.3),IF(C8081&gt;=Params!$B$15-3,IF(C8081&lt;Params!$B$15,Params!$B$21,0.3),0.3)))</f>
        <v/>
      </c>
    </row>
    <row r="8082" ht="15" customHeight="1" s="1">
      <c r="A8082" s="9" t="n">
        <v>8079</v>
      </c>
      <c r="B8082" s="6" t="inlineStr">
        <is>
          <t>03/12</t>
        </is>
      </c>
      <c r="C8082" s="6" t="n">
        <v>14</v>
      </c>
      <c r="D8082" s="6" t="n">
        <v>0</v>
      </c>
      <c r="E8082" s="10">
        <f>IF(D8082=1, IF(OR(C8082&lt;10, C8082&gt;=15),1,0), IF(OR(C8082&lt;7, C8082&gt;=18),1,0))</f>
        <v/>
      </c>
      <c r="F8082" s="11" t="n">
        <v>0</v>
      </c>
      <c r="G8082" s="12">
        <f>0.35*8</f>
        <v/>
      </c>
      <c r="H8082" s="12">
        <f>F8082-G8082</f>
        <v/>
      </c>
      <c r="I8082" s="10">
        <f>IF(E8082=0,"Fora",IF(E8081=0,"Carg xar",IF(H8082&lt;0,IF(M8082&lt;0.9,"Carg FV","Stby"),IF(M8082&gt;P8082,"V2H",IF(M8082&lt;0.9,"Carg xar","Stby")))))</f>
        <v/>
      </c>
      <c r="J8082" s="12">
        <f>IF(OR(I8082="Carg FV",I8082="Carg xar"),MIN(IF(I8082="Carg FV",ABS(H8082),7.4),7.4,MAX(0,(0.9-M8082)*40)*0.95),0)</f>
        <v/>
      </c>
      <c r="K8082" s="12">
        <f>IF(I8082="V2H",MIN(MAX(0,H8082),7.4,MAX(0,(M8082-P8082)*40)*0.95),0)</f>
        <v/>
      </c>
      <c r="L8082" s="12">
        <f>IF(E8082=0,0,MAX(0,H8082-K8082))</f>
        <v/>
      </c>
      <c r="M8082" s="13">
        <f>M8081+J8081/40-IF(I8081="V2H",K8081/(0.95*40),0)-IF(E8082=0,IF(E8081=1,IF(D8082=1,30,40)*0.18/(2*40),0),0)-IF(E8082=1,IF(E8081=0,IF(D8082=1,30,40)*0.18/(2*40),0),0)</f>
        <v/>
      </c>
      <c r="N8082" s="14" t="n">
        <v>0.15</v>
      </c>
      <c r="O8082" s="15">
        <f>K8082*N8082</f>
        <v/>
      </c>
      <c r="P8082">
        <f>IF(E8082=0,0.3,IF(D8082=1,IF(C8082&gt;=Params!$B$13-3,IF(C8082&lt;Params!$B$13,Params!$B$20,0.3),0.3),IF(C8082&gt;=Params!$B$15-3,IF(C8082&lt;Params!$B$15,Params!$B$21,0.3),0.3)))</f>
        <v/>
      </c>
    </row>
    <row r="8083" ht="15" customHeight="1" s="1">
      <c r="A8083" s="9" t="n">
        <v>8080</v>
      </c>
      <c r="B8083" s="6" t="inlineStr">
        <is>
          <t>03/12</t>
        </is>
      </c>
      <c r="C8083" s="6" t="n">
        <v>15</v>
      </c>
      <c r="D8083" s="6" t="n">
        <v>0</v>
      </c>
      <c r="E8083" s="10">
        <f>IF(D8083=1, IF(OR(C8083&lt;10, C8083&gt;=15),1,0), IF(OR(C8083&lt;7, C8083&gt;=18),1,0))</f>
        <v/>
      </c>
      <c r="F8083" s="11" t="n">
        <v>0</v>
      </c>
      <c r="G8083" s="12">
        <f>0.18*8</f>
        <v/>
      </c>
      <c r="H8083" s="12">
        <f>F8083-G8083</f>
        <v/>
      </c>
      <c r="I8083" s="10">
        <f>IF(E8083=0,"Fora",IF(E8082=0,"Carg xar",IF(H8083&lt;0,IF(M8083&lt;0.9,"Carg FV","Stby"),IF(M8083&gt;P8083,"V2H",IF(M8083&lt;0.9,"Carg xar","Stby")))))</f>
        <v/>
      </c>
      <c r="J8083" s="12">
        <f>IF(OR(I8083="Carg FV",I8083="Carg xar"),MIN(IF(I8083="Carg FV",ABS(H8083),7.4),7.4,MAX(0,(0.9-M8083)*40)*0.95),0)</f>
        <v/>
      </c>
      <c r="K8083" s="12">
        <f>IF(I8083="V2H",MIN(MAX(0,H8083),7.4,MAX(0,(M8083-P8083)*40)*0.95),0)</f>
        <v/>
      </c>
      <c r="L8083" s="12">
        <f>IF(E8083=0,0,MAX(0,H8083-K8083))</f>
        <v/>
      </c>
      <c r="M8083" s="13">
        <f>M8082+J8082/40-IF(I8082="V2H",K8082/(0.95*40),0)-IF(E8083=0,IF(E8082=1,IF(D8083=1,30,40)*0.18/(2*40),0),0)-IF(E8083=1,IF(E8082=0,IF(D8083=1,30,40)*0.18/(2*40),0),0)</f>
        <v/>
      </c>
      <c r="N8083" s="14" t="n">
        <v>0.15</v>
      </c>
      <c r="O8083" s="15">
        <f>K8083*N8083</f>
        <v/>
      </c>
      <c r="P8083">
        <f>IF(E8083=0,0.3,IF(D8083=1,IF(C8083&gt;=Params!$B$13-3,IF(C8083&lt;Params!$B$13,Params!$B$20,0.3),0.3),IF(C8083&gt;=Params!$B$15-3,IF(C8083&lt;Params!$B$15,Params!$B$21,0.3),0.3)))</f>
        <v/>
      </c>
    </row>
    <row r="8084" ht="15" customHeight="1" s="1">
      <c r="A8084" s="9" t="n">
        <v>8081</v>
      </c>
      <c r="B8084" s="6" t="inlineStr">
        <is>
          <t>03/12</t>
        </is>
      </c>
      <c r="C8084" s="6" t="n">
        <v>16</v>
      </c>
      <c r="D8084" s="6" t="n">
        <v>0</v>
      </c>
      <c r="E8084" s="10">
        <f>IF(D8084=1, IF(OR(C8084&lt;10, C8084&gt;=15),1,0), IF(OR(C8084&lt;7, C8084&gt;=18),1,0))</f>
        <v/>
      </c>
      <c r="F8084" s="11" t="n">
        <v>2.973</v>
      </c>
      <c r="G8084" s="12">
        <f>0.04*8</f>
        <v/>
      </c>
      <c r="H8084" s="12">
        <f>F8084-G8084</f>
        <v/>
      </c>
      <c r="I8084" s="10">
        <f>IF(E8084=0,"Fora",IF(E8083=0,"Carg xar",IF(H8084&lt;0,IF(M8084&lt;0.9,"Carg FV","Stby"),IF(M8084&gt;P8084,"V2H",IF(M8084&lt;0.9,"Carg xar","Stby")))))</f>
        <v/>
      </c>
      <c r="J8084" s="12">
        <f>IF(OR(I8084="Carg FV",I8084="Carg xar"),MIN(IF(I8084="Carg FV",ABS(H8084),7.4),7.4,MAX(0,(0.9-M8084)*40)*0.95),0)</f>
        <v/>
      </c>
      <c r="K8084" s="12">
        <f>IF(I8084="V2H",MIN(MAX(0,H8084),7.4,MAX(0,(M8084-P8084)*40)*0.95),0)</f>
        <v/>
      </c>
      <c r="L8084" s="12">
        <f>IF(E8084=0,0,MAX(0,H8084-K8084))</f>
        <v/>
      </c>
      <c r="M8084" s="13">
        <f>M8083+J8083/40-IF(I8083="V2H",K8083/(0.95*40),0)-IF(E8084=0,IF(E8083=1,IF(D8084=1,30,40)*0.18/(2*40),0),0)-IF(E8084=1,IF(E8083=0,IF(D8084=1,30,40)*0.18/(2*40),0),0)</f>
        <v/>
      </c>
      <c r="N8084" s="14" t="n">
        <v>0.15</v>
      </c>
      <c r="O8084" s="15">
        <f>K8084*N8084</f>
        <v/>
      </c>
      <c r="P8084">
        <f>IF(E8084=0,0.3,IF(D8084=1,IF(C8084&gt;=Params!$B$13-3,IF(C8084&lt;Params!$B$13,Params!$B$20,0.3),0.3),IF(C8084&gt;=Params!$B$15-3,IF(C8084&lt;Params!$B$15,Params!$B$21,0.3),0.3)))</f>
        <v/>
      </c>
    </row>
    <row r="8085" ht="15" customHeight="1" s="1">
      <c r="A8085" s="9" t="n">
        <v>8082</v>
      </c>
      <c r="B8085" s="6" t="inlineStr">
        <is>
          <t>03/12</t>
        </is>
      </c>
      <c r="C8085" s="6" t="n">
        <v>17</v>
      </c>
      <c r="D8085" s="6" t="n">
        <v>0</v>
      </c>
      <c r="E8085" s="10">
        <f>IF(D8085=1, IF(OR(C8085&lt;10, C8085&gt;=15),1,0), IF(OR(C8085&lt;7, C8085&gt;=18),1,0))</f>
        <v/>
      </c>
      <c r="F8085" s="11" t="n">
        <v>2.359</v>
      </c>
      <c r="G8085" s="12">
        <f>0*8</f>
        <v/>
      </c>
      <c r="H8085" s="12">
        <f>F8085-G8085</f>
        <v/>
      </c>
      <c r="I8085" s="10">
        <f>IF(E8085=0,"Fora",IF(E8084=0,"Carg xar",IF(H8085&lt;0,IF(M8085&lt;0.9,"Carg FV","Stby"),IF(M8085&gt;P8085,"V2H",IF(M8085&lt;0.9,"Carg xar","Stby")))))</f>
        <v/>
      </c>
      <c r="J8085" s="12">
        <f>IF(OR(I8085="Carg FV",I8085="Carg xar"),MIN(IF(I8085="Carg FV",ABS(H8085),7.4),7.4,MAX(0,(0.9-M8085)*40)*0.95),0)</f>
        <v/>
      </c>
      <c r="K8085" s="12">
        <f>IF(I8085="V2H",MIN(MAX(0,H8085),7.4,MAX(0,(M8085-P8085)*40)*0.95),0)</f>
        <v/>
      </c>
      <c r="L8085" s="12">
        <f>IF(E8085=0,0,MAX(0,H8085-K8085))</f>
        <v/>
      </c>
      <c r="M8085" s="13">
        <f>M8084+J8084/40-IF(I8084="V2H",K8084/(0.95*40),0)-IF(E8085=0,IF(E8084=1,IF(D8085=1,30,40)*0.18/(2*40),0),0)-IF(E8085=1,IF(E8084=0,IF(D8085=1,30,40)*0.18/(2*40),0),0)</f>
        <v/>
      </c>
      <c r="N8085" s="14" t="n">
        <v>0.15</v>
      </c>
      <c r="O8085" s="15">
        <f>K8085*N8085</f>
        <v/>
      </c>
      <c r="P8085">
        <f>IF(E8085=0,0.3,IF(D8085=1,IF(C8085&gt;=Params!$B$13-3,IF(C8085&lt;Params!$B$13,Params!$B$20,0.3),0.3),IF(C8085&gt;=Params!$B$15-3,IF(C8085&lt;Params!$B$15,Params!$B$21,0.3),0.3)))</f>
        <v/>
      </c>
    </row>
    <row r="8086" ht="15" customHeight="1" s="1">
      <c r="A8086" s="9" t="n">
        <v>8083</v>
      </c>
      <c r="B8086" s="6" t="inlineStr">
        <is>
          <t>03/12</t>
        </is>
      </c>
      <c r="C8086" s="6" t="n">
        <v>18</v>
      </c>
      <c r="D8086" s="6" t="n">
        <v>0</v>
      </c>
      <c r="E8086" s="10">
        <f>IF(D8086=1, IF(OR(C8086&lt;10, C8086&gt;=15),1,0), IF(OR(C8086&lt;7, C8086&gt;=18),1,0))</f>
        <v/>
      </c>
      <c r="F8086" s="11" t="n">
        <v>3.259</v>
      </c>
      <c r="G8086" s="12">
        <f>0*8</f>
        <v/>
      </c>
      <c r="H8086" s="12">
        <f>F8086-G8086</f>
        <v/>
      </c>
      <c r="I8086" s="10">
        <f>IF(E8086=0,"Fora",IF(E8085=0,"Carg xar",IF(H8086&lt;0,IF(M8086&lt;0.9,"Carg FV","Stby"),IF(M8086&gt;P8086,"V2H",IF(M8086&lt;0.9,"Carg xar","Stby")))))</f>
        <v/>
      </c>
      <c r="J8086" s="12">
        <f>IF(OR(I8086="Carg FV",I8086="Carg xar"),MIN(IF(I8086="Carg FV",ABS(H8086),7.4),7.4,MAX(0,(0.9-M8086)*40)*0.95),0)</f>
        <v/>
      </c>
      <c r="K8086" s="12">
        <f>IF(I8086="V2H",MIN(MAX(0,H8086),7.4,MAX(0,(M8086-P8086)*40)*0.95),0)</f>
        <v/>
      </c>
      <c r="L8086" s="12">
        <f>IF(E8086=0,0,MAX(0,H8086-K8086))</f>
        <v/>
      </c>
      <c r="M8086" s="13">
        <f>M8085+J8085/40-IF(I8085="V2H",K8085/(0.95*40),0)-IF(E8086=0,IF(E8085=1,IF(D8086=1,30,40)*0.18/(2*40),0),0)-IF(E8086=1,IF(E8085=0,IF(D8086=1,30,40)*0.18/(2*40),0),0)</f>
        <v/>
      </c>
      <c r="N8086" s="14" t="n">
        <v>0.2</v>
      </c>
      <c r="O8086" s="15">
        <f>K8086*N8086</f>
        <v/>
      </c>
      <c r="P8086">
        <f>IF(E8086=0,0.3,IF(D8086=1,IF(C8086&gt;=Params!$B$13-3,IF(C8086&lt;Params!$B$13,Params!$B$20,0.3),0.3),IF(C8086&gt;=Params!$B$15-3,IF(C8086&lt;Params!$B$15,Params!$B$21,0.3),0.3)))</f>
        <v/>
      </c>
    </row>
    <row r="8087" ht="15" customHeight="1" s="1">
      <c r="A8087" s="9" t="n">
        <v>8084</v>
      </c>
      <c r="B8087" s="6" t="inlineStr">
        <is>
          <t>03/12</t>
        </is>
      </c>
      <c r="C8087" s="6" t="n">
        <v>19</v>
      </c>
      <c r="D8087" s="6" t="n">
        <v>0</v>
      </c>
      <c r="E8087" s="10">
        <f>IF(D8087=1, IF(OR(C8087&lt;10, C8087&gt;=15),1,0), IF(OR(C8087&lt;7, C8087&gt;=18),1,0))</f>
        <v/>
      </c>
      <c r="F8087" s="11" t="n">
        <v>3.061</v>
      </c>
      <c r="G8087" s="12">
        <f>0*8</f>
        <v/>
      </c>
      <c r="H8087" s="12">
        <f>F8087-G8087</f>
        <v/>
      </c>
      <c r="I8087" s="10">
        <f>IF(E8087=0,"Fora",IF(E8086=0,"Carg xar",IF(H8087&lt;0,IF(M8087&lt;0.9,"Carg FV","Stby"),IF(M8087&gt;P8087,"V2H",IF(M8087&lt;0.9,"Carg xar","Stby")))))</f>
        <v/>
      </c>
      <c r="J8087" s="12">
        <f>IF(OR(I8087="Carg FV",I8087="Carg xar"),MIN(IF(I8087="Carg FV",ABS(H8087),7.4),7.4,MAX(0,(0.9-M8087)*40)*0.95),0)</f>
        <v/>
      </c>
      <c r="K8087" s="12">
        <f>IF(I8087="V2H",MIN(MAX(0,H8087),7.4,MAX(0,(M8087-P8087)*40)*0.95),0)</f>
        <v/>
      </c>
      <c r="L8087" s="12">
        <f>IF(E8087=0,0,MAX(0,H8087-K8087))</f>
        <v/>
      </c>
      <c r="M8087" s="13">
        <f>M8086+J8086/40-IF(I8086="V2H",K8086/(0.95*40),0)-IF(E8087=0,IF(E8086=1,IF(D8087=1,30,40)*0.18/(2*40),0),0)-IF(E8087=1,IF(E8086=0,IF(D8087=1,30,40)*0.18/(2*40),0),0)</f>
        <v/>
      </c>
      <c r="N8087" s="14" t="n">
        <v>0.2</v>
      </c>
      <c r="O8087" s="15">
        <f>K8087*N8087</f>
        <v/>
      </c>
      <c r="P8087">
        <f>IF(E8087=0,0.3,IF(D8087=1,IF(C8087&gt;=Params!$B$13-3,IF(C8087&lt;Params!$B$13,Params!$B$20,0.3),0.3),IF(C8087&gt;=Params!$B$15-3,IF(C8087&lt;Params!$B$15,Params!$B$21,0.3),0.3)))</f>
        <v/>
      </c>
    </row>
    <row r="8088" ht="15" customHeight="1" s="1">
      <c r="A8088" s="9" t="n">
        <v>8085</v>
      </c>
      <c r="B8088" s="6" t="inlineStr">
        <is>
          <t>03/12</t>
        </is>
      </c>
      <c r="C8088" s="6" t="n">
        <v>20</v>
      </c>
      <c r="D8088" s="6" t="n">
        <v>0</v>
      </c>
      <c r="E8088" s="10">
        <f>IF(D8088=1, IF(OR(C8088&lt;10, C8088&gt;=15),1,0), IF(OR(C8088&lt;7, C8088&gt;=18),1,0))</f>
        <v/>
      </c>
      <c r="F8088" s="11" t="n">
        <v>4.08</v>
      </c>
      <c r="G8088" s="12">
        <f>0*8</f>
        <v/>
      </c>
      <c r="H8088" s="12">
        <f>F8088-G8088</f>
        <v/>
      </c>
      <c r="I8088" s="10">
        <f>IF(E8088=0,"Fora",IF(E8087=0,"Carg xar",IF(H8088&lt;0,IF(M8088&lt;0.9,"Carg FV","Stby"),IF(M8088&gt;P8088,"V2H",IF(M8088&lt;0.9,"Carg xar","Stby")))))</f>
        <v/>
      </c>
      <c r="J8088" s="12">
        <f>IF(OR(I8088="Carg FV",I8088="Carg xar"),MIN(IF(I8088="Carg FV",ABS(H8088),7.4),7.4,MAX(0,(0.9-M8088)*40)*0.95),0)</f>
        <v/>
      </c>
      <c r="K8088" s="12">
        <f>IF(I8088="V2H",MIN(MAX(0,H8088),7.4,MAX(0,(M8088-P8088)*40)*0.95),0)</f>
        <v/>
      </c>
      <c r="L8088" s="12">
        <f>IF(E8088=0,0,MAX(0,H8088-K8088))</f>
        <v/>
      </c>
      <c r="M8088" s="13">
        <f>M8087+J8087/40-IF(I8087="V2H",K8087/(0.95*40),0)-IF(E8088=0,IF(E8087=1,IF(D8088=1,30,40)*0.18/(2*40),0),0)-IF(E8088=1,IF(E8087=0,IF(D8088=1,30,40)*0.18/(2*40),0),0)</f>
        <v/>
      </c>
      <c r="N8088" s="14" t="n">
        <v>0.2</v>
      </c>
      <c r="O8088" s="15">
        <f>K8088*N8088</f>
        <v/>
      </c>
      <c r="P8088">
        <f>IF(E8088=0,0.3,IF(D8088=1,IF(C8088&gt;=Params!$B$13-3,IF(C8088&lt;Params!$B$13,Params!$B$20,0.3),0.3),IF(C8088&gt;=Params!$B$15-3,IF(C8088&lt;Params!$B$15,Params!$B$21,0.3),0.3)))</f>
        <v/>
      </c>
    </row>
    <row r="8089" ht="15" customHeight="1" s="1">
      <c r="A8089" s="9" t="n">
        <v>8086</v>
      </c>
      <c r="B8089" s="6" t="inlineStr">
        <is>
          <t>03/12</t>
        </is>
      </c>
      <c r="C8089" s="6" t="n">
        <v>21</v>
      </c>
      <c r="D8089" s="6" t="n">
        <v>0</v>
      </c>
      <c r="E8089" s="10">
        <f>IF(D8089=1, IF(OR(C8089&lt;10, C8089&gt;=15),1,0), IF(OR(C8089&lt;7, C8089&gt;=18),1,0))</f>
        <v/>
      </c>
      <c r="F8089" s="11" t="n">
        <v>3.535</v>
      </c>
      <c r="G8089" s="12">
        <f>0*8</f>
        <v/>
      </c>
      <c r="H8089" s="12">
        <f>F8089-G8089</f>
        <v/>
      </c>
      <c r="I8089" s="10">
        <f>IF(E8089=0,"Fora",IF(E8088=0,"Carg xar",IF(H8089&lt;0,IF(M8089&lt;0.9,"Carg FV","Stby"),IF(M8089&gt;P8089,"V2H",IF(M8089&lt;0.9,"Carg xar","Stby")))))</f>
        <v/>
      </c>
      <c r="J8089" s="12">
        <f>IF(OR(I8089="Carg FV",I8089="Carg xar"),MIN(IF(I8089="Carg FV",ABS(H8089),7.4),7.4,MAX(0,(0.9-M8089)*40)*0.95),0)</f>
        <v/>
      </c>
      <c r="K8089" s="12">
        <f>IF(I8089="V2H",MIN(MAX(0,H8089),7.4,MAX(0,(M8089-P8089)*40)*0.95),0)</f>
        <v/>
      </c>
      <c r="L8089" s="12">
        <f>IF(E8089=0,0,MAX(0,H8089-K8089))</f>
        <v/>
      </c>
      <c r="M8089" s="13">
        <f>M8088+J8088/40-IF(I8088="V2H",K8088/(0.95*40),0)-IF(E8089=0,IF(E8088=1,IF(D8089=1,30,40)*0.18/(2*40),0),0)-IF(E8089=1,IF(E8088=0,IF(D8089=1,30,40)*0.18/(2*40),0),0)</f>
        <v/>
      </c>
      <c r="N8089" s="14" t="n">
        <v>0.2</v>
      </c>
      <c r="O8089" s="15">
        <f>K8089*N8089</f>
        <v/>
      </c>
      <c r="P8089">
        <f>IF(E8089=0,0.3,IF(D8089=1,IF(C8089&gt;=Params!$B$13-3,IF(C8089&lt;Params!$B$13,Params!$B$20,0.3),0.3),IF(C8089&gt;=Params!$B$15-3,IF(C8089&lt;Params!$B$15,Params!$B$21,0.3),0.3)))</f>
        <v/>
      </c>
    </row>
    <row r="8090" ht="15" customHeight="1" s="1">
      <c r="A8090" s="9" t="n">
        <v>8087</v>
      </c>
      <c r="B8090" s="6" t="inlineStr">
        <is>
          <t>03/12</t>
        </is>
      </c>
      <c r="C8090" s="6" t="n">
        <v>22</v>
      </c>
      <c r="D8090" s="6" t="n">
        <v>0</v>
      </c>
      <c r="E8090" s="10">
        <f>IF(D8090=1, IF(OR(C8090&lt;10, C8090&gt;=15),1,0), IF(OR(C8090&lt;7, C8090&gt;=18),1,0))</f>
        <v/>
      </c>
      <c r="F8090" s="11" t="n">
        <v>4.229</v>
      </c>
      <c r="G8090" s="12">
        <f>0*8</f>
        <v/>
      </c>
      <c r="H8090" s="12">
        <f>F8090-G8090</f>
        <v/>
      </c>
      <c r="I8090" s="10">
        <f>IF(E8090=0,"Fora",IF(E8089=0,"Carg xar",IF(H8090&lt;0,IF(M8090&lt;0.9,"Carg FV","Stby"),IF(M8090&gt;P8090,"V2H",IF(M8090&lt;0.9,"Carg xar","Stby")))))</f>
        <v/>
      </c>
      <c r="J8090" s="12">
        <f>IF(OR(I8090="Carg FV",I8090="Carg xar"),MIN(IF(I8090="Carg FV",ABS(H8090),7.4),7.4,MAX(0,(0.9-M8090)*40)*0.95),0)</f>
        <v/>
      </c>
      <c r="K8090" s="12">
        <f>IF(I8090="V2H",MIN(MAX(0,H8090),7.4,MAX(0,(M8090-P8090)*40)*0.95),0)</f>
        <v/>
      </c>
      <c r="L8090" s="12">
        <f>IF(E8090=0,0,MAX(0,H8090-K8090))</f>
        <v/>
      </c>
      <c r="M8090" s="13">
        <f>M8089+J8089/40-IF(I8089="V2H",K8089/(0.95*40),0)-IF(E8090=0,IF(E8089=1,IF(D8090=1,30,40)*0.18/(2*40),0),0)-IF(E8090=1,IF(E8089=0,IF(D8090=1,30,40)*0.18/(2*40),0),0)</f>
        <v/>
      </c>
      <c r="N8090" s="14" t="n">
        <v>0.15</v>
      </c>
      <c r="O8090" s="15">
        <f>K8090*N8090</f>
        <v/>
      </c>
      <c r="P8090">
        <f>IF(E8090=0,0.3,IF(D8090=1,IF(C8090&gt;=Params!$B$13-3,IF(C8090&lt;Params!$B$13,Params!$B$20,0.3),0.3),IF(C8090&gt;=Params!$B$15-3,IF(C8090&lt;Params!$B$15,Params!$B$21,0.3),0.3)))</f>
        <v/>
      </c>
    </row>
    <row r="8091" ht="15" customHeight="1" s="1">
      <c r="A8091" s="9" t="n">
        <v>8088</v>
      </c>
      <c r="B8091" s="6" t="inlineStr">
        <is>
          <t>03/12</t>
        </is>
      </c>
      <c r="C8091" s="6" t="n">
        <v>23</v>
      </c>
      <c r="D8091" s="6" t="n">
        <v>0</v>
      </c>
      <c r="E8091" s="10">
        <f>IF(D8091=1, IF(OR(C8091&lt;10, C8091&gt;=15),1,0), IF(OR(C8091&lt;7, C8091&gt;=18),1,0))</f>
        <v/>
      </c>
      <c r="F8091" s="11" t="n">
        <v>3.69</v>
      </c>
      <c r="G8091" s="12">
        <f>0*8</f>
        <v/>
      </c>
      <c r="H8091" s="12">
        <f>F8091-G8091</f>
        <v/>
      </c>
      <c r="I8091" s="10">
        <f>IF(E8091=0,"Fora",IF(E8090=0,"Carg xar",IF(H8091&lt;0,IF(M8091&lt;0.9,"Carg FV","Stby"),IF(M8091&gt;P8091,"V2H",IF(M8091&lt;0.9,"Carg xar","Stby")))))</f>
        <v/>
      </c>
      <c r="J8091" s="12">
        <f>IF(OR(I8091="Carg FV",I8091="Carg xar"),MIN(IF(I8091="Carg FV",ABS(H8091),7.4),7.4,MAX(0,(0.9-M8091)*40)*0.95),0)</f>
        <v/>
      </c>
      <c r="K8091" s="12">
        <f>IF(I8091="V2H",MIN(MAX(0,H8091),7.4,MAX(0,(M8091-P8091)*40)*0.95),0)</f>
        <v/>
      </c>
      <c r="L8091" s="12">
        <f>IF(E8091=0,0,MAX(0,H8091-K8091))</f>
        <v/>
      </c>
      <c r="M8091" s="13">
        <f>M8090+J8090/40-IF(I8090="V2H",K8090/(0.95*40),0)-IF(E8091=0,IF(E8090=1,IF(D8091=1,30,40)*0.18/(2*40),0),0)-IF(E8091=1,IF(E8090=0,IF(D8091=1,30,40)*0.18/(2*40),0),0)</f>
        <v/>
      </c>
      <c r="N8091" s="14" t="n">
        <v>0.15</v>
      </c>
      <c r="O8091" s="15">
        <f>K8091*N8091</f>
        <v/>
      </c>
      <c r="P8091">
        <f>IF(E8091=0,0.3,IF(D8091=1,IF(C8091&gt;=Params!$B$13-3,IF(C8091&lt;Params!$B$13,Params!$B$20,0.3),0.3),IF(C8091&gt;=Params!$B$15-3,IF(C8091&lt;Params!$B$15,Params!$B$21,0.3),0.3)))</f>
        <v/>
      </c>
    </row>
    <row r="8092" ht="15" customHeight="1" s="1">
      <c r="A8092" s="9" t="n">
        <v>8089</v>
      </c>
      <c r="B8092" s="6" t="inlineStr">
        <is>
          <t>04/12</t>
        </is>
      </c>
      <c r="C8092" s="6" t="n">
        <v>0</v>
      </c>
      <c r="D8092" s="6" t="n">
        <v>0</v>
      </c>
      <c r="E8092" s="10">
        <f>IF(D8092=1, IF(OR(C8092&lt;10, C8092&gt;=15),1,0), IF(OR(C8092&lt;7, C8092&gt;=18),1,0))</f>
        <v/>
      </c>
      <c r="F8092" s="11" t="n">
        <v>3.29</v>
      </c>
      <c r="G8092" s="12">
        <f>0*8</f>
        <v/>
      </c>
      <c r="H8092" s="12">
        <f>F8092-G8092</f>
        <v/>
      </c>
      <c r="I8092" s="10">
        <f>IF(E8092=0,"Fora",IF(E8091=0,"Carg xar",IF(H8092&lt;0,IF(M8092&lt;0.9,"Carg FV","Stby"),IF(M8092&gt;P8092,"V2H",IF(M8092&lt;0.9,"Carg xar","Stby")))))</f>
        <v/>
      </c>
      <c r="J8092" s="12">
        <f>IF(OR(I8092="Carg FV",I8092="Carg xar"),MIN(IF(I8092="Carg FV",ABS(H8092),7.4),7.4,MAX(0,(0.9-M8092)*40)*0.95),0)</f>
        <v/>
      </c>
      <c r="K8092" s="12">
        <f>IF(I8092="V2H",MIN(MAX(0,H8092),7.4,MAX(0,(M8092-P8092)*40)*0.95),0)</f>
        <v/>
      </c>
      <c r="L8092" s="12">
        <f>IF(E8092=0,0,MAX(0,H8092-K8092))</f>
        <v/>
      </c>
      <c r="M8092" s="13">
        <f>M8091+J8091/40-IF(I8091="V2H",K8091/(0.95*40),0)-IF(E8092=0,IF(E8091=1,IF(D8092=1,30,40)*0.18/(2*40),0),0)-IF(E8092=1,IF(E8091=0,IF(D8092=1,30,40)*0.18/(2*40),0),0)</f>
        <v/>
      </c>
      <c r="N8092" s="14" t="n">
        <v>0.09</v>
      </c>
      <c r="O8092" s="15">
        <f>K8092*N8092</f>
        <v/>
      </c>
      <c r="P8092">
        <f>IF(E8092=0,0.3,IF(D8092=1,IF(C8092&gt;=Params!$B$13-3,IF(C8092&lt;Params!$B$13,Params!$B$20,0.3),0.3),IF(C8092&gt;=Params!$B$15-3,IF(C8092&lt;Params!$B$15,Params!$B$21,0.3),0.3)))</f>
        <v/>
      </c>
    </row>
    <row r="8093" ht="15" customHeight="1" s="1">
      <c r="A8093" s="9" t="n">
        <v>8090</v>
      </c>
      <c r="B8093" s="6" t="inlineStr">
        <is>
          <t>04/12</t>
        </is>
      </c>
      <c r="C8093" s="6" t="n">
        <v>1</v>
      </c>
      <c r="D8093" s="6" t="n">
        <v>0</v>
      </c>
      <c r="E8093" s="10">
        <f>IF(D8093=1, IF(OR(C8093&lt;10, C8093&gt;=15),1,0), IF(OR(C8093&lt;7, C8093&gt;=18),1,0))</f>
        <v/>
      </c>
      <c r="F8093" s="11" t="n">
        <v>3.603</v>
      </c>
      <c r="G8093" s="12">
        <f>0*8</f>
        <v/>
      </c>
      <c r="H8093" s="12">
        <f>F8093-G8093</f>
        <v/>
      </c>
      <c r="I8093" s="10">
        <f>IF(E8093=0,"Fora",IF(E8092=0,"Carg xar",IF(H8093&lt;0,IF(M8093&lt;0.9,"Carg FV","Stby"),IF(M8093&gt;P8093,"V2H",IF(M8093&lt;0.9,"Carg xar","Stby")))))</f>
        <v/>
      </c>
      <c r="J8093" s="12">
        <f>IF(OR(I8093="Carg FV",I8093="Carg xar"),MIN(IF(I8093="Carg FV",ABS(H8093),7.4),7.4,MAX(0,(0.9-M8093)*40)*0.95),0)</f>
        <v/>
      </c>
      <c r="K8093" s="12">
        <f>IF(I8093="V2H",MIN(MAX(0,H8093),7.4,MAX(0,(M8093-P8093)*40)*0.95),0)</f>
        <v/>
      </c>
      <c r="L8093" s="12">
        <f>IF(E8093=0,0,MAX(0,H8093-K8093))</f>
        <v/>
      </c>
      <c r="M8093" s="13">
        <f>M8092+J8092/40-IF(I8092="V2H",K8092/(0.95*40),0)-IF(E8093=0,IF(E8092=1,IF(D8093=1,30,40)*0.18/(2*40),0),0)-IF(E8093=1,IF(E8092=0,IF(D8093=1,30,40)*0.18/(2*40),0),0)</f>
        <v/>
      </c>
      <c r="N8093" s="14" t="n">
        <v>0.09</v>
      </c>
      <c r="O8093" s="15">
        <f>K8093*N8093</f>
        <v/>
      </c>
      <c r="P8093">
        <f>IF(E8093=0,0.3,IF(D8093=1,IF(C8093&gt;=Params!$B$13-3,IF(C8093&lt;Params!$B$13,Params!$B$20,0.3),0.3),IF(C8093&gt;=Params!$B$15-3,IF(C8093&lt;Params!$B$15,Params!$B$21,0.3),0.3)))</f>
        <v/>
      </c>
    </row>
    <row r="8094" ht="15" customHeight="1" s="1">
      <c r="A8094" s="9" t="n">
        <v>8091</v>
      </c>
      <c r="B8094" s="6" t="inlineStr">
        <is>
          <t>04/12</t>
        </is>
      </c>
      <c r="C8094" s="6" t="n">
        <v>2</v>
      </c>
      <c r="D8094" s="6" t="n">
        <v>0</v>
      </c>
      <c r="E8094" s="10">
        <f>IF(D8094=1, IF(OR(C8094&lt;10, C8094&gt;=15),1,0), IF(OR(C8094&lt;7, C8094&gt;=18),1,0))</f>
        <v/>
      </c>
      <c r="F8094" s="11" t="n">
        <v>3.859</v>
      </c>
      <c r="G8094" s="12">
        <f>0*8</f>
        <v/>
      </c>
      <c r="H8094" s="12">
        <f>F8094-G8094</f>
        <v/>
      </c>
      <c r="I8094" s="10">
        <f>IF(E8094=0,"Fora",IF(E8093=0,"Carg xar",IF(H8094&lt;0,IF(M8094&lt;0.9,"Carg FV","Stby"),IF(M8094&gt;P8094,"V2H",IF(M8094&lt;0.9,"Carg xar","Stby")))))</f>
        <v/>
      </c>
      <c r="J8094" s="12">
        <f>IF(OR(I8094="Carg FV",I8094="Carg xar"),MIN(IF(I8094="Carg FV",ABS(H8094),7.4),7.4,MAX(0,(0.9-M8094)*40)*0.95),0)</f>
        <v/>
      </c>
      <c r="K8094" s="12">
        <f>IF(I8094="V2H",MIN(MAX(0,H8094),7.4,MAX(0,(M8094-P8094)*40)*0.95),0)</f>
        <v/>
      </c>
      <c r="L8094" s="12">
        <f>IF(E8094=0,0,MAX(0,H8094-K8094))</f>
        <v/>
      </c>
      <c r="M8094" s="13">
        <f>M8093+J8093/40-IF(I8093="V2H",K8093/(0.95*40),0)-IF(E8094=0,IF(E8093=1,IF(D8094=1,30,40)*0.18/(2*40),0),0)-IF(E8094=1,IF(E8093=0,IF(D8094=1,30,40)*0.18/(2*40),0),0)</f>
        <v/>
      </c>
      <c r="N8094" s="14" t="n">
        <v>0.09</v>
      </c>
      <c r="O8094" s="15">
        <f>K8094*N8094</f>
        <v/>
      </c>
      <c r="P8094">
        <f>IF(E8094=0,0.3,IF(D8094=1,IF(C8094&gt;=Params!$B$13-3,IF(C8094&lt;Params!$B$13,Params!$B$20,0.3),0.3),IF(C8094&gt;=Params!$B$15-3,IF(C8094&lt;Params!$B$15,Params!$B$21,0.3),0.3)))</f>
        <v/>
      </c>
    </row>
    <row r="8095" ht="15" customHeight="1" s="1">
      <c r="A8095" s="9" t="n">
        <v>8092</v>
      </c>
      <c r="B8095" s="6" t="inlineStr">
        <is>
          <t>04/12</t>
        </is>
      </c>
      <c r="C8095" s="6" t="n">
        <v>3</v>
      </c>
      <c r="D8095" s="6" t="n">
        <v>0</v>
      </c>
      <c r="E8095" s="10">
        <f>IF(D8095=1, IF(OR(C8095&lt;10, C8095&gt;=15),1,0), IF(OR(C8095&lt;7, C8095&gt;=18),1,0))</f>
        <v/>
      </c>
      <c r="F8095" s="11" t="n">
        <v>2.043</v>
      </c>
      <c r="G8095" s="12">
        <f>0*8</f>
        <v/>
      </c>
      <c r="H8095" s="12">
        <f>F8095-G8095</f>
        <v/>
      </c>
      <c r="I8095" s="10">
        <f>IF(E8095=0,"Fora",IF(E8094=0,"Carg xar",IF(H8095&lt;0,IF(M8095&lt;0.9,"Carg FV","Stby"),IF(M8095&gt;P8095,"V2H",IF(M8095&lt;0.9,"Carg xar","Stby")))))</f>
        <v/>
      </c>
      <c r="J8095" s="12">
        <f>IF(OR(I8095="Carg FV",I8095="Carg xar"),MIN(IF(I8095="Carg FV",ABS(H8095),7.4),7.4,MAX(0,(0.9-M8095)*40)*0.95),0)</f>
        <v/>
      </c>
      <c r="K8095" s="12">
        <f>IF(I8095="V2H",MIN(MAX(0,H8095),7.4,MAX(0,(M8095-P8095)*40)*0.95),0)</f>
        <v/>
      </c>
      <c r="L8095" s="12">
        <f>IF(E8095=0,0,MAX(0,H8095-K8095))</f>
        <v/>
      </c>
      <c r="M8095" s="13">
        <f>M8094+J8094/40-IF(I8094="V2H",K8094/(0.95*40),0)-IF(E8095=0,IF(E8094=1,IF(D8095=1,30,40)*0.18/(2*40),0),0)-IF(E8095=1,IF(E8094=0,IF(D8095=1,30,40)*0.18/(2*40),0),0)</f>
        <v/>
      </c>
      <c r="N8095" s="14" t="n">
        <v>0.09</v>
      </c>
      <c r="O8095" s="15">
        <f>K8095*N8095</f>
        <v/>
      </c>
      <c r="P8095">
        <f>IF(E8095=0,0.3,IF(D8095=1,IF(C8095&gt;=Params!$B$13-3,IF(C8095&lt;Params!$B$13,Params!$B$20,0.3),0.3),IF(C8095&gt;=Params!$B$15-3,IF(C8095&lt;Params!$B$15,Params!$B$21,0.3),0.3)))</f>
        <v/>
      </c>
    </row>
    <row r="8096" ht="15" customHeight="1" s="1">
      <c r="A8096" s="9" t="n">
        <v>8093</v>
      </c>
      <c r="B8096" s="6" t="inlineStr">
        <is>
          <t>04/12</t>
        </is>
      </c>
      <c r="C8096" s="6" t="n">
        <v>4</v>
      </c>
      <c r="D8096" s="6" t="n">
        <v>0</v>
      </c>
      <c r="E8096" s="10">
        <f>IF(D8096=1, IF(OR(C8096&lt;10, C8096&gt;=15),1,0), IF(OR(C8096&lt;7, C8096&gt;=18),1,0))</f>
        <v/>
      </c>
      <c r="F8096" s="11" t="n">
        <v>2</v>
      </c>
      <c r="G8096" s="12">
        <f>0*8</f>
        <v/>
      </c>
      <c r="H8096" s="12">
        <f>F8096-G8096</f>
        <v/>
      </c>
      <c r="I8096" s="10">
        <f>IF(E8096=0,"Fora",IF(E8095=0,"Carg xar",IF(H8096&lt;0,IF(M8096&lt;0.9,"Carg FV","Stby"),IF(M8096&gt;P8096,"V2H",IF(M8096&lt;0.9,"Carg xar","Stby")))))</f>
        <v/>
      </c>
      <c r="J8096" s="12">
        <f>IF(OR(I8096="Carg FV",I8096="Carg xar"),MIN(IF(I8096="Carg FV",ABS(H8096),7.4),7.4,MAX(0,(0.9-M8096)*40)*0.95),0)</f>
        <v/>
      </c>
      <c r="K8096" s="12">
        <f>IF(I8096="V2H",MIN(MAX(0,H8096),7.4,MAX(0,(M8096-P8096)*40)*0.95),0)</f>
        <v/>
      </c>
      <c r="L8096" s="12">
        <f>IF(E8096=0,0,MAX(0,H8096-K8096))</f>
        <v/>
      </c>
      <c r="M8096" s="13">
        <f>M8095+J8095/40-IF(I8095="V2H",K8095/(0.95*40),0)-IF(E8096=0,IF(E8095=1,IF(D8096=1,30,40)*0.18/(2*40),0),0)-IF(E8096=1,IF(E8095=0,IF(D8096=1,30,40)*0.18/(2*40),0),0)</f>
        <v/>
      </c>
      <c r="N8096" s="14" t="n">
        <v>0.09</v>
      </c>
      <c r="O8096" s="15">
        <f>K8096*N8096</f>
        <v/>
      </c>
      <c r="P8096">
        <f>IF(E8096=0,0.3,IF(D8096=1,IF(C8096&gt;=Params!$B$13-3,IF(C8096&lt;Params!$B$13,Params!$B$20,0.3),0.3),IF(C8096&gt;=Params!$B$15-3,IF(C8096&lt;Params!$B$15,Params!$B$21,0.3),0.3)))</f>
        <v/>
      </c>
    </row>
    <row r="8097" ht="15" customHeight="1" s="1">
      <c r="A8097" s="9" t="n">
        <v>8094</v>
      </c>
      <c r="B8097" s="6" t="inlineStr">
        <is>
          <t>04/12</t>
        </is>
      </c>
      <c r="C8097" s="6" t="n">
        <v>5</v>
      </c>
      <c r="D8097" s="6" t="n">
        <v>0</v>
      </c>
      <c r="E8097" s="10">
        <f>IF(D8097=1, IF(OR(C8097&lt;10, C8097&gt;=15),1,0), IF(OR(C8097&lt;7, C8097&gt;=18),1,0))</f>
        <v/>
      </c>
      <c r="F8097" s="11" t="n">
        <v>2.541</v>
      </c>
      <c r="G8097" s="12">
        <f>0*8</f>
        <v/>
      </c>
      <c r="H8097" s="12">
        <f>F8097-G8097</f>
        <v/>
      </c>
      <c r="I8097" s="10">
        <f>IF(E8097=0,"Fora",IF(E8096=0,"Carg xar",IF(H8097&lt;0,IF(M8097&lt;0.9,"Carg FV","Stby"),IF(M8097&gt;P8097,"V2H",IF(M8097&lt;0.9,"Carg xar","Stby")))))</f>
        <v/>
      </c>
      <c r="J8097" s="12">
        <f>IF(OR(I8097="Carg FV",I8097="Carg xar"),MIN(IF(I8097="Carg FV",ABS(H8097),7.4),7.4,MAX(0,(0.9-M8097)*40)*0.95),0)</f>
        <v/>
      </c>
      <c r="K8097" s="12">
        <f>IF(I8097="V2H",MIN(MAX(0,H8097),7.4,MAX(0,(M8097-P8097)*40)*0.95),0)</f>
        <v/>
      </c>
      <c r="L8097" s="12">
        <f>IF(E8097=0,0,MAX(0,H8097-K8097))</f>
        <v/>
      </c>
      <c r="M8097" s="13">
        <f>M8096+J8096/40-IF(I8096="V2H",K8096/(0.95*40),0)-IF(E8097=0,IF(E8096=1,IF(D8097=1,30,40)*0.18/(2*40),0),0)-IF(E8097=1,IF(E8096=0,IF(D8097=1,30,40)*0.18/(2*40),0),0)</f>
        <v/>
      </c>
      <c r="N8097" s="14" t="n">
        <v>0.09</v>
      </c>
      <c r="O8097" s="15">
        <f>K8097*N8097</f>
        <v/>
      </c>
      <c r="P8097">
        <f>IF(E8097=0,0.3,IF(D8097=1,IF(C8097&gt;=Params!$B$13-3,IF(C8097&lt;Params!$B$13,Params!$B$20,0.3),0.3),IF(C8097&gt;=Params!$B$15-3,IF(C8097&lt;Params!$B$15,Params!$B$21,0.3),0.3)))</f>
        <v/>
      </c>
    </row>
    <row r="8098" ht="15" customHeight="1" s="1">
      <c r="A8098" s="9" t="n">
        <v>8095</v>
      </c>
      <c r="B8098" s="6" t="inlineStr">
        <is>
          <t>04/12</t>
        </is>
      </c>
      <c r="C8098" s="6" t="n">
        <v>6</v>
      </c>
      <c r="D8098" s="6" t="n">
        <v>0</v>
      </c>
      <c r="E8098" s="10">
        <f>IF(D8098=1, IF(OR(C8098&lt;10, C8098&gt;=15),1,0), IF(OR(C8098&lt;7, C8098&gt;=18),1,0))</f>
        <v/>
      </c>
      <c r="F8098" s="11" t="n">
        <v>3.21</v>
      </c>
      <c r="G8098" s="12">
        <f>0*8</f>
        <v/>
      </c>
      <c r="H8098" s="12">
        <f>F8098-G8098</f>
        <v/>
      </c>
      <c r="I8098" s="10">
        <f>IF(E8098=0,"Fora",IF(E8097=0,"Carg xar",IF(H8098&lt;0,IF(M8098&lt;0.9,"Carg FV","Stby"),IF(M8098&gt;P8098,"V2H",IF(M8098&lt;0.9,"Carg xar","Stby")))))</f>
        <v/>
      </c>
      <c r="J8098" s="12">
        <f>IF(OR(I8098="Carg FV",I8098="Carg xar"),MIN(IF(I8098="Carg FV",ABS(H8098),7.4),7.4,MAX(0,(0.9-M8098)*40)*0.95),0)</f>
        <v/>
      </c>
      <c r="K8098" s="12">
        <f>IF(I8098="V2H",MIN(MAX(0,H8098),7.4,MAX(0,(M8098-P8098)*40)*0.95),0)</f>
        <v/>
      </c>
      <c r="L8098" s="12">
        <f>IF(E8098=0,0,MAX(0,H8098-K8098))</f>
        <v/>
      </c>
      <c r="M8098" s="13">
        <f>M8097+J8097/40-IF(I8097="V2H",K8097/(0.95*40),0)-IF(E8098=0,IF(E8097=1,IF(D8098=1,30,40)*0.18/(2*40),0),0)-IF(E8098=1,IF(E8097=0,IF(D8098=1,30,40)*0.18/(2*40),0),0)</f>
        <v/>
      </c>
      <c r="N8098" s="14" t="n">
        <v>0.09</v>
      </c>
      <c r="O8098" s="15">
        <f>K8098*N8098</f>
        <v/>
      </c>
      <c r="P8098">
        <f>IF(E8098=0,0.3,IF(D8098=1,IF(C8098&gt;=Params!$B$13-3,IF(C8098&lt;Params!$B$13,Params!$B$20,0.3),0.3),IF(C8098&gt;=Params!$B$15-3,IF(C8098&lt;Params!$B$15,Params!$B$21,0.3),0.3)))</f>
        <v/>
      </c>
    </row>
    <row r="8099" ht="15" customHeight="1" s="1">
      <c r="A8099" s="9" t="n">
        <v>8096</v>
      </c>
      <c r="B8099" s="6" t="inlineStr">
        <is>
          <t>04/12</t>
        </is>
      </c>
      <c r="C8099" s="6" t="n">
        <v>7</v>
      </c>
      <c r="D8099" s="6" t="n">
        <v>0</v>
      </c>
      <c r="E8099" s="10">
        <f>IF(D8099=1, IF(OR(C8099&lt;10, C8099&gt;=15),1,0), IF(OR(C8099&lt;7, C8099&gt;=18),1,0))</f>
        <v/>
      </c>
      <c r="F8099" s="11" t="n">
        <v>3.932</v>
      </c>
      <c r="G8099" s="12">
        <f>0*8</f>
        <v/>
      </c>
      <c r="H8099" s="12">
        <f>F8099-G8099</f>
        <v/>
      </c>
      <c r="I8099" s="10">
        <f>IF(E8099=0,"Fora",IF(E8098=0,"Carg xar",IF(H8099&lt;0,IF(M8099&lt;0.9,"Carg FV","Stby"),IF(M8099&gt;P8099,"V2H",IF(M8099&lt;0.9,"Carg xar","Stby")))))</f>
        <v/>
      </c>
      <c r="J8099" s="12">
        <f>IF(OR(I8099="Carg FV",I8099="Carg xar"),MIN(IF(I8099="Carg FV",ABS(H8099),7.4),7.4,MAX(0,(0.9-M8099)*40)*0.95),0)</f>
        <v/>
      </c>
      <c r="K8099" s="12">
        <f>IF(I8099="V2H",MIN(MAX(0,H8099),7.4,MAX(0,(M8099-P8099)*40)*0.95),0)</f>
        <v/>
      </c>
      <c r="L8099" s="12">
        <f>IF(E8099=0,0,MAX(0,H8099-K8099))</f>
        <v/>
      </c>
      <c r="M8099" s="13">
        <f>M8098+J8098/40-IF(I8098="V2H",K8098/(0.95*40),0)-IF(E8099=0,IF(E8098=1,IF(D8099=1,30,40)*0.18/(2*40),0),0)-IF(E8099=1,IF(E8098=0,IF(D8099=1,30,40)*0.18/(2*40),0),0)</f>
        <v/>
      </c>
      <c r="N8099" s="14" t="n">
        <v>0.09</v>
      </c>
      <c r="O8099" s="15">
        <f>K8099*N8099</f>
        <v/>
      </c>
      <c r="P8099">
        <f>IF(E8099=0,0.3,IF(D8099=1,IF(C8099&gt;=Params!$B$13-3,IF(C8099&lt;Params!$B$13,Params!$B$20,0.3),0.3),IF(C8099&gt;=Params!$B$15-3,IF(C8099&lt;Params!$B$15,Params!$B$21,0.3),0.3)))</f>
        <v/>
      </c>
    </row>
    <row r="8100" ht="15" customHeight="1" s="1">
      <c r="A8100" s="9" t="n">
        <v>8097</v>
      </c>
      <c r="B8100" s="6" t="inlineStr">
        <is>
          <t>04/12</t>
        </is>
      </c>
      <c r="C8100" s="6" t="n">
        <v>8</v>
      </c>
      <c r="D8100" s="6" t="n">
        <v>0</v>
      </c>
      <c r="E8100" s="10">
        <f>IF(D8100=1, IF(OR(C8100&lt;10, C8100&gt;=15),1,0), IF(OR(C8100&lt;7, C8100&gt;=18),1,0))</f>
        <v/>
      </c>
      <c r="F8100" s="11" t="n">
        <v>3.999</v>
      </c>
      <c r="G8100" s="12">
        <f>0.04*8</f>
        <v/>
      </c>
      <c r="H8100" s="12">
        <f>F8100-G8100</f>
        <v/>
      </c>
      <c r="I8100" s="10">
        <f>IF(E8100=0,"Fora",IF(E8099=0,"Carg xar",IF(H8100&lt;0,IF(M8100&lt;0.9,"Carg FV","Stby"),IF(M8100&gt;P8100,"V2H",IF(M8100&lt;0.9,"Carg xar","Stby")))))</f>
        <v/>
      </c>
      <c r="J8100" s="12">
        <f>IF(OR(I8100="Carg FV",I8100="Carg xar"),MIN(IF(I8100="Carg FV",ABS(H8100),7.4),7.4,MAX(0,(0.9-M8100)*40)*0.95),0)</f>
        <v/>
      </c>
      <c r="K8100" s="12">
        <f>IF(I8100="V2H",MIN(MAX(0,H8100),7.4,MAX(0,(M8100-P8100)*40)*0.95),0)</f>
        <v/>
      </c>
      <c r="L8100" s="12">
        <f>IF(E8100=0,0,MAX(0,H8100-K8100))</f>
        <v/>
      </c>
      <c r="M8100" s="13">
        <f>M8099+J8099/40-IF(I8099="V2H",K8099/(0.95*40),0)-IF(E8100=0,IF(E8099=1,IF(D8100=1,30,40)*0.18/(2*40),0),0)-IF(E8100=1,IF(E8099=0,IF(D8100=1,30,40)*0.18/(2*40),0),0)</f>
        <v/>
      </c>
      <c r="N8100" s="14" t="n">
        <v>0.15</v>
      </c>
      <c r="O8100" s="15">
        <f>K8100*N8100</f>
        <v/>
      </c>
      <c r="P8100">
        <f>IF(E8100=0,0.3,IF(D8100=1,IF(C8100&gt;=Params!$B$13-3,IF(C8100&lt;Params!$B$13,Params!$B$20,0.3),0.3),IF(C8100&gt;=Params!$B$15-3,IF(C8100&lt;Params!$B$15,Params!$B$21,0.3),0.3)))</f>
        <v/>
      </c>
    </row>
    <row r="8101" ht="15" customHeight="1" s="1">
      <c r="A8101" s="9" t="n">
        <v>8098</v>
      </c>
      <c r="B8101" s="6" t="inlineStr">
        <is>
          <t>04/12</t>
        </is>
      </c>
      <c r="C8101" s="6" t="n">
        <v>9</v>
      </c>
      <c r="D8101" s="6" t="n">
        <v>0</v>
      </c>
      <c r="E8101" s="10">
        <f>IF(D8101=1, IF(OR(C8101&lt;10, C8101&gt;=15),1,0), IF(OR(C8101&lt;7, C8101&gt;=18),1,0))</f>
        <v/>
      </c>
      <c r="F8101" s="11" t="n">
        <v>2.889</v>
      </c>
      <c r="G8101" s="12">
        <f>0.15*8</f>
        <v/>
      </c>
      <c r="H8101" s="12">
        <f>F8101-G8101</f>
        <v/>
      </c>
      <c r="I8101" s="10">
        <f>IF(E8101=0,"Fora",IF(E8100=0,"Carg xar",IF(H8101&lt;0,IF(M8101&lt;0.9,"Carg FV","Stby"),IF(M8101&gt;P8101,"V2H",IF(M8101&lt;0.9,"Carg xar","Stby")))))</f>
        <v/>
      </c>
      <c r="J8101" s="12">
        <f>IF(OR(I8101="Carg FV",I8101="Carg xar"),MIN(IF(I8101="Carg FV",ABS(H8101),7.4),7.4,MAX(0,(0.9-M8101)*40)*0.95),0)</f>
        <v/>
      </c>
      <c r="K8101" s="12">
        <f>IF(I8101="V2H",MIN(MAX(0,H8101),7.4,MAX(0,(M8101-P8101)*40)*0.95),0)</f>
        <v/>
      </c>
      <c r="L8101" s="12">
        <f>IF(E8101=0,0,MAX(0,H8101-K8101))</f>
        <v/>
      </c>
      <c r="M8101" s="13">
        <f>M8100+J8100/40-IF(I8100="V2H",K8100/(0.95*40),0)-IF(E8101=0,IF(E8100=1,IF(D8101=1,30,40)*0.18/(2*40),0),0)-IF(E8101=1,IF(E8100=0,IF(D8101=1,30,40)*0.18/(2*40),0),0)</f>
        <v/>
      </c>
      <c r="N8101" s="14" t="n">
        <v>0.15</v>
      </c>
      <c r="O8101" s="15">
        <f>K8101*N8101</f>
        <v/>
      </c>
      <c r="P8101">
        <f>IF(E8101=0,0.3,IF(D8101=1,IF(C8101&gt;=Params!$B$13-3,IF(C8101&lt;Params!$B$13,Params!$B$20,0.3),0.3),IF(C8101&gt;=Params!$B$15-3,IF(C8101&lt;Params!$B$15,Params!$B$21,0.3),0.3)))</f>
        <v/>
      </c>
    </row>
    <row r="8102" ht="15" customHeight="1" s="1">
      <c r="A8102" s="9" t="n">
        <v>8099</v>
      </c>
      <c r="B8102" s="6" t="inlineStr">
        <is>
          <t>04/12</t>
        </is>
      </c>
      <c r="C8102" s="6" t="n">
        <v>10</v>
      </c>
      <c r="D8102" s="6" t="n">
        <v>0</v>
      </c>
      <c r="E8102" s="10">
        <f>IF(D8102=1, IF(OR(C8102&lt;10, C8102&gt;=15),1,0), IF(OR(C8102&lt;7, C8102&gt;=18),1,0))</f>
        <v/>
      </c>
      <c r="F8102" s="11" t="n">
        <v>3.295</v>
      </c>
      <c r="G8102" s="12">
        <f>0.32*8</f>
        <v/>
      </c>
      <c r="H8102" s="12">
        <f>F8102-G8102</f>
        <v/>
      </c>
      <c r="I8102" s="10">
        <f>IF(E8102=0,"Fora",IF(E8101=0,"Carg xar",IF(H8102&lt;0,IF(M8102&lt;0.9,"Carg FV","Stby"),IF(M8102&gt;P8102,"V2H",IF(M8102&lt;0.9,"Carg xar","Stby")))))</f>
        <v/>
      </c>
      <c r="J8102" s="12">
        <f>IF(OR(I8102="Carg FV",I8102="Carg xar"),MIN(IF(I8102="Carg FV",ABS(H8102),7.4),7.4,MAX(0,(0.9-M8102)*40)*0.95),0)</f>
        <v/>
      </c>
      <c r="K8102" s="12">
        <f>IF(I8102="V2H",MIN(MAX(0,H8102),7.4,MAX(0,(M8102-P8102)*40)*0.95),0)</f>
        <v/>
      </c>
      <c r="L8102" s="12">
        <f>IF(E8102=0,0,MAX(0,H8102-K8102))</f>
        <v/>
      </c>
      <c r="M8102" s="13">
        <f>M8101+J8101/40-IF(I8101="V2H",K8101/(0.95*40),0)-IF(E8102=0,IF(E8101=1,IF(D8102=1,30,40)*0.18/(2*40),0),0)-IF(E8102=1,IF(E8101=0,IF(D8102=1,30,40)*0.18/(2*40),0),0)</f>
        <v/>
      </c>
      <c r="N8102" s="14" t="n">
        <v>0.2</v>
      </c>
      <c r="O8102" s="15">
        <f>K8102*N8102</f>
        <v/>
      </c>
      <c r="P8102">
        <f>IF(E8102=0,0.3,IF(D8102=1,IF(C8102&gt;=Params!$B$13-3,IF(C8102&lt;Params!$B$13,Params!$B$20,0.3),0.3),IF(C8102&gt;=Params!$B$15-3,IF(C8102&lt;Params!$B$15,Params!$B$21,0.3),0.3)))</f>
        <v/>
      </c>
    </row>
    <row r="8103" ht="15" customHeight="1" s="1">
      <c r="A8103" s="9" t="n">
        <v>8100</v>
      </c>
      <c r="B8103" s="6" t="inlineStr">
        <is>
          <t>04/12</t>
        </is>
      </c>
      <c r="C8103" s="6" t="n">
        <v>11</v>
      </c>
      <c r="D8103" s="6" t="n">
        <v>0</v>
      </c>
      <c r="E8103" s="10">
        <f>IF(D8103=1, IF(OR(C8103&lt;10, C8103&gt;=15),1,0), IF(OR(C8103&lt;7, C8103&gt;=18),1,0))</f>
        <v/>
      </c>
      <c r="F8103" s="11" t="n">
        <v>2.992</v>
      </c>
      <c r="G8103" s="12">
        <f>0.45*8</f>
        <v/>
      </c>
      <c r="H8103" s="12">
        <f>F8103-G8103</f>
        <v/>
      </c>
      <c r="I8103" s="10">
        <f>IF(E8103=0,"Fora",IF(E8102=0,"Carg xar",IF(H8103&lt;0,IF(M8103&lt;0.9,"Carg FV","Stby"),IF(M8103&gt;P8103,"V2H",IF(M8103&lt;0.9,"Carg xar","Stby")))))</f>
        <v/>
      </c>
      <c r="J8103" s="12">
        <f>IF(OR(I8103="Carg FV",I8103="Carg xar"),MIN(IF(I8103="Carg FV",ABS(H8103),7.4),7.4,MAX(0,(0.9-M8103)*40)*0.95),0)</f>
        <v/>
      </c>
      <c r="K8103" s="12">
        <f>IF(I8103="V2H",MIN(MAX(0,H8103),7.4,MAX(0,(M8103-P8103)*40)*0.95),0)</f>
        <v/>
      </c>
      <c r="L8103" s="12">
        <f>IF(E8103=0,0,MAX(0,H8103-K8103))</f>
        <v/>
      </c>
      <c r="M8103" s="13">
        <f>M8102+J8102/40-IF(I8102="V2H",K8102/(0.95*40),0)-IF(E8103=0,IF(E8102=1,IF(D8103=1,30,40)*0.18/(2*40),0),0)-IF(E8103=1,IF(E8102=0,IF(D8103=1,30,40)*0.18/(2*40),0),0)</f>
        <v/>
      </c>
      <c r="N8103" s="14" t="n">
        <v>0.2</v>
      </c>
      <c r="O8103" s="15">
        <f>K8103*N8103</f>
        <v/>
      </c>
      <c r="P8103">
        <f>IF(E8103=0,0.3,IF(D8103=1,IF(C8103&gt;=Params!$B$13-3,IF(C8103&lt;Params!$B$13,Params!$B$20,0.3),0.3),IF(C8103&gt;=Params!$B$15-3,IF(C8103&lt;Params!$B$15,Params!$B$21,0.3),0.3)))</f>
        <v/>
      </c>
    </row>
    <row r="8104" ht="15" customHeight="1" s="1">
      <c r="A8104" s="9" t="n">
        <v>8101</v>
      </c>
      <c r="B8104" s="6" t="inlineStr">
        <is>
          <t>04/12</t>
        </is>
      </c>
      <c r="C8104" s="6" t="n">
        <v>12</v>
      </c>
      <c r="D8104" s="6" t="n">
        <v>0</v>
      </c>
      <c r="E8104" s="10">
        <f>IF(D8104=1, IF(OR(C8104&lt;10, C8104&gt;=15),1,0), IF(OR(C8104&lt;7, C8104&gt;=18),1,0))</f>
        <v/>
      </c>
      <c r="F8104" s="11" t="n">
        <v>3.493</v>
      </c>
      <c r="G8104" s="12">
        <f>0.52*8</f>
        <v/>
      </c>
      <c r="H8104" s="12">
        <f>F8104-G8104</f>
        <v/>
      </c>
      <c r="I8104" s="10">
        <f>IF(E8104=0,"Fora",IF(E8103=0,"Carg xar",IF(H8104&lt;0,IF(M8104&lt;0.9,"Carg FV","Stby"),IF(M8104&gt;P8104,"V2H",IF(M8104&lt;0.9,"Carg xar","Stby")))))</f>
        <v/>
      </c>
      <c r="J8104" s="12">
        <f>IF(OR(I8104="Carg FV",I8104="Carg xar"),MIN(IF(I8104="Carg FV",ABS(H8104),7.4),7.4,MAX(0,(0.9-M8104)*40)*0.95),0)</f>
        <v/>
      </c>
      <c r="K8104" s="12">
        <f>IF(I8104="V2H",MIN(MAX(0,H8104),7.4,MAX(0,(M8104-P8104)*40)*0.95),0)</f>
        <v/>
      </c>
      <c r="L8104" s="12">
        <f>IF(E8104=0,0,MAX(0,H8104-K8104))</f>
        <v/>
      </c>
      <c r="M8104" s="13">
        <f>M8103+J8103/40-IF(I8103="V2H",K8103/(0.95*40),0)-IF(E8104=0,IF(E8103=1,IF(D8104=1,30,40)*0.18/(2*40),0),0)-IF(E8104=1,IF(E8103=0,IF(D8104=1,30,40)*0.18/(2*40),0),0)</f>
        <v/>
      </c>
      <c r="N8104" s="14" t="n">
        <v>0.2</v>
      </c>
      <c r="O8104" s="15">
        <f>K8104*N8104</f>
        <v/>
      </c>
      <c r="P8104">
        <f>IF(E8104=0,0.3,IF(D8104=1,IF(C8104&gt;=Params!$B$13-3,IF(C8104&lt;Params!$B$13,Params!$B$20,0.3),0.3),IF(C8104&gt;=Params!$B$15-3,IF(C8104&lt;Params!$B$15,Params!$B$21,0.3),0.3)))</f>
        <v/>
      </c>
    </row>
    <row r="8105" ht="15" customHeight="1" s="1">
      <c r="A8105" s="9" t="n">
        <v>8102</v>
      </c>
      <c r="B8105" s="6" t="inlineStr">
        <is>
          <t>04/12</t>
        </is>
      </c>
      <c r="C8105" s="6" t="n">
        <v>13</v>
      </c>
      <c r="D8105" s="6" t="n">
        <v>0</v>
      </c>
      <c r="E8105" s="10">
        <f>IF(D8105=1, IF(OR(C8105&lt;10, C8105&gt;=15),1,0), IF(OR(C8105&lt;7, C8105&gt;=18),1,0))</f>
        <v/>
      </c>
      <c r="F8105" s="11" t="n">
        <v>3.643</v>
      </c>
      <c r="G8105" s="12">
        <f>0.48*8</f>
        <v/>
      </c>
      <c r="H8105" s="12">
        <f>F8105-G8105</f>
        <v/>
      </c>
      <c r="I8105" s="10">
        <f>IF(E8105=0,"Fora",IF(E8104=0,"Carg xar",IF(H8105&lt;0,IF(M8105&lt;0.9,"Carg FV","Stby"),IF(M8105&gt;P8105,"V2H",IF(M8105&lt;0.9,"Carg xar","Stby")))))</f>
        <v/>
      </c>
      <c r="J8105" s="12">
        <f>IF(OR(I8105="Carg FV",I8105="Carg xar"),MIN(IF(I8105="Carg FV",ABS(H8105),7.4),7.4,MAX(0,(0.9-M8105)*40)*0.95),0)</f>
        <v/>
      </c>
      <c r="K8105" s="12">
        <f>IF(I8105="V2H",MIN(MAX(0,H8105),7.4,MAX(0,(M8105-P8105)*40)*0.95),0)</f>
        <v/>
      </c>
      <c r="L8105" s="12">
        <f>IF(E8105=0,0,MAX(0,H8105-K8105))</f>
        <v/>
      </c>
      <c r="M8105" s="13">
        <f>M8104+J8104/40-IF(I8104="V2H",K8104/(0.95*40),0)-IF(E8105=0,IF(E8104=1,IF(D8105=1,30,40)*0.18/(2*40),0),0)-IF(E8105=1,IF(E8104=0,IF(D8105=1,30,40)*0.18/(2*40),0),0)</f>
        <v/>
      </c>
      <c r="N8105" s="14" t="n">
        <v>0.2</v>
      </c>
      <c r="O8105" s="15">
        <f>K8105*N8105</f>
        <v/>
      </c>
      <c r="P8105">
        <f>IF(E8105=0,0.3,IF(D8105=1,IF(C8105&gt;=Params!$B$13-3,IF(C8105&lt;Params!$B$13,Params!$B$20,0.3),0.3),IF(C8105&gt;=Params!$B$15-3,IF(C8105&lt;Params!$B$15,Params!$B$21,0.3),0.3)))</f>
        <v/>
      </c>
    </row>
    <row r="8106" ht="15" customHeight="1" s="1">
      <c r="A8106" s="9" t="n">
        <v>8103</v>
      </c>
      <c r="B8106" s="6" t="inlineStr">
        <is>
          <t>04/12</t>
        </is>
      </c>
      <c r="C8106" s="6" t="n">
        <v>14</v>
      </c>
      <c r="D8106" s="6" t="n">
        <v>0</v>
      </c>
      <c r="E8106" s="10">
        <f>IF(D8106=1, IF(OR(C8106&lt;10, C8106&gt;=15),1,0), IF(OR(C8106&lt;7, C8106&gt;=18),1,0))</f>
        <v/>
      </c>
      <c r="F8106" s="11" t="n">
        <v>2.997</v>
      </c>
      <c r="G8106" s="12">
        <f>0.35*8</f>
        <v/>
      </c>
      <c r="H8106" s="12">
        <f>F8106-G8106</f>
        <v/>
      </c>
      <c r="I8106" s="10">
        <f>IF(E8106=0,"Fora",IF(E8105=0,"Carg xar",IF(H8106&lt;0,IF(M8106&lt;0.9,"Carg FV","Stby"),IF(M8106&gt;P8106,"V2H",IF(M8106&lt;0.9,"Carg xar","Stby")))))</f>
        <v/>
      </c>
      <c r="J8106" s="12">
        <f>IF(OR(I8106="Carg FV",I8106="Carg xar"),MIN(IF(I8106="Carg FV",ABS(H8106),7.4),7.4,MAX(0,(0.9-M8106)*40)*0.95),0)</f>
        <v/>
      </c>
      <c r="K8106" s="12">
        <f>IF(I8106="V2H",MIN(MAX(0,H8106),7.4,MAX(0,(M8106-P8106)*40)*0.95),0)</f>
        <v/>
      </c>
      <c r="L8106" s="12">
        <f>IF(E8106=0,0,MAX(0,H8106-K8106))</f>
        <v/>
      </c>
      <c r="M8106" s="13">
        <f>M8105+J8105/40-IF(I8105="V2H",K8105/(0.95*40),0)-IF(E8106=0,IF(E8105=1,IF(D8106=1,30,40)*0.18/(2*40),0),0)-IF(E8106=1,IF(E8105=0,IF(D8106=1,30,40)*0.18/(2*40),0),0)</f>
        <v/>
      </c>
      <c r="N8106" s="14" t="n">
        <v>0.15</v>
      </c>
      <c r="O8106" s="15">
        <f>K8106*N8106</f>
        <v/>
      </c>
      <c r="P8106">
        <f>IF(E8106=0,0.3,IF(D8106=1,IF(C8106&gt;=Params!$B$13-3,IF(C8106&lt;Params!$B$13,Params!$B$20,0.3),0.3),IF(C8106&gt;=Params!$B$15-3,IF(C8106&lt;Params!$B$15,Params!$B$21,0.3),0.3)))</f>
        <v/>
      </c>
    </row>
    <row r="8107" ht="15" customHeight="1" s="1">
      <c r="A8107" s="9" t="n">
        <v>8104</v>
      </c>
      <c r="B8107" s="6" t="inlineStr">
        <is>
          <t>04/12</t>
        </is>
      </c>
      <c r="C8107" s="6" t="n">
        <v>15</v>
      </c>
      <c r="D8107" s="6" t="n">
        <v>0</v>
      </c>
      <c r="E8107" s="10">
        <f>IF(D8107=1, IF(OR(C8107&lt;10, C8107&gt;=15),1,0), IF(OR(C8107&lt;7, C8107&gt;=18),1,0))</f>
        <v/>
      </c>
      <c r="F8107" s="11" t="n">
        <v>2.303</v>
      </c>
      <c r="G8107" s="12">
        <f>0.18*8</f>
        <v/>
      </c>
      <c r="H8107" s="12">
        <f>F8107-G8107</f>
        <v/>
      </c>
      <c r="I8107" s="10">
        <f>IF(E8107=0,"Fora",IF(E8106=0,"Carg xar",IF(H8107&lt;0,IF(M8107&lt;0.9,"Carg FV","Stby"),IF(M8107&gt;P8107,"V2H",IF(M8107&lt;0.9,"Carg xar","Stby")))))</f>
        <v/>
      </c>
      <c r="J8107" s="12">
        <f>IF(OR(I8107="Carg FV",I8107="Carg xar"),MIN(IF(I8107="Carg FV",ABS(H8107),7.4),7.4,MAX(0,(0.9-M8107)*40)*0.95),0)</f>
        <v/>
      </c>
      <c r="K8107" s="12">
        <f>IF(I8107="V2H",MIN(MAX(0,H8107),7.4,MAX(0,(M8107-P8107)*40)*0.95),0)</f>
        <v/>
      </c>
      <c r="L8107" s="12">
        <f>IF(E8107=0,0,MAX(0,H8107-K8107))</f>
        <v/>
      </c>
      <c r="M8107" s="13">
        <f>M8106+J8106/40-IF(I8106="V2H",K8106/(0.95*40),0)-IF(E8107=0,IF(E8106=1,IF(D8107=1,30,40)*0.18/(2*40),0),0)-IF(E8107=1,IF(E8106=0,IF(D8107=1,30,40)*0.18/(2*40),0),0)</f>
        <v/>
      </c>
      <c r="N8107" s="14" t="n">
        <v>0.15</v>
      </c>
      <c r="O8107" s="15">
        <f>K8107*N8107</f>
        <v/>
      </c>
      <c r="P8107">
        <f>IF(E8107=0,0.3,IF(D8107=1,IF(C8107&gt;=Params!$B$13-3,IF(C8107&lt;Params!$B$13,Params!$B$20,0.3),0.3),IF(C8107&gt;=Params!$B$15-3,IF(C8107&lt;Params!$B$15,Params!$B$21,0.3),0.3)))</f>
        <v/>
      </c>
    </row>
    <row r="8108" ht="15" customHeight="1" s="1">
      <c r="A8108" s="9" t="n">
        <v>8105</v>
      </c>
      <c r="B8108" s="6" t="inlineStr">
        <is>
          <t>04/12</t>
        </is>
      </c>
      <c r="C8108" s="6" t="n">
        <v>16</v>
      </c>
      <c r="D8108" s="6" t="n">
        <v>0</v>
      </c>
      <c r="E8108" s="10">
        <f>IF(D8108=1, IF(OR(C8108&lt;10, C8108&gt;=15),1,0), IF(OR(C8108&lt;7, C8108&gt;=18),1,0))</f>
        <v/>
      </c>
      <c r="F8108" s="11" t="n">
        <v>2.335</v>
      </c>
      <c r="G8108" s="12">
        <f>0.04*8</f>
        <v/>
      </c>
      <c r="H8108" s="12">
        <f>F8108-G8108</f>
        <v/>
      </c>
      <c r="I8108" s="10">
        <f>IF(E8108=0,"Fora",IF(E8107=0,"Carg xar",IF(H8108&lt;0,IF(M8108&lt;0.9,"Carg FV","Stby"),IF(M8108&gt;P8108,"V2H",IF(M8108&lt;0.9,"Carg xar","Stby")))))</f>
        <v/>
      </c>
      <c r="J8108" s="12">
        <f>IF(OR(I8108="Carg FV",I8108="Carg xar"),MIN(IF(I8108="Carg FV",ABS(H8108),7.4),7.4,MAX(0,(0.9-M8108)*40)*0.95),0)</f>
        <v/>
      </c>
      <c r="K8108" s="12">
        <f>IF(I8108="V2H",MIN(MAX(0,H8108),7.4,MAX(0,(M8108-P8108)*40)*0.95),0)</f>
        <v/>
      </c>
      <c r="L8108" s="12">
        <f>IF(E8108=0,0,MAX(0,H8108-K8108))</f>
        <v/>
      </c>
      <c r="M8108" s="13">
        <f>M8107+J8107/40-IF(I8107="V2H",K8107/(0.95*40),0)-IF(E8108=0,IF(E8107=1,IF(D8108=1,30,40)*0.18/(2*40),0),0)-IF(E8108=1,IF(E8107=0,IF(D8108=1,30,40)*0.18/(2*40),0),0)</f>
        <v/>
      </c>
      <c r="N8108" s="14" t="n">
        <v>0.15</v>
      </c>
      <c r="O8108" s="15">
        <f>K8108*N8108</f>
        <v/>
      </c>
      <c r="P8108">
        <f>IF(E8108=0,0.3,IF(D8108=1,IF(C8108&gt;=Params!$B$13-3,IF(C8108&lt;Params!$B$13,Params!$B$20,0.3),0.3),IF(C8108&gt;=Params!$B$15-3,IF(C8108&lt;Params!$B$15,Params!$B$21,0.3),0.3)))</f>
        <v/>
      </c>
    </row>
    <row r="8109" ht="15" customHeight="1" s="1">
      <c r="A8109" s="9" t="n">
        <v>8106</v>
      </c>
      <c r="B8109" s="6" t="inlineStr">
        <is>
          <t>04/12</t>
        </is>
      </c>
      <c r="C8109" s="6" t="n">
        <v>17</v>
      </c>
      <c r="D8109" s="6" t="n">
        <v>0</v>
      </c>
      <c r="E8109" s="10">
        <f>IF(D8109=1, IF(OR(C8109&lt;10, C8109&gt;=15),1,0), IF(OR(C8109&lt;7, C8109&gt;=18),1,0))</f>
        <v/>
      </c>
      <c r="F8109" s="11" t="n">
        <v>2.259</v>
      </c>
      <c r="G8109" s="12">
        <f>0*8</f>
        <v/>
      </c>
      <c r="H8109" s="12">
        <f>F8109-G8109</f>
        <v/>
      </c>
      <c r="I8109" s="10">
        <f>IF(E8109=0,"Fora",IF(E8108=0,"Carg xar",IF(H8109&lt;0,IF(M8109&lt;0.9,"Carg FV","Stby"),IF(M8109&gt;P8109,"V2H",IF(M8109&lt;0.9,"Carg xar","Stby")))))</f>
        <v/>
      </c>
      <c r="J8109" s="12">
        <f>IF(OR(I8109="Carg FV",I8109="Carg xar"),MIN(IF(I8109="Carg FV",ABS(H8109),7.4),7.4,MAX(0,(0.9-M8109)*40)*0.95),0)</f>
        <v/>
      </c>
      <c r="K8109" s="12">
        <f>IF(I8109="V2H",MIN(MAX(0,H8109),7.4,MAX(0,(M8109-P8109)*40)*0.95),0)</f>
        <v/>
      </c>
      <c r="L8109" s="12">
        <f>IF(E8109=0,0,MAX(0,H8109-K8109))</f>
        <v/>
      </c>
      <c r="M8109" s="13">
        <f>M8108+J8108/40-IF(I8108="V2H",K8108/(0.95*40),0)-IF(E8109=0,IF(E8108=1,IF(D8109=1,30,40)*0.18/(2*40),0),0)-IF(E8109=1,IF(E8108=0,IF(D8109=1,30,40)*0.18/(2*40),0),0)</f>
        <v/>
      </c>
      <c r="N8109" s="14" t="n">
        <v>0.15</v>
      </c>
      <c r="O8109" s="15">
        <f>K8109*N8109</f>
        <v/>
      </c>
      <c r="P8109">
        <f>IF(E8109=0,0.3,IF(D8109=1,IF(C8109&gt;=Params!$B$13-3,IF(C8109&lt;Params!$B$13,Params!$B$20,0.3),0.3),IF(C8109&gt;=Params!$B$15-3,IF(C8109&lt;Params!$B$15,Params!$B$21,0.3),0.3)))</f>
        <v/>
      </c>
    </row>
    <row r="8110" ht="15" customHeight="1" s="1">
      <c r="A8110" s="9" t="n">
        <v>8107</v>
      </c>
      <c r="B8110" s="6" t="inlineStr">
        <is>
          <t>04/12</t>
        </is>
      </c>
      <c r="C8110" s="6" t="n">
        <v>18</v>
      </c>
      <c r="D8110" s="6" t="n">
        <v>0</v>
      </c>
      <c r="E8110" s="10">
        <f>IF(D8110=1, IF(OR(C8110&lt;10, C8110&gt;=15),1,0), IF(OR(C8110&lt;7, C8110&gt;=18),1,0))</f>
        <v/>
      </c>
      <c r="F8110" s="11" t="n">
        <v>2.281</v>
      </c>
      <c r="G8110" s="12">
        <f>0*8</f>
        <v/>
      </c>
      <c r="H8110" s="12">
        <f>F8110-G8110</f>
        <v/>
      </c>
      <c r="I8110" s="10">
        <f>IF(E8110=0,"Fora",IF(E8109=0,"Carg xar",IF(H8110&lt;0,IF(M8110&lt;0.9,"Carg FV","Stby"),IF(M8110&gt;P8110,"V2H",IF(M8110&lt;0.9,"Carg xar","Stby")))))</f>
        <v/>
      </c>
      <c r="J8110" s="12">
        <f>IF(OR(I8110="Carg FV",I8110="Carg xar"),MIN(IF(I8110="Carg FV",ABS(H8110),7.4),7.4,MAX(0,(0.9-M8110)*40)*0.95),0)</f>
        <v/>
      </c>
      <c r="K8110" s="12">
        <f>IF(I8110="V2H",MIN(MAX(0,H8110),7.4,MAX(0,(M8110-P8110)*40)*0.95),0)</f>
        <v/>
      </c>
      <c r="L8110" s="12">
        <f>IF(E8110=0,0,MAX(0,H8110-K8110))</f>
        <v/>
      </c>
      <c r="M8110" s="13">
        <f>M8109+J8109/40-IF(I8109="V2H",K8109/(0.95*40),0)-IF(E8110=0,IF(E8109=1,IF(D8110=1,30,40)*0.18/(2*40),0),0)-IF(E8110=1,IF(E8109=0,IF(D8110=1,30,40)*0.18/(2*40),0),0)</f>
        <v/>
      </c>
      <c r="N8110" s="14" t="n">
        <v>0.2</v>
      </c>
      <c r="O8110" s="15">
        <f>K8110*N8110</f>
        <v/>
      </c>
      <c r="P8110">
        <f>IF(E8110=0,0.3,IF(D8110=1,IF(C8110&gt;=Params!$B$13-3,IF(C8110&lt;Params!$B$13,Params!$B$20,0.3),0.3),IF(C8110&gt;=Params!$B$15-3,IF(C8110&lt;Params!$B$15,Params!$B$21,0.3),0.3)))</f>
        <v/>
      </c>
    </row>
    <row r="8111" ht="15" customHeight="1" s="1">
      <c r="A8111" s="9" t="n">
        <v>8108</v>
      </c>
      <c r="B8111" s="6" t="inlineStr">
        <is>
          <t>04/12</t>
        </is>
      </c>
      <c r="C8111" s="6" t="n">
        <v>19</v>
      </c>
      <c r="D8111" s="6" t="n">
        <v>0</v>
      </c>
      <c r="E8111" s="10">
        <f>IF(D8111=1, IF(OR(C8111&lt;10, C8111&gt;=15),1,0), IF(OR(C8111&lt;7, C8111&gt;=18),1,0))</f>
        <v/>
      </c>
      <c r="F8111" s="11" t="n">
        <v>1.865</v>
      </c>
      <c r="G8111" s="12">
        <f>0*8</f>
        <v/>
      </c>
      <c r="H8111" s="12">
        <f>F8111-G8111</f>
        <v/>
      </c>
      <c r="I8111" s="10">
        <f>IF(E8111=0,"Fora",IF(E8110=0,"Carg xar",IF(H8111&lt;0,IF(M8111&lt;0.9,"Carg FV","Stby"),IF(M8111&gt;P8111,"V2H",IF(M8111&lt;0.9,"Carg xar","Stby")))))</f>
        <v/>
      </c>
      <c r="J8111" s="12">
        <f>IF(OR(I8111="Carg FV",I8111="Carg xar"),MIN(IF(I8111="Carg FV",ABS(H8111),7.4),7.4,MAX(0,(0.9-M8111)*40)*0.95),0)</f>
        <v/>
      </c>
      <c r="K8111" s="12">
        <f>IF(I8111="V2H",MIN(MAX(0,H8111),7.4,MAX(0,(M8111-P8111)*40)*0.95),0)</f>
        <v/>
      </c>
      <c r="L8111" s="12">
        <f>IF(E8111=0,0,MAX(0,H8111-K8111))</f>
        <v/>
      </c>
      <c r="M8111" s="13">
        <f>M8110+J8110/40-IF(I8110="V2H",K8110/(0.95*40),0)-IF(E8111=0,IF(E8110=1,IF(D8111=1,30,40)*0.18/(2*40),0),0)-IF(E8111=1,IF(E8110=0,IF(D8111=1,30,40)*0.18/(2*40),0),0)</f>
        <v/>
      </c>
      <c r="N8111" s="14" t="n">
        <v>0.2</v>
      </c>
      <c r="O8111" s="15">
        <f>K8111*N8111</f>
        <v/>
      </c>
      <c r="P8111">
        <f>IF(E8111=0,0.3,IF(D8111=1,IF(C8111&gt;=Params!$B$13-3,IF(C8111&lt;Params!$B$13,Params!$B$20,0.3),0.3),IF(C8111&gt;=Params!$B$15-3,IF(C8111&lt;Params!$B$15,Params!$B$21,0.3),0.3)))</f>
        <v/>
      </c>
    </row>
    <row r="8112" ht="15" customHeight="1" s="1">
      <c r="A8112" s="9" t="n">
        <v>8109</v>
      </c>
      <c r="B8112" s="6" t="inlineStr">
        <is>
          <t>04/12</t>
        </is>
      </c>
      <c r="C8112" s="6" t="n">
        <v>20</v>
      </c>
      <c r="D8112" s="6" t="n">
        <v>0</v>
      </c>
      <c r="E8112" s="10">
        <f>IF(D8112=1, IF(OR(C8112&lt;10, C8112&gt;=15),1,0), IF(OR(C8112&lt;7, C8112&gt;=18),1,0))</f>
        <v/>
      </c>
      <c r="F8112" s="11" t="n">
        <v>3.754</v>
      </c>
      <c r="G8112" s="12">
        <f>0*8</f>
        <v/>
      </c>
      <c r="H8112" s="12">
        <f>F8112-G8112</f>
        <v/>
      </c>
      <c r="I8112" s="10">
        <f>IF(E8112=0,"Fora",IF(E8111=0,"Carg xar",IF(H8112&lt;0,IF(M8112&lt;0.9,"Carg FV","Stby"),IF(M8112&gt;P8112,"V2H",IF(M8112&lt;0.9,"Carg xar","Stby")))))</f>
        <v/>
      </c>
      <c r="J8112" s="12">
        <f>IF(OR(I8112="Carg FV",I8112="Carg xar"),MIN(IF(I8112="Carg FV",ABS(H8112),7.4),7.4,MAX(0,(0.9-M8112)*40)*0.95),0)</f>
        <v/>
      </c>
      <c r="K8112" s="12">
        <f>IF(I8112="V2H",MIN(MAX(0,H8112),7.4,MAX(0,(M8112-P8112)*40)*0.95),0)</f>
        <v/>
      </c>
      <c r="L8112" s="12">
        <f>IF(E8112=0,0,MAX(0,H8112-K8112))</f>
        <v/>
      </c>
      <c r="M8112" s="13">
        <f>M8111+J8111/40-IF(I8111="V2H",K8111/(0.95*40),0)-IF(E8112=0,IF(E8111=1,IF(D8112=1,30,40)*0.18/(2*40),0),0)-IF(E8112=1,IF(E8111=0,IF(D8112=1,30,40)*0.18/(2*40),0),0)</f>
        <v/>
      </c>
      <c r="N8112" s="14" t="n">
        <v>0.2</v>
      </c>
      <c r="O8112" s="15">
        <f>K8112*N8112</f>
        <v/>
      </c>
      <c r="P8112">
        <f>IF(E8112=0,0.3,IF(D8112=1,IF(C8112&gt;=Params!$B$13-3,IF(C8112&lt;Params!$B$13,Params!$B$20,0.3),0.3),IF(C8112&gt;=Params!$B$15-3,IF(C8112&lt;Params!$B$15,Params!$B$21,0.3),0.3)))</f>
        <v/>
      </c>
    </row>
    <row r="8113" ht="15" customHeight="1" s="1">
      <c r="A8113" s="9" t="n">
        <v>8110</v>
      </c>
      <c r="B8113" s="6" t="inlineStr">
        <is>
          <t>04/12</t>
        </is>
      </c>
      <c r="C8113" s="6" t="n">
        <v>21</v>
      </c>
      <c r="D8113" s="6" t="n">
        <v>0</v>
      </c>
      <c r="E8113" s="10">
        <f>IF(D8113=1, IF(OR(C8113&lt;10, C8113&gt;=15),1,0), IF(OR(C8113&lt;7, C8113&gt;=18),1,0))</f>
        <v/>
      </c>
      <c r="F8113" s="11" t="n">
        <v>4.35</v>
      </c>
      <c r="G8113" s="12">
        <f>0*8</f>
        <v/>
      </c>
      <c r="H8113" s="12">
        <f>F8113-G8113</f>
        <v/>
      </c>
      <c r="I8113" s="10">
        <f>IF(E8113=0,"Fora",IF(E8112=0,"Carg xar",IF(H8113&lt;0,IF(M8113&lt;0.9,"Carg FV","Stby"),IF(M8113&gt;P8113,"V2H",IF(M8113&lt;0.9,"Carg xar","Stby")))))</f>
        <v/>
      </c>
      <c r="J8113" s="12">
        <f>IF(OR(I8113="Carg FV",I8113="Carg xar"),MIN(IF(I8113="Carg FV",ABS(H8113),7.4),7.4,MAX(0,(0.9-M8113)*40)*0.95),0)</f>
        <v/>
      </c>
      <c r="K8113" s="12">
        <f>IF(I8113="V2H",MIN(MAX(0,H8113),7.4,MAX(0,(M8113-P8113)*40)*0.95),0)</f>
        <v/>
      </c>
      <c r="L8113" s="12">
        <f>IF(E8113=0,0,MAX(0,H8113-K8113))</f>
        <v/>
      </c>
      <c r="M8113" s="13">
        <f>M8112+J8112/40-IF(I8112="V2H",K8112/(0.95*40),0)-IF(E8113=0,IF(E8112=1,IF(D8113=1,30,40)*0.18/(2*40),0),0)-IF(E8113=1,IF(E8112=0,IF(D8113=1,30,40)*0.18/(2*40),0),0)</f>
        <v/>
      </c>
      <c r="N8113" s="14" t="n">
        <v>0.2</v>
      </c>
      <c r="O8113" s="15">
        <f>K8113*N8113</f>
        <v/>
      </c>
      <c r="P8113">
        <f>IF(E8113=0,0.3,IF(D8113=1,IF(C8113&gt;=Params!$B$13-3,IF(C8113&lt;Params!$B$13,Params!$B$20,0.3),0.3),IF(C8113&gt;=Params!$B$15-3,IF(C8113&lt;Params!$B$15,Params!$B$21,0.3),0.3)))</f>
        <v/>
      </c>
    </row>
    <row r="8114" ht="15" customHeight="1" s="1">
      <c r="A8114" s="9" t="n">
        <v>8111</v>
      </c>
      <c r="B8114" s="6" t="inlineStr">
        <is>
          <t>04/12</t>
        </is>
      </c>
      <c r="C8114" s="6" t="n">
        <v>22</v>
      </c>
      <c r="D8114" s="6" t="n">
        <v>0</v>
      </c>
      <c r="E8114" s="10">
        <f>IF(D8114=1, IF(OR(C8114&lt;10, C8114&gt;=15),1,0), IF(OR(C8114&lt;7, C8114&gt;=18),1,0))</f>
        <v/>
      </c>
      <c r="F8114" s="11" t="n">
        <v>2.621</v>
      </c>
      <c r="G8114" s="12">
        <f>0*8</f>
        <v/>
      </c>
      <c r="H8114" s="12">
        <f>F8114-G8114</f>
        <v/>
      </c>
      <c r="I8114" s="10">
        <f>IF(E8114=0,"Fora",IF(E8113=0,"Carg xar",IF(H8114&lt;0,IF(M8114&lt;0.9,"Carg FV","Stby"),IF(M8114&gt;P8114,"V2H",IF(M8114&lt;0.9,"Carg xar","Stby")))))</f>
        <v/>
      </c>
      <c r="J8114" s="12">
        <f>IF(OR(I8114="Carg FV",I8114="Carg xar"),MIN(IF(I8114="Carg FV",ABS(H8114),7.4),7.4,MAX(0,(0.9-M8114)*40)*0.95),0)</f>
        <v/>
      </c>
      <c r="K8114" s="12">
        <f>IF(I8114="V2H",MIN(MAX(0,H8114),7.4,MAX(0,(M8114-P8114)*40)*0.95),0)</f>
        <v/>
      </c>
      <c r="L8114" s="12">
        <f>IF(E8114=0,0,MAX(0,H8114-K8114))</f>
        <v/>
      </c>
      <c r="M8114" s="13">
        <f>M8113+J8113/40-IF(I8113="V2H",K8113/(0.95*40),0)-IF(E8114=0,IF(E8113=1,IF(D8114=1,30,40)*0.18/(2*40),0),0)-IF(E8114=1,IF(E8113=0,IF(D8114=1,30,40)*0.18/(2*40),0),0)</f>
        <v/>
      </c>
      <c r="N8114" s="14" t="n">
        <v>0.15</v>
      </c>
      <c r="O8114" s="15">
        <f>K8114*N8114</f>
        <v/>
      </c>
      <c r="P8114">
        <f>IF(E8114=0,0.3,IF(D8114=1,IF(C8114&gt;=Params!$B$13-3,IF(C8114&lt;Params!$B$13,Params!$B$20,0.3),0.3),IF(C8114&gt;=Params!$B$15-3,IF(C8114&lt;Params!$B$15,Params!$B$21,0.3),0.3)))</f>
        <v/>
      </c>
    </row>
    <row r="8115" ht="15" customHeight="1" s="1">
      <c r="A8115" s="9" t="n">
        <v>8112</v>
      </c>
      <c r="B8115" s="6" t="inlineStr">
        <is>
          <t>04/12</t>
        </is>
      </c>
      <c r="C8115" s="6" t="n">
        <v>23</v>
      </c>
      <c r="D8115" s="6" t="n">
        <v>0</v>
      </c>
      <c r="E8115" s="10">
        <f>IF(D8115=1, IF(OR(C8115&lt;10, C8115&gt;=15),1,0), IF(OR(C8115&lt;7, C8115&gt;=18),1,0))</f>
        <v/>
      </c>
      <c r="F8115" s="11" t="n">
        <v>3.058</v>
      </c>
      <c r="G8115" s="12">
        <f>0*8</f>
        <v/>
      </c>
      <c r="H8115" s="12">
        <f>F8115-G8115</f>
        <v/>
      </c>
      <c r="I8115" s="10">
        <f>IF(E8115=0,"Fora",IF(E8114=0,"Carg xar",IF(H8115&lt;0,IF(M8115&lt;0.9,"Carg FV","Stby"),IF(M8115&gt;P8115,"V2H",IF(M8115&lt;0.9,"Carg xar","Stby")))))</f>
        <v/>
      </c>
      <c r="J8115" s="12">
        <f>IF(OR(I8115="Carg FV",I8115="Carg xar"),MIN(IF(I8115="Carg FV",ABS(H8115),7.4),7.4,MAX(0,(0.9-M8115)*40)*0.95),0)</f>
        <v/>
      </c>
      <c r="K8115" s="12">
        <f>IF(I8115="V2H",MIN(MAX(0,H8115),7.4,MAX(0,(M8115-P8115)*40)*0.95),0)</f>
        <v/>
      </c>
      <c r="L8115" s="12">
        <f>IF(E8115=0,0,MAX(0,H8115-K8115))</f>
        <v/>
      </c>
      <c r="M8115" s="13">
        <f>M8114+J8114/40-IF(I8114="V2H",K8114/(0.95*40),0)-IF(E8115=0,IF(E8114=1,IF(D8115=1,30,40)*0.18/(2*40),0),0)-IF(E8115=1,IF(E8114=0,IF(D8115=1,30,40)*0.18/(2*40),0),0)</f>
        <v/>
      </c>
      <c r="N8115" s="14" t="n">
        <v>0.15</v>
      </c>
      <c r="O8115" s="15">
        <f>K8115*N8115</f>
        <v/>
      </c>
      <c r="P8115">
        <f>IF(E8115=0,0.3,IF(D8115=1,IF(C8115&gt;=Params!$B$13-3,IF(C8115&lt;Params!$B$13,Params!$B$20,0.3),0.3),IF(C8115&gt;=Params!$B$15-3,IF(C8115&lt;Params!$B$15,Params!$B$21,0.3),0.3)))</f>
        <v/>
      </c>
    </row>
    <row r="8116" ht="15" customHeight="1" s="1">
      <c r="A8116" s="9" t="n">
        <v>8113</v>
      </c>
      <c r="B8116" s="6" t="inlineStr">
        <is>
          <t>05/12</t>
        </is>
      </c>
      <c r="C8116" s="6" t="n">
        <v>0</v>
      </c>
      <c r="D8116" s="6" t="n">
        <v>0</v>
      </c>
      <c r="E8116" s="10">
        <f>IF(D8116=1, IF(OR(C8116&lt;10, C8116&gt;=15),1,0), IF(OR(C8116&lt;7, C8116&gt;=18),1,0))</f>
        <v/>
      </c>
      <c r="F8116" s="11" t="n">
        <v>2.168</v>
      </c>
      <c r="G8116" s="12">
        <f>0*8</f>
        <v/>
      </c>
      <c r="H8116" s="12">
        <f>F8116-G8116</f>
        <v/>
      </c>
      <c r="I8116" s="10">
        <f>IF(E8116=0,"Fora",IF(E8115=0,"Carg xar",IF(H8116&lt;0,IF(M8116&lt;0.9,"Carg FV","Stby"),IF(M8116&gt;P8116,"V2H",IF(M8116&lt;0.9,"Carg xar","Stby")))))</f>
        <v/>
      </c>
      <c r="J8116" s="12">
        <f>IF(OR(I8116="Carg FV",I8116="Carg xar"),MIN(IF(I8116="Carg FV",ABS(H8116),7.4),7.4,MAX(0,(0.9-M8116)*40)*0.95),0)</f>
        <v/>
      </c>
      <c r="K8116" s="12">
        <f>IF(I8116="V2H",MIN(MAX(0,H8116),7.4,MAX(0,(M8116-P8116)*40)*0.95),0)</f>
        <v/>
      </c>
      <c r="L8116" s="12">
        <f>IF(E8116=0,0,MAX(0,H8116-K8116))</f>
        <v/>
      </c>
      <c r="M8116" s="13">
        <f>M8115+J8115/40-IF(I8115="V2H",K8115/(0.95*40),0)-IF(E8116=0,IF(E8115=1,IF(D8116=1,30,40)*0.18/(2*40),0),0)-IF(E8116=1,IF(E8115=0,IF(D8116=1,30,40)*0.18/(2*40),0),0)</f>
        <v/>
      </c>
      <c r="N8116" s="14" t="n">
        <v>0.09</v>
      </c>
      <c r="O8116" s="15">
        <f>K8116*N8116</f>
        <v/>
      </c>
      <c r="P8116">
        <f>IF(E8116=0,0.3,IF(D8116=1,IF(C8116&gt;=Params!$B$13-3,IF(C8116&lt;Params!$B$13,Params!$B$20,0.3),0.3),IF(C8116&gt;=Params!$B$15-3,IF(C8116&lt;Params!$B$15,Params!$B$21,0.3),0.3)))</f>
        <v/>
      </c>
    </row>
    <row r="8117" ht="15" customHeight="1" s="1">
      <c r="A8117" s="9" t="n">
        <v>8114</v>
      </c>
      <c r="B8117" s="6" t="inlineStr">
        <is>
          <t>05/12</t>
        </is>
      </c>
      <c r="C8117" s="6" t="n">
        <v>1</v>
      </c>
      <c r="D8117" s="6" t="n">
        <v>0</v>
      </c>
      <c r="E8117" s="10">
        <f>IF(D8117=1, IF(OR(C8117&lt;10, C8117&gt;=15),1,0), IF(OR(C8117&lt;7, C8117&gt;=18),1,0))</f>
        <v/>
      </c>
      <c r="F8117" s="11" t="n">
        <v>2.034</v>
      </c>
      <c r="G8117" s="12">
        <f>0*8</f>
        <v/>
      </c>
      <c r="H8117" s="12">
        <f>F8117-G8117</f>
        <v/>
      </c>
      <c r="I8117" s="10">
        <f>IF(E8117=0,"Fora",IF(E8116=0,"Carg xar",IF(H8117&lt;0,IF(M8117&lt;0.9,"Carg FV","Stby"),IF(M8117&gt;P8117,"V2H",IF(M8117&lt;0.9,"Carg xar","Stby")))))</f>
        <v/>
      </c>
      <c r="J8117" s="12">
        <f>IF(OR(I8117="Carg FV",I8117="Carg xar"),MIN(IF(I8117="Carg FV",ABS(H8117),7.4),7.4,MAX(0,(0.9-M8117)*40)*0.95),0)</f>
        <v/>
      </c>
      <c r="K8117" s="12">
        <f>IF(I8117="V2H",MIN(MAX(0,H8117),7.4,MAX(0,(M8117-P8117)*40)*0.95),0)</f>
        <v/>
      </c>
      <c r="L8117" s="12">
        <f>IF(E8117=0,0,MAX(0,H8117-K8117))</f>
        <v/>
      </c>
      <c r="M8117" s="13">
        <f>M8116+J8116/40-IF(I8116="V2H",K8116/(0.95*40),0)-IF(E8117=0,IF(E8116=1,IF(D8117=1,30,40)*0.18/(2*40),0),0)-IF(E8117=1,IF(E8116=0,IF(D8117=1,30,40)*0.18/(2*40),0),0)</f>
        <v/>
      </c>
      <c r="N8117" s="14" t="n">
        <v>0.09</v>
      </c>
      <c r="O8117" s="15">
        <f>K8117*N8117</f>
        <v/>
      </c>
      <c r="P8117">
        <f>IF(E8117=0,0.3,IF(D8117=1,IF(C8117&gt;=Params!$B$13-3,IF(C8117&lt;Params!$B$13,Params!$B$20,0.3),0.3),IF(C8117&gt;=Params!$B$15-3,IF(C8117&lt;Params!$B$15,Params!$B$21,0.3),0.3)))</f>
        <v/>
      </c>
    </row>
    <row r="8118" ht="15" customHeight="1" s="1">
      <c r="A8118" s="9" t="n">
        <v>8115</v>
      </c>
      <c r="B8118" s="6" t="inlineStr">
        <is>
          <t>05/12</t>
        </is>
      </c>
      <c r="C8118" s="6" t="n">
        <v>2</v>
      </c>
      <c r="D8118" s="6" t="n">
        <v>0</v>
      </c>
      <c r="E8118" s="10">
        <f>IF(D8118=1, IF(OR(C8118&lt;10, C8118&gt;=15),1,0), IF(OR(C8118&lt;7, C8118&gt;=18),1,0))</f>
        <v/>
      </c>
      <c r="F8118" s="11" t="n">
        <v>2.075</v>
      </c>
      <c r="G8118" s="12">
        <f>0*8</f>
        <v/>
      </c>
      <c r="H8118" s="12">
        <f>F8118-G8118</f>
        <v/>
      </c>
      <c r="I8118" s="10">
        <f>IF(E8118=0,"Fora",IF(E8117=0,"Carg xar",IF(H8118&lt;0,IF(M8118&lt;0.9,"Carg FV","Stby"),IF(M8118&gt;P8118,"V2H",IF(M8118&lt;0.9,"Carg xar","Stby")))))</f>
        <v/>
      </c>
      <c r="J8118" s="12">
        <f>IF(OR(I8118="Carg FV",I8118="Carg xar"),MIN(IF(I8118="Carg FV",ABS(H8118),7.4),7.4,MAX(0,(0.9-M8118)*40)*0.95),0)</f>
        <v/>
      </c>
      <c r="K8118" s="12">
        <f>IF(I8118="V2H",MIN(MAX(0,H8118),7.4,MAX(0,(M8118-P8118)*40)*0.95),0)</f>
        <v/>
      </c>
      <c r="L8118" s="12">
        <f>IF(E8118=0,0,MAX(0,H8118-K8118))</f>
        <v/>
      </c>
      <c r="M8118" s="13">
        <f>M8117+J8117/40-IF(I8117="V2H",K8117/(0.95*40),0)-IF(E8118=0,IF(E8117=1,IF(D8118=1,30,40)*0.18/(2*40),0),0)-IF(E8118=1,IF(E8117=0,IF(D8118=1,30,40)*0.18/(2*40),0),0)</f>
        <v/>
      </c>
      <c r="N8118" s="14" t="n">
        <v>0.09</v>
      </c>
      <c r="O8118" s="15">
        <f>K8118*N8118</f>
        <v/>
      </c>
      <c r="P8118">
        <f>IF(E8118=0,0.3,IF(D8118=1,IF(C8118&gt;=Params!$B$13-3,IF(C8118&lt;Params!$B$13,Params!$B$20,0.3),0.3),IF(C8118&gt;=Params!$B$15-3,IF(C8118&lt;Params!$B$15,Params!$B$21,0.3),0.3)))</f>
        <v/>
      </c>
    </row>
    <row r="8119" ht="15" customHeight="1" s="1">
      <c r="A8119" s="9" t="n">
        <v>8116</v>
      </c>
      <c r="B8119" s="6" t="inlineStr">
        <is>
          <t>05/12</t>
        </is>
      </c>
      <c r="C8119" s="6" t="n">
        <v>3</v>
      </c>
      <c r="D8119" s="6" t="n">
        <v>0</v>
      </c>
      <c r="E8119" s="10">
        <f>IF(D8119=1, IF(OR(C8119&lt;10, C8119&gt;=15),1,0), IF(OR(C8119&lt;7, C8119&gt;=18),1,0))</f>
        <v/>
      </c>
      <c r="F8119" s="11" t="n">
        <v>2.541</v>
      </c>
      <c r="G8119" s="12">
        <f>0*8</f>
        <v/>
      </c>
      <c r="H8119" s="12">
        <f>F8119-G8119</f>
        <v/>
      </c>
      <c r="I8119" s="10">
        <f>IF(E8119=0,"Fora",IF(E8118=0,"Carg xar",IF(H8119&lt;0,IF(M8119&lt;0.9,"Carg FV","Stby"),IF(M8119&gt;P8119,"V2H",IF(M8119&lt;0.9,"Carg xar","Stby")))))</f>
        <v/>
      </c>
      <c r="J8119" s="12">
        <f>IF(OR(I8119="Carg FV",I8119="Carg xar"),MIN(IF(I8119="Carg FV",ABS(H8119),7.4),7.4,MAX(0,(0.9-M8119)*40)*0.95),0)</f>
        <v/>
      </c>
      <c r="K8119" s="12">
        <f>IF(I8119="V2H",MIN(MAX(0,H8119),7.4,MAX(0,(M8119-P8119)*40)*0.95),0)</f>
        <v/>
      </c>
      <c r="L8119" s="12">
        <f>IF(E8119=0,0,MAX(0,H8119-K8119))</f>
        <v/>
      </c>
      <c r="M8119" s="13">
        <f>M8118+J8118/40-IF(I8118="V2H",K8118/(0.95*40),0)-IF(E8119=0,IF(E8118=1,IF(D8119=1,30,40)*0.18/(2*40),0),0)-IF(E8119=1,IF(E8118=0,IF(D8119=1,30,40)*0.18/(2*40),0),0)</f>
        <v/>
      </c>
      <c r="N8119" s="14" t="n">
        <v>0.09</v>
      </c>
      <c r="O8119" s="15">
        <f>K8119*N8119</f>
        <v/>
      </c>
      <c r="P8119">
        <f>IF(E8119=0,0.3,IF(D8119=1,IF(C8119&gt;=Params!$B$13-3,IF(C8119&lt;Params!$B$13,Params!$B$20,0.3),0.3),IF(C8119&gt;=Params!$B$15-3,IF(C8119&lt;Params!$B$15,Params!$B$21,0.3),0.3)))</f>
        <v/>
      </c>
    </row>
    <row r="8120" ht="15" customHeight="1" s="1">
      <c r="A8120" s="9" t="n">
        <v>8117</v>
      </c>
      <c r="B8120" s="6" t="inlineStr">
        <is>
          <t>05/12</t>
        </is>
      </c>
      <c r="C8120" s="6" t="n">
        <v>4</v>
      </c>
      <c r="D8120" s="6" t="n">
        <v>0</v>
      </c>
      <c r="E8120" s="10">
        <f>IF(D8120=1, IF(OR(C8120&lt;10, C8120&gt;=15),1,0), IF(OR(C8120&lt;7, C8120&gt;=18),1,0))</f>
        <v/>
      </c>
      <c r="F8120" s="11" t="n">
        <v>2.576</v>
      </c>
      <c r="G8120" s="12">
        <f>0*8</f>
        <v/>
      </c>
      <c r="H8120" s="12">
        <f>F8120-G8120</f>
        <v/>
      </c>
      <c r="I8120" s="10">
        <f>IF(E8120=0,"Fora",IF(E8119=0,"Carg xar",IF(H8120&lt;0,IF(M8120&lt;0.9,"Carg FV","Stby"),IF(M8120&gt;P8120,"V2H",IF(M8120&lt;0.9,"Carg xar","Stby")))))</f>
        <v/>
      </c>
      <c r="J8120" s="12">
        <f>IF(OR(I8120="Carg FV",I8120="Carg xar"),MIN(IF(I8120="Carg FV",ABS(H8120),7.4),7.4,MAX(0,(0.9-M8120)*40)*0.95),0)</f>
        <v/>
      </c>
      <c r="K8120" s="12">
        <f>IF(I8120="V2H",MIN(MAX(0,H8120),7.4,MAX(0,(M8120-P8120)*40)*0.95),0)</f>
        <v/>
      </c>
      <c r="L8120" s="12">
        <f>IF(E8120=0,0,MAX(0,H8120-K8120))</f>
        <v/>
      </c>
      <c r="M8120" s="13">
        <f>M8119+J8119/40-IF(I8119="V2H",K8119/(0.95*40),0)-IF(E8120=0,IF(E8119=1,IF(D8120=1,30,40)*0.18/(2*40),0),0)-IF(E8120=1,IF(E8119=0,IF(D8120=1,30,40)*0.18/(2*40),0),0)</f>
        <v/>
      </c>
      <c r="N8120" s="14" t="n">
        <v>0.09</v>
      </c>
      <c r="O8120" s="15">
        <f>K8120*N8120</f>
        <v/>
      </c>
      <c r="P8120">
        <f>IF(E8120=0,0.3,IF(D8120=1,IF(C8120&gt;=Params!$B$13-3,IF(C8120&lt;Params!$B$13,Params!$B$20,0.3),0.3),IF(C8120&gt;=Params!$B$15-3,IF(C8120&lt;Params!$B$15,Params!$B$21,0.3),0.3)))</f>
        <v/>
      </c>
    </row>
    <row r="8121" ht="15" customHeight="1" s="1">
      <c r="A8121" s="9" t="n">
        <v>8118</v>
      </c>
      <c r="B8121" s="6" t="inlineStr">
        <is>
          <t>05/12</t>
        </is>
      </c>
      <c r="C8121" s="6" t="n">
        <v>5</v>
      </c>
      <c r="D8121" s="6" t="n">
        <v>0</v>
      </c>
      <c r="E8121" s="10">
        <f>IF(D8121=1, IF(OR(C8121&lt;10, C8121&gt;=15),1,0), IF(OR(C8121&lt;7, C8121&gt;=18),1,0))</f>
        <v/>
      </c>
      <c r="F8121" s="11" t="n">
        <v>2.566</v>
      </c>
      <c r="G8121" s="12">
        <f>0*8</f>
        <v/>
      </c>
      <c r="H8121" s="12">
        <f>F8121-G8121</f>
        <v/>
      </c>
      <c r="I8121" s="10">
        <f>IF(E8121=0,"Fora",IF(E8120=0,"Carg xar",IF(H8121&lt;0,IF(M8121&lt;0.9,"Carg FV","Stby"),IF(M8121&gt;P8121,"V2H",IF(M8121&lt;0.9,"Carg xar","Stby")))))</f>
        <v/>
      </c>
      <c r="J8121" s="12">
        <f>IF(OR(I8121="Carg FV",I8121="Carg xar"),MIN(IF(I8121="Carg FV",ABS(H8121),7.4),7.4,MAX(0,(0.9-M8121)*40)*0.95),0)</f>
        <v/>
      </c>
      <c r="K8121" s="12">
        <f>IF(I8121="V2H",MIN(MAX(0,H8121),7.4,MAX(0,(M8121-P8121)*40)*0.95),0)</f>
        <v/>
      </c>
      <c r="L8121" s="12">
        <f>IF(E8121=0,0,MAX(0,H8121-K8121))</f>
        <v/>
      </c>
      <c r="M8121" s="13">
        <f>M8120+J8120/40-IF(I8120="V2H",K8120/(0.95*40),0)-IF(E8121=0,IF(E8120=1,IF(D8121=1,30,40)*0.18/(2*40),0),0)-IF(E8121=1,IF(E8120=0,IF(D8121=1,30,40)*0.18/(2*40),0),0)</f>
        <v/>
      </c>
      <c r="N8121" s="14" t="n">
        <v>0.09</v>
      </c>
      <c r="O8121" s="15">
        <f>K8121*N8121</f>
        <v/>
      </c>
      <c r="P8121">
        <f>IF(E8121=0,0.3,IF(D8121=1,IF(C8121&gt;=Params!$B$13-3,IF(C8121&lt;Params!$B$13,Params!$B$20,0.3),0.3),IF(C8121&gt;=Params!$B$15-3,IF(C8121&lt;Params!$B$15,Params!$B$21,0.3),0.3)))</f>
        <v/>
      </c>
    </row>
    <row r="8122" ht="15" customHeight="1" s="1">
      <c r="A8122" s="9" t="n">
        <v>8119</v>
      </c>
      <c r="B8122" s="6" t="inlineStr">
        <is>
          <t>05/12</t>
        </is>
      </c>
      <c r="C8122" s="6" t="n">
        <v>6</v>
      </c>
      <c r="D8122" s="6" t="n">
        <v>0</v>
      </c>
      <c r="E8122" s="10">
        <f>IF(D8122=1, IF(OR(C8122&lt;10, C8122&gt;=15),1,0), IF(OR(C8122&lt;7, C8122&gt;=18),1,0))</f>
        <v/>
      </c>
      <c r="F8122" s="11" t="n">
        <v>2.045</v>
      </c>
      <c r="G8122" s="12">
        <f>0*8</f>
        <v/>
      </c>
      <c r="H8122" s="12">
        <f>F8122-G8122</f>
        <v/>
      </c>
      <c r="I8122" s="10">
        <f>IF(E8122=0,"Fora",IF(E8121=0,"Carg xar",IF(H8122&lt;0,IF(M8122&lt;0.9,"Carg FV","Stby"),IF(M8122&gt;P8122,"V2H",IF(M8122&lt;0.9,"Carg xar","Stby")))))</f>
        <v/>
      </c>
      <c r="J8122" s="12">
        <f>IF(OR(I8122="Carg FV",I8122="Carg xar"),MIN(IF(I8122="Carg FV",ABS(H8122),7.4),7.4,MAX(0,(0.9-M8122)*40)*0.95),0)</f>
        <v/>
      </c>
      <c r="K8122" s="12">
        <f>IF(I8122="V2H",MIN(MAX(0,H8122),7.4,MAX(0,(M8122-P8122)*40)*0.95),0)</f>
        <v/>
      </c>
      <c r="L8122" s="12">
        <f>IF(E8122=0,0,MAX(0,H8122-K8122))</f>
        <v/>
      </c>
      <c r="M8122" s="13">
        <f>M8121+J8121/40-IF(I8121="V2H",K8121/(0.95*40),0)-IF(E8122=0,IF(E8121=1,IF(D8122=1,30,40)*0.18/(2*40),0),0)-IF(E8122=1,IF(E8121=0,IF(D8122=1,30,40)*0.18/(2*40),0),0)</f>
        <v/>
      </c>
      <c r="N8122" s="14" t="n">
        <v>0.09</v>
      </c>
      <c r="O8122" s="15">
        <f>K8122*N8122</f>
        <v/>
      </c>
      <c r="P8122">
        <f>IF(E8122=0,0.3,IF(D8122=1,IF(C8122&gt;=Params!$B$13-3,IF(C8122&lt;Params!$B$13,Params!$B$20,0.3),0.3),IF(C8122&gt;=Params!$B$15-3,IF(C8122&lt;Params!$B$15,Params!$B$21,0.3),0.3)))</f>
        <v/>
      </c>
    </row>
    <row r="8123" ht="15" customHeight="1" s="1">
      <c r="A8123" s="9" t="n">
        <v>8120</v>
      </c>
      <c r="B8123" s="6" t="inlineStr">
        <is>
          <t>05/12</t>
        </is>
      </c>
      <c r="C8123" s="6" t="n">
        <v>7</v>
      </c>
      <c r="D8123" s="6" t="n">
        <v>0</v>
      </c>
      <c r="E8123" s="10">
        <f>IF(D8123=1, IF(OR(C8123&lt;10, C8123&gt;=15),1,0), IF(OR(C8123&lt;7, C8123&gt;=18),1,0))</f>
        <v/>
      </c>
      <c r="F8123" s="11" t="n">
        <v>2.609</v>
      </c>
      <c r="G8123" s="12">
        <f>0*8</f>
        <v/>
      </c>
      <c r="H8123" s="12">
        <f>F8123-G8123</f>
        <v/>
      </c>
      <c r="I8123" s="10">
        <f>IF(E8123=0,"Fora",IF(E8122=0,"Carg xar",IF(H8123&lt;0,IF(M8123&lt;0.9,"Carg FV","Stby"),IF(M8123&gt;P8123,"V2H",IF(M8123&lt;0.9,"Carg xar","Stby")))))</f>
        <v/>
      </c>
      <c r="J8123" s="12">
        <f>IF(OR(I8123="Carg FV",I8123="Carg xar"),MIN(IF(I8123="Carg FV",ABS(H8123),7.4),7.4,MAX(0,(0.9-M8123)*40)*0.95),0)</f>
        <v/>
      </c>
      <c r="K8123" s="12">
        <f>IF(I8123="V2H",MIN(MAX(0,H8123),7.4,MAX(0,(M8123-P8123)*40)*0.95),0)</f>
        <v/>
      </c>
      <c r="L8123" s="12">
        <f>IF(E8123=0,0,MAX(0,H8123-K8123))</f>
        <v/>
      </c>
      <c r="M8123" s="13">
        <f>M8122+J8122/40-IF(I8122="V2H",K8122/(0.95*40),0)-IF(E8123=0,IF(E8122=1,IF(D8123=1,30,40)*0.18/(2*40),0),0)-IF(E8123=1,IF(E8122=0,IF(D8123=1,30,40)*0.18/(2*40),0),0)</f>
        <v/>
      </c>
      <c r="N8123" s="14" t="n">
        <v>0.09</v>
      </c>
      <c r="O8123" s="15">
        <f>K8123*N8123</f>
        <v/>
      </c>
      <c r="P8123">
        <f>IF(E8123=0,0.3,IF(D8123=1,IF(C8123&gt;=Params!$B$13-3,IF(C8123&lt;Params!$B$13,Params!$B$20,0.3),0.3),IF(C8123&gt;=Params!$B$15-3,IF(C8123&lt;Params!$B$15,Params!$B$21,0.3),0.3)))</f>
        <v/>
      </c>
    </row>
    <row r="8124" ht="15" customHeight="1" s="1">
      <c r="A8124" s="9" t="n">
        <v>8121</v>
      </c>
      <c r="B8124" s="6" t="inlineStr">
        <is>
          <t>05/12</t>
        </is>
      </c>
      <c r="C8124" s="6" t="n">
        <v>8</v>
      </c>
      <c r="D8124" s="6" t="n">
        <v>0</v>
      </c>
      <c r="E8124" s="10">
        <f>IF(D8124=1, IF(OR(C8124&lt;10, C8124&gt;=15),1,0), IF(OR(C8124&lt;7, C8124&gt;=18),1,0))</f>
        <v/>
      </c>
      <c r="F8124" s="11" t="n">
        <v>4.3</v>
      </c>
      <c r="G8124" s="12">
        <f>0.04*8</f>
        <v/>
      </c>
      <c r="H8124" s="12">
        <f>F8124-G8124</f>
        <v/>
      </c>
      <c r="I8124" s="10">
        <f>IF(E8124=0,"Fora",IF(E8123=0,"Carg xar",IF(H8124&lt;0,IF(M8124&lt;0.9,"Carg FV","Stby"),IF(M8124&gt;P8124,"V2H",IF(M8124&lt;0.9,"Carg xar","Stby")))))</f>
        <v/>
      </c>
      <c r="J8124" s="12">
        <f>IF(OR(I8124="Carg FV",I8124="Carg xar"),MIN(IF(I8124="Carg FV",ABS(H8124),7.4),7.4,MAX(0,(0.9-M8124)*40)*0.95),0)</f>
        <v/>
      </c>
      <c r="K8124" s="12">
        <f>IF(I8124="V2H",MIN(MAX(0,H8124),7.4,MAX(0,(M8124-P8124)*40)*0.95),0)</f>
        <v/>
      </c>
      <c r="L8124" s="12">
        <f>IF(E8124=0,0,MAX(0,H8124-K8124))</f>
        <v/>
      </c>
      <c r="M8124" s="13">
        <f>M8123+J8123/40-IF(I8123="V2H",K8123/(0.95*40),0)-IF(E8124=0,IF(E8123=1,IF(D8124=1,30,40)*0.18/(2*40),0),0)-IF(E8124=1,IF(E8123=0,IF(D8124=1,30,40)*0.18/(2*40),0),0)</f>
        <v/>
      </c>
      <c r="N8124" s="14" t="n">
        <v>0.15</v>
      </c>
      <c r="O8124" s="15">
        <f>K8124*N8124</f>
        <v/>
      </c>
      <c r="P8124">
        <f>IF(E8124=0,0.3,IF(D8124=1,IF(C8124&gt;=Params!$B$13-3,IF(C8124&lt;Params!$B$13,Params!$B$20,0.3),0.3),IF(C8124&gt;=Params!$B$15-3,IF(C8124&lt;Params!$B$15,Params!$B$21,0.3),0.3)))</f>
        <v/>
      </c>
    </row>
    <row r="8125" ht="15" customHeight="1" s="1">
      <c r="A8125" s="9" t="n">
        <v>8122</v>
      </c>
      <c r="B8125" s="6" t="inlineStr">
        <is>
          <t>05/12</t>
        </is>
      </c>
      <c r="C8125" s="6" t="n">
        <v>9</v>
      </c>
      <c r="D8125" s="6" t="n">
        <v>0</v>
      </c>
      <c r="E8125" s="10">
        <f>IF(D8125=1, IF(OR(C8125&lt;10, C8125&gt;=15),1,0), IF(OR(C8125&lt;7, C8125&gt;=18),1,0))</f>
        <v/>
      </c>
      <c r="F8125" s="11" t="n">
        <v>3.451</v>
      </c>
      <c r="G8125" s="12">
        <f>0.15*8</f>
        <v/>
      </c>
      <c r="H8125" s="12">
        <f>F8125-G8125</f>
        <v/>
      </c>
      <c r="I8125" s="10">
        <f>IF(E8125=0,"Fora",IF(E8124=0,"Carg xar",IF(H8125&lt;0,IF(M8125&lt;0.9,"Carg FV","Stby"),IF(M8125&gt;P8125,"V2H",IF(M8125&lt;0.9,"Carg xar","Stby")))))</f>
        <v/>
      </c>
      <c r="J8125" s="12">
        <f>IF(OR(I8125="Carg FV",I8125="Carg xar"),MIN(IF(I8125="Carg FV",ABS(H8125),7.4),7.4,MAX(0,(0.9-M8125)*40)*0.95),0)</f>
        <v/>
      </c>
      <c r="K8125" s="12">
        <f>IF(I8125="V2H",MIN(MAX(0,H8125),7.4,MAX(0,(M8125-P8125)*40)*0.95),0)</f>
        <v/>
      </c>
      <c r="L8125" s="12">
        <f>IF(E8125=0,0,MAX(0,H8125-K8125))</f>
        <v/>
      </c>
      <c r="M8125" s="13">
        <f>M8124+J8124/40-IF(I8124="V2H",K8124/(0.95*40),0)-IF(E8125=0,IF(E8124=1,IF(D8125=1,30,40)*0.18/(2*40),0),0)-IF(E8125=1,IF(E8124=0,IF(D8125=1,30,40)*0.18/(2*40),0),0)</f>
        <v/>
      </c>
      <c r="N8125" s="14" t="n">
        <v>0.15</v>
      </c>
      <c r="O8125" s="15">
        <f>K8125*N8125</f>
        <v/>
      </c>
      <c r="P8125">
        <f>IF(E8125=0,0.3,IF(D8125=1,IF(C8125&gt;=Params!$B$13-3,IF(C8125&lt;Params!$B$13,Params!$B$20,0.3),0.3),IF(C8125&gt;=Params!$B$15-3,IF(C8125&lt;Params!$B$15,Params!$B$21,0.3),0.3)))</f>
        <v/>
      </c>
    </row>
    <row r="8126" ht="15" customHeight="1" s="1">
      <c r="A8126" s="9" t="n">
        <v>8123</v>
      </c>
      <c r="B8126" s="6" t="inlineStr">
        <is>
          <t>05/12</t>
        </is>
      </c>
      <c r="C8126" s="6" t="n">
        <v>10</v>
      </c>
      <c r="D8126" s="6" t="n">
        <v>0</v>
      </c>
      <c r="E8126" s="10">
        <f>IF(D8126=1, IF(OR(C8126&lt;10, C8126&gt;=15),1,0), IF(OR(C8126&lt;7, C8126&gt;=18),1,0))</f>
        <v/>
      </c>
      <c r="F8126" s="11" t="n">
        <v>2.124</v>
      </c>
      <c r="G8126" s="12">
        <f>0.32*8</f>
        <v/>
      </c>
      <c r="H8126" s="12">
        <f>F8126-G8126</f>
        <v/>
      </c>
      <c r="I8126" s="10">
        <f>IF(E8126=0,"Fora",IF(E8125=0,"Carg xar",IF(H8126&lt;0,IF(M8126&lt;0.9,"Carg FV","Stby"),IF(M8126&gt;P8126,"V2H",IF(M8126&lt;0.9,"Carg xar","Stby")))))</f>
        <v/>
      </c>
      <c r="J8126" s="12">
        <f>IF(OR(I8126="Carg FV",I8126="Carg xar"),MIN(IF(I8126="Carg FV",ABS(H8126),7.4),7.4,MAX(0,(0.9-M8126)*40)*0.95),0)</f>
        <v/>
      </c>
      <c r="K8126" s="12">
        <f>IF(I8126="V2H",MIN(MAX(0,H8126),7.4,MAX(0,(M8126-P8126)*40)*0.95),0)</f>
        <v/>
      </c>
      <c r="L8126" s="12">
        <f>IF(E8126=0,0,MAX(0,H8126-K8126))</f>
        <v/>
      </c>
      <c r="M8126" s="13">
        <f>M8125+J8125/40-IF(I8125="V2H",K8125/(0.95*40),0)-IF(E8126=0,IF(E8125=1,IF(D8126=1,30,40)*0.18/(2*40),0),0)-IF(E8126=1,IF(E8125=0,IF(D8126=1,30,40)*0.18/(2*40),0),0)</f>
        <v/>
      </c>
      <c r="N8126" s="14" t="n">
        <v>0.2</v>
      </c>
      <c r="O8126" s="15">
        <f>K8126*N8126</f>
        <v/>
      </c>
      <c r="P8126">
        <f>IF(E8126=0,0.3,IF(D8126=1,IF(C8126&gt;=Params!$B$13-3,IF(C8126&lt;Params!$B$13,Params!$B$20,0.3),0.3),IF(C8126&gt;=Params!$B$15-3,IF(C8126&lt;Params!$B$15,Params!$B$21,0.3),0.3)))</f>
        <v/>
      </c>
    </row>
    <row r="8127" ht="15" customHeight="1" s="1">
      <c r="A8127" s="9" t="n">
        <v>8124</v>
      </c>
      <c r="B8127" s="6" t="inlineStr">
        <is>
          <t>05/12</t>
        </is>
      </c>
      <c r="C8127" s="6" t="n">
        <v>11</v>
      </c>
      <c r="D8127" s="6" t="n">
        <v>0</v>
      </c>
      <c r="E8127" s="10">
        <f>IF(D8127=1, IF(OR(C8127&lt;10, C8127&gt;=15),1,0), IF(OR(C8127&lt;7, C8127&gt;=18),1,0))</f>
        <v/>
      </c>
      <c r="F8127" s="11" t="n">
        <v>1.364</v>
      </c>
      <c r="G8127" s="12">
        <f>0.45*8</f>
        <v/>
      </c>
      <c r="H8127" s="12">
        <f>F8127-G8127</f>
        <v/>
      </c>
      <c r="I8127" s="10">
        <f>IF(E8127=0,"Fora",IF(E8126=0,"Carg xar",IF(H8127&lt;0,IF(M8127&lt;0.9,"Carg FV","Stby"),IF(M8127&gt;P8127,"V2H",IF(M8127&lt;0.9,"Carg xar","Stby")))))</f>
        <v/>
      </c>
      <c r="J8127" s="12">
        <f>IF(OR(I8127="Carg FV",I8127="Carg xar"),MIN(IF(I8127="Carg FV",ABS(H8127),7.4),7.4,MAX(0,(0.9-M8127)*40)*0.95),0)</f>
        <v/>
      </c>
      <c r="K8127" s="12">
        <f>IF(I8127="V2H",MIN(MAX(0,H8127),7.4,MAX(0,(M8127-P8127)*40)*0.95),0)</f>
        <v/>
      </c>
      <c r="L8127" s="12">
        <f>IF(E8127=0,0,MAX(0,H8127-K8127))</f>
        <v/>
      </c>
      <c r="M8127" s="13">
        <f>M8126+J8126/40-IF(I8126="V2H",K8126/(0.95*40),0)-IF(E8127=0,IF(E8126=1,IF(D8127=1,30,40)*0.18/(2*40),0),0)-IF(E8127=1,IF(E8126=0,IF(D8127=1,30,40)*0.18/(2*40),0),0)</f>
        <v/>
      </c>
      <c r="N8127" s="14" t="n">
        <v>0.2</v>
      </c>
      <c r="O8127" s="15">
        <f>K8127*N8127</f>
        <v/>
      </c>
      <c r="P8127">
        <f>IF(E8127=0,0.3,IF(D8127=1,IF(C8127&gt;=Params!$B$13-3,IF(C8127&lt;Params!$B$13,Params!$B$20,0.3),0.3),IF(C8127&gt;=Params!$B$15-3,IF(C8127&lt;Params!$B$15,Params!$B$21,0.3),0.3)))</f>
        <v/>
      </c>
    </row>
    <row r="8128" ht="15" customHeight="1" s="1">
      <c r="A8128" s="9" t="n">
        <v>8125</v>
      </c>
      <c r="B8128" s="6" t="inlineStr">
        <is>
          <t>05/12</t>
        </is>
      </c>
      <c r="C8128" s="6" t="n">
        <v>12</v>
      </c>
      <c r="D8128" s="6" t="n">
        <v>0</v>
      </c>
      <c r="E8128" s="10">
        <f>IF(D8128=1, IF(OR(C8128&lt;10, C8128&gt;=15),1,0), IF(OR(C8128&lt;7, C8128&gt;=18),1,0))</f>
        <v/>
      </c>
      <c r="F8128" s="11" t="n">
        <v>0.163</v>
      </c>
      <c r="G8128" s="12">
        <f>0.52*8</f>
        <v/>
      </c>
      <c r="H8128" s="12">
        <f>F8128-G8128</f>
        <v/>
      </c>
      <c r="I8128" s="10">
        <f>IF(E8128=0,"Fora",IF(E8127=0,"Carg xar",IF(H8128&lt;0,IF(M8128&lt;0.9,"Carg FV","Stby"),IF(M8128&gt;P8128,"V2H",IF(M8128&lt;0.9,"Carg xar","Stby")))))</f>
        <v/>
      </c>
      <c r="J8128" s="12">
        <f>IF(OR(I8128="Carg FV",I8128="Carg xar"),MIN(IF(I8128="Carg FV",ABS(H8128),7.4),7.4,MAX(0,(0.9-M8128)*40)*0.95),0)</f>
        <v/>
      </c>
      <c r="K8128" s="12">
        <f>IF(I8128="V2H",MIN(MAX(0,H8128),7.4,MAX(0,(M8128-P8128)*40)*0.95),0)</f>
        <v/>
      </c>
      <c r="L8128" s="12">
        <f>IF(E8128=0,0,MAX(0,H8128-K8128))</f>
        <v/>
      </c>
      <c r="M8128" s="13">
        <f>M8127+J8127/40-IF(I8127="V2H",K8127/(0.95*40),0)-IF(E8128=0,IF(E8127=1,IF(D8128=1,30,40)*0.18/(2*40),0),0)-IF(E8128=1,IF(E8127=0,IF(D8128=1,30,40)*0.18/(2*40),0),0)</f>
        <v/>
      </c>
      <c r="N8128" s="14" t="n">
        <v>0.2</v>
      </c>
      <c r="O8128" s="15">
        <f>K8128*N8128</f>
        <v/>
      </c>
      <c r="P8128">
        <f>IF(E8128=0,0.3,IF(D8128=1,IF(C8128&gt;=Params!$B$13-3,IF(C8128&lt;Params!$B$13,Params!$B$20,0.3),0.3),IF(C8128&gt;=Params!$B$15-3,IF(C8128&lt;Params!$B$15,Params!$B$21,0.3),0.3)))</f>
        <v/>
      </c>
    </row>
    <row r="8129" ht="15" customHeight="1" s="1">
      <c r="A8129" s="9" t="n">
        <v>8126</v>
      </c>
      <c r="B8129" s="6" t="inlineStr">
        <is>
          <t>05/12</t>
        </is>
      </c>
      <c r="C8129" s="6" t="n">
        <v>13</v>
      </c>
      <c r="D8129" s="6" t="n">
        <v>0</v>
      </c>
      <c r="E8129" s="10">
        <f>IF(D8129=1, IF(OR(C8129&lt;10, C8129&gt;=15),1,0), IF(OR(C8129&lt;7, C8129&gt;=18),1,0))</f>
        <v/>
      </c>
      <c r="F8129" s="11" t="n">
        <v>0</v>
      </c>
      <c r="G8129" s="12">
        <f>0.48*8</f>
        <v/>
      </c>
      <c r="H8129" s="12">
        <f>F8129-G8129</f>
        <v/>
      </c>
      <c r="I8129" s="10">
        <f>IF(E8129=0,"Fora",IF(E8128=0,"Carg xar",IF(H8129&lt;0,IF(M8129&lt;0.9,"Carg FV","Stby"),IF(M8129&gt;P8129,"V2H",IF(M8129&lt;0.9,"Carg xar","Stby")))))</f>
        <v/>
      </c>
      <c r="J8129" s="12">
        <f>IF(OR(I8129="Carg FV",I8129="Carg xar"),MIN(IF(I8129="Carg FV",ABS(H8129),7.4),7.4,MAX(0,(0.9-M8129)*40)*0.95),0)</f>
        <v/>
      </c>
      <c r="K8129" s="12">
        <f>IF(I8129="V2H",MIN(MAX(0,H8129),7.4,MAX(0,(M8129-P8129)*40)*0.95),0)</f>
        <v/>
      </c>
      <c r="L8129" s="12">
        <f>IF(E8129=0,0,MAX(0,H8129-K8129))</f>
        <v/>
      </c>
      <c r="M8129" s="13">
        <f>M8128+J8128/40-IF(I8128="V2H",K8128/(0.95*40),0)-IF(E8129=0,IF(E8128=1,IF(D8129=1,30,40)*0.18/(2*40),0),0)-IF(E8129=1,IF(E8128=0,IF(D8129=1,30,40)*0.18/(2*40),0),0)</f>
        <v/>
      </c>
      <c r="N8129" s="14" t="n">
        <v>0.2</v>
      </c>
      <c r="O8129" s="15">
        <f>K8129*N8129</f>
        <v/>
      </c>
      <c r="P8129">
        <f>IF(E8129=0,0.3,IF(D8129=1,IF(C8129&gt;=Params!$B$13-3,IF(C8129&lt;Params!$B$13,Params!$B$20,0.3),0.3),IF(C8129&gt;=Params!$B$15-3,IF(C8129&lt;Params!$B$15,Params!$B$21,0.3),0.3)))</f>
        <v/>
      </c>
    </row>
    <row r="8130" ht="15" customHeight="1" s="1">
      <c r="A8130" s="9" t="n">
        <v>8127</v>
      </c>
      <c r="B8130" s="6" t="inlineStr">
        <is>
          <t>05/12</t>
        </is>
      </c>
      <c r="C8130" s="6" t="n">
        <v>14</v>
      </c>
      <c r="D8130" s="6" t="n">
        <v>0</v>
      </c>
      <c r="E8130" s="10">
        <f>IF(D8130=1, IF(OR(C8130&lt;10, C8130&gt;=15),1,0), IF(OR(C8130&lt;7, C8130&gt;=18),1,0))</f>
        <v/>
      </c>
      <c r="F8130" s="11" t="n">
        <v>0</v>
      </c>
      <c r="G8130" s="12">
        <f>0.35*8</f>
        <v/>
      </c>
      <c r="H8130" s="12">
        <f>F8130-G8130</f>
        <v/>
      </c>
      <c r="I8130" s="10">
        <f>IF(E8130=0,"Fora",IF(E8129=0,"Carg xar",IF(H8130&lt;0,IF(M8130&lt;0.9,"Carg FV","Stby"),IF(M8130&gt;P8130,"V2H",IF(M8130&lt;0.9,"Carg xar","Stby")))))</f>
        <v/>
      </c>
      <c r="J8130" s="12">
        <f>IF(OR(I8130="Carg FV",I8130="Carg xar"),MIN(IF(I8130="Carg FV",ABS(H8130),7.4),7.4,MAX(0,(0.9-M8130)*40)*0.95),0)</f>
        <v/>
      </c>
      <c r="K8130" s="12">
        <f>IF(I8130="V2H",MIN(MAX(0,H8130),7.4,MAX(0,(M8130-P8130)*40)*0.95),0)</f>
        <v/>
      </c>
      <c r="L8130" s="12">
        <f>IF(E8130=0,0,MAX(0,H8130-K8130))</f>
        <v/>
      </c>
      <c r="M8130" s="13">
        <f>M8129+J8129/40-IF(I8129="V2H",K8129/(0.95*40),0)-IF(E8130=0,IF(E8129=1,IF(D8130=1,30,40)*0.18/(2*40),0),0)-IF(E8130=1,IF(E8129=0,IF(D8130=1,30,40)*0.18/(2*40),0),0)</f>
        <v/>
      </c>
      <c r="N8130" s="14" t="n">
        <v>0.15</v>
      </c>
      <c r="O8130" s="15">
        <f>K8130*N8130</f>
        <v/>
      </c>
      <c r="P8130">
        <f>IF(E8130=0,0.3,IF(D8130=1,IF(C8130&gt;=Params!$B$13-3,IF(C8130&lt;Params!$B$13,Params!$B$20,0.3),0.3),IF(C8130&gt;=Params!$B$15-3,IF(C8130&lt;Params!$B$15,Params!$B$21,0.3),0.3)))</f>
        <v/>
      </c>
    </row>
    <row r="8131" ht="15" customHeight="1" s="1">
      <c r="A8131" s="9" t="n">
        <v>8128</v>
      </c>
      <c r="B8131" s="6" t="inlineStr">
        <is>
          <t>05/12</t>
        </is>
      </c>
      <c r="C8131" s="6" t="n">
        <v>15</v>
      </c>
      <c r="D8131" s="6" t="n">
        <v>0</v>
      </c>
      <c r="E8131" s="10">
        <f>IF(D8131=1, IF(OR(C8131&lt;10, C8131&gt;=15),1,0), IF(OR(C8131&lt;7, C8131&gt;=18),1,0))</f>
        <v/>
      </c>
      <c r="F8131" s="11" t="n">
        <v>0</v>
      </c>
      <c r="G8131" s="12">
        <f>0.18*8</f>
        <v/>
      </c>
      <c r="H8131" s="12">
        <f>F8131-G8131</f>
        <v/>
      </c>
      <c r="I8131" s="10">
        <f>IF(E8131=0,"Fora",IF(E8130=0,"Carg xar",IF(H8131&lt;0,IF(M8131&lt;0.9,"Carg FV","Stby"),IF(M8131&gt;P8131,"V2H",IF(M8131&lt;0.9,"Carg xar","Stby")))))</f>
        <v/>
      </c>
      <c r="J8131" s="12">
        <f>IF(OR(I8131="Carg FV",I8131="Carg xar"),MIN(IF(I8131="Carg FV",ABS(H8131),7.4),7.4,MAX(0,(0.9-M8131)*40)*0.95),0)</f>
        <v/>
      </c>
      <c r="K8131" s="12">
        <f>IF(I8131="V2H",MIN(MAX(0,H8131),7.4,MAX(0,(M8131-P8131)*40)*0.95),0)</f>
        <v/>
      </c>
      <c r="L8131" s="12">
        <f>IF(E8131=0,0,MAX(0,H8131-K8131))</f>
        <v/>
      </c>
      <c r="M8131" s="13">
        <f>M8130+J8130/40-IF(I8130="V2H",K8130/(0.95*40),0)-IF(E8131=0,IF(E8130=1,IF(D8131=1,30,40)*0.18/(2*40),0),0)-IF(E8131=1,IF(E8130=0,IF(D8131=1,30,40)*0.18/(2*40),0),0)</f>
        <v/>
      </c>
      <c r="N8131" s="14" t="n">
        <v>0.15</v>
      </c>
      <c r="O8131" s="15">
        <f>K8131*N8131</f>
        <v/>
      </c>
      <c r="P8131">
        <f>IF(E8131=0,0.3,IF(D8131=1,IF(C8131&gt;=Params!$B$13-3,IF(C8131&lt;Params!$B$13,Params!$B$20,0.3),0.3),IF(C8131&gt;=Params!$B$15-3,IF(C8131&lt;Params!$B$15,Params!$B$21,0.3),0.3)))</f>
        <v/>
      </c>
    </row>
    <row r="8132" ht="15" customHeight="1" s="1">
      <c r="A8132" s="9" t="n">
        <v>8129</v>
      </c>
      <c r="B8132" s="6" t="inlineStr">
        <is>
          <t>05/12</t>
        </is>
      </c>
      <c r="C8132" s="6" t="n">
        <v>16</v>
      </c>
      <c r="D8132" s="6" t="n">
        <v>0</v>
      </c>
      <c r="E8132" s="10">
        <f>IF(D8132=1, IF(OR(C8132&lt;10, C8132&gt;=15),1,0), IF(OR(C8132&lt;7, C8132&gt;=18),1,0))</f>
        <v/>
      </c>
      <c r="F8132" s="11" t="n">
        <v>1.863</v>
      </c>
      <c r="G8132" s="12">
        <f>0.04*8</f>
        <v/>
      </c>
      <c r="H8132" s="12">
        <f>F8132-G8132</f>
        <v/>
      </c>
      <c r="I8132" s="10">
        <f>IF(E8132=0,"Fora",IF(E8131=0,"Carg xar",IF(H8132&lt;0,IF(M8132&lt;0.9,"Carg FV","Stby"),IF(M8132&gt;P8132,"V2H",IF(M8132&lt;0.9,"Carg xar","Stby")))))</f>
        <v/>
      </c>
      <c r="J8132" s="12">
        <f>IF(OR(I8132="Carg FV",I8132="Carg xar"),MIN(IF(I8132="Carg FV",ABS(H8132),7.4),7.4,MAX(0,(0.9-M8132)*40)*0.95),0)</f>
        <v/>
      </c>
      <c r="K8132" s="12">
        <f>IF(I8132="V2H",MIN(MAX(0,H8132),7.4,MAX(0,(M8132-P8132)*40)*0.95),0)</f>
        <v/>
      </c>
      <c r="L8132" s="12">
        <f>IF(E8132=0,0,MAX(0,H8132-K8132))</f>
        <v/>
      </c>
      <c r="M8132" s="13">
        <f>M8131+J8131/40-IF(I8131="V2H",K8131/(0.95*40),0)-IF(E8132=0,IF(E8131=1,IF(D8132=1,30,40)*0.18/(2*40),0),0)-IF(E8132=1,IF(E8131=0,IF(D8132=1,30,40)*0.18/(2*40),0),0)</f>
        <v/>
      </c>
      <c r="N8132" s="14" t="n">
        <v>0.15</v>
      </c>
      <c r="O8132" s="15">
        <f>K8132*N8132</f>
        <v/>
      </c>
      <c r="P8132">
        <f>IF(E8132=0,0.3,IF(D8132=1,IF(C8132&gt;=Params!$B$13-3,IF(C8132&lt;Params!$B$13,Params!$B$20,0.3),0.3),IF(C8132&gt;=Params!$B$15-3,IF(C8132&lt;Params!$B$15,Params!$B$21,0.3),0.3)))</f>
        <v/>
      </c>
    </row>
    <row r="8133" ht="15" customHeight="1" s="1">
      <c r="A8133" s="9" t="n">
        <v>8130</v>
      </c>
      <c r="B8133" s="6" t="inlineStr">
        <is>
          <t>05/12</t>
        </is>
      </c>
      <c r="C8133" s="6" t="n">
        <v>17</v>
      </c>
      <c r="D8133" s="6" t="n">
        <v>0</v>
      </c>
      <c r="E8133" s="10">
        <f>IF(D8133=1, IF(OR(C8133&lt;10, C8133&gt;=15),1,0), IF(OR(C8133&lt;7, C8133&gt;=18),1,0))</f>
        <v/>
      </c>
      <c r="F8133" s="11" t="n">
        <v>1.598</v>
      </c>
      <c r="G8133" s="12">
        <f>0*8</f>
        <v/>
      </c>
      <c r="H8133" s="12">
        <f>F8133-G8133</f>
        <v/>
      </c>
      <c r="I8133" s="10">
        <f>IF(E8133=0,"Fora",IF(E8132=0,"Carg xar",IF(H8133&lt;0,IF(M8133&lt;0.9,"Carg FV","Stby"),IF(M8133&gt;P8133,"V2H",IF(M8133&lt;0.9,"Carg xar","Stby")))))</f>
        <v/>
      </c>
      <c r="J8133" s="12">
        <f>IF(OR(I8133="Carg FV",I8133="Carg xar"),MIN(IF(I8133="Carg FV",ABS(H8133),7.4),7.4,MAX(0,(0.9-M8133)*40)*0.95),0)</f>
        <v/>
      </c>
      <c r="K8133" s="12">
        <f>IF(I8133="V2H",MIN(MAX(0,H8133),7.4,MAX(0,(M8133-P8133)*40)*0.95),0)</f>
        <v/>
      </c>
      <c r="L8133" s="12">
        <f>IF(E8133=0,0,MAX(0,H8133-K8133))</f>
        <v/>
      </c>
      <c r="M8133" s="13">
        <f>M8132+J8132/40-IF(I8132="V2H",K8132/(0.95*40),0)-IF(E8133=0,IF(E8132=1,IF(D8133=1,30,40)*0.18/(2*40),0),0)-IF(E8133=1,IF(E8132=0,IF(D8133=1,30,40)*0.18/(2*40),0),0)</f>
        <v/>
      </c>
      <c r="N8133" s="14" t="n">
        <v>0.15</v>
      </c>
      <c r="O8133" s="15">
        <f>K8133*N8133</f>
        <v/>
      </c>
      <c r="P8133">
        <f>IF(E8133=0,0.3,IF(D8133=1,IF(C8133&gt;=Params!$B$13-3,IF(C8133&lt;Params!$B$13,Params!$B$20,0.3),0.3),IF(C8133&gt;=Params!$B$15-3,IF(C8133&lt;Params!$B$15,Params!$B$21,0.3),0.3)))</f>
        <v/>
      </c>
    </row>
    <row r="8134" ht="15" customHeight="1" s="1">
      <c r="A8134" s="9" t="n">
        <v>8131</v>
      </c>
      <c r="B8134" s="6" t="inlineStr">
        <is>
          <t>05/12</t>
        </is>
      </c>
      <c r="C8134" s="6" t="n">
        <v>18</v>
      </c>
      <c r="D8134" s="6" t="n">
        <v>0</v>
      </c>
      <c r="E8134" s="10">
        <f>IF(D8134=1, IF(OR(C8134&lt;10, C8134&gt;=15),1,0), IF(OR(C8134&lt;7, C8134&gt;=18),1,0))</f>
        <v/>
      </c>
      <c r="F8134" s="11" t="n">
        <v>1.517</v>
      </c>
      <c r="G8134" s="12">
        <f>0*8</f>
        <v/>
      </c>
      <c r="H8134" s="12">
        <f>F8134-G8134</f>
        <v/>
      </c>
      <c r="I8134" s="10">
        <f>IF(E8134=0,"Fora",IF(E8133=0,"Carg xar",IF(H8134&lt;0,IF(M8134&lt;0.9,"Carg FV","Stby"),IF(M8134&gt;P8134,"V2H",IF(M8134&lt;0.9,"Carg xar","Stby")))))</f>
        <v/>
      </c>
      <c r="J8134" s="12">
        <f>IF(OR(I8134="Carg FV",I8134="Carg xar"),MIN(IF(I8134="Carg FV",ABS(H8134),7.4),7.4,MAX(0,(0.9-M8134)*40)*0.95),0)</f>
        <v/>
      </c>
      <c r="K8134" s="12">
        <f>IF(I8134="V2H",MIN(MAX(0,H8134),7.4,MAX(0,(M8134-P8134)*40)*0.95),0)</f>
        <v/>
      </c>
      <c r="L8134" s="12">
        <f>IF(E8134=0,0,MAX(0,H8134-K8134))</f>
        <v/>
      </c>
      <c r="M8134" s="13">
        <f>M8133+J8133/40-IF(I8133="V2H",K8133/(0.95*40),0)-IF(E8134=0,IF(E8133=1,IF(D8134=1,30,40)*0.18/(2*40),0),0)-IF(E8134=1,IF(E8133=0,IF(D8134=1,30,40)*0.18/(2*40),0),0)</f>
        <v/>
      </c>
      <c r="N8134" s="14" t="n">
        <v>0.2</v>
      </c>
      <c r="O8134" s="15">
        <f>K8134*N8134</f>
        <v/>
      </c>
      <c r="P8134">
        <f>IF(E8134=0,0.3,IF(D8134=1,IF(C8134&gt;=Params!$B$13-3,IF(C8134&lt;Params!$B$13,Params!$B$20,0.3),0.3),IF(C8134&gt;=Params!$B$15-3,IF(C8134&lt;Params!$B$15,Params!$B$21,0.3),0.3)))</f>
        <v/>
      </c>
    </row>
    <row r="8135" ht="15" customHeight="1" s="1">
      <c r="A8135" s="9" t="n">
        <v>8132</v>
      </c>
      <c r="B8135" s="6" t="inlineStr">
        <is>
          <t>05/12</t>
        </is>
      </c>
      <c r="C8135" s="6" t="n">
        <v>19</v>
      </c>
      <c r="D8135" s="6" t="n">
        <v>0</v>
      </c>
      <c r="E8135" s="10">
        <f>IF(D8135=1, IF(OR(C8135&lt;10, C8135&gt;=15),1,0), IF(OR(C8135&lt;7, C8135&gt;=18),1,0))</f>
        <v/>
      </c>
      <c r="F8135" s="11" t="n">
        <v>2.573</v>
      </c>
      <c r="G8135" s="12">
        <f>0*8</f>
        <v/>
      </c>
      <c r="H8135" s="12">
        <f>F8135-G8135</f>
        <v/>
      </c>
      <c r="I8135" s="10">
        <f>IF(E8135=0,"Fora",IF(E8134=0,"Carg xar",IF(H8135&lt;0,IF(M8135&lt;0.9,"Carg FV","Stby"),IF(M8135&gt;P8135,"V2H",IF(M8135&lt;0.9,"Carg xar","Stby")))))</f>
        <v/>
      </c>
      <c r="J8135" s="12">
        <f>IF(OR(I8135="Carg FV",I8135="Carg xar"),MIN(IF(I8135="Carg FV",ABS(H8135),7.4),7.4,MAX(0,(0.9-M8135)*40)*0.95),0)</f>
        <v/>
      </c>
      <c r="K8135" s="12">
        <f>IF(I8135="V2H",MIN(MAX(0,H8135),7.4,MAX(0,(M8135-P8135)*40)*0.95),0)</f>
        <v/>
      </c>
      <c r="L8135" s="12">
        <f>IF(E8135=0,0,MAX(0,H8135-K8135))</f>
        <v/>
      </c>
      <c r="M8135" s="13">
        <f>M8134+J8134/40-IF(I8134="V2H",K8134/(0.95*40),0)-IF(E8135=0,IF(E8134=1,IF(D8135=1,30,40)*0.18/(2*40),0),0)-IF(E8135=1,IF(E8134=0,IF(D8135=1,30,40)*0.18/(2*40),0),0)</f>
        <v/>
      </c>
      <c r="N8135" s="14" t="n">
        <v>0.2</v>
      </c>
      <c r="O8135" s="15">
        <f>K8135*N8135</f>
        <v/>
      </c>
      <c r="P8135">
        <f>IF(E8135=0,0.3,IF(D8135=1,IF(C8135&gt;=Params!$B$13-3,IF(C8135&lt;Params!$B$13,Params!$B$20,0.3),0.3),IF(C8135&gt;=Params!$B$15-3,IF(C8135&lt;Params!$B$15,Params!$B$21,0.3),0.3)))</f>
        <v/>
      </c>
    </row>
    <row r="8136" ht="15" customHeight="1" s="1">
      <c r="A8136" s="9" t="n">
        <v>8133</v>
      </c>
      <c r="B8136" s="6" t="inlineStr">
        <is>
          <t>05/12</t>
        </is>
      </c>
      <c r="C8136" s="6" t="n">
        <v>20</v>
      </c>
      <c r="D8136" s="6" t="n">
        <v>0</v>
      </c>
      <c r="E8136" s="10">
        <f>IF(D8136=1, IF(OR(C8136&lt;10, C8136&gt;=15),1,0), IF(OR(C8136&lt;7, C8136&gt;=18),1,0))</f>
        <v/>
      </c>
      <c r="F8136" s="11" t="n">
        <v>2.637</v>
      </c>
      <c r="G8136" s="12">
        <f>0*8</f>
        <v/>
      </c>
      <c r="H8136" s="12">
        <f>F8136-G8136</f>
        <v/>
      </c>
      <c r="I8136" s="10">
        <f>IF(E8136=0,"Fora",IF(E8135=0,"Carg xar",IF(H8136&lt;0,IF(M8136&lt;0.9,"Carg FV","Stby"),IF(M8136&gt;P8136,"V2H",IF(M8136&lt;0.9,"Carg xar","Stby")))))</f>
        <v/>
      </c>
      <c r="J8136" s="12">
        <f>IF(OR(I8136="Carg FV",I8136="Carg xar"),MIN(IF(I8136="Carg FV",ABS(H8136),7.4),7.4,MAX(0,(0.9-M8136)*40)*0.95),0)</f>
        <v/>
      </c>
      <c r="K8136" s="12">
        <f>IF(I8136="V2H",MIN(MAX(0,H8136),7.4,MAX(0,(M8136-P8136)*40)*0.95),0)</f>
        <v/>
      </c>
      <c r="L8136" s="12">
        <f>IF(E8136=0,0,MAX(0,H8136-K8136))</f>
        <v/>
      </c>
      <c r="M8136" s="13">
        <f>M8135+J8135/40-IF(I8135="V2H",K8135/(0.95*40),0)-IF(E8136=0,IF(E8135=1,IF(D8136=1,30,40)*0.18/(2*40),0),0)-IF(E8136=1,IF(E8135=0,IF(D8136=1,30,40)*0.18/(2*40),0),0)</f>
        <v/>
      </c>
      <c r="N8136" s="14" t="n">
        <v>0.2</v>
      </c>
      <c r="O8136" s="15">
        <f>K8136*N8136</f>
        <v/>
      </c>
      <c r="P8136">
        <f>IF(E8136=0,0.3,IF(D8136=1,IF(C8136&gt;=Params!$B$13-3,IF(C8136&lt;Params!$B$13,Params!$B$20,0.3),0.3),IF(C8136&gt;=Params!$B$15-3,IF(C8136&lt;Params!$B$15,Params!$B$21,0.3),0.3)))</f>
        <v/>
      </c>
    </row>
    <row r="8137" ht="15" customHeight="1" s="1">
      <c r="A8137" s="9" t="n">
        <v>8134</v>
      </c>
      <c r="B8137" s="6" t="inlineStr">
        <is>
          <t>05/12</t>
        </is>
      </c>
      <c r="C8137" s="6" t="n">
        <v>21</v>
      </c>
      <c r="D8137" s="6" t="n">
        <v>0</v>
      </c>
      <c r="E8137" s="10">
        <f>IF(D8137=1, IF(OR(C8137&lt;10, C8137&gt;=15),1,0), IF(OR(C8137&lt;7, C8137&gt;=18),1,0))</f>
        <v/>
      </c>
      <c r="F8137" s="11" t="n">
        <v>3.127</v>
      </c>
      <c r="G8137" s="12">
        <f>0*8</f>
        <v/>
      </c>
      <c r="H8137" s="12">
        <f>F8137-G8137</f>
        <v/>
      </c>
      <c r="I8137" s="10">
        <f>IF(E8137=0,"Fora",IF(E8136=0,"Carg xar",IF(H8137&lt;0,IF(M8137&lt;0.9,"Carg FV","Stby"),IF(M8137&gt;P8137,"V2H",IF(M8137&lt;0.9,"Carg xar","Stby")))))</f>
        <v/>
      </c>
      <c r="J8137" s="12">
        <f>IF(OR(I8137="Carg FV",I8137="Carg xar"),MIN(IF(I8137="Carg FV",ABS(H8137),7.4),7.4,MAX(0,(0.9-M8137)*40)*0.95),0)</f>
        <v/>
      </c>
      <c r="K8137" s="12">
        <f>IF(I8137="V2H",MIN(MAX(0,H8137),7.4,MAX(0,(M8137-P8137)*40)*0.95),0)</f>
        <v/>
      </c>
      <c r="L8137" s="12">
        <f>IF(E8137=0,0,MAX(0,H8137-K8137))</f>
        <v/>
      </c>
      <c r="M8137" s="13">
        <f>M8136+J8136/40-IF(I8136="V2H",K8136/(0.95*40),0)-IF(E8137=0,IF(E8136=1,IF(D8137=1,30,40)*0.18/(2*40),0),0)-IF(E8137=1,IF(E8136=0,IF(D8137=1,30,40)*0.18/(2*40),0),0)</f>
        <v/>
      </c>
      <c r="N8137" s="14" t="n">
        <v>0.2</v>
      </c>
      <c r="O8137" s="15">
        <f>K8137*N8137</f>
        <v/>
      </c>
      <c r="P8137">
        <f>IF(E8137=0,0.3,IF(D8137=1,IF(C8137&gt;=Params!$B$13-3,IF(C8137&lt;Params!$B$13,Params!$B$20,0.3),0.3),IF(C8137&gt;=Params!$B$15-3,IF(C8137&lt;Params!$B$15,Params!$B$21,0.3),0.3)))</f>
        <v/>
      </c>
    </row>
    <row r="8138" ht="15" customHeight="1" s="1">
      <c r="A8138" s="9" t="n">
        <v>8135</v>
      </c>
      <c r="B8138" s="6" t="inlineStr">
        <is>
          <t>05/12</t>
        </is>
      </c>
      <c r="C8138" s="6" t="n">
        <v>22</v>
      </c>
      <c r="D8138" s="6" t="n">
        <v>0</v>
      </c>
      <c r="E8138" s="10">
        <f>IF(D8138=1, IF(OR(C8138&lt;10, C8138&gt;=15),1,0), IF(OR(C8138&lt;7, C8138&gt;=18),1,0))</f>
        <v/>
      </c>
      <c r="F8138" s="11" t="n">
        <v>2.964</v>
      </c>
      <c r="G8138" s="12">
        <f>0*8</f>
        <v/>
      </c>
      <c r="H8138" s="12">
        <f>F8138-G8138</f>
        <v/>
      </c>
      <c r="I8138" s="10">
        <f>IF(E8138=0,"Fora",IF(E8137=0,"Carg xar",IF(H8138&lt;0,IF(M8138&lt;0.9,"Carg FV","Stby"),IF(M8138&gt;P8138,"V2H",IF(M8138&lt;0.9,"Carg xar","Stby")))))</f>
        <v/>
      </c>
      <c r="J8138" s="12">
        <f>IF(OR(I8138="Carg FV",I8138="Carg xar"),MIN(IF(I8138="Carg FV",ABS(H8138),7.4),7.4,MAX(0,(0.9-M8138)*40)*0.95),0)</f>
        <v/>
      </c>
      <c r="K8138" s="12">
        <f>IF(I8138="V2H",MIN(MAX(0,H8138),7.4,MAX(0,(M8138-P8138)*40)*0.95),0)</f>
        <v/>
      </c>
      <c r="L8138" s="12">
        <f>IF(E8138=0,0,MAX(0,H8138-K8138))</f>
        <v/>
      </c>
      <c r="M8138" s="13">
        <f>M8137+J8137/40-IF(I8137="V2H",K8137/(0.95*40),0)-IF(E8138=0,IF(E8137=1,IF(D8138=1,30,40)*0.18/(2*40),0),0)-IF(E8138=1,IF(E8137=0,IF(D8138=1,30,40)*0.18/(2*40),0),0)</f>
        <v/>
      </c>
      <c r="N8138" s="14" t="n">
        <v>0.15</v>
      </c>
      <c r="O8138" s="15">
        <f>K8138*N8138</f>
        <v/>
      </c>
      <c r="P8138">
        <f>IF(E8138=0,0.3,IF(D8138=1,IF(C8138&gt;=Params!$B$13-3,IF(C8138&lt;Params!$B$13,Params!$B$20,0.3),0.3),IF(C8138&gt;=Params!$B$15-3,IF(C8138&lt;Params!$B$15,Params!$B$21,0.3),0.3)))</f>
        <v/>
      </c>
    </row>
    <row r="8139" ht="15" customHeight="1" s="1">
      <c r="A8139" s="9" t="n">
        <v>8136</v>
      </c>
      <c r="B8139" s="6" t="inlineStr">
        <is>
          <t>05/12</t>
        </is>
      </c>
      <c r="C8139" s="6" t="n">
        <v>23</v>
      </c>
      <c r="D8139" s="6" t="n">
        <v>0</v>
      </c>
      <c r="E8139" s="10">
        <f>IF(D8139=1, IF(OR(C8139&lt;10, C8139&gt;=15),1,0), IF(OR(C8139&lt;7, C8139&gt;=18),1,0))</f>
        <v/>
      </c>
      <c r="F8139" s="11" t="n">
        <v>2.766</v>
      </c>
      <c r="G8139" s="12">
        <f>0*8</f>
        <v/>
      </c>
      <c r="H8139" s="12">
        <f>F8139-G8139</f>
        <v/>
      </c>
      <c r="I8139" s="10">
        <f>IF(E8139=0,"Fora",IF(E8138=0,"Carg xar",IF(H8139&lt;0,IF(M8139&lt;0.9,"Carg FV","Stby"),IF(M8139&gt;P8139,"V2H",IF(M8139&lt;0.9,"Carg xar","Stby")))))</f>
        <v/>
      </c>
      <c r="J8139" s="12">
        <f>IF(OR(I8139="Carg FV",I8139="Carg xar"),MIN(IF(I8139="Carg FV",ABS(H8139),7.4),7.4,MAX(0,(0.9-M8139)*40)*0.95),0)</f>
        <v/>
      </c>
      <c r="K8139" s="12">
        <f>IF(I8139="V2H",MIN(MAX(0,H8139),7.4,MAX(0,(M8139-P8139)*40)*0.95),0)</f>
        <v/>
      </c>
      <c r="L8139" s="12">
        <f>IF(E8139=0,0,MAX(0,H8139-K8139))</f>
        <v/>
      </c>
      <c r="M8139" s="13">
        <f>M8138+J8138/40-IF(I8138="V2H",K8138/(0.95*40),0)-IF(E8139=0,IF(E8138=1,IF(D8139=1,30,40)*0.18/(2*40),0),0)-IF(E8139=1,IF(E8138=0,IF(D8139=1,30,40)*0.18/(2*40),0),0)</f>
        <v/>
      </c>
      <c r="N8139" s="14" t="n">
        <v>0.15</v>
      </c>
      <c r="O8139" s="15">
        <f>K8139*N8139</f>
        <v/>
      </c>
      <c r="P8139">
        <f>IF(E8139=0,0.3,IF(D8139=1,IF(C8139&gt;=Params!$B$13-3,IF(C8139&lt;Params!$B$13,Params!$B$20,0.3),0.3),IF(C8139&gt;=Params!$B$15-3,IF(C8139&lt;Params!$B$15,Params!$B$21,0.3),0.3)))</f>
        <v/>
      </c>
    </row>
    <row r="8140" ht="15" customHeight="1" s="1">
      <c r="A8140" s="9" t="n">
        <v>8137</v>
      </c>
      <c r="B8140" s="6" t="inlineStr">
        <is>
          <t>06/12</t>
        </is>
      </c>
      <c r="C8140" s="6" t="n">
        <v>0</v>
      </c>
      <c r="D8140" s="6" t="n">
        <v>1</v>
      </c>
      <c r="E8140" s="10">
        <f>IF(D8140=1, IF(OR(C8140&lt;10, C8140&gt;=15),1,0), IF(OR(C8140&lt;7, C8140&gt;=18),1,0))</f>
        <v/>
      </c>
      <c r="F8140" s="11" t="n">
        <v>2.779</v>
      </c>
      <c r="G8140" s="12">
        <f>0*8</f>
        <v/>
      </c>
      <c r="H8140" s="12">
        <f>F8140-G8140</f>
        <v/>
      </c>
      <c r="I8140" s="10">
        <f>IF(E8140=0,"Fora",IF(E8139=0,"Carg xar",IF(H8140&lt;0,IF(M8140&lt;0.9,"Carg FV","Stby"),IF(M8140&gt;P8140,"V2H",IF(M8140&lt;0.9,"Carg xar","Stby")))))</f>
        <v/>
      </c>
      <c r="J8140" s="12">
        <f>IF(OR(I8140="Carg FV",I8140="Carg xar"),MIN(IF(I8140="Carg FV",ABS(H8140),7.4),7.4,MAX(0,(0.9-M8140)*40)*0.95),0)</f>
        <v/>
      </c>
      <c r="K8140" s="12">
        <f>IF(I8140="V2H",MIN(MAX(0,H8140),7.4,MAX(0,(M8140-P8140)*40)*0.95),0)</f>
        <v/>
      </c>
      <c r="L8140" s="12">
        <f>IF(E8140=0,0,MAX(0,H8140-K8140))</f>
        <v/>
      </c>
      <c r="M8140" s="13">
        <f>M8139+J8139/40-IF(I8139="V2H",K8139/(0.95*40),0)-IF(E8140=0,IF(E8139=1,IF(D8140=1,30,40)*0.18/(2*40),0),0)-IF(E8140=1,IF(E8139=0,IF(D8140=1,30,40)*0.18/(2*40),0),0)</f>
        <v/>
      </c>
      <c r="N8140" s="14" t="n">
        <v>0.09</v>
      </c>
      <c r="O8140" s="15">
        <f>K8140*N8140</f>
        <v/>
      </c>
      <c r="P8140">
        <f>IF(E8140=0,0.3,IF(D8140=1,IF(C8140&gt;=Params!$B$13-3,IF(C8140&lt;Params!$B$13,Params!$B$20,0.3),0.3),IF(C8140&gt;=Params!$B$15-3,IF(C8140&lt;Params!$B$15,Params!$B$21,0.3),0.3)))</f>
        <v/>
      </c>
    </row>
    <row r="8141" ht="15" customHeight="1" s="1">
      <c r="A8141" s="9" t="n">
        <v>8138</v>
      </c>
      <c r="B8141" s="6" t="inlineStr">
        <is>
          <t>06/12</t>
        </is>
      </c>
      <c r="C8141" s="6" t="n">
        <v>1</v>
      </c>
      <c r="D8141" s="6" t="n">
        <v>1</v>
      </c>
      <c r="E8141" s="10">
        <f>IF(D8141=1, IF(OR(C8141&lt;10, C8141&gt;=15),1,0), IF(OR(C8141&lt;7, C8141&gt;=18),1,0))</f>
        <v/>
      </c>
      <c r="F8141" s="11" t="n">
        <v>2.124</v>
      </c>
      <c r="G8141" s="12">
        <f>0*8</f>
        <v/>
      </c>
      <c r="H8141" s="12">
        <f>F8141-G8141</f>
        <v/>
      </c>
      <c r="I8141" s="10">
        <f>IF(E8141=0,"Fora",IF(E8140=0,"Carg xar",IF(H8141&lt;0,IF(M8141&lt;0.9,"Carg FV","Stby"),IF(M8141&gt;P8141,"V2H",IF(M8141&lt;0.9,"Carg xar","Stby")))))</f>
        <v/>
      </c>
      <c r="J8141" s="12">
        <f>IF(OR(I8141="Carg FV",I8141="Carg xar"),MIN(IF(I8141="Carg FV",ABS(H8141),7.4),7.4,MAX(0,(0.9-M8141)*40)*0.95),0)</f>
        <v/>
      </c>
      <c r="K8141" s="12">
        <f>IF(I8141="V2H",MIN(MAX(0,H8141),7.4,MAX(0,(M8141-P8141)*40)*0.95),0)</f>
        <v/>
      </c>
      <c r="L8141" s="12">
        <f>IF(E8141=0,0,MAX(0,H8141-K8141))</f>
        <v/>
      </c>
      <c r="M8141" s="13">
        <f>M8140+J8140/40-IF(I8140="V2H",K8140/(0.95*40),0)-IF(E8141=0,IF(E8140=1,IF(D8141=1,30,40)*0.18/(2*40),0),0)-IF(E8141=1,IF(E8140=0,IF(D8141=1,30,40)*0.18/(2*40),0),0)</f>
        <v/>
      </c>
      <c r="N8141" s="14" t="n">
        <v>0.09</v>
      </c>
      <c r="O8141" s="15">
        <f>K8141*N8141</f>
        <v/>
      </c>
      <c r="P8141">
        <f>IF(E8141=0,0.3,IF(D8141=1,IF(C8141&gt;=Params!$B$13-3,IF(C8141&lt;Params!$B$13,Params!$B$20,0.3),0.3),IF(C8141&gt;=Params!$B$15-3,IF(C8141&lt;Params!$B$15,Params!$B$21,0.3),0.3)))</f>
        <v/>
      </c>
    </row>
    <row r="8142" ht="15" customHeight="1" s="1">
      <c r="A8142" s="9" t="n">
        <v>8139</v>
      </c>
      <c r="B8142" s="6" t="inlineStr">
        <is>
          <t>06/12</t>
        </is>
      </c>
      <c r="C8142" s="6" t="n">
        <v>2</v>
      </c>
      <c r="D8142" s="6" t="n">
        <v>1</v>
      </c>
      <c r="E8142" s="10">
        <f>IF(D8142=1, IF(OR(C8142&lt;10, C8142&gt;=15),1,0), IF(OR(C8142&lt;7, C8142&gt;=18),1,0))</f>
        <v/>
      </c>
      <c r="F8142" s="11" t="n">
        <v>1.688</v>
      </c>
      <c r="G8142" s="12">
        <f>0*8</f>
        <v/>
      </c>
      <c r="H8142" s="12">
        <f>F8142-G8142</f>
        <v/>
      </c>
      <c r="I8142" s="10">
        <f>IF(E8142=0,"Fora",IF(E8141=0,"Carg xar",IF(H8142&lt;0,IF(M8142&lt;0.9,"Carg FV","Stby"),IF(M8142&gt;P8142,"V2H",IF(M8142&lt;0.9,"Carg xar","Stby")))))</f>
        <v/>
      </c>
      <c r="J8142" s="12">
        <f>IF(OR(I8142="Carg FV",I8142="Carg xar"),MIN(IF(I8142="Carg FV",ABS(H8142),7.4),7.4,MAX(0,(0.9-M8142)*40)*0.95),0)</f>
        <v/>
      </c>
      <c r="K8142" s="12">
        <f>IF(I8142="V2H",MIN(MAX(0,H8142),7.4,MAX(0,(M8142-P8142)*40)*0.95),0)</f>
        <v/>
      </c>
      <c r="L8142" s="12">
        <f>IF(E8142=0,0,MAX(0,H8142-K8142))</f>
        <v/>
      </c>
      <c r="M8142" s="13">
        <f>M8141+J8141/40-IF(I8141="V2H",K8141/(0.95*40),0)-IF(E8142=0,IF(E8141=1,IF(D8142=1,30,40)*0.18/(2*40),0),0)-IF(E8142=1,IF(E8141=0,IF(D8142=1,30,40)*0.18/(2*40),0),0)</f>
        <v/>
      </c>
      <c r="N8142" s="14" t="n">
        <v>0.09</v>
      </c>
      <c r="O8142" s="15">
        <f>K8142*N8142</f>
        <v/>
      </c>
      <c r="P8142">
        <f>IF(E8142=0,0.3,IF(D8142=1,IF(C8142&gt;=Params!$B$13-3,IF(C8142&lt;Params!$B$13,Params!$B$20,0.3),0.3),IF(C8142&gt;=Params!$B$15-3,IF(C8142&lt;Params!$B$15,Params!$B$21,0.3),0.3)))</f>
        <v/>
      </c>
    </row>
    <row r="8143" ht="15" customHeight="1" s="1">
      <c r="A8143" s="9" t="n">
        <v>8140</v>
      </c>
      <c r="B8143" s="6" t="inlineStr">
        <is>
          <t>06/12</t>
        </is>
      </c>
      <c r="C8143" s="6" t="n">
        <v>3</v>
      </c>
      <c r="D8143" s="6" t="n">
        <v>1</v>
      </c>
      <c r="E8143" s="10">
        <f>IF(D8143=1, IF(OR(C8143&lt;10, C8143&gt;=15),1,0), IF(OR(C8143&lt;7, C8143&gt;=18),1,0))</f>
        <v/>
      </c>
      <c r="F8143" s="11" t="n">
        <v>1.692</v>
      </c>
      <c r="G8143" s="12">
        <f>0*8</f>
        <v/>
      </c>
      <c r="H8143" s="12">
        <f>F8143-G8143</f>
        <v/>
      </c>
      <c r="I8143" s="10">
        <f>IF(E8143=0,"Fora",IF(E8142=0,"Carg xar",IF(H8143&lt;0,IF(M8143&lt;0.9,"Carg FV","Stby"),IF(M8143&gt;P8143,"V2H",IF(M8143&lt;0.9,"Carg xar","Stby")))))</f>
        <v/>
      </c>
      <c r="J8143" s="12">
        <f>IF(OR(I8143="Carg FV",I8143="Carg xar"),MIN(IF(I8143="Carg FV",ABS(H8143),7.4),7.4,MAX(0,(0.9-M8143)*40)*0.95),0)</f>
        <v/>
      </c>
      <c r="K8143" s="12">
        <f>IF(I8143="V2H",MIN(MAX(0,H8143),7.4,MAX(0,(M8143-P8143)*40)*0.95),0)</f>
        <v/>
      </c>
      <c r="L8143" s="12">
        <f>IF(E8143=0,0,MAX(0,H8143-K8143))</f>
        <v/>
      </c>
      <c r="M8143" s="13">
        <f>M8142+J8142/40-IF(I8142="V2H",K8142/(0.95*40),0)-IF(E8143=0,IF(E8142=1,IF(D8143=1,30,40)*0.18/(2*40),0),0)-IF(E8143=1,IF(E8142=0,IF(D8143=1,30,40)*0.18/(2*40),0),0)</f>
        <v/>
      </c>
      <c r="N8143" s="14" t="n">
        <v>0.09</v>
      </c>
      <c r="O8143" s="15">
        <f>K8143*N8143</f>
        <v/>
      </c>
      <c r="P8143">
        <f>IF(E8143=0,0.3,IF(D8143=1,IF(C8143&gt;=Params!$B$13-3,IF(C8143&lt;Params!$B$13,Params!$B$20,0.3),0.3),IF(C8143&gt;=Params!$B$15-3,IF(C8143&lt;Params!$B$15,Params!$B$21,0.3),0.3)))</f>
        <v/>
      </c>
    </row>
    <row r="8144" ht="15" customHeight="1" s="1">
      <c r="A8144" s="9" t="n">
        <v>8141</v>
      </c>
      <c r="B8144" s="6" t="inlineStr">
        <is>
          <t>06/12</t>
        </is>
      </c>
      <c r="C8144" s="6" t="n">
        <v>4</v>
      </c>
      <c r="D8144" s="6" t="n">
        <v>1</v>
      </c>
      <c r="E8144" s="10">
        <f>IF(D8144=1, IF(OR(C8144&lt;10, C8144&gt;=15),1,0), IF(OR(C8144&lt;7, C8144&gt;=18),1,0))</f>
        <v/>
      </c>
      <c r="F8144" s="11" t="n">
        <v>1.7</v>
      </c>
      <c r="G8144" s="12">
        <f>0*8</f>
        <v/>
      </c>
      <c r="H8144" s="12">
        <f>F8144-G8144</f>
        <v/>
      </c>
      <c r="I8144" s="10">
        <f>IF(E8144=0,"Fora",IF(E8143=0,"Carg xar",IF(H8144&lt;0,IF(M8144&lt;0.9,"Carg FV","Stby"),IF(M8144&gt;P8144,"V2H",IF(M8144&lt;0.9,"Carg xar","Stby")))))</f>
        <v/>
      </c>
      <c r="J8144" s="12">
        <f>IF(OR(I8144="Carg FV",I8144="Carg xar"),MIN(IF(I8144="Carg FV",ABS(H8144),7.4),7.4,MAX(0,(0.9-M8144)*40)*0.95),0)</f>
        <v/>
      </c>
      <c r="K8144" s="12">
        <f>IF(I8144="V2H",MIN(MAX(0,H8144),7.4,MAX(0,(M8144-P8144)*40)*0.95),0)</f>
        <v/>
      </c>
      <c r="L8144" s="12">
        <f>IF(E8144=0,0,MAX(0,H8144-K8144))</f>
        <v/>
      </c>
      <c r="M8144" s="13">
        <f>M8143+J8143/40-IF(I8143="V2H",K8143/(0.95*40),0)-IF(E8144=0,IF(E8143=1,IF(D8144=1,30,40)*0.18/(2*40),0),0)-IF(E8144=1,IF(E8143=0,IF(D8144=1,30,40)*0.18/(2*40),0),0)</f>
        <v/>
      </c>
      <c r="N8144" s="14" t="n">
        <v>0.09</v>
      </c>
      <c r="O8144" s="15">
        <f>K8144*N8144</f>
        <v/>
      </c>
      <c r="P8144">
        <f>IF(E8144=0,0.3,IF(D8144=1,IF(C8144&gt;=Params!$B$13-3,IF(C8144&lt;Params!$B$13,Params!$B$20,0.3),0.3),IF(C8144&gt;=Params!$B$15-3,IF(C8144&lt;Params!$B$15,Params!$B$21,0.3),0.3)))</f>
        <v/>
      </c>
    </row>
    <row r="8145" ht="15" customHeight="1" s="1">
      <c r="A8145" s="9" t="n">
        <v>8142</v>
      </c>
      <c r="B8145" s="6" t="inlineStr">
        <is>
          <t>06/12</t>
        </is>
      </c>
      <c r="C8145" s="6" t="n">
        <v>5</v>
      </c>
      <c r="D8145" s="6" t="n">
        <v>1</v>
      </c>
      <c r="E8145" s="10">
        <f>IF(D8145=1, IF(OR(C8145&lt;10, C8145&gt;=15),1,0), IF(OR(C8145&lt;7, C8145&gt;=18),1,0))</f>
        <v/>
      </c>
      <c r="F8145" s="11" t="n">
        <v>1.667</v>
      </c>
      <c r="G8145" s="12">
        <f>0*8</f>
        <v/>
      </c>
      <c r="H8145" s="12">
        <f>F8145-G8145</f>
        <v/>
      </c>
      <c r="I8145" s="10">
        <f>IF(E8145=0,"Fora",IF(E8144=0,"Carg xar",IF(H8145&lt;0,IF(M8145&lt;0.9,"Carg FV","Stby"),IF(M8145&gt;P8145,"V2H",IF(M8145&lt;0.9,"Carg xar","Stby")))))</f>
        <v/>
      </c>
      <c r="J8145" s="12">
        <f>IF(OR(I8145="Carg FV",I8145="Carg xar"),MIN(IF(I8145="Carg FV",ABS(H8145),7.4),7.4,MAX(0,(0.9-M8145)*40)*0.95),0)</f>
        <v/>
      </c>
      <c r="K8145" s="12">
        <f>IF(I8145="V2H",MIN(MAX(0,H8145),7.4,MAX(0,(M8145-P8145)*40)*0.95),0)</f>
        <v/>
      </c>
      <c r="L8145" s="12">
        <f>IF(E8145=0,0,MAX(0,H8145-K8145))</f>
        <v/>
      </c>
      <c r="M8145" s="13">
        <f>M8144+J8144/40-IF(I8144="V2H",K8144/(0.95*40),0)-IF(E8145=0,IF(E8144=1,IF(D8145=1,30,40)*0.18/(2*40),0),0)-IF(E8145=1,IF(E8144=0,IF(D8145=1,30,40)*0.18/(2*40),0),0)</f>
        <v/>
      </c>
      <c r="N8145" s="14" t="n">
        <v>0.09</v>
      </c>
      <c r="O8145" s="15">
        <f>K8145*N8145</f>
        <v/>
      </c>
      <c r="P8145">
        <f>IF(E8145=0,0.3,IF(D8145=1,IF(C8145&gt;=Params!$B$13-3,IF(C8145&lt;Params!$B$13,Params!$B$20,0.3),0.3),IF(C8145&gt;=Params!$B$15-3,IF(C8145&lt;Params!$B$15,Params!$B$21,0.3),0.3)))</f>
        <v/>
      </c>
    </row>
    <row r="8146" ht="15" customHeight="1" s="1">
      <c r="A8146" s="9" t="n">
        <v>8143</v>
      </c>
      <c r="B8146" s="6" t="inlineStr">
        <is>
          <t>06/12</t>
        </is>
      </c>
      <c r="C8146" s="6" t="n">
        <v>6</v>
      </c>
      <c r="D8146" s="6" t="n">
        <v>1</v>
      </c>
      <c r="E8146" s="10">
        <f>IF(D8146=1, IF(OR(C8146&lt;10, C8146&gt;=15),1,0), IF(OR(C8146&lt;7, C8146&gt;=18),1,0))</f>
        <v/>
      </c>
      <c r="F8146" s="11" t="n">
        <v>3.326</v>
      </c>
      <c r="G8146" s="12">
        <f>0*8</f>
        <v/>
      </c>
      <c r="H8146" s="12">
        <f>F8146-G8146</f>
        <v/>
      </c>
      <c r="I8146" s="10">
        <f>IF(E8146=0,"Fora",IF(E8145=0,"Carg xar",IF(H8146&lt;0,IF(M8146&lt;0.9,"Carg FV","Stby"),IF(M8146&gt;P8146,"V2H",IF(M8146&lt;0.9,"Carg xar","Stby")))))</f>
        <v/>
      </c>
      <c r="J8146" s="12">
        <f>IF(OR(I8146="Carg FV",I8146="Carg xar"),MIN(IF(I8146="Carg FV",ABS(H8146),7.4),7.4,MAX(0,(0.9-M8146)*40)*0.95),0)</f>
        <v/>
      </c>
      <c r="K8146" s="12">
        <f>IF(I8146="V2H",MIN(MAX(0,H8146),7.4,MAX(0,(M8146-P8146)*40)*0.95),0)</f>
        <v/>
      </c>
      <c r="L8146" s="12">
        <f>IF(E8146=0,0,MAX(0,H8146-K8146))</f>
        <v/>
      </c>
      <c r="M8146" s="13">
        <f>M8145+J8145/40-IF(I8145="V2H",K8145/(0.95*40),0)-IF(E8146=0,IF(E8145=1,IF(D8146=1,30,40)*0.18/(2*40),0),0)-IF(E8146=1,IF(E8145=0,IF(D8146=1,30,40)*0.18/(2*40),0),0)</f>
        <v/>
      </c>
      <c r="N8146" s="14" t="n">
        <v>0.09</v>
      </c>
      <c r="O8146" s="15">
        <f>K8146*N8146</f>
        <v/>
      </c>
      <c r="P8146">
        <f>IF(E8146=0,0.3,IF(D8146=1,IF(C8146&gt;=Params!$B$13-3,IF(C8146&lt;Params!$B$13,Params!$B$20,0.3),0.3),IF(C8146&gt;=Params!$B$15-3,IF(C8146&lt;Params!$B$15,Params!$B$21,0.3),0.3)))</f>
        <v/>
      </c>
    </row>
    <row r="8147" ht="15" customHeight="1" s="1">
      <c r="A8147" s="9" t="n">
        <v>8144</v>
      </c>
      <c r="B8147" s="6" t="inlineStr">
        <is>
          <t>06/12</t>
        </is>
      </c>
      <c r="C8147" s="6" t="n">
        <v>7</v>
      </c>
      <c r="D8147" s="6" t="n">
        <v>1</v>
      </c>
      <c r="E8147" s="10">
        <f>IF(D8147=1, IF(OR(C8147&lt;10, C8147&gt;=15),1,0), IF(OR(C8147&lt;7, C8147&gt;=18),1,0))</f>
        <v/>
      </c>
      <c r="F8147" s="11" t="n">
        <v>3.954</v>
      </c>
      <c r="G8147" s="12">
        <f>0*8</f>
        <v/>
      </c>
      <c r="H8147" s="12">
        <f>F8147-G8147</f>
        <v/>
      </c>
      <c r="I8147" s="10">
        <f>IF(E8147=0,"Fora",IF(E8146=0,"Carg xar",IF(H8147&lt;0,IF(M8147&lt;0.9,"Carg FV","Stby"),IF(M8147&gt;P8147,"V2H",IF(M8147&lt;0.9,"Carg xar","Stby")))))</f>
        <v/>
      </c>
      <c r="J8147" s="12">
        <f>IF(OR(I8147="Carg FV",I8147="Carg xar"),MIN(IF(I8147="Carg FV",ABS(H8147),7.4),7.4,MAX(0,(0.9-M8147)*40)*0.95),0)</f>
        <v/>
      </c>
      <c r="K8147" s="12">
        <f>IF(I8147="V2H",MIN(MAX(0,H8147),7.4,MAX(0,(M8147-P8147)*40)*0.95),0)</f>
        <v/>
      </c>
      <c r="L8147" s="12">
        <f>IF(E8147=0,0,MAX(0,H8147-K8147))</f>
        <v/>
      </c>
      <c r="M8147" s="13">
        <f>M8146+J8146/40-IF(I8146="V2H",K8146/(0.95*40),0)-IF(E8147=0,IF(E8146=1,IF(D8147=1,30,40)*0.18/(2*40),0),0)-IF(E8147=1,IF(E8146=0,IF(D8147=1,30,40)*0.18/(2*40),0),0)</f>
        <v/>
      </c>
      <c r="N8147" s="14" t="n">
        <v>0.09</v>
      </c>
      <c r="O8147" s="15">
        <f>K8147*N8147</f>
        <v/>
      </c>
      <c r="P8147">
        <f>IF(E8147=0,0.3,IF(D8147=1,IF(C8147&gt;=Params!$B$13-3,IF(C8147&lt;Params!$B$13,Params!$B$20,0.3),0.3),IF(C8147&gt;=Params!$B$15-3,IF(C8147&lt;Params!$B$15,Params!$B$21,0.3),0.3)))</f>
        <v/>
      </c>
    </row>
    <row r="8148" ht="15" customHeight="1" s="1">
      <c r="A8148" s="9" t="n">
        <v>8145</v>
      </c>
      <c r="B8148" s="6" t="inlineStr">
        <is>
          <t>06/12</t>
        </is>
      </c>
      <c r="C8148" s="6" t="n">
        <v>8</v>
      </c>
      <c r="D8148" s="6" t="n">
        <v>1</v>
      </c>
      <c r="E8148" s="10">
        <f>IF(D8148=1, IF(OR(C8148&lt;10, C8148&gt;=15),1,0), IF(OR(C8148&lt;7, C8148&gt;=18),1,0))</f>
        <v/>
      </c>
      <c r="F8148" s="11" t="n">
        <v>3.077</v>
      </c>
      <c r="G8148" s="12">
        <f>0.04*8</f>
        <v/>
      </c>
      <c r="H8148" s="12">
        <f>F8148-G8148</f>
        <v/>
      </c>
      <c r="I8148" s="10">
        <f>IF(E8148=0,"Fora",IF(E8147=0,"Carg xar",IF(H8148&lt;0,IF(M8148&lt;0.9,"Carg FV","Stby"),IF(M8148&gt;P8148,"V2H",IF(M8148&lt;0.9,"Carg xar","Stby")))))</f>
        <v/>
      </c>
      <c r="J8148" s="12">
        <f>IF(OR(I8148="Carg FV",I8148="Carg xar"),MIN(IF(I8148="Carg FV",ABS(H8148),7.4),7.4,MAX(0,(0.9-M8148)*40)*0.95),0)</f>
        <v/>
      </c>
      <c r="K8148" s="12">
        <f>IF(I8148="V2H",MIN(MAX(0,H8148),7.4,MAX(0,(M8148-P8148)*40)*0.95),0)</f>
        <v/>
      </c>
      <c r="L8148" s="12">
        <f>IF(E8148=0,0,MAX(0,H8148-K8148))</f>
        <v/>
      </c>
      <c r="M8148" s="13">
        <f>M8147+J8147/40-IF(I8147="V2H",K8147/(0.95*40),0)-IF(E8148=0,IF(E8147=1,IF(D8148=1,30,40)*0.18/(2*40),0),0)-IF(E8148=1,IF(E8147=0,IF(D8148=1,30,40)*0.18/(2*40),0),0)</f>
        <v/>
      </c>
      <c r="N8148" s="14" t="n">
        <v>0.09</v>
      </c>
      <c r="O8148" s="15">
        <f>K8148*N8148</f>
        <v/>
      </c>
      <c r="P8148">
        <f>IF(E8148=0,0.3,IF(D8148=1,IF(C8148&gt;=Params!$B$13-3,IF(C8148&lt;Params!$B$13,Params!$B$20,0.3),0.3),IF(C8148&gt;=Params!$B$15-3,IF(C8148&lt;Params!$B$15,Params!$B$21,0.3),0.3)))</f>
        <v/>
      </c>
    </row>
    <row r="8149" ht="15" customHeight="1" s="1">
      <c r="A8149" s="9" t="n">
        <v>8146</v>
      </c>
      <c r="B8149" s="6" t="inlineStr">
        <is>
          <t>06/12</t>
        </is>
      </c>
      <c r="C8149" s="6" t="n">
        <v>9</v>
      </c>
      <c r="D8149" s="6" t="n">
        <v>1</v>
      </c>
      <c r="E8149" s="10">
        <f>IF(D8149=1, IF(OR(C8149&lt;10, C8149&gt;=15),1,0), IF(OR(C8149&lt;7, C8149&gt;=18),1,0))</f>
        <v/>
      </c>
      <c r="F8149" s="11" t="n">
        <v>1.735</v>
      </c>
      <c r="G8149" s="12">
        <f>0.15*8</f>
        <v/>
      </c>
      <c r="H8149" s="12">
        <f>F8149-G8149</f>
        <v/>
      </c>
      <c r="I8149" s="10">
        <f>IF(E8149=0,"Fora",IF(E8148=0,"Carg xar",IF(H8149&lt;0,IF(M8149&lt;0.9,"Carg FV","Stby"),IF(M8149&gt;P8149,"V2H",IF(M8149&lt;0.9,"Carg xar","Stby")))))</f>
        <v/>
      </c>
      <c r="J8149" s="12">
        <f>IF(OR(I8149="Carg FV",I8149="Carg xar"),MIN(IF(I8149="Carg FV",ABS(H8149),7.4),7.4,MAX(0,(0.9-M8149)*40)*0.95),0)</f>
        <v/>
      </c>
      <c r="K8149" s="12">
        <f>IF(I8149="V2H",MIN(MAX(0,H8149),7.4,MAX(0,(M8149-P8149)*40)*0.95),0)</f>
        <v/>
      </c>
      <c r="L8149" s="12">
        <f>IF(E8149=0,0,MAX(0,H8149-K8149))</f>
        <v/>
      </c>
      <c r="M8149" s="13">
        <f>M8148+J8148/40-IF(I8148="V2H",K8148/(0.95*40),0)-IF(E8149=0,IF(E8148=1,IF(D8149=1,30,40)*0.18/(2*40),0),0)-IF(E8149=1,IF(E8148=0,IF(D8149=1,30,40)*0.18/(2*40),0),0)</f>
        <v/>
      </c>
      <c r="N8149" s="14" t="n">
        <v>0.09</v>
      </c>
      <c r="O8149" s="15">
        <f>K8149*N8149</f>
        <v/>
      </c>
      <c r="P8149">
        <f>IF(E8149=0,0.3,IF(D8149=1,IF(C8149&gt;=Params!$B$13-3,IF(C8149&lt;Params!$B$13,Params!$B$20,0.3),0.3),IF(C8149&gt;=Params!$B$15-3,IF(C8149&lt;Params!$B$15,Params!$B$21,0.3),0.3)))</f>
        <v/>
      </c>
    </row>
    <row r="8150" ht="15" customHeight="1" s="1">
      <c r="A8150" s="9" t="n">
        <v>8147</v>
      </c>
      <c r="B8150" s="6" t="inlineStr">
        <is>
          <t>06/12</t>
        </is>
      </c>
      <c r="C8150" s="6" t="n">
        <v>10</v>
      </c>
      <c r="D8150" s="6" t="n">
        <v>1</v>
      </c>
      <c r="E8150" s="10">
        <f>IF(D8150=1, IF(OR(C8150&lt;10, C8150&gt;=15),1,0), IF(OR(C8150&lt;7, C8150&gt;=18),1,0))</f>
        <v/>
      </c>
      <c r="F8150" s="11" t="n">
        <v>0.256</v>
      </c>
      <c r="G8150" s="12">
        <f>0.32*8</f>
        <v/>
      </c>
      <c r="H8150" s="12">
        <f>F8150-G8150</f>
        <v/>
      </c>
      <c r="I8150" s="10">
        <f>IF(E8150=0,"Fora",IF(E8149=0,"Carg xar",IF(H8150&lt;0,IF(M8150&lt;0.9,"Carg FV","Stby"),IF(M8150&gt;P8150,"V2H",IF(M8150&lt;0.9,"Carg xar","Stby")))))</f>
        <v/>
      </c>
      <c r="J8150" s="12">
        <f>IF(OR(I8150="Carg FV",I8150="Carg xar"),MIN(IF(I8150="Carg FV",ABS(H8150),7.4),7.4,MAX(0,(0.9-M8150)*40)*0.95),0)</f>
        <v/>
      </c>
      <c r="K8150" s="12">
        <f>IF(I8150="V2H",MIN(MAX(0,H8150),7.4,MAX(0,(M8150-P8150)*40)*0.95),0)</f>
        <v/>
      </c>
      <c r="L8150" s="12">
        <f>IF(E8150=0,0,MAX(0,H8150-K8150))</f>
        <v/>
      </c>
      <c r="M8150" s="13">
        <f>M8149+J8149/40-IF(I8149="V2H",K8149/(0.95*40),0)-IF(E8150=0,IF(E8149=1,IF(D8150=1,30,40)*0.18/(2*40),0),0)-IF(E8150=1,IF(E8149=0,IF(D8150=1,30,40)*0.18/(2*40),0),0)</f>
        <v/>
      </c>
      <c r="N8150" s="14" t="n">
        <v>0.09</v>
      </c>
      <c r="O8150" s="15">
        <f>K8150*N8150</f>
        <v/>
      </c>
      <c r="P8150">
        <f>IF(E8150=0,0.3,IF(D8150=1,IF(C8150&gt;=Params!$B$13-3,IF(C8150&lt;Params!$B$13,Params!$B$20,0.3),0.3),IF(C8150&gt;=Params!$B$15-3,IF(C8150&lt;Params!$B$15,Params!$B$21,0.3),0.3)))</f>
        <v/>
      </c>
    </row>
    <row r="8151" ht="15" customHeight="1" s="1">
      <c r="A8151" s="9" t="n">
        <v>8148</v>
      </c>
      <c r="B8151" s="6" t="inlineStr">
        <is>
          <t>06/12</t>
        </is>
      </c>
      <c r="C8151" s="6" t="n">
        <v>11</v>
      </c>
      <c r="D8151" s="6" t="n">
        <v>1</v>
      </c>
      <c r="E8151" s="10">
        <f>IF(D8151=1, IF(OR(C8151&lt;10, C8151&gt;=15),1,0), IF(OR(C8151&lt;7, C8151&gt;=18),1,0))</f>
        <v/>
      </c>
      <c r="F8151" s="11" t="n">
        <v>0</v>
      </c>
      <c r="G8151" s="12">
        <f>0.45*8</f>
        <v/>
      </c>
      <c r="H8151" s="12">
        <f>F8151-G8151</f>
        <v/>
      </c>
      <c r="I8151" s="10">
        <f>IF(E8151=0,"Fora",IF(E8150=0,"Carg xar",IF(H8151&lt;0,IF(M8151&lt;0.9,"Carg FV","Stby"),IF(M8151&gt;P8151,"V2H",IF(M8151&lt;0.9,"Carg xar","Stby")))))</f>
        <v/>
      </c>
      <c r="J8151" s="12">
        <f>IF(OR(I8151="Carg FV",I8151="Carg xar"),MIN(IF(I8151="Carg FV",ABS(H8151),7.4),7.4,MAX(0,(0.9-M8151)*40)*0.95),0)</f>
        <v/>
      </c>
      <c r="K8151" s="12">
        <f>IF(I8151="V2H",MIN(MAX(0,H8151),7.4,MAX(0,(M8151-P8151)*40)*0.95),0)</f>
        <v/>
      </c>
      <c r="L8151" s="12">
        <f>IF(E8151=0,0,MAX(0,H8151-K8151))</f>
        <v/>
      </c>
      <c r="M8151" s="13">
        <f>M8150+J8150/40-IF(I8150="V2H",K8150/(0.95*40),0)-IF(E8151=0,IF(E8150=1,IF(D8151=1,30,40)*0.18/(2*40),0),0)-IF(E8151=1,IF(E8150=0,IF(D8151=1,30,40)*0.18/(2*40),0),0)</f>
        <v/>
      </c>
      <c r="N8151" s="14" t="n">
        <v>0.09</v>
      </c>
      <c r="O8151" s="15">
        <f>K8151*N8151</f>
        <v/>
      </c>
      <c r="P8151">
        <f>IF(E8151=0,0.3,IF(D8151=1,IF(C8151&gt;=Params!$B$13-3,IF(C8151&lt;Params!$B$13,Params!$B$20,0.3),0.3),IF(C8151&gt;=Params!$B$15-3,IF(C8151&lt;Params!$B$15,Params!$B$21,0.3),0.3)))</f>
        <v/>
      </c>
    </row>
    <row r="8152" ht="15" customHeight="1" s="1">
      <c r="A8152" s="9" t="n">
        <v>8149</v>
      </c>
      <c r="B8152" s="6" t="inlineStr">
        <is>
          <t>06/12</t>
        </is>
      </c>
      <c r="C8152" s="6" t="n">
        <v>12</v>
      </c>
      <c r="D8152" s="6" t="n">
        <v>1</v>
      </c>
      <c r="E8152" s="10">
        <f>IF(D8152=1, IF(OR(C8152&lt;10, C8152&gt;=15),1,0), IF(OR(C8152&lt;7, C8152&gt;=18),1,0))</f>
        <v/>
      </c>
      <c r="F8152" s="11" t="n">
        <v>0</v>
      </c>
      <c r="G8152" s="12">
        <f>0.52*8</f>
        <v/>
      </c>
      <c r="H8152" s="12">
        <f>F8152-G8152</f>
        <v/>
      </c>
      <c r="I8152" s="10">
        <f>IF(E8152=0,"Fora",IF(E8151=0,"Carg xar",IF(H8152&lt;0,IF(M8152&lt;0.9,"Carg FV","Stby"),IF(M8152&gt;P8152,"V2H",IF(M8152&lt;0.9,"Carg xar","Stby")))))</f>
        <v/>
      </c>
      <c r="J8152" s="12">
        <f>IF(OR(I8152="Carg FV",I8152="Carg xar"),MIN(IF(I8152="Carg FV",ABS(H8152),7.4),7.4,MAX(0,(0.9-M8152)*40)*0.95),0)</f>
        <v/>
      </c>
      <c r="K8152" s="12">
        <f>IF(I8152="V2H",MIN(MAX(0,H8152),7.4,MAX(0,(M8152-P8152)*40)*0.95),0)</f>
        <v/>
      </c>
      <c r="L8152" s="12">
        <f>IF(E8152=0,0,MAX(0,H8152-K8152))</f>
        <v/>
      </c>
      <c r="M8152" s="13">
        <f>M8151+J8151/40-IF(I8151="V2H",K8151/(0.95*40),0)-IF(E8152=0,IF(E8151=1,IF(D8152=1,30,40)*0.18/(2*40),0),0)-IF(E8152=1,IF(E8151=0,IF(D8152=1,30,40)*0.18/(2*40),0),0)</f>
        <v/>
      </c>
      <c r="N8152" s="14" t="n">
        <v>0.09</v>
      </c>
      <c r="O8152" s="15">
        <f>K8152*N8152</f>
        <v/>
      </c>
      <c r="P8152">
        <f>IF(E8152=0,0.3,IF(D8152=1,IF(C8152&gt;=Params!$B$13-3,IF(C8152&lt;Params!$B$13,Params!$B$20,0.3),0.3),IF(C8152&gt;=Params!$B$15-3,IF(C8152&lt;Params!$B$15,Params!$B$21,0.3),0.3)))</f>
        <v/>
      </c>
    </row>
    <row r="8153" ht="15" customHeight="1" s="1">
      <c r="A8153" s="9" t="n">
        <v>8150</v>
      </c>
      <c r="B8153" s="6" t="inlineStr">
        <is>
          <t>06/12</t>
        </is>
      </c>
      <c r="C8153" s="6" t="n">
        <v>13</v>
      </c>
      <c r="D8153" s="6" t="n">
        <v>1</v>
      </c>
      <c r="E8153" s="10">
        <f>IF(D8153=1, IF(OR(C8153&lt;10, C8153&gt;=15),1,0), IF(OR(C8153&lt;7, C8153&gt;=18),1,0))</f>
        <v/>
      </c>
      <c r="F8153" s="11" t="n">
        <v>0</v>
      </c>
      <c r="G8153" s="12">
        <f>0.48*8</f>
        <v/>
      </c>
      <c r="H8153" s="12">
        <f>F8153-G8153</f>
        <v/>
      </c>
      <c r="I8153" s="10">
        <f>IF(E8153=0,"Fora",IF(E8152=0,"Carg xar",IF(H8153&lt;0,IF(M8153&lt;0.9,"Carg FV","Stby"),IF(M8153&gt;P8153,"V2H",IF(M8153&lt;0.9,"Carg xar","Stby")))))</f>
        <v/>
      </c>
      <c r="J8153" s="12">
        <f>IF(OR(I8153="Carg FV",I8153="Carg xar"),MIN(IF(I8153="Carg FV",ABS(H8153),7.4),7.4,MAX(0,(0.9-M8153)*40)*0.95),0)</f>
        <v/>
      </c>
      <c r="K8153" s="12">
        <f>IF(I8153="V2H",MIN(MAX(0,H8153),7.4,MAX(0,(M8153-P8153)*40)*0.95),0)</f>
        <v/>
      </c>
      <c r="L8153" s="12">
        <f>IF(E8153=0,0,MAX(0,H8153-K8153))</f>
        <v/>
      </c>
      <c r="M8153" s="13">
        <f>M8152+J8152/40-IF(I8152="V2H",K8152/(0.95*40),0)-IF(E8153=0,IF(E8152=1,IF(D8153=1,30,40)*0.18/(2*40),0),0)-IF(E8153=1,IF(E8152=0,IF(D8153=1,30,40)*0.18/(2*40),0),0)</f>
        <v/>
      </c>
      <c r="N8153" s="14" t="n">
        <v>0.09</v>
      </c>
      <c r="O8153" s="15">
        <f>K8153*N8153</f>
        <v/>
      </c>
      <c r="P8153">
        <f>IF(E8153=0,0.3,IF(D8153=1,IF(C8153&gt;=Params!$B$13-3,IF(C8153&lt;Params!$B$13,Params!$B$20,0.3),0.3),IF(C8153&gt;=Params!$B$15-3,IF(C8153&lt;Params!$B$15,Params!$B$21,0.3),0.3)))</f>
        <v/>
      </c>
    </row>
    <row r="8154" ht="15" customHeight="1" s="1">
      <c r="A8154" s="9" t="n">
        <v>8151</v>
      </c>
      <c r="B8154" s="6" t="inlineStr">
        <is>
          <t>06/12</t>
        </is>
      </c>
      <c r="C8154" s="6" t="n">
        <v>14</v>
      </c>
      <c r="D8154" s="6" t="n">
        <v>1</v>
      </c>
      <c r="E8154" s="10">
        <f>IF(D8154=1, IF(OR(C8154&lt;10, C8154&gt;=15),1,0), IF(OR(C8154&lt;7, C8154&gt;=18),1,0))</f>
        <v/>
      </c>
      <c r="F8154" s="11" t="n">
        <v>0</v>
      </c>
      <c r="G8154" s="12">
        <f>0.35*8</f>
        <v/>
      </c>
      <c r="H8154" s="12">
        <f>F8154-G8154</f>
        <v/>
      </c>
      <c r="I8154" s="10">
        <f>IF(E8154=0,"Fora",IF(E8153=0,"Carg xar",IF(H8154&lt;0,IF(M8154&lt;0.9,"Carg FV","Stby"),IF(M8154&gt;P8154,"V2H",IF(M8154&lt;0.9,"Carg xar","Stby")))))</f>
        <v/>
      </c>
      <c r="J8154" s="12">
        <f>IF(OR(I8154="Carg FV",I8154="Carg xar"),MIN(IF(I8154="Carg FV",ABS(H8154),7.4),7.4,MAX(0,(0.9-M8154)*40)*0.95),0)</f>
        <v/>
      </c>
      <c r="K8154" s="12">
        <f>IF(I8154="V2H",MIN(MAX(0,H8154),7.4,MAX(0,(M8154-P8154)*40)*0.95),0)</f>
        <v/>
      </c>
      <c r="L8154" s="12">
        <f>IF(E8154=0,0,MAX(0,H8154-K8154))</f>
        <v/>
      </c>
      <c r="M8154" s="13">
        <f>M8153+J8153/40-IF(I8153="V2H",K8153/(0.95*40),0)-IF(E8154=0,IF(E8153=1,IF(D8154=1,30,40)*0.18/(2*40),0),0)-IF(E8154=1,IF(E8153=0,IF(D8154=1,30,40)*0.18/(2*40),0),0)</f>
        <v/>
      </c>
      <c r="N8154" s="14" t="n">
        <v>0.09</v>
      </c>
      <c r="O8154" s="15">
        <f>K8154*N8154</f>
        <v/>
      </c>
      <c r="P8154">
        <f>IF(E8154=0,0.3,IF(D8154=1,IF(C8154&gt;=Params!$B$13-3,IF(C8154&lt;Params!$B$13,Params!$B$20,0.3),0.3),IF(C8154&gt;=Params!$B$15-3,IF(C8154&lt;Params!$B$15,Params!$B$21,0.3),0.3)))</f>
        <v/>
      </c>
    </row>
    <row r="8155" ht="15" customHeight="1" s="1">
      <c r="A8155" s="9" t="n">
        <v>8152</v>
      </c>
      <c r="B8155" s="6" t="inlineStr">
        <is>
          <t>06/12</t>
        </is>
      </c>
      <c r="C8155" s="6" t="n">
        <v>15</v>
      </c>
      <c r="D8155" s="6" t="n">
        <v>1</v>
      </c>
      <c r="E8155" s="10">
        <f>IF(D8155=1, IF(OR(C8155&lt;10, C8155&gt;=15),1,0), IF(OR(C8155&lt;7, C8155&gt;=18),1,0))</f>
        <v/>
      </c>
      <c r="F8155" s="11" t="n">
        <v>0</v>
      </c>
      <c r="G8155" s="12">
        <f>0.18*8</f>
        <v/>
      </c>
      <c r="H8155" s="12">
        <f>F8155-G8155</f>
        <v/>
      </c>
      <c r="I8155" s="10">
        <f>IF(E8155=0,"Fora",IF(E8154=0,"Carg xar",IF(H8155&lt;0,IF(M8155&lt;0.9,"Carg FV","Stby"),IF(M8155&gt;P8155,"V2H",IF(M8155&lt;0.9,"Carg xar","Stby")))))</f>
        <v/>
      </c>
      <c r="J8155" s="12">
        <f>IF(OR(I8155="Carg FV",I8155="Carg xar"),MIN(IF(I8155="Carg FV",ABS(H8155),7.4),7.4,MAX(0,(0.9-M8155)*40)*0.95),0)</f>
        <v/>
      </c>
      <c r="K8155" s="12">
        <f>IF(I8155="V2H",MIN(MAX(0,H8155),7.4,MAX(0,(M8155-P8155)*40)*0.95),0)</f>
        <v/>
      </c>
      <c r="L8155" s="12">
        <f>IF(E8155=0,0,MAX(0,H8155-K8155))</f>
        <v/>
      </c>
      <c r="M8155" s="13">
        <f>M8154+J8154/40-IF(I8154="V2H",K8154/(0.95*40),0)-IF(E8155=0,IF(E8154=1,IF(D8155=1,30,40)*0.18/(2*40),0),0)-IF(E8155=1,IF(E8154=0,IF(D8155=1,30,40)*0.18/(2*40),0),0)</f>
        <v/>
      </c>
      <c r="N8155" s="14" t="n">
        <v>0.09</v>
      </c>
      <c r="O8155" s="15">
        <f>K8155*N8155</f>
        <v/>
      </c>
      <c r="P8155">
        <f>IF(E8155=0,0.3,IF(D8155=1,IF(C8155&gt;=Params!$B$13-3,IF(C8155&lt;Params!$B$13,Params!$B$20,0.3),0.3),IF(C8155&gt;=Params!$B$15-3,IF(C8155&lt;Params!$B$15,Params!$B$21,0.3),0.3)))</f>
        <v/>
      </c>
    </row>
    <row r="8156" ht="15" customHeight="1" s="1">
      <c r="A8156" s="9" t="n">
        <v>8153</v>
      </c>
      <c r="B8156" s="6" t="inlineStr">
        <is>
          <t>06/12</t>
        </is>
      </c>
      <c r="C8156" s="6" t="n">
        <v>16</v>
      </c>
      <c r="D8156" s="6" t="n">
        <v>1</v>
      </c>
      <c r="E8156" s="10">
        <f>IF(D8156=1, IF(OR(C8156&lt;10, C8156&gt;=15),1,0), IF(OR(C8156&lt;7, C8156&gt;=18),1,0))</f>
        <v/>
      </c>
      <c r="F8156" s="11" t="n">
        <v>1.478</v>
      </c>
      <c r="G8156" s="12">
        <f>0.04*8</f>
        <v/>
      </c>
      <c r="H8156" s="12">
        <f>F8156-G8156</f>
        <v/>
      </c>
      <c r="I8156" s="10">
        <f>IF(E8156=0,"Fora",IF(E8155=0,"Carg xar",IF(H8156&lt;0,IF(M8156&lt;0.9,"Carg FV","Stby"),IF(M8156&gt;P8156,"V2H",IF(M8156&lt;0.9,"Carg xar","Stby")))))</f>
        <v/>
      </c>
      <c r="J8156" s="12">
        <f>IF(OR(I8156="Carg FV",I8156="Carg xar"),MIN(IF(I8156="Carg FV",ABS(H8156),7.4),7.4,MAX(0,(0.9-M8156)*40)*0.95),0)</f>
        <v/>
      </c>
      <c r="K8156" s="12">
        <f>IF(I8156="V2H",MIN(MAX(0,H8156),7.4,MAX(0,(M8156-P8156)*40)*0.95),0)</f>
        <v/>
      </c>
      <c r="L8156" s="12">
        <f>IF(E8156=0,0,MAX(0,H8156-K8156))</f>
        <v/>
      </c>
      <c r="M8156" s="13">
        <f>M8155+J8155/40-IF(I8155="V2H",K8155/(0.95*40),0)-IF(E8156=0,IF(E8155=1,IF(D8156=1,30,40)*0.18/(2*40),0),0)-IF(E8156=1,IF(E8155=0,IF(D8156=1,30,40)*0.18/(2*40),0),0)</f>
        <v/>
      </c>
      <c r="N8156" s="14" t="n">
        <v>0.09</v>
      </c>
      <c r="O8156" s="15">
        <f>K8156*N8156</f>
        <v/>
      </c>
      <c r="P8156">
        <f>IF(E8156=0,0.3,IF(D8156=1,IF(C8156&gt;=Params!$B$13-3,IF(C8156&lt;Params!$B$13,Params!$B$20,0.3),0.3),IF(C8156&gt;=Params!$B$15-3,IF(C8156&lt;Params!$B$15,Params!$B$21,0.3),0.3)))</f>
        <v/>
      </c>
    </row>
    <row r="8157" ht="15" customHeight="1" s="1">
      <c r="A8157" s="9" t="n">
        <v>8154</v>
      </c>
      <c r="B8157" s="6" t="inlineStr">
        <is>
          <t>06/12</t>
        </is>
      </c>
      <c r="C8157" s="6" t="n">
        <v>17</v>
      </c>
      <c r="D8157" s="6" t="n">
        <v>1</v>
      </c>
      <c r="E8157" s="10">
        <f>IF(D8157=1, IF(OR(C8157&lt;10, C8157&gt;=15),1,0), IF(OR(C8157&lt;7, C8157&gt;=18),1,0))</f>
        <v/>
      </c>
      <c r="F8157" s="11" t="n">
        <v>1.395</v>
      </c>
      <c r="G8157" s="12">
        <f>0*8</f>
        <v/>
      </c>
      <c r="H8157" s="12">
        <f>F8157-G8157</f>
        <v/>
      </c>
      <c r="I8157" s="10">
        <f>IF(E8157=0,"Fora",IF(E8156=0,"Carg xar",IF(H8157&lt;0,IF(M8157&lt;0.9,"Carg FV","Stby"),IF(M8157&gt;P8157,"V2H",IF(M8157&lt;0.9,"Carg xar","Stby")))))</f>
        <v/>
      </c>
      <c r="J8157" s="12">
        <f>IF(OR(I8157="Carg FV",I8157="Carg xar"),MIN(IF(I8157="Carg FV",ABS(H8157),7.4),7.4,MAX(0,(0.9-M8157)*40)*0.95),0)</f>
        <v/>
      </c>
      <c r="K8157" s="12">
        <f>IF(I8157="V2H",MIN(MAX(0,H8157),7.4,MAX(0,(M8157-P8157)*40)*0.95),0)</f>
        <v/>
      </c>
      <c r="L8157" s="12">
        <f>IF(E8157=0,0,MAX(0,H8157-K8157))</f>
        <v/>
      </c>
      <c r="M8157" s="13">
        <f>M8156+J8156/40-IF(I8156="V2H",K8156/(0.95*40),0)-IF(E8157=0,IF(E8156=1,IF(D8157=1,30,40)*0.18/(2*40),0),0)-IF(E8157=1,IF(E8156=0,IF(D8157=1,30,40)*0.18/(2*40),0),0)</f>
        <v/>
      </c>
      <c r="N8157" s="14" t="n">
        <v>0.09</v>
      </c>
      <c r="O8157" s="15">
        <f>K8157*N8157</f>
        <v/>
      </c>
      <c r="P8157">
        <f>IF(E8157=0,0.3,IF(D8157=1,IF(C8157&gt;=Params!$B$13-3,IF(C8157&lt;Params!$B$13,Params!$B$20,0.3),0.3),IF(C8157&gt;=Params!$B$15-3,IF(C8157&lt;Params!$B$15,Params!$B$21,0.3),0.3)))</f>
        <v/>
      </c>
    </row>
    <row r="8158" ht="15" customHeight="1" s="1">
      <c r="A8158" s="9" t="n">
        <v>8155</v>
      </c>
      <c r="B8158" s="6" t="inlineStr">
        <is>
          <t>06/12</t>
        </is>
      </c>
      <c r="C8158" s="6" t="n">
        <v>18</v>
      </c>
      <c r="D8158" s="6" t="n">
        <v>1</v>
      </c>
      <c r="E8158" s="10">
        <f>IF(D8158=1, IF(OR(C8158&lt;10, C8158&gt;=15),1,0), IF(OR(C8158&lt;7, C8158&gt;=18),1,0))</f>
        <v/>
      </c>
      <c r="F8158" s="11" t="n">
        <v>2.06</v>
      </c>
      <c r="G8158" s="12">
        <f>0*8</f>
        <v/>
      </c>
      <c r="H8158" s="12">
        <f>F8158-G8158</f>
        <v/>
      </c>
      <c r="I8158" s="10">
        <f>IF(E8158=0,"Fora",IF(E8157=0,"Carg xar",IF(H8158&lt;0,IF(M8158&lt;0.9,"Carg FV","Stby"),IF(M8158&gt;P8158,"V2H",IF(M8158&lt;0.9,"Carg xar","Stby")))))</f>
        <v/>
      </c>
      <c r="J8158" s="12">
        <f>IF(OR(I8158="Carg FV",I8158="Carg xar"),MIN(IF(I8158="Carg FV",ABS(H8158),7.4),7.4,MAX(0,(0.9-M8158)*40)*0.95),0)</f>
        <v/>
      </c>
      <c r="K8158" s="12">
        <f>IF(I8158="V2H",MIN(MAX(0,H8158),7.4,MAX(0,(M8158-P8158)*40)*0.95),0)</f>
        <v/>
      </c>
      <c r="L8158" s="12">
        <f>IF(E8158=0,0,MAX(0,H8158-K8158))</f>
        <v/>
      </c>
      <c r="M8158" s="13">
        <f>M8157+J8157/40-IF(I8157="V2H",K8157/(0.95*40),0)-IF(E8158=0,IF(E8157=1,IF(D8158=1,30,40)*0.18/(2*40),0),0)-IF(E8158=1,IF(E8157=0,IF(D8158=1,30,40)*0.18/(2*40),0),0)</f>
        <v/>
      </c>
      <c r="N8158" s="14" t="n">
        <v>0.09</v>
      </c>
      <c r="O8158" s="15">
        <f>K8158*N8158</f>
        <v/>
      </c>
      <c r="P8158">
        <f>IF(E8158=0,0.3,IF(D8158=1,IF(C8158&gt;=Params!$B$13-3,IF(C8158&lt;Params!$B$13,Params!$B$20,0.3),0.3),IF(C8158&gt;=Params!$B$15-3,IF(C8158&lt;Params!$B$15,Params!$B$21,0.3),0.3)))</f>
        <v/>
      </c>
    </row>
    <row r="8159" ht="15" customHeight="1" s="1">
      <c r="A8159" s="9" t="n">
        <v>8156</v>
      </c>
      <c r="B8159" s="6" t="inlineStr">
        <is>
          <t>06/12</t>
        </is>
      </c>
      <c r="C8159" s="6" t="n">
        <v>19</v>
      </c>
      <c r="D8159" s="6" t="n">
        <v>1</v>
      </c>
      <c r="E8159" s="10">
        <f>IF(D8159=1, IF(OR(C8159&lt;10, C8159&gt;=15),1,0), IF(OR(C8159&lt;7, C8159&gt;=18),1,0))</f>
        <v/>
      </c>
      <c r="F8159" s="11" t="n">
        <v>2.422</v>
      </c>
      <c r="G8159" s="12">
        <f>0*8</f>
        <v/>
      </c>
      <c r="H8159" s="12">
        <f>F8159-G8159</f>
        <v/>
      </c>
      <c r="I8159" s="10">
        <f>IF(E8159=0,"Fora",IF(E8158=0,"Carg xar",IF(H8159&lt;0,IF(M8159&lt;0.9,"Carg FV","Stby"),IF(M8159&gt;P8159,"V2H",IF(M8159&lt;0.9,"Carg xar","Stby")))))</f>
        <v/>
      </c>
      <c r="J8159" s="12">
        <f>IF(OR(I8159="Carg FV",I8159="Carg xar"),MIN(IF(I8159="Carg FV",ABS(H8159),7.4),7.4,MAX(0,(0.9-M8159)*40)*0.95),0)</f>
        <v/>
      </c>
      <c r="K8159" s="12">
        <f>IF(I8159="V2H",MIN(MAX(0,H8159),7.4,MAX(0,(M8159-P8159)*40)*0.95),0)</f>
        <v/>
      </c>
      <c r="L8159" s="12">
        <f>IF(E8159=0,0,MAX(0,H8159-K8159))</f>
        <v/>
      </c>
      <c r="M8159" s="13">
        <f>M8158+J8158/40-IF(I8158="V2H",K8158/(0.95*40),0)-IF(E8159=0,IF(E8158=1,IF(D8159=1,30,40)*0.18/(2*40),0),0)-IF(E8159=1,IF(E8158=0,IF(D8159=1,30,40)*0.18/(2*40),0),0)</f>
        <v/>
      </c>
      <c r="N8159" s="14" t="n">
        <v>0.09</v>
      </c>
      <c r="O8159" s="15">
        <f>K8159*N8159</f>
        <v/>
      </c>
      <c r="P8159">
        <f>IF(E8159=0,0.3,IF(D8159=1,IF(C8159&gt;=Params!$B$13-3,IF(C8159&lt;Params!$B$13,Params!$B$20,0.3),0.3),IF(C8159&gt;=Params!$B$15-3,IF(C8159&lt;Params!$B$15,Params!$B$21,0.3),0.3)))</f>
        <v/>
      </c>
    </row>
    <row r="8160" ht="15" customHeight="1" s="1">
      <c r="A8160" s="9" t="n">
        <v>8157</v>
      </c>
      <c r="B8160" s="6" t="inlineStr">
        <is>
          <t>06/12</t>
        </is>
      </c>
      <c r="C8160" s="6" t="n">
        <v>20</v>
      </c>
      <c r="D8160" s="6" t="n">
        <v>1</v>
      </c>
      <c r="E8160" s="10">
        <f>IF(D8160=1, IF(OR(C8160&lt;10, C8160&gt;=15),1,0), IF(OR(C8160&lt;7, C8160&gt;=18),1,0))</f>
        <v/>
      </c>
      <c r="F8160" s="11" t="n">
        <v>2.678</v>
      </c>
      <c r="G8160" s="12">
        <f>0*8</f>
        <v/>
      </c>
      <c r="H8160" s="12">
        <f>F8160-G8160</f>
        <v/>
      </c>
      <c r="I8160" s="10">
        <f>IF(E8160=0,"Fora",IF(E8159=0,"Carg xar",IF(H8160&lt;0,IF(M8160&lt;0.9,"Carg FV","Stby"),IF(M8160&gt;P8160,"V2H",IF(M8160&lt;0.9,"Carg xar","Stby")))))</f>
        <v/>
      </c>
      <c r="J8160" s="12">
        <f>IF(OR(I8160="Carg FV",I8160="Carg xar"),MIN(IF(I8160="Carg FV",ABS(H8160),7.4),7.4,MAX(0,(0.9-M8160)*40)*0.95),0)</f>
        <v/>
      </c>
      <c r="K8160" s="12">
        <f>IF(I8160="V2H",MIN(MAX(0,H8160),7.4,MAX(0,(M8160-P8160)*40)*0.95),0)</f>
        <v/>
      </c>
      <c r="L8160" s="12">
        <f>IF(E8160=0,0,MAX(0,H8160-K8160))</f>
        <v/>
      </c>
      <c r="M8160" s="13">
        <f>M8159+J8159/40-IF(I8159="V2H",K8159/(0.95*40),0)-IF(E8160=0,IF(E8159=1,IF(D8160=1,30,40)*0.18/(2*40),0),0)-IF(E8160=1,IF(E8159=0,IF(D8160=1,30,40)*0.18/(2*40),0),0)</f>
        <v/>
      </c>
      <c r="N8160" s="14" t="n">
        <v>0.09</v>
      </c>
      <c r="O8160" s="15">
        <f>K8160*N8160</f>
        <v/>
      </c>
      <c r="P8160">
        <f>IF(E8160=0,0.3,IF(D8160=1,IF(C8160&gt;=Params!$B$13-3,IF(C8160&lt;Params!$B$13,Params!$B$20,0.3),0.3),IF(C8160&gt;=Params!$B$15-3,IF(C8160&lt;Params!$B$15,Params!$B$21,0.3),0.3)))</f>
        <v/>
      </c>
    </row>
    <row r="8161" ht="15" customHeight="1" s="1">
      <c r="A8161" s="9" t="n">
        <v>8158</v>
      </c>
      <c r="B8161" s="6" t="inlineStr">
        <is>
          <t>06/12</t>
        </is>
      </c>
      <c r="C8161" s="6" t="n">
        <v>21</v>
      </c>
      <c r="D8161" s="6" t="n">
        <v>1</v>
      </c>
      <c r="E8161" s="10">
        <f>IF(D8161=1, IF(OR(C8161&lt;10, C8161&gt;=15),1,0), IF(OR(C8161&lt;7, C8161&gt;=18),1,0))</f>
        <v/>
      </c>
      <c r="F8161" s="11" t="n">
        <v>2.431</v>
      </c>
      <c r="G8161" s="12">
        <f>0*8</f>
        <v/>
      </c>
      <c r="H8161" s="12">
        <f>F8161-G8161</f>
        <v/>
      </c>
      <c r="I8161" s="10">
        <f>IF(E8161=0,"Fora",IF(E8160=0,"Carg xar",IF(H8161&lt;0,IF(M8161&lt;0.9,"Carg FV","Stby"),IF(M8161&gt;P8161,"V2H",IF(M8161&lt;0.9,"Carg xar","Stby")))))</f>
        <v/>
      </c>
      <c r="J8161" s="12">
        <f>IF(OR(I8161="Carg FV",I8161="Carg xar"),MIN(IF(I8161="Carg FV",ABS(H8161),7.4),7.4,MAX(0,(0.9-M8161)*40)*0.95),0)</f>
        <v/>
      </c>
      <c r="K8161" s="12">
        <f>IF(I8161="V2H",MIN(MAX(0,H8161),7.4,MAX(0,(M8161-P8161)*40)*0.95),0)</f>
        <v/>
      </c>
      <c r="L8161" s="12">
        <f>IF(E8161=0,0,MAX(0,H8161-K8161))</f>
        <v/>
      </c>
      <c r="M8161" s="13">
        <f>M8160+J8160/40-IF(I8160="V2H",K8160/(0.95*40),0)-IF(E8161=0,IF(E8160=1,IF(D8161=1,30,40)*0.18/(2*40),0),0)-IF(E8161=1,IF(E8160=0,IF(D8161=1,30,40)*0.18/(2*40),0),0)</f>
        <v/>
      </c>
      <c r="N8161" s="14" t="n">
        <v>0.09</v>
      </c>
      <c r="O8161" s="15">
        <f>K8161*N8161</f>
        <v/>
      </c>
      <c r="P8161">
        <f>IF(E8161=0,0.3,IF(D8161=1,IF(C8161&gt;=Params!$B$13-3,IF(C8161&lt;Params!$B$13,Params!$B$20,0.3),0.3),IF(C8161&gt;=Params!$B$15-3,IF(C8161&lt;Params!$B$15,Params!$B$21,0.3),0.3)))</f>
        <v/>
      </c>
    </row>
    <row r="8162" ht="15" customHeight="1" s="1">
      <c r="A8162" s="9" t="n">
        <v>8159</v>
      </c>
      <c r="B8162" s="6" t="inlineStr">
        <is>
          <t>06/12</t>
        </is>
      </c>
      <c r="C8162" s="6" t="n">
        <v>22</v>
      </c>
      <c r="D8162" s="6" t="n">
        <v>1</v>
      </c>
      <c r="E8162" s="10">
        <f>IF(D8162=1, IF(OR(C8162&lt;10, C8162&gt;=15),1,0), IF(OR(C8162&lt;7, C8162&gt;=18),1,0))</f>
        <v/>
      </c>
      <c r="F8162" s="11" t="n">
        <v>2.692</v>
      </c>
      <c r="G8162" s="12">
        <f>0*8</f>
        <v/>
      </c>
      <c r="H8162" s="12">
        <f>F8162-G8162</f>
        <v/>
      </c>
      <c r="I8162" s="10">
        <f>IF(E8162=0,"Fora",IF(E8161=0,"Carg xar",IF(H8162&lt;0,IF(M8162&lt;0.9,"Carg FV","Stby"),IF(M8162&gt;P8162,"V2H",IF(M8162&lt;0.9,"Carg xar","Stby")))))</f>
        <v/>
      </c>
      <c r="J8162" s="12">
        <f>IF(OR(I8162="Carg FV",I8162="Carg xar"),MIN(IF(I8162="Carg FV",ABS(H8162),7.4),7.4,MAX(0,(0.9-M8162)*40)*0.95),0)</f>
        <v/>
      </c>
      <c r="K8162" s="12">
        <f>IF(I8162="V2H",MIN(MAX(0,H8162),7.4,MAX(0,(M8162-P8162)*40)*0.95),0)</f>
        <v/>
      </c>
      <c r="L8162" s="12">
        <f>IF(E8162=0,0,MAX(0,H8162-K8162))</f>
        <v/>
      </c>
      <c r="M8162" s="13">
        <f>M8161+J8161/40-IF(I8161="V2H",K8161/(0.95*40),0)-IF(E8162=0,IF(E8161=1,IF(D8162=1,30,40)*0.18/(2*40),0),0)-IF(E8162=1,IF(E8161=0,IF(D8162=1,30,40)*0.18/(2*40),0),0)</f>
        <v/>
      </c>
      <c r="N8162" s="14" t="n">
        <v>0.09</v>
      </c>
      <c r="O8162" s="15">
        <f>K8162*N8162</f>
        <v/>
      </c>
      <c r="P8162">
        <f>IF(E8162=0,0.3,IF(D8162=1,IF(C8162&gt;=Params!$B$13-3,IF(C8162&lt;Params!$B$13,Params!$B$20,0.3),0.3),IF(C8162&gt;=Params!$B$15-3,IF(C8162&lt;Params!$B$15,Params!$B$21,0.3),0.3)))</f>
        <v/>
      </c>
    </row>
    <row r="8163" ht="15" customHeight="1" s="1">
      <c r="A8163" s="9" t="n">
        <v>8160</v>
      </c>
      <c r="B8163" s="6" t="inlineStr">
        <is>
          <t>06/12</t>
        </is>
      </c>
      <c r="C8163" s="6" t="n">
        <v>23</v>
      </c>
      <c r="D8163" s="6" t="n">
        <v>1</v>
      </c>
      <c r="E8163" s="10">
        <f>IF(D8163=1, IF(OR(C8163&lt;10, C8163&gt;=15),1,0), IF(OR(C8163&lt;7, C8163&gt;=18),1,0))</f>
        <v/>
      </c>
      <c r="F8163" s="11" t="n">
        <v>2.311</v>
      </c>
      <c r="G8163" s="12">
        <f>0*8</f>
        <v/>
      </c>
      <c r="H8163" s="12">
        <f>F8163-G8163</f>
        <v/>
      </c>
      <c r="I8163" s="10">
        <f>IF(E8163=0,"Fora",IF(E8162=0,"Carg xar",IF(H8163&lt;0,IF(M8163&lt;0.9,"Carg FV","Stby"),IF(M8163&gt;P8163,"V2H",IF(M8163&lt;0.9,"Carg xar","Stby")))))</f>
        <v/>
      </c>
      <c r="J8163" s="12">
        <f>IF(OR(I8163="Carg FV",I8163="Carg xar"),MIN(IF(I8163="Carg FV",ABS(H8163),7.4),7.4,MAX(0,(0.9-M8163)*40)*0.95),0)</f>
        <v/>
      </c>
      <c r="K8163" s="12">
        <f>IF(I8163="V2H",MIN(MAX(0,H8163),7.4,MAX(0,(M8163-P8163)*40)*0.95),0)</f>
        <v/>
      </c>
      <c r="L8163" s="12">
        <f>IF(E8163=0,0,MAX(0,H8163-K8163))</f>
        <v/>
      </c>
      <c r="M8163" s="13">
        <f>M8162+J8162/40-IF(I8162="V2H",K8162/(0.95*40),0)-IF(E8163=0,IF(E8162=1,IF(D8163=1,30,40)*0.18/(2*40),0),0)-IF(E8163=1,IF(E8162=0,IF(D8163=1,30,40)*0.18/(2*40),0),0)</f>
        <v/>
      </c>
      <c r="N8163" s="14" t="n">
        <v>0.09</v>
      </c>
      <c r="O8163" s="15">
        <f>K8163*N8163</f>
        <v/>
      </c>
      <c r="P8163">
        <f>IF(E8163=0,0.3,IF(D8163=1,IF(C8163&gt;=Params!$B$13-3,IF(C8163&lt;Params!$B$13,Params!$B$20,0.3),0.3),IF(C8163&gt;=Params!$B$15-3,IF(C8163&lt;Params!$B$15,Params!$B$21,0.3),0.3)))</f>
        <v/>
      </c>
    </row>
    <row r="8164" ht="15" customHeight="1" s="1">
      <c r="A8164" s="9" t="n">
        <v>8161</v>
      </c>
      <c r="B8164" s="6" t="inlineStr">
        <is>
          <t>07/12</t>
        </is>
      </c>
      <c r="C8164" s="6" t="n">
        <v>0</v>
      </c>
      <c r="D8164" s="6" t="n">
        <v>1</v>
      </c>
      <c r="E8164" s="10">
        <f>IF(D8164=1, IF(OR(C8164&lt;10, C8164&gt;=15),1,0), IF(OR(C8164&lt;7, C8164&gt;=18),1,0))</f>
        <v/>
      </c>
      <c r="F8164" s="11" t="n">
        <v>2.775</v>
      </c>
      <c r="G8164" s="12">
        <f>0*8</f>
        <v/>
      </c>
      <c r="H8164" s="12">
        <f>F8164-G8164</f>
        <v/>
      </c>
      <c r="I8164" s="10">
        <f>IF(E8164=0,"Fora",IF(E8163=0,"Carg xar",IF(H8164&lt;0,IF(M8164&lt;0.9,"Carg FV","Stby"),IF(M8164&gt;P8164,"V2H",IF(M8164&lt;0.9,"Carg xar","Stby")))))</f>
        <v/>
      </c>
      <c r="J8164" s="12">
        <f>IF(OR(I8164="Carg FV",I8164="Carg xar"),MIN(IF(I8164="Carg FV",ABS(H8164),7.4),7.4,MAX(0,(0.9-M8164)*40)*0.95),0)</f>
        <v/>
      </c>
      <c r="K8164" s="12">
        <f>IF(I8164="V2H",MIN(MAX(0,H8164),7.4,MAX(0,(M8164-P8164)*40)*0.95),0)</f>
        <v/>
      </c>
      <c r="L8164" s="12">
        <f>IF(E8164=0,0,MAX(0,H8164-K8164))</f>
        <v/>
      </c>
      <c r="M8164" s="13">
        <f>M8163+J8163/40-IF(I8163="V2H",K8163/(0.95*40),0)-IF(E8164=0,IF(E8163=1,IF(D8164=1,30,40)*0.18/(2*40),0),0)-IF(E8164=1,IF(E8163=0,IF(D8164=1,30,40)*0.18/(2*40),0),0)</f>
        <v/>
      </c>
      <c r="N8164" s="14" t="n">
        <v>0.09</v>
      </c>
      <c r="O8164" s="15">
        <f>K8164*N8164</f>
        <v/>
      </c>
      <c r="P8164">
        <f>IF(E8164=0,0.3,IF(D8164=1,IF(C8164&gt;=Params!$B$13-3,IF(C8164&lt;Params!$B$13,Params!$B$20,0.3),0.3),IF(C8164&gt;=Params!$B$15-3,IF(C8164&lt;Params!$B$15,Params!$B$21,0.3),0.3)))</f>
        <v/>
      </c>
    </row>
    <row r="8165" ht="15" customHeight="1" s="1">
      <c r="A8165" s="9" t="n">
        <v>8162</v>
      </c>
      <c r="B8165" s="6" t="inlineStr">
        <is>
          <t>07/12</t>
        </is>
      </c>
      <c r="C8165" s="6" t="n">
        <v>1</v>
      </c>
      <c r="D8165" s="6" t="n">
        <v>1</v>
      </c>
      <c r="E8165" s="10">
        <f>IF(D8165=1, IF(OR(C8165&lt;10, C8165&gt;=15),1,0), IF(OR(C8165&lt;7, C8165&gt;=18),1,0))</f>
        <v/>
      </c>
      <c r="F8165" s="11" t="n">
        <v>2.085</v>
      </c>
      <c r="G8165" s="12">
        <f>0*8</f>
        <v/>
      </c>
      <c r="H8165" s="12">
        <f>F8165-G8165</f>
        <v/>
      </c>
      <c r="I8165" s="10">
        <f>IF(E8165=0,"Fora",IF(E8164=0,"Carg xar",IF(H8165&lt;0,IF(M8165&lt;0.9,"Carg FV","Stby"),IF(M8165&gt;P8165,"V2H",IF(M8165&lt;0.9,"Carg xar","Stby")))))</f>
        <v/>
      </c>
      <c r="J8165" s="12">
        <f>IF(OR(I8165="Carg FV",I8165="Carg xar"),MIN(IF(I8165="Carg FV",ABS(H8165),7.4),7.4,MAX(0,(0.9-M8165)*40)*0.95),0)</f>
        <v/>
      </c>
      <c r="K8165" s="12">
        <f>IF(I8165="V2H",MIN(MAX(0,H8165),7.4,MAX(0,(M8165-P8165)*40)*0.95),0)</f>
        <v/>
      </c>
      <c r="L8165" s="12">
        <f>IF(E8165=0,0,MAX(0,H8165-K8165))</f>
        <v/>
      </c>
      <c r="M8165" s="13">
        <f>M8164+J8164/40-IF(I8164="V2H",K8164/(0.95*40),0)-IF(E8165=0,IF(E8164=1,IF(D8165=1,30,40)*0.18/(2*40),0),0)-IF(E8165=1,IF(E8164=0,IF(D8165=1,30,40)*0.18/(2*40),0),0)</f>
        <v/>
      </c>
      <c r="N8165" s="14" t="n">
        <v>0.09</v>
      </c>
      <c r="O8165" s="15">
        <f>K8165*N8165</f>
        <v/>
      </c>
      <c r="P8165">
        <f>IF(E8165=0,0.3,IF(D8165=1,IF(C8165&gt;=Params!$B$13-3,IF(C8165&lt;Params!$B$13,Params!$B$20,0.3),0.3),IF(C8165&gt;=Params!$B$15-3,IF(C8165&lt;Params!$B$15,Params!$B$21,0.3),0.3)))</f>
        <v/>
      </c>
    </row>
    <row r="8166" ht="15" customHeight="1" s="1">
      <c r="A8166" s="9" t="n">
        <v>8163</v>
      </c>
      <c r="B8166" s="6" t="inlineStr">
        <is>
          <t>07/12</t>
        </is>
      </c>
      <c r="C8166" s="6" t="n">
        <v>2</v>
      </c>
      <c r="D8166" s="6" t="n">
        <v>1</v>
      </c>
      <c r="E8166" s="10">
        <f>IF(D8166=1, IF(OR(C8166&lt;10, C8166&gt;=15),1,0), IF(OR(C8166&lt;7, C8166&gt;=18),1,0))</f>
        <v/>
      </c>
      <c r="F8166" s="11" t="n">
        <v>1.457</v>
      </c>
      <c r="G8166" s="12">
        <f>0*8</f>
        <v/>
      </c>
      <c r="H8166" s="12">
        <f>F8166-G8166</f>
        <v/>
      </c>
      <c r="I8166" s="10">
        <f>IF(E8166=0,"Fora",IF(E8165=0,"Carg xar",IF(H8166&lt;0,IF(M8166&lt;0.9,"Carg FV","Stby"),IF(M8166&gt;P8166,"V2H",IF(M8166&lt;0.9,"Carg xar","Stby")))))</f>
        <v/>
      </c>
      <c r="J8166" s="12">
        <f>IF(OR(I8166="Carg FV",I8166="Carg xar"),MIN(IF(I8166="Carg FV",ABS(H8166),7.4),7.4,MAX(0,(0.9-M8166)*40)*0.95),0)</f>
        <v/>
      </c>
      <c r="K8166" s="12">
        <f>IF(I8166="V2H",MIN(MAX(0,H8166),7.4,MAX(0,(M8166-P8166)*40)*0.95),0)</f>
        <v/>
      </c>
      <c r="L8166" s="12">
        <f>IF(E8166=0,0,MAX(0,H8166-K8166))</f>
        <v/>
      </c>
      <c r="M8166" s="13">
        <f>M8165+J8165/40-IF(I8165="V2H",K8165/(0.95*40),0)-IF(E8166=0,IF(E8165=1,IF(D8166=1,30,40)*0.18/(2*40),0),0)-IF(E8166=1,IF(E8165=0,IF(D8166=1,30,40)*0.18/(2*40),0),0)</f>
        <v/>
      </c>
      <c r="N8166" s="14" t="n">
        <v>0.09</v>
      </c>
      <c r="O8166" s="15">
        <f>K8166*N8166</f>
        <v/>
      </c>
      <c r="P8166">
        <f>IF(E8166=0,0.3,IF(D8166=1,IF(C8166&gt;=Params!$B$13-3,IF(C8166&lt;Params!$B$13,Params!$B$20,0.3),0.3),IF(C8166&gt;=Params!$B$15-3,IF(C8166&lt;Params!$B$15,Params!$B$21,0.3),0.3)))</f>
        <v/>
      </c>
    </row>
    <row r="8167" ht="15" customHeight="1" s="1">
      <c r="A8167" s="9" t="n">
        <v>8164</v>
      </c>
      <c r="B8167" s="6" t="inlineStr">
        <is>
          <t>07/12</t>
        </is>
      </c>
      <c r="C8167" s="6" t="n">
        <v>3</v>
      </c>
      <c r="D8167" s="6" t="n">
        <v>1</v>
      </c>
      <c r="E8167" s="10">
        <f>IF(D8167=1, IF(OR(C8167&lt;10, C8167&gt;=15),1,0), IF(OR(C8167&lt;7, C8167&gt;=18),1,0))</f>
        <v/>
      </c>
      <c r="F8167" s="11" t="n">
        <v>1.664</v>
      </c>
      <c r="G8167" s="12">
        <f>0*8</f>
        <v/>
      </c>
      <c r="H8167" s="12">
        <f>F8167-G8167</f>
        <v/>
      </c>
      <c r="I8167" s="10">
        <f>IF(E8167=0,"Fora",IF(E8166=0,"Carg xar",IF(H8167&lt;0,IF(M8167&lt;0.9,"Carg FV","Stby"),IF(M8167&gt;P8167,"V2H",IF(M8167&lt;0.9,"Carg xar","Stby")))))</f>
        <v/>
      </c>
      <c r="J8167" s="12">
        <f>IF(OR(I8167="Carg FV",I8167="Carg xar"),MIN(IF(I8167="Carg FV",ABS(H8167),7.4),7.4,MAX(0,(0.9-M8167)*40)*0.95),0)</f>
        <v/>
      </c>
      <c r="K8167" s="12">
        <f>IF(I8167="V2H",MIN(MAX(0,H8167),7.4,MAX(0,(M8167-P8167)*40)*0.95),0)</f>
        <v/>
      </c>
      <c r="L8167" s="12">
        <f>IF(E8167=0,0,MAX(0,H8167-K8167))</f>
        <v/>
      </c>
      <c r="M8167" s="13">
        <f>M8166+J8166/40-IF(I8166="V2H",K8166/(0.95*40),0)-IF(E8167=0,IF(E8166=1,IF(D8167=1,30,40)*0.18/(2*40),0),0)-IF(E8167=1,IF(E8166=0,IF(D8167=1,30,40)*0.18/(2*40),0),0)</f>
        <v/>
      </c>
      <c r="N8167" s="14" t="n">
        <v>0.09</v>
      </c>
      <c r="O8167" s="15">
        <f>K8167*N8167</f>
        <v/>
      </c>
      <c r="P8167">
        <f>IF(E8167=0,0.3,IF(D8167=1,IF(C8167&gt;=Params!$B$13-3,IF(C8167&lt;Params!$B$13,Params!$B$20,0.3),0.3),IF(C8167&gt;=Params!$B$15-3,IF(C8167&lt;Params!$B$15,Params!$B$21,0.3),0.3)))</f>
        <v/>
      </c>
    </row>
    <row r="8168" ht="15" customHeight="1" s="1">
      <c r="A8168" s="9" t="n">
        <v>8165</v>
      </c>
      <c r="B8168" s="6" t="inlineStr">
        <is>
          <t>07/12</t>
        </is>
      </c>
      <c r="C8168" s="6" t="n">
        <v>4</v>
      </c>
      <c r="D8168" s="6" t="n">
        <v>1</v>
      </c>
      <c r="E8168" s="10">
        <f>IF(D8168=1, IF(OR(C8168&lt;10, C8168&gt;=15),1,0), IF(OR(C8168&lt;7, C8168&gt;=18),1,0))</f>
        <v/>
      </c>
      <c r="F8168" s="11" t="n">
        <v>1.099</v>
      </c>
      <c r="G8168" s="12">
        <f>0*8</f>
        <v/>
      </c>
      <c r="H8168" s="12">
        <f>F8168-G8168</f>
        <v/>
      </c>
      <c r="I8168" s="10">
        <f>IF(E8168=0,"Fora",IF(E8167=0,"Carg xar",IF(H8168&lt;0,IF(M8168&lt;0.9,"Carg FV","Stby"),IF(M8168&gt;P8168,"V2H",IF(M8168&lt;0.9,"Carg xar","Stby")))))</f>
        <v/>
      </c>
      <c r="J8168" s="12">
        <f>IF(OR(I8168="Carg FV",I8168="Carg xar"),MIN(IF(I8168="Carg FV",ABS(H8168),7.4),7.4,MAX(0,(0.9-M8168)*40)*0.95),0)</f>
        <v/>
      </c>
      <c r="K8168" s="12">
        <f>IF(I8168="V2H",MIN(MAX(0,H8168),7.4,MAX(0,(M8168-P8168)*40)*0.95),0)</f>
        <v/>
      </c>
      <c r="L8168" s="12">
        <f>IF(E8168=0,0,MAX(0,H8168-K8168))</f>
        <v/>
      </c>
      <c r="M8168" s="13">
        <f>M8167+J8167/40-IF(I8167="V2H",K8167/(0.95*40),0)-IF(E8168=0,IF(E8167=1,IF(D8168=1,30,40)*0.18/(2*40),0),0)-IF(E8168=1,IF(E8167=0,IF(D8168=1,30,40)*0.18/(2*40),0),0)</f>
        <v/>
      </c>
      <c r="N8168" s="14" t="n">
        <v>0.09</v>
      </c>
      <c r="O8168" s="15">
        <f>K8168*N8168</f>
        <v/>
      </c>
      <c r="P8168">
        <f>IF(E8168=0,0.3,IF(D8168=1,IF(C8168&gt;=Params!$B$13-3,IF(C8168&lt;Params!$B$13,Params!$B$20,0.3),0.3),IF(C8168&gt;=Params!$B$15-3,IF(C8168&lt;Params!$B$15,Params!$B$21,0.3),0.3)))</f>
        <v/>
      </c>
    </row>
    <row r="8169" ht="15" customHeight="1" s="1">
      <c r="A8169" s="9" t="n">
        <v>8166</v>
      </c>
      <c r="B8169" s="6" t="inlineStr">
        <is>
          <t>07/12</t>
        </is>
      </c>
      <c r="C8169" s="6" t="n">
        <v>5</v>
      </c>
      <c r="D8169" s="6" t="n">
        <v>1</v>
      </c>
      <c r="E8169" s="10">
        <f>IF(D8169=1, IF(OR(C8169&lt;10, C8169&gt;=15),1,0), IF(OR(C8169&lt;7, C8169&gt;=18),1,0))</f>
        <v/>
      </c>
      <c r="F8169" s="11" t="n">
        <v>2.045</v>
      </c>
      <c r="G8169" s="12">
        <f>0*8</f>
        <v/>
      </c>
      <c r="H8169" s="12">
        <f>F8169-G8169</f>
        <v/>
      </c>
      <c r="I8169" s="10">
        <f>IF(E8169=0,"Fora",IF(E8168=0,"Carg xar",IF(H8169&lt;0,IF(M8169&lt;0.9,"Carg FV","Stby"),IF(M8169&gt;P8169,"V2H",IF(M8169&lt;0.9,"Carg xar","Stby")))))</f>
        <v/>
      </c>
      <c r="J8169" s="12">
        <f>IF(OR(I8169="Carg FV",I8169="Carg xar"),MIN(IF(I8169="Carg FV",ABS(H8169),7.4),7.4,MAX(0,(0.9-M8169)*40)*0.95),0)</f>
        <v/>
      </c>
      <c r="K8169" s="12">
        <f>IF(I8169="V2H",MIN(MAX(0,H8169),7.4,MAX(0,(M8169-P8169)*40)*0.95),0)</f>
        <v/>
      </c>
      <c r="L8169" s="12">
        <f>IF(E8169=0,0,MAX(0,H8169-K8169))</f>
        <v/>
      </c>
      <c r="M8169" s="13">
        <f>M8168+J8168/40-IF(I8168="V2H",K8168/(0.95*40),0)-IF(E8169=0,IF(E8168=1,IF(D8169=1,30,40)*0.18/(2*40),0),0)-IF(E8169=1,IF(E8168=0,IF(D8169=1,30,40)*0.18/(2*40),0),0)</f>
        <v/>
      </c>
      <c r="N8169" s="14" t="n">
        <v>0.09</v>
      </c>
      <c r="O8169" s="15">
        <f>K8169*N8169</f>
        <v/>
      </c>
      <c r="P8169">
        <f>IF(E8169=0,0.3,IF(D8169=1,IF(C8169&gt;=Params!$B$13-3,IF(C8169&lt;Params!$B$13,Params!$B$20,0.3),0.3),IF(C8169&gt;=Params!$B$15-3,IF(C8169&lt;Params!$B$15,Params!$B$21,0.3),0.3)))</f>
        <v/>
      </c>
    </row>
    <row r="8170" ht="15" customHeight="1" s="1">
      <c r="A8170" s="9" t="n">
        <v>8167</v>
      </c>
      <c r="B8170" s="6" t="inlineStr">
        <is>
          <t>07/12</t>
        </is>
      </c>
      <c r="C8170" s="6" t="n">
        <v>6</v>
      </c>
      <c r="D8170" s="6" t="n">
        <v>1</v>
      </c>
      <c r="E8170" s="10">
        <f>IF(D8170=1, IF(OR(C8170&lt;10, C8170&gt;=15),1,0), IF(OR(C8170&lt;7, C8170&gt;=18),1,0))</f>
        <v/>
      </c>
      <c r="F8170" s="11" t="n">
        <v>2.572</v>
      </c>
      <c r="G8170" s="12">
        <f>0*8</f>
        <v/>
      </c>
      <c r="H8170" s="12">
        <f>F8170-G8170</f>
        <v/>
      </c>
      <c r="I8170" s="10">
        <f>IF(E8170=0,"Fora",IF(E8169=0,"Carg xar",IF(H8170&lt;0,IF(M8170&lt;0.9,"Carg FV","Stby"),IF(M8170&gt;P8170,"V2H",IF(M8170&lt;0.9,"Carg xar","Stby")))))</f>
        <v/>
      </c>
      <c r="J8170" s="12">
        <f>IF(OR(I8170="Carg FV",I8170="Carg xar"),MIN(IF(I8170="Carg FV",ABS(H8170),7.4),7.4,MAX(0,(0.9-M8170)*40)*0.95),0)</f>
        <v/>
      </c>
      <c r="K8170" s="12">
        <f>IF(I8170="V2H",MIN(MAX(0,H8170),7.4,MAX(0,(M8170-P8170)*40)*0.95),0)</f>
        <v/>
      </c>
      <c r="L8170" s="12">
        <f>IF(E8170=0,0,MAX(0,H8170-K8170))</f>
        <v/>
      </c>
      <c r="M8170" s="13">
        <f>M8169+J8169/40-IF(I8169="V2H",K8169/(0.95*40),0)-IF(E8170=0,IF(E8169=1,IF(D8170=1,30,40)*0.18/(2*40),0),0)-IF(E8170=1,IF(E8169=0,IF(D8170=1,30,40)*0.18/(2*40),0),0)</f>
        <v/>
      </c>
      <c r="N8170" s="14" t="n">
        <v>0.09</v>
      </c>
      <c r="O8170" s="15">
        <f>K8170*N8170</f>
        <v/>
      </c>
      <c r="P8170">
        <f>IF(E8170=0,0.3,IF(D8170=1,IF(C8170&gt;=Params!$B$13-3,IF(C8170&lt;Params!$B$13,Params!$B$20,0.3),0.3),IF(C8170&gt;=Params!$B$15-3,IF(C8170&lt;Params!$B$15,Params!$B$21,0.3),0.3)))</f>
        <v/>
      </c>
    </row>
    <row r="8171" ht="15" customHeight="1" s="1">
      <c r="A8171" s="9" t="n">
        <v>8168</v>
      </c>
      <c r="B8171" s="6" t="inlineStr">
        <is>
          <t>07/12</t>
        </is>
      </c>
      <c r="C8171" s="6" t="n">
        <v>7</v>
      </c>
      <c r="D8171" s="6" t="n">
        <v>1</v>
      </c>
      <c r="E8171" s="10">
        <f>IF(D8171=1, IF(OR(C8171&lt;10, C8171&gt;=15),1,0), IF(OR(C8171&lt;7, C8171&gt;=18),1,0))</f>
        <v/>
      </c>
      <c r="F8171" s="11" t="n">
        <v>2.954</v>
      </c>
      <c r="G8171" s="12">
        <f>0*8</f>
        <v/>
      </c>
      <c r="H8171" s="12">
        <f>F8171-G8171</f>
        <v/>
      </c>
      <c r="I8171" s="10">
        <f>IF(E8171=0,"Fora",IF(E8170=0,"Carg xar",IF(H8171&lt;0,IF(M8171&lt;0.9,"Carg FV","Stby"),IF(M8171&gt;P8171,"V2H",IF(M8171&lt;0.9,"Carg xar","Stby")))))</f>
        <v/>
      </c>
      <c r="J8171" s="12">
        <f>IF(OR(I8171="Carg FV",I8171="Carg xar"),MIN(IF(I8171="Carg FV",ABS(H8171),7.4),7.4,MAX(0,(0.9-M8171)*40)*0.95),0)</f>
        <v/>
      </c>
      <c r="K8171" s="12">
        <f>IF(I8171="V2H",MIN(MAX(0,H8171),7.4,MAX(0,(M8171-P8171)*40)*0.95),0)</f>
        <v/>
      </c>
      <c r="L8171" s="12">
        <f>IF(E8171=0,0,MAX(0,H8171-K8171))</f>
        <v/>
      </c>
      <c r="M8171" s="13">
        <f>M8170+J8170/40-IF(I8170="V2H",K8170/(0.95*40),0)-IF(E8171=0,IF(E8170=1,IF(D8171=1,30,40)*0.18/(2*40),0),0)-IF(E8171=1,IF(E8170=0,IF(D8171=1,30,40)*0.18/(2*40),0),0)</f>
        <v/>
      </c>
      <c r="N8171" s="14" t="n">
        <v>0.09</v>
      </c>
      <c r="O8171" s="15">
        <f>K8171*N8171</f>
        <v/>
      </c>
      <c r="P8171">
        <f>IF(E8171=0,0.3,IF(D8171=1,IF(C8171&gt;=Params!$B$13-3,IF(C8171&lt;Params!$B$13,Params!$B$20,0.3),0.3),IF(C8171&gt;=Params!$B$15-3,IF(C8171&lt;Params!$B$15,Params!$B$21,0.3),0.3)))</f>
        <v/>
      </c>
    </row>
    <row r="8172" ht="15" customHeight="1" s="1">
      <c r="A8172" s="9" t="n">
        <v>8169</v>
      </c>
      <c r="B8172" s="6" t="inlineStr">
        <is>
          <t>07/12</t>
        </is>
      </c>
      <c r="C8172" s="6" t="n">
        <v>8</v>
      </c>
      <c r="D8172" s="6" t="n">
        <v>1</v>
      </c>
      <c r="E8172" s="10">
        <f>IF(D8172=1, IF(OR(C8172&lt;10, C8172&gt;=15),1,0), IF(OR(C8172&lt;7, C8172&gt;=18),1,0))</f>
        <v/>
      </c>
      <c r="F8172" s="11" t="n">
        <v>2.368</v>
      </c>
      <c r="G8172" s="12">
        <f>0.04*8</f>
        <v/>
      </c>
      <c r="H8172" s="12">
        <f>F8172-G8172</f>
        <v/>
      </c>
      <c r="I8172" s="10">
        <f>IF(E8172=0,"Fora",IF(E8171=0,"Carg xar",IF(H8172&lt;0,IF(M8172&lt;0.9,"Carg FV","Stby"),IF(M8172&gt;P8172,"V2H",IF(M8172&lt;0.9,"Carg xar","Stby")))))</f>
        <v/>
      </c>
      <c r="J8172" s="12">
        <f>IF(OR(I8172="Carg FV",I8172="Carg xar"),MIN(IF(I8172="Carg FV",ABS(H8172),7.4),7.4,MAX(0,(0.9-M8172)*40)*0.95),0)</f>
        <v/>
      </c>
      <c r="K8172" s="12">
        <f>IF(I8172="V2H",MIN(MAX(0,H8172),7.4,MAX(0,(M8172-P8172)*40)*0.95),0)</f>
        <v/>
      </c>
      <c r="L8172" s="12">
        <f>IF(E8172=0,0,MAX(0,H8172-K8172))</f>
        <v/>
      </c>
      <c r="M8172" s="13">
        <f>M8171+J8171/40-IF(I8171="V2H",K8171/(0.95*40),0)-IF(E8172=0,IF(E8171=1,IF(D8172=1,30,40)*0.18/(2*40),0),0)-IF(E8172=1,IF(E8171=0,IF(D8172=1,30,40)*0.18/(2*40),0),0)</f>
        <v/>
      </c>
      <c r="N8172" s="14" t="n">
        <v>0.09</v>
      </c>
      <c r="O8172" s="15">
        <f>K8172*N8172</f>
        <v/>
      </c>
      <c r="P8172">
        <f>IF(E8172=0,0.3,IF(D8172=1,IF(C8172&gt;=Params!$B$13-3,IF(C8172&lt;Params!$B$13,Params!$B$20,0.3),0.3),IF(C8172&gt;=Params!$B$15-3,IF(C8172&lt;Params!$B$15,Params!$B$21,0.3),0.3)))</f>
        <v/>
      </c>
    </row>
    <row r="8173" ht="15" customHeight="1" s="1">
      <c r="A8173" s="9" t="n">
        <v>8170</v>
      </c>
      <c r="B8173" s="6" t="inlineStr">
        <is>
          <t>07/12</t>
        </is>
      </c>
      <c r="C8173" s="6" t="n">
        <v>9</v>
      </c>
      <c r="D8173" s="6" t="n">
        <v>1</v>
      </c>
      <c r="E8173" s="10">
        <f>IF(D8173=1, IF(OR(C8173&lt;10, C8173&gt;=15),1,0), IF(OR(C8173&lt;7, C8173&gt;=18),1,0))</f>
        <v/>
      </c>
      <c r="F8173" s="11" t="n">
        <v>1.488</v>
      </c>
      <c r="G8173" s="12">
        <f>0.15*8</f>
        <v/>
      </c>
      <c r="H8173" s="12">
        <f>F8173-G8173</f>
        <v/>
      </c>
      <c r="I8173" s="10">
        <f>IF(E8173=0,"Fora",IF(E8172=0,"Carg xar",IF(H8173&lt;0,IF(M8173&lt;0.9,"Carg FV","Stby"),IF(M8173&gt;P8173,"V2H",IF(M8173&lt;0.9,"Carg xar","Stby")))))</f>
        <v/>
      </c>
      <c r="J8173" s="12">
        <f>IF(OR(I8173="Carg FV",I8173="Carg xar"),MIN(IF(I8173="Carg FV",ABS(H8173),7.4),7.4,MAX(0,(0.9-M8173)*40)*0.95),0)</f>
        <v/>
      </c>
      <c r="K8173" s="12">
        <f>IF(I8173="V2H",MIN(MAX(0,H8173),7.4,MAX(0,(M8173-P8173)*40)*0.95),0)</f>
        <v/>
      </c>
      <c r="L8173" s="12">
        <f>IF(E8173=0,0,MAX(0,H8173-K8173))</f>
        <v/>
      </c>
      <c r="M8173" s="13">
        <f>M8172+J8172/40-IF(I8172="V2H",K8172/(0.95*40),0)-IF(E8173=0,IF(E8172=1,IF(D8173=1,30,40)*0.18/(2*40),0),0)-IF(E8173=1,IF(E8172=0,IF(D8173=1,30,40)*0.18/(2*40),0),0)</f>
        <v/>
      </c>
      <c r="N8173" s="14" t="n">
        <v>0.09</v>
      </c>
      <c r="O8173" s="15">
        <f>K8173*N8173</f>
        <v/>
      </c>
      <c r="P8173">
        <f>IF(E8173=0,0.3,IF(D8173=1,IF(C8173&gt;=Params!$B$13-3,IF(C8173&lt;Params!$B$13,Params!$B$20,0.3),0.3),IF(C8173&gt;=Params!$B$15-3,IF(C8173&lt;Params!$B$15,Params!$B$21,0.3),0.3)))</f>
        <v/>
      </c>
    </row>
    <row r="8174" ht="15" customHeight="1" s="1">
      <c r="A8174" s="9" t="n">
        <v>8171</v>
      </c>
      <c r="B8174" s="6" t="inlineStr">
        <is>
          <t>07/12</t>
        </is>
      </c>
      <c r="C8174" s="6" t="n">
        <v>10</v>
      </c>
      <c r="D8174" s="6" t="n">
        <v>1</v>
      </c>
      <c r="E8174" s="10">
        <f>IF(D8174=1, IF(OR(C8174&lt;10, C8174&gt;=15),1,0), IF(OR(C8174&lt;7, C8174&gt;=18),1,0))</f>
        <v/>
      </c>
      <c r="F8174" s="11" t="n">
        <v>0</v>
      </c>
      <c r="G8174" s="12">
        <f>0.32*8</f>
        <v/>
      </c>
      <c r="H8174" s="12">
        <f>F8174-G8174</f>
        <v/>
      </c>
      <c r="I8174" s="10">
        <f>IF(E8174=0,"Fora",IF(E8173=0,"Carg xar",IF(H8174&lt;0,IF(M8174&lt;0.9,"Carg FV","Stby"),IF(M8174&gt;P8174,"V2H",IF(M8174&lt;0.9,"Carg xar","Stby")))))</f>
        <v/>
      </c>
      <c r="J8174" s="12">
        <f>IF(OR(I8174="Carg FV",I8174="Carg xar"),MIN(IF(I8174="Carg FV",ABS(H8174),7.4),7.4,MAX(0,(0.9-M8174)*40)*0.95),0)</f>
        <v/>
      </c>
      <c r="K8174" s="12">
        <f>IF(I8174="V2H",MIN(MAX(0,H8174),7.4,MAX(0,(M8174-P8174)*40)*0.95),0)</f>
        <v/>
      </c>
      <c r="L8174" s="12">
        <f>IF(E8174=0,0,MAX(0,H8174-K8174))</f>
        <v/>
      </c>
      <c r="M8174" s="13">
        <f>M8173+J8173/40-IF(I8173="V2H",K8173/(0.95*40),0)-IF(E8174=0,IF(E8173=1,IF(D8174=1,30,40)*0.18/(2*40),0),0)-IF(E8174=1,IF(E8173=0,IF(D8174=1,30,40)*0.18/(2*40),0),0)</f>
        <v/>
      </c>
      <c r="N8174" s="14" t="n">
        <v>0.09</v>
      </c>
      <c r="O8174" s="15">
        <f>K8174*N8174</f>
        <v/>
      </c>
      <c r="P8174">
        <f>IF(E8174=0,0.3,IF(D8174=1,IF(C8174&gt;=Params!$B$13-3,IF(C8174&lt;Params!$B$13,Params!$B$20,0.3),0.3),IF(C8174&gt;=Params!$B$15-3,IF(C8174&lt;Params!$B$15,Params!$B$21,0.3),0.3)))</f>
        <v/>
      </c>
    </row>
    <row r="8175" ht="15" customHeight="1" s="1">
      <c r="A8175" s="9" t="n">
        <v>8172</v>
      </c>
      <c r="B8175" s="6" t="inlineStr">
        <is>
          <t>07/12</t>
        </is>
      </c>
      <c r="C8175" s="6" t="n">
        <v>11</v>
      </c>
      <c r="D8175" s="6" t="n">
        <v>1</v>
      </c>
      <c r="E8175" s="10">
        <f>IF(D8175=1, IF(OR(C8175&lt;10, C8175&gt;=15),1,0), IF(OR(C8175&lt;7, C8175&gt;=18),1,0))</f>
        <v/>
      </c>
      <c r="F8175" s="11" t="n">
        <v>0</v>
      </c>
      <c r="G8175" s="12">
        <f>0.45*8</f>
        <v/>
      </c>
      <c r="H8175" s="12">
        <f>F8175-G8175</f>
        <v/>
      </c>
      <c r="I8175" s="10">
        <f>IF(E8175=0,"Fora",IF(E8174=0,"Carg xar",IF(H8175&lt;0,IF(M8175&lt;0.9,"Carg FV","Stby"),IF(M8175&gt;P8175,"V2H",IF(M8175&lt;0.9,"Carg xar","Stby")))))</f>
        <v/>
      </c>
      <c r="J8175" s="12">
        <f>IF(OR(I8175="Carg FV",I8175="Carg xar"),MIN(IF(I8175="Carg FV",ABS(H8175),7.4),7.4,MAX(0,(0.9-M8175)*40)*0.95),0)</f>
        <v/>
      </c>
      <c r="K8175" s="12">
        <f>IF(I8175="V2H",MIN(MAX(0,H8175),7.4,MAX(0,(M8175-P8175)*40)*0.95),0)</f>
        <v/>
      </c>
      <c r="L8175" s="12">
        <f>IF(E8175=0,0,MAX(0,H8175-K8175))</f>
        <v/>
      </c>
      <c r="M8175" s="13">
        <f>M8174+J8174/40-IF(I8174="V2H",K8174/(0.95*40),0)-IF(E8175=0,IF(E8174=1,IF(D8175=1,30,40)*0.18/(2*40),0),0)-IF(E8175=1,IF(E8174=0,IF(D8175=1,30,40)*0.18/(2*40),0),0)</f>
        <v/>
      </c>
      <c r="N8175" s="14" t="n">
        <v>0.09</v>
      </c>
      <c r="O8175" s="15">
        <f>K8175*N8175</f>
        <v/>
      </c>
      <c r="P8175">
        <f>IF(E8175=0,0.3,IF(D8175=1,IF(C8175&gt;=Params!$B$13-3,IF(C8175&lt;Params!$B$13,Params!$B$20,0.3),0.3),IF(C8175&gt;=Params!$B$15-3,IF(C8175&lt;Params!$B$15,Params!$B$21,0.3),0.3)))</f>
        <v/>
      </c>
    </row>
    <row r="8176" ht="15" customHeight="1" s="1">
      <c r="A8176" s="9" t="n">
        <v>8173</v>
      </c>
      <c r="B8176" s="6" t="inlineStr">
        <is>
          <t>07/12</t>
        </is>
      </c>
      <c r="C8176" s="6" t="n">
        <v>12</v>
      </c>
      <c r="D8176" s="6" t="n">
        <v>1</v>
      </c>
      <c r="E8176" s="10">
        <f>IF(D8176=1, IF(OR(C8176&lt;10, C8176&gt;=15),1,0), IF(OR(C8176&lt;7, C8176&gt;=18),1,0))</f>
        <v/>
      </c>
      <c r="F8176" s="11" t="n">
        <v>0</v>
      </c>
      <c r="G8176" s="12">
        <f>0.52*8</f>
        <v/>
      </c>
      <c r="H8176" s="12">
        <f>F8176-G8176</f>
        <v/>
      </c>
      <c r="I8176" s="10">
        <f>IF(E8176=0,"Fora",IF(E8175=0,"Carg xar",IF(H8176&lt;0,IF(M8176&lt;0.9,"Carg FV","Stby"),IF(M8176&gt;P8176,"V2H",IF(M8176&lt;0.9,"Carg xar","Stby")))))</f>
        <v/>
      </c>
      <c r="J8176" s="12">
        <f>IF(OR(I8176="Carg FV",I8176="Carg xar"),MIN(IF(I8176="Carg FV",ABS(H8176),7.4),7.4,MAX(0,(0.9-M8176)*40)*0.95),0)</f>
        <v/>
      </c>
      <c r="K8176" s="12">
        <f>IF(I8176="V2H",MIN(MAX(0,H8176),7.4,MAX(0,(M8176-P8176)*40)*0.95),0)</f>
        <v/>
      </c>
      <c r="L8176" s="12">
        <f>IF(E8176=0,0,MAX(0,H8176-K8176))</f>
        <v/>
      </c>
      <c r="M8176" s="13">
        <f>M8175+J8175/40-IF(I8175="V2H",K8175/(0.95*40),0)-IF(E8176=0,IF(E8175=1,IF(D8176=1,30,40)*0.18/(2*40),0),0)-IF(E8176=1,IF(E8175=0,IF(D8176=1,30,40)*0.18/(2*40),0),0)</f>
        <v/>
      </c>
      <c r="N8176" s="14" t="n">
        <v>0.09</v>
      </c>
      <c r="O8176" s="15">
        <f>K8176*N8176</f>
        <v/>
      </c>
      <c r="P8176">
        <f>IF(E8176=0,0.3,IF(D8176=1,IF(C8176&gt;=Params!$B$13-3,IF(C8176&lt;Params!$B$13,Params!$B$20,0.3),0.3),IF(C8176&gt;=Params!$B$15-3,IF(C8176&lt;Params!$B$15,Params!$B$21,0.3),0.3)))</f>
        <v/>
      </c>
    </row>
    <row r="8177" ht="15" customHeight="1" s="1">
      <c r="A8177" s="9" t="n">
        <v>8174</v>
      </c>
      <c r="B8177" s="6" t="inlineStr">
        <is>
          <t>07/12</t>
        </is>
      </c>
      <c r="C8177" s="6" t="n">
        <v>13</v>
      </c>
      <c r="D8177" s="6" t="n">
        <v>1</v>
      </c>
      <c r="E8177" s="10">
        <f>IF(D8177=1, IF(OR(C8177&lt;10, C8177&gt;=15),1,0), IF(OR(C8177&lt;7, C8177&gt;=18),1,0))</f>
        <v/>
      </c>
      <c r="F8177" s="11" t="n">
        <v>0</v>
      </c>
      <c r="G8177" s="12">
        <f>0.48*8</f>
        <v/>
      </c>
      <c r="H8177" s="12">
        <f>F8177-G8177</f>
        <v/>
      </c>
      <c r="I8177" s="10">
        <f>IF(E8177=0,"Fora",IF(E8176=0,"Carg xar",IF(H8177&lt;0,IF(M8177&lt;0.9,"Carg FV","Stby"),IF(M8177&gt;P8177,"V2H",IF(M8177&lt;0.9,"Carg xar","Stby")))))</f>
        <v/>
      </c>
      <c r="J8177" s="12">
        <f>IF(OR(I8177="Carg FV",I8177="Carg xar"),MIN(IF(I8177="Carg FV",ABS(H8177),7.4),7.4,MAX(0,(0.9-M8177)*40)*0.95),0)</f>
        <v/>
      </c>
      <c r="K8177" s="12">
        <f>IF(I8177="V2H",MIN(MAX(0,H8177),7.4,MAX(0,(M8177-P8177)*40)*0.95),0)</f>
        <v/>
      </c>
      <c r="L8177" s="12">
        <f>IF(E8177=0,0,MAX(0,H8177-K8177))</f>
        <v/>
      </c>
      <c r="M8177" s="13">
        <f>M8176+J8176/40-IF(I8176="V2H",K8176/(0.95*40),0)-IF(E8177=0,IF(E8176=1,IF(D8177=1,30,40)*0.18/(2*40),0),0)-IF(E8177=1,IF(E8176=0,IF(D8177=1,30,40)*0.18/(2*40),0),0)</f>
        <v/>
      </c>
      <c r="N8177" s="14" t="n">
        <v>0.09</v>
      </c>
      <c r="O8177" s="15">
        <f>K8177*N8177</f>
        <v/>
      </c>
      <c r="P8177">
        <f>IF(E8177=0,0.3,IF(D8177=1,IF(C8177&gt;=Params!$B$13-3,IF(C8177&lt;Params!$B$13,Params!$B$20,0.3),0.3),IF(C8177&gt;=Params!$B$15-3,IF(C8177&lt;Params!$B$15,Params!$B$21,0.3),0.3)))</f>
        <v/>
      </c>
    </row>
    <row r="8178" ht="15" customHeight="1" s="1">
      <c r="A8178" s="9" t="n">
        <v>8175</v>
      </c>
      <c r="B8178" s="6" t="inlineStr">
        <is>
          <t>07/12</t>
        </is>
      </c>
      <c r="C8178" s="6" t="n">
        <v>14</v>
      </c>
      <c r="D8178" s="6" t="n">
        <v>1</v>
      </c>
      <c r="E8178" s="10">
        <f>IF(D8178=1, IF(OR(C8178&lt;10, C8178&gt;=15),1,0), IF(OR(C8178&lt;7, C8178&gt;=18),1,0))</f>
        <v/>
      </c>
      <c r="F8178" s="11" t="n">
        <v>0</v>
      </c>
      <c r="G8178" s="12">
        <f>0.35*8</f>
        <v/>
      </c>
      <c r="H8178" s="12">
        <f>F8178-G8178</f>
        <v/>
      </c>
      <c r="I8178" s="10">
        <f>IF(E8178=0,"Fora",IF(E8177=0,"Carg xar",IF(H8178&lt;0,IF(M8178&lt;0.9,"Carg FV","Stby"),IF(M8178&gt;P8178,"V2H",IF(M8178&lt;0.9,"Carg xar","Stby")))))</f>
        <v/>
      </c>
      <c r="J8178" s="12">
        <f>IF(OR(I8178="Carg FV",I8178="Carg xar"),MIN(IF(I8178="Carg FV",ABS(H8178),7.4),7.4,MAX(0,(0.9-M8178)*40)*0.95),0)</f>
        <v/>
      </c>
      <c r="K8178" s="12">
        <f>IF(I8178="V2H",MIN(MAX(0,H8178),7.4,MAX(0,(M8178-P8178)*40)*0.95),0)</f>
        <v/>
      </c>
      <c r="L8178" s="12">
        <f>IF(E8178=0,0,MAX(0,H8178-K8178))</f>
        <v/>
      </c>
      <c r="M8178" s="13">
        <f>M8177+J8177/40-IF(I8177="V2H",K8177/(0.95*40),0)-IF(E8178=0,IF(E8177=1,IF(D8178=1,30,40)*0.18/(2*40),0),0)-IF(E8178=1,IF(E8177=0,IF(D8178=1,30,40)*0.18/(2*40),0),0)</f>
        <v/>
      </c>
      <c r="N8178" s="14" t="n">
        <v>0.09</v>
      </c>
      <c r="O8178" s="15">
        <f>K8178*N8178</f>
        <v/>
      </c>
      <c r="P8178">
        <f>IF(E8178=0,0.3,IF(D8178=1,IF(C8178&gt;=Params!$B$13-3,IF(C8178&lt;Params!$B$13,Params!$B$20,0.3),0.3),IF(C8178&gt;=Params!$B$15-3,IF(C8178&lt;Params!$B$15,Params!$B$21,0.3),0.3)))</f>
        <v/>
      </c>
    </row>
    <row r="8179" ht="15" customHeight="1" s="1">
      <c r="A8179" s="9" t="n">
        <v>8176</v>
      </c>
      <c r="B8179" s="6" t="inlineStr">
        <is>
          <t>07/12</t>
        </is>
      </c>
      <c r="C8179" s="6" t="n">
        <v>15</v>
      </c>
      <c r="D8179" s="6" t="n">
        <v>1</v>
      </c>
      <c r="E8179" s="10">
        <f>IF(D8179=1, IF(OR(C8179&lt;10, C8179&gt;=15),1,0), IF(OR(C8179&lt;7, C8179&gt;=18),1,0))</f>
        <v/>
      </c>
      <c r="F8179" s="11" t="n">
        <v>0</v>
      </c>
      <c r="G8179" s="12">
        <f>0.18*8</f>
        <v/>
      </c>
      <c r="H8179" s="12">
        <f>F8179-G8179</f>
        <v/>
      </c>
      <c r="I8179" s="10">
        <f>IF(E8179=0,"Fora",IF(E8178=0,"Carg xar",IF(H8179&lt;0,IF(M8179&lt;0.9,"Carg FV","Stby"),IF(M8179&gt;P8179,"V2H",IF(M8179&lt;0.9,"Carg xar","Stby")))))</f>
        <v/>
      </c>
      <c r="J8179" s="12">
        <f>IF(OR(I8179="Carg FV",I8179="Carg xar"),MIN(IF(I8179="Carg FV",ABS(H8179),7.4),7.4,MAX(0,(0.9-M8179)*40)*0.95),0)</f>
        <v/>
      </c>
      <c r="K8179" s="12">
        <f>IF(I8179="V2H",MIN(MAX(0,H8179),7.4,MAX(0,(M8179-P8179)*40)*0.95),0)</f>
        <v/>
      </c>
      <c r="L8179" s="12">
        <f>IF(E8179=0,0,MAX(0,H8179-K8179))</f>
        <v/>
      </c>
      <c r="M8179" s="13">
        <f>M8178+J8178/40-IF(I8178="V2H",K8178/(0.95*40),0)-IF(E8179=0,IF(E8178=1,IF(D8179=1,30,40)*0.18/(2*40),0),0)-IF(E8179=1,IF(E8178=0,IF(D8179=1,30,40)*0.18/(2*40),0),0)</f>
        <v/>
      </c>
      <c r="N8179" s="14" t="n">
        <v>0.09</v>
      </c>
      <c r="O8179" s="15">
        <f>K8179*N8179</f>
        <v/>
      </c>
      <c r="P8179">
        <f>IF(E8179=0,0.3,IF(D8179=1,IF(C8179&gt;=Params!$B$13-3,IF(C8179&lt;Params!$B$13,Params!$B$20,0.3),0.3),IF(C8179&gt;=Params!$B$15-3,IF(C8179&lt;Params!$B$15,Params!$B$21,0.3),0.3)))</f>
        <v/>
      </c>
    </row>
    <row r="8180" ht="15" customHeight="1" s="1">
      <c r="A8180" s="9" t="n">
        <v>8177</v>
      </c>
      <c r="B8180" s="6" t="inlineStr">
        <is>
          <t>07/12</t>
        </is>
      </c>
      <c r="C8180" s="6" t="n">
        <v>16</v>
      </c>
      <c r="D8180" s="6" t="n">
        <v>1</v>
      </c>
      <c r="E8180" s="10">
        <f>IF(D8180=1, IF(OR(C8180&lt;10, C8180&gt;=15),1,0), IF(OR(C8180&lt;7, C8180&gt;=18),1,0))</f>
        <v/>
      </c>
      <c r="F8180" s="11" t="n">
        <v>1.403</v>
      </c>
      <c r="G8180" s="12">
        <f>0.04*8</f>
        <v/>
      </c>
      <c r="H8180" s="12">
        <f>F8180-G8180</f>
        <v/>
      </c>
      <c r="I8180" s="10">
        <f>IF(E8180=0,"Fora",IF(E8179=0,"Carg xar",IF(H8180&lt;0,IF(M8180&lt;0.9,"Carg FV","Stby"),IF(M8180&gt;P8180,"V2H",IF(M8180&lt;0.9,"Carg xar","Stby")))))</f>
        <v/>
      </c>
      <c r="J8180" s="12">
        <f>IF(OR(I8180="Carg FV",I8180="Carg xar"),MIN(IF(I8180="Carg FV",ABS(H8180),7.4),7.4,MAX(0,(0.9-M8180)*40)*0.95),0)</f>
        <v/>
      </c>
      <c r="K8180" s="12">
        <f>IF(I8180="V2H",MIN(MAX(0,H8180),7.4,MAX(0,(M8180-P8180)*40)*0.95),0)</f>
        <v/>
      </c>
      <c r="L8180" s="12">
        <f>IF(E8180=0,0,MAX(0,H8180-K8180))</f>
        <v/>
      </c>
      <c r="M8180" s="13">
        <f>M8179+J8179/40-IF(I8179="V2H",K8179/(0.95*40),0)-IF(E8180=0,IF(E8179=1,IF(D8180=1,30,40)*0.18/(2*40),0),0)-IF(E8180=1,IF(E8179=0,IF(D8180=1,30,40)*0.18/(2*40),0),0)</f>
        <v/>
      </c>
      <c r="N8180" s="14" t="n">
        <v>0.09</v>
      </c>
      <c r="O8180" s="15">
        <f>K8180*N8180</f>
        <v/>
      </c>
      <c r="P8180">
        <f>IF(E8180=0,0.3,IF(D8180=1,IF(C8180&gt;=Params!$B$13-3,IF(C8180&lt;Params!$B$13,Params!$B$20,0.3),0.3),IF(C8180&gt;=Params!$B$15-3,IF(C8180&lt;Params!$B$15,Params!$B$21,0.3),0.3)))</f>
        <v/>
      </c>
    </row>
    <row r="8181" ht="15" customHeight="1" s="1">
      <c r="A8181" s="9" t="n">
        <v>8178</v>
      </c>
      <c r="B8181" s="6" t="inlineStr">
        <is>
          <t>07/12</t>
        </is>
      </c>
      <c r="C8181" s="6" t="n">
        <v>17</v>
      </c>
      <c r="D8181" s="6" t="n">
        <v>1</v>
      </c>
      <c r="E8181" s="10">
        <f>IF(D8181=1, IF(OR(C8181&lt;10, C8181&gt;=15),1,0), IF(OR(C8181&lt;7, C8181&gt;=18),1,0))</f>
        <v/>
      </c>
      <c r="F8181" s="11" t="n">
        <v>1.038</v>
      </c>
      <c r="G8181" s="12">
        <f>0*8</f>
        <v/>
      </c>
      <c r="H8181" s="12">
        <f>F8181-G8181</f>
        <v/>
      </c>
      <c r="I8181" s="10">
        <f>IF(E8181=0,"Fora",IF(E8180=0,"Carg xar",IF(H8181&lt;0,IF(M8181&lt;0.9,"Carg FV","Stby"),IF(M8181&gt;P8181,"V2H",IF(M8181&lt;0.9,"Carg xar","Stby")))))</f>
        <v/>
      </c>
      <c r="J8181" s="12">
        <f>IF(OR(I8181="Carg FV",I8181="Carg xar"),MIN(IF(I8181="Carg FV",ABS(H8181),7.4),7.4,MAX(0,(0.9-M8181)*40)*0.95),0)</f>
        <v/>
      </c>
      <c r="K8181" s="12">
        <f>IF(I8181="V2H",MIN(MAX(0,H8181),7.4,MAX(0,(M8181-P8181)*40)*0.95),0)</f>
        <v/>
      </c>
      <c r="L8181" s="12">
        <f>IF(E8181=0,0,MAX(0,H8181-K8181))</f>
        <v/>
      </c>
      <c r="M8181" s="13">
        <f>M8180+J8180/40-IF(I8180="V2H",K8180/(0.95*40),0)-IF(E8181=0,IF(E8180=1,IF(D8181=1,30,40)*0.18/(2*40),0),0)-IF(E8181=1,IF(E8180=0,IF(D8181=1,30,40)*0.18/(2*40),0),0)</f>
        <v/>
      </c>
      <c r="N8181" s="14" t="n">
        <v>0.09</v>
      </c>
      <c r="O8181" s="15">
        <f>K8181*N8181</f>
        <v/>
      </c>
      <c r="P8181">
        <f>IF(E8181=0,0.3,IF(D8181=1,IF(C8181&gt;=Params!$B$13-3,IF(C8181&lt;Params!$B$13,Params!$B$20,0.3),0.3),IF(C8181&gt;=Params!$B$15-3,IF(C8181&lt;Params!$B$15,Params!$B$21,0.3),0.3)))</f>
        <v/>
      </c>
    </row>
    <row r="8182" ht="15" customHeight="1" s="1">
      <c r="A8182" s="9" t="n">
        <v>8179</v>
      </c>
      <c r="B8182" s="6" t="inlineStr">
        <is>
          <t>07/12</t>
        </is>
      </c>
      <c r="C8182" s="6" t="n">
        <v>18</v>
      </c>
      <c r="D8182" s="6" t="n">
        <v>1</v>
      </c>
      <c r="E8182" s="10">
        <f>IF(D8182=1, IF(OR(C8182&lt;10, C8182&gt;=15),1,0), IF(OR(C8182&lt;7, C8182&gt;=18),1,0))</f>
        <v/>
      </c>
      <c r="F8182" s="11" t="n">
        <v>1.705</v>
      </c>
      <c r="G8182" s="12">
        <f>0*8</f>
        <v/>
      </c>
      <c r="H8182" s="12">
        <f>F8182-G8182</f>
        <v/>
      </c>
      <c r="I8182" s="10">
        <f>IF(E8182=0,"Fora",IF(E8181=0,"Carg xar",IF(H8182&lt;0,IF(M8182&lt;0.9,"Carg FV","Stby"),IF(M8182&gt;P8182,"V2H",IF(M8182&lt;0.9,"Carg xar","Stby")))))</f>
        <v/>
      </c>
      <c r="J8182" s="12">
        <f>IF(OR(I8182="Carg FV",I8182="Carg xar"),MIN(IF(I8182="Carg FV",ABS(H8182),7.4),7.4,MAX(0,(0.9-M8182)*40)*0.95),0)</f>
        <v/>
      </c>
      <c r="K8182" s="12">
        <f>IF(I8182="V2H",MIN(MAX(0,H8182),7.4,MAX(0,(M8182-P8182)*40)*0.95),0)</f>
        <v/>
      </c>
      <c r="L8182" s="12">
        <f>IF(E8182=0,0,MAX(0,H8182-K8182))</f>
        <v/>
      </c>
      <c r="M8182" s="13">
        <f>M8181+J8181/40-IF(I8181="V2H",K8181/(0.95*40),0)-IF(E8182=0,IF(E8181=1,IF(D8182=1,30,40)*0.18/(2*40),0),0)-IF(E8182=1,IF(E8181=0,IF(D8182=1,30,40)*0.18/(2*40),0),0)</f>
        <v/>
      </c>
      <c r="N8182" s="14" t="n">
        <v>0.09</v>
      </c>
      <c r="O8182" s="15">
        <f>K8182*N8182</f>
        <v/>
      </c>
      <c r="P8182">
        <f>IF(E8182=0,0.3,IF(D8182=1,IF(C8182&gt;=Params!$B$13-3,IF(C8182&lt;Params!$B$13,Params!$B$20,0.3),0.3),IF(C8182&gt;=Params!$B$15-3,IF(C8182&lt;Params!$B$15,Params!$B$21,0.3),0.3)))</f>
        <v/>
      </c>
    </row>
    <row r="8183" ht="15" customHeight="1" s="1">
      <c r="A8183" s="9" t="n">
        <v>8180</v>
      </c>
      <c r="B8183" s="6" t="inlineStr">
        <is>
          <t>07/12</t>
        </is>
      </c>
      <c r="C8183" s="6" t="n">
        <v>19</v>
      </c>
      <c r="D8183" s="6" t="n">
        <v>1</v>
      </c>
      <c r="E8183" s="10">
        <f>IF(D8183=1, IF(OR(C8183&lt;10, C8183&gt;=15),1,0), IF(OR(C8183&lt;7, C8183&gt;=18),1,0))</f>
        <v/>
      </c>
      <c r="F8183" s="11" t="n">
        <v>2.181</v>
      </c>
      <c r="G8183" s="12">
        <f>0*8</f>
        <v/>
      </c>
      <c r="H8183" s="12">
        <f>F8183-G8183</f>
        <v/>
      </c>
      <c r="I8183" s="10">
        <f>IF(E8183=0,"Fora",IF(E8182=0,"Carg xar",IF(H8183&lt;0,IF(M8183&lt;0.9,"Carg FV","Stby"),IF(M8183&gt;P8183,"V2H",IF(M8183&lt;0.9,"Carg xar","Stby")))))</f>
        <v/>
      </c>
      <c r="J8183" s="12">
        <f>IF(OR(I8183="Carg FV",I8183="Carg xar"),MIN(IF(I8183="Carg FV",ABS(H8183),7.4),7.4,MAX(0,(0.9-M8183)*40)*0.95),0)</f>
        <v/>
      </c>
      <c r="K8183" s="12">
        <f>IF(I8183="V2H",MIN(MAX(0,H8183),7.4,MAX(0,(M8183-P8183)*40)*0.95),0)</f>
        <v/>
      </c>
      <c r="L8183" s="12">
        <f>IF(E8183=0,0,MAX(0,H8183-K8183))</f>
        <v/>
      </c>
      <c r="M8183" s="13">
        <f>M8182+J8182/40-IF(I8182="V2H",K8182/(0.95*40),0)-IF(E8183=0,IF(E8182=1,IF(D8183=1,30,40)*0.18/(2*40),0),0)-IF(E8183=1,IF(E8182=0,IF(D8183=1,30,40)*0.18/(2*40),0),0)</f>
        <v/>
      </c>
      <c r="N8183" s="14" t="n">
        <v>0.09</v>
      </c>
      <c r="O8183" s="15">
        <f>K8183*N8183</f>
        <v/>
      </c>
      <c r="P8183">
        <f>IF(E8183=0,0.3,IF(D8183=1,IF(C8183&gt;=Params!$B$13-3,IF(C8183&lt;Params!$B$13,Params!$B$20,0.3),0.3),IF(C8183&gt;=Params!$B$15-3,IF(C8183&lt;Params!$B$15,Params!$B$21,0.3),0.3)))</f>
        <v/>
      </c>
    </row>
    <row r="8184" ht="15" customHeight="1" s="1">
      <c r="A8184" s="9" t="n">
        <v>8181</v>
      </c>
      <c r="B8184" s="6" t="inlineStr">
        <is>
          <t>07/12</t>
        </is>
      </c>
      <c r="C8184" s="6" t="n">
        <v>20</v>
      </c>
      <c r="D8184" s="6" t="n">
        <v>1</v>
      </c>
      <c r="E8184" s="10">
        <f>IF(D8184=1, IF(OR(C8184&lt;10, C8184&gt;=15),1,0), IF(OR(C8184&lt;7, C8184&gt;=18),1,0))</f>
        <v/>
      </c>
      <c r="F8184" s="11" t="n">
        <v>1.971</v>
      </c>
      <c r="G8184" s="12">
        <f>0*8</f>
        <v/>
      </c>
      <c r="H8184" s="12">
        <f>F8184-G8184</f>
        <v/>
      </c>
      <c r="I8184" s="10">
        <f>IF(E8184=0,"Fora",IF(E8183=0,"Carg xar",IF(H8184&lt;0,IF(M8184&lt;0.9,"Carg FV","Stby"),IF(M8184&gt;P8184,"V2H",IF(M8184&lt;0.9,"Carg xar","Stby")))))</f>
        <v/>
      </c>
      <c r="J8184" s="12">
        <f>IF(OR(I8184="Carg FV",I8184="Carg xar"),MIN(IF(I8184="Carg FV",ABS(H8184),7.4),7.4,MAX(0,(0.9-M8184)*40)*0.95),0)</f>
        <v/>
      </c>
      <c r="K8184" s="12">
        <f>IF(I8184="V2H",MIN(MAX(0,H8184),7.4,MAX(0,(M8184-P8184)*40)*0.95),0)</f>
        <v/>
      </c>
      <c r="L8184" s="12">
        <f>IF(E8184=0,0,MAX(0,H8184-K8184))</f>
        <v/>
      </c>
      <c r="M8184" s="13">
        <f>M8183+J8183/40-IF(I8183="V2H",K8183/(0.95*40),0)-IF(E8184=0,IF(E8183=1,IF(D8184=1,30,40)*0.18/(2*40),0),0)-IF(E8184=1,IF(E8183=0,IF(D8184=1,30,40)*0.18/(2*40),0),0)</f>
        <v/>
      </c>
      <c r="N8184" s="14" t="n">
        <v>0.09</v>
      </c>
      <c r="O8184" s="15">
        <f>K8184*N8184</f>
        <v/>
      </c>
      <c r="P8184">
        <f>IF(E8184=0,0.3,IF(D8184=1,IF(C8184&gt;=Params!$B$13-3,IF(C8184&lt;Params!$B$13,Params!$B$20,0.3),0.3),IF(C8184&gt;=Params!$B$15-3,IF(C8184&lt;Params!$B$15,Params!$B$21,0.3),0.3)))</f>
        <v/>
      </c>
    </row>
    <row r="8185" ht="15" customHeight="1" s="1">
      <c r="A8185" s="9" t="n">
        <v>8182</v>
      </c>
      <c r="B8185" s="6" t="inlineStr">
        <is>
          <t>07/12</t>
        </is>
      </c>
      <c r="C8185" s="6" t="n">
        <v>21</v>
      </c>
      <c r="D8185" s="6" t="n">
        <v>1</v>
      </c>
      <c r="E8185" s="10">
        <f>IF(D8185=1, IF(OR(C8185&lt;10, C8185&gt;=15),1,0), IF(OR(C8185&lt;7, C8185&gt;=18),1,0))</f>
        <v/>
      </c>
      <c r="F8185" s="11" t="n">
        <v>2.877</v>
      </c>
      <c r="G8185" s="12">
        <f>0*8</f>
        <v/>
      </c>
      <c r="H8185" s="12">
        <f>F8185-G8185</f>
        <v/>
      </c>
      <c r="I8185" s="10">
        <f>IF(E8185=0,"Fora",IF(E8184=0,"Carg xar",IF(H8185&lt;0,IF(M8185&lt;0.9,"Carg FV","Stby"),IF(M8185&gt;P8185,"V2H",IF(M8185&lt;0.9,"Carg xar","Stby")))))</f>
        <v/>
      </c>
      <c r="J8185" s="12">
        <f>IF(OR(I8185="Carg FV",I8185="Carg xar"),MIN(IF(I8185="Carg FV",ABS(H8185),7.4),7.4,MAX(0,(0.9-M8185)*40)*0.95),0)</f>
        <v/>
      </c>
      <c r="K8185" s="12">
        <f>IF(I8185="V2H",MIN(MAX(0,H8185),7.4,MAX(0,(M8185-P8185)*40)*0.95),0)</f>
        <v/>
      </c>
      <c r="L8185" s="12">
        <f>IF(E8185=0,0,MAX(0,H8185-K8185))</f>
        <v/>
      </c>
      <c r="M8185" s="13">
        <f>M8184+J8184/40-IF(I8184="V2H",K8184/(0.95*40),0)-IF(E8185=0,IF(E8184=1,IF(D8185=1,30,40)*0.18/(2*40),0),0)-IF(E8185=1,IF(E8184=0,IF(D8185=1,30,40)*0.18/(2*40),0),0)</f>
        <v/>
      </c>
      <c r="N8185" s="14" t="n">
        <v>0.09</v>
      </c>
      <c r="O8185" s="15">
        <f>K8185*N8185</f>
        <v/>
      </c>
      <c r="P8185">
        <f>IF(E8185=0,0.3,IF(D8185=1,IF(C8185&gt;=Params!$B$13-3,IF(C8185&lt;Params!$B$13,Params!$B$20,0.3),0.3),IF(C8185&gt;=Params!$B$15-3,IF(C8185&lt;Params!$B$15,Params!$B$21,0.3),0.3)))</f>
        <v/>
      </c>
    </row>
    <row r="8186" ht="15" customHeight="1" s="1">
      <c r="A8186" s="9" t="n">
        <v>8183</v>
      </c>
      <c r="B8186" s="6" t="inlineStr">
        <is>
          <t>07/12</t>
        </is>
      </c>
      <c r="C8186" s="6" t="n">
        <v>22</v>
      </c>
      <c r="D8186" s="6" t="n">
        <v>1</v>
      </c>
      <c r="E8186" s="10">
        <f>IF(D8186=1, IF(OR(C8186&lt;10, C8186&gt;=15),1,0), IF(OR(C8186&lt;7, C8186&gt;=18),1,0))</f>
        <v/>
      </c>
      <c r="F8186" s="11" t="n">
        <v>2.074</v>
      </c>
      <c r="G8186" s="12">
        <f>0*8</f>
        <v/>
      </c>
      <c r="H8186" s="12">
        <f>F8186-G8186</f>
        <v/>
      </c>
      <c r="I8186" s="10">
        <f>IF(E8186=0,"Fora",IF(E8185=0,"Carg xar",IF(H8186&lt;0,IF(M8186&lt;0.9,"Carg FV","Stby"),IF(M8186&gt;P8186,"V2H",IF(M8186&lt;0.9,"Carg xar","Stby")))))</f>
        <v/>
      </c>
      <c r="J8186" s="12">
        <f>IF(OR(I8186="Carg FV",I8186="Carg xar"),MIN(IF(I8186="Carg FV",ABS(H8186),7.4),7.4,MAX(0,(0.9-M8186)*40)*0.95),0)</f>
        <v/>
      </c>
      <c r="K8186" s="12">
        <f>IF(I8186="V2H",MIN(MAX(0,H8186),7.4,MAX(0,(M8186-P8186)*40)*0.95),0)</f>
        <v/>
      </c>
      <c r="L8186" s="12">
        <f>IF(E8186=0,0,MAX(0,H8186-K8186))</f>
        <v/>
      </c>
      <c r="M8186" s="13">
        <f>M8185+J8185/40-IF(I8185="V2H",K8185/(0.95*40),0)-IF(E8186=0,IF(E8185=1,IF(D8186=1,30,40)*0.18/(2*40),0),0)-IF(E8186=1,IF(E8185=0,IF(D8186=1,30,40)*0.18/(2*40),0),0)</f>
        <v/>
      </c>
      <c r="N8186" s="14" t="n">
        <v>0.09</v>
      </c>
      <c r="O8186" s="15">
        <f>K8186*N8186</f>
        <v/>
      </c>
      <c r="P8186">
        <f>IF(E8186=0,0.3,IF(D8186=1,IF(C8186&gt;=Params!$B$13-3,IF(C8186&lt;Params!$B$13,Params!$B$20,0.3),0.3),IF(C8186&gt;=Params!$B$15-3,IF(C8186&lt;Params!$B$15,Params!$B$21,0.3),0.3)))</f>
        <v/>
      </c>
    </row>
    <row r="8187" ht="15" customHeight="1" s="1">
      <c r="A8187" s="9" t="n">
        <v>8184</v>
      </c>
      <c r="B8187" s="6" t="inlineStr">
        <is>
          <t>07/12</t>
        </is>
      </c>
      <c r="C8187" s="6" t="n">
        <v>23</v>
      </c>
      <c r="D8187" s="6" t="n">
        <v>1</v>
      </c>
      <c r="E8187" s="10">
        <f>IF(D8187=1, IF(OR(C8187&lt;10, C8187&gt;=15),1,0), IF(OR(C8187&lt;7, C8187&gt;=18),1,0))</f>
        <v/>
      </c>
      <c r="F8187" s="11" t="n">
        <v>2.36</v>
      </c>
      <c r="G8187" s="12">
        <f>0*8</f>
        <v/>
      </c>
      <c r="H8187" s="12">
        <f>F8187-G8187</f>
        <v/>
      </c>
      <c r="I8187" s="10">
        <f>IF(E8187=0,"Fora",IF(E8186=0,"Carg xar",IF(H8187&lt;0,IF(M8187&lt;0.9,"Carg FV","Stby"),IF(M8187&gt;P8187,"V2H",IF(M8187&lt;0.9,"Carg xar","Stby")))))</f>
        <v/>
      </c>
      <c r="J8187" s="12">
        <f>IF(OR(I8187="Carg FV",I8187="Carg xar"),MIN(IF(I8187="Carg FV",ABS(H8187),7.4),7.4,MAX(0,(0.9-M8187)*40)*0.95),0)</f>
        <v/>
      </c>
      <c r="K8187" s="12">
        <f>IF(I8187="V2H",MIN(MAX(0,H8187),7.4,MAX(0,(M8187-P8187)*40)*0.95),0)</f>
        <v/>
      </c>
      <c r="L8187" s="12">
        <f>IF(E8187=0,0,MAX(0,H8187-K8187))</f>
        <v/>
      </c>
      <c r="M8187" s="13">
        <f>M8186+J8186/40-IF(I8186="V2H",K8186/(0.95*40),0)-IF(E8187=0,IF(E8186=1,IF(D8187=1,30,40)*0.18/(2*40),0),0)-IF(E8187=1,IF(E8186=0,IF(D8187=1,30,40)*0.18/(2*40),0),0)</f>
        <v/>
      </c>
      <c r="N8187" s="14" t="n">
        <v>0.09</v>
      </c>
      <c r="O8187" s="15">
        <f>K8187*N8187</f>
        <v/>
      </c>
      <c r="P8187">
        <f>IF(E8187=0,0.3,IF(D8187=1,IF(C8187&gt;=Params!$B$13-3,IF(C8187&lt;Params!$B$13,Params!$B$20,0.3),0.3),IF(C8187&gt;=Params!$B$15-3,IF(C8187&lt;Params!$B$15,Params!$B$21,0.3),0.3)))</f>
        <v/>
      </c>
    </row>
    <row r="8188" ht="15" customHeight="1" s="1">
      <c r="A8188" s="9" t="n">
        <v>8185</v>
      </c>
      <c r="B8188" s="6" t="inlineStr">
        <is>
          <t>08/12</t>
        </is>
      </c>
      <c r="C8188" s="6" t="n">
        <v>0</v>
      </c>
      <c r="D8188" s="6" t="n">
        <v>0</v>
      </c>
      <c r="E8188" s="10">
        <f>IF(D8188=1, IF(OR(C8188&lt;10, C8188&gt;=15),1,0), IF(OR(C8188&lt;7, C8188&gt;=18),1,0))</f>
        <v/>
      </c>
      <c r="F8188" s="11" t="n">
        <v>2.338</v>
      </c>
      <c r="G8188" s="12">
        <f>0*8</f>
        <v/>
      </c>
      <c r="H8188" s="12">
        <f>F8188-G8188</f>
        <v/>
      </c>
      <c r="I8188" s="10">
        <f>IF(E8188=0,"Fora",IF(E8187=0,"Carg xar",IF(H8188&lt;0,IF(M8188&lt;0.9,"Carg FV","Stby"),IF(M8188&gt;P8188,"V2H",IF(M8188&lt;0.9,"Carg xar","Stby")))))</f>
        <v/>
      </c>
      <c r="J8188" s="12">
        <f>IF(OR(I8188="Carg FV",I8188="Carg xar"),MIN(IF(I8188="Carg FV",ABS(H8188),7.4),7.4,MAX(0,(0.9-M8188)*40)*0.95),0)</f>
        <v/>
      </c>
      <c r="K8188" s="12">
        <f>IF(I8188="V2H",MIN(MAX(0,H8188),7.4,MAX(0,(M8188-P8188)*40)*0.95),0)</f>
        <v/>
      </c>
      <c r="L8188" s="12">
        <f>IF(E8188=0,0,MAX(0,H8188-K8188))</f>
        <v/>
      </c>
      <c r="M8188" s="13">
        <f>M8187+J8187/40-IF(I8187="V2H",K8187/(0.95*40),0)-IF(E8188=0,IF(E8187=1,IF(D8188=1,30,40)*0.18/(2*40),0),0)-IF(E8188=1,IF(E8187=0,IF(D8188=1,30,40)*0.18/(2*40),0),0)</f>
        <v/>
      </c>
      <c r="N8188" s="14" t="n">
        <v>0.09</v>
      </c>
      <c r="O8188" s="15">
        <f>K8188*N8188</f>
        <v/>
      </c>
      <c r="P8188">
        <f>IF(E8188=0,0.3,IF(D8188=1,IF(C8188&gt;=Params!$B$13-3,IF(C8188&lt;Params!$B$13,Params!$B$20,0.3),0.3),IF(C8188&gt;=Params!$B$15-3,IF(C8188&lt;Params!$B$15,Params!$B$21,0.3),0.3)))</f>
        <v/>
      </c>
    </row>
    <row r="8189" ht="15" customHeight="1" s="1">
      <c r="A8189" s="9" t="n">
        <v>8186</v>
      </c>
      <c r="B8189" s="6" t="inlineStr">
        <is>
          <t>08/12</t>
        </is>
      </c>
      <c r="C8189" s="6" t="n">
        <v>1</v>
      </c>
      <c r="D8189" s="6" t="n">
        <v>0</v>
      </c>
      <c r="E8189" s="10">
        <f>IF(D8189=1, IF(OR(C8189&lt;10, C8189&gt;=15),1,0), IF(OR(C8189&lt;7, C8189&gt;=18),1,0))</f>
        <v/>
      </c>
      <c r="F8189" s="11" t="n">
        <v>2.421</v>
      </c>
      <c r="G8189" s="12">
        <f>0*8</f>
        <v/>
      </c>
      <c r="H8189" s="12">
        <f>F8189-G8189</f>
        <v/>
      </c>
      <c r="I8189" s="10">
        <f>IF(E8189=0,"Fora",IF(E8188=0,"Carg xar",IF(H8189&lt;0,IF(M8189&lt;0.9,"Carg FV","Stby"),IF(M8189&gt;P8189,"V2H",IF(M8189&lt;0.9,"Carg xar","Stby")))))</f>
        <v/>
      </c>
      <c r="J8189" s="12">
        <f>IF(OR(I8189="Carg FV",I8189="Carg xar"),MIN(IF(I8189="Carg FV",ABS(H8189),7.4),7.4,MAX(0,(0.9-M8189)*40)*0.95),0)</f>
        <v/>
      </c>
      <c r="K8189" s="12">
        <f>IF(I8189="V2H",MIN(MAX(0,H8189),7.4,MAX(0,(M8189-P8189)*40)*0.95),0)</f>
        <v/>
      </c>
      <c r="L8189" s="12">
        <f>IF(E8189=0,0,MAX(0,H8189-K8189))</f>
        <v/>
      </c>
      <c r="M8189" s="13">
        <f>M8188+J8188/40-IF(I8188="V2H",K8188/(0.95*40),0)-IF(E8189=0,IF(E8188=1,IF(D8189=1,30,40)*0.18/(2*40),0),0)-IF(E8189=1,IF(E8188=0,IF(D8189=1,30,40)*0.18/(2*40),0),0)</f>
        <v/>
      </c>
      <c r="N8189" s="14" t="n">
        <v>0.09</v>
      </c>
      <c r="O8189" s="15">
        <f>K8189*N8189</f>
        <v/>
      </c>
      <c r="P8189">
        <f>IF(E8189=0,0.3,IF(D8189=1,IF(C8189&gt;=Params!$B$13-3,IF(C8189&lt;Params!$B$13,Params!$B$20,0.3),0.3),IF(C8189&gt;=Params!$B$15-3,IF(C8189&lt;Params!$B$15,Params!$B$21,0.3),0.3)))</f>
        <v/>
      </c>
    </row>
    <row r="8190" ht="15" customHeight="1" s="1">
      <c r="A8190" s="9" t="n">
        <v>8187</v>
      </c>
      <c r="B8190" s="6" t="inlineStr">
        <is>
          <t>08/12</t>
        </is>
      </c>
      <c r="C8190" s="6" t="n">
        <v>2</v>
      </c>
      <c r="D8190" s="6" t="n">
        <v>0</v>
      </c>
      <c r="E8190" s="10">
        <f>IF(D8190=1, IF(OR(C8190&lt;10, C8190&gt;=15),1,0), IF(OR(C8190&lt;7, C8190&gt;=18),1,0))</f>
        <v/>
      </c>
      <c r="F8190" s="11" t="n">
        <v>2.178</v>
      </c>
      <c r="G8190" s="12">
        <f>0*8</f>
        <v/>
      </c>
      <c r="H8190" s="12">
        <f>F8190-G8190</f>
        <v/>
      </c>
      <c r="I8190" s="10">
        <f>IF(E8190=0,"Fora",IF(E8189=0,"Carg xar",IF(H8190&lt;0,IF(M8190&lt;0.9,"Carg FV","Stby"),IF(M8190&gt;P8190,"V2H",IF(M8190&lt;0.9,"Carg xar","Stby")))))</f>
        <v/>
      </c>
      <c r="J8190" s="12">
        <f>IF(OR(I8190="Carg FV",I8190="Carg xar"),MIN(IF(I8190="Carg FV",ABS(H8190),7.4),7.4,MAX(0,(0.9-M8190)*40)*0.95),0)</f>
        <v/>
      </c>
      <c r="K8190" s="12">
        <f>IF(I8190="V2H",MIN(MAX(0,H8190),7.4,MAX(0,(M8190-P8190)*40)*0.95),0)</f>
        <v/>
      </c>
      <c r="L8190" s="12">
        <f>IF(E8190=0,0,MAX(0,H8190-K8190))</f>
        <v/>
      </c>
      <c r="M8190" s="13">
        <f>M8189+J8189/40-IF(I8189="V2H",K8189/(0.95*40),0)-IF(E8190=0,IF(E8189=1,IF(D8190=1,30,40)*0.18/(2*40),0),0)-IF(E8190=1,IF(E8189=0,IF(D8190=1,30,40)*0.18/(2*40),0),0)</f>
        <v/>
      </c>
      <c r="N8190" s="14" t="n">
        <v>0.09</v>
      </c>
      <c r="O8190" s="15">
        <f>K8190*N8190</f>
        <v/>
      </c>
      <c r="P8190">
        <f>IF(E8190=0,0.3,IF(D8190=1,IF(C8190&gt;=Params!$B$13-3,IF(C8190&lt;Params!$B$13,Params!$B$20,0.3),0.3),IF(C8190&gt;=Params!$B$15-3,IF(C8190&lt;Params!$B$15,Params!$B$21,0.3),0.3)))</f>
        <v/>
      </c>
    </row>
    <row r="8191" ht="15" customHeight="1" s="1">
      <c r="A8191" s="9" t="n">
        <v>8188</v>
      </c>
      <c r="B8191" s="6" t="inlineStr">
        <is>
          <t>08/12</t>
        </is>
      </c>
      <c r="C8191" s="6" t="n">
        <v>3</v>
      </c>
      <c r="D8191" s="6" t="n">
        <v>0</v>
      </c>
      <c r="E8191" s="10">
        <f>IF(D8191=1, IF(OR(C8191&lt;10, C8191&gt;=15),1,0), IF(OR(C8191&lt;7, C8191&gt;=18),1,0))</f>
        <v/>
      </c>
      <c r="F8191" s="11" t="n">
        <v>2.551</v>
      </c>
      <c r="G8191" s="12">
        <f>0*8</f>
        <v/>
      </c>
      <c r="H8191" s="12">
        <f>F8191-G8191</f>
        <v/>
      </c>
      <c r="I8191" s="10">
        <f>IF(E8191=0,"Fora",IF(E8190=0,"Carg xar",IF(H8191&lt;0,IF(M8191&lt;0.9,"Carg FV","Stby"),IF(M8191&gt;P8191,"V2H",IF(M8191&lt;0.9,"Carg xar","Stby")))))</f>
        <v/>
      </c>
      <c r="J8191" s="12">
        <f>IF(OR(I8191="Carg FV",I8191="Carg xar"),MIN(IF(I8191="Carg FV",ABS(H8191),7.4),7.4,MAX(0,(0.9-M8191)*40)*0.95),0)</f>
        <v/>
      </c>
      <c r="K8191" s="12">
        <f>IF(I8191="V2H",MIN(MAX(0,H8191),7.4,MAX(0,(M8191-P8191)*40)*0.95),0)</f>
        <v/>
      </c>
      <c r="L8191" s="12">
        <f>IF(E8191=0,0,MAX(0,H8191-K8191))</f>
        <v/>
      </c>
      <c r="M8191" s="13">
        <f>M8190+J8190/40-IF(I8190="V2H",K8190/(0.95*40),0)-IF(E8191=0,IF(E8190=1,IF(D8191=1,30,40)*0.18/(2*40),0),0)-IF(E8191=1,IF(E8190=0,IF(D8191=1,30,40)*0.18/(2*40),0),0)</f>
        <v/>
      </c>
      <c r="N8191" s="14" t="n">
        <v>0.09</v>
      </c>
      <c r="O8191" s="15">
        <f>K8191*N8191</f>
        <v/>
      </c>
      <c r="P8191">
        <f>IF(E8191=0,0.3,IF(D8191=1,IF(C8191&gt;=Params!$B$13-3,IF(C8191&lt;Params!$B$13,Params!$B$20,0.3),0.3),IF(C8191&gt;=Params!$B$15-3,IF(C8191&lt;Params!$B$15,Params!$B$21,0.3),0.3)))</f>
        <v/>
      </c>
    </row>
    <row r="8192" ht="15" customHeight="1" s="1">
      <c r="A8192" s="9" t="n">
        <v>8189</v>
      </c>
      <c r="B8192" s="6" t="inlineStr">
        <is>
          <t>08/12</t>
        </is>
      </c>
      <c r="C8192" s="6" t="n">
        <v>4</v>
      </c>
      <c r="D8192" s="6" t="n">
        <v>0</v>
      </c>
      <c r="E8192" s="10">
        <f>IF(D8192=1, IF(OR(C8192&lt;10, C8192&gt;=15),1,0), IF(OR(C8192&lt;7, C8192&gt;=18),1,0))</f>
        <v/>
      </c>
      <c r="F8192" s="11" t="n">
        <v>2.592</v>
      </c>
      <c r="G8192" s="12">
        <f>0*8</f>
        <v/>
      </c>
      <c r="H8192" s="12">
        <f>F8192-G8192</f>
        <v/>
      </c>
      <c r="I8192" s="10">
        <f>IF(E8192=0,"Fora",IF(E8191=0,"Carg xar",IF(H8192&lt;0,IF(M8192&lt;0.9,"Carg FV","Stby"),IF(M8192&gt;P8192,"V2H",IF(M8192&lt;0.9,"Carg xar","Stby")))))</f>
        <v/>
      </c>
      <c r="J8192" s="12">
        <f>IF(OR(I8192="Carg FV",I8192="Carg xar"),MIN(IF(I8192="Carg FV",ABS(H8192),7.4),7.4,MAX(0,(0.9-M8192)*40)*0.95),0)</f>
        <v/>
      </c>
      <c r="K8192" s="12">
        <f>IF(I8192="V2H",MIN(MAX(0,H8192),7.4,MAX(0,(M8192-P8192)*40)*0.95),0)</f>
        <v/>
      </c>
      <c r="L8192" s="12">
        <f>IF(E8192=0,0,MAX(0,H8192-K8192))</f>
        <v/>
      </c>
      <c r="M8192" s="13">
        <f>M8191+J8191/40-IF(I8191="V2H",K8191/(0.95*40),0)-IF(E8192=0,IF(E8191=1,IF(D8192=1,30,40)*0.18/(2*40),0),0)-IF(E8192=1,IF(E8191=0,IF(D8192=1,30,40)*0.18/(2*40),0),0)</f>
        <v/>
      </c>
      <c r="N8192" s="14" t="n">
        <v>0.09</v>
      </c>
      <c r="O8192" s="15">
        <f>K8192*N8192</f>
        <v/>
      </c>
      <c r="P8192">
        <f>IF(E8192=0,0.3,IF(D8192=1,IF(C8192&gt;=Params!$B$13-3,IF(C8192&lt;Params!$B$13,Params!$B$20,0.3),0.3),IF(C8192&gt;=Params!$B$15-3,IF(C8192&lt;Params!$B$15,Params!$B$21,0.3),0.3)))</f>
        <v/>
      </c>
    </row>
    <row r="8193" ht="15" customHeight="1" s="1">
      <c r="A8193" s="9" t="n">
        <v>8190</v>
      </c>
      <c r="B8193" s="6" t="inlineStr">
        <is>
          <t>08/12</t>
        </is>
      </c>
      <c r="C8193" s="6" t="n">
        <v>5</v>
      </c>
      <c r="D8193" s="6" t="n">
        <v>0</v>
      </c>
      <c r="E8193" s="10">
        <f>IF(D8193=1, IF(OR(C8193&lt;10, C8193&gt;=15),1,0), IF(OR(C8193&lt;7, C8193&gt;=18),1,0))</f>
        <v/>
      </c>
      <c r="F8193" s="11" t="n">
        <v>2.727</v>
      </c>
      <c r="G8193" s="12">
        <f>0*8</f>
        <v/>
      </c>
      <c r="H8193" s="12">
        <f>F8193-G8193</f>
        <v/>
      </c>
      <c r="I8193" s="10">
        <f>IF(E8193=0,"Fora",IF(E8192=0,"Carg xar",IF(H8193&lt;0,IF(M8193&lt;0.9,"Carg FV","Stby"),IF(M8193&gt;P8193,"V2H",IF(M8193&lt;0.9,"Carg xar","Stby")))))</f>
        <v/>
      </c>
      <c r="J8193" s="12">
        <f>IF(OR(I8193="Carg FV",I8193="Carg xar"),MIN(IF(I8193="Carg FV",ABS(H8193),7.4),7.4,MAX(0,(0.9-M8193)*40)*0.95),0)</f>
        <v/>
      </c>
      <c r="K8193" s="12">
        <f>IF(I8193="V2H",MIN(MAX(0,H8193),7.4,MAX(0,(M8193-P8193)*40)*0.95),0)</f>
        <v/>
      </c>
      <c r="L8193" s="12">
        <f>IF(E8193=0,0,MAX(0,H8193-K8193))</f>
        <v/>
      </c>
      <c r="M8193" s="13">
        <f>M8192+J8192/40-IF(I8192="V2H",K8192/(0.95*40),0)-IF(E8193=0,IF(E8192=1,IF(D8193=1,30,40)*0.18/(2*40),0),0)-IF(E8193=1,IF(E8192=0,IF(D8193=1,30,40)*0.18/(2*40),0),0)</f>
        <v/>
      </c>
      <c r="N8193" s="14" t="n">
        <v>0.09</v>
      </c>
      <c r="O8193" s="15">
        <f>K8193*N8193</f>
        <v/>
      </c>
      <c r="P8193">
        <f>IF(E8193=0,0.3,IF(D8193=1,IF(C8193&gt;=Params!$B$13-3,IF(C8193&lt;Params!$B$13,Params!$B$20,0.3),0.3),IF(C8193&gt;=Params!$B$15-3,IF(C8193&lt;Params!$B$15,Params!$B$21,0.3),0.3)))</f>
        <v/>
      </c>
    </row>
    <row r="8194" ht="15" customHeight="1" s="1">
      <c r="A8194" s="9" t="n">
        <v>8191</v>
      </c>
      <c r="B8194" s="6" t="inlineStr">
        <is>
          <t>08/12</t>
        </is>
      </c>
      <c r="C8194" s="6" t="n">
        <v>6</v>
      </c>
      <c r="D8194" s="6" t="n">
        <v>0</v>
      </c>
      <c r="E8194" s="10">
        <f>IF(D8194=1, IF(OR(C8194&lt;10, C8194&gt;=15),1,0), IF(OR(C8194&lt;7, C8194&gt;=18),1,0))</f>
        <v/>
      </c>
      <c r="F8194" s="11" t="n">
        <v>2.64</v>
      </c>
      <c r="G8194" s="12">
        <f>0*8</f>
        <v/>
      </c>
      <c r="H8194" s="12">
        <f>F8194-G8194</f>
        <v/>
      </c>
      <c r="I8194" s="10">
        <f>IF(E8194=0,"Fora",IF(E8193=0,"Carg xar",IF(H8194&lt;0,IF(M8194&lt;0.9,"Carg FV","Stby"),IF(M8194&gt;P8194,"V2H",IF(M8194&lt;0.9,"Carg xar","Stby")))))</f>
        <v/>
      </c>
      <c r="J8194" s="12">
        <f>IF(OR(I8194="Carg FV",I8194="Carg xar"),MIN(IF(I8194="Carg FV",ABS(H8194),7.4),7.4,MAX(0,(0.9-M8194)*40)*0.95),0)</f>
        <v/>
      </c>
      <c r="K8194" s="12">
        <f>IF(I8194="V2H",MIN(MAX(0,H8194),7.4,MAX(0,(M8194-P8194)*40)*0.95),0)</f>
        <v/>
      </c>
      <c r="L8194" s="12">
        <f>IF(E8194=0,0,MAX(0,H8194-K8194))</f>
        <v/>
      </c>
      <c r="M8194" s="13">
        <f>M8193+J8193/40-IF(I8193="V2H",K8193/(0.95*40),0)-IF(E8194=0,IF(E8193=1,IF(D8194=1,30,40)*0.18/(2*40),0),0)-IF(E8194=1,IF(E8193=0,IF(D8194=1,30,40)*0.18/(2*40),0),0)</f>
        <v/>
      </c>
      <c r="N8194" s="14" t="n">
        <v>0.09</v>
      </c>
      <c r="O8194" s="15">
        <f>K8194*N8194</f>
        <v/>
      </c>
      <c r="P8194">
        <f>IF(E8194=0,0.3,IF(D8194=1,IF(C8194&gt;=Params!$B$13-3,IF(C8194&lt;Params!$B$13,Params!$B$20,0.3),0.3),IF(C8194&gt;=Params!$B$15-3,IF(C8194&lt;Params!$B$15,Params!$B$21,0.3),0.3)))</f>
        <v/>
      </c>
    </row>
    <row r="8195" ht="15" customHeight="1" s="1">
      <c r="A8195" s="9" t="n">
        <v>8192</v>
      </c>
      <c r="B8195" s="6" t="inlineStr">
        <is>
          <t>08/12</t>
        </is>
      </c>
      <c r="C8195" s="6" t="n">
        <v>7</v>
      </c>
      <c r="D8195" s="6" t="n">
        <v>0</v>
      </c>
      <c r="E8195" s="10">
        <f>IF(D8195=1, IF(OR(C8195&lt;10, C8195&gt;=15),1,0), IF(OR(C8195&lt;7, C8195&gt;=18),1,0))</f>
        <v/>
      </c>
      <c r="F8195" s="11" t="n">
        <v>2.972</v>
      </c>
      <c r="G8195" s="12">
        <f>0*8</f>
        <v/>
      </c>
      <c r="H8195" s="12">
        <f>F8195-G8195</f>
        <v/>
      </c>
      <c r="I8195" s="10">
        <f>IF(E8195=0,"Fora",IF(E8194=0,"Carg xar",IF(H8195&lt;0,IF(M8195&lt;0.9,"Carg FV","Stby"),IF(M8195&gt;P8195,"V2H",IF(M8195&lt;0.9,"Carg xar","Stby")))))</f>
        <v/>
      </c>
      <c r="J8195" s="12">
        <f>IF(OR(I8195="Carg FV",I8195="Carg xar"),MIN(IF(I8195="Carg FV",ABS(H8195),7.4),7.4,MAX(0,(0.9-M8195)*40)*0.95),0)</f>
        <v/>
      </c>
      <c r="K8195" s="12">
        <f>IF(I8195="V2H",MIN(MAX(0,H8195),7.4,MAX(0,(M8195-P8195)*40)*0.95),0)</f>
        <v/>
      </c>
      <c r="L8195" s="12">
        <f>IF(E8195=0,0,MAX(0,H8195-K8195))</f>
        <v/>
      </c>
      <c r="M8195" s="13">
        <f>M8194+J8194/40-IF(I8194="V2H",K8194/(0.95*40),0)-IF(E8195=0,IF(E8194=1,IF(D8195=1,30,40)*0.18/(2*40),0),0)-IF(E8195=1,IF(E8194=0,IF(D8195=1,30,40)*0.18/(2*40),0),0)</f>
        <v/>
      </c>
      <c r="N8195" s="14" t="n">
        <v>0.09</v>
      </c>
      <c r="O8195" s="15">
        <f>K8195*N8195</f>
        <v/>
      </c>
      <c r="P8195">
        <f>IF(E8195=0,0.3,IF(D8195=1,IF(C8195&gt;=Params!$B$13-3,IF(C8195&lt;Params!$B$13,Params!$B$20,0.3),0.3),IF(C8195&gt;=Params!$B$15-3,IF(C8195&lt;Params!$B$15,Params!$B$21,0.3),0.3)))</f>
        <v/>
      </c>
    </row>
    <row r="8196" ht="15" customHeight="1" s="1">
      <c r="A8196" s="9" t="n">
        <v>8193</v>
      </c>
      <c r="B8196" s="6" t="inlineStr">
        <is>
          <t>08/12</t>
        </is>
      </c>
      <c r="C8196" s="6" t="n">
        <v>8</v>
      </c>
      <c r="D8196" s="6" t="n">
        <v>0</v>
      </c>
      <c r="E8196" s="10">
        <f>IF(D8196=1, IF(OR(C8196&lt;10, C8196&gt;=15),1,0), IF(OR(C8196&lt;7, C8196&gt;=18),1,0))</f>
        <v/>
      </c>
      <c r="F8196" s="11" t="n">
        <v>2.145</v>
      </c>
      <c r="G8196" s="12">
        <f>0.04*8</f>
        <v/>
      </c>
      <c r="H8196" s="12">
        <f>F8196-G8196</f>
        <v/>
      </c>
      <c r="I8196" s="10">
        <f>IF(E8196=0,"Fora",IF(E8195=0,"Carg xar",IF(H8196&lt;0,IF(M8196&lt;0.9,"Carg FV","Stby"),IF(M8196&gt;P8196,"V2H",IF(M8196&lt;0.9,"Carg xar","Stby")))))</f>
        <v/>
      </c>
      <c r="J8196" s="12">
        <f>IF(OR(I8196="Carg FV",I8196="Carg xar"),MIN(IF(I8196="Carg FV",ABS(H8196),7.4),7.4,MAX(0,(0.9-M8196)*40)*0.95),0)</f>
        <v/>
      </c>
      <c r="K8196" s="12">
        <f>IF(I8196="V2H",MIN(MAX(0,H8196),7.4,MAX(0,(M8196-P8196)*40)*0.95),0)</f>
        <v/>
      </c>
      <c r="L8196" s="12">
        <f>IF(E8196=0,0,MAX(0,H8196-K8196))</f>
        <v/>
      </c>
      <c r="M8196" s="13">
        <f>M8195+J8195/40-IF(I8195="V2H",K8195/(0.95*40),0)-IF(E8196=0,IF(E8195=1,IF(D8196=1,30,40)*0.18/(2*40),0),0)-IF(E8196=1,IF(E8195=0,IF(D8196=1,30,40)*0.18/(2*40),0),0)</f>
        <v/>
      </c>
      <c r="N8196" s="14" t="n">
        <v>0.15</v>
      </c>
      <c r="O8196" s="15">
        <f>K8196*N8196</f>
        <v/>
      </c>
      <c r="P8196">
        <f>IF(E8196=0,0.3,IF(D8196=1,IF(C8196&gt;=Params!$B$13-3,IF(C8196&lt;Params!$B$13,Params!$B$20,0.3),0.3),IF(C8196&gt;=Params!$B$15-3,IF(C8196&lt;Params!$B$15,Params!$B$21,0.3),0.3)))</f>
        <v/>
      </c>
    </row>
    <row r="8197" ht="15" customHeight="1" s="1">
      <c r="A8197" s="9" t="n">
        <v>8194</v>
      </c>
      <c r="B8197" s="6" t="inlineStr">
        <is>
          <t>08/12</t>
        </is>
      </c>
      <c r="C8197" s="6" t="n">
        <v>9</v>
      </c>
      <c r="D8197" s="6" t="n">
        <v>0</v>
      </c>
      <c r="E8197" s="10">
        <f>IF(D8197=1, IF(OR(C8197&lt;10, C8197&gt;=15),1,0), IF(OR(C8197&lt;7, C8197&gt;=18),1,0))</f>
        <v/>
      </c>
      <c r="F8197" s="11" t="n">
        <v>0.844</v>
      </c>
      <c r="G8197" s="12">
        <f>0.15*8</f>
        <v/>
      </c>
      <c r="H8197" s="12">
        <f>F8197-G8197</f>
        <v/>
      </c>
      <c r="I8197" s="10">
        <f>IF(E8197=0,"Fora",IF(E8196=0,"Carg xar",IF(H8197&lt;0,IF(M8197&lt;0.9,"Carg FV","Stby"),IF(M8197&gt;P8197,"V2H",IF(M8197&lt;0.9,"Carg xar","Stby")))))</f>
        <v/>
      </c>
      <c r="J8197" s="12">
        <f>IF(OR(I8197="Carg FV",I8197="Carg xar"),MIN(IF(I8197="Carg FV",ABS(H8197),7.4),7.4,MAX(0,(0.9-M8197)*40)*0.95),0)</f>
        <v/>
      </c>
      <c r="K8197" s="12">
        <f>IF(I8197="V2H",MIN(MAX(0,H8197),7.4,MAX(0,(M8197-P8197)*40)*0.95),0)</f>
        <v/>
      </c>
      <c r="L8197" s="12">
        <f>IF(E8197=0,0,MAX(0,H8197-K8197))</f>
        <v/>
      </c>
      <c r="M8197" s="13">
        <f>M8196+J8196/40-IF(I8196="V2H",K8196/(0.95*40),0)-IF(E8197=0,IF(E8196=1,IF(D8197=1,30,40)*0.18/(2*40),0),0)-IF(E8197=1,IF(E8196=0,IF(D8197=1,30,40)*0.18/(2*40),0),0)</f>
        <v/>
      </c>
      <c r="N8197" s="14" t="n">
        <v>0.15</v>
      </c>
      <c r="O8197" s="15">
        <f>K8197*N8197</f>
        <v/>
      </c>
      <c r="P8197">
        <f>IF(E8197=0,0.3,IF(D8197=1,IF(C8197&gt;=Params!$B$13-3,IF(C8197&lt;Params!$B$13,Params!$B$20,0.3),0.3),IF(C8197&gt;=Params!$B$15-3,IF(C8197&lt;Params!$B$15,Params!$B$21,0.3),0.3)))</f>
        <v/>
      </c>
    </row>
    <row r="8198" ht="15" customHeight="1" s="1">
      <c r="A8198" s="9" t="n">
        <v>8195</v>
      </c>
      <c r="B8198" s="6" t="inlineStr">
        <is>
          <t>08/12</t>
        </is>
      </c>
      <c r="C8198" s="6" t="n">
        <v>10</v>
      </c>
      <c r="D8198" s="6" t="n">
        <v>0</v>
      </c>
      <c r="E8198" s="10">
        <f>IF(D8198=1, IF(OR(C8198&lt;10, C8198&gt;=15),1,0), IF(OR(C8198&lt;7, C8198&gt;=18),1,0))</f>
        <v/>
      </c>
      <c r="F8198" s="11" t="n">
        <v>0.652</v>
      </c>
      <c r="G8198" s="12">
        <f>0.32*8</f>
        <v/>
      </c>
      <c r="H8198" s="12">
        <f>F8198-G8198</f>
        <v/>
      </c>
      <c r="I8198" s="10">
        <f>IF(E8198=0,"Fora",IF(E8197=0,"Carg xar",IF(H8198&lt;0,IF(M8198&lt;0.9,"Carg FV","Stby"),IF(M8198&gt;P8198,"V2H",IF(M8198&lt;0.9,"Carg xar","Stby")))))</f>
        <v/>
      </c>
      <c r="J8198" s="12">
        <f>IF(OR(I8198="Carg FV",I8198="Carg xar"),MIN(IF(I8198="Carg FV",ABS(H8198),7.4),7.4,MAX(0,(0.9-M8198)*40)*0.95),0)</f>
        <v/>
      </c>
      <c r="K8198" s="12">
        <f>IF(I8198="V2H",MIN(MAX(0,H8198),7.4,MAX(0,(M8198-P8198)*40)*0.95),0)</f>
        <v/>
      </c>
      <c r="L8198" s="12">
        <f>IF(E8198=0,0,MAX(0,H8198-K8198))</f>
        <v/>
      </c>
      <c r="M8198" s="13">
        <f>M8197+J8197/40-IF(I8197="V2H",K8197/(0.95*40),0)-IF(E8198=0,IF(E8197=1,IF(D8198=1,30,40)*0.18/(2*40),0),0)-IF(E8198=1,IF(E8197=0,IF(D8198=1,30,40)*0.18/(2*40),0),0)</f>
        <v/>
      </c>
      <c r="N8198" s="14" t="n">
        <v>0.2</v>
      </c>
      <c r="O8198" s="15">
        <f>K8198*N8198</f>
        <v/>
      </c>
      <c r="P8198">
        <f>IF(E8198=0,0.3,IF(D8198=1,IF(C8198&gt;=Params!$B$13-3,IF(C8198&lt;Params!$B$13,Params!$B$20,0.3),0.3),IF(C8198&gt;=Params!$B$15-3,IF(C8198&lt;Params!$B$15,Params!$B$21,0.3),0.3)))</f>
        <v/>
      </c>
    </row>
    <row r="8199" ht="15" customHeight="1" s="1">
      <c r="A8199" s="9" t="n">
        <v>8196</v>
      </c>
      <c r="B8199" s="6" t="inlineStr">
        <is>
          <t>08/12</t>
        </is>
      </c>
      <c r="C8199" s="6" t="n">
        <v>11</v>
      </c>
      <c r="D8199" s="6" t="n">
        <v>0</v>
      </c>
      <c r="E8199" s="10">
        <f>IF(D8199=1, IF(OR(C8199&lt;10, C8199&gt;=15),1,0), IF(OR(C8199&lt;7, C8199&gt;=18),1,0))</f>
        <v/>
      </c>
      <c r="F8199" s="11" t="n">
        <v>0</v>
      </c>
      <c r="G8199" s="12">
        <f>0.45*8</f>
        <v/>
      </c>
      <c r="H8199" s="12">
        <f>F8199-G8199</f>
        <v/>
      </c>
      <c r="I8199" s="10">
        <f>IF(E8199=0,"Fora",IF(E8198=0,"Carg xar",IF(H8199&lt;0,IF(M8199&lt;0.9,"Carg FV","Stby"),IF(M8199&gt;P8199,"V2H",IF(M8199&lt;0.9,"Carg xar","Stby")))))</f>
        <v/>
      </c>
      <c r="J8199" s="12">
        <f>IF(OR(I8199="Carg FV",I8199="Carg xar"),MIN(IF(I8199="Carg FV",ABS(H8199),7.4),7.4,MAX(0,(0.9-M8199)*40)*0.95),0)</f>
        <v/>
      </c>
      <c r="K8199" s="12">
        <f>IF(I8199="V2H",MIN(MAX(0,H8199),7.4,MAX(0,(M8199-P8199)*40)*0.95),0)</f>
        <v/>
      </c>
      <c r="L8199" s="12">
        <f>IF(E8199=0,0,MAX(0,H8199-K8199))</f>
        <v/>
      </c>
      <c r="M8199" s="13">
        <f>M8198+J8198/40-IF(I8198="V2H",K8198/(0.95*40),0)-IF(E8199=0,IF(E8198=1,IF(D8199=1,30,40)*0.18/(2*40),0),0)-IF(E8199=1,IF(E8198=0,IF(D8199=1,30,40)*0.18/(2*40),0),0)</f>
        <v/>
      </c>
      <c r="N8199" s="14" t="n">
        <v>0.2</v>
      </c>
      <c r="O8199" s="15">
        <f>K8199*N8199</f>
        <v/>
      </c>
      <c r="P8199">
        <f>IF(E8199=0,0.3,IF(D8199=1,IF(C8199&gt;=Params!$B$13-3,IF(C8199&lt;Params!$B$13,Params!$B$20,0.3),0.3),IF(C8199&gt;=Params!$B$15-3,IF(C8199&lt;Params!$B$15,Params!$B$21,0.3),0.3)))</f>
        <v/>
      </c>
    </row>
    <row r="8200" ht="15" customHeight="1" s="1">
      <c r="A8200" s="9" t="n">
        <v>8197</v>
      </c>
      <c r="B8200" s="6" t="inlineStr">
        <is>
          <t>08/12</t>
        </is>
      </c>
      <c r="C8200" s="6" t="n">
        <v>12</v>
      </c>
      <c r="D8200" s="6" t="n">
        <v>0</v>
      </c>
      <c r="E8200" s="10">
        <f>IF(D8200=1, IF(OR(C8200&lt;10, C8200&gt;=15),1,0), IF(OR(C8200&lt;7, C8200&gt;=18),1,0))</f>
        <v/>
      </c>
      <c r="F8200" s="11" t="n">
        <v>2.551</v>
      </c>
      <c r="G8200" s="12">
        <f>0.52*8</f>
        <v/>
      </c>
      <c r="H8200" s="12">
        <f>F8200-G8200</f>
        <v/>
      </c>
      <c r="I8200" s="10">
        <f>IF(E8200=0,"Fora",IF(E8199=0,"Carg xar",IF(H8200&lt;0,IF(M8200&lt;0.9,"Carg FV","Stby"),IF(M8200&gt;P8200,"V2H",IF(M8200&lt;0.9,"Carg xar","Stby")))))</f>
        <v/>
      </c>
      <c r="J8200" s="12">
        <f>IF(OR(I8200="Carg FV",I8200="Carg xar"),MIN(IF(I8200="Carg FV",ABS(H8200),7.4),7.4,MAX(0,(0.9-M8200)*40)*0.95),0)</f>
        <v/>
      </c>
      <c r="K8200" s="12">
        <f>IF(I8200="V2H",MIN(MAX(0,H8200),7.4,MAX(0,(M8200-P8200)*40)*0.95),0)</f>
        <v/>
      </c>
      <c r="L8200" s="12">
        <f>IF(E8200=0,0,MAX(0,H8200-K8200))</f>
        <v/>
      </c>
      <c r="M8200" s="13">
        <f>M8199+J8199/40-IF(I8199="V2H",K8199/(0.95*40),0)-IF(E8200=0,IF(E8199=1,IF(D8200=1,30,40)*0.18/(2*40),0),0)-IF(E8200=1,IF(E8199=0,IF(D8200=1,30,40)*0.18/(2*40),0),0)</f>
        <v/>
      </c>
      <c r="N8200" s="14" t="n">
        <v>0.2</v>
      </c>
      <c r="O8200" s="15">
        <f>K8200*N8200</f>
        <v/>
      </c>
      <c r="P8200">
        <f>IF(E8200=0,0.3,IF(D8200=1,IF(C8200&gt;=Params!$B$13-3,IF(C8200&lt;Params!$B$13,Params!$B$20,0.3),0.3),IF(C8200&gt;=Params!$B$15-3,IF(C8200&lt;Params!$B$15,Params!$B$21,0.3),0.3)))</f>
        <v/>
      </c>
    </row>
    <row r="8201" ht="15" customHeight="1" s="1">
      <c r="A8201" s="9" t="n">
        <v>8198</v>
      </c>
      <c r="B8201" s="6" t="inlineStr">
        <is>
          <t>08/12</t>
        </is>
      </c>
      <c r="C8201" s="6" t="n">
        <v>13</v>
      </c>
      <c r="D8201" s="6" t="n">
        <v>0</v>
      </c>
      <c r="E8201" s="10">
        <f>IF(D8201=1, IF(OR(C8201&lt;10, C8201&gt;=15),1,0), IF(OR(C8201&lt;7, C8201&gt;=18),1,0))</f>
        <v/>
      </c>
      <c r="F8201" s="11" t="n">
        <v>2.299</v>
      </c>
      <c r="G8201" s="12">
        <f>0.48*8</f>
        <v/>
      </c>
      <c r="H8201" s="12">
        <f>F8201-G8201</f>
        <v/>
      </c>
      <c r="I8201" s="10">
        <f>IF(E8201=0,"Fora",IF(E8200=0,"Carg xar",IF(H8201&lt;0,IF(M8201&lt;0.9,"Carg FV","Stby"),IF(M8201&gt;P8201,"V2H",IF(M8201&lt;0.9,"Carg xar","Stby")))))</f>
        <v/>
      </c>
      <c r="J8201" s="12">
        <f>IF(OR(I8201="Carg FV",I8201="Carg xar"),MIN(IF(I8201="Carg FV",ABS(H8201),7.4),7.4,MAX(0,(0.9-M8201)*40)*0.95),0)</f>
        <v/>
      </c>
      <c r="K8201" s="12">
        <f>IF(I8201="V2H",MIN(MAX(0,H8201),7.4,MAX(0,(M8201-P8201)*40)*0.95),0)</f>
        <v/>
      </c>
      <c r="L8201" s="12">
        <f>IF(E8201=0,0,MAX(0,H8201-K8201))</f>
        <v/>
      </c>
      <c r="M8201" s="13">
        <f>M8200+J8200/40-IF(I8200="V2H",K8200/(0.95*40),0)-IF(E8201=0,IF(E8200=1,IF(D8201=1,30,40)*0.18/(2*40),0),0)-IF(E8201=1,IF(E8200=0,IF(D8201=1,30,40)*0.18/(2*40),0),0)</f>
        <v/>
      </c>
      <c r="N8201" s="14" t="n">
        <v>0.2</v>
      </c>
      <c r="O8201" s="15">
        <f>K8201*N8201</f>
        <v/>
      </c>
      <c r="P8201">
        <f>IF(E8201=0,0.3,IF(D8201=1,IF(C8201&gt;=Params!$B$13-3,IF(C8201&lt;Params!$B$13,Params!$B$20,0.3),0.3),IF(C8201&gt;=Params!$B$15-3,IF(C8201&lt;Params!$B$15,Params!$B$21,0.3),0.3)))</f>
        <v/>
      </c>
    </row>
    <row r="8202" ht="15" customHeight="1" s="1">
      <c r="A8202" s="9" t="n">
        <v>8199</v>
      </c>
      <c r="B8202" s="6" t="inlineStr">
        <is>
          <t>08/12</t>
        </is>
      </c>
      <c r="C8202" s="6" t="n">
        <v>14</v>
      </c>
      <c r="D8202" s="6" t="n">
        <v>0</v>
      </c>
      <c r="E8202" s="10">
        <f>IF(D8202=1, IF(OR(C8202&lt;10, C8202&gt;=15),1,0), IF(OR(C8202&lt;7, C8202&gt;=18),1,0))</f>
        <v/>
      </c>
      <c r="F8202" s="11" t="n">
        <v>0.9360000000000001</v>
      </c>
      <c r="G8202" s="12">
        <f>0.35*8</f>
        <v/>
      </c>
      <c r="H8202" s="12">
        <f>F8202-G8202</f>
        <v/>
      </c>
      <c r="I8202" s="10">
        <f>IF(E8202=0,"Fora",IF(E8201=0,"Carg xar",IF(H8202&lt;0,IF(M8202&lt;0.9,"Carg FV","Stby"),IF(M8202&gt;P8202,"V2H",IF(M8202&lt;0.9,"Carg xar","Stby")))))</f>
        <v/>
      </c>
      <c r="J8202" s="12">
        <f>IF(OR(I8202="Carg FV",I8202="Carg xar"),MIN(IF(I8202="Carg FV",ABS(H8202),7.4),7.4,MAX(0,(0.9-M8202)*40)*0.95),0)</f>
        <v/>
      </c>
      <c r="K8202" s="12">
        <f>IF(I8202="V2H",MIN(MAX(0,H8202),7.4,MAX(0,(M8202-P8202)*40)*0.95),0)</f>
        <v/>
      </c>
      <c r="L8202" s="12">
        <f>IF(E8202=0,0,MAX(0,H8202-K8202))</f>
        <v/>
      </c>
      <c r="M8202" s="13">
        <f>M8201+J8201/40-IF(I8201="V2H",K8201/(0.95*40),0)-IF(E8202=0,IF(E8201=1,IF(D8202=1,30,40)*0.18/(2*40),0),0)-IF(E8202=1,IF(E8201=0,IF(D8202=1,30,40)*0.18/(2*40),0),0)</f>
        <v/>
      </c>
      <c r="N8202" s="14" t="n">
        <v>0.15</v>
      </c>
      <c r="O8202" s="15">
        <f>K8202*N8202</f>
        <v/>
      </c>
      <c r="P8202">
        <f>IF(E8202=0,0.3,IF(D8202=1,IF(C8202&gt;=Params!$B$13-3,IF(C8202&lt;Params!$B$13,Params!$B$20,0.3),0.3),IF(C8202&gt;=Params!$B$15-3,IF(C8202&lt;Params!$B$15,Params!$B$21,0.3),0.3)))</f>
        <v/>
      </c>
    </row>
    <row r="8203" ht="15" customHeight="1" s="1">
      <c r="A8203" s="9" t="n">
        <v>8200</v>
      </c>
      <c r="B8203" s="6" t="inlineStr">
        <is>
          <t>08/12</t>
        </is>
      </c>
      <c r="C8203" s="6" t="n">
        <v>15</v>
      </c>
      <c r="D8203" s="6" t="n">
        <v>0</v>
      </c>
      <c r="E8203" s="10">
        <f>IF(D8203=1, IF(OR(C8203&lt;10, C8203&gt;=15),1,0), IF(OR(C8203&lt;7, C8203&gt;=18),1,0))</f>
        <v/>
      </c>
      <c r="F8203" s="11" t="n">
        <v>0.162</v>
      </c>
      <c r="G8203" s="12">
        <f>0.18*8</f>
        <v/>
      </c>
      <c r="H8203" s="12">
        <f>F8203-G8203</f>
        <v/>
      </c>
      <c r="I8203" s="10">
        <f>IF(E8203=0,"Fora",IF(E8202=0,"Carg xar",IF(H8203&lt;0,IF(M8203&lt;0.9,"Carg FV","Stby"),IF(M8203&gt;P8203,"V2H",IF(M8203&lt;0.9,"Carg xar","Stby")))))</f>
        <v/>
      </c>
      <c r="J8203" s="12">
        <f>IF(OR(I8203="Carg FV",I8203="Carg xar"),MIN(IF(I8203="Carg FV",ABS(H8203),7.4),7.4,MAX(0,(0.9-M8203)*40)*0.95),0)</f>
        <v/>
      </c>
      <c r="K8203" s="12">
        <f>IF(I8203="V2H",MIN(MAX(0,H8203),7.4,MAX(0,(M8203-P8203)*40)*0.95),0)</f>
        <v/>
      </c>
      <c r="L8203" s="12">
        <f>IF(E8203=0,0,MAX(0,H8203-K8203))</f>
        <v/>
      </c>
      <c r="M8203" s="13">
        <f>M8202+J8202/40-IF(I8202="V2H",K8202/(0.95*40),0)-IF(E8203=0,IF(E8202=1,IF(D8203=1,30,40)*0.18/(2*40),0),0)-IF(E8203=1,IF(E8202=0,IF(D8203=1,30,40)*0.18/(2*40),0),0)</f>
        <v/>
      </c>
      <c r="N8203" s="14" t="n">
        <v>0.15</v>
      </c>
      <c r="O8203" s="15">
        <f>K8203*N8203</f>
        <v/>
      </c>
      <c r="P8203">
        <f>IF(E8203=0,0.3,IF(D8203=1,IF(C8203&gt;=Params!$B$13-3,IF(C8203&lt;Params!$B$13,Params!$B$20,0.3),0.3),IF(C8203&gt;=Params!$B$15-3,IF(C8203&lt;Params!$B$15,Params!$B$21,0.3),0.3)))</f>
        <v/>
      </c>
    </row>
    <row r="8204" ht="15" customHeight="1" s="1">
      <c r="A8204" s="9" t="n">
        <v>8201</v>
      </c>
      <c r="B8204" s="6" t="inlineStr">
        <is>
          <t>08/12</t>
        </is>
      </c>
      <c r="C8204" s="6" t="n">
        <v>16</v>
      </c>
      <c r="D8204" s="6" t="n">
        <v>0</v>
      </c>
      <c r="E8204" s="10">
        <f>IF(D8204=1, IF(OR(C8204&lt;10, C8204&gt;=15),1,0), IF(OR(C8204&lt;7, C8204&gt;=18),1,0))</f>
        <v/>
      </c>
      <c r="F8204" s="11" t="n">
        <v>2.102</v>
      </c>
      <c r="G8204" s="12">
        <f>0.04*8</f>
        <v/>
      </c>
      <c r="H8204" s="12">
        <f>F8204-G8204</f>
        <v/>
      </c>
      <c r="I8204" s="10">
        <f>IF(E8204=0,"Fora",IF(E8203=0,"Carg xar",IF(H8204&lt;0,IF(M8204&lt;0.9,"Carg FV","Stby"),IF(M8204&gt;P8204,"V2H",IF(M8204&lt;0.9,"Carg xar","Stby")))))</f>
        <v/>
      </c>
      <c r="J8204" s="12">
        <f>IF(OR(I8204="Carg FV",I8204="Carg xar"),MIN(IF(I8204="Carg FV",ABS(H8204),7.4),7.4,MAX(0,(0.9-M8204)*40)*0.95),0)</f>
        <v/>
      </c>
      <c r="K8204" s="12">
        <f>IF(I8204="V2H",MIN(MAX(0,H8204),7.4,MAX(0,(M8204-P8204)*40)*0.95),0)</f>
        <v/>
      </c>
      <c r="L8204" s="12">
        <f>IF(E8204=0,0,MAX(0,H8204-K8204))</f>
        <v/>
      </c>
      <c r="M8204" s="13">
        <f>M8203+J8203/40-IF(I8203="V2H",K8203/(0.95*40),0)-IF(E8204=0,IF(E8203=1,IF(D8204=1,30,40)*0.18/(2*40),0),0)-IF(E8204=1,IF(E8203=0,IF(D8204=1,30,40)*0.18/(2*40),0),0)</f>
        <v/>
      </c>
      <c r="N8204" s="14" t="n">
        <v>0.15</v>
      </c>
      <c r="O8204" s="15">
        <f>K8204*N8204</f>
        <v/>
      </c>
      <c r="P8204">
        <f>IF(E8204=0,0.3,IF(D8204=1,IF(C8204&gt;=Params!$B$13-3,IF(C8204&lt;Params!$B$13,Params!$B$20,0.3),0.3),IF(C8204&gt;=Params!$B$15-3,IF(C8204&lt;Params!$B$15,Params!$B$21,0.3),0.3)))</f>
        <v/>
      </c>
    </row>
    <row r="8205" ht="15" customHeight="1" s="1">
      <c r="A8205" s="9" t="n">
        <v>8202</v>
      </c>
      <c r="B8205" s="6" t="inlineStr">
        <is>
          <t>08/12</t>
        </is>
      </c>
      <c r="C8205" s="6" t="n">
        <v>17</v>
      </c>
      <c r="D8205" s="6" t="n">
        <v>0</v>
      </c>
      <c r="E8205" s="10">
        <f>IF(D8205=1, IF(OR(C8205&lt;10, C8205&gt;=15),1,0), IF(OR(C8205&lt;7, C8205&gt;=18),1,0))</f>
        <v/>
      </c>
      <c r="F8205" s="11" t="n">
        <v>1.956</v>
      </c>
      <c r="G8205" s="12">
        <f>0*8</f>
        <v/>
      </c>
      <c r="H8205" s="12">
        <f>F8205-G8205</f>
        <v/>
      </c>
      <c r="I8205" s="10">
        <f>IF(E8205=0,"Fora",IF(E8204=0,"Carg xar",IF(H8205&lt;0,IF(M8205&lt;0.9,"Carg FV","Stby"),IF(M8205&gt;P8205,"V2H",IF(M8205&lt;0.9,"Carg xar","Stby")))))</f>
        <v/>
      </c>
      <c r="J8205" s="12">
        <f>IF(OR(I8205="Carg FV",I8205="Carg xar"),MIN(IF(I8205="Carg FV",ABS(H8205),7.4),7.4,MAX(0,(0.9-M8205)*40)*0.95),0)</f>
        <v/>
      </c>
      <c r="K8205" s="12">
        <f>IF(I8205="V2H",MIN(MAX(0,H8205),7.4,MAX(0,(M8205-P8205)*40)*0.95),0)</f>
        <v/>
      </c>
      <c r="L8205" s="12">
        <f>IF(E8205=0,0,MAX(0,H8205-K8205))</f>
        <v/>
      </c>
      <c r="M8205" s="13">
        <f>M8204+J8204/40-IF(I8204="V2H",K8204/(0.95*40),0)-IF(E8205=0,IF(E8204=1,IF(D8205=1,30,40)*0.18/(2*40),0),0)-IF(E8205=1,IF(E8204=0,IF(D8205=1,30,40)*0.18/(2*40),0),0)</f>
        <v/>
      </c>
      <c r="N8205" s="14" t="n">
        <v>0.15</v>
      </c>
      <c r="O8205" s="15">
        <f>K8205*N8205</f>
        <v/>
      </c>
      <c r="P8205">
        <f>IF(E8205=0,0.3,IF(D8205=1,IF(C8205&gt;=Params!$B$13-3,IF(C8205&lt;Params!$B$13,Params!$B$20,0.3),0.3),IF(C8205&gt;=Params!$B$15-3,IF(C8205&lt;Params!$B$15,Params!$B$21,0.3),0.3)))</f>
        <v/>
      </c>
    </row>
    <row r="8206" ht="15" customHeight="1" s="1">
      <c r="A8206" s="9" t="n">
        <v>8203</v>
      </c>
      <c r="B8206" s="6" t="inlineStr">
        <is>
          <t>08/12</t>
        </is>
      </c>
      <c r="C8206" s="6" t="n">
        <v>18</v>
      </c>
      <c r="D8206" s="6" t="n">
        <v>0</v>
      </c>
      <c r="E8206" s="10">
        <f>IF(D8206=1, IF(OR(C8206&lt;10, C8206&gt;=15),1,0), IF(OR(C8206&lt;7, C8206&gt;=18),1,0))</f>
        <v/>
      </c>
      <c r="F8206" s="11" t="n">
        <v>1.887</v>
      </c>
      <c r="G8206" s="12">
        <f>0*8</f>
        <v/>
      </c>
      <c r="H8206" s="12">
        <f>F8206-G8206</f>
        <v/>
      </c>
      <c r="I8206" s="10">
        <f>IF(E8206=0,"Fora",IF(E8205=0,"Carg xar",IF(H8206&lt;0,IF(M8206&lt;0.9,"Carg FV","Stby"),IF(M8206&gt;P8206,"V2H",IF(M8206&lt;0.9,"Carg xar","Stby")))))</f>
        <v/>
      </c>
      <c r="J8206" s="12">
        <f>IF(OR(I8206="Carg FV",I8206="Carg xar"),MIN(IF(I8206="Carg FV",ABS(H8206),7.4),7.4,MAX(0,(0.9-M8206)*40)*0.95),0)</f>
        <v/>
      </c>
      <c r="K8206" s="12">
        <f>IF(I8206="V2H",MIN(MAX(0,H8206),7.4,MAX(0,(M8206-P8206)*40)*0.95),0)</f>
        <v/>
      </c>
      <c r="L8206" s="12">
        <f>IF(E8206=0,0,MAX(0,H8206-K8206))</f>
        <v/>
      </c>
      <c r="M8206" s="13">
        <f>M8205+J8205/40-IF(I8205="V2H",K8205/(0.95*40),0)-IF(E8206=0,IF(E8205=1,IF(D8206=1,30,40)*0.18/(2*40),0),0)-IF(E8206=1,IF(E8205=0,IF(D8206=1,30,40)*0.18/(2*40),0),0)</f>
        <v/>
      </c>
      <c r="N8206" s="14" t="n">
        <v>0.2</v>
      </c>
      <c r="O8206" s="15">
        <f>K8206*N8206</f>
        <v/>
      </c>
      <c r="P8206">
        <f>IF(E8206=0,0.3,IF(D8206=1,IF(C8206&gt;=Params!$B$13-3,IF(C8206&lt;Params!$B$13,Params!$B$20,0.3),0.3),IF(C8206&gt;=Params!$B$15-3,IF(C8206&lt;Params!$B$15,Params!$B$21,0.3),0.3)))</f>
        <v/>
      </c>
    </row>
    <row r="8207" ht="15" customHeight="1" s="1">
      <c r="A8207" s="9" t="n">
        <v>8204</v>
      </c>
      <c r="B8207" s="6" t="inlineStr">
        <is>
          <t>08/12</t>
        </is>
      </c>
      <c r="C8207" s="6" t="n">
        <v>19</v>
      </c>
      <c r="D8207" s="6" t="n">
        <v>0</v>
      </c>
      <c r="E8207" s="10">
        <f>IF(D8207=1, IF(OR(C8207&lt;10, C8207&gt;=15),1,0), IF(OR(C8207&lt;7, C8207&gt;=18),1,0))</f>
        <v/>
      </c>
      <c r="F8207" s="11" t="n">
        <v>1.702</v>
      </c>
      <c r="G8207" s="12">
        <f>0*8</f>
        <v/>
      </c>
      <c r="H8207" s="12">
        <f>F8207-G8207</f>
        <v/>
      </c>
      <c r="I8207" s="10">
        <f>IF(E8207=0,"Fora",IF(E8206=0,"Carg xar",IF(H8207&lt;0,IF(M8207&lt;0.9,"Carg FV","Stby"),IF(M8207&gt;P8207,"V2H",IF(M8207&lt;0.9,"Carg xar","Stby")))))</f>
        <v/>
      </c>
      <c r="J8207" s="12">
        <f>IF(OR(I8207="Carg FV",I8207="Carg xar"),MIN(IF(I8207="Carg FV",ABS(H8207),7.4),7.4,MAX(0,(0.9-M8207)*40)*0.95),0)</f>
        <v/>
      </c>
      <c r="K8207" s="12">
        <f>IF(I8207="V2H",MIN(MAX(0,H8207),7.4,MAX(0,(M8207-P8207)*40)*0.95),0)</f>
        <v/>
      </c>
      <c r="L8207" s="12">
        <f>IF(E8207=0,0,MAX(0,H8207-K8207))</f>
        <v/>
      </c>
      <c r="M8207" s="13">
        <f>M8206+J8206/40-IF(I8206="V2H",K8206/(0.95*40),0)-IF(E8207=0,IF(E8206=1,IF(D8207=1,30,40)*0.18/(2*40),0),0)-IF(E8207=1,IF(E8206=0,IF(D8207=1,30,40)*0.18/(2*40),0),0)</f>
        <v/>
      </c>
      <c r="N8207" s="14" t="n">
        <v>0.2</v>
      </c>
      <c r="O8207" s="15">
        <f>K8207*N8207</f>
        <v/>
      </c>
      <c r="P8207">
        <f>IF(E8207=0,0.3,IF(D8207=1,IF(C8207&gt;=Params!$B$13-3,IF(C8207&lt;Params!$B$13,Params!$B$20,0.3),0.3),IF(C8207&gt;=Params!$B$15-3,IF(C8207&lt;Params!$B$15,Params!$B$21,0.3),0.3)))</f>
        <v/>
      </c>
    </row>
    <row r="8208" ht="15" customHeight="1" s="1">
      <c r="A8208" s="9" t="n">
        <v>8205</v>
      </c>
      <c r="B8208" s="6" t="inlineStr">
        <is>
          <t>08/12</t>
        </is>
      </c>
      <c r="C8208" s="6" t="n">
        <v>20</v>
      </c>
      <c r="D8208" s="6" t="n">
        <v>0</v>
      </c>
      <c r="E8208" s="10">
        <f>IF(D8208=1, IF(OR(C8208&lt;10, C8208&gt;=15),1,0), IF(OR(C8208&lt;7, C8208&gt;=18),1,0))</f>
        <v/>
      </c>
      <c r="F8208" s="11" t="n">
        <v>1.499</v>
      </c>
      <c r="G8208" s="12">
        <f>0*8</f>
        <v/>
      </c>
      <c r="H8208" s="12">
        <f>F8208-G8208</f>
        <v/>
      </c>
      <c r="I8208" s="10">
        <f>IF(E8208=0,"Fora",IF(E8207=0,"Carg xar",IF(H8208&lt;0,IF(M8208&lt;0.9,"Carg FV","Stby"),IF(M8208&gt;P8208,"V2H",IF(M8208&lt;0.9,"Carg xar","Stby")))))</f>
        <v/>
      </c>
      <c r="J8208" s="12">
        <f>IF(OR(I8208="Carg FV",I8208="Carg xar"),MIN(IF(I8208="Carg FV",ABS(H8208),7.4),7.4,MAX(0,(0.9-M8208)*40)*0.95),0)</f>
        <v/>
      </c>
      <c r="K8208" s="12">
        <f>IF(I8208="V2H",MIN(MAX(0,H8208),7.4,MAX(0,(M8208-P8208)*40)*0.95),0)</f>
        <v/>
      </c>
      <c r="L8208" s="12">
        <f>IF(E8208=0,0,MAX(0,H8208-K8208))</f>
        <v/>
      </c>
      <c r="M8208" s="13">
        <f>M8207+J8207/40-IF(I8207="V2H",K8207/(0.95*40),0)-IF(E8208=0,IF(E8207=1,IF(D8208=1,30,40)*0.18/(2*40),0),0)-IF(E8208=1,IF(E8207=0,IF(D8208=1,30,40)*0.18/(2*40),0),0)</f>
        <v/>
      </c>
      <c r="N8208" s="14" t="n">
        <v>0.2</v>
      </c>
      <c r="O8208" s="15">
        <f>K8208*N8208</f>
        <v/>
      </c>
      <c r="P8208">
        <f>IF(E8208=0,0.3,IF(D8208=1,IF(C8208&gt;=Params!$B$13-3,IF(C8208&lt;Params!$B$13,Params!$B$20,0.3),0.3),IF(C8208&gt;=Params!$B$15-3,IF(C8208&lt;Params!$B$15,Params!$B$21,0.3),0.3)))</f>
        <v/>
      </c>
    </row>
    <row r="8209" ht="15" customHeight="1" s="1">
      <c r="A8209" s="9" t="n">
        <v>8206</v>
      </c>
      <c r="B8209" s="6" t="inlineStr">
        <is>
          <t>08/12</t>
        </is>
      </c>
      <c r="C8209" s="6" t="n">
        <v>21</v>
      </c>
      <c r="D8209" s="6" t="n">
        <v>0</v>
      </c>
      <c r="E8209" s="10">
        <f>IF(D8209=1, IF(OR(C8209&lt;10, C8209&gt;=15),1,0), IF(OR(C8209&lt;7, C8209&gt;=18),1,0))</f>
        <v/>
      </c>
      <c r="F8209" s="11" t="n">
        <v>2.181</v>
      </c>
      <c r="G8209" s="12">
        <f>0*8</f>
        <v/>
      </c>
      <c r="H8209" s="12">
        <f>F8209-G8209</f>
        <v/>
      </c>
      <c r="I8209" s="10">
        <f>IF(E8209=0,"Fora",IF(E8208=0,"Carg xar",IF(H8209&lt;0,IF(M8209&lt;0.9,"Carg FV","Stby"),IF(M8209&gt;P8209,"V2H",IF(M8209&lt;0.9,"Carg xar","Stby")))))</f>
        <v/>
      </c>
      <c r="J8209" s="12">
        <f>IF(OR(I8209="Carg FV",I8209="Carg xar"),MIN(IF(I8209="Carg FV",ABS(H8209),7.4),7.4,MAX(0,(0.9-M8209)*40)*0.95),0)</f>
        <v/>
      </c>
      <c r="K8209" s="12">
        <f>IF(I8209="V2H",MIN(MAX(0,H8209),7.4,MAX(0,(M8209-P8209)*40)*0.95),0)</f>
        <v/>
      </c>
      <c r="L8209" s="12">
        <f>IF(E8209=0,0,MAX(0,H8209-K8209))</f>
        <v/>
      </c>
      <c r="M8209" s="13">
        <f>M8208+J8208/40-IF(I8208="V2H",K8208/(0.95*40),0)-IF(E8209=0,IF(E8208=1,IF(D8209=1,30,40)*0.18/(2*40),0),0)-IF(E8209=1,IF(E8208=0,IF(D8209=1,30,40)*0.18/(2*40),0),0)</f>
        <v/>
      </c>
      <c r="N8209" s="14" t="n">
        <v>0.2</v>
      </c>
      <c r="O8209" s="15">
        <f>K8209*N8209</f>
        <v/>
      </c>
      <c r="P8209">
        <f>IF(E8209=0,0.3,IF(D8209=1,IF(C8209&gt;=Params!$B$13-3,IF(C8209&lt;Params!$B$13,Params!$B$20,0.3),0.3),IF(C8209&gt;=Params!$B$15-3,IF(C8209&lt;Params!$B$15,Params!$B$21,0.3),0.3)))</f>
        <v/>
      </c>
    </row>
    <row r="8210" ht="15" customHeight="1" s="1">
      <c r="A8210" s="9" t="n">
        <v>8207</v>
      </c>
      <c r="B8210" s="6" t="inlineStr">
        <is>
          <t>08/12</t>
        </is>
      </c>
      <c r="C8210" s="6" t="n">
        <v>22</v>
      </c>
      <c r="D8210" s="6" t="n">
        <v>0</v>
      </c>
      <c r="E8210" s="10">
        <f>IF(D8210=1, IF(OR(C8210&lt;10, C8210&gt;=15),1,0), IF(OR(C8210&lt;7, C8210&gt;=18),1,0))</f>
        <v/>
      </c>
      <c r="F8210" s="11" t="n">
        <v>1.647</v>
      </c>
      <c r="G8210" s="12">
        <f>0*8</f>
        <v/>
      </c>
      <c r="H8210" s="12">
        <f>F8210-G8210</f>
        <v/>
      </c>
      <c r="I8210" s="10">
        <f>IF(E8210=0,"Fora",IF(E8209=0,"Carg xar",IF(H8210&lt;0,IF(M8210&lt;0.9,"Carg FV","Stby"),IF(M8210&gt;P8210,"V2H",IF(M8210&lt;0.9,"Carg xar","Stby")))))</f>
        <v/>
      </c>
      <c r="J8210" s="12">
        <f>IF(OR(I8210="Carg FV",I8210="Carg xar"),MIN(IF(I8210="Carg FV",ABS(H8210),7.4),7.4,MAX(0,(0.9-M8210)*40)*0.95),0)</f>
        <v/>
      </c>
      <c r="K8210" s="12">
        <f>IF(I8210="V2H",MIN(MAX(0,H8210),7.4,MAX(0,(M8210-P8210)*40)*0.95),0)</f>
        <v/>
      </c>
      <c r="L8210" s="12">
        <f>IF(E8210=0,0,MAX(0,H8210-K8210))</f>
        <v/>
      </c>
      <c r="M8210" s="13">
        <f>M8209+J8209/40-IF(I8209="V2H",K8209/(0.95*40),0)-IF(E8210=0,IF(E8209=1,IF(D8210=1,30,40)*0.18/(2*40),0),0)-IF(E8210=1,IF(E8209=0,IF(D8210=1,30,40)*0.18/(2*40),0),0)</f>
        <v/>
      </c>
      <c r="N8210" s="14" t="n">
        <v>0.15</v>
      </c>
      <c r="O8210" s="15">
        <f>K8210*N8210</f>
        <v/>
      </c>
      <c r="P8210">
        <f>IF(E8210=0,0.3,IF(D8210=1,IF(C8210&gt;=Params!$B$13-3,IF(C8210&lt;Params!$B$13,Params!$B$20,0.3),0.3),IF(C8210&gt;=Params!$B$15-3,IF(C8210&lt;Params!$B$15,Params!$B$21,0.3),0.3)))</f>
        <v/>
      </c>
    </row>
    <row r="8211" ht="15" customHeight="1" s="1">
      <c r="A8211" s="9" t="n">
        <v>8208</v>
      </c>
      <c r="B8211" s="6" t="inlineStr">
        <is>
          <t>08/12</t>
        </is>
      </c>
      <c r="C8211" s="6" t="n">
        <v>23</v>
      </c>
      <c r="D8211" s="6" t="n">
        <v>0</v>
      </c>
      <c r="E8211" s="10">
        <f>IF(D8211=1, IF(OR(C8211&lt;10, C8211&gt;=15),1,0), IF(OR(C8211&lt;7, C8211&gt;=18),1,0))</f>
        <v/>
      </c>
      <c r="F8211" s="11" t="n">
        <v>1.559</v>
      </c>
      <c r="G8211" s="12">
        <f>0*8</f>
        <v/>
      </c>
      <c r="H8211" s="12">
        <f>F8211-G8211</f>
        <v/>
      </c>
      <c r="I8211" s="10">
        <f>IF(E8211=0,"Fora",IF(E8210=0,"Carg xar",IF(H8211&lt;0,IF(M8211&lt;0.9,"Carg FV","Stby"),IF(M8211&gt;P8211,"V2H",IF(M8211&lt;0.9,"Carg xar","Stby")))))</f>
        <v/>
      </c>
      <c r="J8211" s="12">
        <f>IF(OR(I8211="Carg FV",I8211="Carg xar"),MIN(IF(I8211="Carg FV",ABS(H8211),7.4),7.4,MAX(0,(0.9-M8211)*40)*0.95),0)</f>
        <v/>
      </c>
      <c r="K8211" s="12">
        <f>IF(I8211="V2H",MIN(MAX(0,H8211),7.4,MAX(0,(M8211-P8211)*40)*0.95),0)</f>
        <v/>
      </c>
      <c r="L8211" s="12">
        <f>IF(E8211=0,0,MAX(0,H8211-K8211))</f>
        <v/>
      </c>
      <c r="M8211" s="13">
        <f>M8210+J8210/40-IF(I8210="V2H",K8210/(0.95*40),0)-IF(E8211=0,IF(E8210=1,IF(D8211=1,30,40)*0.18/(2*40),0),0)-IF(E8211=1,IF(E8210=0,IF(D8211=1,30,40)*0.18/(2*40),0),0)</f>
        <v/>
      </c>
      <c r="N8211" s="14" t="n">
        <v>0.15</v>
      </c>
      <c r="O8211" s="15">
        <f>K8211*N8211</f>
        <v/>
      </c>
      <c r="P8211">
        <f>IF(E8211=0,0.3,IF(D8211=1,IF(C8211&gt;=Params!$B$13-3,IF(C8211&lt;Params!$B$13,Params!$B$20,0.3),0.3),IF(C8211&gt;=Params!$B$15-3,IF(C8211&lt;Params!$B$15,Params!$B$21,0.3),0.3)))</f>
        <v/>
      </c>
    </row>
    <row r="8212" ht="15" customHeight="1" s="1">
      <c r="A8212" s="9" t="n">
        <v>8209</v>
      </c>
      <c r="B8212" s="6" t="inlineStr">
        <is>
          <t>09/12</t>
        </is>
      </c>
      <c r="C8212" s="6" t="n">
        <v>0</v>
      </c>
      <c r="D8212" s="6" t="n">
        <v>0</v>
      </c>
      <c r="E8212" s="10">
        <f>IF(D8212=1, IF(OR(C8212&lt;10, C8212&gt;=15),1,0), IF(OR(C8212&lt;7, C8212&gt;=18),1,0))</f>
        <v/>
      </c>
      <c r="F8212" s="11" t="n">
        <v>1.339</v>
      </c>
      <c r="G8212" s="12">
        <f>0*8</f>
        <v/>
      </c>
      <c r="H8212" s="12">
        <f>F8212-G8212</f>
        <v/>
      </c>
      <c r="I8212" s="10">
        <f>IF(E8212=0,"Fora",IF(E8211=0,"Carg xar",IF(H8212&lt;0,IF(M8212&lt;0.9,"Carg FV","Stby"),IF(M8212&gt;P8212,"V2H",IF(M8212&lt;0.9,"Carg xar","Stby")))))</f>
        <v/>
      </c>
      <c r="J8212" s="12">
        <f>IF(OR(I8212="Carg FV",I8212="Carg xar"),MIN(IF(I8212="Carg FV",ABS(H8212),7.4),7.4,MAX(0,(0.9-M8212)*40)*0.95),0)</f>
        <v/>
      </c>
      <c r="K8212" s="12">
        <f>IF(I8212="V2H",MIN(MAX(0,H8212),7.4,MAX(0,(M8212-P8212)*40)*0.95),0)</f>
        <v/>
      </c>
      <c r="L8212" s="12">
        <f>IF(E8212=0,0,MAX(0,H8212-K8212))</f>
        <v/>
      </c>
      <c r="M8212" s="13">
        <f>M8211+J8211/40-IF(I8211="V2H",K8211/(0.95*40),0)-IF(E8212=0,IF(E8211=1,IF(D8212=1,30,40)*0.18/(2*40),0),0)-IF(E8212=1,IF(E8211=0,IF(D8212=1,30,40)*0.18/(2*40),0),0)</f>
        <v/>
      </c>
      <c r="N8212" s="14" t="n">
        <v>0.09</v>
      </c>
      <c r="O8212" s="15">
        <f>K8212*N8212</f>
        <v/>
      </c>
      <c r="P8212">
        <f>IF(E8212=0,0.3,IF(D8212=1,IF(C8212&gt;=Params!$B$13-3,IF(C8212&lt;Params!$B$13,Params!$B$20,0.3),0.3),IF(C8212&gt;=Params!$B$15-3,IF(C8212&lt;Params!$B$15,Params!$B$21,0.3),0.3)))</f>
        <v/>
      </c>
    </row>
    <row r="8213" ht="15" customHeight="1" s="1">
      <c r="A8213" s="9" t="n">
        <v>8210</v>
      </c>
      <c r="B8213" s="6" t="inlineStr">
        <is>
          <t>09/12</t>
        </is>
      </c>
      <c r="C8213" s="6" t="n">
        <v>1</v>
      </c>
      <c r="D8213" s="6" t="n">
        <v>0</v>
      </c>
      <c r="E8213" s="10">
        <f>IF(D8213=1, IF(OR(C8213&lt;10, C8213&gt;=15),1,0), IF(OR(C8213&lt;7, C8213&gt;=18),1,0))</f>
        <v/>
      </c>
      <c r="F8213" s="11" t="n">
        <v>1.686</v>
      </c>
      <c r="G8213" s="12">
        <f>0*8</f>
        <v/>
      </c>
      <c r="H8213" s="12">
        <f>F8213-G8213</f>
        <v/>
      </c>
      <c r="I8213" s="10">
        <f>IF(E8213=0,"Fora",IF(E8212=0,"Carg xar",IF(H8213&lt;0,IF(M8213&lt;0.9,"Carg FV","Stby"),IF(M8213&gt;P8213,"V2H",IF(M8213&lt;0.9,"Carg xar","Stby")))))</f>
        <v/>
      </c>
      <c r="J8213" s="12">
        <f>IF(OR(I8213="Carg FV",I8213="Carg xar"),MIN(IF(I8213="Carg FV",ABS(H8213),7.4),7.4,MAX(0,(0.9-M8213)*40)*0.95),0)</f>
        <v/>
      </c>
      <c r="K8213" s="12">
        <f>IF(I8213="V2H",MIN(MAX(0,H8213),7.4,MAX(0,(M8213-P8213)*40)*0.95),0)</f>
        <v/>
      </c>
      <c r="L8213" s="12">
        <f>IF(E8213=0,0,MAX(0,H8213-K8213))</f>
        <v/>
      </c>
      <c r="M8213" s="13">
        <f>M8212+J8212/40-IF(I8212="V2H",K8212/(0.95*40),0)-IF(E8213=0,IF(E8212=1,IF(D8213=1,30,40)*0.18/(2*40),0),0)-IF(E8213=1,IF(E8212=0,IF(D8213=1,30,40)*0.18/(2*40),0),0)</f>
        <v/>
      </c>
      <c r="N8213" s="14" t="n">
        <v>0.09</v>
      </c>
      <c r="O8213" s="15">
        <f>K8213*N8213</f>
        <v/>
      </c>
      <c r="P8213">
        <f>IF(E8213=0,0.3,IF(D8213=1,IF(C8213&gt;=Params!$B$13-3,IF(C8213&lt;Params!$B$13,Params!$B$20,0.3),0.3),IF(C8213&gt;=Params!$B$15-3,IF(C8213&lt;Params!$B$15,Params!$B$21,0.3),0.3)))</f>
        <v/>
      </c>
    </row>
    <row r="8214" ht="15" customHeight="1" s="1">
      <c r="A8214" s="9" t="n">
        <v>8211</v>
      </c>
      <c r="B8214" s="6" t="inlineStr">
        <is>
          <t>09/12</t>
        </is>
      </c>
      <c r="C8214" s="6" t="n">
        <v>2</v>
      </c>
      <c r="D8214" s="6" t="n">
        <v>0</v>
      </c>
      <c r="E8214" s="10">
        <f>IF(D8214=1, IF(OR(C8214&lt;10, C8214&gt;=15),1,0), IF(OR(C8214&lt;7, C8214&gt;=18),1,0))</f>
        <v/>
      </c>
      <c r="F8214" s="11" t="n">
        <v>1.604</v>
      </c>
      <c r="G8214" s="12">
        <f>0*8</f>
        <v/>
      </c>
      <c r="H8214" s="12">
        <f>F8214-G8214</f>
        <v/>
      </c>
      <c r="I8214" s="10">
        <f>IF(E8214=0,"Fora",IF(E8213=0,"Carg xar",IF(H8214&lt;0,IF(M8214&lt;0.9,"Carg FV","Stby"),IF(M8214&gt;P8214,"V2H",IF(M8214&lt;0.9,"Carg xar","Stby")))))</f>
        <v/>
      </c>
      <c r="J8214" s="12">
        <f>IF(OR(I8214="Carg FV",I8214="Carg xar"),MIN(IF(I8214="Carg FV",ABS(H8214),7.4),7.4,MAX(0,(0.9-M8214)*40)*0.95),0)</f>
        <v/>
      </c>
      <c r="K8214" s="12">
        <f>IF(I8214="V2H",MIN(MAX(0,H8214),7.4,MAX(0,(M8214-P8214)*40)*0.95),0)</f>
        <v/>
      </c>
      <c r="L8214" s="12">
        <f>IF(E8214=0,0,MAX(0,H8214-K8214))</f>
        <v/>
      </c>
      <c r="M8214" s="13">
        <f>M8213+J8213/40-IF(I8213="V2H",K8213/(0.95*40),0)-IF(E8214=0,IF(E8213=1,IF(D8214=1,30,40)*0.18/(2*40),0),0)-IF(E8214=1,IF(E8213=0,IF(D8214=1,30,40)*0.18/(2*40),0),0)</f>
        <v/>
      </c>
      <c r="N8214" s="14" t="n">
        <v>0.09</v>
      </c>
      <c r="O8214" s="15">
        <f>K8214*N8214</f>
        <v/>
      </c>
      <c r="P8214">
        <f>IF(E8214=0,0.3,IF(D8214=1,IF(C8214&gt;=Params!$B$13-3,IF(C8214&lt;Params!$B$13,Params!$B$20,0.3),0.3),IF(C8214&gt;=Params!$B$15-3,IF(C8214&lt;Params!$B$15,Params!$B$21,0.3),0.3)))</f>
        <v/>
      </c>
    </row>
    <row r="8215" ht="15" customHeight="1" s="1">
      <c r="A8215" s="9" t="n">
        <v>8212</v>
      </c>
      <c r="B8215" s="6" t="inlineStr">
        <is>
          <t>09/12</t>
        </is>
      </c>
      <c r="C8215" s="6" t="n">
        <v>3</v>
      </c>
      <c r="D8215" s="6" t="n">
        <v>0</v>
      </c>
      <c r="E8215" s="10">
        <f>IF(D8215=1, IF(OR(C8215&lt;10, C8215&gt;=15),1,0), IF(OR(C8215&lt;7, C8215&gt;=18),1,0))</f>
        <v/>
      </c>
      <c r="F8215" s="11" t="n">
        <v>1.666</v>
      </c>
      <c r="G8215" s="12">
        <f>0*8</f>
        <v/>
      </c>
      <c r="H8215" s="12">
        <f>F8215-G8215</f>
        <v/>
      </c>
      <c r="I8215" s="10">
        <f>IF(E8215=0,"Fora",IF(E8214=0,"Carg xar",IF(H8215&lt;0,IF(M8215&lt;0.9,"Carg FV","Stby"),IF(M8215&gt;P8215,"V2H",IF(M8215&lt;0.9,"Carg xar","Stby")))))</f>
        <v/>
      </c>
      <c r="J8215" s="12">
        <f>IF(OR(I8215="Carg FV",I8215="Carg xar"),MIN(IF(I8215="Carg FV",ABS(H8215),7.4),7.4,MAX(0,(0.9-M8215)*40)*0.95),0)</f>
        <v/>
      </c>
      <c r="K8215" s="12">
        <f>IF(I8215="V2H",MIN(MAX(0,H8215),7.4,MAX(0,(M8215-P8215)*40)*0.95),0)</f>
        <v/>
      </c>
      <c r="L8215" s="12">
        <f>IF(E8215=0,0,MAX(0,H8215-K8215))</f>
        <v/>
      </c>
      <c r="M8215" s="13">
        <f>M8214+J8214/40-IF(I8214="V2H",K8214/(0.95*40),0)-IF(E8215=0,IF(E8214=1,IF(D8215=1,30,40)*0.18/(2*40),0),0)-IF(E8215=1,IF(E8214=0,IF(D8215=1,30,40)*0.18/(2*40),0),0)</f>
        <v/>
      </c>
      <c r="N8215" s="14" t="n">
        <v>0.09</v>
      </c>
      <c r="O8215" s="15">
        <f>K8215*N8215</f>
        <v/>
      </c>
      <c r="P8215">
        <f>IF(E8215=0,0.3,IF(D8215=1,IF(C8215&gt;=Params!$B$13-3,IF(C8215&lt;Params!$B$13,Params!$B$20,0.3),0.3),IF(C8215&gt;=Params!$B$15-3,IF(C8215&lt;Params!$B$15,Params!$B$21,0.3),0.3)))</f>
        <v/>
      </c>
    </row>
    <row r="8216" ht="15" customHeight="1" s="1">
      <c r="A8216" s="9" t="n">
        <v>8213</v>
      </c>
      <c r="B8216" s="6" t="inlineStr">
        <is>
          <t>09/12</t>
        </is>
      </c>
      <c r="C8216" s="6" t="n">
        <v>4</v>
      </c>
      <c r="D8216" s="6" t="n">
        <v>0</v>
      </c>
      <c r="E8216" s="10">
        <f>IF(D8216=1, IF(OR(C8216&lt;10, C8216&gt;=15),1,0), IF(OR(C8216&lt;7, C8216&gt;=18),1,0))</f>
        <v/>
      </c>
      <c r="F8216" s="11" t="n">
        <v>1.526</v>
      </c>
      <c r="G8216" s="12">
        <f>0*8</f>
        <v/>
      </c>
      <c r="H8216" s="12">
        <f>F8216-G8216</f>
        <v/>
      </c>
      <c r="I8216" s="10">
        <f>IF(E8216=0,"Fora",IF(E8215=0,"Carg xar",IF(H8216&lt;0,IF(M8216&lt;0.9,"Carg FV","Stby"),IF(M8216&gt;P8216,"V2H",IF(M8216&lt;0.9,"Carg xar","Stby")))))</f>
        <v/>
      </c>
      <c r="J8216" s="12">
        <f>IF(OR(I8216="Carg FV",I8216="Carg xar"),MIN(IF(I8216="Carg FV",ABS(H8216),7.4),7.4,MAX(0,(0.9-M8216)*40)*0.95),0)</f>
        <v/>
      </c>
      <c r="K8216" s="12">
        <f>IF(I8216="V2H",MIN(MAX(0,H8216),7.4,MAX(0,(M8216-P8216)*40)*0.95),0)</f>
        <v/>
      </c>
      <c r="L8216" s="12">
        <f>IF(E8216=0,0,MAX(0,H8216-K8216))</f>
        <v/>
      </c>
      <c r="M8216" s="13">
        <f>M8215+J8215/40-IF(I8215="V2H",K8215/(0.95*40),0)-IF(E8216=0,IF(E8215=1,IF(D8216=1,30,40)*0.18/(2*40),0),0)-IF(E8216=1,IF(E8215=0,IF(D8216=1,30,40)*0.18/(2*40),0),0)</f>
        <v/>
      </c>
      <c r="N8216" s="14" t="n">
        <v>0.09</v>
      </c>
      <c r="O8216" s="15">
        <f>K8216*N8216</f>
        <v/>
      </c>
      <c r="P8216">
        <f>IF(E8216=0,0.3,IF(D8216=1,IF(C8216&gt;=Params!$B$13-3,IF(C8216&lt;Params!$B$13,Params!$B$20,0.3),0.3),IF(C8216&gt;=Params!$B$15-3,IF(C8216&lt;Params!$B$15,Params!$B$21,0.3),0.3)))</f>
        <v/>
      </c>
    </row>
    <row r="8217" ht="15" customHeight="1" s="1">
      <c r="A8217" s="9" t="n">
        <v>8214</v>
      </c>
      <c r="B8217" s="6" t="inlineStr">
        <is>
          <t>09/12</t>
        </is>
      </c>
      <c r="C8217" s="6" t="n">
        <v>5</v>
      </c>
      <c r="D8217" s="6" t="n">
        <v>0</v>
      </c>
      <c r="E8217" s="10">
        <f>IF(D8217=1, IF(OR(C8217&lt;10, C8217&gt;=15),1,0), IF(OR(C8217&lt;7, C8217&gt;=18),1,0))</f>
        <v/>
      </c>
      <c r="F8217" s="11" t="n">
        <v>3.017</v>
      </c>
      <c r="G8217" s="12">
        <f>0*8</f>
        <v/>
      </c>
      <c r="H8217" s="12">
        <f>F8217-G8217</f>
        <v/>
      </c>
      <c r="I8217" s="10">
        <f>IF(E8217=0,"Fora",IF(E8216=0,"Carg xar",IF(H8217&lt;0,IF(M8217&lt;0.9,"Carg FV","Stby"),IF(M8217&gt;P8217,"V2H",IF(M8217&lt;0.9,"Carg xar","Stby")))))</f>
        <v/>
      </c>
      <c r="J8217" s="12">
        <f>IF(OR(I8217="Carg FV",I8217="Carg xar"),MIN(IF(I8217="Carg FV",ABS(H8217),7.4),7.4,MAX(0,(0.9-M8217)*40)*0.95),0)</f>
        <v/>
      </c>
      <c r="K8217" s="12">
        <f>IF(I8217="V2H",MIN(MAX(0,H8217),7.4,MAX(0,(M8217-P8217)*40)*0.95),0)</f>
        <v/>
      </c>
      <c r="L8217" s="12">
        <f>IF(E8217=0,0,MAX(0,H8217-K8217))</f>
        <v/>
      </c>
      <c r="M8217" s="13">
        <f>M8216+J8216/40-IF(I8216="V2H",K8216/(0.95*40),0)-IF(E8217=0,IF(E8216=1,IF(D8217=1,30,40)*0.18/(2*40),0),0)-IF(E8217=1,IF(E8216=0,IF(D8217=1,30,40)*0.18/(2*40),0),0)</f>
        <v/>
      </c>
      <c r="N8217" s="14" t="n">
        <v>0.09</v>
      </c>
      <c r="O8217" s="15">
        <f>K8217*N8217</f>
        <v/>
      </c>
      <c r="P8217">
        <f>IF(E8217=0,0.3,IF(D8217=1,IF(C8217&gt;=Params!$B$13-3,IF(C8217&lt;Params!$B$13,Params!$B$20,0.3),0.3),IF(C8217&gt;=Params!$B$15-3,IF(C8217&lt;Params!$B$15,Params!$B$21,0.3),0.3)))</f>
        <v/>
      </c>
    </row>
    <row r="8218" ht="15" customHeight="1" s="1">
      <c r="A8218" s="9" t="n">
        <v>8215</v>
      </c>
      <c r="B8218" s="6" t="inlineStr">
        <is>
          <t>09/12</t>
        </is>
      </c>
      <c r="C8218" s="6" t="n">
        <v>6</v>
      </c>
      <c r="D8218" s="6" t="n">
        <v>0</v>
      </c>
      <c r="E8218" s="10">
        <f>IF(D8218=1, IF(OR(C8218&lt;10, C8218&gt;=15),1,0), IF(OR(C8218&lt;7, C8218&gt;=18),1,0))</f>
        <v/>
      </c>
      <c r="F8218" s="11" t="n">
        <v>3.308</v>
      </c>
      <c r="G8218" s="12">
        <f>0*8</f>
        <v/>
      </c>
      <c r="H8218" s="12">
        <f>F8218-G8218</f>
        <v/>
      </c>
      <c r="I8218" s="10">
        <f>IF(E8218=0,"Fora",IF(E8217=0,"Carg xar",IF(H8218&lt;0,IF(M8218&lt;0.9,"Carg FV","Stby"),IF(M8218&gt;P8218,"V2H",IF(M8218&lt;0.9,"Carg xar","Stby")))))</f>
        <v/>
      </c>
      <c r="J8218" s="12">
        <f>IF(OR(I8218="Carg FV",I8218="Carg xar"),MIN(IF(I8218="Carg FV",ABS(H8218),7.4),7.4,MAX(0,(0.9-M8218)*40)*0.95),0)</f>
        <v/>
      </c>
      <c r="K8218" s="12">
        <f>IF(I8218="V2H",MIN(MAX(0,H8218),7.4,MAX(0,(M8218-P8218)*40)*0.95),0)</f>
        <v/>
      </c>
      <c r="L8218" s="12">
        <f>IF(E8218=0,0,MAX(0,H8218-K8218))</f>
        <v/>
      </c>
      <c r="M8218" s="13">
        <f>M8217+J8217/40-IF(I8217="V2H",K8217/(0.95*40),0)-IF(E8218=0,IF(E8217=1,IF(D8218=1,30,40)*0.18/(2*40),0),0)-IF(E8218=1,IF(E8217=0,IF(D8218=1,30,40)*0.18/(2*40),0),0)</f>
        <v/>
      </c>
      <c r="N8218" s="14" t="n">
        <v>0.09</v>
      </c>
      <c r="O8218" s="15">
        <f>K8218*N8218</f>
        <v/>
      </c>
      <c r="P8218">
        <f>IF(E8218=0,0.3,IF(D8218=1,IF(C8218&gt;=Params!$B$13-3,IF(C8218&lt;Params!$B$13,Params!$B$20,0.3),0.3),IF(C8218&gt;=Params!$B$15-3,IF(C8218&lt;Params!$B$15,Params!$B$21,0.3),0.3)))</f>
        <v/>
      </c>
    </row>
    <row r="8219" ht="15" customHeight="1" s="1">
      <c r="A8219" s="9" t="n">
        <v>8216</v>
      </c>
      <c r="B8219" s="6" t="inlineStr">
        <is>
          <t>09/12</t>
        </is>
      </c>
      <c r="C8219" s="6" t="n">
        <v>7</v>
      </c>
      <c r="D8219" s="6" t="n">
        <v>0</v>
      </c>
      <c r="E8219" s="10">
        <f>IF(D8219=1, IF(OR(C8219&lt;10, C8219&gt;=15),1,0), IF(OR(C8219&lt;7, C8219&gt;=18),1,0))</f>
        <v/>
      </c>
      <c r="F8219" s="11" t="n">
        <v>3.555</v>
      </c>
      <c r="G8219" s="12">
        <f>0*8</f>
        <v/>
      </c>
      <c r="H8219" s="12">
        <f>F8219-G8219</f>
        <v/>
      </c>
      <c r="I8219" s="10">
        <f>IF(E8219=0,"Fora",IF(E8218=0,"Carg xar",IF(H8219&lt;0,IF(M8219&lt;0.9,"Carg FV","Stby"),IF(M8219&gt;P8219,"V2H",IF(M8219&lt;0.9,"Carg xar","Stby")))))</f>
        <v/>
      </c>
      <c r="J8219" s="12">
        <f>IF(OR(I8219="Carg FV",I8219="Carg xar"),MIN(IF(I8219="Carg FV",ABS(H8219),7.4),7.4,MAX(0,(0.9-M8219)*40)*0.95),0)</f>
        <v/>
      </c>
      <c r="K8219" s="12">
        <f>IF(I8219="V2H",MIN(MAX(0,H8219),7.4,MAX(0,(M8219-P8219)*40)*0.95),0)</f>
        <v/>
      </c>
      <c r="L8219" s="12">
        <f>IF(E8219=0,0,MAX(0,H8219-K8219))</f>
        <v/>
      </c>
      <c r="M8219" s="13">
        <f>M8218+J8218/40-IF(I8218="V2H",K8218/(0.95*40),0)-IF(E8219=0,IF(E8218=1,IF(D8219=1,30,40)*0.18/(2*40),0),0)-IF(E8219=1,IF(E8218=0,IF(D8219=1,30,40)*0.18/(2*40),0),0)</f>
        <v/>
      </c>
      <c r="N8219" s="14" t="n">
        <v>0.09</v>
      </c>
      <c r="O8219" s="15">
        <f>K8219*N8219</f>
        <v/>
      </c>
      <c r="P8219">
        <f>IF(E8219=0,0.3,IF(D8219=1,IF(C8219&gt;=Params!$B$13-3,IF(C8219&lt;Params!$B$13,Params!$B$20,0.3),0.3),IF(C8219&gt;=Params!$B$15-3,IF(C8219&lt;Params!$B$15,Params!$B$21,0.3),0.3)))</f>
        <v/>
      </c>
    </row>
    <row r="8220" ht="15" customHeight="1" s="1">
      <c r="A8220" s="9" t="n">
        <v>8217</v>
      </c>
      <c r="B8220" s="6" t="inlineStr">
        <is>
          <t>09/12</t>
        </is>
      </c>
      <c r="C8220" s="6" t="n">
        <v>8</v>
      </c>
      <c r="D8220" s="6" t="n">
        <v>0</v>
      </c>
      <c r="E8220" s="10">
        <f>IF(D8220=1, IF(OR(C8220&lt;10, C8220&gt;=15),1,0), IF(OR(C8220&lt;7, C8220&gt;=18),1,0))</f>
        <v/>
      </c>
      <c r="F8220" s="11" t="n">
        <v>3.135</v>
      </c>
      <c r="G8220" s="12">
        <f>0.04*8</f>
        <v/>
      </c>
      <c r="H8220" s="12">
        <f>F8220-G8220</f>
        <v/>
      </c>
      <c r="I8220" s="10">
        <f>IF(E8220=0,"Fora",IF(E8219=0,"Carg xar",IF(H8220&lt;0,IF(M8220&lt;0.9,"Carg FV","Stby"),IF(M8220&gt;P8220,"V2H",IF(M8220&lt;0.9,"Carg xar","Stby")))))</f>
        <v/>
      </c>
      <c r="J8220" s="12">
        <f>IF(OR(I8220="Carg FV",I8220="Carg xar"),MIN(IF(I8220="Carg FV",ABS(H8220),7.4),7.4,MAX(0,(0.9-M8220)*40)*0.95),0)</f>
        <v/>
      </c>
      <c r="K8220" s="12">
        <f>IF(I8220="V2H",MIN(MAX(0,H8220),7.4,MAX(0,(M8220-P8220)*40)*0.95),0)</f>
        <v/>
      </c>
      <c r="L8220" s="12">
        <f>IF(E8220=0,0,MAX(0,H8220-K8220))</f>
        <v/>
      </c>
      <c r="M8220" s="13">
        <f>M8219+J8219/40-IF(I8219="V2H",K8219/(0.95*40),0)-IF(E8220=0,IF(E8219=1,IF(D8220=1,30,40)*0.18/(2*40),0),0)-IF(E8220=1,IF(E8219=0,IF(D8220=1,30,40)*0.18/(2*40),0),0)</f>
        <v/>
      </c>
      <c r="N8220" s="14" t="n">
        <v>0.15</v>
      </c>
      <c r="O8220" s="15">
        <f>K8220*N8220</f>
        <v/>
      </c>
      <c r="P8220">
        <f>IF(E8220=0,0.3,IF(D8220=1,IF(C8220&gt;=Params!$B$13-3,IF(C8220&lt;Params!$B$13,Params!$B$20,0.3),0.3),IF(C8220&gt;=Params!$B$15-3,IF(C8220&lt;Params!$B$15,Params!$B$21,0.3),0.3)))</f>
        <v/>
      </c>
    </row>
    <row r="8221" ht="15" customHeight="1" s="1">
      <c r="A8221" s="9" t="n">
        <v>8218</v>
      </c>
      <c r="B8221" s="6" t="inlineStr">
        <is>
          <t>09/12</t>
        </is>
      </c>
      <c r="C8221" s="6" t="n">
        <v>9</v>
      </c>
      <c r="D8221" s="6" t="n">
        <v>0</v>
      </c>
      <c r="E8221" s="10">
        <f>IF(D8221=1, IF(OR(C8221&lt;10, C8221&gt;=15),1,0), IF(OR(C8221&lt;7, C8221&gt;=18),1,0))</f>
        <v/>
      </c>
      <c r="F8221" s="11" t="n">
        <v>0.874</v>
      </c>
      <c r="G8221" s="12">
        <f>0.15*8</f>
        <v/>
      </c>
      <c r="H8221" s="12">
        <f>F8221-G8221</f>
        <v/>
      </c>
      <c r="I8221" s="10">
        <f>IF(E8221=0,"Fora",IF(E8220=0,"Carg xar",IF(H8221&lt;0,IF(M8221&lt;0.9,"Carg FV","Stby"),IF(M8221&gt;P8221,"V2H",IF(M8221&lt;0.9,"Carg xar","Stby")))))</f>
        <v/>
      </c>
      <c r="J8221" s="12">
        <f>IF(OR(I8221="Carg FV",I8221="Carg xar"),MIN(IF(I8221="Carg FV",ABS(H8221),7.4),7.4,MAX(0,(0.9-M8221)*40)*0.95),0)</f>
        <v/>
      </c>
      <c r="K8221" s="12">
        <f>IF(I8221="V2H",MIN(MAX(0,H8221),7.4,MAX(0,(M8221-P8221)*40)*0.95),0)</f>
        <v/>
      </c>
      <c r="L8221" s="12">
        <f>IF(E8221=0,0,MAX(0,H8221-K8221))</f>
        <v/>
      </c>
      <c r="M8221" s="13">
        <f>M8220+J8220/40-IF(I8220="V2H",K8220/(0.95*40),0)-IF(E8221=0,IF(E8220=1,IF(D8221=1,30,40)*0.18/(2*40),0),0)-IF(E8221=1,IF(E8220=0,IF(D8221=1,30,40)*0.18/(2*40),0),0)</f>
        <v/>
      </c>
      <c r="N8221" s="14" t="n">
        <v>0.15</v>
      </c>
      <c r="O8221" s="15">
        <f>K8221*N8221</f>
        <v/>
      </c>
      <c r="P8221">
        <f>IF(E8221=0,0.3,IF(D8221=1,IF(C8221&gt;=Params!$B$13-3,IF(C8221&lt;Params!$B$13,Params!$B$20,0.3),0.3),IF(C8221&gt;=Params!$B$15-3,IF(C8221&lt;Params!$B$15,Params!$B$21,0.3),0.3)))</f>
        <v/>
      </c>
    </row>
    <row r="8222" ht="15" customHeight="1" s="1">
      <c r="A8222" s="9" t="n">
        <v>8219</v>
      </c>
      <c r="B8222" s="6" t="inlineStr">
        <is>
          <t>09/12</t>
        </is>
      </c>
      <c r="C8222" s="6" t="n">
        <v>10</v>
      </c>
      <c r="D8222" s="6" t="n">
        <v>0</v>
      </c>
      <c r="E8222" s="10">
        <f>IF(D8222=1, IF(OR(C8222&lt;10, C8222&gt;=15),1,0), IF(OR(C8222&lt;7, C8222&gt;=18),1,0))</f>
        <v/>
      </c>
      <c r="F8222" s="11" t="n">
        <v>0</v>
      </c>
      <c r="G8222" s="12">
        <f>0.32*8</f>
        <v/>
      </c>
      <c r="H8222" s="12">
        <f>F8222-G8222</f>
        <v/>
      </c>
      <c r="I8222" s="10">
        <f>IF(E8222=0,"Fora",IF(E8221=0,"Carg xar",IF(H8222&lt;0,IF(M8222&lt;0.9,"Carg FV","Stby"),IF(M8222&gt;P8222,"V2H",IF(M8222&lt;0.9,"Carg xar","Stby")))))</f>
        <v/>
      </c>
      <c r="J8222" s="12">
        <f>IF(OR(I8222="Carg FV",I8222="Carg xar"),MIN(IF(I8222="Carg FV",ABS(H8222),7.4),7.4,MAX(0,(0.9-M8222)*40)*0.95),0)</f>
        <v/>
      </c>
      <c r="K8222" s="12">
        <f>IF(I8222="V2H",MIN(MAX(0,H8222),7.4,MAX(0,(M8222-P8222)*40)*0.95),0)</f>
        <v/>
      </c>
      <c r="L8222" s="12">
        <f>IF(E8222=0,0,MAX(0,H8222-K8222))</f>
        <v/>
      </c>
      <c r="M8222" s="13">
        <f>M8221+J8221/40-IF(I8221="V2H",K8221/(0.95*40),0)-IF(E8222=0,IF(E8221=1,IF(D8222=1,30,40)*0.18/(2*40),0),0)-IF(E8222=1,IF(E8221=0,IF(D8222=1,30,40)*0.18/(2*40),0),0)</f>
        <v/>
      </c>
      <c r="N8222" s="14" t="n">
        <v>0.2</v>
      </c>
      <c r="O8222" s="15">
        <f>K8222*N8222</f>
        <v/>
      </c>
      <c r="P8222">
        <f>IF(E8222=0,0.3,IF(D8222=1,IF(C8222&gt;=Params!$B$13-3,IF(C8222&lt;Params!$B$13,Params!$B$20,0.3),0.3),IF(C8222&gt;=Params!$B$15-3,IF(C8222&lt;Params!$B$15,Params!$B$21,0.3),0.3)))</f>
        <v/>
      </c>
    </row>
    <row r="8223" ht="15" customHeight="1" s="1">
      <c r="A8223" s="9" t="n">
        <v>8220</v>
      </c>
      <c r="B8223" s="6" t="inlineStr">
        <is>
          <t>09/12</t>
        </is>
      </c>
      <c r="C8223" s="6" t="n">
        <v>11</v>
      </c>
      <c r="D8223" s="6" t="n">
        <v>0</v>
      </c>
      <c r="E8223" s="10">
        <f>IF(D8223=1, IF(OR(C8223&lt;10, C8223&gt;=15),1,0), IF(OR(C8223&lt;7, C8223&gt;=18),1,0))</f>
        <v/>
      </c>
      <c r="F8223" s="11" t="n">
        <v>0</v>
      </c>
      <c r="G8223" s="12">
        <f>0.45*8</f>
        <v/>
      </c>
      <c r="H8223" s="12">
        <f>F8223-G8223</f>
        <v/>
      </c>
      <c r="I8223" s="10">
        <f>IF(E8223=0,"Fora",IF(E8222=0,"Carg xar",IF(H8223&lt;0,IF(M8223&lt;0.9,"Carg FV","Stby"),IF(M8223&gt;P8223,"V2H",IF(M8223&lt;0.9,"Carg xar","Stby")))))</f>
        <v/>
      </c>
      <c r="J8223" s="12">
        <f>IF(OR(I8223="Carg FV",I8223="Carg xar"),MIN(IF(I8223="Carg FV",ABS(H8223),7.4),7.4,MAX(0,(0.9-M8223)*40)*0.95),0)</f>
        <v/>
      </c>
      <c r="K8223" s="12">
        <f>IF(I8223="V2H",MIN(MAX(0,H8223),7.4,MAX(0,(M8223-P8223)*40)*0.95),0)</f>
        <v/>
      </c>
      <c r="L8223" s="12">
        <f>IF(E8223=0,0,MAX(0,H8223-K8223))</f>
        <v/>
      </c>
      <c r="M8223" s="13">
        <f>M8222+J8222/40-IF(I8222="V2H",K8222/(0.95*40),0)-IF(E8223=0,IF(E8222=1,IF(D8223=1,30,40)*0.18/(2*40),0),0)-IF(E8223=1,IF(E8222=0,IF(D8223=1,30,40)*0.18/(2*40),0),0)</f>
        <v/>
      </c>
      <c r="N8223" s="14" t="n">
        <v>0.2</v>
      </c>
      <c r="O8223" s="15">
        <f>K8223*N8223</f>
        <v/>
      </c>
      <c r="P8223">
        <f>IF(E8223=0,0.3,IF(D8223=1,IF(C8223&gt;=Params!$B$13-3,IF(C8223&lt;Params!$B$13,Params!$B$20,0.3),0.3),IF(C8223&gt;=Params!$B$15-3,IF(C8223&lt;Params!$B$15,Params!$B$21,0.3),0.3)))</f>
        <v/>
      </c>
    </row>
    <row r="8224" ht="15" customHeight="1" s="1">
      <c r="A8224" s="9" t="n">
        <v>8221</v>
      </c>
      <c r="B8224" s="6" t="inlineStr">
        <is>
          <t>09/12</t>
        </is>
      </c>
      <c r="C8224" s="6" t="n">
        <v>12</v>
      </c>
      <c r="D8224" s="6" t="n">
        <v>0</v>
      </c>
      <c r="E8224" s="10">
        <f>IF(D8224=1, IF(OR(C8224&lt;10, C8224&gt;=15),1,0), IF(OR(C8224&lt;7, C8224&gt;=18),1,0))</f>
        <v/>
      </c>
      <c r="F8224" s="11" t="n">
        <v>0</v>
      </c>
      <c r="G8224" s="12">
        <f>0.52*8</f>
        <v/>
      </c>
      <c r="H8224" s="12">
        <f>F8224-G8224</f>
        <v/>
      </c>
      <c r="I8224" s="10">
        <f>IF(E8224=0,"Fora",IF(E8223=0,"Carg xar",IF(H8224&lt;0,IF(M8224&lt;0.9,"Carg FV","Stby"),IF(M8224&gt;P8224,"V2H",IF(M8224&lt;0.9,"Carg xar","Stby")))))</f>
        <v/>
      </c>
      <c r="J8224" s="12">
        <f>IF(OR(I8224="Carg FV",I8224="Carg xar"),MIN(IF(I8224="Carg FV",ABS(H8224),7.4),7.4,MAX(0,(0.9-M8224)*40)*0.95),0)</f>
        <v/>
      </c>
      <c r="K8224" s="12">
        <f>IF(I8224="V2H",MIN(MAX(0,H8224),7.4,MAX(0,(M8224-P8224)*40)*0.95),0)</f>
        <v/>
      </c>
      <c r="L8224" s="12">
        <f>IF(E8224=0,0,MAX(0,H8224-K8224))</f>
        <v/>
      </c>
      <c r="M8224" s="13">
        <f>M8223+J8223/40-IF(I8223="V2H",K8223/(0.95*40),0)-IF(E8224=0,IF(E8223=1,IF(D8224=1,30,40)*0.18/(2*40),0),0)-IF(E8224=1,IF(E8223=0,IF(D8224=1,30,40)*0.18/(2*40),0),0)</f>
        <v/>
      </c>
      <c r="N8224" s="14" t="n">
        <v>0.2</v>
      </c>
      <c r="O8224" s="15">
        <f>K8224*N8224</f>
        <v/>
      </c>
      <c r="P8224">
        <f>IF(E8224=0,0.3,IF(D8224=1,IF(C8224&gt;=Params!$B$13-3,IF(C8224&lt;Params!$B$13,Params!$B$20,0.3),0.3),IF(C8224&gt;=Params!$B$15-3,IF(C8224&lt;Params!$B$15,Params!$B$21,0.3),0.3)))</f>
        <v/>
      </c>
    </row>
    <row r="8225" ht="15" customHeight="1" s="1">
      <c r="A8225" s="9" t="n">
        <v>8222</v>
      </c>
      <c r="B8225" s="6" t="inlineStr">
        <is>
          <t>09/12</t>
        </is>
      </c>
      <c r="C8225" s="6" t="n">
        <v>13</v>
      </c>
      <c r="D8225" s="6" t="n">
        <v>0</v>
      </c>
      <c r="E8225" s="10">
        <f>IF(D8225=1, IF(OR(C8225&lt;10, C8225&gt;=15),1,0), IF(OR(C8225&lt;7, C8225&gt;=18),1,0))</f>
        <v/>
      </c>
      <c r="F8225" s="11" t="n">
        <v>0</v>
      </c>
      <c r="G8225" s="12">
        <f>0.48*8</f>
        <v/>
      </c>
      <c r="H8225" s="12">
        <f>F8225-G8225</f>
        <v/>
      </c>
      <c r="I8225" s="10">
        <f>IF(E8225=0,"Fora",IF(E8224=0,"Carg xar",IF(H8225&lt;0,IF(M8225&lt;0.9,"Carg FV","Stby"),IF(M8225&gt;P8225,"V2H",IF(M8225&lt;0.9,"Carg xar","Stby")))))</f>
        <v/>
      </c>
      <c r="J8225" s="12">
        <f>IF(OR(I8225="Carg FV",I8225="Carg xar"),MIN(IF(I8225="Carg FV",ABS(H8225),7.4),7.4,MAX(0,(0.9-M8225)*40)*0.95),0)</f>
        <v/>
      </c>
      <c r="K8225" s="12">
        <f>IF(I8225="V2H",MIN(MAX(0,H8225),7.4,MAX(0,(M8225-P8225)*40)*0.95),0)</f>
        <v/>
      </c>
      <c r="L8225" s="12">
        <f>IF(E8225=0,0,MAX(0,H8225-K8225))</f>
        <v/>
      </c>
      <c r="M8225" s="13">
        <f>M8224+J8224/40-IF(I8224="V2H",K8224/(0.95*40),0)-IF(E8225=0,IF(E8224=1,IF(D8225=1,30,40)*0.18/(2*40),0),0)-IF(E8225=1,IF(E8224=0,IF(D8225=1,30,40)*0.18/(2*40),0),0)</f>
        <v/>
      </c>
      <c r="N8225" s="14" t="n">
        <v>0.2</v>
      </c>
      <c r="O8225" s="15">
        <f>K8225*N8225</f>
        <v/>
      </c>
      <c r="P8225">
        <f>IF(E8225=0,0.3,IF(D8225=1,IF(C8225&gt;=Params!$B$13-3,IF(C8225&lt;Params!$B$13,Params!$B$20,0.3),0.3),IF(C8225&gt;=Params!$B$15-3,IF(C8225&lt;Params!$B$15,Params!$B$21,0.3),0.3)))</f>
        <v/>
      </c>
    </row>
    <row r="8226" ht="15" customHeight="1" s="1">
      <c r="A8226" s="9" t="n">
        <v>8223</v>
      </c>
      <c r="B8226" s="6" t="inlineStr">
        <is>
          <t>09/12</t>
        </is>
      </c>
      <c r="C8226" s="6" t="n">
        <v>14</v>
      </c>
      <c r="D8226" s="6" t="n">
        <v>0</v>
      </c>
      <c r="E8226" s="10">
        <f>IF(D8226=1, IF(OR(C8226&lt;10, C8226&gt;=15),1,0), IF(OR(C8226&lt;7, C8226&gt;=18),1,0))</f>
        <v/>
      </c>
      <c r="F8226" s="11" t="n">
        <v>0</v>
      </c>
      <c r="G8226" s="12">
        <f>0.35*8</f>
        <v/>
      </c>
      <c r="H8226" s="12">
        <f>F8226-G8226</f>
        <v/>
      </c>
      <c r="I8226" s="10">
        <f>IF(E8226=0,"Fora",IF(E8225=0,"Carg xar",IF(H8226&lt;0,IF(M8226&lt;0.9,"Carg FV","Stby"),IF(M8226&gt;P8226,"V2H",IF(M8226&lt;0.9,"Carg xar","Stby")))))</f>
        <v/>
      </c>
      <c r="J8226" s="12">
        <f>IF(OR(I8226="Carg FV",I8226="Carg xar"),MIN(IF(I8226="Carg FV",ABS(H8226),7.4),7.4,MAX(0,(0.9-M8226)*40)*0.95),0)</f>
        <v/>
      </c>
      <c r="K8226" s="12">
        <f>IF(I8226="V2H",MIN(MAX(0,H8226),7.4,MAX(0,(M8226-P8226)*40)*0.95),0)</f>
        <v/>
      </c>
      <c r="L8226" s="12">
        <f>IF(E8226=0,0,MAX(0,H8226-K8226))</f>
        <v/>
      </c>
      <c r="M8226" s="13">
        <f>M8225+J8225/40-IF(I8225="V2H",K8225/(0.95*40),0)-IF(E8226=0,IF(E8225=1,IF(D8226=1,30,40)*0.18/(2*40),0),0)-IF(E8226=1,IF(E8225=0,IF(D8226=1,30,40)*0.18/(2*40),0),0)</f>
        <v/>
      </c>
      <c r="N8226" s="14" t="n">
        <v>0.15</v>
      </c>
      <c r="O8226" s="15">
        <f>K8226*N8226</f>
        <v/>
      </c>
      <c r="P8226">
        <f>IF(E8226=0,0.3,IF(D8226=1,IF(C8226&gt;=Params!$B$13-3,IF(C8226&lt;Params!$B$13,Params!$B$20,0.3),0.3),IF(C8226&gt;=Params!$B$15-3,IF(C8226&lt;Params!$B$15,Params!$B$21,0.3),0.3)))</f>
        <v/>
      </c>
    </row>
    <row r="8227" ht="15" customHeight="1" s="1">
      <c r="A8227" s="9" t="n">
        <v>8224</v>
      </c>
      <c r="B8227" s="6" t="inlineStr">
        <is>
          <t>09/12</t>
        </is>
      </c>
      <c r="C8227" s="6" t="n">
        <v>15</v>
      </c>
      <c r="D8227" s="6" t="n">
        <v>0</v>
      </c>
      <c r="E8227" s="10">
        <f>IF(D8227=1, IF(OR(C8227&lt;10, C8227&gt;=15),1,0), IF(OR(C8227&lt;7, C8227&gt;=18),1,0))</f>
        <v/>
      </c>
      <c r="F8227" s="11" t="n">
        <v>0</v>
      </c>
      <c r="G8227" s="12">
        <f>0.18*8</f>
        <v/>
      </c>
      <c r="H8227" s="12">
        <f>F8227-G8227</f>
        <v/>
      </c>
      <c r="I8227" s="10">
        <f>IF(E8227=0,"Fora",IF(E8226=0,"Carg xar",IF(H8227&lt;0,IF(M8227&lt;0.9,"Carg FV","Stby"),IF(M8227&gt;P8227,"V2H",IF(M8227&lt;0.9,"Carg xar","Stby")))))</f>
        <v/>
      </c>
      <c r="J8227" s="12">
        <f>IF(OR(I8227="Carg FV",I8227="Carg xar"),MIN(IF(I8227="Carg FV",ABS(H8227),7.4),7.4,MAX(0,(0.9-M8227)*40)*0.95),0)</f>
        <v/>
      </c>
      <c r="K8227" s="12">
        <f>IF(I8227="V2H",MIN(MAX(0,H8227),7.4,MAX(0,(M8227-P8227)*40)*0.95),0)</f>
        <v/>
      </c>
      <c r="L8227" s="12">
        <f>IF(E8227=0,0,MAX(0,H8227-K8227))</f>
        <v/>
      </c>
      <c r="M8227" s="13">
        <f>M8226+J8226/40-IF(I8226="V2H",K8226/(0.95*40),0)-IF(E8227=0,IF(E8226=1,IF(D8227=1,30,40)*0.18/(2*40),0),0)-IF(E8227=1,IF(E8226=0,IF(D8227=1,30,40)*0.18/(2*40),0),0)</f>
        <v/>
      </c>
      <c r="N8227" s="14" t="n">
        <v>0.15</v>
      </c>
      <c r="O8227" s="15">
        <f>K8227*N8227</f>
        <v/>
      </c>
      <c r="P8227">
        <f>IF(E8227=0,0.3,IF(D8227=1,IF(C8227&gt;=Params!$B$13-3,IF(C8227&lt;Params!$B$13,Params!$B$20,0.3),0.3),IF(C8227&gt;=Params!$B$15-3,IF(C8227&lt;Params!$B$15,Params!$B$21,0.3),0.3)))</f>
        <v/>
      </c>
    </row>
    <row r="8228" ht="15" customHeight="1" s="1">
      <c r="A8228" s="9" t="n">
        <v>8225</v>
      </c>
      <c r="B8228" s="6" t="inlineStr">
        <is>
          <t>09/12</t>
        </is>
      </c>
      <c r="C8228" s="6" t="n">
        <v>16</v>
      </c>
      <c r="D8228" s="6" t="n">
        <v>0</v>
      </c>
      <c r="E8228" s="10">
        <f>IF(D8228=1, IF(OR(C8228&lt;10, C8228&gt;=15),1,0), IF(OR(C8228&lt;7, C8228&gt;=18),1,0))</f>
        <v/>
      </c>
      <c r="F8228" s="11" t="n">
        <v>3.696</v>
      </c>
      <c r="G8228" s="12">
        <f>0.04*8</f>
        <v/>
      </c>
      <c r="H8228" s="12">
        <f>F8228-G8228</f>
        <v/>
      </c>
      <c r="I8228" s="10">
        <f>IF(E8228=0,"Fora",IF(E8227=0,"Carg xar",IF(H8228&lt;0,IF(M8228&lt;0.9,"Carg FV","Stby"),IF(M8228&gt;P8228,"V2H",IF(M8228&lt;0.9,"Carg xar","Stby")))))</f>
        <v/>
      </c>
      <c r="J8228" s="12">
        <f>IF(OR(I8228="Carg FV",I8228="Carg xar"),MIN(IF(I8228="Carg FV",ABS(H8228),7.4),7.4,MAX(0,(0.9-M8228)*40)*0.95),0)</f>
        <v/>
      </c>
      <c r="K8228" s="12">
        <f>IF(I8228="V2H",MIN(MAX(0,H8228),7.4,MAX(0,(M8228-P8228)*40)*0.95),0)</f>
        <v/>
      </c>
      <c r="L8228" s="12">
        <f>IF(E8228=0,0,MAX(0,H8228-K8228))</f>
        <v/>
      </c>
      <c r="M8228" s="13">
        <f>M8227+J8227/40-IF(I8227="V2H",K8227/(0.95*40),0)-IF(E8228=0,IF(E8227=1,IF(D8228=1,30,40)*0.18/(2*40),0),0)-IF(E8228=1,IF(E8227=0,IF(D8228=1,30,40)*0.18/(2*40),0),0)</f>
        <v/>
      </c>
      <c r="N8228" s="14" t="n">
        <v>0.15</v>
      </c>
      <c r="O8228" s="15">
        <f>K8228*N8228</f>
        <v/>
      </c>
      <c r="P8228">
        <f>IF(E8228=0,0.3,IF(D8228=1,IF(C8228&gt;=Params!$B$13-3,IF(C8228&lt;Params!$B$13,Params!$B$20,0.3),0.3),IF(C8228&gt;=Params!$B$15-3,IF(C8228&lt;Params!$B$15,Params!$B$21,0.3),0.3)))</f>
        <v/>
      </c>
    </row>
    <row r="8229" ht="15" customHeight="1" s="1">
      <c r="A8229" s="9" t="n">
        <v>8226</v>
      </c>
      <c r="B8229" s="6" t="inlineStr">
        <is>
          <t>09/12</t>
        </is>
      </c>
      <c r="C8229" s="6" t="n">
        <v>17</v>
      </c>
      <c r="D8229" s="6" t="n">
        <v>0</v>
      </c>
      <c r="E8229" s="10">
        <f>IF(D8229=1, IF(OR(C8229&lt;10, C8229&gt;=15),1,0), IF(OR(C8229&lt;7, C8229&gt;=18),1,0))</f>
        <v/>
      </c>
      <c r="F8229" s="11" t="n">
        <v>1.492</v>
      </c>
      <c r="G8229" s="12">
        <f>0*8</f>
        <v/>
      </c>
      <c r="H8229" s="12">
        <f>F8229-G8229</f>
        <v/>
      </c>
      <c r="I8229" s="10">
        <f>IF(E8229=0,"Fora",IF(E8228=0,"Carg xar",IF(H8229&lt;0,IF(M8229&lt;0.9,"Carg FV","Stby"),IF(M8229&gt;P8229,"V2H",IF(M8229&lt;0.9,"Carg xar","Stby")))))</f>
        <v/>
      </c>
      <c r="J8229" s="12">
        <f>IF(OR(I8229="Carg FV",I8229="Carg xar"),MIN(IF(I8229="Carg FV",ABS(H8229),7.4),7.4,MAX(0,(0.9-M8229)*40)*0.95),0)</f>
        <v/>
      </c>
      <c r="K8229" s="12">
        <f>IF(I8229="V2H",MIN(MAX(0,H8229),7.4,MAX(0,(M8229-P8229)*40)*0.95),0)</f>
        <v/>
      </c>
      <c r="L8229" s="12">
        <f>IF(E8229=0,0,MAX(0,H8229-K8229))</f>
        <v/>
      </c>
      <c r="M8229" s="13">
        <f>M8228+J8228/40-IF(I8228="V2H",K8228/(0.95*40),0)-IF(E8229=0,IF(E8228=1,IF(D8229=1,30,40)*0.18/(2*40),0),0)-IF(E8229=1,IF(E8228=0,IF(D8229=1,30,40)*0.18/(2*40),0),0)</f>
        <v/>
      </c>
      <c r="N8229" s="14" t="n">
        <v>0.15</v>
      </c>
      <c r="O8229" s="15">
        <f>K8229*N8229</f>
        <v/>
      </c>
      <c r="P8229">
        <f>IF(E8229=0,0.3,IF(D8229=1,IF(C8229&gt;=Params!$B$13-3,IF(C8229&lt;Params!$B$13,Params!$B$20,0.3),0.3),IF(C8229&gt;=Params!$B$15-3,IF(C8229&lt;Params!$B$15,Params!$B$21,0.3),0.3)))</f>
        <v/>
      </c>
    </row>
    <row r="8230" ht="15" customHeight="1" s="1">
      <c r="A8230" s="9" t="n">
        <v>8227</v>
      </c>
      <c r="B8230" s="6" t="inlineStr">
        <is>
          <t>09/12</t>
        </is>
      </c>
      <c r="C8230" s="6" t="n">
        <v>18</v>
      </c>
      <c r="D8230" s="6" t="n">
        <v>0</v>
      </c>
      <c r="E8230" s="10">
        <f>IF(D8230=1, IF(OR(C8230&lt;10, C8230&gt;=15),1,0), IF(OR(C8230&lt;7, C8230&gt;=18),1,0))</f>
        <v/>
      </c>
      <c r="F8230" s="11" t="n">
        <v>1.126</v>
      </c>
      <c r="G8230" s="12">
        <f>0*8</f>
        <v/>
      </c>
      <c r="H8230" s="12">
        <f>F8230-G8230</f>
        <v/>
      </c>
      <c r="I8230" s="10">
        <f>IF(E8230=0,"Fora",IF(E8229=0,"Carg xar",IF(H8230&lt;0,IF(M8230&lt;0.9,"Carg FV","Stby"),IF(M8230&gt;P8230,"V2H",IF(M8230&lt;0.9,"Carg xar","Stby")))))</f>
        <v/>
      </c>
      <c r="J8230" s="12">
        <f>IF(OR(I8230="Carg FV",I8230="Carg xar"),MIN(IF(I8230="Carg FV",ABS(H8230),7.4),7.4,MAX(0,(0.9-M8230)*40)*0.95),0)</f>
        <v/>
      </c>
      <c r="K8230" s="12">
        <f>IF(I8230="V2H",MIN(MAX(0,H8230),7.4,MAX(0,(M8230-P8230)*40)*0.95),0)</f>
        <v/>
      </c>
      <c r="L8230" s="12">
        <f>IF(E8230=0,0,MAX(0,H8230-K8230))</f>
        <v/>
      </c>
      <c r="M8230" s="13">
        <f>M8229+J8229/40-IF(I8229="V2H",K8229/(0.95*40),0)-IF(E8230=0,IF(E8229=1,IF(D8230=1,30,40)*0.18/(2*40),0),0)-IF(E8230=1,IF(E8229=0,IF(D8230=1,30,40)*0.18/(2*40),0),0)</f>
        <v/>
      </c>
      <c r="N8230" s="14" t="n">
        <v>0.2</v>
      </c>
      <c r="O8230" s="15">
        <f>K8230*N8230</f>
        <v/>
      </c>
      <c r="P8230">
        <f>IF(E8230=0,0.3,IF(D8230=1,IF(C8230&gt;=Params!$B$13-3,IF(C8230&lt;Params!$B$13,Params!$B$20,0.3),0.3),IF(C8230&gt;=Params!$B$15-3,IF(C8230&lt;Params!$B$15,Params!$B$21,0.3),0.3)))</f>
        <v/>
      </c>
    </row>
    <row r="8231" ht="15" customHeight="1" s="1">
      <c r="A8231" s="9" t="n">
        <v>8228</v>
      </c>
      <c r="B8231" s="6" t="inlineStr">
        <is>
          <t>09/12</t>
        </is>
      </c>
      <c r="C8231" s="6" t="n">
        <v>19</v>
      </c>
      <c r="D8231" s="6" t="n">
        <v>0</v>
      </c>
      <c r="E8231" s="10">
        <f>IF(D8231=1, IF(OR(C8231&lt;10, C8231&gt;=15),1,0), IF(OR(C8231&lt;7, C8231&gt;=18),1,0))</f>
        <v/>
      </c>
      <c r="F8231" s="11" t="n">
        <v>1.337</v>
      </c>
      <c r="G8231" s="12">
        <f>0*8</f>
        <v/>
      </c>
      <c r="H8231" s="12">
        <f>F8231-G8231</f>
        <v/>
      </c>
      <c r="I8231" s="10">
        <f>IF(E8231=0,"Fora",IF(E8230=0,"Carg xar",IF(H8231&lt;0,IF(M8231&lt;0.9,"Carg FV","Stby"),IF(M8231&gt;P8231,"V2H",IF(M8231&lt;0.9,"Carg xar","Stby")))))</f>
        <v/>
      </c>
      <c r="J8231" s="12">
        <f>IF(OR(I8231="Carg FV",I8231="Carg xar"),MIN(IF(I8231="Carg FV",ABS(H8231),7.4),7.4,MAX(0,(0.9-M8231)*40)*0.95),0)</f>
        <v/>
      </c>
      <c r="K8231" s="12">
        <f>IF(I8231="V2H",MIN(MAX(0,H8231),7.4,MAX(0,(M8231-P8231)*40)*0.95),0)</f>
        <v/>
      </c>
      <c r="L8231" s="12">
        <f>IF(E8231=0,0,MAX(0,H8231-K8231))</f>
        <v/>
      </c>
      <c r="M8231" s="13">
        <f>M8230+J8230/40-IF(I8230="V2H",K8230/(0.95*40),0)-IF(E8231=0,IF(E8230=1,IF(D8231=1,30,40)*0.18/(2*40),0),0)-IF(E8231=1,IF(E8230=0,IF(D8231=1,30,40)*0.18/(2*40),0),0)</f>
        <v/>
      </c>
      <c r="N8231" s="14" t="n">
        <v>0.2</v>
      </c>
      <c r="O8231" s="15">
        <f>K8231*N8231</f>
        <v/>
      </c>
      <c r="P8231">
        <f>IF(E8231=0,0.3,IF(D8231=1,IF(C8231&gt;=Params!$B$13-3,IF(C8231&lt;Params!$B$13,Params!$B$20,0.3),0.3),IF(C8231&gt;=Params!$B$15-3,IF(C8231&lt;Params!$B$15,Params!$B$21,0.3),0.3)))</f>
        <v/>
      </c>
    </row>
    <row r="8232" ht="15" customHeight="1" s="1">
      <c r="A8232" s="9" t="n">
        <v>8229</v>
      </c>
      <c r="B8232" s="6" t="inlineStr">
        <is>
          <t>09/12</t>
        </is>
      </c>
      <c r="C8232" s="6" t="n">
        <v>20</v>
      </c>
      <c r="D8232" s="6" t="n">
        <v>0</v>
      </c>
      <c r="E8232" s="10">
        <f>IF(D8232=1, IF(OR(C8232&lt;10, C8232&gt;=15),1,0), IF(OR(C8232&lt;7, C8232&gt;=18),1,0))</f>
        <v/>
      </c>
      <c r="F8232" s="11" t="n">
        <v>2.015</v>
      </c>
      <c r="G8232" s="12">
        <f>0*8</f>
        <v/>
      </c>
      <c r="H8232" s="12">
        <f>F8232-G8232</f>
        <v/>
      </c>
      <c r="I8232" s="10">
        <f>IF(E8232=0,"Fora",IF(E8231=0,"Carg xar",IF(H8232&lt;0,IF(M8232&lt;0.9,"Carg FV","Stby"),IF(M8232&gt;P8232,"V2H",IF(M8232&lt;0.9,"Carg xar","Stby")))))</f>
        <v/>
      </c>
      <c r="J8232" s="12">
        <f>IF(OR(I8232="Carg FV",I8232="Carg xar"),MIN(IF(I8232="Carg FV",ABS(H8232),7.4),7.4,MAX(0,(0.9-M8232)*40)*0.95),0)</f>
        <v/>
      </c>
      <c r="K8232" s="12">
        <f>IF(I8232="V2H",MIN(MAX(0,H8232),7.4,MAX(0,(M8232-P8232)*40)*0.95),0)</f>
        <v/>
      </c>
      <c r="L8232" s="12">
        <f>IF(E8232=0,0,MAX(0,H8232-K8232))</f>
        <v/>
      </c>
      <c r="M8232" s="13">
        <f>M8231+J8231/40-IF(I8231="V2H",K8231/(0.95*40),0)-IF(E8232=0,IF(E8231=1,IF(D8232=1,30,40)*0.18/(2*40),0),0)-IF(E8232=1,IF(E8231=0,IF(D8232=1,30,40)*0.18/(2*40),0),0)</f>
        <v/>
      </c>
      <c r="N8232" s="14" t="n">
        <v>0.2</v>
      </c>
      <c r="O8232" s="15">
        <f>K8232*N8232</f>
        <v/>
      </c>
      <c r="P8232">
        <f>IF(E8232=0,0.3,IF(D8232=1,IF(C8232&gt;=Params!$B$13-3,IF(C8232&lt;Params!$B$13,Params!$B$20,0.3),0.3),IF(C8232&gt;=Params!$B$15-3,IF(C8232&lt;Params!$B$15,Params!$B$21,0.3),0.3)))</f>
        <v/>
      </c>
    </row>
    <row r="8233" ht="15" customHeight="1" s="1">
      <c r="A8233" s="9" t="n">
        <v>8230</v>
      </c>
      <c r="B8233" s="6" t="inlineStr">
        <is>
          <t>09/12</t>
        </is>
      </c>
      <c r="C8233" s="6" t="n">
        <v>21</v>
      </c>
      <c r="D8233" s="6" t="n">
        <v>0</v>
      </c>
      <c r="E8233" s="10">
        <f>IF(D8233=1, IF(OR(C8233&lt;10, C8233&gt;=15),1,0), IF(OR(C8233&lt;7, C8233&gt;=18),1,0))</f>
        <v/>
      </c>
      <c r="F8233" s="11" t="n">
        <v>1.998</v>
      </c>
      <c r="G8233" s="12">
        <f>0*8</f>
        <v/>
      </c>
      <c r="H8233" s="12">
        <f>F8233-G8233</f>
        <v/>
      </c>
      <c r="I8233" s="10">
        <f>IF(E8233=0,"Fora",IF(E8232=0,"Carg xar",IF(H8233&lt;0,IF(M8233&lt;0.9,"Carg FV","Stby"),IF(M8233&gt;P8233,"V2H",IF(M8233&lt;0.9,"Carg xar","Stby")))))</f>
        <v/>
      </c>
      <c r="J8233" s="12">
        <f>IF(OR(I8233="Carg FV",I8233="Carg xar"),MIN(IF(I8233="Carg FV",ABS(H8233),7.4),7.4,MAX(0,(0.9-M8233)*40)*0.95),0)</f>
        <v/>
      </c>
      <c r="K8233" s="12">
        <f>IF(I8233="V2H",MIN(MAX(0,H8233),7.4,MAX(0,(M8233-P8233)*40)*0.95),0)</f>
        <v/>
      </c>
      <c r="L8233" s="12">
        <f>IF(E8233=0,0,MAX(0,H8233-K8233))</f>
        <v/>
      </c>
      <c r="M8233" s="13">
        <f>M8232+J8232/40-IF(I8232="V2H",K8232/(0.95*40),0)-IF(E8233=0,IF(E8232=1,IF(D8233=1,30,40)*0.18/(2*40),0),0)-IF(E8233=1,IF(E8232=0,IF(D8233=1,30,40)*0.18/(2*40),0),0)</f>
        <v/>
      </c>
      <c r="N8233" s="14" t="n">
        <v>0.2</v>
      </c>
      <c r="O8233" s="15">
        <f>K8233*N8233</f>
        <v/>
      </c>
      <c r="P8233">
        <f>IF(E8233=0,0.3,IF(D8233=1,IF(C8233&gt;=Params!$B$13-3,IF(C8233&lt;Params!$B$13,Params!$B$20,0.3),0.3),IF(C8233&gt;=Params!$B$15-3,IF(C8233&lt;Params!$B$15,Params!$B$21,0.3),0.3)))</f>
        <v/>
      </c>
    </row>
    <row r="8234" ht="15" customHeight="1" s="1">
      <c r="A8234" s="9" t="n">
        <v>8231</v>
      </c>
      <c r="B8234" s="6" t="inlineStr">
        <is>
          <t>09/12</t>
        </is>
      </c>
      <c r="C8234" s="6" t="n">
        <v>22</v>
      </c>
      <c r="D8234" s="6" t="n">
        <v>0</v>
      </c>
      <c r="E8234" s="10">
        <f>IF(D8234=1, IF(OR(C8234&lt;10, C8234&gt;=15),1,0), IF(OR(C8234&lt;7, C8234&gt;=18),1,0))</f>
        <v/>
      </c>
      <c r="F8234" s="11" t="n">
        <v>2.613</v>
      </c>
      <c r="G8234" s="12">
        <f>0*8</f>
        <v/>
      </c>
      <c r="H8234" s="12">
        <f>F8234-G8234</f>
        <v/>
      </c>
      <c r="I8234" s="10">
        <f>IF(E8234=0,"Fora",IF(E8233=0,"Carg xar",IF(H8234&lt;0,IF(M8234&lt;0.9,"Carg FV","Stby"),IF(M8234&gt;P8234,"V2H",IF(M8234&lt;0.9,"Carg xar","Stby")))))</f>
        <v/>
      </c>
      <c r="J8234" s="12">
        <f>IF(OR(I8234="Carg FV",I8234="Carg xar"),MIN(IF(I8234="Carg FV",ABS(H8234),7.4),7.4,MAX(0,(0.9-M8234)*40)*0.95),0)</f>
        <v/>
      </c>
      <c r="K8234" s="12">
        <f>IF(I8234="V2H",MIN(MAX(0,H8234),7.4,MAX(0,(M8234-P8234)*40)*0.95),0)</f>
        <v/>
      </c>
      <c r="L8234" s="12">
        <f>IF(E8234=0,0,MAX(0,H8234-K8234))</f>
        <v/>
      </c>
      <c r="M8234" s="13">
        <f>M8233+J8233/40-IF(I8233="V2H",K8233/(0.95*40),0)-IF(E8234=0,IF(E8233=1,IF(D8234=1,30,40)*0.18/(2*40),0),0)-IF(E8234=1,IF(E8233=0,IF(D8234=1,30,40)*0.18/(2*40),0),0)</f>
        <v/>
      </c>
      <c r="N8234" s="14" t="n">
        <v>0.15</v>
      </c>
      <c r="O8234" s="15">
        <f>K8234*N8234</f>
        <v/>
      </c>
      <c r="P8234">
        <f>IF(E8234=0,0.3,IF(D8234=1,IF(C8234&gt;=Params!$B$13-3,IF(C8234&lt;Params!$B$13,Params!$B$20,0.3),0.3),IF(C8234&gt;=Params!$B$15-3,IF(C8234&lt;Params!$B$15,Params!$B$21,0.3),0.3)))</f>
        <v/>
      </c>
    </row>
    <row r="8235" ht="15" customHeight="1" s="1">
      <c r="A8235" s="9" t="n">
        <v>8232</v>
      </c>
      <c r="B8235" s="6" t="inlineStr">
        <is>
          <t>09/12</t>
        </is>
      </c>
      <c r="C8235" s="6" t="n">
        <v>23</v>
      </c>
      <c r="D8235" s="6" t="n">
        <v>0</v>
      </c>
      <c r="E8235" s="10">
        <f>IF(D8235=1, IF(OR(C8235&lt;10, C8235&gt;=15),1,0), IF(OR(C8235&lt;7, C8235&gt;=18),1,0))</f>
        <v/>
      </c>
      <c r="F8235" s="11" t="n">
        <v>2.571</v>
      </c>
      <c r="G8235" s="12">
        <f>0*8</f>
        <v/>
      </c>
      <c r="H8235" s="12">
        <f>F8235-G8235</f>
        <v/>
      </c>
      <c r="I8235" s="10">
        <f>IF(E8235=0,"Fora",IF(E8234=0,"Carg xar",IF(H8235&lt;0,IF(M8235&lt;0.9,"Carg FV","Stby"),IF(M8235&gt;P8235,"V2H",IF(M8235&lt;0.9,"Carg xar","Stby")))))</f>
        <v/>
      </c>
      <c r="J8235" s="12">
        <f>IF(OR(I8235="Carg FV",I8235="Carg xar"),MIN(IF(I8235="Carg FV",ABS(H8235),7.4),7.4,MAX(0,(0.9-M8235)*40)*0.95),0)</f>
        <v/>
      </c>
      <c r="K8235" s="12">
        <f>IF(I8235="V2H",MIN(MAX(0,H8235),7.4,MAX(0,(M8235-P8235)*40)*0.95),0)</f>
        <v/>
      </c>
      <c r="L8235" s="12">
        <f>IF(E8235=0,0,MAX(0,H8235-K8235))</f>
        <v/>
      </c>
      <c r="M8235" s="13">
        <f>M8234+J8234/40-IF(I8234="V2H",K8234/(0.95*40),0)-IF(E8235=0,IF(E8234=1,IF(D8235=1,30,40)*0.18/(2*40),0),0)-IF(E8235=1,IF(E8234=0,IF(D8235=1,30,40)*0.18/(2*40),0),0)</f>
        <v/>
      </c>
      <c r="N8235" s="14" t="n">
        <v>0.15</v>
      </c>
      <c r="O8235" s="15">
        <f>K8235*N8235</f>
        <v/>
      </c>
      <c r="P8235">
        <f>IF(E8235=0,0.3,IF(D8235=1,IF(C8235&gt;=Params!$B$13-3,IF(C8235&lt;Params!$B$13,Params!$B$20,0.3),0.3),IF(C8235&gt;=Params!$B$15-3,IF(C8235&lt;Params!$B$15,Params!$B$21,0.3),0.3)))</f>
        <v/>
      </c>
    </row>
    <row r="8236" ht="15" customHeight="1" s="1">
      <c r="A8236" s="9" t="n">
        <v>8233</v>
      </c>
      <c r="B8236" s="6" t="inlineStr">
        <is>
          <t>10/12</t>
        </is>
      </c>
      <c r="C8236" s="6" t="n">
        <v>0</v>
      </c>
      <c r="D8236" s="6" t="n">
        <v>0</v>
      </c>
      <c r="E8236" s="10">
        <f>IF(D8236=1, IF(OR(C8236&lt;10, C8236&gt;=15),1,0), IF(OR(C8236&lt;7, C8236&gt;=18),1,0))</f>
        <v/>
      </c>
      <c r="F8236" s="11" t="n">
        <v>2.547</v>
      </c>
      <c r="G8236" s="12">
        <f>0*8</f>
        <v/>
      </c>
      <c r="H8236" s="12">
        <f>F8236-G8236</f>
        <v/>
      </c>
      <c r="I8236" s="10">
        <f>IF(E8236=0,"Fora",IF(E8235=0,"Carg xar",IF(H8236&lt;0,IF(M8236&lt;0.9,"Carg FV","Stby"),IF(M8236&gt;P8236,"V2H",IF(M8236&lt;0.9,"Carg xar","Stby")))))</f>
        <v/>
      </c>
      <c r="J8236" s="12">
        <f>IF(OR(I8236="Carg FV",I8236="Carg xar"),MIN(IF(I8236="Carg FV",ABS(H8236),7.4),7.4,MAX(0,(0.9-M8236)*40)*0.95),0)</f>
        <v/>
      </c>
      <c r="K8236" s="12">
        <f>IF(I8236="V2H",MIN(MAX(0,H8236),7.4,MAX(0,(M8236-P8236)*40)*0.95),0)</f>
        <v/>
      </c>
      <c r="L8236" s="12">
        <f>IF(E8236=0,0,MAX(0,H8236-K8236))</f>
        <v/>
      </c>
      <c r="M8236" s="13">
        <f>M8235+J8235/40-IF(I8235="V2H",K8235/(0.95*40),0)-IF(E8236=0,IF(E8235=1,IF(D8236=1,30,40)*0.18/(2*40),0),0)-IF(E8236=1,IF(E8235=0,IF(D8236=1,30,40)*0.18/(2*40),0),0)</f>
        <v/>
      </c>
      <c r="N8236" s="14" t="n">
        <v>0.09</v>
      </c>
      <c r="O8236" s="15">
        <f>K8236*N8236</f>
        <v/>
      </c>
      <c r="P8236">
        <f>IF(E8236=0,0.3,IF(D8236=1,IF(C8236&gt;=Params!$B$13-3,IF(C8236&lt;Params!$B$13,Params!$B$20,0.3),0.3),IF(C8236&gt;=Params!$B$15-3,IF(C8236&lt;Params!$B$15,Params!$B$21,0.3),0.3)))</f>
        <v/>
      </c>
    </row>
    <row r="8237" ht="15" customHeight="1" s="1">
      <c r="A8237" s="9" t="n">
        <v>8234</v>
      </c>
      <c r="B8237" s="6" t="inlineStr">
        <is>
          <t>10/12</t>
        </is>
      </c>
      <c r="C8237" s="6" t="n">
        <v>1</v>
      </c>
      <c r="D8237" s="6" t="n">
        <v>0</v>
      </c>
      <c r="E8237" s="10">
        <f>IF(D8237=1, IF(OR(C8237&lt;10, C8237&gt;=15),1,0), IF(OR(C8237&lt;7, C8237&gt;=18),1,0))</f>
        <v/>
      </c>
      <c r="F8237" s="11" t="n">
        <v>2.321</v>
      </c>
      <c r="G8237" s="12">
        <f>0*8</f>
        <v/>
      </c>
      <c r="H8237" s="12">
        <f>F8237-G8237</f>
        <v/>
      </c>
      <c r="I8237" s="10">
        <f>IF(E8237=0,"Fora",IF(E8236=0,"Carg xar",IF(H8237&lt;0,IF(M8237&lt;0.9,"Carg FV","Stby"),IF(M8237&gt;P8237,"V2H",IF(M8237&lt;0.9,"Carg xar","Stby")))))</f>
        <v/>
      </c>
      <c r="J8237" s="12">
        <f>IF(OR(I8237="Carg FV",I8237="Carg xar"),MIN(IF(I8237="Carg FV",ABS(H8237),7.4),7.4,MAX(0,(0.9-M8237)*40)*0.95),0)</f>
        <v/>
      </c>
      <c r="K8237" s="12">
        <f>IF(I8237="V2H",MIN(MAX(0,H8237),7.4,MAX(0,(M8237-P8237)*40)*0.95),0)</f>
        <v/>
      </c>
      <c r="L8237" s="12">
        <f>IF(E8237=0,0,MAX(0,H8237-K8237))</f>
        <v/>
      </c>
      <c r="M8237" s="13">
        <f>M8236+J8236/40-IF(I8236="V2H",K8236/(0.95*40),0)-IF(E8237=0,IF(E8236=1,IF(D8237=1,30,40)*0.18/(2*40),0),0)-IF(E8237=1,IF(E8236=0,IF(D8237=1,30,40)*0.18/(2*40),0),0)</f>
        <v/>
      </c>
      <c r="N8237" s="14" t="n">
        <v>0.09</v>
      </c>
      <c r="O8237" s="15">
        <f>K8237*N8237</f>
        <v/>
      </c>
      <c r="P8237">
        <f>IF(E8237=0,0.3,IF(D8237=1,IF(C8237&gt;=Params!$B$13-3,IF(C8237&lt;Params!$B$13,Params!$B$20,0.3),0.3),IF(C8237&gt;=Params!$B$15-3,IF(C8237&lt;Params!$B$15,Params!$B$21,0.3),0.3)))</f>
        <v/>
      </c>
    </row>
    <row r="8238" ht="15" customHeight="1" s="1">
      <c r="A8238" s="9" t="n">
        <v>8235</v>
      </c>
      <c r="B8238" s="6" t="inlineStr">
        <is>
          <t>10/12</t>
        </is>
      </c>
      <c r="C8238" s="6" t="n">
        <v>2</v>
      </c>
      <c r="D8238" s="6" t="n">
        <v>0</v>
      </c>
      <c r="E8238" s="10">
        <f>IF(D8238=1, IF(OR(C8238&lt;10, C8238&gt;=15),1,0), IF(OR(C8238&lt;7, C8238&gt;=18),1,0))</f>
        <v/>
      </c>
      <c r="F8238" s="11" t="n">
        <v>1.931</v>
      </c>
      <c r="G8238" s="12">
        <f>0*8</f>
        <v/>
      </c>
      <c r="H8238" s="12">
        <f>F8238-G8238</f>
        <v/>
      </c>
      <c r="I8238" s="10">
        <f>IF(E8238=0,"Fora",IF(E8237=0,"Carg xar",IF(H8238&lt;0,IF(M8238&lt;0.9,"Carg FV","Stby"),IF(M8238&gt;P8238,"V2H",IF(M8238&lt;0.9,"Carg xar","Stby")))))</f>
        <v/>
      </c>
      <c r="J8238" s="12">
        <f>IF(OR(I8238="Carg FV",I8238="Carg xar"),MIN(IF(I8238="Carg FV",ABS(H8238),7.4),7.4,MAX(0,(0.9-M8238)*40)*0.95),0)</f>
        <v/>
      </c>
      <c r="K8238" s="12">
        <f>IF(I8238="V2H",MIN(MAX(0,H8238),7.4,MAX(0,(M8238-P8238)*40)*0.95),0)</f>
        <v/>
      </c>
      <c r="L8238" s="12">
        <f>IF(E8238=0,0,MAX(0,H8238-K8238))</f>
        <v/>
      </c>
      <c r="M8238" s="13">
        <f>M8237+J8237/40-IF(I8237="V2H",K8237/(0.95*40),0)-IF(E8238=0,IF(E8237=1,IF(D8238=1,30,40)*0.18/(2*40),0),0)-IF(E8238=1,IF(E8237=0,IF(D8238=1,30,40)*0.18/(2*40),0),0)</f>
        <v/>
      </c>
      <c r="N8238" s="14" t="n">
        <v>0.09</v>
      </c>
      <c r="O8238" s="15">
        <f>K8238*N8238</f>
        <v/>
      </c>
      <c r="P8238">
        <f>IF(E8238=0,0.3,IF(D8238=1,IF(C8238&gt;=Params!$B$13-3,IF(C8238&lt;Params!$B$13,Params!$B$20,0.3),0.3),IF(C8238&gt;=Params!$B$15-3,IF(C8238&lt;Params!$B$15,Params!$B$21,0.3),0.3)))</f>
        <v/>
      </c>
    </row>
    <row r="8239" ht="15" customHeight="1" s="1">
      <c r="A8239" s="9" t="n">
        <v>8236</v>
      </c>
      <c r="B8239" s="6" t="inlineStr">
        <is>
          <t>10/12</t>
        </is>
      </c>
      <c r="C8239" s="6" t="n">
        <v>3</v>
      </c>
      <c r="D8239" s="6" t="n">
        <v>0</v>
      </c>
      <c r="E8239" s="10">
        <f>IF(D8239=1, IF(OR(C8239&lt;10, C8239&gt;=15),1,0), IF(OR(C8239&lt;7, C8239&gt;=18),1,0))</f>
        <v/>
      </c>
      <c r="F8239" s="11" t="n">
        <v>2.49</v>
      </c>
      <c r="G8239" s="12">
        <f>0*8</f>
        <v/>
      </c>
      <c r="H8239" s="12">
        <f>F8239-G8239</f>
        <v/>
      </c>
      <c r="I8239" s="10">
        <f>IF(E8239=0,"Fora",IF(E8238=0,"Carg xar",IF(H8239&lt;0,IF(M8239&lt;0.9,"Carg FV","Stby"),IF(M8239&gt;P8239,"V2H",IF(M8239&lt;0.9,"Carg xar","Stby")))))</f>
        <v/>
      </c>
      <c r="J8239" s="12">
        <f>IF(OR(I8239="Carg FV",I8239="Carg xar"),MIN(IF(I8239="Carg FV",ABS(H8239),7.4),7.4,MAX(0,(0.9-M8239)*40)*0.95),0)</f>
        <v/>
      </c>
      <c r="K8239" s="12">
        <f>IF(I8239="V2H",MIN(MAX(0,H8239),7.4,MAX(0,(M8239-P8239)*40)*0.95),0)</f>
        <v/>
      </c>
      <c r="L8239" s="12">
        <f>IF(E8239=0,0,MAX(0,H8239-K8239))</f>
        <v/>
      </c>
      <c r="M8239" s="13">
        <f>M8238+J8238/40-IF(I8238="V2H",K8238/(0.95*40),0)-IF(E8239=0,IF(E8238=1,IF(D8239=1,30,40)*0.18/(2*40),0),0)-IF(E8239=1,IF(E8238=0,IF(D8239=1,30,40)*0.18/(2*40),0),0)</f>
        <v/>
      </c>
      <c r="N8239" s="14" t="n">
        <v>0.09</v>
      </c>
      <c r="O8239" s="15">
        <f>K8239*N8239</f>
        <v/>
      </c>
      <c r="P8239">
        <f>IF(E8239=0,0.3,IF(D8239=1,IF(C8239&gt;=Params!$B$13-3,IF(C8239&lt;Params!$B$13,Params!$B$20,0.3),0.3),IF(C8239&gt;=Params!$B$15-3,IF(C8239&lt;Params!$B$15,Params!$B$21,0.3),0.3)))</f>
        <v/>
      </c>
    </row>
    <row r="8240" ht="15" customHeight="1" s="1">
      <c r="A8240" s="9" t="n">
        <v>8237</v>
      </c>
      <c r="B8240" s="6" t="inlineStr">
        <is>
          <t>10/12</t>
        </is>
      </c>
      <c r="C8240" s="6" t="n">
        <v>4</v>
      </c>
      <c r="D8240" s="6" t="n">
        <v>0</v>
      </c>
      <c r="E8240" s="10">
        <f>IF(D8240=1, IF(OR(C8240&lt;10, C8240&gt;=15),1,0), IF(OR(C8240&lt;7, C8240&gt;=18),1,0))</f>
        <v/>
      </c>
      <c r="F8240" s="11" t="n">
        <v>2.055</v>
      </c>
      <c r="G8240" s="12">
        <f>0*8</f>
        <v/>
      </c>
      <c r="H8240" s="12">
        <f>F8240-G8240</f>
        <v/>
      </c>
      <c r="I8240" s="10">
        <f>IF(E8240=0,"Fora",IF(E8239=0,"Carg xar",IF(H8240&lt;0,IF(M8240&lt;0.9,"Carg FV","Stby"),IF(M8240&gt;P8240,"V2H",IF(M8240&lt;0.9,"Carg xar","Stby")))))</f>
        <v/>
      </c>
      <c r="J8240" s="12">
        <f>IF(OR(I8240="Carg FV",I8240="Carg xar"),MIN(IF(I8240="Carg FV",ABS(H8240),7.4),7.4,MAX(0,(0.9-M8240)*40)*0.95),0)</f>
        <v/>
      </c>
      <c r="K8240" s="12">
        <f>IF(I8240="V2H",MIN(MAX(0,H8240),7.4,MAX(0,(M8240-P8240)*40)*0.95),0)</f>
        <v/>
      </c>
      <c r="L8240" s="12">
        <f>IF(E8240=0,0,MAX(0,H8240-K8240))</f>
        <v/>
      </c>
      <c r="M8240" s="13">
        <f>M8239+J8239/40-IF(I8239="V2H",K8239/(0.95*40),0)-IF(E8240=0,IF(E8239=1,IF(D8240=1,30,40)*0.18/(2*40),0),0)-IF(E8240=1,IF(E8239=0,IF(D8240=1,30,40)*0.18/(2*40),0),0)</f>
        <v/>
      </c>
      <c r="N8240" s="14" t="n">
        <v>0.09</v>
      </c>
      <c r="O8240" s="15">
        <f>K8240*N8240</f>
        <v/>
      </c>
      <c r="P8240">
        <f>IF(E8240=0,0.3,IF(D8240=1,IF(C8240&gt;=Params!$B$13-3,IF(C8240&lt;Params!$B$13,Params!$B$20,0.3),0.3),IF(C8240&gt;=Params!$B$15-3,IF(C8240&lt;Params!$B$15,Params!$B$21,0.3),0.3)))</f>
        <v/>
      </c>
    </row>
    <row r="8241" ht="15" customHeight="1" s="1">
      <c r="A8241" s="9" t="n">
        <v>8238</v>
      </c>
      <c r="B8241" s="6" t="inlineStr">
        <is>
          <t>10/12</t>
        </is>
      </c>
      <c r="C8241" s="6" t="n">
        <v>5</v>
      </c>
      <c r="D8241" s="6" t="n">
        <v>0</v>
      </c>
      <c r="E8241" s="10">
        <f>IF(D8241=1, IF(OR(C8241&lt;10, C8241&gt;=15),1,0), IF(OR(C8241&lt;7, C8241&gt;=18),1,0))</f>
        <v/>
      </c>
      <c r="F8241" s="11" t="n">
        <v>2.393</v>
      </c>
      <c r="G8241" s="12">
        <f>0*8</f>
        <v/>
      </c>
      <c r="H8241" s="12">
        <f>F8241-G8241</f>
        <v/>
      </c>
      <c r="I8241" s="10">
        <f>IF(E8241=0,"Fora",IF(E8240=0,"Carg xar",IF(H8241&lt;0,IF(M8241&lt;0.9,"Carg FV","Stby"),IF(M8241&gt;P8241,"V2H",IF(M8241&lt;0.9,"Carg xar","Stby")))))</f>
        <v/>
      </c>
      <c r="J8241" s="12">
        <f>IF(OR(I8241="Carg FV",I8241="Carg xar"),MIN(IF(I8241="Carg FV",ABS(H8241),7.4),7.4,MAX(0,(0.9-M8241)*40)*0.95),0)</f>
        <v/>
      </c>
      <c r="K8241" s="12">
        <f>IF(I8241="V2H",MIN(MAX(0,H8241),7.4,MAX(0,(M8241-P8241)*40)*0.95),0)</f>
        <v/>
      </c>
      <c r="L8241" s="12">
        <f>IF(E8241=0,0,MAX(0,H8241-K8241))</f>
        <v/>
      </c>
      <c r="M8241" s="13">
        <f>M8240+J8240/40-IF(I8240="V2H",K8240/(0.95*40),0)-IF(E8241=0,IF(E8240=1,IF(D8241=1,30,40)*0.18/(2*40),0),0)-IF(E8241=1,IF(E8240=0,IF(D8241=1,30,40)*0.18/(2*40),0),0)</f>
        <v/>
      </c>
      <c r="N8241" s="14" t="n">
        <v>0.09</v>
      </c>
      <c r="O8241" s="15">
        <f>K8241*N8241</f>
        <v/>
      </c>
      <c r="P8241">
        <f>IF(E8241=0,0.3,IF(D8241=1,IF(C8241&gt;=Params!$B$13-3,IF(C8241&lt;Params!$B$13,Params!$B$20,0.3),0.3),IF(C8241&gt;=Params!$B$15-3,IF(C8241&lt;Params!$B$15,Params!$B$21,0.3),0.3)))</f>
        <v/>
      </c>
    </row>
    <row r="8242" ht="15" customHeight="1" s="1">
      <c r="A8242" s="9" t="n">
        <v>8239</v>
      </c>
      <c r="B8242" s="6" t="inlineStr">
        <is>
          <t>10/12</t>
        </is>
      </c>
      <c r="C8242" s="6" t="n">
        <v>6</v>
      </c>
      <c r="D8242" s="6" t="n">
        <v>0</v>
      </c>
      <c r="E8242" s="10">
        <f>IF(D8242=1, IF(OR(C8242&lt;10, C8242&gt;=15),1,0), IF(OR(C8242&lt;7, C8242&gt;=18),1,0))</f>
        <v/>
      </c>
      <c r="F8242" s="11" t="n">
        <v>2.243</v>
      </c>
      <c r="G8242" s="12">
        <f>0*8</f>
        <v/>
      </c>
      <c r="H8242" s="12">
        <f>F8242-G8242</f>
        <v/>
      </c>
      <c r="I8242" s="10">
        <f>IF(E8242=0,"Fora",IF(E8241=0,"Carg xar",IF(H8242&lt;0,IF(M8242&lt;0.9,"Carg FV","Stby"),IF(M8242&gt;P8242,"V2H",IF(M8242&lt;0.9,"Carg xar","Stby")))))</f>
        <v/>
      </c>
      <c r="J8242" s="12">
        <f>IF(OR(I8242="Carg FV",I8242="Carg xar"),MIN(IF(I8242="Carg FV",ABS(H8242),7.4),7.4,MAX(0,(0.9-M8242)*40)*0.95),0)</f>
        <v/>
      </c>
      <c r="K8242" s="12">
        <f>IF(I8242="V2H",MIN(MAX(0,H8242),7.4,MAX(0,(M8242-P8242)*40)*0.95),0)</f>
        <v/>
      </c>
      <c r="L8242" s="12">
        <f>IF(E8242=0,0,MAX(0,H8242-K8242))</f>
        <v/>
      </c>
      <c r="M8242" s="13">
        <f>M8241+J8241/40-IF(I8241="V2H",K8241/(0.95*40),0)-IF(E8242=0,IF(E8241=1,IF(D8242=1,30,40)*0.18/(2*40),0),0)-IF(E8242=1,IF(E8241=0,IF(D8242=1,30,40)*0.18/(2*40),0),0)</f>
        <v/>
      </c>
      <c r="N8242" s="14" t="n">
        <v>0.09</v>
      </c>
      <c r="O8242" s="15">
        <f>K8242*N8242</f>
        <v/>
      </c>
      <c r="P8242">
        <f>IF(E8242=0,0.3,IF(D8242=1,IF(C8242&gt;=Params!$B$13-3,IF(C8242&lt;Params!$B$13,Params!$B$20,0.3),0.3),IF(C8242&gt;=Params!$B$15-3,IF(C8242&lt;Params!$B$15,Params!$B$21,0.3),0.3)))</f>
        <v/>
      </c>
    </row>
    <row r="8243" ht="15" customHeight="1" s="1">
      <c r="A8243" s="9" t="n">
        <v>8240</v>
      </c>
      <c r="B8243" s="6" t="inlineStr">
        <is>
          <t>10/12</t>
        </is>
      </c>
      <c r="C8243" s="6" t="n">
        <v>7</v>
      </c>
      <c r="D8243" s="6" t="n">
        <v>0</v>
      </c>
      <c r="E8243" s="10">
        <f>IF(D8243=1, IF(OR(C8243&lt;10, C8243&gt;=15),1,0), IF(OR(C8243&lt;7, C8243&gt;=18),1,0))</f>
        <v/>
      </c>
      <c r="F8243" s="11" t="n">
        <v>1.814</v>
      </c>
      <c r="G8243" s="12">
        <f>0*8</f>
        <v/>
      </c>
      <c r="H8243" s="12">
        <f>F8243-G8243</f>
        <v/>
      </c>
      <c r="I8243" s="10">
        <f>IF(E8243=0,"Fora",IF(E8242=0,"Carg xar",IF(H8243&lt;0,IF(M8243&lt;0.9,"Carg FV","Stby"),IF(M8243&gt;P8243,"V2H",IF(M8243&lt;0.9,"Carg xar","Stby")))))</f>
        <v/>
      </c>
      <c r="J8243" s="12">
        <f>IF(OR(I8243="Carg FV",I8243="Carg xar"),MIN(IF(I8243="Carg FV",ABS(H8243),7.4),7.4,MAX(0,(0.9-M8243)*40)*0.95),0)</f>
        <v/>
      </c>
      <c r="K8243" s="12">
        <f>IF(I8243="V2H",MIN(MAX(0,H8243),7.4,MAX(0,(M8243-P8243)*40)*0.95),0)</f>
        <v/>
      </c>
      <c r="L8243" s="12">
        <f>IF(E8243=0,0,MAX(0,H8243-K8243))</f>
        <v/>
      </c>
      <c r="M8243" s="13">
        <f>M8242+J8242/40-IF(I8242="V2H",K8242/(0.95*40),0)-IF(E8243=0,IF(E8242=1,IF(D8243=1,30,40)*0.18/(2*40),0),0)-IF(E8243=1,IF(E8242=0,IF(D8243=1,30,40)*0.18/(2*40),0),0)</f>
        <v/>
      </c>
      <c r="N8243" s="14" t="n">
        <v>0.09</v>
      </c>
      <c r="O8243" s="15">
        <f>K8243*N8243</f>
        <v/>
      </c>
      <c r="P8243">
        <f>IF(E8243=0,0.3,IF(D8243=1,IF(C8243&gt;=Params!$B$13-3,IF(C8243&lt;Params!$B$13,Params!$B$20,0.3),0.3),IF(C8243&gt;=Params!$B$15-3,IF(C8243&lt;Params!$B$15,Params!$B$21,0.3),0.3)))</f>
        <v/>
      </c>
    </row>
    <row r="8244" ht="15" customHeight="1" s="1">
      <c r="A8244" s="9" t="n">
        <v>8241</v>
      </c>
      <c r="B8244" s="6" t="inlineStr">
        <is>
          <t>10/12</t>
        </is>
      </c>
      <c r="C8244" s="6" t="n">
        <v>8</v>
      </c>
      <c r="D8244" s="6" t="n">
        <v>0</v>
      </c>
      <c r="E8244" s="10">
        <f>IF(D8244=1, IF(OR(C8244&lt;10, C8244&gt;=15),1,0), IF(OR(C8244&lt;7, C8244&gt;=18),1,0))</f>
        <v/>
      </c>
      <c r="F8244" s="11" t="n">
        <v>1.265</v>
      </c>
      <c r="G8244" s="12">
        <f>0.04*8</f>
        <v/>
      </c>
      <c r="H8244" s="12">
        <f>F8244-G8244</f>
        <v/>
      </c>
      <c r="I8244" s="10">
        <f>IF(E8244=0,"Fora",IF(E8243=0,"Carg xar",IF(H8244&lt;0,IF(M8244&lt;0.9,"Carg FV","Stby"),IF(M8244&gt;P8244,"V2H",IF(M8244&lt;0.9,"Carg xar","Stby")))))</f>
        <v/>
      </c>
      <c r="J8244" s="12">
        <f>IF(OR(I8244="Carg FV",I8244="Carg xar"),MIN(IF(I8244="Carg FV",ABS(H8244),7.4),7.4,MAX(0,(0.9-M8244)*40)*0.95),0)</f>
        <v/>
      </c>
      <c r="K8244" s="12">
        <f>IF(I8244="V2H",MIN(MAX(0,H8244),7.4,MAX(0,(M8244-P8244)*40)*0.95),0)</f>
        <v/>
      </c>
      <c r="L8244" s="12">
        <f>IF(E8244=0,0,MAX(0,H8244-K8244))</f>
        <v/>
      </c>
      <c r="M8244" s="13">
        <f>M8243+J8243/40-IF(I8243="V2H",K8243/(0.95*40),0)-IF(E8244=0,IF(E8243=1,IF(D8244=1,30,40)*0.18/(2*40),0),0)-IF(E8244=1,IF(E8243=0,IF(D8244=1,30,40)*0.18/(2*40),0),0)</f>
        <v/>
      </c>
      <c r="N8244" s="14" t="n">
        <v>0.15</v>
      </c>
      <c r="O8244" s="15">
        <f>K8244*N8244</f>
        <v/>
      </c>
      <c r="P8244">
        <f>IF(E8244=0,0.3,IF(D8244=1,IF(C8244&gt;=Params!$B$13-3,IF(C8244&lt;Params!$B$13,Params!$B$20,0.3),0.3),IF(C8244&gt;=Params!$B$15-3,IF(C8244&lt;Params!$B$15,Params!$B$21,0.3),0.3)))</f>
        <v/>
      </c>
    </row>
    <row r="8245" ht="15" customHeight="1" s="1">
      <c r="A8245" s="9" t="n">
        <v>8242</v>
      </c>
      <c r="B8245" s="6" t="inlineStr">
        <is>
          <t>10/12</t>
        </is>
      </c>
      <c r="C8245" s="6" t="n">
        <v>9</v>
      </c>
      <c r="D8245" s="6" t="n">
        <v>0</v>
      </c>
      <c r="E8245" s="10">
        <f>IF(D8245=1, IF(OR(C8245&lt;10, C8245&gt;=15),1,0), IF(OR(C8245&lt;7, C8245&gt;=18),1,0))</f>
        <v/>
      </c>
      <c r="F8245" s="11" t="n">
        <v>0</v>
      </c>
      <c r="G8245" s="12">
        <f>0.15*8</f>
        <v/>
      </c>
      <c r="H8245" s="12">
        <f>F8245-G8245</f>
        <v/>
      </c>
      <c r="I8245" s="10">
        <f>IF(E8245=0,"Fora",IF(E8244=0,"Carg xar",IF(H8245&lt;0,IF(M8245&lt;0.9,"Carg FV","Stby"),IF(M8245&gt;P8245,"V2H",IF(M8245&lt;0.9,"Carg xar","Stby")))))</f>
        <v/>
      </c>
      <c r="J8245" s="12">
        <f>IF(OR(I8245="Carg FV",I8245="Carg xar"),MIN(IF(I8245="Carg FV",ABS(H8245),7.4),7.4,MAX(0,(0.9-M8245)*40)*0.95),0)</f>
        <v/>
      </c>
      <c r="K8245" s="12">
        <f>IF(I8245="V2H",MIN(MAX(0,H8245),7.4,MAX(0,(M8245-P8245)*40)*0.95),0)</f>
        <v/>
      </c>
      <c r="L8245" s="12">
        <f>IF(E8245=0,0,MAX(0,H8245-K8245))</f>
        <v/>
      </c>
      <c r="M8245" s="13">
        <f>M8244+J8244/40-IF(I8244="V2H",K8244/(0.95*40),0)-IF(E8245=0,IF(E8244=1,IF(D8245=1,30,40)*0.18/(2*40),0),0)-IF(E8245=1,IF(E8244=0,IF(D8245=1,30,40)*0.18/(2*40),0),0)</f>
        <v/>
      </c>
      <c r="N8245" s="14" t="n">
        <v>0.15</v>
      </c>
      <c r="O8245" s="15">
        <f>K8245*N8245</f>
        <v/>
      </c>
      <c r="P8245">
        <f>IF(E8245=0,0.3,IF(D8245=1,IF(C8245&gt;=Params!$B$13-3,IF(C8245&lt;Params!$B$13,Params!$B$20,0.3),0.3),IF(C8245&gt;=Params!$B$15-3,IF(C8245&lt;Params!$B$15,Params!$B$21,0.3),0.3)))</f>
        <v/>
      </c>
    </row>
    <row r="8246" ht="15" customHeight="1" s="1">
      <c r="A8246" s="9" t="n">
        <v>8243</v>
      </c>
      <c r="B8246" s="6" t="inlineStr">
        <is>
          <t>10/12</t>
        </is>
      </c>
      <c r="C8246" s="6" t="n">
        <v>10</v>
      </c>
      <c r="D8246" s="6" t="n">
        <v>0</v>
      </c>
      <c r="E8246" s="10">
        <f>IF(D8246=1, IF(OR(C8246&lt;10, C8246&gt;=15),1,0), IF(OR(C8246&lt;7, C8246&gt;=18),1,0))</f>
        <v/>
      </c>
      <c r="F8246" s="11" t="n">
        <v>0</v>
      </c>
      <c r="G8246" s="12">
        <f>0.32*8</f>
        <v/>
      </c>
      <c r="H8246" s="12">
        <f>F8246-G8246</f>
        <v/>
      </c>
      <c r="I8246" s="10">
        <f>IF(E8246=0,"Fora",IF(E8245=0,"Carg xar",IF(H8246&lt;0,IF(M8246&lt;0.9,"Carg FV","Stby"),IF(M8246&gt;P8246,"V2H",IF(M8246&lt;0.9,"Carg xar","Stby")))))</f>
        <v/>
      </c>
      <c r="J8246" s="12">
        <f>IF(OR(I8246="Carg FV",I8246="Carg xar"),MIN(IF(I8246="Carg FV",ABS(H8246),7.4),7.4,MAX(0,(0.9-M8246)*40)*0.95),0)</f>
        <v/>
      </c>
      <c r="K8246" s="12">
        <f>IF(I8246="V2H",MIN(MAX(0,H8246),7.4,MAX(0,(M8246-P8246)*40)*0.95),0)</f>
        <v/>
      </c>
      <c r="L8246" s="12">
        <f>IF(E8246=0,0,MAX(0,H8246-K8246))</f>
        <v/>
      </c>
      <c r="M8246" s="13">
        <f>M8245+J8245/40-IF(I8245="V2H",K8245/(0.95*40),0)-IF(E8246=0,IF(E8245=1,IF(D8246=1,30,40)*0.18/(2*40),0),0)-IF(E8246=1,IF(E8245=0,IF(D8246=1,30,40)*0.18/(2*40),0),0)</f>
        <v/>
      </c>
      <c r="N8246" s="14" t="n">
        <v>0.2</v>
      </c>
      <c r="O8246" s="15">
        <f>K8246*N8246</f>
        <v/>
      </c>
      <c r="P8246">
        <f>IF(E8246=0,0.3,IF(D8246=1,IF(C8246&gt;=Params!$B$13-3,IF(C8246&lt;Params!$B$13,Params!$B$20,0.3),0.3),IF(C8246&gt;=Params!$B$15-3,IF(C8246&lt;Params!$B$15,Params!$B$21,0.3),0.3)))</f>
        <v/>
      </c>
    </row>
    <row r="8247" ht="15" customHeight="1" s="1">
      <c r="A8247" s="9" t="n">
        <v>8244</v>
      </c>
      <c r="B8247" s="6" t="inlineStr">
        <is>
          <t>10/12</t>
        </is>
      </c>
      <c r="C8247" s="6" t="n">
        <v>11</v>
      </c>
      <c r="D8247" s="6" t="n">
        <v>0</v>
      </c>
      <c r="E8247" s="10">
        <f>IF(D8247=1, IF(OR(C8247&lt;10, C8247&gt;=15),1,0), IF(OR(C8247&lt;7, C8247&gt;=18),1,0))</f>
        <v/>
      </c>
      <c r="F8247" s="11" t="n">
        <v>0</v>
      </c>
      <c r="G8247" s="12">
        <f>0.45*8</f>
        <v/>
      </c>
      <c r="H8247" s="12">
        <f>F8247-G8247</f>
        <v/>
      </c>
      <c r="I8247" s="10">
        <f>IF(E8247=0,"Fora",IF(E8246=0,"Carg xar",IF(H8247&lt;0,IF(M8247&lt;0.9,"Carg FV","Stby"),IF(M8247&gt;P8247,"V2H",IF(M8247&lt;0.9,"Carg xar","Stby")))))</f>
        <v/>
      </c>
      <c r="J8247" s="12">
        <f>IF(OR(I8247="Carg FV",I8247="Carg xar"),MIN(IF(I8247="Carg FV",ABS(H8247),7.4),7.4,MAX(0,(0.9-M8247)*40)*0.95),0)</f>
        <v/>
      </c>
      <c r="K8247" s="12">
        <f>IF(I8247="V2H",MIN(MAX(0,H8247),7.4,MAX(0,(M8247-P8247)*40)*0.95),0)</f>
        <v/>
      </c>
      <c r="L8247" s="12">
        <f>IF(E8247=0,0,MAX(0,H8247-K8247))</f>
        <v/>
      </c>
      <c r="M8247" s="13">
        <f>M8246+J8246/40-IF(I8246="V2H",K8246/(0.95*40),0)-IF(E8247=0,IF(E8246=1,IF(D8247=1,30,40)*0.18/(2*40),0),0)-IF(E8247=1,IF(E8246=0,IF(D8247=1,30,40)*0.18/(2*40),0),0)</f>
        <v/>
      </c>
      <c r="N8247" s="14" t="n">
        <v>0.2</v>
      </c>
      <c r="O8247" s="15">
        <f>K8247*N8247</f>
        <v/>
      </c>
      <c r="P8247">
        <f>IF(E8247=0,0.3,IF(D8247=1,IF(C8247&gt;=Params!$B$13-3,IF(C8247&lt;Params!$B$13,Params!$B$20,0.3),0.3),IF(C8247&gt;=Params!$B$15-3,IF(C8247&lt;Params!$B$15,Params!$B$21,0.3),0.3)))</f>
        <v/>
      </c>
    </row>
    <row r="8248" ht="15" customHeight="1" s="1">
      <c r="A8248" s="9" t="n">
        <v>8245</v>
      </c>
      <c r="B8248" s="6" t="inlineStr">
        <is>
          <t>10/12</t>
        </is>
      </c>
      <c r="C8248" s="6" t="n">
        <v>12</v>
      </c>
      <c r="D8248" s="6" t="n">
        <v>0</v>
      </c>
      <c r="E8248" s="10">
        <f>IF(D8248=1, IF(OR(C8248&lt;10, C8248&gt;=15),1,0), IF(OR(C8248&lt;7, C8248&gt;=18),1,0))</f>
        <v/>
      </c>
      <c r="F8248" s="11" t="n">
        <v>0</v>
      </c>
      <c r="G8248" s="12">
        <f>0.52*8</f>
        <v/>
      </c>
      <c r="H8248" s="12">
        <f>F8248-G8248</f>
        <v/>
      </c>
      <c r="I8248" s="10">
        <f>IF(E8248=0,"Fora",IF(E8247=0,"Carg xar",IF(H8248&lt;0,IF(M8248&lt;0.9,"Carg FV","Stby"),IF(M8248&gt;P8248,"V2H",IF(M8248&lt;0.9,"Carg xar","Stby")))))</f>
        <v/>
      </c>
      <c r="J8248" s="12">
        <f>IF(OR(I8248="Carg FV",I8248="Carg xar"),MIN(IF(I8248="Carg FV",ABS(H8248),7.4),7.4,MAX(0,(0.9-M8248)*40)*0.95),0)</f>
        <v/>
      </c>
      <c r="K8248" s="12">
        <f>IF(I8248="V2H",MIN(MAX(0,H8248),7.4,MAX(0,(M8248-P8248)*40)*0.95),0)</f>
        <v/>
      </c>
      <c r="L8248" s="12">
        <f>IF(E8248=0,0,MAX(0,H8248-K8248))</f>
        <v/>
      </c>
      <c r="M8248" s="13">
        <f>M8247+J8247/40-IF(I8247="V2H",K8247/(0.95*40),0)-IF(E8248=0,IF(E8247=1,IF(D8248=1,30,40)*0.18/(2*40),0),0)-IF(E8248=1,IF(E8247=0,IF(D8248=1,30,40)*0.18/(2*40),0),0)</f>
        <v/>
      </c>
      <c r="N8248" s="14" t="n">
        <v>0.2</v>
      </c>
      <c r="O8248" s="15">
        <f>K8248*N8248</f>
        <v/>
      </c>
      <c r="P8248">
        <f>IF(E8248=0,0.3,IF(D8248=1,IF(C8248&gt;=Params!$B$13-3,IF(C8248&lt;Params!$B$13,Params!$B$20,0.3),0.3),IF(C8248&gt;=Params!$B$15-3,IF(C8248&lt;Params!$B$15,Params!$B$21,0.3),0.3)))</f>
        <v/>
      </c>
    </row>
    <row r="8249" ht="15" customHeight="1" s="1">
      <c r="A8249" s="9" t="n">
        <v>8246</v>
      </c>
      <c r="B8249" s="6" t="inlineStr">
        <is>
          <t>10/12</t>
        </is>
      </c>
      <c r="C8249" s="6" t="n">
        <v>13</v>
      </c>
      <c r="D8249" s="6" t="n">
        <v>0</v>
      </c>
      <c r="E8249" s="10">
        <f>IF(D8249=1, IF(OR(C8249&lt;10, C8249&gt;=15),1,0), IF(OR(C8249&lt;7, C8249&gt;=18),1,0))</f>
        <v/>
      </c>
      <c r="F8249" s="11" t="n">
        <v>0.281</v>
      </c>
      <c r="G8249" s="12">
        <f>0.48*8</f>
        <v/>
      </c>
      <c r="H8249" s="12">
        <f>F8249-G8249</f>
        <v/>
      </c>
      <c r="I8249" s="10">
        <f>IF(E8249=0,"Fora",IF(E8248=0,"Carg xar",IF(H8249&lt;0,IF(M8249&lt;0.9,"Carg FV","Stby"),IF(M8249&gt;P8249,"V2H",IF(M8249&lt;0.9,"Carg xar","Stby")))))</f>
        <v/>
      </c>
      <c r="J8249" s="12">
        <f>IF(OR(I8249="Carg FV",I8249="Carg xar"),MIN(IF(I8249="Carg FV",ABS(H8249),7.4),7.4,MAX(0,(0.9-M8249)*40)*0.95),0)</f>
        <v/>
      </c>
      <c r="K8249" s="12">
        <f>IF(I8249="V2H",MIN(MAX(0,H8249),7.4,MAX(0,(M8249-P8249)*40)*0.95),0)</f>
        <v/>
      </c>
      <c r="L8249" s="12">
        <f>IF(E8249=0,0,MAX(0,H8249-K8249))</f>
        <v/>
      </c>
      <c r="M8249" s="13">
        <f>M8248+J8248/40-IF(I8248="V2H",K8248/(0.95*40),0)-IF(E8249=0,IF(E8248=1,IF(D8249=1,30,40)*0.18/(2*40),0),0)-IF(E8249=1,IF(E8248=0,IF(D8249=1,30,40)*0.18/(2*40),0),0)</f>
        <v/>
      </c>
      <c r="N8249" s="14" t="n">
        <v>0.2</v>
      </c>
      <c r="O8249" s="15">
        <f>K8249*N8249</f>
        <v/>
      </c>
      <c r="P8249">
        <f>IF(E8249=0,0.3,IF(D8249=1,IF(C8249&gt;=Params!$B$13-3,IF(C8249&lt;Params!$B$13,Params!$B$20,0.3),0.3),IF(C8249&gt;=Params!$B$15-3,IF(C8249&lt;Params!$B$15,Params!$B$21,0.3),0.3)))</f>
        <v/>
      </c>
    </row>
    <row r="8250" ht="15" customHeight="1" s="1">
      <c r="A8250" s="9" t="n">
        <v>8247</v>
      </c>
      <c r="B8250" s="6" t="inlineStr">
        <is>
          <t>10/12</t>
        </is>
      </c>
      <c r="C8250" s="6" t="n">
        <v>14</v>
      </c>
      <c r="D8250" s="6" t="n">
        <v>0</v>
      </c>
      <c r="E8250" s="10">
        <f>IF(D8250=1, IF(OR(C8250&lt;10, C8250&gt;=15),1,0), IF(OR(C8250&lt;7, C8250&gt;=18),1,0))</f>
        <v/>
      </c>
      <c r="F8250" s="11" t="n">
        <v>0</v>
      </c>
      <c r="G8250" s="12">
        <f>0.35*8</f>
        <v/>
      </c>
      <c r="H8250" s="12">
        <f>F8250-G8250</f>
        <v/>
      </c>
      <c r="I8250" s="10">
        <f>IF(E8250=0,"Fora",IF(E8249=0,"Carg xar",IF(H8250&lt;0,IF(M8250&lt;0.9,"Carg FV","Stby"),IF(M8250&gt;P8250,"V2H",IF(M8250&lt;0.9,"Carg xar","Stby")))))</f>
        <v/>
      </c>
      <c r="J8250" s="12">
        <f>IF(OR(I8250="Carg FV",I8250="Carg xar"),MIN(IF(I8250="Carg FV",ABS(H8250),7.4),7.4,MAX(0,(0.9-M8250)*40)*0.95),0)</f>
        <v/>
      </c>
      <c r="K8250" s="12">
        <f>IF(I8250="V2H",MIN(MAX(0,H8250),7.4,MAX(0,(M8250-P8250)*40)*0.95),0)</f>
        <v/>
      </c>
      <c r="L8250" s="12">
        <f>IF(E8250=0,0,MAX(0,H8250-K8250))</f>
        <v/>
      </c>
      <c r="M8250" s="13">
        <f>M8249+J8249/40-IF(I8249="V2H",K8249/(0.95*40),0)-IF(E8250=0,IF(E8249=1,IF(D8250=1,30,40)*0.18/(2*40),0),0)-IF(E8250=1,IF(E8249=0,IF(D8250=1,30,40)*0.18/(2*40),0),0)</f>
        <v/>
      </c>
      <c r="N8250" s="14" t="n">
        <v>0.15</v>
      </c>
      <c r="O8250" s="15">
        <f>K8250*N8250</f>
        <v/>
      </c>
      <c r="P8250">
        <f>IF(E8250=0,0.3,IF(D8250=1,IF(C8250&gt;=Params!$B$13-3,IF(C8250&lt;Params!$B$13,Params!$B$20,0.3),0.3),IF(C8250&gt;=Params!$B$15-3,IF(C8250&lt;Params!$B$15,Params!$B$21,0.3),0.3)))</f>
        <v/>
      </c>
    </row>
    <row r="8251" ht="15" customHeight="1" s="1">
      <c r="A8251" s="9" t="n">
        <v>8248</v>
      </c>
      <c r="B8251" s="6" t="inlineStr">
        <is>
          <t>10/12</t>
        </is>
      </c>
      <c r="C8251" s="6" t="n">
        <v>15</v>
      </c>
      <c r="D8251" s="6" t="n">
        <v>0</v>
      </c>
      <c r="E8251" s="10">
        <f>IF(D8251=1, IF(OR(C8251&lt;10, C8251&gt;=15),1,0), IF(OR(C8251&lt;7, C8251&gt;=18),1,0))</f>
        <v/>
      </c>
      <c r="F8251" s="11" t="n">
        <v>0</v>
      </c>
      <c r="G8251" s="12">
        <f>0.18*8</f>
        <v/>
      </c>
      <c r="H8251" s="12">
        <f>F8251-G8251</f>
        <v/>
      </c>
      <c r="I8251" s="10">
        <f>IF(E8251=0,"Fora",IF(E8250=0,"Carg xar",IF(H8251&lt;0,IF(M8251&lt;0.9,"Carg FV","Stby"),IF(M8251&gt;P8251,"V2H",IF(M8251&lt;0.9,"Carg xar","Stby")))))</f>
        <v/>
      </c>
      <c r="J8251" s="12">
        <f>IF(OR(I8251="Carg FV",I8251="Carg xar"),MIN(IF(I8251="Carg FV",ABS(H8251),7.4),7.4,MAX(0,(0.9-M8251)*40)*0.95),0)</f>
        <v/>
      </c>
      <c r="K8251" s="12">
        <f>IF(I8251="V2H",MIN(MAX(0,H8251),7.4,MAX(0,(M8251-P8251)*40)*0.95),0)</f>
        <v/>
      </c>
      <c r="L8251" s="12">
        <f>IF(E8251=0,0,MAX(0,H8251-K8251))</f>
        <v/>
      </c>
      <c r="M8251" s="13">
        <f>M8250+J8250/40-IF(I8250="V2H",K8250/(0.95*40),0)-IF(E8251=0,IF(E8250=1,IF(D8251=1,30,40)*0.18/(2*40),0),0)-IF(E8251=1,IF(E8250=0,IF(D8251=1,30,40)*0.18/(2*40),0),0)</f>
        <v/>
      </c>
      <c r="N8251" s="14" t="n">
        <v>0.15</v>
      </c>
      <c r="O8251" s="15">
        <f>K8251*N8251</f>
        <v/>
      </c>
      <c r="P8251">
        <f>IF(E8251=0,0.3,IF(D8251=1,IF(C8251&gt;=Params!$B$13-3,IF(C8251&lt;Params!$B$13,Params!$B$20,0.3),0.3),IF(C8251&gt;=Params!$B$15-3,IF(C8251&lt;Params!$B$15,Params!$B$21,0.3),0.3)))</f>
        <v/>
      </c>
    </row>
    <row r="8252" ht="15" customHeight="1" s="1">
      <c r="A8252" s="9" t="n">
        <v>8249</v>
      </c>
      <c r="B8252" s="6" t="inlineStr">
        <is>
          <t>10/12</t>
        </is>
      </c>
      <c r="C8252" s="6" t="n">
        <v>16</v>
      </c>
      <c r="D8252" s="6" t="n">
        <v>0</v>
      </c>
      <c r="E8252" s="10">
        <f>IF(D8252=1, IF(OR(C8252&lt;10, C8252&gt;=15),1,0), IF(OR(C8252&lt;7, C8252&gt;=18),1,0))</f>
        <v/>
      </c>
      <c r="F8252" s="11" t="n">
        <v>1.237</v>
      </c>
      <c r="G8252" s="12">
        <f>0.04*8</f>
        <v/>
      </c>
      <c r="H8252" s="12">
        <f>F8252-G8252</f>
        <v/>
      </c>
      <c r="I8252" s="10">
        <f>IF(E8252=0,"Fora",IF(E8251=0,"Carg xar",IF(H8252&lt;0,IF(M8252&lt;0.9,"Carg FV","Stby"),IF(M8252&gt;P8252,"V2H",IF(M8252&lt;0.9,"Carg xar","Stby")))))</f>
        <v/>
      </c>
      <c r="J8252" s="12">
        <f>IF(OR(I8252="Carg FV",I8252="Carg xar"),MIN(IF(I8252="Carg FV",ABS(H8252),7.4),7.4,MAX(0,(0.9-M8252)*40)*0.95),0)</f>
        <v/>
      </c>
      <c r="K8252" s="12">
        <f>IF(I8252="V2H",MIN(MAX(0,H8252),7.4,MAX(0,(M8252-P8252)*40)*0.95),0)</f>
        <v/>
      </c>
      <c r="L8252" s="12">
        <f>IF(E8252=0,0,MAX(0,H8252-K8252))</f>
        <v/>
      </c>
      <c r="M8252" s="13">
        <f>M8251+J8251/40-IF(I8251="V2H",K8251/(0.95*40),0)-IF(E8252=0,IF(E8251=1,IF(D8252=1,30,40)*0.18/(2*40),0),0)-IF(E8252=1,IF(E8251=0,IF(D8252=1,30,40)*0.18/(2*40),0),0)</f>
        <v/>
      </c>
      <c r="N8252" s="14" t="n">
        <v>0.15</v>
      </c>
      <c r="O8252" s="15">
        <f>K8252*N8252</f>
        <v/>
      </c>
      <c r="P8252">
        <f>IF(E8252=0,0.3,IF(D8252=1,IF(C8252&gt;=Params!$B$13-3,IF(C8252&lt;Params!$B$13,Params!$B$20,0.3),0.3),IF(C8252&gt;=Params!$B$15-3,IF(C8252&lt;Params!$B$15,Params!$B$21,0.3),0.3)))</f>
        <v/>
      </c>
    </row>
    <row r="8253" ht="15" customHeight="1" s="1">
      <c r="A8253" s="9" t="n">
        <v>8250</v>
      </c>
      <c r="B8253" s="6" t="inlineStr">
        <is>
          <t>10/12</t>
        </is>
      </c>
      <c r="C8253" s="6" t="n">
        <v>17</v>
      </c>
      <c r="D8253" s="6" t="n">
        <v>0</v>
      </c>
      <c r="E8253" s="10">
        <f>IF(D8253=1, IF(OR(C8253&lt;10, C8253&gt;=15),1,0), IF(OR(C8253&lt;7, C8253&gt;=18),1,0))</f>
        <v/>
      </c>
      <c r="F8253" s="11" t="n">
        <v>1.041</v>
      </c>
      <c r="G8253" s="12">
        <f>0*8</f>
        <v/>
      </c>
      <c r="H8253" s="12">
        <f>F8253-G8253</f>
        <v/>
      </c>
      <c r="I8253" s="10">
        <f>IF(E8253=0,"Fora",IF(E8252=0,"Carg xar",IF(H8253&lt;0,IF(M8253&lt;0.9,"Carg FV","Stby"),IF(M8253&gt;P8253,"V2H",IF(M8253&lt;0.9,"Carg xar","Stby")))))</f>
        <v/>
      </c>
      <c r="J8253" s="12">
        <f>IF(OR(I8253="Carg FV",I8253="Carg xar"),MIN(IF(I8253="Carg FV",ABS(H8253),7.4),7.4,MAX(0,(0.9-M8253)*40)*0.95),0)</f>
        <v/>
      </c>
      <c r="K8253" s="12">
        <f>IF(I8253="V2H",MIN(MAX(0,H8253),7.4,MAX(0,(M8253-P8253)*40)*0.95),0)</f>
        <v/>
      </c>
      <c r="L8253" s="12">
        <f>IF(E8253=0,0,MAX(0,H8253-K8253))</f>
        <v/>
      </c>
      <c r="M8253" s="13">
        <f>M8252+J8252/40-IF(I8252="V2H",K8252/(0.95*40),0)-IF(E8253=0,IF(E8252=1,IF(D8253=1,30,40)*0.18/(2*40),0),0)-IF(E8253=1,IF(E8252=0,IF(D8253=1,30,40)*0.18/(2*40),0),0)</f>
        <v/>
      </c>
      <c r="N8253" s="14" t="n">
        <v>0.15</v>
      </c>
      <c r="O8253" s="15">
        <f>K8253*N8253</f>
        <v/>
      </c>
      <c r="P8253">
        <f>IF(E8253=0,0.3,IF(D8253=1,IF(C8253&gt;=Params!$B$13-3,IF(C8253&lt;Params!$B$13,Params!$B$20,0.3),0.3),IF(C8253&gt;=Params!$B$15-3,IF(C8253&lt;Params!$B$15,Params!$B$21,0.3),0.3)))</f>
        <v/>
      </c>
    </row>
    <row r="8254" ht="15" customHeight="1" s="1">
      <c r="A8254" s="9" t="n">
        <v>8251</v>
      </c>
      <c r="B8254" s="6" t="inlineStr">
        <is>
          <t>10/12</t>
        </is>
      </c>
      <c r="C8254" s="6" t="n">
        <v>18</v>
      </c>
      <c r="D8254" s="6" t="n">
        <v>0</v>
      </c>
      <c r="E8254" s="10">
        <f>IF(D8254=1, IF(OR(C8254&lt;10, C8254&gt;=15),1,0), IF(OR(C8254&lt;7, C8254&gt;=18),1,0))</f>
        <v/>
      </c>
      <c r="F8254" s="11" t="n">
        <v>1.795</v>
      </c>
      <c r="G8254" s="12">
        <f>0*8</f>
        <v/>
      </c>
      <c r="H8254" s="12">
        <f>F8254-G8254</f>
        <v/>
      </c>
      <c r="I8254" s="10">
        <f>IF(E8254=0,"Fora",IF(E8253=0,"Carg xar",IF(H8254&lt;0,IF(M8254&lt;0.9,"Carg FV","Stby"),IF(M8254&gt;P8254,"V2H",IF(M8254&lt;0.9,"Carg xar","Stby")))))</f>
        <v/>
      </c>
      <c r="J8254" s="12">
        <f>IF(OR(I8254="Carg FV",I8254="Carg xar"),MIN(IF(I8254="Carg FV",ABS(H8254),7.4),7.4,MAX(0,(0.9-M8254)*40)*0.95),0)</f>
        <v/>
      </c>
      <c r="K8254" s="12">
        <f>IF(I8254="V2H",MIN(MAX(0,H8254),7.4,MAX(0,(M8254-P8254)*40)*0.95),0)</f>
        <v/>
      </c>
      <c r="L8254" s="12">
        <f>IF(E8254=0,0,MAX(0,H8254-K8254))</f>
        <v/>
      </c>
      <c r="M8254" s="13">
        <f>M8253+J8253/40-IF(I8253="V2H",K8253/(0.95*40),0)-IF(E8254=0,IF(E8253=1,IF(D8254=1,30,40)*0.18/(2*40),0),0)-IF(E8254=1,IF(E8253=0,IF(D8254=1,30,40)*0.18/(2*40),0),0)</f>
        <v/>
      </c>
      <c r="N8254" s="14" t="n">
        <v>0.2</v>
      </c>
      <c r="O8254" s="15">
        <f>K8254*N8254</f>
        <v/>
      </c>
      <c r="P8254">
        <f>IF(E8254=0,0.3,IF(D8254=1,IF(C8254&gt;=Params!$B$13-3,IF(C8254&lt;Params!$B$13,Params!$B$20,0.3),0.3),IF(C8254&gt;=Params!$B$15-3,IF(C8254&lt;Params!$B$15,Params!$B$21,0.3),0.3)))</f>
        <v/>
      </c>
    </row>
    <row r="8255" ht="15" customHeight="1" s="1">
      <c r="A8255" s="9" t="n">
        <v>8252</v>
      </c>
      <c r="B8255" s="6" t="inlineStr">
        <is>
          <t>10/12</t>
        </is>
      </c>
      <c r="C8255" s="6" t="n">
        <v>19</v>
      </c>
      <c r="D8255" s="6" t="n">
        <v>0</v>
      </c>
      <c r="E8255" s="10">
        <f>IF(D8255=1, IF(OR(C8255&lt;10, C8255&gt;=15),1,0), IF(OR(C8255&lt;7, C8255&gt;=18),1,0))</f>
        <v/>
      </c>
      <c r="F8255" s="11" t="n">
        <v>2.229</v>
      </c>
      <c r="G8255" s="12">
        <f>0*8</f>
        <v/>
      </c>
      <c r="H8255" s="12">
        <f>F8255-G8255</f>
        <v/>
      </c>
      <c r="I8255" s="10">
        <f>IF(E8255=0,"Fora",IF(E8254=0,"Carg xar",IF(H8255&lt;0,IF(M8255&lt;0.9,"Carg FV","Stby"),IF(M8255&gt;P8255,"V2H",IF(M8255&lt;0.9,"Carg xar","Stby")))))</f>
        <v/>
      </c>
      <c r="J8255" s="12">
        <f>IF(OR(I8255="Carg FV",I8255="Carg xar"),MIN(IF(I8255="Carg FV",ABS(H8255),7.4),7.4,MAX(0,(0.9-M8255)*40)*0.95),0)</f>
        <v/>
      </c>
      <c r="K8255" s="12">
        <f>IF(I8255="V2H",MIN(MAX(0,H8255),7.4,MAX(0,(M8255-P8255)*40)*0.95),0)</f>
        <v/>
      </c>
      <c r="L8255" s="12">
        <f>IF(E8255=0,0,MAX(0,H8255-K8255))</f>
        <v/>
      </c>
      <c r="M8255" s="13">
        <f>M8254+J8254/40-IF(I8254="V2H",K8254/(0.95*40),0)-IF(E8255=0,IF(E8254=1,IF(D8255=1,30,40)*0.18/(2*40),0),0)-IF(E8255=1,IF(E8254=0,IF(D8255=1,30,40)*0.18/(2*40),0),0)</f>
        <v/>
      </c>
      <c r="N8255" s="14" t="n">
        <v>0.2</v>
      </c>
      <c r="O8255" s="15">
        <f>K8255*N8255</f>
        <v/>
      </c>
      <c r="P8255">
        <f>IF(E8255=0,0.3,IF(D8255=1,IF(C8255&gt;=Params!$B$13-3,IF(C8255&lt;Params!$B$13,Params!$B$20,0.3),0.3),IF(C8255&gt;=Params!$B$15-3,IF(C8255&lt;Params!$B$15,Params!$B$21,0.3),0.3)))</f>
        <v/>
      </c>
    </row>
    <row r="8256" ht="15" customHeight="1" s="1">
      <c r="A8256" s="9" t="n">
        <v>8253</v>
      </c>
      <c r="B8256" s="6" t="inlineStr">
        <is>
          <t>10/12</t>
        </is>
      </c>
      <c r="C8256" s="6" t="n">
        <v>20</v>
      </c>
      <c r="D8256" s="6" t="n">
        <v>0</v>
      </c>
      <c r="E8256" s="10">
        <f>IF(D8256=1, IF(OR(C8256&lt;10, C8256&gt;=15),1,0), IF(OR(C8256&lt;7, C8256&gt;=18),1,0))</f>
        <v/>
      </c>
      <c r="F8256" s="11" t="n">
        <v>1.624</v>
      </c>
      <c r="G8256" s="12">
        <f>0*8</f>
        <v/>
      </c>
      <c r="H8256" s="12">
        <f>F8256-G8256</f>
        <v/>
      </c>
      <c r="I8256" s="10">
        <f>IF(E8256=0,"Fora",IF(E8255=0,"Carg xar",IF(H8256&lt;0,IF(M8256&lt;0.9,"Carg FV","Stby"),IF(M8256&gt;P8256,"V2H",IF(M8256&lt;0.9,"Carg xar","Stby")))))</f>
        <v/>
      </c>
      <c r="J8256" s="12">
        <f>IF(OR(I8256="Carg FV",I8256="Carg xar"),MIN(IF(I8256="Carg FV",ABS(H8256),7.4),7.4,MAX(0,(0.9-M8256)*40)*0.95),0)</f>
        <v/>
      </c>
      <c r="K8256" s="12">
        <f>IF(I8256="V2H",MIN(MAX(0,H8256),7.4,MAX(0,(M8256-P8256)*40)*0.95),0)</f>
        <v/>
      </c>
      <c r="L8256" s="12">
        <f>IF(E8256=0,0,MAX(0,H8256-K8256))</f>
        <v/>
      </c>
      <c r="M8256" s="13">
        <f>M8255+J8255/40-IF(I8255="V2H",K8255/(0.95*40),0)-IF(E8256=0,IF(E8255=1,IF(D8256=1,30,40)*0.18/(2*40),0),0)-IF(E8256=1,IF(E8255=0,IF(D8256=1,30,40)*0.18/(2*40),0),0)</f>
        <v/>
      </c>
      <c r="N8256" s="14" t="n">
        <v>0.2</v>
      </c>
      <c r="O8256" s="15">
        <f>K8256*N8256</f>
        <v/>
      </c>
      <c r="P8256">
        <f>IF(E8256=0,0.3,IF(D8256=1,IF(C8256&gt;=Params!$B$13-3,IF(C8256&lt;Params!$B$13,Params!$B$20,0.3),0.3),IF(C8256&gt;=Params!$B$15-3,IF(C8256&lt;Params!$B$15,Params!$B$21,0.3),0.3)))</f>
        <v/>
      </c>
    </row>
    <row r="8257" ht="15" customHeight="1" s="1">
      <c r="A8257" s="9" t="n">
        <v>8254</v>
      </c>
      <c r="B8257" s="6" t="inlineStr">
        <is>
          <t>10/12</t>
        </is>
      </c>
      <c r="C8257" s="6" t="n">
        <v>21</v>
      </c>
      <c r="D8257" s="6" t="n">
        <v>0</v>
      </c>
      <c r="E8257" s="10">
        <f>IF(D8257=1, IF(OR(C8257&lt;10, C8257&gt;=15),1,0), IF(OR(C8257&lt;7, C8257&gt;=18),1,0))</f>
        <v/>
      </c>
      <c r="F8257" s="11" t="n">
        <v>2.242</v>
      </c>
      <c r="G8257" s="12">
        <f>0*8</f>
        <v/>
      </c>
      <c r="H8257" s="12">
        <f>F8257-G8257</f>
        <v/>
      </c>
      <c r="I8257" s="10">
        <f>IF(E8257=0,"Fora",IF(E8256=0,"Carg xar",IF(H8257&lt;0,IF(M8257&lt;0.9,"Carg FV","Stby"),IF(M8257&gt;P8257,"V2H",IF(M8257&lt;0.9,"Carg xar","Stby")))))</f>
        <v/>
      </c>
      <c r="J8257" s="12">
        <f>IF(OR(I8257="Carg FV",I8257="Carg xar"),MIN(IF(I8257="Carg FV",ABS(H8257),7.4),7.4,MAX(0,(0.9-M8257)*40)*0.95),0)</f>
        <v/>
      </c>
      <c r="K8257" s="12">
        <f>IF(I8257="V2H",MIN(MAX(0,H8257),7.4,MAX(0,(M8257-P8257)*40)*0.95),0)</f>
        <v/>
      </c>
      <c r="L8257" s="12">
        <f>IF(E8257=0,0,MAX(0,H8257-K8257))</f>
        <v/>
      </c>
      <c r="M8257" s="13">
        <f>M8256+J8256/40-IF(I8256="V2H",K8256/(0.95*40),0)-IF(E8257=0,IF(E8256=1,IF(D8257=1,30,40)*0.18/(2*40),0),0)-IF(E8257=1,IF(E8256=0,IF(D8257=1,30,40)*0.18/(2*40),0),0)</f>
        <v/>
      </c>
      <c r="N8257" s="14" t="n">
        <v>0.2</v>
      </c>
      <c r="O8257" s="15">
        <f>K8257*N8257</f>
        <v/>
      </c>
      <c r="P8257">
        <f>IF(E8257=0,0.3,IF(D8257=1,IF(C8257&gt;=Params!$B$13-3,IF(C8257&lt;Params!$B$13,Params!$B$20,0.3),0.3),IF(C8257&gt;=Params!$B$15-3,IF(C8257&lt;Params!$B$15,Params!$B$21,0.3),0.3)))</f>
        <v/>
      </c>
    </row>
    <row r="8258" ht="15" customHeight="1" s="1">
      <c r="A8258" s="9" t="n">
        <v>8255</v>
      </c>
      <c r="B8258" s="6" t="inlineStr">
        <is>
          <t>10/12</t>
        </is>
      </c>
      <c r="C8258" s="6" t="n">
        <v>22</v>
      </c>
      <c r="D8258" s="6" t="n">
        <v>0</v>
      </c>
      <c r="E8258" s="10">
        <f>IF(D8258=1, IF(OR(C8258&lt;10, C8258&gt;=15),1,0), IF(OR(C8258&lt;7, C8258&gt;=18),1,0))</f>
        <v/>
      </c>
      <c r="F8258" s="11" t="n">
        <v>2.573</v>
      </c>
      <c r="G8258" s="12">
        <f>0*8</f>
        <v/>
      </c>
      <c r="H8258" s="12">
        <f>F8258-G8258</f>
        <v/>
      </c>
      <c r="I8258" s="10">
        <f>IF(E8258=0,"Fora",IF(E8257=0,"Carg xar",IF(H8258&lt;0,IF(M8258&lt;0.9,"Carg FV","Stby"),IF(M8258&gt;P8258,"V2H",IF(M8258&lt;0.9,"Carg xar","Stby")))))</f>
        <v/>
      </c>
      <c r="J8258" s="12">
        <f>IF(OR(I8258="Carg FV",I8258="Carg xar"),MIN(IF(I8258="Carg FV",ABS(H8258),7.4),7.4,MAX(0,(0.9-M8258)*40)*0.95),0)</f>
        <v/>
      </c>
      <c r="K8258" s="12">
        <f>IF(I8258="V2H",MIN(MAX(0,H8258),7.4,MAX(0,(M8258-P8258)*40)*0.95),0)</f>
        <v/>
      </c>
      <c r="L8258" s="12">
        <f>IF(E8258=0,0,MAX(0,H8258-K8258))</f>
        <v/>
      </c>
      <c r="M8258" s="13">
        <f>M8257+J8257/40-IF(I8257="V2H",K8257/(0.95*40),0)-IF(E8258=0,IF(E8257=1,IF(D8258=1,30,40)*0.18/(2*40),0),0)-IF(E8258=1,IF(E8257=0,IF(D8258=1,30,40)*0.18/(2*40),0),0)</f>
        <v/>
      </c>
      <c r="N8258" s="14" t="n">
        <v>0.15</v>
      </c>
      <c r="O8258" s="15">
        <f>K8258*N8258</f>
        <v/>
      </c>
      <c r="P8258">
        <f>IF(E8258=0,0.3,IF(D8258=1,IF(C8258&gt;=Params!$B$13-3,IF(C8258&lt;Params!$B$13,Params!$B$20,0.3),0.3),IF(C8258&gt;=Params!$B$15-3,IF(C8258&lt;Params!$B$15,Params!$B$21,0.3),0.3)))</f>
        <v/>
      </c>
    </row>
    <row r="8259" ht="15" customHeight="1" s="1">
      <c r="A8259" s="9" t="n">
        <v>8256</v>
      </c>
      <c r="B8259" s="6" t="inlineStr">
        <is>
          <t>10/12</t>
        </is>
      </c>
      <c r="C8259" s="6" t="n">
        <v>23</v>
      </c>
      <c r="D8259" s="6" t="n">
        <v>0</v>
      </c>
      <c r="E8259" s="10">
        <f>IF(D8259=1, IF(OR(C8259&lt;10, C8259&gt;=15),1,0), IF(OR(C8259&lt;7, C8259&gt;=18),1,0))</f>
        <v/>
      </c>
      <c r="F8259" s="11" t="n">
        <v>2.411</v>
      </c>
      <c r="G8259" s="12">
        <f>0*8</f>
        <v/>
      </c>
      <c r="H8259" s="12">
        <f>F8259-G8259</f>
        <v/>
      </c>
      <c r="I8259" s="10">
        <f>IF(E8259=0,"Fora",IF(E8258=0,"Carg xar",IF(H8259&lt;0,IF(M8259&lt;0.9,"Carg FV","Stby"),IF(M8259&gt;P8259,"V2H",IF(M8259&lt;0.9,"Carg xar","Stby")))))</f>
        <v/>
      </c>
      <c r="J8259" s="12">
        <f>IF(OR(I8259="Carg FV",I8259="Carg xar"),MIN(IF(I8259="Carg FV",ABS(H8259),7.4),7.4,MAX(0,(0.9-M8259)*40)*0.95),0)</f>
        <v/>
      </c>
      <c r="K8259" s="12">
        <f>IF(I8259="V2H",MIN(MAX(0,H8259),7.4,MAX(0,(M8259-P8259)*40)*0.95),0)</f>
        <v/>
      </c>
      <c r="L8259" s="12">
        <f>IF(E8259=0,0,MAX(0,H8259-K8259))</f>
        <v/>
      </c>
      <c r="M8259" s="13">
        <f>M8258+J8258/40-IF(I8258="V2H",K8258/(0.95*40),0)-IF(E8259=0,IF(E8258=1,IF(D8259=1,30,40)*0.18/(2*40),0),0)-IF(E8259=1,IF(E8258=0,IF(D8259=1,30,40)*0.18/(2*40),0),0)</f>
        <v/>
      </c>
      <c r="N8259" s="14" t="n">
        <v>0.15</v>
      </c>
      <c r="O8259" s="15">
        <f>K8259*N8259</f>
        <v/>
      </c>
      <c r="P8259">
        <f>IF(E8259=0,0.3,IF(D8259=1,IF(C8259&gt;=Params!$B$13-3,IF(C8259&lt;Params!$B$13,Params!$B$20,0.3),0.3),IF(C8259&gt;=Params!$B$15-3,IF(C8259&lt;Params!$B$15,Params!$B$21,0.3),0.3)))</f>
        <v/>
      </c>
    </row>
    <row r="8260" ht="15" customHeight="1" s="1">
      <c r="A8260" s="9" t="n">
        <v>8257</v>
      </c>
      <c r="B8260" s="6" t="inlineStr">
        <is>
          <t>11/12</t>
        </is>
      </c>
      <c r="C8260" s="6" t="n">
        <v>0</v>
      </c>
      <c r="D8260" s="6" t="n">
        <v>0</v>
      </c>
      <c r="E8260" s="10">
        <f>IF(D8260=1, IF(OR(C8260&lt;10, C8260&gt;=15),1,0), IF(OR(C8260&lt;7, C8260&gt;=18),1,0))</f>
        <v/>
      </c>
      <c r="F8260" s="11" t="n">
        <v>2.346</v>
      </c>
      <c r="G8260" s="12">
        <f>0*8</f>
        <v/>
      </c>
      <c r="H8260" s="12">
        <f>F8260-G8260</f>
        <v/>
      </c>
      <c r="I8260" s="10">
        <f>IF(E8260=0,"Fora",IF(E8259=0,"Carg xar",IF(H8260&lt;0,IF(M8260&lt;0.9,"Carg FV","Stby"),IF(M8260&gt;P8260,"V2H",IF(M8260&lt;0.9,"Carg xar","Stby")))))</f>
        <v/>
      </c>
      <c r="J8260" s="12">
        <f>IF(OR(I8260="Carg FV",I8260="Carg xar"),MIN(IF(I8260="Carg FV",ABS(H8260),7.4),7.4,MAX(0,(0.9-M8260)*40)*0.95),0)</f>
        <v/>
      </c>
      <c r="K8260" s="12">
        <f>IF(I8260="V2H",MIN(MAX(0,H8260),7.4,MAX(0,(M8260-P8260)*40)*0.95),0)</f>
        <v/>
      </c>
      <c r="L8260" s="12">
        <f>IF(E8260=0,0,MAX(0,H8260-K8260))</f>
        <v/>
      </c>
      <c r="M8260" s="13">
        <f>M8259+J8259/40-IF(I8259="V2H",K8259/(0.95*40),0)-IF(E8260=0,IF(E8259=1,IF(D8260=1,30,40)*0.18/(2*40),0),0)-IF(E8260=1,IF(E8259=0,IF(D8260=1,30,40)*0.18/(2*40),0),0)</f>
        <v/>
      </c>
      <c r="N8260" s="14" t="n">
        <v>0.09</v>
      </c>
      <c r="O8260" s="15">
        <f>K8260*N8260</f>
        <v/>
      </c>
      <c r="P8260">
        <f>IF(E8260=0,0.3,IF(D8260=1,IF(C8260&gt;=Params!$B$13-3,IF(C8260&lt;Params!$B$13,Params!$B$20,0.3),0.3),IF(C8260&gt;=Params!$B$15-3,IF(C8260&lt;Params!$B$15,Params!$B$21,0.3),0.3)))</f>
        <v/>
      </c>
    </row>
    <row r="8261" ht="15" customHeight="1" s="1">
      <c r="A8261" s="9" t="n">
        <v>8258</v>
      </c>
      <c r="B8261" s="6" t="inlineStr">
        <is>
          <t>11/12</t>
        </is>
      </c>
      <c r="C8261" s="6" t="n">
        <v>1</v>
      </c>
      <c r="D8261" s="6" t="n">
        <v>0</v>
      </c>
      <c r="E8261" s="10">
        <f>IF(D8261=1, IF(OR(C8261&lt;10, C8261&gt;=15),1,0), IF(OR(C8261&lt;7, C8261&gt;=18),1,0))</f>
        <v/>
      </c>
      <c r="F8261" s="11" t="n">
        <v>2.433</v>
      </c>
      <c r="G8261" s="12">
        <f>0*8</f>
        <v/>
      </c>
      <c r="H8261" s="12">
        <f>F8261-G8261</f>
        <v/>
      </c>
      <c r="I8261" s="10">
        <f>IF(E8261=0,"Fora",IF(E8260=0,"Carg xar",IF(H8261&lt;0,IF(M8261&lt;0.9,"Carg FV","Stby"),IF(M8261&gt;P8261,"V2H",IF(M8261&lt;0.9,"Carg xar","Stby")))))</f>
        <v/>
      </c>
      <c r="J8261" s="12">
        <f>IF(OR(I8261="Carg FV",I8261="Carg xar"),MIN(IF(I8261="Carg FV",ABS(H8261),7.4),7.4,MAX(0,(0.9-M8261)*40)*0.95),0)</f>
        <v/>
      </c>
      <c r="K8261" s="12">
        <f>IF(I8261="V2H",MIN(MAX(0,H8261),7.4,MAX(0,(M8261-P8261)*40)*0.95),0)</f>
        <v/>
      </c>
      <c r="L8261" s="12">
        <f>IF(E8261=0,0,MAX(0,H8261-K8261))</f>
        <v/>
      </c>
      <c r="M8261" s="13">
        <f>M8260+J8260/40-IF(I8260="V2H",K8260/(0.95*40),0)-IF(E8261=0,IF(E8260=1,IF(D8261=1,30,40)*0.18/(2*40),0),0)-IF(E8261=1,IF(E8260=0,IF(D8261=1,30,40)*0.18/(2*40),0),0)</f>
        <v/>
      </c>
      <c r="N8261" s="14" t="n">
        <v>0.09</v>
      </c>
      <c r="O8261" s="15">
        <f>K8261*N8261</f>
        <v/>
      </c>
      <c r="P8261">
        <f>IF(E8261=0,0.3,IF(D8261=1,IF(C8261&gt;=Params!$B$13-3,IF(C8261&lt;Params!$B$13,Params!$B$20,0.3),0.3),IF(C8261&gt;=Params!$B$15-3,IF(C8261&lt;Params!$B$15,Params!$B$21,0.3),0.3)))</f>
        <v/>
      </c>
    </row>
    <row r="8262" ht="15" customHeight="1" s="1">
      <c r="A8262" s="9" t="n">
        <v>8259</v>
      </c>
      <c r="B8262" s="6" t="inlineStr">
        <is>
          <t>11/12</t>
        </is>
      </c>
      <c r="C8262" s="6" t="n">
        <v>2</v>
      </c>
      <c r="D8262" s="6" t="n">
        <v>0</v>
      </c>
      <c r="E8262" s="10">
        <f>IF(D8262=1, IF(OR(C8262&lt;10, C8262&gt;=15),1,0), IF(OR(C8262&lt;7, C8262&gt;=18),1,0))</f>
        <v/>
      </c>
      <c r="F8262" s="11" t="n">
        <v>2.615</v>
      </c>
      <c r="G8262" s="12">
        <f>0*8</f>
        <v/>
      </c>
      <c r="H8262" s="12">
        <f>F8262-G8262</f>
        <v/>
      </c>
      <c r="I8262" s="10">
        <f>IF(E8262=0,"Fora",IF(E8261=0,"Carg xar",IF(H8262&lt;0,IF(M8262&lt;0.9,"Carg FV","Stby"),IF(M8262&gt;P8262,"V2H",IF(M8262&lt;0.9,"Carg xar","Stby")))))</f>
        <v/>
      </c>
      <c r="J8262" s="12">
        <f>IF(OR(I8262="Carg FV",I8262="Carg xar"),MIN(IF(I8262="Carg FV",ABS(H8262),7.4),7.4,MAX(0,(0.9-M8262)*40)*0.95),0)</f>
        <v/>
      </c>
      <c r="K8262" s="12">
        <f>IF(I8262="V2H",MIN(MAX(0,H8262),7.4,MAX(0,(M8262-P8262)*40)*0.95),0)</f>
        <v/>
      </c>
      <c r="L8262" s="12">
        <f>IF(E8262=0,0,MAX(0,H8262-K8262))</f>
        <v/>
      </c>
      <c r="M8262" s="13">
        <f>M8261+J8261/40-IF(I8261="V2H",K8261/(0.95*40),0)-IF(E8262=0,IF(E8261=1,IF(D8262=1,30,40)*0.18/(2*40),0),0)-IF(E8262=1,IF(E8261=0,IF(D8262=1,30,40)*0.18/(2*40),0),0)</f>
        <v/>
      </c>
      <c r="N8262" s="14" t="n">
        <v>0.09</v>
      </c>
      <c r="O8262" s="15">
        <f>K8262*N8262</f>
        <v/>
      </c>
      <c r="P8262">
        <f>IF(E8262=0,0.3,IF(D8262=1,IF(C8262&gt;=Params!$B$13-3,IF(C8262&lt;Params!$B$13,Params!$B$20,0.3),0.3),IF(C8262&gt;=Params!$B$15-3,IF(C8262&lt;Params!$B$15,Params!$B$21,0.3),0.3)))</f>
        <v/>
      </c>
    </row>
    <row r="8263" ht="15" customHeight="1" s="1">
      <c r="A8263" s="9" t="n">
        <v>8260</v>
      </c>
      <c r="B8263" s="6" t="inlineStr">
        <is>
          <t>11/12</t>
        </is>
      </c>
      <c r="C8263" s="6" t="n">
        <v>3</v>
      </c>
      <c r="D8263" s="6" t="n">
        <v>0</v>
      </c>
      <c r="E8263" s="10">
        <f>IF(D8263=1, IF(OR(C8263&lt;10, C8263&gt;=15),1,0), IF(OR(C8263&lt;7, C8263&gt;=18),1,0))</f>
        <v/>
      </c>
      <c r="F8263" s="11" t="n">
        <v>2.582</v>
      </c>
      <c r="G8263" s="12">
        <f>0*8</f>
        <v/>
      </c>
      <c r="H8263" s="12">
        <f>F8263-G8263</f>
        <v/>
      </c>
      <c r="I8263" s="10">
        <f>IF(E8263=0,"Fora",IF(E8262=0,"Carg xar",IF(H8263&lt;0,IF(M8263&lt;0.9,"Carg FV","Stby"),IF(M8263&gt;P8263,"V2H",IF(M8263&lt;0.9,"Carg xar","Stby")))))</f>
        <v/>
      </c>
      <c r="J8263" s="12">
        <f>IF(OR(I8263="Carg FV",I8263="Carg xar"),MIN(IF(I8263="Carg FV",ABS(H8263),7.4),7.4,MAX(0,(0.9-M8263)*40)*0.95),0)</f>
        <v/>
      </c>
      <c r="K8263" s="12">
        <f>IF(I8263="V2H",MIN(MAX(0,H8263),7.4,MAX(0,(M8263-P8263)*40)*0.95),0)</f>
        <v/>
      </c>
      <c r="L8263" s="12">
        <f>IF(E8263=0,0,MAX(0,H8263-K8263))</f>
        <v/>
      </c>
      <c r="M8263" s="13">
        <f>M8262+J8262/40-IF(I8262="V2H",K8262/(0.95*40),0)-IF(E8263=0,IF(E8262=1,IF(D8263=1,30,40)*0.18/(2*40),0),0)-IF(E8263=1,IF(E8262=0,IF(D8263=1,30,40)*0.18/(2*40),0),0)</f>
        <v/>
      </c>
      <c r="N8263" s="14" t="n">
        <v>0.09</v>
      </c>
      <c r="O8263" s="15">
        <f>K8263*N8263</f>
        <v/>
      </c>
      <c r="P8263">
        <f>IF(E8263=0,0.3,IF(D8263=1,IF(C8263&gt;=Params!$B$13-3,IF(C8263&lt;Params!$B$13,Params!$B$20,0.3),0.3),IF(C8263&gt;=Params!$B$15-3,IF(C8263&lt;Params!$B$15,Params!$B$21,0.3),0.3)))</f>
        <v/>
      </c>
    </row>
    <row r="8264" ht="15" customHeight="1" s="1">
      <c r="A8264" s="9" t="n">
        <v>8261</v>
      </c>
      <c r="B8264" s="6" t="inlineStr">
        <is>
          <t>11/12</t>
        </is>
      </c>
      <c r="C8264" s="6" t="n">
        <v>4</v>
      </c>
      <c r="D8264" s="6" t="n">
        <v>0</v>
      </c>
      <c r="E8264" s="10">
        <f>IF(D8264=1, IF(OR(C8264&lt;10, C8264&gt;=15),1,0), IF(OR(C8264&lt;7, C8264&gt;=18),1,0))</f>
        <v/>
      </c>
      <c r="F8264" s="11" t="n">
        <v>2.429</v>
      </c>
      <c r="G8264" s="12">
        <f>0*8</f>
        <v/>
      </c>
      <c r="H8264" s="12">
        <f>F8264-G8264</f>
        <v/>
      </c>
      <c r="I8264" s="10">
        <f>IF(E8264=0,"Fora",IF(E8263=0,"Carg xar",IF(H8264&lt;0,IF(M8264&lt;0.9,"Carg FV","Stby"),IF(M8264&gt;P8264,"V2H",IF(M8264&lt;0.9,"Carg xar","Stby")))))</f>
        <v/>
      </c>
      <c r="J8264" s="12">
        <f>IF(OR(I8264="Carg FV",I8264="Carg xar"),MIN(IF(I8264="Carg FV",ABS(H8264),7.4),7.4,MAX(0,(0.9-M8264)*40)*0.95),0)</f>
        <v/>
      </c>
      <c r="K8264" s="12">
        <f>IF(I8264="V2H",MIN(MAX(0,H8264),7.4,MAX(0,(M8264-P8264)*40)*0.95),0)</f>
        <v/>
      </c>
      <c r="L8264" s="12">
        <f>IF(E8264=0,0,MAX(0,H8264-K8264))</f>
        <v/>
      </c>
      <c r="M8264" s="13">
        <f>M8263+J8263/40-IF(I8263="V2H",K8263/(0.95*40),0)-IF(E8264=0,IF(E8263=1,IF(D8264=1,30,40)*0.18/(2*40),0),0)-IF(E8264=1,IF(E8263=0,IF(D8264=1,30,40)*0.18/(2*40),0),0)</f>
        <v/>
      </c>
      <c r="N8264" s="14" t="n">
        <v>0.09</v>
      </c>
      <c r="O8264" s="15">
        <f>K8264*N8264</f>
        <v/>
      </c>
      <c r="P8264">
        <f>IF(E8264=0,0.3,IF(D8264=1,IF(C8264&gt;=Params!$B$13-3,IF(C8264&lt;Params!$B$13,Params!$B$20,0.3),0.3),IF(C8264&gt;=Params!$B$15-3,IF(C8264&lt;Params!$B$15,Params!$B$21,0.3),0.3)))</f>
        <v/>
      </c>
    </row>
    <row r="8265" ht="15" customHeight="1" s="1">
      <c r="A8265" s="9" t="n">
        <v>8262</v>
      </c>
      <c r="B8265" s="6" t="inlineStr">
        <is>
          <t>11/12</t>
        </is>
      </c>
      <c r="C8265" s="6" t="n">
        <v>5</v>
      </c>
      <c r="D8265" s="6" t="n">
        <v>0</v>
      </c>
      <c r="E8265" s="10">
        <f>IF(D8265=1, IF(OR(C8265&lt;10, C8265&gt;=15),1,0), IF(OR(C8265&lt;7, C8265&gt;=18),1,0))</f>
        <v/>
      </c>
      <c r="F8265" s="11" t="n">
        <v>2.431</v>
      </c>
      <c r="G8265" s="12">
        <f>0*8</f>
        <v/>
      </c>
      <c r="H8265" s="12">
        <f>F8265-G8265</f>
        <v/>
      </c>
      <c r="I8265" s="10">
        <f>IF(E8265=0,"Fora",IF(E8264=0,"Carg xar",IF(H8265&lt;0,IF(M8265&lt;0.9,"Carg FV","Stby"),IF(M8265&gt;P8265,"V2H",IF(M8265&lt;0.9,"Carg xar","Stby")))))</f>
        <v/>
      </c>
      <c r="J8265" s="12">
        <f>IF(OR(I8265="Carg FV",I8265="Carg xar"),MIN(IF(I8265="Carg FV",ABS(H8265),7.4),7.4,MAX(0,(0.9-M8265)*40)*0.95),0)</f>
        <v/>
      </c>
      <c r="K8265" s="12">
        <f>IF(I8265="V2H",MIN(MAX(0,H8265),7.4,MAX(0,(M8265-P8265)*40)*0.95),0)</f>
        <v/>
      </c>
      <c r="L8265" s="12">
        <f>IF(E8265=0,0,MAX(0,H8265-K8265))</f>
        <v/>
      </c>
      <c r="M8265" s="13">
        <f>M8264+J8264/40-IF(I8264="V2H",K8264/(0.95*40),0)-IF(E8265=0,IF(E8264=1,IF(D8265=1,30,40)*0.18/(2*40),0),0)-IF(E8265=1,IF(E8264=0,IF(D8265=1,30,40)*0.18/(2*40),0),0)</f>
        <v/>
      </c>
      <c r="N8265" s="14" t="n">
        <v>0.09</v>
      </c>
      <c r="O8265" s="15">
        <f>K8265*N8265</f>
        <v/>
      </c>
      <c r="P8265">
        <f>IF(E8265=0,0.3,IF(D8265=1,IF(C8265&gt;=Params!$B$13-3,IF(C8265&lt;Params!$B$13,Params!$B$20,0.3),0.3),IF(C8265&gt;=Params!$B$15-3,IF(C8265&lt;Params!$B$15,Params!$B$21,0.3),0.3)))</f>
        <v/>
      </c>
    </row>
    <row r="8266" ht="15" customHeight="1" s="1">
      <c r="A8266" s="9" t="n">
        <v>8263</v>
      </c>
      <c r="B8266" s="6" t="inlineStr">
        <is>
          <t>11/12</t>
        </is>
      </c>
      <c r="C8266" s="6" t="n">
        <v>6</v>
      </c>
      <c r="D8266" s="6" t="n">
        <v>0</v>
      </c>
      <c r="E8266" s="10">
        <f>IF(D8266=1, IF(OR(C8266&lt;10, C8266&gt;=15),1,0), IF(OR(C8266&lt;7, C8266&gt;=18),1,0))</f>
        <v/>
      </c>
      <c r="F8266" s="11" t="n">
        <v>2.586</v>
      </c>
      <c r="G8266" s="12">
        <f>0*8</f>
        <v/>
      </c>
      <c r="H8266" s="12">
        <f>F8266-G8266</f>
        <v/>
      </c>
      <c r="I8266" s="10">
        <f>IF(E8266=0,"Fora",IF(E8265=0,"Carg xar",IF(H8266&lt;0,IF(M8266&lt;0.9,"Carg FV","Stby"),IF(M8266&gt;P8266,"V2H",IF(M8266&lt;0.9,"Carg xar","Stby")))))</f>
        <v/>
      </c>
      <c r="J8266" s="12">
        <f>IF(OR(I8266="Carg FV",I8266="Carg xar"),MIN(IF(I8266="Carg FV",ABS(H8266),7.4),7.4,MAX(0,(0.9-M8266)*40)*0.95),0)</f>
        <v/>
      </c>
      <c r="K8266" s="12">
        <f>IF(I8266="V2H",MIN(MAX(0,H8266),7.4,MAX(0,(M8266-P8266)*40)*0.95),0)</f>
        <v/>
      </c>
      <c r="L8266" s="12">
        <f>IF(E8266=0,0,MAX(0,H8266-K8266))</f>
        <v/>
      </c>
      <c r="M8266" s="13">
        <f>M8265+J8265/40-IF(I8265="V2H",K8265/(0.95*40),0)-IF(E8266=0,IF(E8265=1,IF(D8266=1,30,40)*0.18/(2*40),0),0)-IF(E8266=1,IF(E8265=0,IF(D8266=1,30,40)*0.18/(2*40),0),0)</f>
        <v/>
      </c>
      <c r="N8266" s="14" t="n">
        <v>0.09</v>
      </c>
      <c r="O8266" s="15">
        <f>K8266*N8266</f>
        <v/>
      </c>
      <c r="P8266">
        <f>IF(E8266=0,0.3,IF(D8266=1,IF(C8266&gt;=Params!$B$13-3,IF(C8266&lt;Params!$B$13,Params!$B$20,0.3),0.3),IF(C8266&gt;=Params!$B$15-3,IF(C8266&lt;Params!$B$15,Params!$B$21,0.3),0.3)))</f>
        <v/>
      </c>
    </row>
    <row r="8267" ht="15" customHeight="1" s="1">
      <c r="A8267" s="9" t="n">
        <v>8264</v>
      </c>
      <c r="B8267" s="6" t="inlineStr">
        <is>
          <t>11/12</t>
        </is>
      </c>
      <c r="C8267" s="6" t="n">
        <v>7</v>
      </c>
      <c r="D8267" s="6" t="n">
        <v>0</v>
      </c>
      <c r="E8267" s="10">
        <f>IF(D8267=1, IF(OR(C8267&lt;10, C8267&gt;=15),1,0), IF(OR(C8267&lt;7, C8267&gt;=18),1,0))</f>
        <v/>
      </c>
      <c r="F8267" s="11" t="n">
        <v>2.074</v>
      </c>
      <c r="G8267" s="12">
        <f>0*8</f>
        <v/>
      </c>
      <c r="H8267" s="12">
        <f>F8267-G8267</f>
        <v/>
      </c>
      <c r="I8267" s="10">
        <f>IF(E8267=0,"Fora",IF(E8266=0,"Carg xar",IF(H8267&lt;0,IF(M8267&lt;0.9,"Carg FV","Stby"),IF(M8267&gt;P8267,"V2H",IF(M8267&lt;0.9,"Carg xar","Stby")))))</f>
        <v/>
      </c>
      <c r="J8267" s="12">
        <f>IF(OR(I8267="Carg FV",I8267="Carg xar"),MIN(IF(I8267="Carg FV",ABS(H8267),7.4),7.4,MAX(0,(0.9-M8267)*40)*0.95),0)</f>
        <v/>
      </c>
      <c r="K8267" s="12">
        <f>IF(I8267="V2H",MIN(MAX(0,H8267),7.4,MAX(0,(M8267-P8267)*40)*0.95),0)</f>
        <v/>
      </c>
      <c r="L8267" s="12">
        <f>IF(E8267=0,0,MAX(0,H8267-K8267))</f>
        <v/>
      </c>
      <c r="M8267" s="13">
        <f>M8266+J8266/40-IF(I8266="V2H",K8266/(0.95*40),0)-IF(E8267=0,IF(E8266=1,IF(D8267=1,30,40)*0.18/(2*40),0),0)-IF(E8267=1,IF(E8266=0,IF(D8267=1,30,40)*0.18/(2*40),0),0)</f>
        <v/>
      </c>
      <c r="N8267" s="14" t="n">
        <v>0.09</v>
      </c>
      <c r="O8267" s="15">
        <f>K8267*N8267</f>
        <v/>
      </c>
      <c r="P8267">
        <f>IF(E8267=0,0.3,IF(D8267=1,IF(C8267&gt;=Params!$B$13-3,IF(C8267&lt;Params!$B$13,Params!$B$20,0.3),0.3),IF(C8267&gt;=Params!$B$15-3,IF(C8267&lt;Params!$B$15,Params!$B$21,0.3),0.3)))</f>
        <v/>
      </c>
    </row>
    <row r="8268" ht="15" customHeight="1" s="1">
      <c r="A8268" s="9" t="n">
        <v>8265</v>
      </c>
      <c r="B8268" s="6" t="inlineStr">
        <is>
          <t>11/12</t>
        </is>
      </c>
      <c r="C8268" s="6" t="n">
        <v>8</v>
      </c>
      <c r="D8268" s="6" t="n">
        <v>0</v>
      </c>
      <c r="E8268" s="10">
        <f>IF(D8268=1, IF(OR(C8268&lt;10, C8268&gt;=15),1,0), IF(OR(C8268&lt;7, C8268&gt;=18),1,0))</f>
        <v/>
      </c>
      <c r="F8268" s="11" t="n">
        <v>1.25</v>
      </c>
      <c r="G8268" s="12">
        <f>0.04*8</f>
        <v/>
      </c>
      <c r="H8268" s="12">
        <f>F8268-G8268</f>
        <v/>
      </c>
      <c r="I8268" s="10">
        <f>IF(E8268=0,"Fora",IF(E8267=0,"Carg xar",IF(H8268&lt;0,IF(M8268&lt;0.9,"Carg FV","Stby"),IF(M8268&gt;P8268,"V2H",IF(M8268&lt;0.9,"Carg xar","Stby")))))</f>
        <v/>
      </c>
      <c r="J8268" s="12">
        <f>IF(OR(I8268="Carg FV",I8268="Carg xar"),MIN(IF(I8268="Carg FV",ABS(H8268),7.4),7.4,MAX(0,(0.9-M8268)*40)*0.95),0)</f>
        <v/>
      </c>
      <c r="K8268" s="12">
        <f>IF(I8268="V2H",MIN(MAX(0,H8268),7.4,MAX(0,(M8268-P8268)*40)*0.95),0)</f>
        <v/>
      </c>
      <c r="L8268" s="12">
        <f>IF(E8268=0,0,MAX(0,H8268-K8268))</f>
        <v/>
      </c>
      <c r="M8268" s="13">
        <f>M8267+J8267/40-IF(I8267="V2H",K8267/(0.95*40),0)-IF(E8268=0,IF(E8267=1,IF(D8268=1,30,40)*0.18/(2*40),0),0)-IF(E8268=1,IF(E8267=0,IF(D8268=1,30,40)*0.18/(2*40),0),0)</f>
        <v/>
      </c>
      <c r="N8268" s="14" t="n">
        <v>0.15</v>
      </c>
      <c r="O8268" s="15">
        <f>K8268*N8268</f>
        <v/>
      </c>
      <c r="P8268">
        <f>IF(E8268=0,0.3,IF(D8268=1,IF(C8268&gt;=Params!$B$13-3,IF(C8268&lt;Params!$B$13,Params!$B$20,0.3),0.3),IF(C8268&gt;=Params!$B$15-3,IF(C8268&lt;Params!$B$15,Params!$B$21,0.3),0.3)))</f>
        <v/>
      </c>
    </row>
    <row r="8269" ht="15" customHeight="1" s="1">
      <c r="A8269" s="9" t="n">
        <v>8266</v>
      </c>
      <c r="B8269" s="6" t="inlineStr">
        <is>
          <t>11/12</t>
        </is>
      </c>
      <c r="C8269" s="6" t="n">
        <v>9</v>
      </c>
      <c r="D8269" s="6" t="n">
        <v>0</v>
      </c>
      <c r="E8269" s="10">
        <f>IF(D8269=1, IF(OR(C8269&lt;10, C8269&gt;=15),1,0), IF(OR(C8269&lt;7, C8269&gt;=18),1,0))</f>
        <v/>
      </c>
      <c r="F8269" s="11" t="n">
        <v>0.592</v>
      </c>
      <c r="G8269" s="12">
        <f>0.15*8</f>
        <v/>
      </c>
      <c r="H8269" s="12">
        <f>F8269-G8269</f>
        <v/>
      </c>
      <c r="I8269" s="10">
        <f>IF(E8269=0,"Fora",IF(E8268=0,"Carg xar",IF(H8269&lt;0,IF(M8269&lt;0.9,"Carg FV","Stby"),IF(M8269&gt;P8269,"V2H",IF(M8269&lt;0.9,"Carg xar","Stby")))))</f>
        <v/>
      </c>
      <c r="J8269" s="12">
        <f>IF(OR(I8269="Carg FV",I8269="Carg xar"),MIN(IF(I8269="Carg FV",ABS(H8269),7.4),7.4,MAX(0,(0.9-M8269)*40)*0.95),0)</f>
        <v/>
      </c>
      <c r="K8269" s="12">
        <f>IF(I8269="V2H",MIN(MAX(0,H8269),7.4,MAX(0,(M8269-P8269)*40)*0.95),0)</f>
        <v/>
      </c>
      <c r="L8269" s="12">
        <f>IF(E8269=0,0,MAX(0,H8269-K8269))</f>
        <v/>
      </c>
      <c r="M8269" s="13">
        <f>M8268+J8268/40-IF(I8268="V2H",K8268/(0.95*40),0)-IF(E8269=0,IF(E8268=1,IF(D8269=1,30,40)*0.18/(2*40),0),0)-IF(E8269=1,IF(E8268=0,IF(D8269=1,30,40)*0.18/(2*40),0),0)</f>
        <v/>
      </c>
      <c r="N8269" s="14" t="n">
        <v>0.15</v>
      </c>
      <c r="O8269" s="15">
        <f>K8269*N8269</f>
        <v/>
      </c>
      <c r="P8269">
        <f>IF(E8269=0,0.3,IF(D8269=1,IF(C8269&gt;=Params!$B$13-3,IF(C8269&lt;Params!$B$13,Params!$B$20,0.3),0.3),IF(C8269&gt;=Params!$B$15-3,IF(C8269&lt;Params!$B$15,Params!$B$21,0.3),0.3)))</f>
        <v/>
      </c>
    </row>
    <row r="8270" ht="15" customHeight="1" s="1">
      <c r="A8270" s="9" t="n">
        <v>8267</v>
      </c>
      <c r="B8270" s="6" t="inlineStr">
        <is>
          <t>11/12</t>
        </is>
      </c>
      <c r="C8270" s="6" t="n">
        <v>10</v>
      </c>
      <c r="D8270" s="6" t="n">
        <v>0</v>
      </c>
      <c r="E8270" s="10">
        <f>IF(D8270=1, IF(OR(C8270&lt;10, C8270&gt;=15),1,0), IF(OR(C8270&lt;7, C8270&gt;=18),1,0))</f>
        <v/>
      </c>
      <c r="F8270" s="11" t="n">
        <v>0</v>
      </c>
      <c r="G8270" s="12">
        <f>0.32*8</f>
        <v/>
      </c>
      <c r="H8270" s="12">
        <f>F8270-G8270</f>
        <v/>
      </c>
      <c r="I8270" s="10">
        <f>IF(E8270=0,"Fora",IF(E8269=0,"Carg xar",IF(H8270&lt;0,IF(M8270&lt;0.9,"Carg FV","Stby"),IF(M8270&gt;P8270,"V2H",IF(M8270&lt;0.9,"Carg xar","Stby")))))</f>
        <v/>
      </c>
      <c r="J8270" s="12">
        <f>IF(OR(I8270="Carg FV",I8270="Carg xar"),MIN(IF(I8270="Carg FV",ABS(H8270),7.4),7.4,MAX(0,(0.9-M8270)*40)*0.95),0)</f>
        <v/>
      </c>
      <c r="K8270" s="12">
        <f>IF(I8270="V2H",MIN(MAX(0,H8270),7.4,MAX(0,(M8270-P8270)*40)*0.95),0)</f>
        <v/>
      </c>
      <c r="L8270" s="12">
        <f>IF(E8270=0,0,MAX(0,H8270-K8270))</f>
        <v/>
      </c>
      <c r="M8270" s="13">
        <f>M8269+J8269/40-IF(I8269="V2H",K8269/(0.95*40),0)-IF(E8270=0,IF(E8269=1,IF(D8270=1,30,40)*0.18/(2*40),0),0)-IF(E8270=1,IF(E8269=0,IF(D8270=1,30,40)*0.18/(2*40),0),0)</f>
        <v/>
      </c>
      <c r="N8270" s="14" t="n">
        <v>0.2</v>
      </c>
      <c r="O8270" s="15">
        <f>K8270*N8270</f>
        <v/>
      </c>
      <c r="P8270">
        <f>IF(E8270=0,0.3,IF(D8270=1,IF(C8270&gt;=Params!$B$13-3,IF(C8270&lt;Params!$B$13,Params!$B$20,0.3),0.3),IF(C8270&gt;=Params!$B$15-3,IF(C8270&lt;Params!$B$15,Params!$B$21,0.3),0.3)))</f>
        <v/>
      </c>
    </row>
    <row r="8271" ht="15" customHeight="1" s="1">
      <c r="A8271" s="9" t="n">
        <v>8268</v>
      </c>
      <c r="B8271" s="6" t="inlineStr">
        <is>
          <t>11/12</t>
        </is>
      </c>
      <c r="C8271" s="6" t="n">
        <v>11</v>
      </c>
      <c r="D8271" s="6" t="n">
        <v>0</v>
      </c>
      <c r="E8271" s="10">
        <f>IF(D8271=1, IF(OR(C8271&lt;10, C8271&gt;=15),1,0), IF(OR(C8271&lt;7, C8271&gt;=18),1,0))</f>
        <v/>
      </c>
      <c r="F8271" s="11" t="n">
        <v>0</v>
      </c>
      <c r="G8271" s="12">
        <f>0.45*8</f>
        <v/>
      </c>
      <c r="H8271" s="12">
        <f>F8271-G8271</f>
        <v/>
      </c>
      <c r="I8271" s="10">
        <f>IF(E8271=0,"Fora",IF(E8270=0,"Carg xar",IF(H8271&lt;0,IF(M8271&lt;0.9,"Carg FV","Stby"),IF(M8271&gt;P8271,"V2H",IF(M8271&lt;0.9,"Carg xar","Stby")))))</f>
        <v/>
      </c>
      <c r="J8271" s="12">
        <f>IF(OR(I8271="Carg FV",I8271="Carg xar"),MIN(IF(I8271="Carg FV",ABS(H8271),7.4),7.4,MAX(0,(0.9-M8271)*40)*0.95),0)</f>
        <v/>
      </c>
      <c r="K8271" s="12">
        <f>IF(I8271="V2H",MIN(MAX(0,H8271),7.4,MAX(0,(M8271-P8271)*40)*0.95),0)</f>
        <v/>
      </c>
      <c r="L8271" s="12">
        <f>IF(E8271=0,0,MAX(0,H8271-K8271))</f>
        <v/>
      </c>
      <c r="M8271" s="13">
        <f>M8270+J8270/40-IF(I8270="V2H",K8270/(0.95*40),0)-IF(E8271=0,IF(E8270=1,IF(D8271=1,30,40)*0.18/(2*40),0),0)-IF(E8271=1,IF(E8270=0,IF(D8271=1,30,40)*0.18/(2*40),0),0)</f>
        <v/>
      </c>
      <c r="N8271" s="14" t="n">
        <v>0.2</v>
      </c>
      <c r="O8271" s="15">
        <f>K8271*N8271</f>
        <v/>
      </c>
      <c r="P8271">
        <f>IF(E8271=0,0.3,IF(D8271=1,IF(C8271&gt;=Params!$B$13-3,IF(C8271&lt;Params!$B$13,Params!$B$20,0.3),0.3),IF(C8271&gt;=Params!$B$15-3,IF(C8271&lt;Params!$B$15,Params!$B$21,0.3),0.3)))</f>
        <v/>
      </c>
    </row>
    <row r="8272" ht="15" customHeight="1" s="1">
      <c r="A8272" s="9" t="n">
        <v>8269</v>
      </c>
      <c r="B8272" s="6" t="inlineStr">
        <is>
          <t>11/12</t>
        </is>
      </c>
      <c r="C8272" s="6" t="n">
        <v>12</v>
      </c>
      <c r="D8272" s="6" t="n">
        <v>0</v>
      </c>
      <c r="E8272" s="10">
        <f>IF(D8272=1, IF(OR(C8272&lt;10, C8272&gt;=15),1,0), IF(OR(C8272&lt;7, C8272&gt;=18),1,0))</f>
        <v/>
      </c>
      <c r="F8272" s="11" t="n">
        <v>0</v>
      </c>
      <c r="G8272" s="12">
        <f>0.52*8</f>
        <v/>
      </c>
      <c r="H8272" s="12">
        <f>F8272-G8272</f>
        <v/>
      </c>
      <c r="I8272" s="10">
        <f>IF(E8272=0,"Fora",IF(E8271=0,"Carg xar",IF(H8272&lt;0,IF(M8272&lt;0.9,"Carg FV","Stby"),IF(M8272&gt;P8272,"V2H",IF(M8272&lt;0.9,"Carg xar","Stby")))))</f>
        <v/>
      </c>
      <c r="J8272" s="12">
        <f>IF(OR(I8272="Carg FV",I8272="Carg xar"),MIN(IF(I8272="Carg FV",ABS(H8272),7.4),7.4,MAX(0,(0.9-M8272)*40)*0.95),0)</f>
        <v/>
      </c>
      <c r="K8272" s="12">
        <f>IF(I8272="V2H",MIN(MAX(0,H8272),7.4,MAX(0,(M8272-P8272)*40)*0.95),0)</f>
        <v/>
      </c>
      <c r="L8272" s="12">
        <f>IF(E8272=0,0,MAX(0,H8272-K8272))</f>
        <v/>
      </c>
      <c r="M8272" s="13">
        <f>M8271+J8271/40-IF(I8271="V2H",K8271/(0.95*40),0)-IF(E8272=0,IF(E8271=1,IF(D8272=1,30,40)*0.18/(2*40),0),0)-IF(E8272=1,IF(E8271=0,IF(D8272=1,30,40)*0.18/(2*40),0),0)</f>
        <v/>
      </c>
      <c r="N8272" s="14" t="n">
        <v>0.2</v>
      </c>
      <c r="O8272" s="15">
        <f>K8272*N8272</f>
        <v/>
      </c>
      <c r="P8272">
        <f>IF(E8272=0,0.3,IF(D8272=1,IF(C8272&gt;=Params!$B$13-3,IF(C8272&lt;Params!$B$13,Params!$B$20,0.3),0.3),IF(C8272&gt;=Params!$B$15-3,IF(C8272&lt;Params!$B$15,Params!$B$21,0.3),0.3)))</f>
        <v/>
      </c>
    </row>
    <row r="8273" ht="15" customHeight="1" s="1">
      <c r="A8273" s="9" t="n">
        <v>8270</v>
      </c>
      <c r="B8273" s="6" t="inlineStr">
        <is>
          <t>11/12</t>
        </is>
      </c>
      <c r="C8273" s="6" t="n">
        <v>13</v>
      </c>
      <c r="D8273" s="6" t="n">
        <v>0</v>
      </c>
      <c r="E8273" s="10">
        <f>IF(D8273=1, IF(OR(C8273&lt;10, C8273&gt;=15),1,0), IF(OR(C8273&lt;7, C8273&gt;=18),1,0))</f>
        <v/>
      </c>
      <c r="F8273" s="11" t="n">
        <v>0</v>
      </c>
      <c r="G8273" s="12">
        <f>0.48*8</f>
        <v/>
      </c>
      <c r="H8273" s="12">
        <f>F8273-G8273</f>
        <v/>
      </c>
      <c r="I8273" s="10">
        <f>IF(E8273=0,"Fora",IF(E8272=0,"Carg xar",IF(H8273&lt;0,IF(M8273&lt;0.9,"Carg FV","Stby"),IF(M8273&gt;P8273,"V2H",IF(M8273&lt;0.9,"Carg xar","Stby")))))</f>
        <v/>
      </c>
      <c r="J8273" s="12">
        <f>IF(OR(I8273="Carg FV",I8273="Carg xar"),MIN(IF(I8273="Carg FV",ABS(H8273),7.4),7.4,MAX(0,(0.9-M8273)*40)*0.95),0)</f>
        <v/>
      </c>
      <c r="K8273" s="12">
        <f>IF(I8273="V2H",MIN(MAX(0,H8273),7.4,MAX(0,(M8273-P8273)*40)*0.95),0)</f>
        <v/>
      </c>
      <c r="L8273" s="12">
        <f>IF(E8273=0,0,MAX(0,H8273-K8273))</f>
        <v/>
      </c>
      <c r="M8273" s="13">
        <f>M8272+J8272/40-IF(I8272="V2H",K8272/(0.95*40),0)-IF(E8273=0,IF(E8272=1,IF(D8273=1,30,40)*0.18/(2*40),0),0)-IF(E8273=1,IF(E8272=0,IF(D8273=1,30,40)*0.18/(2*40),0),0)</f>
        <v/>
      </c>
      <c r="N8273" s="14" t="n">
        <v>0.2</v>
      </c>
      <c r="O8273" s="15">
        <f>K8273*N8273</f>
        <v/>
      </c>
      <c r="P8273">
        <f>IF(E8273=0,0.3,IF(D8273=1,IF(C8273&gt;=Params!$B$13-3,IF(C8273&lt;Params!$B$13,Params!$B$20,0.3),0.3),IF(C8273&gt;=Params!$B$15-3,IF(C8273&lt;Params!$B$15,Params!$B$21,0.3),0.3)))</f>
        <v/>
      </c>
    </row>
    <row r="8274" ht="15" customHeight="1" s="1">
      <c r="A8274" s="9" t="n">
        <v>8271</v>
      </c>
      <c r="B8274" s="6" t="inlineStr">
        <is>
          <t>11/12</t>
        </is>
      </c>
      <c r="C8274" s="6" t="n">
        <v>14</v>
      </c>
      <c r="D8274" s="6" t="n">
        <v>0</v>
      </c>
      <c r="E8274" s="10">
        <f>IF(D8274=1, IF(OR(C8274&lt;10, C8274&gt;=15),1,0), IF(OR(C8274&lt;7, C8274&gt;=18),1,0))</f>
        <v/>
      </c>
      <c r="F8274" s="11" t="n">
        <v>0</v>
      </c>
      <c r="G8274" s="12">
        <f>0.35*8</f>
        <v/>
      </c>
      <c r="H8274" s="12">
        <f>F8274-G8274</f>
        <v/>
      </c>
      <c r="I8274" s="10">
        <f>IF(E8274=0,"Fora",IF(E8273=0,"Carg xar",IF(H8274&lt;0,IF(M8274&lt;0.9,"Carg FV","Stby"),IF(M8274&gt;P8274,"V2H",IF(M8274&lt;0.9,"Carg xar","Stby")))))</f>
        <v/>
      </c>
      <c r="J8274" s="12">
        <f>IF(OR(I8274="Carg FV",I8274="Carg xar"),MIN(IF(I8274="Carg FV",ABS(H8274),7.4),7.4,MAX(0,(0.9-M8274)*40)*0.95),0)</f>
        <v/>
      </c>
      <c r="K8274" s="12">
        <f>IF(I8274="V2H",MIN(MAX(0,H8274),7.4,MAX(0,(M8274-P8274)*40)*0.95),0)</f>
        <v/>
      </c>
      <c r="L8274" s="12">
        <f>IF(E8274=0,0,MAX(0,H8274-K8274))</f>
        <v/>
      </c>
      <c r="M8274" s="13">
        <f>M8273+J8273/40-IF(I8273="V2H",K8273/(0.95*40),0)-IF(E8274=0,IF(E8273=1,IF(D8274=1,30,40)*0.18/(2*40),0),0)-IF(E8274=1,IF(E8273=0,IF(D8274=1,30,40)*0.18/(2*40),0),0)</f>
        <v/>
      </c>
      <c r="N8274" s="14" t="n">
        <v>0.15</v>
      </c>
      <c r="O8274" s="15">
        <f>K8274*N8274</f>
        <v/>
      </c>
      <c r="P8274">
        <f>IF(E8274=0,0.3,IF(D8274=1,IF(C8274&gt;=Params!$B$13-3,IF(C8274&lt;Params!$B$13,Params!$B$20,0.3),0.3),IF(C8274&gt;=Params!$B$15-3,IF(C8274&lt;Params!$B$15,Params!$B$21,0.3),0.3)))</f>
        <v/>
      </c>
    </row>
    <row r="8275" ht="15" customHeight="1" s="1">
      <c r="A8275" s="9" t="n">
        <v>8272</v>
      </c>
      <c r="B8275" s="6" t="inlineStr">
        <is>
          <t>11/12</t>
        </is>
      </c>
      <c r="C8275" s="6" t="n">
        <v>15</v>
      </c>
      <c r="D8275" s="6" t="n">
        <v>0</v>
      </c>
      <c r="E8275" s="10">
        <f>IF(D8275=1, IF(OR(C8275&lt;10, C8275&gt;=15),1,0), IF(OR(C8275&lt;7, C8275&gt;=18),1,0))</f>
        <v/>
      </c>
      <c r="F8275" s="11" t="n">
        <v>0</v>
      </c>
      <c r="G8275" s="12">
        <f>0.18*8</f>
        <v/>
      </c>
      <c r="H8275" s="12">
        <f>F8275-G8275</f>
        <v/>
      </c>
      <c r="I8275" s="10">
        <f>IF(E8275=0,"Fora",IF(E8274=0,"Carg xar",IF(H8275&lt;0,IF(M8275&lt;0.9,"Carg FV","Stby"),IF(M8275&gt;P8275,"V2H",IF(M8275&lt;0.9,"Carg xar","Stby")))))</f>
        <v/>
      </c>
      <c r="J8275" s="12">
        <f>IF(OR(I8275="Carg FV",I8275="Carg xar"),MIN(IF(I8275="Carg FV",ABS(H8275),7.4),7.4,MAX(0,(0.9-M8275)*40)*0.95),0)</f>
        <v/>
      </c>
      <c r="K8275" s="12">
        <f>IF(I8275="V2H",MIN(MAX(0,H8275),7.4,MAX(0,(M8275-P8275)*40)*0.95),0)</f>
        <v/>
      </c>
      <c r="L8275" s="12">
        <f>IF(E8275=0,0,MAX(0,H8275-K8275))</f>
        <v/>
      </c>
      <c r="M8275" s="13">
        <f>M8274+J8274/40-IF(I8274="V2H",K8274/(0.95*40),0)-IF(E8275=0,IF(E8274=1,IF(D8275=1,30,40)*0.18/(2*40),0),0)-IF(E8275=1,IF(E8274=0,IF(D8275=1,30,40)*0.18/(2*40),0),0)</f>
        <v/>
      </c>
      <c r="N8275" s="14" t="n">
        <v>0.15</v>
      </c>
      <c r="O8275" s="15">
        <f>K8275*N8275</f>
        <v/>
      </c>
      <c r="P8275">
        <f>IF(E8275=0,0.3,IF(D8275=1,IF(C8275&gt;=Params!$B$13-3,IF(C8275&lt;Params!$B$13,Params!$B$20,0.3),0.3),IF(C8275&gt;=Params!$B$15-3,IF(C8275&lt;Params!$B$15,Params!$B$21,0.3),0.3)))</f>
        <v/>
      </c>
    </row>
    <row r="8276" ht="15" customHeight="1" s="1">
      <c r="A8276" s="9" t="n">
        <v>8273</v>
      </c>
      <c r="B8276" s="6" t="inlineStr">
        <is>
          <t>11/12</t>
        </is>
      </c>
      <c r="C8276" s="6" t="n">
        <v>16</v>
      </c>
      <c r="D8276" s="6" t="n">
        <v>0</v>
      </c>
      <c r="E8276" s="10">
        <f>IF(D8276=1, IF(OR(C8276&lt;10, C8276&gt;=15),1,0), IF(OR(C8276&lt;7, C8276&gt;=18),1,0))</f>
        <v/>
      </c>
      <c r="F8276" s="11" t="n">
        <v>1.85</v>
      </c>
      <c r="G8276" s="12">
        <f>0.04*8</f>
        <v/>
      </c>
      <c r="H8276" s="12">
        <f>F8276-G8276</f>
        <v/>
      </c>
      <c r="I8276" s="10">
        <f>IF(E8276=0,"Fora",IF(E8275=0,"Carg xar",IF(H8276&lt;0,IF(M8276&lt;0.9,"Carg FV","Stby"),IF(M8276&gt;P8276,"V2H",IF(M8276&lt;0.9,"Carg xar","Stby")))))</f>
        <v/>
      </c>
      <c r="J8276" s="12">
        <f>IF(OR(I8276="Carg FV",I8276="Carg xar"),MIN(IF(I8276="Carg FV",ABS(H8276),7.4),7.4,MAX(0,(0.9-M8276)*40)*0.95),0)</f>
        <v/>
      </c>
      <c r="K8276" s="12">
        <f>IF(I8276="V2H",MIN(MAX(0,H8276),7.4,MAX(0,(M8276-P8276)*40)*0.95),0)</f>
        <v/>
      </c>
      <c r="L8276" s="12">
        <f>IF(E8276=0,0,MAX(0,H8276-K8276))</f>
        <v/>
      </c>
      <c r="M8276" s="13">
        <f>M8275+J8275/40-IF(I8275="V2H",K8275/(0.95*40),0)-IF(E8276=0,IF(E8275=1,IF(D8276=1,30,40)*0.18/(2*40),0),0)-IF(E8276=1,IF(E8275=0,IF(D8276=1,30,40)*0.18/(2*40),0),0)</f>
        <v/>
      </c>
      <c r="N8276" s="14" t="n">
        <v>0.15</v>
      </c>
      <c r="O8276" s="15">
        <f>K8276*N8276</f>
        <v/>
      </c>
      <c r="P8276">
        <f>IF(E8276=0,0.3,IF(D8276=1,IF(C8276&gt;=Params!$B$13-3,IF(C8276&lt;Params!$B$13,Params!$B$20,0.3),0.3),IF(C8276&gt;=Params!$B$15-3,IF(C8276&lt;Params!$B$15,Params!$B$21,0.3),0.3)))</f>
        <v/>
      </c>
    </row>
    <row r="8277" ht="15" customHeight="1" s="1">
      <c r="A8277" s="9" t="n">
        <v>8274</v>
      </c>
      <c r="B8277" s="6" t="inlineStr">
        <is>
          <t>11/12</t>
        </is>
      </c>
      <c r="C8277" s="6" t="n">
        <v>17</v>
      </c>
      <c r="D8277" s="6" t="n">
        <v>0</v>
      </c>
      <c r="E8277" s="10">
        <f>IF(D8277=1, IF(OR(C8277&lt;10, C8277&gt;=15),1,0), IF(OR(C8277&lt;7, C8277&gt;=18),1,0))</f>
        <v/>
      </c>
      <c r="F8277" s="11" t="n">
        <v>1.365</v>
      </c>
      <c r="G8277" s="12">
        <f>0*8</f>
        <v/>
      </c>
      <c r="H8277" s="12">
        <f>F8277-G8277</f>
        <v/>
      </c>
      <c r="I8277" s="10">
        <f>IF(E8277=0,"Fora",IF(E8276=0,"Carg xar",IF(H8277&lt;0,IF(M8277&lt;0.9,"Carg FV","Stby"),IF(M8277&gt;P8277,"V2H",IF(M8277&lt;0.9,"Carg xar","Stby")))))</f>
        <v/>
      </c>
      <c r="J8277" s="12">
        <f>IF(OR(I8277="Carg FV",I8277="Carg xar"),MIN(IF(I8277="Carg FV",ABS(H8277),7.4),7.4,MAX(0,(0.9-M8277)*40)*0.95),0)</f>
        <v/>
      </c>
      <c r="K8277" s="12">
        <f>IF(I8277="V2H",MIN(MAX(0,H8277),7.4,MAX(0,(M8277-P8277)*40)*0.95),0)</f>
        <v/>
      </c>
      <c r="L8277" s="12">
        <f>IF(E8277=0,0,MAX(0,H8277-K8277))</f>
        <v/>
      </c>
      <c r="M8277" s="13">
        <f>M8276+J8276/40-IF(I8276="V2H",K8276/(0.95*40),0)-IF(E8277=0,IF(E8276=1,IF(D8277=1,30,40)*0.18/(2*40),0),0)-IF(E8277=1,IF(E8276=0,IF(D8277=1,30,40)*0.18/(2*40),0),0)</f>
        <v/>
      </c>
      <c r="N8277" s="14" t="n">
        <v>0.15</v>
      </c>
      <c r="O8277" s="15">
        <f>K8277*N8277</f>
        <v/>
      </c>
      <c r="P8277">
        <f>IF(E8277=0,0.3,IF(D8277=1,IF(C8277&gt;=Params!$B$13-3,IF(C8277&lt;Params!$B$13,Params!$B$20,0.3),0.3),IF(C8277&gt;=Params!$B$15-3,IF(C8277&lt;Params!$B$15,Params!$B$21,0.3),0.3)))</f>
        <v/>
      </c>
    </row>
    <row r="8278" ht="15" customHeight="1" s="1">
      <c r="A8278" s="9" t="n">
        <v>8275</v>
      </c>
      <c r="B8278" s="6" t="inlineStr">
        <is>
          <t>11/12</t>
        </is>
      </c>
      <c r="C8278" s="6" t="n">
        <v>18</v>
      </c>
      <c r="D8278" s="6" t="n">
        <v>0</v>
      </c>
      <c r="E8278" s="10">
        <f>IF(D8278=1, IF(OR(C8278&lt;10, C8278&gt;=15),1,0), IF(OR(C8278&lt;7, C8278&gt;=18),1,0))</f>
        <v/>
      </c>
      <c r="F8278" s="11" t="n">
        <v>1.41</v>
      </c>
      <c r="G8278" s="12">
        <f>0*8</f>
        <v/>
      </c>
      <c r="H8278" s="12">
        <f>F8278-G8278</f>
        <v/>
      </c>
      <c r="I8278" s="10">
        <f>IF(E8278=0,"Fora",IF(E8277=0,"Carg xar",IF(H8278&lt;0,IF(M8278&lt;0.9,"Carg FV","Stby"),IF(M8278&gt;P8278,"V2H",IF(M8278&lt;0.9,"Carg xar","Stby")))))</f>
        <v/>
      </c>
      <c r="J8278" s="12">
        <f>IF(OR(I8278="Carg FV",I8278="Carg xar"),MIN(IF(I8278="Carg FV",ABS(H8278),7.4),7.4,MAX(0,(0.9-M8278)*40)*0.95),0)</f>
        <v/>
      </c>
      <c r="K8278" s="12">
        <f>IF(I8278="V2H",MIN(MAX(0,H8278),7.4,MAX(0,(M8278-P8278)*40)*0.95),0)</f>
        <v/>
      </c>
      <c r="L8278" s="12">
        <f>IF(E8278=0,0,MAX(0,H8278-K8278))</f>
        <v/>
      </c>
      <c r="M8278" s="13">
        <f>M8277+J8277/40-IF(I8277="V2H",K8277/(0.95*40),0)-IF(E8278=0,IF(E8277=1,IF(D8278=1,30,40)*0.18/(2*40),0),0)-IF(E8278=1,IF(E8277=0,IF(D8278=1,30,40)*0.18/(2*40),0),0)</f>
        <v/>
      </c>
      <c r="N8278" s="14" t="n">
        <v>0.2</v>
      </c>
      <c r="O8278" s="15">
        <f>K8278*N8278</f>
        <v/>
      </c>
      <c r="P8278">
        <f>IF(E8278=0,0.3,IF(D8278=1,IF(C8278&gt;=Params!$B$13-3,IF(C8278&lt;Params!$B$13,Params!$B$20,0.3),0.3),IF(C8278&gt;=Params!$B$15-3,IF(C8278&lt;Params!$B$15,Params!$B$21,0.3),0.3)))</f>
        <v/>
      </c>
    </row>
    <row r="8279" ht="15" customHeight="1" s="1">
      <c r="A8279" s="9" t="n">
        <v>8276</v>
      </c>
      <c r="B8279" s="6" t="inlineStr">
        <is>
          <t>11/12</t>
        </is>
      </c>
      <c r="C8279" s="6" t="n">
        <v>19</v>
      </c>
      <c r="D8279" s="6" t="n">
        <v>0</v>
      </c>
      <c r="E8279" s="10">
        <f>IF(D8279=1, IF(OR(C8279&lt;10, C8279&gt;=15),1,0), IF(OR(C8279&lt;7, C8279&gt;=18),1,0))</f>
        <v/>
      </c>
      <c r="F8279" s="11" t="n">
        <v>2.088</v>
      </c>
      <c r="G8279" s="12">
        <f>0*8</f>
        <v/>
      </c>
      <c r="H8279" s="12">
        <f>F8279-G8279</f>
        <v/>
      </c>
      <c r="I8279" s="10">
        <f>IF(E8279=0,"Fora",IF(E8278=0,"Carg xar",IF(H8279&lt;0,IF(M8279&lt;0.9,"Carg FV","Stby"),IF(M8279&gt;P8279,"V2H",IF(M8279&lt;0.9,"Carg xar","Stby")))))</f>
        <v/>
      </c>
      <c r="J8279" s="12">
        <f>IF(OR(I8279="Carg FV",I8279="Carg xar"),MIN(IF(I8279="Carg FV",ABS(H8279),7.4),7.4,MAX(0,(0.9-M8279)*40)*0.95),0)</f>
        <v/>
      </c>
      <c r="K8279" s="12">
        <f>IF(I8279="V2H",MIN(MAX(0,H8279),7.4,MAX(0,(M8279-P8279)*40)*0.95),0)</f>
        <v/>
      </c>
      <c r="L8279" s="12">
        <f>IF(E8279=0,0,MAX(0,H8279-K8279))</f>
        <v/>
      </c>
      <c r="M8279" s="13">
        <f>M8278+J8278/40-IF(I8278="V2H",K8278/(0.95*40),0)-IF(E8279=0,IF(E8278=1,IF(D8279=1,30,40)*0.18/(2*40),0),0)-IF(E8279=1,IF(E8278=0,IF(D8279=1,30,40)*0.18/(2*40),0),0)</f>
        <v/>
      </c>
      <c r="N8279" s="14" t="n">
        <v>0.2</v>
      </c>
      <c r="O8279" s="15">
        <f>K8279*N8279</f>
        <v/>
      </c>
      <c r="P8279">
        <f>IF(E8279=0,0.3,IF(D8279=1,IF(C8279&gt;=Params!$B$13-3,IF(C8279&lt;Params!$B$13,Params!$B$20,0.3),0.3),IF(C8279&gt;=Params!$B$15-3,IF(C8279&lt;Params!$B$15,Params!$B$21,0.3),0.3)))</f>
        <v/>
      </c>
    </row>
    <row r="8280" ht="15" customHeight="1" s="1">
      <c r="A8280" s="9" t="n">
        <v>8277</v>
      </c>
      <c r="B8280" s="6" t="inlineStr">
        <is>
          <t>11/12</t>
        </is>
      </c>
      <c r="C8280" s="6" t="n">
        <v>20</v>
      </c>
      <c r="D8280" s="6" t="n">
        <v>0</v>
      </c>
      <c r="E8280" s="10">
        <f>IF(D8280=1, IF(OR(C8280&lt;10, C8280&gt;=15),1,0), IF(OR(C8280&lt;7, C8280&gt;=18),1,0))</f>
        <v/>
      </c>
      <c r="F8280" s="11" t="n">
        <v>1.728</v>
      </c>
      <c r="G8280" s="12">
        <f>0*8</f>
        <v/>
      </c>
      <c r="H8280" s="12">
        <f>F8280-G8280</f>
        <v/>
      </c>
      <c r="I8280" s="10">
        <f>IF(E8280=0,"Fora",IF(E8279=0,"Carg xar",IF(H8280&lt;0,IF(M8280&lt;0.9,"Carg FV","Stby"),IF(M8280&gt;P8280,"V2H",IF(M8280&lt;0.9,"Carg xar","Stby")))))</f>
        <v/>
      </c>
      <c r="J8280" s="12">
        <f>IF(OR(I8280="Carg FV",I8280="Carg xar"),MIN(IF(I8280="Carg FV",ABS(H8280),7.4),7.4,MAX(0,(0.9-M8280)*40)*0.95),0)</f>
        <v/>
      </c>
      <c r="K8280" s="12">
        <f>IF(I8280="V2H",MIN(MAX(0,H8280),7.4,MAX(0,(M8280-P8280)*40)*0.95),0)</f>
        <v/>
      </c>
      <c r="L8280" s="12">
        <f>IF(E8280=0,0,MAX(0,H8280-K8280))</f>
        <v/>
      </c>
      <c r="M8280" s="13">
        <f>M8279+J8279/40-IF(I8279="V2H",K8279/(0.95*40),0)-IF(E8280=0,IF(E8279=1,IF(D8280=1,30,40)*0.18/(2*40),0),0)-IF(E8280=1,IF(E8279=0,IF(D8280=1,30,40)*0.18/(2*40),0),0)</f>
        <v/>
      </c>
      <c r="N8280" s="14" t="n">
        <v>0.2</v>
      </c>
      <c r="O8280" s="15">
        <f>K8280*N8280</f>
        <v/>
      </c>
      <c r="P8280">
        <f>IF(E8280=0,0.3,IF(D8280=1,IF(C8280&gt;=Params!$B$13-3,IF(C8280&lt;Params!$B$13,Params!$B$20,0.3),0.3),IF(C8280&gt;=Params!$B$15-3,IF(C8280&lt;Params!$B$15,Params!$B$21,0.3),0.3)))</f>
        <v/>
      </c>
    </row>
    <row r="8281" ht="15" customHeight="1" s="1">
      <c r="A8281" s="9" t="n">
        <v>8278</v>
      </c>
      <c r="B8281" s="6" t="inlineStr">
        <is>
          <t>11/12</t>
        </is>
      </c>
      <c r="C8281" s="6" t="n">
        <v>21</v>
      </c>
      <c r="D8281" s="6" t="n">
        <v>0</v>
      </c>
      <c r="E8281" s="10">
        <f>IF(D8281=1, IF(OR(C8281&lt;10, C8281&gt;=15),1,0), IF(OR(C8281&lt;7, C8281&gt;=18),1,0))</f>
        <v/>
      </c>
      <c r="F8281" s="11" t="n">
        <v>2.034</v>
      </c>
      <c r="G8281" s="12">
        <f>0*8</f>
        <v/>
      </c>
      <c r="H8281" s="12">
        <f>F8281-G8281</f>
        <v/>
      </c>
      <c r="I8281" s="10">
        <f>IF(E8281=0,"Fora",IF(E8280=0,"Carg xar",IF(H8281&lt;0,IF(M8281&lt;0.9,"Carg FV","Stby"),IF(M8281&gt;P8281,"V2H",IF(M8281&lt;0.9,"Carg xar","Stby")))))</f>
        <v/>
      </c>
      <c r="J8281" s="12">
        <f>IF(OR(I8281="Carg FV",I8281="Carg xar"),MIN(IF(I8281="Carg FV",ABS(H8281),7.4),7.4,MAX(0,(0.9-M8281)*40)*0.95),0)</f>
        <v/>
      </c>
      <c r="K8281" s="12">
        <f>IF(I8281="V2H",MIN(MAX(0,H8281),7.4,MAX(0,(M8281-P8281)*40)*0.95),0)</f>
        <v/>
      </c>
      <c r="L8281" s="12">
        <f>IF(E8281=0,0,MAX(0,H8281-K8281))</f>
        <v/>
      </c>
      <c r="M8281" s="13">
        <f>M8280+J8280/40-IF(I8280="V2H",K8280/(0.95*40),0)-IF(E8281=0,IF(E8280=1,IF(D8281=1,30,40)*0.18/(2*40),0),0)-IF(E8281=1,IF(E8280=0,IF(D8281=1,30,40)*0.18/(2*40),0),0)</f>
        <v/>
      </c>
      <c r="N8281" s="14" t="n">
        <v>0.2</v>
      </c>
      <c r="O8281" s="15">
        <f>K8281*N8281</f>
        <v/>
      </c>
      <c r="P8281">
        <f>IF(E8281=0,0.3,IF(D8281=1,IF(C8281&gt;=Params!$B$13-3,IF(C8281&lt;Params!$B$13,Params!$B$20,0.3),0.3),IF(C8281&gt;=Params!$B$15-3,IF(C8281&lt;Params!$B$15,Params!$B$21,0.3),0.3)))</f>
        <v/>
      </c>
    </row>
    <row r="8282" ht="15" customHeight="1" s="1">
      <c r="A8282" s="9" t="n">
        <v>8279</v>
      </c>
      <c r="B8282" s="6" t="inlineStr">
        <is>
          <t>11/12</t>
        </is>
      </c>
      <c r="C8282" s="6" t="n">
        <v>22</v>
      </c>
      <c r="D8282" s="6" t="n">
        <v>0</v>
      </c>
      <c r="E8282" s="10">
        <f>IF(D8282=1, IF(OR(C8282&lt;10, C8282&gt;=15),1,0), IF(OR(C8282&lt;7, C8282&gt;=18),1,0))</f>
        <v/>
      </c>
      <c r="F8282" s="11" t="n">
        <v>3.324</v>
      </c>
      <c r="G8282" s="12">
        <f>0*8</f>
        <v/>
      </c>
      <c r="H8282" s="12">
        <f>F8282-G8282</f>
        <v/>
      </c>
      <c r="I8282" s="10">
        <f>IF(E8282=0,"Fora",IF(E8281=0,"Carg xar",IF(H8282&lt;0,IF(M8282&lt;0.9,"Carg FV","Stby"),IF(M8282&gt;P8282,"V2H",IF(M8282&lt;0.9,"Carg xar","Stby")))))</f>
        <v/>
      </c>
      <c r="J8282" s="12">
        <f>IF(OR(I8282="Carg FV",I8282="Carg xar"),MIN(IF(I8282="Carg FV",ABS(H8282),7.4),7.4,MAX(0,(0.9-M8282)*40)*0.95),0)</f>
        <v/>
      </c>
      <c r="K8282" s="12">
        <f>IF(I8282="V2H",MIN(MAX(0,H8282),7.4,MAX(0,(M8282-P8282)*40)*0.95),0)</f>
        <v/>
      </c>
      <c r="L8282" s="12">
        <f>IF(E8282=0,0,MAX(0,H8282-K8282))</f>
        <v/>
      </c>
      <c r="M8282" s="13">
        <f>M8281+J8281/40-IF(I8281="V2H",K8281/(0.95*40),0)-IF(E8282=0,IF(E8281=1,IF(D8282=1,30,40)*0.18/(2*40),0),0)-IF(E8282=1,IF(E8281=0,IF(D8282=1,30,40)*0.18/(2*40),0),0)</f>
        <v/>
      </c>
      <c r="N8282" s="14" t="n">
        <v>0.15</v>
      </c>
      <c r="O8282" s="15">
        <f>K8282*N8282</f>
        <v/>
      </c>
      <c r="P8282">
        <f>IF(E8282=0,0.3,IF(D8282=1,IF(C8282&gt;=Params!$B$13-3,IF(C8282&lt;Params!$B$13,Params!$B$20,0.3),0.3),IF(C8282&gt;=Params!$B$15-3,IF(C8282&lt;Params!$B$15,Params!$B$21,0.3),0.3)))</f>
        <v/>
      </c>
    </row>
    <row r="8283" ht="15" customHeight="1" s="1">
      <c r="A8283" s="9" t="n">
        <v>8280</v>
      </c>
      <c r="B8283" s="6" t="inlineStr">
        <is>
          <t>11/12</t>
        </is>
      </c>
      <c r="C8283" s="6" t="n">
        <v>23</v>
      </c>
      <c r="D8283" s="6" t="n">
        <v>0</v>
      </c>
      <c r="E8283" s="10">
        <f>IF(D8283=1, IF(OR(C8283&lt;10, C8283&gt;=15),1,0), IF(OR(C8283&lt;7, C8283&gt;=18),1,0))</f>
        <v/>
      </c>
      <c r="F8283" s="11" t="n">
        <v>2.502</v>
      </c>
      <c r="G8283" s="12">
        <f>0*8</f>
        <v/>
      </c>
      <c r="H8283" s="12">
        <f>F8283-G8283</f>
        <v/>
      </c>
      <c r="I8283" s="10">
        <f>IF(E8283=0,"Fora",IF(E8282=0,"Carg xar",IF(H8283&lt;0,IF(M8283&lt;0.9,"Carg FV","Stby"),IF(M8283&gt;P8283,"V2H",IF(M8283&lt;0.9,"Carg xar","Stby")))))</f>
        <v/>
      </c>
      <c r="J8283" s="12">
        <f>IF(OR(I8283="Carg FV",I8283="Carg xar"),MIN(IF(I8283="Carg FV",ABS(H8283),7.4),7.4,MAX(0,(0.9-M8283)*40)*0.95),0)</f>
        <v/>
      </c>
      <c r="K8283" s="12">
        <f>IF(I8283="V2H",MIN(MAX(0,H8283),7.4,MAX(0,(M8283-P8283)*40)*0.95),0)</f>
        <v/>
      </c>
      <c r="L8283" s="12">
        <f>IF(E8283=0,0,MAX(0,H8283-K8283))</f>
        <v/>
      </c>
      <c r="M8283" s="13">
        <f>M8282+J8282/40-IF(I8282="V2H",K8282/(0.95*40),0)-IF(E8283=0,IF(E8282=1,IF(D8283=1,30,40)*0.18/(2*40),0),0)-IF(E8283=1,IF(E8282=0,IF(D8283=1,30,40)*0.18/(2*40),0),0)</f>
        <v/>
      </c>
      <c r="N8283" s="14" t="n">
        <v>0.15</v>
      </c>
      <c r="O8283" s="15">
        <f>K8283*N8283</f>
        <v/>
      </c>
      <c r="P8283">
        <f>IF(E8283=0,0.3,IF(D8283=1,IF(C8283&gt;=Params!$B$13-3,IF(C8283&lt;Params!$B$13,Params!$B$20,0.3),0.3),IF(C8283&gt;=Params!$B$15-3,IF(C8283&lt;Params!$B$15,Params!$B$21,0.3),0.3)))</f>
        <v/>
      </c>
    </row>
    <row r="8284" ht="15" customHeight="1" s="1">
      <c r="A8284" s="9" t="n">
        <v>8281</v>
      </c>
      <c r="B8284" s="6" t="inlineStr">
        <is>
          <t>12/12</t>
        </is>
      </c>
      <c r="C8284" s="6" t="n">
        <v>0</v>
      </c>
      <c r="D8284" s="6" t="n">
        <v>0</v>
      </c>
      <c r="E8284" s="10">
        <f>IF(D8284=1, IF(OR(C8284&lt;10, C8284&gt;=15),1,0), IF(OR(C8284&lt;7, C8284&gt;=18),1,0))</f>
        <v/>
      </c>
      <c r="F8284" s="11" t="n">
        <v>2.374</v>
      </c>
      <c r="G8284" s="12">
        <f>0*8</f>
        <v/>
      </c>
      <c r="H8284" s="12">
        <f>F8284-G8284</f>
        <v/>
      </c>
      <c r="I8284" s="10">
        <f>IF(E8284=0,"Fora",IF(E8283=0,"Carg xar",IF(H8284&lt;0,IF(M8284&lt;0.9,"Carg FV","Stby"),IF(M8284&gt;P8284,"V2H",IF(M8284&lt;0.9,"Carg xar","Stby")))))</f>
        <v/>
      </c>
      <c r="J8284" s="12">
        <f>IF(OR(I8284="Carg FV",I8284="Carg xar"),MIN(IF(I8284="Carg FV",ABS(H8284),7.4),7.4,MAX(0,(0.9-M8284)*40)*0.95),0)</f>
        <v/>
      </c>
      <c r="K8284" s="12">
        <f>IF(I8284="V2H",MIN(MAX(0,H8284),7.4,MAX(0,(M8284-P8284)*40)*0.95),0)</f>
        <v/>
      </c>
      <c r="L8284" s="12">
        <f>IF(E8284=0,0,MAX(0,H8284-K8284))</f>
        <v/>
      </c>
      <c r="M8284" s="13">
        <f>M8283+J8283/40-IF(I8283="V2H",K8283/(0.95*40),0)-IF(E8284=0,IF(E8283=1,IF(D8284=1,30,40)*0.18/(2*40),0),0)-IF(E8284=1,IF(E8283=0,IF(D8284=1,30,40)*0.18/(2*40),0),0)</f>
        <v/>
      </c>
      <c r="N8284" s="14" t="n">
        <v>0.09</v>
      </c>
      <c r="O8284" s="15">
        <f>K8284*N8284</f>
        <v/>
      </c>
      <c r="P8284">
        <f>IF(E8284=0,0.3,IF(D8284=1,IF(C8284&gt;=Params!$B$13-3,IF(C8284&lt;Params!$B$13,Params!$B$20,0.3),0.3),IF(C8284&gt;=Params!$B$15-3,IF(C8284&lt;Params!$B$15,Params!$B$21,0.3),0.3)))</f>
        <v/>
      </c>
    </row>
    <row r="8285" ht="15" customHeight="1" s="1">
      <c r="A8285" s="9" t="n">
        <v>8282</v>
      </c>
      <c r="B8285" s="6" t="inlineStr">
        <is>
          <t>12/12</t>
        </is>
      </c>
      <c r="C8285" s="6" t="n">
        <v>1</v>
      </c>
      <c r="D8285" s="6" t="n">
        <v>0</v>
      </c>
      <c r="E8285" s="10">
        <f>IF(D8285=1, IF(OR(C8285&lt;10, C8285&gt;=15),1,0), IF(OR(C8285&lt;7, C8285&gt;=18),1,0))</f>
        <v/>
      </c>
      <c r="F8285" s="11" t="n">
        <v>2.303</v>
      </c>
      <c r="G8285" s="12">
        <f>0*8</f>
        <v/>
      </c>
      <c r="H8285" s="12">
        <f>F8285-G8285</f>
        <v/>
      </c>
      <c r="I8285" s="10">
        <f>IF(E8285=0,"Fora",IF(E8284=0,"Carg xar",IF(H8285&lt;0,IF(M8285&lt;0.9,"Carg FV","Stby"),IF(M8285&gt;P8285,"V2H",IF(M8285&lt;0.9,"Carg xar","Stby")))))</f>
        <v/>
      </c>
      <c r="J8285" s="12">
        <f>IF(OR(I8285="Carg FV",I8285="Carg xar"),MIN(IF(I8285="Carg FV",ABS(H8285),7.4),7.4,MAX(0,(0.9-M8285)*40)*0.95),0)</f>
        <v/>
      </c>
      <c r="K8285" s="12">
        <f>IF(I8285="V2H",MIN(MAX(0,H8285),7.4,MAX(0,(M8285-P8285)*40)*0.95),0)</f>
        <v/>
      </c>
      <c r="L8285" s="12">
        <f>IF(E8285=0,0,MAX(0,H8285-K8285))</f>
        <v/>
      </c>
      <c r="M8285" s="13">
        <f>M8284+J8284/40-IF(I8284="V2H",K8284/(0.95*40),0)-IF(E8285=0,IF(E8284=1,IF(D8285=1,30,40)*0.18/(2*40),0),0)-IF(E8285=1,IF(E8284=0,IF(D8285=1,30,40)*0.18/(2*40),0),0)</f>
        <v/>
      </c>
      <c r="N8285" s="14" t="n">
        <v>0.09</v>
      </c>
      <c r="O8285" s="15">
        <f>K8285*N8285</f>
        <v/>
      </c>
      <c r="P8285">
        <f>IF(E8285=0,0.3,IF(D8285=1,IF(C8285&gt;=Params!$B$13-3,IF(C8285&lt;Params!$B$13,Params!$B$20,0.3),0.3),IF(C8285&gt;=Params!$B$15-3,IF(C8285&lt;Params!$B$15,Params!$B$21,0.3),0.3)))</f>
        <v/>
      </c>
    </row>
    <row r="8286" ht="15" customHeight="1" s="1">
      <c r="A8286" s="9" t="n">
        <v>8283</v>
      </c>
      <c r="B8286" s="6" t="inlineStr">
        <is>
          <t>12/12</t>
        </is>
      </c>
      <c r="C8286" s="6" t="n">
        <v>2</v>
      </c>
      <c r="D8286" s="6" t="n">
        <v>0</v>
      </c>
      <c r="E8286" s="10">
        <f>IF(D8286=1, IF(OR(C8286&lt;10, C8286&gt;=15),1,0), IF(OR(C8286&lt;7, C8286&gt;=18),1,0))</f>
        <v/>
      </c>
      <c r="F8286" s="11" t="n">
        <v>2.141</v>
      </c>
      <c r="G8286" s="12">
        <f>0*8</f>
        <v/>
      </c>
      <c r="H8286" s="12">
        <f>F8286-G8286</f>
        <v/>
      </c>
      <c r="I8286" s="10">
        <f>IF(E8286=0,"Fora",IF(E8285=0,"Carg xar",IF(H8286&lt;0,IF(M8286&lt;0.9,"Carg FV","Stby"),IF(M8286&gt;P8286,"V2H",IF(M8286&lt;0.9,"Carg xar","Stby")))))</f>
        <v/>
      </c>
      <c r="J8286" s="12">
        <f>IF(OR(I8286="Carg FV",I8286="Carg xar"),MIN(IF(I8286="Carg FV",ABS(H8286),7.4),7.4,MAX(0,(0.9-M8286)*40)*0.95),0)</f>
        <v/>
      </c>
      <c r="K8286" s="12">
        <f>IF(I8286="V2H",MIN(MAX(0,H8286),7.4,MAX(0,(M8286-P8286)*40)*0.95),0)</f>
        <v/>
      </c>
      <c r="L8286" s="12">
        <f>IF(E8286=0,0,MAX(0,H8286-K8286))</f>
        <v/>
      </c>
      <c r="M8286" s="13">
        <f>M8285+J8285/40-IF(I8285="V2H",K8285/(0.95*40),0)-IF(E8286=0,IF(E8285=1,IF(D8286=1,30,40)*0.18/(2*40),0),0)-IF(E8286=1,IF(E8285=0,IF(D8286=1,30,40)*0.18/(2*40),0),0)</f>
        <v/>
      </c>
      <c r="N8286" s="14" t="n">
        <v>0.09</v>
      </c>
      <c r="O8286" s="15">
        <f>K8286*N8286</f>
        <v/>
      </c>
      <c r="P8286">
        <f>IF(E8286=0,0.3,IF(D8286=1,IF(C8286&gt;=Params!$B$13-3,IF(C8286&lt;Params!$B$13,Params!$B$20,0.3),0.3),IF(C8286&gt;=Params!$B$15-3,IF(C8286&lt;Params!$B$15,Params!$B$21,0.3),0.3)))</f>
        <v/>
      </c>
    </row>
    <row r="8287" ht="15" customHeight="1" s="1">
      <c r="A8287" s="9" t="n">
        <v>8284</v>
      </c>
      <c r="B8287" s="6" t="inlineStr">
        <is>
          <t>12/12</t>
        </is>
      </c>
      <c r="C8287" s="6" t="n">
        <v>3</v>
      </c>
      <c r="D8287" s="6" t="n">
        <v>0</v>
      </c>
      <c r="E8287" s="10">
        <f>IF(D8287=1, IF(OR(C8287&lt;10, C8287&gt;=15),1,0), IF(OR(C8287&lt;7, C8287&gt;=18),1,0))</f>
        <v/>
      </c>
      <c r="F8287" s="11" t="n">
        <v>2.001</v>
      </c>
      <c r="G8287" s="12">
        <f>0*8</f>
        <v/>
      </c>
      <c r="H8287" s="12">
        <f>F8287-G8287</f>
        <v/>
      </c>
      <c r="I8287" s="10">
        <f>IF(E8287=0,"Fora",IF(E8286=0,"Carg xar",IF(H8287&lt;0,IF(M8287&lt;0.9,"Carg FV","Stby"),IF(M8287&gt;P8287,"V2H",IF(M8287&lt;0.9,"Carg xar","Stby")))))</f>
        <v/>
      </c>
      <c r="J8287" s="12">
        <f>IF(OR(I8287="Carg FV",I8287="Carg xar"),MIN(IF(I8287="Carg FV",ABS(H8287),7.4),7.4,MAX(0,(0.9-M8287)*40)*0.95),0)</f>
        <v/>
      </c>
      <c r="K8287" s="12">
        <f>IF(I8287="V2H",MIN(MAX(0,H8287),7.4,MAX(0,(M8287-P8287)*40)*0.95),0)</f>
        <v/>
      </c>
      <c r="L8287" s="12">
        <f>IF(E8287=0,0,MAX(0,H8287-K8287))</f>
        <v/>
      </c>
      <c r="M8287" s="13">
        <f>M8286+J8286/40-IF(I8286="V2H",K8286/(0.95*40),0)-IF(E8287=0,IF(E8286=1,IF(D8287=1,30,40)*0.18/(2*40),0),0)-IF(E8287=1,IF(E8286=0,IF(D8287=1,30,40)*0.18/(2*40),0),0)</f>
        <v/>
      </c>
      <c r="N8287" s="14" t="n">
        <v>0.09</v>
      </c>
      <c r="O8287" s="15">
        <f>K8287*N8287</f>
        <v/>
      </c>
      <c r="P8287">
        <f>IF(E8287=0,0.3,IF(D8287=1,IF(C8287&gt;=Params!$B$13-3,IF(C8287&lt;Params!$B$13,Params!$B$20,0.3),0.3),IF(C8287&gt;=Params!$B$15-3,IF(C8287&lt;Params!$B$15,Params!$B$21,0.3),0.3)))</f>
        <v/>
      </c>
    </row>
    <row r="8288" ht="15" customHeight="1" s="1">
      <c r="A8288" s="9" t="n">
        <v>8285</v>
      </c>
      <c r="B8288" s="6" t="inlineStr">
        <is>
          <t>12/12</t>
        </is>
      </c>
      <c r="C8288" s="6" t="n">
        <v>4</v>
      </c>
      <c r="D8288" s="6" t="n">
        <v>0</v>
      </c>
      <c r="E8288" s="10">
        <f>IF(D8288=1, IF(OR(C8288&lt;10, C8288&gt;=15),1,0), IF(OR(C8288&lt;7, C8288&gt;=18),1,0))</f>
        <v/>
      </c>
      <c r="F8288" s="11" t="n">
        <v>1.105</v>
      </c>
      <c r="G8288" s="12">
        <f>0*8</f>
        <v/>
      </c>
      <c r="H8288" s="12">
        <f>F8288-G8288</f>
        <v/>
      </c>
      <c r="I8288" s="10">
        <f>IF(E8288=0,"Fora",IF(E8287=0,"Carg xar",IF(H8288&lt;0,IF(M8288&lt;0.9,"Carg FV","Stby"),IF(M8288&gt;P8288,"V2H",IF(M8288&lt;0.9,"Carg xar","Stby")))))</f>
        <v/>
      </c>
      <c r="J8288" s="12">
        <f>IF(OR(I8288="Carg FV",I8288="Carg xar"),MIN(IF(I8288="Carg FV",ABS(H8288),7.4),7.4,MAX(0,(0.9-M8288)*40)*0.95),0)</f>
        <v/>
      </c>
      <c r="K8288" s="12">
        <f>IF(I8288="V2H",MIN(MAX(0,H8288),7.4,MAX(0,(M8288-P8288)*40)*0.95),0)</f>
        <v/>
      </c>
      <c r="L8288" s="12">
        <f>IF(E8288=0,0,MAX(0,H8288-K8288))</f>
        <v/>
      </c>
      <c r="M8288" s="13">
        <f>M8287+J8287/40-IF(I8287="V2H",K8287/(0.95*40),0)-IF(E8288=0,IF(E8287=1,IF(D8288=1,30,40)*0.18/(2*40),0),0)-IF(E8288=1,IF(E8287=0,IF(D8288=1,30,40)*0.18/(2*40),0),0)</f>
        <v/>
      </c>
      <c r="N8288" s="14" t="n">
        <v>0.09</v>
      </c>
      <c r="O8288" s="15">
        <f>K8288*N8288</f>
        <v/>
      </c>
      <c r="P8288">
        <f>IF(E8288=0,0.3,IF(D8288=1,IF(C8288&gt;=Params!$B$13-3,IF(C8288&lt;Params!$B$13,Params!$B$20,0.3),0.3),IF(C8288&gt;=Params!$B$15-3,IF(C8288&lt;Params!$B$15,Params!$B$21,0.3),0.3)))</f>
        <v/>
      </c>
    </row>
    <row r="8289" ht="15" customHeight="1" s="1">
      <c r="A8289" s="9" t="n">
        <v>8286</v>
      </c>
      <c r="B8289" s="6" t="inlineStr">
        <is>
          <t>12/12</t>
        </is>
      </c>
      <c r="C8289" s="6" t="n">
        <v>5</v>
      </c>
      <c r="D8289" s="6" t="n">
        <v>0</v>
      </c>
      <c r="E8289" s="10">
        <f>IF(D8289=1, IF(OR(C8289&lt;10, C8289&gt;=15),1,0), IF(OR(C8289&lt;7, C8289&gt;=18),1,0))</f>
        <v/>
      </c>
      <c r="F8289" s="11" t="n">
        <v>1.511</v>
      </c>
      <c r="G8289" s="12">
        <f>0*8</f>
        <v/>
      </c>
      <c r="H8289" s="12">
        <f>F8289-G8289</f>
        <v/>
      </c>
      <c r="I8289" s="10">
        <f>IF(E8289=0,"Fora",IF(E8288=0,"Carg xar",IF(H8289&lt;0,IF(M8289&lt;0.9,"Carg FV","Stby"),IF(M8289&gt;P8289,"V2H",IF(M8289&lt;0.9,"Carg xar","Stby")))))</f>
        <v/>
      </c>
      <c r="J8289" s="12">
        <f>IF(OR(I8289="Carg FV",I8289="Carg xar"),MIN(IF(I8289="Carg FV",ABS(H8289),7.4),7.4,MAX(0,(0.9-M8289)*40)*0.95),0)</f>
        <v/>
      </c>
      <c r="K8289" s="12">
        <f>IF(I8289="V2H",MIN(MAX(0,H8289),7.4,MAX(0,(M8289-P8289)*40)*0.95),0)</f>
        <v/>
      </c>
      <c r="L8289" s="12">
        <f>IF(E8289=0,0,MAX(0,H8289-K8289))</f>
        <v/>
      </c>
      <c r="M8289" s="13">
        <f>M8288+J8288/40-IF(I8288="V2H",K8288/(0.95*40),0)-IF(E8289=0,IF(E8288=1,IF(D8289=1,30,40)*0.18/(2*40),0),0)-IF(E8289=1,IF(E8288=0,IF(D8289=1,30,40)*0.18/(2*40),0),0)</f>
        <v/>
      </c>
      <c r="N8289" s="14" t="n">
        <v>0.09</v>
      </c>
      <c r="O8289" s="15">
        <f>K8289*N8289</f>
        <v/>
      </c>
      <c r="P8289">
        <f>IF(E8289=0,0.3,IF(D8289=1,IF(C8289&gt;=Params!$B$13-3,IF(C8289&lt;Params!$B$13,Params!$B$20,0.3),0.3),IF(C8289&gt;=Params!$B$15-3,IF(C8289&lt;Params!$B$15,Params!$B$21,0.3),0.3)))</f>
        <v/>
      </c>
    </row>
    <row r="8290" ht="15" customHeight="1" s="1">
      <c r="A8290" s="9" t="n">
        <v>8287</v>
      </c>
      <c r="B8290" s="6" t="inlineStr">
        <is>
          <t>12/12</t>
        </is>
      </c>
      <c r="C8290" s="6" t="n">
        <v>6</v>
      </c>
      <c r="D8290" s="6" t="n">
        <v>0</v>
      </c>
      <c r="E8290" s="10">
        <f>IF(D8290=1, IF(OR(C8290&lt;10, C8290&gt;=15),1,0), IF(OR(C8290&lt;7, C8290&gt;=18),1,0))</f>
        <v/>
      </c>
      <c r="F8290" s="11" t="n">
        <v>1.565</v>
      </c>
      <c r="G8290" s="12">
        <f>0*8</f>
        <v/>
      </c>
      <c r="H8290" s="12">
        <f>F8290-G8290</f>
        <v/>
      </c>
      <c r="I8290" s="10">
        <f>IF(E8290=0,"Fora",IF(E8289=0,"Carg xar",IF(H8290&lt;0,IF(M8290&lt;0.9,"Carg FV","Stby"),IF(M8290&gt;P8290,"V2H",IF(M8290&lt;0.9,"Carg xar","Stby")))))</f>
        <v/>
      </c>
      <c r="J8290" s="12">
        <f>IF(OR(I8290="Carg FV",I8290="Carg xar"),MIN(IF(I8290="Carg FV",ABS(H8290),7.4),7.4,MAX(0,(0.9-M8290)*40)*0.95),0)</f>
        <v/>
      </c>
      <c r="K8290" s="12">
        <f>IF(I8290="V2H",MIN(MAX(0,H8290),7.4,MAX(0,(M8290-P8290)*40)*0.95),0)</f>
        <v/>
      </c>
      <c r="L8290" s="12">
        <f>IF(E8290=0,0,MAX(0,H8290-K8290))</f>
        <v/>
      </c>
      <c r="M8290" s="13">
        <f>M8289+J8289/40-IF(I8289="V2H",K8289/(0.95*40),0)-IF(E8290=0,IF(E8289=1,IF(D8290=1,30,40)*0.18/(2*40),0),0)-IF(E8290=1,IF(E8289=0,IF(D8290=1,30,40)*0.18/(2*40),0),0)</f>
        <v/>
      </c>
      <c r="N8290" s="14" t="n">
        <v>0.09</v>
      </c>
      <c r="O8290" s="15">
        <f>K8290*N8290</f>
        <v/>
      </c>
      <c r="P8290">
        <f>IF(E8290=0,0.3,IF(D8290=1,IF(C8290&gt;=Params!$B$13-3,IF(C8290&lt;Params!$B$13,Params!$B$20,0.3),0.3),IF(C8290&gt;=Params!$B$15-3,IF(C8290&lt;Params!$B$15,Params!$B$21,0.3),0.3)))</f>
        <v/>
      </c>
    </row>
    <row r="8291" ht="15" customHeight="1" s="1">
      <c r="A8291" s="9" t="n">
        <v>8288</v>
      </c>
      <c r="B8291" s="6" t="inlineStr">
        <is>
          <t>12/12</t>
        </is>
      </c>
      <c r="C8291" s="6" t="n">
        <v>7</v>
      </c>
      <c r="D8291" s="6" t="n">
        <v>0</v>
      </c>
      <c r="E8291" s="10">
        <f>IF(D8291=1, IF(OR(C8291&lt;10, C8291&gt;=15),1,0), IF(OR(C8291&lt;7, C8291&gt;=18),1,0))</f>
        <v/>
      </c>
      <c r="F8291" s="11" t="n">
        <v>1.788</v>
      </c>
      <c r="G8291" s="12">
        <f>0*8</f>
        <v/>
      </c>
      <c r="H8291" s="12">
        <f>F8291-G8291</f>
        <v/>
      </c>
      <c r="I8291" s="10">
        <f>IF(E8291=0,"Fora",IF(E8290=0,"Carg xar",IF(H8291&lt;0,IF(M8291&lt;0.9,"Carg FV","Stby"),IF(M8291&gt;P8291,"V2H",IF(M8291&lt;0.9,"Carg xar","Stby")))))</f>
        <v/>
      </c>
      <c r="J8291" s="12">
        <f>IF(OR(I8291="Carg FV",I8291="Carg xar"),MIN(IF(I8291="Carg FV",ABS(H8291),7.4),7.4,MAX(0,(0.9-M8291)*40)*0.95),0)</f>
        <v/>
      </c>
      <c r="K8291" s="12">
        <f>IF(I8291="V2H",MIN(MAX(0,H8291),7.4,MAX(0,(M8291-P8291)*40)*0.95),0)</f>
        <v/>
      </c>
      <c r="L8291" s="12">
        <f>IF(E8291=0,0,MAX(0,H8291-K8291))</f>
        <v/>
      </c>
      <c r="M8291" s="13">
        <f>M8290+J8290/40-IF(I8290="V2H",K8290/(0.95*40),0)-IF(E8291=0,IF(E8290=1,IF(D8291=1,30,40)*0.18/(2*40),0),0)-IF(E8291=1,IF(E8290=0,IF(D8291=1,30,40)*0.18/(2*40),0),0)</f>
        <v/>
      </c>
      <c r="N8291" s="14" t="n">
        <v>0.09</v>
      </c>
      <c r="O8291" s="15">
        <f>K8291*N8291</f>
        <v/>
      </c>
      <c r="P8291">
        <f>IF(E8291=0,0.3,IF(D8291=1,IF(C8291&gt;=Params!$B$13-3,IF(C8291&lt;Params!$B$13,Params!$B$20,0.3),0.3),IF(C8291&gt;=Params!$B$15-3,IF(C8291&lt;Params!$B$15,Params!$B$21,0.3),0.3)))</f>
        <v/>
      </c>
    </row>
    <row r="8292" ht="15" customHeight="1" s="1">
      <c r="A8292" s="9" t="n">
        <v>8289</v>
      </c>
      <c r="B8292" s="6" t="inlineStr">
        <is>
          <t>12/12</t>
        </is>
      </c>
      <c r="C8292" s="6" t="n">
        <v>8</v>
      </c>
      <c r="D8292" s="6" t="n">
        <v>0</v>
      </c>
      <c r="E8292" s="10">
        <f>IF(D8292=1, IF(OR(C8292&lt;10, C8292&gt;=15),1,0), IF(OR(C8292&lt;7, C8292&gt;=18),1,0))</f>
        <v/>
      </c>
      <c r="F8292" s="11" t="n">
        <v>1.365</v>
      </c>
      <c r="G8292" s="12">
        <f>0.04*8</f>
        <v/>
      </c>
      <c r="H8292" s="12">
        <f>F8292-G8292</f>
        <v/>
      </c>
      <c r="I8292" s="10">
        <f>IF(E8292=0,"Fora",IF(E8291=0,"Carg xar",IF(H8292&lt;0,IF(M8292&lt;0.9,"Carg FV","Stby"),IF(M8292&gt;P8292,"V2H",IF(M8292&lt;0.9,"Carg xar","Stby")))))</f>
        <v/>
      </c>
      <c r="J8292" s="12">
        <f>IF(OR(I8292="Carg FV",I8292="Carg xar"),MIN(IF(I8292="Carg FV",ABS(H8292),7.4),7.4,MAX(0,(0.9-M8292)*40)*0.95),0)</f>
        <v/>
      </c>
      <c r="K8292" s="12">
        <f>IF(I8292="V2H",MIN(MAX(0,H8292),7.4,MAX(0,(M8292-P8292)*40)*0.95),0)</f>
        <v/>
      </c>
      <c r="L8292" s="12">
        <f>IF(E8292=0,0,MAX(0,H8292-K8292))</f>
        <v/>
      </c>
      <c r="M8292" s="13">
        <f>M8291+J8291/40-IF(I8291="V2H",K8291/(0.95*40),0)-IF(E8292=0,IF(E8291=1,IF(D8292=1,30,40)*0.18/(2*40),0),0)-IF(E8292=1,IF(E8291=0,IF(D8292=1,30,40)*0.18/(2*40),0),0)</f>
        <v/>
      </c>
      <c r="N8292" s="14" t="n">
        <v>0.15</v>
      </c>
      <c r="O8292" s="15">
        <f>K8292*N8292</f>
        <v/>
      </c>
      <c r="P8292">
        <f>IF(E8292=0,0.3,IF(D8292=1,IF(C8292&gt;=Params!$B$13-3,IF(C8292&lt;Params!$B$13,Params!$B$20,0.3),0.3),IF(C8292&gt;=Params!$B$15-3,IF(C8292&lt;Params!$B$15,Params!$B$21,0.3),0.3)))</f>
        <v/>
      </c>
    </row>
    <row r="8293" ht="15" customHeight="1" s="1">
      <c r="A8293" s="9" t="n">
        <v>8290</v>
      </c>
      <c r="B8293" s="6" t="inlineStr">
        <is>
          <t>12/12</t>
        </is>
      </c>
      <c r="C8293" s="6" t="n">
        <v>9</v>
      </c>
      <c r="D8293" s="6" t="n">
        <v>0</v>
      </c>
      <c r="E8293" s="10">
        <f>IF(D8293=1, IF(OR(C8293&lt;10, C8293&gt;=15),1,0), IF(OR(C8293&lt;7, C8293&gt;=18),1,0))</f>
        <v/>
      </c>
      <c r="F8293" s="11" t="n">
        <v>1.002</v>
      </c>
      <c r="G8293" s="12">
        <f>0.15*8</f>
        <v/>
      </c>
      <c r="H8293" s="12">
        <f>F8293-G8293</f>
        <v/>
      </c>
      <c r="I8293" s="10">
        <f>IF(E8293=0,"Fora",IF(E8292=0,"Carg xar",IF(H8293&lt;0,IF(M8293&lt;0.9,"Carg FV","Stby"),IF(M8293&gt;P8293,"V2H",IF(M8293&lt;0.9,"Carg xar","Stby")))))</f>
        <v/>
      </c>
      <c r="J8293" s="12">
        <f>IF(OR(I8293="Carg FV",I8293="Carg xar"),MIN(IF(I8293="Carg FV",ABS(H8293),7.4),7.4,MAX(0,(0.9-M8293)*40)*0.95),0)</f>
        <v/>
      </c>
      <c r="K8293" s="12">
        <f>IF(I8293="V2H",MIN(MAX(0,H8293),7.4,MAX(0,(M8293-P8293)*40)*0.95),0)</f>
        <v/>
      </c>
      <c r="L8293" s="12">
        <f>IF(E8293=0,0,MAX(0,H8293-K8293))</f>
        <v/>
      </c>
      <c r="M8293" s="13">
        <f>M8292+J8292/40-IF(I8292="V2H",K8292/(0.95*40),0)-IF(E8293=0,IF(E8292=1,IF(D8293=1,30,40)*0.18/(2*40),0),0)-IF(E8293=1,IF(E8292=0,IF(D8293=1,30,40)*0.18/(2*40),0),0)</f>
        <v/>
      </c>
      <c r="N8293" s="14" t="n">
        <v>0.15</v>
      </c>
      <c r="O8293" s="15">
        <f>K8293*N8293</f>
        <v/>
      </c>
      <c r="P8293">
        <f>IF(E8293=0,0.3,IF(D8293=1,IF(C8293&gt;=Params!$B$13-3,IF(C8293&lt;Params!$B$13,Params!$B$20,0.3),0.3),IF(C8293&gt;=Params!$B$15-3,IF(C8293&lt;Params!$B$15,Params!$B$21,0.3),0.3)))</f>
        <v/>
      </c>
    </row>
    <row r="8294" ht="15" customHeight="1" s="1">
      <c r="A8294" s="9" t="n">
        <v>8291</v>
      </c>
      <c r="B8294" s="6" t="inlineStr">
        <is>
          <t>12/12</t>
        </is>
      </c>
      <c r="C8294" s="6" t="n">
        <v>10</v>
      </c>
      <c r="D8294" s="6" t="n">
        <v>0</v>
      </c>
      <c r="E8294" s="10">
        <f>IF(D8294=1, IF(OR(C8294&lt;10, C8294&gt;=15),1,0), IF(OR(C8294&lt;7, C8294&gt;=18),1,0))</f>
        <v/>
      </c>
      <c r="F8294" s="11" t="n">
        <v>0.378</v>
      </c>
      <c r="G8294" s="12">
        <f>0.32*8</f>
        <v/>
      </c>
      <c r="H8294" s="12">
        <f>F8294-G8294</f>
        <v/>
      </c>
      <c r="I8294" s="10">
        <f>IF(E8294=0,"Fora",IF(E8293=0,"Carg xar",IF(H8294&lt;0,IF(M8294&lt;0.9,"Carg FV","Stby"),IF(M8294&gt;P8294,"V2H",IF(M8294&lt;0.9,"Carg xar","Stby")))))</f>
        <v/>
      </c>
      <c r="J8294" s="12">
        <f>IF(OR(I8294="Carg FV",I8294="Carg xar"),MIN(IF(I8294="Carg FV",ABS(H8294),7.4),7.4,MAX(0,(0.9-M8294)*40)*0.95),0)</f>
        <v/>
      </c>
      <c r="K8294" s="12">
        <f>IF(I8294="V2H",MIN(MAX(0,H8294),7.4,MAX(0,(M8294-P8294)*40)*0.95),0)</f>
        <v/>
      </c>
      <c r="L8294" s="12">
        <f>IF(E8294=0,0,MAX(0,H8294-K8294))</f>
        <v/>
      </c>
      <c r="M8294" s="13">
        <f>M8293+J8293/40-IF(I8293="V2H",K8293/(0.95*40),0)-IF(E8294=0,IF(E8293=1,IF(D8294=1,30,40)*0.18/(2*40),0),0)-IF(E8294=1,IF(E8293=0,IF(D8294=1,30,40)*0.18/(2*40),0),0)</f>
        <v/>
      </c>
      <c r="N8294" s="14" t="n">
        <v>0.2</v>
      </c>
      <c r="O8294" s="15">
        <f>K8294*N8294</f>
        <v/>
      </c>
      <c r="P8294">
        <f>IF(E8294=0,0.3,IF(D8294=1,IF(C8294&gt;=Params!$B$13-3,IF(C8294&lt;Params!$B$13,Params!$B$20,0.3),0.3),IF(C8294&gt;=Params!$B$15-3,IF(C8294&lt;Params!$B$15,Params!$B$21,0.3),0.3)))</f>
        <v/>
      </c>
    </row>
    <row r="8295" ht="15" customHeight="1" s="1">
      <c r="A8295" s="9" t="n">
        <v>8292</v>
      </c>
      <c r="B8295" s="6" t="inlineStr">
        <is>
          <t>12/12</t>
        </is>
      </c>
      <c r="C8295" s="6" t="n">
        <v>11</v>
      </c>
      <c r="D8295" s="6" t="n">
        <v>0</v>
      </c>
      <c r="E8295" s="10">
        <f>IF(D8295=1, IF(OR(C8295&lt;10, C8295&gt;=15),1,0), IF(OR(C8295&lt;7, C8295&gt;=18),1,0))</f>
        <v/>
      </c>
      <c r="F8295" s="11" t="n">
        <v>0.901</v>
      </c>
      <c r="G8295" s="12">
        <f>0.45*8</f>
        <v/>
      </c>
      <c r="H8295" s="12">
        <f>F8295-G8295</f>
        <v/>
      </c>
      <c r="I8295" s="10">
        <f>IF(E8295=0,"Fora",IF(E8294=0,"Carg xar",IF(H8295&lt;0,IF(M8295&lt;0.9,"Carg FV","Stby"),IF(M8295&gt;P8295,"V2H",IF(M8295&lt;0.9,"Carg xar","Stby")))))</f>
        <v/>
      </c>
      <c r="J8295" s="12">
        <f>IF(OR(I8295="Carg FV",I8295="Carg xar"),MIN(IF(I8295="Carg FV",ABS(H8295),7.4),7.4,MAX(0,(0.9-M8295)*40)*0.95),0)</f>
        <v/>
      </c>
      <c r="K8295" s="12">
        <f>IF(I8295="V2H",MIN(MAX(0,H8295),7.4,MAX(0,(M8295-P8295)*40)*0.95),0)</f>
        <v/>
      </c>
      <c r="L8295" s="12">
        <f>IF(E8295=0,0,MAX(0,H8295-K8295))</f>
        <v/>
      </c>
      <c r="M8295" s="13">
        <f>M8294+J8294/40-IF(I8294="V2H",K8294/(0.95*40),0)-IF(E8295=0,IF(E8294=1,IF(D8295=1,30,40)*0.18/(2*40),0),0)-IF(E8295=1,IF(E8294=0,IF(D8295=1,30,40)*0.18/(2*40),0),0)</f>
        <v/>
      </c>
      <c r="N8295" s="14" t="n">
        <v>0.2</v>
      </c>
      <c r="O8295" s="15">
        <f>K8295*N8295</f>
        <v/>
      </c>
      <c r="P8295">
        <f>IF(E8295=0,0.3,IF(D8295=1,IF(C8295&gt;=Params!$B$13-3,IF(C8295&lt;Params!$B$13,Params!$B$20,0.3),0.3),IF(C8295&gt;=Params!$B$15-3,IF(C8295&lt;Params!$B$15,Params!$B$21,0.3),0.3)))</f>
        <v/>
      </c>
    </row>
    <row r="8296" ht="15" customHeight="1" s="1">
      <c r="A8296" s="9" t="n">
        <v>8293</v>
      </c>
      <c r="B8296" s="6" t="inlineStr">
        <is>
          <t>12/12</t>
        </is>
      </c>
      <c r="C8296" s="6" t="n">
        <v>12</v>
      </c>
      <c r="D8296" s="6" t="n">
        <v>0</v>
      </c>
      <c r="E8296" s="10">
        <f>IF(D8296=1, IF(OR(C8296&lt;10, C8296&gt;=15),1,0), IF(OR(C8296&lt;7, C8296&gt;=18),1,0))</f>
        <v/>
      </c>
      <c r="F8296" s="11" t="n">
        <v>1.393</v>
      </c>
      <c r="G8296" s="12">
        <f>0.52*8</f>
        <v/>
      </c>
      <c r="H8296" s="12">
        <f>F8296-G8296</f>
        <v/>
      </c>
      <c r="I8296" s="10">
        <f>IF(E8296=0,"Fora",IF(E8295=0,"Carg xar",IF(H8296&lt;0,IF(M8296&lt;0.9,"Carg FV","Stby"),IF(M8296&gt;P8296,"V2H",IF(M8296&lt;0.9,"Carg xar","Stby")))))</f>
        <v/>
      </c>
      <c r="J8296" s="12">
        <f>IF(OR(I8296="Carg FV",I8296="Carg xar"),MIN(IF(I8296="Carg FV",ABS(H8296),7.4),7.4,MAX(0,(0.9-M8296)*40)*0.95),0)</f>
        <v/>
      </c>
      <c r="K8296" s="12">
        <f>IF(I8296="V2H",MIN(MAX(0,H8296),7.4,MAX(0,(M8296-P8296)*40)*0.95),0)</f>
        <v/>
      </c>
      <c r="L8296" s="12">
        <f>IF(E8296=0,0,MAX(0,H8296-K8296))</f>
        <v/>
      </c>
      <c r="M8296" s="13">
        <f>M8295+J8295/40-IF(I8295="V2H",K8295/(0.95*40),0)-IF(E8296=0,IF(E8295=1,IF(D8296=1,30,40)*0.18/(2*40),0),0)-IF(E8296=1,IF(E8295=0,IF(D8296=1,30,40)*0.18/(2*40),0),0)</f>
        <v/>
      </c>
      <c r="N8296" s="14" t="n">
        <v>0.2</v>
      </c>
      <c r="O8296" s="15">
        <f>K8296*N8296</f>
        <v/>
      </c>
      <c r="P8296">
        <f>IF(E8296=0,0.3,IF(D8296=1,IF(C8296&gt;=Params!$B$13-3,IF(C8296&lt;Params!$B$13,Params!$B$20,0.3),0.3),IF(C8296&gt;=Params!$B$15-3,IF(C8296&lt;Params!$B$15,Params!$B$21,0.3),0.3)))</f>
        <v/>
      </c>
    </row>
    <row r="8297" ht="15" customHeight="1" s="1">
      <c r="A8297" s="9" t="n">
        <v>8294</v>
      </c>
      <c r="B8297" s="6" t="inlineStr">
        <is>
          <t>12/12</t>
        </is>
      </c>
      <c r="C8297" s="6" t="n">
        <v>13</v>
      </c>
      <c r="D8297" s="6" t="n">
        <v>0</v>
      </c>
      <c r="E8297" s="10">
        <f>IF(D8297=1, IF(OR(C8297&lt;10, C8297&gt;=15),1,0), IF(OR(C8297&lt;7, C8297&gt;=18),1,0))</f>
        <v/>
      </c>
      <c r="F8297" s="11" t="n">
        <v>2.358</v>
      </c>
      <c r="G8297" s="12">
        <f>0.48*8</f>
        <v/>
      </c>
      <c r="H8297" s="12">
        <f>F8297-G8297</f>
        <v/>
      </c>
      <c r="I8297" s="10">
        <f>IF(E8297=0,"Fora",IF(E8296=0,"Carg xar",IF(H8297&lt;0,IF(M8297&lt;0.9,"Carg FV","Stby"),IF(M8297&gt;P8297,"V2H",IF(M8297&lt;0.9,"Carg xar","Stby")))))</f>
        <v/>
      </c>
      <c r="J8297" s="12">
        <f>IF(OR(I8297="Carg FV",I8297="Carg xar"),MIN(IF(I8297="Carg FV",ABS(H8297),7.4),7.4,MAX(0,(0.9-M8297)*40)*0.95),0)</f>
        <v/>
      </c>
      <c r="K8297" s="12">
        <f>IF(I8297="V2H",MIN(MAX(0,H8297),7.4,MAX(0,(M8297-P8297)*40)*0.95),0)</f>
        <v/>
      </c>
      <c r="L8297" s="12">
        <f>IF(E8297=0,0,MAX(0,H8297-K8297))</f>
        <v/>
      </c>
      <c r="M8297" s="13">
        <f>M8296+J8296/40-IF(I8296="V2H",K8296/(0.95*40),0)-IF(E8297=0,IF(E8296=1,IF(D8297=1,30,40)*0.18/(2*40),0),0)-IF(E8297=1,IF(E8296=0,IF(D8297=1,30,40)*0.18/(2*40),0),0)</f>
        <v/>
      </c>
      <c r="N8297" s="14" t="n">
        <v>0.2</v>
      </c>
      <c r="O8297" s="15">
        <f>K8297*N8297</f>
        <v/>
      </c>
      <c r="P8297">
        <f>IF(E8297=0,0.3,IF(D8297=1,IF(C8297&gt;=Params!$B$13-3,IF(C8297&lt;Params!$B$13,Params!$B$20,0.3),0.3),IF(C8297&gt;=Params!$B$15-3,IF(C8297&lt;Params!$B$15,Params!$B$21,0.3),0.3)))</f>
        <v/>
      </c>
    </row>
    <row r="8298" ht="15" customHeight="1" s="1">
      <c r="A8298" s="9" t="n">
        <v>8295</v>
      </c>
      <c r="B8298" s="6" t="inlineStr">
        <is>
          <t>12/12</t>
        </is>
      </c>
      <c r="C8298" s="6" t="n">
        <v>14</v>
      </c>
      <c r="D8298" s="6" t="n">
        <v>0</v>
      </c>
      <c r="E8298" s="10">
        <f>IF(D8298=1, IF(OR(C8298&lt;10, C8298&gt;=15),1,0), IF(OR(C8298&lt;7, C8298&gt;=18),1,0))</f>
        <v/>
      </c>
      <c r="F8298" s="11" t="n">
        <v>0.971</v>
      </c>
      <c r="G8298" s="12">
        <f>0.35*8</f>
        <v/>
      </c>
      <c r="H8298" s="12">
        <f>F8298-G8298</f>
        <v/>
      </c>
      <c r="I8298" s="10">
        <f>IF(E8298=0,"Fora",IF(E8297=0,"Carg xar",IF(H8298&lt;0,IF(M8298&lt;0.9,"Carg FV","Stby"),IF(M8298&gt;P8298,"V2H",IF(M8298&lt;0.9,"Carg xar","Stby")))))</f>
        <v/>
      </c>
      <c r="J8298" s="12">
        <f>IF(OR(I8298="Carg FV",I8298="Carg xar"),MIN(IF(I8298="Carg FV",ABS(H8298),7.4),7.4,MAX(0,(0.9-M8298)*40)*0.95),0)</f>
        <v/>
      </c>
      <c r="K8298" s="12">
        <f>IF(I8298="V2H",MIN(MAX(0,H8298),7.4,MAX(0,(M8298-P8298)*40)*0.95),0)</f>
        <v/>
      </c>
      <c r="L8298" s="12">
        <f>IF(E8298=0,0,MAX(0,H8298-K8298))</f>
        <v/>
      </c>
      <c r="M8298" s="13">
        <f>M8297+J8297/40-IF(I8297="V2H",K8297/(0.95*40),0)-IF(E8298=0,IF(E8297=1,IF(D8298=1,30,40)*0.18/(2*40),0),0)-IF(E8298=1,IF(E8297=0,IF(D8298=1,30,40)*0.18/(2*40),0),0)</f>
        <v/>
      </c>
      <c r="N8298" s="14" t="n">
        <v>0.15</v>
      </c>
      <c r="O8298" s="15">
        <f>K8298*N8298</f>
        <v/>
      </c>
      <c r="P8298">
        <f>IF(E8298=0,0.3,IF(D8298=1,IF(C8298&gt;=Params!$B$13-3,IF(C8298&lt;Params!$B$13,Params!$B$20,0.3),0.3),IF(C8298&gt;=Params!$B$15-3,IF(C8298&lt;Params!$B$15,Params!$B$21,0.3),0.3)))</f>
        <v/>
      </c>
    </row>
    <row r="8299" ht="15" customHeight="1" s="1">
      <c r="A8299" s="9" t="n">
        <v>8296</v>
      </c>
      <c r="B8299" s="6" t="inlineStr">
        <is>
          <t>12/12</t>
        </is>
      </c>
      <c r="C8299" s="6" t="n">
        <v>15</v>
      </c>
      <c r="D8299" s="6" t="n">
        <v>0</v>
      </c>
      <c r="E8299" s="10">
        <f>IF(D8299=1, IF(OR(C8299&lt;10, C8299&gt;=15),1,0), IF(OR(C8299&lt;7, C8299&gt;=18),1,0))</f>
        <v/>
      </c>
      <c r="F8299" s="11" t="n">
        <v>2.234</v>
      </c>
      <c r="G8299" s="12">
        <f>0.18*8</f>
        <v/>
      </c>
      <c r="H8299" s="12">
        <f>F8299-G8299</f>
        <v/>
      </c>
      <c r="I8299" s="10">
        <f>IF(E8299=0,"Fora",IF(E8298=0,"Carg xar",IF(H8299&lt;0,IF(M8299&lt;0.9,"Carg FV","Stby"),IF(M8299&gt;P8299,"V2H",IF(M8299&lt;0.9,"Carg xar","Stby")))))</f>
        <v/>
      </c>
      <c r="J8299" s="12">
        <f>IF(OR(I8299="Carg FV",I8299="Carg xar"),MIN(IF(I8299="Carg FV",ABS(H8299),7.4),7.4,MAX(0,(0.9-M8299)*40)*0.95),0)</f>
        <v/>
      </c>
      <c r="K8299" s="12">
        <f>IF(I8299="V2H",MIN(MAX(0,H8299),7.4,MAX(0,(M8299-P8299)*40)*0.95),0)</f>
        <v/>
      </c>
      <c r="L8299" s="12">
        <f>IF(E8299=0,0,MAX(0,H8299-K8299))</f>
        <v/>
      </c>
      <c r="M8299" s="13">
        <f>M8298+J8298/40-IF(I8298="V2H",K8298/(0.95*40),0)-IF(E8299=0,IF(E8298=1,IF(D8299=1,30,40)*0.18/(2*40),0),0)-IF(E8299=1,IF(E8298=0,IF(D8299=1,30,40)*0.18/(2*40),0),0)</f>
        <v/>
      </c>
      <c r="N8299" s="14" t="n">
        <v>0.15</v>
      </c>
      <c r="O8299" s="15">
        <f>K8299*N8299</f>
        <v/>
      </c>
      <c r="P8299">
        <f>IF(E8299=0,0.3,IF(D8299=1,IF(C8299&gt;=Params!$B$13-3,IF(C8299&lt;Params!$B$13,Params!$B$20,0.3),0.3),IF(C8299&gt;=Params!$B$15-3,IF(C8299&lt;Params!$B$15,Params!$B$21,0.3),0.3)))</f>
        <v/>
      </c>
    </row>
    <row r="8300" ht="15" customHeight="1" s="1">
      <c r="A8300" s="9" t="n">
        <v>8297</v>
      </c>
      <c r="B8300" s="6" t="inlineStr">
        <is>
          <t>12/12</t>
        </is>
      </c>
      <c r="C8300" s="6" t="n">
        <v>16</v>
      </c>
      <c r="D8300" s="6" t="n">
        <v>0</v>
      </c>
      <c r="E8300" s="10">
        <f>IF(D8300=1, IF(OR(C8300&lt;10, C8300&gt;=15),1,0), IF(OR(C8300&lt;7, C8300&gt;=18),1,0))</f>
        <v/>
      </c>
      <c r="F8300" s="11" t="n">
        <v>2.32</v>
      </c>
      <c r="G8300" s="12">
        <f>0.04*8</f>
        <v/>
      </c>
      <c r="H8300" s="12">
        <f>F8300-G8300</f>
        <v/>
      </c>
      <c r="I8300" s="10">
        <f>IF(E8300=0,"Fora",IF(E8299=0,"Carg xar",IF(H8300&lt;0,IF(M8300&lt;0.9,"Carg FV","Stby"),IF(M8300&gt;P8300,"V2H",IF(M8300&lt;0.9,"Carg xar","Stby")))))</f>
        <v/>
      </c>
      <c r="J8300" s="12">
        <f>IF(OR(I8300="Carg FV",I8300="Carg xar"),MIN(IF(I8300="Carg FV",ABS(H8300),7.4),7.4,MAX(0,(0.9-M8300)*40)*0.95),0)</f>
        <v/>
      </c>
      <c r="K8300" s="12">
        <f>IF(I8300="V2H",MIN(MAX(0,H8300),7.4,MAX(0,(M8300-P8300)*40)*0.95),0)</f>
        <v/>
      </c>
      <c r="L8300" s="12">
        <f>IF(E8300=0,0,MAX(0,H8300-K8300))</f>
        <v/>
      </c>
      <c r="M8300" s="13">
        <f>M8299+J8299/40-IF(I8299="V2H",K8299/(0.95*40),0)-IF(E8300=0,IF(E8299=1,IF(D8300=1,30,40)*0.18/(2*40),0),0)-IF(E8300=1,IF(E8299=0,IF(D8300=1,30,40)*0.18/(2*40),0),0)</f>
        <v/>
      </c>
      <c r="N8300" s="14" t="n">
        <v>0.15</v>
      </c>
      <c r="O8300" s="15">
        <f>K8300*N8300</f>
        <v/>
      </c>
      <c r="P8300">
        <f>IF(E8300=0,0.3,IF(D8300=1,IF(C8300&gt;=Params!$B$13-3,IF(C8300&lt;Params!$B$13,Params!$B$20,0.3),0.3),IF(C8300&gt;=Params!$B$15-3,IF(C8300&lt;Params!$B$15,Params!$B$21,0.3),0.3)))</f>
        <v/>
      </c>
    </row>
    <row r="8301" ht="15" customHeight="1" s="1">
      <c r="A8301" s="9" t="n">
        <v>8298</v>
      </c>
      <c r="B8301" s="6" t="inlineStr">
        <is>
          <t>12/12</t>
        </is>
      </c>
      <c r="C8301" s="6" t="n">
        <v>17</v>
      </c>
      <c r="D8301" s="6" t="n">
        <v>0</v>
      </c>
      <c r="E8301" s="10">
        <f>IF(D8301=1, IF(OR(C8301&lt;10, C8301&gt;=15),1,0), IF(OR(C8301&lt;7, C8301&gt;=18),1,0))</f>
        <v/>
      </c>
      <c r="F8301" s="11" t="n">
        <v>1.541</v>
      </c>
      <c r="G8301" s="12">
        <f>0*8</f>
        <v/>
      </c>
      <c r="H8301" s="12">
        <f>F8301-G8301</f>
        <v/>
      </c>
      <c r="I8301" s="10">
        <f>IF(E8301=0,"Fora",IF(E8300=0,"Carg xar",IF(H8301&lt;0,IF(M8301&lt;0.9,"Carg FV","Stby"),IF(M8301&gt;P8301,"V2H",IF(M8301&lt;0.9,"Carg xar","Stby")))))</f>
        <v/>
      </c>
      <c r="J8301" s="12">
        <f>IF(OR(I8301="Carg FV",I8301="Carg xar"),MIN(IF(I8301="Carg FV",ABS(H8301),7.4),7.4,MAX(0,(0.9-M8301)*40)*0.95),0)</f>
        <v/>
      </c>
      <c r="K8301" s="12">
        <f>IF(I8301="V2H",MIN(MAX(0,H8301),7.4,MAX(0,(M8301-P8301)*40)*0.95),0)</f>
        <v/>
      </c>
      <c r="L8301" s="12">
        <f>IF(E8301=0,0,MAX(0,H8301-K8301))</f>
        <v/>
      </c>
      <c r="M8301" s="13">
        <f>M8300+J8300/40-IF(I8300="V2H",K8300/(0.95*40),0)-IF(E8301=0,IF(E8300=1,IF(D8301=1,30,40)*0.18/(2*40),0),0)-IF(E8301=1,IF(E8300=0,IF(D8301=1,30,40)*0.18/(2*40),0),0)</f>
        <v/>
      </c>
      <c r="N8301" s="14" t="n">
        <v>0.15</v>
      </c>
      <c r="O8301" s="15">
        <f>K8301*N8301</f>
        <v/>
      </c>
      <c r="P8301">
        <f>IF(E8301=0,0.3,IF(D8301=1,IF(C8301&gt;=Params!$B$13-3,IF(C8301&lt;Params!$B$13,Params!$B$20,0.3),0.3),IF(C8301&gt;=Params!$B$15-3,IF(C8301&lt;Params!$B$15,Params!$B$21,0.3),0.3)))</f>
        <v/>
      </c>
    </row>
    <row r="8302" ht="15" customHeight="1" s="1">
      <c r="A8302" s="9" t="n">
        <v>8299</v>
      </c>
      <c r="B8302" s="6" t="inlineStr">
        <is>
          <t>12/12</t>
        </is>
      </c>
      <c r="C8302" s="6" t="n">
        <v>18</v>
      </c>
      <c r="D8302" s="6" t="n">
        <v>0</v>
      </c>
      <c r="E8302" s="10">
        <f>IF(D8302=1, IF(OR(C8302&lt;10, C8302&gt;=15),1,0), IF(OR(C8302&lt;7, C8302&gt;=18),1,0))</f>
        <v/>
      </c>
      <c r="F8302" s="11" t="n">
        <v>2.018</v>
      </c>
      <c r="G8302" s="12">
        <f>0*8</f>
        <v/>
      </c>
      <c r="H8302" s="12">
        <f>F8302-G8302</f>
        <v/>
      </c>
      <c r="I8302" s="10">
        <f>IF(E8302=0,"Fora",IF(E8301=0,"Carg xar",IF(H8302&lt;0,IF(M8302&lt;0.9,"Carg FV","Stby"),IF(M8302&gt;P8302,"V2H",IF(M8302&lt;0.9,"Carg xar","Stby")))))</f>
        <v/>
      </c>
      <c r="J8302" s="12">
        <f>IF(OR(I8302="Carg FV",I8302="Carg xar"),MIN(IF(I8302="Carg FV",ABS(H8302),7.4),7.4,MAX(0,(0.9-M8302)*40)*0.95),0)</f>
        <v/>
      </c>
      <c r="K8302" s="12">
        <f>IF(I8302="V2H",MIN(MAX(0,H8302),7.4,MAX(0,(M8302-P8302)*40)*0.95),0)</f>
        <v/>
      </c>
      <c r="L8302" s="12">
        <f>IF(E8302=0,0,MAX(0,H8302-K8302))</f>
        <v/>
      </c>
      <c r="M8302" s="13">
        <f>M8301+J8301/40-IF(I8301="V2H",K8301/(0.95*40),0)-IF(E8302=0,IF(E8301=1,IF(D8302=1,30,40)*0.18/(2*40),0),0)-IF(E8302=1,IF(E8301=0,IF(D8302=1,30,40)*0.18/(2*40),0),0)</f>
        <v/>
      </c>
      <c r="N8302" s="14" t="n">
        <v>0.2</v>
      </c>
      <c r="O8302" s="15">
        <f>K8302*N8302</f>
        <v/>
      </c>
      <c r="P8302">
        <f>IF(E8302=0,0.3,IF(D8302=1,IF(C8302&gt;=Params!$B$13-3,IF(C8302&lt;Params!$B$13,Params!$B$20,0.3),0.3),IF(C8302&gt;=Params!$B$15-3,IF(C8302&lt;Params!$B$15,Params!$B$21,0.3),0.3)))</f>
        <v/>
      </c>
    </row>
    <row r="8303" ht="15" customHeight="1" s="1">
      <c r="A8303" s="9" t="n">
        <v>8300</v>
      </c>
      <c r="B8303" s="6" t="inlineStr">
        <is>
          <t>12/12</t>
        </is>
      </c>
      <c r="C8303" s="6" t="n">
        <v>19</v>
      </c>
      <c r="D8303" s="6" t="n">
        <v>0</v>
      </c>
      <c r="E8303" s="10">
        <f>IF(D8303=1, IF(OR(C8303&lt;10, C8303&gt;=15),1,0), IF(OR(C8303&lt;7, C8303&gt;=18),1,0))</f>
        <v/>
      </c>
      <c r="F8303" s="11" t="n">
        <v>2.177</v>
      </c>
      <c r="G8303" s="12">
        <f>0*8</f>
        <v/>
      </c>
      <c r="H8303" s="12">
        <f>F8303-G8303</f>
        <v/>
      </c>
      <c r="I8303" s="10">
        <f>IF(E8303=0,"Fora",IF(E8302=0,"Carg xar",IF(H8303&lt;0,IF(M8303&lt;0.9,"Carg FV","Stby"),IF(M8303&gt;P8303,"V2H",IF(M8303&lt;0.9,"Carg xar","Stby")))))</f>
        <v/>
      </c>
      <c r="J8303" s="12">
        <f>IF(OR(I8303="Carg FV",I8303="Carg xar"),MIN(IF(I8303="Carg FV",ABS(H8303),7.4),7.4,MAX(0,(0.9-M8303)*40)*0.95),0)</f>
        <v/>
      </c>
      <c r="K8303" s="12">
        <f>IF(I8303="V2H",MIN(MAX(0,H8303),7.4,MAX(0,(M8303-P8303)*40)*0.95),0)</f>
        <v/>
      </c>
      <c r="L8303" s="12">
        <f>IF(E8303=0,0,MAX(0,H8303-K8303))</f>
        <v/>
      </c>
      <c r="M8303" s="13">
        <f>M8302+J8302/40-IF(I8302="V2H",K8302/(0.95*40),0)-IF(E8303=0,IF(E8302=1,IF(D8303=1,30,40)*0.18/(2*40),0),0)-IF(E8303=1,IF(E8302=0,IF(D8303=1,30,40)*0.18/(2*40),0),0)</f>
        <v/>
      </c>
      <c r="N8303" s="14" t="n">
        <v>0.2</v>
      </c>
      <c r="O8303" s="15">
        <f>K8303*N8303</f>
        <v/>
      </c>
      <c r="P8303">
        <f>IF(E8303=0,0.3,IF(D8303=1,IF(C8303&gt;=Params!$B$13-3,IF(C8303&lt;Params!$B$13,Params!$B$20,0.3),0.3),IF(C8303&gt;=Params!$B$15-3,IF(C8303&lt;Params!$B$15,Params!$B$21,0.3),0.3)))</f>
        <v/>
      </c>
    </row>
    <row r="8304" ht="15" customHeight="1" s="1">
      <c r="A8304" s="9" t="n">
        <v>8301</v>
      </c>
      <c r="B8304" s="6" t="inlineStr">
        <is>
          <t>12/12</t>
        </is>
      </c>
      <c r="C8304" s="6" t="n">
        <v>20</v>
      </c>
      <c r="D8304" s="6" t="n">
        <v>0</v>
      </c>
      <c r="E8304" s="10">
        <f>IF(D8304=1, IF(OR(C8304&lt;10, C8304&gt;=15),1,0), IF(OR(C8304&lt;7, C8304&gt;=18),1,0))</f>
        <v/>
      </c>
      <c r="F8304" s="11" t="n">
        <v>1.436</v>
      </c>
      <c r="G8304" s="12">
        <f>0*8</f>
        <v/>
      </c>
      <c r="H8304" s="12">
        <f>F8304-G8304</f>
        <v/>
      </c>
      <c r="I8304" s="10">
        <f>IF(E8304=0,"Fora",IF(E8303=0,"Carg xar",IF(H8304&lt;0,IF(M8304&lt;0.9,"Carg FV","Stby"),IF(M8304&gt;P8304,"V2H",IF(M8304&lt;0.9,"Carg xar","Stby")))))</f>
        <v/>
      </c>
      <c r="J8304" s="12">
        <f>IF(OR(I8304="Carg FV",I8304="Carg xar"),MIN(IF(I8304="Carg FV",ABS(H8304),7.4),7.4,MAX(0,(0.9-M8304)*40)*0.95),0)</f>
        <v/>
      </c>
      <c r="K8304" s="12">
        <f>IF(I8304="V2H",MIN(MAX(0,H8304),7.4,MAX(0,(M8304-P8304)*40)*0.95),0)</f>
        <v/>
      </c>
      <c r="L8304" s="12">
        <f>IF(E8304=0,0,MAX(0,H8304-K8304))</f>
        <v/>
      </c>
      <c r="M8304" s="13">
        <f>M8303+J8303/40-IF(I8303="V2H",K8303/(0.95*40),0)-IF(E8304=0,IF(E8303=1,IF(D8304=1,30,40)*0.18/(2*40),0),0)-IF(E8304=1,IF(E8303=0,IF(D8304=1,30,40)*0.18/(2*40),0),0)</f>
        <v/>
      </c>
      <c r="N8304" s="14" t="n">
        <v>0.2</v>
      </c>
      <c r="O8304" s="15">
        <f>K8304*N8304</f>
        <v/>
      </c>
      <c r="P8304">
        <f>IF(E8304=0,0.3,IF(D8304=1,IF(C8304&gt;=Params!$B$13-3,IF(C8304&lt;Params!$B$13,Params!$B$20,0.3),0.3),IF(C8304&gt;=Params!$B$15-3,IF(C8304&lt;Params!$B$15,Params!$B$21,0.3),0.3)))</f>
        <v/>
      </c>
    </row>
    <row r="8305" ht="15" customHeight="1" s="1">
      <c r="A8305" s="9" t="n">
        <v>8302</v>
      </c>
      <c r="B8305" s="6" t="inlineStr">
        <is>
          <t>12/12</t>
        </is>
      </c>
      <c r="C8305" s="6" t="n">
        <v>21</v>
      </c>
      <c r="D8305" s="6" t="n">
        <v>0</v>
      </c>
      <c r="E8305" s="10">
        <f>IF(D8305=1, IF(OR(C8305&lt;10, C8305&gt;=15),1,0), IF(OR(C8305&lt;7, C8305&gt;=18),1,0))</f>
        <v/>
      </c>
      <c r="F8305" s="11" t="n">
        <v>1.766</v>
      </c>
      <c r="G8305" s="12">
        <f>0*8</f>
        <v/>
      </c>
      <c r="H8305" s="12">
        <f>F8305-G8305</f>
        <v/>
      </c>
      <c r="I8305" s="10">
        <f>IF(E8305=0,"Fora",IF(E8304=0,"Carg xar",IF(H8305&lt;0,IF(M8305&lt;0.9,"Carg FV","Stby"),IF(M8305&gt;P8305,"V2H",IF(M8305&lt;0.9,"Carg xar","Stby")))))</f>
        <v/>
      </c>
      <c r="J8305" s="12">
        <f>IF(OR(I8305="Carg FV",I8305="Carg xar"),MIN(IF(I8305="Carg FV",ABS(H8305),7.4),7.4,MAX(0,(0.9-M8305)*40)*0.95),0)</f>
        <v/>
      </c>
      <c r="K8305" s="12">
        <f>IF(I8305="V2H",MIN(MAX(0,H8305),7.4,MAX(0,(M8305-P8305)*40)*0.95),0)</f>
        <v/>
      </c>
      <c r="L8305" s="12">
        <f>IF(E8305=0,0,MAX(0,H8305-K8305))</f>
        <v/>
      </c>
      <c r="M8305" s="13">
        <f>M8304+J8304/40-IF(I8304="V2H",K8304/(0.95*40),0)-IF(E8305=0,IF(E8304=1,IF(D8305=1,30,40)*0.18/(2*40),0),0)-IF(E8305=1,IF(E8304=0,IF(D8305=1,30,40)*0.18/(2*40),0),0)</f>
        <v/>
      </c>
      <c r="N8305" s="14" t="n">
        <v>0.2</v>
      </c>
      <c r="O8305" s="15">
        <f>K8305*N8305</f>
        <v/>
      </c>
      <c r="P8305">
        <f>IF(E8305=0,0.3,IF(D8305=1,IF(C8305&gt;=Params!$B$13-3,IF(C8305&lt;Params!$B$13,Params!$B$20,0.3),0.3),IF(C8305&gt;=Params!$B$15-3,IF(C8305&lt;Params!$B$15,Params!$B$21,0.3),0.3)))</f>
        <v/>
      </c>
    </row>
    <row r="8306" ht="15" customHeight="1" s="1">
      <c r="A8306" s="9" t="n">
        <v>8303</v>
      </c>
      <c r="B8306" s="6" t="inlineStr">
        <is>
          <t>12/12</t>
        </is>
      </c>
      <c r="C8306" s="6" t="n">
        <v>22</v>
      </c>
      <c r="D8306" s="6" t="n">
        <v>0</v>
      </c>
      <c r="E8306" s="10">
        <f>IF(D8306=1, IF(OR(C8306&lt;10, C8306&gt;=15),1,0), IF(OR(C8306&lt;7, C8306&gt;=18),1,0))</f>
        <v/>
      </c>
      <c r="F8306" s="11" t="n">
        <v>1.308</v>
      </c>
      <c r="G8306" s="12">
        <f>0*8</f>
        <v/>
      </c>
      <c r="H8306" s="12">
        <f>F8306-G8306</f>
        <v/>
      </c>
      <c r="I8306" s="10">
        <f>IF(E8306=0,"Fora",IF(E8305=0,"Carg xar",IF(H8306&lt;0,IF(M8306&lt;0.9,"Carg FV","Stby"),IF(M8306&gt;P8306,"V2H",IF(M8306&lt;0.9,"Carg xar","Stby")))))</f>
        <v/>
      </c>
      <c r="J8306" s="12">
        <f>IF(OR(I8306="Carg FV",I8306="Carg xar"),MIN(IF(I8306="Carg FV",ABS(H8306),7.4),7.4,MAX(0,(0.9-M8306)*40)*0.95),0)</f>
        <v/>
      </c>
      <c r="K8306" s="12">
        <f>IF(I8306="V2H",MIN(MAX(0,H8306),7.4,MAX(0,(M8306-P8306)*40)*0.95),0)</f>
        <v/>
      </c>
      <c r="L8306" s="12">
        <f>IF(E8306=0,0,MAX(0,H8306-K8306))</f>
        <v/>
      </c>
      <c r="M8306" s="13">
        <f>M8305+J8305/40-IF(I8305="V2H",K8305/(0.95*40),0)-IF(E8306=0,IF(E8305=1,IF(D8306=1,30,40)*0.18/(2*40),0),0)-IF(E8306=1,IF(E8305=0,IF(D8306=1,30,40)*0.18/(2*40),0),0)</f>
        <v/>
      </c>
      <c r="N8306" s="14" t="n">
        <v>0.15</v>
      </c>
      <c r="O8306" s="15">
        <f>K8306*N8306</f>
        <v/>
      </c>
      <c r="P8306">
        <f>IF(E8306=0,0.3,IF(D8306=1,IF(C8306&gt;=Params!$B$13-3,IF(C8306&lt;Params!$B$13,Params!$B$20,0.3),0.3),IF(C8306&gt;=Params!$B$15-3,IF(C8306&lt;Params!$B$15,Params!$B$21,0.3),0.3)))</f>
        <v/>
      </c>
    </row>
    <row r="8307" ht="15" customHeight="1" s="1">
      <c r="A8307" s="9" t="n">
        <v>8304</v>
      </c>
      <c r="B8307" s="6" t="inlineStr">
        <is>
          <t>12/12</t>
        </is>
      </c>
      <c r="C8307" s="6" t="n">
        <v>23</v>
      </c>
      <c r="D8307" s="6" t="n">
        <v>0</v>
      </c>
      <c r="E8307" s="10">
        <f>IF(D8307=1, IF(OR(C8307&lt;10, C8307&gt;=15),1,0), IF(OR(C8307&lt;7, C8307&gt;=18),1,0))</f>
        <v/>
      </c>
      <c r="F8307" s="11" t="n">
        <v>1.928</v>
      </c>
      <c r="G8307" s="12">
        <f>0*8</f>
        <v/>
      </c>
      <c r="H8307" s="12">
        <f>F8307-G8307</f>
        <v/>
      </c>
      <c r="I8307" s="10">
        <f>IF(E8307=0,"Fora",IF(E8306=0,"Carg xar",IF(H8307&lt;0,IF(M8307&lt;0.9,"Carg FV","Stby"),IF(M8307&gt;P8307,"V2H",IF(M8307&lt;0.9,"Carg xar","Stby")))))</f>
        <v/>
      </c>
      <c r="J8307" s="12">
        <f>IF(OR(I8307="Carg FV",I8307="Carg xar"),MIN(IF(I8307="Carg FV",ABS(H8307),7.4),7.4,MAX(0,(0.9-M8307)*40)*0.95),0)</f>
        <v/>
      </c>
      <c r="K8307" s="12">
        <f>IF(I8307="V2H",MIN(MAX(0,H8307),7.4,MAX(0,(M8307-P8307)*40)*0.95),0)</f>
        <v/>
      </c>
      <c r="L8307" s="12">
        <f>IF(E8307=0,0,MAX(0,H8307-K8307))</f>
        <v/>
      </c>
      <c r="M8307" s="13">
        <f>M8306+J8306/40-IF(I8306="V2H",K8306/(0.95*40),0)-IF(E8307=0,IF(E8306=1,IF(D8307=1,30,40)*0.18/(2*40),0),0)-IF(E8307=1,IF(E8306=0,IF(D8307=1,30,40)*0.18/(2*40),0),0)</f>
        <v/>
      </c>
      <c r="N8307" s="14" t="n">
        <v>0.15</v>
      </c>
      <c r="O8307" s="15">
        <f>K8307*N8307</f>
        <v/>
      </c>
      <c r="P8307">
        <f>IF(E8307=0,0.3,IF(D8307=1,IF(C8307&gt;=Params!$B$13-3,IF(C8307&lt;Params!$B$13,Params!$B$20,0.3),0.3),IF(C8307&gt;=Params!$B$15-3,IF(C8307&lt;Params!$B$15,Params!$B$21,0.3),0.3)))</f>
        <v/>
      </c>
    </row>
    <row r="8308" ht="15" customHeight="1" s="1">
      <c r="A8308" s="9" t="n">
        <v>8305</v>
      </c>
      <c r="B8308" s="6" t="inlineStr">
        <is>
          <t>13/12</t>
        </is>
      </c>
      <c r="C8308" s="6" t="n">
        <v>0</v>
      </c>
      <c r="D8308" s="6" t="n">
        <v>1</v>
      </c>
      <c r="E8308" s="10">
        <f>IF(D8308=1, IF(OR(C8308&lt;10, C8308&gt;=15),1,0), IF(OR(C8308&lt;7, C8308&gt;=18),1,0))</f>
        <v/>
      </c>
      <c r="F8308" s="11" t="n">
        <v>1.376</v>
      </c>
      <c r="G8308" s="12">
        <f>0*8</f>
        <v/>
      </c>
      <c r="H8308" s="12">
        <f>F8308-G8308</f>
        <v/>
      </c>
      <c r="I8308" s="10">
        <f>IF(E8308=0,"Fora",IF(E8307=0,"Carg xar",IF(H8308&lt;0,IF(M8308&lt;0.9,"Carg FV","Stby"),IF(M8308&gt;P8308,"V2H",IF(M8308&lt;0.9,"Carg xar","Stby")))))</f>
        <v/>
      </c>
      <c r="J8308" s="12">
        <f>IF(OR(I8308="Carg FV",I8308="Carg xar"),MIN(IF(I8308="Carg FV",ABS(H8308),7.4),7.4,MAX(0,(0.9-M8308)*40)*0.95),0)</f>
        <v/>
      </c>
      <c r="K8308" s="12">
        <f>IF(I8308="V2H",MIN(MAX(0,H8308),7.4,MAX(0,(M8308-P8308)*40)*0.95),0)</f>
        <v/>
      </c>
      <c r="L8308" s="12">
        <f>IF(E8308=0,0,MAX(0,H8308-K8308))</f>
        <v/>
      </c>
      <c r="M8308" s="13">
        <f>M8307+J8307/40-IF(I8307="V2H",K8307/(0.95*40),0)-IF(E8308=0,IF(E8307=1,IF(D8308=1,30,40)*0.18/(2*40),0),0)-IF(E8308=1,IF(E8307=0,IF(D8308=1,30,40)*0.18/(2*40),0),0)</f>
        <v/>
      </c>
      <c r="N8308" s="14" t="n">
        <v>0.09</v>
      </c>
      <c r="O8308" s="15">
        <f>K8308*N8308</f>
        <v/>
      </c>
      <c r="P8308">
        <f>IF(E8308=0,0.3,IF(D8308=1,IF(C8308&gt;=Params!$B$13-3,IF(C8308&lt;Params!$B$13,Params!$B$20,0.3),0.3),IF(C8308&gt;=Params!$B$15-3,IF(C8308&lt;Params!$B$15,Params!$B$21,0.3),0.3)))</f>
        <v/>
      </c>
    </row>
    <row r="8309" ht="15" customHeight="1" s="1">
      <c r="A8309" s="9" t="n">
        <v>8306</v>
      </c>
      <c r="B8309" s="6" t="inlineStr">
        <is>
          <t>13/12</t>
        </is>
      </c>
      <c r="C8309" s="6" t="n">
        <v>1</v>
      </c>
      <c r="D8309" s="6" t="n">
        <v>1</v>
      </c>
      <c r="E8309" s="10">
        <f>IF(D8309=1, IF(OR(C8309&lt;10, C8309&gt;=15),1,0), IF(OR(C8309&lt;7, C8309&gt;=18),1,0))</f>
        <v/>
      </c>
      <c r="F8309" s="11" t="n">
        <v>1.481</v>
      </c>
      <c r="G8309" s="12">
        <f>0*8</f>
        <v/>
      </c>
      <c r="H8309" s="12">
        <f>F8309-G8309</f>
        <v/>
      </c>
      <c r="I8309" s="10">
        <f>IF(E8309=0,"Fora",IF(E8308=0,"Carg xar",IF(H8309&lt;0,IF(M8309&lt;0.9,"Carg FV","Stby"),IF(M8309&gt;P8309,"V2H",IF(M8309&lt;0.9,"Carg xar","Stby")))))</f>
        <v/>
      </c>
      <c r="J8309" s="12">
        <f>IF(OR(I8309="Carg FV",I8309="Carg xar"),MIN(IF(I8309="Carg FV",ABS(H8309),7.4),7.4,MAX(0,(0.9-M8309)*40)*0.95),0)</f>
        <v/>
      </c>
      <c r="K8309" s="12">
        <f>IF(I8309="V2H",MIN(MAX(0,H8309),7.4,MAX(0,(M8309-P8309)*40)*0.95),0)</f>
        <v/>
      </c>
      <c r="L8309" s="12">
        <f>IF(E8309=0,0,MAX(0,H8309-K8309))</f>
        <v/>
      </c>
      <c r="M8309" s="13">
        <f>M8308+J8308/40-IF(I8308="V2H",K8308/(0.95*40),0)-IF(E8309=0,IF(E8308=1,IF(D8309=1,30,40)*0.18/(2*40),0),0)-IF(E8309=1,IF(E8308=0,IF(D8309=1,30,40)*0.18/(2*40),0),0)</f>
        <v/>
      </c>
      <c r="N8309" s="14" t="n">
        <v>0.09</v>
      </c>
      <c r="O8309" s="15">
        <f>K8309*N8309</f>
        <v/>
      </c>
      <c r="P8309">
        <f>IF(E8309=0,0.3,IF(D8309=1,IF(C8309&gt;=Params!$B$13-3,IF(C8309&lt;Params!$B$13,Params!$B$20,0.3),0.3),IF(C8309&gt;=Params!$B$15-3,IF(C8309&lt;Params!$B$15,Params!$B$21,0.3),0.3)))</f>
        <v/>
      </c>
    </row>
    <row r="8310" ht="15" customHeight="1" s="1">
      <c r="A8310" s="9" t="n">
        <v>8307</v>
      </c>
      <c r="B8310" s="6" t="inlineStr">
        <is>
          <t>13/12</t>
        </is>
      </c>
      <c r="C8310" s="6" t="n">
        <v>2</v>
      </c>
      <c r="D8310" s="6" t="n">
        <v>1</v>
      </c>
      <c r="E8310" s="10">
        <f>IF(D8310=1, IF(OR(C8310&lt;10, C8310&gt;=15),1,0), IF(OR(C8310&lt;7, C8310&gt;=18),1,0))</f>
        <v/>
      </c>
      <c r="F8310" s="11" t="n">
        <v>1.706</v>
      </c>
      <c r="G8310" s="12">
        <f>0*8</f>
        <v/>
      </c>
      <c r="H8310" s="12">
        <f>F8310-G8310</f>
        <v/>
      </c>
      <c r="I8310" s="10">
        <f>IF(E8310=0,"Fora",IF(E8309=0,"Carg xar",IF(H8310&lt;0,IF(M8310&lt;0.9,"Carg FV","Stby"),IF(M8310&gt;P8310,"V2H",IF(M8310&lt;0.9,"Carg xar","Stby")))))</f>
        <v/>
      </c>
      <c r="J8310" s="12">
        <f>IF(OR(I8310="Carg FV",I8310="Carg xar"),MIN(IF(I8310="Carg FV",ABS(H8310),7.4),7.4,MAX(0,(0.9-M8310)*40)*0.95),0)</f>
        <v/>
      </c>
      <c r="K8310" s="12">
        <f>IF(I8310="V2H",MIN(MAX(0,H8310),7.4,MAX(0,(M8310-P8310)*40)*0.95),0)</f>
        <v/>
      </c>
      <c r="L8310" s="12">
        <f>IF(E8310=0,0,MAX(0,H8310-K8310))</f>
        <v/>
      </c>
      <c r="M8310" s="13">
        <f>M8309+J8309/40-IF(I8309="V2H",K8309/(0.95*40),0)-IF(E8310=0,IF(E8309=1,IF(D8310=1,30,40)*0.18/(2*40),0),0)-IF(E8310=1,IF(E8309=0,IF(D8310=1,30,40)*0.18/(2*40),0),0)</f>
        <v/>
      </c>
      <c r="N8310" s="14" t="n">
        <v>0.09</v>
      </c>
      <c r="O8310" s="15">
        <f>K8310*N8310</f>
        <v/>
      </c>
      <c r="P8310">
        <f>IF(E8310=0,0.3,IF(D8310=1,IF(C8310&gt;=Params!$B$13-3,IF(C8310&lt;Params!$B$13,Params!$B$20,0.3),0.3),IF(C8310&gt;=Params!$B$15-3,IF(C8310&lt;Params!$B$15,Params!$B$21,0.3),0.3)))</f>
        <v/>
      </c>
    </row>
    <row r="8311" ht="15" customHeight="1" s="1">
      <c r="A8311" s="9" t="n">
        <v>8308</v>
      </c>
      <c r="B8311" s="6" t="inlineStr">
        <is>
          <t>13/12</t>
        </is>
      </c>
      <c r="C8311" s="6" t="n">
        <v>3</v>
      </c>
      <c r="D8311" s="6" t="n">
        <v>1</v>
      </c>
      <c r="E8311" s="10">
        <f>IF(D8311=1, IF(OR(C8311&lt;10, C8311&gt;=15),1,0), IF(OR(C8311&lt;7, C8311&gt;=18),1,0))</f>
        <v/>
      </c>
      <c r="F8311" s="11" t="n">
        <v>1.674</v>
      </c>
      <c r="G8311" s="12">
        <f>0*8</f>
        <v/>
      </c>
      <c r="H8311" s="12">
        <f>F8311-G8311</f>
        <v/>
      </c>
      <c r="I8311" s="10">
        <f>IF(E8311=0,"Fora",IF(E8310=0,"Carg xar",IF(H8311&lt;0,IF(M8311&lt;0.9,"Carg FV","Stby"),IF(M8311&gt;P8311,"V2H",IF(M8311&lt;0.9,"Carg xar","Stby")))))</f>
        <v/>
      </c>
      <c r="J8311" s="12">
        <f>IF(OR(I8311="Carg FV",I8311="Carg xar"),MIN(IF(I8311="Carg FV",ABS(H8311),7.4),7.4,MAX(0,(0.9-M8311)*40)*0.95),0)</f>
        <v/>
      </c>
      <c r="K8311" s="12">
        <f>IF(I8311="V2H",MIN(MAX(0,H8311),7.4,MAX(0,(M8311-P8311)*40)*0.95),0)</f>
        <v/>
      </c>
      <c r="L8311" s="12">
        <f>IF(E8311=0,0,MAX(0,H8311-K8311))</f>
        <v/>
      </c>
      <c r="M8311" s="13">
        <f>M8310+J8310/40-IF(I8310="V2H",K8310/(0.95*40),0)-IF(E8311=0,IF(E8310=1,IF(D8311=1,30,40)*0.18/(2*40),0),0)-IF(E8311=1,IF(E8310=0,IF(D8311=1,30,40)*0.18/(2*40),0),0)</f>
        <v/>
      </c>
      <c r="N8311" s="14" t="n">
        <v>0.09</v>
      </c>
      <c r="O8311" s="15">
        <f>K8311*N8311</f>
        <v/>
      </c>
      <c r="P8311">
        <f>IF(E8311=0,0.3,IF(D8311=1,IF(C8311&gt;=Params!$B$13-3,IF(C8311&lt;Params!$B$13,Params!$B$20,0.3),0.3),IF(C8311&gt;=Params!$B$15-3,IF(C8311&lt;Params!$B$15,Params!$B$21,0.3),0.3)))</f>
        <v/>
      </c>
    </row>
    <row r="8312" ht="15" customHeight="1" s="1">
      <c r="A8312" s="9" t="n">
        <v>8309</v>
      </c>
      <c r="B8312" s="6" t="inlineStr">
        <is>
          <t>13/12</t>
        </is>
      </c>
      <c r="C8312" s="6" t="n">
        <v>4</v>
      </c>
      <c r="D8312" s="6" t="n">
        <v>1</v>
      </c>
      <c r="E8312" s="10">
        <f>IF(D8312=1, IF(OR(C8312&lt;10, C8312&gt;=15),1,0), IF(OR(C8312&lt;7, C8312&gt;=18),1,0))</f>
        <v/>
      </c>
      <c r="F8312" s="11" t="n">
        <v>1.576</v>
      </c>
      <c r="G8312" s="12">
        <f>0*8</f>
        <v/>
      </c>
      <c r="H8312" s="12">
        <f>F8312-G8312</f>
        <v/>
      </c>
      <c r="I8312" s="10">
        <f>IF(E8312=0,"Fora",IF(E8311=0,"Carg xar",IF(H8312&lt;0,IF(M8312&lt;0.9,"Carg FV","Stby"),IF(M8312&gt;P8312,"V2H",IF(M8312&lt;0.9,"Carg xar","Stby")))))</f>
        <v/>
      </c>
      <c r="J8312" s="12">
        <f>IF(OR(I8312="Carg FV",I8312="Carg xar"),MIN(IF(I8312="Carg FV",ABS(H8312),7.4),7.4,MAX(0,(0.9-M8312)*40)*0.95),0)</f>
        <v/>
      </c>
      <c r="K8312" s="12">
        <f>IF(I8312="V2H",MIN(MAX(0,H8312),7.4,MAX(0,(M8312-P8312)*40)*0.95),0)</f>
        <v/>
      </c>
      <c r="L8312" s="12">
        <f>IF(E8312=0,0,MAX(0,H8312-K8312))</f>
        <v/>
      </c>
      <c r="M8312" s="13">
        <f>M8311+J8311/40-IF(I8311="V2H",K8311/(0.95*40),0)-IF(E8312=0,IF(E8311=1,IF(D8312=1,30,40)*0.18/(2*40),0),0)-IF(E8312=1,IF(E8311=0,IF(D8312=1,30,40)*0.18/(2*40),0),0)</f>
        <v/>
      </c>
      <c r="N8312" s="14" t="n">
        <v>0.09</v>
      </c>
      <c r="O8312" s="15">
        <f>K8312*N8312</f>
        <v/>
      </c>
      <c r="P8312">
        <f>IF(E8312=0,0.3,IF(D8312=1,IF(C8312&gt;=Params!$B$13-3,IF(C8312&lt;Params!$B$13,Params!$B$20,0.3),0.3),IF(C8312&gt;=Params!$B$15-3,IF(C8312&lt;Params!$B$15,Params!$B$21,0.3),0.3)))</f>
        <v/>
      </c>
    </row>
    <row r="8313" ht="15" customHeight="1" s="1">
      <c r="A8313" s="9" t="n">
        <v>8310</v>
      </c>
      <c r="B8313" s="6" t="inlineStr">
        <is>
          <t>13/12</t>
        </is>
      </c>
      <c r="C8313" s="6" t="n">
        <v>5</v>
      </c>
      <c r="D8313" s="6" t="n">
        <v>1</v>
      </c>
      <c r="E8313" s="10">
        <f>IF(D8313=1, IF(OR(C8313&lt;10, C8313&gt;=15),1,0), IF(OR(C8313&lt;7, C8313&gt;=18),1,0))</f>
        <v/>
      </c>
      <c r="F8313" s="11" t="n">
        <v>1.734</v>
      </c>
      <c r="G8313" s="12">
        <f>0*8</f>
        <v/>
      </c>
      <c r="H8313" s="12">
        <f>F8313-G8313</f>
        <v/>
      </c>
      <c r="I8313" s="10">
        <f>IF(E8313=0,"Fora",IF(E8312=0,"Carg xar",IF(H8313&lt;0,IF(M8313&lt;0.9,"Carg FV","Stby"),IF(M8313&gt;P8313,"V2H",IF(M8313&lt;0.9,"Carg xar","Stby")))))</f>
        <v/>
      </c>
      <c r="J8313" s="12">
        <f>IF(OR(I8313="Carg FV",I8313="Carg xar"),MIN(IF(I8313="Carg FV",ABS(H8313),7.4),7.4,MAX(0,(0.9-M8313)*40)*0.95),0)</f>
        <v/>
      </c>
      <c r="K8313" s="12">
        <f>IF(I8313="V2H",MIN(MAX(0,H8313),7.4,MAX(0,(M8313-P8313)*40)*0.95),0)</f>
        <v/>
      </c>
      <c r="L8313" s="12">
        <f>IF(E8313=0,0,MAX(0,H8313-K8313))</f>
        <v/>
      </c>
      <c r="M8313" s="13">
        <f>M8312+J8312/40-IF(I8312="V2H",K8312/(0.95*40),0)-IF(E8313=0,IF(E8312=1,IF(D8313=1,30,40)*0.18/(2*40),0),0)-IF(E8313=1,IF(E8312=0,IF(D8313=1,30,40)*0.18/(2*40),0),0)</f>
        <v/>
      </c>
      <c r="N8313" s="14" t="n">
        <v>0.09</v>
      </c>
      <c r="O8313" s="15">
        <f>K8313*N8313</f>
        <v/>
      </c>
      <c r="P8313">
        <f>IF(E8313=0,0.3,IF(D8313=1,IF(C8313&gt;=Params!$B$13-3,IF(C8313&lt;Params!$B$13,Params!$B$20,0.3),0.3),IF(C8313&gt;=Params!$B$15-3,IF(C8313&lt;Params!$B$15,Params!$B$21,0.3),0.3)))</f>
        <v/>
      </c>
    </row>
    <row r="8314" ht="15" customHeight="1" s="1">
      <c r="A8314" s="9" t="n">
        <v>8311</v>
      </c>
      <c r="B8314" s="6" t="inlineStr">
        <is>
          <t>13/12</t>
        </is>
      </c>
      <c r="C8314" s="6" t="n">
        <v>6</v>
      </c>
      <c r="D8314" s="6" t="n">
        <v>1</v>
      </c>
      <c r="E8314" s="10">
        <f>IF(D8314=1, IF(OR(C8314&lt;10, C8314&gt;=15),1,0), IF(OR(C8314&lt;7, C8314&gt;=18),1,0))</f>
        <v/>
      </c>
      <c r="F8314" s="11" t="n">
        <v>1.298</v>
      </c>
      <c r="G8314" s="12">
        <f>0*8</f>
        <v/>
      </c>
      <c r="H8314" s="12">
        <f>F8314-G8314</f>
        <v/>
      </c>
      <c r="I8314" s="10">
        <f>IF(E8314=0,"Fora",IF(E8313=0,"Carg xar",IF(H8314&lt;0,IF(M8314&lt;0.9,"Carg FV","Stby"),IF(M8314&gt;P8314,"V2H",IF(M8314&lt;0.9,"Carg xar","Stby")))))</f>
        <v/>
      </c>
      <c r="J8314" s="12">
        <f>IF(OR(I8314="Carg FV",I8314="Carg xar"),MIN(IF(I8314="Carg FV",ABS(H8314),7.4),7.4,MAX(0,(0.9-M8314)*40)*0.95),0)</f>
        <v/>
      </c>
      <c r="K8314" s="12">
        <f>IF(I8314="V2H",MIN(MAX(0,H8314),7.4,MAX(0,(M8314-P8314)*40)*0.95),0)</f>
        <v/>
      </c>
      <c r="L8314" s="12">
        <f>IF(E8314=0,0,MAX(0,H8314-K8314))</f>
        <v/>
      </c>
      <c r="M8314" s="13">
        <f>M8313+J8313/40-IF(I8313="V2H",K8313/(0.95*40),0)-IF(E8314=0,IF(E8313=1,IF(D8314=1,30,40)*0.18/(2*40),0),0)-IF(E8314=1,IF(E8313=0,IF(D8314=1,30,40)*0.18/(2*40),0),0)</f>
        <v/>
      </c>
      <c r="N8314" s="14" t="n">
        <v>0.09</v>
      </c>
      <c r="O8314" s="15">
        <f>K8314*N8314</f>
        <v/>
      </c>
      <c r="P8314">
        <f>IF(E8314=0,0.3,IF(D8314=1,IF(C8314&gt;=Params!$B$13-3,IF(C8314&lt;Params!$B$13,Params!$B$20,0.3),0.3),IF(C8314&gt;=Params!$B$15-3,IF(C8314&lt;Params!$B$15,Params!$B$21,0.3),0.3)))</f>
        <v/>
      </c>
    </row>
    <row r="8315" ht="15" customHeight="1" s="1">
      <c r="A8315" s="9" t="n">
        <v>8312</v>
      </c>
      <c r="B8315" s="6" t="inlineStr">
        <is>
          <t>13/12</t>
        </is>
      </c>
      <c r="C8315" s="6" t="n">
        <v>7</v>
      </c>
      <c r="D8315" s="6" t="n">
        <v>1</v>
      </c>
      <c r="E8315" s="10">
        <f>IF(D8315=1, IF(OR(C8315&lt;10, C8315&gt;=15),1,0), IF(OR(C8315&lt;7, C8315&gt;=18),1,0))</f>
        <v/>
      </c>
      <c r="F8315" s="11" t="n">
        <v>3.186</v>
      </c>
      <c r="G8315" s="12">
        <f>0*8</f>
        <v/>
      </c>
      <c r="H8315" s="12">
        <f>F8315-G8315</f>
        <v/>
      </c>
      <c r="I8315" s="10">
        <f>IF(E8315=0,"Fora",IF(E8314=0,"Carg xar",IF(H8315&lt;0,IF(M8315&lt;0.9,"Carg FV","Stby"),IF(M8315&gt;P8315,"V2H",IF(M8315&lt;0.9,"Carg xar","Stby")))))</f>
        <v/>
      </c>
      <c r="J8315" s="12">
        <f>IF(OR(I8315="Carg FV",I8315="Carg xar"),MIN(IF(I8315="Carg FV",ABS(H8315),7.4),7.4,MAX(0,(0.9-M8315)*40)*0.95),0)</f>
        <v/>
      </c>
      <c r="K8315" s="12">
        <f>IF(I8315="V2H",MIN(MAX(0,H8315),7.4,MAX(0,(M8315-P8315)*40)*0.95),0)</f>
        <v/>
      </c>
      <c r="L8315" s="12">
        <f>IF(E8315=0,0,MAX(0,H8315-K8315))</f>
        <v/>
      </c>
      <c r="M8315" s="13">
        <f>M8314+J8314/40-IF(I8314="V2H",K8314/(0.95*40),0)-IF(E8315=0,IF(E8314=1,IF(D8315=1,30,40)*0.18/(2*40),0),0)-IF(E8315=1,IF(E8314=0,IF(D8315=1,30,40)*0.18/(2*40),0),0)</f>
        <v/>
      </c>
      <c r="N8315" s="14" t="n">
        <v>0.09</v>
      </c>
      <c r="O8315" s="15">
        <f>K8315*N8315</f>
        <v/>
      </c>
      <c r="P8315">
        <f>IF(E8315=0,0.3,IF(D8315=1,IF(C8315&gt;=Params!$B$13-3,IF(C8315&lt;Params!$B$13,Params!$B$20,0.3),0.3),IF(C8315&gt;=Params!$B$15-3,IF(C8315&lt;Params!$B$15,Params!$B$21,0.3),0.3)))</f>
        <v/>
      </c>
    </row>
    <row r="8316" ht="15" customHeight="1" s="1">
      <c r="A8316" s="9" t="n">
        <v>8313</v>
      </c>
      <c r="B8316" s="6" t="inlineStr">
        <is>
          <t>13/12</t>
        </is>
      </c>
      <c r="C8316" s="6" t="n">
        <v>8</v>
      </c>
      <c r="D8316" s="6" t="n">
        <v>1</v>
      </c>
      <c r="E8316" s="10">
        <f>IF(D8316=1, IF(OR(C8316&lt;10, C8316&gt;=15),1,0), IF(OR(C8316&lt;7, C8316&gt;=18),1,0))</f>
        <v/>
      </c>
      <c r="F8316" s="11" t="n">
        <v>2.747</v>
      </c>
      <c r="G8316" s="12">
        <f>0.04*8</f>
        <v/>
      </c>
      <c r="H8316" s="12">
        <f>F8316-G8316</f>
        <v/>
      </c>
      <c r="I8316" s="10">
        <f>IF(E8316=0,"Fora",IF(E8315=0,"Carg xar",IF(H8316&lt;0,IF(M8316&lt;0.9,"Carg FV","Stby"),IF(M8316&gt;P8316,"V2H",IF(M8316&lt;0.9,"Carg xar","Stby")))))</f>
        <v/>
      </c>
      <c r="J8316" s="12">
        <f>IF(OR(I8316="Carg FV",I8316="Carg xar"),MIN(IF(I8316="Carg FV",ABS(H8316),7.4),7.4,MAX(0,(0.9-M8316)*40)*0.95),0)</f>
        <v/>
      </c>
      <c r="K8316" s="12">
        <f>IF(I8316="V2H",MIN(MAX(0,H8316),7.4,MAX(0,(M8316-P8316)*40)*0.95),0)</f>
        <v/>
      </c>
      <c r="L8316" s="12">
        <f>IF(E8316=0,0,MAX(0,H8316-K8316))</f>
        <v/>
      </c>
      <c r="M8316" s="13">
        <f>M8315+J8315/40-IF(I8315="V2H",K8315/(0.95*40),0)-IF(E8316=0,IF(E8315=1,IF(D8316=1,30,40)*0.18/(2*40),0),0)-IF(E8316=1,IF(E8315=0,IF(D8316=1,30,40)*0.18/(2*40),0),0)</f>
        <v/>
      </c>
      <c r="N8316" s="14" t="n">
        <v>0.09</v>
      </c>
      <c r="O8316" s="15">
        <f>K8316*N8316</f>
        <v/>
      </c>
      <c r="P8316">
        <f>IF(E8316=0,0.3,IF(D8316=1,IF(C8316&gt;=Params!$B$13-3,IF(C8316&lt;Params!$B$13,Params!$B$20,0.3),0.3),IF(C8316&gt;=Params!$B$15-3,IF(C8316&lt;Params!$B$15,Params!$B$21,0.3),0.3)))</f>
        <v/>
      </c>
    </row>
    <row r="8317" ht="15" customHeight="1" s="1">
      <c r="A8317" s="9" t="n">
        <v>8314</v>
      </c>
      <c r="B8317" s="6" t="inlineStr">
        <is>
          <t>13/12</t>
        </is>
      </c>
      <c r="C8317" s="6" t="n">
        <v>9</v>
      </c>
      <c r="D8317" s="6" t="n">
        <v>1</v>
      </c>
      <c r="E8317" s="10">
        <f>IF(D8317=1, IF(OR(C8317&lt;10, C8317&gt;=15),1,0), IF(OR(C8317&lt;7, C8317&gt;=18),1,0))</f>
        <v/>
      </c>
      <c r="F8317" s="11" t="n">
        <v>2.253</v>
      </c>
      <c r="G8317" s="12">
        <f>0.15*8</f>
        <v/>
      </c>
      <c r="H8317" s="12">
        <f>F8317-G8317</f>
        <v/>
      </c>
      <c r="I8317" s="10">
        <f>IF(E8317=0,"Fora",IF(E8316=0,"Carg xar",IF(H8317&lt;0,IF(M8317&lt;0.9,"Carg FV","Stby"),IF(M8317&gt;P8317,"V2H",IF(M8317&lt;0.9,"Carg xar","Stby")))))</f>
        <v/>
      </c>
      <c r="J8317" s="12">
        <f>IF(OR(I8317="Carg FV",I8317="Carg xar"),MIN(IF(I8317="Carg FV",ABS(H8317),7.4),7.4,MAX(0,(0.9-M8317)*40)*0.95),0)</f>
        <v/>
      </c>
      <c r="K8317" s="12">
        <f>IF(I8317="V2H",MIN(MAX(0,H8317),7.4,MAX(0,(M8317-P8317)*40)*0.95),0)</f>
        <v/>
      </c>
      <c r="L8317" s="12">
        <f>IF(E8317=0,0,MAX(0,H8317-K8317))</f>
        <v/>
      </c>
      <c r="M8317" s="13">
        <f>M8316+J8316/40-IF(I8316="V2H",K8316/(0.95*40),0)-IF(E8317=0,IF(E8316=1,IF(D8317=1,30,40)*0.18/(2*40),0),0)-IF(E8317=1,IF(E8316=0,IF(D8317=1,30,40)*0.18/(2*40),0),0)</f>
        <v/>
      </c>
      <c r="N8317" s="14" t="n">
        <v>0.09</v>
      </c>
      <c r="O8317" s="15">
        <f>K8317*N8317</f>
        <v/>
      </c>
      <c r="P8317">
        <f>IF(E8317=0,0.3,IF(D8317=1,IF(C8317&gt;=Params!$B$13-3,IF(C8317&lt;Params!$B$13,Params!$B$20,0.3),0.3),IF(C8317&gt;=Params!$B$15-3,IF(C8317&lt;Params!$B$15,Params!$B$21,0.3),0.3)))</f>
        <v/>
      </c>
    </row>
    <row r="8318" ht="15" customHeight="1" s="1">
      <c r="A8318" s="9" t="n">
        <v>8315</v>
      </c>
      <c r="B8318" s="6" t="inlineStr">
        <is>
          <t>13/12</t>
        </is>
      </c>
      <c r="C8318" s="6" t="n">
        <v>10</v>
      </c>
      <c r="D8318" s="6" t="n">
        <v>1</v>
      </c>
      <c r="E8318" s="10">
        <f>IF(D8318=1, IF(OR(C8318&lt;10, C8318&gt;=15),1,0), IF(OR(C8318&lt;7, C8318&gt;=18),1,0))</f>
        <v/>
      </c>
      <c r="F8318" s="11" t="n">
        <v>2.329</v>
      </c>
      <c r="G8318" s="12">
        <f>0.32*8</f>
        <v/>
      </c>
      <c r="H8318" s="12">
        <f>F8318-G8318</f>
        <v/>
      </c>
      <c r="I8318" s="10">
        <f>IF(E8318=0,"Fora",IF(E8317=0,"Carg xar",IF(H8318&lt;0,IF(M8318&lt;0.9,"Carg FV","Stby"),IF(M8318&gt;P8318,"V2H",IF(M8318&lt;0.9,"Carg xar","Stby")))))</f>
        <v/>
      </c>
      <c r="J8318" s="12">
        <f>IF(OR(I8318="Carg FV",I8318="Carg xar"),MIN(IF(I8318="Carg FV",ABS(H8318),7.4),7.4,MAX(0,(0.9-M8318)*40)*0.95),0)</f>
        <v/>
      </c>
      <c r="K8318" s="12">
        <f>IF(I8318="V2H",MIN(MAX(0,H8318),7.4,MAX(0,(M8318-P8318)*40)*0.95),0)</f>
        <v/>
      </c>
      <c r="L8318" s="12">
        <f>IF(E8318=0,0,MAX(0,H8318-K8318))</f>
        <v/>
      </c>
      <c r="M8318" s="13">
        <f>M8317+J8317/40-IF(I8317="V2H",K8317/(0.95*40),0)-IF(E8318=0,IF(E8317=1,IF(D8318=1,30,40)*0.18/(2*40),0),0)-IF(E8318=1,IF(E8317=0,IF(D8318=1,30,40)*0.18/(2*40),0),0)</f>
        <v/>
      </c>
      <c r="N8318" s="14" t="n">
        <v>0.09</v>
      </c>
      <c r="O8318" s="15">
        <f>K8318*N8318</f>
        <v/>
      </c>
      <c r="P8318">
        <f>IF(E8318=0,0.3,IF(D8318=1,IF(C8318&gt;=Params!$B$13-3,IF(C8318&lt;Params!$B$13,Params!$B$20,0.3),0.3),IF(C8318&gt;=Params!$B$15-3,IF(C8318&lt;Params!$B$15,Params!$B$21,0.3),0.3)))</f>
        <v/>
      </c>
    </row>
    <row r="8319" ht="15" customHeight="1" s="1">
      <c r="A8319" s="9" t="n">
        <v>8316</v>
      </c>
      <c r="B8319" s="6" t="inlineStr">
        <is>
          <t>13/12</t>
        </is>
      </c>
      <c r="C8319" s="6" t="n">
        <v>11</v>
      </c>
      <c r="D8319" s="6" t="n">
        <v>1</v>
      </c>
      <c r="E8319" s="10">
        <f>IF(D8319=1, IF(OR(C8319&lt;10, C8319&gt;=15),1,0), IF(OR(C8319&lt;7, C8319&gt;=18),1,0))</f>
        <v/>
      </c>
      <c r="F8319" s="11" t="n">
        <v>0.512</v>
      </c>
      <c r="G8319" s="12">
        <f>0.45*8</f>
        <v/>
      </c>
      <c r="H8319" s="12">
        <f>F8319-G8319</f>
        <v/>
      </c>
      <c r="I8319" s="10">
        <f>IF(E8319=0,"Fora",IF(E8318=0,"Carg xar",IF(H8319&lt;0,IF(M8319&lt;0.9,"Carg FV","Stby"),IF(M8319&gt;P8319,"V2H",IF(M8319&lt;0.9,"Carg xar","Stby")))))</f>
        <v/>
      </c>
      <c r="J8319" s="12">
        <f>IF(OR(I8319="Carg FV",I8319="Carg xar"),MIN(IF(I8319="Carg FV",ABS(H8319),7.4),7.4,MAX(0,(0.9-M8319)*40)*0.95),0)</f>
        <v/>
      </c>
      <c r="K8319" s="12">
        <f>IF(I8319="V2H",MIN(MAX(0,H8319),7.4,MAX(0,(M8319-P8319)*40)*0.95),0)</f>
        <v/>
      </c>
      <c r="L8319" s="12">
        <f>IF(E8319=0,0,MAX(0,H8319-K8319))</f>
        <v/>
      </c>
      <c r="M8319" s="13">
        <f>M8318+J8318/40-IF(I8318="V2H",K8318/(0.95*40),0)-IF(E8319=0,IF(E8318=1,IF(D8319=1,30,40)*0.18/(2*40),0),0)-IF(E8319=1,IF(E8318=0,IF(D8319=1,30,40)*0.18/(2*40),0),0)</f>
        <v/>
      </c>
      <c r="N8319" s="14" t="n">
        <v>0.09</v>
      </c>
      <c r="O8319" s="15">
        <f>K8319*N8319</f>
        <v/>
      </c>
      <c r="P8319">
        <f>IF(E8319=0,0.3,IF(D8319=1,IF(C8319&gt;=Params!$B$13-3,IF(C8319&lt;Params!$B$13,Params!$B$20,0.3),0.3),IF(C8319&gt;=Params!$B$15-3,IF(C8319&lt;Params!$B$15,Params!$B$21,0.3),0.3)))</f>
        <v/>
      </c>
    </row>
    <row r="8320" ht="15" customHeight="1" s="1">
      <c r="A8320" s="9" t="n">
        <v>8317</v>
      </c>
      <c r="B8320" s="6" t="inlineStr">
        <is>
          <t>13/12</t>
        </is>
      </c>
      <c r="C8320" s="6" t="n">
        <v>12</v>
      </c>
      <c r="D8320" s="6" t="n">
        <v>1</v>
      </c>
      <c r="E8320" s="10">
        <f>IF(D8320=1, IF(OR(C8320&lt;10, C8320&gt;=15),1,0), IF(OR(C8320&lt;7, C8320&gt;=18),1,0))</f>
        <v/>
      </c>
      <c r="F8320" s="11" t="n">
        <v>0.212</v>
      </c>
      <c r="G8320" s="12">
        <f>0.52*8</f>
        <v/>
      </c>
      <c r="H8320" s="12">
        <f>F8320-G8320</f>
        <v/>
      </c>
      <c r="I8320" s="10">
        <f>IF(E8320=0,"Fora",IF(E8319=0,"Carg xar",IF(H8320&lt;0,IF(M8320&lt;0.9,"Carg FV","Stby"),IF(M8320&gt;P8320,"V2H",IF(M8320&lt;0.9,"Carg xar","Stby")))))</f>
        <v/>
      </c>
      <c r="J8320" s="12">
        <f>IF(OR(I8320="Carg FV",I8320="Carg xar"),MIN(IF(I8320="Carg FV",ABS(H8320),7.4),7.4,MAX(0,(0.9-M8320)*40)*0.95),0)</f>
        <v/>
      </c>
      <c r="K8320" s="12">
        <f>IF(I8320="V2H",MIN(MAX(0,H8320),7.4,MAX(0,(M8320-P8320)*40)*0.95),0)</f>
        <v/>
      </c>
      <c r="L8320" s="12">
        <f>IF(E8320=0,0,MAX(0,H8320-K8320))</f>
        <v/>
      </c>
      <c r="M8320" s="13">
        <f>M8319+J8319/40-IF(I8319="V2H",K8319/(0.95*40),0)-IF(E8320=0,IF(E8319=1,IF(D8320=1,30,40)*0.18/(2*40),0),0)-IF(E8320=1,IF(E8319=0,IF(D8320=1,30,40)*0.18/(2*40),0),0)</f>
        <v/>
      </c>
      <c r="N8320" s="14" t="n">
        <v>0.09</v>
      </c>
      <c r="O8320" s="15">
        <f>K8320*N8320</f>
        <v/>
      </c>
      <c r="P8320">
        <f>IF(E8320=0,0.3,IF(D8320=1,IF(C8320&gt;=Params!$B$13-3,IF(C8320&lt;Params!$B$13,Params!$B$20,0.3),0.3),IF(C8320&gt;=Params!$B$15-3,IF(C8320&lt;Params!$B$15,Params!$B$21,0.3),0.3)))</f>
        <v/>
      </c>
    </row>
    <row r="8321" ht="15" customHeight="1" s="1">
      <c r="A8321" s="9" t="n">
        <v>8318</v>
      </c>
      <c r="B8321" s="6" t="inlineStr">
        <is>
          <t>13/12</t>
        </is>
      </c>
      <c r="C8321" s="6" t="n">
        <v>13</v>
      </c>
      <c r="D8321" s="6" t="n">
        <v>1</v>
      </c>
      <c r="E8321" s="10">
        <f>IF(D8321=1, IF(OR(C8321&lt;10, C8321&gt;=15),1,0), IF(OR(C8321&lt;7, C8321&gt;=18),1,0))</f>
        <v/>
      </c>
      <c r="F8321" s="11" t="n">
        <v>0</v>
      </c>
      <c r="G8321" s="12">
        <f>0.48*8</f>
        <v/>
      </c>
      <c r="H8321" s="12">
        <f>F8321-G8321</f>
        <v/>
      </c>
      <c r="I8321" s="10">
        <f>IF(E8321=0,"Fora",IF(E8320=0,"Carg xar",IF(H8321&lt;0,IF(M8321&lt;0.9,"Carg FV","Stby"),IF(M8321&gt;P8321,"V2H",IF(M8321&lt;0.9,"Carg xar","Stby")))))</f>
        <v/>
      </c>
      <c r="J8321" s="12">
        <f>IF(OR(I8321="Carg FV",I8321="Carg xar"),MIN(IF(I8321="Carg FV",ABS(H8321),7.4),7.4,MAX(0,(0.9-M8321)*40)*0.95),0)</f>
        <v/>
      </c>
      <c r="K8321" s="12">
        <f>IF(I8321="V2H",MIN(MAX(0,H8321),7.4,MAX(0,(M8321-P8321)*40)*0.95),0)</f>
        <v/>
      </c>
      <c r="L8321" s="12">
        <f>IF(E8321=0,0,MAX(0,H8321-K8321))</f>
        <v/>
      </c>
      <c r="M8321" s="13">
        <f>M8320+J8320/40-IF(I8320="V2H",K8320/(0.95*40),0)-IF(E8321=0,IF(E8320=1,IF(D8321=1,30,40)*0.18/(2*40),0),0)-IF(E8321=1,IF(E8320=0,IF(D8321=1,30,40)*0.18/(2*40),0),0)</f>
        <v/>
      </c>
      <c r="N8321" s="14" t="n">
        <v>0.09</v>
      </c>
      <c r="O8321" s="15">
        <f>K8321*N8321</f>
        <v/>
      </c>
      <c r="P8321">
        <f>IF(E8321=0,0.3,IF(D8321=1,IF(C8321&gt;=Params!$B$13-3,IF(C8321&lt;Params!$B$13,Params!$B$20,0.3),0.3),IF(C8321&gt;=Params!$B$15-3,IF(C8321&lt;Params!$B$15,Params!$B$21,0.3),0.3)))</f>
        <v/>
      </c>
    </row>
    <row r="8322" ht="15" customHeight="1" s="1">
      <c r="A8322" s="9" t="n">
        <v>8319</v>
      </c>
      <c r="B8322" s="6" t="inlineStr">
        <is>
          <t>13/12</t>
        </is>
      </c>
      <c r="C8322" s="6" t="n">
        <v>14</v>
      </c>
      <c r="D8322" s="6" t="n">
        <v>1</v>
      </c>
      <c r="E8322" s="10">
        <f>IF(D8322=1, IF(OR(C8322&lt;10, C8322&gt;=15),1,0), IF(OR(C8322&lt;7, C8322&gt;=18),1,0))</f>
        <v/>
      </c>
      <c r="F8322" s="11" t="n">
        <v>2.057</v>
      </c>
      <c r="G8322" s="12">
        <f>0.35*8</f>
        <v/>
      </c>
      <c r="H8322" s="12">
        <f>F8322-G8322</f>
        <v/>
      </c>
      <c r="I8322" s="10">
        <f>IF(E8322=0,"Fora",IF(E8321=0,"Carg xar",IF(H8322&lt;0,IF(M8322&lt;0.9,"Carg FV","Stby"),IF(M8322&gt;P8322,"V2H",IF(M8322&lt;0.9,"Carg xar","Stby")))))</f>
        <v/>
      </c>
      <c r="J8322" s="12">
        <f>IF(OR(I8322="Carg FV",I8322="Carg xar"),MIN(IF(I8322="Carg FV",ABS(H8322),7.4),7.4,MAX(0,(0.9-M8322)*40)*0.95),0)</f>
        <v/>
      </c>
      <c r="K8322" s="12">
        <f>IF(I8322="V2H",MIN(MAX(0,H8322),7.4,MAX(0,(M8322-P8322)*40)*0.95),0)</f>
        <v/>
      </c>
      <c r="L8322" s="12">
        <f>IF(E8322=0,0,MAX(0,H8322-K8322))</f>
        <v/>
      </c>
      <c r="M8322" s="13">
        <f>M8321+J8321/40-IF(I8321="V2H",K8321/(0.95*40),0)-IF(E8322=0,IF(E8321=1,IF(D8322=1,30,40)*0.18/(2*40),0),0)-IF(E8322=1,IF(E8321=0,IF(D8322=1,30,40)*0.18/(2*40),0),0)</f>
        <v/>
      </c>
      <c r="N8322" s="14" t="n">
        <v>0.09</v>
      </c>
      <c r="O8322" s="15">
        <f>K8322*N8322</f>
        <v/>
      </c>
      <c r="P8322">
        <f>IF(E8322=0,0.3,IF(D8322=1,IF(C8322&gt;=Params!$B$13-3,IF(C8322&lt;Params!$B$13,Params!$B$20,0.3),0.3),IF(C8322&gt;=Params!$B$15-3,IF(C8322&lt;Params!$B$15,Params!$B$21,0.3),0.3)))</f>
        <v/>
      </c>
    </row>
    <row r="8323" ht="15" customHeight="1" s="1">
      <c r="A8323" s="9" t="n">
        <v>8320</v>
      </c>
      <c r="B8323" s="6" t="inlineStr">
        <is>
          <t>13/12</t>
        </is>
      </c>
      <c r="C8323" s="6" t="n">
        <v>15</v>
      </c>
      <c r="D8323" s="6" t="n">
        <v>1</v>
      </c>
      <c r="E8323" s="10">
        <f>IF(D8323=1, IF(OR(C8323&lt;10, C8323&gt;=15),1,0), IF(OR(C8323&lt;7, C8323&gt;=18),1,0))</f>
        <v/>
      </c>
      <c r="F8323" s="11" t="n">
        <v>3.093</v>
      </c>
      <c r="G8323" s="12">
        <f>0.18*8</f>
        <v/>
      </c>
      <c r="H8323" s="12">
        <f>F8323-G8323</f>
        <v/>
      </c>
      <c r="I8323" s="10">
        <f>IF(E8323=0,"Fora",IF(E8322=0,"Carg xar",IF(H8323&lt;0,IF(M8323&lt;0.9,"Carg FV","Stby"),IF(M8323&gt;P8323,"V2H",IF(M8323&lt;0.9,"Carg xar","Stby")))))</f>
        <v/>
      </c>
      <c r="J8323" s="12">
        <f>IF(OR(I8323="Carg FV",I8323="Carg xar"),MIN(IF(I8323="Carg FV",ABS(H8323),7.4),7.4,MAX(0,(0.9-M8323)*40)*0.95),0)</f>
        <v/>
      </c>
      <c r="K8323" s="12">
        <f>IF(I8323="V2H",MIN(MAX(0,H8323),7.4,MAX(0,(M8323-P8323)*40)*0.95),0)</f>
        <v/>
      </c>
      <c r="L8323" s="12">
        <f>IF(E8323=0,0,MAX(0,H8323-K8323))</f>
        <v/>
      </c>
      <c r="M8323" s="13">
        <f>M8322+J8322/40-IF(I8322="V2H",K8322/(0.95*40),0)-IF(E8323=0,IF(E8322=1,IF(D8323=1,30,40)*0.18/(2*40),0),0)-IF(E8323=1,IF(E8322=0,IF(D8323=1,30,40)*0.18/(2*40),0),0)</f>
        <v/>
      </c>
      <c r="N8323" s="14" t="n">
        <v>0.09</v>
      </c>
      <c r="O8323" s="15">
        <f>K8323*N8323</f>
        <v/>
      </c>
      <c r="P8323">
        <f>IF(E8323=0,0.3,IF(D8323=1,IF(C8323&gt;=Params!$B$13-3,IF(C8323&lt;Params!$B$13,Params!$B$20,0.3),0.3),IF(C8323&gt;=Params!$B$15-3,IF(C8323&lt;Params!$B$15,Params!$B$21,0.3),0.3)))</f>
        <v/>
      </c>
    </row>
    <row r="8324" ht="15" customHeight="1" s="1">
      <c r="A8324" s="9" t="n">
        <v>8321</v>
      </c>
      <c r="B8324" s="6" t="inlineStr">
        <is>
          <t>13/12</t>
        </is>
      </c>
      <c r="C8324" s="6" t="n">
        <v>16</v>
      </c>
      <c r="D8324" s="6" t="n">
        <v>1</v>
      </c>
      <c r="E8324" s="10">
        <f>IF(D8324=1, IF(OR(C8324&lt;10, C8324&gt;=15),1,0), IF(OR(C8324&lt;7, C8324&gt;=18),1,0))</f>
        <v/>
      </c>
      <c r="F8324" s="11" t="n">
        <v>4.907</v>
      </c>
      <c r="G8324" s="12">
        <f>0.04*8</f>
        <v/>
      </c>
      <c r="H8324" s="12">
        <f>F8324-G8324</f>
        <v/>
      </c>
      <c r="I8324" s="10">
        <f>IF(E8324=0,"Fora",IF(E8323=0,"Carg xar",IF(H8324&lt;0,IF(M8324&lt;0.9,"Carg FV","Stby"),IF(M8324&gt;P8324,"V2H",IF(M8324&lt;0.9,"Carg xar","Stby")))))</f>
        <v/>
      </c>
      <c r="J8324" s="12">
        <f>IF(OR(I8324="Carg FV",I8324="Carg xar"),MIN(IF(I8324="Carg FV",ABS(H8324),7.4),7.4,MAX(0,(0.9-M8324)*40)*0.95),0)</f>
        <v/>
      </c>
      <c r="K8324" s="12">
        <f>IF(I8324="V2H",MIN(MAX(0,H8324),7.4,MAX(0,(M8324-P8324)*40)*0.95),0)</f>
        <v/>
      </c>
      <c r="L8324" s="12">
        <f>IF(E8324=0,0,MAX(0,H8324-K8324))</f>
        <v/>
      </c>
      <c r="M8324" s="13">
        <f>M8323+J8323/40-IF(I8323="V2H",K8323/(0.95*40),0)-IF(E8324=0,IF(E8323=1,IF(D8324=1,30,40)*0.18/(2*40),0),0)-IF(E8324=1,IF(E8323=0,IF(D8324=1,30,40)*0.18/(2*40),0),0)</f>
        <v/>
      </c>
      <c r="N8324" s="14" t="n">
        <v>0.09</v>
      </c>
      <c r="O8324" s="15">
        <f>K8324*N8324</f>
        <v/>
      </c>
      <c r="P8324">
        <f>IF(E8324=0,0.3,IF(D8324=1,IF(C8324&gt;=Params!$B$13-3,IF(C8324&lt;Params!$B$13,Params!$B$20,0.3),0.3),IF(C8324&gt;=Params!$B$15-3,IF(C8324&lt;Params!$B$15,Params!$B$21,0.3),0.3)))</f>
        <v/>
      </c>
    </row>
    <row r="8325" ht="15" customHeight="1" s="1">
      <c r="A8325" s="9" t="n">
        <v>8322</v>
      </c>
      <c r="B8325" s="6" t="inlineStr">
        <is>
          <t>13/12</t>
        </is>
      </c>
      <c r="C8325" s="6" t="n">
        <v>17</v>
      </c>
      <c r="D8325" s="6" t="n">
        <v>1</v>
      </c>
      <c r="E8325" s="10">
        <f>IF(D8325=1, IF(OR(C8325&lt;10, C8325&gt;=15),1,0), IF(OR(C8325&lt;7, C8325&gt;=18),1,0))</f>
        <v/>
      </c>
      <c r="F8325" s="11" t="n">
        <v>1.545</v>
      </c>
      <c r="G8325" s="12">
        <f>0*8</f>
        <v/>
      </c>
      <c r="H8325" s="12">
        <f>F8325-G8325</f>
        <v/>
      </c>
      <c r="I8325" s="10">
        <f>IF(E8325=0,"Fora",IF(E8324=0,"Carg xar",IF(H8325&lt;0,IF(M8325&lt;0.9,"Carg FV","Stby"),IF(M8325&gt;P8325,"V2H",IF(M8325&lt;0.9,"Carg xar","Stby")))))</f>
        <v/>
      </c>
      <c r="J8325" s="12">
        <f>IF(OR(I8325="Carg FV",I8325="Carg xar"),MIN(IF(I8325="Carg FV",ABS(H8325),7.4),7.4,MAX(0,(0.9-M8325)*40)*0.95),0)</f>
        <v/>
      </c>
      <c r="K8325" s="12">
        <f>IF(I8325="V2H",MIN(MAX(0,H8325),7.4,MAX(0,(M8325-P8325)*40)*0.95),0)</f>
        <v/>
      </c>
      <c r="L8325" s="12">
        <f>IF(E8325=0,0,MAX(0,H8325-K8325))</f>
        <v/>
      </c>
      <c r="M8325" s="13">
        <f>M8324+J8324/40-IF(I8324="V2H",K8324/(0.95*40),0)-IF(E8325=0,IF(E8324=1,IF(D8325=1,30,40)*0.18/(2*40),0),0)-IF(E8325=1,IF(E8324=0,IF(D8325=1,30,40)*0.18/(2*40),0),0)</f>
        <v/>
      </c>
      <c r="N8325" s="14" t="n">
        <v>0.09</v>
      </c>
      <c r="O8325" s="15">
        <f>K8325*N8325</f>
        <v/>
      </c>
      <c r="P8325">
        <f>IF(E8325=0,0.3,IF(D8325=1,IF(C8325&gt;=Params!$B$13-3,IF(C8325&lt;Params!$B$13,Params!$B$20,0.3),0.3),IF(C8325&gt;=Params!$B$15-3,IF(C8325&lt;Params!$B$15,Params!$B$21,0.3),0.3)))</f>
        <v/>
      </c>
    </row>
    <row r="8326" ht="15" customHeight="1" s="1">
      <c r="A8326" s="9" t="n">
        <v>8323</v>
      </c>
      <c r="B8326" s="6" t="inlineStr">
        <is>
          <t>13/12</t>
        </is>
      </c>
      <c r="C8326" s="6" t="n">
        <v>18</v>
      </c>
      <c r="D8326" s="6" t="n">
        <v>1</v>
      </c>
      <c r="E8326" s="10">
        <f>IF(D8326=1, IF(OR(C8326&lt;10, C8326&gt;=15),1,0), IF(OR(C8326&lt;7, C8326&gt;=18),1,0))</f>
        <v/>
      </c>
      <c r="F8326" s="11" t="n">
        <v>1.519</v>
      </c>
      <c r="G8326" s="12">
        <f>0*8</f>
        <v/>
      </c>
      <c r="H8326" s="12">
        <f>F8326-G8326</f>
        <v/>
      </c>
      <c r="I8326" s="10">
        <f>IF(E8326=0,"Fora",IF(E8325=0,"Carg xar",IF(H8326&lt;0,IF(M8326&lt;0.9,"Carg FV","Stby"),IF(M8326&gt;P8326,"V2H",IF(M8326&lt;0.9,"Carg xar","Stby")))))</f>
        <v/>
      </c>
      <c r="J8326" s="12">
        <f>IF(OR(I8326="Carg FV",I8326="Carg xar"),MIN(IF(I8326="Carg FV",ABS(H8326),7.4),7.4,MAX(0,(0.9-M8326)*40)*0.95),0)</f>
        <v/>
      </c>
      <c r="K8326" s="12">
        <f>IF(I8326="V2H",MIN(MAX(0,H8326),7.4,MAX(0,(M8326-P8326)*40)*0.95),0)</f>
        <v/>
      </c>
      <c r="L8326" s="12">
        <f>IF(E8326=0,0,MAX(0,H8326-K8326))</f>
        <v/>
      </c>
      <c r="M8326" s="13">
        <f>M8325+J8325/40-IF(I8325="V2H",K8325/(0.95*40),0)-IF(E8326=0,IF(E8325=1,IF(D8326=1,30,40)*0.18/(2*40),0),0)-IF(E8326=1,IF(E8325=0,IF(D8326=1,30,40)*0.18/(2*40),0),0)</f>
        <v/>
      </c>
      <c r="N8326" s="14" t="n">
        <v>0.09</v>
      </c>
      <c r="O8326" s="15">
        <f>K8326*N8326</f>
        <v/>
      </c>
      <c r="P8326">
        <f>IF(E8326=0,0.3,IF(D8326=1,IF(C8326&gt;=Params!$B$13-3,IF(C8326&lt;Params!$B$13,Params!$B$20,0.3),0.3),IF(C8326&gt;=Params!$B$15-3,IF(C8326&lt;Params!$B$15,Params!$B$21,0.3),0.3)))</f>
        <v/>
      </c>
    </row>
    <row r="8327" ht="15" customHeight="1" s="1">
      <c r="A8327" s="9" t="n">
        <v>8324</v>
      </c>
      <c r="B8327" s="6" t="inlineStr">
        <is>
          <t>13/12</t>
        </is>
      </c>
      <c r="C8327" s="6" t="n">
        <v>19</v>
      </c>
      <c r="D8327" s="6" t="n">
        <v>1</v>
      </c>
      <c r="E8327" s="10">
        <f>IF(D8327=1, IF(OR(C8327&lt;10, C8327&gt;=15),1,0), IF(OR(C8327&lt;7, C8327&gt;=18),1,0))</f>
        <v/>
      </c>
      <c r="F8327" s="11" t="n">
        <v>1.682</v>
      </c>
      <c r="G8327" s="12">
        <f>0*8</f>
        <v/>
      </c>
      <c r="H8327" s="12">
        <f>F8327-G8327</f>
        <v/>
      </c>
      <c r="I8327" s="10">
        <f>IF(E8327=0,"Fora",IF(E8326=0,"Carg xar",IF(H8327&lt;0,IF(M8327&lt;0.9,"Carg FV","Stby"),IF(M8327&gt;P8327,"V2H",IF(M8327&lt;0.9,"Carg xar","Stby")))))</f>
        <v/>
      </c>
      <c r="J8327" s="12">
        <f>IF(OR(I8327="Carg FV",I8327="Carg xar"),MIN(IF(I8327="Carg FV",ABS(H8327),7.4),7.4,MAX(0,(0.9-M8327)*40)*0.95),0)</f>
        <v/>
      </c>
      <c r="K8327" s="12">
        <f>IF(I8327="V2H",MIN(MAX(0,H8327),7.4,MAX(0,(M8327-P8327)*40)*0.95),0)</f>
        <v/>
      </c>
      <c r="L8327" s="12">
        <f>IF(E8327=0,0,MAX(0,H8327-K8327))</f>
        <v/>
      </c>
      <c r="M8327" s="13">
        <f>M8326+J8326/40-IF(I8326="V2H",K8326/(0.95*40),0)-IF(E8327=0,IF(E8326=1,IF(D8327=1,30,40)*0.18/(2*40),0),0)-IF(E8327=1,IF(E8326=0,IF(D8327=1,30,40)*0.18/(2*40),0),0)</f>
        <v/>
      </c>
      <c r="N8327" s="14" t="n">
        <v>0.09</v>
      </c>
      <c r="O8327" s="15">
        <f>K8327*N8327</f>
        <v/>
      </c>
      <c r="P8327">
        <f>IF(E8327=0,0.3,IF(D8327=1,IF(C8327&gt;=Params!$B$13-3,IF(C8327&lt;Params!$B$13,Params!$B$20,0.3),0.3),IF(C8327&gt;=Params!$B$15-3,IF(C8327&lt;Params!$B$15,Params!$B$21,0.3),0.3)))</f>
        <v/>
      </c>
    </row>
    <row r="8328" ht="15" customHeight="1" s="1">
      <c r="A8328" s="9" t="n">
        <v>8325</v>
      </c>
      <c r="B8328" s="6" t="inlineStr">
        <is>
          <t>13/12</t>
        </is>
      </c>
      <c r="C8328" s="6" t="n">
        <v>20</v>
      </c>
      <c r="D8328" s="6" t="n">
        <v>1</v>
      </c>
      <c r="E8328" s="10">
        <f>IF(D8328=1, IF(OR(C8328&lt;10, C8328&gt;=15),1,0), IF(OR(C8328&lt;7, C8328&gt;=18),1,0))</f>
        <v/>
      </c>
      <c r="F8328" s="11" t="n">
        <v>2.095</v>
      </c>
      <c r="G8328" s="12">
        <f>0*8</f>
        <v/>
      </c>
      <c r="H8328" s="12">
        <f>F8328-G8328</f>
        <v/>
      </c>
      <c r="I8328" s="10">
        <f>IF(E8328=0,"Fora",IF(E8327=0,"Carg xar",IF(H8328&lt;0,IF(M8328&lt;0.9,"Carg FV","Stby"),IF(M8328&gt;P8328,"V2H",IF(M8328&lt;0.9,"Carg xar","Stby")))))</f>
        <v/>
      </c>
      <c r="J8328" s="12">
        <f>IF(OR(I8328="Carg FV",I8328="Carg xar"),MIN(IF(I8328="Carg FV",ABS(H8328),7.4),7.4,MAX(0,(0.9-M8328)*40)*0.95),0)</f>
        <v/>
      </c>
      <c r="K8328" s="12">
        <f>IF(I8328="V2H",MIN(MAX(0,H8328),7.4,MAX(0,(M8328-P8328)*40)*0.95),0)</f>
        <v/>
      </c>
      <c r="L8328" s="12">
        <f>IF(E8328=0,0,MAX(0,H8328-K8328))</f>
        <v/>
      </c>
      <c r="M8328" s="13">
        <f>M8327+J8327/40-IF(I8327="V2H",K8327/(0.95*40),0)-IF(E8328=0,IF(E8327=1,IF(D8328=1,30,40)*0.18/(2*40),0),0)-IF(E8328=1,IF(E8327=0,IF(D8328=1,30,40)*0.18/(2*40),0),0)</f>
        <v/>
      </c>
      <c r="N8328" s="14" t="n">
        <v>0.09</v>
      </c>
      <c r="O8328" s="15">
        <f>K8328*N8328</f>
        <v/>
      </c>
      <c r="P8328">
        <f>IF(E8328=0,0.3,IF(D8328=1,IF(C8328&gt;=Params!$B$13-3,IF(C8328&lt;Params!$B$13,Params!$B$20,0.3),0.3),IF(C8328&gt;=Params!$B$15-3,IF(C8328&lt;Params!$B$15,Params!$B$21,0.3),0.3)))</f>
        <v/>
      </c>
    </row>
    <row r="8329" ht="15" customHeight="1" s="1">
      <c r="A8329" s="9" t="n">
        <v>8326</v>
      </c>
      <c r="B8329" s="6" t="inlineStr">
        <is>
          <t>13/12</t>
        </is>
      </c>
      <c r="C8329" s="6" t="n">
        <v>21</v>
      </c>
      <c r="D8329" s="6" t="n">
        <v>1</v>
      </c>
      <c r="E8329" s="10">
        <f>IF(D8329=1, IF(OR(C8329&lt;10, C8329&gt;=15),1,0), IF(OR(C8329&lt;7, C8329&gt;=18),1,0))</f>
        <v/>
      </c>
      <c r="F8329" s="11" t="n">
        <v>2.856</v>
      </c>
      <c r="G8329" s="12">
        <f>0*8</f>
        <v/>
      </c>
      <c r="H8329" s="12">
        <f>F8329-G8329</f>
        <v/>
      </c>
      <c r="I8329" s="10">
        <f>IF(E8329=0,"Fora",IF(E8328=0,"Carg xar",IF(H8329&lt;0,IF(M8329&lt;0.9,"Carg FV","Stby"),IF(M8329&gt;P8329,"V2H",IF(M8329&lt;0.9,"Carg xar","Stby")))))</f>
        <v/>
      </c>
      <c r="J8329" s="12">
        <f>IF(OR(I8329="Carg FV",I8329="Carg xar"),MIN(IF(I8329="Carg FV",ABS(H8329),7.4),7.4,MAX(0,(0.9-M8329)*40)*0.95),0)</f>
        <v/>
      </c>
      <c r="K8329" s="12">
        <f>IF(I8329="V2H",MIN(MAX(0,H8329),7.4,MAX(0,(M8329-P8329)*40)*0.95),0)</f>
        <v/>
      </c>
      <c r="L8329" s="12">
        <f>IF(E8329=0,0,MAX(0,H8329-K8329))</f>
        <v/>
      </c>
      <c r="M8329" s="13">
        <f>M8328+J8328/40-IF(I8328="V2H",K8328/(0.95*40),0)-IF(E8329=0,IF(E8328=1,IF(D8329=1,30,40)*0.18/(2*40),0),0)-IF(E8329=1,IF(E8328=0,IF(D8329=1,30,40)*0.18/(2*40),0),0)</f>
        <v/>
      </c>
      <c r="N8329" s="14" t="n">
        <v>0.09</v>
      </c>
      <c r="O8329" s="15">
        <f>K8329*N8329</f>
        <v/>
      </c>
      <c r="P8329">
        <f>IF(E8329=0,0.3,IF(D8329=1,IF(C8329&gt;=Params!$B$13-3,IF(C8329&lt;Params!$B$13,Params!$B$20,0.3),0.3),IF(C8329&gt;=Params!$B$15-3,IF(C8329&lt;Params!$B$15,Params!$B$21,0.3),0.3)))</f>
        <v/>
      </c>
    </row>
    <row r="8330" ht="15" customHeight="1" s="1">
      <c r="A8330" s="9" t="n">
        <v>8327</v>
      </c>
      <c r="B8330" s="6" t="inlineStr">
        <is>
          <t>13/12</t>
        </is>
      </c>
      <c r="C8330" s="6" t="n">
        <v>22</v>
      </c>
      <c r="D8330" s="6" t="n">
        <v>1</v>
      </c>
      <c r="E8330" s="10">
        <f>IF(D8330=1, IF(OR(C8330&lt;10, C8330&gt;=15),1,0), IF(OR(C8330&lt;7, C8330&gt;=18),1,0))</f>
        <v/>
      </c>
      <c r="F8330" s="11" t="n">
        <v>1.683</v>
      </c>
      <c r="G8330" s="12">
        <f>0*8</f>
        <v/>
      </c>
      <c r="H8330" s="12">
        <f>F8330-G8330</f>
        <v/>
      </c>
      <c r="I8330" s="10">
        <f>IF(E8330=0,"Fora",IF(E8329=0,"Carg xar",IF(H8330&lt;0,IF(M8330&lt;0.9,"Carg FV","Stby"),IF(M8330&gt;P8330,"V2H",IF(M8330&lt;0.9,"Carg xar","Stby")))))</f>
        <v/>
      </c>
      <c r="J8330" s="12">
        <f>IF(OR(I8330="Carg FV",I8330="Carg xar"),MIN(IF(I8330="Carg FV",ABS(H8330),7.4),7.4,MAX(0,(0.9-M8330)*40)*0.95),0)</f>
        <v/>
      </c>
      <c r="K8330" s="12">
        <f>IF(I8330="V2H",MIN(MAX(0,H8330),7.4,MAX(0,(M8330-P8330)*40)*0.95),0)</f>
        <v/>
      </c>
      <c r="L8330" s="12">
        <f>IF(E8330=0,0,MAX(0,H8330-K8330))</f>
        <v/>
      </c>
      <c r="M8330" s="13">
        <f>M8329+J8329/40-IF(I8329="V2H",K8329/(0.95*40),0)-IF(E8330=0,IF(E8329=1,IF(D8330=1,30,40)*0.18/(2*40),0),0)-IF(E8330=1,IF(E8329=0,IF(D8330=1,30,40)*0.18/(2*40),0),0)</f>
        <v/>
      </c>
      <c r="N8330" s="14" t="n">
        <v>0.09</v>
      </c>
      <c r="O8330" s="15">
        <f>K8330*N8330</f>
        <v/>
      </c>
      <c r="P8330">
        <f>IF(E8330=0,0.3,IF(D8330=1,IF(C8330&gt;=Params!$B$13-3,IF(C8330&lt;Params!$B$13,Params!$B$20,0.3),0.3),IF(C8330&gt;=Params!$B$15-3,IF(C8330&lt;Params!$B$15,Params!$B$21,0.3),0.3)))</f>
        <v/>
      </c>
    </row>
    <row r="8331" ht="15" customHeight="1" s="1">
      <c r="A8331" s="9" t="n">
        <v>8328</v>
      </c>
      <c r="B8331" s="6" t="inlineStr">
        <is>
          <t>13/12</t>
        </is>
      </c>
      <c r="C8331" s="6" t="n">
        <v>23</v>
      </c>
      <c r="D8331" s="6" t="n">
        <v>1</v>
      </c>
      <c r="E8331" s="10">
        <f>IF(D8331=1, IF(OR(C8331&lt;10, C8331&gt;=15),1,0), IF(OR(C8331&lt;7, C8331&gt;=18),1,0))</f>
        <v/>
      </c>
      <c r="F8331" s="11" t="n">
        <v>1.86</v>
      </c>
      <c r="G8331" s="12">
        <f>0*8</f>
        <v/>
      </c>
      <c r="H8331" s="12">
        <f>F8331-G8331</f>
        <v/>
      </c>
      <c r="I8331" s="10">
        <f>IF(E8331=0,"Fora",IF(E8330=0,"Carg xar",IF(H8331&lt;0,IF(M8331&lt;0.9,"Carg FV","Stby"),IF(M8331&gt;P8331,"V2H",IF(M8331&lt;0.9,"Carg xar","Stby")))))</f>
        <v/>
      </c>
      <c r="J8331" s="12">
        <f>IF(OR(I8331="Carg FV",I8331="Carg xar"),MIN(IF(I8331="Carg FV",ABS(H8331),7.4),7.4,MAX(0,(0.9-M8331)*40)*0.95),0)</f>
        <v/>
      </c>
      <c r="K8331" s="12">
        <f>IF(I8331="V2H",MIN(MAX(0,H8331),7.4,MAX(0,(M8331-P8331)*40)*0.95),0)</f>
        <v/>
      </c>
      <c r="L8331" s="12">
        <f>IF(E8331=0,0,MAX(0,H8331-K8331))</f>
        <v/>
      </c>
      <c r="M8331" s="13">
        <f>M8330+J8330/40-IF(I8330="V2H",K8330/(0.95*40),0)-IF(E8331=0,IF(E8330=1,IF(D8331=1,30,40)*0.18/(2*40),0),0)-IF(E8331=1,IF(E8330=0,IF(D8331=1,30,40)*0.18/(2*40),0),0)</f>
        <v/>
      </c>
      <c r="N8331" s="14" t="n">
        <v>0.09</v>
      </c>
      <c r="O8331" s="15">
        <f>K8331*N8331</f>
        <v/>
      </c>
      <c r="P8331">
        <f>IF(E8331=0,0.3,IF(D8331=1,IF(C8331&gt;=Params!$B$13-3,IF(C8331&lt;Params!$B$13,Params!$B$20,0.3),0.3),IF(C8331&gt;=Params!$B$15-3,IF(C8331&lt;Params!$B$15,Params!$B$21,0.3),0.3)))</f>
        <v/>
      </c>
    </row>
    <row r="8332" ht="15" customHeight="1" s="1">
      <c r="A8332" s="9" t="n">
        <v>8329</v>
      </c>
      <c r="B8332" s="6" t="inlineStr">
        <is>
          <t>14/12</t>
        </is>
      </c>
      <c r="C8332" s="6" t="n">
        <v>0</v>
      </c>
      <c r="D8332" s="6" t="n">
        <v>1</v>
      </c>
      <c r="E8332" s="10">
        <f>IF(D8332=1, IF(OR(C8332&lt;10, C8332&gt;=15),1,0), IF(OR(C8332&lt;7, C8332&gt;=18),1,0))</f>
        <v/>
      </c>
      <c r="F8332" s="11" t="n">
        <v>2.046</v>
      </c>
      <c r="G8332" s="12">
        <f>0*8</f>
        <v/>
      </c>
      <c r="H8332" s="12">
        <f>F8332-G8332</f>
        <v/>
      </c>
      <c r="I8332" s="10">
        <f>IF(E8332=0,"Fora",IF(E8331=0,"Carg xar",IF(H8332&lt;0,IF(M8332&lt;0.9,"Carg FV","Stby"),IF(M8332&gt;P8332,"V2H",IF(M8332&lt;0.9,"Carg xar","Stby")))))</f>
        <v/>
      </c>
      <c r="J8332" s="12">
        <f>IF(OR(I8332="Carg FV",I8332="Carg xar"),MIN(IF(I8332="Carg FV",ABS(H8332),7.4),7.4,MAX(0,(0.9-M8332)*40)*0.95),0)</f>
        <v/>
      </c>
      <c r="K8332" s="12">
        <f>IF(I8332="V2H",MIN(MAX(0,H8332),7.4,MAX(0,(M8332-P8332)*40)*0.95),0)</f>
        <v/>
      </c>
      <c r="L8332" s="12">
        <f>IF(E8332=0,0,MAX(0,H8332-K8332))</f>
        <v/>
      </c>
      <c r="M8332" s="13">
        <f>M8331+J8331/40-IF(I8331="V2H",K8331/(0.95*40),0)-IF(E8332=0,IF(E8331=1,IF(D8332=1,30,40)*0.18/(2*40),0),0)-IF(E8332=1,IF(E8331=0,IF(D8332=1,30,40)*0.18/(2*40),0),0)</f>
        <v/>
      </c>
      <c r="N8332" s="14" t="n">
        <v>0.09</v>
      </c>
      <c r="O8332" s="15">
        <f>K8332*N8332</f>
        <v/>
      </c>
      <c r="P8332">
        <f>IF(E8332=0,0.3,IF(D8332=1,IF(C8332&gt;=Params!$B$13-3,IF(C8332&lt;Params!$B$13,Params!$B$20,0.3),0.3),IF(C8332&gt;=Params!$B$15-3,IF(C8332&lt;Params!$B$15,Params!$B$21,0.3),0.3)))</f>
        <v/>
      </c>
    </row>
    <row r="8333" ht="15" customHeight="1" s="1">
      <c r="A8333" s="9" t="n">
        <v>8330</v>
      </c>
      <c r="B8333" s="6" t="inlineStr">
        <is>
          <t>14/12</t>
        </is>
      </c>
      <c r="C8333" s="6" t="n">
        <v>1</v>
      </c>
      <c r="D8333" s="6" t="n">
        <v>1</v>
      </c>
      <c r="E8333" s="10">
        <f>IF(D8333=1, IF(OR(C8333&lt;10, C8333&gt;=15),1,0), IF(OR(C8333&lt;7, C8333&gt;=18),1,0))</f>
        <v/>
      </c>
      <c r="F8333" s="11" t="n">
        <v>1.593</v>
      </c>
      <c r="G8333" s="12">
        <f>0*8</f>
        <v/>
      </c>
      <c r="H8333" s="12">
        <f>F8333-G8333</f>
        <v/>
      </c>
      <c r="I8333" s="10">
        <f>IF(E8333=0,"Fora",IF(E8332=0,"Carg xar",IF(H8333&lt;0,IF(M8333&lt;0.9,"Carg FV","Stby"),IF(M8333&gt;P8333,"V2H",IF(M8333&lt;0.9,"Carg xar","Stby")))))</f>
        <v/>
      </c>
      <c r="J8333" s="12">
        <f>IF(OR(I8333="Carg FV",I8333="Carg xar"),MIN(IF(I8333="Carg FV",ABS(H8333),7.4),7.4,MAX(0,(0.9-M8333)*40)*0.95),0)</f>
        <v/>
      </c>
      <c r="K8333" s="12">
        <f>IF(I8333="V2H",MIN(MAX(0,H8333),7.4,MAX(0,(M8333-P8333)*40)*0.95),0)</f>
        <v/>
      </c>
      <c r="L8333" s="12">
        <f>IF(E8333=0,0,MAX(0,H8333-K8333))</f>
        <v/>
      </c>
      <c r="M8333" s="13">
        <f>M8332+J8332/40-IF(I8332="V2H",K8332/(0.95*40),0)-IF(E8333=0,IF(E8332=1,IF(D8333=1,30,40)*0.18/(2*40),0),0)-IF(E8333=1,IF(E8332=0,IF(D8333=1,30,40)*0.18/(2*40),0),0)</f>
        <v/>
      </c>
      <c r="N8333" s="14" t="n">
        <v>0.09</v>
      </c>
      <c r="O8333" s="15">
        <f>K8333*N8333</f>
        <v/>
      </c>
      <c r="P8333">
        <f>IF(E8333=0,0.3,IF(D8333=1,IF(C8333&gt;=Params!$B$13-3,IF(C8333&lt;Params!$B$13,Params!$B$20,0.3),0.3),IF(C8333&gt;=Params!$B$15-3,IF(C8333&lt;Params!$B$15,Params!$B$21,0.3),0.3)))</f>
        <v/>
      </c>
    </row>
    <row r="8334" ht="15" customHeight="1" s="1">
      <c r="A8334" s="9" t="n">
        <v>8331</v>
      </c>
      <c r="B8334" s="6" t="inlineStr">
        <is>
          <t>14/12</t>
        </is>
      </c>
      <c r="C8334" s="6" t="n">
        <v>2</v>
      </c>
      <c r="D8334" s="6" t="n">
        <v>1</v>
      </c>
      <c r="E8334" s="10">
        <f>IF(D8334=1, IF(OR(C8334&lt;10, C8334&gt;=15),1,0), IF(OR(C8334&lt;7, C8334&gt;=18),1,0))</f>
        <v/>
      </c>
      <c r="F8334" s="11" t="n">
        <v>1.499</v>
      </c>
      <c r="G8334" s="12">
        <f>0*8</f>
        <v/>
      </c>
      <c r="H8334" s="12">
        <f>F8334-G8334</f>
        <v/>
      </c>
      <c r="I8334" s="10">
        <f>IF(E8334=0,"Fora",IF(E8333=0,"Carg xar",IF(H8334&lt;0,IF(M8334&lt;0.9,"Carg FV","Stby"),IF(M8334&gt;P8334,"V2H",IF(M8334&lt;0.9,"Carg xar","Stby")))))</f>
        <v/>
      </c>
      <c r="J8334" s="12">
        <f>IF(OR(I8334="Carg FV",I8334="Carg xar"),MIN(IF(I8334="Carg FV",ABS(H8334),7.4),7.4,MAX(0,(0.9-M8334)*40)*0.95),0)</f>
        <v/>
      </c>
      <c r="K8334" s="12">
        <f>IF(I8334="V2H",MIN(MAX(0,H8334),7.4,MAX(0,(M8334-P8334)*40)*0.95),0)</f>
        <v/>
      </c>
      <c r="L8334" s="12">
        <f>IF(E8334=0,0,MAX(0,H8334-K8334))</f>
        <v/>
      </c>
      <c r="M8334" s="13">
        <f>M8333+J8333/40-IF(I8333="V2H",K8333/(0.95*40),0)-IF(E8334=0,IF(E8333=1,IF(D8334=1,30,40)*0.18/(2*40),0),0)-IF(E8334=1,IF(E8333=0,IF(D8334=1,30,40)*0.18/(2*40),0),0)</f>
        <v/>
      </c>
      <c r="N8334" s="14" t="n">
        <v>0.09</v>
      </c>
      <c r="O8334" s="15">
        <f>K8334*N8334</f>
        <v/>
      </c>
      <c r="P8334">
        <f>IF(E8334=0,0.3,IF(D8334=1,IF(C8334&gt;=Params!$B$13-3,IF(C8334&lt;Params!$B$13,Params!$B$20,0.3),0.3),IF(C8334&gt;=Params!$B$15-3,IF(C8334&lt;Params!$B$15,Params!$B$21,0.3),0.3)))</f>
        <v/>
      </c>
    </row>
    <row r="8335" ht="15" customHeight="1" s="1">
      <c r="A8335" s="9" t="n">
        <v>8332</v>
      </c>
      <c r="B8335" s="6" t="inlineStr">
        <is>
          <t>14/12</t>
        </is>
      </c>
      <c r="C8335" s="6" t="n">
        <v>3</v>
      </c>
      <c r="D8335" s="6" t="n">
        <v>1</v>
      </c>
      <c r="E8335" s="10">
        <f>IF(D8335=1, IF(OR(C8335&lt;10, C8335&gt;=15),1,0), IF(OR(C8335&lt;7, C8335&gt;=18),1,0))</f>
        <v/>
      </c>
      <c r="F8335" s="11" t="n">
        <v>1.67</v>
      </c>
      <c r="G8335" s="12">
        <f>0*8</f>
        <v/>
      </c>
      <c r="H8335" s="12">
        <f>F8335-G8335</f>
        <v/>
      </c>
      <c r="I8335" s="10">
        <f>IF(E8335=0,"Fora",IF(E8334=0,"Carg xar",IF(H8335&lt;0,IF(M8335&lt;0.9,"Carg FV","Stby"),IF(M8335&gt;P8335,"V2H",IF(M8335&lt;0.9,"Carg xar","Stby")))))</f>
        <v/>
      </c>
      <c r="J8335" s="12">
        <f>IF(OR(I8335="Carg FV",I8335="Carg xar"),MIN(IF(I8335="Carg FV",ABS(H8335),7.4),7.4,MAX(0,(0.9-M8335)*40)*0.95),0)</f>
        <v/>
      </c>
      <c r="K8335" s="12">
        <f>IF(I8335="V2H",MIN(MAX(0,H8335),7.4,MAX(0,(M8335-P8335)*40)*0.95),0)</f>
        <v/>
      </c>
      <c r="L8335" s="12">
        <f>IF(E8335=0,0,MAX(0,H8335-K8335))</f>
        <v/>
      </c>
      <c r="M8335" s="13">
        <f>M8334+J8334/40-IF(I8334="V2H",K8334/(0.95*40),0)-IF(E8335=0,IF(E8334=1,IF(D8335=1,30,40)*0.18/(2*40),0),0)-IF(E8335=1,IF(E8334=0,IF(D8335=1,30,40)*0.18/(2*40),0),0)</f>
        <v/>
      </c>
      <c r="N8335" s="14" t="n">
        <v>0.09</v>
      </c>
      <c r="O8335" s="15">
        <f>K8335*N8335</f>
        <v/>
      </c>
      <c r="P8335">
        <f>IF(E8335=0,0.3,IF(D8335=1,IF(C8335&gt;=Params!$B$13-3,IF(C8335&lt;Params!$B$13,Params!$B$20,0.3),0.3),IF(C8335&gt;=Params!$B$15-3,IF(C8335&lt;Params!$B$15,Params!$B$21,0.3),0.3)))</f>
        <v/>
      </c>
    </row>
    <row r="8336" ht="15" customHeight="1" s="1">
      <c r="A8336" s="9" t="n">
        <v>8333</v>
      </c>
      <c r="B8336" s="6" t="inlineStr">
        <is>
          <t>14/12</t>
        </is>
      </c>
      <c r="C8336" s="6" t="n">
        <v>4</v>
      </c>
      <c r="D8336" s="6" t="n">
        <v>1</v>
      </c>
      <c r="E8336" s="10">
        <f>IF(D8336=1, IF(OR(C8336&lt;10, C8336&gt;=15),1,0), IF(OR(C8336&lt;7, C8336&gt;=18),1,0))</f>
        <v/>
      </c>
      <c r="F8336" s="11" t="n">
        <v>1.406</v>
      </c>
      <c r="G8336" s="12">
        <f>0*8</f>
        <v/>
      </c>
      <c r="H8336" s="12">
        <f>F8336-G8336</f>
        <v/>
      </c>
      <c r="I8336" s="10">
        <f>IF(E8336=0,"Fora",IF(E8335=0,"Carg xar",IF(H8336&lt;0,IF(M8336&lt;0.9,"Carg FV","Stby"),IF(M8336&gt;P8336,"V2H",IF(M8336&lt;0.9,"Carg xar","Stby")))))</f>
        <v/>
      </c>
      <c r="J8336" s="12">
        <f>IF(OR(I8336="Carg FV",I8336="Carg xar"),MIN(IF(I8336="Carg FV",ABS(H8336),7.4),7.4,MAX(0,(0.9-M8336)*40)*0.95),0)</f>
        <v/>
      </c>
      <c r="K8336" s="12">
        <f>IF(I8336="V2H",MIN(MAX(0,H8336),7.4,MAX(0,(M8336-P8336)*40)*0.95),0)</f>
        <v/>
      </c>
      <c r="L8336" s="12">
        <f>IF(E8336=0,0,MAX(0,H8336-K8336))</f>
        <v/>
      </c>
      <c r="M8336" s="13">
        <f>M8335+J8335/40-IF(I8335="V2H",K8335/(0.95*40),0)-IF(E8336=0,IF(E8335=1,IF(D8336=1,30,40)*0.18/(2*40),0),0)-IF(E8336=1,IF(E8335=0,IF(D8336=1,30,40)*0.18/(2*40),0),0)</f>
        <v/>
      </c>
      <c r="N8336" s="14" t="n">
        <v>0.09</v>
      </c>
      <c r="O8336" s="15">
        <f>K8336*N8336</f>
        <v/>
      </c>
      <c r="P8336">
        <f>IF(E8336=0,0.3,IF(D8336=1,IF(C8336&gt;=Params!$B$13-3,IF(C8336&lt;Params!$B$13,Params!$B$20,0.3),0.3),IF(C8336&gt;=Params!$B$15-3,IF(C8336&lt;Params!$B$15,Params!$B$21,0.3),0.3)))</f>
        <v/>
      </c>
    </row>
    <row r="8337" ht="15" customHeight="1" s="1">
      <c r="A8337" s="9" t="n">
        <v>8334</v>
      </c>
      <c r="B8337" s="6" t="inlineStr">
        <is>
          <t>14/12</t>
        </is>
      </c>
      <c r="C8337" s="6" t="n">
        <v>5</v>
      </c>
      <c r="D8337" s="6" t="n">
        <v>1</v>
      </c>
      <c r="E8337" s="10">
        <f>IF(D8337=1, IF(OR(C8337&lt;10, C8337&gt;=15),1,0), IF(OR(C8337&lt;7, C8337&gt;=18),1,0))</f>
        <v/>
      </c>
      <c r="F8337" s="11" t="n">
        <v>1.956</v>
      </c>
      <c r="G8337" s="12">
        <f>0*8</f>
        <v/>
      </c>
      <c r="H8337" s="12">
        <f>F8337-G8337</f>
        <v/>
      </c>
      <c r="I8337" s="10">
        <f>IF(E8337=0,"Fora",IF(E8336=0,"Carg xar",IF(H8337&lt;0,IF(M8337&lt;0.9,"Carg FV","Stby"),IF(M8337&gt;P8337,"V2H",IF(M8337&lt;0.9,"Carg xar","Stby")))))</f>
        <v/>
      </c>
      <c r="J8337" s="12">
        <f>IF(OR(I8337="Carg FV",I8337="Carg xar"),MIN(IF(I8337="Carg FV",ABS(H8337),7.4),7.4,MAX(0,(0.9-M8337)*40)*0.95),0)</f>
        <v/>
      </c>
      <c r="K8337" s="12">
        <f>IF(I8337="V2H",MIN(MAX(0,H8337),7.4,MAX(0,(M8337-P8337)*40)*0.95),0)</f>
        <v/>
      </c>
      <c r="L8337" s="12">
        <f>IF(E8337=0,0,MAX(0,H8337-K8337))</f>
        <v/>
      </c>
      <c r="M8337" s="13">
        <f>M8336+J8336/40-IF(I8336="V2H",K8336/(0.95*40),0)-IF(E8337=0,IF(E8336=1,IF(D8337=1,30,40)*0.18/(2*40),0),0)-IF(E8337=1,IF(E8336=0,IF(D8337=1,30,40)*0.18/(2*40),0),0)</f>
        <v/>
      </c>
      <c r="N8337" s="14" t="n">
        <v>0.09</v>
      </c>
      <c r="O8337" s="15">
        <f>K8337*N8337</f>
        <v/>
      </c>
      <c r="P8337">
        <f>IF(E8337=0,0.3,IF(D8337=1,IF(C8337&gt;=Params!$B$13-3,IF(C8337&lt;Params!$B$13,Params!$B$20,0.3),0.3),IF(C8337&gt;=Params!$B$15-3,IF(C8337&lt;Params!$B$15,Params!$B$21,0.3),0.3)))</f>
        <v/>
      </c>
    </row>
    <row r="8338" ht="15" customHeight="1" s="1">
      <c r="A8338" s="9" t="n">
        <v>8335</v>
      </c>
      <c r="B8338" s="6" t="inlineStr">
        <is>
          <t>14/12</t>
        </is>
      </c>
      <c r="C8338" s="6" t="n">
        <v>6</v>
      </c>
      <c r="D8338" s="6" t="n">
        <v>1</v>
      </c>
      <c r="E8338" s="10">
        <f>IF(D8338=1, IF(OR(C8338&lt;10, C8338&gt;=15),1,0), IF(OR(C8338&lt;7, C8338&gt;=18),1,0))</f>
        <v/>
      </c>
      <c r="F8338" s="11" t="n">
        <v>3.365</v>
      </c>
      <c r="G8338" s="12">
        <f>0*8</f>
        <v/>
      </c>
      <c r="H8338" s="12">
        <f>F8338-G8338</f>
        <v/>
      </c>
      <c r="I8338" s="10">
        <f>IF(E8338=0,"Fora",IF(E8337=0,"Carg xar",IF(H8338&lt;0,IF(M8338&lt;0.9,"Carg FV","Stby"),IF(M8338&gt;P8338,"V2H",IF(M8338&lt;0.9,"Carg xar","Stby")))))</f>
        <v/>
      </c>
      <c r="J8338" s="12">
        <f>IF(OR(I8338="Carg FV",I8338="Carg xar"),MIN(IF(I8338="Carg FV",ABS(H8338),7.4),7.4,MAX(0,(0.9-M8338)*40)*0.95),0)</f>
        <v/>
      </c>
      <c r="K8338" s="12">
        <f>IF(I8338="V2H",MIN(MAX(0,H8338),7.4,MAX(0,(M8338-P8338)*40)*0.95),0)</f>
        <v/>
      </c>
      <c r="L8338" s="12">
        <f>IF(E8338=0,0,MAX(0,H8338-K8338))</f>
        <v/>
      </c>
      <c r="M8338" s="13">
        <f>M8337+J8337/40-IF(I8337="V2H",K8337/(0.95*40),0)-IF(E8338=0,IF(E8337=1,IF(D8338=1,30,40)*0.18/(2*40),0),0)-IF(E8338=1,IF(E8337=0,IF(D8338=1,30,40)*0.18/(2*40),0),0)</f>
        <v/>
      </c>
      <c r="N8338" s="14" t="n">
        <v>0.09</v>
      </c>
      <c r="O8338" s="15">
        <f>K8338*N8338</f>
        <v/>
      </c>
      <c r="P8338">
        <f>IF(E8338=0,0.3,IF(D8338=1,IF(C8338&gt;=Params!$B$13-3,IF(C8338&lt;Params!$B$13,Params!$B$20,0.3),0.3),IF(C8338&gt;=Params!$B$15-3,IF(C8338&lt;Params!$B$15,Params!$B$21,0.3),0.3)))</f>
        <v/>
      </c>
    </row>
    <row r="8339" ht="15" customHeight="1" s="1">
      <c r="A8339" s="9" t="n">
        <v>8336</v>
      </c>
      <c r="B8339" s="6" t="inlineStr">
        <is>
          <t>14/12</t>
        </is>
      </c>
      <c r="C8339" s="6" t="n">
        <v>7</v>
      </c>
      <c r="D8339" s="6" t="n">
        <v>1</v>
      </c>
      <c r="E8339" s="10">
        <f>IF(D8339=1, IF(OR(C8339&lt;10, C8339&gt;=15),1,0), IF(OR(C8339&lt;7, C8339&gt;=18),1,0))</f>
        <v/>
      </c>
      <c r="F8339" s="11" t="n">
        <v>3.421</v>
      </c>
      <c r="G8339" s="12">
        <f>0*8</f>
        <v/>
      </c>
      <c r="H8339" s="12">
        <f>F8339-G8339</f>
        <v/>
      </c>
      <c r="I8339" s="10">
        <f>IF(E8339=0,"Fora",IF(E8338=0,"Carg xar",IF(H8339&lt;0,IF(M8339&lt;0.9,"Carg FV","Stby"),IF(M8339&gt;P8339,"V2H",IF(M8339&lt;0.9,"Carg xar","Stby")))))</f>
        <v/>
      </c>
      <c r="J8339" s="12">
        <f>IF(OR(I8339="Carg FV",I8339="Carg xar"),MIN(IF(I8339="Carg FV",ABS(H8339),7.4),7.4,MAX(0,(0.9-M8339)*40)*0.95),0)</f>
        <v/>
      </c>
      <c r="K8339" s="12">
        <f>IF(I8339="V2H",MIN(MAX(0,H8339),7.4,MAX(0,(M8339-P8339)*40)*0.95),0)</f>
        <v/>
      </c>
      <c r="L8339" s="12">
        <f>IF(E8339=0,0,MAX(0,H8339-K8339))</f>
        <v/>
      </c>
      <c r="M8339" s="13">
        <f>M8338+J8338/40-IF(I8338="V2H",K8338/(0.95*40),0)-IF(E8339=0,IF(E8338=1,IF(D8339=1,30,40)*0.18/(2*40),0),0)-IF(E8339=1,IF(E8338=0,IF(D8339=1,30,40)*0.18/(2*40),0),0)</f>
        <v/>
      </c>
      <c r="N8339" s="14" t="n">
        <v>0.09</v>
      </c>
      <c r="O8339" s="15">
        <f>K8339*N8339</f>
        <v/>
      </c>
      <c r="P8339">
        <f>IF(E8339=0,0.3,IF(D8339=1,IF(C8339&gt;=Params!$B$13-3,IF(C8339&lt;Params!$B$13,Params!$B$20,0.3),0.3),IF(C8339&gt;=Params!$B$15-3,IF(C8339&lt;Params!$B$15,Params!$B$21,0.3),0.3)))</f>
        <v/>
      </c>
    </row>
    <row r="8340" ht="15" customHeight="1" s="1">
      <c r="A8340" s="9" t="n">
        <v>8337</v>
      </c>
      <c r="B8340" s="6" t="inlineStr">
        <is>
          <t>14/12</t>
        </is>
      </c>
      <c r="C8340" s="6" t="n">
        <v>8</v>
      </c>
      <c r="D8340" s="6" t="n">
        <v>1</v>
      </c>
      <c r="E8340" s="10">
        <f>IF(D8340=1, IF(OR(C8340&lt;10, C8340&gt;=15),1,0), IF(OR(C8340&lt;7, C8340&gt;=18),1,0))</f>
        <v/>
      </c>
      <c r="F8340" s="11" t="n">
        <v>2.538</v>
      </c>
      <c r="G8340" s="12">
        <f>0.04*8</f>
        <v/>
      </c>
      <c r="H8340" s="12">
        <f>F8340-G8340</f>
        <v/>
      </c>
      <c r="I8340" s="10">
        <f>IF(E8340=0,"Fora",IF(E8339=0,"Carg xar",IF(H8340&lt;0,IF(M8340&lt;0.9,"Carg FV","Stby"),IF(M8340&gt;P8340,"V2H",IF(M8340&lt;0.9,"Carg xar","Stby")))))</f>
        <v/>
      </c>
      <c r="J8340" s="12">
        <f>IF(OR(I8340="Carg FV",I8340="Carg xar"),MIN(IF(I8340="Carg FV",ABS(H8340),7.4),7.4,MAX(0,(0.9-M8340)*40)*0.95),0)</f>
        <v/>
      </c>
      <c r="K8340" s="12">
        <f>IF(I8340="V2H",MIN(MAX(0,H8340),7.4,MAX(0,(M8340-P8340)*40)*0.95),0)</f>
        <v/>
      </c>
      <c r="L8340" s="12">
        <f>IF(E8340=0,0,MAX(0,H8340-K8340))</f>
        <v/>
      </c>
      <c r="M8340" s="13">
        <f>M8339+J8339/40-IF(I8339="V2H",K8339/(0.95*40),0)-IF(E8340=0,IF(E8339=1,IF(D8340=1,30,40)*0.18/(2*40),0),0)-IF(E8340=1,IF(E8339=0,IF(D8340=1,30,40)*0.18/(2*40),0),0)</f>
        <v/>
      </c>
      <c r="N8340" s="14" t="n">
        <v>0.09</v>
      </c>
      <c r="O8340" s="15">
        <f>K8340*N8340</f>
        <v/>
      </c>
      <c r="P8340">
        <f>IF(E8340=0,0.3,IF(D8340=1,IF(C8340&gt;=Params!$B$13-3,IF(C8340&lt;Params!$B$13,Params!$B$20,0.3),0.3),IF(C8340&gt;=Params!$B$15-3,IF(C8340&lt;Params!$B$15,Params!$B$21,0.3),0.3)))</f>
        <v/>
      </c>
    </row>
    <row r="8341" ht="15" customHeight="1" s="1">
      <c r="A8341" s="9" t="n">
        <v>8338</v>
      </c>
      <c r="B8341" s="6" t="inlineStr">
        <is>
          <t>14/12</t>
        </is>
      </c>
      <c r="C8341" s="6" t="n">
        <v>9</v>
      </c>
      <c r="D8341" s="6" t="n">
        <v>1</v>
      </c>
      <c r="E8341" s="10">
        <f>IF(D8341=1, IF(OR(C8341&lt;10, C8341&gt;=15),1,0), IF(OR(C8341&lt;7, C8341&gt;=18),1,0))</f>
        <v/>
      </c>
      <c r="F8341" s="11" t="n">
        <v>1.95</v>
      </c>
      <c r="G8341" s="12">
        <f>0.15*8</f>
        <v/>
      </c>
      <c r="H8341" s="12">
        <f>F8341-G8341</f>
        <v/>
      </c>
      <c r="I8341" s="10">
        <f>IF(E8341=0,"Fora",IF(E8340=0,"Carg xar",IF(H8341&lt;0,IF(M8341&lt;0.9,"Carg FV","Stby"),IF(M8341&gt;P8341,"V2H",IF(M8341&lt;0.9,"Carg xar","Stby")))))</f>
        <v/>
      </c>
      <c r="J8341" s="12">
        <f>IF(OR(I8341="Carg FV",I8341="Carg xar"),MIN(IF(I8341="Carg FV",ABS(H8341),7.4),7.4,MAX(0,(0.9-M8341)*40)*0.95),0)</f>
        <v/>
      </c>
      <c r="K8341" s="12">
        <f>IF(I8341="V2H",MIN(MAX(0,H8341),7.4,MAX(0,(M8341-P8341)*40)*0.95),0)</f>
        <v/>
      </c>
      <c r="L8341" s="12">
        <f>IF(E8341=0,0,MAX(0,H8341-K8341))</f>
        <v/>
      </c>
      <c r="M8341" s="13">
        <f>M8340+J8340/40-IF(I8340="V2H",K8340/(0.95*40),0)-IF(E8341=0,IF(E8340=1,IF(D8341=1,30,40)*0.18/(2*40),0),0)-IF(E8341=1,IF(E8340=0,IF(D8341=1,30,40)*0.18/(2*40),0),0)</f>
        <v/>
      </c>
      <c r="N8341" s="14" t="n">
        <v>0.09</v>
      </c>
      <c r="O8341" s="15">
        <f>K8341*N8341</f>
        <v/>
      </c>
      <c r="P8341">
        <f>IF(E8341=0,0.3,IF(D8341=1,IF(C8341&gt;=Params!$B$13-3,IF(C8341&lt;Params!$B$13,Params!$B$20,0.3),0.3),IF(C8341&gt;=Params!$B$15-3,IF(C8341&lt;Params!$B$15,Params!$B$21,0.3),0.3)))</f>
        <v/>
      </c>
    </row>
    <row r="8342" ht="15" customHeight="1" s="1">
      <c r="A8342" s="9" t="n">
        <v>8339</v>
      </c>
      <c r="B8342" s="6" t="inlineStr">
        <is>
          <t>14/12</t>
        </is>
      </c>
      <c r="C8342" s="6" t="n">
        <v>10</v>
      </c>
      <c r="D8342" s="6" t="n">
        <v>1</v>
      </c>
      <c r="E8342" s="10">
        <f>IF(D8342=1, IF(OR(C8342&lt;10, C8342&gt;=15),1,0), IF(OR(C8342&lt;7, C8342&gt;=18),1,0))</f>
        <v/>
      </c>
      <c r="F8342" s="11" t="n">
        <v>0</v>
      </c>
      <c r="G8342" s="12">
        <f>0.32*8</f>
        <v/>
      </c>
      <c r="H8342" s="12">
        <f>F8342-G8342</f>
        <v/>
      </c>
      <c r="I8342" s="10">
        <f>IF(E8342=0,"Fora",IF(E8341=0,"Carg xar",IF(H8342&lt;0,IF(M8342&lt;0.9,"Carg FV","Stby"),IF(M8342&gt;P8342,"V2H",IF(M8342&lt;0.9,"Carg xar","Stby")))))</f>
        <v/>
      </c>
      <c r="J8342" s="12">
        <f>IF(OR(I8342="Carg FV",I8342="Carg xar"),MIN(IF(I8342="Carg FV",ABS(H8342),7.4),7.4,MAX(0,(0.9-M8342)*40)*0.95),0)</f>
        <v/>
      </c>
      <c r="K8342" s="12">
        <f>IF(I8342="V2H",MIN(MAX(0,H8342),7.4,MAX(0,(M8342-P8342)*40)*0.95),0)</f>
        <v/>
      </c>
      <c r="L8342" s="12">
        <f>IF(E8342=0,0,MAX(0,H8342-K8342))</f>
        <v/>
      </c>
      <c r="M8342" s="13">
        <f>M8341+J8341/40-IF(I8341="V2H",K8341/(0.95*40),0)-IF(E8342=0,IF(E8341=1,IF(D8342=1,30,40)*0.18/(2*40),0),0)-IF(E8342=1,IF(E8341=0,IF(D8342=1,30,40)*0.18/(2*40),0),0)</f>
        <v/>
      </c>
      <c r="N8342" s="14" t="n">
        <v>0.09</v>
      </c>
      <c r="O8342" s="15">
        <f>K8342*N8342</f>
        <v/>
      </c>
      <c r="P8342">
        <f>IF(E8342=0,0.3,IF(D8342=1,IF(C8342&gt;=Params!$B$13-3,IF(C8342&lt;Params!$B$13,Params!$B$20,0.3),0.3),IF(C8342&gt;=Params!$B$15-3,IF(C8342&lt;Params!$B$15,Params!$B$21,0.3),0.3)))</f>
        <v/>
      </c>
    </row>
    <row r="8343" ht="15" customHeight="1" s="1">
      <c r="A8343" s="9" t="n">
        <v>8340</v>
      </c>
      <c r="B8343" s="6" t="inlineStr">
        <is>
          <t>14/12</t>
        </is>
      </c>
      <c r="C8343" s="6" t="n">
        <v>11</v>
      </c>
      <c r="D8343" s="6" t="n">
        <v>1</v>
      </c>
      <c r="E8343" s="10">
        <f>IF(D8343=1, IF(OR(C8343&lt;10, C8343&gt;=15),1,0), IF(OR(C8343&lt;7, C8343&gt;=18),1,0))</f>
        <v/>
      </c>
      <c r="F8343" s="11" t="n">
        <v>0</v>
      </c>
      <c r="G8343" s="12">
        <f>0.45*8</f>
        <v/>
      </c>
      <c r="H8343" s="12">
        <f>F8343-G8343</f>
        <v/>
      </c>
      <c r="I8343" s="10">
        <f>IF(E8343=0,"Fora",IF(E8342=0,"Carg xar",IF(H8343&lt;0,IF(M8343&lt;0.9,"Carg FV","Stby"),IF(M8343&gt;P8343,"V2H",IF(M8343&lt;0.9,"Carg xar","Stby")))))</f>
        <v/>
      </c>
      <c r="J8343" s="12">
        <f>IF(OR(I8343="Carg FV",I8343="Carg xar"),MIN(IF(I8343="Carg FV",ABS(H8343),7.4),7.4,MAX(0,(0.9-M8343)*40)*0.95),0)</f>
        <v/>
      </c>
      <c r="K8343" s="12">
        <f>IF(I8343="V2H",MIN(MAX(0,H8343),7.4,MAX(0,(M8343-P8343)*40)*0.95),0)</f>
        <v/>
      </c>
      <c r="L8343" s="12">
        <f>IF(E8343=0,0,MAX(0,H8343-K8343))</f>
        <v/>
      </c>
      <c r="M8343" s="13">
        <f>M8342+J8342/40-IF(I8342="V2H",K8342/(0.95*40),0)-IF(E8343=0,IF(E8342=1,IF(D8343=1,30,40)*0.18/(2*40),0),0)-IF(E8343=1,IF(E8342=0,IF(D8343=1,30,40)*0.18/(2*40),0),0)</f>
        <v/>
      </c>
      <c r="N8343" s="14" t="n">
        <v>0.09</v>
      </c>
      <c r="O8343" s="15">
        <f>K8343*N8343</f>
        <v/>
      </c>
      <c r="P8343">
        <f>IF(E8343=0,0.3,IF(D8343=1,IF(C8343&gt;=Params!$B$13-3,IF(C8343&lt;Params!$B$13,Params!$B$20,0.3),0.3),IF(C8343&gt;=Params!$B$15-3,IF(C8343&lt;Params!$B$15,Params!$B$21,0.3),0.3)))</f>
        <v/>
      </c>
    </row>
    <row r="8344" ht="15" customHeight="1" s="1">
      <c r="A8344" s="9" t="n">
        <v>8341</v>
      </c>
      <c r="B8344" s="6" t="inlineStr">
        <is>
          <t>14/12</t>
        </is>
      </c>
      <c r="C8344" s="6" t="n">
        <v>12</v>
      </c>
      <c r="D8344" s="6" t="n">
        <v>1</v>
      </c>
      <c r="E8344" s="10">
        <f>IF(D8344=1, IF(OR(C8344&lt;10, C8344&gt;=15),1,0), IF(OR(C8344&lt;7, C8344&gt;=18),1,0))</f>
        <v/>
      </c>
      <c r="F8344" s="11" t="n">
        <v>0</v>
      </c>
      <c r="G8344" s="12">
        <f>0.52*8</f>
        <v/>
      </c>
      <c r="H8344" s="12">
        <f>F8344-G8344</f>
        <v/>
      </c>
      <c r="I8344" s="10">
        <f>IF(E8344=0,"Fora",IF(E8343=0,"Carg xar",IF(H8344&lt;0,IF(M8344&lt;0.9,"Carg FV","Stby"),IF(M8344&gt;P8344,"V2H",IF(M8344&lt;0.9,"Carg xar","Stby")))))</f>
        <v/>
      </c>
      <c r="J8344" s="12">
        <f>IF(OR(I8344="Carg FV",I8344="Carg xar"),MIN(IF(I8344="Carg FV",ABS(H8344),7.4),7.4,MAX(0,(0.9-M8344)*40)*0.95),0)</f>
        <v/>
      </c>
      <c r="K8344" s="12">
        <f>IF(I8344="V2H",MIN(MAX(0,H8344),7.4,MAX(0,(M8344-P8344)*40)*0.95),0)</f>
        <v/>
      </c>
      <c r="L8344" s="12">
        <f>IF(E8344=0,0,MAX(0,H8344-K8344))</f>
        <v/>
      </c>
      <c r="M8344" s="13">
        <f>M8343+J8343/40-IF(I8343="V2H",K8343/(0.95*40),0)-IF(E8344=0,IF(E8343=1,IF(D8344=1,30,40)*0.18/(2*40),0),0)-IF(E8344=1,IF(E8343=0,IF(D8344=1,30,40)*0.18/(2*40),0),0)</f>
        <v/>
      </c>
      <c r="N8344" s="14" t="n">
        <v>0.09</v>
      </c>
      <c r="O8344" s="15">
        <f>K8344*N8344</f>
        <v/>
      </c>
      <c r="P8344">
        <f>IF(E8344=0,0.3,IF(D8344=1,IF(C8344&gt;=Params!$B$13-3,IF(C8344&lt;Params!$B$13,Params!$B$20,0.3),0.3),IF(C8344&gt;=Params!$B$15-3,IF(C8344&lt;Params!$B$15,Params!$B$21,0.3),0.3)))</f>
        <v/>
      </c>
    </row>
    <row r="8345" ht="15" customHeight="1" s="1">
      <c r="A8345" s="9" t="n">
        <v>8342</v>
      </c>
      <c r="B8345" s="6" t="inlineStr">
        <is>
          <t>14/12</t>
        </is>
      </c>
      <c r="C8345" s="6" t="n">
        <v>13</v>
      </c>
      <c r="D8345" s="6" t="n">
        <v>1</v>
      </c>
      <c r="E8345" s="10">
        <f>IF(D8345=1, IF(OR(C8345&lt;10, C8345&gt;=15),1,0), IF(OR(C8345&lt;7, C8345&gt;=18),1,0))</f>
        <v/>
      </c>
      <c r="F8345" s="11" t="n">
        <v>0</v>
      </c>
      <c r="G8345" s="12">
        <f>0.48*8</f>
        <v/>
      </c>
      <c r="H8345" s="12">
        <f>F8345-G8345</f>
        <v/>
      </c>
      <c r="I8345" s="10">
        <f>IF(E8345=0,"Fora",IF(E8344=0,"Carg xar",IF(H8345&lt;0,IF(M8345&lt;0.9,"Carg FV","Stby"),IF(M8345&gt;P8345,"V2H",IF(M8345&lt;0.9,"Carg xar","Stby")))))</f>
        <v/>
      </c>
      <c r="J8345" s="12">
        <f>IF(OR(I8345="Carg FV",I8345="Carg xar"),MIN(IF(I8345="Carg FV",ABS(H8345),7.4),7.4,MAX(0,(0.9-M8345)*40)*0.95),0)</f>
        <v/>
      </c>
      <c r="K8345" s="12">
        <f>IF(I8345="V2H",MIN(MAX(0,H8345),7.4,MAX(0,(M8345-P8345)*40)*0.95),0)</f>
        <v/>
      </c>
      <c r="L8345" s="12">
        <f>IF(E8345=0,0,MAX(0,H8345-K8345))</f>
        <v/>
      </c>
      <c r="M8345" s="13">
        <f>M8344+J8344/40-IF(I8344="V2H",K8344/(0.95*40),0)-IF(E8345=0,IF(E8344=1,IF(D8345=1,30,40)*0.18/(2*40),0),0)-IF(E8345=1,IF(E8344=0,IF(D8345=1,30,40)*0.18/(2*40),0),0)</f>
        <v/>
      </c>
      <c r="N8345" s="14" t="n">
        <v>0.09</v>
      </c>
      <c r="O8345" s="15">
        <f>K8345*N8345</f>
        <v/>
      </c>
      <c r="P8345">
        <f>IF(E8345=0,0.3,IF(D8345=1,IF(C8345&gt;=Params!$B$13-3,IF(C8345&lt;Params!$B$13,Params!$B$20,0.3),0.3),IF(C8345&gt;=Params!$B$15-3,IF(C8345&lt;Params!$B$15,Params!$B$21,0.3),0.3)))</f>
        <v/>
      </c>
    </row>
    <row r="8346" ht="15" customHeight="1" s="1">
      <c r="A8346" s="9" t="n">
        <v>8343</v>
      </c>
      <c r="B8346" s="6" t="inlineStr">
        <is>
          <t>14/12</t>
        </is>
      </c>
      <c r="C8346" s="6" t="n">
        <v>14</v>
      </c>
      <c r="D8346" s="6" t="n">
        <v>1</v>
      </c>
      <c r="E8346" s="10">
        <f>IF(D8346=1, IF(OR(C8346&lt;10, C8346&gt;=15),1,0), IF(OR(C8346&lt;7, C8346&gt;=18),1,0))</f>
        <v/>
      </c>
      <c r="F8346" s="11" t="n">
        <v>0</v>
      </c>
      <c r="G8346" s="12">
        <f>0.35*8</f>
        <v/>
      </c>
      <c r="H8346" s="12">
        <f>F8346-G8346</f>
        <v/>
      </c>
      <c r="I8346" s="10">
        <f>IF(E8346=0,"Fora",IF(E8345=0,"Carg xar",IF(H8346&lt;0,IF(M8346&lt;0.9,"Carg FV","Stby"),IF(M8346&gt;P8346,"V2H",IF(M8346&lt;0.9,"Carg xar","Stby")))))</f>
        <v/>
      </c>
      <c r="J8346" s="12">
        <f>IF(OR(I8346="Carg FV",I8346="Carg xar"),MIN(IF(I8346="Carg FV",ABS(H8346),7.4),7.4,MAX(0,(0.9-M8346)*40)*0.95),0)</f>
        <v/>
      </c>
      <c r="K8346" s="12">
        <f>IF(I8346="V2H",MIN(MAX(0,H8346),7.4,MAX(0,(M8346-P8346)*40)*0.95),0)</f>
        <v/>
      </c>
      <c r="L8346" s="12">
        <f>IF(E8346=0,0,MAX(0,H8346-K8346))</f>
        <v/>
      </c>
      <c r="M8346" s="13">
        <f>M8345+J8345/40-IF(I8345="V2H",K8345/(0.95*40),0)-IF(E8346=0,IF(E8345=1,IF(D8346=1,30,40)*0.18/(2*40),0),0)-IF(E8346=1,IF(E8345=0,IF(D8346=1,30,40)*0.18/(2*40),0),0)</f>
        <v/>
      </c>
      <c r="N8346" s="14" t="n">
        <v>0.09</v>
      </c>
      <c r="O8346" s="15">
        <f>K8346*N8346</f>
        <v/>
      </c>
      <c r="P8346">
        <f>IF(E8346=0,0.3,IF(D8346=1,IF(C8346&gt;=Params!$B$13-3,IF(C8346&lt;Params!$B$13,Params!$B$20,0.3),0.3),IF(C8346&gt;=Params!$B$15-3,IF(C8346&lt;Params!$B$15,Params!$B$21,0.3),0.3)))</f>
        <v/>
      </c>
    </row>
    <row r="8347" ht="15" customHeight="1" s="1">
      <c r="A8347" s="9" t="n">
        <v>8344</v>
      </c>
      <c r="B8347" s="6" t="inlineStr">
        <is>
          <t>14/12</t>
        </is>
      </c>
      <c r="C8347" s="6" t="n">
        <v>15</v>
      </c>
      <c r="D8347" s="6" t="n">
        <v>1</v>
      </c>
      <c r="E8347" s="10">
        <f>IF(D8347=1, IF(OR(C8347&lt;10, C8347&gt;=15),1,0), IF(OR(C8347&lt;7, C8347&gt;=18),1,0))</f>
        <v/>
      </c>
      <c r="F8347" s="11" t="n">
        <v>2.175</v>
      </c>
      <c r="G8347" s="12">
        <f>0.18*8</f>
        <v/>
      </c>
      <c r="H8347" s="12">
        <f>F8347-G8347</f>
        <v/>
      </c>
      <c r="I8347" s="10">
        <f>IF(E8347=0,"Fora",IF(E8346=0,"Carg xar",IF(H8347&lt;0,IF(M8347&lt;0.9,"Carg FV","Stby"),IF(M8347&gt;P8347,"V2H",IF(M8347&lt;0.9,"Carg xar","Stby")))))</f>
        <v/>
      </c>
      <c r="J8347" s="12">
        <f>IF(OR(I8347="Carg FV",I8347="Carg xar"),MIN(IF(I8347="Carg FV",ABS(H8347),7.4),7.4,MAX(0,(0.9-M8347)*40)*0.95),0)</f>
        <v/>
      </c>
      <c r="K8347" s="12">
        <f>IF(I8347="V2H",MIN(MAX(0,H8347),7.4,MAX(0,(M8347-P8347)*40)*0.95),0)</f>
        <v/>
      </c>
      <c r="L8347" s="12">
        <f>IF(E8347=0,0,MAX(0,H8347-K8347))</f>
        <v/>
      </c>
      <c r="M8347" s="13">
        <f>M8346+J8346/40-IF(I8346="V2H",K8346/(0.95*40),0)-IF(E8347=0,IF(E8346=1,IF(D8347=1,30,40)*0.18/(2*40),0),0)-IF(E8347=1,IF(E8346=0,IF(D8347=1,30,40)*0.18/(2*40),0),0)</f>
        <v/>
      </c>
      <c r="N8347" s="14" t="n">
        <v>0.09</v>
      </c>
      <c r="O8347" s="15">
        <f>K8347*N8347</f>
        <v/>
      </c>
      <c r="P8347">
        <f>IF(E8347=0,0.3,IF(D8347=1,IF(C8347&gt;=Params!$B$13-3,IF(C8347&lt;Params!$B$13,Params!$B$20,0.3),0.3),IF(C8347&gt;=Params!$B$15-3,IF(C8347&lt;Params!$B$15,Params!$B$21,0.3),0.3)))</f>
        <v/>
      </c>
    </row>
    <row r="8348" ht="15" customHeight="1" s="1">
      <c r="A8348" s="9" t="n">
        <v>8345</v>
      </c>
      <c r="B8348" s="6" t="inlineStr">
        <is>
          <t>14/12</t>
        </is>
      </c>
      <c r="C8348" s="6" t="n">
        <v>16</v>
      </c>
      <c r="D8348" s="6" t="n">
        <v>1</v>
      </c>
      <c r="E8348" s="10">
        <f>IF(D8348=1, IF(OR(C8348&lt;10, C8348&gt;=15),1,0), IF(OR(C8348&lt;7, C8348&gt;=18),1,0))</f>
        <v/>
      </c>
      <c r="F8348" s="11" t="n">
        <v>1.632</v>
      </c>
      <c r="G8348" s="12">
        <f>0.04*8</f>
        <v/>
      </c>
      <c r="H8348" s="12">
        <f>F8348-G8348</f>
        <v/>
      </c>
      <c r="I8348" s="10">
        <f>IF(E8348=0,"Fora",IF(E8347=0,"Carg xar",IF(H8348&lt;0,IF(M8348&lt;0.9,"Carg FV","Stby"),IF(M8348&gt;P8348,"V2H",IF(M8348&lt;0.9,"Carg xar","Stby")))))</f>
        <v/>
      </c>
      <c r="J8348" s="12">
        <f>IF(OR(I8348="Carg FV",I8348="Carg xar"),MIN(IF(I8348="Carg FV",ABS(H8348),7.4),7.4,MAX(0,(0.9-M8348)*40)*0.95),0)</f>
        <v/>
      </c>
      <c r="K8348" s="12">
        <f>IF(I8348="V2H",MIN(MAX(0,H8348),7.4,MAX(0,(M8348-P8348)*40)*0.95),0)</f>
        <v/>
      </c>
      <c r="L8348" s="12">
        <f>IF(E8348=0,0,MAX(0,H8348-K8348))</f>
        <v/>
      </c>
      <c r="M8348" s="13">
        <f>M8347+J8347/40-IF(I8347="V2H",K8347/(0.95*40),0)-IF(E8348=0,IF(E8347=1,IF(D8348=1,30,40)*0.18/(2*40),0),0)-IF(E8348=1,IF(E8347=0,IF(D8348=1,30,40)*0.18/(2*40),0),0)</f>
        <v/>
      </c>
      <c r="N8348" s="14" t="n">
        <v>0.09</v>
      </c>
      <c r="O8348" s="15">
        <f>K8348*N8348</f>
        <v/>
      </c>
      <c r="P8348">
        <f>IF(E8348=0,0.3,IF(D8348=1,IF(C8348&gt;=Params!$B$13-3,IF(C8348&lt;Params!$B$13,Params!$B$20,0.3),0.3),IF(C8348&gt;=Params!$B$15-3,IF(C8348&lt;Params!$B$15,Params!$B$21,0.3),0.3)))</f>
        <v/>
      </c>
    </row>
    <row r="8349" ht="15" customHeight="1" s="1">
      <c r="A8349" s="9" t="n">
        <v>8346</v>
      </c>
      <c r="B8349" s="6" t="inlineStr">
        <is>
          <t>14/12</t>
        </is>
      </c>
      <c r="C8349" s="6" t="n">
        <v>17</v>
      </c>
      <c r="D8349" s="6" t="n">
        <v>1</v>
      </c>
      <c r="E8349" s="10">
        <f>IF(D8349=1, IF(OR(C8349&lt;10, C8349&gt;=15),1,0), IF(OR(C8349&lt;7, C8349&gt;=18),1,0))</f>
        <v/>
      </c>
      <c r="F8349" s="11" t="n">
        <v>1.585</v>
      </c>
      <c r="G8349" s="12">
        <f>0*8</f>
        <v/>
      </c>
      <c r="H8349" s="12">
        <f>F8349-G8349</f>
        <v/>
      </c>
      <c r="I8349" s="10">
        <f>IF(E8349=0,"Fora",IF(E8348=0,"Carg xar",IF(H8349&lt;0,IF(M8349&lt;0.9,"Carg FV","Stby"),IF(M8349&gt;P8349,"V2H",IF(M8349&lt;0.9,"Carg xar","Stby")))))</f>
        <v/>
      </c>
      <c r="J8349" s="12">
        <f>IF(OR(I8349="Carg FV",I8349="Carg xar"),MIN(IF(I8349="Carg FV",ABS(H8349),7.4),7.4,MAX(0,(0.9-M8349)*40)*0.95),0)</f>
        <v/>
      </c>
      <c r="K8349" s="12">
        <f>IF(I8349="V2H",MIN(MAX(0,H8349),7.4,MAX(0,(M8349-P8349)*40)*0.95),0)</f>
        <v/>
      </c>
      <c r="L8349" s="12">
        <f>IF(E8349=0,0,MAX(0,H8349-K8349))</f>
        <v/>
      </c>
      <c r="M8349" s="13">
        <f>M8348+J8348/40-IF(I8348="V2H",K8348/(0.95*40),0)-IF(E8349=0,IF(E8348=1,IF(D8349=1,30,40)*0.18/(2*40),0),0)-IF(E8349=1,IF(E8348=0,IF(D8349=1,30,40)*0.18/(2*40),0),0)</f>
        <v/>
      </c>
      <c r="N8349" s="14" t="n">
        <v>0.09</v>
      </c>
      <c r="O8349" s="15">
        <f>K8349*N8349</f>
        <v/>
      </c>
      <c r="P8349">
        <f>IF(E8349=0,0.3,IF(D8349=1,IF(C8349&gt;=Params!$B$13-3,IF(C8349&lt;Params!$B$13,Params!$B$20,0.3),0.3),IF(C8349&gt;=Params!$B$15-3,IF(C8349&lt;Params!$B$15,Params!$B$21,0.3),0.3)))</f>
        <v/>
      </c>
    </row>
    <row r="8350" ht="15" customHeight="1" s="1">
      <c r="A8350" s="9" t="n">
        <v>8347</v>
      </c>
      <c r="B8350" s="6" t="inlineStr">
        <is>
          <t>14/12</t>
        </is>
      </c>
      <c r="C8350" s="6" t="n">
        <v>18</v>
      </c>
      <c r="D8350" s="6" t="n">
        <v>1</v>
      </c>
      <c r="E8350" s="10">
        <f>IF(D8350=1, IF(OR(C8350&lt;10, C8350&gt;=15),1,0), IF(OR(C8350&lt;7, C8350&gt;=18),1,0))</f>
        <v/>
      </c>
      <c r="F8350" s="11" t="n">
        <v>1.42</v>
      </c>
      <c r="G8350" s="12">
        <f>0*8</f>
        <v/>
      </c>
      <c r="H8350" s="12">
        <f>F8350-G8350</f>
        <v/>
      </c>
      <c r="I8350" s="10">
        <f>IF(E8350=0,"Fora",IF(E8349=0,"Carg xar",IF(H8350&lt;0,IF(M8350&lt;0.9,"Carg FV","Stby"),IF(M8350&gt;P8350,"V2H",IF(M8350&lt;0.9,"Carg xar","Stby")))))</f>
        <v/>
      </c>
      <c r="J8350" s="12">
        <f>IF(OR(I8350="Carg FV",I8350="Carg xar"),MIN(IF(I8350="Carg FV",ABS(H8350),7.4),7.4,MAX(0,(0.9-M8350)*40)*0.95),0)</f>
        <v/>
      </c>
      <c r="K8350" s="12">
        <f>IF(I8350="V2H",MIN(MAX(0,H8350),7.4,MAX(0,(M8350-P8350)*40)*0.95),0)</f>
        <v/>
      </c>
      <c r="L8350" s="12">
        <f>IF(E8350=0,0,MAX(0,H8350-K8350))</f>
        <v/>
      </c>
      <c r="M8350" s="13">
        <f>M8349+J8349/40-IF(I8349="V2H",K8349/(0.95*40),0)-IF(E8350=0,IF(E8349=1,IF(D8350=1,30,40)*0.18/(2*40),0),0)-IF(E8350=1,IF(E8349=0,IF(D8350=1,30,40)*0.18/(2*40),0),0)</f>
        <v/>
      </c>
      <c r="N8350" s="14" t="n">
        <v>0.09</v>
      </c>
      <c r="O8350" s="15">
        <f>K8350*N8350</f>
        <v/>
      </c>
      <c r="P8350">
        <f>IF(E8350=0,0.3,IF(D8350=1,IF(C8350&gt;=Params!$B$13-3,IF(C8350&lt;Params!$B$13,Params!$B$20,0.3),0.3),IF(C8350&gt;=Params!$B$15-3,IF(C8350&lt;Params!$B$15,Params!$B$21,0.3),0.3)))</f>
        <v/>
      </c>
    </row>
    <row r="8351" ht="15" customHeight="1" s="1">
      <c r="A8351" s="9" t="n">
        <v>8348</v>
      </c>
      <c r="B8351" s="6" t="inlineStr">
        <is>
          <t>14/12</t>
        </is>
      </c>
      <c r="C8351" s="6" t="n">
        <v>19</v>
      </c>
      <c r="D8351" s="6" t="n">
        <v>1</v>
      </c>
      <c r="E8351" s="10">
        <f>IF(D8351=1, IF(OR(C8351&lt;10, C8351&gt;=15),1,0), IF(OR(C8351&lt;7, C8351&gt;=18),1,0))</f>
        <v/>
      </c>
      <c r="F8351" s="11" t="n">
        <v>1.719</v>
      </c>
      <c r="G8351" s="12">
        <f>0*8</f>
        <v/>
      </c>
      <c r="H8351" s="12">
        <f>F8351-G8351</f>
        <v/>
      </c>
      <c r="I8351" s="10">
        <f>IF(E8351=0,"Fora",IF(E8350=0,"Carg xar",IF(H8351&lt;0,IF(M8351&lt;0.9,"Carg FV","Stby"),IF(M8351&gt;P8351,"V2H",IF(M8351&lt;0.9,"Carg xar","Stby")))))</f>
        <v/>
      </c>
      <c r="J8351" s="12">
        <f>IF(OR(I8351="Carg FV",I8351="Carg xar"),MIN(IF(I8351="Carg FV",ABS(H8351),7.4),7.4,MAX(0,(0.9-M8351)*40)*0.95),0)</f>
        <v/>
      </c>
      <c r="K8351" s="12">
        <f>IF(I8351="V2H",MIN(MAX(0,H8351),7.4,MAX(0,(M8351-P8351)*40)*0.95),0)</f>
        <v/>
      </c>
      <c r="L8351" s="12">
        <f>IF(E8351=0,0,MAX(0,H8351-K8351))</f>
        <v/>
      </c>
      <c r="M8351" s="13">
        <f>M8350+J8350/40-IF(I8350="V2H",K8350/(0.95*40),0)-IF(E8351=0,IF(E8350=1,IF(D8351=1,30,40)*0.18/(2*40),0),0)-IF(E8351=1,IF(E8350=0,IF(D8351=1,30,40)*0.18/(2*40),0),0)</f>
        <v/>
      </c>
      <c r="N8351" s="14" t="n">
        <v>0.09</v>
      </c>
      <c r="O8351" s="15">
        <f>K8351*N8351</f>
        <v/>
      </c>
      <c r="P8351">
        <f>IF(E8351=0,0.3,IF(D8351=1,IF(C8351&gt;=Params!$B$13-3,IF(C8351&lt;Params!$B$13,Params!$B$20,0.3),0.3),IF(C8351&gt;=Params!$B$15-3,IF(C8351&lt;Params!$B$15,Params!$B$21,0.3),0.3)))</f>
        <v/>
      </c>
    </row>
    <row r="8352" ht="15" customHeight="1" s="1">
      <c r="A8352" s="9" t="n">
        <v>8349</v>
      </c>
      <c r="B8352" s="6" t="inlineStr">
        <is>
          <t>14/12</t>
        </is>
      </c>
      <c r="C8352" s="6" t="n">
        <v>20</v>
      </c>
      <c r="D8352" s="6" t="n">
        <v>1</v>
      </c>
      <c r="E8352" s="10">
        <f>IF(D8352=1, IF(OR(C8352&lt;10, C8352&gt;=15),1,0), IF(OR(C8352&lt;7, C8352&gt;=18),1,0))</f>
        <v/>
      </c>
      <c r="F8352" s="11" t="n">
        <v>2.021</v>
      </c>
      <c r="G8352" s="12">
        <f>0*8</f>
        <v/>
      </c>
      <c r="H8352" s="12">
        <f>F8352-G8352</f>
        <v/>
      </c>
      <c r="I8352" s="10">
        <f>IF(E8352=0,"Fora",IF(E8351=0,"Carg xar",IF(H8352&lt;0,IF(M8352&lt;0.9,"Carg FV","Stby"),IF(M8352&gt;P8352,"V2H",IF(M8352&lt;0.9,"Carg xar","Stby")))))</f>
        <v/>
      </c>
      <c r="J8352" s="12">
        <f>IF(OR(I8352="Carg FV",I8352="Carg xar"),MIN(IF(I8352="Carg FV",ABS(H8352),7.4),7.4,MAX(0,(0.9-M8352)*40)*0.95),0)</f>
        <v/>
      </c>
      <c r="K8352" s="12">
        <f>IF(I8352="V2H",MIN(MAX(0,H8352),7.4,MAX(0,(M8352-P8352)*40)*0.95),0)</f>
        <v/>
      </c>
      <c r="L8352" s="12">
        <f>IF(E8352=0,0,MAX(0,H8352-K8352))</f>
        <v/>
      </c>
      <c r="M8352" s="13">
        <f>M8351+J8351/40-IF(I8351="V2H",K8351/(0.95*40),0)-IF(E8352=0,IF(E8351=1,IF(D8352=1,30,40)*0.18/(2*40),0),0)-IF(E8352=1,IF(E8351=0,IF(D8352=1,30,40)*0.18/(2*40),0),0)</f>
        <v/>
      </c>
      <c r="N8352" s="14" t="n">
        <v>0.09</v>
      </c>
      <c r="O8352" s="15">
        <f>K8352*N8352</f>
        <v/>
      </c>
      <c r="P8352">
        <f>IF(E8352=0,0.3,IF(D8352=1,IF(C8352&gt;=Params!$B$13-3,IF(C8352&lt;Params!$B$13,Params!$B$20,0.3),0.3),IF(C8352&gt;=Params!$B$15-3,IF(C8352&lt;Params!$B$15,Params!$B$21,0.3),0.3)))</f>
        <v/>
      </c>
    </row>
    <row r="8353" ht="15" customHeight="1" s="1">
      <c r="A8353" s="9" t="n">
        <v>8350</v>
      </c>
      <c r="B8353" s="6" t="inlineStr">
        <is>
          <t>14/12</t>
        </is>
      </c>
      <c r="C8353" s="6" t="n">
        <v>21</v>
      </c>
      <c r="D8353" s="6" t="n">
        <v>1</v>
      </c>
      <c r="E8353" s="10">
        <f>IF(D8353=1, IF(OR(C8353&lt;10, C8353&gt;=15),1,0), IF(OR(C8353&lt;7, C8353&gt;=18),1,0))</f>
        <v/>
      </c>
      <c r="F8353" s="11" t="n">
        <v>1.899</v>
      </c>
      <c r="G8353" s="12">
        <f>0*8</f>
        <v/>
      </c>
      <c r="H8353" s="12">
        <f>F8353-G8353</f>
        <v/>
      </c>
      <c r="I8353" s="10">
        <f>IF(E8353=0,"Fora",IF(E8352=0,"Carg xar",IF(H8353&lt;0,IF(M8353&lt;0.9,"Carg FV","Stby"),IF(M8353&gt;P8353,"V2H",IF(M8353&lt;0.9,"Carg xar","Stby")))))</f>
        <v/>
      </c>
      <c r="J8353" s="12">
        <f>IF(OR(I8353="Carg FV",I8353="Carg xar"),MIN(IF(I8353="Carg FV",ABS(H8353),7.4),7.4,MAX(0,(0.9-M8353)*40)*0.95),0)</f>
        <v/>
      </c>
      <c r="K8353" s="12">
        <f>IF(I8353="V2H",MIN(MAX(0,H8353),7.4,MAX(0,(M8353-P8353)*40)*0.95),0)</f>
        <v/>
      </c>
      <c r="L8353" s="12">
        <f>IF(E8353=0,0,MAX(0,H8353-K8353))</f>
        <v/>
      </c>
      <c r="M8353" s="13">
        <f>M8352+J8352/40-IF(I8352="V2H",K8352/(0.95*40),0)-IF(E8353=0,IF(E8352=1,IF(D8353=1,30,40)*0.18/(2*40),0),0)-IF(E8353=1,IF(E8352=0,IF(D8353=1,30,40)*0.18/(2*40),0),0)</f>
        <v/>
      </c>
      <c r="N8353" s="14" t="n">
        <v>0.09</v>
      </c>
      <c r="O8353" s="15">
        <f>K8353*N8353</f>
        <v/>
      </c>
      <c r="P8353">
        <f>IF(E8353=0,0.3,IF(D8353=1,IF(C8353&gt;=Params!$B$13-3,IF(C8353&lt;Params!$B$13,Params!$B$20,0.3),0.3),IF(C8353&gt;=Params!$B$15-3,IF(C8353&lt;Params!$B$15,Params!$B$21,0.3),0.3)))</f>
        <v/>
      </c>
    </row>
    <row r="8354" ht="15" customHeight="1" s="1">
      <c r="A8354" s="9" t="n">
        <v>8351</v>
      </c>
      <c r="B8354" s="6" t="inlineStr">
        <is>
          <t>14/12</t>
        </is>
      </c>
      <c r="C8354" s="6" t="n">
        <v>22</v>
      </c>
      <c r="D8354" s="6" t="n">
        <v>1</v>
      </c>
      <c r="E8354" s="10">
        <f>IF(D8354=1, IF(OR(C8354&lt;10, C8354&gt;=15),1,0), IF(OR(C8354&lt;7, C8354&gt;=18),1,0))</f>
        <v/>
      </c>
      <c r="F8354" s="11" t="n">
        <v>1.332</v>
      </c>
      <c r="G8354" s="12">
        <f>0*8</f>
        <v/>
      </c>
      <c r="H8354" s="12">
        <f>F8354-G8354</f>
        <v/>
      </c>
      <c r="I8354" s="10">
        <f>IF(E8354=0,"Fora",IF(E8353=0,"Carg xar",IF(H8354&lt;0,IF(M8354&lt;0.9,"Carg FV","Stby"),IF(M8354&gt;P8354,"V2H",IF(M8354&lt;0.9,"Carg xar","Stby")))))</f>
        <v/>
      </c>
      <c r="J8354" s="12">
        <f>IF(OR(I8354="Carg FV",I8354="Carg xar"),MIN(IF(I8354="Carg FV",ABS(H8354),7.4),7.4,MAX(0,(0.9-M8354)*40)*0.95),0)</f>
        <v/>
      </c>
      <c r="K8354" s="12">
        <f>IF(I8354="V2H",MIN(MAX(0,H8354),7.4,MAX(0,(M8354-P8354)*40)*0.95),0)</f>
        <v/>
      </c>
      <c r="L8354" s="12">
        <f>IF(E8354=0,0,MAX(0,H8354-K8354))</f>
        <v/>
      </c>
      <c r="M8354" s="13">
        <f>M8353+J8353/40-IF(I8353="V2H",K8353/(0.95*40),0)-IF(E8354=0,IF(E8353=1,IF(D8354=1,30,40)*0.18/(2*40),0),0)-IF(E8354=1,IF(E8353=0,IF(D8354=1,30,40)*0.18/(2*40),0),0)</f>
        <v/>
      </c>
      <c r="N8354" s="14" t="n">
        <v>0.09</v>
      </c>
      <c r="O8354" s="15">
        <f>K8354*N8354</f>
        <v/>
      </c>
      <c r="P8354">
        <f>IF(E8354=0,0.3,IF(D8354=1,IF(C8354&gt;=Params!$B$13-3,IF(C8354&lt;Params!$B$13,Params!$B$20,0.3),0.3),IF(C8354&gt;=Params!$B$15-3,IF(C8354&lt;Params!$B$15,Params!$B$21,0.3),0.3)))</f>
        <v/>
      </c>
    </row>
    <row r="8355" ht="15" customHeight="1" s="1">
      <c r="A8355" s="9" t="n">
        <v>8352</v>
      </c>
      <c r="B8355" s="6" t="inlineStr">
        <is>
          <t>14/12</t>
        </is>
      </c>
      <c r="C8355" s="6" t="n">
        <v>23</v>
      </c>
      <c r="D8355" s="6" t="n">
        <v>1</v>
      </c>
      <c r="E8355" s="10">
        <f>IF(D8355=1, IF(OR(C8355&lt;10, C8355&gt;=15),1,0), IF(OR(C8355&lt;7, C8355&gt;=18),1,0))</f>
        <v/>
      </c>
      <c r="F8355" s="11" t="n">
        <v>1.661</v>
      </c>
      <c r="G8355" s="12">
        <f>0*8</f>
        <v/>
      </c>
      <c r="H8355" s="12">
        <f>F8355-G8355</f>
        <v/>
      </c>
      <c r="I8355" s="10">
        <f>IF(E8355=0,"Fora",IF(E8354=0,"Carg xar",IF(H8355&lt;0,IF(M8355&lt;0.9,"Carg FV","Stby"),IF(M8355&gt;P8355,"V2H",IF(M8355&lt;0.9,"Carg xar","Stby")))))</f>
        <v/>
      </c>
      <c r="J8355" s="12">
        <f>IF(OR(I8355="Carg FV",I8355="Carg xar"),MIN(IF(I8355="Carg FV",ABS(H8355),7.4),7.4,MAX(0,(0.9-M8355)*40)*0.95),0)</f>
        <v/>
      </c>
      <c r="K8355" s="12">
        <f>IF(I8355="V2H",MIN(MAX(0,H8355),7.4,MAX(0,(M8355-P8355)*40)*0.95),0)</f>
        <v/>
      </c>
      <c r="L8355" s="12">
        <f>IF(E8355=0,0,MAX(0,H8355-K8355))</f>
        <v/>
      </c>
      <c r="M8355" s="13">
        <f>M8354+J8354/40-IF(I8354="V2H",K8354/(0.95*40),0)-IF(E8355=0,IF(E8354=1,IF(D8355=1,30,40)*0.18/(2*40),0),0)-IF(E8355=1,IF(E8354=0,IF(D8355=1,30,40)*0.18/(2*40),0),0)</f>
        <v/>
      </c>
      <c r="N8355" s="14" t="n">
        <v>0.09</v>
      </c>
      <c r="O8355" s="15">
        <f>K8355*N8355</f>
        <v/>
      </c>
      <c r="P8355">
        <f>IF(E8355=0,0.3,IF(D8355=1,IF(C8355&gt;=Params!$B$13-3,IF(C8355&lt;Params!$B$13,Params!$B$20,0.3),0.3),IF(C8355&gt;=Params!$B$15-3,IF(C8355&lt;Params!$B$15,Params!$B$21,0.3),0.3)))</f>
        <v/>
      </c>
    </row>
    <row r="8356" ht="15" customHeight="1" s="1">
      <c r="A8356" s="9" t="n">
        <v>8353</v>
      </c>
      <c r="B8356" s="6" t="inlineStr">
        <is>
          <t>15/12</t>
        </is>
      </c>
      <c r="C8356" s="6" t="n">
        <v>0</v>
      </c>
      <c r="D8356" s="6" t="n">
        <v>0</v>
      </c>
      <c r="E8356" s="10">
        <f>IF(D8356=1, IF(OR(C8356&lt;10, C8356&gt;=15),1,0), IF(OR(C8356&lt;7, C8356&gt;=18),1,0))</f>
        <v/>
      </c>
      <c r="F8356" s="11" t="n">
        <v>1.538</v>
      </c>
      <c r="G8356" s="12">
        <f>0*8</f>
        <v/>
      </c>
      <c r="H8356" s="12">
        <f>F8356-G8356</f>
        <v/>
      </c>
      <c r="I8356" s="10">
        <f>IF(E8356=0,"Fora",IF(E8355=0,"Carg xar",IF(H8356&lt;0,IF(M8356&lt;0.9,"Carg FV","Stby"),IF(M8356&gt;P8356,"V2H",IF(M8356&lt;0.9,"Carg xar","Stby")))))</f>
        <v/>
      </c>
      <c r="J8356" s="12">
        <f>IF(OR(I8356="Carg FV",I8356="Carg xar"),MIN(IF(I8356="Carg FV",ABS(H8356),7.4),7.4,MAX(0,(0.9-M8356)*40)*0.95),0)</f>
        <v/>
      </c>
      <c r="K8356" s="12">
        <f>IF(I8356="V2H",MIN(MAX(0,H8356),7.4,MAX(0,(M8356-P8356)*40)*0.95),0)</f>
        <v/>
      </c>
      <c r="L8356" s="12">
        <f>IF(E8356=0,0,MAX(0,H8356-K8356))</f>
        <v/>
      </c>
      <c r="M8356" s="13">
        <f>M8355+J8355/40-IF(I8355="V2H",K8355/(0.95*40),0)-IF(E8356=0,IF(E8355=1,IF(D8356=1,30,40)*0.18/(2*40),0),0)-IF(E8356=1,IF(E8355=0,IF(D8356=1,30,40)*0.18/(2*40),0),0)</f>
        <v/>
      </c>
      <c r="N8356" s="14" t="n">
        <v>0.09</v>
      </c>
      <c r="O8356" s="15">
        <f>K8356*N8356</f>
        <v/>
      </c>
      <c r="P8356">
        <f>IF(E8356=0,0.3,IF(D8356=1,IF(C8356&gt;=Params!$B$13-3,IF(C8356&lt;Params!$B$13,Params!$B$20,0.3),0.3),IF(C8356&gt;=Params!$B$15-3,IF(C8356&lt;Params!$B$15,Params!$B$21,0.3),0.3)))</f>
        <v/>
      </c>
    </row>
    <row r="8357" ht="15" customHeight="1" s="1">
      <c r="A8357" s="9" t="n">
        <v>8354</v>
      </c>
      <c r="B8357" s="6" t="inlineStr">
        <is>
          <t>15/12</t>
        </is>
      </c>
      <c r="C8357" s="6" t="n">
        <v>1</v>
      </c>
      <c r="D8357" s="6" t="n">
        <v>0</v>
      </c>
      <c r="E8357" s="10">
        <f>IF(D8357=1, IF(OR(C8357&lt;10, C8357&gt;=15),1,0), IF(OR(C8357&lt;7, C8357&gt;=18),1,0))</f>
        <v/>
      </c>
      <c r="F8357" s="11" t="n">
        <v>1.346</v>
      </c>
      <c r="G8357" s="12">
        <f>0*8</f>
        <v/>
      </c>
      <c r="H8357" s="12">
        <f>F8357-G8357</f>
        <v/>
      </c>
      <c r="I8357" s="10">
        <f>IF(E8357=0,"Fora",IF(E8356=0,"Carg xar",IF(H8357&lt;0,IF(M8357&lt;0.9,"Carg FV","Stby"),IF(M8357&gt;P8357,"V2H",IF(M8357&lt;0.9,"Carg xar","Stby")))))</f>
        <v/>
      </c>
      <c r="J8357" s="12">
        <f>IF(OR(I8357="Carg FV",I8357="Carg xar"),MIN(IF(I8357="Carg FV",ABS(H8357),7.4),7.4,MAX(0,(0.9-M8357)*40)*0.95),0)</f>
        <v/>
      </c>
      <c r="K8357" s="12">
        <f>IF(I8357="V2H",MIN(MAX(0,H8357),7.4,MAX(0,(M8357-P8357)*40)*0.95),0)</f>
        <v/>
      </c>
      <c r="L8357" s="12">
        <f>IF(E8357=0,0,MAX(0,H8357-K8357))</f>
        <v/>
      </c>
      <c r="M8357" s="13">
        <f>M8356+J8356/40-IF(I8356="V2H",K8356/(0.95*40),0)-IF(E8357=0,IF(E8356=1,IF(D8357=1,30,40)*0.18/(2*40),0),0)-IF(E8357=1,IF(E8356=0,IF(D8357=1,30,40)*0.18/(2*40),0),0)</f>
        <v/>
      </c>
      <c r="N8357" s="14" t="n">
        <v>0.09</v>
      </c>
      <c r="O8357" s="15">
        <f>K8357*N8357</f>
        <v/>
      </c>
      <c r="P8357">
        <f>IF(E8357=0,0.3,IF(D8357=1,IF(C8357&gt;=Params!$B$13-3,IF(C8357&lt;Params!$B$13,Params!$B$20,0.3),0.3),IF(C8357&gt;=Params!$B$15-3,IF(C8357&lt;Params!$B$15,Params!$B$21,0.3),0.3)))</f>
        <v/>
      </c>
    </row>
    <row r="8358" ht="15" customHeight="1" s="1">
      <c r="A8358" s="9" t="n">
        <v>8355</v>
      </c>
      <c r="B8358" s="6" t="inlineStr">
        <is>
          <t>15/12</t>
        </is>
      </c>
      <c r="C8358" s="6" t="n">
        <v>2</v>
      </c>
      <c r="D8358" s="6" t="n">
        <v>0</v>
      </c>
      <c r="E8358" s="10">
        <f>IF(D8358=1, IF(OR(C8358&lt;10, C8358&gt;=15),1,0), IF(OR(C8358&lt;7, C8358&gt;=18),1,0))</f>
        <v/>
      </c>
      <c r="F8358" s="11" t="n">
        <v>1.613</v>
      </c>
      <c r="G8358" s="12">
        <f>0*8</f>
        <v/>
      </c>
      <c r="H8358" s="12">
        <f>F8358-G8358</f>
        <v/>
      </c>
      <c r="I8358" s="10">
        <f>IF(E8358=0,"Fora",IF(E8357=0,"Carg xar",IF(H8358&lt;0,IF(M8358&lt;0.9,"Carg FV","Stby"),IF(M8358&gt;P8358,"V2H",IF(M8358&lt;0.9,"Carg xar","Stby")))))</f>
        <v/>
      </c>
      <c r="J8358" s="12">
        <f>IF(OR(I8358="Carg FV",I8358="Carg xar"),MIN(IF(I8358="Carg FV",ABS(H8358),7.4),7.4,MAX(0,(0.9-M8358)*40)*0.95),0)</f>
        <v/>
      </c>
      <c r="K8358" s="12">
        <f>IF(I8358="V2H",MIN(MAX(0,H8358),7.4,MAX(0,(M8358-P8358)*40)*0.95),0)</f>
        <v/>
      </c>
      <c r="L8358" s="12">
        <f>IF(E8358=0,0,MAX(0,H8358-K8358))</f>
        <v/>
      </c>
      <c r="M8358" s="13">
        <f>M8357+J8357/40-IF(I8357="V2H",K8357/(0.95*40),0)-IF(E8358=0,IF(E8357=1,IF(D8358=1,30,40)*0.18/(2*40),0),0)-IF(E8358=1,IF(E8357=0,IF(D8358=1,30,40)*0.18/(2*40),0),0)</f>
        <v/>
      </c>
      <c r="N8358" s="14" t="n">
        <v>0.09</v>
      </c>
      <c r="O8358" s="15">
        <f>K8358*N8358</f>
        <v/>
      </c>
      <c r="P8358">
        <f>IF(E8358=0,0.3,IF(D8358=1,IF(C8358&gt;=Params!$B$13-3,IF(C8358&lt;Params!$B$13,Params!$B$20,0.3),0.3),IF(C8358&gt;=Params!$B$15-3,IF(C8358&lt;Params!$B$15,Params!$B$21,0.3),0.3)))</f>
        <v/>
      </c>
    </row>
    <row r="8359" ht="15" customHeight="1" s="1">
      <c r="A8359" s="9" t="n">
        <v>8356</v>
      </c>
      <c r="B8359" s="6" t="inlineStr">
        <is>
          <t>15/12</t>
        </is>
      </c>
      <c r="C8359" s="6" t="n">
        <v>3</v>
      </c>
      <c r="D8359" s="6" t="n">
        <v>0</v>
      </c>
      <c r="E8359" s="10">
        <f>IF(D8359=1, IF(OR(C8359&lt;10, C8359&gt;=15),1,0), IF(OR(C8359&lt;7, C8359&gt;=18),1,0))</f>
        <v/>
      </c>
      <c r="F8359" s="11" t="n">
        <v>2.13</v>
      </c>
      <c r="G8359" s="12">
        <f>0*8</f>
        <v/>
      </c>
      <c r="H8359" s="12">
        <f>F8359-G8359</f>
        <v/>
      </c>
      <c r="I8359" s="10">
        <f>IF(E8359=0,"Fora",IF(E8358=0,"Carg xar",IF(H8359&lt;0,IF(M8359&lt;0.9,"Carg FV","Stby"),IF(M8359&gt;P8359,"V2H",IF(M8359&lt;0.9,"Carg xar","Stby")))))</f>
        <v/>
      </c>
      <c r="J8359" s="12">
        <f>IF(OR(I8359="Carg FV",I8359="Carg xar"),MIN(IF(I8359="Carg FV",ABS(H8359),7.4),7.4,MAX(0,(0.9-M8359)*40)*0.95),0)</f>
        <v/>
      </c>
      <c r="K8359" s="12">
        <f>IF(I8359="V2H",MIN(MAX(0,H8359),7.4,MAX(0,(M8359-P8359)*40)*0.95),0)</f>
        <v/>
      </c>
      <c r="L8359" s="12">
        <f>IF(E8359=0,0,MAX(0,H8359-K8359))</f>
        <v/>
      </c>
      <c r="M8359" s="13">
        <f>M8358+J8358/40-IF(I8358="V2H",K8358/(0.95*40),0)-IF(E8359=0,IF(E8358=1,IF(D8359=1,30,40)*0.18/(2*40),0),0)-IF(E8359=1,IF(E8358=0,IF(D8359=1,30,40)*0.18/(2*40),0),0)</f>
        <v/>
      </c>
      <c r="N8359" s="14" t="n">
        <v>0.09</v>
      </c>
      <c r="O8359" s="15">
        <f>K8359*N8359</f>
        <v/>
      </c>
      <c r="P8359">
        <f>IF(E8359=0,0.3,IF(D8359=1,IF(C8359&gt;=Params!$B$13-3,IF(C8359&lt;Params!$B$13,Params!$B$20,0.3),0.3),IF(C8359&gt;=Params!$B$15-3,IF(C8359&lt;Params!$B$15,Params!$B$21,0.3),0.3)))</f>
        <v/>
      </c>
    </row>
    <row r="8360" ht="15" customHeight="1" s="1">
      <c r="A8360" s="9" t="n">
        <v>8357</v>
      </c>
      <c r="B8360" s="6" t="inlineStr">
        <is>
          <t>15/12</t>
        </is>
      </c>
      <c r="C8360" s="6" t="n">
        <v>4</v>
      </c>
      <c r="D8360" s="6" t="n">
        <v>0</v>
      </c>
      <c r="E8360" s="10">
        <f>IF(D8360=1, IF(OR(C8360&lt;10, C8360&gt;=15),1,0), IF(OR(C8360&lt;7, C8360&gt;=18),1,0))</f>
        <v/>
      </c>
      <c r="F8360" s="11" t="n">
        <v>1.915</v>
      </c>
      <c r="G8360" s="12">
        <f>0*8</f>
        <v/>
      </c>
      <c r="H8360" s="12">
        <f>F8360-G8360</f>
        <v/>
      </c>
      <c r="I8360" s="10">
        <f>IF(E8360=0,"Fora",IF(E8359=0,"Carg xar",IF(H8360&lt;0,IF(M8360&lt;0.9,"Carg FV","Stby"),IF(M8360&gt;P8360,"V2H",IF(M8360&lt;0.9,"Carg xar","Stby")))))</f>
        <v/>
      </c>
      <c r="J8360" s="12">
        <f>IF(OR(I8360="Carg FV",I8360="Carg xar"),MIN(IF(I8360="Carg FV",ABS(H8360),7.4),7.4,MAX(0,(0.9-M8360)*40)*0.95),0)</f>
        <v/>
      </c>
      <c r="K8360" s="12">
        <f>IF(I8360="V2H",MIN(MAX(0,H8360),7.4,MAX(0,(M8360-P8360)*40)*0.95),0)</f>
        <v/>
      </c>
      <c r="L8360" s="12">
        <f>IF(E8360=0,0,MAX(0,H8360-K8360))</f>
        <v/>
      </c>
      <c r="M8360" s="13">
        <f>M8359+J8359/40-IF(I8359="V2H",K8359/(0.95*40),0)-IF(E8360=0,IF(E8359=1,IF(D8360=1,30,40)*0.18/(2*40),0),0)-IF(E8360=1,IF(E8359=0,IF(D8360=1,30,40)*0.18/(2*40),0),0)</f>
        <v/>
      </c>
      <c r="N8360" s="14" t="n">
        <v>0.09</v>
      </c>
      <c r="O8360" s="15">
        <f>K8360*N8360</f>
        <v/>
      </c>
      <c r="P8360">
        <f>IF(E8360=0,0.3,IF(D8360=1,IF(C8360&gt;=Params!$B$13-3,IF(C8360&lt;Params!$B$13,Params!$B$20,0.3),0.3),IF(C8360&gt;=Params!$B$15-3,IF(C8360&lt;Params!$B$15,Params!$B$21,0.3),0.3)))</f>
        <v/>
      </c>
    </row>
    <row r="8361" ht="15" customHeight="1" s="1">
      <c r="A8361" s="9" t="n">
        <v>8358</v>
      </c>
      <c r="B8361" s="6" t="inlineStr">
        <is>
          <t>15/12</t>
        </is>
      </c>
      <c r="C8361" s="6" t="n">
        <v>5</v>
      </c>
      <c r="D8361" s="6" t="n">
        <v>0</v>
      </c>
      <c r="E8361" s="10">
        <f>IF(D8361=1, IF(OR(C8361&lt;10, C8361&gt;=15),1,0), IF(OR(C8361&lt;7, C8361&gt;=18),1,0))</f>
        <v/>
      </c>
      <c r="F8361" s="11" t="n">
        <v>2.215</v>
      </c>
      <c r="G8361" s="12">
        <f>0*8</f>
        <v/>
      </c>
      <c r="H8361" s="12">
        <f>F8361-G8361</f>
        <v/>
      </c>
      <c r="I8361" s="10">
        <f>IF(E8361=0,"Fora",IF(E8360=0,"Carg xar",IF(H8361&lt;0,IF(M8361&lt;0.9,"Carg FV","Stby"),IF(M8361&gt;P8361,"V2H",IF(M8361&lt;0.9,"Carg xar","Stby")))))</f>
        <v/>
      </c>
      <c r="J8361" s="12">
        <f>IF(OR(I8361="Carg FV",I8361="Carg xar"),MIN(IF(I8361="Carg FV",ABS(H8361),7.4),7.4,MAX(0,(0.9-M8361)*40)*0.95),0)</f>
        <v/>
      </c>
      <c r="K8361" s="12">
        <f>IF(I8361="V2H",MIN(MAX(0,H8361),7.4,MAX(0,(M8361-P8361)*40)*0.95),0)</f>
        <v/>
      </c>
      <c r="L8361" s="12">
        <f>IF(E8361=0,0,MAX(0,H8361-K8361))</f>
        <v/>
      </c>
      <c r="M8361" s="13">
        <f>M8360+J8360/40-IF(I8360="V2H",K8360/(0.95*40),0)-IF(E8361=0,IF(E8360=1,IF(D8361=1,30,40)*0.18/(2*40),0),0)-IF(E8361=1,IF(E8360=0,IF(D8361=1,30,40)*0.18/(2*40),0),0)</f>
        <v/>
      </c>
      <c r="N8361" s="14" t="n">
        <v>0.09</v>
      </c>
      <c r="O8361" s="15">
        <f>K8361*N8361</f>
        <v/>
      </c>
      <c r="P8361">
        <f>IF(E8361=0,0.3,IF(D8361=1,IF(C8361&gt;=Params!$B$13-3,IF(C8361&lt;Params!$B$13,Params!$B$20,0.3),0.3),IF(C8361&gt;=Params!$B$15-3,IF(C8361&lt;Params!$B$15,Params!$B$21,0.3),0.3)))</f>
        <v/>
      </c>
    </row>
    <row r="8362" ht="15" customHeight="1" s="1">
      <c r="A8362" s="9" t="n">
        <v>8359</v>
      </c>
      <c r="B8362" s="6" t="inlineStr">
        <is>
          <t>15/12</t>
        </is>
      </c>
      <c r="C8362" s="6" t="n">
        <v>6</v>
      </c>
      <c r="D8362" s="6" t="n">
        <v>0</v>
      </c>
      <c r="E8362" s="10">
        <f>IF(D8362=1, IF(OR(C8362&lt;10, C8362&gt;=15),1,0), IF(OR(C8362&lt;7, C8362&gt;=18),1,0))</f>
        <v/>
      </c>
      <c r="F8362" s="11" t="n">
        <v>2.594</v>
      </c>
      <c r="G8362" s="12">
        <f>0*8</f>
        <v/>
      </c>
      <c r="H8362" s="12">
        <f>F8362-G8362</f>
        <v/>
      </c>
      <c r="I8362" s="10">
        <f>IF(E8362=0,"Fora",IF(E8361=0,"Carg xar",IF(H8362&lt;0,IF(M8362&lt;0.9,"Carg FV","Stby"),IF(M8362&gt;P8362,"V2H",IF(M8362&lt;0.9,"Carg xar","Stby")))))</f>
        <v/>
      </c>
      <c r="J8362" s="12">
        <f>IF(OR(I8362="Carg FV",I8362="Carg xar"),MIN(IF(I8362="Carg FV",ABS(H8362),7.4),7.4,MAX(0,(0.9-M8362)*40)*0.95),0)</f>
        <v/>
      </c>
      <c r="K8362" s="12">
        <f>IF(I8362="V2H",MIN(MAX(0,H8362),7.4,MAX(0,(M8362-P8362)*40)*0.95),0)</f>
        <v/>
      </c>
      <c r="L8362" s="12">
        <f>IF(E8362=0,0,MAX(0,H8362-K8362))</f>
        <v/>
      </c>
      <c r="M8362" s="13">
        <f>M8361+J8361/40-IF(I8361="V2H",K8361/(0.95*40),0)-IF(E8362=0,IF(E8361=1,IF(D8362=1,30,40)*0.18/(2*40),0),0)-IF(E8362=1,IF(E8361=0,IF(D8362=1,30,40)*0.18/(2*40),0),0)</f>
        <v/>
      </c>
      <c r="N8362" s="14" t="n">
        <v>0.09</v>
      </c>
      <c r="O8362" s="15">
        <f>K8362*N8362</f>
        <v/>
      </c>
      <c r="P8362">
        <f>IF(E8362=0,0.3,IF(D8362=1,IF(C8362&gt;=Params!$B$13-3,IF(C8362&lt;Params!$B$13,Params!$B$20,0.3),0.3),IF(C8362&gt;=Params!$B$15-3,IF(C8362&lt;Params!$B$15,Params!$B$21,0.3),0.3)))</f>
        <v/>
      </c>
    </row>
    <row r="8363" ht="15" customHeight="1" s="1">
      <c r="A8363" s="9" t="n">
        <v>8360</v>
      </c>
      <c r="B8363" s="6" t="inlineStr">
        <is>
          <t>15/12</t>
        </is>
      </c>
      <c r="C8363" s="6" t="n">
        <v>7</v>
      </c>
      <c r="D8363" s="6" t="n">
        <v>0</v>
      </c>
      <c r="E8363" s="10">
        <f>IF(D8363=1, IF(OR(C8363&lt;10, C8363&gt;=15),1,0), IF(OR(C8363&lt;7, C8363&gt;=18),1,0))</f>
        <v/>
      </c>
      <c r="F8363" s="11" t="n">
        <v>2.402</v>
      </c>
      <c r="G8363" s="12">
        <f>0*8</f>
        <v/>
      </c>
      <c r="H8363" s="12">
        <f>F8363-G8363</f>
        <v/>
      </c>
      <c r="I8363" s="10">
        <f>IF(E8363=0,"Fora",IF(E8362=0,"Carg xar",IF(H8363&lt;0,IF(M8363&lt;0.9,"Carg FV","Stby"),IF(M8363&gt;P8363,"V2H",IF(M8363&lt;0.9,"Carg xar","Stby")))))</f>
        <v/>
      </c>
      <c r="J8363" s="12">
        <f>IF(OR(I8363="Carg FV",I8363="Carg xar"),MIN(IF(I8363="Carg FV",ABS(H8363),7.4),7.4,MAX(0,(0.9-M8363)*40)*0.95),0)</f>
        <v/>
      </c>
      <c r="K8363" s="12">
        <f>IF(I8363="V2H",MIN(MAX(0,H8363),7.4,MAX(0,(M8363-P8363)*40)*0.95),0)</f>
        <v/>
      </c>
      <c r="L8363" s="12">
        <f>IF(E8363=0,0,MAX(0,H8363-K8363))</f>
        <v/>
      </c>
      <c r="M8363" s="13">
        <f>M8362+J8362/40-IF(I8362="V2H",K8362/(0.95*40),0)-IF(E8363=0,IF(E8362=1,IF(D8363=1,30,40)*0.18/(2*40),0),0)-IF(E8363=1,IF(E8362=0,IF(D8363=1,30,40)*0.18/(2*40),0),0)</f>
        <v/>
      </c>
      <c r="N8363" s="14" t="n">
        <v>0.09</v>
      </c>
      <c r="O8363" s="15">
        <f>K8363*N8363</f>
        <v/>
      </c>
      <c r="P8363">
        <f>IF(E8363=0,0.3,IF(D8363=1,IF(C8363&gt;=Params!$B$13-3,IF(C8363&lt;Params!$B$13,Params!$B$20,0.3),0.3),IF(C8363&gt;=Params!$B$15-3,IF(C8363&lt;Params!$B$15,Params!$B$21,0.3),0.3)))</f>
        <v/>
      </c>
    </row>
    <row r="8364" ht="15" customHeight="1" s="1">
      <c r="A8364" s="9" t="n">
        <v>8361</v>
      </c>
      <c r="B8364" s="6" t="inlineStr">
        <is>
          <t>15/12</t>
        </is>
      </c>
      <c r="C8364" s="6" t="n">
        <v>8</v>
      </c>
      <c r="D8364" s="6" t="n">
        <v>0</v>
      </c>
      <c r="E8364" s="10">
        <f>IF(D8364=1, IF(OR(C8364&lt;10, C8364&gt;=15),1,0), IF(OR(C8364&lt;7, C8364&gt;=18),1,0))</f>
        <v/>
      </c>
      <c r="F8364" s="11" t="n">
        <v>1.769</v>
      </c>
      <c r="G8364" s="12">
        <f>0.04*8</f>
        <v/>
      </c>
      <c r="H8364" s="12">
        <f>F8364-G8364</f>
        <v/>
      </c>
      <c r="I8364" s="10">
        <f>IF(E8364=0,"Fora",IF(E8363=0,"Carg xar",IF(H8364&lt;0,IF(M8364&lt;0.9,"Carg FV","Stby"),IF(M8364&gt;P8364,"V2H",IF(M8364&lt;0.9,"Carg xar","Stby")))))</f>
        <v/>
      </c>
      <c r="J8364" s="12">
        <f>IF(OR(I8364="Carg FV",I8364="Carg xar"),MIN(IF(I8364="Carg FV",ABS(H8364),7.4),7.4,MAX(0,(0.9-M8364)*40)*0.95),0)</f>
        <v/>
      </c>
      <c r="K8364" s="12">
        <f>IF(I8364="V2H",MIN(MAX(0,H8364),7.4,MAX(0,(M8364-P8364)*40)*0.95),0)</f>
        <v/>
      </c>
      <c r="L8364" s="12">
        <f>IF(E8364=0,0,MAX(0,H8364-K8364))</f>
        <v/>
      </c>
      <c r="M8364" s="13">
        <f>M8363+J8363/40-IF(I8363="V2H",K8363/(0.95*40),0)-IF(E8364=0,IF(E8363=1,IF(D8364=1,30,40)*0.18/(2*40),0),0)-IF(E8364=1,IF(E8363=0,IF(D8364=1,30,40)*0.18/(2*40),0),0)</f>
        <v/>
      </c>
      <c r="N8364" s="14" t="n">
        <v>0.15</v>
      </c>
      <c r="O8364" s="15">
        <f>K8364*N8364</f>
        <v/>
      </c>
      <c r="P8364">
        <f>IF(E8364=0,0.3,IF(D8364=1,IF(C8364&gt;=Params!$B$13-3,IF(C8364&lt;Params!$B$13,Params!$B$20,0.3),0.3),IF(C8364&gt;=Params!$B$15-3,IF(C8364&lt;Params!$B$15,Params!$B$21,0.3),0.3)))</f>
        <v/>
      </c>
    </row>
    <row r="8365" ht="15" customHeight="1" s="1">
      <c r="A8365" s="9" t="n">
        <v>8362</v>
      </c>
      <c r="B8365" s="6" t="inlineStr">
        <is>
          <t>15/12</t>
        </is>
      </c>
      <c r="C8365" s="6" t="n">
        <v>9</v>
      </c>
      <c r="D8365" s="6" t="n">
        <v>0</v>
      </c>
      <c r="E8365" s="10">
        <f>IF(D8365=1, IF(OR(C8365&lt;10, C8365&gt;=15),1,0), IF(OR(C8365&lt;7, C8365&gt;=18),1,0))</f>
        <v/>
      </c>
      <c r="F8365" s="11" t="n">
        <v>1.549</v>
      </c>
      <c r="G8365" s="12">
        <f>0.15*8</f>
        <v/>
      </c>
      <c r="H8365" s="12">
        <f>F8365-G8365</f>
        <v/>
      </c>
      <c r="I8365" s="10">
        <f>IF(E8365=0,"Fora",IF(E8364=0,"Carg xar",IF(H8365&lt;0,IF(M8365&lt;0.9,"Carg FV","Stby"),IF(M8365&gt;P8365,"V2H",IF(M8365&lt;0.9,"Carg xar","Stby")))))</f>
        <v/>
      </c>
      <c r="J8365" s="12">
        <f>IF(OR(I8365="Carg FV",I8365="Carg xar"),MIN(IF(I8365="Carg FV",ABS(H8365),7.4),7.4,MAX(0,(0.9-M8365)*40)*0.95),0)</f>
        <v/>
      </c>
      <c r="K8365" s="12">
        <f>IF(I8365="V2H",MIN(MAX(0,H8365),7.4,MAX(0,(M8365-P8365)*40)*0.95),0)</f>
        <v/>
      </c>
      <c r="L8365" s="12">
        <f>IF(E8365=0,0,MAX(0,H8365-K8365))</f>
        <v/>
      </c>
      <c r="M8365" s="13">
        <f>M8364+J8364/40-IF(I8364="V2H",K8364/(0.95*40),0)-IF(E8365=0,IF(E8364=1,IF(D8365=1,30,40)*0.18/(2*40),0),0)-IF(E8365=1,IF(E8364=0,IF(D8365=1,30,40)*0.18/(2*40),0),0)</f>
        <v/>
      </c>
      <c r="N8365" s="14" t="n">
        <v>0.15</v>
      </c>
      <c r="O8365" s="15">
        <f>K8365*N8365</f>
        <v/>
      </c>
      <c r="P8365">
        <f>IF(E8365=0,0.3,IF(D8365=1,IF(C8365&gt;=Params!$B$13-3,IF(C8365&lt;Params!$B$13,Params!$B$20,0.3),0.3),IF(C8365&gt;=Params!$B$15-3,IF(C8365&lt;Params!$B$15,Params!$B$21,0.3),0.3)))</f>
        <v/>
      </c>
    </row>
    <row r="8366" ht="15" customHeight="1" s="1">
      <c r="A8366" s="9" t="n">
        <v>8363</v>
      </c>
      <c r="B8366" s="6" t="inlineStr">
        <is>
          <t>15/12</t>
        </is>
      </c>
      <c r="C8366" s="6" t="n">
        <v>10</v>
      </c>
      <c r="D8366" s="6" t="n">
        <v>0</v>
      </c>
      <c r="E8366" s="10">
        <f>IF(D8366=1, IF(OR(C8366&lt;10, C8366&gt;=15),1,0), IF(OR(C8366&lt;7, C8366&gt;=18),1,0))</f>
        <v/>
      </c>
      <c r="F8366" s="11" t="n">
        <v>0.24</v>
      </c>
      <c r="G8366" s="12">
        <f>0.32*8</f>
        <v/>
      </c>
      <c r="H8366" s="12">
        <f>F8366-G8366</f>
        <v/>
      </c>
      <c r="I8366" s="10">
        <f>IF(E8366=0,"Fora",IF(E8365=0,"Carg xar",IF(H8366&lt;0,IF(M8366&lt;0.9,"Carg FV","Stby"),IF(M8366&gt;P8366,"V2H",IF(M8366&lt;0.9,"Carg xar","Stby")))))</f>
        <v/>
      </c>
      <c r="J8366" s="12">
        <f>IF(OR(I8366="Carg FV",I8366="Carg xar"),MIN(IF(I8366="Carg FV",ABS(H8366),7.4),7.4,MAX(0,(0.9-M8366)*40)*0.95),0)</f>
        <v/>
      </c>
      <c r="K8366" s="12">
        <f>IF(I8366="V2H",MIN(MAX(0,H8366),7.4,MAX(0,(M8366-P8366)*40)*0.95),0)</f>
        <v/>
      </c>
      <c r="L8366" s="12">
        <f>IF(E8366=0,0,MAX(0,H8366-K8366))</f>
        <v/>
      </c>
      <c r="M8366" s="13">
        <f>M8365+J8365/40-IF(I8365="V2H",K8365/(0.95*40),0)-IF(E8366=0,IF(E8365=1,IF(D8366=1,30,40)*0.18/(2*40),0),0)-IF(E8366=1,IF(E8365=0,IF(D8366=1,30,40)*0.18/(2*40),0),0)</f>
        <v/>
      </c>
      <c r="N8366" s="14" t="n">
        <v>0.2</v>
      </c>
      <c r="O8366" s="15">
        <f>K8366*N8366</f>
        <v/>
      </c>
      <c r="P8366">
        <f>IF(E8366=0,0.3,IF(D8366=1,IF(C8366&gt;=Params!$B$13-3,IF(C8366&lt;Params!$B$13,Params!$B$20,0.3),0.3),IF(C8366&gt;=Params!$B$15-3,IF(C8366&lt;Params!$B$15,Params!$B$21,0.3),0.3)))</f>
        <v/>
      </c>
    </row>
    <row r="8367" ht="15" customHeight="1" s="1">
      <c r="A8367" s="9" t="n">
        <v>8364</v>
      </c>
      <c r="B8367" s="6" t="inlineStr">
        <is>
          <t>15/12</t>
        </is>
      </c>
      <c r="C8367" s="6" t="n">
        <v>11</v>
      </c>
      <c r="D8367" s="6" t="n">
        <v>0</v>
      </c>
      <c r="E8367" s="10">
        <f>IF(D8367=1, IF(OR(C8367&lt;10, C8367&gt;=15),1,0), IF(OR(C8367&lt;7, C8367&gt;=18),1,0))</f>
        <v/>
      </c>
      <c r="F8367" s="11" t="n">
        <v>0</v>
      </c>
      <c r="G8367" s="12">
        <f>0.45*8</f>
        <v/>
      </c>
      <c r="H8367" s="12">
        <f>F8367-G8367</f>
        <v/>
      </c>
      <c r="I8367" s="10">
        <f>IF(E8367=0,"Fora",IF(E8366=0,"Carg xar",IF(H8367&lt;0,IF(M8367&lt;0.9,"Carg FV","Stby"),IF(M8367&gt;P8367,"V2H",IF(M8367&lt;0.9,"Carg xar","Stby")))))</f>
        <v/>
      </c>
      <c r="J8367" s="12">
        <f>IF(OR(I8367="Carg FV",I8367="Carg xar"),MIN(IF(I8367="Carg FV",ABS(H8367),7.4),7.4,MAX(0,(0.9-M8367)*40)*0.95),0)</f>
        <v/>
      </c>
      <c r="K8367" s="12">
        <f>IF(I8367="V2H",MIN(MAX(0,H8367),7.4,MAX(0,(M8367-P8367)*40)*0.95),0)</f>
        <v/>
      </c>
      <c r="L8367" s="12">
        <f>IF(E8367=0,0,MAX(0,H8367-K8367))</f>
        <v/>
      </c>
      <c r="M8367" s="13">
        <f>M8366+J8366/40-IF(I8366="V2H",K8366/(0.95*40),0)-IF(E8367=0,IF(E8366=1,IF(D8367=1,30,40)*0.18/(2*40),0),0)-IF(E8367=1,IF(E8366=0,IF(D8367=1,30,40)*0.18/(2*40),0),0)</f>
        <v/>
      </c>
      <c r="N8367" s="14" t="n">
        <v>0.2</v>
      </c>
      <c r="O8367" s="15">
        <f>K8367*N8367</f>
        <v/>
      </c>
      <c r="P8367">
        <f>IF(E8367=0,0.3,IF(D8367=1,IF(C8367&gt;=Params!$B$13-3,IF(C8367&lt;Params!$B$13,Params!$B$20,0.3),0.3),IF(C8367&gt;=Params!$B$15-3,IF(C8367&lt;Params!$B$15,Params!$B$21,0.3),0.3)))</f>
        <v/>
      </c>
    </row>
    <row r="8368" ht="15" customHeight="1" s="1">
      <c r="A8368" s="9" t="n">
        <v>8365</v>
      </c>
      <c r="B8368" s="6" t="inlineStr">
        <is>
          <t>15/12</t>
        </is>
      </c>
      <c r="C8368" s="6" t="n">
        <v>12</v>
      </c>
      <c r="D8368" s="6" t="n">
        <v>0</v>
      </c>
      <c r="E8368" s="10">
        <f>IF(D8368=1, IF(OR(C8368&lt;10, C8368&gt;=15),1,0), IF(OR(C8368&lt;7, C8368&gt;=18),1,0))</f>
        <v/>
      </c>
      <c r="F8368" s="11" t="n">
        <v>1.042</v>
      </c>
      <c r="G8368" s="12">
        <f>0.52*8</f>
        <v/>
      </c>
      <c r="H8368" s="12">
        <f>F8368-G8368</f>
        <v/>
      </c>
      <c r="I8368" s="10">
        <f>IF(E8368=0,"Fora",IF(E8367=0,"Carg xar",IF(H8368&lt;0,IF(M8368&lt;0.9,"Carg FV","Stby"),IF(M8368&gt;P8368,"V2H",IF(M8368&lt;0.9,"Carg xar","Stby")))))</f>
        <v/>
      </c>
      <c r="J8368" s="12">
        <f>IF(OR(I8368="Carg FV",I8368="Carg xar"),MIN(IF(I8368="Carg FV",ABS(H8368),7.4),7.4,MAX(0,(0.9-M8368)*40)*0.95),0)</f>
        <v/>
      </c>
      <c r="K8368" s="12">
        <f>IF(I8368="V2H",MIN(MAX(0,H8368),7.4,MAX(0,(M8368-P8368)*40)*0.95),0)</f>
        <v/>
      </c>
      <c r="L8368" s="12">
        <f>IF(E8368=0,0,MAX(0,H8368-K8368))</f>
        <v/>
      </c>
      <c r="M8368" s="13">
        <f>M8367+J8367/40-IF(I8367="V2H",K8367/(0.95*40),0)-IF(E8368=0,IF(E8367=1,IF(D8368=1,30,40)*0.18/(2*40),0),0)-IF(E8368=1,IF(E8367=0,IF(D8368=1,30,40)*0.18/(2*40),0),0)</f>
        <v/>
      </c>
      <c r="N8368" s="14" t="n">
        <v>0.2</v>
      </c>
      <c r="O8368" s="15">
        <f>K8368*N8368</f>
        <v/>
      </c>
      <c r="P8368">
        <f>IF(E8368=0,0.3,IF(D8368=1,IF(C8368&gt;=Params!$B$13-3,IF(C8368&lt;Params!$B$13,Params!$B$20,0.3),0.3),IF(C8368&gt;=Params!$B$15-3,IF(C8368&lt;Params!$B$15,Params!$B$21,0.3),0.3)))</f>
        <v/>
      </c>
    </row>
    <row r="8369" ht="15" customHeight="1" s="1">
      <c r="A8369" s="9" t="n">
        <v>8366</v>
      </c>
      <c r="B8369" s="6" t="inlineStr">
        <is>
          <t>15/12</t>
        </is>
      </c>
      <c r="C8369" s="6" t="n">
        <v>13</v>
      </c>
      <c r="D8369" s="6" t="n">
        <v>0</v>
      </c>
      <c r="E8369" s="10">
        <f>IF(D8369=1, IF(OR(C8369&lt;10, C8369&gt;=15),1,0), IF(OR(C8369&lt;7, C8369&gt;=18),1,0))</f>
        <v/>
      </c>
      <c r="F8369" s="11" t="n">
        <v>0.581</v>
      </c>
      <c r="G8369" s="12">
        <f>0.48*8</f>
        <v/>
      </c>
      <c r="H8369" s="12">
        <f>F8369-G8369</f>
        <v/>
      </c>
      <c r="I8369" s="10">
        <f>IF(E8369=0,"Fora",IF(E8368=0,"Carg xar",IF(H8369&lt;0,IF(M8369&lt;0.9,"Carg FV","Stby"),IF(M8369&gt;P8369,"V2H",IF(M8369&lt;0.9,"Carg xar","Stby")))))</f>
        <v/>
      </c>
      <c r="J8369" s="12">
        <f>IF(OR(I8369="Carg FV",I8369="Carg xar"),MIN(IF(I8369="Carg FV",ABS(H8369),7.4),7.4,MAX(0,(0.9-M8369)*40)*0.95),0)</f>
        <v/>
      </c>
      <c r="K8369" s="12">
        <f>IF(I8369="V2H",MIN(MAX(0,H8369),7.4,MAX(0,(M8369-P8369)*40)*0.95),0)</f>
        <v/>
      </c>
      <c r="L8369" s="12">
        <f>IF(E8369=0,0,MAX(0,H8369-K8369))</f>
        <v/>
      </c>
      <c r="M8369" s="13">
        <f>M8368+J8368/40-IF(I8368="V2H",K8368/(0.95*40),0)-IF(E8369=0,IF(E8368=1,IF(D8369=1,30,40)*0.18/(2*40),0),0)-IF(E8369=1,IF(E8368=0,IF(D8369=1,30,40)*0.18/(2*40),0),0)</f>
        <v/>
      </c>
      <c r="N8369" s="14" t="n">
        <v>0.2</v>
      </c>
      <c r="O8369" s="15">
        <f>K8369*N8369</f>
        <v/>
      </c>
      <c r="P8369">
        <f>IF(E8369=0,0.3,IF(D8369=1,IF(C8369&gt;=Params!$B$13-3,IF(C8369&lt;Params!$B$13,Params!$B$20,0.3),0.3),IF(C8369&gt;=Params!$B$15-3,IF(C8369&lt;Params!$B$15,Params!$B$21,0.3),0.3)))</f>
        <v/>
      </c>
    </row>
    <row r="8370" ht="15" customHeight="1" s="1">
      <c r="A8370" s="9" t="n">
        <v>8367</v>
      </c>
      <c r="B8370" s="6" t="inlineStr">
        <is>
          <t>15/12</t>
        </is>
      </c>
      <c r="C8370" s="6" t="n">
        <v>14</v>
      </c>
      <c r="D8370" s="6" t="n">
        <v>0</v>
      </c>
      <c r="E8370" s="10">
        <f>IF(D8370=1, IF(OR(C8370&lt;10, C8370&gt;=15),1,0), IF(OR(C8370&lt;7, C8370&gt;=18),1,0))</f>
        <v/>
      </c>
      <c r="F8370" s="11" t="n">
        <v>0.054</v>
      </c>
      <c r="G8370" s="12">
        <f>0.35*8</f>
        <v/>
      </c>
      <c r="H8370" s="12">
        <f>F8370-G8370</f>
        <v/>
      </c>
      <c r="I8370" s="10">
        <f>IF(E8370=0,"Fora",IF(E8369=0,"Carg xar",IF(H8370&lt;0,IF(M8370&lt;0.9,"Carg FV","Stby"),IF(M8370&gt;P8370,"V2H",IF(M8370&lt;0.9,"Carg xar","Stby")))))</f>
        <v/>
      </c>
      <c r="J8370" s="12">
        <f>IF(OR(I8370="Carg FV",I8370="Carg xar"),MIN(IF(I8370="Carg FV",ABS(H8370),7.4),7.4,MAX(0,(0.9-M8370)*40)*0.95),0)</f>
        <v/>
      </c>
      <c r="K8370" s="12">
        <f>IF(I8370="V2H",MIN(MAX(0,H8370),7.4,MAX(0,(M8370-P8370)*40)*0.95),0)</f>
        <v/>
      </c>
      <c r="L8370" s="12">
        <f>IF(E8370=0,0,MAX(0,H8370-K8370))</f>
        <v/>
      </c>
      <c r="M8370" s="13">
        <f>M8369+J8369/40-IF(I8369="V2H",K8369/(0.95*40),0)-IF(E8370=0,IF(E8369=1,IF(D8370=1,30,40)*0.18/(2*40),0),0)-IF(E8370=1,IF(E8369=0,IF(D8370=1,30,40)*0.18/(2*40),0),0)</f>
        <v/>
      </c>
      <c r="N8370" s="14" t="n">
        <v>0.15</v>
      </c>
      <c r="O8370" s="15">
        <f>K8370*N8370</f>
        <v/>
      </c>
      <c r="P8370">
        <f>IF(E8370=0,0.3,IF(D8370=1,IF(C8370&gt;=Params!$B$13-3,IF(C8370&lt;Params!$B$13,Params!$B$20,0.3),0.3),IF(C8370&gt;=Params!$B$15-3,IF(C8370&lt;Params!$B$15,Params!$B$21,0.3),0.3)))</f>
        <v/>
      </c>
    </row>
    <row r="8371" ht="15" customHeight="1" s="1">
      <c r="A8371" s="9" t="n">
        <v>8368</v>
      </c>
      <c r="B8371" s="6" t="inlineStr">
        <is>
          <t>15/12</t>
        </is>
      </c>
      <c r="C8371" s="6" t="n">
        <v>15</v>
      </c>
      <c r="D8371" s="6" t="n">
        <v>0</v>
      </c>
      <c r="E8371" s="10">
        <f>IF(D8371=1, IF(OR(C8371&lt;10, C8371&gt;=15),1,0), IF(OR(C8371&lt;7, C8371&gt;=18),1,0))</f>
        <v/>
      </c>
      <c r="F8371" s="11" t="n">
        <v>2.849</v>
      </c>
      <c r="G8371" s="12">
        <f>0.18*8</f>
        <v/>
      </c>
      <c r="H8371" s="12">
        <f>F8371-G8371</f>
        <v/>
      </c>
      <c r="I8371" s="10">
        <f>IF(E8371=0,"Fora",IF(E8370=0,"Carg xar",IF(H8371&lt;0,IF(M8371&lt;0.9,"Carg FV","Stby"),IF(M8371&gt;P8371,"V2H",IF(M8371&lt;0.9,"Carg xar","Stby")))))</f>
        <v/>
      </c>
      <c r="J8371" s="12">
        <f>IF(OR(I8371="Carg FV",I8371="Carg xar"),MIN(IF(I8371="Carg FV",ABS(H8371),7.4),7.4,MAX(0,(0.9-M8371)*40)*0.95),0)</f>
        <v/>
      </c>
      <c r="K8371" s="12">
        <f>IF(I8371="V2H",MIN(MAX(0,H8371),7.4,MAX(0,(M8371-P8371)*40)*0.95),0)</f>
        <v/>
      </c>
      <c r="L8371" s="12">
        <f>IF(E8371=0,0,MAX(0,H8371-K8371))</f>
        <v/>
      </c>
      <c r="M8371" s="13">
        <f>M8370+J8370/40-IF(I8370="V2H",K8370/(0.95*40),0)-IF(E8371=0,IF(E8370=1,IF(D8371=1,30,40)*0.18/(2*40),0),0)-IF(E8371=1,IF(E8370=0,IF(D8371=1,30,40)*0.18/(2*40),0),0)</f>
        <v/>
      </c>
      <c r="N8371" s="14" t="n">
        <v>0.15</v>
      </c>
      <c r="O8371" s="15">
        <f>K8371*N8371</f>
        <v/>
      </c>
      <c r="P8371">
        <f>IF(E8371=0,0.3,IF(D8371=1,IF(C8371&gt;=Params!$B$13-3,IF(C8371&lt;Params!$B$13,Params!$B$20,0.3),0.3),IF(C8371&gt;=Params!$B$15-3,IF(C8371&lt;Params!$B$15,Params!$B$21,0.3),0.3)))</f>
        <v/>
      </c>
    </row>
    <row r="8372" ht="15" customHeight="1" s="1">
      <c r="A8372" s="9" t="n">
        <v>8369</v>
      </c>
      <c r="B8372" s="6" t="inlineStr">
        <is>
          <t>15/12</t>
        </is>
      </c>
      <c r="C8372" s="6" t="n">
        <v>16</v>
      </c>
      <c r="D8372" s="6" t="n">
        <v>0</v>
      </c>
      <c r="E8372" s="10">
        <f>IF(D8372=1, IF(OR(C8372&lt;10, C8372&gt;=15),1,0), IF(OR(C8372&lt;7, C8372&gt;=18),1,0))</f>
        <v/>
      </c>
      <c r="F8372" s="11" t="n">
        <v>2.167</v>
      </c>
      <c r="G8372" s="12">
        <f>0.04*8</f>
        <v/>
      </c>
      <c r="H8372" s="12">
        <f>F8372-G8372</f>
        <v/>
      </c>
      <c r="I8372" s="10">
        <f>IF(E8372=0,"Fora",IF(E8371=0,"Carg xar",IF(H8372&lt;0,IF(M8372&lt;0.9,"Carg FV","Stby"),IF(M8372&gt;P8372,"V2H",IF(M8372&lt;0.9,"Carg xar","Stby")))))</f>
        <v/>
      </c>
      <c r="J8372" s="12">
        <f>IF(OR(I8372="Carg FV",I8372="Carg xar"),MIN(IF(I8372="Carg FV",ABS(H8372),7.4),7.4,MAX(0,(0.9-M8372)*40)*0.95),0)</f>
        <v/>
      </c>
      <c r="K8372" s="12">
        <f>IF(I8372="V2H",MIN(MAX(0,H8372),7.4,MAX(0,(M8372-P8372)*40)*0.95),0)</f>
        <v/>
      </c>
      <c r="L8372" s="12">
        <f>IF(E8372=0,0,MAX(0,H8372-K8372))</f>
        <v/>
      </c>
      <c r="M8372" s="13">
        <f>M8371+J8371/40-IF(I8371="V2H",K8371/(0.95*40),0)-IF(E8372=0,IF(E8371=1,IF(D8372=1,30,40)*0.18/(2*40),0),0)-IF(E8372=1,IF(E8371=0,IF(D8372=1,30,40)*0.18/(2*40),0),0)</f>
        <v/>
      </c>
      <c r="N8372" s="14" t="n">
        <v>0.15</v>
      </c>
      <c r="O8372" s="15">
        <f>K8372*N8372</f>
        <v/>
      </c>
      <c r="P8372">
        <f>IF(E8372=0,0.3,IF(D8372=1,IF(C8372&gt;=Params!$B$13-3,IF(C8372&lt;Params!$B$13,Params!$B$20,0.3),0.3),IF(C8372&gt;=Params!$B$15-3,IF(C8372&lt;Params!$B$15,Params!$B$21,0.3),0.3)))</f>
        <v/>
      </c>
    </row>
    <row r="8373" ht="15" customHeight="1" s="1">
      <c r="A8373" s="9" t="n">
        <v>8370</v>
      </c>
      <c r="B8373" s="6" t="inlineStr">
        <is>
          <t>15/12</t>
        </is>
      </c>
      <c r="C8373" s="6" t="n">
        <v>17</v>
      </c>
      <c r="D8373" s="6" t="n">
        <v>0</v>
      </c>
      <c r="E8373" s="10">
        <f>IF(D8373=1, IF(OR(C8373&lt;10, C8373&gt;=15),1,0), IF(OR(C8373&lt;7, C8373&gt;=18),1,0))</f>
        <v/>
      </c>
      <c r="F8373" s="11" t="n">
        <v>1.118</v>
      </c>
      <c r="G8373" s="12">
        <f>0*8</f>
        <v/>
      </c>
      <c r="H8373" s="12">
        <f>F8373-G8373</f>
        <v/>
      </c>
      <c r="I8373" s="10">
        <f>IF(E8373=0,"Fora",IF(E8372=0,"Carg xar",IF(H8373&lt;0,IF(M8373&lt;0.9,"Carg FV","Stby"),IF(M8373&gt;P8373,"V2H",IF(M8373&lt;0.9,"Carg xar","Stby")))))</f>
        <v/>
      </c>
      <c r="J8373" s="12">
        <f>IF(OR(I8373="Carg FV",I8373="Carg xar"),MIN(IF(I8373="Carg FV",ABS(H8373),7.4),7.4,MAX(0,(0.9-M8373)*40)*0.95),0)</f>
        <v/>
      </c>
      <c r="K8373" s="12">
        <f>IF(I8373="V2H",MIN(MAX(0,H8373),7.4,MAX(0,(M8373-P8373)*40)*0.95),0)</f>
        <v/>
      </c>
      <c r="L8373" s="12">
        <f>IF(E8373=0,0,MAX(0,H8373-K8373))</f>
        <v/>
      </c>
      <c r="M8373" s="13">
        <f>M8372+J8372/40-IF(I8372="V2H",K8372/(0.95*40),0)-IF(E8373=0,IF(E8372=1,IF(D8373=1,30,40)*0.18/(2*40),0),0)-IF(E8373=1,IF(E8372=0,IF(D8373=1,30,40)*0.18/(2*40),0),0)</f>
        <v/>
      </c>
      <c r="N8373" s="14" t="n">
        <v>0.15</v>
      </c>
      <c r="O8373" s="15">
        <f>K8373*N8373</f>
        <v/>
      </c>
      <c r="P8373">
        <f>IF(E8373=0,0.3,IF(D8373=1,IF(C8373&gt;=Params!$B$13-3,IF(C8373&lt;Params!$B$13,Params!$B$20,0.3),0.3),IF(C8373&gt;=Params!$B$15-3,IF(C8373&lt;Params!$B$15,Params!$B$21,0.3),0.3)))</f>
        <v/>
      </c>
    </row>
    <row r="8374" ht="15" customHeight="1" s="1">
      <c r="A8374" s="9" t="n">
        <v>8371</v>
      </c>
      <c r="B8374" s="6" t="inlineStr">
        <is>
          <t>15/12</t>
        </is>
      </c>
      <c r="C8374" s="6" t="n">
        <v>18</v>
      </c>
      <c r="D8374" s="6" t="n">
        <v>0</v>
      </c>
      <c r="E8374" s="10">
        <f>IF(D8374=1, IF(OR(C8374&lt;10, C8374&gt;=15),1,0), IF(OR(C8374&lt;7, C8374&gt;=18),1,0))</f>
        <v/>
      </c>
      <c r="F8374" s="11" t="n">
        <v>2.012</v>
      </c>
      <c r="G8374" s="12">
        <f>0*8</f>
        <v/>
      </c>
      <c r="H8374" s="12">
        <f>F8374-G8374</f>
        <v/>
      </c>
      <c r="I8374" s="10">
        <f>IF(E8374=0,"Fora",IF(E8373=0,"Carg xar",IF(H8374&lt;0,IF(M8374&lt;0.9,"Carg FV","Stby"),IF(M8374&gt;P8374,"V2H",IF(M8374&lt;0.9,"Carg xar","Stby")))))</f>
        <v/>
      </c>
      <c r="J8374" s="12">
        <f>IF(OR(I8374="Carg FV",I8374="Carg xar"),MIN(IF(I8374="Carg FV",ABS(H8374),7.4),7.4,MAX(0,(0.9-M8374)*40)*0.95),0)</f>
        <v/>
      </c>
      <c r="K8374" s="12">
        <f>IF(I8374="V2H",MIN(MAX(0,H8374),7.4,MAX(0,(M8374-P8374)*40)*0.95),0)</f>
        <v/>
      </c>
      <c r="L8374" s="12">
        <f>IF(E8374=0,0,MAX(0,H8374-K8374))</f>
        <v/>
      </c>
      <c r="M8374" s="13">
        <f>M8373+J8373/40-IF(I8373="V2H",K8373/(0.95*40),0)-IF(E8374=0,IF(E8373=1,IF(D8374=1,30,40)*0.18/(2*40),0),0)-IF(E8374=1,IF(E8373=0,IF(D8374=1,30,40)*0.18/(2*40),0),0)</f>
        <v/>
      </c>
      <c r="N8374" s="14" t="n">
        <v>0.2</v>
      </c>
      <c r="O8374" s="15">
        <f>K8374*N8374</f>
        <v/>
      </c>
      <c r="P8374">
        <f>IF(E8374=0,0.3,IF(D8374=1,IF(C8374&gt;=Params!$B$13-3,IF(C8374&lt;Params!$B$13,Params!$B$20,0.3),0.3),IF(C8374&gt;=Params!$B$15-3,IF(C8374&lt;Params!$B$15,Params!$B$21,0.3),0.3)))</f>
        <v/>
      </c>
    </row>
    <row r="8375" ht="15" customHeight="1" s="1">
      <c r="A8375" s="9" t="n">
        <v>8372</v>
      </c>
      <c r="B8375" s="6" t="inlineStr">
        <is>
          <t>15/12</t>
        </is>
      </c>
      <c r="C8375" s="6" t="n">
        <v>19</v>
      </c>
      <c r="D8375" s="6" t="n">
        <v>0</v>
      </c>
      <c r="E8375" s="10">
        <f>IF(D8375=1, IF(OR(C8375&lt;10, C8375&gt;=15),1,0), IF(OR(C8375&lt;7, C8375&gt;=18),1,0))</f>
        <v/>
      </c>
      <c r="F8375" s="11" t="n">
        <v>2.197</v>
      </c>
      <c r="G8375" s="12">
        <f>0*8</f>
        <v/>
      </c>
      <c r="H8375" s="12">
        <f>F8375-G8375</f>
        <v/>
      </c>
      <c r="I8375" s="10">
        <f>IF(E8375=0,"Fora",IF(E8374=0,"Carg xar",IF(H8375&lt;0,IF(M8375&lt;0.9,"Carg FV","Stby"),IF(M8375&gt;P8375,"V2H",IF(M8375&lt;0.9,"Carg xar","Stby")))))</f>
        <v/>
      </c>
      <c r="J8375" s="12">
        <f>IF(OR(I8375="Carg FV",I8375="Carg xar"),MIN(IF(I8375="Carg FV",ABS(H8375),7.4),7.4,MAX(0,(0.9-M8375)*40)*0.95),0)</f>
        <v/>
      </c>
      <c r="K8375" s="12">
        <f>IF(I8375="V2H",MIN(MAX(0,H8375),7.4,MAX(0,(M8375-P8375)*40)*0.95),0)</f>
        <v/>
      </c>
      <c r="L8375" s="12">
        <f>IF(E8375=0,0,MAX(0,H8375-K8375))</f>
        <v/>
      </c>
      <c r="M8375" s="13">
        <f>M8374+J8374/40-IF(I8374="V2H",K8374/(0.95*40),0)-IF(E8375=0,IF(E8374=1,IF(D8375=1,30,40)*0.18/(2*40),0),0)-IF(E8375=1,IF(E8374=0,IF(D8375=1,30,40)*0.18/(2*40),0),0)</f>
        <v/>
      </c>
      <c r="N8375" s="14" t="n">
        <v>0.2</v>
      </c>
      <c r="O8375" s="15">
        <f>K8375*N8375</f>
        <v/>
      </c>
      <c r="P8375">
        <f>IF(E8375=0,0.3,IF(D8375=1,IF(C8375&gt;=Params!$B$13-3,IF(C8375&lt;Params!$B$13,Params!$B$20,0.3),0.3),IF(C8375&gt;=Params!$B$15-3,IF(C8375&lt;Params!$B$15,Params!$B$21,0.3),0.3)))</f>
        <v/>
      </c>
    </row>
    <row r="8376" ht="15" customHeight="1" s="1">
      <c r="A8376" s="9" t="n">
        <v>8373</v>
      </c>
      <c r="B8376" s="6" t="inlineStr">
        <is>
          <t>15/12</t>
        </is>
      </c>
      <c r="C8376" s="6" t="n">
        <v>20</v>
      </c>
      <c r="D8376" s="6" t="n">
        <v>0</v>
      </c>
      <c r="E8376" s="10">
        <f>IF(D8376=1, IF(OR(C8376&lt;10, C8376&gt;=15),1,0), IF(OR(C8376&lt;7, C8376&gt;=18),1,0))</f>
        <v/>
      </c>
      <c r="F8376" s="11" t="n">
        <v>2.497</v>
      </c>
      <c r="G8376" s="12">
        <f>0*8</f>
        <v/>
      </c>
      <c r="H8376" s="12">
        <f>F8376-G8376</f>
        <v/>
      </c>
      <c r="I8376" s="10">
        <f>IF(E8376=0,"Fora",IF(E8375=0,"Carg xar",IF(H8376&lt;0,IF(M8376&lt;0.9,"Carg FV","Stby"),IF(M8376&gt;P8376,"V2H",IF(M8376&lt;0.9,"Carg xar","Stby")))))</f>
        <v/>
      </c>
      <c r="J8376" s="12">
        <f>IF(OR(I8376="Carg FV",I8376="Carg xar"),MIN(IF(I8376="Carg FV",ABS(H8376),7.4),7.4,MAX(0,(0.9-M8376)*40)*0.95),0)</f>
        <v/>
      </c>
      <c r="K8376" s="12">
        <f>IF(I8376="V2H",MIN(MAX(0,H8376),7.4,MAX(0,(M8376-P8376)*40)*0.95),0)</f>
        <v/>
      </c>
      <c r="L8376" s="12">
        <f>IF(E8376=0,0,MAX(0,H8376-K8376))</f>
        <v/>
      </c>
      <c r="M8376" s="13">
        <f>M8375+J8375/40-IF(I8375="V2H",K8375/(0.95*40),0)-IF(E8376=0,IF(E8375=1,IF(D8376=1,30,40)*0.18/(2*40),0),0)-IF(E8376=1,IF(E8375=0,IF(D8376=1,30,40)*0.18/(2*40),0),0)</f>
        <v/>
      </c>
      <c r="N8376" s="14" t="n">
        <v>0.2</v>
      </c>
      <c r="O8376" s="15">
        <f>K8376*N8376</f>
        <v/>
      </c>
      <c r="P8376">
        <f>IF(E8376=0,0.3,IF(D8376=1,IF(C8376&gt;=Params!$B$13-3,IF(C8376&lt;Params!$B$13,Params!$B$20,0.3),0.3),IF(C8376&gt;=Params!$B$15-3,IF(C8376&lt;Params!$B$15,Params!$B$21,0.3),0.3)))</f>
        <v/>
      </c>
    </row>
    <row r="8377" ht="15" customHeight="1" s="1">
      <c r="A8377" s="9" t="n">
        <v>8374</v>
      </c>
      <c r="B8377" s="6" t="inlineStr">
        <is>
          <t>15/12</t>
        </is>
      </c>
      <c r="C8377" s="6" t="n">
        <v>21</v>
      </c>
      <c r="D8377" s="6" t="n">
        <v>0</v>
      </c>
      <c r="E8377" s="10">
        <f>IF(D8377=1, IF(OR(C8377&lt;10, C8377&gt;=15),1,0), IF(OR(C8377&lt;7, C8377&gt;=18),1,0))</f>
        <v/>
      </c>
      <c r="F8377" s="11" t="n">
        <v>1.957</v>
      </c>
      <c r="G8377" s="12">
        <f>0*8</f>
        <v/>
      </c>
      <c r="H8377" s="12">
        <f>F8377-G8377</f>
        <v/>
      </c>
      <c r="I8377" s="10">
        <f>IF(E8377=0,"Fora",IF(E8376=0,"Carg xar",IF(H8377&lt;0,IF(M8377&lt;0.9,"Carg FV","Stby"),IF(M8377&gt;P8377,"V2H",IF(M8377&lt;0.9,"Carg xar","Stby")))))</f>
        <v/>
      </c>
      <c r="J8377" s="12">
        <f>IF(OR(I8377="Carg FV",I8377="Carg xar"),MIN(IF(I8377="Carg FV",ABS(H8377),7.4),7.4,MAX(0,(0.9-M8377)*40)*0.95),0)</f>
        <v/>
      </c>
      <c r="K8377" s="12">
        <f>IF(I8377="V2H",MIN(MAX(0,H8377),7.4,MAX(0,(M8377-P8377)*40)*0.95),0)</f>
        <v/>
      </c>
      <c r="L8377" s="12">
        <f>IF(E8377=0,0,MAX(0,H8377-K8377))</f>
        <v/>
      </c>
      <c r="M8377" s="13">
        <f>M8376+J8376/40-IF(I8376="V2H",K8376/(0.95*40),0)-IF(E8377=0,IF(E8376=1,IF(D8377=1,30,40)*0.18/(2*40),0),0)-IF(E8377=1,IF(E8376=0,IF(D8377=1,30,40)*0.18/(2*40),0),0)</f>
        <v/>
      </c>
      <c r="N8377" s="14" t="n">
        <v>0.2</v>
      </c>
      <c r="O8377" s="15">
        <f>K8377*N8377</f>
        <v/>
      </c>
      <c r="P8377">
        <f>IF(E8377=0,0.3,IF(D8377=1,IF(C8377&gt;=Params!$B$13-3,IF(C8377&lt;Params!$B$13,Params!$B$20,0.3),0.3),IF(C8377&gt;=Params!$B$15-3,IF(C8377&lt;Params!$B$15,Params!$B$21,0.3),0.3)))</f>
        <v/>
      </c>
    </row>
    <row r="8378" ht="15" customHeight="1" s="1">
      <c r="A8378" s="9" t="n">
        <v>8375</v>
      </c>
      <c r="B8378" s="6" t="inlineStr">
        <is>
          <t>15/12</t>
        </is>
      </c>
      <c r="C8378" s="6" t="n">
        <v>22</v>
      </c>
      <c r="D8378" s="6" t="n">
        <v>0</v>
      </c>
      <c r="E8378" s="10">
        <f>IF(D8378=1, IF(OR(C8378&lt;10, C8378&gt;=15),1,0), IF(OR(C8378&lt;7, C8378&gt;=18),1,0))</f>
        <v/>
      </c>
      <c r="F8378" s="11" t="n">
        <v>1.746</v>
      </c>
      <c r="G8378" s="12">
        <f>0*8</f>
        <v/>
      </c>
      <c r="H8378" s="12">
        <f>F8378-G8378</f>
        <v/>
      </c>
      <c r="I8378" s="10">
        <f>IF(E8378=0,"Fora",IF(E8377=0,"Carg xar",IF(H8378&lt;0,IF(M8378&lt;0.9,"Carg FV","Stby"),IF(M8378&gt;P8378,"V2H",IF(M8378&lt;0.9,"Carg xar","Stby")))))</f>
        <v/>
      </c>
      <c r="J8378" s="12">
        <f>IF(OR(I8378="Carg FV",I8378="Carg xar"),MIN(IF(I8378="Carg FV",ABS(H8378),7.4),7.4,MAX(0,(0.9-M8378)*40)*0.95),0)</f>
        <v/>
      </c>
      <c r="K8378" s="12">
        <f>IF(I8378="V2H",MIN(MAX(0,H8378),7.4,MAX(0,(M8378-P8378)*40)*0.95),0)</f>
        <v/>
      </c>
      <c r="L8378" s="12">
        <f>IF(E8378=0,0,MAX(0,H8378-K8378))</f>
        <v/>
      </c>
      <c r="M8378" s="13">
        <f>M8377+J8377/40-IF(I8377="V2H",K8377/(0.95*40),0)-IF(E8378=0,IF(E8377=1,IF(D8378=1,30,40)*0.18/(2*40),0),0)-IF(E8378=1,IF(E8377=0,IF(D8378=1,30,40)*0.18/(2*40),0),0)</f>
        <v/>
      </c>
      <c r="N8378" s="14" t="n">
        <v>0.15</v>
      </c>
      <c r="O8378" s="15">
        <f>K8378*N8378</f>
        <v/>
      </c>
      <c r="P8378">
        <f>IF(E8378=0,0.3,IF(D8378=1,IF(C8378&gt;=Params!$B$13-3,IF(C8378&lt;Params!$B$13,Params!$B$20,0.3),0.3),IF(C8378&gt;=Params!$B$15-3,IF(C8378&lt;Params!$B$15,Params!$B$21,0.3),0.3)))</f>
        <v/>
      </c>
    </row>
    <row r="8379" ht="15" customHeight="1" s="1">
      <c r="A8379" s="9" t="n">
        <v>8376</v>
      </c>
      <c r="B8379" s="6" t="inlineStr">
        <is>
          <t>15/12</t>
        </is>
      </c>
      <c r="C8379" s="6" t="n">
        <v>23</v>
      </c>
      <c r="D8379" s="6" t="n">
        <v>0</v>
      </c>
      <c r="E8379" s="10">
        <f>IF(D8379=1, IF(OR(C8379&lt;10, C8379&gt;=15),1,0), IF(OR(C8379&lt;7, C8379&gt;=18),1,0))</f>
        <v/>
      </c>
      <c r="F8379" s="11" t="n">
        <v>1.237</v>
      </c>
      <c r="G8379" s="12">
        <f>0*8</f>
        <v/>
      </c>
      <c r="H8379" s="12">
        <f>F8379-G8379</f>
        <v/>
      </c>
      <c r="I8379" s="10">
        <f>IF(E8379=0,"Fora",IF(E8378=0,"Carg xar",IF(H8379&lt;0,IF(M8379&lt;0.9,"Carg FV","Stby"),IF(M8379&gt;P8379,"V2H",IF(M8379&lt;0.9,"Carg xar","Stby")))))</f>
        <v/>
      </c>
      <c r="J8379" s="12">
        <f>IF(OR(I8379="Carg FV",I8379="Carg xar"),MIN(IF(I8379="Carg FV",ABS(H8379),7.4),7.4,MAX(0,(0.9-M8379)*40)*0.95),0)</f>
        <v/>
      </c>
      <c r="K8379" s="12">
        <f>IF(I8379="V2H",MIN(MAX(0,H8379),7.4,MAX(0,(M8379-P8379)*40)*0.95),0)</f>
        <v/>
      </c>
      <c r="L8379" s="12">
        <f>IF(E8379=0,0,MAX(0,H8379-K8379))</f>
        <v/>
      </c>
      <c r="M8379" s="13">
        <f>M8378+J8378/40-IF(I8378="V2H",K8378/(0.95*40),0)-IF(E8379=0,IF(E8378=1,IF(D8379=1,30,40)*0.18/(2*40),0),0)-IF(E8379=1,IF(E8378=0,IF(D8379=1,30,40)*0.18/(2*40),0),0)</f>
        <v/>
      </c>
      <c r="N8379" s="14" t="n">
        <v>0.15</v>
      </c>
      <c r="O8379" s="15">
        <f>K8379*N8379</f>
        <v/>
      </c>
      <c r="P8379">
        <f>IF(E8379=0,0.3,IF(D8379=1,IF(C8379&gt;=Params!$B$13-3,IF(C8379&lt;Params!$B$13,Params!$B$20,0.3),0.3),IF(C8379&gt;=Params!$B$15-3,IF(C8379&lt;Params!$B$15,Params!$B$21,0.3),0.3)))</f>
        <v/>
      </c>
    </row>
    <row r="8380" ht="15" customHeight="1" s="1">
      <c r="A8380" s="9" t="n">
        <v>8377</v>
      </c>
      <c r="B8380" s="6" t="inlineStr">
        <is>
          <t>16/12</t>
        </is>
      </c>
      <c r="C8380" s="6" t="n">
        <v>0</v>
      </c>
      <c r="D8380" s="6" t="n">
        <v>0</v>
      </c>
      <c r="E8380" s="10">
        <f>IF(D8380=1, IF(OR(C8380&lt;10, C8380&gt;=15),1,0), IF(OR(C8380&lt;7, C8380&gt;=18),1,0))</f>
        <v/>
      </c>
      <c r="F8380" s="11" t="n">
        <v>1.501</v>
      </c>
      <c r="G8380" s="12">
        <f>0*8</f>
        <v/>
      </c>
      <c r="H8380" s="12">
        <f>F8380-G8380</f>
        <v/>
      </c>
      <c r="I8380" s="10">
        <f>IF(E8380=0,"Fora",IF(E8379=0,"Carg xar",IF(H8380&lt;0,IF(M8380&lt;0.9,"Carg FV","Stby"),IF(M8380&gt;P8380,"V2H",IF(M8380&lt;0.9,"Carg xar","Stby")))))</f>
        <v/>
      </c>
      <c r="J8380" s="12">
        <f>IF(OR(I8380="Carg FV",I8380="Carg xar"),MIN(IF(I8380="Carg FV",ABS(H8380),7.4),7.4,MAX(0,(0.9-M8380)*40)*0.95),0)</f>
        <v/>
      </c>
      <c r="K8380" s="12">
        <f>IF(I8380="V2H",MIN(MAX(0,H8380),7.4,MAX(0,(M8380-P8380)*40)*0.95),0)</f>
        <v/>
      </c>
      <c r="L8380" s="12">
        <f>IF(E8380=0,0,MAX(0,H8380-K8380))</f>
        <v/>
      </c>
      <c r="M8380" s="13">
        <f>M8379+J8379/40-IF(I8379="V2H",K8379/(0.95*40),0)-IF(E8380=0,IF(E8379=1,IF(D8380=1,30,40)*0.18/(2*40),0),0)-IF(E8380=1,IF(E8379=0,IF(D8380=1,30,40)*0.18/(2*40),0),0)</f>
        <v/>
      </c>
      <c r="N8380" s="14" t="n">
        <v>0.09</v>
      </c>
      <c r="O8380" s="15">
        <f>K8380*N8380</f>
        <v/>
      </c>
      <c r="P8380">
        <f>IF(E8380=0,0.3,IF(D8380=1,IF(C8380&gt;=Params!$B$13-3,IF(C8380&lt;Params!$B$13,Params!$B$20,0.3),0.3),IF(C8380&gt;=Params!$B$15-3,IF(C8380&lt;Params!$B$15,Params!$B$21,0.3),0.3)))</f>
        <v/>
      </c>
    </row>
    <row r="8381" ht="15" customHeight="1" s="1">
      <c r="A8381" s="9" t="n">
        <v>8378</v>
      </c>
      <c r="B8381" s="6" t="inlineStr">
        <is>
          <t>16/12</t>
        </is>
      </c>
      <c r="C8381" s="6" t="n">
        <v>1</v>
      </c>
      <c r="D8381" s="6" t="n">
        <v>0</v>
      </c>
      <c r="E8381" s="10">
        <f>IF(D8381=1, IF(OR(C8381&lt;10, C8381&gt;=15),1,0), IF(OR(C8381&lt;7, C8381&gt;=18),1,0))</f>
        <v/>
      </c>
      <c r="F8381" s="11" t="n">
        <v>1.424</v>
      </c>
      <c r="G8381" s="12">
        <f>0*8</f>
        <v/>
      </c>
      <c r="H8381" s="12">
        <f>F8381-G8381</f>
        <v/>
      </c>
      <c r="I8381" s="10">
        <f>IF(E8381=0,"Fora",IF(E8380=0,"Carg xar",IF(H8381&lt;0,IF(M8381&lt;0.9,"Carg FV","Stby"),IF(M8381&gt;P8381,"V2H",IF(M8381&lt;0.9,"Carg xar","Stby")))))</f>
        <v/>
      </c>
      <c r="J8381" s="12">
        <f>IF(OR(I8381="Carg FV",I8381="Carg xar"),MIN(IF(I8381="Carg FV",ABS(H8381),7.4),7.4,MAX(0,(0.9-M8381)*40)*0.95),0)</f>
        <v/>
      </c>
      <c r="K8381" s="12">
        <f>IF(I8381="V2H",MIN(MAX(0,H8381),7.4,MAX(0,(M8381-P8381)*40)*0.95),0)</f>
        <v/>
      </c>
      <c r="L8381" s="12">
        <f>IF(E8381=0,0,MAX(0,H8381-K8381))</f>
        <v/>
      </c>
      <c r="M8381" s="13">
        <f>M8380+J8380/40-IF(I8380="V2H",K8380/(0.95*40),0)-IF(E8381=0,IF(E8380=1,IF(D8381=1,30,40)*0.18/(2*40),0),0)-IF(E8381=1,IF(E8380=0,IF(D8381=1,30,40)*0.18/(2*40),0),0)</f>
        <v/>
      </c>
      <c r="N8381" s="14" t="n">
        <v>0.09</v>
      </c>
      <c r="O8381" s="15">
        <f>K8381*N8381</f>
        <v/>
      </c>
      <c r="P8381">
        <f>IF(E8381=0,0.3,IF(D8381=1,IF(C8381&gt;=Params!$B$13-3,IF(C8381&lt;Params!$B$13,Params!$B$20,0.3),0.3),IF(C8381&gt;=Params!$B$15-3,IF(C8381&lt;Params!$B$15,Params!$B$21,0.3),0.3)))</f>
        <v/>
      </c>
    </row>
    <row r="8382" ht="15" customHeight="1" s="1">
      <c r="A8382" s="9" t="n">
        <v>8379</v>
      </c>
      <c r="B8382" s="6" t="inlineStr">
        <is>
          <t>16/12</t>
        </is>
      </c>
      <c r="C8382" s="6" t="n">
        <v>2</v>
      </c>
      <c r="D8382" s="6" t="n">
        <v>0</v>
      </c>
      <c r="E8382" s="10">
        <f>IF(D8382=1, IF(OR(C8382&lt;10, C8382&gt;=15),1,0), IF(OR(C8382&lt;7, C8382&gt;=18),1,0))</f>
        <v/>
      </c>
      <c r="F8382" s="11" t="n">
        <v>1.46</v>
      </c>
      <c r="G8382" s="12">
        <f>0*8</f>
        <v/>
      </c>
      <c r="H8382" s="12">
        <f>F8382-G8382</f>
        <v/>
      </c>
      <c r="I8382" s="10">
        <f>IF(E8382=0,"Fora",IF(E8381=0,"Carg xar",IF(H8382&lt;0,IF(M8382&lt;0.9,"Carg FV","Stby"),IF(M8382&gt;P8382,"V2H",IF(M8382&lt;0.9,"Carg xar","Stby")))))</f>
        <v/>
      </c>
      <c r="J8382" s="12">
        <f>IF(OR(I8382="Carg FV",I8382="Carg xar"),MIN(IF(I8382="Carg FV",ABS(H8382),7.4),7.4,MAX(0,(0.9-M8382)*40)*0.95),0)</f>
        <v/>
      </c>
      <c r="K8382" s="12">
        <f>IF(I8382="V2H",MIN(MAX(0,H8382),7.4,MAX(0,(M8382-P8382)*40)*0.95),0)</f>
        <v/>
      </c>
      <c r="L8382" s="12">
        <f>IF(E8382=0,0,MAX(0,H8382-K8382))</f>
        <v/>
      </c>
      <c r="M8382" s="13">
        <f>M8381+J8381/40-IF(I8381="V2H",K8381/(0.95*40),0)-IF(E8382=0,IF(E8381=1,IF(D8382=1,30,40)*0.18/(2*40),0),0)-IF(E8382=1,IF(E8381=0,IF(D8382=1,30,40)*0.18/(2*40),0),0)</f>
        <v/>
      </c>
      <c r="N8382" s="14" t="n">
        <v>0.09</v>
      </c>
      <c r="O8382" s="15">
        <f>K8382*N8382</f>
        <v/>
      </c>
      <c r="P8382">
        <f>IF(E8382=0,0.3,IF(D8382=1,IF(C8382&gt;=Params!$B$13-3,IF(C8382&lt;Params!$B$13,Params!$B$20,0.3),0.3),IF(C8382&gt;=Params!$B$15-3,IF(C8382&lt;Params!$B$15,Params!$B$21,0.3),0.3)))</f>
        <v/>
      </c>
    </row>
    <row r="8383" ht="15" customHeight="1" s="1">
      <c r="A8383" s="9" t="n">
        <v>8380</v>
      </c>
      <c r="B8383" s="6" t="inlineStr">
        <is>
          <t>16/12</t>
        </is>
      </c>
      <c r="C8383" s="6" t="n">
        <v>3</v>
      </c>
      <c r="D8383" s="6" t="n">
        <v>0</v>
      </c>
      <c r="E8383" s="10">
        <f>IF(D8383=1, IF(OR(C8383&lt;10, C8383&gt;=15),1,0), IF(OR(C8383&lt;7, C8383&gt;=18),1,0))</f>
        <v/>
      </c>
      <c r="F8383" s="11" t="n">
        <v>1.471</v>
      </c>
      <c r="G8383" s="12">
        <f>0*8</f>
        <v/>
      </c>
      <c r="H8383" s="12">
        <f>F8383-G8383</f>
        <v/>
      </c>
      <c r="I8383" s="10">
        <f>IF(E8383=0,"Fora",IF(E8382=0,"Carg xar",IF(H8383&lt;0,IF(M8383&lt;0.9,"Carg FV","Stby"),IF(M8383&gt;P8383,"V2H",IF(M8383&lt;0.9,"Carg xar","Stby")))))</f>
        <v/>
      </c>
      <c r="J8383" s="12">
        <f>IF(OR(I8383="Carg FV",I8383="Carg xar"),MIN(IF(I8383="Carg FV",ABS(H8383),7.4),7.4,MAX(0,(0.9-M8383)*40)*0.95),0)</f>
        <v/>
      </c>
      <c r="K8383" s="12">
        <f>IF(I8383="V2H",MIN(MAX(0,H8383),7.4,MAX(0,(M8383-P8383)*40)*0.95),0)</f>
        <v/>
      </c>
      <c r="L8383" s="12">
        <f>IF(E8383=0,0,MAX(0,H8383-K8383))</f>
        <v/>
      </c>
      <c r="M8383" s="13">
        <f>M8382+J8382/40-IF(I8382="V2H",K8382/(0.95*40),0)-IF(E8383=0,IF(E8382=1,IF(D8383=1,30,40)*0.18/(2*40),0),0)-IF(E8383=1,IF(E8382=0,IF(D8383=1,30,40)*0.18/(2*40),0),0)</f>
        <v/>
      </c>
      <c r="N8383" s="14" t="n">
        <v>0.09</v>
      </c>
      <c r="O8383" s="15">
        <f>K8383*N8383</f>
        <v/>
      </c>
      <c r="P8383">
        <f>IF(E8383=0,0.3,IF(D8383=1,IF(C8383&gt;=Params!$B$13-3,IF(C8383&lt;Params!$B$13,Params!$B$20,0.3),0.3),IF(C8383&gt;=Params!$B$15-3,IF(C8383&lt;Params!$B$15,Params!$B$21,0.3),0.3)))</f>
        <v/>
      </c>
    </row>
    <row r="8384" ht="15" customHeight="1" s="1">
      <c r="A8384" s="9" t="n">
        <v>8381</v>
      </c>
      <c r="B8384" s="6" t="inlineStr">
        <is>
          <t>16/12</t>
        </is>
      </c>
      <c r="C8384" s="6" t="n">
        <v>4</v>
      </c>
      <c r="D8384" s="6" t="n">
        <v>0</v>
      </c>
      <c r="E8384" s="10">
        <f>IF(D8384=1, IF(OR(C8384&lt;10, C8384&gt;=15),1,0), IF(OR(C8384&lt;7, C8384&gt;=18),1,0))</f>
        <v/>
      </c>
      <c r="F8384" s="11" t="n">
        <v>1.32</v>
      </c>
      <c r="G8384" s="12">
        <f>0*8</f>
        <v/>
      </c>
      <c r="H8384" s="12">
        <f>F8384-G8384</f>
        <v/>
      </c>
      <c r="I8384" s="10">
        <f>IF(E8384=0,"Fora",IF(E8383=0,"Carg xar",IF(H8384&lt;0,IF(M8384&lt;0.9,"Carg FV","Stby"),IF(M8384&gt;P8384,"V2H",IF(M8384&lt;0.9,"Carg xar","Stby")))))</f>
        <v/>
      </c>
      <c r="J8384" s="12">
        <f>IF(OR(I8384="Carg FV",I8384="Carg xar"),MIN(IF(I8384="Carg FV",ABS(H8384),7.4),7.4,MAX(0,(0.9-M8384)*40)*0.95),0)</f>
        <v/>
      </c>
      <c r="K8384" s="12">
        <f>IF(I8384="V2H",MIN(MAX(0,H8384),7.4,MAX(0,(M8384-P8384)*40)*0.95),0)</f>
        <v/>
      </c>
      <c r="L8384" s="12">
        <f>IF(E8384=0,0,MAX(0,H8384-K8384))</f>
        <v/>
      </c>
      <c r="M8384" s="13">
        <f>M8383+J8383/40-IF(I8383="V2H",K8383/(0.95*40),0)-IF(E8384=0,IF(E8383=1,IF(D8384=1,30,40)*0.18/(2*40),0),0)-IF(E8384=1,IF(E8383=0,IF(D8384=1,30,40)*0.18/(2*40),0),0)</f>
        <v/>
      </c>
      <c r="N8384" s="14" t="n">
        <v>0.09</v>
      </c>
      <c r="O8384" s="15">
        <f>K8384*N8384</f>
        <v/>
      </c>
      <c r="P8384">
        <f>IF(E8384=0,0.3,IF(D8384=1,IF(C8384&gt;=Params!$B$13-3,IF(C8384&lt;Params!$B$13,Params!$B$20,0.3),0.3),IF(C8384&gt;=Params!$B$15-3,IF(C8384&lt;Params!$B$15,Params!$B$21,0.3),0.3)))</f>
        <v/>
      </c>
    </row>
    <row r="8385" ht="15" customHeight="1" s="1">
      <c r="A8385" s="9" t="n">
        <v>8382</v>
      </c>
      <c r="B8385" s="6" t="inlineStr">
        <is>
          <t>16/12</t>
        </is>
      </c>
      <c r="C8385" s="6" t="n">
        <v>5</v>
      </c>
      <c r="D8385" s="6" t="n">
        <v>0</v>
      </c>
      <c r="E8385" s="10">
        <f>IF(D8385=1, IF(OR(C8385&lt;10, C8385&gt;=15),1,0), IF(OR(C8385&lt;7, C8385&gt;=18),1,0))</f>
        <v/>
      </c>
      <c r="F8385" s="11" t="n">
        <v>1.478</v>
      </c>
      <c r="G8385" s="12">
        <f>0*8</f>
        <v/>
      </c>
      <c r="H8385" s="12">
        <f>F8385-G8385</f>
        <v/>
      </c>
      <c r="I8385" s="10">
        <f>IF(E8385=0,"Fora",IF(E8384=0,"Carg xar",IF(H8385&lt;0,IF(M8385&lt;0.9,"Carg FV","Stby"),IF(M8385&gt;P8385,"V2H",IF(M8385&lt;0.9,"Carg xar","Stby")))))</f>
        <v/>
      </c>
      <c r="J8385" s="12">
        <f>IF(OR(I8385="Carg FV",I8385="Carg xar"),MIN(IF(I8385="Carg FV",ABS(H8385),7.4),7.4,MAX(0,(0.9-M8385)*40)*0.95),0)</f>
        <v/>
      </c>
      <c r="K8385" s="12">
        <f>IF(I8385="V2H",MIN(MAX(0,H8385),7.4,MAX(0,(M8385-P8385)*40)*0.95),0)</f>
        <v/>
      </c>
      <c r="L8385" s="12">
        <f>IF(E8385=0,0,MAX(0,H8385-K8385))</f>
        <v/>
      </c>
      <c r="M8385" s="13">
        <f>M8384+J8384/40-IF(I8384="V2H",K8384/(0.95*40),0)-IF(E8385=0,IF(E8384=1,IF(D8385=1,30,40)*0.18/(2*40),0),0)-IF(E8385=1,IF(E8384=0,IF(D8385=1,30,40)*0.18/(2*40),0),0)</f>
        <v/>
      </c>
      <c r="N8385" s="14" t="n">
        <v>0.09</v>
      </c>
      <c r="O8385" s="15">
        <f>K8385*N8385</f>
        <v/>
      </c>
      <c r="P8385">
        <f>IF(E8385=0,0.3,IF(D8385=1,IF(C8385&gt;=Params!$B$13-3,IF(C8385&lt;Params!$B$13,Params!$B$20,0.3),0.3),IF(C8385&gt;=Params!$B$15-3,IF(C8385&lt;Params!$B$15,Params!$B$21,0.3),0.3)))</f>
        <v/>
      </c>
    </row>
    <row r="8386" ht="15" customHeight="1" s="1">
      <c r="A8386" s="9" t="n">
        <v>8383</v>
      </c>
      <c r="B8386" s="6" t="inlineStr">
        <is>
          <t>16/12</t>
        </is>
      </c>
      <c r="C8386" s="6" t="n">
        <v>6</v>
      </c>
      <c r="D8386" s="6" t="n">
        <v>0</v>
      </c>
      <c r="E8386" s="10">
        <f>IF(D8386=1, IF(OR(C8386&lt;10, C8386&gt;=15),1,0), IF(OR(C8386&lt;7, C8386&gt;=18),1,0))</f>
        <v/>
      </c>
      <c r="F8386" s="11" t="n">
        <v>2.549</v>
      </c>
      <c r="G8386" s="12">
        <f>0*8</f>
        <v/>
      </c>
      <c r="H8386" s="12">
        <f>F8386-G8386</f>
        <v/>
      </c>
      <c r="I8386" s="10">
        <f>IF(E8386=0,"Fora",IF(E8385=0,"Carg xar",IF(H8386&lt;0,IF(M8386&lt;0.9,"Carg FV","Stby"),IF(M8386&gt;P8386,"V2H",IF(M8386&lt;0.9,"Carg xar","Stby")))))</f>
        <v/>
      </c>
      <c r="J8386" s="12">
        <f>IF(OR(I8386="Carg FV",I8386="Carg xar"),MIN(IF(I8386="Carg FV",ABS(H8386),7.4),7.4,MAX(0,(0.9-M8386)*40)*0.95),0)</f>
        <v/>
      </c>
      <c r="K8386" s="12">
        <f>IF(I8386="V2H",MIN(MAX(0,H8386),7.4,MAX(0,(M8386-P8386)*40)*0.95),0)</f>
        <v/>
      </c>
      <c r="L8386" s="12">
        <f>IF(E8386=0,0,MAX(0,H8386-K8386))</f>
        <v/>
      </c>
      <c r="M8386" s="13">
        <f>M8385+J8385/40-IF(I8385="V2H",K8385/(0.95*40),0)-IF(E8386=0,IF(E8385=1,IF(D8386=1,30,40)*0.18/(2*40),0),0)-IF(E8386=1,IF(E8385=0,IF(D8386=1,30,40)*0.18/(2*40),0),0)</f>
        <v/>
      </c>
      <c r="N8386" s="14" t="n">
        <v>0.09</v>
      </c>
      <c r="O8386" s="15">
        <f>K8386*N8386</f>
        <v/>
      </c>
      <c r="P8386">
        <f>IF(E8386=0,0.3,IF(D8386=1,IF(C8386&gt;=Params!$B$13-3,IF(C8386&lt;Params!$B$13,Params!$B$20,0.3),0.3),IF(C8386&gt;=Params!$B$15-3,IF(C8386&lt;Params!$B$15,Params!$B$21,0.3),0.3)))</f>
        <v/>
      </c>
    </row>
    <row r="8387" ht="15" customHeight="1" s="1">
      <c r="A8387" s="9" t="n">
        <v>8384</v>
      </c>
      <c r="B8387" s="6" t="inlineStr">
        <is>
          <t>16/12</t>
        </is>
      </c>
      <c r="C8387" s="6" t="n">
        <v>7</v>
      </c>
      <c r="D8387" s="6" t="n">
        <v>0</v>
      </c>
      <c r="E8387" s="10">
        <f>IF(D8387=1, IF(OR(C8387&lt;10, C8387&gt;=15),1,0), IF(OR(C8387&lt;7, C8387&gt;=18),1,0))</f>
        <v/>
      </c>
      <c r="F8387" s="11" t="n">
        <v>2.862</v>
      </c>
      <c r="G8387" s="12">
        <f>0*8</f>
        <v/>
      </c>
      <c r="H8387" s="12">
        <f>F8387-G8387</f>
        <v/>
      </c>
      <c r="I8387" s="10">
        <f>IF(E8387=0,"Fora",IF(E8386=0,"Carg xar",IF(H8387&lt;0,IF(M8387&lt;0.9,"Carg FV","Stby"),IF(M8387&gt;P8387,"V2H",IF(M8387&lt;0.9,"Carg xar","Stby")))))</f>
        <v/>
      </c>
      <c r="J8387" s="12">
        <f>IF(OR(I8387="Carg FV",I8387="Carg xar"),MIN(IF(I8387="Carg FV",ABS(H8387),7.4),7.4,MAX(0,(0.9-M8387)*40)*0.95),0)</f>
        <v/>
      </c>
      <c r="K8387" s="12">
        <f>IF(I8387="V2H",MIN(MAX(0,H8387),7.4,MAX(0,(M8387-P8387)*40)*0.95),0)</f>
        <v/>
      </c>
      <c r="L8387" s="12">
        <f>IF(E8387=0,0,MAX(0,H8387-K8387))</f>
        <v/>
      </c>
      <c r="M8387" s="13">
        <f>M8386+J8386/40-IF(I8386="V2H",K8386/(0.95*40),0)-IF(E8387=0,IF(E8386=1,IF(D8387=1,30,40)*0.18/(2*40),0),0)-IF(E8387=1,IF(E8386=0,IF(D8387=1,30,40)*0.18/(2*40),0),0)</f>
        <v/>
      </c>
      <c r="N8387" s="14" t="n">
        <v>0.09</v>
      </c>
      <c r="O8387" s="15">
        <f>K8387*N8387</f>
        <v/>
      </c>
      <c r="P8387">
        <f>IF(E8387=0,0.3,IF(D8387=1,IF(C8387&gt;=Params!$B$13-3,IF(C8387&lt;Params!$B$13,Params!$B$20,0.3),0.3),IF(C8387&gt;=Params!$B$15-3,IF(C8387&lt;Params!$B$15,Params!$B$21,0.3),0.3)))</f>
        <v/>
      </c>
    </row>
    <row r="8388" ht="15" customHeight="1" s="1">
      <c r="A8388" s="9" t="n">
        <v>8385</v>
      </c>
      <c r="B8388" s="6" t="inlineStr">
        <is>
          <t>16/12</t>
        </is>
      </c>
      <c r="C8388" s="6" t="n">
        <v>8</v>
      </c>
      <c r="D8388" s="6" t="n">
        <v>0</v>
      </c>
      <c r="E8388" s="10">
        <f>IF(D8388=1, IF(OR(C8388&lt;10, C8388&gt;=15),1,0), IF(OR(C8388&lt;7, C8388&gt;=18),1,0))</f>
        <v/>
      </c>
      <c r="F8388" s="11" t="n">
        <v>2.859</v>
      </c>
      <c r="G8388" s="12">
        <f>0.04*8</f>
        <v/>
      </c>
      <c r="H8388" s="12">
        <f>F8388-G8388</f>
        <v/>
      </c>
      <c r="I8388" s="10">
        <f>IF(E8388=0,"Fora",IF(E8387=0,"Carg xar",IF(H8388&lt;0,IF(M8388&lt;0.9,"Carg FV","Stby"),IF(M8388&gt;P8388,"V2H",IF(M8388&lt;0.9,"Carg xar","Stby")))))</f>
        <v/>
      </c>
      <c r="J8388" s="12">
        <f>IF(OR(I8388="Carg FV",I8388="Carg xar"),MIN(IF(I8388="Carg FV",ABS(H8388),7.4),7.4,MAX(0,(0.9-M8388)*40)*0.95),0)</f>
        <v/>
      </c>
      <c r="K8388" s="12">
        <f>IF(I8388="V2H",MIN(MAX(0,H8388),7.4,MAX(0,(M8388-P8388)*40)*0.95),0)</f>
        <v/>
      </c>
      <c r="L8388" s="12">
        <f>IF(E8388=0,0,MAX(0,H8388-K8388))</f>
        <v/>
      </c>
      <c r="M8388" s="13">
        <f>M8387+J8387/40-IF(I8387="V2H",K8387/(0.95*40),0)-IF(E8388=0,IF(E8387=1,IF(D8388=1,30,40)*0.18/(2*40),0),0)-IF(E8388=1,IF(E8387=0,IF(D8388=1,30,40)*0.18/(2*40),0),0)</f>
        <v/>
      </c>
      <c r="N8388" s="14" t="n">
        <v>0.15</v>
      </c>
      <c r="O8388" s="15">
        <f>K8388*N8388</f>
        <v/>
      </c>
      <c r="P8388">
        <f>IF(E8388=0,0.3,IF(D8388=1,IF(C8388&gt;=Params!$B$13-3,IF(C8388&lt;Params!$B$13,Params!$B$20,0.3),0.3),IF(C8388&gt;=Params!$B$15-3,IF(C8388&lt;Params!$B$15,Params!$B$21,0.3),0.3)))</f>
        <v/>
      </c>
    </row>
    <row r="8389" ht="15" customHeight="1" s="1">
      <c r="A8389" s="9" t="n">
        <v>8386</v>
      </c>
      <c r="B8389" s="6" t="inlineStr">
        <is>
          <t>16/12</t>
        </is>
      </c>
      <c r="C8389" s="6" t="n">
        <v>9</v>
      </c>
      <c r="D8389" s="6" t="n">
        <v>0</v>
      </c>
      <c r="E8389" s="10">
        <f>IF(D8389=1, IF(OR(C8389&lt;10, C8389&gt;=15),1,0), IF(OR(C8389&lt;7, C8389&gt;=18),1,0))</f>
        <v/>
      </c>
      <c r="F8389" s="11" t="n">
        <v>2.787</v>
      </c>
      <c r="G8389" s="12">
        <f>0.15*8</f>
        <v/>
      </c>
      <c r="H8389" s="12">
        <f>F8389-G8389</f>
        <v/>
      </c>
      <c r="I8389" s="10">
        <f>IF(E8389=0,"Fora",IF(E8388=0,"Carg xar",IF(H8389&lt;0,IF(M8389&lt;0.9,"Carg FV","Stby"),IF(M8389&gt;P8389,"V2H",IF(M8389&lt;0.9,"Carg xar","Stby")))))</f>
        <v/>
      </c>
      <c r="J8389" s="12">
        <f>IF(OR(I8389="Carg FV",I8389="Carg xar"),MIN(IF(I8389="Carg FV",ABS(H8389),7.4),7.4,MAX(0,(0.9-M8389)*40)*0.95),0)</f>
        <v/>
      </c>
      <c r="K8389" s="12">
        <f>IF(I8389="V2H",MIN(MAX(0,H8389),7.4,MAX(0,(M8389-P8389)*40)*0.95),0)</f>
        <v/>
      </c>
      <c r="L8389" s="12">
        <f>IF(E8389=0,0,MAX(0,H8389-K8389))</f>
        <v/>
      </c>
      <c r="M8389" s="13">
        <f>M8388+J8388/40-IF(I8388="V2H",K8388/(0.95*40),0)-IF(E8389=0,IF(E8388=1,IF(D8389=1,30,40)*0.18/(2*40),0),0)-IF(E8389=1,IF(E8388=0,IF(D8389=1,30,40)*0.18/(2*40),0),0)</f>
        <v/>
      </c>
      <c r="N8389" s="14" t="n">
        <v>0.15</v>
      </c>
      <c r="O8389" s="15">
        <f>K8389*N8389</f>
        <v/>
      </c>
      <c r="P8389">
        <f>IF(E8389=0,0.3,IF(D8389=1,IF(C8389&gt;=Params!$B$13-3,IF(C8389&lt;Params!$B$13,Params!$B$20,0.3),0.3),IF(C8389&gt;=Params!$B$15-3,IF(C8389&lt;Params!$B$15,Params!$B$21,0.3),0.3)))</f>
        <v/>
      </c>
    </row>
    <row r="8390" ht="15" customHeight="1" s="1">
      <c r="A8390" s="9" t="n">
        <v>8387</v>
      </c>
      <c r="B8390" s="6" t="inlineStr">
        <is>
          <t>16/12</t>
        </is>
      </c>
      <c r="C8390" s="6" t="n">
        <v>10</v>
      </c>
      <c r="D8390" s="6" t="n">
        <v>0</v>
      </c>
      <c r="E8390" s="10">
        <f>IF(D8390=1, IF(OR(C8390&lt;10, C8390&gt;=15),1,0), IF(OR(C8390&lt;7, C8390&gt;=18),1,0))</f>
        <v/>
      </c>
      <c r="F8390" s="11" t="n">
        <v>1.693</v>
      </c>
      <c r="G8390" s="12">
        <f>0.32*8</f>
        <v/>
      </c>
      <c r="H8390" s="12">
        <f>F8390-G8390</f>
        <v/>
      </c>
      <c r="I8390" s="10">
        <f>IF(E8390=0,"Fora",IF(E8389=0,"Carg xar",IF(H8390&lt;0,IF(M8390&lt;0.9,"Carg FV","Stby"),IF(M8390&gt;P8390,"V2H",IF(M8390&lt;0.9,"Carg xar","Stby")))))</f>
        <v/>
      </c>
      <c r="J8390" s="12">
        <f>IF(OR(I8390="Carg FV",I8390="Carg xar"),MIN(IF(I8390="Carg FV",ABS(H8390),7.4),7.4,MAX(0,(0.9-M8390)*40)*0.95),0)</f>
        <v/>
      </c>
      <c r="K8390" s="12">
        <f>IF(I8390="V2H",MIN(MAX(0,H8390),7.4,MAX(0,(M8390-P8390)*40)*0.95),0)</f>
        <v/>
      </c>
      <c r="L8390" s="12">
        <f>IF(E8390=0,0,MAX(0,H8390-K8390))</f>
        <v/>
      </c>
      <c r="M8390" s="13">
        <f>M8389+J8389/40-IF(I8389="V2H",K8389/(0.95*40),0)-IF(E8390=0,IF(E8389=1,IF(D8390=1,30,40)*0.18/(2*40),0),0)-IF(E8390=1,IF(E8389=0,IF(D8390=1,30,40)*0.18/(2*40),0),0)</f>
        <v/>
      </c>
      <c r="N8390" s="14" t="n">
        <v>0.2</v>
      </c>
      <c r="O8390" s="15">
        <f>K8390*N8390</f>
        <v/>
      </c>
      <c r="P8390">
        <f>IF(E8390=0,0.3,IF(D8390=1,IF(C8390&gt;=Params!$B$13-3,IF(C8390&lt;Params!$B$13,Params!$B$20,0.3),0.3),IF(C8390&gt;=Params!$B$15-3,IF(C8390&lt;Params!$B$15,Params!$B$21,0.3),0.3)))</f>
        <v/>
      </c>
    </row>
    <row r="8391" ht="15" customHeight="1" s="1">
      <c r="A8391" s="9" t="n">
        <v>8388</v>
      </c>
      <c r="B8391" s="6" t="inlineStr">
        <is>
          <t>16/12</t>
        </is>
      </c>
      <c r="C8391" s="6" t="n">
        <v>11</v>
      </c>
      <c r="D8391" s="6" t="n">
        <v>0</v>
      </c>
      <c r="E8391" s="10">
        <f>IF(D8391=1, IF(OR(C8391&lt;10, C8391&gt;=15),1,0), IF(OR(C8391&lt;7, C8391&gt;=18),1,0))</f>
        <v/>
      </c>
      <c r="F8391" s="11" t="n">
        <v>1.496</v>
      </c>
      <c r="G8391" s="12">
        <f>0.45*8</f>
        <v/>
      </c>
      <c r="H8391" s="12">
        <f>F8391-G8391</f>
        <v/>
      </c>
      <c r="I8391" s="10">
        <f>IF(E8391=0,"Fora",IF(E8390=0,"Carg xar",IF(H8391&lt;0,IF(M8391&lt;0.9,"Carg FV","Stby"),IF(M8391&gt;P8391,"V2H",IF(M8391&lt;0.9,"Carg xar","Stby")))))</f>
        <v/>
      </c>
      <c r="J8391" s="12">
        <f>IF(OR(I8391="Carg FV",I8391="Carg xar"),MIN(IF(I8391="Carg FV",ABS(H8391),7.4),7.4,MAX(0,(0.9-M8391)*40)*0.95),0)</f>
        <v/>
      </c>
      <c r="K8391" s="12">
        <f>IF(I8391="V2H",MIN(MAX(0,H8391),7.4,MAX(0,(M8391-P8391)*40)*0.95),0)</f>
        <v/>
      </c>
      <c r="L8391" s="12">
        <f>IF(E8391=0,0,MAX(0,H8391-K8391))</f>
        <v/>
      </c>
      <c r="M8391" s="13">
        <f>M8390+J8390/40-IF(I8390="V2H",K8390/(0.95*40),0)-IF(E8391=0,IF(E8390=1,IF(D8391=1,30,40)*0.18/(2*40),0),0)-IF(E8391=1,IF(E8390=0,IF(D8391=1,30,40)*0.18/(2*40),0),0)</f>
        <v/>
      </c>
      <c r="N8391" s="14" t="n">
        <v>0.2</v>
      </c>
      <c r="O8391" s="15">
        <f>K8391*N8391</f>
        <v/>
      </c>
      <c r="P8391">
        <f>IF(E8391=0,0.3,IF(D8391=1,IF(C8391&gt;=Params!$B$13-3,IF(C8391&lt;Params!$B$13,Params!$B$20,0.3),0.3),IF(C8391&gt;=Params!$B$15-3,IF(C8391&lt;Params!$B$15,Params!$B$21,0.3),0.3)))</f>
        <v/>
      </c>
    </row>
    <row r="8392" ht="15" customHeight="1" s="1">
      <c r="A8392" s="9" t="n">
        <v>8389</v>
      </c>
      <c r="B8392" s="6" t="inlineStr">
        <is>
          <t>16/12</t>
        </is>
      </c>
      <c r="C8392" s="6" t="n">
        <v>12</v>
      </c>
      <c r="D8392" s="6" t="n">
        <v>0</v>
      </c>
      <c r="E8392" s="10">
        <f>IF(D8392=1, IF(OR(C8392&lt;10, C8392&gt;=15),1,0), IF(OR(C8392&lt;7, C8392&gt;=18),1,0))</f>
        <v/>
      </c>
      <c r="F8392" s="11" t="n">
        <v>1.54</v>
      </c>
      <c r="G8392" s="12">
        <f>0.52*8</f>
        <v/>
      </c>
      <c r="H8392" s="12">
        <f>F8392-G8392</f>
        <v/>
      </c>
      <c r="I8392" s="10">
        <f>IF(E8392=0,"Fora",IF(E8391=0,"Carg xar",IF(H8392&lt;0,IF(M8392&lt;0.9,"Carg FV","Stby"),IF(M8392&gt;P8392,"V2H",IF(M8392&lt;0.9,"Carg xar","Stby")))))</f>
        <v/>
      </c>
      <c r="J8392" s="12">
        <f>IF(OR(I8392="Carg FV",I8392="Carg xar"),MIN(IF(I8392="Carg FV",ABS(H8392),7.4),7.4,MAX(0,(0.9-M8392)*40)*0.95),0)</f>
        <v/>
      </c>
      <c r="K8392" s="12">
        <f>IF(I8392="V2H",MIN(MAX(0,H8392),7.4,MAX(0,(M8392-P8392)*40)*0.95),0)</f>
        <v/>
      </c>
      <c r="L8392" s="12">
        <f>IF(E8392=0,0,MAX(0,H8392-K8392))</f>
        <v/>
      </c>
      <c r="M8392" s="13">
        <f>M8391+J8391/40-IF(I8391="V2H",K8391/(0.95*40),0)-IF(E8392=0,IF(E8391=1,IF(D8392=1,30,40)*0.18/(2*40),0),0)-IF(E8392=1,IF(E8391=0,IF(D8392=1,30,40)*0.18/(2*40),0),0)</f>
        <v/>
      </c>
      <c r="N8392" s="14" t="n">
        <v>0.2</v>
      </c>
      <c r="O8392" s="15">
        <f>K8392*N8392</f>
        <v/>
      </c>
      <c r="P8392">
        <f>IF(E8392=0,0.3,IF(D8392=1,IF(C8392&gt;=Params!$B$13-3,IF(C8392&lt;Params!$B$13,Params!$B$20,0.3),0.3),IF(C8392&gt;=Params!$B$15-3,IF(C8392&lt;Params!$B$15,Params!$B$21,0.3),0.3)))</f>
        <v/>
      </c>
    </row>
    <row r="8393" ht="15" customHeight="1" s="1">
      <c r="A8393" s="9" t="n">
        <v>8390</v>
      </c>
      <c r="B8393" s="6" t="inlineStr">
        <is>
          <t>16/12</t>
        </is>
      </c>
      <c r="C8393" s="6" t="n">
        <v>13</v>
      </c>
      <c r="D8393" s="6" t="n">
        <v>0</v>
      </c>
      <c r="E8393" s="10">
        <f>IF(D8393=1, IF(OR(C8393&lt;10, C8393&gt;=15),1,0), IF(OR(C8393&lt;7, C8393&gt;=18),1,0))</f>
        <v/>
      </c>
      <c r="F8393" s="11" t="n">
        <v>1.517</v>
      </c>
      <c r="G8393" s="12">
        <f>0.48*8</f>
        <v/>
      </c>
      <c r="H8393" s="12">
        <f>F8393-G8393</f>
        <v/>
      </c>
      <c r="I8393" s="10">
        <f>IF(E8393=0,"Fora",IF(E8392=0,"Carg xar",IF(H8393&lt;0,IF(M8393&lt;0.9,"Carg FV","Stby"),IF(M8393&gt;P8393,"V2H",IF(M8393&lt;0.9,"Carg xar","Stby")))))</f>
        <v/>
      </c>
      <c r="J8393" s="12">
        <f>IF(OR(I8393="Carg FV",I8393="Carg xar"),MIN(IF(I8393="Carg FV",ABS(H8393),7.4),7.4,MAX(0,(0.9-M8393)*40)*0.95),0)</f>
        <v/>
      </c>
      <c r="K8393" s="12">
        <f>IF(I8393="V2H",MIN(MAX(0,H8393),7.4,MAX(0,(M8393-P8393)*40)*0.95),0)</f>
        <v/>
      </c>
      <c r="L8393" s="12">
        <f>IF(E8393=0,0,MAX(0,H8393-K8393))</f>
        <v/>
      </c>
      <c r="M8393" s="13">
        <f>M8392+J8392/40-IF(I8392="V2H",K8392/(0.95*40),0)-IF(E8393=0,IF(E8392=1,IF(D8393=1,30,40)*0.18/(2*40),0),0)-IF(E8393=1,IF(E8392=0,IF(D8393=1,30,40)*0.18/(2*40),0),0)</f>
        <v/>
      </c>
      <c r="N8393" s="14" t="n">
        <v>0.2</v>
      </c>
      <c r="O8393" s="15">
        <f>K8393*N8393</f>
        <v/>
      </c>
      <c r="P8393">
        <f>IF(E8393=0,0.3,IF(D8393=1,IF(C8393&gt;=Params!$B$13-3,IF(C8393&lt;Params!$B$13,Params!$B$20,0.3),0.3),IF(C8393&gt;=Params!$B$15-3,IF(C8393&lt;Params!$B$15,Params!$B$21,0.3),0.3)))</f>
        <v/>
      </c>
    </row>
    <row r="8394" ht="15" customHeight="1" s="1">
      <c r="A8394" s="9" t="n">
        <v>8391</v>
      </c>
      <c r="B8394" s="6" t="inlineStr">
        <is>
          <t>16/12</t>
        </is>
      </c>
      <c r="C8394" s="6" t="n">
        <v>14</v>
      </c>
      <c r="D8394" s="6" t="n">
        <v>0</v>
      </c>
      <c r="E8394" s="10">
        <f>IF(D8394=1, IF(OR(C8394&lt;10, C8394&gt;=15),1,0), IF(OR(C8394&lt;7, C8394&gt;=18),1,0))</f>
        <v/>
      </c>
      <c r="F8394" s="11" t="n">
        <v>1.152</v>
      </c>
      <c r="G8394" s="12">
        <f>0.35*8</f>
        <v/>
      </c>
      <c r="H8394" s="12">
        <f>F8394-G8394</f>
        <v/>
      </c>
      <c r="I8394" s="10">
        <f>IF(E8394=0,"Fora",IF(E8393=0,"Carg xar",IF(H8394&lt;0,IF(M8394&lt;0.9,"Carg FV","Stby"),IF(M8394&gt;P8394,"V2H",IF(M8394&lt;0.9,"Carg xar","Stby")))))</f>
        <v/>
      </c>
      <c r="J8394" s="12">
        <f>IF(OR(I8394="Carg FV",I8394="Carg xar"),MIN(IF(I8394="Carg FV",ABS(H8394),7.4),7.4,MAX(0,(0.9-M8394)*40)*0.95),0)</f>
        <v/>
      </c>
      <c r="K8394" s="12">
        <f>IF(I8394="V2H",MIN(MAX(0,H8394),7.4,MAX(0,(M8394-P8394)*40)*0.95),0)</f>
        <v/>
      </c>
      <c r="L8394" s="12">
        <f>IF(E8394=0,0,MAX(0,H8394-K8394))</f>
        <v/>
      </c>
      <c r="M8394" s="13">
        <f>M8393+J8393/40-IF(I8393="V2H",K8393/(0.95*40),0)-IF(E8394=0,IF(E8393=1,IF(D8394=1,30,40)*0.18/(2*40),0),0)-IF(E8394=1,IF(E8393=0,IF(D8394=1,30,40)*0.18/(2*40),0),0)</f>
        <v/>
      </c>
      <c r="N8394" s="14" t="n">
        <v>0.15</v>
      </c>
      <c r="O8394" s="15">
        <f>K8394*N8394</f>
        <v/>
      </c>
      <c r="P8394">
        <f>IF(E8394=0,0.3,IF(D8394=1,IF(C8394&gt;=Params!$B$13-3,IF(C8394&lt;Params!$B$13,Params!$B$20,0.3),0.3),IF(C8394&gt;=Params!$B$15-3,IF(C8394&lt;Params!$B$15,Params!$B$21,0.3),0.3)))</f>
        <v/>
      </c>
    </row>
    <row r="8395" ht="15" customHeight="1" s="1">
      <c r="A8395" s="9" t="n">
        <v>8392</v>
      </c>
      <c r="B8395" s="6" t="inlineStr">
        <is>
          <t>16/12</t>
        </is>
      </c>
      <c r="C8395" s="6" t="n">
        <v>15</v>
      </c>
      <c r="D8395" s="6" t="n">
        <v>0</v>
      </c>
      <c r="E8395" s="10">
        <f>IF(D8395=1, IF(OR(C8395&lt;10, C8395&gt;=15),1,0), IF(OR(C8395&lt;7, C8395&gt;=18),1,0))</f>
        <v/>
      </c>
      <c r="F8395" s="11" t="n">
        <v>0.915</v>
      </c>
      <c r="G8395" s="12">
        <f>0.18*8</f>
        <v/>
      </c>
      <c r="H8395" s="12">
        <f>F8395-G8395</f>
        <v/>
      </c>
      <c r="I8395" s="10">
        <f>IF(E8395=0,"Fora",IF(E8394=0,"Carg xar",IF(H8395&lt;0,IF(M8395&lt;0.9,"Carg FV","Stby"),IF(M8395&gt;P8395,"V2H",IF(M8395&lt;0.9,"Carg xar","Stby")))))</f>
        <v/>
      </c>
      <c r="J8395" s="12">
        <f>IF(OR(I8395="Carg FV",I8395="Carg xar"),MIN(IF(I8395="Carg FV",ABS(H8395),7.4),7.4,MAX(0,(0.9-M8395)*40)*0.95),0)</f>
        <v/>
      </c>
      <c r="K8395" s="12">
        <f>IF(I8395="V2H",MIN(MAX(0,H8395),7.4,MAX(0,(M8395-P8395)*40)*0.95),0)</f>
        <v/>
      </c>
      <c r="L8395" s="12">
        <f>IF(E8395=0,0,MAX(0,H8395-K8395))</f>
        <v/>
      </c>
      <c r="M8395" s="13">
        <f>M8394+J8394/40-IF(I8394="V2H",K8394/(0.95*40),0)-IF(E8395=0,IF(E8394=1,IF(D8395=1,30,40)*0.18/(2*40),0),0)-IF(E8395=1,IF(E8394=0,IF(D8395=1,30,40)*0.18/(2*40),0),0)</f>
        <v/>
      </c>
      <c r="N8395" s="14" t="n">
        <v>0.15</v>
      </c>
      <c r="O8395" s="15">
        <f>K8395*N8395</f>
        <v/>
      </c>
      <c r="P8395">
        <f>IF(E8395=0,0.3,IF(D8395=1,IF(C8395&gt;=Params!$B$13-3,IF(C8395&lt;Params!$B$13,Params!$B$20,0.3),0.3),IF(C8395&gt;=Params!$B$15-3,IF(C8395&lt;Params!$B$15,Params!$B$21,0.3),0.3)))</f>
        <v/>
      </c>
    </row>
    <row r="8396" ht="15" customHeight="1" s="1">
      <c r="A8396" s="9" t="n">
        <v>8393</v>
      </c>
      <c r="B8396" s="6" t="inlineStr">
        <is>
          <t>16/12</t>
        </is>
      </c>
      <c r="C8396" s="6" t="n">
        <v>16</v>
      </c>
      <c r="D8396" s="6" t="n">
        <v>0</v>
      </c>
      <c r="E8396" s="10">
        <f>IF(D8396=1, IF(OR(C8396&lt;10, C8396&gt;=15),1,0), IF(OR(C8396&lt;7, C8396&gt;=18),1,0))</f>
        <v/>
      </c>
      <c r="F8396" s="11" t="n">
        <v>2.303</v>
      </c>
      <c r="G8396" s="12">
        <f>0.04*8</f>
        <v/>
      </c>
      <c r="H8396" s="12">
        <f>F8396-G8396</f>
        <v/>
      </c>
      <c r="I8396" s="10">
        <f>IF(E8396=0,"Fora",IF(E8395=0,"Carg xar",IF(H8396&lt;0,IF(M8396&lt;0.9,"Carg FV","Stby"),IF(M8396&gt;P8396,"V2H",IF(M8396&lt;0.9,"Carg xar","Stby")))))</f>
        <v/>
      </c>
      <c r="J8396" s="12">
        <f>IF(OR(I8396="Carg FV",I8396="Carg xar"),MIN(IF(I8396="Carg FV",ABS(H8396),7.4),7.4,MAX(0,(0.9-M8396)*40)*0.95),0)</f>
        <v/>
      </c>
      <c r="K8396" s="12">
        <f>IF(I8396="V2H",MIN(MAX(0,H8396),7.4,MAX(0,(M8396-P8396)*40)*0.95),0)</f>
        <v/>
      </c>
      <c r="L8396" s="12">
        <f>IF(E8396=0,0,MAX(0,H8396-K8396))</f>
        <v/>
      </c>
      <c r="M8396" s="13">
        <f>M8395+J8395/40-IF(I8395="V2H",K8395/(0.95*40),0)-IF(E8396=0,IF(E8395=1,IF(D8396=1,30,40)*0.18/(2*40),0),0)-IF(E8396=1,IF(E8395=0,IF(D8396=1,30,40)*0.18/(2*40),0),0)</f>
        <v/>
      </c>
      <c r="N8396" s="14" t="n">
        <v>0.15</v>
      </c>
      <c r="O8396" s="15">
        <f>K8396*N8396</f>
        <v/>
      </c>
      <c r="P8396">
        <f>IF(E8396=0,0.3,IF(D8396=1,IF(C8396&gt;=Params!$B$13-3,IF(C8396&lt;Params!$B$13,Params!$B$20,0.3),0.3),IF(C8396&gt;=Params!$B$15-3,IF(C8396&lt;Params!$B$15,Params!$B$21,0.3),0.3)))</f>
        <v/>
      </c>
    </row>
    <row r="8397" ht="15" customHeight="1" s="1">
      <c r="A8397" s="9" t="n">
        <v>8394</v>
      </c>
      <c r="B8397" s="6" t="inlineStr">
        <is>
          <t>16/12</t>
        </is>
      </c>
      <c r="C8397" s="6" t="n">
        <v>17</v>
      </c>
      <c r="D8397" s="6" t="n">
        <v>0</v>
      </c>
      <c r="E8397" s="10">
        <f>IF(D8397=1, IF(OR(C8397&lt;10, C8397&gt;=15),1,0), IF(OR(C8397&lt;7, C8397&gt;=18),1,0))</f>
        <v/>
      </c>
      <c r="F8397" s="11" t="n">
        <v>1.682</v>
      </c>
      <c r="G8397" s="12">
        <f>0*8</f>
        <v/>
      </c>
      <c r="H8397" s="12">
        <f>F8397-G8397</f>
        <v/>
      </c>
      <c r="I8397" s="10">
        <f>IF(E8397=0,"Fora",IF(E8396=0,"Carg xar",IF(H8397&lt;0,IF(M8397&lt;0.9,"Carg FV","Stby"),IF(M8397&gt;P8397,"V2H",IF(M8397&lt;0.9,"Carg xar","Stby")))))</f>
        <v/>
      </c>
      <c r="J8397" s="12">
        <f>IF(OR(I8397="Carg FV",I8397="Carg xar"),MIN(IF(I8397="Carg FV",ABS(H8397),7.4),7.4,MAX(0,(0.9-M8397)*40)*0.95),0)</f>
        <v/>
      </c>
      <c r="K8397" s="12">
        <f>IF(I8397="V2H",MIN(MAX(0,H8397),7.4,MAX(0,(M8397-P8397)*40)*0.95),0)</f>
        <v/>
      </c>
      <c r="L8397" s="12">
        <f>IF(E8397=0,0,MAX(0,H8397-K8397))</f>
        <v/>
      </c>
      <c r="M8397" s="13">
        <f>M8396+J8396/40-IF(I8396="V2H",K8396/(0.95*40),0)-IF(E8397=0,IF(E8396=1,IF(D8397=1,30,40)*0.18/(2*40),0),0)-IF(E8397=1,IF(E8396=0,IF(D8397=1,30,40)*0.18/(2*40),0),0)</f>
        <v/>
      </c>
      <c r="N8397" s="14" t="n">
        <v>0.15</v>
      </c>
      <c r="O8397" s="15">
        <f>K8397*N8397</f>
        <v/>
      </c>
      <c r="P8397">
        <f>IF(E8397=0,0.3,IF(D8397=1,IF(C8397&gt;=Params!$B$13-3,IF(C8397&lt;Params!$B$13,Params!$B$20,0.3),0.3),IF(C8397&gt;=Params!$B$15-3,IF(C8397&lt;Params!$B$15,Params!$B$21,0.3),0.3)))</f>
        <v/>
      </c>
    </row>
    <row r="8398" ht="15" customHeight="1" s="1">
      <c r="A8398" s="9" t="n">
        <v>8395</v>
      </c>
      <c r="B8398" s="6" t="inlineStr">
        <is>
          <t>16/12</t>
        </is>
      </c>
      <c r="C8398" s="6" t="n">
        <v>18</v>
      </c>
      <c r="D8398" s="6" t="n">
        <v>0</v>
      </c>
      <c r="E8398" s="10">
        <f>IF(D8398=1, IF(OR(C8398&lt;10, C8398&gt;=15),1,0), IF(OR(C8398&lt;7, C8398&gt;=18),1,0))</f>
        <v/>
      </c>
      <c r="F8398" s="11" t="n">
        <v>1.782</v>
      </c>
      <c r="G8398" s="12">
        <f>0*8</f>
        <v/>
      </c>
      <c r="H8398" s="12">
        <f>F8398-G8398</f>
        <v/>
      </c>
      <c r="I8398" s="10">
        <f>IF(E8398=0,"Fora",IF(E8397=0,"Carg xar",IF(H8398&lt;0,IF(M8398&lt;0.9,"Carg FV","Stby"),IF(M8398&gt;P8398,"V2H",IF(M8398&lt;0.9,"Carg xar","Stby")))))</f>
        <v/>
      </c>
      <c r="J8398" s="12">
        <f>IF(OR(I8398="Carg FV",I8398="Carg xar"),MIN(IF(I8398="Carg FV",ABS(H8398),7.4),7.4,MAX(0,(0.9-M8398)*40)*0.95),0)</f>
        <v/>
      </c>
      <c r="K8398" s="12">
        <f>IF(I8398="V2H",MIN(MAX(0,H8398),7.4,MAX(0,(M8398-P8398)*40)*0.95),0)</f>
        <v/>
      </c>
      <c r="L8398" s="12">
        <f>IF(E8398=0,0,MAX(0,H8398-K8398))</f>
        <v/>
      </c>
      <c r="M8398" s="13">
        <f>M8397+J8397/40-IF(I8397="V2H",K8397/(0.95*40),0)-IF(E8398=0,IF(E8397=1,IF(D8398=1,30,40)*0.18/(2*40),0),0)-IF(E8398=1,IF(E8397=0,IF(D8398=1,30,40)*0.18/(2*40),0),0)</f>
        <v/>
      </c>
      <c r="N8398" s="14" t="n">
        <v>0.2</v>
      </c>
      <c r="O8398" s="15">
        <f>K8398*N8398</f>
        <v/>
      </c>
      <c r="P8398">
        <f>IF(E8398=0,0.3,IF(D8398=1,IF(C8398&gt;=Params!$B$13-3,IF(C8398&lt;Params!$B$13,Params!$B$20,0.3),0.3),IF(C8398&gt;=Params!$B$15-3,IF(C8398&lt;Params!$B$15,Params!$B$21,0.3),0.3)))</f>
        <v/>
      </c>
    </row>
    <row r="8399" ht="15" customHeight="1" s="1">
      <c r="A8399" s="9" t="n">
        <v>8396</v>
      </c>
      <c r="B8399" s="6" t="inlineStr">
        <is>
          <t>16/12</t>
        </is>
      </c>
      <c r="C8399" s="6" t="n">
        <v>19</v>
      </c>
      <c r="D8399" s="6" t="n">
        <v>0</v>
      </c>
      <c r="E8399" s="10">
        <f>IF(D8399=1, IF(OR(C8399&lt;10, C8399&gt;=15),1,0), IF(OR(C8399&lt;7, C8399&gt;=18),1,0))</f>
        <v/>
      </c>
      <c r="F8399" s="11" t="n">
        <v>1.744</v>
      </c>
      <c r="G8399" s="12">
        <f>0*8</f>
        <v/>
      </c>
      <c r="H8399" s="12">
        <f>F8399-G8399</f>
        <v/>
      </c>
      <c r="I8399" s="10">
        <f>IF(E8399=0,"Fora",IF(E8398=0,"Carg xar",IF(H8399&lt;0,IF(M8399&lt;0.9,"Carg FV","Stby"),IF(M8399&gt;P8399,"V2H",IF(M8399&lt;0.9,"Carg xar","Stby")))))</f>
        <v/>
      </c>
      <c r="J8399" s="12">
        <f>IF(OR(I8399="Carg FV",I8399="Carg xar"),MIN(IF(I8399="Carg FV",ABS(H8399),7.4),7.4,MAX(0,(0.9-M8399)*40)*0.95),0)</f>
        <v/>
      </c>
      <c r="K8399" s="12">
        <f>IF(I8399="V2H",MIN(MAX(0,H8399),7.4,MAX(0,(M8399-P8399)*40)*0.95),0)</f>
        <v/>
      </c>
      <c r="L8399" s="12">
        <f>IF(E8399=0,0,MAX(0,H8399-K8399))</f>
        <v/>
      </c>
      <c r="M8399" s="13">
        <f>M8398+J8398/40-IF(I8398="V2H",K8398/(0.95*40),0)-IF(E8399=0,IF(E8398=1,IF(D8399=1,30,40)*0.18/(2*40),0),0)-IF(E8399=1,IF(E8398=0,IF(D8399=1,30,40)*0.18/(2*40),0),0)</f>
        <v/>
      </c>
      <c r="N8399" s="14" t="n">
        <v>0.2</v>
      </c>
      <c r="O8399" s="15">
        <f>K8399*N8399</f>
        <v/>
      </c>
      <c r="P8399">
        <f>IF(E8399=0,0.3,IF(D8399=1,IF(C8399&gt;=Params!$B$13-3,IF(C8399&lt;Params!$B$13,Params!$B$20,0.3),0.3),IF(C8399&gt;=Params!$B$15-3,IF(C8399&lt;Params!$B$15,Params!$B$21,0.3),0.3)))</f>
        <v/>
      </c>
    </row>
    <row r="8400" ht="15" customHeight="1" s="1">
      <c r="A8400" s="9" t="n">
        <v>8397</v>
      </c>
      <c r="B8400" s="6" t="inlineStr">
        <is>
          <t>16/12</t>
        </is>
      </c>
      <c r="C8400" s="6" t="n">
        <v>20</v>
      </c>
      <c r="D8400" s="6" t="n">
        <v>0</v>
      </c>
      <c r="E8400" s="10">
        <f>IF(D8400=1, IF(OR(C8400&lt;10, C8400&gt;=15),1,0), IF(OR(C8400&lt;7, C8400&gt;=18),1,0))</f>
        <v/>
      </c>
      <c r="F8400" s="11" t="n">
        <v>1.206</v>
      </c>
      <c r="G8400" s="12">
        <f>0*8</f>
        <v/>
      </c>
      <c r="H8400" s="12">
        <f>F8400-G8400</f>
        <v/>
      </c>
      <c r="I8400" s="10">
        <f>IF(E8400=0,"Fora",IF(E8399=0,"Carg xar",IF(H8400&lt;0,IF(M8400&lt;0.9,"Carg FV","Stby"),IF(M8400&gt;P8400,"V2H",IF(M8400&lt;0.9,"Carg xar","Stby")))))</f>
        <v/>
      </c>
      <c r="J8400" s="12">
        <f>IF(OR(I8400="Carg FV",I8400="Carg xar"),MIN(IF(I8400="Carg FV",ABS(H8400),7.4),7.4,MAX(0,(0.9-M8400)*40)*0.95),0)</f>
        <v/>
      </c>
      <c r="K8400" s="12">
        <f>IF(I8400="V2H",MIN(MAX(0,H8400),7.4,MAX(0,(M8400-P8400)*40)*0.95),0)</f>
        <v/>
      </c>
      <c r="L8400" s="12">
        <f>IF(E8400=0,0,MAX(0,H8400-K8400))</f>
        <v/>
      </c>
      <c r="M8400" s="13">
        <f>M8399+J8399/40-IF(I8399="V2H",K8399/(0.95*40),0)-IF(E8400=0,IF(E8399=1,IF(D8400=1,30,40)*0.18/(2*40),0),0)-IF(E8400=1,IF(E8399=0,IF(D8400=1,30,40)*0.18/(2*40),0),0)</f>
        <v/>
      </c>
      <c r="N8400" s="14" t="n">
        <v>0.2</v>
      </c>
      <c r="O8400" s="15">
        <f>K8400*N8400</f>
        <v/>
      </c>
      <c r="P8400">
        <f>IF(E8400=0,0.3,IF(D8400=1,IF(C8400&gt;=Params!$B$13-3,IF(C8400&lt;Params!$B$13,Params!$B$20,0.3),0.3),IF(C8400&gt;=Params!$B$15-3,IF(C8400&lt;Params!$B$15,Params!$B$21,0.3),0.3)))</f>
        <v/>
      </c>
    </row>
    <row r="8401" ht="15" customHeight="1" s="1">
      <c r="A8401" s="9" t="n">
        <v>8398</v>
      </c>
      <c r="B8401" s="6" t="inlineStr">
        <is>
          <t>16/12</t>
        </is>
      </c>
      <c r="C8401" s="6" t="n">
        <v>21</v>
      </c>
      <c r="D8401" s="6" t="n">
        <v>0</v>
      </c>
      <c r="E8401" s="10">
        <f>IF(D8401=1, IF(OR(C8401&lt;10, C8401&gt;=15),1,0), IF(OR(C8401&lt;7, C8401&gt;=18),1,0))</f>
        <v/>
      </c>
      <c r="F8401" s="11" t="n">
        <v>2.197</v>
      </c>
      <c r="G8401" s="12">
        <f>0*8</f>
        <v/>
      </c>
      <c r="H8401" s="12">
        <f>F8401-G8401</f>
        <v/>
      </c>
      <c r="I8401" s="10">
        <f>IF(E8401=0,"Fora",IF(E8400=0,"Carg xar",IF(H8401&lt;0,IF(M8401&lt;0.9,"Carg FV","Stby"),IF(M8401&gt;P8401,"V2H",IF(M8401&lt;0.9,"Carg xar","Stby")))))</f>
        <v/>
      </c>
      <c r="J8401" s="12">
        <f>IF(OR(I8401="Carg FV",I8401="Carg xar"),MIN(IF(I8401="Carg FV",ABS(H8401),7.4),7.4,MAX(0,(0.9-M8401)*40)*0.95),0)</f>
        <v/>
      </c>
      <c r="K8401" s="12">
        <f>IF(I8401="V2H",MIN(MAX(0,H8401),7.4,MAX(0,(M8401-P8401)*40)*0.95),0)</f>
        <v/>
      </c>
      <c r="L8401" s="12">
        <f>IF(E8401=0,0,MAX(0,H8401-K8401))</f>
        <v/>
      </c>
      <c r="M8401" s="13">
        <f>M8400+J8400/40-IF(I8400="V2H",K8400/(0.95*40),0)-IF(E8401=0,IF(E8400=1,IF(D8401=1,30,40)*0.18/(2*40),0),0)-IF(E8401=1,IF(E8400=0,IF(D8401=1,30,40)*0.18/(2*40),0),0)</f>
        <v/>
      </c>
      <c r="N8401" s="14" t="n">
        <v>0.2</v>
      </c>
      <c r="O8401" s="15">
        <f>K8401*N8401</f>
        <v/>
      </c>
      <c r="P8401">
        <f>IF(E8401=0,0.3,IF(D8401=1,IF(C8401&gt;=Params!$B$13-3,IF(C8401&lt;Params!$B$13,Params!$B$20,0.3),0.3),IF(C8401&gt;=Params!$B$15-3,IF(C8401&lt;Params!$B$15,Params!$B$21,0.3),0.3)))</f>
        <v/>
      </c>
    </row>
    <row r="8402" ht="15" customHeight="1" s="1">
      <c r="A8402" s="9" t="n">
        <v>8399</v>
      </c>
      <c r="B8402" s="6" t="inlineStr">
        <is>
          <t>16/12</t>
        </is>
      </c>
      <c r="C8402" s="6" t="n">
        <v>22</v>
      </c>
      <c r="D8402" s="6" t="n">
        <v>0</v>
      </c>
      <c r="E8402" s="10">
        <f>IF(D8402=1, IF(OR(C8402&lt;10, C8402&gt;=15),1,0), IF(OR(C8402&lt;7, C8402&gt;=18),1,0))</f>
        <v/>
      </c>
      <c r="F8402" s="11" t="n">
        <v>1.639</v>
      </c>
      <c r="G8402" s="12">
        <f>0*8</f>
        <v/>
      </c>
      <c r="H8402" s="12">
        <f>F8402-G8402</f>
        <v/>
      </c>
      <c r="I8402" s="10">
        <f>IF(E8402=0,"Fora",IF(E8401=0,"Carg xar",IF(H8402&lt;0,IF(M8402&lt;0.9,"Carg FV","Stby"),IF(M8402&gt;P8402,"V2H",IF(M8402&lt;0.9,"Carg xar","Stby")))))</f>
        <v/>
      </c>
      <c r="J8402" s="12">
        <f>IF(OR(I8402="Carg FV",I8402="Carg xar"),MIN(IF(I8402="Carg FV",ABS(H8402),7.4),7.4,MAX(0,(0.9-M8402)*40)*0.95),0)</f>
        <v/>
      </c>
      <c r="K8402" s="12">
        <f>IF(I8402="V2H",MIN(MAX(0,H8402),7.4,MAX(0,(M8402-P8402)*40)*0.95),0)</f>
        <v/>
      </c>
      <c r="L8402" s="12">
        <f>IF(E8402=0,0,MAX(0,H8402-K8402))</f>
        <v/>
      </c>
      <c r="M8402" s="13">
        <f>M8401+J8401/40-IF(I8401="V2H",K8401/(0.95*40),0)-IF(E8402=0,IF(E8401=1,IF(D8402=1,30,40)*0.18/(2*40),0),0)-IF(E8402=1,IF(E8401=0,IF(D8402=1,30,40)*0.18/(2*40),0),0)</f>
        <v/>
      </c>
      <c r="N8402" s="14" t="n">
        <v>0.15</v>
      </c>
      <c r="O8402" s="15">
        <f>K8402*N8402</f>
        <v/>
      </c>
      <c r="P8402">
        <f>IF(E8402=0,0.3,IF(D8402=1,IF(C8402&gt;=Params!$B$13-3,IF(C8402&lt;Params!$B$13,Params!$B$20,0.3),0.3),IF(C8402&gt;=Params!$B$15-3,IF(C8402&lt;Params!$B$15,Params!$B$21,0.3),0.3)))</f>
        <v/>
      </c>
    </row>
    <row r="8403" ht="15" customHeight="1" s="1">
      <c r="A8403" s="9" t="n">
        <v>8400</v>
      </c>
      <c r="B8403" s="6" t="inlineStr">
        <is>
          <t>16/12</t>
        </is>
      </c>
      <c r="C8403" s="6" t="n">
        <v>23</v>
      </c>
      <c r="D8403" s="6" t="n">
        <v>0</v>
      </c>
      <c r="E8403" s="10">
        <f>IF(D8403=1, IF(OR(C8403&lt;10, C8403&gt;=15),1,0), IF(OR(C8403&lt;7, C8403&gt;=18),1,0))</f>
        <v/>
      </c>
      <c r="F8403" s="11" t="n">
        <v>1.345</v>
      </c>
      <c r="G8403" s="12">
        <f>0*8</f>
        <v/>
      </c>
      <c r="H8403" s="12">
        <f>F8403-G8403</f>
        <v/>
      </c>
      <c r="I8403" s="10">
        <f>IF(E8403=0,"Fora",IF(E8402=0,"Carg xar",IF(H8403&lt;0,IF(M8403&lt;0.9,"Carg FV","Stby"),IF(M8403&gt;P8403,"V2H",IF(M8403&lt;0.9,"Carg xar","Stby")))))</f>
        <v/>
      </c>
      <c r="J8403" s="12">
        <f>IF(OR(I8403="Carg FV",I8403="Carg xar"),MIN(IF(I8403="Carg FV",ABS(H8403),7.4),7.4,MAX(0,(0.9-M8403)*40)*0.95),0)</f>
        <v/>
      </c>
      <c r="K8403" s="12">
        <f>IF(I8403="V2H",MIN(MAX(0,H8403),7.4,MAX(0,(M8403-P8403)*40)*0.95),0)</f>
        <v/>
      </c>
      <c r="L8403" s="12">
        <f>IF(E8403=0,0,MAX(0,H8403-K8403))</f>
        <v/>
      </c>
      <c r="M8403" s="13">
        <f>M8402+J8402/40-IF(I8402="V2H",K8402/(0.95*40),0)-IF(E8403=0,IF(E8402=1,IF(D8403=1,30,40)*0.18/(2*40),0),0)-IF(E8403=1,IF(E8402=0,IF(D8403=1,30,40)*0.18/(2*40),0),0)</f>
        <v/>
      </c>
      <c r="N8403" s="14" t="n">
        <v>0.15</v>
      </c>
      <c r="O8403" s="15">
        <f>K8403*N8403</f>
        <v/>
      </c>
      <c r="P8403">
        <f>IF(E8403=0,0.3,IF(D8403=1,IF(C8403&gt;=Params!$B$13-3,IF(C8403&lt;Params!$B$13,Params!$B$20,0.3),0.3),IF(C8403&gt;=Params!$B$15-3,IF(C8403&lt;Params!$B$15,Params!$B$21,0.3),0.3)))</f>
        <v/>
      </c>
    </row>
    <row r="8404" ht="15" customHeight="1" s="1">
      <c r="A8404" s="9" t="n">
        <v>8401</v>
      </c>
      <c r="B8404" s="6" t="inlineStr">
        <is>
          <t>17/12</t>
        </is>
      </c>
      <c r="C8404" s="6" t="n">
        <v>0</v>
      </c>
      <c r="D8404" s="6" t="n">
        <v>0</v>
      </c>
      <c r="E8404" s="10">
        <f>IF(D8404=1, IF(OR(C8404&lt;10, C8404&gt;=15),1,0), IF(OR(C8404&lt;7, C8404&gt;=18),1,0))</f>
        <v/>
      </c>
      <c r="F8404" s="11" t="n">
        <v>1.555</v>
      </c>
      <c r="G8404" s="12">
        <f>0*8</f>
        <v/>
      </c>
      <c r="H8404" s="12">
        <f>F8404-G8404</f>
        <v/>
      </c>
      <c r="I8404" s="10">
        <f>IF(E8404=0,"Fora",IF(E8403=0,"Carg xar",IF(H8404&lt;0,IF(M8404&lt;0.9,"Carg FV","Stby"),IF(M8404&gt;P8404,"V2H",IF(M8404&lt;0.9,"Carg xar","Stby")))))</f>
        <v/>
      </c>
      <c r="J8404" s="12">
        <f>IF(OR(I8404="Carg FV",I8404="Carg xar"),MIN(IF(I8404="Carg FV",ABS(H8404),7.4),7.4,MAX(0,(0.9-M8404)*40)*0.95),0)</f>
        <v/>
      </c>
      <c r="K8404" s="12">
        <f>IF(I8404="V2H",MIN(MAX(0,H8404),7.4,MAX(0,(M8404-P8404)*40)*0.95),0)</f>
        <v/>
      </c>
      <c r="L8404" s="12">
        <f>IF(E8404=0,0,MAX(0,H8404-K8404))</f>
        <v/>
      </c>
      <c r="M8404" s="13">
        <f>M8403+J8403/40-IF(I8403="V2H",K8403/(0.95*40),0)-IF(E8404=0,IF(E8403=1,IF(D8404=1,30,40)*0.18/(2*40),0),0)-IF(E8404=1,IF(E8403=0,IF(D8404=1,30,40)*0.18/(2*40),0),0)</f>
        <v/>
      </c>
      <c r="N8404" s="14" t="n">
        <v>0.09</v>
      </c>
      <c r="O8404" s="15">
        <f>K8404*N8404</f>
        <v/>
      </c>
      <c r="P8404">
        <f>IF(E8404=0,0.3,IF(D8404=1,IF(C8404&gt;=Params!$B$13-3,IF(C8404&lt;Params!$B$13,Params!$B$20,0.3),0.3),IF(C8404&gt;=Params!$B$15-3,IF(C8404&lt;Params!$B$15,Params!$B$21,0.3),0.3)))</f>
        <v/>
      </c>
    </row>
    <row r="8405" ht="15" customHeight="1" s="1">
      <c r="A8405" s="9" t="n">
        <v>8402</v>
      </c>
      <c r="B8405" s="6" t="inlineStr">
        <is>
          <t>17/12</t>
        </is>
      </c>
      <c r="C8405" s="6" t="n">
        <v>1</v>
      </c>
      <c r="D8405" s="6" t="n">
        <v>0</v>
      </c>
      <c r="E8405" s="10">
        <f>IF(D8405=1, IF(OR(C8405&lt;10, C8405&gt;=15),1,0), IF(OR(C8405&lt;7, C8405&gt;=18),1,0))</f>
        <v/>
      </c>
      <c r="F8405" s="11" t="n">
        <v>1.454</v>
      </c>
      <c r="G8405" s="12">
        <f>0*8</f>
        <v/>
      </c>
      <c r="H8405" s="12">
        <f>F8405-G8405</f>
        <v/>
      </c>
      <c r="I8405" s="10">
        <f>IF(E8405=0,"Fora",IF(E8404=0,"Carg xar",IF(H8405&lt;0,IF(M8405&lt;0.9,"Carg FV","Stby"),IF(M8405&gt;P8405,"V2H",IF(M8405&lt;0.9,"Carg xar","Stby")))))</f>
        <v/>
      </c>
      <c r="J8405" s="12">
        <f>IF(OR(I8405="Carg FV",I8405="Carg xar"),MIN(IF(I8405="Carg FV",ABS(H8405),7.4),7.4,MAX(0,(0.9-M8405)*40)*0.95),0)</f>
        <v/>
      </c>
      <c r="K8405" s="12">
        <f>IF(I8405="V2H",MIN(MAX(0,H8405),7.4,MAX(0,(M8405-P8405)*40)*0.95),0)</f>
        <v/>
      </c>
      <c r="L8405" s="12">
        <f>IF(E8405=0,0,MAX(0,H8405-K8405))</f>
        <v/>
      </c>
      <c r="M8405" s="13">
        <f>M8404+J8404/40-IF(I8404="V2H",K8404/(0.95*40),0)-IF(E8405=0,IF(E8404=1,IF(D8405=1,30,40)*0.18/(2*40),0),0)-IF(E8405=1,IF(E8404=0,IF(D8405=1,30,40)*0.18/(2*40),0),0)</f>
        <v/>
      </c>
      <c r="N8405" s="14" t="n">
        <v>0.09</v>
      </c>
      <c r="O8405" s="15">
        <f>K8405*N8405</f>
        <v/>
      </c>
      <c r="P8405">
        <f>IF(E8405=0,0.3,IF(D8405=1,IF(C8405&gt;=Params!$B$13-3,IF(C8405&lt;Params!$B$13,Params!$B$20,0.3),0.3),IF(C8405&gt;=Params!$B$15-3,IF(C8405&lt;Params!$B$15,Params!$B$21,0.3),0.3)))</f>
        <v/>
      </c>
    </row>
    <row r="8406" ht="15" customHeight="1" s="1">
      <c r="A8406" s="9" t="n">
        <v>8403</v>
      </c>
      <c r="B8406" s="6" t="inlineStr">
        <is>
          <t>17/12</t>
        </is>
      </c>
      <c r="C8406" s="6" t="n">
        <v>2</v>
      </c>
      <c r="D8406" s="6" t="n">
        <v>0</v>
      </c>
      <c r="E8406" s="10">
        <f>IF(D8406=1, IF(OR(C8406&lt;10, C8406&gt;=15),1,0), IF(OR(C8406&lt;7, C8406&gt;=18),1,0))</f>
        <v/>
      </c>
      <c r="F8406" s="11" t="n">
        <v>1.36</v>
      </c>
      <c r="G8406" s="12">
        <f>0*8</f>
        <v/>
      </c>
      <c r="H8406" s="12">
        <f>F8406-G8406</f>
        <v/>
      </c>
      <c r="I8406" s="10">
        <f>IF(E8406=0,"Fora",IF(E8405=0,"Carg xar",IF(H8406&lt;0,IF(M8406&lt;0.9,"Carg FV","Stby"),IF(M8406&gt;P8406,"V2H",IF(M8406&lt;0.9,"Carg xar","Stby")))))</f>
        <v/>
      </c>
      <c r="J8406" s="12">
        <f>IF(OR(I8406="Carg FV",I8406="Carg xar"),MIN(IF(I8406="Carg FV",ABS(H8406),7.4),7.4,MAX(0,(0.9-M8406)*40)*0.95),0)</f>
        <v/>
      </c>
      <c r="K8406" s="12">
        <f>IF(I8406="V2H",MIN(MAX(0,H8406),7.4,MAX(0,(M8406-P8406)*40)*0.95),0)</f>
        <v/>
      </c>
      <c r="L8406" s="12">
        <f>IF(E8406=0,0,MAX(0,H8406-K8406))</f>
        <v/>
      </c>
      <c r="M8406" s="13">
        <f>M8405+J8405/40-IF(I8405="V2H",K8405/(0.95*40),0)-IF(E8406=0,IF(E8405=1,IF(D8406=1,30,40)*0.18/(2*40),0),0)-IF(E8406=1,IF(E8405=0,IF(D8406=1,30,40)*0.18/(2*40),0),0)</f>
        <v/>
      </c>
      <c r="N8406" s="14" t="n">
        <v>0.09</v>
      </c>
      <c r="O8406" s="15">
        <f>K8406*N8406</f>
        <v/>
      </c>
      <c r="P8406">
        <f>IF(E8406=0,0.3,IF(D8406=1,IF(C8406&gt;=Params!$B$13-3,IF(C8406&lt;Params!$B$13,Params!$B$20,0.3),0.3),IF(C8406&gt;=Params!$B$15-3,IF(C8406&lt;Params!$B$15,Params!$B$21,0.3),0.3)))</f>
        <v/>
      </c>
    </row>
    <row r="8407" ht="15" customHeight="1" s="1">
      <c r="A8407" s="9" t="n">
        <v>8404</v>
      </c>
      <c r="B8407" s="6" t="inlineStr">
        <is>
          <t>17/12</t>
        </is>
      </c>
      <c r="C8407" s="6" t="n">
        <v>3</v>
      </c>
      <c r="D8407" s="6" t="n">
        <v>0</v>
      </c>
      <c r="E8407" s="10">
        <f>IF(D8407=1, IF(OR(C8407&lt;10, C8407&gt;=15),1,0), IF(OR(C8407&lt;7, C8407&gt;=18),1,0))</f>
        <v/>
      </c>
      <c r="F8407" s="11" t="n">
        <v>1.68</v>
      </c>
      <c r="G8407" s="12">
        <f>0*8</f>
        <v/>
      </c>
      <c r="H8407" s="12">
        <f>F8407-G8407</f>
        <v/>
      </c>
      <c r="I8407" s="10">
        <f>IF(E8407=0,"Fora",IF(E8406=0,"Carg xar",IF(H8407&lt;0,IF(M8407&lt;0.9,"Carg FV","Stby"),IF(M8407&gt;P8407,"V2H",IF(M8407&lt;0.9,"Carg xar","Stby")))))</f>
        <v/>
      </c>
      <c r="J8407" s="12">
        <f>IF(OR(I8407="Carg FV",I8407="Carg xar"),MIN(IF(I8407="Carg FV",ABS(H8407),7.4),7.4,MAX(0,(0.9-M8407)*40)*0.95),0)</f>
        <v/>
      </c>
      <c r="K8407" s="12">
        <f>IF(I8407="V2H",MIN(MAX(0,H8407),7.4,MAX(0,(M8407-P8407)*40)*0.95),0)</f>
        <v/>
      </c>
      <c r="L8407" s="12">
        <f>IF(E8407=0,0,MAX(0,H8407-K8407))</f>
        <v/>
      </c>
      <c r="M8407" s="13">
        <f>M8406+J8406/40-IF(I8406="V2H",K8406/(0.95*40),0)-IF(E8407=0,IF(E8406=1,IF(D8407=1,30,40)*0.18/(2*40),0),0)-IF(E8407=1,IF(E8406=0,IF(D8407=1,30,40)*0.18/(2*40),0),0)</f>
        <v/>
      </c>
      <c r="N8407" s="14" t="n">
        <v>0.09</v>
      </c>
      <c r="O8407" s="15">
        <f>K8407*N8407</f>
        <v/>
      </c>
      <c r="P8407">
        <f>IF(E8407=0,0.3,IF(D8407=1,IF(C8407&gt;=Params!$B$13-3,IF(C8407&lt;Params!$B$13,Params!$B$20,0.3),0.3),IF(C8407&gt;=Params!$B$15-3,IF(C8407&lt;Params!$B$15,Params!$B$21,0.3),0.3)))</f>
        <v/>
      </c>
    </row>
    <row r="8408" ht="15" customHeight="1" s="1">
      <c r="A8408" s="9" t="n">
        <v>8405</v>
      </c>
      <c r="B8408" s="6" t="inlineStr">
        <is>
          <t>17/12</t>
        </is>
      </c>
      <c r="C8408" s="6" t="n">
        <v>4</v>
      </c>
      <c r="D8408" s="6" t="n">
        <v>0</v>
      </c>
      <c r="E8408" s="10">
        <f>IF(D8408=1, IF(OR(C8408&lt;10, C8408&gt;=15),1,0), IF(OR(C8408&lt;7, C8408&gt;=18),1,0))</f>
        <v/>
      </c>
      <c r="F8408" s="11" t="n">
        <v>1.462</v>
      </c>
      <c r="G8408" s="12">
        <f>0*8</f>
        <v/>
      </c>
      <c r="H8408" s="12">
        <f>F8408-G8408</f>
        <v/>
      </c>
      <c r="I8408" s="10">
        <f>IF(E8408=0,"Fora",IF(E8407=0,"Carg xar",IF(H8408&lt;0,IF(M8408&lt;0.9,"Carg FV","Stby"),IF(M8408&gt;P8408,"V2H",IF(M8408&lt;0.9,"Carg xar","Stby")))))</f>
        <v/>
      </c>
      <c r="J8408" s="12">
        <f>IF(OR(I8408="Carg FV",I8408="Carg xar"),MIN(IF(I8408="Carg FV",ABS(H8408),7.4),7.4,MAX(0,(0.9-M8408)*40)*0.95),0)</f>
        <v/>
      </c>
      <c r="K8408" s="12">
        <f>IF(I8408="V2H",MIN(MAX(0,H8408),7.4,MAX(0,(M8408-P8408)*40)*0.95),0)</f>
        <v/>
      </c>
      <c r="L8408" s="12">
        <f>IF(E8408=0,0,MAX(0,H8408-K8408))</f>
        <v/>
      </c>
      <c r="M8408" s="13">
        <f>M8407+J8407/40-IF(I8407="V2H",K8407/(0.95*40),0)-IF(E8408=0,IF(E8407=1,IF(D8408=1,30,40)*0.18/(2*40),0),0)-IF(E8408=1,IF(E8407=0,IF(D8408=1,30,40)*0.18/(2*40),0),0)</f>
        <v/>
      </c>
      <c r="N8408" s="14" t="n">
        <v>0.09</v>
      </c>
      <c r="O8408" s="15">
        <f>K8408*N8408</f>
        <v/>
      </c>
      <c r="P8408">
        <f>IF(E8408=0,0.3,IF(D8408=1,IF(C8408&gt;=Params!$B$13-3,IF(C8408&lt;Params!$B$13,Params!$B$20,0.3),0.3),IF(C8408&gt;=Params!$B$15-3,IF(C8408&lt;Params!$B$15,Params!$B$21,0.3),0.3)))</f>
        <v/>
      </c>
    </row>
    <row r="8409" ht="15" customHeight="1" s="1">
      <c r="A8409" s="9" t="n">
        <v>8406</v>
      </c>
      <c r="B8409" s="6" t="inlineStr">
        <is>
          <t>17/12</t>
        </is>
      </c>
      <c r="C8409" s="6" t="n">
        <v>5</v>
      </c>
      <c r="D8409" s="6" t="n">
        <v>0</v>
      </c>
      <c r="E8409" s="10">
        <f>IF(D8409=1, IF(OR(C8409&lt;10, C8409&gt;=15),1,0), IF(OR(C8409&lt;7, C8409&gt;=18),1,0))</f>
        <v/>
      </c>
      <c r="F8409" s="11" t="n">
        <v>2.411</v>
      </c>
      <c r="G8409" s="12">
        <f>0*8</f>
        <v/>
      </c>
      <c r="H8409" s="12">
        <f>F8409-G8409</f>
        <v/>
      </c>
      <c r="I8409" s="10">
        <f>IF(E8409=0,"Fora",IF(E8408=0,"Carg xar",IF(H8409&lt;0,IF(M8409&lt;0.9,"Carg FV","Stby"),IF(M8409&gt;P8409,"V2H",IF(M8409&lt;0.9,"Carg xar","Stby")))))</f>
        <v/>
      </c>
      <c r="J8409" s="12">
        <f>IF(OR(I8409="Carg FV",I8409="Carg xar"),MIN(IF(I8409="Carg FV",ABS(H8409),7.4),7.4,MAX(0,(0.9-M8409)*40)*0.95),0)</f>
        <v/>
      </c>
      <c r="K8409" s="12">
        <f>IF(I8409="V2H",MIN(MAX(0,H8409),7.4,MAX(0,(M8409-P8409)*40)*0.95),0)</f>
        <v/>
      </c>
      <c r="L8409" s="12">
        <f>IF(E8409=0,0,MAX(0,H8409-K8409))</f>
        <v/>
      </c>
      <c r="M8409" s="13">
        <f>M8408+J8408/40-IF(I8408="V2H",K8408/(0.95*40),0)-IF(E8409=0,IF(E8408=1,IF(D8409=1,30,40)*0.18/(2*40),0),0)-IF(E8409=1,IF(E8408=0,IF(D8409=1,30,40)*0.18/(2*40),0),0)</f>
        <v/>
      </c>
      <c r="N8409" s="14" t="n">
        <v>0.09</v>
      </c>
      <c r="O8409" s="15">
        <f>K8409*N8409</f>
        <v/>
      </c>
      <c r="P8409">
        <f>IF(E8409=0,0.3,IF(D8409=1,IF(C8409&gt;=Params!$B$13-3,IF(C8409&lt;Params!$B$13,Params!$B$20,0.3),0.3),IF(C8409&gt;=Params!$B$15-3,IF(C8409&lt;Params!$B$15,Params!$B$21,0.3),0.3)))</f>
        <v/>
      </c>
    </row>
    <row r="8410" ht="15" customHeight="1" s="1">
      <c r="A8410" s="9" t="n">
        <v>8407</v>
      </c>
      <c r="B8410" s="6" t="inlineStr">
        <is>
          <t>17/12</t>
        </is>
      </c>
      <c r="C8410" s="6" t="n">
        <v>6</v>
      </c>
      <c r="D8410" s="6" t="n">
        <v>0</v>
      </c>
      <c r="E8410" s="10">
        <f>IF(D8410=1, IF(OR(C8410&lt;10, C8410&gt;=15),1,0), IF(OR(C8410&lt;7, C8410&gt;=18),1,0))</f>
        <v/>
      </c>
      <c r="F8410" s="11" t="n">
        <v>2.632</v>
      </c>
      <c r="G8410" s="12">
        <f>0*8</f>
        <v/>
      </c>
      <c r="H8410" s="12">
        <f>F8410-G8410</f>
        <v/>
      </c>
      <c r="I8410" s="10">
        <f>IF(E8410=0,"Fora",IF(E8409=0,"Carg xar",IF(H8410&lt;0,IF(M8410&lt;0.9,"Carg FV","Stby"),IF(M8410&gt;P8410,"V2H",IF(M8410&lt;0.9,"Carg xar","Stby")))))</f>
        <v/>
      </c>
      <c r="J8410" s="12">
        <f>IF(OR(I8410="Carg FV",I8410="Carg xar"),MIN(IF(I8410="Carg FV",ABS(H8410),7.4),7.4,MAX(0,(0.9-M8410)*40)*0.95),0)</f>
        <v/>
      </c>
      <c r="K8410" s="12">
        <f>IF(I8410="V2H",MIN(MAX(0,H8410),7.4,MAX(0,(M8410-P8410)*40)*0.95),0)</f>
        <v/>
      </c>
      <c r="L8410" s="12">
        <f>IF(E8410=0,0,MAX(0,H8410-K8410))</f>
        <v/>
      </c>
      <c r="M8410" s="13">
        <f>M8409+J8409/40-IF(I8409="V2H",K8409/(0.95*40),0)-IF(E8410=0,IF(E8409=1,IF(D8410=1,30,40)*0.18/(2*40),0),0)-IF(E8410=1,IF(E8409=0,IF(D8410=1,30,40)*0.18/(2*40),0),0)</f>
        <v/>
      </c>
      <c r="N8410" s="14" t="n">
        <v>0.09</v>
      </c>
      <c r="O8410" s="15">
        <f>K8410*N8410</f>
        <v/>
      </c>
      <c r="P8410">
        <f>IF(E8410=0,0.3,IF(D8410=1,IF(C8410&gt;=Params!$B$13-3,IF(C8410&lt;Params!$B$13,Params!$B$20,0.3),0.3),IF(C8410&gt;=Params!$B$15-3,IF(C8410&lt;Params!$B$15,Params!$B$21,0.3),0.3)))</f>
        <v/>
      </c>
    </row>
    <row r="8411" ht="15" customHeight="1" s="1">
      <c r="A8411" s="9" t="n">
        <v>8408</v>
      </c>
      <c r="B8411" s="6" t="inlineStr">
        <is>
          <t>17/12</t>
        </is>
      </c>
      <c r="C8411" s="6" t="n">
        <v>7</v>
      </c>
      <c r="D8411" s="6" t="n">
        <v>0</v>
      </c>
      <c r="E8411" s="10">
        <f>IF(D8411=1, IF(OR(C8411&lt;10, C8411&gt;=15),1,0), IF(OR(C8411&lt;7, C8411&gt;=18),1,0))</f>
        <v/>
      </c>
      <c r="F8411" s="11" t="n">
        <v>3.334</v>
      </c>
      <c r="G8411" s="12">
        <f>0*8</f>
        <v/>
      </c>
      <c r="H8411" s="12">
        <f>F8411-G8411</f>
        <v/>
      </c>
      <c r="I8411" s="10">
        <f>IF(E8411=0,"Fora",IF(E8410=0,"Carg xar",IF(H8411&lt;0,IF(M8411&lt;0.9,"Carg FV","Stby"),IF(M8411&gt;P8411,"V2H",IF(M8411&lt;0.9,"Carg xar","Stby")))))</f>
        <v/>
      </c>
      <c r="J8411" s="12">
        <f>IF(OR(I8411="Carg FV",I8411="Carg xar"),MIN(IF(I8411="Carg FV",ABS(H8411),7.4),7.4,MAX(0,(0.9-M8411)*40)*0.95),0)</f>
        <v/>
      </c>
      <c r="K8411" s="12">
        <f>IF(I8411="V2H",MIN(MAX(0,H8411),7.4,MAX(0,(M8411-P8411)*40)*0.95),0)</f>
        <v/>
      </c>
      <c r="L8411" s="12">
        <f>IF(E8411=0,0,MAX(0,H8411-K8411))</f>
        <v/>
      </c>
      <c r="M8411" s="13">
        <f>M8410+J8410/40-IF(I8410="V2H",K8410/(0.95*40),0)-IF(E8411=0,IF(E8410=1,IF(D8411=1,30,40)*0.18/(2*40),0),0)-IF(E8411=1,IF(E8410=0,IF(D8411=1,30,40)*0.18/(2*40),0),0)</f>
        <v/>
      </c>
      <c r="N8411" s="14" t="n">
        <v>0.09</v>
      </c>
      <c r="O8411" s="15">
        <f>K8411*N8411</f>
        <v/>
      </c>
      <c r="P8411">
        <f>IF(E8411=0,0.3,IF(D8411=1,IF(C8411&gt;=Params!$B$13-3,IF(C8411&lt;Params!$B$13,Params!$B$20,0.3),0.3),IF(C8411&gt;=Params!$B$15-3,IF(C8411&lt;Params!$B$15,Params!$B$21,0.3),0.3)))</f>
        <v/>
      </c>
    </row>
    <row r="8412" ht="15" customHeight="1" s="1">
      <c r="A8412" s="9" t="n">
        <v>8409</v>
      </c>
      <c r="B8412" s="6" t="inlineStr">
        <is>
          <t>17/12</t>
        </is>
      </c>
      <c r="C8412" s="6" t="n">
        <v>8</v>
      </c>
      <c r="D8412" s="6" t="n">
        <v>0</v>
      </c>
      <c r="E8412" s="10">
        <f>IF(D8412=1, IF(OR(C8412&lt;10, C8412&gt;=15),1,0), IF(OR(C8412&lt;7, C8412&gt;=18),1,0))</f>
        <v/>
      </c>
      <c r="F8412" s="11" t="n">
        <v>2.667</v>
      </c>
      <c r="G8412" s="12">
        <f>0.04*8</f>
        <v/>
      </c>
      <c r="H8412" s="12">
        <f>F8412-G8412</f>
        <v/>
      </c>
      <c r="I8412" s="10">
        <f>IF(E8412=0,"Fora",IF(E8411=0,"Carg xar",IF(H8412&lt;0,IF(M8412&lt;0.9,"Carg FV","Stby"),IF(M8412&gt;P8412,"V2H",IF(M8412&lt;0.9,"Carg xar","Stby")))))</f>
        <v/>
      </c>
      <c r="J8412" s="12">
        <f>IF(OR(I8412="Carg FV",I8412="Carg xar"),MIN(IF(I8412="Carg FV",ABS(H8412),7.4),7.4,MAX(0,(0.9-M8412)*40)*0.95),0)</f>
        <v/>
      </c>
      <c r="K8412" s="12">
        <f>IF(I8412="V2H",MIN(MAX(0,H8412),7.4,MAX(0,(M8412-P8412)*40)*0.95),0)</f>
        <v/>
      </c>
      <c r="L8412" s="12">
        <f>IF(E8412=0,0,MAX(0,H8412-K8412))</f>
        <v/>
      </c>
      <c r="M8412" s="13">
        <f>M8411+J8411/40-IF(I8411="V2H",K8411/(0.95*40),0)-IF(E8412=0,IF(E8411=1,IF(D8412=1,30,40)*0.18/(2*40),0),0)-IF(E8412=1,IF(E8411=0,IF(D8412=1,30,40)*0.18/(2*40),0),0)</f>
        <v/>
      </c>
      <c r="N8412" s="14" t="n">
        <v>0.15</v>
      </c>
      <c r="O8412" s="15">
        <f>K8412*N8412</f>
        <v/>
      </c>
      <c r="P8412">
        <f>IF(E8412=0,0.3,IF(D8412=1,IF(C8412&gt;=Params!$B$13-3,IF(C8412&lt;Params!$B$13,Params!$B$20,0.3),0.3),IF(C8412&gt;=Params!$B$15-3,IF(C8412&lt;Params!$B$15,Params!$B$21,0.3),0.3)))</f>
        <v/>
      </c>
    </row>
    <row r="8413" ht="15" customHeight="1" s="1">
      <c r="A8413" s="9" t="n">
        <v>8410</v>
      </c>
      <c r="B8413" s="6" t="inlineStr">
        <is>
          <t>17/12</t>
        </is>
      </c>
      <c r="C8413" s="6" t="n">
        <v>9</v>
      </c>
      <c r="D8413" s="6" t="n">
        <v>0</v>
      </c>
      <c r="E8413" s="10">
        <f>IF(D8413=1, IF(OR(C8413&lt;10, C8413&gt;=15),1,0), IF(OR(C8413&lt;7, C8413&gt;=18),1,0))</f>
        <v/>
      </c>
      <c r="F8413" s="11" t="n">
        <v>2.598</v>
      </c>
      <c r="G8413" s="12">
        <f>0.15*8</f>
        <v/>
      </c>
      <c r="H8413" s="12">
        <f>F8413-G8413</f>
        <v/>
      </c>
      <c r="I8413" s="10">
        <f>IF(E8413=0,"Fora",IF(E8412=0,"Carg xar",IF(H8413&lt;0,IF(M8413&lt;0.9,"Carg FV","Stby"),IF(M8413&gt;P8413,"V2H",IF(M8413&lt;0.9,"Carg xar","Stby")))))</f>
        <v/>
      </c>
      <c r="J8413" s="12">
        <f>IF(OR(I8413="Carg FV",I8413="Carg xar"),MIN(IF(I8413="Carg FV",ABS(H8413),7.4),7.4,MAX(0,(0.9-M8413)*40)*0.95),0)</f>
        <v/>
      </c>
      <c r="K8413" s="12">
        <f>IF(I8413="V2H",MIN(MAX(0,H8413),7.4,MAX(0,(M8413-P8413)*40)*0.95),0)</f>
        <v/>
      </c>
      <c r="L8413" s="12">
        <f>IF(E8413=0,0,MAX(0,H8413-K8413))</f>
        <v/>
      </c>
      <c r="M8413" s="13">
        <f>M8412+J8412/40-IF(I8412="V2H",K8412/(0.95*40),0)-IF(E8413=0,IF(E8412=1,IF(D8413=1,30,40)*0.18/(2*40),0),0)-IF(E8413=1,IF(E8412=0,IF(D8413=1,30,40)*0.18/(2*40),0),0)</f>
        <v/>
      </c>
      <c r="N8413" s="14" t="n">
        <v>0.15</v>
      </c>
      <c r="O8413" s="15">
        <f>K8413*N8413</f>
        <v/>
      </c>
      <c r="P8413">
        <f>IF(E8413=0,0.3,IF(D8413=1,IF(C8413&gt;=Params!$B$13-3,IF(C8413&lt;Params!$B$13,Params!$B$20,0.3),0.3),IF(C8413&gt;=Params!$B$15-3,IF(C8413&lt;Params!$B$15,Params!$B$21,0.3),0.3)))</f>
        <v/>
      </c>
    </row>
    <row r="8414" ht="15" customHeight="1" s="1">
      <c r="A8414" s="9" t="n">
        <v>8411</v>
      </c>
      <c r="B8414" s="6" t="inlineStr">
        <is>
          <t>17/12</t>
        </is>
      </c>
      <c r="C8414" s="6" t="n">
        <v>10</v>
      </c>
      <c r="D8414" s="6" t="n">
        <v>0</v>
      </c>
      <c r="E8414" s="10">
        <f>IF(D8414=1, IF(OR(C8414&lt;10, C8414&gt;=15),1,0), IF(OR(C8414&lt;7, C8414&gt;=18),1,0))</f>
        <v/>
      </c>
      <c r="F8414" s="11" t="n">
        <v>2.983</v>
      </c>
      <c r="G8414" s="12">
        <f>0.32*8</f>
        <v/>
      </c>
      <c r="H8414" s="12">
        <f>F8414-G8414</f>
        <v/>
      </c>
      <c r="I8414" s="10">
        <f>IF(E8414=0,"Fora",IF(E8413=0,"Carg xar",IF(H8414&lt;0,IF(M8414&lt;0.9,"Carg FV","Stby"),IF(M8414&gt;P8414,"V2H",IF(M8414&lt;0.9,"Carg xar","Stby")))))</f>
        <v/>
      </c>
      <c r="J8414" s="12">
        <f>IF(OR(I8414="Carg FV",I8414="Carg xar"),MIN(IF(I8414="Carg FV",ABS(H8414),7.4),7.4,MAX(0,(0.9-M8414)*40)*0.95),0)</f>
        <v/>
      </c>
      <c r="K8414" s="12">
        <f>IF(I8414="V2H",MIN(MAX(0,H8414),7.4,MAX(0,(M8414-P8414)*40)*0.95),0)</f>
        <v/>
      </c>
      <c r="L8414" s="12">
        <f>IF(E8414=0,0,MAX(0,H8414-K8414))</f>
        <v/>
      </c>
      <c r="M8414" s="13">
        <f>M8413+J8413/40-IF(I8413="V2H",K8413/(0.95*40),0)-IF(E8414=0,IF(E8413=1,IF(D8414=1,30,40)*0.18/(2*40),0),0)-IF(E8414=1,IF(E8413=0,IF(D8414=1,30,40)*0.18/(2*40),0),0)</f>
        <v/>
      </c>
      <c r="N8414" s="14" t="n">
        <v>0.2</v>
      </c>
      <c r="O8414" s="15">
        <f>K8414*N8414</f>
        <v/>
      </c>
      <c r="P8414">
        <f>IF(E8414=0,0.3,IF(D8414=1,IF(C8414&gt;=Params!$B$13-3,IF(C8414&lt;Params!$B$13,Params!$B$20,0.3),0.3),IF(C8414&gt;=Params!$B$15-3,IF(C8414&lt;Params!$B$15,Params!$B$21,0.3),0.3)))</f>
        <v/>
      </c>
    </row>
    <row r="8415" ht="15" customHeight="1" s="1">
      <c r="A8415" s="9" t="n">
        <v>8412</v>
      </c>
      <c r="B8415" s="6" t="inlineStr">
        <is>
          <t>17/12</t>
        </is>
      </c>
      <c r="C8415" s="6" t="n">
        <v>11</v>
      </c>
      <c r="D8415" s="6" t="n">
        <v>0</v>
      </c>
      <c r="E8415" s="10">
        <f>IF(D8415=1, IF(OR(C8415&lt;10, C8415&gt;=15),1,0), IF(OR(C8415&lt;7, C8415&gt;=18),1,0))</f>
        <v/>
      </c>
      <c r="F8415" s="11" t="n">
        <v>0.836</v>
      </c>
      <c r="G8415" s="12">
        <f>0.45*8</f>
        <v/>
      </c>
      <c r="H8415" s="12">
        <f>F8415-G8415</f>
        <v/>
      </c>
      <c r="I8415" s="10">
        <f>IF(E8415=0,"Fora",IF(E8414=0,"Carg xar",IF(H8415&lt;0,IF(M8415&lt;0.9,"Carg FV","Stby"),IF(M8415&gt;P8415,"V2H",IF(M8415&lt;0.9,"Carg xar","Stby")))))</f>
        <v/>
      </c>
      <c r="J8415" s="12">
        <f>IF(OR(I8415="Carg FV",I8415="Carg xar"),MIN(IF(I8415="Carg FV",ABS(H8415),7.4),7.4,MAX(0,(0.9-M8415)*40)*0.95),0)</f>
        <v/>
      </c>
      <c r="K8415" s="12">
        <f>IF(I8415="V2H",MIN(MAX(0,H8415),7.4,MAX(0,(M8415-P8415)*40)*0.95),0)</f>
        <v/>
      </c>
      <c r="L8415" s="12">
        <f>IF(E8415=0,0,MAX(0,H8415-K8415))</f>
        <v/>
      </c>
      <c r="M8415" s="13">
        <f>M8414+J8414/40-IF(I8414="V2H",K8414/(0.95*40),0)-IF(E8415=0,IF(E8414=1,IF(D8415=1,30,40)*0.18/(2*40),0),0)-IF(E8415=1,IF(E8414=0,IF(D8415=1,30,40)*0.18/(2*40),0),0)</f>
        <v/>
      </c>
      <c r="N8415" s="14" t="n">
        <v>0.2</v>
      </c>
      <c r="O8415" s="15">
        <f>K8415*N8415</f>
        <v/>
      </c>
      <c r="P8415">
        <f>IF(E8415=0,0.3,IF(D8415=1,IF(C8415&gt;=Params!$B$13-3,IF(C8415&lt;Params!$B$13,Params!$B$20,0.3),0.3),IF(C8415&gt;=Params!$B$15-3,IF(C8415&lt;Params!$B$15,Params!$B$21,0.3),0.3)))</f>
        <v/>
      </c>
    </row>
    <row r="8416" ht="15" customHeight="1" s="1">
      <c r="A8416" s="9" t="n">
        <v>8413</v>
      </c>
      <c r="B8416" s="6" t="inlineStr">
        <is>
          <t>17/12</t>
        </is>
      </c>
      <c r="C8416" s="6" t="n">
        <v>12</v>
      </c>
      <c r="D8416" s="6" t="n">
        <v>0</v>
      </c>
      <c r="E8416" s="10">
        <f>IF(D8416=1, IF(OR(C8416&lt;10, C8416&gt;=15),1,0), IF(OR(C8416&lt;7, C8416&gt;=18),1,0))</f>
        <v/>
      </c>
      <c r="F8416" s="11" t="n">
        <v>0.386</v>
      </c>
      <c r="G8416" s="12">
        <f>0.52*8</f>
        <v/>
      </c>
      <c r="H8416" s="12">
        <f>F8416-G8416</f>
        <v/>
      </c>
      <c r="I8416" s="10">
        <f>IF(E8416=0,"Fora",IF(E8415=0,"Carg xar",IF(H8416&lt;0,IF(M8416&lt;0.9,"Carg FV","Stby"),IF(M8416&gt;P8416,"V2H",IF(M8416&lt;0.9,"Carg xar","Stby")))))</f>
        <v/>
      </c>
      <c r="J8416" s="12">
        <f>IF(OR(I8416="Carg FV",I8416="Carg xar"),MIN(IF(I8416="Carg FV",ABS(H8416),7.4),7.4,MAX(0,(0.9-M8416)*40)*0.95),0)</f>
        <v/>
      </c>
      <c r="K8416" s="12">
        <f>IF(I8416="V2H",MIN(MAX(0,H8416),7.4,MAX(0,(M8416-P8416)*40)*0.95),0)</f>
        <v/>
      </c>
      <c r="L8416" s="12">
        <f>IF(E8416=0,0,MAX(0,H8416-K8416))</f>
        <v/>
      </c>
      <c r="M8416" s="13">
        <f>M8415+J8415/40-IF(I8415="V2H",K8415/(0.95*40),0)-IF(E8416=0,IF(E8415=1,IF(D8416=1,30,40)*0.18/(2*40),0),0)-IF(E8416=1,IF(E8415=0,IF(D8416=1,30,40)*0.18/(2*40),0),0)</f>
        <v/>
      </c>
      <c r="N8416" s="14" t="n">
        <v>0.2</v>
      </c>
      <c r="O8416" s="15">
        <f>K8416*N8416</f>
        <v/>
      </c>
      <c r="P8416">
        <f>IF(E8416=0,0.3,IF(D8416=1,IF(C8416&gt;=Params!$B$13-3,IF(C8416&lt;Params!$B$13,Params!$B$20,0.3),0.3),IF(C8416&gt;=Params!$B$15-3,IF(C8416&lt;Params!$B$15,Params!$B$21,0.3),0.3)))</f>
        <v/>
      </c>
    </row>
    <row r="8417" ht="15" customHeight="1" s="1">
      <c r="A8417" s="9" t="n">
        <v>8414</v>
      </c>
      <c r="B8417" s="6" t="inlineStr">
        <is>
          <t>17/12</t>
        </is>
      </c>
      <c r="C8417" s="6" t="n">
        <v>13</v>
      </c>
      <c r="D8417" s="6" t="n">
        <v>0</v>
      </c>
      <c r="E8417" s="10">
        <f>IF(D8417=1, IF(OR(C8417&lt;10, C8417&gt;=15),1,0), IF(OR(C8417&lt;7, C8417&gt;=18),1,0))</f>
        <v/>
      </c>
      <c r="F8417" s="11" t="n">
        <v>0.524</v>
      </c>
      <c r="G8417" s="12">
        <f>0.48*8</f>
        <v/>
      </c>
      <c r="H8417" s="12">
        <f>F8417-G8417</f>
        <v/>
      </c>
      <c r="I8417" s="10">
        <f>IF(E8417=0,"Fora",IF(E8416=0,"Carg xar",IF(H8417&lt;0,IF(M8417&lt;0.9,"Carg FV","Stby"),IF(M8417&gt;P8417,"V2H",IF(M8417&lt;0.9,"Carg xar","Stby")))))</f>
        <v/>
      </c>
      <c r="J8417" s="12">
        <f>IF(OR(I8417="Carg FV",I8417="Carg xar"),MIN(IF(I8417="Carg FV",ABS(H8417),7.4),7.4,MAX(0,(0.9-M8417)*40)*0.95),0)</f>
        <v/>
      </c>
      <c r="K8417" s="12">
        <f>IF(I8417="V2H",MIN(MAX(0,H8417),7.4,MAX(0,(M8417-P8417)*40)*0.95),0)</f>
        <v/>
      </c>
      <c r="L8417" s="12">
        <f>IF(E8417=0,0,MAX(0,H8417-K8417))</f>
        <v/>
      </c>
      <c r="M8417" s="13">
        <f>M8416+J8416/40-IF(I8416="V2H",K8416/(0.95*40),0)-IF(E8417=0,IF(E8416=1,IF(D8417=1,30,40)*0.18/(2*40),0),0)-IF(E8417=1,IF(E8416=0,IF(D8417=1,30,40)*0.18/(2*40),0),0)</f>
        <v/>
      </c>
      <c r="N8417" s="14" t="n">
        <v>0.2</v>
      </c>
      <c r="O8417" s="15">
        <f>K8417*N8417</f>
        <v/>
      </c>
      <c r="P8417">
        <f>IF(E8417=0,0.3,IF(D8417=1,IF(C8417&gt;=Params!$B$13-3,IF(C8417&lt;Params!$B$13,Params!$B$20,0.3),0.3),IF(C8417&gt;=Params!$B$15-3,IF(C8417&lt;Params!$B$15,Params!$B$21,0.3),0.3)))</f>
        <v/>
      </c>
    </row>
    <row r="8418" ht="15" customHeight="1" s="1">
      <c r="A8418" s="9" t="n">
        <v>8415</v>
      </c>
      <c r="B8418" s="6" t="inlineStr">
        <is>
          <t>17/12</t>
        </is>
      </c>
      <c r="C8418" s="6" t="n">
        <v>14</v>
      </c>
      <c r="D8418" s="6" t="n">
        <v>0</v>
      </c>
      <c r="E8418" s="10">
        <f>IF(D8418=1, IF(OR(C8418&lt;10, C8418&gt;=15),1,0), IF(OR(C8418&lt;7, C8418&gt;=18),1,0))</f>
        <v/>
      </c>
      <c r="F8418" s="11" t="n">
        <v>0</v>
      </c>
      <c r="G8418" s="12">
        <f>0.35*8</f>
        <v/>
      </c>
      <c r="H8418" s="12">
        <f>F8418-G8418</f>
        <v/>
      </c>
      <c r="I8418" s="10">
        <f>IF(E8418=0,"Fora",IF(E8417=0,"Carg xar",IF(H8418&lt;0,IF(M8418&lt;0.9,"Carg FV","Stby"),IF(M8418&gt;P8418,"V2H",IF(M8418&lt;0.9,"Carg xar","Stby")))))</f>
        <v/>
      </c>
      <c r="J8418" s="12">
        <f>IF(OR(I8418="Carg FV",I8418="Carg xar"),MIN(IF(I8418="Carg FV",ABS(H8418),7.4),7.4,MAX(0,(0.9-M8418)*40)*0.95),0)</f>
        <v/>
      </c>
      <c r="K8418" s="12">
        <f>IF(I8418="V2H",MIN(MAX(0,H8418),7.4,MAX(0,(M8418-P8418)*40)*0.95),0)</f>
        <v/>
      </c>
      <c r="L8418" s="12">
        <f>IF(E8418=0,0,MAX(0,H8418-K8418))</f>
        <v/>
      </c>
      <c r="M8418" s="13">
        <f>M8417+J8417/40-IF(I8417="V2H",K8417/(0.95*40),0)-IF(E8418=0,IF(E8417=1,IF(D8418=1,30,40)*0.18/(2*40),0),0)-IF(E8418=1,IF(E8417=0,IF(D8418=1,30,40)*0.18/(2*40),0),0)</f>
        <v/>
      </c>
      <c r="N8418" s="14" t="n">
        <v>0.15</v>
      </c>
      <c r="O8418" s="15">
        <f>K8418*N8418</f>
        <v/>
      </c>
      <c r="P8418">
        <f>IF(E8418=0,0.3,IF(D8418=1,IF(C8418&gt;=Params!$B$13-3,IF(C8418&lt;Params!$B$13,Params!$B$20,0.3),0.3),IF(C8418&gt;=Params!$B$15-3,IF(C8418&lt;Params!$B$15,Params!$B$21,0.3),0.3)))</f>
        <v/>
      </c>
    </row>
    <row r="8419" ht="15" customHeight="1" s="1">
      <c r="A8419" s="9" t="n">
        <v>8416</v>
      </c>
      <c r="B8419" s="6" t="inlineStr">
        <is>
          <t>17/12</t>
        </is>
      </c>
      <c r="C8419" s="6" t="n">
        <v>15</v>
      </c>
      <c r="D8419" s="6" t="n">
        <v>0</v>
      </c>
      <c r="E8419" s="10">
        <f>IF(D8419=1, IF(OR(C8419&lt;10, C8419&gt;=15),1,0), IF(OR(C8419&lt;7, C8419&gt;=18),1,0))</f>
        <v/>
      </c>
      <c r="F8419" s="11" t="n">
        <v>0</v>
      </c>
      <c r="G8419" s="12">
        <f>0.18*8</f>
        <v/>
      </c>
      <c r="H8419" s="12">
        <f>F8419-G8419</f>
        <v/>
      </c>
      <c r="I8419" s="10">
        <f>IF(E8419=0,"Fora",IF(E8418=0,"Carg xar",IF(H8419&lt;0,IF(M8419&lt;0.9,"Carg FV","Stby"),IF(M8419&gt;P8419,"V2H",IF(M8419&lt;0.9,"Carg xar","Stby")))))</f>
        <v/>
      </c>
      <c r="J8419" s="12">
        <f>IF(OR(I8419="Carg FV",I8419="Carg xar"),MIN(IF(I8419="Carg FV",ABS(H8419),7.4),7.4,MAX(0,(0.9-M8419)*40)*0.95),0)</f>
        <v/>
      </c>
      <c r="K8419" s="12">
        <f>IF(I8419="V2H",MIN(MAX(0,H8419),7.4,MAX(0,(M8419-P8419)*40)*0.95),0)</f>
        <v/>
      </c>
      <c r="L8419" s="12">
        <f>IF(E8419=0,0,MAX(0,H8419-K8419))</f>
        <v/>
      </c>
      <c r="M8419" s="13">
        <f>M8418+J8418/40-IF(I8418="V2H",K8418/(0.95*40),0)-IF(E8419=0,IF(E8418=1,IF(D8419=1,30,40)*0.18/(2*40),0),0)-IF(E8419=1,IF(E8418=0,IF(D8419=1,30,40)*0.18/(2*40),0),0)</f>
        <v/>
      </c>
      <c r="N8419" s="14" t="n">
        <v>0.15</v>
      </c>
      <c r="O8419" s="15">
        <f>K8419*N8419</f>
        <v/>
      </c>
      <c r="P8419">
        <f>IF(E8419=0,0.3,IF(D8419=1,IF(C8419&gt;=Params!$B$13-3,IF(C8419&lt;Params!$B$13,Params!$B$20,0.3),0.3),IF(C8419&gt;=Params!$B$15-3,IF(C8419&lt;Params!$B$15,Params!$B$21,0.3),0.3)))</f>
        <v/>
      </c>
    </row>
    <row r="8420" ht="15" customHeight="1" s="1">
      <c r="A8420" s="9" t="n">
        <v>8417</v>
      </c>
      <c r="B8420" s="6" t="inlineStr">
        <is>
          <t>17/12</t>
        </is>
      </c>
      <c r="C8420" s="6" t="n">
        <v>16</v>
      </c>
      <c r="D8420" s="6" t="n">
        <v>0</v>
      </c>
      <c r="E8420" s="10">
        <f>IF(D8420=1, IF(OR(C8420&lt;10, C8420&gt;=15),1,0), IF(OR(C8420&lt;7, C8420&gt;=18),1,0))</f>
        <v/>
      </c>
      <c r="F8420" s="11" t="n">
        <v>4.124</v>
      </c>
      <c r="G8420" s="12">
        <f>0.04*8</f>
        <v/>
      </c>
      <c r="H8420" s="12">
        <f>F8420-G8420</f>
        <v/>
      </c>
      <c r="I8420" s="10">
        <f>IF(E8420=0,"Fora",IF(E8419=0,"Carg xar",IF(H8420&lt;0,IF(M8420&lt;0.9,"Carg FV","Stby"),IF(M8420&gt;P8420,"V2H",IF(M8420&lt;0.9,"Carg xar","Stby")))))</f>
        <v/>
      </c>
      <c r="J8420" s="12">
        <f>IF(OR(I8420="Carg FV",I8420="Carg xar"),MIN(IF(I8420="Carg FV",ABS(H8420),7.4),7.4,MAX(0,(0.9-M8420)*40)*0.95),0)</f>
        <v/>
      </c>
      <c r="K8420" s="12">
        <f>IF(I8420="V2H",MIN(MAX(0,H8420),7.4,MAX(0,(M8420-P8420)*40)*0.95),0)</f>
        <v/>
      </c>
      <c r="L8420" s="12">
        <f>IF(E8420=0,0,MAX(0,H8420-K8420))</f>
        <v/>
      </c>
      <c r="M8420" s="13">
        <f>M8419+J8419/40-IF(I8419="V2H",K8419/(0.95*40),0)-IF(E8420=0,IF(E8419=1,IF(D8420=1,30,40)*0.18/(2*40),0),0)-IF(E8420=1,IF(E8419=0,IF(D8420=1,30,40)*0.18/(2*40),0),0)</f>
        <v/>
      </c>
      <c r="N8420" s="14" t="n">
        <v>0.15</v>
      </c>
      <c r="O8420" s="15">
        <f>K8420*N8420</f>
        <v/>
      </c>
      <c r="P8420">
        <f>IF(E8420=0,0.3,IF(D8420=1,IF(C8420&gt;=Params!$B$13-3,IF(C8420&lt;Params!$B$13,Params!$B$20,0.3),0.3),IF(C8420&gt;=Params!$B$15-3,IF(C8420&lt;Params!$B$15,Params!$B$21,0.3),0.3)))</f>
        <v/>
      </c>
    </row>
    <row r="8421" ht="15" customHeight="1" s="1">
      <c r="A8421" s="9" t="n">
        <v>8418</v>
      </c>
      <c r="B8421" s="6" t="inlineStr">
        <is>
          <t>17/12</t>
        </is>
      </c>
      <c r="C8421" s="6" t="n">
        <v>17</v>
      </c>
      <c r="D8421" s="6" t="n">
        <v>0</v>
      </c>
      <c r="E8421" s="10">
        <f>IF(D8421=1, IF(OR(C8421&lt;10, C8421&gt;=15),1,0), IF(OR(C8421&lt;7, C8421&gt;=18),1,0))</f>
        <v/>
      </c>
      <c r="F8421" s="11" t="n">
        <v>2.779</v>
      </c>
      <c r="G8421" s="12">
        <f>0*8</f>
        <v/>
      </c>
      <c r="H8421" s="12">
        <f>F8421-G8421</f>
        <v/>
      </c>
      <c r="I8421" s="10">
        <f>IF(E8421=0,"Fora",IF(E8420=0,"Carg xar",IF(H8421&lt;0,IF(M8421&lt;0.9,"Carg FV","Stby"),IF(M8421&gt;P8421,"V2H",IF(M8421&lt;0.9,"Carg xar","Stby")))))</f>
        <v/>
      </c>
      <c r="J8421" s="12">
        <f>IF(OR(I8421="Carg FV",I8421="Carg xar"),MIN(IF(I8421="Carg FV",ABS(H8421),7.4),7.4,MAX(0,(0.9-M8421)*40)*0.95),0)</f>
        <v/>
      </c>
      <c r="K8421" s="12">
        <f>IF(I8421="V2H",MIN(MAX(0,H8421),7.4,MAX(0,(M8421-P8421)*40)*0.95),0)</f>
        <v/>
      </c>
      <c r="L8421" s="12">
        <f>IF(E8421=0,0,MAX(0,H8421-K8421))</f>
        <v/>
      </c>
      <c r="M8421" s="13">
        <f>M8420+J8420/40-IF(I8420="V2H",K8420/(0.95*40),0)-IF(E8421=0,IF(E8420=1,IF(D8421=1,30,40)*0.18/(2*40),0),0)-IF(E8421=1,IF(E8420=0,IF(D8421=1,30,40)*0.18/(2*40),0),0)</f>
        <v/>
      </c>
      <c r="N8421" s="14" t="n">
        <v>0.15</v>
      </c>
      <c r="O8421" s="15">
        <f>K8421*N8421</f>
        <v/>
      </c>
      <c r="P8421">
        <f>IF(E8421=0,0.3,IF(D8421=1,IF(C8421&gt;=Params!$B$13-3,IF(C8421&lt;Params!$B$13,Params!$B$20,0.3),0.3),IF(C8421&gt;=Params!$B$15-3,IF(C8421&lt;Params!$B$15,Params!$B$21,0.3),0.3)))</f>
        <v/>
      </c>
    </row>
    <row r="8422" ht="15" customHeight="1" s="1">
      <c r="A8422" s="9" t="n">
        <v>8419</v>
      </c>
      <c r="B8422" s="6" t="inlineStr">
        <is>
          <t>17/12</t>
        </is>
      </c>
      <c r="C8422" s="6" t="n">
        <v>18</v>
      </c>
      <c r="D8422" s="6" t="n">
        <v>0</v>
      </c>
      <c r="E8422" s="10">
        <f>IF(D8422=1, IF(OR(C8422&lt;10, C8422&gt;=15),1,0), IF(OR(C8422&lt;7, C8422&gt;=18),1,0))</f>
        <v/>
      </c>
      <c r="F8422" s="11" t="n">
        <v>1.902</v>
      </c>
      <c r="G8422" s="12">
        <f>0*8</f>
        <v/>
      </c>
      <c r="H8422" s="12">
        <f>F8422-G8422</f>
        <v/>
      </c>
      <c r="I8422" s="10">
        <f>IF(E8422=0,"Fora",IF(E8421=0,"Carg xar",IF(H8422&lt;0,IF(M8422&lt;0.9,"Carg FV","Stby"),IF(M8422&gt;P8422,"V2H",IF(M8422&lt;0.9,"Carg xar","Stby")))))</f>
        <v/>
      </c>
      <c r="J8422" s="12">
        <f>IF(OR(I8422="Carg FV",I8422="Carg xar"),MIN(IF(I8422="Carg FV",ABS(H8422),7.4),7.4,MAX(0,(0.9-M8422)*40)*0.95),0)</f>
        <v/>
      </c>
      <c r="K8422" s="12">
        <f>IF(I8422="V2H",MIN(MAX(0,H8422),7.4,MAX(0,(M8422-P8422)*40)*0.95),0)</f>
        <v/>
      </c>
      <c r="L8422" s="12">
        <f>IF(E8422=0,0,MAX(0,H8422-K8422))</f>
        <v/>
      </c>
      <c r="M8422" s="13">
        <f>M8421+J8421/40-IF(I8421="V2H",K8421/(0.95*40),0)-IF(E8422=0,IF(E8421=1,IF(D8422=1,30,40)*0.18/(2*40),0),0)-IF(E8422=1,IF(E8421=0,IF(D8422=1,30,40)*0.18/(2*40),0),0)</f>
        <v/>
      </c>
      <c r="N8422" s="14" t="n">
        <v>0.2</v>
      </c>
      <c r="O8422" s="15">
        <f>K8422*N8422</f>
        <v/>
      </c>
      <c r="P8422">
        <f>IF(E8422=0,0.3,IF(D8422=1,IF(C8422&gt;=Params!$B$13-3,IF(C8422&lt;Params!$B$13,Params!$B$20,0.3),0.3),IF(C8422&gt;=Params!$B$15-3,IF(C8422&lt;Params!$B$15,Params!$B$21,0.3),0.3)))</f>
        <v/>
      </c>
    </row>
    <row r="8423" ht="15" customHeight="1" s="1">
      <c r="A8423" s="9" t="n">
        <v>8420</v>
      </c>
      <c r="B8423" s="6" t="inlineStr">
        <is>
          <t>17/12</t>
        </is>
      </c>
      <c r="C8423" s="6" t="n">
        <v>19</v>
      </c>
      <c r="D8423" s="6" t="n">
        <v>0</v>
      </c>
      <c r="E8423" s="10">
        <f>IF(D8423=1, IF(OR(C8423&lt;10, C8423&gt;=15),1,0), IF(OR(C8423&lt;7, C8423&gt;=18),1,0))</f>
        <v/>
      </c>
      <c r="F8423" s="11" t="n">
        <v>1.849</v>
      </c>
      <c r="G8423" s="12">
        <f>0*8</f>
        <v/>
      </c>
      <c r="H8423" s="12">
        <f>F8423-G8423</f>
        <v/>
      </c>
      <c r="I8423" s="10">
        <f>IF(E8423=0,"Fora",IF(E8422=0,"Carg xar",IF(H8423&lt;0,IF(M8423&lt;0.9,"Carg FV","Stby"),IF(M8423&gt;P8423,"V2H",IF(M8423&lt;0.9,"Carg xar","Stby")))))</f>
        <v/>
      </c>
      <c r="J8423" s="12">
        <f>IF(OR(I8423="Carg FV",I8423="Carg xar"),MIN(IF(I8423="Carg FV",ABS(H8423),7.4),7.4,MAX(0,(0.9-M8423)*40)*0.95),0)</f>
        <v/>
      </c>
      <c r="K8423" s="12">
        <f>IF(I8423="V2H",MIN(MAX(0,H8423),7.4,MAX(0,(M8423-P8423)*40)*0.95),0)</f>
        <v/>
      </c>
      <c r="L8423" s="12">
        <f>IF(E8423=0,0,MAX(0,H8423-K8423))</f>
        <v/>
      </c>
      <c r="M8423" s="13">
        <f>M8422+J8422/40-IF(I8422="V2H",K8422/(0.95*40),0)-IF(E8423=0,IF(E8422=1,IF(D8423=1,30,40)*0.18/(2*40),0),0)-IF(E8423=1,IF(E8422=0,IF(D8423=1,30,40)*0.18/(2*40),0),0)</f>
        <v/>
      </c>
      <c r="N8423" s="14" t="n">
        <v>0.2</v>
      </c>
      <c r="O8423" s="15">
        <f>K8423*N8423</f>
        <v/>
      </c>
      <c r="P8423">
        <f>IF(E8423=0,0.3,IF(D8423=1,IF(C8423&gt;=Params!$B$13-3,IF(C8423&lt;Params!$B$13,Params!$B$20,0.3),0.3),IF(C8423&gt;=Params!$B$15-3,IF(C8423&lt;Params!$B$15,Params!$B$21,0.3),0.3)))</f>
        <v/>
      </c>
    </row>
    <row r="8424" ht="15" customHeight="1" s="1">
      <c r="A8424" s="9" t="n">
        <v>8421</v>
      </c>
      <c r="B8424" s="6" t="inlineStr">
        <is>
          <t>17/12</t>
        </is>
      </c>
      <c r="C8424" s="6" t="n">
        <v>20</v>
      </c>
      <c r="D8424" s="6" t="n">
        <v>0</v>
      </c>
      <c r="E8424" s="10">
        <f>IF(D8424=1, IF(OR(C8424&lt;10, C8424&gt;=15),1,0), IF(OR(C8424&lt;7, C8424&gt;=18),1,0))</f>
        <v/>
      </c>
      <c r="F8424" s="11" t="n">
        <v>2.028</v>
      </c>
      <c r="G8424" s="12">
        <f>0*8</f>
        <v/>
      </c>
      <c r="H8424" s="12">
        <f>F8424-G8424</f>
        <v/>
      </c>
      <c r="I8424" s="10">
        <f>IF(E8424=0,"Fora",IF(E8423=0,"Carg xar",IF(H8424&lt;0,IF(M8424&lt;0.9,"Carg FV","Stby"),IF(M8424&gt;P8424,"V2H",IF(M8424&lt;0.9,"Carg xar","Stby")))))</f>
        <v/>
      </c>
      <c r="J8424" s="12">
        <f>IF(OR(I8424="Carg FV",I8424="Carg xar"),MIN(IF(I8424="Carg FV",ABS(H8424),7.4),7.4,MAX(0,(0.9-M8424)*40)*0.95),0)</f>
        <v/>
      </c>
      <c r="K8424" s="12">
        <f>IF(I8424="V2H",MIN(MAX(0,H8424),7.4,MAX(0,(M8424-P8424)*40)*0.95),0)</f>
        <v/>
      </c>
      <c r="L8424" s="12">
        <f>IF(E8424=0,0,MAX(0,H8424-K8424))</f>
        <v/>
      </c>
      <c r="M8424" s="13">
        <f>M8423+J8423/40-IF(I8423="V2H",K8423/(0.95*40),0)-IF(E8424=0,IF(E8423=1,IF(D8424=1,30,40)*0.18/(2*40),0),0)-IF(E8424=1,IF(E8423=0,IF(D8424=1,30,40)*0.18/(2*40),0),0)</f>
        <v/>
      </c>
      <c r="N8424" s="14" t="n">
        <v>0.2</v>
      </c>
      <c r="O8424" s="15">
        <f>K8424*N8424</f>
        <v/>
      </c>
      <c r="P8424">
        <f>IF(E8424=0,0.3,IF(D8424=1,IF(C8424&gt;=Params!$B$13-3,IF(C8424&lt;Params!$B$13,Params!$B$20,0.3),0.3),IF(C8424&gt;=Params!$B$15-3,IF(C8424&lt;Params!$B$15,Params!$B$21,0.3),0.3)))</f>
        <v/>
      </c>
    </row>
    <row r="8425" ht="15" customHeight="1" s="1">
      <c r="A8425" s="9" t="n">
        <v>8422</v>
      </c>
      <c r="B8425" s="6" t="inlineStr">
        <is>
          <t>17/12</t>
        </is>
      </c>
      <c r="C8425" s="6" t="n">
        <v>21</v>
      </c>
      <c r="D8425" s="6" t="n">
        <v>0</v>
      </c>
      <c r="E8425" s="10">
        <f>IF(D8425=1, IF(OR(C8425&lt;10, C8425&gt;=15),1,0), IF(OR(C8425&lt;7, C8425&gt;=18),1,0))</f>
        <v/>
      </c>
      <c r="F8425" s="11" t="n">
        <v>2.24</v>
      </c>
      <c r="G8425" s="12">
        <f>0*8</f>
        <v/>
      </c>
      <c r="H8425" s="12">
        <f>F8425-G8425</f>
        <v/>
      </c>
      <c r="I8425" s="10">
        <f>IF(E8425=0,"Fora",IF(E8424=0,"Carg xar",IF(H8425&lt;0,IF(M8425&lt;0.9,"Carg FV","Stby"),IF(M8425&gt;P8425,"V2H",IF(M8425&lt;0.9,"Carg xar","Stby")))))</f>
        <v/>
      </c>
      <c r="J8425" s="12">
        <f>IF(OR(I8425="Carg FV",I8425="Carg xar"),MIN(IF(I8425="Carg FV",ABS(H8425),7.4),7.4,MAX(0,(0.9-M8425)*40)*0.95),0)</f>
        <v/>
      </c>
      <c r="K8425" s="12">
        <f>IF(I8425="V2H",MIN(MAX(0,H8425),7.4,MAX(0,(M8425-P8425)*40)*0.95),0)</f>
        <v/>
      </c>
      <c r="L8425" s="12">
        <f>IF(E8425=0,0,MAX(0,H8425-K8425))</f>
        <v/>
      </c>
      <c r="M8425" s="13">
        <f>M8424+J8424/40-IF(I8424="V2H",K8424/(0.95*40),0)-IF(E8425=0,IF(E8424=1,IF(D8425=1,30,40)*0.18/(2*40),0),0)-IF(E8425=1,IF(E8424=0,IF(D8425=1,30,40)*0.18/(2*40),0),0)</f>
        <v/>
      </c>
      <c r="N8425" s="14" t="n">
        <v>0.2</v>
      </c>
      <c r="O8425" s="15">
        <f>K8425*N8425</f>
        <v/>
      </c>
      <c r="P8425">
        <f>IF(E8425=0,0.3,IF(D8425=1,IF(C8425&gt;=Params!$B$13-3,IF(C8425&lt;Params!$B$13,Params!$B$20,0.3),0.3),IF(C8425&gt;=Params!$B$15-3,IF(C8425&lt;Params!$B$15,Params!$B$21,0.3),0.3)))</f>
        <v/>
      </c>
    </row>
    <row r="8426" ht="15" customHeight="1" s="1">
      <c r="A8426" s="9" t="n">
        <v>8423</v>
      </c>
      <c r="B8426" s="6" t="inlineStr">
        <is>
          <t>17/12</t>
        </is>
      </c>
      <c r="C8426" s="6" t="n">
        <v>22</v>
      </c>
      <c r="D8426" s="6" t="n">
        <v>0</v>
      </c>
      <c r="E8426" s="10">
        <f>IF(D8426=1, IF(OR(C8426&lt;10, C8426&gt;=15),1,0), IF(OR(C8426&lt;7, C8426&gt;=18),1,0))</f>
        <v/>
      </c>
      <c r="F8426" s="11" t="n">
        <v>1.862</v>
      </c>
      <c r="G8426" s="12">
        <f>0*8</f>
        <v/>
      </c>
      <c r="H8426" s="12">
        <f>F8426-G8426</f>
        <v/>
      </c>
      <c r="I8426" s="10">
        <f>IF(E8426=0,"Fora",IF(E8425=0,"Carg xar",IF(H8426&lt;0,IF(M8426&lt;0.9,"Carg FV","Stby"),IF(M8426&gt;P8426,"V2H",IF(M8426&lt;0.9,"Carg xar","Stby")))))</f>
        <v/>
      </c>
      <c r="J8426" s="12">
        <f>IF(OR(I8426="Carg FV",I8426="Carg xar"),MIN(IF(I8426="Carg FV",ABS(H8426),7.4),7.4,MAX(0,(0.9-M8426)*40)*0.95),0)</f>
        <v/>
      </c>
      <c r="K8426" s="12">
        <f>IF(I8426="V2H",MIN(MAX(0,H8426),7.4,MAX(0,(M8426-P8426)*40)*0.95),0)</f>
        <v/>
      </c>
      <c r="L8426" s="12">
        <f>IF(E8426=0,0,MAX(0,H8426-K8426))</f>
        <v/>
      </c>
      <c r="M8426" s="13">
        <f>M8425+J8425/40-IF(I8425="V2H",K8425/(0.95*40),0)-IF(E8426=0,IF(E8425=1,IF(D8426=1,30,40)*0.18/(2*40),0),0)-IF(E8426=1,IF(E8425=0,IF(D8426=1,30,40)*0.18/(2*40),0),0)</f>
        <v/>
      </c>
      <c r="N8426" s="14" t="n">
        <v>0.15</v>
      </c>
      <c r="O8426" s="15">
        <f>K8426*N8426</f>
        <v/>
      </c>
      <c r="P8426">
        <f>IF(E8426=0,0.3,IF(D8426=1,IF(C8426&gt;=Params!$B$13-3,IF(C8426&lt;Params!$B$13,Params!$B$20,0.3),0.3),IF(C8426&gt;=Params!$B$15-3,IF(C8426&lt;Params!$B$15,Params!$B$21,0.3),0.3)))</f>
        <v/>
      </c>
    </row>
    <row r="8427" ht="15" customHeight="1" s="1">
      <c r="A8427" s="9" t="n">
        <v>8424</v>
      </c>
      <c r="B8427" s="6" t="inlineStr">
        <is>
          <t>17/12</t>
        </is>
      </c>
      <c r="C8427" s="6" t="n">
        <v>23</v>
      </c>
      <c r="D8427" s="6" t="n">
        <v>0</v>
      </c>
      <c r="E8427" s="10">
        <f>IF(D8427=1, IF(OR(C8427&lt;10, C8427&gt;=15),1,0), IF(OR(C8427&lt;7, C8427&gt;=18),1,0))</f>
        <v/>
      </c>
      <c r="F8427" s="11" t="n">
        <v>1.709</v>
      </c>
      <c r="G8427" s="12">
        <f>0*8</f>
        <v/>
      </c>
      <c r="H8427" s="12">
        <f>F8427-G8427</f>
        <v/>
      </c>
      <c r="I8427" s="10">
        <f>IF(E8427=0,"Fora",IF(E8426=0,"Carg xar",IF(H8427&lt;0,IF(M8427&lt;0.9,"Carg FV","Stby"),IF(M8427&gt;P8427,"V2H",IF(M8427&lt;0.9,"Carg xar","Stby")))))</f>
        <v/>
      </c>
      <c r="J8427" s="12">
        <f>IF(OR(I8427="Carg FV",I8427="Carg xar"),MIN(IF(I8427="Carg FV",ABS(H8427),7.4),7.4,MAX(0,(0.9-M8427)*40)*0.95),0)</f>
        <v/>
      </c>
      <c r="K8427" s="12">
        <f>IF(I8427="V2H",MIN(MAX(0,H8427),7.4,MAX(0,(M8427-P8427)*40)*0.95),0)</f>
        <v/>
      </c>
      <c r="L8427" s="12">
        <f>IF(E8427=0,0,MAX(0,H8427-K8427))</f>
        <v/>
      </c>
      <c r="M8427" s="13">
        <f>M8426+J8426/40-IF(I8426="V2H",K8426/(0.95*40),0)-IF(E8427=0,IF(E8426=1,IF(D8427=1,30,40)*0.18/(2*40),0),0)-IF(E8427=1,IF(E8426=0,IF(D8427=1,30,40)*0.18/(2*40),0),0)</f>
        <v/>
      </c>
      <c r="N8427" s="14" t="n">
        <v>0.15</v>
      </c>
      <c r="O8427" s="15">
        <f>K8427*N8427</f>
        <v/>
      </c>
      <c r="P8427">
        <f>IF(E8427=0,0.3,IF(D8427=1,IF(C8427&gt;=Params!$B$13-3,IF(C8427&lt;Params!$B$13,Params!$B$20,0.3),0.3),IF(C8427&gt;=Params!$B$15-3,IF(C8427&lt;Params!$B$15,Params!$B$21,0.3),0.3)))</f>
        <v/>
      </c>
    </row>
    <row r="8428" ht="15" customHeight="1" s="1">
      <c r="A8428" s="9" t="n">
        <v>8425</v>
      </c>
      <c r="B8428" s="6" t="inlineStr">
        <is>
          <t>18/12</t>
        </is>
      </c>
      <c r="C8428" s="6" t="n">
        <v>0</v>
      </c>
      <c r="D8428" s="6" t="n">
        <v>0</v>
      </c>
      <c r="E8428" s="10">
        <f>IF(D8428=1, IF(OR(C8428&lt;10, C8428&gt;=15),1,0), IF(OR(C8428&lt;7, C8428&gt;=18),1,0))</f>
        <v/>
      </c>
      <c r="F8428" s="11" t="n">
        <v>1.695</v>
      </c>
      <c r="G8428" s="12">
        <f>0*8</f>
        <v/>
      </c>
      <c r="H8428" s="12">
        <f>F8428-G8428</f>
        <v/>
      </c>
      <c r="I8428" s="10">
        <f>IF(E8428=0,"Fora",IF(E8427=0,"Carg xar",IF(H8428&lt;0,IF(M8428&lt;0.9,"Carg FV","Stby"),IF(M8428&gt;P8428,"V2H",IF(M8428&lt;0.9,"Carg xar","Stby")))))</f>
        <v/>
      </c>
      <c r="J8428" s="12">
        <f>IF(OR(I8428="Carg FV",I8428="Carg xar"),MIN(IF(I8428="Carg FV",ABS(H8428),7.4),7.4,MAX(0,(0.9-M8428)*40)*0.95),0)</f>
        <v/>
      </c>
      <c r="K8428" s="12">
        <f>IF(I8428="V2H",MIN(MAX(0,H8428),7.4,MAX(0,(M8428-P8428)*40)*0.95),0)</f>
        <v/>
      </c>
      <c r="L8428" s="12">
        <f>IF(E8428=0,0,MAX(0,H8428-K8428))</f>
        <v/>
      </c>
      <c r="M8428" s="13">
        <f>M8427+J8427/40-IF(I8427="V2H",K8427/(0.95*40),0)-IF(E8428=0,IF(E8427=1,IF(D8428=1,30,40)*0.18/(2*40),0),0)-IF(E8428=1,IF(E8427=0,IF(D8428=1,30,40)*0.18/(2*40),0),0)</f>
        <v/>
      </c>
      <c r="N8428" s="14" t="n">
        <v>0.09</v>
      </c>
      <c r="O8428" s="15">
        <f>K8428*N8428</f>
        <v/>
      </c>
      <c r="P8428">
        <f>IF(E8428=0,0.3,IF(D8428=1,IF(C8428&gt;=Params!$B$13-3,IF(C8428&lt;Params!$B$13,Params!$B$20,0.3),0.3),IF(C8428&gt;=Params!$B$15-3,IF(C8428&lt;Params!$B$15,Params!$B$21,0.3),0.3)))</f>
        <v/>
      </c>
    </row>
    <row r="8429" ht="15" customHeight="1" s="1">
      <c r="A8429" s="9" t="n">
        <v>8426</v>
      </c>
      <c r="B8429" s="6" t="inlineStr">
        <is>
          <t>18/12</t>
        </is>
      </c>
      <c r="C8429" s="6" t="n">
        <v>1</v>
      </c>
      <c r="D8429" s="6" t="n">
        <v>0</v>
      </c>
      <c r="E8429" s="10">
        <f>IF(D8429=1, IF(OR(C8429&lt;10, C8429&gt;=15),1,0), IF(OR(C8429&lt;7, C8429&gt;=18),1,0))</f>
        <v/>
      </c>
      <c r="F8429" s="11" t="n">
        <v>1.568</v>
      </c>
      <c r="G8429" s="12">
        <f>0*8</f>
        <v/>
      </c>
      <c r="H8429" s="12">
        <f>F8429-G8429</f>
        <v/>
      </c>
      <c r="I8429" s="10">
        <f>IF(E8429=0,"Fora",IF(E8428=0,"Carg xar",IF(H8429&lt;0,IF(M8429&lt;0.9,"Carg FV","Stby"),IF(M8429&gt;P8429,"V2H",IF(M8429&lt;0.9,"Carg xar","Stby")))))</f>
        <v/>
      </c>
      <c r="J8429" s="12">
        <f>IF(OR(I8429="Carg FV",I8429="Carg xar"),MIN(IF(I8429="Carg FV",ABS(H8429),7.4),7.4,MAX(0,(0.9-M8429)*40)*0.95),0)</f>
        <v/>
      </c>
      <c r="K8429" s="12">
        <f>IF(I8429="V2H",MIN(MAX(0,H8429),7.4,MAX(0,(M8429-P8429)*40)*0.95),0)</f>
        <v/>
      </c>
      <c r="L8429" s="12">
        <f>IF(E8429=0,0,MAX(0,H8429-K8429))</f>
        <v/>
      </c>
      <c r="M8429" s="13">
        <f>M8428+J8428/40-IF(I8428="V2H",K8428/(0.95*40),0)-IF(E8429=0,IF(E8428=1,IF(D8429=1,30,40)*0.18/(2*40),0),0)-IF(E8429=1,IF(E8428=0,IF(D8429=1,30,40)*0.18/(2*40),0),0)</f>
        <v/>
      </c>
      <c r="N8429" s="14" t="n">
        <v>0.09</v>
      </c>
      <c r="O8429" s="15">
        <f>K8429*N8429</f>
        <v/>
      </c>
      <c r="P8429">
        <f>IF(E8429=0,0.3,IF(D8429=1,IF(C8429&gt;=Params!$B$13-3,IF(C8429&lt;Params!$B$13,Params!$B$20,0.3),0.3),IF(C8429&gt;=Params!$B$15-3,IF(C8429&lt;Params!$B$15,Params!$B$21,0.3),0.3)))</f>
        <v/>
      </c>
    </row>
    <row r="8430" ht="15" customHeight="1" s="1">
      <c r="A8430" s="9" t="n">
        <v>8427</v>
      </c>
      <c r="B8430" s="6" t="inlineStr">
        <is>
          <t>18/12</t>
        </is>
      </c>
      <c r="C8430" s="6" t="n">
        <v>2</v>
      </c>
      <c r="D8430" s="6" t="n">
        <v>0</v>
      </c>
      <c r="E8430" s="10">
        <f>IF(D8430=1, IF(OR(C8430&lt;10, C8430&gt;=15),1,0), IF(OR(C8430&lt;7, C8430&gt;=18),1,0))</f>
        <v/>
      </c>
      <c r="F8430" s="11" t="n">
        <v>1.705</v>
      </c>
      <c r="G8430" s="12">
        <f>0*8</f>
        <v/>
      </c>
      <c r="H8430" s="12">
        <f>F8430-G8430</f>
        <v/>
      </c>
      <c r="I8430" s="10">
        <f>IF(E8430=0,"Fora",IF(E8429=0,"Carg xar",IF(H8430&lt;0,IF(M8430&lt;0.9,"Carg FV","Stby"),IF(M8430&gt;P8430,"V2H",IF(M8430&lt;0.9,"Carg xar","Stby")))))</f>
        <v/>
      </c>
      <c r="J8430" s="12">
        <f>IF(OR(I8430="Carg FV",I8430="Carg xar"),MIN(IF(I8430="Carg FV",ABS(H8430),7.4),7.4,MAX(0,(0.9-M8430)*40)*0.95),0)</f>
        <v/>
      </c>
      <c r="K8430" s="12">
        <f>IF(I8430="V2H",MIN(MAX(0,H8430),7.4,MAX(0,(M8430-P8430)*40)*0.95),0)</f>
        <v/>
      </c>
      <c r="L8430" s="12">
        <f>IF(E8430=0,0,MAX(0,H8430-K8430))</f>
        <v/>
      </c>
      <c r="M8430" s="13">
        <f>M8429+J8429/40-IF(I8429="V2H",K8429/(0.95*40),0)-IF(E8430=0,IF(E8429=1,IF(D8430=1,30,40)*0.18/(2*40),0),0)-IF(E8430=1,IF(E8429=0,IF(D8430=1,30,40)*0.18/(2*40),0),0)</f>
        <v/>
      </c>
      <c r="N8430" s="14" t="n">
        <v>0.09</v>
      </c>
      <c r="O8430" s="15">
        <f>K8430*N8430</f>
        <v/>
      </c>
      <c r="P8430">
        <f>IF(E8430=0,0.3,IF(D8430=1,IF(C8430&gt;=Params!$B$13-3,IF(C8430&lt;Params!$B$13,Params!$B$20,0.3),0.3),IF(C8430&gt;=Params!$B$15-3,IF(C8430&lt;Params!$B$15,Params!$B$21,0.3),0.3)))</f>
        <v/>
      </c>
    </row>
    <row r="8431" ht="15" customHeight="1" s="1">
      <c r="A8431" s="9" t="n">
        <v>8428</v>
      </c>
      <c r="B8431" s="6" t="inlineStr">
        <is>
          <t>18/12</t>
        </is>
      </c>
      <c r="C8431" s="6" t="n">
        <v>3</v>
      </c>
      <c r="D8431" s="6" t="n">
        <v>0</v>
      </c>
      <c r="E8431" s="10">
        <f>IF(D8431=1, IF(OR(C8431&lt;10, C8431&gt;=15),1,0), IF(OR(C8431&lt;7, C8431&gt;=18),1,0))</f>
        <v/>
      </c>
      <c r="F8431" s="11" t="n">
        <v>1.765</v>
      </c>
      <c r="G8431" s="12">
        <f>0*8</f>
        <v/>
      </c>
      <c r="H8431" s="12">
        <f>F8431-G8431</f>
        <v/>
      </c>
      <c r="I8431" s="10">
        <f>IF(E8431=0,"Fora",IF(E8430=0,"Carg xar",IF(H8431&lt;0,IF(M8431&lt;0.9,"Carg FV","Stby"),IF(M8431&gt;P8431,"V2H",IF(M8431&lt;0.9,"Carg xar","Stby")))))</f>
        <v/>
      </c>
      <c r="J8431" s="12">
        <f>IF(OR(I8431="Carg FV",I8431="Carg xar"),MIN(IF(I8431="Carg FV",ABS(H8431),7.4),7.4,MAX(0,(0.9-M8431)*40)*0.95),0)</f>
        <v/>
      </c>
      <c r="K8431" s="12">
        <f>IF(I8431="V2H",MIN(MAX(0,H8431),7.4,MAX(0,(M8431-P8431)*40)*0.95),0)</f>
        <v/>
      </c>
      <c r="L8431" s="12">
        <f>IF(E8431=0,0,MAX(0,H8431-K8431))</f>
        <v/>
      </c>
      <c r="M8431" s="13">
        <f>M8430+J8430/40-IF(I8430="V2H",K8430/(0.95*40),0)-IF(E8431=0,IF(E8430=1,IF(D8431=1,30,40)*0.18/(2*40),0),0)-IF(E8431=1,IF(E8430=0,IF(D8431=1,30,40)*0.18/(2*40),0),0)</f>
        <v/>
      </c>
      <c r="N8431" s="14" t="n">
        <v>0.09</v>
      </c>
      <c r="O8431" s="15">
        <f>K8431*N8431</f>
        <v/>
      </c>
      <c r="P8431">
        <f>IF(E8431=0,0.3,IF(D8431=1,IF(C8431&gt;=Params!$B$13-3,IF(C8431&lt;Params!$B$13,Params!$B$20,0.3),0.3),IF(C8431&gt;=Params!$B$15-3,IF(C8431&lt;Params!$B$15,Params!$B$21,0.3),0.3)))</f>
        <v/>
      </c>
    </row>
    <row r="8432" ht="15" customHeight="1" s="1">
      <c r="A8432" s="9" t="n">
        <v>8429</v>
      </c>
      <c r="B8432" s="6" t="inlineStr">
        <is>
          <t>18/12</t>
        </is>
      </c>
      <c r="C8432" s="6" t="n">
        <v>4</v>
      </c>
      <c r="D8432" s="6" t="n">
        <v>0</v>
      </c>
      <c r="E8432" s="10">
        <f>IF(D8432=1, IF(OR(C8432&lt;10, C8432&gt;=15),1,0), IF(OR(C8432&lt;7, C8432&gt;=18),1,0))</f>
        <v/>
      </c>
      <c r="F8432" s="11" t="n">
        <v>1.745</v>
      </c>
      <c r="G8432" s="12">
        <f>0*8</f>
        <v/>
      </c>
      <c r="H8432" s="12">
        <f>F8432-G8432</f>
        <v/>
      </c>
      <c r="I8432" s="10">
        <f>IF(E8432=0,"Fora",IF(E8431=0,"Carg xar",IF(H8432&lt;0,IF(M8432&lt;0.9,"Carg FV","Stby"),IF(M8432&gt;P8432,"V2H",IF(M8432&lt;0.9,"Carg xar","Stby")))))</f>
        <v/>
      </c>
      <c r="J8432" s="12">
        <f>IF(OR(I8432="Carg FV",I8432="Carg xar"),MIN(IF(I8432="Carg FV",ABS(H8432),7.4),7.4,MAX(0,(0.9-M8432)*40)*0.95),0)</f>
        <v/>
      </c>
      <c r="K8432" s="12">
        <f>IF(I8432="V2H",MIN(MAX(0,H8432),7.4,MAX(0,(M8432-P8432)*40)*0.95),0)</f>
        <v/>
      </c>
      <c r="L8432" s="12">
        <f>IF(E8432=0,0,MAX(0,H8432-K8432))</f>
        <v/>
      </c>
      <c r="M8432" s="13">
        <f>M8431+J8431/40-IF(I8431="V2H",K8431/(0.95*40),0)-IF(E8432=0,IF(E8431=1,IF(D8432=1,30,40)*0.18/(2*40),0),0)-IF(E8432=1,IF(E8431=0,IF(D8432=1,30,40)*0.18/(2*40),0),0)</f>
        <v/>
      </c>
      <c r="N8432" s="14" t="n">
        <v>0.09</v>
      </c>
      <c r="O8432" s="15">
        <f>K8432*N8432</f>
        <v/>
      </c>
      <c r="P8432">
        <f>IF(E8432=0,0.3,IF(D8432=1,IF(C8432&gt;=Params!$B$13-3,IF(C8432&lt;Params!$B$13,Params!$B$20,0.3),0.3),IF(C8432&gt;=Params!$B$15-3,IF(C8432&lt;Params!$B$15,Params!$B$21,0.3),0.3)))</f>
        <v/>
      </c>
    </row>
    <row r="8433" ht="15" customHeight="1" s="1">
      <c r="A8433" s="9" t="n">
        <v>8430</v>
      </c>
      <c r="B8433" s="6" t="inlineStr">
        <is>
          <t>18/12</t>
        </is>
      </c>
      <c r="C8433" s="6" t="n">
        <v>5</v>
      </c>
      <c r="D8433" s="6" t="n">
        <v>0</v>
      </c>
      <c r="E8433" s="10">
        <f>IF(D8433=1, IF(OR(C8433&lt;10, C8433&gt;=15),1,0), IF(OR(C8433&lt;7, C8433&gt;=18),1,0))</f>
        <v/>
      </c>
      <c r="F8433" s="11" t="n">
        <v>1.66</v>
      </c>
      <c r="G8433" s="12">
        <f>0*8</f>
        <v/>
      </c>
      <c r="H8433" s="12">
        <f>F8433-G8433</f>
        <v/>
      </c>
      <c r="I8433" s="10">
        <f>IF(E8433=0,"Fora",IF(E8432=0,"Carg xar",IF(H8433&lt;0,IF(M8433&lt;0.9,"Carg FV","Stby"),IF(M8433&gt;P8433,"V2H",IF(M8433&lt;0.9,"Carg xar","Stby")))))</f>
        <v/>
      </c>
      <c r="J8433" s="12">
        <f>IF(OR(I8433="Carg FV",I8433="Carg xar"),MIN(IF(I8433="Carg FV",ABS(H8433),7.4),7.4,MAX(0,(0.9-M8433)*40)*0.95),0)</f>
        <v/>
      </c>
      <c r="K8433" s="12">
        <f>IF(I8433="V2H",MIN(MAX(0,H8433),7.4,MAX(0,(M8433-P8433)*40)*0.95),0)</f>
        <v/>
      </c>
      <c r="L8433" s="12">
        <f>IF(E8433=0,0,MAX(0,H8433-K8433))</f>
        <v/>
      </c>
      <c r="M8433" s="13">
        <f>M8432+J8432/40-IF(I8432="V2H",K8432/(0.95*40),0)-IF(E8433=0,IF(E8432=1,IF(D8433=1,30,40)*0.18/(2*40),0),0)-IF(E8433=1,IF(E8432=0,IF(D8433=1,30,40)*0.18/(2*40),0),0)</f>
        <v/>
      </c>
      <c r="N8433" s="14" t="n">
        <v>0.09</v>
      </c>
      <c r="O8433" s="15">
        <f>K8433*N8433</f>
        <v/>
      </c>
      <c r="P8433">
        <f>IF(E8433=0,0.3,IF(D8433=1,IF(C8433&gt;=Params!$B$13-3,IF(C8433&lt;Params!$B$13,Params!$B$20,0.3),0.3),IF(C8433&gt;=Params!$B$15-3,IF(C8433&lt;Params!$B$15,Params!$B$21,0.3),0.3)))</f>
        <v/>
      </c>
    </row>
    <row r="8434" ht="15" customHeight="1" s="1">
      <c r="A8434" s="9" t="n">
        <v>8431</v>
      </c>
      <c r="B8434" s="6" t="inlineStr">
        <is>
          <t>18/12</t>
        </is>
      </c>
      <c r="C8434" s="6" t="n">
        <v>6</v>
      </c>
      <c r="D8434" s="6" t="n">
        <v>0</v>
      </c>
      <c r="E8434" s="10">
        <f>IF(D8434=1, IF(OR(C8434&lt;10, C8434&gt;=15),1,0), IF(OR(C8434&lt;7, C8434&gt;=18),1,0))</f>
        <v/>
      </c>
      <c r="F8434" s="11" t="n">
        <v>1.776</v>
      </c>
      <c r="G8434" s="12">
        <f>0*8</f>
        <v/>
      </c>
      <c r="H8434" s="12">
        <f>F8434-G8434</f>
        <v/>
      </c>
      <c r="I8434" s="10">
        <f>IF(E8434=0,"Fora",IF(E8433=0,"Carg xar",IF(H8434&lt;0,IF(M8434&lt;0.9,"Carg FV","Stby"),IF(M8434&gt;P8434,"V2H",IF(M8434&lt;0.9,"Carg xar","Stby")))))</f>
        <v/>
      </c>
      <c r="J8434" s="12">
        <f>IF(OR(I8434="Carg FV",I8434="Carg xar"),MIN(IF(I8434="Carg FV",ABS(H8434),7.4),7.4,MAX(0,(0.9-M8434)*40)*0.95),0)</f>
        <v/>
      </c>
      <c r="K8434" s="12">
        <f>IF(I8434="V2H",MIN(MAX(0,H8434),7.4,MAX(0,(M8434-P8434)*40)*0.95),0)</f>
        <v/>
      </c>
      <c r="L8434" s="12">
        <f>IF(E8434=0,0,MAX(0,H8434-K8434))</f>
        <v/>
      </c>
      <c r="M8434" s="13">
        <f>M8433+J8433/40-IF(I8433="V2H",K8433/(0.95*40),0)-IF(E8434=0,IF(E8433=1,IF(D8434=1,30,40)*0.18/(2*40),0),0)-IF(E8434=1,IF(E8433=0,IF(D8434=1,30,40)*0.18/(2*40),0),0)</f>
        <v/>
      </c>
      <c r="N8434" s="14" t="n">
        <v>0.09</v>
      </c>
      <c r="O8434" s="15">
        <f>K8434*N8434</f>
        <v/>
      </c>
      <c r="P8434">
        <f>IF(E8434=0,0.3,IF(D8434=1,IF(C8434&gt;=Params!$B$13-3,IF(C8434&lt;Params!$B$13,Params!$B$20,0.3),0.3),IF(C8434&gt;=Params!$B$15-3,IF(C8434&lt;Params!$B$15,Params!$B$21,0.3),0.3)))</f>
        <v/>
      </c>
    </row>
    <row r="8435" ht="15" customHeight="1" s="1">
      <c r="A8435" s="9" t="n">
        <v>8432</v>
      </c>
      <c r="B8435" s="6" t="inlineStr">
        <is>
          <t>18/12</t>
        </is>
      </c>
      <c r="C8435" s="6" t="n">
        <v>7</v>
      </c>
      <c r="D8435" s="6" t="n">
        <v>0</v>
      </c>
      <c r="E8435" s="10">
        <f>IF(D8435=1, IF(OR(C8435&lt;10, C8435&gt;=15),1,0), IF(OR(C8435&lt;7, C8435&gt;=18),1,0))</f>
        <v/>
      </c>
      <c r="F8435" s="11" t="n">
        <v>2.363</v>
      </c>
      <c r="G8435" s="12">
        <f>0*8</f>
        <v/>
      </c>
      <c r="H8435" s="12">
        <f>F8435-G8435</f>
        <v/>
      </c>
      <c r="I8435" s="10">
        <f>IF(E8435=0,"Fora",IF(E8434=0,"Carg xar",IF(H8435&lt;0,IF(M8435&lt;0.9,"Carg FV","Stby"),IF(M8435&gt;P8435,"V2H",IF(M8435&lt;0.9,"Carg xar","Stby")))))</f>
        <v/>
      </c>
      <c r="J8435" s="12">
        <f>IF(OR(I8435="Carg FV",I8435="Carg xar"),MIN(IF(I8435="Carg FV",ABS(H8435),7.4),7.4,MAX(0,(0.9-M8435)*40)*0.95),0)</f>
        <v/>
      </c>
      <c r="K8435" s="12">
        <f>IF(I8435="V2H",MIN(MAX(0,H8435),7.4,MAX(0,(M8435-P8435)*40)*0.95),0)</f>
        <v/>
      </c>
      <c r="L8435" s="12">
        <f>IF(E8435=0,0,MAX(0,H8435-K8435))</f>
        <v/>
      </c>
      <c r="M8435" s="13">
        <f>M8434+J8434/40-IF(I8434="V2H",K8434/(0.95*40),0)-IF(E8435=0,IF(E8434=1,IF(D8435=1,30,40)*0.18/(2*40),0),0)-IF(E8435=1,IF(E8434=0,IF(D8435=1,30,40)*0.18/(2*40),0),0)</f>
        <v/>
      </c>
      <c r="N8435" s="14" t="n">
        <v>0.09</v>
      </c>
      <c r="O8435" s="15">
        <f>K8435*N8435</f>
        <v/>
      </c>
      <c r="P8435">
        <f>IF(E8435=0,0.3,IF(D8435=1,IF(C8435&gt;=Params!$B$13-3,IF(C8435&lt;Params!$B$13,Params!$B$20,0.3),0.3),IF(C8435&gt;=Params!$B$15-3,IF(C8435&lt;Params!$B$15,Params!$B$21,0.3),0.3)))</f>
        <v/>
      </c>
    </row>
    <row r="8436" ht="15" customHeight="1" s="1">
      <c r="A8436" s="9" t="n">
        <v>8433</v>
      </c>
      <c r="B8436" s="6" t="inlineStr">
        <is>
          <t>18/12</t>
        </is>
      </c>
      <c r="C8436" s="6" t="n">
        <v>8</v>
      </c>
      <c r="D8436" s="6" t="n">
        <v>0</v>
      </c>
      <c r="E8436" s="10">
        <f>IF(D8436=1, IF(OR(C8436&lt;10, C8436&gt;=15),1,0), IF(OR(C8436&lt;7, C8436&gt;=18),1,0))</f>
        <v/>
      </c>
      <c r="F8436" s="11" t="n">
        <v>2.602</v>
      </c>
      <c r="G8436" s="12">
        <f>0.04*8</f>
        <v/>
      </c>
      <c r="H8436" s="12">
        <f>F8436-G8436</f>
        <v/>
      </c>
      <c r="I8436" s="10">
        <f>IF(E8436=0,"Fora",IF(E8435=0,"Carg xar",IF(H8436&lt;0,IF(M8436&lt;0.9,"Carg FV","Stby"),IF(M8436&gt;P8436,"V2H",IF(M8436&lt;0.9,"Carg xar","Stby")))))</f>
        <v/>
      </c>
      <c r="J8436" s="12">
        <f>IF(OR(I8436="Carg FV",I8436="Carg xar"),MIN(IF(I8436="Carg FV",ABS(H8436),7.4),7.4,MAX(0,(0.9-M8436)*40)*0.95),0)</f>
        <v/>
      </c>
      <c r="K8436" s="12">
        <f>IF(I8436="V2H",MIN(MAX(0,H8436),7.4,MAX(0,(M8436-P8436)*40)*0.95),0)</f>
        <v/>
      </c>
      <c r="L8436" s="12">
        <f>IF(E8436=0,0,MAX(0,H8436-K8436))</f>
        <v/>
      </c>
      <c r="M8436" s="13">
        <f>M8435+J8435/40-IF(I8435="V2H",K8435/(0.95*40),0)-IF(E8436=0,IF(E8435=1,IF(D8436=1,30,40)*0.18/(2*40),0),0)-IF(E8436=1,IF(E8435=0,IF(D8436=1,30,40)*0.18/(2*40),0),0)</f>
        <v/>
      </c>
      <c r="N8436" s="14" t="n">
        <v>0.15</v>
      </c>
      <c r="O8436" s="15">
        <f>K8436*N8436</f>
        <v/>
      </c>
      <c r="P8436">
        <f>IF(E8436=0,0.3,IF(D8436=1,IF(C8436&gt;=Params!$B$13-3,IF(C8436&lt;Params!$B$13,Params!$B$20,0.3),0.3),IF(C8436&gt;=Params!$B$15-3,IF(C8436&lt;Params!$B$15,Params!$B$21,0.3),0.3)))</f>
        <v/>
      </c>
    </row>
    <row r="8437" ht="15" customHeight="1" s="1">
      <c r="A8437" s="9" t="n">
        <v>8434</v>
      </c>
      <c r="B8437" s="6" t="inlineStr">
        <is>
          <t>18/12</t>
        </is>
      </c>
      <c r="C8437" s="6" t="n">
        <v>9</v>
      </c>
      <c r="D8437" s="6" t="n">
        <v>0</v>
      </c>
      <c r="E8437" s="10">
        <f>IF(D8437=1, IF(OR(C8437&lt;10, C8437&gt;=15),1,0), IF(OR(C8437&lt;7, C8437&gt;=18),1,0))</f>
        <v/>
      </c>
      <c r="F8437" s="11" t="n">
        <v>1.459</v>
      </c>
      <c r="G8437" s="12">
        <f>0.15*8</f>
        <v/>
      </c>
      <c r="H8437" s="12">
        <f>F8437-G8437</f>
        <v/>
      </c>
      <c r="I8437" s="10">
        <f>IF(E8437=0,"Fora",IF(E8436=0,"Carg xar",IF(H8437&lt;0,IF(M8437&lt;0.9,"Carg FV","Stby"),IF(M8437&gt;P8437,"V2H",IF(M8437&lt;0.9,"Carg xar","Stby")))))</f>
        <v/>
      </c>
      <c r="J8437" s="12">
        <f>IF(OR(I8437="Carg FV",I8437="Carg xar"),MIN(IF(I8437="Carg FV",ABS(H8437),7.4),7.4,MAX(0,(0.9-M8437)*40)*0.95),0)</f>
        <v/>
      </c>
      <c r="K8437" s="12">
        <f>IF(I8437="V2H",MIN(MAX(0,H8437),7.4,MAX(0,(M8437-P8437)*40)*0.95),0)</f>
        <v/>
      </c>
      <c r="L8437" s="12">
        <f>IF(E8437=0,0,MAX(0,H8437-K8437))</f>
        <v/>
      </c>
      <c r="M8437" s="13">
        <f>M8436+J8436/40-IF(I8436="V2H",K8436/(0.95*40),0)-IF(E8437=0,IF(E8436=1,IF(D8437=1,30,40)*0.18/(2*40),0),0)-IF(E8437=1,IF(E8436=0,IF(D8437=1,30,40)*0.18/(2*40),0),0)</f>
        <v/>
      </c>
      <c r="N8437" s="14" t="n">
        <v>0.15</v>
      </c>
      <c r="O8437" s="15">
        <f>K8437*N8437</f>
        <v/>
      </c>
      <c r="P8437">
        <f>IF(E8437=0,0.3,IF(D8437=1,IF(C8437&gt;=Params!$B$13-3,IF(C8437&lt;Params!$B$13,Params!$B$20,0.3),0.3),IF(C8437&gt;=Params!$B$15-3,IF(C8437&lt;Params!$B$15,Params!$B$21,0.3),0.3)))</f>
        <v/>
      </c>
    </row>
    <row r="8438" ht="15" customHeight="1" s="1">
      <c r="A8438" s="9" t="n">
        <v>8435</v>
      </c>
      <c r="B8438" s="6" t="inlineStr">
        <is>
          <t>18/12</t>
        </is>
      </c>
      <c r="C8438" s="6" t="n">
        <v>10</v>
      </c>
      <c r="D8438" s="6" t="n">
        <v>0</v>
      </c>
      <c r="E8438" s="10">
        <f>IF(D8438=1, IF(OR(C8438&lt;10, C8438&gt;=15),1,0), IF(OR(C8438&lt;7, C8438&gt;=18),1,0))</f>
        <v/>
      </c>
      <c r="F8438" s="11" t="n">
        <v>1.094</v>
      </c>
      <c r="G8438" s="12">
        <f>0.32*8</f>
        <v/>
      </c>
      <c r="H8438" s="12">
        <f>F8438-G8438</f>
        <v/>
      </c>
      <c r="I8438" s="10">
        <f>IF(E8438=0,"Fora",IF(E8437=0,"Carg xar",IF(H8438&lt;0,IF(M8438&lt;0.9,"Carg FV","Stby"),IF(M8438&gt;P8438,"V2H",IF(M8438&lt;0.9,"Carg xar","Stby")))))</f>
        <v/>
      </c>
      <c r="J8438" s="12">
        <f>IF(OR(I8438="Carg FV",I8438="Carg xar"),MIN(IF(I8438="Carg FV",ABS(H8438),7.4),7.4,MAX(0,(0.9-M8438)*40)*0.95),0)</f>
        <v/>
      </c>
      <c r="K8438" s="12">
        <f>IF(I8438="V2H",MIN(MAX(0,H8438),7.4,MAX(0,(M8438-P8438)*40)*0.95),0)</f>
        <v/>
      </c>
      <c r="L8438" s="12">
        <f>IF(E8438=0,0,MAX(0,H8438-K8438))</f>
        <v/>
      </c>
      <c r="M8438" s="13">
        <f>M8437+J8437/40-IF(I8437="V2H",K8437/(0.95*40),0)-IF(E8438=0,IF(E8437=1,IF(D8438=1,30,40)*0.18/(2*40),0),0)-IF(E8438=1,IF(E8437=0,IF(D8438=1,30,40)*0.18/(2*40),0),0)</f>
        <v/>
      </c>
      <c r="N8438" s="14" t="n">
        <v>0.2</v>
      </c>
      <c r="O8438" s="15">
        <f>K8438*N8438</f>
        <v/>
      </c>
      <c r="P8438">
        <f>IF(E8438=0,0.3,IF(D8438=1,IF(C8438&gt;=Params!$B$13-3,IF(C8438&lt;Params!$B$13,Params!$B$20,0.3),0.3),IF(C8438&gt;=Params!$B$15-3,IF(C8438&lt;Params!$B$15,Params!$B$21,0.3),0.3)))</f>
        <v/>
      </c>
    </row>
    <row r="8439" ht="15" customHeight="1" s="1">
      <c r="A8439" s="9" t="n">
        <v>8436</v>
      </c>
      <c r="B8439" s="6" t="inlineStr">
        <is>
          <t>18/12</t>
        </is>
      </c>
      <c r="C8439" s="6" t="n">
        <v>11</v>
      </c>
      <c r="D8439" s="6" t="n">
        <v>0</v>
      </c>
      <c r="E8439" s="10">
        <f>IF(D8439=1, IF(OR(C8439&lt;10, C8439&gt;=15),1,0), IF(OR(C8439&lt;7, C8439&gt;=18),1,0))</f>
        <v/>
      </c>
      <c r="F8439" s="11" t="n">
        <v>1</v>
      </c>
      <c r="G8439" s="12">
        <f>0.45*8</f>
        <v/>
      </c>
      <c r="H8439" s="12">
        <f>F8439-G8439</f>
        <v/>
      </c>
      <c r="I8439" s="10">
        <f>IF(E8439=0,"Fora",IF(E8438=0,"Carg xar",IF(H8439&lt;0,IF(M8439&lt;0.9,"Carg FV","Stby"),IF(M8439&gt;P8439,"V2H",IF(M8439&lt;0.9,"Carg xar","Stby")))))</f>
        <v/>
      </c>
      <c r="J8439" s="12">
        <f>IF(OR(I8439="Carg FV",I8439="Carg xar"),MIN(IF(I8439="Carg FV",ABS(H8439),7.4),7.4,MAX(0,(0.9-M8439)*40)*0.95),0)</f>
        <v/>
      </c>
      <c r="K8439" s="12">
        <f>IF(I8439="V2H",MIN(MAX(0,H8439),7.4,MAX(0,(M8439-P8439)*40)*0.95),0)</f>
        <v/>
      </c>
      <c r="L8439" s="12">
        <f>IF(E8439=0,0,MAX(0,H8439-K8439))</f>
        <v/>
      </c>
      <c r="M8439" s="13">
        <f>M8438+J8438/40-IF(I8438="V2H",K8438/(0.95*40),0)-IF(E8439=0,IF(E8438=1,IF(D8439=1,30,40)*0.18/(2*40),0),0)-IF(E8439=1,IF(E8438=0,IF(D8439=1,30,40)*0.18/(2*40),0),0)</f>
        <v/>
      </c>
      <c r="N8439" s="14" t="n">
        <v>0.2</v>
      </c>
      <c r="O8439" s="15">
        <f>K8439*N8439</f>
        <v/>
      </c>
      <c r="P8439">
        <f>IF(E8439=0,0.3,IF(D8439=1,IF(C8439&gt;=Params!$B$13-3,IF(C8439&lt;Params!$B$13,Params!$B$20,0.3),0.3),IF(C8439&gt;=Params!$B$15-3,IF(C8439&lt;Params!$B$15,Params!$B$21,0.3),0.3)))</f>
        <v/>
      </c>
    </row>
    <row r="8440" ht="15" customHeight="1" s="1">
      <c r="A8440" s="9" t="n">
        <v>8437</v>
      </c>
      <c r="B8440" s="6" t="inlineStr">
        <is>
          <t>18/12</t>
        </is>
      </c>
      <c r="C8440" s="6" t="n">
        <v>12</v>
      </c>
      <c r="D8440" s="6" t="n">
        <v>0</v>
      </c>
      <c r="E8440" s="10">
        <f>IF(D8440=1, IF(OR(C8440&lt;10, C8440&gt;=15),1,0), IF(OR(C8440&lt;7, C8440&gt;=18),1,0))</f>
        <v/>
      </c>
      <c r="F8440" s="11" t="n">
        <v>1.094</v>
      </c>
      <c r="G8440" s="12">
        <f>0.52*8</f>
        <v/>
      </c>
      <c r="H8440" s="12">
        <f>F8440-G8440</f>
        <v/>
      </c>
      <c r="I8440" s="10">
        <f>IF(E8440=0,"Fora",IF(E8439=0,"Carg xar",IF(H8440&lt;0,IF(M8440&lt;0.9,"Carg FV","Stby"),IF(M8440&gt;P8440,"V2H",IF(M8440&lt;0.9,"Carg xar","Stby")))))</f>
        <v/>
      </c>
      <c r="J8440" s="12">
        <f>IF(OR(I8440="Carg FV",I8440="Carg xar"),MIN(IF(I8440="Carg FV",ABS(H8440),7.4),7.4,MAX(0,(0.9-M8440)*40)*0.95),0)</f>
        <v/>
      </c>
      <c r="K8440" s="12">
        <f>IF(I8440="V2H",MIN(MAX(0,H8440),7.4,MAX(0,(M8440-P8440)*40)*0.95),0)</f>
        <v/>
      </c>
      <c r="L8440" s="12">
        <f>IF(E8440=0,0,MAX(0,H8440-K8440))</f>
        <v/>
      </c>
      <c r="M8440" s="13">
        <f>M8439+J8439/40-IF(I8439="V2H",K8439/(0.95*40),0)-IF(E8440=0,IF(E8439=1,IF(D8440=1,30,40)*0.18/(2*40),0),0)-IF(E8440=1,IF(E8439=0,IF(D8440=1,30,40)*0.18/(2*40),0),0)</f>
        <v/>
      </c>
      <c r="N8440" s="14" t="n">
        <v>0.2</v>
      </c>
      <c r="O8440" s="15">
        <f>K8440*N8440</f>
        <v/>
      </c>
      <c r="P8440">
        <f>IF(E8440=0,0.3,IF(D8440=1,IF(C8440&gt;=Params!$B$13-3,IF(C8440&lt;Params!$B$13,Params!$B$20,0.3),0.3),IF(C8440&gt;=Params!$B$15-3,IF(C8440&lt;Params!$B$15,Params!$B$21,0.3),0.3)))</f>
        <v/>
      </c>
    </row>
    <row r="8441" ht="15" customHeight="1" s="1">
      <c r="A8441" s="9" t="n">
        <v>8438</v>
      </c>
      <c r="B8441" s="6" t="inlineStr">
        <is>
          <t>18/12</t>
        </is>
      </c>
      <c r="C8441" s="6" t="n">
        <v>13</v>
      </c>
      <c r="D8441" s="6" t="n">
        <v>0</v>
      </c>
      <c r="E8441" s="10">
        <f>IF(D8441=1, IF(OR(C8441&lt;10, C8441&gt;=15),1,0), IF(OR(C8441&lt;7, C8441&gt;=18),1,0))</f>
        <v/>
      </c>
      <c r="F8441" s="11" t="n">
        <v>2.142</v>
      </c>
      <c r="G8441" s="12">
        <f>0.48*8</f>
        <v/>
      </c>
      <c r="H8441" s="12">
        <f>F8441-G8441</f>
        <v/>
      </c>
      <c r="I8441" s="10">
        <f>IF(E8441=0,"Fora",IF(E8440=0,"Carg xar",IF(H8441&lt;0,IF(M8441&lt;0.9,"Carg FV","Stby"),IF(M8441&gt;P8441,"V2H",IF(M8441&lt;0.9,"Carg xar","Stby")))))</f>
        <v/>
      </c>
      <c r="J8441" s="12">
        <f>IF(OR(I8441="Carg FV",I8441="Carg xar"),MIN(IF(I8441="Carg FV",ABS(H8441),7.4),7.4,MAX(0,(0.9-M8441)*40)*0.95),0)</f>
        <v/>
      </c>
      <c r="K8441" s="12">
        <f>IF(I8441="V2H",MIN(MAX(0,H8441),7.4,MAX(0,(M8441-P8441)*40)*0.95),0)</f>
        <v/>
      </c>
      <c r="L8441" s="12">
        <f>IF(E8441=0,0,MAX(0,H8441-K8441))</f>
        <v/>
      </c>
      <c r="M8441" s="13">
        <f>M8440+J8440/40-IF(I8440="V2H",K8440/(0.95*40),0)-IF(E8441=0,IF(E8440=1,IF(D8441=1,30,40)*0.18/(2*40),0),0)-IF(E8441=1,IF(E8440=0,IF(D8441=1,30,40)*0.18/(2*40),0),0)</f>
        <v/>
      </c>
      <c r="N8441" s="14" t="n">
        <v>0.2</v>
      </c>
      <c r="O8441" s="15">
        <f>K8441*N8441</f>
        <v/>
      </c>
      <c r="P8441">
        <f>IF(E8441=0,0.3,IF(D8441=1,IF(C8441&gt;=Params!$B$13-3,IF(C8441&lt;Params!$B$13,Params!$B$20,0.3),0.3),IF(C8441&gt;=Params!$B$15-3,IF(C8441&lt;Params!$B$15,Params!$B$21,0.3),0.3)))</f>
        <v/>
      </c>
    </row>
    <row r="8442" ht="15" customHeight="1" s="1">
      <c r="A8442" s="9" t="n">
        <v>8439</v>
      </c>
      <c r="B8442" s="6" t="inlineStr">
        <is>
          <t>18/12</t>
        </is>
      </c>
      <c r="C8442" s="6" t="n">
        <v>14</v>
      </c>
      <c r="D8442" s="6" t="n">
        <v>0</v>
      </c>
      <c r="E8442" s="10">
        <f>IF(D8442=1, IF(OR(C8442&lt;10, C8442&gt;=15),1,0), IF(OR(C8442&lt;7, C8442&gt;=18),1,0))</f>
        <v/>
      </c>
      <c r="F8442" s="11" t="n">
        <v>0</v>
      </c>
      <c r="G8442" s="12">
        <f>0.35*8</f>
        <v/>
      </c>
      <c r="H8442" s="12">
        <f>F8442-G8442</f>
        <v/>
      </c>
      <c r="I8442" s="10">
        <f>IF(E8442=0,"Fora",IF(E8441=0,"Carg xar",IF(H8442&lt;0,IF(M8442&lt;0.9,"Carg FV","Stby"),IF(M8442&gt;P8442,"V2H",IF(M8442&lt;0.9,"Carg xar","Stby")))))</f>
        <v/>
      </c>
      <c r="J8442" s="12">
        <f>IF(OR(I8442="Carg FV",I8442="Carg xar"),MIN(IF(I8442="Carg FV",ABS(H8442),7.4),7.4,MAX(0,(0.9-M8442)*40)*0.95),0)</f>
        <v/>
      </c>
      <c r="K8442" s="12">
        <f>IF(I8442="V2H",MIN(MAX(0,H8442),7.4,MAX(0,(M8442-P8442)*40)*0.95),0)</f>
        <v/>
      </c>
      <c r="L8442" s="12">
        <f>IF(E8442=0,0,MAX(0,H8442-K8442))</f>
        <v/>
      </c>
      <c r="M8442" s="13">
        <f>M8441+J8441/40-IF(I8441="V2H",K8441/(0.95*40),0)-IF(E8442=0,IF(E8441=1,IF(D8442=1,30,40)*0.18/(2*40),0),0)-IF(E8442=1,IF(E8441=0,IF(D8442=1,30,40)*0.18/(2*40),0),0)</f>
        <v/>
      </c>
      <c r="N8442" s="14" t="n">
        <v>0.15</v>
      </c>
      <c r="O8442" s="15">
        <f>K8442*N8442</f>
        <v/>
      </c>
      <c r="P8442">
        <f>IF(E8442=0,0.3,IF(D8442=1,IF(C8442&gt;=Params!$B$13-3,IF(C8442&lt;Params!$B$13,Params!$B$20,0.3),0.3),IF(C8442&gt;=Params!$B$15-3,IF(C8442&lt;Params!$B$15,Params!$B$21,0.3),0.3)))</f>
        <v/>
      </c>
    </row>
    <row r="8443" ht="15" customHeight="1" s="1">
      <c r="A8443" s="9" t="n">
        <v>8440</v>
      </c>
      <c r="B8443" s="6" t="inlineStr">
        <is>
          <t>18/12</t>
        </is>
      </c>
      <c r="C8443" s="6" t="n">
        <v>15</v>
      </c>
      <c r="D8443" s="6" t="n">
        <v>0</v>
      </c>
      <c r="E8443" s="10">
        <f>IF(D8443=1, IF(OR(C8443&lt;10, C8443&gt;=15),1,0), IF(OR(C8443&lt;7, C8443&gt;=18),1,0))</f>
        <v/>
      </c>
      <c r="F8443" s="11" t="n">
        <v>0</v>
      </c>
      <c r="G8443" s="12">
        <f>0.18*8</f>
        <v/>
      </c>
      <c r="H8443" s="12">
        <f>F8443-G8443</f>
        <v/>
      </c>
      <c r="I8443" s="10">
        <f>IF(E8443=0,"Fora",IF(E8442=0,"Carg xar",IF(H8443&lt;0,IF(M8443&lt;0.9,"Carg FV","Stby"),IF(M8443&gt;P8443,"V2H",IF(M8443&lt;0.9,"Carg xar","Stby")))))</f>
        <v/>
      </c>
      <c r="J8443" s="12">
        <f>IF(OR(I8443="Carg FV",I8443="Carg xar"),MIN(IF(I8443="Carg FV",ABS(H8443),7.4),7.4,MAX(0,(0.9-M8443)*40)*0.95),0)</f>
        <v/>
      </c>
      <c r="K8443" s="12">
        <f>IF(I8443="V2H",MIN(MAX(0,H8443),7.4,MAX(0,(M8443-P8443)*40)*0.95),0)</f>
        <v/>
      </c>
      <c r="L8443" s="12">
        <f>IF(E8443=0,0,MAX(0,H8443-K8443))</f>
        <v/>
      </c>
      <c r="M8443" s="13">
        <f>M8442+J8442/40-IF(I8442="V2H",K8442/(0.95*40),0)-IF(E8443=0,IF(E8442=1,IF(D8443=1,30,40)*0.18/(2*40),0),0)-IF(E8443=1,IF(E8442=0,IF(D8443=1,30,40)*0.18/(2*40),0),0)</f>
        <v/>
      </c>
      <c r="N8443" s="14" t="n">
        <v>0.15</v>
      </c>
      <c r="O8443" s="15">
        <f>K8443*N8443</f>
        <v/>
      </c>
      <c r="P8443">
        <f>IF(E8443=0,0.3,IF(D8443=1,IF(C8443&gt;=Params!$B$13-3,IF(C8443&lt;Params!$B$13,Params!$B$20,0.3),0.3),IF(C8443&gt;=Params!$B$15-3,IF(C8443&lt;Params!$B$15,Params!$B$21,0.3),0.3)))</f>
        <v/>
      </c>
    </row>
    <row r="8444" ht="15" customHeight="1" s="1">
      <c r="A8444" s="9" t="n">
        <v>8441</v>
      </c>
      <c r="B8444" s="6" t="inlineStr">
        <is>
          <t>18/12</t>
        </is>
      </c>
      <c r="C8444" s="6" t="n">
        <v>16</v>
      </c>
      <c r="D8444" s="6" t="n">
        <v>0</v>
      </c>
      <c r="E8444" s="10">
        <f>IF(D8444=1, IF(OR(C8444&lt;10, C8444&gt;=15),1,0), IF(OR(C8444&lt;7, C8444&gt;=18),1,0))</f>
        <v/>
      </c>
      <c r="F8444" s="11" t="n">
        <v>2.415</v>
      </c>
      <c r="G8444" s="12">
        <f>0.04*8</f>
        <v/>
      </c>
      <c r="H8444" s="12">
        <f>F8444-G8444</f>
        <v/>
      </c>
      <c r="I8444" s="10">
        <f>IF(E8444=0,"Fora",IF(E8443=0,"Carg xar",IF(H8444&lt;0,IF(M8444&lt;0.9,"Carg FV","Stby"),IF(M8444&gt;P8444,"V2H",IF(M8444&lt;0.9,"Carg xar","Stby")))))</f>
        <v/>
      </c>
      <c r="J8444" s="12">
        <f>IF(OR(I8444="Carg FV",I8444="Carg xar"),MIN(IF(I8444="Carg FV",ABS(H8444),7.4),7.4,MAX(0,(0.9-M8444)*40)*0.95),0)</f>
        <v/>
      </c>
      <c r="K8444" s="12">
        <f>IF(I8444="V2H",MIN(MAX(0,H8444),7.4,MAX(0,(M8444-P8444)*40)*0.95),0)</f>
        <v/>
      </c>
      <c r="L8444" s="12">
        <f>IF(E8444=0,0,MAX(0,H8444-K8444))</f>
        <v/>
      </c>
      <c r="M8444" s="13">
        <f>M8443+J8443/40-IF(I8443="V2H",K8443/(0.95*40),0)-IF(E8444=0,IF(E8443=1,IF(D8444=1,30,40)*0.18/(2*40),0),0)-IF(E8444=1,IF(E8443=0,IF(D8444=1,30,40)*0.18/(2*40),0),0)</f>
        <v/>
      </c>
      <c r="N8444" s="14" t="n">
        <v>0.15</v>
      </c>
      <c r="O8444" s="15">
        <f>K8444*N8444</f>
        <v/>
      </c>
      <c r="P8444">
        <f>IF(E8444=0,0.3,IF(D8444=1,IF(C8444&gt;=Params!$B$13-3,IF(C8444&lt;Params!$B$13,Params!$B$20,0.3),0.3),IF(C8444&gt;=Params!$B$15-3,IF(C8444&lt;Params!$B$15,Params!$B$21,0.3),0.3)))</f>
        <v/>
      </c>
    </row>
    <row r="8445" ht="15" customHeight="1" s="1">
      <c r="A8445" s="9" t="n">
        <v>8442</v>
      </c>
      <c r="B8445" s="6" t="inlineStr">
        <is>
          <t>18/12</t>
        </is>
      </c>
      <c r="C8445" s="6" t="n">
        <v>17</v>
      </c>
      <c r="D8445" s="6" t="n">
        <v>0</v>
      </c>
      <c r="E8445" s="10">
        <f>IF(D8445=1, IF(OR(C8445&lt;10, C8445&gt;=15),1,0), IF(OR(C8445&lt;7, C8445&gt;=18),1,0))</f>
        <v/>
      </c>
      <c r="F8445" s="11" t="n">
        <v>0.951</v>
      </c>
      <c r="G8445" s="12">
        <f>0*8</f>
        <v/>
      </c>
      <c r="H8445" s="12">
        <f>F8445-G8445</f>
        <v/>
      </c>
      <c r="I8445" s="10">
        <f>IF(E8445=0,"Fora",IF(E8444=0,"Carg xar",IF(H8445&lt;0,IF(M8445&lt;0.9,"Carg FV","Stby"),IF(M8445&gt;P8445,"V2H",IF(M8445&lt;0.9,"Carg xar","Stby")))))</f>
        <v/>
      </c>
      <c r="J8445" s="12">
        <f>IF(OR(I8445="Carg FV",I8445="Carg xar"),MIN(IF(I8445="Carg FV",ABS(H8445),7.4),7.4,MAX(0,(0.9-M8445)*40)*0.95),0)</f>
        <v/>
      </c>
      <c r="K8445" s="12">
        <f>IF(I8445="V2H",MIN(MAX(0,H8445),7.4,MAX(0,(M8445-P8445)*40)*0.95),0)</f>
        <v/>
      </c>
      <c r="L8445" s="12">
        <f>IF(E8445=0,0,MAX(0,H8445-K8445))</f>
        <v/>
      </c>
      <c r="M8445" s="13">
        <f>M8444+J8444/40-IF(I8444="V2H",K8444/(0.95*40),0)-IF(E8445=0,IF(E8444=1,IF(D8445=1,30,40)*0.18/(2*40),0),0)-IF(E8445=1,IF(E8444=0,IF(D8445=1,30,40)*0.18/(2*40),0),0)</f>
        <v/>
      </c>
      <c r="N8445" s="14" t="n">
        <v>0.15</v>
      </c>
      <c r="O8445" s="15">
        <f>K8445*N8445</f>
        <v/>
      </c>
      <c r="P8445">
        <f>IF(E8445=0,0.3,IF(D8445=1,IF(C8445&gt;=Params!$B$13-3,IF(C8445&lt;Params!$B$13,Params!$B$20,0.3),0.3),IF(C8445&gt;=Params!$B$15-3,IF(C8445&lt;Params!$B$15,Params!$B$21,0.3),0.3)))</f>
        <v/>
      </c>
    </row>
    <row r="8446" ht="15" customHeight="1" s="1">
      <c r="A8446" s="9" t="n">
        <v>8443</v>
      </c>
      <c r="B8446" s="6" t="inlineStr">
        <is>
          <t>18/12</t>
        </is>
      </c>
      <c r="C8446" s="6" t="n">
        <v>18</v>
      </c>
      <c r="D8446" s="6" t="n">
        <v>0</v>
      </c>
      <c r="E8446" s="10">
        <f>IF(D8446=1, IF(OR(C8446&lt;10, C8446&gt;=15),1,0), IF(OR(C8446&lt;7, C8446&gt;=18),1,0))</f>
        <v/>
      </c>
      <c r="F8446" s="11" t="n">
        <v>2.011</v>
      </c>
      <c r="G8446" s="12">
        <f>0*8</f>
        <v/>
      </c>
      <c r="H8446" s="12">
        <f>F8446-G8446</f>
        <v/>
      </c>
      <c r="I8446" s="10">
        <f>IF(E8446=0,"Fora",IF(E8445=0,"Carg xar",IF(H8446&lt;0,IF(M8446&lt;0.9,"Carg FV","Stby"),IF(M8446&gt;P8446,"V2H",IF(M8446&lt;0.9,"Carg xar","Stby")))))</f>
        <v/>
      </c>
      <c r="J8446" s="12">
        <f>IF(OR(I8446="Carg FV",I8446="Carg xar"),MIN(IF(I8446="Carg FV",ABS(H8446),7.4),7.4,MAX(0,(0.9-M8446)*40)*0.95),0)</f>
        <v/>
      </c>
      <c r="K8446" s="12">
        <f>IF(I8446="V2H",MIN(MAX(0,H8446),7.4,MAX(0,(M8446-P8446)*40)*0.95),0)</f>
        <v/>
      </c>
      <c r="L8446" s="12">
        <f>IF(E8446=0,0,MAX(0,H8446-K8446))</f>
        <v/>
      </c>
      <c r="M8446" s="13">
        <f>M8445+J8445/40-IF(I8445="V2H",K8445/(0.95*40),0)-IF(E8446=0,IF(E8445=1,IF(D8446=1,30,40)*0.18/(2*40),0),0)-IF(E8446=1,IF(E8445=0,IF(D8446=1,30,40)*0.18/(2*40),0),0)</f>
        <v/>
      </c>
      <c r="N8446" s="14" t="n">
        <v>0.2</v>
      </c>
      <c r="O8446" s="15">
        <f>K8446*N8446</f>
        <v/>
      </c>
      <c r="P8446">
        <f>IF(E8446=0,0.3,IF(D8446=1,IF(C8446&gt;=Params!$B$13-3,IF(C8446&lt;Params!$B$13,Params!$B$20,0.3),0.3),IF(C8446&gt;=Params!$B$15-3,IF(C8446&lt;Params!$B$15,Params!$B$21,0.3),0.3)))</f>
        <v/>
      </c>
    </row>
    <row r="8447" ht="15" customHeight="1" s="1">
      <c r="A8447" s="9" t="n">
        <v>8444</v>
      </c>
      <c r="B8447" s="6" t="inlineStr">
        <is>
          <t>18/12</t>
        </is>
      </c>
      <c r="C8447" s="6" t="n">
        <v>19</v>
      </c>
      <c r="D8447" s="6" t="n">
        <v>0</v>
      </c>
      <c r="E8447" s="10">
        <f>IF(D8447=1, IF(OR(C8447&lt;10, C8447&gt;=15),1,0), IF(OR(C8447&lt;7, C8447&gt;=18),1,0))</f>
        <v/>
      </c>
      <c r="F8447" s="11" t="n">
        <v>2.474</v>
      </c>
      <c r="G8447" s="12">
        <f>0*8</f>
        <v/>
      </c>
      <c r="H8447" s="12">
        <f>F8447-G8447</f>
        <v/>
      </c>
      <c r="I8447" s="10">
        <f>IF(E8447=0,"Fora",IF(E8446=0,"Carg xar",IF(H8447&lt;0,IF(M8447&lt;0.9,"Carg FV","Stby"),IF(M8447&gt;P8447,"V2H",IF(M8447&lt;0.9,"Carg xar","Stby")))))</f>
        <v/>
      </c>
      <c r="J8447" s="12">
        <f>IF(OR(I8447="Carg FV",I8447="Carg xar"),MIN(IF(I8447="Carg FV",ABS(H8447),7.4),7.4,MAX(0,(0.9-M8447)*40)*0.95),0)</f>
        <v/>
      </c>
      <c r="K8447" s="12">
        <f>IF(I8447="V2H",MIN(MAX(0,H8447),7.4,MAX(0,(M8447-P8447)*40)*0.95),0)</f>
        <v/>
      </c>
      <c r="L8447" s="12">
        <f>IF(E8447=0,0,MAX(0,H8447-K8447))</f>
        <v/>
      </c>
      <c r="M8447" s="13">
        <f>M8446+J8446/40-IF(I8446="V2H",K8446/(0.95*40),0)-IF(E8447=0,IF(E8446=1,IF(D8447=1,30,40)*0.18/(2*40),0),0)-IF(E8447=1,IF(E8446=0,IF(D8447=1,30,40)*0.18/(2*40),0),0)</f>
        <v/>
      </c>
      <c r="N8447" s="14" t="n">
        <v>0.2</v>
      </c>
      <c r="O8447" s="15">
        <f>K8447*N8447</f>
        <v/>
      </c>
      <c r="P8447">
        <f>IF(E8447=0,0.3,IF(D8447=1,IF(C8447&gt;=Params!$B$13-3,IF(C8447&lt;Params!$B$13,Params!$B$20,0.3),0.3),IF(C8447&gt;=Params!$B$15-3,IF(C8447&lt;Params!$B$15,Params!$B$21,0.3),0.3)))</f>
        <v/>
      </c>
    </row>
    <row r="8448" ht="15" customHeight="1" s="1">
      <c r="A8448" s="9" t="n">
        <v>8445</v>
      </c>
      <c r="B8448" s="6" t="inlineStr">
        <is>
          <t>18/12</t>
        </is>
      </c>
      <c r="C8448" s="6" t="n">
        <v>20</v>
      </c>
      <c r="D8448" s="6" t="n">
        <v>0</v>
      </c>
      <c r="E8448" s="10">
        <f>IF(D8448=1, IF(OR(C8448&lt;10, C8448&gt;=15),1,0), IF(OR(C8448&lt;7, C8448&gt;=18),1,0))</f>
        <v/>
      </c>
      <c r="F8448" s="11" t="n">
        <v>3.036</v>
      </c>
      <c r="G8448" s="12">
        <f>0*8</f>
        <v/>
      </c>
      <c r="H8448" s="12">
        <f>F8448-G8448</f>
        <v/>
      </c>
      <c r="I8448" s="10">
        <f>IF(E8448=0,"Fora",IF(E8447=0,"Carg xar",IF(H8448&lt;0,IF(M8448&lt;0.9,"Carg FV","Stby"),IF(M8448&gt;P8448,"V2H",IF(M8448&lt;0.9,"Carg xar","Stby")))))</f>
        <v/>
      </c>
      <c r="J8448" s="12">
        <f>IF(OR(I8448="Carg FV",I8448="Carg xar"),MIN(IF(I8448="Carg FV",ABS(H8448),7.4),7.4,MAX(0,(0.9-M8448)*40)*0.95),0)</f>
        <v/>
      </c>
      <c r="K8448" s="12">
        <f>IF(I8448="V2H",MIN(MAX(0,H8448),7.4,MAX(0,(M8448-P8448)*40)*0.95),0)</f>
        <v/>
      </c>
      <c r="L8448" s="12">
        <f>IF(E8448=0,0,MAX(0,H8448-K8448))</f>
        <v/>
      </c>
      <c r="M8448" s="13">
        <f>M8447+J8447/40-IF(I8447="V2H",K8447/(0.95*40),0)-IF(E8448=0,IF(E8447=1,IF(D8448=1,30,40)*0.18/(2*40),0),0)-IF(E8448=1,IF(E8447=0,IF(D8448=1,30,40)*0.18/(2*40),0),0)</f>
        <v/>
      </c>
      <c r="N8448" s="14" t="n">
        <v>0.2</v>
      </c>
      <c r="O8448" s="15">
        <f>K8448*N8448</f>
        <v/>
      </c>
      <c r="P8448">
        <f>IF(E8448=0,0.3,IF(D8448=1,IF(C8448&gt;=Params!$B$13-3,IF(C8448&lt;Params!$B$13,Params!$B$20,0.3),0.3),IF(C8448&gt;=Params!$B$15-3,IF(C8448&lt;Params!$B$15,Params!$B$21,0.3),0.3)))</f>
        <v/>
      </c>
    </row>
    <row r="8449" ht="15" customHeight="1" s="1">
      <c r="A8449" s="9" t="n">
        <v>8446</v>
      </c>
      <c r="B8449" s="6" t="inlineStr">
        <is>
          <t>18/12</t>
        </is>
      </c>
      <c r="C8449" s="6" t="n">
        <v>21</v>
      </c>
      <c r="D8449" s="6" t="n">
        <v>0</v>
      </c>
      <c r="E8449" s="10">
        <f>IF(D8449=1, IF(OR(C8449&lt;10, C8449&gt;=15),1,0), IF(OR(C8449&lt;7, C8449&gt;=18),1,0))</f>
        <v/>
      </c>
      <c r="F8449" s="11" t="n">
        <v>3.007</v>
      </c>
      <c r="G8449" s="12">
        <f>0*8</f>
        <v/>
      </c>
      <c r="H8449" s="12">
        <f>F8449-G8449</f>
        <v/>
      </c>
      <c r="I8449" s="10">
        <f>IF(E8449=0,"Fora",IF(E8448=0,"Carg xar",IF(H8449&lt;0,IF(M8449&lt;0.9,"Carg FV","Stby"),IF(M8449&gt;P8449,"V2H",IF(M8449&lt;0.9,"Carg xar","Stby")))))</f>
        <v/>
      </c>
      <c r="J8449" s="12">
        <f>IF(OR(I8449="Carg FV",I8449="Carg xar"),MIN(IF(I8449="Carg FV",ABS(H8449),7.4),7.4,MAX(0,(0.9-M8449)*40)*0.95),0)</f>
        <v/>
      </c>
      <c r="K8449" s="12">
        <f>IF(I8449="V2H",MIN(MAX(0,H8449),7.4,MAX(0,(M8449-P8449)*40)*0.95),0)</f>
        <v/>
      </c>
      <c r="L8449" s="12">
        <f>IF(E8449=0,0,MAX(0,H8449-K8449))</f>
        <v/>
      </c>
      <c r="M8449" s="13">
        <f>M8448+J8448/40-IF(I8448="V2H",K8448/(0.95*40),0)-IF(E8449=0,IF(E8448=1,IF(D8449=1,30,40)*0.18/(2*40),0),0)-IF(E8449=1,IF(E8448=0,IF(D8449=1,30,40)*0.18/(2*40),0),0)</f>
        <v/>
      </c>
      <c r="N8449" s="14" t="n">
        <v>0.2</v>
      </c>
      <c r="O8449" s="15">
        <f>K8449*N8449</f>
        <v/>
      </c>
      <c r="P8449">
        <f>IF(E8449=0,0.3,IF(D8449=1,IF(C8449&gt;=Params!$B$13-3,IF(C8449&lt;Params!$B$13,Params!$B$20,0.3),0.3),IF(C8449&gt;=Params!$B$15-3,IF(C8449&lt;Params!$B$15,Params!$B$21,0.3),0.3)))</f>
        <v/>
      </c>
    </row>
    <row r="8450" ht="15" customHeight="1" s="1">
      <c r="A8450" s="9" t="n">
        <v>8447</v>
      </c>
      <c r="B8450" s="6" t="inlineStr">
        <is>
          <t>18/12</t>
        </is>
      </c>
      <c r="C8450" s="6" t="n">
        <v>22</v>
      </c>
      <c r="D8450" s="6" t="n">
        <v>0</v>
      </c>
      <c r="E8450" s="10">
        <f>IF(D8450=1, IF(OR(C8450&lt;10, C8450&gt;=15),1,0), IF(OR(C8450&lt;7, C8450&gt;=18),1,0))</f>
        <v/>
      </c>
      <c r="F8450" s="11" t="n">
        <v>1.386</v>
      </c>
      <c r="G8450" s="12">
        <f>0*8</f>
        <v/>
      </c>
      <c r="H8450" s="12">
        <f>F8450-G8450</f>
        <v/>
      </c>
      <c r="I8450" s="10">
        <f>IF(E8450=0,"Fora",IF(E8449=0,"Carg xar",IF(H8450&lt;0,IF(M8450&lt;0.9,"Carg FV","Stby"),IF(M8450&gt;P8450,"V2H",IF(M8450&lt;0.9,"Carg xar","Stby")))))</f>
        <v/>
      </c>
      <c r="J8450" s="12">
        <f>IF(OR(I8450="Carg FV",I8450="Carg xar"),MIN(IF(I8450="Carg FV",ABS(H8450),7.4),7.4,MAX(0,(0.9-M8450)*40)*0.95),0)</f>
        <v/>
      </c>
      <c r="K8450" s="12">
        <f>IF(I8450="V2H",MIN(MAX(0,H8450),7.4,MAX(0,(M8450-P8450)*40)*0.95),0)</f>
        <v/>
      </c>
      <c r="L8450" s="12">
        <f>IF(E8450=0,0,MAX(0,H8450-K8450))</f>
        <v/>
      </c>
      <c r="M8450" s="13">
        <f>M8449+J8449/40-IF(I8449="V2H",K8449/(0.95*40),0)-IF(E8450=0,IF(E8449=1,IF(D8450=1,30,40)*0.18/(2*40),0),0)-IF(E8450=1,IF(E8449=0,IF(D8450=1,30,40)*0.18/(2*40),0),0)</f>
        <v/>
      </c>
      <c r="N8450" s="14" t="n">
        <v>0.15</v>
      </c>
      <c r="O8450" s="15">
        <f>K8450*N8450</f>
        <v/>
      </c>
      <c r="P8450">
        <f>IF(E8450=0,0.3,IF(D8450=1,IF(C8450&gt;=Params!$B$13-3,IF(C8450&lt;Params!$B$13,Params!$B$20,0.3),0.3),IF(C8450&gt;=Params!$B$15-3,IF(C8450&lt;Params!$B$15,Params!$B$21,0.3),0.3)))</f>
        <v/>
      </c>
    </row>
    <row r="8451" ht="15" customHeight="1" s="1">
      <c r="A8451" s="9" t="n">
        <v>8448</v>
      </c>
      <c r="B8451" s="6" t="inlineStr">
        <is>
          <t>18/12</t>
        </is>
      </c>
      <c r="C8451" s="6" t="n">
        <v>23</v>
      </c>
      <c r="D8451" s="6" t="n">
        <v>0</v>
      </c>
      <c r="E8451" s="10">
        <f>IF(D8451=1, IF(OR(C8451&lt;10, C8451&gt;=15),1,0), IF(OR(C8451&lt;7, C8451&gt;=18),1,0))</f>
        <v/>
      </c>
      <c r="F8451" s="11" t="n">
        <v>1.347</v>
      </c>
      <c r="G8451" s="12">
        <f>0*8</f>
        <v/>
      </c>
      <c r="H8451" s="12">
        <f>F8451-G8451</f>
        <v/>
      </c>
      <c r="I8451" s="10">
        <f>IF(E8451=0,"Fora",IF(E8450=0,"Carg xar",IF(H8451&lt;0,IF(M8451&lt;0.9,"Carg FV","Stby"),IF(M8451&gt;P8451,"V2H",IF(M8451&lt;0.9,"Carg xar","Stby")))))</f>
        <v/>
      </c>
      <c r="J8451" s="12">
        <f>IF(OR(I8451="Carg FV",I8451="Carg xar"),MIN(IF(I8451="Carg FV",ABS(H8451),7.4),7.4,MAX(0,(0.9-M8451)*40)*0.95),0)</f>
        <v/>
      </c>
      <c r="K8451" s="12">
        <f>IF(I8451="V2H",MIN(MAX(0,H8451),7.4,MAX(0,(M8451-P8451)*40)*0.95),0)</f>
        <v/>
      </c>
      <c r="L8451" s="12">
        <f>IF(E8451=0,0,MAX(0,H8451-K8451))</f>
        <v/>
      </c>
      <c r="M8451" s="13">
        <f>M8450+J8450/40-IF(I8450="V2H",K8450/(0.95*40),0)-IF(E8451=0,IF(E8450=1,IF(D8451=1,30,40)*0.18/(2*40),0),0)-IF(E8451=1,IF(E8450=0,IF(D8451=1,30,40)*0.18/(2*40),0),0)</f>
        <v/>
      </c>
      <c r="N8451" s="14" t="n">
        <v>0.15</v>
      </c>
      <c r="O8451" s="15">
        <f>K8451*N8451</f>
        <v/>
      </c>
      <c r="P8451">
        <f>IF(E8451=0,0.3,IF(D8451=1,IF(C8451&gt;=Params!$B$13-3,IF(C8451&lt;Params!$B$13,Params!$B$20,0.3),0.3),IF(C8451&gt;=Params!$B$15-3,IF(C8451&lt;Params!$B$15,Params!$B$21,0.3),0.3)))</f>
        <v/>
      </c>
    </row>
    <row r="8452" ht="15" customHeight="1" s="1">
      <c r="A8452" s="9" t="n">
        <v>8449</v>
      </c>
      <c r="B8452" s="6" t="inlineStr">
        <is>
          <t>19/12</t>
        </is>
      </c>
      <c r="C8452" s="6" t="n">
        <v>0</v>
      </c>
      <c r="D8452" s="6" t="n">
        <v>0</v>
      </c>
      <c r="E8452" s="10">
        <f>IF(D8452=1, IF(OR(C8452&lt;10, C8452&gt;=15),1,0), IF(OR(C8452&lt;7, C8452&gt;=18),1,0))</f>
        <v/>
      </c>
      <c r="F8452" s="11" t="n">
        <v>1.576</v>
      </c>
      <c r="G8452" s="12">
        <f>0*8</f>
        <v/>
      </c>
      <c r="H8452" s="12">
        <f>F8452-G8452</f>
        <v/>
      </c>
      <c r="I8452" s="10">
        <f>IF(E8452=0,"Fora",IF(E8451=0,"Carg xar",IF(H8452&lt;0,IF(M8452&lt;0.9,"Carg FV","Stby"),IF(M8452&gt;P8452,"V2H",IF(M8452&lt;0.9,"Carg xar","Stby")))))</f>
        <v/>
      </c>
      <c r="J8452" s="12">
        <f>IF(OR(I8452="Carg FV",I8452="Carg xar"),MIN(IF(I8452="Carg FV",ABS(H8452),7.4),7.4,MAX(0,(0.9-M8452)*40)*0.95),0)</f>
        <v/>
      </c>
      <c r="K8452" s="12">
        <f>IF(I8452="V2H",MIN(MAX(0,H8452),7.4,MAX(0,(M8452-P8452)*40)*0.95),0)</f>
        <v/>
      </c>
      <c r="L8452" s="12">
        <f>IF(E8452=0,0,MAX(0,H8452-K8452))</f>
        <v/>
      </c>
      <c r="M8452" s="13">
        <f>M8451+J8451/40-IF(I8451="V2H",K8451/(0.95*40),0)-IF(E8452=0,IF(E8451=1,IF(D8452=1,30,40)*0.18/(2*40),0),0)-IF(E8452=1,IF(E8451=0,IF(D8452=1,30,40)*0.18/(2*40),0),0)</f>
        <v/>
      </c>
      <c r="N8452" s="14" t="n">
        <v>0.09</v>
      </c>
      <c r="O8452" s="15">
        <f>K8452*N8452</f>
        <v/>
      </c>
      <c r="P8452">
        <f>IF(E8452=0,0.3,IF(D8452=1,IF(C8452&gt;=Params!$B$13-3,IF(C8452&lt;Params!$B$13,Params!$B$20,0.3),0.3),IF(C8452&gt;=Params!$B$15-3,IF(C8452&lt;Params!$B$15,Params!$B$21,0.3),0.3)))</f>
        <v/>
      </c>
    </row>
    <row r="8453" ht="15" customHeight="1" s="1">
      <c r="A8453" s="9" t="n">
        <v>8450</v>
      </c>
      <c r="B8453" s="6" t="inlineStr">
        <is>
          <t>19/12</t>
        </is>
      </c>
      <c r="C8453" s="6" t="n">
        <v>1</v>
      </c>
      <c r="D8453" s="6" t="n">
        <v>0</v>
      </c>
      <c r="E8453" s="10">
        <f>IF(D8453=1, IF(OR(C8453&lt;10, C8453&gt;=15),1,0), IF(OR(C8453&lt;7, C8453&gt;=18),1,0))</f>
        <v/>
      </c>
      <c r="F8453" s="11" t="n">
        <v>1.24</v>
      </c>
      <c r="G8453" s="12">
        <f>0*8</f>
        <v/>
      </c>
      <c r="H8453" s="12">
        <f>F8453-G8453</f>
        <v/>
      </c>
      <c r="I8453" s="10">
        <f>IF(E8453=0,"Fora",IF(E8452=0,"Carg xar",IF(H8453&lt;0,IF(M8453&lt;0.9,"Carg FV","Stby"),IF(M8453&gt;P8453,"V2H",IF(M8453&lt;0.9,"Carg xar","Stby")))))</f>
        <v/>
      </c>
      <c r="J8453" s="12">
        <f>IF(OR(I8453="Carg FV",I8453="Carg xar"),MIN(IF(I8453="Carg FV",ABS(H8453),7.4),7.4,MAX(0,(0.9-M8453)*40)*0.95),0)</f>
        <v/>
      </c>
      <c r="K8453" s="12">
        <f>IF(I8453="V2H",MIN(MAX(0,H8453),7.4,MAX(0,(M8453-P8453)*40)*0.95),0)</f>
        <v/>
      </c>
      <c r="L8453" s="12">
        <f>IF(E8453=0,0,MAX(0,H8453-K8453))</f>
        <v/>
      </c>
      <c r="M8453" s="13">
        <f>M8452+J8452/40-IF(I8452="V2H",K8452/(0.95*40),0)-IF(E8453=0,IF(E8452=1,IF(D8453=1,30,40)*0.18/(2*40),0),0)-IF(E8453=1,IF(E8452=0,IF(D8453=1,30,40)*0.18/(2*40),0),0)</f>
        <v/>
      </c>
      <c r="N8453" s="14" t="n">
        <v>0.09</v>
      </c>
      <c r="O8453" s="15">
        <f>K8453*N8453</f>
        <v/>
      </c>
      <c r="P8453">
        <f>IF(E8453=0,0.3,IF(D8453=1,IF(C8453&gt;=Params!$B$13-3,IF(C8453&lt;Params!$B$13,Params!$B$20,0.3),0.3),IF(C8453&gt;=Params!$B$15-3,IF(C8453&lt;Params!$B$15,Params!$B$21,0.3),0.3)))</f>
        <v/>
      </c>
    </row>
    <row r="8454" ht="15" customHeight="1" s="1">
      <c r="A8454" s="9" t="n">
        <v>8451</v>
      </c>
      <c r="B8454" s="6" t="inlineStr">
        <is>
          <t>19/12</t>
        </is>
      </c>
      <c r="C8454" s="6" t="n">
        <v>2</v>
      </c>
      <c r="D8454" s="6" t="n">
        <v>0</v>
      </c>
      <c r="E8454" s="10">
        <f>IF(D8454=1, IF(OR(C8454&lt;10, C8454&gt;=15),1,0), IF(OR(C8454&lt;7, C8454&gt;=18),1,0))</f>
        <v/>
      </c>
      <c r="F8454" s="11" t="n">
        <v>1.588</v>
      </c>
      <c r="G8454" s="12">
        <f>0*8</f>
        <v/>
      </c>
      <c r="H8454" s="12">
        <f>F8454-G8454</f>
        <v/>
      </c>
      <c r="I8454" s="10">
        <f>IF(E8454=0,"Fora",IF(E8453=0,"Carg xar",IF(H8454&lt;0,IF(M8454&lt;0.9,"Carg FV","Stby"),IF(M8454&gt;P8454,"V2H",IF(M8454&lt;0.9,"Carg xar","Stby")))))</f>
        <v/>
      </c>
      <c r="J8454" s="12">
        <f>IF(OR(I8454="Carg FV",I8454="Carg xar"),MIN(IF(I8454="Carg FV",ABS(H8454),7.4),7.4,MAX(0,(0.9-M8454)*40)*0.95),0)</f>
        <v/>
      </c>
      <c r="K8454" s="12">
        <f>IF(I8454="V2H",MIN(MAX(0,H8454),7.4,MAX(0,(M8454-P8454)*40)*0.95),0)</f>
        <v/>
      </c>
      <c r="L8454" s="12">
        <f>IF(E8454=0,0,MAX(0,H8454-K8454))</f>
        <v/>
      </c>
      <c r="M8454" s="13">
        <f>M8453+J8453/40-IF(I8453="V2H",K8453/(0.95*40),0)-IF(E8454=0,IF(E8453=1,IF(D8454=1,30,40)*0.18/(2*40),0),0)-IF(E8454=1,IF(E8453=0,IF(D8454=1,30,40)*0.18/(2*40),0),0)</f>
        <v/>
      </c>
      <c r="N8454" s="14" t="n">
        <v>0.09</v>
      </c>
      <c r="O8454" s="15">
        <f>K8454*N8454</f>
        <v/>
      </c>
      <c r="P8454">
        <f>IF(E8454=0,0.3,IF(D8454=1,IF(C8454&gt;=Params!$B$13-3,IF(C8454&lt;Params!$B$13,Params!$B$20,0.3),0.3),IF(C8454&gt;=Params!$B$15-3,IF(C8454&lt;Params!$B$15,Params!$B$21,0.3),0.3)))</f>
        <v/>
      </c>
    </row>
    <row r="8455" ht="15" customHeight="1" s="1">
      <c r="A8455" s="9" t="n">
        <v>8452</v>
      </c>
      <c r="B8455" s="6" t="inlineStr">
        <is>
          <t>19/12</t>
        </is>
      </c>
      <c r="C8455" s="6" t="n">
        <v>3</v>
      </c>
      <c r="D8455" s="6" t="n">
        <v>0</v>
      </c>
      <c r="E8455" s="10">
        <f>IF(D8455=1, IF(OR(C8455&lt;10, C8455&gt;=15),1,0), IF(OR(C8455&lt;7, C8455&gt;=18),1,0))</f>
        <v/>
      </c>
      <c r="F8455" s="11" t="n">
        <v>2.836</v>
      </c>
      <c r="G8455" s="12">
        <f>0*8</f>
        <v/>
      </c>
      <c r="H8455" s="12">
        <f>F8455-G8455</f>
        <v/>
      </c>
      <c r="I8455" s="10">
        <f>IF(E8455=0,"Fora",IF(E8454=0,"Carg xar",IF(H8455&lt;0,IF(M8455&lt;0.9,"Carg FV","Stby"),IF(M8455&gt;P8455,"V2H",IF(M8455&lt;0.9,"Carg xar","Stby")))))</f>
        <v/>
      </c>
      <c r="J8455" s="12">
        <f>IF(OR(I8455="Carg FV",I8455="Carg xar"),MIN(IF(I8455="Carg FV",ABS(H8455),7.4),7.4,MAX(0,(0.9-M8455)*40)*0.95),0)</f>
        <v/>
      </c>
      <c r="K8455" s="12">
        <f>IF(I8455="V2H",MIN(MAX(0,H8455),7.4,MAX(0,(M8455-P8455)*40)*0.95),0)</f>
        <v/>
      </c>
      <c r="L8455" s="12">
        <f>IF(E8455=0,0,MAX(0,H8455-K8455))</f>
        <v/>
      </c>
      <c r="M8455" s="13">
        <f>M8454+J8454/40-IF(I8454="V2H",K8454/(0.95*40),0)-IF(E8455=0,IF(E8454=1,IF(D8455=1,30,40)*0.18/(2*40),0),0)-IF(E8455=1,IF(E8454=0,IF(D8455=1,30,40)*0.18/(2*40),0),0)</f>
        <v/>
      </c>
      <c r="N8455" s="14" t="n">
        <v>0.09</v>
      </c>
      <c r="O8455" s="15">
        <f>K8455*N8455</f>
        <v/>
      </c>
      <c r="P8455">
        <f>IF(E8455=0,0.3,IF(D8455=1,IF(C8455&gt;=Params!$B$13-3,IF(C8455&lt;Params!$B$13,Params!$B$20,0.3),0.3),IF(C8455&gt;=Params!$B$15-3,IF(C8455&lt;Params!$B$15,Params!$B$21,0.3),0.3)))</f>
        <v/>
      </c>
    </row>
    <row r="8456" ht="15" customHeight="1" s="1">
      <c r="A8456" s="9" t="n">
        <v>8453</v>
      </c>
      <c r="B8456" s="6" t="inlineStr">
        <is>
          <t>19/12</t>
        </is>
      </c>
      <c r="C8456" s="6" t="n">
        <v>4</v>
      </c>
      <c r="D8456" s="6" t="n">
        <v>0</v>
      </c>
      <c r="E8456" s="10">
        <f>IF(D8456=1, IF(OR(C8456&lt;10, C8456&gt;=15),1,0), IF(OR(C8456&lt;7, C8456&gt;=18),1,0))</f>
        <v/>
      </c>
      <c r="F8456" s="11" t="n">
        <v>2.238</v>
      </c>
      <c r="G8456" s="12">
        <f>0*8</f>
        <v/>
      </c>
      <c r="H8456" s="12">
        <f>F8456-G8456</f>
        <v/>
      </c>
      <c r="I8456" s="10">
        <f>IF(E8456=0,"Fora",IF(E8455=0,"Carg xar",IF(H8456&lt;0,IF(M8456&lt;0.9,"Carg FV","Stby"),IF(M8456&gt;P8456,"V2H",IF(M8456&lt;0.9,"Carg xar","Stby")))))</f>
        <v/>
      </c>
      <c r="J8456" s="12">
        <f>IF(OR(I8456="Carg FV",I8456="Carg xar"),MIN(IF(I8456="Carg FV",ABS(H8456),7.4),7.4,MAX(0,(0.9-M8456)*40)*0.95),0)</f>
        <v/>
      </c>
      <c r="K8456" s="12">
        <f>IF(I8456="V2H",MIN(MAX(0,H8456),7.4,MAX(0,(M8456-P8456)*40)*0.95),0)</f>
        <v/>
      </c>
      <c r="L8456" s="12">
        <f>IF(E8456=0,0,MAX(0,H8456-K8456))</f>
        <v/>
      </c>
      <c r="M8456" s="13">
        <f>M8455+J8455/40-IF(I8455="V2H",K8455/(0.95*40),0)-IF(E8456=0,IF(E8455=1,IF(D8456=1,30,40)*0.18/(2*40),0),0)-IF(E8456=1,IF(E8455=0,IF(D8456=1,30,40)*0.18/(2*40),0),0)</f>
        <v/>
      </c>
      <c r="N8456" s="14" t="n">
        <v>0.09</v>
      </c>
      <c r="O8456" s="15">
        <f>K8456*N8456</f>
        <v/>
      </c>
      <c r="P8456">
        <f>IF(E8456=0,0.3,IF(D8456=1,IF(C8456&gt;=Params!$B$13-3,IF(C8456&lt;Params!$B$13,Params!$B$20,0.3),0.3),IF(C8456&gt;=Params!$B$15-3,IF(C8456&lt;Params!$B$15,Params!$B$21,0.3),0.3)))</f>
        <v/>
      </c>
    </row>
    <row r="8457" ht="15" customHeight="1" s="1">
      <c r="A8457" s="9" t="n">
        <v>8454</v>
      </c>
      <c r="B8457" s="6" t="inlineStr">
        <is>
          <t>19/12</t>
        </is>
      </c>
      <c r="C8457" s="6" t="n">
        <v>5</v>
      </c>
      <c r="D8457" s="6" t="n">
        <v>0</v>
      </c>
      <c r="E8457" s="10">
        <f>IF(D8457=1, IF(OR(C8457&lt;10, C8457&gt;=15),1,0), IF(OR(C8457&lt;7, C8457&gt;=18),1,0))</f>
        <v/>
      </c>
      <c r="F8457" s="11" t="n">
        <v>1.952</v>
      </c>
      <c r="G8457" s="12">
        <f>0*8</f>
        <v/>
      </c>
      <c r="H8457" s="12">
        <f>F8457-G8457</f>
        <v/>
      </c>
      <c r="I8457" s="10">
        <f>IF(E8457=0,"Fora",IF(E8456=0,"Carg xar",IF(H8457&lt;0,IF(M8457&lt;0.9,"Carg FV","Stby"),IF(M8457&gt;P8457,"V2H",IF(M8457&lt;0.9,"Carg xar","Stby")))))</f>
        <v/>
      </c>
      <c r="J8457" s="12">
        <f>IF(OR(I8457="Carg FV",I8457="Carg xar"),MIN(IF(I8457="Carg FV",ABS(H8457),7.4),7.4,MAX(0,(0.9-M8457)*40)*0.95),0)</f>
        <v/>
      </c>
      <c r="K8457" s="12">
        <f>IF(I8457="V2H",MIN(MAX(0,H8457),7.4,MAX(0,(M8457-P8457)*40)*0.95),0)</f>
        <v/>
      </c>
      <c r="L8457" s="12">
        <f>IF(E8457=0,0,MAX(0,H8457-K8457))</f>
        <v/>
      </c>
      <c r="M8457" s="13">
        <f>M8456+J8456/40-IF(I8456="V2H",K8456/(0.95*40),0)-IF(E8457=0,IF(E8456=1,IF(D8457=1,30,40)*0.18/(2*40),0),0)-IF(E8457=1,IF(E8456=0,IF(D8457=1,30,40)*0.18/(2*40),0),0)</f>
        <v/>
      </c>
      <c r="N8457" s="14" t="n">
        <v>0.09</v>
      </c>
      <c r="O8457" s="15">
        <f>K8457*N8457</f>
        <v/>
      </c>
      <c r="P8457">
        <f>IF(E8457=0,0.3,IF(D8457=1,IF(C8457&gt;=Params!$B$13-3,IF(C8457&lt;Params!$B$13,Params!$B$20,0.3),0.3),IF(C8457&gt;=Params!$B$15-3,IF(C8457&lt;Params!$B$15,Params!$B$21,0.3),0.3)))</f>
        <v/>
      </c>
    </row>
    <row r="8458" ht="15" customHeight="1" s="1">
      <c r="A8458" s="9" t="n">
        <v>8455</v>
      </c>
      <c r="B8458" s="6" t="inlineStr">
        <is>
          <t>19/12</t>
        </is>
      </c>
      <c r="C8458" s="6" t="n">
        <v>6</v>
      </c>
      <c r="D8458" s="6" t="n">
        <v>0</v>
      </c>
      <c r="E8458" s="10">
        <f>IF(D8458=1, IF(OR(C8458&lt;10, C8458&gt;=15),1,0), IF(OR(C8458&lt;7, C8458&gt;=18),1,0))</f>
        <v/>
      </c>
      <c r="F8458" s="11" t="n">
        <v>2.038</v>
      </c>
      <c r="G8458" s="12">
        <f>0*8</f>
        <v/>
      </c>
      <c r="H8458" s="12">
        <f>F8458-G8458</f>
        <v/>
      </c>
      <c r="I8458" s="10">
        <f>IF(E8458=0,"Fora",IF(E8457=0,"Carg xar",IF(H8458&lt;0,IF(M8458&lt;0.9,"Carg FV","Stby"),IF(M8458&gt;P8458,"V2H",IF(M8458&lt;0.9,"Carg xar","Stby")))))</f>
        <v/>
      </c>
      <c r="J8458" s="12">
        <f>IF(OR(I8458="Carg FV",I8458="Carg xar"),MIN(IF(I8458="Carg FV",ABS(H8458),7.4),7.4,MAX(0,(0.9-M8458)*40)*0.95),0)</f>
        <v/>
      </c>
      <c r="K8458" s="12">
        <f>IF(I8458="V2H",MIN(MAX(0,H8458),7.4,MAX(0,(M8458-P8458)*40)*0.95),0)</f>
        <v/>
      </c>
      <c r="L8458" s="12">
        <f>IF(E8458=0,0,MAX(0,H8458-K8458))</f>
        <v/>
      </c>
      <c r="M8458" s="13">
        <f>M8457+J8457/40-IF(I8457="V2H",K8457/(0.95*40),0)-IF(E8458=0,IF(E8457=1,IF(D8458=1,30,40)*0.18/(2*40),0),0)-IF(E8458=1,IF(E8457=0,IF(D8458=1,30,40)*0.18/(2*40),0),0)</f>
        <v/>
      </c>
      <c r="N8458" s="14" t="n">
        <v>0.09</v>
      </c>
      <c r="O8458" s="15">
        <f>K8458*N8458</f>
        <v/>
      </c>
      <c r="P8458">
        <f>IF(E8458=0,0.3,IF(D8458=1,IF(C8458&gt;=Params!$B$13-3,IF(C8458&lt;Params!$B$13,Params!$B$20,0.3),0.3),IF(C8458&gt;=Params!$B$15-3,IF(C8458&lt;Params!$B$15,Params!$B$21,0.3),0.3)))</f>
        <v/>
      </c>
    </row>
    <row r="8459" ht="15" customHeight="1" s="1">
      <c r="A8459" s="9" t="n">
        <v>8456</v>
      </c>
      <c r="B8459" s="6" t="inlineStr">
        <is>
          <t>19/12</t>
        </is>
      </c>
      <c r="C8459" s="6" t="n">
        <v>7</v>
      </c>
      <c r="D8459" s="6" t="n">
        <v>0</v>
      </c>
      <c r="E8459" s="10">
        <f>IF(D8459=1, IF(OR(C8459&lt;10, C8459&gt;=15),1,0), IF(OR(C8459&lt;7, C8459&gt;=18),1,0))</f>
        <v/>
      </c>
      <c r="F8459" s="11" t="n">
        <v>2.452</v>
      </c>
      <c r="G8459" s="12">
        <f>0*8</f>
        <v/>
      </c>
      <c r="H8459" s="12">
        <f>F8459-G8459</f>
        <v/>
      </c>
      <c r="I8459" s="10">
        <f>IF(E8459=0,"Fora",IF(E8458=0,"Carg xar",IF(H8459&lt;0,IF(M8459&lt;0.9,"Carg FV","Stby"),IF(M8459&gt;P8459,"V2H",IF(M8459&lt;0.9,"Carg xar","Stby")))))</f>
        <v/>
      </c>
      <c r="J8459" s="12">
        <f>IF(OR(I8459="Carg FV",I8459="Carg xar"),MIN(IF(I8459="Carg FV",ABS(H8459),7.4),7.4,MAX(0,(0.9-M8459)*40)*0.95),0)</f>
        <v/>
      </c>
      <c r="K8459" s="12">
        <f>IF(I8459="V2H",MIN(MAX(0,H8459),7.4,MAX(0,(M8459-P8459)*40)*0.95),0)</f>
        <v/>
      </c>
      <c r="L8459" s="12">
        <f>IF(E8459=0,0,MAX(0,H8459-K8459))</f>
        <v/>
      </c>
      <c r="M8459" s="13">
        <f>M8458+J8458/40-IF(I8458="V2H",K8458/(0.95*40),0)-IF(E8459=0,IF(E8458=1,IF(D8459=1,30,40)*0.18/(2*40),0),0)-IF(E8459=1,IF(E8458=0,IF(D8459=1,30,40)*0.18/(2*40),0),0)</f>
        <v/>
      </c>
      <c r="N8459" s="14" t="n">
        <v>0.09</v>
      </c>
      <c r="O8459" s="15">
        <f>K8459*N8459</f>
        <v/>
      </c>
      <c r="P8459">
        <f>IF(E8459=0,0.3,IF(D8459=1,IF(C8459&gt;=Params!$B$13-3,IF(C8459&lt;Params!$B$13,Params!$B$20,0.3),0.3),IF(C8459&gt;=Params!$B$15-3,IF(C8459&lt;Params!$B$15,Params!$B$21,0.3),0.3)))</f>
        <v/>
      </c>
    </row>
    <row r="8460" ht="15" customHeight="1" s="1">
      <c r="A8460" s="9" t="n">
        <v>8457</v>
      </c>
      <c r="B8460" s="6" t="inlineStr">
        <is>
          <t>19/12</t>
        </is>
      </c>
      <c r="C8460" s="6" t="n">
        <v>8</v>
      </c>
      <c r="D8460" s="6" t="n">
        <v>0</v>
      </c>
      <c r="E8460" s="10">
        <f>IF(D8460=1, IF(OR(C8460&lt;10, C8460&gt;=15),1,0), IF(OR(C8460&lt;7, C8460&gt;=18),1,0))</f>
        <v/>
      </c>
      <c r="F8460" s="11" t="n">
        <v>2.349</v>
      </c>
      <c r="G8460" s="12">
        <f>0.04*8</f>
        <v/>
      </c>
      <c r="H8460" s="12">
        <f>F8460-G8460</f>
        <v/>
      </c>
      <c r="I8460" s="10">
        <f>IF(E8460=0,"Fora",IF(E8459=0,"Carg xar",IF(H8460&lt;0,IF(M8460&lt;0.9,"Carg FV","Stby"),IF(M8460&gt;P8460,"V2H",IF(M8460&lt;0.9,"Carg xar","Stby")))))</f>
        <v/>
      </c>
      <c r="J8460" s="12">
        <f>IF(OR(I8460="Carg FV",I8460="Carg xar"),MIN(IF(I8460="Carg FV",ABS(H8460),7.4),7.4,MAX(0,(0.9-M8460)*40)*0.95),0)</f>
        <v/>
      </c>
      <c r="K8460" s="12">
        <f>IF(I8460="V2H",MIN(MAX(0,H8460),7.4,MAX(0,(M8460-P8460)*40)*0.95),0)</f>
        <v/>
      </c>
      <c r="L8460" s="12">
        <f>IF(E8460=0,0,MAX(0,H8460-K8460))</f>
        <v/>
      </c>
      <c r="M8460" s="13">
        <f>M8459+J8459/40-IF(I8459="V2H",K8459/(0.95*40),0)-IF(E8460=0,IF(E8459=1,IF(D8460=1,30,40)*0.18/(2*40),0),0)-IF(E8460=1,IF(E8459=0,IF(D8460=1,30,40)*0.18/(2*40),0),0)</f>
        <v/>
      </c>
      <c r="N8460" s="14" t="n">
        <v>0.15</v>
      </c>
      <c r="O8460" s="15">
        <f>K8460*N8460</f>
        <v/>
      </c>
      <c r="P8460">
        <f>IF(E8460=0,0.3,IF(D8460=1,IF(C8460&gt;=Params!$B$13-3,IF(C8460&lt;Params!$B$13,Params!$B$20,0.3),0.3),IF(C8460&gt;=Params!$B$15-3,IF(C8460&lt;Params!$B$15,Params!$B$21,0.3),0.3)))</f>
        <v/>
      </c>
    </row>
    <row r="8461" ht="15" customHeight="1" s="1">
      <c r="A8461" s="9" t="n">
        <v>8458</v>
      </c>
      <c r="B8461" s="6" t="inlineStr">
        <is>
          <t>19/12</t>
        </is>
      </c>
      <c r="C8461" s="6" t="n">
        <v>9</v>
      </c>
      <c r="D8461" s="6" t="n">
        <v>0</v>
      </c>
      <c r="E8461" s="10">
        <f>IF(D8461=1, IF(OR(C8461&lt;10, C8461&gt;=15),1,0), IF(OR(C8461&lt;7, C8461&gt;=18),1,0))</f>
        <v/>
      </c>
      <c r="F8461" s="11" t="n">
        <v>2.215</v>
      </c>
      <c r="G8461" s="12">
        <f>0.15*8</f>
        <v/>
      </c>
      <c r="H8461" s="12">
        <f>F8461-G8461</f>
        <v/>
      </c>
      <c r="I8461" s="10">
        <f>IF(E8461=0,"Fora",IF(E8460=0,"Carg xar",IF(H8461&lt;0,IF(M8461&lt;0.9,"Carg FV","Stby"),IF(M8461&gt;P8461,"V2H",IF(M8461&lt;0.9,"Carg xar","Stby")))))</f>
        <v/>
      </c>
      <c r="J8461" s="12">
        <f>IF(OR(I8461="Carg FV",I8461="Carg xar"),MIN(IF(I8461="Carg FV",ABS(H8461),7.4),7.4,MAX(0,(0.9-M8461)*40)*0.95),0)</f>
        <v/>
      </c>
      <c r="K8461" s="12">
        <f>IF(I8461="V2H",MIN(MAX(0,H8461),7.4,MAX(0,(M8461-P8461)*40)*0.95),0)</f>
        <v/>
      </c>
      <c r="L8461" s="12">
        <f>IF(E8461=0,0,MAX(0,H8461-K8461))</f>
        <v/>
      </c>
      <c r="M8461" s="13">
        <f>M8460+J8460/40-IF(I8460="V2H",K8460/(0.95*40),0)-IF(E8461=0,IF(E8460=1,IF(D8461=1,30,40)*0.18/(2*40),0),0)-IF(E8461=1,IF(E8460=0,IF(D8461=1,30,40)*0.18/(2*40),0),0)</f>
        <v/>
      </c>
      <c r="N8461" s="14" t="n">
        <v>0.15</v>
      </c>
      <c r="O8461" s="15">
        <f>K8461*N8461</f>
        <v/>
      </c>
      <c r="P8461">
        <f>IF(E8461=0,0.3,IF(D8461=1,IF(C8461&gt;=Params!$B$13-3,IF(C8461&lt;Params!$B$13,Params!$B$20,0.3),0.3),IF(C8461&gt;=Params!$B$15-3,IF(C8461&lt;Params!$B$15,Params!$B$21,0.3),0.3)))</f>
        <v/>
      </c>
    </row>
    <row r="8462" ht="15" customHeight="1" s="1">
      <c r="A8462" s="9" t="n">
        <v>8459</v>
      </c>
      <c r="B8462" s="6" t="inlineStr">
        <is>
          <t>19/12</t>
        </is>
      </c>
      <c r="C8462" s="6" t="n">
        <v>10</v>
      </c>
      <c r="D8462" s="6" t="n">
        <v>0</v>
      </c>
      <c r="E8462" s="10">
        <f>IF(D8462=1, IF(OR(C8462&lt;10, C8462&gt;=15),1,0), IF(OR(C8462&lt;7, C8462&gt;=18),1,0))</f>
        <v/>
      </c>
      <c r="F8462" s="11" t="n">
        <v>1.68</v>
      </c>
      <c r="G8462" s="12">
        <f>0.32*8</f>
        <v/>
      </c>
      <c r="H8462" s="12">
        <f>F8462-G8462</f>
        <v/>
      </c>
      <c r="I8462" s="10">
        <f>IF(E8462=0,"Fora",IF(E8461=0,"Carg xar",IF(H8462&lt;0,IF(M8462&lt;0.9,"Carg FV","Stby"),IF(M8462&gt;P8462,"V2H",IF(M8462&lt;0.9,"Carg xar","Stby")))))</f>
        <v/>
      </c>
      <c r="J8462" s="12">
        <f>IF(OR(I8462="Carg FV",I8462="Carg xar"),MIN(IF(I8462="Carg FV",ABS(H8462),7.4),7.4,MAX(0,(0.9-M8462)*40)*0.95),0)</f>
        <v/>
      </c>
      <c r="K8462" s="12">
        <f>IF(I8462="V2H",MIN(MAX(0,H8462),7.4,MAX(0,(M8462-P8462)*40)*0.95),0)</f>
        <v/>
      </c>
      <c r="L8462" s="12">
        <f>IF(E8462=0,0,MAX(0,H8462-K8462))</f>
        <v/>
      </c>
      <c r="M8462" s="13">
        <f>M8461+J8461/40-IF(I8461="V2H",K8461/(0.95*40),0)-IF(E8462=0,IF(E8461=1,IF(D8462=1,30,40)*0.18/(2*40),0),0)-IF(E8462=1,IF(E8461=0,IF(D8462=1,30,40)*0.18/(2*40),0),0)</f>
        <v/>
      </c>
      <c r="N8462" s="14" t="n">
        <v>0.2</v>
      </c>
      <c r="O8462" s="15">
        <f>K8462*N8462</f>
        <v/>
      </c>
      <c r="P8462">
        <f>IF(E8462=0,0.3,IF(D8462=1,IF(C8462&gt;=Params!$B$13-3,IF(C8462&lt;Params!$B$13,Params!$B$20,0.3),0.3),IF(C8462&gt;=Params!$B$15-3,IF(C8462&lt;Params!$B$15,Params!$B$21,0.3),0.3)))</f>
        <v/>
      </c>
    </row>
    <row r="8463" ht="15" customHeight="1" s="1">
      <c r="A8463" s="9" t="n">
        <v>8460</v>
      </c>
      <c r="B8463" s="6" t="inlineStr">
        <is>
          <t>19/12</t>
        </is>
      </c>
      <c r="C8463" s="6" t="n">
        <v>11</v>
      </c>
      <c r="D8463" s="6" t="n">
        <v>0</v>
      </c>
      <c r="E8463" s="10">
        <f>IF(D8463=1, IF(OR(C8463&lt;10, C8463&gt;=15),1,0), IF(OR(C8463&lt;7, C8463&gt;=18),1,0))</f>
        <v/>
      </c>
      <c r="F8463" s="11" t="n">
        <v>0.891</v>
      </c>
      <c r="G8463" s="12">
        <f>0.45*8</f>
        <v/>
      </c>
      <c r="H8463" s="12">
        <f>F8463-G8463</f>
        <v/>
      </c>
      <c r="I8463" s="10">
        <f>IF(E8463=0,"Fora",IF(E8462=0,"Carg xar",IF(H8463&lt;0,IF(M8463&lt;0.9,"Carg FV","Stby"),IF(M8463&gt;P8463,"V2H",IF(M8463&lt;0.9,"Carg xar","Stby")))))</f>
        <v/>
      </c>
      <c r="J8463" s="12">
        <f>IF(OR(I8463="Carg FV",I8463="Carg xar"),MIN(IF(I8463="Carg FV",ABS(H8463),7.4),7.4,MAX(0,(0.9-M8463)*40)*0.95),0)</f>
        <v/>
      </c>
      <c r="K8463" s="12">
        <f>IF(I8463="V2H",MIN(MAX(0,H8463),7.4,MAX(0,(M8463-P8463)*40)*0.95),0)</f>
        <v/>
      </c>
      <c r="L8463" s="12">
        <f>IF(E8463=0,0,MAX(0,H8463-K8463))</f>
        <v/>
      </c>
      <c r="M8463" s="13">
        <f>M8462+J8462/40-IF(I8462="V2H",K8462/(0.95*40),0)-IF(E8463=0,IF(E8462=1,IF(D8463=1,30,40)*0.18/(2*40),0),0)-IF(E8463=1,IF(E8462=0,IF(D8463=1,30,40)*0.18/(2*40),0),0)</f>
        <v/>
      </c>
      <c r="N8463" s="14" t="n">
        <v>0.2</v>
      </c>
      <c r="O8463" s="15">
        <f>K8463*N8463</f>
        <v/>
      </c>
      <c r="P8463">
        <f>IF(E8463=0,0.3,IF(D8463=1,IF(C8463&gt;=Params!$B$13-3,IF(C8463&lt;Params!$B$13,Params!$B$20,0.3),0.3),IF(C8463&gt;=Params!$B$15-3,IF(C8463&lt;Params!$B$15,Params!$B$21,0.3),0.3)))</f>
        <v/>
      </c>
    </row>
    <row r="8464" ht="15" customHeight="1" s="1">
      <c r="A8464" s="9" t="n">
        <v>8461</v>
      </c>
      <c r="B8464" s="6" t="inlineStr">
        <is>
          <t>19/12</t>
        </is>
      </c>
      <c r="C8464" s="6" t="n">
        <v>12</v>
      </c>
      <c r="D8464" s="6" t="n">
        <v>0</v>
      </c>
      <c r="E8464" s="10">
        <f>IF(D8464=1, IF(OR(C8464&lt;10, C8464&gt;=15),1,0), IF(OR(C8464&lt;7, C8464&gt;=18),1,0))</f>
        <v/>
      </c>
      <c r="F8464" s="11" t="n">
        <v>1.439</v>
      </c>
      <c r="G8464" s="12">
        <f>0.52*8</f>
        <v/>
      </c>
      <c r="H8464" s="12">
        <f>F8464-G8464</f>
        <v/>
      </c>
      <c r="I8464" s="10">
        <f>IF(E8464=0,"Fora",IF(E8463=0,"Carg xar",IF(H8464&lt;0,IF(M8464&lt;0.9,"Carg FV","Stby"),IF(M8464&gt;P8464,"V2H",IF(M8464&lt;0.9,"Carg xar","Stby")))))</f>
        <v/>
      </c>
      <c r="J8464" s="12">
        <f>IF(OR(I8464="Carg FV",I8464="Carg xar"),MIN(IF(I8464="Carg FV",ABS(H8464),7.4),7.4,MAX(0,(0.9-M8464)*40)*0.95),0)</f>
        <v/>
      </c>
      <c r="K8464" s="12">
        <f>IF(I8464="V2H",MIN(MAX(0,H8464),7.4,MAX(0,(M8464-P8464)*40)*0.95),0)</f>
        <v/>
      </c>
      <c r="L8464" s="12">
        <f>IF(E8464=0,0,MAX(0,H8464-K8464))</f>
        <v/>
      </c>
      <c r="M8464" s="13">
        <f>M8463+J8463/40-IF(I8463="V2H",K8463/(0.95*40),0)-IF(E8464=0,IF(E8463=1,IF(D8464=1,30,40)*0.18/(2*40),0),0)-IF(E8464=1,IF(E8463=0,IF(D8464=1,30,40)*0.18/(2*40),0),0)</f>
        <v/>
      </c>
      <c r="N8464" s="14" t="n">
        <v>0.2</v>
      </c>
      <c r="O8464" s="15">
        <f>K8464*N8464</f>
        <v/>
      </c>
      <c r="P8464">
        <f>IF(E8464=0,0.3,IF(D8464=1,IF(C8464&gt;=Params!$B$13-3,IF(C8464&lt;Params!$B$13,Params!$B$20,0.3),0.3),IF(C8464&gt;=Params!$B$15-3,IF(C8464&lt;Params!$B$15,Params!$B$21,0.3),0.3)))</f>
        <v/>
      </c>
    </row>
    <row r="8465" ht="15" customHeight="1" s="1">
      <c r="A8465" s="9" t="n">
        <v>8462</v>
      </c>
      <c r="B8465" s="6" t="inlineStr">
        <is>
          <t>19/12</t>
        </is>
      </c>
      <c r="C8465" s="6" t="n">
        <v>13</v>
      </c>
      <c r="D8465" s="6" t="n">
        <v>0</v>
      </c>
      <c r="E8465" s="10">
        <f>IF(D8465=1, IF(OR(C8465&lt;10, C8465&gt;=15),1,0), IF(OR(C8465&lt;7, C8465&gt;=18),1,0))</f>
        <v/>
      </c>
      <c r="F8465" s="11" t="n">
        <v>1.763</v>
      </c>
      <c r="G8465" s="12">
        <f>0.48*8</f>
        <v/>
      </c>
      <c r="H8465" s="12">
        <f>F8465-G8465</f>
        <v/>
      </c>
      <c r="I8465" s="10">
        <f>IF(E8465=0,"Fora",IF(E8464=0,"Carg xar",IF(H8465&lt;0,IF(M8465&lt;0.9,"Carg FV","Stby"),IF(M8465&gt;P8465,"V2H",IF(M8465&lt;0.9,"Carg xar","Stby")))))</f>
        <v/>
      </c>
      <c r="J8465" s="12">
        <f>IF(OR(I8465="Carg FV",I8465="Carg xar"),MIN(IF(I8465="Carg FV",ABS(H8465),7.4),7.4,MAX(0,(0.9-M8465)*40)*0.95),0)</f>
        <v/>
      </c>
      <c r="K8465" s="12">
        <f>IF(I8465="V2H",MIN(MAX(0,H8465),7.4,MAX(0,(M8465-P8465)*40)*0.95),0)</f>
        <v/>
      </c>
      <c r="L8465" s="12">
        <f>IF(E8465=0,0,MAX(0,H8465-K8465))</f>
        <v/>
      </c>
      <c r="M8465" s="13">
        <f>M8464+J8464/40-IF(I8464="V2H",K8464/(0.95*40),0)-IF(E8465=0,IF(E8464=1,IF(D8465=1,30,40)*0.18/(2*40),0),0)-IF(E8465=1,IF(E8464=0,IF(D8465=1,30,40)*0.18/(2*40),0),0)</f>
        <v/>
      </c>
      <c r="N8465" s="14" t="n">
        <v>0.2</v>
      </c>
      <c r="O8465" s="15">
        <f>K8465*N8465</f>
        <v/>
      </c>
      <c r="P8465">
        <f>IF(E8465=0,0.3,IF(D8465=1,IF(C8465&gt;=Params!$B$13-3,IF(C8465&lt;Params!$B$13,Params!$B$20,0.3),0.3),IF(C8465&gt;=Params!$B$15-3,IF(C8465&lt;Params!$B$15,Params!$B$21,0.3),0.3)))</f>
        <v/>
      </c>
    </row>
    <row r="8466" ht="15" customHeight="1" s="1">
      <c r="A8466" s="9" t="n">
        <v>8463</v>
      </c>
      <c r="B8466" s="6" t="inlineStr">
        <is>
          <t>19/12</t>
        </is>
      </c>
      <c r="C8466" s="6" t="n">
        <v>14</v>
      </c>
      <c r="D8466" s="6" t="n">
        <v>0</v>
      </c>
      <c r="E8466" s="10">
        <f>IF(D8466=1, IF(OR(C8466&lt;10, C8466&gt;=15),1,0), IF(OR(C8466&lt;7, C8466&gt;=18),1,0))</f>
        <v/>
      </c>
      <c r="F8466" s="11" t="n">
        <v>0.19</v>
      </c>
      <c r="G8466" s="12">
        <f>0.35*8</f>
        <v/>
      </c>
      <c r="H8466" s="12">
        <f>F8466-G8466</f>
        <v/>
      </c>
      <c r="I8466" s="10">
        <f>IF(E8466=0,"Fora",IF(E8465=0,"Carg xar",IF(H8466&lt;0,IF(M8466&lt;0.9,"Carg FV","Stby"),IF(M8466&gt;P8466,"V2H",IF(M8466&lt;0.9,"Carg xar","Stby")))))</f>
        <v/>
      </c>
      <c r="J8466" s="12">
        <f>IF(OR(I8466="Carg FV",I8466="Carg xar"),MIN(IF(I8466="Carg FV",ABS(H8466),7.4),7.4,MAX(0,(0.9-M8466)*40)*0.95),0)</f>
        <v/>
      </c>
      <c r="K8466" s="12">
        <f>IF(I8466="V2H",MIN(MAX(0,H8466),7.4,MAX(0,(M8466-P8466)*40)*0.95),0)</f>
        <v/>
      </c>
      <c r="L8466" s="12">
        <f>IF(E8466=0,0,MAX(0,H8466-K8466))</f>
        <v/>
      </c>
      <c r="M8466" s="13">
        <f>M8465+J8465/40-IF(I8465="V2H",K8465/(0.95*40),0)-IF(E8466=0,IF(E8465=1,IF(D8466=1,30,40)*0.18/(2*40),0),0)-IF(E8466=1,IF(E8465=0,IF(D8466=1,30,40)*0.18/(2*40),0),0)</f>
        <v/>
      </c>
      <c r="N8466" s="14" t="n">
        <v>0.15</v>
      </c>
      <c r="O8466" s="15">
        <f>K8466*N8466</f>
        <v/>
      </c>
      <c r="P8466">
        <f>IF(E8466=0,0.3,IF(D8466=1,IF(C8466&gt;=Params!$B$13-3,IF(C8466&lt;Params!$B$13,Params!$B$20,0.3),0.3),IF(C8466&gt;=Params!$B$15-3,IF(C8466&lt;Params!$B$15,Params!$B$21,0.3),0.3)))</f>
        <v/>
      </c>
    </row>
    <row r="8467" ht="15" customHeight="1" s="1">
      <c r="A8467" s="9" t="n">
        <v>8464</v>
      </c>
      <c r="B8467" s="6" t="inlineStr">
        <is>
          <t>19/12</t>
        </is>
      </c>
      <c r="C8467" s="6" t="n">
        <v>15</v>
      </c>
      <c r="D8467" s="6" t="n">
        <v>0</v>
      </c>
      <c r="E8467" s="10">
        <f>IF(D8467=1, IF(OR(C8467&lt;10, C8467&gt;=15),1,0), IF(OR(C8467&lt;7, C8467&gt;=18),1,0))</f>
        <v/>
      </c>
      <c r="F8467" s="11" t="n">
        <v>1.006</v>
      </c>
      <c r="G8467" s="12">
        <f>0.18*8</f>
        <v/>
      </c>
      <c r="H8467" s="12">
        <f>F8467-G8467</f>
        <v/>
      </c>
      <c r="I8467" s="10">
        <f>IF(E8467=0,"Fora",IF(E8466=0,"Carg xar",IF(H8467&lt;0,IF(M8467&lt;0.9,"Carg FV","Stby"),IF(M8467&gt;P8467,"V2H",IF(M8467&lt;0.9,"Carg xar","Stby")))))</f>
        <v/>
      </c>
      <c r="J8467" s="12">
        <f>IF(OR(I8467="Carg FV",I8467="Carg xar"),MIN(IF(I8467="Carg FV",ABS(H8467),7.4),7.4,MAX(0,(0.9-M8467)*40)*0.95),0)</f>
        <v/>
      </c>
      <c r="K8467" s="12">
        <f>IF(I8467="V2H",MIN(MAX(0,H8467),7.4,MAX(0,(M8467-P8467)*40)*0.95),0)</f>
        <v/>
      </c>
      <c r="L8467" s="12">
        <f>IF(E8467=0,0,MAX(0,H8467-K8467))</f>
        <v/>
      </c>
      <c r="M8467" s="13">
        <f>M8466+J8466/40-IF(I8466="V2H",K8466/(0.95*40),0)-IF(E8467=0,IF(E8466=1,IF(D8467=1,30,40)*0.18/(2*40),0),0)-IF(E8467=1,IF(E8466=0,IF(D8467=1,30,40)*0.18/(2*40),0),0)</f>
        <v/>
      </c>
      <c r="N8467" s="14" t="n">
        <v>0.15</v>
      </c>
      <c r="O8467" s="15">
        <f>K8467*N8467</f>
        <v/>
      </c>
      <c r="P8467">
        <f>IF(E8467=0,0.3,IF(D8467=1,IF(C8467&gt;=Params!$B$13-3,IF(C8467&lt;Params!$B$13,Params!$B$20,0.3),0.3),IF(C8467&gt;=Params!$B$15-3,IF(C8467&lt;Params!$B$15,Params!$B$21,0.3),0.3)))</f>
        <v/>
      </c>
    </row>
    <row r="8468" ht="15" customHeight="1" s="1">
      <c r="A8468" s="9" t="n">
        <v>8465</v>
      </c>
      <c r="B8468" s="6" t="inlineStr">
        <is>
          <t>19/12</t>
        </is>
      </c>
      <c r="C8468" s="6" t="n">
        <v>16</v>
      </c>
      <c r="D8468" s="6" t="n">
        <v>0</v>
      </c>
      <c r="E8468" s="10">
        <f>IF(D8468=1, IF(OR(C8468&lt;10, C8468&gt;=15),1,0), IF(OR(C8468&lt;7, C8468&gt;=18),1,0))</f>
        <v/>
      </c>
      <c r="F8468" s="11" t="n">
        <v>2.359</v>
      </c>
      <c r="G8468" s="12">
        <f>0.04*8</f>
        <v/>
      </c>
      <c r="H8468" s="12">
        <f>F8468-G8468</f>
        <v/>
      </c>
      <c r="I8468" s="10">
        <f>IF(E8468=0,"Fora",IF(E8467=0,"Carg xar",IF(H8468&lt;0,IF(M8468&lt;0.9,"Carg FV","Stby"),IF(M8468&gt;P8468,"V2H",IF(M8468&lt;0.9,"Carg xar","Stby")))))</f>
        <v/>
      </c>
      <c r="J8468" s="12">
        <f>IF(OR(I8468="Carg FV",I8468="Carg xar"),MIN(IF(I8468="Carg FV",ABS(H8468),7.4),7.4,MAX(0,(0.9-M8468)*40)*0.95),0)</f>
        <v/>
      </c>
      <c r="K8468" s="12">
        <f>IF(I8468="V2H",MIN(MAX(0,H8468),7.4,MAX(0,(M8468-P8468)*40)*0.95),0)</f>
        <v/>
      </c>
      <c r="L8468" s="12">
        <f>IF(E8468=0,0,MAX(0,H8468-K8468))</f>
        <v/>
      </c>
      <c r="M8468" s="13">
        <f>M8467+J8467/40-IF(I8467="V2H",K8467/(0.95*40),0)-IF(E8468=0,IF(E8467=1,IF(D8468=1,30,40)*0.18/(2*40),0),0)-IF(E8468=1,IF(E8467=0,IF(D8468=1,30,40)*0.18/(2*40),0),0)</f>
        <v/>
      </c>
      <c r="N8468" s="14" t="n">
        <v>0.15</v>
      </c>
      <c r="O8468" s="15">
        <f>K8468*N8468</f>
        <v/>
      </c>
      <c r="P8468">
        <f>IF(E8468=0,0.3,IF(D8468=1,IF(C8468&gt;=Params!$B$13-3,IF(C8468&lt;Params!$B$13,Params!$B$20,0.3),0.3),IF(C8468&gt;=Params!$B$15-3,IF(C8468&lt;Params!$B$15,Params!$B$21,0.3),0.3)))</f>
        <v/>
      </c>
    </row>
    <row r="8469" ht="15" customHeight="1" s="1">
      <c r="A8469" s="9" t="n">
        <v>8466</v>
      </c>
      <c r="B8469" s="6" t="inlineStr">
        <is>
          <t>19/12</t>
        </is>
      </c>
      <c r="C8469" s="6" t="n">
        <v>17</v>
      </c>
      <c r="D8469" s="6" t="n">
        <v>0</v>
      </c>
      <c r="E8469" s="10">
        <f>IF(D8469=1, IF(OR(C8469&lt;10, C8469&gt;=15),1,0), IF(OR(C8469&lt;7, C8469&gt;=18),1,0))</f>
        <v/>
      </c>
      <c r="F8469" s="11" t="n">
        <v>1.815</v>
      </c>
      <c r="G8469" s="12">
        <f>0*8</f>
        <v/>
      </c>
      <c r="H8469" s="12">
        <f>F8469-G8469</f>
        <v/>
      </c>
      <c r="I8469" s="10">
        <f>IF(E8469=0,"Fora",IF(E8468=0,"Carg xar",IF(H8469&lt;0,IF(M8469&lt;0.9,"Carg FV","Stby"),IF(M8469&gt;P8469,"V2H",IF(M8469&lt;0.9,"Carg xar","Stby")))))</f>
        <v/>
      </c>
      <c r="J8469" s="12">
        <f>IF(OR(I8469="Carg FV",I8469="Carg xar"),MIN(IF(I8469="Carg FV",ABS(H8469),7.4),7.4,MAX(0,(0.9-M8469)*40)*0.95),0)</f>
        <v/>
      </c>
      <c r="K8469" s="12">
        <f>IF(I8469="V2H",MIN(MAX(0,H8469),7.4,MAX(0,(M8469-P8469)*40)*0.95),0)</f>
        <v/>
      </c>
      <c r="L8469" s="12">
        <f>IF(E8469=0,0,MAX(0,H8469-K8469))</f>
        <v/>
      </c>
      <c r="M8469" s="13">
        <f>M8468+J8468/40-IF(I8468="V2H",K8468/(0.95*40),0)-IF(E8469=0,IF(E8468=1,IF(D8469=1,30,40)*0.18/(2*40),0),0)-IF(E8469=1,IF(E8468=0,IF(D8469=1,30,40)*0.18/(2*40),0),0)</f>
        <v/>
      </c>
      <c r="N8469" s="14" t="n">
        <v>0.15</v>
      </c>
      <c r="O8469" s="15">
        <f>K8469*N8469</f>
        <v/>
      </c>
      <c r="P8469">
        <f>IF(E8469=0,0.3,IF(D8469=1,IF(C8469&gt;=Params!$B$13-3,IF(C8469&lt;Params!$B$13,Params!$B$20,0.3),0.3),IF(C8469&gt;=Params!$B$15-3,IF(C8469&lt;Params!$B$15,Params!$B$21,0.3),0.3)))</f>
        <v/>
      </c>
    </row>
    <row r="8470" ht="15" customHeight="1" s="1">
      <c r="A8470" s="9" t="n">
        <v>8467</v>
      </c>
      <c r="B8470" s="6" t="inlineStr">
        <is>
          <t>19/12</t>
        </is>
      </c>
      <c r="C8470" s="6" t="n">
        <v>18</v>
      </c>
      <c r="D8470" s="6" t="n">
        <v>0</v>
      </c>
      <c r="E8470" s="10">
        <f>IF(D8470=1, IF(OR(C8470&lt;10, C8470&gt;=15),1,0), IF(OR(C8470&lt;7, C8470&gt;=18),1,0))</f>
        <v/>
      </c>
      <c r="F8470" s="11" t="n">
        <v>2.692</v>
      </c>
      <c r="G8470" s="12">
        <f>0*8</f>
        <v/>
      </c>
      <c r="H8470" s="12">
        <f>F8470-G8470</f>
        <v/>
      </c>
      <c r="I8470" s="10">
        <f>IF(E8470=0,"Fora",IF(E8469=0,"Carg xar",IF(H8470&lt;0,IF(M8470&lt;0.9,"Carg FV","Stby"),IF(M8470&gt;P8470,"V2H",IF(M8470&lt;0.9,"Carg xar","Stby")))))</f>
        <v/>
      </c>
      <c r="J8470" s="12">
        <f>IF(OR(I8470="Carg FV",I8470="Carg xar"),MIN(IF(I8470="Carg FV",ABS(H8470),7.4),7.4,MAX(0,(0.9-M8470)*40)*0.95),0)</f>
        <v/>
      </c>
      <c r="K8470" s="12">
        <f>IF(I8470="V2H",MIN(MAX(0,H8470),7.4,MAX(0,(M8470-P8470)*40)*0.95),0)</f>
        <v/>
      </c>
      <c r="L8470" s="12">
        <f>IF(E8470=0,0,MAX(0,H8470-K8470))</f>
        <v/>
      </c>
      <c r="M8470" s="13">
        <f>M8469+J8469/40-IF(I8469="V2H",K8469/(0.95*40),0)-IF(E8470=0,IF(E8469=1,IF(D8470=1,30,40)*0.18/(2*40),0),0)-IF(E8470=1,IF(E8469=0,IF(D8470=1,30,40)*0.18/(2*40),0),0)</f>
        <v/>
      </c>
      <c r="N8470" s="14" t="n">
        <v>0.2</v>
      </c>
      <c r="O8470" s="15">
        <f>K8470*N8470</f>
        <v/>
      </c>
      <c r="P8470">
        <f>IF(E8470=0,0.3,IF(D8470=1,IF(C8470&gt;=Params!$B$13-3,IF(C8470&lt;Params!$B$13,Params!$B$20,0.3),0.3),IF(C8470&gt;=Params!$B$15-3,IF(C8470&lt;Params!$B$15,Params!$B$21,0.3),0.3)))</f>
        <v/>
      </c>
    </row>
    <row r="8471" ht="15" customHeight="1" s="1">
      <c r="A8471" s="9" t="n">
        <v>8468</v>
      </c>
      <c r="B8471" s="6" t="inlineStr">
        <is>
          <t>19/12</t>
        </is>
      </c>
      <c r="C8471" s="6" t="n">
        <v>19</v>
      </c>
      <c r="D8471" s="6" t="n">
        <v>0</v>
      </c>
      <c r="E8471" s="10">
        <f>IF(D8471=1, IF(OR(C8471&lt;10, C8471&gt;=15),1,0), IF(OR(C8471&lt;7, C8471&gt;=18),1,0))</f>
        <v/>
      </c>
      <c r="F8471" s="11" t="n">
        <v>1.063</v>
      </c>
      <c r="G8471" s="12">
        <f>0*8</f>
        <v/>
      </c>
      <c r="H8471" s="12">
        <f>F8471-G8471</f>
        <v/>
      </c>
      <c r="I8471" s="10">
        <f>IF(E8471=0,"Fora",IF(E8470=0,"Carg xar",IF(H8471&lt;0,IF(M8471&lt;0.9,"Carg FV","Stby"),IF(M8471&gt;P8471,"V2H",IF(M8471&lt;0.9,"Carg xar","Stby")))))</f>
        <v/>
      </c>
      <c r="J8471" s="12">
        <f>IF(OR(I8471="Carg FV",I8471="Carg xar"),MIN(IF(I8471="Carg FV",ABS(H8471),7.4),7.4,MAX(0,(0.9-M8471)*40)*0.95),0)</f>
        <v/>
      </c>
      <c r="K8471" s="12">
        <f>IF(I8471="V2H",MIN(MAX(0,H8471),7.4,MAX(0,(M8471-P8471)*40)*0.95),0)</f>
        <v/>
      </c>
      <c r="L8471" s="12">
        <f>IF(E8471=0,0,MAX(0,H8471-K8471))</f>
        <v/>
      </c>
      <c r="M8471" s="13">
        <f>M8470+J8470/40-IF(I8470="V2H",K8470/(0.95*40),0)-IF(E8471=0,IF(E8470=1,IF(D8471=1,30,40)*0.18/(2*40),0),0)-IF(E8471=1,IF(E8470=0,IF(D8471=1,30,40)*0.18/(2*40),0),0)</f>
        <v/>
      </c>
      <c r="N8471" s="14" t="n">
        <v>0.2</v>
      </c>
      <c r="O8471" s="15">
        <f>K8471*N8471</f>
        <v/>
      </c>
      <c r="P8471">
        <f>IF(E8471=0,0.3,IF(D8471=1,IF(C8471&gt;=Params!$B$13-3,IF(C8471&lt;Params!$B$13,Params!$B$20,0.3),0.3),IF(C8471&gt;=Params!$B$15-3,IF(C8471&lt;Params!$B$15,Params!$B$21,0.3),0.3)))</f>
        <v/>
      </c>
    </row>
    <row r="8472" ht="15" customHeight="1" s="1">
      <c r="A8472" s="9" t="n">
        <v>8469</v>
      </c>
      <c r="B8472" s="6" t="inlineStr">
        <is>
          <t>19/12</t>
        </is>
      </c>
      <c r="C8472" s="6" t="n">
        <v>20</v>
      </c>
      <c r="D8472" s="6" t="n">
        <v>0</v>
      </c>
      <c r="E8472" s="10">
        <f>IF(D8472=1, IF(OR(C8472&lt;10, C8472&gt;=15),1,0), IF(OR(C8472&lt;7, C8472&gt;=18),1,0))</f>
        <v/>
      </c>
      <c r="F8472" s="11" t="n">
        <v>1.751</v>
      </c>
      <c r="G8472" s="12">
        <f>0*8</f>
        <v/>
      </c>
      <c r="H8472" s="12">
        <f>F8472-G8472</f>
        <v/>
      </c>
      <c r="I8472" s="10">
        <f>IF(E8472=0,"Fora",IF(E8471=0,"Carg xar",IF(H8472&lt;0,IF(M8472&lt;0.9,"Carg FV","Stby"),IF(M8472&gt;P8472,"V2H",IF(M8472&lt;0.9,"Carg xar","Stby")))))</f>
        <v/>
      </c>
      <c r="J8472" s="12">
        <f>IF(OR(I8472="Carg FV",I8472="Carg xar"),MIN(IF(I8472="Carg FV",ABS(H8472),7.4),7.4,MAX(0,(0.9-M8472)*40)*0.95),0)</f>
        <v/>
      </c>
      <c r="K8472" s="12">
        <f>IF(I8472="V2H",MIN(MAX(0,H8472),7.4,MAX(0,(M8472-P8472)*40)*0.95),0)</f>
        <v/>
      </c>
      <c r="L8472" s="12">
        <f>IF(E8472=0,0,MAX(0,H8472-K8472))</f>
        <v/>
      </c>
      <c r="M8472" s="13">
        <f>M8471+J8471/40-IF(I8471="V2H",K8471/(0.95*40),0)-IF(E8472=0,IF(E8471=1,IF(D8472=1,30,40)*0.18/(2*40),0),0)-IF(E8472=1,IF(E8471=0,IF(D8472=1,30,40)*0.18/(2*40),0),0)</f>
        <v/>
      </c>
      <c r="N8472" s="14" t="n">
        <v>0.2</v>
      </c>
      <c r="O8472" s="15">
        <f>K8472*N8472</f>
        <v/>
      </c>
      <c r="P8472">
        <f>IF(E8472=0,0.3,IF(D8472=1,IF(C8472&gt;=Params!$B$13-3,IF(C8472&lt;Params!$B$13,Params!$B$20,0.3),0.3),IF(C8472&gt;=Params!$B$15-3,IF(C8472&lt;Params!$B$15,Params!$B$21,0.3),0.3)))</f>
        <v/>
      </c>
    </row>
    <row r="8473" ht="15" customHeight="1" s="1">
      <c r="A8473" s="9" t="n">
        <v>8470</v>
      </c>
      <c r="B8473" s="6" t="inlineStr">
        <is>
          <t>19/12</t>
        </is>
      </c>
      <c r="C8473" s="6" t="n">
        <v>21</v>
      </c>
      <c r="D8473" s="6" t="n">
        <v>0</v>
      </c>
      <c r="E8473" s="10">
        <f>IF(D8473=1, IF(OR(C8473&lt;10, C8473&gt;=15),1,0), IF(OR(C8473&lt;7, C8473&gt;=18),1,0))</f>
        <v/>
      </c>
      <c r="F8473" s="11" t="n">
        <v>1.252</v>
      </c>
      <c r="G8473" s="12">
        <f>0*8</f>
        <v/>
      </c>
      <c r="H8473" s="12">
        <f>F8473-G8473</f>
        <v/>
      </c>
      <c r="I8473" s="10">
        <f>IF(E8473=0,"Fora",IF(E8472=0,"Carg xar",IF(H8473&lt;0,IF(M8473&lt;0.9,"Carg FV","Stby"),IF(M8473&gt;P8473,"V2H",IF(M8473&lt;0.9,"Carg xar","Stby")))))</f>
        <v/>
      </c>
      <c r="J8473" s="12">
        <f>IF(OR(I8473="Carg FV",I8473="Carg xar"),MIN(IF(I8473="Carg FV",ABS(H8473),7.4),7.4,MAX(0,(0.9-M8473)*40)*0.95),0)</f>
        <v/>
      </c>
      <c r="K8473" s="12">
        <f>IF(I8473="V2H",MIN(MAX(0,H8473),7.4,MAX(0,(M8473-P8473)*40)*0.95),0)</f>
        <v/>
      </c>
      <c r="L8473" s="12">
        <f>IF(E8473=0,0,MAX(0,H8473-K8473))</f>
        <v/>
      </c>
      <c r="M8473" s="13">
        <f>M8472+J8472/40-IF(I8472="V2H",K8472/(0.95*40),0)-IF(E8473=0,IF(E8472=1,IF(D8473=1,30,40)*0.18/(2*40),0),0)-IF(E8473=1,IF(E8472=0,IF(D8473=1,30,40)*0.18/(2*40),0),0)</f>
        <v/>
      </c>
      <c r="N8473" s="14" t="n">
        <v>0.2</v>
      </c>
      <c r="O8473" s="15">
        <f>K8473*N8473</f>
        <v/>
      </c>
      <c r="P8473">
        <f>IF(E8473=0,0.3,IF(D8473=1,IF(C8473&gt;=Params!$B$13-3,IF(C8473&lt;Params!$B$13,Params!$B$20,0.3),0.3),IF(C8473&gt;=Params!$B$15-3,IF(C8473&lt;Params!$B$15,Params!$B$21,0.3),0.3)))</f>
        <v/>
      </c>
    </row>
    <row r="8474" ht="15" customHeight="1" s="1">
      <c r="A8474" s="9" t="n">
        <v>8471</v>
      </c>
      <c r="B8474" s="6" t="inlineStr">
        <is>
          <t>19/12</t>
        </is>
      </c>
      <c r="C8474" s="6" t="n">
        <v>22</v>
      </c>
      <c r="D8474" s="6" t="n">
        <v>0</v>
      </c>
      <c r="E8474" s="10">
        <f>IF(D8474=1, IF(OR(C8474&lt;10, C8474&gt;=15),1,0), IF(OR(C8474&lt;7, C8474&gt;=18),1,0))</f>
        <v/>
      </c>
      <c r="F8474" s="11" t="n">
        <v>1.694</v>
      </c>
      <c r="G8474" s="12">
        <f>0*8</f>
        <v/>
      </c>
      <c r="H8474" s="12">
        <f>F8474-G8474</f>
        <v/>
      </c>
      <c r="I8474" s="10">
        <f>IF(E8474=0,"Fora",IF(E8473=0,"Carg xar",IF(H8474&lt;0,IF(M8474&lt;0.9,"Carg FV","Stby"),IF(M8474&gt;P8474,"V2H",IF(M8474&lt;0.9,"Carg xar","Stby")))))</f>
        <v/>
      </c>
      <c r="J8474" s="12">
        <f>IF(OR(I8474="Carg FV",I8474="Carg xar"),MIN(IF(I8474="Carg FV",ABS(H8474),7.4),7.4,MAX(0,(0.9-M8474)*40)*0.95),0)</f>
        <v/>
      </c>
      <c r="K8474" s="12">
        <f>IF(I8474="V2H",MIN(MAX(0,H8474),7.4,MAX(0,(M8474-P8474)*40)*0.95),0)</f>
        <v/>
      </c>
      <c r="L8474" s="12">
        <f>IF(E8474=0,0,MAX(0,H8474-K8474))</f>
        <v/>
      </c>
      <c r="M8474" s="13">
        <f>M8473+J8473/40-IF(I8473="V2H",K8473/(0.95*40),0)-IF(E8474=0,IF(E8473=1,IF(D8474=1,30,40)*0.18/(2*40),0),0)-IF(E8474=1,IF(E8473=0,IF(D8474=1,30,40)*0.18/(2*40),0),0)</f>
        <v/>
      </c>
      <c r="N8474" s="14" t="n">
        <v>0.15</v>
      </c>
      <c r="O8474" s="15">
        <f>K8474*N8474</f>
        <v/>
      </c>
      <c r="P8474">
        <f>IF(E8474=0,0.3,IF(D8474=1,IF(C8474&gt;=Params!$B$13-3,IF(C8474&lt;Params!$B$13,Params!$B$20,0.3),0.3),IF(C8474&gt;=Params!$B$15-3,IF(C8474&lt;Params!$B$15,Params!$B$21,0.3),0.3)))</f>
        <v/>
      </c>
    </row>
    <row r="8475" ht="15" customHeight="1" s="1">
      <c r="A8475" s="9" t="n">
        <v>8472</v>
      </c>
      <c r="B8475" s="6" t="inlineStr">
        <is>
          <t>19/12</t>
        </is>
      </c>
      <c r="C8475" s="6" t="n">
        <v>23</v>
      </c>
      <c r="D8475" s="6" t="n">
        <v>0</v>
      </c>
      <c r="E8475" s="10">
        <f>IF(D8475=1, IF(OR(C8475&lt;10, C8475&gt;=15),1,0), IF(OR(C8475&lt;7, C8475&gt;=18),1,0))</f>
        <v/>
      </c>
      <c r="F8475" s="11" t="n">
        <v>1.273</v>
      </c>
      <c r="G8475" s="12">
        <f>0*8</f>
        <v/>
      </c>
      <c r="H8475" s="12">
        <f>F8475-G8475</f>
        <v/>
      </c>
      <c r="I8475" s="10">
        <f>IF(E8475=0,"Fora",IF(E8474=0,"Carg xar",IF(H8475&lt;0,IF(M8475&lt;0.9,"Carg FV","Stby"),IF(M8475&gt;P8475,"V2H",IF(M8475&lt;0.9,"Carg xar","Stby")))))</f>
        <v/>
      </c>
      <c r="J8475" s="12">
        <f>IF(OR(I8475="Carg FV",I8475="Carg xar"),MIN(IF(I8475="Carg FV",ABS(H8475),7.4),7.4,MAX(0,(0.9-M8475)*40)*0.95),0)</f>
        <v/>
      </c>
      <c r="K8475" s="12">
        <f>IF(I8475="V2H",MIN(MAX(0,H8475),7.4,MAX(0,(M8475-P8475)*40)*0.95),0)</f>
        <v/>
      </c>
      <c r="L8475" s="12">
        <f>IF(E8475=0,0,MAX(0,H8475-K8475))</f>
        <v/>
      </c>
      <c r="M8475" s="13">
        <f>M8474+J8474/40-IF(I8474="V2H",K8474/(0.95*40),0)-IF(E8475=0,IF(E8474=1,IF(D8475=1,30,40)*0.18/(2*40),0),0)-IF(E8475=1,IF(E8474=0,IF(D8475=1,30,40)*0.18/(2*40),0),0)</f>
        <v/>
      </c>
      <c r="N8475" s="14" t="n">
        <v>0.15</v>
      </c>
      <c r="O8475" s="15">
        <f>K8475*N8475</f>
        <v/>
      </c>
      <c r="P8475">
        <f>IF(E8475=0,0.3,IF(D8475=1,IF(C8475&gt;=Params!$B$13-3,IF(C8475&lt;Params!$B$13,Params!$B$20,0.3),0.3),IF(C8475&gt;=Params!$B$15-3,IF(C8475&lt;Params!$B$15,Params!$B$21,0.3),0.3)))</f>
        <v/>
      </c>
    </row>
    <row r="8476" ht="15" customHeight="1" s="1">
      <c r="A8476" s="9" t="n">
        <v>8473</v>
      </c>
      <c r="B8476" s="6" t="inlineStr">
        <is>
          <t>20/12</t>
        </is>
      </c>
      <c r="C8476" s="6" t="n">
        <v>0</v>
      </c>
      <c r="D8476" s="6" t="n">
        <v>1</v>
      </c>
      <c r="E8476" s="10">
        <f>IF(D8476=1, IF(OR(C8476&lt;10, C8476&gt;=15),1,0), IF(OR(C8476&lt;7, C8476&gt;=18),1,0))</f>
        <v/>
      </c>
      <c r="F8476" s="11" t="n">
        <v>1.325</v>
      </c>
      <c r="G8476" s="12">
        <f>0*8</f>
        <v/>
      </c>
      <c r="H8476" s="12">
        <f>F8476-G8476</f>
        <v/>
      </c>
      <c r="I8476" s="10">
        <f>IF(E8476=0,"Fora",IF(E8475=0,"Carg xar",IF(H8476&lt;0,IF(M8476&lt;0.9,"Carg FV","Stby"),IF(M8476&gt;P8476,"V2H",IF(M8476&lt;0.9,"Carg xar","Stby")))))</f>
        <v/>
      </c>
      <c r="J8476" s="12">
        <f>IF(OR(I8476="Carg FV",I8476="Carg xar"),MIN(IF(I8476="Carg FV",ABS(H8476),7.4),7.4,MAX(0,(0.9-M8476)*40)*0.95),0)</f>
        <v/>
      </c>
      <c r="K8476" s="12">
        <f>IF(I8476="V2H",MIN(MAX(0,H8476),7.4,MAX(0,(M8476-P8476)*40)*0.95),0)</f>
        <v/>
      </c>
      <c r="L8476" s="12">
        <f>IF(E8476=0,0,MAX(0,H8476-K8476))</f>
        <v/>
      </c>
      <c r="M8476" s="13">
        <f>M8475+J8475/40-IF(I8475="V2H",K8475/(0.95*40),0)-IF(E8476=0,IF(E8475=1,IF(D8476=1,30,40)*0.18/(2*40),0),0)-IF(E8476=1,IF(E8475=0,IF(D8476=1,30,40)*0.18/(2*40),0),0)</f>
        <v/>
      </c>
      <c r="N8476" s="14" t="n">
        <v>0.09</v>
      </c>
      <c r="O8476" s="15">
        <f>K8476*N8476</f>
        <v/>
      </c>
      <c r="P8476">
        <f>IF(E8476=0,0.3,IF(D8476=1,IF(C8476&gt;=Params!$B$13-3,IF(C8476&lt;Params!$B$13,Params!$B$20,0.3),0.3),IF(C8476&gt;=Params!$B$15-3,IF(C8476&lt;Params!$B$15,Params!$B$21,0.3),0.3)))</f>
        <v/>
      </c>
    </row>
    <row r="8477" ht="15" customHeight="1" s="1">
      <c r="A8477" s="9" t="n">
        <v>8474</v>
      </c>
      <c r="B8477" s="6" t="inlineStr">
        <is>
          <t>20/12</t>
        </is>
      </c>
      <c r="C8477" s="6" t="n">
        <v>1</v>
      </c>
      <c r="D8477" s="6" t="n">
        <v>1</v>
      </c>
      <c r="E8477" s="10">
        <f>IF(D8477=1, IF(OR(C8477&lt;10, C8477&gt;=15),1,0), IF(OR(C8477&lt;7, C8477&gt;=18),1,0))</f>
        <v/>
      </c>
      <c r="F8477" s="11" t="n">
        <v>1.13</v>
      </c>
      <c r="G8477" s="12">
        <f>0*8</f>
        <v/>
      </c>
      <c r="H8477" s="12">
        <f>F8477-G8477</f>
        <v/>
      </c>
      <c r="I8477" s="10">
        <f>IF(E8477=0,"Fora",IF(E8476=0,"Carg xar",IF(H8477&lt;0,IF(M8477&lt;0.9,"Carg FV","Stby"),IF(M8477&gt;P8477,"V2H",IF(M8477&lt;0.9,"Carg xar","Stby")))))</f>
        <v/>
      </c>
      <c r="J8477" s="12">
        <f>IF(OR(I8477="Carg FV",I8477="Carg xar"),MIN(IF(I8477="Carg FV",ABS(H8477),7.4),7.4,MAX(0,(0.9-M8477)*40)*0.95),0)</f>
        <v/>
      </c>
      <c r="K8477" s="12">
        <f>IF(I8477="V2H",MIN(MAX(0,H8477),7.4,MAX(0,(M8477-P8477)*40)*0.95),0)</f>
        <v/>
      </c>
      <c r="L8477" s="12">
        <f>IF(E8477=0,0,MAX(0,H8477-K8477))</f>
        <v/>
      </c>
      <c r="M8477" s="13">
        <f>M8476+J8476/40-IF(I8476="V2H",K8476/(0.95*40),0)-IF(E8477=0,IF(E8476=1,IF(D8477=1,30,40)*0.18/(2*40),0),0)-IF(E8477=1,IF(E8476=0,IF(D8477=1,30,40)*0.18/(2*40),0),0)</f>
        <v/>
      </c>
      <c r="N8477" s="14" t="n">
        <v>0.09</v>
      </c>
      <c r="O8477" s="15">
        <f>K8477*N8477</f>
        <v/>
      </c>
      <c r="P8477">
        <f>IF(E8477=0,0.3,IF(D8477=1,IF(C8477&gt;=Params!$B$13-3,IF(C8477&lt;Params!$B$13,Params!$B$20,0.3),0.3),IF(C8477&gt;=Params!$B$15-3,IF(C8477&lt;Params!$B$15,Params!$B$21,0.3),0.3)))</f>
        <v/>
      </c>
    </row>
    <row r="8478" ht="15" customHeight="1" s="1">
      <c r="A8478" s="9" t="n">
        <v>8475</v>
      </c>
      <c r="B8478" s="6" t="inlineStr">
        <is>
          <t>20/12</t>
        </is>
      </c>
      <c r="C8478" s="6" t="n">
        <v>2</v>
      </c>
      <c r="D8478" s="6" t="n">
        <v>1</v>
      </c>
      <c r="E8478" s="10">
        <f>IF(D8478=1, IF(OR(C8478&lt;10, C8478&gt;=15),1,0), IF(OR(C8478&lt;7, C8478&gt;=18),1,0))</f>
        <v/>
      </c>
      <c r="F8478" s="11" t="n">
        <v>1.184</v>
      </c>
      <c r="G8478" s="12">
        <f>0*8</f>
        <v/>
      </c>
      <c r="H8478" s="12">
        <f>F8478-G8478</f>
        <v/>
      </c>
      <c r="I8478" s="10">
        <f>IF(E8478=0,"Fora",IF(E8477=0,"Carg xar",IF(H8478&lt;0,IF(M8478&lt;0.9,"Carg FV","Stby"),IF(M8478&gt;P8478,"V2H",IF(M8478&lt;0.9,"Carg xar","Stby")))))</f>
        <v/>
      </c>
      <c r="J8478" s="12">
        <f>IF(OR(I8478="Carg FV",I8478="Carg xar"),MIN(IF(I8478="Carg FV",ABS(H8478),7.4),7.4,MAX(0,(0.9-M8478)*40)*0.95),0)</f>
        <v/>
      </c>
      <c r="K8478" s="12">
        <f>IF(I8478="V2H",MIN(MAX(0,H8478),7.4,MAX(0,(M8478-P8478)*40)*0.95),0)</f>
        <v/>
      </c>
      <c r="L8478" s="12">
        <f>IF(E8478=0,0,MAX(0,H8478-K8478))</f>
        <v/>
      </c>
      <c r="M8478" s="13">
        <f>M8477+J8477/40-IF(I8477="V2H",K8477/(0.95*40),0)-IF(E8478=0,IF(E8477=1,IF(D8478=1,30,40)*0.18/(2*40),0),0)-IF(E8478=1,IF(E8477=0,IF(D8478=1,30,40)*0.18/(2*40),0),0)</f>
        <v/>
      </c>
      <c r="N8478" s="14" t="n">
        <v>0.09</v>
      </c>
      <c r="O8478" s="15">
        <f>K8478*N8478</f>
        <v/>
      </c>
      <c r="P8478">
        <f>IF(E8478=0,0.3,IF(D8478=1,IF(C8478&gt;=Params!$B$13-3,IF(C8478&lt;Params!$B$13,Params!$B$20,0.3),0.3),IF(C8478&gt;=Params!$B$15-3,IF(C8478&lt;Params!$B$15,Params!$B$21,0.3),0.3)))</f>
        <v/>
      </c>
    </row>
    <row r="8479" ht="15" customHeight="1" s="1">
      <c r="A8479" s="9" t="n">
        <v>8476</v>
      </c>
      <c r="B8479" s="6" t="inlineStr">
        <is>
          <t>20/12</t>
        </is>
      </c>
      <c r="C8479" s="6" t="n">
        <v>3</v>
      </c>
      <c r="D8479" s="6" t="n">
        <v>1</v>
      </c>
      <c r="E8479" s="10">
        <f>IF(D8479=1, IF(OR(C8479&lt;10, C8479&gt;=15),1,0), IF(OR(C8479&lt;7, C8479&gt;=18),1,0))</f>
        <v/>
      </c>
      <c r="F8479" s="11" t="n">
        <v>1.244</v>
      </c>
      <c r="G8479" s="12">
        <f>0*8</f>
        <v/>
      </c>
      <c r="H8479" s="12">
        <f>F8479-G8479</f>
        <v/>
      </c>
      <c r="I8479" s="10">
        <f>IF(E8479=0,"Fora",IF(E8478=0,"Carg xar",IF(H8479&lt;0,IF(M8479&lt;0.9,"Carg FV","Stby"),IF(M8479&gt;P8479,"V2H",IF(M8479&lt;0.9,"Carg xar","Stby")))))</f>
        <v/>
      </c>
      <c r="J8479" s="12">
        <f>IF(OR(I8479="Carg FV",I8479="Carg xar"),MIN(IF(I8479="Carg FV",ABS(H8479),7.4),7.4,MAX(0,(0.9-M8479)*40)*0.95),0)</f>
        <v/>
      </c>
      <c r="K8479" s="12">
        <f>IF(I8479="V2H",MIN(MAX(0,H8479),7.4,MAX(0,(M8479-P8479)*40)*0.95),0)</f>
        <v/>
      </c>
      <c r="L8479" s="12">
        <f>IF(E8479=0,0,MAX(0,H8479-K8479))</f>
        <v/>
      </c>
      <c r="M8479" s="13">
        <f>M8478+J8478/40-IF(I8478="V2H",K8478/(0.95*40),0)-IF(E8479=0,IF(E8478=1,IF(D8479=1,30,40)*0.18/(2*40),0),0)-IF(E8479=1,IF(E8478=0,IF(D8479=1,30,40)*0.18/(2*40),0),0)</f>
        <v/>
      </c>
      <c r="N8479" s="14" t="n">
        <v>0.09</v>
      </c>
      <c r="O8479" s="15">
        <f>K8479*N8479</f>
        <v/>
      </c>
      <c r="P8479">
        <f>IF(E8479=0,0.3,IF(D8479=1,IF(C8479&gt;=Params!$B$13-3,IF(C8479&lt;Params!$B$13,Params!$B$20,0.3),0.3),IF(C8479&gt;=Params!$B$15-3,IF(C8479&lt;Params!$B$15,Params!$B$21,0.3),0.3)))</f>
        <v/>
      </c>
    </row>
    <row r="8480" ht="15" customHeight="1" s="1">
      <c r="A8480" s="9" t="n">
        <v>8477</v>
      </c>
      <c r="B8480" s="6" t="inlineStr">
        <is>
          <t>20/12</t>
        </is>
      </c>
      <c r="C8480" s="6" t="n">
        <v>4</v>
      </c>
      <c r="D8480" s="6" t="n">
        <v>1</v>
      </c>
      <c r="E8480" s="10">
        <f>IF(D8480=1, IF(OR(C8480&lt;10, C8480&gt;=15),1,0), IF(OR(C8480&lt;7, C8480&gt;=18),1,0))</f>
        <v/>
      </c>
      <c r="F8480" s="11" t="n">
        <v>1.039</v>
      </c>
      <c r="G8480" s="12">
        <f>0*8</f>
        <v/>
      </c>
      <c r="H8480" s="12">
        <f>F8480-G8480</f>
        <v/>
      </c>
      <c r="I8480" s="10">
        <f>IF(E8480=0,"Fora",IF(E8479=0,"Carg xar",IF(H8480&lt;0,IF(M8480&lt;0.9,"Carg FV","Stby"),IF(M8480&gt;P8480,"V2H",IF(M8480&lt;0.9,"Carg xar","Stby")))))</f>
        <v/>
      </c>
      <c r="J8480" s="12">
        <f>IF(OR(I8480="Carg FV",I8480="Carg xar"),MIN(IF(I8480="Carg FV",ABS(H8480),7.4),7.4,MAX(0,(0.9-M8480)*40)*0.95),0)</f>
        <v/>
      </c>
      <c r="K8480" s="12">
        <f>IF(I8480="V2H",MIN(MAX(0,H8480),7.4,MAX(0,(M8480-P8480)*40)*0.95),0)</f>
        <v/>
      </c>
      <c r="L8480" s="12">
        <f>IF(E8480=0,0,MAX(0,H8480-K8480))</f>
        <v/>
      </c>
      <c r="M8480" s="13">
        <f>M8479+J8479/40-IF(I8479="V2H",K8479/(0.95*40),0)-IF(E8480=0,IF(E8479=1,IF(D8480=1,30,40)*0.18/(2*40),0),0)-IF(E8480=1,IF(E8479=0,IF(D8480=1,30,40)*0.18/(2*40),0),0)</f>
        <v/>
      </c>
      <c r="N8480" s="14" t="n">
        <v>0.09</v>
      </c>
      <c r="O8480" s="15">
        <f>K8480*N8480</f>
        <v/>
      </c>
      <c r="P8480">
        <f>IF(E8480=0,0.3,IF(D8480=1,IF(C8480&gt;=Params!$B$13-3,IF(C8480&lt;Params!$B$13,Params!$B$20,0.3),0.3),IF(C8480&gt;=Params!$B$15-3,IF(C8480&lt;Params!$B$15,Params!$B$21,0.3),0.3)))</f>
        <v/>
      </c>
    </row>
    <row r="8481" ht="15" customHeight="1" s="1">
      <c r="A8481" s="9" t="n">
        <v>8478</v>
      </c>
      <c r="B8481" s="6" t="inlineStr">
        <is>
          <t>20/12</t>
        </is>
      </c>
      <c r="C8481" s="6" t="n">
        <v>5</v>
      </c>
      <c r="D8481" s="6" t="n">
        <v>1</v>
      </c>
      <c r="E8481" s="10">
        <f>IF(D8481=1, IF(OR(C8481&lt;10, C8481&gt;=15),1,0), IF(OR(C8481&lt;7, C8481&gt;=18),1,0))</f>
        <v/>
      </c>
      <c r="F8481" s="11" t="n">
        <v>1.239</v>
      </c>
      <c r="G8481" s="12">
        <f>0*8</f>
        <v/>
      </c>
      <c r="H8481" s="12">
        <f>F8481-G8481</f>
        <v/>
      </c>
      <c r="I8481" s="10">
        <f>IF(E8481=0,"Fora",IF(E8480=0,"Carg xar",IF(H8481&lt;0,IF(M8481&lt;0.9,"Carg FV","Stby"),IF(M8481&gt;P8481,"V2H",IF(M8481&lt;0.9,"Carg xar","Stby")))))</f>
        <v/>
      </c>
      <c r="J8481" s="12">
        <f>IF(OR(I8481="Carg FV",I8481="Carg xar"),MIN(IF(I8481="Carg FV",ABS(H8481),7.4),7.4,MAX(0,(0.9-M8481)*40)*0.95),0)</f>
        <v/>
      </c>
      <c r="K8481" s="12">
        <f>IF(I8481="V2H",MIN(MAX(0,H8481),7.4,MAX(0,(M8481-P8481)*40)*0.95),0)</f>
        <v/>
      </c>
      <c r="L8481" s="12">
        <f>IF(E8481=0,0,MAX(0,H8481-K8481))</f>
        <v/>
      </c>
      <c r="M8481" s="13">
        <f>M8480+J8480/40-IF(I8480="V2H",K8480/(0.95*40),0)-IF(E8481=0,IF(E8480=1,IF(D8481=1,30,40)*0.18/(2*40),0),0)-IF(E8481=1,IF(E8480=0,IF(D8481=1,30,40)*0.18/(2*40),0),0)</f>
        <v/>
      </c>
      <c r="N8481" s="14" t="n">
        <v>0.09</v>
      </c>
      <c r="O8481" s="15">
        <f>K8481*N8481</f>
        <v/>
      </c>
      <c r="P8481">
        <f>IF(E8481=0,0.3,IF(D8481=1,IF(C8481&gt;=Params!$B$13-3,IF(C8481&lt;Params!$B$13,Params!$B$20,0.3),0.3),IF(C8481&gt;=Params!$B$15-3,IF(C8481&lt;Params!$B$15,Params!$B$21,0.3),0.3)))</f>
        <v/>
      </c>
    </row>
    <row r="8482" ht="15" customHeight="1" s="1">
      <c r="A8482" s="9" t="n">
        <v>8479</v>
      </c>
      <c r="B8482" s="6" t="inlineStr">
        <is>
          <t>20/12</t>
        </is>
      </c>
      <c r="C8482" s="6" t="n">
        <v>6</v>
      </c>
      <c r="D8482" s="6" t="n">
        <v>1</v>
      </c>
      <c r="E8482" s="10">
        <f>IF(D8482=1, IF(OR(C8482&lt;10, C8482&gt;=15),1,0), IF(OR(C8482&lt;7, C8482&gt;=18),1,0))</f>
        <v/>
      </c>
      <c r="F8482" s="11" t="n">
        <v>1.161</v>
      </c>
      <c r="G8482" s="12">
        <f>0*8</f>
        <v/>
      </c>
      <c r="H8482" s="12">
        <f>F8482-G8482</f>
        <v/>
      </c>
      <c r="I8482" s="10">
        <f>IF(E8482=0,"Fora",IF(E8481=0,"Carg xar",IF(H8482&lt;0,IF(M8482&lt;0.9,"Carg FV","Stby"),IF(M8482&gt;P8482,"V2H",IF(M8482&lt;0.9,"Carg xar","Stby")))))</f>
        <v/>
      </c>
      <c r="J8482" s="12">
        <f>IF(OR(I8482="Carg FV",I8482="Carg xar"),MIN(IF(I8482="Carg FV",ABS(H8482),7.4),7.4,MAX(0,(0.9-M8482)*40)*0.95),0)</f>
        <v/>
      </c>
      <c r="K8482" s="12">
        <f>IF(I8482="V2H",MIN(MAX(0,H8482),7.4,MAX(0,(M8482-P8482)*40)*0.95),0)</f>
        <v/>
      </c>
      <c r="L8482" s="12">
        <f>IF(E8482=0,0,MAX(0,H8482-K8482))</f>
        <v/>
      </c>
      <c r="M8482" s="13">
        <f>M8481+J8481/40-IF(I8481="V2H",K8481/(0.95*40),0)-IF(E8482=0,IF(E8481=1,IF(D8482=1,30,40)*0.18/(2*40),0),0)-IF(E8482=1,IF(E8481=0,IF(D8482=1,30,40)*0.18/(2*40),0),0)</f>
        <v/>
      </c>
      <c r="N8482" s="14" t="n">
        <v>0.09</v>
      </c>
      <c r="O8482" s="15">
        <f>K8482*N8482</f>
        <v/>
      </c>
      <c r="P8482">
        <f>IF(E8482=0,0.3,IF(D8482=1,IF(C8482&gt;=Params!$B$13-3,IF(C8482&lt;Params!$B$13,Params!$B$20,0.3),0.3),IF(C8482&gt;=Params!$B$15-3,IF(C8482&lt;Params!$B$15,Params!$B$21,0.3),0.3)))</f>
        <v/>
      </c>
    </row>
    <row r="8483" ht="15" customHeight="1" s="1">
      <c r="A8483" s="9" t="n">
        <v>8480</v>
      </c>
      <c r="B8483" s="6" t="inlineStr">
        <is>
          <t>20/12</t>
        </is>
      </c>
      <c r="C8483" s="6" t="n">
        <v>7</v>
      </c>
      <c r="D8483" s="6" t="n">
        <v>1</v>
      </c>
      <c r="E8483" s="10">
        <f>IF(D8483=1, IF(OR(C8483&lt;10, C8483&gt;=15),1,0), IF(OR(C8483&lt;7, C8483&gt;=18),1,0))</f>
        <v/>
      </c>
      <c r="F8483" s="11" t="n">
        <v>2.138</v>
      </c>
      <c r="G8483" s="12">
        <f>0*8</f>
        <v/>
      </c>
      <c r="H8483" s="12">
        <f>F8483-G8483</f>
        <v/>
      </c>
      <c r="I8483" s="10">
        <f>IF(E8483=0,"Fora",IF(E8482=0,"Carg xar",IF(H8483&lt;0,IF(M8483&lt;0.9,"Carg FV","Stby"),IF(M8483&gt;P8483,"V2H",IF(M8483&lt;0.9,"Carg xar","Stby")))))</f>
        <v/>
      </c>
      <c r="J8483" s="12">
        <f>IF(OR(I8483="Carg FV",I8483="Carg xar"),MIN(IF(I8483="Carg FV",ABS(H8483),7.4),7.4,MAX(0,(0.9-M8483)*40)*0.95),0)</f>
        <v/>
      </c>
      <c r="K8483" s="12">
        <f>IF(I8483="V2H",MIN(MAX(0,H8483),7.4,MAX(0,(M8483-P8483)*40)*0.95),0)</f>
        <v/>
      </c>
      <c r="L8483" s="12">
        <f>IF(E8483=0,0,MAX(0,H8483-K8483))</f>
        <v/>
      </c>
      <c r="M8483" s="13">
        <f>M8482+J8482/40-IF(I8482="V2H",K8482/(0.95*40),0)-IF(E8483=0,IF(E8482=1,IF(D8483=1,30,40)*0.18/(2*40),0),0)-IF(E8483=1,IF(E8482=0,IF(D8483=1,30,40)*0.18/(2*40),0),0)</f>
        <v/>
      </c>
      <c r="N8483" s="14" t="n">
        <v>0.09</v>
      </c>
      <c r="O8483" s="15">
        <f>K8483*N8483</f>
        <v/>
      </c>
      <c r="P8483">
        <f>IF(E8483=0,0.3,IF(D8483=1,IF(C8483&gt;=Params!$B$13-3,IF(C8483&lt;Params!$B$13,Params!$B$20,0.3),0.3),IF(C8483&gt;=Params!$B$15-3,IF(C8483&lt;Params!$B$15,Params!$B$21,0.3),0.3)))</f>
        <v/>
      </c>
    </row>
    <row r="8484" ht="15" customHeight="1" s="1">
      <c r="A8484" s="9" t="n">
        <v>8481</v>
      </c>
      <c r="B8484" s="6" t="inlineStr">
        <is>
          <t>20/12</t>
        </is>
      </c>
      <c r="C8484" s="6" t="n">
        <v>8</v>
      </c>
      <c r="D8484" s="6" t="n">
        <v>1</v>
      </c>
      <c r="E8484" s="10">
        <f>IF(D8484=1, IF(OR(C8484&lt;10, C8484&gt;=15),1,0), IF(OR(C8484&lt;7, C8484&gt;=18),1,0))</f>
        <v/>
      </c>
      <c r="F8484" s="11" t="n">
        <v>2.839</v>
      </c>
      <c r="G8484" s="12">
        <f>0.04*8</f>
        <v/>
      </c>
      <c r="H8484" s="12">
        <f>F8484-G8484</f>
        <v/>
      </c>
      <c r="I8484" s="10">
        <f>IF(E8484=0,"Fora",IF(E8483=0,"Carg xar",IF(H8484&lt;0,IF(M8484&lt;0.9,"Carg FV","Stby"),IF(M8484&gt;P8484,"V2H",IF(M8484&lt;0.9,"Carg xar","Stby")))))</f>
        <v/>
      </c>
      <c r="J8484" s="12">
        <f>IF(OR(I8484="Carg FV",I8484="Carg xar"),MIN(IF(I8484="Carg FV",ABS(H8484),7.4),7.4,MAX(0,(0.9-M8484)*40)*0.95),0)</f>
        <v/>
      </c>
      <c r="K8484" s="12">
        <f>IF(I8484="V2H",MIN(MAX(0,H8484),7.4,MAX(0,(M8484-P8484)*40)*0.95),0)</f>
        <v/>
      </c>
      <c r="L8484" s="12">
        <f>IF(E8484=0,0,MAX(0,H8484-K8484))</f>
        <v/>
      </c>
      <c r="M8484" s="13">
        <f>M8483+J8483/40-IF(I8483="V2H",K8483/(0.95*40),0)-IF(E8484=0,IF(E8483=1,IF(D8484=1,30,40)*0.18/(2*40),0),0)-IF(E8484=1,IF(E8483=0,IF(D8484=1,30,40)*0.18/(2*40),0),0)</f>
        <v/>
      </c>
      <c r="N8484" s="14" t="n">
        <v>0.09</v>
      </c>
      <c r="O8484" s="15">
        <f>K8484*N8484</f>
        <v/>
      </c>
      <c r="P8484">
        <f>IF(E8484=0,0.3,IF(D8484=1,IF(C8484&gt;=Params!$B$13-3,IF(C8484&lt;Params!$B$13,Params!$B$20,0.3),0.3),IF(C8484&gt;=Params!$B$15-3,IF(C8484&lt;Params!$B$15,Params!$B$21,0.3),0.3)))</f>
        <v/>
      </c>
    </row>
    <row r="8485" ht="15" customHeight="1" s="1">
      <c r="A8485" s="9" t="n">
        <v>8482</v>
      </c>
      <c r="B8485" s="6" t="inlineStr">
        <is>
          <t>20/12</t>
        </is>
      </c>
      <c r="C8485" s="6" t="n">
        <v>9</v>
      </c>
      <c r="D8485" s="6" t="n">
        <v>1</v>
      </c>
      <c r="E8485" s="10">
        <f>IF(D8485=1, IF(OR(C8485&lt;10, C8485&gt;=15),1,0), IF(OR(C8485&lt;7, C8485&gt;=18),1,0))</f>
        <v/>
      </c>
      <c r="F8485" s="11" t="n">
        <v>1.861</v>
      </c>
      <c r="G8485" s="12">
        <f>0.15*8</f>
        <v/>
      </c>
      <c r="H8485" s="12">
        <f>F8485-G8485</f>
        <v/>
      </c>
      <c r="I8485" s="10">
        <f>IF(E8485=0,"Fora",IF(E8484=0,"Carg xar",IF(H8485&lt;0,IF(M8485&lt;0.9,"Carg FV","Stby"),IF(M8485&gt;P8485,"V2H",IF(M8485&lt;0.9,"Carg xar","Stby")))))</f>
        <v/>
      </c>
      <c r="J8485" s="12">
        <f>IF(OR(I8485="Carg FV",I8485="Carg xar"),MIN(IF(I8485="Carg FV",ABS(H8485),7.4),7.4,MAX(0,(0.9-M8485)*40)*0.95),0)</f>
        <v/>
      </c>
      <c r="K8485" s="12">
        <f>IF(I8485="V2H",MIN(MAX(0,H8485),7.4,MAX(0,(M8485-P8485)*40)*0.95),0)</f>
        <v/>
      </c>
      <c r="L8485" s="12">
        <f>IF(E8485=0,0,MAX(0,H8485-K8485))</f>
        <v/>
      </c>
      <c r="M8485" s="13">
        <f>M8484+J8484/40-IF(I8484="V2H",K8484/(0.95*40),0)-IF(E8485=0,IF(E8484=1,IF(D8485=1,30,40)*0.18/(2*40),0),0)-IF(E8485=1,IF(E8484=0,IF(D8485=1,30,40)*0.18/(2*40),0),0)</f>
        <v/>
      </c>
      <c r="N8485" s="14" t="n">
        <v>0.09</v>
      </c>
      <c r="O8485" s="15">
        <f>K8485*N8485</f>
        <v/>
      </c>
      <c r="P8485">
        <f>IF(E8485=0,0.3,IF(D8485=1,IF(C8485&gt;=Params!$B$13-3,IF(C8485&lt;Params!$B$13,Params!$B$20,0.3),0.3),IF(C8485&gt;=Params!$B$15-3,IF(C8485&lt;Params!$B$15,Params!$B$21,0.3),0.3)))</f>
        <v/>
      </c>
    </row>
    <row r="8486" ht="15" customHeight="1" s="1">
      <c r="A8486" s="9" t="n">
        <v>8483</v>
      </c>
      <c r="B8486" s="6" t="inlineStr">
        <is>
          <t>20/12</t>
        </is>
      </c>
      <c r="C8486" s="6" t="n">
        <v>10</v>
      </c>
      <c r="D8486" s="6" t="n">
        <v>1</v>
      </c>
      <c r="E8486" s="10">
        <f>IF(D8486=1, IF(OR(C8486&lt;10, C8486&gt;=15),1,0), IF(OR(C8486&lt;7, C8486&gt;=18),1,0))</f>
        <v/>
      </c>
      <c r="F8486" s="11" t="n">
        <v>2.616</v>
      </c>
      <c r="G8486" s="12">
        <f>0.32*8</f>
        <v/>
      </c>
      <c r="H8486" s="12">
        <f>F8486-G8486</f>
        <v/>
      </c>
      <c r="I8486" s="10">
        <f>IF(E8486=0,"Fora",IF(E8485=0,"Carg xar",IF(H8486&lt;0,IF(M8486&lt;0.9,"Carg FV","Stby"),IF(M8486&gt;P8486,"V2H",IF(M8486&lt;0.9,"Carg xar","Stby")))))</f>
        <v/>
      </c>
      <c r="J8486" s="12">
        <f>IF(OR(I8486="Carg FV",I8486="Carg xar"),MIN(IF(I8486="Carg FV",ABS(H8486),7.4),7.4,MAX(0,(0.9-M8486)*40)*0.95),0)</f>
        <v/>
      </c>
      <c r="K8486" s="12">
        <f>IF(I8486="V2H",MIN(MAX(0,H8486),7.4,MAX(0,(M8486-P8486)*40)*0.95),0)</f>
        <v/>
      </c>
      <c r="L8486" s="12">
        <f>IF(E8486=0,0,MAX(0,H8486-K8486))</f>
        <v/>
      </c>
      <c r="M8486" s="13">
        <f>M8485+J8485/40-IF(I8485="V2H",K8485/(0.95*40),0)-IF(E8486=0,IF(E8485=1,IF(D8486=1,30,40)*0.18/(2*40),0),0)-IF(E8486=1,IF(E8485=0,IF(D8486=1,30,40)*0.18/(2*40),0),0)</f>
        <v/>
      </c>
      <c r="N8486" s="14" t="n">
        <v>0.09</v>
      </c>
      <c r="O8486" s="15">
        <f>K8486*N8486</f>
        <v/>
      </c>
      <c r="P8486">
        <f>IF(E8486=0,0.3,IF(D8486=1,IF(C8486&gt;=Params!$B$13-3,IF(C8486&lt;Params!$B$13,Params!$B$20,0.3),0.3),IF(C8486&gt;=Params!$B$15-3,IF(C8486&lt;Params!$B$15,Params!$B$21,0.3),0.3)))</f>
        <v/>
      </c>
    </row>
    <row r="8487" ht="15" customHeight="1" s="1">
      <c r="A8487" s="9" t="n">
        <v>8484</v>
      </c>
      <c r="B8487" s="6" t="inlineStr">
        <is>
          <t>20/12</t>
        </is>
      </c>
      <c r="C8487" s="6" t="n">
        <v>11</v>
      </c>
      <c r="D8487" s="6" t="n">
        <v>1</v>
      </c>
      <c r="E8487" s="10">
        <f>IF(D8487=1, IF(OR(C8487&lt;10, C8487&gt;=15),1,0), IF(OR(C8487&lt;7, C8487&gt;=18),1,0))</f>
        <v/>
      </c>
      <c r="F8487" s="11" t="n">
        <v>2.158</v>
      </c>
      <c r="G8487" s="12">
        <f>0.45*8</f>
        <v/>
      </c>
      <c r="H8487" s="12">
        <f>F8487-G8487</f>
        <v/>
      </c>
      <c r="I8487" s="10">
        <f>IF(E8487=0,"Fora",IF(E8486=0,"Carg xar",IF(H8487&lt;0,IF(M8487&lt;0.9,"Carg FV","Stby"),IF(M8487&gt;P8487,"V2H",IF(M8487&lt;0.9,"Carg xar","Stby")))))</f>
        <v/>
      </c>
      <c r="J8487" s="12">
        <f>IF(OR(I8487="Carg FV",I8487="Carg xar"),MIN(IF(I8487="Carg FV",ABS(H8487),7.4),7.4,MAX(0,(0.9-M8487)*40)*0.95),0)</f>
        <v/>
      </c>
      <c r="K8487" s="12">
        <f>IF(I8487="V2H",MIN(MAX(0,H8487),7.4,MAX(0,(M8487-P8487)*40)*0.95),0)</f>
        <v/>
      </c>
      <c r="L8487" s="12">
        <f>IF(E8487=0,0,MAX(0,H8487-K8487))</f>
        <v/>
      </c>
      <c r="M8487" s="13">
        <f>M8486+J8486/40-IF(I8486="V2H",K8486/(0.95*40),0)-IF(E8487=0,IF(E8486=1,IF(D8487=1,30,40)*0.18/(2*40),0),0)-IF(E8487=1,IF(E8486=0,IF(D8487=1,30,40)*0.18/(2*40),0),0)</f>
        <v/>
      </c>
      <c r="N8487" s="14" t="n">
        <v>0.09</v>
      </c>
      <c r="O8487" s="15">
        <f>K8487*N8487</f>
        <v/>
      </c>
      <c r="P8487">
        <f>IF(E8487=0,0.3,IF(D8487=1,IF(C8487&gt;=Params!$B$13-3,IF(C8487&lt;Params!$B$13,Params!$B$20,0.3),0.3),IF(C8487&gt;=Params!$B$15-3,IF(C8487&lt;Params!$B$15,Params!$B$21,0.3),0.3)))</f>
        <v/>
      </c>
    </row>
    <row r="8488" ht="15" customHeight="1" s="1">
      <c r="A8488" s="9" t="n">
        <v>8485</v>
      </c>
      <c r="B8488" s="6" t="inlineStr">
        <is>
          <t>20/12</t>
        </is>
      </c>
      <c r="C8488" s="6" t="n">
        <v>12</v>
      </c>
      <c r="D8488" s="6" t="n">
        <v>1</v>
      </c>
      <c r="E8488" s="10">
        <f>IF(D8488=1, IF(OR(C8488&lt;10, C8488&gt;=15),1,0), IF(OR(C8488&lt;7, C8488&gt;=18),1,0))</f>
        <v/>
      </c>
      <c r="F8488" s="11" t="n">
        <v>2.424</v>
      </c>
      <c r="G8488" s="12">
        <f>0.52*8</f>
        <v/>
      </c>
      <c r="H8488" s="12">
        <f>F8488-G8488</f>
        <v/>
      </c>
      <c r="I8488" s="10">
        <f>IF(E8488=0,"Fora",IF(E8487=0,"Carg xar",IF(H8488&lt;0,IF(M8488&lt;0.9,"Carg FV","Stby"),IF(M8488&gt;P8488,"V2H",IF(M8488&lt;0.9,"Carg xar","Stby")))))</f>
        <v/>
      </c>
      <c r="J8488" s="12">
        <f>IF(OR(I8488="Carg FV",I8488="Carg xar"),MIN(IF(I8488="Carg FV",ABS(H8488),7.4),7.4,MAX(0,(0.9-M8488)*40)*0.95),0)</f>
        <v/>
      </c>
      <c r="K8488" s="12">
        <f>IF(I8488="V2H",MIN(MAX(0,H8488),7.4,MAX(0,(M8488-P8488)*40)*0.95),0)</f>
        <v/>
      </c>
      <c r="L8488" s="12">
        <f>IF(E8488=0,0,MAX(0,H8488-K8488))</f>
        <v/>
      </c>
      <c r="M8488" s="13">
        <f>M8487+J8487/40-IF(I8487="V2H",K8487/(0.95*40),0)-IF(E8488=0,IF(E8487=1,IF(D8488=1,30,40)*0.18/(2*40),0),0)-IF(E8488=1,IF(E8487=0,IF(D8488=1,30,40)*0.18/(2*40),0),0)</f>
        <v/>
      </c>
      <c r="N8488" s="14" t="n">
        <v>0.09</v>
      </c>
      <c r="O8488" s="15">
        <f>K8488*N8488</f>
        <v/>
      </c>
      <c r="P8488">
        <f>IF(E8488=0,0.3,IF(D8488=1,IF(C8488&gt;=Params!$B$13-3,IF(C8488&lt;Params!$B$13,Params!$B$20,0.3),0.3),IF(C8488&gt;=Params!$B$15-3,IF(C8488&lt;Params!$B$15,Params!$B$21,0.3),0.3)))</f>
        <v/>
      </c>
    </row>
    <row r="8489" ht="15" customHeight="1" s="1">
      <c r="A8489" s="9" t="n">
        <v>8486</v>
      </c>
      <c r="B8489" s="6" t="inlineStr">
        <is>
          <t>20/12</t>
        </is>
      </c>
      <c r="C8489" s="6" t="n">
        <v>13</v>
      </c>
      <c r="D8489" s="6" t="n">
        <v>1</v>
      </c>
      <c r="E8489" s="10">
        <f>IF(D8489=1, IF(OR(C8489&lt;10, C8489&gt;=15),1,0), IF(OR(C8489&lt;7, C8489&gt;=18),1,0))</f>
        <v/>
      </c>
      <c r="F8489" s="11" t="n">
        <v>2.717</v>
      </c>
      <c r="G8489" s="12">
        <f>0.48*8</f>
        <v/>
      </c>
      <c r="H8489" s="12">
        <f>F8489-G8489</f>
        <v/>
      </c>
      <c r="I8489" s="10">
        <f>IF(E8489=0,"Fora",IF(E8488=0,"Carg xar",IF(H8489&lt;0,IF(M8489&lt;0.9,"Carg FV","Stby"),IF(M8489&gt;P8489,"V2H",IF(M8489&lt;0.9,"Carg xar","Stby")))))</f>
        <v/>
      </c>
      <c r="J8489" s="12">
        <f>IF(OR(I8489="Carg FV",I8489="Carg xar"),MIN(IF(I8489="Carg FV",ABS(H8489),7.4),7.4,MAX(0,(0.9-M8489)*40)*0.95),0)</f>
        <v/>
      </c>
      <c r="K8489" s="12">
        <f>IF(I8489="V2H",MIN(MAX(0,H8489),7.4,MAX(0,(M8489-P8489)*40)*0.95),0)</f>
        <v/>
      </c>
      <c r="L8489" s="12">
        <f>IF(E8489=0,0,MAX(0,H8489-K8489))</f>
        <v/>
      </c>
      <c r="M8489" s="13">
        <f>M8488+J8488/40-IF(I8488="V2H",K8488/(0.95*40),0)-IF(E8489=0,IF(E8488=1,IF(D8489=1,30,40)*0.18/(2*40),0),0)-IF(E8489=1,IF(E8488=0,IF(D8489=1,30,40)*0.18/(2*40),0),0)</f>
        <v/>
      </c>
      <c r="N8489" s="14" t="n">
        <v>0.09</v>
      </c>
      <c r="O8489" s="15">
        <f>K8489*N8489</f>
        <v/>
      </c>
      <c r="P8489">
        <f>IF(E8489=0,0.3,IF(D8489=1,IF(C8489&gt;=Params!$B$13-3,IF(C8489&lt;Params!$B$13,Params!$B$20,0.3),0.3),IF(C8489&gt;=Params!$B$15-3,IF(C8489&lt;Params!$B$15,Params!$B$21,0.3),0.3)))</f>
        <v/>
      </c>
    </row>
    <row r="8490" ht="15" customHeight="1" s="1">
      <c r="A8490" s="9" t="n">
        <v>8487</v>
      </c>
      <c r="B8490" s="6" t="inlineStr">
        <is>
          <t>20/12</t>
        </is>
      </c>
      <c r="C8490" s="6" t="n">
        <v>14</v>
      </c>
      <c r="D8490" s="6" t="n">
        <v>1</v>
      </c>
      <c r="E8490" s="10">
        <f>IF(D8490=1, IF(OR(C8490&lt;10, C8490&gt;=15),1,0), IF(OR(C8490&lt;7, C8490&gt;=18),1,0))</f>
        <v/>
      </c>
      <c r="F8490" s="11" t="n">
        <v>1.36</v>
      </c>
      <c r="G8490" s="12">
        <f>0.35*8</f>
        <v/>
      </c>
      <c r="H8490" s="12">
        <f>F8490-G8490</f>
        <v/>
      </c>
      <c r="I8490" s="10">
        <f>IF(E8490=0,"Fora",IF(E8489=0,"Carg xar",IF(H8490&lt;0,IF(M8490&lt;0.9,"Carg FV","Stby"),IF(M8490&gt;P8490,"V2H",IF(M8490&lt;0.9,"Carg xar","Stby")))))</f>
        <v/>
      </c>
      <c r="J8490" s="12">
        <f>IF(OR(I8490="Carg FV",I8490="Carg xar"),MIN(IF(I8490="Carg FV",ABS(H8490),7.4),7.4,MAX(0,(0.9-M8490)*40)*0.95),0)</f>
        <v/>
      </c>
      <c r="K8490" s="12">
        <f>IF(I8490="V2H",MIN(MAX(0,H8490),7.4,MAX(0,(M8490-P8490)*40)*0.95),0)</f>
        <v/>
      </c>
      <c r="L8490" s="12">
        <f>IF(E8490=0,0,MAX(0,H8490-K8490))</f>
        <v/>
      </c>
      <c r="M8490" s="13">
        <f>M8489+J8489/40-IF(I8489="V2H",K8489/(0.95*40),0)-IF(E8490=0,IF(E8489=1,IF(D8490=1,30,40)*0.18/(2*40),0),0)-IF(E8490=1,IF(E8489=0,IF(D8490=1,30,40)*0.18/(2*40),0),0)</f>
        <v/>
      </c>
      <c r="N8490" s="14" t="n">
        <v>0.09</v>
      </c>
      <c r="O8490" s="15">
        <f>K8490*N8490</f>
        <v/>
      </c>
      <c r="P8490">
        <f>IF(E8490=0,0.3,IF(D8490=1,IF(C8490&gt;=Params!$B$13-3,IF(C8490&lt;Params!$B$13,Params!$B$20,0.3),0.3),IF(C8490&gt;=Params!$B$15-3,IF(C8490&lt;Params!$B$15,Params!$B$21,0.3),0.3)))</f>
        <v/>
      </c>
    </row>
    <row r="8491" ht="15" customHeight="1" s="1">
      <c r="A8491" s="9" t="n">
        <v>8488</v>
      </c>
      <c r="B8491" s="6" t="inlineStr">
        <is>
          <t>20/12</t>
        </is>
      </c>
      <c r="C8491" s="6" t="n">
        <v>15</v>
      </c>
      <c r="D8491" s="6" t="n">
        <v>1</v>
      </c>
      <c r="E8491" s="10">
        <f>IF(D8491=1, IF(OR(C8491&lt;10, C8491&gt;=15),1,0), IF(OR(C8491&lt;7, C8491&gt;=18),1,0))</f>
        <v/>
      </c>
      <c r="F8491" s="11" t="n">
        <v>0.96</v>
      </c>
      <c r="G8491" s="12">
        <f>0.18*8</f>
        <v/>
      </c>
      <c r="H8491" s="12">
        <f>F8491-G8491</f>
        <v/>
      </c>
      <c r="I8491" s="10">
        <f>IF(E8491=0,"Fora",IF(E8490=0,"Carg xar",IF(H8491&lt;0,IF(M8491&lt;0.9,"Carg FV","Stby"),IF(M8491&gt;P8491,"V2H",IF(M8491&lt;0.9,"Carg xar","Stby")))))</f>
        <v/>
      </c>
      <c r="J8491" s="12">
        <f>IF(OR(I8491="Carg FV",I8491="Carg xar"),MIN(IF(I8491="Carg FV",ABS(H8491),7.4),7.4,MAX(0,(0.9-M8491)*40)*0.95),0)</f>
        <v/>
      </c>
      <c r="K8491" s="12">
        <f>IF(I8491="V2H",MIN(MAX(0,H8491),7.4,MAX(0,(M8491-P8491)*40)*0.95),0)</f>
        <v/>
      </c>
      <c r="L8491" s="12">
        <f>IF(E8491=0,0,MAX(0,H8491-K8491))</f>
        <v/>
      </c>
      <c r="M8491" s="13">
        <f>M8490+J8490/40-IF(I8490="V2H",K8490/(0.95*40),0)-IF(E8491=0,IF(E8490=1,IF(D8491=1,30,40)*0.18/(2*40),0),0)-IF(E8491=1,IF(E8490=0,IF(D8491=1,30,40)*0.18/(2*40),0),0)</f>
        <v/>
      </c>
      <c r="N8491" s="14" t="n">
        <v>0.09</v>
      </c>
      <c r="O8491" s="15">
        <f>K8491*N8491</f>
        <v/>
      </c>
      <c r="P8491">
        <f>IF(E8491=0,0.3,IF(D8491=1,IF(C8491&gt;=Params!$B$13-3,IF(C8491&lt;Params!$B$13,Params!$B$20,0.3),0.3),IF(C8491&gt;=Params!$B$15-3,IF(C8491&lt;Params!$B$15,Params!$B$21,0.3),0.3)))</f>
        <v/>
      </c>
    </row>
    <row r="8492" ht="15" customHeight="1" s="1">
      <c r="A8492" s="9" t="n">
        <v>8489</v>
      </c>
      <c r="B8492" s="6" t="inlineStr">
        <is>
          <t>20/12</t>
        </is>
      </c>
      <c r="C8492" s="6" t="n">
        <v>16</v>
      </c>
      <c r="D8492" s="6" t="n">
        <v>1</v>
      </c>
      <c r="E8492" s="10">
        <f>IF(D8492=1, IF(OR(C8492&lt;10, C8492&gt;=15),1,0), IF(OR(C8492&lt;7, C8492&gt;=18),1,0))</f>
        <v/>
      </c>
      <c r="F8492" s="11" t="n">
        <v>2.517</v>
      </c>
      <c r="G8492" s="12">
        <f>0.04*8</f>
        <v/>
      </c>
      <c r="H8492" s="12">
        <f>F8492-G8492</f>
        <v/>
      </c>
      <c r="I8492" s="10">
        <f>IF(E8492=0,"Fora",IF(E8491=0,"Carg xar",IF(H8492&lt;0,IF(M8492&lt;0.9,"Carg FV","Stby"),IF(M8492&gt;P8492,"V2H",IF(M8492&lt;0.9,"Carg xar","Stby")))))</f>
        <v/>
      </c>
      <c r="J8492" s="12">
        <f>IF(OR(I8492="Carg FV",I8492="Carg xar"),MIN(IF(I8492="Carg FV",ABS(H8492),7.4),7.4,MAX(0,(0.9-M8492)*40)*0.95),0)</f>
        <v/>
      </c>
      <c r="K8492" s="12">
        <f>IF(I8492="V2H",MIN(MAX(0,H8492),7.4,MAX(0,(M8492-P8492)*40)*0.95),0)</f>
        <v/>
      </c>
      <c r="L8492" s="12">
        <f>IF(E8492=0,0,MAX(0,H8492-K8492))</f>
        <v/>
      </c>
      <c r="M8492" s="13">
        <f>M8491+J8491/40-IF(I8491="V2H",K8491/(0.95*40),0)-IF(E8492=0,IF(E8491=1,IF(D8492=1,30,40)*0.18/(2*40),0),0)-IF(E8492=1,IF(E8491=0,IF(D8492=1,30,40)*0.18/(2*40),0),0)</f>
        <v/>
      </c>
      <c r="N8492" s="14" t="n">
        <v>0.09</v>
      </c>
      <c r="O8492" s="15">
        <f>K8492*N8492</f>
        <v/>
      </c>
      <c r="P8492">
        <f>IF(E8492=0,0.3,IF(D8492=1,IF(C8492&gt;=Params!$B$13-3,IF(C8492&lt;Params!$B$13,Params!$B$20,0.3),0.3),IF(C8492&gt;=Params!$B$15-3,IF(C8492&lt;Params!$B$15,Params!$B$21,0.3),0.3)))</f>
        <v/>
      </c>
    </row>
    <row r="8493" ht="15" customHeight="1" s="1">
      <c r="A8493" s="9" t="n">
        <v>8490</v>
      </c>
      <c r="B8493" s="6" t="inlineStr">
        <is>
          <t>20/12</t>
        </is>
      </c>
      <c r="C8493" s="6" t="n">
        <v>17</v>
      </c>
      <c r="D8493" s="6" t="n">
        <v>1</v>
      </c>
      <c r="E8493" s="10">
        <f>IF(D8493=1, IF(OR(C8493&lt;10, C8493&gt;=15),1,0), IF(OR(C8493&lt;7, C8493&gt;=18),1,0))</f>
        <v/>
      </c>
      <c r="F8493" s="11" t="n">
        <v>2.172</v>
      </c>
      <c r="G8493" s="12">
        <f>0*8</f>
        <v/>
      </c>
      <c r="H8493" s="12">
        <f>F8493-G8493</f>
        <v/>
      </c>
      <c r="I8493" s="10">
        <f>IF(E8493=0,"Fora",IF(E8492=0,"Carg xar",IF(H8493&lt;0,IF(M8493&lt;0.9,"Carg FV","Stby"),IF(M8493&gt;P8493,"V2H",IF(M8493&lt;0.9,"Carg xar","Stby")))))</f>
        <v/>
      </c>
      <c r="J8493" s="12">
        <f>IF(OR(I8493="Carg FV",I8493="Carg xar"),MIN(IF(I8493="Carg FV",ABS(H8493),7.4),7.4,MAX(0,(0.9-M8493)*40)*0.95),0)</f>
        <v/>
      </c>
      <c r="K8493" s="12">
        <f>IF(I8493="V2H",MIN(MAX(0,H8493),7.4,MAX(0,(M8493-P8493)*40)*0.95),0)</f>
        <v/>
      </c>
      <c r="L8493" s="12">
        <f>IF(E8493=0,0,MAX(0,H8493-K8493))</f>
        <v/>
      </c>
      <c r="M8493" s="13">
        <f>M8492+J8492/40-IF(I8492="V2H",K8492/(0.95*40),0)-IF(E8493=0,IF(E8492=1,IF(D8493=1,30,40)*0.18/(2*40),0),0)-IF(E8493=1,IF(E8492=0,IF(D8493=1,30,40)*0.18/(2*40),0),0)</f>
        <v/>
      </c>
      <c r="N8493" s="14" t="n">
        <v>0.09</v>
      </c>
      <c r="O8493" s="15">
        <f>K8493*N8493</f>
        <v/>
      </c>
      <c r="P8493">
        <f>IF(E8493=0,0.3,IF(D8493=1,IF(C8493&gt;=Params!$B$13-3,IF(C8493&lt;Params!$B$13,Params!$B$20,0.3),0.3),IF(C8493&gt;=Params!$B$15-3,IF(C8493&lt;Params!$B$15,Params!$B$21,0.3),0.3)))</f>
        <v/>
      </c>
    </row>
    <row r="8494" ht="15" customHeight="1" s="1">
      <c r="A8494" s="9" t="n">
        <v>8491</v>
      </c>
      <c r="B8494" s="6" t="inlineStr">
        <is>
          <t>20/12</t>
        </is>
      </c>
      <c r="C8494" s="6" t="n">
        <v>18</v>
      </c>
      <c r="D8494" s="6" t="n">
        <v>1</v>
      </c>
      <c r="E8494" s="10">
        <f>IF(D8494=1, IF(OR(C8494&lt;10, C8494&gt;=15),1,0), IF(OR(C8494&lt;7, C8494&gt;=18),1,0))</f>
        <v/>
      </c>
      <c r="F8494" s="11" t="n">
        <v>1.772</v>
      </c>
      <c r="G8494" s="12">
        <f>0*8</f>
        <v/>
      </c>
      <c r="H8494" s="12">
        <f>F8494-G8494</f>
        <v/>
      </c>
      <c r="I8494" s="10">
        <f>IF(E8494=0,"Fora",IF(E8493=0,"Carg xar",IF(H8494&lt;0,IF(M8494&lt;0.9,"Carg FV","Stby"),IF(M8494&gt;P8494,"V2H",IF(M8494&lt;0.9,"Carg xar","Stby")))))</f>
        <v/>
      </c>
      <c r="J8494" s="12">
        <f>IF(OR(I8494="Carg FV",I8494="Carg xar"),MIN(IF(I8494="Carg FV",ABS(H8494),7.4),7.4,MAX(0,(0.9-M8494)*40)*0.95),0)</f>
        <v/>
      </c>
      <c r="K8494" s="12">
        <f>IF(I8494="V2H",MIN(MAX(0,H8494),7.4,MAX(0,(M8494-P8494)*40)*0.95),0)</f>
        <v/>
      </c>
      <c r="L8494" s="12">
        <f>IF(E8494=0,0,MAX(0,H8494-K8494))</f>
        <v/>
      </c>
      <c r="M8494" s="13">
        <f>M8493+J8493/40-IF(I8493="V2H",K8493/(0.95*40),0)-IF(E8494=0,IF(E8493=1,IF(D8494=1,30,40)*0.18/(2*40),0),0)-IF(E8494=1,IF(E8493=0,IF(D8494=1,30,40)*0.18/(2*40),0),0)</f>
        <v/>
      </c>
      <c r="N8494" s="14" t="n">
        <v>0.09</v>
      </c>
      <c r="O8494" s="15">
        <f>K8494*N8494</f>
        <v/>
      </c>
      <c r="P8494">
        <f>IF(E8494=0,0.3,IF(D8494=1,IF(C8494&gt;=Params!$B$13-3,IF(C8494&lt;Params!$B$13,Params!$B$20,0.3),0.3),IF(C8494&gt;=Params!$B$15-3,IF(C8494&lt;Params!$B$15,Params!$B$21,0.3),0.3)))</f>
        <v/>
      </c>
    </row>
    <row r="8495" ht="15" customHeight="1" s="1">
      <c r="A8495" s="9" t="n">
        <v>8492</v>
      </c>
      <c r="B8495" s="6" t="inlineStr">
        <is>
          <t>20/12</t>
        </is>
      </c>
      <c r="C8495" s="6" t="n">
        <v>19</v>
      </c>
      <c r="D8495" s="6" t="n">
        <v>1</v>
      </c>
      <c r="E8495" s="10">
        <f>IF(D8495=1, IF(OR(C8495&lt;10, C8495&gt;=15),1,0), IF(OR(C8495&lt;7, C8495&gt;=18),1,0))</f>
        <v/>
      </c>
      <c r="F8495" s="11" t="n">
        <v>1.99</v>
      </c>
      <c r="G8495" s="12">
        <f>0*8</f>
        <v/>
      </c>
      <c r="H8495" s="12">
        <f>F8495-G8495</f>
        <v/>
      </c>
      <c r="I8495" s="10">
        <f>IF(E8495=0,"Fora",IF(E8494=0,"Carg xar",IF(H8495&lt;0,IF(M8495&lt;0.9,"Carg FV","Stby"),IF(M8495&gt;P8495,"V2H",IF(M8495&lt;0.9,"Carg xar","Stby")))))</f>
        <v/>
      </c>
      <c r="J8495" s="12">
        <f>IF(OR(I8495="Carg FV",I8495="Carg xar"),MIN(IF(I8495="Carg FV",ABS(H8495),7.4),7.4,MAX(0,(0.9-M8495)*40)*0.95),0)</f>
        <v/>
      </c>
      <c r="K8495" s="12">
        <f>IF(I8495="V2H",MIN(MAX(0,H8495),7.4,MAX(0,(M8495-P8495)*40)*0.95),0)</f>
        <v/>
      </c>
      <c r="L8495" s="12">
        <f>IF(E8495=0,0,MAX(0,H8495-K8495))</f>
        <v/>
      </c>
      <c r="M8495" s="13">
        <f>M8494+J8494/40-IF(I8494="V2H",K8494/(0.95*40),0)-IF(E8495=0,IF(E8494=1,IF(D8495=1,30,40)*0.18/(2*40),0),0)-IF(E8495=1,IF(E8494=0,IF(D8495=1,30,40)*0.18/(2*40),0),0)</f>
        <v/>
      </c>
      <c r="N8495" s="14" t="n">
        <v>0.09</v>
      </c>
      <c r="O8495" s="15">
        <f>K8495*N8495</f>
        <v/>
      </c>
      <c r="P8495">
        <f>IF(E8495=0,0.3,IF(D8495=1,IF(C8495&gt;=Params!$B$13-3,IF(C8495&lt;Params!$B$13,Params!$B$20,0.3),0.3),IF(C8495&gt;=Params!$B$15-3,IF(C8495&lt;Params!$B$15,Params!$B$21,0.3),0.3)))</f>
        <v/>
      </c>
    </row>
    <row r="8496" ht="15" customHeight="1" s="1">
      <c r="A8496" s="9" t="n">
        <v>8493</v>
      </c>
      <c r="B8496" s="6" t="inlineStr">
        <is>
          <t>20/12</t>
        </is>
      </c>
      <c r="C8496" s="6" t="n">
        <v>20</v>
      </c>
      <c r="D8496" s="6" t="n">
        <v>1</v>
      </c>
      <c r="E8496" s="10">
        <f>IF(D8496=1, IF(OR(C8496&lt;10, C8496&gt;=15),1,0), IF(OR(C8496&lt;7, C8496&gt;=18),1,0))</f>
        <v/>
      </c>
      <c r="F8496" s="11" t="n">
        <v>3.546</v>
      </c>
      <c r="G8496" s="12">
        <f>0*8</f>
        <v/>
      </c>
      <c r="H8496" s="12">
        <f>F8496-G8496</f>
        <v/>
      </c>
      <c r="I8496" s="10">
        <f>IF(E8496=0,"Fora",IF(E8495=0,"Carg xar",IF(H8496&lt;0,IF(M8496&lt;0.9,"Carg FV","Stby"),IF(M8496&gt;P8496,"V2H",IF(M8496&lt;0.9,"Carg xar","Stby")))))</f>
        <v/>
      </c>
      <c r="J8496" s="12">
        <f>IF(OR(I8496="Carg FV",I8496="Carg xar"),MIN(IF(I8496="Carg FV",ABS(H8496),7.4),7.4,MAX(0,(0.9-M8496)*40)*0.95),0)</f>
        <v/>
      </c>
      <c r="K8496" s="12">
        <f>IF(I8496="V2H",MIN(MAX(0,H8496),7.4,MAX(0,(M8496-P8496)*40)*0.95),0)</f>
        <v/>
      </c>
      <c r="L8496" s="12">
        <f>IF(E8496=0,0,MAX(0,H8496-K8496))</f>
        <v/>
      </c>
      <c r="M8496" s="13">
        <f>M8495+J8495/40-IF(I8495="V2H",K8495/(0.95*40),0)-IF(E8496=0,IF(E8495=1,IF(D8496=1,30,40)*0.18/(2*40),0),0)-IF(E8496=1,IF(E8495=0,IF(D8496=1,30,40)*0.18/(2*40),0),0)</f>
        <v/>
      </c>
      <c r="N8496" s="14" t="n">
        <v>0.09</v>
      </c>
      <c r="O8496" s="15">
        <f>K8496*N8496</f>
        <v/>
      </c>
      <c r="P8496">
        <f>IF(E8496=0,0.3,IF(D8496=1,IF(C8496&gt;=Params!$B$13-3,IF(C8496&lt;Params!$B$13,Params!$B$20,0.3),0.3),IF(C8496&gt;=Params!$B$15-3,IF(C8496&lt;Params!$B$15,Params!$B$21,0.3),0.3)))</f>
        <v/>
      </c>
    </row>
    <row r="8497" ht="15" customHeight="1" s="1">
      <c r="A8497" s="9" t="n">
        <v>8494</v>
      </c>
      <c r="B8497" s="6" t="inlineStr">
        <is>
          <t>20/12</t>
        </is>
      </c>
      <c r="C8497" s="6" t="n">
        <v>21</v>
      </c>
      <c r="D8497" s="6" t="n">
        <v>1</v>
      </c>
      <c r="E8497" s="10">
        <f>IF(D8497=1, IF(OR(C8497&lt;10, C8497&gt;=15),1,0), IF(OR(C8497&lt;7, C8497&gt;=18),1,0))</f>
        <v/>
      </c>
      <c r="F8497" s="11" t="n">
        <v>1.626</v>
      </c>
      <c r="G8497" s="12">
        <f>0*8</f>
        <v/>
      </c>
      <c r="H8497" s="12">
        <f>F8497-G8497</f>
        <v/>
      </c>
      <c r="I8497" s="10">
        <f>IF(E8497=0,"Fora",IF(E8496=0,"Carg xar",IF(H8497&lt;0,IF(M8497&lt;0.9,"Carg FV","Stby"),IF(M8497&gt;P8497,"V2H",IF(M8497&lt;0.9,"Carg xar","Stby")))))</f>
        <v/>
      </c>
      <c r="J8497" s="12">
        <f>IF(OR(I8497="Carg FV",I8497="Carg xar"),MIN(IF(I8497="Carg FV",ABS(H8497),7.4),7.4,MAX(0,(0.9-M8497)*40)*0.95),0)</f>
        <v/>
      </c>
      <c r="K8497" s="12">
        <f>IF(I8497="V2H",MIN(MAX(0,H8497),7.4,MAX(0,(M8497-P8497)*40)*0.95),0)</f>
        <v/>
      </c>
      <c r="L8497" s="12">
        <f>IF(E8497=0,0,MAX(0,H8497-K8497))</f>
        <v/>
      </c>
      <c r="M8497" s="13">
        <f>M8496+J8496/40-IF(I8496="V2H",K8496/(0.95*40),0)-IF(E8497=0,IF(E8496=1,IF(D8497=1,30,40)*0.18/(2*40),0),0)-IF(E8497=1,IF(E8496=0,IF(D8497=1,30,40)*0.18/(2*40),0),0)</f>
        <v/>
      </c>
      <c r="N8497" s="14" t="n">
        <v>0.09</v>
      </c>
      <c r="O8497" s="15">
        <f>K8497*N8497</f>
        <v/>
      </c>
      <c r="P8497">
        <f>IF(E8497=0,0.3,IF(D8497=1,IF(C8497&gt;=Params!$B$13-3,IF(C8497&lt;Params!$B$13,Params!$B$20,0.3),0.3),IF(C8497&gt;=Params!$B$15-3,IF(C8497&lt;Params!$B$15,Params!$B$21,0.3),0.3)))</f>
        <v/>
      </c>
    </row>
    <row r="8498" ht="15" customHeight="1" s="1">
      <c r="A8498" s="9" t="n">
        <v>8495</v>
      </c>
      <c r="B8498" s="6" t="inlineStr">
        <is>
          <t>20/12</t>
        </is>
      </c>
      <c r="C8498" s="6" t="n">
        <v>22</v>
      </c>
      <c r="D8498" s="6" t="n">
        <v>1</v>
      </c>
      <c r="E8498" s="10">
        <f>IF(D8498=1, IF(OR(C8498&lt;10, C8498&gt;=15),1,0), IF(OR(C8498&lt;7, C8498&gt;=18),1,0))</f>
        <v/>
      </c>
      <c r="F8498" s="11" t="n">
        <v>1.512</v>
      </c>
      <c r="G8498" s="12">
        <f>0*8</f>
        <v/>
      </c>
      <c r="H8498" s="12">
        <f>F8498-G8498</f>
        <v/>
      </c>
      <c r="I8498" s="10">
        <f>IF(E8498=0,"Fora",IF(E8497=0,"Carg xar",IF(H8498&lt;0,IF(M8498&lt;0.9,"Carg FV","Stby"),IF(M8498&gt;P8498,"V2H",IF(M8498&lt;0.9,"Carg xar","Stby")))))</f>
        <v/>
      </c>
      <c r="J8498" s="12">
        <f>IF(OR(I8498="Carg FV",I8498="Carg xar"),MIN(IF(I8498="Carg FV",ABS(H8498),7.4),7.4,MAX(0,(0.9-M8498)*40)*0.95),0)</f>
        <v/>
      </c>
      <c r="K8498" s="12">
        <f>IF(I8498="V2H",MIN(MAX(0,H8498),7.4,MAX(0,(M8498-P8498)*40)*0.95),0)</f>
        <v/>
      </c>
      <c r="L8498" s="12">
        <f>IF(E8498=0,0,MAX(0,H8498-K8498))</f>
        <v/>
      </c>
      <c r="M8498" s="13">
        <f>M8497+J8497/40-IF(I8497="V2H",K8497/(0.95*40),0)-IF(E8498=0,IF(E8497=1,IF(D8498=1,30,40)*0.18/(2*40),0),0)-IF(E8498=1,IF(E8497=0,IF(D8498=1,30,40)*0.18/(2*40),0),0)</f>
        <v/>
      </c>
      <c r="N8498" s="14" t="n">
        <v>0.09</v>
      </c>
      <c r="O8498" s="15">
        <f>K8498*N8498</f>
        <v/>
      </c>
      <c r="P8498">
        <f>IF(E8498=0,0.3,IF(D8498=1,IF(C8498&gt;=Params!$B$13-3,IF(C8498&lt;Params!$B$13,Params!$B$20,0.3),0.3),IF(C8498&gt;=Params!$B$15-3,IF(C8498&lt;Params!$B$15,Params!$B$21,0.3),0.3)))</f>
        <v/>
      </c>
    </row>
    <row r="8499" ht="15" customHeight="1" s="1">
      <c r="A8499" s="9" t="n">
        <v>8496</v>
      </c>
      <c r="B8499" s="6" t="inlineStr">
        <is>
          <t>20/12</t>
        </is>
      </c>
      <c r="C8499" s="6" t="n">
        <v>23</v>
      </c>
      <c r="D8499" s="6" t="n">
        <v>1</v>
      </c>
      <c r="E8499" s="10">
        <f>IF(D8499=1, IF(OR(C8499&lt;10, C8499&gt;=15),1,0), IF(OR(C8499&lt;7, C8499&gt;=18),1,0))</f>
        <v/>
      </c>
      <c r="F8499" s="11" t="n">
        <v>1.09</v>
      </c>
      <c r="G8499" s="12">
        <f>0*8</f>
        <v/>
      </c>
      <c r="H8499" s="12">
        <f>F8499-G8499</f>
        <v/>
      </c>
      <c r="I8499" s="10">
        <f>IF(E8499=0,"Fora",IF(E8498=0,"Carg xar",IF(H8499&lt;0,IF(M8499&lt;0.9,"Carg FV","Stby"),IF(M8499&gt;P8499,"V2H",IF(M8499&lt;0.9,"Carg xar","Stby")))))</f>
        <v/>
      </c>
      <c r="J8499" s="12">
        <f>IF(OR(I8499="Carg FV",I8499="Carg xar"),MIN(IF(I8499="Carg FV",ABS(H8499),7.4),7.4,MAX(0,(0.9-M8499)*40)*0.95),0)</f>
        <v/>
      </c>
      <c r="K8499" s="12">
        <f>IF(I8499="V2H",MIN(MAX(0,H8499),7.4,MAX(0,(M8499-P8499)*40)*0.95),0)</f>
        <v/>
      </c>
      <c r="L8499" s="12">
        <f>IF(E8499=0,0,MAX(0,H8499-K8499))</f>
        <v/>
      </c>
      <c r="M8499" s="13">
        <f>M8498+J8498/40-IF(I8498="V2H",K8498/(0.95*40),0)-IF(E8499=0,IF(E8498=1,IF(D8499=1,30,40)*0.18/(2*40),0),0)-IF(E8499=1,IF(E8498=0,IF(D8499=1,30,40)*0.18/(2*40),0),0)</f>
        <v/>
      </c>
      <c r="N8499" s="14" t="n">
        <v>0.09</v>
      </c>
      <c r="O8499" s="15">
        <f>K8499*N8499</f>
        <v/>
      </c>
      <c r="P8499">
        <f>IF(E8499=0,0.3,IF(D8499=1,IF(C8499&gt;=Params!$B$13-3,IF(C8499&lt;Params!$B$13,Params!$B$20,0.3),0.3),IF(C8499&gt;=Params!$B$15-3,IF(C8499&lt;Params!$B$15,Params!$B$21,0.3),0.3)))</f>
        <v/>
      </c>
    </row>
    <row r="8500" ht="15" customHeight="1" s="1">
      <c r="A8500" s="9" t="n">
        <v>8497</v>
      </c>
      <c r="B8500" s="6" t="inlineStr">
        <is>
          <t>21/12</t>
        </is>
      </c>
      <c r="C8500" s="6" t="n">
        <v>0</v>
      </c>
      <c r="D8500" s="6" t="n">
        <v>1</v>
      </c>
      <c r="E8500" s="10">
        <f>IF(D8500=1, IF(OR(C8500&lt;10, C8500&gt;=15),1,0), IF(OR(C8500&lt;7, C8500&gt;=18),1,0))</f>
        <v/>
      </c>
      <c r="F8500" s="11" t="n">
        <v>0.966</v>
      </c>
      <c r="G8500" s="12">
        <f>0*8</f>
        <v/>
      </c>
      <c r="H8500" s="12">
        <f>F8500-G8500</f>
        <v/>
      </c>
      <c r="I8500" s="10">
        <f>IF(E8500=0,"Fora",IF(E8499=0,"Carg xar",IF(H8500&lt;0,IF(M8500&lt;0.9,"Carg FV","Stby"),IF(M8500&gt;P8500,"V2H",IF(M8500&lt;0.9,"Carg xar","Stby")))))</f>
        <v/>
      </c>
      <c r="J8500" s="12">
        <f>IF(OR(I8500="Carg FV",I8500="Carg xar"),MIN(IF(I8500="Carg FV",ABS(H8500),7.4),7.4,MAX(0,(0.9-M8500)*40)*0.95),0)</f>
        <v/>
      </c>
      <c r="K8500" s="12">
        <f>IF(I8500="V2H",MIN(MAX(0,H8500),7.4,MAX(0,(M8500-P8500)*40)*0.95),0)</f>
        <v/>
      </c>
      <c r="L8500" s="12">
        <f>IF(E8500=0,0,MAX(0,H8500-K8500))</f>
        <v/>
      </c>
      <c r="M8500" s="13">
        <f>M8499+J8499/40-IF(I8499="V2H",K8499/(0.95*40),0)-IF(E8500=0,IF(E8499=1,IF(D8500=1,30,40)*0.18/(2*40),0),0)-IF(E8500=1,IF(E8499=0,IF(D8500=1,30,40)*0.18/(2*40),0),0)</f>
        <v/>
      </c>
      <c r="N8500" s="14" t="n">
        <v>0.09</v>
      </c>
      <c r="O8500" s="15">
        <f>K8500*N8500</f>
        <v/>
      </c>
      <c r="P8500">
        <f>IF(E8500=0,0.3,IF(D8500=1,IF(C8500&gt;=Params!$B$13-3,IF(C8500&lt;Params!$B$13,Params!$B$20,0.3),0.3),IF(C8500&gt;=Params!$B$15-3,IF(C8500&lt;Params!$B$15,Params!$B$21,0.3),0.3)))</f>
        <v/>
      </c>
    </row>
    <row r="8501" ht="15" customHeight="1" s="1">
      <c r="A8501" s="9" t="n">
        <v>8498</v>
      </c>
      <c r="B8501" s="6" t="inlineStr">
        <is>
          <t>21/12</t>
        </is>
      </c>
      <c r="C8501" s="6" t="n">
        <v>1</v>
      </c>
      <c r="D8501" s="6" t="n">
        <v>1</v>
      </c>
      <c r="E8501" s="10">
        <f>IF(D8501=1, IF(OR(C8501&lt;10, C8501&gt;=15),1,0), IF(OR(C8501&lt;7, C8501&gt;=18),1,0))</f>
        <v/>
      </c>
      <c r="F8501" s="11" t="n">
        <v>0.984</v>
      </c>
      <c r="G8501" s="12">
        <f>0*8</f>
        <v/>
      </c>
      <c r="H8501" s="12">
        <f>F8501-G8501</f>
        <v/>
      </c>
      <c r="I8501" s="10">
        <f>IF(E8501=0,"Fora",IF(E8500=0,"Carg xar",IF(H8501&lt;0,IF(M8501&lt;0.9,"Carg FV","Stby"),IF(M8501&gt;P8501,"V2H",IF(M8501&lt;0.9,"Carg xar","Stby")))))</f>
        <v/>
      </c>
      <c r="J8501" s="12">
        <f>IF(OR(I8501="Carg FV",I8501="Carg xar"),MIN(IF(I8501="Carg FV",ABS(H8501),7.4),7.4,MAX(0,(0.9-M8501)*40)*0.95),0)</f>
        <v/>
      </c>
      <c r="K8501" s="12">
        <f>IF(I8501="V2H",MIN(MAX(0,H8501),7.4,MAX(0,(M8501-P8501)*40)*0.95),0)</f>
        <v/>
      </c>
      <c r="L8501" s="12">
        <f>IF(E8501=0,0,MAX(0,H8501-K8501))</f>
        <v/>
      </c>
      <c r="M8501" s="13">
        <f>M8500+J8500/40-IF(I8500="V2H",K8500/(0.95*40),0)-IF(E8501=0,IF(E8500=1,IF(D8501=1,30,40)*0.18/(2*40),0),0)-IF(E8501=1,IF(E8500=0,IF(D8501=1,30,40)*0.18/(2*40),0),0)</f>
        <v/>
      </c>
      <c r="N8501" s="14" t="n">
        <v>0.09</v>
      </c>
      <c r="O8501" s="15">
        <f>K8501*N8501</f>
        <v/>
      </c>
      <c r="P8501">
        <f>IF(E8501=0,0.3,IF(D8501=1,IF(C8501&gt;=Params!$B$13-3,IF(C8501&lt;Params!$B$13,Params!$B$20,0.3),0.3),IF(C8501&gt;=Params!$B$15-3,IF(C8501&lt;Params!$B$15,Params!$B$21,0.3),0.3)))</f>
        <v/>
      </c>
    </row>
    <row r="8502" ht="15" customHeight="1" s="1">
      <c r="A8502" s="9" t="n">
        <v>8499</v>
      </c>
      <c r="B8502" s="6" t="inlineStr">
        <is>
          <t>21/12</t>
        </is>
      </c>
      <c r="C8502" s="6" t="n">
        <v>2</v>
      </c>
      <c r="D8502" s="6" t="n">
        <v>1</v>
      </c>
      <c r="E8502" s="10">
        <f>IF(D8502=1, IF(OR(C8502&lt;10, C8502&gt;=15),1,0), IF(OR(C8502&lt;7, C8502&gt;=18),1,0))</f>
        <v/>
      </c>
      <c r="F8502" s="11" t="n">
        <v>1.324</v>
      </c>
      <c r="G8502" s="12">
        <f>0*8</f>
        <v/>
      </c>
      <c r="H8502" s="12">
        <f>F8502-G8502</f>
        <v/>
      </c>
      <c r="I8502" s="10">
        <f>IF(E8502=0,"Fora",IF(E8501=0,"Carg xar",IF(H8502&lt;0,IF(M8502&lt;0.9,"Carg FV","Stby"),IF(M8502&gt;P8502,"V2H",IF(M8502&lt;0.9,"Carg xar","Stby")))))</f>
        <v/>
      </c>
      <c r="J8502" s="12">
        <f>IF(OR(I8502="Carg FV",I8502="Carg xar"),MIN(IF(I8502="Carg FV",ABS(H8502),7.4),7.4,MAX(0,(0.9-M8502)*40)*0.95),0)</f>
        <v/>
      </c>
      <c r="K8502" s="12">
        <f>IF(I8502="V2H",MIN(MAX(0,H8502),7.4,MAX(0,(M8502-P8502)*40)*0.95),0)</f>
        <v/>
      </c>
      <c r="L8502" s="12">
        <f>IF(E8502=0,0,MAX(0,H8502-K8502))</f>
        <v/>
      </c>
      <c r="M8502" s="13">
        <f>M8501+J8501/40-IF(I8501="V2H",K8501/(0.95*40),0)-IF(E8502=0,IF(E8501=1,IF(D8502=1,30,40)*0.18/(2*40),0),0)-IF(E8502=1,IF(E8501=0,IF(D8502=1,30,40)*0.18/(2*40),0),0)</f>
        <v/>
      </c>
      <c r="N8502" s="14" t="n">
        <v>0.09</v>
      </c>
      <c r="O8502" s="15">
        <f>K8502*N8502</f>
        <v/>
      </c>
      <c r="P8502">
        <f>IF(E8502=0,0.3,IF(D8502=1,IF(C8502&gt;=Params!$B$13-3,IF(C8502&lt;Params!$B$13,Params!$B$20,0.3),0.3),IF(C8502&gt;=Params!$B$15-3,IF(C8502&lt;Params!$B$15,Params!$B$21,0.3),0.3)))</f>
        <v/>
      </c>
    </row>
    <row r="8503" ht="15" customHeight="1" s="1">
      <c r="A8503" s="9" t="n">
        <v>8500</v>
      </c>
      <c r="B8503" s="6" t="inlineStr">
        <is>
          <t>21/12</t>
        </is>
      </c>
      <c r="C8503" s="6" t="n">
        <v>3</v>
      </c>
      <c r="D8503" s="6" t="n">
        <v>1</v>
      </c>
      <c r="E8503" s="10">
        <f>IF(D8503=1, IF(OR(C8503&lt;10, C8503&gt;=15),1,0), IF(OR(C8503&lt;7, C8503&gt;=18),1,0))</f>
        <v/>
      </c>
      <c r="F8503" s="11" t="n">
        <v>1.268</v>
      </c>
      <c r="G8503" s="12">
        <f>0*8</f>
        <v/>
      </c>
      <c r="H8503" s="12">
        <f>F8503-G8503</f>
        <v/>
      </c>
      <c r="I8503" s="10">
        <f>IF(E8503=0,"Fora",IF(E8502=0,"Carg xar",IF(H8503&lt;0,IF(M8503&lt;0.9,"Carg FV","Stby"),IF(M8503&gt;P8503,"V2H",IF(M8503&lt;0.9,"Carg xar","Stby")))))</f>
        <v/>
      </c>
      <c r="J8503" s="12">
        <f>IF(OR(I8503="Carg FV",I8503="Carg xar"),MIN(IF(I8503="Carg FV",ABS(H8503),7.4),7.4,MAX(0,(0.9-M8503)*40)*0.95),0)</f>
        <v/>
      </c>
      <c r="K8503" s="12">
        <f>IF(I8503="V2H",MIN(MAX(0,H8503),7.4,MAX(0,(M8503-P8503)*40)*0.95),0)</f>
        <v/>
      </c>
      <c r="L8503" s="12">
        <f>IF(E8503=0,0,MAX(0,H8503-K8503))</f>
        <v/>
      </c>
      <c r="M8503" s="13">
        <f>M8502+J8502/40-IF(I8502="V2H",K8502/(0.95*40),0)-IF(E8503=0,IF(E8502=1,IF(D8503=1,30,40)*0.18/(2*40),0),0)-IF(E8503=1,IF(E8502=0,IF(D8503=1,30,40)*0.18/(2*40),0),0)</f>
        <v/>
      </c>
      <c r="N8503" s="14" t="n">
        <v>0.09</v>
      </c>
      <c r="O8503" s="15">
        <f>K8503*N8503</f>
        <v/>
      </c>
      <c r="P8503">
        <f>IF(E8503=0,0.3,IF(D8503=1,IF(C8503&gt;=Params!$B$13-3,IF(C8503&lt;Params!$B$13,Params!$B$20,0.3),0.3),IF(C8503&gt;=Params!$B$15-3,IF(C8503&lt;Params!$B$15,Params!$B$21,0.3),0.3)))</f>
        <v/>
      </c>
    </row>
    <row r="8504" ht="15" customHeight="1" s="1">
      <c r="A8504" s="9" t="n">
        <v>8501</v>
      </c>
      <c r="B8504" s="6" t="inlineStr">
        <is>
          <t>21/12</t>
        </is>
      </c>
      <c r="C8504" s="6" t="n">
        <v>4</v>
      </c>
      <c r="D8504" s="6" t="n">
        <v>1</v>
      </c>
      <c r="E8504" s="10">
        <f>IF(D8504=1, IF(OR(C8504&lt;10, C8504&gt;=15),1,0), IF(OR(C8504&lt;7, C8504&gt;=18),1,0))</f>
        <v/>
      </c>
      <c r="F8504" s="11" t="n">
        <v>1.116</v>
      </c>
      <c r="G8504" s="12">
        <f>0*8</f>
        <v/>
      </c>
      <c r="H8504" s="12">
        <f>F8504-G8504</f>
        <v/>
      </c>
      <c r="I8504" s="10">
        <f>IF(E8504=0,"Fora",IF(E8503=0,"Carg xar",IF(H8504&lt;0,IF(M8504&lt;0.9,"Carg FV","Stby"),IF(M8504&gt;P8504,"V2H",IF(M8504&lt;0.9,"Carg xar","Stby")))))</f>
        <v/>
      </c>
      <c r="J8504" s="12">
        <f>IF(OR(I8504="Carg FV",I8504="Carg xar"),MIN(IF(I8504="Carg FV",ABS(H8504),7.4),7.4,MAX(0,(0.9-M8504)*40)*0.95),0)</f>
        <v/>
      </c>
      <c r="K8504" s="12">
        <f>IF(I8504="V2H",MIN(MAX(0,H8504),7.4,MAX(0,(M8504-P8504)*40)*0.95),0)</f>
        <v/>
      </c>
      <c r="L8504" s="12">
        <f>IF(E8504=0,0,MAX(0,H8504-K8504))</f>
        <v/>
      </c>
      <c r="M8504" s="13">
        <f>M8503+J8503/40-IF(I8503="V2H",K8503/(0.95*40),0)-IF(E8504=0,IF(E8503=1,IF(D8504=1,30,40)*0.18/(2*40),0),0)-IF(E8504=1,IF(E8503=0,IF(D8504=1,30,40)*0.18/(2*40),0),0)</f>
        <v/>
      </c>
      <c r="N8504" s="14" t="n">
        <v>0.09</v>
      </c>
      <c r="O8504" s="15">
        <f>K8504*N8504</f>
        <v/>
      </c>
      <c r="P8504">
        <f>IF(E8504=0,0.3,IF(D8504=1,IF(C8504&gt;=Params!$B$13-3,IF(C8504&lt;Params!$B$13,Params!$B$20,0.3),0.3),IF(C8504&gt;=Params!$B$15-3,IF(C8504&lt;Params!$B$15,Params!$B$21,0.3),0.3)))</f>
        <v/>
      </c>
    </row>
    <row r="8505" ht="15" customHeight="1" s="1">
      <c r="A8505" s="9" t="n">
        <v>8502</v>
      </c>
      <c r="B8505" s="6" t="inlineStr">
        <is>
          <t>21/12</t>
        </is>
      </c>
      <c r="C8505" s="6" t="n">
        <v>5</v>
      </c>
      <c r="D8505" s="6" t="n">
        <v>1</v>
      </c>
      <c r="E8505" s="10">
        <f>IF(D8505=1, IF(OR(C8505&lt;10, C8505&gt;=15),1,0), IF(OR(C8505&lt;7, C8505&gt;=18),1,0))</f>
        <v/>
      </c>
      <c r="F8505" s="11" t="n">
        <v>1.014</v>
      </c>
      <c r="G8505" s="12">
        <f>0*8</f>
        <v/>
      </c>
      <c r="H8505" s="12">
        <f>F8505-G8505</f>
        <v/>
      </c>
      <c r="I8505" s="10">
        <f>IF(E8505=0,"Fora",IF(E8504=0,"Carg xar",IF(H8505&lt;0,IF(M8505&lt;0.9,"Carg FV","Stby"),IF(M8505&gt;P8505,"V2H",IF(M8505&lt;0.9,"Carg xar","Stby")))))</f>
        <v/>
      </c>
      <c r="J8505" s="12">
        <f>IF(OR(I8505="Carg FV",I8505="Carg xar"),MIN(IF(I8505="Carg FV",ABS(H8505),7.4),7.4,MAX(0,(0.9-M8505)*40)*0.95),0)</f>
        <v/>
      </c>
      <c r="K8505" s="12">
        <f>IF(I8505="V2H",MIN(MAX(0,H8505),7.4,MAX(0,(M8505-P8505)*40)*0.95),0)</f>
        <v/>
      </c>
      <c r="L8505" s="12">
        <f>IF(E8505=0,0,MAX(0,H8505-K8505))</f>
        <v/>
      </c>
      <c r="M8505" s="13">
        <f>M8504+J8504/40-IF(I8504="V2H",K8504/(0.95*40),0)-IF(E8505=0,IF(E8504=1,IF(D8505=1,30,40)*0.18/(2*40),0),0)-IF(E8505=1,IF(E8504=0,IF(D8505=1,30,40)*0.18/(2*40),0),0)</f>
        <v/>
      </c>
      <c r="N8505" s="14" t="n">
        <v>0.09</v>
      </c>
      <c r="O8505" s="15">
        <f>K8505*N8505</f>
        <v/>
      </c>
      <c r="P8505">
        <f>IF(E8505=0,0.3,IF(D8505=1,IF(C8505&gt;=Params!$B$13-3,IF(C8505&lt;Params!$B$13,Params!$B$20,0.3),0.3),IF(C8505&gt;=Params!$B$15-3,IF(C8505&lt;Params!$B$15,Params!$B$21,0.3),0.3)))</f>
        <v/>
      </c>
    </row>
    <row r="8506" ht="15" customHeight="1" s="1">
      <c r="A8506" s="9" t="n">
        <v>8503</v>
      </c>
      <c r="B8506" s="6" t="inlineStr">
        <is>
          <t>21/12</t>
        </is>
      </c>
      <c r="C8506" s="6" t="n">
        <v>6</v>
      </c>
      <c r="D8506" s="6" t="n">
        <v>1</v>
      </c>
      <c r="E8506" s="10">
        <f>IF(D8506=1, IF(OR(C8506&lt;10, C8506&gt;=15),1,0), IF(OR(C8506&lt;7, C8506&gt;=18),1,0))</f>
        <v/>
      </c>
      <c r="F8506" s="11" t="n">
        <v>1.281</v>
      </c>
      <c r="G8506" s="12">
        <f>0*8</f>
        <v/>
      </c>
      <c r="H8506" s="12">
        <f>F8506-G8506</f>
        <v/>
      </c>
      <c r="I8506" s="10">
        <f>IF(E8506=0,"Fora",IF(E8505=0,"Carg xar",IF(H8506&lt;0,IF(M8506&lt;0.9,"Carg FV","Stby"),IF(M8506&gt;P8506,"V2H",IF(M8506&lt;0.9,"Carg xar","Stby")))))</f>
        <v/>
      </c>
      <c r="J8506" s="12">
        <f>IF(OR(I8506="Carg FV",I8506="Carg xar"),MIN(IF(I8506="Carg FV",ABS(H8506),7.4),7.4,MAX(0,(0.9-M8506)*40)*0.95),0)</f>
        <v/>
      </c>
      <c r="K8506" s="12">
        <f>IF(I8506="V2H",MIN(MAX(0,H8506),7.4,MAX(0,(M8506-P8506)*40)*0.95),0)</f>
        <v/>
      </c>
      <c r="L8506" s="12">
        <f>IF(E8506=0,0,MAX(0,H8506-K8506))</f>
        <v/>
      </c>
      <c r="M8506" s="13">
        <f>M8505+J8505/40-IF(I8505="V2H",K8505/(0.95*40),0)-IF(E8506=0,IF(E8505=1,IF(D8506=1,30,40)*0.18/(2*40),0),0)-IF(E8506=1,IF(E8505=0,IF(D8506=1,30,40)*0.18/(2*40),0),0)</f>
        <v/>
      </c>
      <c r="N8506" s="14" t="n">
        <v>0.09</v>
      </c>
      <c r="O8506" s="15">
        <f>K8506*N8506</f>
        <v/>
      </c>
      <c r="P8506">
        <f>IF(E8506=0,0.3,IF(D8506=1,IF(C8506&gt;=Params!$B$13-3,IF(C8506&lt;Params!$B$13,Params!$B$20,0.3),0.3),IF(C8506&gt;=Params!$B$15-3,IF(C8506&lt;Params!$B$15,Params!$B$21,0.3),0.3)))</f>
        <v/>
      </c>
    </row>
    <row r="8507" ht="15" customHeight="1" s="1">
      <c r="A8507" s="9" t="n">
        <v>8504</v>
      </c>
      <c r="B8507" s="6" t="inlineStr">
        <is>
          <t>21/12</t>
        </is>
      </c>
      <c r="C8507" s="6" t="n">
        <v>7</v>
      </c>
      <c r="D8507" s="6" t="n">
        <v>1</v>
      </c>
      <c r="E8507" s="10">
        <f>IF(D8507=1, IF(OR(C8507&lt;10, C8507&gt;=15),1,0), IF(OR(C8507&lt;7, C8507&gt;=18),1,0))</f>
        <v/>
      </c>
      <c r="F8507" s="11" t="n">
        <v>2.037</v>
      </c>
      <c r="G8507" s="12">
        <f>0*8</f>
        <v/>
      </c>
      <c r="H8507" s="12">
        <f>F8507-G8507</f>
        <v/>
      </c>
      <c r="I8507" s="10">
        <f>IF(E8507=0,"Fora",IF(E8506=0,"Carg xar",IF(H8507&lt;0,IF(M8507&lt;0.9,"Carg FV","Stby"),IF(M8507&gt;P8507,"V2H",IF(M8507&lt;0.9,"Carg xar","Stby")))))</f>
        <v/>
      </c>
      <c r="J8507" s="12">
        <f>IF(OR(I8507="Carg FV",I8507="Carg xar"),MIN(IF(I8507="Carg FV",ABS(H8507),7.4),7.4,MAX(0,(0.9-M8507)*40)*0.95),0)</f>
        <v/>
      </c>
      <c r="K8507" s="12">
        <f>IF(I8507="V2H",MIN(MAX(0,H8507),7.4,MAX(0,(M8507-P8507)*40)*0.95),0)</f>
        <v/>
      </c>
      <c r="L8507" s="12">
        <f>IF(E8507=0,0,MAX(0,H8507-K8507))</f>
        <v/>
      </c>
      <c r="M8507" s="13">
        <f>M8506+J8506/40-IF(I8506="V2H",K8506/(0.95*40),0)-IF(E8507=0,IF(E8506=1,IF(D8507=1,30,40)*0.18/(2*40),0),0)-IF(E8507=1,IF(E8506=0,IF(D8507=1,30,40)*0.18/(2*40),0),0)</f>
        <v/>
      </c>
      <c r="N8507" s="14" t="n">
        <v>0.09</v>
      </c>
      <c r="O8507" s="15">
        <f>K8507*N8507</f>
        <v/>
      </c>
      <c r="P8507">
        <f>IF(E8507=0,0.3,IF(D8507=1,IF(C8507&gt;=Params!$B$13-3,IF(C8507&lt;Params!$B$13,Params!$B$20,0.3),0.3),IF(C8507&gt;=Params!$B$15-3,IF(C8507&lt;Params!$B$15,Params!$B$21,0.3),0.3)))</f>
        <v/>
      </c>
    </row>
    <row r="8508" ht="15" customHeight="1" s="1">
      <c r="A8508" s="9" t="n">
        <v>8505</v>
      </c>
      <c r="B8508" s="6" t="inlineStr">
        <is>
          <t>21/12</t>
        </is>
      </c>
      <c r="C8508" s="6" t="n">
        <v>8</v>
      </c>
      <c r="D8508" s="6" t="n">
        <v>1</v>
      </c>
      <c r="E8508" s="10">
        <f>IF(D8508=1, IF(OR(C8508&lt;10, C8508&gt;=15),1,0), IF(OR(C8508&lt;7, C8508&gt;=18),1,0))</f>
        <v/>
      </c>
      <c r="F8508" s="11" t="n">
        <v>1.683</v>
      </c>
      <c r="G8508" s="12">
        <f>0.04*8</f>
        <v/>
      </c>
      <c r="H8508" s="12">
        <f>F8508-G8508</f>
        <v/>
      </c>
      <c r="I8508" s="10">
        <f>IF(E8508=0,"Fora",IF(E8507=0,"Carg xar",IF(H8508&lt;0,IF(M8508&lt;0.9,"Carg FV","Stby"),IF(M8508&gt;P8508,"V2H",IF(M8508&lt;0.9,"Carg xar","Stby")))))</f>
        <v/>
      </c>
      <c r="J8508" s="12">
        <f>IF(OR(I8508="Carg FV",I8508="Carg xar"),MIN(IF(I8508="Carg FV",ABS(H8508),7.4),7.4,MAX(0,(0.9-M8508)*40)*0.95),0)</f>
        <v/>
      </c>
      <c r="K8508" s="12">
        <f>IF(I8508="V2H",MIN(MAX(0,H8508),7.4,MAX(0,(M8508-P8508)*40)*0.95),0)</f>
        <v/>
      </c>
      <c r="L8508" s="12">
        <f>IF(E8508=0,0,MAX(0,H8508-K8508))</f>
        <v/>
      </c>
      <c r="M8508" s="13">
        <f>M8507+J8507/40-IF(I8507="V2H",K8507/(0.95*40),0)-IF(E8508=0,IF(E8507=1,IF(D8508=1,30,40)*0.18/(2*40),0),0)-IF(E8508=1,IF(E8507=0,IF(D8508=1,30,40)*0.18/(2*40),0),0)</f>
        <v/>
      </c>
      <c r="N8508" s="14" t="n">
        <v>0.09</v>
      </c>
      <c r="O8508" s="15">
        <f>K8508*N8508</f>
        <v/>
      </c>
      <c r="P8508">
        <f>IF(E8508=0,0.3,IF(D8508=1,IF(C8508&gt;=Params!$B$13-3,IF(C8508&lt;Params!$B$13,Params!$B$20,0.3),0.3),IF(C8508&gt;=Params!$B$15-3,IF(C8508&lt;Params!$B$15,Params!$B$21,0.3),0.3)))</f>
        <v/>
      </c>
    </row>
    <row r="8509" ht="15" customHeight="1" s="1">
      <c r="A8509" s="9" t="n">
        <v>8506</v>
      </c>
      <c r="B8509" s="6" t="inlineStr">
        <is>
          <t>21/12</t>
        </is>
      </c>
      <c r="C8509" s="6" t="n">
        <v>9</v>
      </c>
      <c r="D8509" s="6" t="n">
        <v>1</v>
      </c>
      <c r="E8509" s="10">
        <f>IF(D8509=1, IF(OR(C8509&lt;10, C8509&gt;=15),1,0), IF(OR(C8509&lt;7, C8509&gt;=18),1,0))</f>
        <v/>
      </c>
      <c r="F8509" s="11" t="n">
        <v>1.735</v>
      </c>
      <c r="G8509" s="12">
        <f>0.15*8</f>
        <v/>
      </c>
      <c r="H8509" s="12">
        <f>F8509-G8509</f>
        <v/>
      </c>
      <c r="I8509" s="10">
        <f>IF(E8509=0,"Fora",IF(E8508=0,"Carg xar",IF(H8509&lt;0,IF(M8509&lt;0.9,"Carg FV","Stby"),IF(M8509&gt;P8509,"V2H",IF(M8509&lt;0.9,"Carg xar","Stby")))))</f>
        <v/>
      </c>
      <c r="J8509" s="12">
        <f>IF(OR(I8509="Carg FV",I8509="Carg xar"),MIN(IF(I8509="Carg FV",ABS(H8509),7.4),7.4,MAX(0,(0.9-M8509)*40)*0.95),0)</f>
        <v/>
      </c>
      <c r="K8509" s="12">
        <f>IF(I8509="V2H",MIN(MAX(0,H8509),7.4,MAX(0,(M8509-P8509)*40)*0.95),0)</f>
        <v/>
      </c>
      <c r="L8509" s="12">
        <f>IF(E8509=0,0,MAX(0,H8509-K8509))</f>
        <v/>
      </c>
      <c r="M8509" s="13">
        <f>M8508+J8508/40-IF(I8508="V2H",K8508/(0.95*40),0)-IF(E8509=0,IF(E8508=1,IF(D8509=1,30,40)*0.18/(2*40),0),0)-IF(E8509=1,IF(E8508=0,IF(D8509=1,30,40)*0.18/(2*40),0),0)</f>
        <v/>
      </c>
      <c r="N8509" s="14" t="n">
        <v>0.09</v>
      </c>
      <c r="O8509" s="15">
        <f>K8509*N8509</f>
        <v/>
      </c>
      <c r="P8509">
        <f>IF(E8509=0,0.3,IF(D8509=1,IF(C8509&gt;=Params!$B$13-3,IF(C8509&lt;Params!$B$13,Params!$B$20,0.3),0.3),IF(C8509&gt;=Params!$B$15-3,IF(C8509&lt;Params!$B$15,Params!$B$21,0.3),0.3)))</f>
        <v/>
      </c>
    </row>
    <row r="8510" ht="15" customHeight="1" s="1">
      <c r="A8510" s="9" t="n">
        <v>8507</v>
      </c>
      <c r="B8510" s="6" t="inlineStr">
        <is>
          <t>21/12</t>
        </is>
      </c>
      <c r="C8510" s="6" t="n">
        <v>10</v>
      </c>
      <c r="D8510" s="6" t="n">
        <v>1</v>
      </c>
      <c r="E8510" s="10">
        <f>IF(D8510=1, IF(OR(C8510&lt;10, C8510&gt;=15),1,0), IF(OR(C8510&lt;7, C8510&gt;=18),1,0))</f>
        <v/>
      </c>
      <c r="F8510" s="11" t="n">
        <v>1.246</v>
      </c>
      <c r="G8510" s="12">
        <f>0.32*8</f>
        <v/>
      </c>
      <c r="H8510" s="12">
        <f>F8510-G8510</f>
        <v/>
      </c>
      <c r="I8510" s="10">
        <f>IF(E8510=0,"Fora",IF(E8509=0,"Carg xar",IF(H8510&lt;0,IF(M8510&lt;0.9,"Carg FV","Stby"),IF(M8510&gt;P8510,"V2H",IF(M8510&lt;0.9,"Carg xar","Stby")))))</f>
        <v/>
      </c>
      <c r="J8510" s="12">
        <f>IF(OR(I8510="Carg FV",I8510="Carg xar"),MIN(IF(I8510="Carg FV",ABS(H8510),7.4),7.4,MAX(0,(0.9-M8510)*40)*0.95),0)</f>
        <v/>
      </c>
      <c r="K8510" s="12">
        <f>IF(I8510="V2H",MIN(MAX(0,H8510),7.4,MAX(0,(M8510-P8510)*40)*0.95),0)</f>
        <v/>
      </c>
      <c r="L8510" s="12">
        <f>IF(E8510=0,0,MAX(0,H8510-K8510))</f>
        <v/>
      </c>
      <c r="M8510" s="13">
        <f>M8509+J8509/40-IF(I8509="V2H",K8509/(0.95*40),0)-IF(E8510=0,IF(E8509=1,IF(D8510=1,30,40)*0.18/(2*40),0),0)-IF(E8510=1,IF(E8509=0,IF(D8510=1,30,40)*0.18/(2*40),0),0)</f>
        <v/>
      </c>
      <c r="N8510" s="14" t="n">
        <v>0.09</v>
      </c>
      <c r="O8510" s="15">
        <f>K8510*N8510</f>
        <v/>
      </c>
      <c r="P8510">
        <f>IF(E8510=0,0.3,IF(D8510=1,IF(C8510&gt;=Params!$B$13-3,IF(C8510&lt;Params!$B$13,Params!$B$20,0.3),0.3),IF(C8510&gt;=Params!$B$15-3,IF(C8510&lt;Params!$B$15,Params!$B$21,0.3),0.3)))</f>
        <v/>
      </c>
    </row>
    <row r="8511" ht="15" customHeight="1" s="1">
      <c r="A8511" s="9" t="n">
        <v>8508</v>
      </c>
      <c r="B8511" s="6" t="inlineStr">
        <is>
          <t>21/12</t>
        </is>
      </c>
      <c r="C8511" s="6" t="n">
        <v>11</v>
      </c>
      <c r="D8511" s="6" t="n">
        <v>1</v>
      </c>
      <c r="E8511" s="10">
        <f>IF(D8511=1, IF(OR(C8511&lt;10, C8511&gt;=15),1,0), IF(OR(C8511&lt;7, C8511&gt;=18),1,0))</f>
        <v/>
      </c>
      <c r="F8511" s="11" t="n">
        <v>1.247</v>
      </c>
      <c r="G8511" s="12">
        <f>0.45*8</f>
        <v/>
      </c>
      <c r="H8511" s="12">
        <f>F8511-G8511</f>
        <v/>
      </c>
      <c r="I8511" s="10">
        <f>IF(E8511=0,"Fora",IF(E8510=0,"Carg xar",IF(H8511&lt;0,IF(M8511&lt;0.9,"Carg FV","Stby"),IF(M8511&gt;P8511,"V2H",IF(M8511&lt;0.9,"Carg xar","Stby")))))</f>
        <v/>
      </c>
      <c r="J8511" s="12">
        <f>IF(OR(I8511="Carg FV",I8511="Carg xar"),MIN(IF(I8511="Carg FV",ABS(H8511),7.4),7.4,MAX(0,(0.9-M8511)*40)*0.95),0)</f>
        <v/>
      </c>
      <c r="K8511" s="12">
        <f>IF(I8511="V2H",MIN(MAX(0,H8511),7.4,MAX(0,(M8511-P8511)*40)*0.95),0)</f>
        <v/>
      </c>
      <c r="L8511" s="12">
        <f>IF(E8511=0,0,MAX(0,H8511-K8511))</f>
        <v/>
      </c>
      <c r="M8511" s="13">
        <f>M8510+J8510/40-IF(I8510="V2H",K8510/(0.95*40),0)-IF(E8511=0,IF(E8510=1,IF(D8511=1,30,40)*0.18/(2*40),0),0)-IF(E8511=1,IF(E8510=0,IF(D8511=1,30,40)*0.18/(2*40),0),0)</f>
        <v/>
      </c>
      <c r="N8511" s="14" t="n">
        <v>0.09</v>
      </c>
      <c r="O8511" s="15">
        <f>K8511*N8511</f>
        <v/>
      </c>
      <c r="P8511">
        <f>IF(E8511=0,0.3,IF(D8511=1,IF(C8511&gt;=Params!$B$13-3,IF(C8511&lt;Params!$B$13,Params!$B$20,0.3),0.3),IF(C8511&gt;=Params!$B$15-3,IF(C8511&lt;Params!$B$15,Params!$B$21,0.3),0.3)))</f>
        <v/>
      </c>
    </row>
    <row r="8512" ht="15" customHeight="1" s="1">
      <c r="A8512" s="9" t="n">
        <v>8509</v>
      </c>
      <c r="B8512" s="6" t="inlineStr">
        <is>
          <t>21/12</t>
        </is>
      </c>
      <c r="C8512" s="6" t="n">
        <v>12</v>
      </c>
      <c r="D8512" s="6" t="n">
        <v>1</v>
      </c>
      <c r="E8512" s="10">
        <f>IF(D8512=1, IF(OR(C8512&lt;10, C8512&gt;=15),1,0), IF(OR(C8512&lt;7, C8512&gt;=18),1,0))</f>
        <v/>
      </c>
      <c r="F8512" s="11" t="n">
        <v>3.308</v>
      </c>
      <c r="G8512" s="12">
        <f>0.52*8</f>
        <v/>
      </c>
      <c r="H8512" s="12">
        <f>F8512-G8512</f>
        <v/>
      </c>
      <c r="I8512" s="10">
        <f>IF(E8512=0,"Fora",IF(E8511=0,"Carg xar",IF(H8512&lt;0,IF(M8512&lt;0.9,"Carg FV","Stby"),IF(M8512&gt;P8512,"V2H",IF(M8512&lt;0.9,"Carg xar","Stby")))))</f>
        <v/>
      </c>
      <c r="J8512" s="12">
        <f>IF(OR(I8512="Carg FV",I8512="Carg xar"),MIN(IF(I8512="Carg FV",ABS(H8512),7.4),7.4,MAX(0,(0.9-M8512)*40)*0.95),0)</f>
        <v/>
      </c>
      <c r="K8512" s="12">
        <f>IF(I8512="V2H",MIN(MAX(0,H8512),7.4,MAX(0,(M8512-P8512)*40)*0.95),0)</f>
        <v/>
      </c>
      <c r="L8512" s="12">
        <f>IF(E8512=0,0,MAX(0,H8512-K8512))</f>
        <v/>
      </c>
      <c r="M8512" s="13">
        <f>M8511+J8511/40-IF(I8511="V2H",K8511/(0.95*40),0)-IF(E8512=0,IF(E8511=1,IF(D8512=1,30,40)*0.18/(2*40),0),0)-IF(E8512=1,IF(E8511=0,IF(D8512=1,30,40)*0.18/(2*40),0),0)</f>
        <v/>
      </c>
      <c r="N8512" s="14" t="n">
        <v>0.09</v>
      </c>
      <c r="O8512" s="15">
        <f>K8512*N8512</f>
        <v/>
      </c>
      <c r="P8512">
        <f>IF(E8512=0,0.3,IF(D8512=1,IF(C8512&gt;=Params!$B$13-3,IF(C8512&lt;Params!$B$13,Params!$B$20,0.3),0.3),IF(C8512&gt;=Params!$B$15-3,IF(C8512&lt;Params!$B$15,Params!$B$21,0.3),0.3)))</f>
        <v/>
      </c>
    </row>
    <row r="8513" ht="15" customHeight="1" s="1">
      <c r="A8513" s="9" t="n">
        <v>8510</v>
      </c>
      <c r="B8513" s="6" t="inlineStr">
        <is>
          <t>21/12</t>
        </is>
      </c>
      <c r="C8513" s="6" t="n">
        <v>13</v>
      </c>
      <c r="D8513" s="6" t="n">
        <v>1</v>
      </c>
      <c r="E8513" s="10">
        <f>IF(D8513=1, IF(OR(C8513&lt;10, C8513&gt;=15),1,0), IF(OR(C8513&lt;7, C8513&gt;=18),1,0))</f>
        <v/>
      </c>
      <c r="F8513" s="11" t="n">
        <v>2.1</v>
      </c>
      <c r="G8513" s="12">
        <f>0.48*8</f>
        <v/>
      </c>
      <c r="H8513" s="12">
        <f>F8513-G8513</f>
        <v/>
      </c>
      <c r="I8513" s="10">
        <f>IF(E8513=0,"Fora",IF(E8512=0,"Carg xar",IF(H8513&lt;0,IF(M8513&lt;0.9,"Carg FV","Stby"),IF(M8513&gt;P8513,"V2H",IF(M8513&lt;0.9,"Carg xar","Stby")))))</f>
        <v/>
      </c>
      <c r="J8513" s="12">
        <f>IF(OR(I8513="Carg FV",I8513="Carg xar"),MIN(IF(I8513="Carg FV",ABS(H8513),7.4),7.4,MAX(0,(0.9-M8513)*40)*0.95),0)</f>
        <v/>
      </c>
      <c r="K8513" s="12">
        <f>IF(I8513="V2H",MIN(MAX(0,H8513),7.4,MAX(0,(M8513-P8513)*40)*0.95),0)</f>
        <v/>
      </c>
      <c r="L8513" s="12">
        <f>IF(E8513=0,0,MAX(0,H8513-K8513))</f>
        <v/>
      </c>
      <c r="M8513" s="13">
        <f>M8512+J8512/40-IF(I8512="V2H",K8512/(0.95*40),0)-IF(E8513=0,IF(E8512=1,IF(D8513=1,30,40)*0.18/(2*40),0),0)-IF(E8513=1,IF(E8512=0,IF(D8513=1,30,40)*0.18/(2*40),0),0)</f>
        <v/>
      </c>
      <c r="N8513" s="14" t="n">
        <v>0.09</v>
      </c>
      <c r="O8513" s="15">
        <f>K8513*N8513</f>
        <v/>
      </c>
      <c r="P8513">
        <f>IF(E8513=0,0.3,IF(D8513=1,IF(C8513&gt;=Params!$B$13-3,IF(C8513&lt;Params!$B$13,Params!$B$20,0.3),0.3),IF(C8513&gt;=Params!$B$15-3,IF(C8513&lt;Params!$B$15,Params!$B$21,0.3),0.3)))</f>
        <v/>
      </c>
    </row>
    <row r="8514" ht="15" customHeight="1" s="1">
      <c r="A8514" s="9" t="n">
        <v>8511</v>
      </c>
      <c r="B8514" s="6" t="inlineStr">
        <is>
          <t>21/12</t>
        </is>
      </c>
      <c r="C8514" s="6" t="n">
        <v>14</v>
      </c>
      <c r="D8514" s="6" t="n">
        <v>1</v>
      </c>
      <c r="E8514" s="10">
        <f>IF(D8514=1, IF(OR(C8514&lt;10, C8514&gt;=15),1,0), IF(OR(C8514&lt;7, C8514&gt;=18),1,0))</f>
        <v/>
      </c>
      <c r="F8514" s="11" t="n">
        <v>2.736</v>
      </c>
      <c r="G8514" s="12">
        <f>0.35*8</f>
        <v/>
      </c>
      <c r="H8514" s="12">
        <f>F8514-G8514</f>
        <v/>
      </c>
      <c r="I8514" s="10">
        <f>IF(E8514=0,"Fora",IF(E8513=0,"Carg xar",IF(H8514&lt;0,IF(M8514&lt;0.9,"Carg FV","Stby"),IF(M8514&gt;P8514,"V2H",IF(M8514&lt;0.9,"Carg xar","Stby")))))</f>
        <v/>
      </c>
      <c r="J8514" s="12">
        <f>IF(OR(I8514="Carg FV",I8514="Carg xar"),MIN(IF(I8514="Carg FV",ABS(H8514),7.4),7.4,MAX(0,(0.9-M8514)*40)*0.95),0)</f>
        <v/>
      </c>
      <c r="K8514" s="12">
        <f>IF(I8514="V2H",MIN(MAX(0,H8514),7.4,MAX(0,(M8514-P8514)*40)*0.95),0)</f>
        <v/>
      </c>
      <c r="L8514" s="12">
        <f>IF(E8514=0,0,MAX(0,H8514-K8514))</f>
        <v/>
      </c>
      <c r="M8514" s="13">
        <f>M8513+J8513/40-IF(I8513="V2H",K8513/(0.95*40),0)-IF(E8514=0,IF(E8513=1,IF(D8514=1,30,40)*0.18/(2*40),0),0)-IF(E8514=1,IF(E8513=0,IF(D8514=1,30,40)*0.18/(2*40),0),0)</f>
        <v/>
      </c>
      <c r="N8514" s="14" t="n">
        <v>0.09</v>
      </c>
      <c r="O8514" s="15">
        <f>K8514*N8514</f>
        <v/>
      </c>
      <c r="P8514">
        <f>IF(E8514=0,0.3,IF(D8514=1,IF(C8514&gt;=Params!$B$13-3,IF(C8514&lt;Params!$B$13,Params!$B$20,0.3),0.3),IF(C8514&gt;=Params!$B$15-3,IF(C8514&lt;Params!$B$15,Params!$B$21,0.3),0.3)))</f>
        <v/>
      </c>
    </row>
    <row r="8515" ht="15" customHeight="1" s="1">
      <c r="A8515" s="9" t="n">
        <v>8512</v>
      </c>
      <c r="B8515" s="6" t="inlineStr">
        <is>
          <t>21/12</t>
        </is>
      </c>
      <c r="C8515" s="6" t="n">
        <v>15</v>
      </c>
      <c r="D8515" s="6" t="n">
        <v>1</v>
      </c>
      <c r="E8515" s="10">
        <f>IF(D8515=1, IF(OR(C8515&lt;10, C8515&gt;=15),1,0), IF(OR(C8515&lt;7, C8515&gt;=18),1,0))</f>
        <v/>
      </c>
      <c r="F8515" s="11" t="n">
        <v>1.178</v>
      </c>
      <c r="G8515" s="12">
        <f>0.18*8</f>
        <v/>
      </c>
      <c r="H8515" s="12">
        <f>F8515-G8515</f>
        <v/>
      </c>
      <c r="I8515" s="10">
        <f>IF(E8515=0,"Fora",IF(E8514=0,"Carg xar",IF(H8515&lt;0,IF(M8515&lt;0.9,"Carg FV","Stby"),IF(M8515&gt;P8515,"V2H",IF(M8515&lt;0.9,"Carg xar","Stby")))))</f>
        <v/>
      </c>
      <c r="J8515" s="12">
        <f>IF(OR(I8515="Carg FV",I8515="Carg xar"),MIN(IF(I8515="Carg FV",ABS(H8515),7.4),7.4,MAX(0,(0.9-M8515)*40)*0.95),0)</f>
        <v/>
      </c>
      <c r="K8515" s="12">
        <f>IF(I8515="V2H",MIN(MAX(0,H8515),7.4,MAX(0,(M8515-P8515)*40)*0.95),0)</f>
        <v/>
      </c>
      <c r="L8515" s="12">
        <f>IF(E8515=0,0,MAX(0,H8515-K8515))</f>
        <v/>
      </c>
      <c r="M8515" s="13">
        <f>M8514+J8514/40-IF(I8514="V2H",K8514/(0.95*40),0)-IF(E8515=0,IF(E8514=1,IF(D8515=1,30,40)*0.18/(2*40),0),0)-IF(E8515=1,IF(E8514=0,IF(D8515=1,30,40)*0.18/(2*40),0),0)</f>
        <v/>
      </c>
      <c r="N8515" s="14" t="n">
        <v>0.09</v>
      </c>
      <c r="O8515" s="15">
        <f>K8515*N8515</f>
        <v/>
      </c>
      <c r="P8515">
        <f>IF(E8515=0,0.3,IF(D8515=1,IF(C8515&gt;=Params!$B$13-3,IF(C8515&lt;Params!$B$13,Params!$B$20,0.3),0.3),IF(C8515&gt;=Params!$B$15-3,IF(C8515&lt;Params!$B$15,Params!$B$21,0.3),0.3)))</f>
        <v/>
      </c>
    </row>
    <row r="8516" ht="15" customHeight="1" s="1">
      <c r="A8516" s="9" t="n">
        <v>8513</v>
      </c>
      <c r="B8516" s="6" t="inlineStr">
        <is>
          <t>21/12</t>
        </is>
      </c>
      <c r="C8516" s="6" t="n">
        <v>16</v>
      </c>
      <c r="D8516" s="6" t="n">
        <v>1</v>
      </c>
      <c r="E8516" s="10">
        <f>IF(D8516=1, IF(OR(C8516&lt;10, C8516&gt;=15),1,0), IF(OR(C8516&lt;7, C8516&gt;=18),1,0))</f>
        <v/>
      </c>
      <c r="F8516" s="11" t="n">
        <v>2.542</v>
      </c>
      <c r="G8516" s="12">
        <f>0.04*8</f>
        <v/>
      </c>
      <c r="H8516" s="12">
        <f>F8516-G8516</f>
        <v/>
      </c>
      <c r="I8516" s="10">
        <f>IF(E8516=0,"Fora",IF(E8515=0,"Carg xar",IF(H8516&lt;0,IF(M8516&lt;0.9,"Carg FV","Stby"),IF(M8516&gt;P8516,"V2H",IF(M8516&lt;0.9,"Carg xar","Stby")))))</f>
        <v/>
      </c>
      <c r="J8516" s="12">
        <f>IF(OR(I8516="Carg FV",I8516="Carg xar"),MIN(IF(I8516="Carg FV",ABS(H8516),7.4),7.4,MAX(0,(0.9-M8516)*40)*0.95),0)</f>
        <v/>
      </c>
      <c r="K8516" s="12">
        <f>IF(I8516="V2H",MIN(MAX(0,H8516),7.4,MAX(0,(M8516-P8516)*40)*0.95),0)</f>
        <v/>
      </c>
      <c r="L8516" s="12">
        <f>IF(E8516=0,0,MAX(0,H8516-K8516))</f>
        <v/>
      </c>
      <c r="M8516" s="13">
        <f>M8515+J8515/40-IF(I8515="V2H",K8515/(0.95*40),0)-IF(E8516=0,IF(E8515=1,IF(D8516=1,30,40)*0.18/(2*40),0),0)-IF(E8516=1,IF(E8515=0,IF(D8516=1,30,40)*0.18/(2*40),0),0)</f>
        <v/>
      </c>
      <c r="N8516" s="14" t="n">
        <v>0.09</v>
      </c>
      <c r="O8516" s="15">
        <f>K8516*N8516</f>
        <v/>
      </c>
      <c r="P8516">
        <f>IF(E8516=0,0.3,IF(D8516=1,IF(C8516&gt;=Params!$B$13-3,IF(C8516&lt;Params!$B$13,Params!$B$20,0.3),0.3),IF(C8516&gt;=Params!$B$15-3,IF(C8516&lt;Params!$B$15,Params!$B$21,0.3),0.3)))</f>
        <v/>
      </c>
    </row>
    <row r="8517" ht="15" customHeight="1" s="1">
      <c r="A8517" s="9" t="n">
        <v>8514</v>
      </c>
      <c r="B8517" s="6" t="inlineStr">
        <is>
          <t>21/12</t>
        </is>
      </c>
      <c r="C8517" s="6" t="n">
        <v>17</v>
      </c>
      <c r="D8517" s="6" t="n">
        <v>1</v>
      </c>
      <c r="E8517" s="10">
        <f>IF(D8517=1, IF(OR(C8517&lt;10, C8517&gt;=15),1,0), IF(OR(C8517&lt;7, C8517&gt;=18),1,0))</f>
        <v/>
      </c>
      <c r="F8517" s="11" t="n">
        <v>1.878</v>
      </c>
      <c r="G8517" s="12">
        <f>0*8</f>
        <v/>
      </c>
      <c r="H8517" s="12">
        <f>F8517-G8517</f>
        <v/>
      </c>
      <c r="I8517" s="10">
        <f>IF(E8517=0,"Fora",IF(E8516=0,"Carg xar",IF(H8517&lt;0,IF(M8517&lt;0.9,"Carg FV","Stby"),IF(M8517&gt;P8517,"V2H",IF(M8517&lt;0.9,"Carg xar","Stby")))))</f>
        <v/>
      </c>
      <c r="J8517" s="12">
        <f>IF(OR(I8517="Carg FV",I8517="Carg xar"),MIN(IF(I8517="Carg FV",ABS(H8517),7.4),7.4,MAX(0,(0.9-M8517)*40)*0.95),0)</f>
        <v/>
      </c>
      <c r="K8517" s="12">
        <f>IF(I8517="V2H",MIN(MAX(0,H8517),7.4,MAX(0,(M8517-P8517)*40)*0.95),0)</f>
        <v/>
      </c>
      <c r="L8517" s="12">
        <f>IF(E8517=0,0,MAX(0,H8517-K8517))</f>
        <v/>
      </c>
      <c r="M8517" s="13">
        <f>M8516+J8516/40-IF(I8516="V2H",K8516/(0.95*40),0)-IF(E8517=0,IF(E8516=1,IF(D8517=1,30,40)*0.18/(2*40),0),0)-IF(E8517=1,IF(E8516=0,IF(D8517=1,30,40)*0.18/(2*40),0),0)</f>
        <v/>
      </c>
      <c r="N8517" s="14" t="n">
        <v>0.09</v>
      </c>
      <c r="O8517" s="15">
        <f>K8517*N8517</f>
        <v/>
      </c>
      <c r="P8517">
        <f>IF(E8517=0,0.3,IF(D8517=1,IF(C8517&gt;=Params!$B$13-3,IF(C8517&lt;Params!$B$13,Params!$B$20,0.3),0.3),IF(C8517&gt;=Params!$B$15-3,IF(C8517&lt;Params!$B$15,Params!$B$21,0.3),0.3)))</f>
        <v/>
      </c>
    </row>
    <row r="8518" ht="15" customHeight="1" s="1">
      <c r="A8518" s="9" t="n">
        <v>8515</v>
      </c>
      <c r="B8518" s="6" t="inlineStr">
        <is>
          <t>21/12</t>
        </is>
      </c>
      <c r="C8518" s="6" t="n">
        <v>18</v>
      </c>
      <c r="D8518" s="6" t="n">
        <v>1</v>
      </c>
      <c r="E8518" s="10">
        <f>IF(D8518=1, IF(OR(C8518&lt;10, C8518&gt;=15),1,0), IF(OR(C8518&lt;7, C8518&gt;=18),1,0))</f>
        <v/>
      </c>
      <c r="F8518" s="11" t="n">
        <v>2.223</v>
      </c>
      <c r="G8518" s="12">
        <f>0*8</f>
        <v/>
      </c>
      <c r="H8518" s="12">
        <f>F8518-G8518</f>
        <v/>
      </c>
      <c r="I8518" s="10">
        <f>IF(E8518=0,"Fora",IF(E8517=0,"Carg xar",IF(H8518&lt;0,IF(M8518&lt;0.9,"Carg FV","Stby"),IF(M8518&gt;P8518,"V2H",IF(M8518&lt;0.9,"Carg xar","Stby")))))</f>
        <v/>
      </c>
      <c r="J8518" s="12">
        <f>IF(OR(I8518="Carg FV",I8518="Carg xar"),MIN(IF(I8518="Carg FV",ABS(H8518),7.4),7.4,MAX(0,(0.9-M8518)*40)*0.95),0)</f>
        <v/>
      </c>
      <c r="K8518" s="12">
        <f>IF(I8518="V2H",MIN(MAX(0,H8518),7.4,MAX(0,(M8518-P8518)*40)*0.95),0)</f>
        <v/>
      </c>
      <c r="L8518" s="12">
        <f>IF(E8518=0,0,MAX(0,H8518-K8518))</f>
        <v/>
      </c>
      <c r="M8518" s="13">
        <f>M8517+J8517/40-IF(I8517="V2H",K8517/(0.95*40),0)-IF(E8518=0,IF(E8517=1,IF(D8518=1,30,40)*0.18/(2*40),0),0)-IF(E8518=1,IF(E8517=0,IF(D8518=1,30,40)*0.18/(2*40),0),0)</f>
        <v/>
      </c>
      <c r="N8518" s="14" t="n">
        <v>0.09</v>
      </c>
      <c r="O8518" s="15">
        <f>K8518*N8518</f>
        <v/>
      </c>
      <c r="P8518">
        <f>IF(E8518=0,0.3,IF(D8518=1,IF(C8518&gt;=Params!$B$13-3,IF(C8518&lt;Params!$B$13,Params!$B$20,0.3),0.3),IF(C8518&gt;=Params!$B$15-3,IF(C8518&lt;Params!$B$15,Params!$B$21,0.3),0.3)))</f>
        <v/>
      </c>
    </row>
    <row r="8519" ht="15" customHeight="1" s="1">
      <c r="A8519" s="9" t="n">
        <v>8516</v>
      </c>
      <c r="B8519" s="6" t="inlineStr">
        <is>
          <t>21/12</t>
        </is>
      </c>
      <c r="C8519" s="6" t="n">
        <v>19</v>
      </c>
      <c r="D8519" s="6" t="n">
        <v>1</v>
      </c>
      <c r="E8519" s="10">
        <f>IF(D8519=1, IF(OR(C8519&lt;10, C8519&gt;=15),1,0), IF(OR(C8519&lt;7, C8519&gt;=18),1,0))</f>
        <v/>
      </c>
      <c r="F8519" s="11" t="n">
        <v>1.768</v>
      </c>
      <c r="G8519" s="12">
        <f>0*8</f>
        <v/>
      </c>
      <c r="H8519" s="12">
        <f>F8519-G8519</f>
        <v/>
      </c>
      <c r="I8519" s="10">
        <f>IF(E8519=0,"Fora",IF(E8518=0,"Carg xar",IF(H8519&lt;0,IF(M8519&lt;0.9,"Carg FV","Stby"),IF(M8519&gt;P8519,"V2H",IF(M8519&lt;0.9,"Carg xar","Stby")))))</f>
        <v/>
      </c>
      <c r="J8519" s="12">
        <f>IF(OR(I8519="Carg FV",I8519="Carg xar"),MIN(IF(I8519="Carg FV",ABS(H8519),7.4),7.4,MAX(0,(0.9-M8519)*40)*0.95),0)</f>
        <v/>
      </c>
      <c r="K8519" s="12">
        <f>IF(I8519="V2H",MIN(MAX(0,H8519),7.4,MAX(0,(M8519-P8519)*40)*0.95),0)</f>
        <v/>
      </c>
      <c r="L8519" s="12">
        <f>IF(E8519=0,0,MAX(0,H8519-K8519))</f>
        <v/>
      </c>
      <c r="M8519" s="13">
        <f>M8518+J8518/40-IF(I8518="V2H",K8518/(0.95*40),0)-IF(E8519=0,IF(E8518=1,IF(D8519=1,30,40)*0.18/(2*40),0),0)-IF(E8519=1,IF(E8518=0,IF(D8519=1,30,40)*0.18/(2*40),0),0)</f>
        <v/>
      </c>
      <c r="N8519" s="14" t="n">
        <v>0.09</v>
      </c>
      <c r="O8519" s="15">
        <f>K8519*N8519</f>
        <v/>
      </c>
      <c r="P8519">
        <f>IF(E8519=0,0.3,IF(D8519=1,IF(C8519&gt;=Params!$B$13-3,IF(C8519&lt;Params!$B$13,Params!$B$20,0.3),0.3),IF(C8519&gt;=Params!$B$15-3,IF(C8519&lt;Params!$B$15,Params!$B$21,0.3),0.3)))</f>
        <v/>
      </c>
    </row>
    <row r="8520" ht="15" customHeight="1" s="1">
      <c r="A8520" s="9" t="n">
        <v>8517</v>
      </c>
      <c r="B8520" s="6" t="inlineStr">
        <is>
          <t>21/12</t>
        </is>
      </c>
      <c r="C8520" s="6" t="n">
        <v>20</v>
      </c>
      <c r="D8520" s="6" t="n">
        <v>1</v>
      </c>
      <c r="E8520" s="10">
        <f>IF(D8520=1, IF(OR(C8520&lt;10, C8520&gt;=15),1,0), IF(OR(C8520&lt;7, C8520&gt;=18),1,0))</f>
        <v/>
      </c>
      <c r="F8520" s="11" t="n">
        <v>1.814</v>
      </c>
      <c r="G8520" s="12">
        <f>0*8</f>
        <v/>
      </c>
      <c r="H8520" s="12">
        <f>F8520-G8520</f>
        <v/>
      </c>
      <c r="I8520" s="10">
        <f>IF(E8520=0,"Fora",IF(E8519=0,"Carg xar",IF(H8520&lt;0,IF(M8520&lt;0.9,"Carg FV","Stby"),IF(M8520&gt;P8520,"V2H",IF(M8520&lt;0.9,"Carg xar","Stby")))))</f>
        <v/>
      </c>
      <c r="J8520" s="12">
        <f>IF(OR(I8520="Carg FV",I8520="Carg xar"),MIN(IF(I8520="Carg FV",ABS(H8520),7.4),7.4,MAX(0,(0.9-M8520)*40)*0.95),0)</f>
        <v/>
      </c>
      <c r="K8520" s="12">
        <f>IF(I8520="V2H",MIN(MAX(0,H8520),7.4,MAX(0,(M8520-P8520)*40)*0.95),0)</f>
        <v/>
      </c>
      <c r="L8520" s="12">
        <f>IF(E8520=0,0,MAX(0,H8520-K8520))</f>
        <v/>
      </c>
      <c r="M8520" s="13">
        <f>M8519+J8519/40-IF(I8519="V2H",K8519/(0.95*40),0)-IF(E8520=0,IF(E8519=1,IF(D8520=1,30,40)*0.18/(2*40),0),0)-IF(E8520=1,IF(E8519=0,IF(D8520=1,30,40)*0.18/(2*40),0),0)</f>
        <v/>
      </c>
      <c r="N8520" s="14" t="n">
        <v>0.09</v>
      </c>
      <c r="O8520" s="15">
        <f>K8520*N8520</f>
        <v/>
      </c>
      <c r="P8520">
        <f>IF(E8520=0,0.3,IF(D8520=1,IF(C8520&gt;=Params!$B$13-3,IF(C8520&lt;Params!$B$13,Params!$B$20,0.3),0.3),IF(C8520&gt;=Params!$B$15-3,IF(C8520&lt;Params!$B$15,Params!$B$21,0.3),0.3)))</f>
        <v/>
      </c>
    </row>
    <row r="8521" ht="15" customHeight="1" s="1">
      <c r="A8521" s="9" t="n">
        <v>8518</v>
      </c>
      <c r="B8521" s="6" t="inlineStr">
        <is>
          <t>21/12</t>
        </is>
      </c>
      <c r="C8521" s="6" t="n">
        <v>21</v>
      </c>
      <c r="D8521" s="6" t="n">
        <v>1</v>
      </c>
      <c r="E8521" s="10">
        <f>IF(D8521=1, IF(OR(C8521&lt;10, C8521&gt;=15),1,0), IF(OR(C8521&lt;7, C8521&gt;=18),1,0))</f>
        <v/>
      </c>
      <c r="F8521" s="11" t="n">
        <v>1.763</v>
      </c>
      <c r="G8521" s="12">
        <f>0*8</f>
        <v/>
      </c>
      <c r="H8521" s="12">
        <f>F8521-G8521</f>
        <v/>
      </c>
      <c r="I8521" s="10">
        <f>IF(E8521=0,"Fora",IF(E8520=0,"Carg xar",IF(H8521&lt;0,IF(M8521&lt;0.9,"Carg FV","Stby"),IF(M8521&gt;P8521,"V2H",IF(M8521&lt;0.9,"Carg xar","Stby")))))</f>
        <v/>
      </c>
      <c r="J8521" s="12">
        <f>IF(OR(I8521="Carg FV",I8521="Carg xar"),MIN(IF(I8521="Carg FV",ABS(H8521),7.4),7.4,MAX(0,(0.9-M8521)*40)*0.95),0)</f>
        <v/>
      </c>
      <c r="K8521" s="12">
        <f>IF(I8521="V2H",MIN(MAX(0,H8521),7.4,MAX(0,(M8521-P8521)*40)*0.95),0)</f>
        <v/>
      </c>
      <c r="L8521" s="12">
        <f>IF(E8521=0,0,MAX(0,H8521-K8521))</f>
        <v/>
      </c>
      <c r="M8521" s="13">
        <f>M8520+J8520/40-IF(I8520="V2H",K8520/(0.95*40),0)-IF(E8521=0,IF(E8520=1,IF(D8521=1,30,40)*0.18/(2*40),0),0)-IF(E8521=1,IF(E8520=0,IF(D8521=1,30,40)*0.18/(2*40),0),0)</f>
        <v/>
      </c>
      <c r="N8521" s="14" t="n">
        <v>0.09</v>
      </c>
      <c r="O8521" s="15">
        <f>K8521*N8521</f>
        <v/>
      </c>
      <c r="P8521">
        <f>IF(E8521=0,0.3,IF(D8521=1,IF(C8521&gt;=Params!$B$13-3,IF(C8521&lt;Params!$B$13,Params!$B$20,0.3),0.3),IF(C8521&gt;=Params!$B$15-3,IF(C8521&lt;Params!$B$15,Params!$B$21,0.3),0.3)))</f>
        <v/>
      </c>
    </row>
    <row r="8522" ht="15" customHeight="1" s="1">
      <c r="A8522" s="9" t="n">
        <v>8519</v>
      </c>
      <c r="B8522" s="6" t="inlineStr">
        <is>
          <t>21/12</t>
        </is>
      </c>
      <c r="C8522" s="6" t="n">
        <v>22</v>
      </c>
      <c r="D8522" s="6" t="n">
        <v>1</v>
      </c>
      <c r="E8522" s="10">
        <f>IF(D8522=1, IF(OR(C8522&lt;10, C8522&gt;=15),1,0), IF(OR(C8522&lt;7, C8522&gt;=18),1,0))</f>
        <v/>
      </c>
      <c r="F8522" s="11" t="n">
        <v>2.183</v>
      </c>
      <c r="G8522" s="12">
        <f>0*8</f>
        <v/>
      </c>
      <c r="H8522" s="12">
        <f>F8522-G8522</f>
        <v/>
      </c>
      <c r="I8522" s="10">
        <f>IF(E8522=0,"Fora",IF(E8521=0,"Carg xar",IF(H8522&lt;0,IF(M8522&lt;0.9,"Carg FV","Stby"),IF(M8522&gt;P8522,"V2H",IF(M8522&lt;0.9,"Carg xar","Stby")))))</f>
        <v/>
      </c>
      <c r="J8522" s="12">
        <f>IF(OR(I8522="Carg FV",I8522="Carg xar"),MIN(IF(I8522="Carg FV",ABS(H8522),7.4),7.4,MAX(0,(0.9-M8522)*40)*0.95),0)</f>
        <v/>
      </c>
      <c r="K8522" s="12">
        <f>IF(I8522="V2H",MIN(MAX(0,H8522),7.4,MAX(0,(M8522-P8522)*40)*0.95),0)</f>
        <v/>
      </c>
      <c r="L8522" s="12">
        <f>IF(E8522=0,0,MAX(0,H8522-K8522))</f>
        <v/>
      </c>
      <c r="M8522" s="13">
        <f>M8521+J8521/40-IF(I8521="V2H",K8521/(0.95*40),0)-IF(E8522=0,IF(E8521=1,IF(D8522=1,30,40)*0.18/(2*40),0),0)-IF(E8522=1,IF(E8521=0,IF(D8522=1,30,40)*0.18/(2*40),0),0)</f>
        <v/>
      </c>
      <c r="N8522" s="14" t="n">
        <v>0.09</v>
      </c>
      <c r="O8522" s="15">
        <f>K8522*N8522</f>
        <v/>
      </c>
      <c r="P8522">
        <f>IF(E8522=0,0.3,IF(D8522=1,IF(C8522&gt;=Params!$B$13-3,IF(C8522&lt;Params!$B$13,Params!$B$20,0.3),0.3),IF(C8522&gt;=Params!$B$15-3,IF(C8522&lt;Params!$B$15,Params!$B$21,0.3),0.3)))</f>
        <v/>
      </c>
    </row>
    <row r="8523" ht="15" customHeight="1" s="1">
      <c r="A8523" s="9" t="n">
        <v>8520</v>
      </c>
      <c r="B8523" s="6" t="inlineStr">
        <is>
          <t>21/12</t>
        </is>
      </c>
      <c r="C8523" s="6" t="n">
        <v>23</v>
      </c>
      <c r="D8523" s="6" t="n">
        <v>1</v>
      </c>
      <c r="E8523" s="10">
        <f>IF(D8523=1, IF(OR(C8523&lt;10, C8523&gt;=15),1,0), IF(OR(C8523&lt;7, C8523&gt;=18),1,0))</f>
        <v/>
      </c>
      <c r="F8523" s="11" t="n">
        <v>1.741</v>
      </c>
      <c r="G8523" s="12">
        <f>0*8</f>
        <v/>
      </c>
      <c r="H8523" s="12">
        <f>F8523-G8523</f>
        <v/>
      </c>
      <c r="I8523" s="10">
        <f>IF(E8523=0,"Fora",IF(E8522=0,"Carg xar",IF(H8523&lt;0,IF(M8523&lt;0.9,"Carg FV","Stby"),IF(M8523&gt;P8523,"V2H",IF(M8523&lt;0.9,"Carg xar","Stby")))))</f>
        <v/>
      </c>
      <c r="J8523" s="12">
        <f>IF(OR(I8523="Carg FV",I8523="Carg xar"),MIN(IF(I8523="Carg FV",ABS(H8523),7.4),7.4,MAX(0,(0.9-M8523)*40)*0.95),0)</f>
        <v/>
      </c>
      <c r="K8523" s="12">
        <f>IF(I8523="V2H",MIN(MAX(0,H8523),7.4,MAX(0,(M8523-P8523)*40)*0.95),0)</f>
        <v/>
      </c>
      <c r="L8523" s="12">
        <f>IF(E8523=0,0,MAX(0,H8523-K8523))</f>
        <v/>
      </c>
      <c r="M8523" s="13">
        <f>M8522+J8522/40-IF(I8522="V2H",K8522/(0.95*40),0)-IF(E8523=0,IF(E8522=1,IF(D8523=1,30,40)*0.18/(2*40),0),0)-IF(E8523=1,IF(E8522=0,IF(D8523=1,30,40)*0.18/(2*40),0),0)</f>
        <v/>
      </c>
      <c r="N8523" s="14" t="n">
        <v>0.09</v>
      </c>
      <c r="O8523" s="15">
        <f>K8523*N8523</f>
        <v/>
      </c>
      <c r="P8523">
        <f>IF(E8523=0,0.3,IF(D8523=1,IF(C8523&gt;=Params!$B$13-3,IF(C8523&lt;Params!$B$13,Params!$B$20,0.3),0.3),IF(C8523&gt;=Params!$B$15-3,IF(C8523&lt;Params!$B$15,Params!$B$21,0.3),0.3)))</f>
        <v/>
      </c>
    </row>
    <row r="8524" ht="15" customHeight="1" s="1">
      <c r="A8524" s="9" t="n">
        <v>8521</v>
      </c>
      <c r="B8524" s="6" t="inlineStr">
        <is>
          <t>22/12</t>
        </is>
      </c>
      <c r="C8524" s="6" t="n">
        <v>0</v>
      </c>
      <c r="D8524" s="6" t="n">
        <v>0</v>
      </c>
      <c r="E8524" s="10">
        <f>IF(D8524=1, IF(OR(C8524&lt;10, C8524&gt;=15),1,0), IF(OR(C8524&lt;7, C8524&gt;=18),1,0))</f>
        <v/>
      </c>
      <c r="F8524" s="11" t="n">
        <v>1.571</v>
      </c>
      <c r="G8524" s="12">
        <f>0*8</f>
        <v/>
      </c>
      <c r="H8524" s="12">
        <f>F8524-G8524</f>
        <v/>
      </c>
      <c r="I8524" s="10">
        <f>IF(E8524=0,"Fora",IF(E8523=0,"Carg xar",IF(H8524&lt;0,IF(M8524&lt;0.9,"Carg FV","Stby"),IF(M8524&gt;P8524,"V2H",IF(M8524&lt;0.9,"Carg xar","Stby")))))</f>
        <v/>
      </c>
      <c r="J8524" s="12">
        <f>IF(OR(I8524="Carg FV",I8524="Carg xar"),MIN(IF(I8524="Carg FV",ABS(H8524),7.4),7.4,MAX(0,(0.9-M8524)*40)*0.95),0)</f>
        <v/>
      </c>
      <c r="K8524" s="12">
        <f>IF(I8524="V2H",MIN(MAX(0,H8524),7.4,MAX(0,(M8524-P8524)*40)*0.95),0)</f>
        <v/>
      </c>
      <c r="L8524" s="12">
        <f>IF(E8524=0,0,MAX(0,H8524-K8524))</f>
        <v/>
      </c>
      <c r="M8524" s="13">
        <f>M8523+J8523/40-IF(I8523="V2H",K8523/(0.95*40),0)-IF(E8524=0,IF(E8523=1,IF(D8524=1,30,40)*0.18/(2*40),0),0)-IF(E8524=1,IF(E8523=0,IF(D8524=1,30,40)*0.18/(2*40),0),0)</f>
        <v/>
      </c>
      <c r="N8524" s="14" t="n">
        <v>0.09</v>
      </c>
      <c r="O8524" s="15">
        <f>K8524*N8524</f>
        <v/>
      </c>
      <c r="P8524">
        <f>IF(E8524=0,0.3,IF(D8524=1,IF(C8524&gt;=Params!$B$13-3,IF(C8524&lt;Params!$B$13,Params!$B$20,0.3),0.3),IF(C8524&gt;=Params!$B$15-3,IF(C8524&lt;Params!$B$15,Params!$B$21,0.3),0.3)))</f>
        <v/>
      </c>
    </row>
    <row r="8525" ht="15" customHeight="1" s="1">
      <c r="A8525" s="9" t="n">
        <v>8522</v>
      </c>
      <c r="B8525" s="6" t="inlineStr">
        <is>
          <t>22/12</t>
        </is>
      </c>
      <c r="C8525" s="6" t="n">
        <v>1</v>
      </c>
      <c r="D8525" s="6" t="n">
        <v>0</v>
      </c>
      <c r="E8525" s="10">
        <f>IF(D8525=1, IF(OR(C8525&lt;10, C8525&gt;=15),1,0), IF(OR(C8525&lt;7, C8525&gt;=18),1,0))</f>
        <v/>
      </c>
      <c r="F8525" s="11" t="n">
        <v>1.585</v>
      </c>
      <c r="G8525" s="12">
        <f>0*8</f>
        <v/>
      </c>
      <c r="H8525" s="12">
        <f>F8525-G8525</f>
        <v/>
      </c>
      <c r="I8525" s="10">
        <f>IF(E8525=0,"Fora",IF(E8524=0,"Carg xar",IF(H8525&lt;0,IF(M8525&lt;0.9,"Carg FV","Stby"),IF(M8525&gt;P8525,"V2H",IF(M8525&lt;0.9,"Carg xar","Stby")))))</f>
        <v/>
      </c>
      <c r="J8525" s="12">
        <f>IF(OR(I8525="Carg FV",I8525="Carg xar"),MIN(IF(I8525="Carg FV",ABS(H8525),7.4),7.4,MAX(0,(0.9-M8525)*40)*0.95),0)</f>
        <v/>
      </c>
      <c r="K8525" s="12">
        <f>IF(I8525="V2H",MIN(MAX(0,H8525),7.4,MAX(0,(M8525-P8525)*40)*0.95),0)</f>
        <v/>
      </c>
      <c r="L8525" s="12">
        <f>IF(E8525=0,0,MAX(0,H8525-K8525))</f>
        <v/>
      </c>
      <c r="M8525" s="13">
        <f>M8524+J8524/40-IF(I8524="V2H",K8524/(0.95*40),0)-IF(E8525=0,IF(E8524=1,IF(D8525=1,30,40)*0.18/(2*40),0),0)-IF(E8525=1,IF(E8524=0,IF(D8525=1,30,40)*0.18/(2*40),0),0)</f>
        <v/>
      </c>
      <c r="N8525" s="14" t="n">
        <v>0.09</v>
      </c>
      <c r="O8525" s="15">
        <f>K8525*N8525</f>
        <v/>
      </c>
      <c r="P8525">
        <f>IF(E8525=0,0.3,IF(D8525=1,IF(C8525&gt;=Params!$B$13-3,IF(C8525&lt;Params!$B$13,Params!$B$20,0.3),0.3),IF(C8525&gt;=Params!$B$15-3,IF(C8525&lt;Params!$B$15,Params!$B$21,0.3),0.3)))</f>
        <v/>
      </c>
    </row>
    <row r="8526" ht="15" customHeight="1" s="1">
      <c r="A8526" s="9" t="n">
        <v>8523</v>
      </c>
      <c r="B8526" s="6" t="inlineStr">
        <is>
          <t>22/12</t>
        </is>
      </c>
      <c r="C8526" s="6" t="n">
        <v>2</v>
      </c>
      <c r="D8526" s="6" t="n">
        <v>0</v>
      </c>
      <c r="E8526" s="10">
        <f>IF(D8526=1, IF(OR(C8526&lt;10, C8526&gt;=15),1,0), IF(OR(C8526&lt;7, C8526&gt;=18),1,0))</f>
        <v/>
      </c>
      <c r="F8526" s="11" t="n">
        <v>1.65</v>
      </c>
      <c r="G8526" s="12">
        <f>0*8</f>
        <v/>
      </c>
      <c r="H8526" s="12">
        <f>F8526-G8526</f>
        <v/>
      </c>
      <c r="I8526" s="10">
        <f>IF(E8526=0,"Fora",IF(E8525=0,"Carg xar",IF(H8526&lt;0,IF(M8526&lt;0.9,"Carg FV","Stby"),IF(M8526&gt;P8526,"V2H",IF(M8526&lt;0.9,"Carg xar","Stby")))))</f>
        <v/>
      </c>
      <c r="J8526" s="12">
        <f>IF(OR(I8526="Carg FV",I8526="Carg xar"),MIN(IF(I8526="Carg FV",ABS(H8526),7.4),7.4,MAX(0,(0.9-M8526)*40)*0.95),0)</f>
        <v/>
      </c>
      <c r="K8526" s="12">
        <f>IF(I8526="V2H",MIN(MAX(0,H8526),7.4,MAX(0,(M8526-P8526)*40)*0.95),0)</f>
        <v/>
      </c>
      <c r="L8526" s="12">
        <f>IF(E8526=0,0,MAX(0,H8526-K8526))</f>
        <v/>
      </c>
      <c r="M8526" s="13">
        <f>M8525+J8525/40-IF(I8525="V2H",K8525/(0.95*40),0)-IF(E8526=0,IF(E8525=1,IF(D8526=1,30,40)*0.18/(2*40),0),0)-IF(E8526=1,IF(E8525=0,IF(D8526=1,30,40)*0.18/(2*40),0),0)</f>
        <v/>
      </c>
      <c r="N8526" s="14" t="n">
        <v>0.09</v>
      </c>
      <c r="O8526" s="15">
        <f>K8526*N8526</f>
        <v/>
      </c>
      <c r="P8526">
        <f>IF(E8526=0,0.3,IF(D8526=1,IF(C8526&gt;=Params!$B$13-3,IF(C8526&lt;Params!$B$13,Params!$B$20,0.3),0.3),IF(C8526&gt;=Params!$B$15-3,IF(C8526&lt;Params!$B$15,Params!$B$21,0.3),0.3)))</f>
        <v/>
      </c>
    </row>
    <row r="8527" ht="15" customHeight="1" s="1">
      <c r="A8527" s="9" t="n">
        <v>8524</v>
      </c>
      <c r="B8527" s="6" t="inlineStr">
        <is>
          <t>22/12</t>
        </is>
      </c>
      <c r="C8527" s="6" t="n">
        <v>3</v>
      </c>
      <c r="D8527" s="6" t="n">
        <v>0</v>
      </c>
      <c r="E8527" s="10">
        <f>IF(D8527=1, IF(OR(C8527&lt;10, C8527&gt;=15),1,0), IF(OR(C8527&lt;7, C8527&gt;=18),1,0))</f>
        <v/>
      </c>
      <c r="F8527" s="11" t="n">
        <v>1.981</v>
      </c>
      <c r="G8527" s="12">
        <f>0*8</f>
        <v/>
      </c>
      <c r="H8527" s="12">
        <f>F8527-G8527</f>
        <v/>
      </c>
      <c r="I8527" s="10">
        <f>IF(E8527=0,"Fora",IF(E8526=0,"Carg xar",IF(H8527&lt;0,IF(M8527&lt;0.9,"Carg FV","Stby"),IF(M8527&gt;P8527,"V2H",IF(M8527&lt;0.9,"Carg xar","Stby")))))</f>
        <v/>
      </c>
      <c r="J8527" s="12">
        <f>IF(OR(I8527="Carg FV",I8527="Carg xar"),MIN(IF(I8527="Carg FV",ABS(H8527),7.4),7.4,MAX(0,(0.9-M8527)*40)*0.95),0)</f>
        <v/>
      </c>
      <c r="K8527" s="12">
        <f>IF(I8527="V2H",MIN(MAX(0,H8527),7.4,MAX(0,(M8527-P8527)*40)*0.95),0)</f>
        <v/>
      </c>
      <c r="L8527" s="12">
        <f>IF(E8527=0,0,MAX(0,H8527-K8527))</f>
        <v/>
      </c>
      <c r="M8527" s="13">
        <f>M8526+J8526/40-IF(I8526="V2H",K8526/(0.95*40),0)-IF(E8527=0,IF(E8526=1,IF(D8527=1,30,40)*0.18/(2*40),0),0)-IF(E8527=1,IF(E8526=0,IF(D8527=1,30,40)*0.18/(2*40),0),0)</f>
        <v/>
      </c>
      <c r="N8527" s="14" t="n">
        <v>0.09</v>
      </c>
      <c r="O8527" s="15">
        <f>K8527*N8527</f>
        <v/>
      </c>
      <c r="P8527">
        <f>IF(E8527=0,0.3,IF(D8527=1,IF(C8527&gt;=Params!$B$13-3,IF(C8527&lt;Params!$B$13,Params!$B$20,0.3),0.3),IF(C8527&gt;=Params!$B$15-3,IF(C8527&lt;Params!$B$15,Params!$B$21,0.3),0.3)))</f>
        <v/>
      </c>
    </row>
    <row r="8528" ht="15" customHeight="1" s="1">
      <c r="A8528" s="9" t="n">
        <v>8525</v>
      </c>
      <c r="B8528" s="6" t="inlineStr">
        <is>
          <t>22/12</t>
        </is>
      </c>
      <c r="C8528" s="6" t="n">
        <v>4</v>
      </c>
      <c r="D8528" s="6" t="n">
        <v>0</v>
      </c>
      <c r="E8528" s="10">
        <f>IF(D8528=1, IF(OR(C8528&lt;10, C8528&gt;=15),1,0), IF(OR(C8528&lt;7, C8528&gt;=18),1,0))</f>
        <v/>
      </c>
      <c r="F8528" s="11" t="n">
        <v>2.337</v>
      </c>
      <c r="G8528" s="12">
        <f>0*8</f>
        <v/>
      </c>
      <c r="H8528" s="12">
        <f>F8528-G8528</f>
        <v/>
      </c>
      <c r="I8528" s="10">
        <f>IF(E8528=0,"Fora",IF(E8527=0,"Carg xar",IF(H8528&lt;0,IF(M8528&lt;0.9,"Carg FV","Stby"),IF(M8528&gt;P8528,"V2H",IF(M8528&lt;0.9,"Carg xar","Stby")))))</f>
        <v/>
      </c>
      <c r="J8528" s="12">
        <f>IF(OR(I8528="Carg FV",I8528="Carg xar"),MIN(IF(I8528="Carg FV",ABS(H8528),7.4),7.4,MAX(0,(0.9-M8528)*40)*0.95),0)</f>
        <v/>
      </c>
      <c r="K8528" s="12">
        <f>IF(I8528="V2H",MIN(MAX(0,H8528),7.4,MAX(0,(M8528-P8528)*40)*0.95),0)</f>
        <v/>
      </c>
      <c r="L8528" s="12">
        <f>IF(E8528=0,0,MAX(0,H8528-K8528))</f>
        <v/>
      </c>
      <c r="M8528" s="13">
        <f>M8527+J8527/40-IF(I8527="V2H",K8527/(0.95*40),0)-IF(E8528=0,IF(E8527=1,IF(D8528=1,30,40)*0.18/(2*40),0),0)-IF(E8528=1,IF(E8527=0,IF(D8528=1,30,40)*0.18/(2*40),0),0)</f>
        <v/>
      </c>
      <c r="N8528" s="14" t="n">
        <v>0.09</v>
      </c>
      <c r="O8528" s="15">
        <f>K8528*N8528</f>
        <v/>
      </c>
      <c r="P8528">
        <f>IF(E8528=0,0.3,IF(D8528=1,IF(C8528&gt;=Params!$B$13-3,IF(C8528&lt;Params!$B$13,Params!$B$20,0.3),0.3),IF(C8528&gt;=Params!$B$15-3,IF(C8528&lt;Params!$B$15,Params!$B$21,0.3),0.3)))</f>
        <v/>
      </c>
    </row>
    <row r="8529" ht="15" customHeight="1" s="1">
      <c r="A8529" s="9" t="n">
        <v>8526</v>
      </c>
      <c r="B8529" s="6" t="inlineStr">
        <is>
          <t>22/12</t>
        </is>
      </c>
      <c r="C8529" s="6" t="n">
        <v>5</v>
      </c>
      <c r="D8529" s="6" t="n">
        <v>0</v>
      </c>
      <c r="E8529" s="10">
        <f>IF(D8529=1, IF(OR(C8529&lt;10, C8529&gt;=15),1,0), IF(OR(C8529&lt;7, C8529&gt;=18),1,0))</f>
        <v/>
      </c>
      <c r="F8529" s="11" t="n">
        <v>2.276</v>
      </c>
      <c r="G8529" s="12">
        <f>0*8</f>
        <v/>
      </c>
      <c r="H8529" s="12">
        <f>F8529-G8529</f>
        <v/>
      </c>
      <c r="I8529" s="10">
        <f>IF(E8529=0,"Fora",IF(E8528=0,"Carg xar",IF(H8529&lt;0,IF(M8529&lt;0.9,"Carg FV","Stby"),IF(M8529&gt;P8529,"V2H",IF(M8529&lt;0.9,"Carg xar","Stby")))))</f>
        <v/>
      </c>
      <c r="J8529" s="12">
        <f>IF(OR(I8529="Carg FV",I8529="Carg xar"),MIN(IF(I8529="Carg FV",ABS(H8529),7.4),7.4,MAX(0,(0.9-M8529)*40)*0.95),0)</f>
        <v/>
      </c>
      <c r="K8529" s="12">
        <f>IF(I8529="V2H",MIN(MAX(0,H8529),7.4,MAX(0,(M8529-P8529)*40)*0.95),0)</f>
        <v/>
      </c>
      <c r="L8529" s="12">
        <f>IF(E8529=0,0,MAX(0,H8529-K8529))</f>
        <v/>
      </c>
      <c r="M8529" s="13">
        <f>M8528+J8528/40-IF(I8528="V2H",K8528/(0.95*40),0)-IF(E8529=0,IF(E8528=1,IF(D8529=1,30,40)*0.18/(2*40),0),0)-IF(E8529=1,IF(E8528=0,IF(D8529=1,30,40)*0.18/(2*40),0),0)</f>
        <v/>
      </c>
      <c r="N8529" s="14" t="n">
        <v>0.09</v>
      </c>
      <c r="O8529" s="15">
        <f>K8529*N8529</f>
        <v/>
      </c>
      <c r="P8529">
        <f>IF(E8529=0,0.3,IF(D8529=1,IF(C8529&gt;=Params!$B$13-3,IF(C8529&lt;Params!$B$13,Params!$B$20,0.3),0.3),IF(C8529&gt;=Params!$B$15-3,IF(C8529&lt;Params!$B$15,Params!$B$21,0.3),0.3)))</f>
        <v/>
      </c>
    </row>
    <row r="8530" ht="15" customHeight="1" s="1">
      <c r="A8530" s="9" t="n">
        <v>8527</v>
      </c>
      <c r="B8530" s="6" t="inlineStr">
        <is>
          <t>22/12</t>
        </is>
      </c>
      <c r="C8530" s="6" t="n">
        <v>6</v>
      </c>
      <c r="D8530" s="6" t="n">
        <v>0</v>
      </c>
      <c r="E8530" s="10">
        <f>IF(D8530=1, IF(OR(C8530&lt;10, C8530&gt;=15),1,0), IF(OR(C8530&lt;7, C8530&gt;=18),1,0))</f>
        <v/>
      </c>
      <c r="F8530" s="11" t="n">
        <v>2.342</v>
      </c>
      <c r="G8530" s="12">
        <f>0*8</f>
        <v/>
      </c>
      <c r="H8530" s="12">
        <f>F8530-G8530</f>
        <v/>
      </c>
      <c r="I8530" s="10">
        <f>IF(E8530=0,"Fora",IF(E8529=0,"Carg xar",IF(H8530&lt;0,IF(M8530&lt;0.9,"Carg FV","Stby"),IF(M8530&gt;P8530,"V2H",IF(M8530&lt;0.9,"Carg xar","Stby")))))</f>
        <v/>
      </c>
      <c r="J8530" s="12">
        <f>IF(OR(I8530="Carg FV",I8530="Carg xar"),MIN(IF(I8530="Carg FV",ABS(H8530),7.4),7.4,MAX(0,(0.9-M8530)*40)*0.95),0)</f>
        <v/>
      </c>
      <c r="K8530" s="12">
        <f>IF(I8530="V2H",MIN(MAX(0,H8530),7.4,MAX(0,(M8530-P8530)*40)*0.95),0)</f>
        <v/>
      </c>
      <c r="L8530" s="12">
        <f>IF(E8530=0,0,MAX(0,H8530-K8530))</f>
        <v/>
      </c>
      <c r="M8530" s="13">
        <f>M8529+J8529/40-IF(I8529="V2H",K8529/(0.95*40),0)-IF(E8530=0,IF(E8529=1,IF(D8530=1,30,40)*0.18/(2*40),0),0)-IF(E8530=1,IF(E8529=0,IF(D8530=1,30,40)*0.18/(2*40),0),0)</f>
        <v/>
      </c>
      <c r="N8530" s="14" t="n">
        <v>0.09</v>
      </c>
      <c r="O8530" s="15">
        <f>K8530*N8530</f>
        <v/>
      </c>
      <c r="P8530">
        <f>IF(E8530=0,0.3,IF(D8530=1,IF(C8530&gt;=Params!$B$13-3,IF(C8530&lt;Params!$B$13,Params!$B$20,0.3),0.3),IF(C8530&gt;=Params!$B$15-3,IF(C8530&lt;Params!$B$15,Params!$B$21,0.3),0.3)))</f>
        <v/>
      </c>
    </row>
    <row r="8531" ht="15" customHeight="1" s="1">
      <c r="A8531" s="9" t="n">
        <v>8528</v>
      </c>
      <c r="B8531" s="6" t="inlineStr">
        <is>
          <t>22/12</t>
        </is>
      </c>
      <c r="C8531" s="6" t="n">
        <v>7</v>
      </c>
      <c r="D8531" s="6" t="n">
        <v>0</v>
      </c>
      <c r="E8531" s="10">
        <f>IF(D8531=1, IF(OR(C8531&lt;10, C8531&gt;=15),1,0), IF(OR(C8531&lt;7, C8531&gt;=18),1,0))</f>
        <v/>
      </c>
      <c r="F8531" s="11" t="n">
        <v>2.538</v>
      </c>
      <c r="G8531" s="12">
        <f>0*8</f>
        <v/>
      </c>
      <c r="H8531" s="12">
        <f>F8531-G8531</f>
        <v/>
      </c>
      <c r="I8531" s="10">
        <f>IF(E8531=0,"Fora",IF(E8530=0,"Carg xar",IF(H8531&lt;0,IF(M8531&lt;0.9,"Carg FV","Stby"),IF(M8531&gt;P8531,"V2H",IF(M8531&lt;0.9,"Carg xar","Stby")))))</f>
        <v/>
      </c>
      <c r="J8531" s="12">
        <f>IF(OR(I8531="Carg FV",I8531="Carg xar"),MIN(IF(I8531="Carg FV",ABS(H8531),7.4),7.4,MAX(0,(0.9-M8531)*40)*0.95),0)</f>
        <v/>
      </c>
      <c r="K8531" s="12">
        <f>IF(I8531="V2H",MIN(MAX(0,H8531),7.4,MAX(0,(M8531-P8531)*40)*0.95),0)</f>
        <v/>
      </c>
      <c r="L8531" s="12">
        <f>IF(E8531=0,0,MAX(0,H8531-K8531))</f>
        <v/>
      </c>
      <c r="M8531" s="13">
        <f>M8530+J8530/40-IF(I8530="V2H",K8530/(0.95*40),0)-IF(E8531=0,IF(E8530=1,IF(D8531=1,30,40)*0.18/(2*40),0),0)-IF(E8531=1,IF(E8530=0,IF(D8531=1,30,40)*0.18/(2*40),0),0)</f>
        <v/>
      </c>
      <c r="N8531" s="14" t="n">
        <v>0.09</v>
      </c>
      <c r="O8531" s="15">
        <f>K8531*N8531</f>
        <v/>
      </c>
      <c r="P8531">
        <f>IF(E8531=0,0.3,IF(D8531=1,IF(C8531&gt;=Params!$B$13-3,IF(C8531&lt;Params!$B$13,Params!$B$20,0.3),0.3),IF(C8531&gt;=Params!$B$15-3,IF(C8531&lt;Params!$B$15,Params!$B$21,0.3),0.3)))</f>
        <v/>
      </c>
    </row>
    <row r="8532" ht="15" customHeight="1" s="1">
      <c r="A8532" s="9" t="n">
        <v>8529</v>
      </c>
      <c r="B8532" s="6" t="inlineStr">
        <is>
          <t>22/12</t>
        </is>
      </c>
      <c r="C8532" s="6" t="n">
        <v>8</v>
      </c>
      <c r="D8532" s="6" t="n">
        <v>0</v>
      </c>
      <c r="E8532" s="10">
        <f>IF(D8532=1, IF(OR(C8532&lt;10, C8532&gt;=15),1,0), IF(OR(C8532&lt;7, C8532&gt;=18),1,0))</f>
        <v/>
      </c>
      <c r="F8532" s="11" t="n">
        <v>2.346</v>
      </c>
      <c r="G8532" s="12">
        <f>0.04*8</f>
        <v/>
      </c>
      <c r="H8532" s="12">
        <f>F8532-G8532</f>
        <v/>
      </c>
      <c r="I8532" s="10">
        <f>IF(E8532=0,"Fora",IF(E8531=0,"Carg xar",IF(H8532&lt;0,IF(M8532&lt;0.9,"Carg FV","Stby"),IF(M8532&gt;P8532,"V2H",IF(M8532&lt;0.9,"Carg xar","Stby")))))</f>
        <v/>
      </c>
      <c r="J8532" s="12">
        <f>IF(OR(I8532="Carg FV",I8532="Carg xar"),MIN(IF(I8532="Carg FV",ABS(H8532),7.4),7.4,MAX(0,(0.9-M8532)*40)*0.95),0)</f>
        <v/>
      </c>
      <c r="K8532" s="12">
        <f>IF(I8532="V2H",MIN(MAX(0,H8532),7.4,MAX(0,(M8532-P8532)*40)*0.95),0)</f>
        <v/>
      </c>
      <c r="L8532" s="12">
        <f>IF(E8532=0,0,MAX(0,H8532-K8532))</f>
        <v/>
      </c>
      <c r="M8532" s="13">
        <f>M8531+J8531/40-IF(I8531="V2H",K8531/(0.95*40),0)-IF(E8532=0,IF(E8531=1,IF(D8532=1,30,40)*0.18/(2*40),0),0)-IF(E8532=1,IF(E8531=0,IF(D8532=1,30,40)*0.18/(2*40),0),0)</f>
        <v/>
      </c>
      <c r="N8532" s="14" t="n">
        <v>0.15</v>
      </c>
      <c r="O8532" s="15">
        <f>K8532*N8532</f>
        <v/>
      </c>
      <c r="P8532">
        <f>IF(E8532=0,0.3,IF(D8532=1,IF(C8532&gt;=Params!$B$13-3,IF(C8532&lt;Params!$B$13,Params!$B$20,0.3),0.3),IF(C8532&gt;=Params!$B$15-3,IF(C8532&lt;Params!$B$15,Params!$B$21,0.3),0.3)))</f>
        <v/>
      </c>
    </row>
    <row r="8533" ht="15" customHeight="1" s="1">
      <c r="A8533" s="9" t="n">
        <v>8530</v>
      </c>
      <c r="B8533" s="6" t="inlineStr">
        <is>
          <t>22/12</t>
        </is>
      </c>
      <c r="C8533" s="6" t="n">
        <v>9</v>
      </c>
      <c r="D8533" s="6" t="n">
        <v>0</v>
      </c>
      <c r="E8533" s="10">
        <f>IF(D8533=1, IF(OR(C8533&lt;10, C8533&gt;=15),1,0), IF(OR(C8533&lt;7, C8533&gt;=18),1,0))</f>
        <v/>
      </c>
      <c r="F8533" s="11" t="n">
        <v>2.267</v>
      </c>
      <c r="G8533" s="12">
        <f>0.15*8</f>
        <v/>
      </c>
      <c r="H8533" s="12">
        <f>F8533-G8533</f>
        <v/>
      </c>
      <c r="I8533" s="10">
        <f>IF(E8533=0,"Fora",IF(E8532=0,"Carg xar",IF(H8533&lt;0,IF(M8533&lt;0.9,"Carg FV","Stby"),IF(M8533&gt;P8533,"V2H",IF(M8533&lt;0.9,"Carg xar","Stby")))))</f>
        <v/>
      </c>
      <c r="J8533" s="12">
        <f>IF(OR(I8533="Carg FV",I8533="Carg xar"),MIN(IF(I8533="Carg FV",ABS(H8533),7.4),7.4,MAX(0,(0.9-M8533)*40)*0.95),0)</f>
        <v/>
      </c>
      <c r="K8533" s="12">
        <f>IF(I8533="V2H",MIN(MAX(0,H8533),7.4,MAX(0,(M8533-P8533)*40)*0.95),0)</f>
        <v/>
      </c>
      <c r="L8533" s="12">
        <f>IF(E8533=0,0,MAX(0,H8533-K8533))</f>
        <v/>
      </c>
      <c r="M8533" s="13">
        <f>M8532+J8532/40-IF(I8532="V2H",K8532/(0.95*40),0)-IF(E8533=0,IF(E8532=1,IF(D8533=1,30,40)*0.18/(2*40),0),0)-IF(E8533=1,IF(E8532=0,IF(D8533=1,30,40)*0.18/(2*40),0),0)</f>
        <v/>
      </c>
      <c r="N8533" s="14" t="n">
        <v>0.15</v>
      </c>
      <c r="O8533" s="15">
        <f>K8533*N8533</f>
        <v/>
      </c>
      <c r="P8533">
        <f>IF(E8533=0,0.3,IF(D8533=1,IF(C8533&gt;=Params!$B$13-3,IF(C8533&lt;Params!$B$13,Params!$B$20,0.3),0.3),IF(C8533&gt;=Params!$B$15-3,IF(C8533&lt;Params!$B$15,Params!$B$21,0.3),0.3)))</f>
        <v/>
      </c>
    </row>
    <row r="8534" ht="15" customHeight="1" s="1">
      <c r="A8534" s="9" t="n">
        <v>8531</v>
      </c>
      <c r="B8534" s="6" t="inlineStr">
        <is>
          <t>22/12</t>
        </is>
      </c>
      <c r="C8534" s="6" t="n">
        <v>10</v>
      </c>
      <c r="D8534" s="6" t="n">
        <v>0</v>
      </c>
      <c r="E8534" s="10">
        <f>IF(D8534=1, IF(OR(C8534&lt;10, C8534&gt;=15),1,0), IF(OR(C8534&lt;7, C8534&gt;=18),1,0))</f>
        <v/>
      </c>
      <c r="F8534" s="11" t="n">
        <v>2.06</v>
      </c>
      <c r="G8534" s="12">
        <f>0.32*8</f>
        <v/>
      </c>
      <c r="H8534" s="12">
        <f>F8534-G8534</f>
        <v/>
      </c>
      <c r="I8534" s="10">
        <f>IF(E8534=0,"Fora",IF(E8533=0,"Carg xar",IF(H8534&lt;0,IF(M8534&lt;0.9,"Carg FV","Stby"),IF(M8534&gt;P8534,"V2H",IF(M8534&lt;0.9,"Carg xar","Stby")))))</f>
        <v/>
      </c>
      <c r="J8534" s="12">
        <f>IF(OR(I8534="Carg FV",I8534="Carg xar"),MIN(IF(I8534="Carg FV",ABS(H8534),7.4),7.4,MAX(0,(0.9-M8534)*40)*0.95),0)</f>
        <v/>
      </c>
      <c r="K8534" s="12">
        <f>IF(I8534="V2H",MIN(MAX(0,H8534),7.4,MAX(0,(M8534-P8534)*40)*0.95),0)</f>
        <v/>
      </c>
      <c r="L8534" s="12">
        <f>IF(E8534=0,0,MAX(0,H8534-K8534))</f>
        <v/>
      </c>
      <c r="M8534" s="13">
        <f>M8533+J8533/40-IF(I8533="V2H",K8533/(0.95*40),0)-IF(E8534=0,IF(E8533=1,IF(D8534=1,30,40)*0.18/(2*40),0),0)-IF(E8534=1,IF(E8533=0,IF(D8534=1,30,40)*0.18/(2*40),0),0)</f>
        <v/>
      </c>
      <c r="N8534" s="14" t="n">
        <v>0.2</v>
      </c>
      <c r="O8534" s="15">
        <f>K8534*N8534</f>
        <v/>
      </c>
      <c r="P8534">
        <f>IF(E8534=0,0.3,IF(D8534=1,IF(C8534&gt;=Params!$B$13-3,IF(C8534&lt;Params!$B$13,Params!$B$20,0.3),0.3),IF(C8534&gt;=Params!$B$15-3,IF(C8534&lt;Params!$B$15,Params!$B$21,0.3),0.3)))</f>
        <v/>
      </c>
    </row>
    <row r="8535" ht="15" customHeight="1" s="1">
      <c r="A8535" s="9" t="n">
        <v>8532</v>
      </c>
      <c r="B8535" s="6" t="inlineStr">
        <is>
          <t>22/12</t>
        </is>
      </c>
      <c r="C8535" s="6" t="n">
        <v>11</v>
      </c>
      <c r="D8535" s="6" t="n">
        <v>0</v>
      </c>
      <c r="E8535" s="10">
        <f>IF(D8535=1, IF(OR(C8535&lt;10, C8535&gt;=15),1,0), IF(OR(C8535&lt;7, C8535&gt;=18),1,0))</f>
        <v/>
      </c>
      <c r="F8535" s="11" t="n">
        <v>1.624</v>
      </c>
      <c r="G8535" s="12">
        <f>0.45*8</f>
        <v/>
      </c>
      <c r="H8535" s="12">
        <f>F8535-G8535</f>
        <v/>
      </c>
      <c r="I8535" s="10">
        <f>IF(E8535=0,"Fora",IF(E8534=0,"Carg xar",IF(H8535&lt;0,IF(M8535&lt;0.9,"Carg FV","Stby"),IF(M8535&gt;P8535,"V2H",IF(M8535&lt;0.9,"Carg xar","Stby")))))</f>
        <v/>
      </c>
      <c r="J8535" s="12">
        <f>IF(OR(I8535="Carg FV",I8535="Carg xar"),MIN(IF(I8535="Carg FV",ABS(H8535),7.4),7.4,MAX(0,(0.9-M8535)*40)*0.95),0)</f>
        <v/>
      </c>
      <c r="K8535" s="12">
        <f>IF(I8535="V2H",MIN(MAX(0,H8535),7.4,MAX(0,(M8535-P8535)*40)*0.95),0)</f>
        <v/>
      </c>
      <c r="L8535" s="12">
        <f>IF(E8535=0,0,MAX(0,H8535-K8535))</f>
        <v/>
      </c>
      <c r="M8535" s="13">
        <f>M8534+J8534/40-IF(I8534="V2H",K8534/(0.95*40),0)-IF(E8535=0,IF(E8534=1,IF(D8535=1,30,40)*0.18/(2*40),0),0)-IF(E8535=1,IF(E8534=0,IF(D8535=1,30,40)*0.18/(2*40),0),0)</f>
        <v/>
      </c>
      <c r="N8535" s="14" t="n">
        <v>0.2</v>
      </c>
      <c r="O8535" s="15">
        <f>K8535*N8535</f>
        <v/>
      </c>
      <c r="P8535">
        <f>IF(E8535=0,0.3,IF(D8535=1,IF(C8535&gt;=Params!$B$13-3,IF(C8535&lt;Params!$B$13,Params!$B$20,0.3),0.3),IF(C8535&gt;=Params!$B$15-3,IF(C8535&lt;Params!$B$15,Params!$B$21,0.3),0.3)))</f>
        <v/>
      </c>
    </row>
    <row r="8536" ht="15" customHeight="1" s="1">
      <c r="A8536" s="9" t="n">
        <v>8533</v>
      </c>
      <c r="B8536" s="6" t="inlineStr">
        <is>
          <t>22/12</t>
        </is>
      </c>
      <c r="C8536" s="6" t="n">
        <v>12</v>
      </c>
      <c r="D8536" s="6" t="n">
        <v>0</v>
      </c>
      <c r="E8536" s="10">
        <f>IF(D8536=1, IF(OR(C8536&lt;10, C8536&gt;=15),1,0), IF(OR(C8536&lt;7, C8536&gt;=18),1,0))</f>
        <v/>
      </c>
      <c r="F8536" s="11" t="n">
        <v>2.541</v>
      </c>
      <c r="G8536" s="12">
        <f>0.52*8</f>
        <v/>
      </c>
      <c r="H8536" s="12">
        <f>F8536-G8536</f>
        <v/>
      </c>
      <c r="I8536" s="10">
        <f>IF(E8536=0,"Fora",IF(E8535=0,"Carg xar",IF(H8536&lt;0,IF(M8536&lt;0.9,"Carg FV","Stby"),IF(M8536&gt;P8536,"V2H",IF(M8536&lt;0.9,"Carg xar","Stby")))))</f>
        <v/>
      </c>
      <c r="J8536" s="12">
        <f>IF(OR(I8536="Carg FV",I8536="Carg xar"),MIN(IF(I8536="Carg FV",ABS(H8536),7.4),7.4,MAX(0,(0.9-M8536)*40)*0.95),0)</f>
        <v/>
      </c>
      <c r="K8536" s="12">
        <f>IF(I8536="V2H",MIN(MAX(0,H8536),7.4,MAX(0,(M8536-P8536)*40)*0.95),0)</f>
        <v/>
      </c>
      <c r="L8536" s="12">
        <f>IF(E8536=0,0,MAX(0,H8536-K8536))</f>
        <v/>
      </c>
      <c r="M8536" s="13">
        <f>M8535+J8535/40-IF(I8535="V2H",K8535/(0.95*40),0)-IF(E8536=0,IF(E8535=1,IF(D8536=1,30,40)*0.18/(2*40),0),0)-IF(E8536=1,IF(E8535=0,IF(D8536=1,30,40)*0.18/(2*40),0),0)</f>
        <v/>
      </c>
      <c r="N8536" s="14" t="n">
        <v>0.2</v>
      </c>
      <c r="O8536" s="15">
        <f>K8536*N8536</f>
        <v/>
      </c>
      <c r="P8536">
        <f>IF(E8536=0,0.3,IF(D8536=1,IF(C8536&gt;=Params!$B$13-3,IF(C8536&lt;Params!$B$13,Params!$B$20,0.3),0.3),IF(C8536&gt;=Params!$B$15-3,IF(C8536&lt;Params!$B$15,Params!$B$21,0.3),0.3)))</f>
        <v/>
      </c>
    </row>
    <row r="8537" ht="15" customHeight="1" s="1">
      <c r="A8537" s="9" t="n">
        <v>8534</v>
      </c>
      <c r="B8537" s="6" t="inlineStr">
        <is>
          <t>22/12</t>
        </is>
      </c>
      <c r="C8537" s="6" t="n">
        <v>13</v>
      </c>
      <c r="D8537" s="6" t="n">
        <v>0</v>
      </c>
      <c r="E8537" s="10">
        <f>IF(D8537=1, IF(OR(C8537&lt;10, C8537&gt;=15),1,0), IF(OR(C8537&lt;7, C8537&gt;=18),1,0))</f>
        <v/>
      </c>
      <c r="F8537" s="11" t="n">
        <v>2.342</v>
      </c>
      <c r="G8537" s="12">
        <f>0.48*8</f>
        <v/>
      </c>
      <c r="H8537" s="12">
        <f>F8537-G8537</f>
        <v/>
      </c>
      <c r="I8537" s="10">
        <f>IF(E8537=0,"Fora",IF(E8536=0,"Carg xar",IF(H8537&lt;0,IF(M8537&lt;0.9,"Carg FV","Stby"),IF(M8537&gt;P8537,"V2H",IF(M8537&lt;0.9,"Carg xar","Stby")))))</f>
        <v/>
      </c>
      <c r="J8537" s="12">
        <f>IF(OR(I8537="Carg FV",I8537="Carg xar"),MIN(IF(I8537="Carg FV",ABS(H8537),7.4),7.4,MAX(0,(0.9-M8537)*40)*0.95),0)</f>
        <v/>
      </c>
      <c r="K8537" s="12">
        <f>IF(I8537="V2H",MIN(MAX(0,H8537),7.4,MAX(0,(M8537-P8537)*40)*0.95),0)</f>
        <v/>
      </c>
      <c r="L8537" s="12">
        <f>IF(E8537=0,0,MAX(0,H8537-K8537))</f>
        <v/>
      </c>
      <c r="M8537" s="13">
        <f>M8536+J8536/40-IF(I8536="V2H",K8536/(0.95*40),0)-IF(E8537=0,IF(E8536=1,IF(D8537=1,30,40)*0.18/(2*40),0),0)-IF(E8537=1,IF(E8536=0,IF(D8537=1,30,40)*0.18/(2*40),0),0)</f>
        <v/>
      </c>
      <c r="N8537" s="14" t="n">
        <v>0.2</v>
      </c>
      <c r="O8537" s="15">
        <f>K8537*N8537</f>
        <v/>
      </c>
      <c r="P8537">
        <f>IF(E8537=0,0.3,IF(D8537=1,IF(C8537&gt;=Params!$B$13-3,IF(C8537&lt;Params!$B$13,Params!$B$20,0.3),0.3),IF(C8537&gt;=Params!$B$15-3,IF(C8537&lt;Params!$B$15,Params!$B$21,0.3),0.3)))</f>
        <v/>
      </c>
    </row>
    <row r="8538" ht="15" customHeight="1" s="1">
      <c r="A8538" s="9" t="n">
        <v>8535</v>
      </c>
      <c r="B8538" s="6" t="inlineStr">
        <is>
          <t>22/12</t>
        </is>
      </c>
      <c r="C8538" s="6" t="n">
        <v>14</v>
      </c>
      <c r="D8538" s="6" t="n">
        <v>0</v>
      </c>
      <c r="E8538" s="10">
        <f>IF(D8538=1, IF(OR(C8538&lt;10, C8538&gt;=15),1,0), IF(OR(C8538&lt;7, C8538&gt;=18),1,0))</f>
        <v/>
      </c>
      <c r="F8538" s="11" t="n">
        <v>2.02</v>
      </c>
      <c r="G8538" s="12">
        <f>0.35*8</f>
        <v/>
      </c>
      <c r="H8538" s="12">
        <f>F8538-G8538</f>
        <v/>
      </c>
      <c r="I8538" s="10">
        <f>IF(E8538=0,"Fora",IF(E8537=0,"Carg xar",IF(H8538&lt;0,IF(M8538&lt;0.9,"Carg FV","Stby"),IF(M8538&gt;P8538,"V2H",IF(M8538&lt;0.9,"Carg xar","Stby")))))</f>
        <v/>
      </c>
      <c r="J8538" s="12">
        <f>IF(OR(I8538="Carg FV",I8538="Carg xar"),MIN(IF(I8538="Carg FV",ABS(H8538),7.4),7.4,MAX(0,(0.9-M8538)*40)*0.95),0)</f>
        <v/>
      </c>
      <c r="K8538" s="12">
        <f>IF(I8538="V2H",MIN(MAX(0,H8538),7.4,MAX(0,(M8538-P8538)*40)*0.95),0)</f>
        <v/>
      </c>
      <c r="L8538" s="12">
        <f>IF(E8538=0,0,MAX(0,H8538-K8538))</f>
        <v/>
      </c>
      <c r="M8538" s="13">
        <f>M8537+J8537/40-IF(I8537="V2H",K8537/(0.95*40),0)-IF(E8538=0,IF(E8537=1,IF(D8538=1,30,40)*0.18/(2*40),0),0)-IF(E8538=1,IF(E8537=0,IF(D8538=1,30,40)*0.18/(2*40),0),0)</f>
        <v/>
      </c>
      <c r="N8538" s="14" t="n">
        <v>0.15</v>
      </c>
      <c r="O8538" s="15">
        <f>K8538*N8538</f>
        <v/>
      </c>
      <c r="P8538">
        <f>IF(E8538=0,0.3,IF(D8538=1,IF(C8538&gt;=Params!$B$13-3,IF(C8538&lt;Params!$B$13,Params!$B$20,0.3),0.3),IF(C8538&gt;=Params!$B$15-3,IF(C8538&lt;Params!$B$15,Params!$B$21,0.3),0.3)))</f>
        <v/>
      </c>
    </row>
    <row r="8539" ht="15" customHeight="1" s="1">
      <c r="A8539" s="9" t="n">
        <v>8536</v>
      </c>
      <c r="B8539" s="6" t="inlineStr">
        <is>
          <t>22/12</t>
        </is>
      </c>
      <c r="C8539" s="6" t="n">
        <v>15</v>
      </c>
      <c r="D8539" s="6" t="n">
        <v>0</v>
      </c>
      <c r="E8539" s="10">
        <f>IF(D8539=1, IF(OR(C8539&lt;10, C8539&gt;=15),1,0), IF(OR(C8539&lt;7, C8539&gt;=18),1,0))</f>
        <v/>
      </c>
      <c r="F8539" s="11" t="n">
        <v>2.511</v>
      </c>
      <c r="G8539" s="12">
        <f>0.18*8</f>
        <v/>
      </c>
      <c r="H8539" s="12">
        <f>F8539-G8539</f>
        <v/>
      </c>
      <c r="I8539" s="10">
        <f>IF(E8539=0,"Fora",IF(E8538=0,"Carg xar",IF(H8539&lt;0,IF(M8539&lt;0.9,"Carg FV","Stby"),IF(M8539&gt;P8539,"V2H",IF(M8539&lt;0.9,"Carg xar","Stby")))))</f>
        <v/>
      </c>
      <c r="J8539" s="12">
        <f>IF(OR(I8539="Carg FV",I8539="Carg xar"),MIN(IF(I8539="Carg FV",ABS(H8539),7.4),7.4,MAX(0,(0.9-M8539)*40)*0.95),0)</f>
        <v/>
      </c>
      <c r="K8539" s="12">
        <f>IF(I8539="V2H",MIN(MAX(0,H8539),7.4,MAX(0,(M8539-P8539)*40)*0.95),0)</f>
        <v/>
      </c>
      <c r="L8539" s="12">
        <f>IF(E8539=0,0,MAX(0,H8539-K8539))</f>
        <v/>
      </c>
      <c r="M8539" s="13">
        <f>M8538+J8538/40-IF(I8538="V2H",K8538/(0.95*40),0)-IF(E8539=0,IF(E8538=1,IF(D8539=1,30,40)*0.18/(2*40),0),0)-IF(E8539=1,IF(E8538=0,IF(D8539=1,30,40)*0.18/(2*40),0),0)</f>
        <v/>
      </c>
      <c r="N8539" s="14" t="n">
        <v>0.15</v>
      </c>
      <c r="O8539" s="15">
        <f>K8539*N8539</f>
        <v/>
      </c>
      <c r="P8539">
        <f>IF(E8539=0,0.3,IF(D8539=1,IF(C8539&gt;=Params!$B$13-3,IF(C8539&lt;Params!$B$13,Params!$B$20,0.3),0.3),IF(C8539&gt;=Params!$B$15-3,IF(C8539&lt;Params!$B$15,Params!$B$21,0.3),0.3)))</f>
        <v/>
      </c>
    </row>
    <row r="8540" ht="15" customHeight="1" s="1">
      <c r="A8540" s="9" t="n">
        <v>8537</v>
      </c>
      <c r="B8540" s="6" t="inlineStr">
        <is>
          <t>22/12</t>
        </is>
      </c>
      <c r="C8540" s="6" t="n">
        <v>16</v>
      </c>
      <c r="D8540" s="6" t="n">
        <v>0</v>
      </c>
      <c r="E8540" s="10">
        <f>IF(D8540=1, IF(OR(C8540&lt;10, C8540&gt;=15),1,0), IF(OR(C8540&lt;7, C8540&gt;=18),1,0))</f>
        <v/>
      </c>
      <c r="F8540" s="11" t="n">
        <v>3.979</v>
      </c>
      <c r="G8540" s="12">
        <f>0.04*8</f>
        <v/>
      </c>
      <c r="H8540" s="12">
        <f>F8540-G8540</f>
        <v/>
      </c>
      <c r="I8540" s="10">
        <f>IF(E8540=0,"Fora",IF(E8539=0,"Carg xar",IF(H8540&lt;0,IF(M8540&lt;0.9,"Carg FV","Stby"),IF(M8540&gt;P8540,"V2H",IF(M8540&lt;0.9,"Carg xar","Stby")))))</f>
        <v/>
      </c>
      <c r="J8540" s="12">
        <f>IF(OR(I8540="Carg FV",I8540="Carg xar"),MIN(IF(I8540="Carg FV",ABS(H8540),7.4),7.4,MAX(0,(0.9-M8540)*40)*0.95),0)</f>
        <v/>
      </c>
      <c r="K8540" s="12">
        <f>IF(I8540="V2H",MIN(MAX(0,H8540),7.4,MAX(0,(M8540-P8540)*40)*0.95),0)</f>
        <v/>
      </c>
      <c r="L8540" s="12">
        <f>IF(E8540=0,0,MAX(0,H8540-K8540))</f>
        <v/>
      </c>
      <c r="M8540" s="13">
        <f>M8539+J8539/40-IF(I8539="V2H",K8539/(0.95*40),0)-IF(E8540=0,IF(E8539=1,IF(D8540=1,30,40)*0.18/(2*40),0),0)-IF(E8540=1,IF(E8539=0,IF(D8540=1,30,40)*0.18/(2*40),0),0)</f>
        <v/>
      </c>
      <c r="N8540" s="14" t="n">
        <v>0.15</v>
      </c>
      <c r="O8540" s="15">
        <f>K8540*N8540</f>
        <v/>
      </c>
      <c r="P8540">
        <f>IF(E8540=0,0.3,IF(D8540=1,IF(C8540&gt;=Params!$B$13-3,IF(C8540&lt;Params!$B$13,Params!$B$20,0.3),0.3),IF(C8540&gt;=Params!$B$15-3,IF(C8540&lt;Params!$B$15,Params!$B$21,0.3),0.3)))</f>
        <v/>
      </c>
    </row>
    <row r="8541" ht="15" customHeight="1" s="1">
      <c r="A8541" s="9" t="n">
        <v>8538</v>
      </c>
      <c r="B8541" s="6" t="inlineStr">
        <is>
          <t>22/12</t>
        </is>
      </c>
      <c r="C8541" s="6" t="n">
        <v>17</v>
      </c>
      <c r="D8541" s="6" t="n">
        <v>0</v>
      </c>
      <c r="E8541" s="10">
        <f>IF(D8541=1, IF(OR(C8541&lt;10, C8541&gt;=15),1,0), IF(OR(C8541&lt;7, C8541&gt;=18),1,0))</f>
        <v/>
      </c>
      <c r="F8541" s="11" t="n">
        <v>2.819</v>
      </c>
      <c r="G8541" s="12">
        <f>0*8</f>
        <v/>
      </c>
      <c r="H8541" s="12">
        <f>F8541-G8541</f>
        <v/>
      </c>
      <c r="I8541" s="10">
        <f>IF(E8541=0,"Fora",IF(E8540=0,"Carg xar",IF(H8541&lt;0,IF(M8541&lt;0.9,"Carg FV","Stby"),IF(M8541&gt;P8541,"V2H",IF(M8541&lt;0.9,"Carg xar","Stby")))))</f>
        <v/>
      </c>
      <c r="J8541" s="12">
        <f>IF(OR(I8541="Carg FV",I8541="Carg xar"),MIN(IF(I8541="Carg FV",ABS(H8541),7.4),7.4,MAX(0,(0.9-M8541)*40)*0.95),0)</f>
        <v/>
      </c>
      <c r="K8541" s="12">
        <f>IF(I8541="V2H",MIN(MAX(0,H8541),7.4,MAX(0,(M8541-P8541)*40)*0.95),0)</f>
        <v/>
      </c>
      <c r="L8541" s="12">
        <f>IF(E8541=0,0,MAX(0,H8541-K8541))</f>
        <v/>
      </c>
      <c r="M8541" s="13">
        <f>M8540+J8540/40-IF(I8540="V2H",K8540/(0.95*40),0)-IF(E8541=0,IF(E8540=1,IF(D8541=1,30,40)*0.18/(2*40),0),0)-IF(E8541=1,IF(E8540=0,IF(D8541=1,30,40)*0.18/(2*40),0),0)</f>
        <v/>
      </c>
      <c r="N8541" s="14" t="n">
        <v>0.15</v>
      </c>
      <c r="O8541" s="15">
        <f>K8541*N8541</f>
        <v/>
      </c>
      <c r="P8541">
        <f>IF(E8541=0,0.3,IF(D8541=1,IF(C8541&gt;=Params!$B$13-3,IF(C8541&lt;Params!$B$13,Params!$B$20,0.3),0.3),IF(C8541&gt;=Params!$B$15-3,IF(C8541&lt;Params!$B$15,Params!$B$21,0.3),0.3)))</f>
        <v/>
      </c>
    </row>
    <row r="8542" ht="15" customHeight="1" s="1">
      <c r="A8542" s="9" t="n">
        <v>8539</v>
      </c>
      <c r="B8542" s="6" t="inlineStr">
        <is>
          <t>22/12</t>
        </is>
      </c>
      <c r="C8542" s="6" t="n">
        <v>18</v>
      </c>
      <c r="D8542" s="6" t="n">
        <v>0</v>
      </c>
      <c r="E8542" s="10">
        <f>IF(D8542=1, IF(OR(C8542&lt;10, C8542&gt;=15),1,0), IF(OR(C8542&lt;7, C8542&gt;=18),1,0))</f>
        <v/>
      </c>
      <c r="F8542" s="11" t="n">
        <v>2.228</v>
      </c>
      <c r="G8542" s="12">
        <f>0*8</f>
        <v/>
      </c>
      <c r="H8542" s="12">
        <f>F8542-G8542</f>
        <v/>
      </c>
      <c r="I8542" s="10">
        <f>IF(E8542=0,"Fora",IF(E8541=0,"Carg xar",IF(H8542&lt;0,IF(M8542&lt;0.9,"Carg FV","Stby"),IF(M8542&gt;P8542,"V2H",IF(M8542&lt;0.9,"Carg xar","Stby")))))</f>
        <v/>
      </c>
      <c r="J8542" s="12">
        <f>IF(OR(I8542="Carg FV",I8542="Carg xar"),MIN(IF(I8542="Carg FV",ABS(H8542),7.4),7.4,MAX(0,(0.9-M8542)*40)*0.95),0)</f>
        <v/>
      </c>
      <c r="K8542" s="12">
        <f>IF(I8542="V2H",MIN(MAX(0,H8542),7.4,MAX(0,(M8542-P8542)*40)*0.95),0)</f>
        <v/>
      </c>
      <c r="L8542" s="12">
        <f>IF(E8542=0,0,MAX(0,H8542-K8542))</f>
        <v/>
      </c>
      <c r="M8542" s="13">
        <f>M8541+J8541/40-IF(I8541="V2H",K8541/(0.95*40),0)-IF(E8542=0,IF(E8541=1,IF(D8542=1,30,40)*0.18/(2*40),0),0)-IF(E8542=1,IF(E8541=0,IF(D8542=1,30,40)*0.18/(2*40),0),0)</f>
        <v/>
      </c>
      <c r="N8542" s="14" t="n">
        <v>0.2</v>
      </c>
      <c r="O8542" s="15">
        <f>K8542*N8542</f>
        <v/>
      </c>
      <c r="P8542">
        <f>IF(E8542=0,0.3,IF(D8542=1,IF(C8542&gt;=Params!$B$13-3,IF(C8542&lt;Params!$B$13,Params!$B$20,0.3),0.3),IF(C8542&gt;=Params!$B$15-3,IF(C8542&lt;Params!$B$15,Params!$B$21,0.3),0.3)))</f>
        <v/>
      </c>
    </row>
    <row r="8543" ht="15" customHeight="1" s="1">
      <c r="A8543" s="9" t="n">
        <v>8540</v>
      </c>
      <c r="B8543" s="6" t="inlineStr">
        <is>
          <t>22/12</t>
        </is>
      </c>
      <c r="C8543" s="6" t="n">
        <v>19</v>
      </c>
      <c r="D8543" s="6" t="n">
        <v>0</v>
      </c>
      <c r="E8543" s="10">
        <f>IF(D8543=1, IF(OR(C8543&lt;10, C8543&gt;=15),1,0), IF(OR(C8543&lt;7, C8543&gt;=18),1,0))</f>
        <v/>
      </c>
      <c r="F8543" s="11" t="n">
        <v>2.217</v>
      </c>
      <c r="G8543" s="12">
        <f>0*8</f>
        <v/>
      </c>
      <c r="H8543" s="12">
        <f>F8543-G8543</f>
        <v/>
      </c>
      <c r="I8543" s="10">
        <f>IF(E8543=0,"Fora",IF(E8542=0,"Carg xar",IF(H8543&lt;0,IF(M8543&lt;0.9,"Carg FV","Stby"),IF(M8543&gt;P8543,"V2H",IF(M8543&lt;0.9,"Carg xar","Stby")))))</f>
        <v/>
      </c>
      <c r="J8543" s="12">
        <f>IF(OR(I8543="Carg FV",I8543="Carg xar"),MIN(IF(I8543="Carg FV",ABS(H8543),7.4),7.4,MAX(0,(0.9-M8543)*40)*0.95),0)</f>
        <v/>
      </c>
      <c r="K8543" s="12">
        <f>IF(I8543="V2H",MIN(MAX(0,H8543),7.4,MAX(0,(M8543-P8543)*40)*0.95),0)</f>
        <v/>
      </c>
      <c r="L8543" s="12">
        <f>IF(E8543=0,0,MAX(0,H8543-K8543))</f>
        <v/>
      </c>
      <c r="M8543" s="13">
        <f>M8542+J8542/40-IF(I8542="V2H",K8542/(0.95*40),0)-IF(E8543=0,IF(E8542=1,IF(D8543=1,30,40)*0.18/(2*40),0),0)-IF(E8543=1,IF(E8542=0,IF(D8543=1,30,40)*0.18/(2*40),0),0)</f>
        <v/>
      </c>
      <c r="N8543" s="14" t="n">
        <v>0.2</v>
      </c>
      <c r="O8543" s="15">
        <f>K8543*N8543</f>
        <v/>
      </c>
      <c r="P8543">
        <f>IF(E8543=0,0.3,IF(D8543=1,IF(C8543&gt;=Params!$B$13-3,IF(C8543&lt;Params!$B$13,Params!$B$20,0.3),0.3),IF(C8543&gt;=Params!$B$15-3,IF(C8543&lt;Params!$B$15,Params!$B$21,0.3),0.3)))</f>
        <v/>
      </c>
    </row>
    <row r="8544" ht="15" customHeight="1" s="1">
      <c r="A8544" s="9" t="n">
        <v>8541</v>
      </c>
      <c r="B8544" s="6" t="inlineStr">
        <is>
          <t>22/12</t>
        </is>
      </c>
      <c r="C8544" s="6" t="n">
        <v>20</v>
      </c>
      <c r="D8544" s="6" t="n">
        <v>0</v>
      </c>
      <c r="E8544" s="10">
        <f>IF(D8544=1, IF(OR(C8544&lt;10, C8544&gt;=15),1,0), IF(OR(C8544&lt;7, C8544&gt;=18),1,0))</f>
        <v/>
      </c>
      <c r="F8544" s="11" t="n">
        <v>2.68</v>
      </c>
      <c r="G8544" s="12">
        <f>0*8</f>
        <v/>
      </c>
      <c r="H8544" s="12">
        <f>F8544-G8544</f>
        <v/>
      </c>
      <c r="I8544" s="10">
        <f>IF(E8544=0,"Fora",IF(E8543=0,"Carg xar",IF(H8544&lt;0,IF(M8544&lt;0.9,"Carg FV","Stby"),IF(M8544&gt;P8544,"V2H",IF(M8544&lt;0.9,"Carg xar","Stby")))))</f>
        <v/>
      </c>
      <c r="J8544" s="12">
        <f>IF(OR(I8544="Carg FV",I8544="Carg xar"),MIN(IF(I8544="Carg FV",ABS(H8544),7.4),7.4,MAX(0,(0.9-M8544)*40)*0.95),0)</f>
        <v/>
      </c>
      <c r="K8544" s="12">
        <f>IF(I8544="V2H",MIN(MAX(0,H8544),7.4,MAX(0,(M8544-P8544)*40)*0.95),0)</f>
        <v/>
      </c>
      <c r="L8544" s="12">
        <f>IF(E8544=0,0,MAX(0,H8544-K8544))</f>
        <v/>
      </c>
      <c r="M8544" s="13">
        <f>M8543+J8543/40-IF(I8543="V2H",K8543/(0.95*40),0)-IF(E8544=0,IF(E8543=1,IF(D8544=1,30,40)*0.18/(2*40),0),0)-IF(E8544=1,IF(E8543=0,IF(D8544=1,30,40)*0.18/(2*40),0),0)</f>
        <v/>
      </c>
      <c r="N8544" s="14" t="n">
        <v>0.2</v>
      </c>
      <c r="O8544" s="15">
        <f>K8544*N8544</f>
        <v/>
      </c>
      <c r="P8544">
        <f>IF(E8544=0,0.3,IF(D8544=1,IF(C8544&gt;=Params!$B$13-3,IF(C8544&lt;Params!$B$13,Params!$B$20,0.3),0.3),IF(C8544&gt;=Params!$B$15-3,IF(C8544&lt;Params!$B$15,Params!$B$21,0.3),0.3)))</f>
        <v/>
      </c>
    </row>
    <row r="8545" ht="15" customHeight="1" s="1">
      <c r="A8545" s="9" t="n">
        <v>8542</v>
      </c>
      <c r="B8545" s="6" t="inlineStr">
        <is>
          <t>22/12</t>
        </is>
      </c>
      <c r="C8545" s="6" t="n">
        <v>21</v>
      </c>
      <c r="D8545" s="6" t="n">
        <v>0</v>
      </c>
      <c r="E8545" s="10">
        <f>IF(D8545=1, IF(OR(C8545&lt;10, C8545&gt;=15),1,0), IF(OR(C8545&lt;7, C8545&gt;=18),1,0))</f>
        <v/>
      </c>
      <c r="F8545" s="11" t="n">
        <v>2.798</v>
      </c>
      <c r="G8545" s="12">
        <f>0*8</f>
        <v/>
      </c>
      <c r="H8545" s="12">
        <f>F8545-G8545</f>
        <v/>
      </c>
      <c r="I8545" s="10">
        <f>IF(E8545=0,"Fora",IF(E8544=0,"Carg xar",IF(H8545&lt;0,IF(M8545&lt;0.9,"Carg FV","Stby"),IF(M8545&gt;P8545,"V2H",IF(M8545&lt;0.9,"Carg xar","Stby")))))</f>
        <v/>
      </c>
      <c r="J8545" s="12">
        <f>IF(OR(I8545="Carg FV",I8545="Carg xar"),MIN(IF(I8545="Carg FV",ABS(H8545),7.4),7.4,MAX(0,(0.9-M8545)*40)*0.95),0)</f>
        <v/>
      </c>
      <c r="K8545" s="12">
        <f>IF(I8545="V2H",MIN(MAX(0,H8545),7.4,MAX(0,(M8545-P8545)*40)*0.95),0)</f>
        <v/>
      </c>
      <c r="L8545" s="12">
        <f>IF(E8545=0,0,MAX(0,H8545-K8545))</f>
        <v/>
      </c>
      <c r="M8545" s="13">
        <f>M8544+J8544/40-IF(I8544="V2H",K8544/(0.95*40),0)-IF(E8545=0,IF(E8544=1,IF(D8545=1,30,40)*0.18/(2*40),0),0)-IF(E8545=1,IF(E8544=0,IF(D8545=1,30,40)*0.18/(2*40),0),0)</f>
        <v/>
      </c>
      <c r="N8545" s="14" t="n">
        <v>0.2</v>
      </c>
      <c r="O8545" s="15">
        <f>K8545*N8545</f>
        <v/>
      </c>
      <c r="P8545">
        <f>IF(E8545=0,0.3,IF(D8545=1,IF(C8545&gt;=Params!$B$13-3,IF(C8545&lt;Params!$B$13,Params!$B$20,0.3),0.3),IF(C8545&gt;=Params!$B$15-3,IF(C8545&lt;Params!$B$15,Params!$B$21,0.3),0.3)))</f>
        <v/>
      </c>
    </row>
    <row r="8546" ht="15" customHeight="1" s="1">
      <c r="A8546" s="9" t="n">
        <v>8543</v>
      </c>
      <c r="B8546" s="6" t="inlineStr">
        <is>
          <t>22/12</t>
        </is>
      </c>
      <c r="C8546" s="6" t="n">
        <v>22</v>
      </c>
      <c r="D8546" s="6" t="n">
        <v>0</v>
      </c>
      <c r="E8546" s="10">
        <f>IF(D8546=1, IF(OR(C8546&lt;10, C8546&gt;=15),1,0), IF(OR(C8546&lt;7, C8546&gt;=18),1,0))</f>
        <v/>
      </c>
      <c r="F8546" s="11" t="n">
        <v>2.575</v>
      </c>
      <c r="G8546" s="12">
        <f>0*8</f>
        <v/>
      </c>
      <c r="H8546" s="12">
        <f>F8546-G8546</f>
        <v/>
      </c>
      <c r="I8546" s="10">
        <f>IF(E8546=0,"Fora",IF(E8545=0,"Carg xar",IF(H8546&lt;0,IF(M8546&lt;0.9,"Carg FV","Stby"),IF(M8546&gt;P8546,"V2H",IF(M8546&lt;0.9,"Carg xar","Stby")))))</f>
        <v/>
      </c>
      <c r="J8546" s="12">
        <f>IF(OR(I8546="Carg FV",I8546="Carg xar"),MIN(IF(I8546="Carg FV",ABS(H8546),7.4),7.4,MAX(0,(0.9-M8546)*40)*0.95),0)</f>
        <v/>
      </c>
      <c r="K8546" s="12">
        <f>IF(I8546="V2H",MIN(MAX(0,H8546),7.4,MAX(0,(M8546-P8546)*40)*0.95),0)</f>
        <v/>
      </c>
      <c r="L8546" s="12">
        <f>IF(E8546=0,0,MAX(0,H8546-K8546))</f>
        <v/>
      </c>
      <c r="M8546" s="13">
        <f>M8545+J8545/40-IF(I8545="V2H",K8545/(0.95*40),0)-IF(E8546=0,IF(E8545=1,IF(D8546=1,30,40)*0.18/(2*40),0),0)-IF(E8546=1,IF(E8545=0,IF(D8546=1,30,40)*0.18/(2*40),0),0)</f>
        <v/>
      </c>
      <c r="N8546" s="14" t="n">
        <v>0.15</v>
      </c>
      <c r="O8546" s="15">
        <f>K8546*N8546</f>
        <v/>
      </c>
      <c r="P8546">
        <f>IF(E8546=0,0.3,IF(D8546=1,IF(C8546&gt;=Params!$B$13-3,IF(C8546&lt;Params!$B$13,Params!$B$20,0.3),0.3),IF(C8546&gt;=Params!$B$15-3,IF(C8546&lt;Params!$B$15,Params!$B$21,0.3),0.3)))</f>
        <v/>
      </c>
    </row>
    <row r="8547" ht="15" customHeight="1" s="1">
      <c r="A8547" s="9" t="n">
        <v>8544</v>
      </c>
      <c r="B8547" s="6" t="inlineStr">
        <is>
          <t>22/12</t>
        </is>
      </c>
      <c r="C8547" s="6" t="n">
        <v>23</v>
      </c>
      <c r="D8547" s="6" t="n">
        <v>0</v>
      </c>
      <c r="E8547" s="10">
        <f>IF(D8547=1, IF(OR(C8547&lt;10, C8547&gt;=15),1,0), IF(OR(C8547&lt;7, C8547&gt;=18),1,0))</f>
        <v/>
      </c>
      <c r="F8547" s="11" t="n">
        <v>2.418</v>
      </c>
      <c r="G8547" s="12">
        <f>0*8</f>
        <v/>
      </c>
      <c r="H8547" s="12">
        <f>F8547-G8547</f>
        <v/>
      </c>
      <c r="I8547" s="10">
        <f>IF(E8547=0,"Fora",IF(E8546=0,"Carg xar",IF(H8547&lt;0,IF(M8547&lt;0.9,"Carg FV","Stby"),IF(M8547&gt;P8547,"V2H",IF(M8547&lt;0.9,"Carg xar","Stby")))))</f>
        <v/>
      </c>
      <c r="J8547" s="12">
        <f>IF(OR(I8547="Carg FV",I8547="Carg xar"),MIN(IF(I8547="Carg FV",ABS(H8547),7.4),7.4,MAX(0,(0.9-M8547)*40)*0.95),0)</f>
        <v/>
      </c>
      <c r="K8547" s="12">
        <f>IF(I8547="V2H",MIN(MAX(0,H8547),7.4,MAX(0,(M8547-P8547)*40)*0.95),0)</f>
        <v/>
      </c>
      <c r="L8547" s="12">
        <f>IF(E8547=0,0,MAX(0,H8547-K8547))</f>
        <v/>
      </c>
      <c r="M8547" s="13">
        <f>M8546+J8546/40-IF(I8546="V2H",K8546/(0.95*40),0)-IF(E8547=0,IF(E8546=1,IF(D8547=1,30,40)*0.18/(2*40),0),0)-IF(E8547=1,IF(E8546=0,IF(D8547=1,30,40)*0.18/(2*40),0),0)</f>
        <v/>
      </c>
      <c r="N8547" s="14" t="n">
        <v>0.15</v>
      </c>
      <c r="O8547" s="15">
        <f>K8547*N8547</f>
        <v/>
      </c>
      <c r="P8547">
        <f>IF(E8547=0,0.3,IF(D8547=1,IF(C8547&gt;=Params!$B$13-3,IF(C8547&lt;Params!$B$13,Params!$B$20,0.3),0.3),IF(C8547&gt;=Params!$B$15-3,IF(C8547&lt;Params!$B$15,Params!$B$21,0.3),0.3)))</f>
        <v/>
      </c>
    </row>
    <row r="8548" ht="15" customHeight="1" s="1">
      <c r="A8548" s="9" t="n">
        <v>8545</v>
      </c>
      <c r="B8548" s="6" t="inlineStr">
        <is>
          <t>23/12</t>
        </is>
      </c>
      <c r="C8548" s="6" t="n">
        <v>0</v>
      </c>
      <c r="D8548" s="6" t="n">
        <v>0</v>
      </c>
      <c r="E8548" s="10">
        <f>IF(D8548=1, IF(OR(C8548&lt;10, C8548&gt;=15),1,0), IF(OR(C8548&lt;7, C8548&gt;=18),1,0))</f>
        <v/>
      </c>
      <c r="F8548" s="11" t="n">
        <v>2.329</v>
      </c>
      <c r="G8548" s="12">
        <f>0*8</f>
        <v/>
      </c>
      <c r="H8548" s="12">
        <f>F8548-G8548</f>
        <v/>
      </c>
      <c r="I8548" s="10">
        <f>IF(E8548=0,"Fora",IF(E8547=0,"Carg xar",IF(H8548&lt;0,IF(M8548&lt;0.9,"Carg FV","Stby"),IF(M8548&gt;P8548,"V2H",IF(M8548&lt;0.9,"Carg xar","Stby")))))</f>
        <v/>
      </c>
      <c r="J8548" s="12">
        <f>IF(OR(I8548="Carg FV",I8548="Carg xar"),MIN(IF(I8548="Carg FV",ABS(H8548),7.4),7.4,MAX(0,(0.9-M8548)*40)*0.95),0)</f>
        <v/>
      </c>
      <c r="K8548" s="12">
        <f>IF(I8548="V2H",MIN(MAX(0,H8548),7.4,MAX(0,(M8548-P8548)*40)*0.95),0)</f>
        <v/>
      </c>
      <c r="L8548" s="12">
        <f>IF(E8548=0,0,MAX(0,H8548-K8548))</f>
        <v/>
      </c>
      <c r="M8548" s="13">
        <f>M8547+J8547/40-IF(I8547="V2H",K8547/(0.95*40),0)-IF(E8548=0,IF(E8547=1,IF(D8548=1,30,40)*0.18/(2*40),0),0)-IF(E8548=1,IF(E8547=0,IF(D8548=1,30,40)*0.18/(2*40),0),0)</f>
        <v/>
      </c>
      <c r="N8548" s="14" t="n">
        <v>0.09</v>
      </c>
      <c r="O8548" s="15">
        <f>K8548*N8548</f>
        <v/>
      </c>
      <c r="P8548">
        <f>IF(E8548=0,0.3,IF(D8548=1,IF(C8548&gt;=Params!$B$13-3,IF(C8548&lt;Params!$B$13,Params!$B$20,0.3),0.3),IF(C8548&gt;=Params!$B$15-3,IF(C8548&lt;Params!$B$15,Params!$B$21,0.3),0.3)))</f>
        <v/>
      </c>
    </row>
    <row r="8549" ht="15" customHeight="1" s="1">
      <c r="A8549" s="9" t="n">
        <v>8546</v>
      </c>
      <c r="B8549" s="6" t="inlineStr">
        <is>
          <t>23/12</t>
        </is>
      </c>
      <c r="C8549" s="6" t="n">
        <v>1</v>
      </c>
      <c r="D8549" s="6" t="n">
        <v>0</v>
      </c>
      <c r="E8549" s="10">
        <f>IF(D8549=1, IF(OR(C8549&lt;10, C8549&gt;=15),1,0), IF(OR(C8549&lt;7, C8549&gt;=18),1,0))</f>
        <v/>
      </c>
      <c r="F8549" s="11" t="n">
        <v>2.151</v>
      </c>
      <c r="G8549" s="12">
        <f>0*8</f>
        <v/>
      </c>
      <c r="H8549" s="12">
        <f>F8549-G8549</f>
        <v/>
      </c>
      <c r="I8549" s="10">
        <f>IF(E8549=0,"Fora",IF(E8548=0,"Carg xar",IF(H8549&lt;0,IF(M8549&lt;0.9,"Carg FV","Stby"),IF(M8549&gt;P8549,"V2H",IF(M8549&lt;0.9,"Carg xar","Stby")))))</f>
        <v/>
      </c>
      <c r="J8549" s="12">
        <f>IF(OR(I8549="Carg FV",I8549="Carg xar"),MIN(IF(I8549="Carg FV",ABS(H8549),7.4),7.4,MAX(0,(0.9-M8549)*40)*0.95),0)</f>
        <v/>
      </c>
      <c r="K8549" s="12">
        <f>IF(I8549="V2H",MIN(MAX(0,H8549),7.4,MAX(0,(M8549-P8549)*40)*0.95),0)</f>
        <v/>
      </c>
      <c r="L8549" s="12">
        <f>IF(E8549=0,0,MAX(0,H8549-K8549))</f>
        <v/>
      </c>
      <c r="M8549" s="13">
        <f>M8548+J8548/40-IF(I8548="V2H",K8548/(0.95*40),0)-IF(E8549=0,IF(E8548=1,IF(D8549=1,30,40)*0.18/(2*40),0),0)-IF(E8549=1,IF(E8548=0,IF(D8549=1,30,40)*0.18/(2*40),0),0)</f>
        <v/>
      </c>
      <c r="N8549" s="14" t="n">
        <v>0.09</v>
      </c>
      <c r="O8549" s="15">
        <f>K8549*N8549</f>
        <v/>
      </c>
      <c r="P8549">
        <f>IF(E8549=0,0.3,IF(D8549=1,IF(C8549&gt;=Params!$B$13-3,IF(C8549&lt;Params!$B$13,Params!$B$20,0.3),0.3),IF(C8549&gt;=Params!$B$15-3,IF(C8549&lt;Params!$B$15,Params!$B$21,0.3),0.3)))</f>
        <v/>
      </c>
    </row>
    <row r="8550" ht="15" customHeight="1" s="1">
      <c r="A8550" s="9" t="n">
        <v>8547</v>
      </c>
      <c r="B8550" s="6" t="inlineStr">
        <is>
          <t>23/12</t>
        </is>
      </c>
      <c r="C8550" s="6" t="n">
        <v>2</v>
      </c>
      <c r="D8550" s="6" t="n">
        <v>0</v>
      </c>
      <c r="E8550" s="10">
        <f>IF(D8550=1, IF(OR(C8550&lt;10, C8550&gt;=15),1,0), IF(OR(C8550&lt;7, C8550&gt;=18),1,0))</f>
        <v/>
      </c>
      <c r="F8550" s="11" t="n">
        <v>2.319</v>
      </c>
      <c r="G8550" s="12">
        <f>0*8</f>
        <v/>
      </c>
      <c r="H8550" s="12">
        <f>F8550-G8550</f>
        <v/>
      </c>
      <c r="I8550" s="10">
        <f>IF(E8550=0,"Fora",IF(E8549=0,"Carg xar",IF(H8550&lt;0,IF(M8550&lt;0.9,"Carg FV","Stby"),IF(M8550&gt;P8550,"V2H",IF(M8550&lt;0.9,"Carg xar","Stby")))))</f>
        <v/>
      </c>
      <c r="J8550" s="12">
        <f>IF(OR(I8550="Carg FV",I8550="Carg xar"),MIN(IF(I8550="Carg FV",ABS(H8550),7.4),7.4,MAX(0,(0.9-M8550)*40)*0.95),0)</f>
        <v/>
      </c>
      <c r="K8550" s="12">
        <f>IF(I8550="V2H",MIN(MAX(0,H8550),7.4,MAX(0,(M8550-P8550)*40)*0.95),0)</f>
        <v/>
      </c>
      <c r="L8550" s="12">
        <f>IF(E8550=0,0,MAX(0,H8550-K8550))</f>
        <v/>
      </c>
      <c r="M8550" s="13">
        <f>M8549+J8549/40-IF(I8549="V2H",K8549/(0.95*40),0)-IF(E8550=0,IF(E8549=1,IF(D8550=1,30,40)*0.18/(2*40),0),0)-IF(E8550=1,IF(E8549=0,IF(D8550=1,30,40)*0.18/(2*40),0),0)</f>
        <v/>
      </c>
      <c r="N8550" s="14" t="n">
        <v>0.09</v>
      </c>
      <c r="O8550" s="15">
        <f>K8550*N8550</f>
        <v/>
      </c>
      <c r="P8550">
        <f>IF(E8550=0,0.3,IF(D8550=1,IF(C8550&gt;=Params!$B$13-3,IF(C8550&lt;Params!$B$13,Params!$B$20,0.3),0.3),IF(C8550&gt;=Params!$B$15-3,IF(C8550&lt;Params!$B$15,Params!$B$21,0.3),0.3)))</f>
        <v/>
      </c>
    </row>
    <row r="8551" ht="15" customHeight="1" s="1">
      <c r="A8551" s="9" t="n">
        <v>8548</v>
      </c>
      <c r="B8551" s="6" t="inlineStr">
        <is>
          <t>23/12</t>
        </is>
      </c>
      <c r="C8551" s="6" t="n">
        <v>3</v>
      </c>
      <c r="D8551" s="6" t="n">
        <v>0</v>
      </c>
      <c r="E8551" s="10">
        <f>IF(D8551=1, IF(OR(C8551&lt;10, C8551&gt;=15),1,0), IF(OR(C8551&lt;7, C8551&gt;=18),1,0))</f>
        <v/>
      </c>
      <c r="F8551" s="11" t="n">
        <v>2.133</v>
      </c>
      <c r="G8551" s="12">
        <f>0*8</f>
        <v/>
      </c>
      <c r="H8551" s="12">
        <f>F8551-G8551</f>
        <v/>
      </c>
      <c r="I8551" s="10">
        <f>IF(E8551=0,"Fora",IF(E8550=0,"Carg xar",IF(H8551&lt;0,IF(M8551&lt;0.9,"Carg FV","Stby"),IF(M8551&gt;P8551,"V2H",IF(M8551&lt;0.9,"Carg xar","Stby")))))</f>
        <v/>
      </c>
      <c r="J8551" s="12">
        <f>IF(OR(I8551="Carg FV",I8551="Carg xar"),MIN(IF(I8551="Carg FV",ABS(H8551),7.4),7.4,MAX(0,(0.9-M8551)*40)*0.95),0)</f>
        <v/>
      </c>
      <c r="K8551" s="12">
        <f>IF(I8551="V2H",MIN(MAX(0,H8551),7.4,MAX(0,(M8551-P8551)*40)*0.95),0)</f>
        <v/>
      </c>
      <c r="L8551" s="12">
        <f>IF(E8551=0,0,MAX(0,H8551-K8551))</f>
        <v/>
      </c>
      <c r="M8551" s="13">
        <f>M8550+J8550/40-IF(I8550="V2H",K8550/(0.95*40),0)-IF(E8551=0,IF(E8550=1,IF(D8551=1,30,40)*0.18/(2*40),0),0)-IF(E8551=1,IF(E8550=0,IF(D8551=1,30,40)*0.18/(2*40),0),0)</f>
        <v/>
      </c>
      <c r="N8551" s="14" t="n">
        <v>0.09</v>
      </c>
      <c r="O8551" s="15">
        <f>K8551*N8551</f>
        <v/>
      </c>
      <c r="P8551">
        <f>IF(E8551=0,0.3,IF(D8551=1,IF(C8551&gt;=Params!$B$13-3,IF(C8551&lt;Params!$B$13,Params!$B$20,0.3),0.3),IF(C8551&gt;=Params!$B$15-3,IF(C8551&lt;Params!$B$15,Params!$B$21,0.3),0.3)))</f>
        <v/>
      </c>
    </row>
    <row r="8552" ht="15" customHeight="1" s="1">
      <c r="A8552" s="9" t="n">
        <v>8549</v>
      </c>
      <c r="B8552" s="6" t="inlineStr">
        <is>
          <t>23/12</t>
        </is>
      </c>
      <c r="C8552" s="6" t="n">
        <v>4</v>
      </c>
      <c r="D8552" s="6" t="n">
        <v>0</v>
      </c>
      <c r="E8552" s="10">
        <f>IF(D8552=1, IF(OR(C8552&lt;10, C8552&gt;=15),1,0), IF(OR(C8552&lt;7, C8552&gt;=18),1,0))</f>
        <v/>
      </c>
      <c r="F8552" s="11" t="n">
        <v>2.038</v>
      </c>
      <c r="G8552" s="12">
        <f>0*8</f>
        <v/>
      </c>
      <c r="H8552" s="12">
        <f>F8552-G8552</f>
        <v/>
      </c>
      <c r="I8552" s="10">
        <f>IF(E8552=0,"Fora",IF(E8551=0,"Carg xar",IF(H8552&lt;0,IF(M8552&lt;0.9,"Carg FV","Stby"),IF(M8552&gt;P8552,"V2H",IF(M8552&lt;0.9,"Carg xar","Stby")))))</f>
        <v/>
      </c>
      <c r="J8552" s="12">
        <f>IF(OR(I8552="Carg FV",I8552="Carg xar"),MIN(IF(I8552="Carg FV",ABS(H8552),7.4),7.4,MAX(0,(0.9-M8552)*40)*0.95),0)</f>
        <v/>
      </c>
      <c r="K8552" s="12">
        <f>IF(I8552="V2H",MIN(MAX(0,H8552),7.4,MAX(0,(M8552-P8552)*40)*0.95),0)</f>
        <v/>
      </c>
      <c r="L8552" s="12">
        <f>IF(E8552=0,0,MAX(0,H8552-K8552))</f>
        <v/>
      </c>
      <c r="M8552" s="13">
        <f>M8551+J8551/40-IF(I8551="V2H",K8551/(0.95*40),0)-IF(E8552=0,IF(E8551=1,IF(D8552=1,30,40)*0.18/(2*40),0),0)-IF(E8552=1,IF(E8551=0,IF(D8552=1,30,40)*0.18/(2*40),0),0)</f>
        <v/>
      </c>
      <c r="N8552" s="14" t="n">
        <v>0.09</v>
      </c>
      <c r="O8552" s="15">
        <f>K8552*N8552</f>
        <v/>
      </c>
      <c r="P8552">
        <f>IF(E8552=0,0.3,IF(D8552=1,IF(C8552&gt;=Params!$B$13-3,IF(C8552&lt;Params!$B$13,Params!$B$20,0.3),0.3),IF(C8552&gt;=Params!$B$15-3,IF(C8552&lt;Params!$B$15,Params!$B$21,0.3),0.3)))</f>
        <v/>
      </c>
    </row>
    <row r="8553" ht="15" customHeight="1" s="1">
      <c r="A8553" s="9" t="n">
        <v>8550</v>
      </c>
      <c r="B8553" s="6" t="inlineStr">
        <is>
          <t>23/12</t>
        </is>
      </c>
      <c r="C8553" s="6" t="n">
        <v>5</v>
      </c>
      <c r="D8553" s="6" t="n">
        <v>0</v>
      </c>
      <c r="E8553" s="10">
        <f>IF(D8553=1, IF(OR(C8553&lt;10, C8553&gt;=15),1,0), IF(OR(C8553&lt;7, C8553&gt;=18),1,0))</f>
        <v/>
      </c>
      <c r="F8553" s="11" t="n">
        <v>2.017</v>
      </c>
      <c r="G8553" s="12">
        <f>0*8</f>
        <v/>
      </c>
      <c r="H8553" s="12">
        <f>F8553-G8553</f>
        <v/>
      </c>
      <c r="I8553" s="10">
        <f>IF(E8553=0,"Fora",IF(E8552=0,"Carg xar",IF(H8553&lt;0,IF(M8553&lt;0.9,"Carg FV","Stby"),IF(M8553&gt;P8553,"V2H",IF(M8553&lt;0.9,"Carg xar","Stby")))))</f>
        <v/>
      </c>
      <c r="J8553" s="12">
        <f>IF(OR(I8553="Carg FV",I8553="Carg xar"),MIN(IF(I8553="Carg FV",ABS(H8553),7.4),7.4,MAX(0,(0.9-M8553)*40)*0.95),0)</f>
        <v/>
      </c>
      <c r="K8553" s="12">
        <f>IF(I8553="V2H",MIN(MAX(0,H8553),7.4,MAX(0,(M8553-P8553)*40)*0.95),0)</f>
        <v/>
      </c>
      <c r="L8553" s="12">
        <f>IF(E8553=0,0,MAX(0,H8553-K8553))</f>
        <v/>
      </c>
      <c r="M8553" s="13">
        <f>M8552+J8552/40-IF(I8552="V2H",K8552/(0.95*40),0)-IF(E8553=0,IF(E8552=1,IF(D8553=1,30,40)*0.18/(2*40),0),0)-IF(E8553=1,IF(E8552=0,IF(D8553=1,30,40)*0.18/(2*40),0),0)</f>
        <v/>
      </c>
      <c r="N8553" s="14" t="n">
        <v>0.09</v>
      </c>
      <c r="O8553" s="15">
        <f>K8553*N8553</f>
        <v/>
      </c>
      <c r="P8553">
        <f>IF(E8553=0,0.3,IF(D8553=1,IF(C8553&gt;=Params!$B$13-3,IF(C8553&lt;Params!$B$13,Params!$B$20,0.3),0.3),IF(C8553&gt;=Params!$B$15-3,IF(C8553&lt;Params!$B$15,Params!$B$21,0.3),0.3)))</f>
        <v/>
      </c>
    </row>
    <row r="8554" ht="15" customHeight="1" s="1">
      <c r="A8554" s="9" t="n">
        <v>8551</v>
      </c>
      <c r="B8554" s="6" t="inlineStr">
        <is>
          <t>23/12</t>
        </is>
      </c>
      <c r="C8554" s="6" t="n">
        <v>6</v>
      </c>
      <c r="D8554" s="6" t="n">
        <v>0</v>
      </c>
      <c r="E8554" s="10">
        <f>IF(D8554=1, IF(OR(C8554&lt;10, C8554&gt;=15),1,0), IF(OR(C8554&lt;7, C8554&gt;=18),1,0))</f>
        <v/>
      </c>
      <c r="F8554" s="11" t="n">
        <v>2.032</v>
      </c>
      <c r="G8554" s="12">
        <f>0*8</f>
        <v/>
      </c>
      <c r="H8554" s="12">
        <f>F8554-G8554</f>
        <v/>
      </c>
      <c r="I8554" s="10">
        <f>IF(E8554=0,"Fora",IF(E8553=0,"Carg xar",IF(H8554&lt;0,IF(M8554&lt;0.9,"Carg FV","Stby"),IF(M8554&gt;P8554,"V2H",IF(M8554&lt;0.9,"Carg xar","Stby")))))</f>
        <v/>
      </c>
      <c r="J8554" s="12">
        <f>IF(OR(I8554="Carg FV",I8554="Carg xar"),MIN(IF(I8554="Carg FV",ABS(H8554),7.4),7.4,MAX(0,(0.9-M8554)*40)*0.95),0)</f>
        <v/>
      </c>
      <c r="K8554" s="12">
        <f>IF(I8554="V2H",MIN(MAX(0,H8554),7.4,MAX(0,(M8554-P8554)*40)*0.95),0)</f>
        <v/>
      </c>
      <c r="L8554" s="12">
        <f>IF(E8554=0,0,MAX(0,H8554-K8554))</f>
        <v/>
      </c>
      <c r="M8554" s="13">
        <f>M8553+J8553/40-IF(I8553="V2H",K8553/(0.95*40),0)-IF(E8554=0,IF(E8553=1,IF(D8554=1,30,40)*0.18/(2*40),0),0)-IF(E8554=1,IF(E8553=0,IF(D8554=1,30,40)*0.18/(2*40),0),0)</f>
        <v/>
      </c>
      <c r="N8554" s="14" t="n">
        <v>0.09</v>
      </c>
      <c r="O8554" s="15">
        <f>K8554*N8554</f>
        <v/>
      </c>
      <c r="P8554">
        <f>IF(E8554=0,0.3,IF(D8554=1,IF(C8554&gt;=Params!$B$13-3,IF(C8554&lt;Params!$B$13,Params!$B$20,0.3),0.3),IF(C8554&gt;=Params!$B$15-3,IF(C8554&lt;Params!$B$15,Params!$B$21,0.3),0.3)))</f>
        <v/>
      </c>
    </row>
    <row r="8555" ht="15" customHeight="1" s="1">
      <c r="A8555" s="9" t="n">
        <v>8552</v>
      </c>
      <c r="B8555" s="6" t="inlineStr">
        <is>
          <t>23/12</t>
        </is>
      </c>
      <c r="C8555" s="6" t="n">
        <v>7</v>
      </c>
      <c r="D8555" s="6" t="n">
        <v>0</v>
      </c>
      <c r="E8555" s="10">
        <f>IF(D8555=1, IF(OR(C8555&lt;10, C8555&gt;=15),1,0), IF(OR(C8555&lt;7, C8555&gt;=18),1,0))</f>
        <v/>
      </c>
      <c r="F8555" s="11" t="n">
        <v>2.494</v>
      </c>
      <c r="G8555" s="12">
        <f>0*8</f>
        <v/>
      </c>
      <c r="H8555" s="12">
        <f>F8555-G8555</f>
        <v/>
      </c>
      <c r="I8555" s="10">
        <f>IF(E8555=0,"Fora",IF(E8554=0,"Carg xar",IF(H8555&lt;0,IF(M8555&lt;0.9,"Carg FV","Stby"),IF(M8555&gt;P8555,"V2H",IF(M8555&lt;0.9,"Carg xar","Stby")))))</f>
        <v/>
      </c>
      <c r="J8555" s="12">
        <f>IF(OR(I8555="Carg FV",I8555="Carg xar"),MIN(IF(I8555="Carg FV",ABS(H8555),7.4),7.4,MAX(0,(0.9-M8555)*40)*0.95),0)</f>
        <v/>
      </c>
      <c r="K8555" s="12">
        <f>IF(I8555="V2H",MIN(MAX(0,H8555),7.4,MAX(0,(M8555-P8555)*40)*0.95),0)</f>
        <v/>
      </c>
      <c r="L8555" s="12">
        <f>IF(E8555=0,0,MAX(0,H8555-K8555))</f>
        <v/>
      </c>
      <c r="M8555" s="13">
        <f>M8554+J8554/40-IF(I8554="V2H",K8554/(0.95*40),0)-IF(E8555=0,IF(E8554=1,IF(D8555=1,30,40)*0.18/(2*40),0),0)-IF(E8555=1,IF(E8554=0,IF(D8555=1,30,40)*0.18/(2*40),0),0)</f>
        <v/>
      </c>
      <c r="N8555" s="14" t="n">
        <v>0.09</v>
      </c>
      <c r="O8555" s="15">
        <f>K8555*N8555</f>
        <v/>
      </c>
      <c r="P8555">
        <f>IF(E8555=0,0.3,IF(D8555=1,IF(C8555&gt;=Params!$B$13-3,IF(C8555&lt;Params!$B$13,Params!$B$20,0.3),0.3),IF(C8555&gt;=Params!$B$15-3,IF(C8555&lt;Params!$B$15,Params!$B$21,0.3),0.3)))</f>
        <v/>
      </c>
    </row>
    <row r="8556" ht="15" customHeight="1" s="1">
      <c r="A8556" s="9" t="n">
        <v>8553</v>
      </c>
      <c r="B8556" s="6" t="inlineStr">
        <is>
          <t>23/12</t>
        </is>
      </c>
      <c r="C8556" s="6" t="n">
        <v>8</v>
      </c>
      <c r="D8556" s="6" t="n">
        <v>0</v>
      </c>
      <c r="E8556" s="10">
        <f>IF(D8556=1, IF(OR(C8556&lt;10, C8556&gt;=15),1,0), IF(OR(C8556&lt;7, C8556&gt;=18),1,0))</f>
        <v/>
      </c>
      <c r="F8556" s="11" t="n">
        <v>2.446</v>
      </c>
      <c r="G8556" s="12">
        <f>0.04*8</f>
        <v/>
      </c>
      <c r="H8556" s="12">
        <f>F8556-G8556</f>
        <v/>
      </c>
      <c r="I8556" s="10">
        <f>IF(E8556=0,"Fora",IF(E8555=0,"Carg xar",IF(H8556&lt;0,IF(M8556&lt;0.9,"Carg FV","Stby"),IF(M8556&gt;P8556,"V2H",IF(M8556&lt;0.9,"Carg xar","Stby")))))</f>
        <v/>
      </c>
      <c r="J8556" s="12">
        <f>IF(OR(I8556="Carg FV",I8556="Carg xar"),MIN(IF(I8556="Carg FV",ABS(H8556),7.4),7.4,MAX(0,(0.9-M8556)*40)*0.95),0)</f>
        <v/>
      </c>
      <c r="K8556" s="12">
        <f>IF(I8556="V2H",MIN(MAX(0,H8556),7.4,MAX(0,(M8556-P8556)*40)*0.95),0)</f>
        <v/>
      </c>
      <c r="L8556" s="12">
        <f>IF(E8556=0,0,MAX(0,H8556-K8556))</f>
        <v/>
      </c>
      <c r="M8556" s="13">
        <f>M8555+J8555/40-IF(I8555="V2H",K8555/(0.95*40),0)-IF(E8556=0,IF(E8555=1,IF(D8556=1,30,40)*0.18/(2*40),0),0)-IF(E8556=1,IF(E8555=0,IF(D8556=1,30,40)*0.18/(2*40),0),0)</f>
        <v/>
      </c>
      <c r="N8556" s="14" t="n">
        <v>0.15</v>
      </c>
      <c r="O8556" s="15">
        <f>K8556*N8556</f>
        <v/>
      </c>
      <c r="P8556">
        <f>IF(E8556=0,0.3,IF(D8556=1,IF(C8556&gt;=Params!$B$13-3,IF(C8556&lt;Params!$B$13,Params!$B$20,0.3),0.3),IF(C8556&gt;=Params!$B$15-3,IF(C8556&lt;Params!$B$15,Params!$B$21,0.3),0.3)))</f>
        <v/>
      </c>
    </row>
    <row r="8557" ht="15" customHeight="1" s="1">
      <c r="A8557" s="9" t="n">
        <v>8554</v>
      </c>
      <c r="B8557" s="6" t="inlineStr">
        <is>
          <t>23/12</t>
        </is>
      </c>
      <c r="C8557" s="6" t="n">
        <v>9</v>
      </c>
      <c r="D8557" s="6" t="n">
        <v>0</v>
      </c>
      <c r="E8557" s="10">
        <f>IF(D8557=1, IF(OR(C8557&lt;10, C8557&gt;=15),1,0), IF(OR(C8557&lt;7, C8557&gt;=18),1,0))</f>
        <v/>
      </c>
      <c r="F8557" s="11" t="n">
        <v>2.314</v>
      </c>
      <c r="G8557" s="12">
        <f>0.15*8</f>
        <v/>
      </c>
      <c r="H8557" s="12">
        <f>F8557-G8557</f>
        <v/>
      </c>
      <c r="I8557" s="10">
        <f>IF(E8557=0,"Fora",IF(E8556=0,"Carg xar",IF(H8557&lt;0,IF(M8557&lt;0.9,"Carg FV","Stby"),IF(M8557&gt;P8557,"V2H",IF(M8557&lt;0.9,"Carg xar","Stby")))))</f>
        <v/>
      </c>
      <c r="J8557" s="12">
        <f>IF(OR(I8557="Carg FV",I8557="Carg xar"),MIN(IF(I8557="Carg FV",ABS(H8557),7.4),7.4,MAX(0,(0.9-M8557)*40)*0.95),0)</f>
        <v/>
      </c>
      <c r="K8557" s="12">
        <f>IF(I8557="V2H",MIN(MAX(0,H8557),7.4,MAX(0,(M8557-P8557)*40)*0.95),0)</f>
        <v/>
      </c>
      <c r="L8557" s="12">
        <f>IF(E8557=0,0,MAX(0,H8557-K8557))</f>
        <v/>
      </c>
      <c r="M8557" s="13">
        <f>M8556+J8556/40-IF(I8556="V2H",K8556/(0.95*40),0)-IF(E8557=0,IF(E8556=1,IF(D8557=1,30,40)*0.18/(2*40),0),0)-IF(E8557=1,IF(E8556=0,IF(D8557=1,30,40)*0.18/(2*40),0),0)</f>
        <v/>
      </c>
      <c r="N8557" s="14" t="n">
        <v>0.15</v>
      </c>
      <c r="O8557" s="15">
        <f>K8557*N8557</f>
        <v/>
      </c>
      <c r="P8557">
        <f>IF(E8557=0,0.3,IF(D8557=1,IF(C8557&gt;=Params!$B$13-3,IF(C8557&lt;Params!$B$13,Params!$B$20,0.3),0.3),IF(C8557&gt;=Params!$B$15-3,IF(C8557&lt;Params!$B$15,Params!$B$21,0.3),0.3)))</f>
        <v/>
      </c>
    </row>
    <row r="8558" ht="15" customHeight="1" s="1">
      <c r="A8558" s="9" t="n">
        <v>8555</v>
      </c>
      <c r="B8558" s="6" t="inlineStr">
        <is>
          <t>23/12</t>
        </is>
      </c>
      <c r="C8558" s="6" t="n">
        <v>10</v>
      </c>
      <c r="D8558" s="6" t="n">
        <v>0</v>
      </c>
      <c r="E8558" s="10">
        <f>IF(D8558=1, IF(OR(C8558&lt;10, C8558&gt;=15),1,0), IF(OR(C8558&lt;7, C8558&gt;=18),1,0))</f>
        <v/>
      </c>
      <c r="F8558" s="11" t="n">
        <v>2.546</v>
      </c>
      <c r="G8558" s="12">
        <f>0.32*8</f>
        <v/>
      </c>
      <c r="H8558" s="12">
        <f>F8558-G8558</f>
        <v/>
      </c>
      <c r="I8558" s="10">
        <f>IF(E8558=0,"Fora",IF(E8557=0,"Carg xar",IF(H8558&lt;0,IF(M8558&lt;0.9,"Carg FV","Stby"),IF(M8558&gt;P8558,"V2H",IF(M8558&lt;0.9,"Carg xar","Stby")))))</f>
        <v/>
      </c>
      <c r="J8558" s="12">
        <f>IF(OR(I8558="Carg FV",I8558="Carg xar"),MIN(IF(I8558="Carg FV",ABS(H8558),7.4),7.4,MAX(0,(0.9-M8558)*40)*0.95),0)</f>
        <v/>
      </c>
      <c r="K8558" s="12">
        <f>IF(I8558="V2H",MIN(MAX(0,H8558),7.4,MAX(0,(M8558-P8558)*40)*0.95),0)</f>
        <v/>
      </c>
      <c r="L8558" s="12">
        <f>IF(E8558=0,0,MAX(0,H8558-K8558))</f>
        <v/>
      </c>
      <c r="M8558" s="13">
        <f>M8557+J8557/40-IF(I8557="V2H",K8557/(0.95*40),0)-IF(E8558=0,IF(E8557=1,IF(D8558=1,30,40)*0.18/(2*40),0),0)-IF(E8558=1,IF(E8557=0,IF(D8558=1,30,40)*0.18/(2*40),0),0)</f>
        <v/>
      </c>
      <c r="N8558" s="14" t="n">
        <v>0.2</v>
      </c>
      <c r="O8558" s="15">
        <f>K8558*N8558</f>
        <v/>
      </c>
      <c r="P8558">
        <f>IF(E8558=0,0.3,IF(D8558=1,IF(C8558&gt;=Params!$B$13-3,IF(C8558&lt;Params!$B$13,Params!$B$20,0.3),0.3),IF(C8558&gt;=Params!$B$15-3,IF(C8558&lt;Params!$B$15,Params!$B$21,0.3),0.3)))</f>
        <v/>
      </c>
    </row>
    <row r="8559" ht="15" customHeight="1" s="1">
      <c r="A8559" s="9" t="n">
        <v>8556</v>
      </c>
      <c r="B8559" s="6" t="inlineStr">
        <is>
          <t>23/12</t>
        </is>
      </c>
      <c r="C8559" s="6" t="n">
        <v>11</v>
      </c>
      <c r="D8559" s="6" t="n">
        <v>0</v>
      </c>
      <c r="E8559" s="10">
        <f>IF(D8559=1, IF(OR(C8559&lt;10, C8559&gt;=15),1,0), IF(OR(C8559&lt;7, C8559&gt;=18),1,0))</f>
        <v/>
      </c>
      <c r="F8559" s="11" t="n">
        <v>2.154</v>
      </c>
      <c r="G8559" s="12">
        <f>0.45*8</f>
        <v/>
      </c>
      <c r="H8559" s="12">
        <f>F8559-G8559</f>
        <v/>
      </c>
      <c r="I8559" s="10">
        <f>IF(E8559=0,"Fora",IF(E8558=0,"Carg xar",IF(H8559&lt;0,IF(M8559&lt;0.9,"Carg FV","Stby"),IF(M8559&gt;P8559,"V2H",IF(M8559&lt;0.9,"Carg xar","Stby")))))</f>
        <v/>
      </c>
      <c r="J8559" s="12">
        <f>IF(OR(I8559="Carg FV",I8559="Carg xar"),MIN(IF(I8559="Carg FV",ABS(H8559),7.4),7.4,MAX(0,(0.9-M8559)*40)*0.95),0)</f>
        <v/>
      </c>
      <c r="K8559" s="12">
        <f>IF(I8559="V2H",MIN(MAX(0,H8559),7.4,MAX(0,(M8559-P8559)*40)*0.95),0)</f>
        <v/>
      </c>
      <c r="L8559" s="12">
        <f>IF(E8559=0,0,MAX(0,H8559-K8559))</f>
        <v/>
      </c>
      <c r="M8559" s="13">
        <f>M8558+J8558/40-IF(I8558="V2H",K8558/(0.95*40),0)-IF(E8559=0,IF(E8558=1,IF(D8559=1,30,40)*0.18/(2*40),0),0)-IF(E8559=1,IF(E8558=0,IF(D8559=1,30,40)*0.18/(2*40),0),0)</f>
        <v/>
      </c>
      <c r="N8559" s="14" t="n">
        <v>0.2</v>
      </c>
      <c r="O8559" s="15">
        <f>K8559*N8559</f>
        <v/>
      </c>
      <c r="P8559">
        <f>IF(E8559=0,0.3,IF(D8559=1,IF(C8559&gt;=Params!$B$13-3,IF(C8559&lt;Params!$B$13,Params!$B$20,0.3),0.3),IF(C8559&gt;=Params!$B$15-3,IF(C8559&lt;Params!$B$15,Params!$B$21,0.3),0.3)))</f>
        <v/>
      </c>
    </row>
    <row r="8560" ht="15" customHeight="1" s="1">
      <c r="A8560" s="9" t="n">
        <v>8557</v>
      </c>
      <c r="B8560" s="6" t="inlineStr">
        <is>
          <t>23/12</t>
        </is>
      </c>
      <c r="C8560" s="6" t="n">
        <v>12</v>
      </c>
      <c r="D8560" s="6" t="n">
        <v>0</v>
      </c>
      <c r="E8560" s="10">
        <f>IF(D8560=1, IF(OR(C8560&lt;10, C8560&gt;=15),1,0), IF(OR(C8560&lt;7, C8560&gt;=18),1,0))</f>
        <v/>
      </c>
      <c r="F8560" s="11" t="n">
        <v>2.687</v>
      </c>
      <c r="G8560" s="12">
        <f>0.52*8</f>
        <v/>
      </c>
      <c r="H8560" s="12">
        <f>F8560-G8560</f>
        <v/>
      </c>
      <c r="I8560" s="10">
        <f>IF(E8560=0,"Fora",IF(E8559=0,"Carg xar",IF(H8560&lt;0,IF(M8560&lt;0.9,"Carg FV","Stby"),IF(M8560&gt;P8560,"V2H",IF(M8560&lt;0.9,"Carg xar","Stby")))))</f>
        <v/>
      </c>
      <c r="J8560" s="12">
        <f>IF(OR(I8560="Carg FV",I8560="Carg xar"),MIN(IF(I8560="Carg FV",ABS(H8560),7.4),7.4,MAX(0,(0.9-M8560)*40)*0.95),0)</f>
        <v/>
      </c>
      <c r="K8560" s="12">
        <f>IF(I8560="V2H",MIN(MAX(0,H8560),7.4,MAX(0,(M8560-P8560)*40)*0.95),0)</f>
        <v/>
      </c>
      <c r="L8560" s="12">
        <f>IF(E8560=0,0,MAX(0,H8560-K8560))</f>
        <v/>
      </c>
      <c r="M8560" s="13">
        <f>M8559+J8559/40-IF(I8559="V2H",K8559/(0.95*40),0)-IF(E8560=0,IF(E8559=1,IF(D8560=1,30,40)*0.18/(2*40),0),0)-IF(E8560=1,IF(E8559=0,IF(D8560=1,30,40)*0.18/(2*40),0),0)</f>
        <v/>
      </c>
      <c r="N8560" s="14" t="n">
        <v>0.2</v>
      </c>
      <c r="O8560" s="15">
        <f>K8560*N8560</f>
        <v/>
      </c>
      <c r="P8560">
        <f>IF(E8560=0,0.3,IF(D8560=1,IF(C8560&gt;=Params!$B$13-3,IF(C8560&lt;Params!$B$13,Params!$B$20,0.3),0.3),IF(C8560&gt;=Params!$B$15-3,IF(C8560&lt;Params!$B$15,Params!$B$21,0.3),0.3)))</f>
        <v/>
      </c>
    </row>
    <row r="8561" ht="15" customHeight="1" s="1">
      <c r="A8561" s="9" t="n">
        <v>8558</v>
      </c>
      <c r="B8561" s="6" t="inlineStr">
        <is>
          <t>23/12</t>
        </is>
      </c>
      <c r="C8561" s="6" t="n">
        <v>13</v>
      </c>
      <c r="D8561" s="6" t="n">
        <v>0</v>
      </c>
      <c r="E8561" s="10">
        <f>IF(D8561=1, IF(OR(C8561&lt;10, C8561&gt;=15),1,0), IF(OR(C8561&lt;7, C8561&gt;=18),1,0))</f>
        <v/>
      </c>
      <c r="F8561" s="11" t="n">
        <v>2.572</v>
      </c>
      <c r="G8561" s="12">
        <f>0.48*8</f>
        <v/>
      </c>
      <c r="H8561" s="12">
        <f>F8561-G8561</f>
        <v/>
      </c>
      <c r="I8561" s="10">
        <f>IF(E8561=0,"Fora",IF(E8560=0,"Carg xar",IF(H8561&lt;0,IF(M8561&lt;0.9,"Carg FV","Stby"),IF(M8561&gt;P8561,"V2H",IF(M8561&lt;0.9,"Carg xar","Stby")))))</f>
        <v/>
      </c>
      <c r="J8561" s="12">
        <f>IF(OR(I8561="Carg FV",I8561="Carg xar"),MIN(IF(I8561="Carg FV",ABS(H8561),7.4),7.4,MAX(0,(0.9-M8561)*40)*0.95),0)</f>
        <v/>
      </c>
      <c r="K8561" s="12">
        <f>IF(I8561="V2H",MIN(MAX(0,H8561),7.4,MAX(0,(M8561-P8561)*40)*0.95),0)</f>
        <v/>
      </c>
      <c r="L8561" s="12">
        <f>IF(E8561=0,0,MAX(0,H8561-K8561))</f>
        <v/>
      </c>
      <c r="M8561" s="13">
        <f>M8560+J8560/40-IF(I8560="V2H",K8560/(0.95*40),0)-IF(E8561=0,IF(E8560=1,IF(D8561=1,30,40)*0.18/(2*40),0),0)-IF(E8561=1,IF(E8560=0,IF(D8561=1,30,40)*0.18/(2*40),0),0)</f>
        <v/>
      </c>
      <c r="N8561" s="14" t="n">
        <v>0.2</v>
      </c>
      <c r="O8561" s="15">
        <f>K8561*N8561</f>
        <v/>
      </c>
      <c r="P8561">
        <f>IF(E8561=0,0.3,IF(D8561=1,IF(C8561&gt;=Params!$B$13-3,IF(C8561&lt;Params!$B$13,Params!$B$20,0.3),0.3),IF(C8561&gt;=Params!$B$15-3,IF(C8561&lt;Params!$B$15,Params!$B$21,0.3),0.3)))</f>
        <v/>
      </c>
    </row>
    <row r="8562" ht="15" customHeight="1" s="1">
      <c r="A8562" s="9" t="n">
        <v>8559</v>
      </c>
      <c r="B8562" s="6" t="inlineStr">
        <is>
          <t>23/12</t>
        </is>
      </c>
      <c r="C8562" s="6" t="n">
        <v>14</v>
      </c>
      <c r="D8562" s="6" t="n">
        <v>0</v>
      </c>
      <c r="E8562" s="10">
        <f>IF(D8562=1, IF(OR(C8562&lt;10, C8562&gt;=15),1,0), IF(OR(C8562&lt;7, C8562&gt;=18),1,0))</f>
        <v/>
      </c>
      <c r="F8562" s="11" t="n">
        <v>2.218</v>
      </c>
      <c r="G8562" s="12">
        <f>0.35*8</f>
        <v/>
      </c>
      <c r="H8562" s="12">
        <f>F8562-G8562</f>
        <v/>
      </c>
      <c r="I8562" s="10">
        <f>IF(E8562=0,"Fora",IF(E8561=0,"Carg xar",IF(H8562&lt;0,IF(M8562&lt;0.9,"Carg FV","Stby"),IF(M8562&gt;P8562,"V2H",IF(M8562&lt;0.9,"Carg xar","Stby")))))</f>
        <v/>
      </c>
      <c r="J8562" s="12">
        <f>IF(OR(I8562="Carg FV",I8562="Carg xar"),MIN(IF(I8562="Carg FV",ABS(H8562),7.4),7.4,MAX(0,(0.9-M8562)*40)*0.95),0)</f>
        <v/>
      </c>
      <c r="K8562" s="12">
        <f>IF(I8562="V2H",MIN(MAX(0,H8562),7.4,MAX(0,(M8562-P8562)*40)*0.95),0)</f>
        <v/>
      </c>
      <c r="L8562" s="12">
        <f>IF(E8562=0,0,MAX(0,H8562-K8562))</f>
        <v/>
      </c>
      <c r="M8562" s="13">
        <f>M8561+J8561/40-IF(I8561="V2H",K8561/(0.95*40),0)-IF(E8562=0,IF(E8561=1,IF(D8562=1,30,40)*0.18/(2*40),0),0)-IF(E8562=1,IF(E8561=0,IF(D8562=1,30,40)*0.18/(2*40),0),0)</f>
        <v/>
      </c>
      <c r="N8562" s="14" t="n">
        <v>0.15</v>
      </c>
      <c r="O8562" s="15">
        <f>K8562*N8562</f>
        <v/>
      </c>
      <c r="P8562">
        <f>IF(E8562=0,0.3,IF(D8562=1,IF(C8562&gt;=Params!$B$13-3,IF(C8562&lt;Params!$B$13,Params!$B$20,0.3),0.3),IF(C8562&gt;=Params!$B$15-3,IF(C8562&lt;Params!$B$15,Params!$B$21,0.3),0.3)))</f>
        <v/>
      </c>
    </row>
    <row r="8563" ht="15" customHeight="1" s="1">
      <c r="A8563" s="9" t="n">
        <v>8560</v>
      </c>
      <c r="B8563" s="6" t="inlineStr">
        <is>
          <t>23/12</t>
        </is>
      </c>
      <c r="C8563" s="6" t="n">
        <v>15</v>
      </c>
      <c r="D8563" s="6" t="n">
        <v>0</v>
      </c>
      <c r="E8563" s="10">
        <f>IF(D8563=1, IF(OR(C8563&lt;10, C8563&gt;=15),1,0), IF(OR(C8563&lt;7, C8563&gt;=18),1,0))</f>
        <v/>
      </c>
      <c r="F8563" s="11" t="n">
        <v>1.328</v>
      </c>
      <c r="G8563" s="12">
        <f>0.18*8</f>
        <v/>
      </c>
      <c r="H8563" s="12">
        <f>F8563-G8563</f>
        <v/>
      </c>
      <c r="I8563" s="10">
        <f>IF(E8563=0,"Fora",IF(E8562=0,"Carg xar",IF(H8563&lt;0,IF(M8563&lt;0.9,"Carg FV","Stby"),IF(M8563&gt;P8563,"V2H",IF(M8563&lt;0.9,"Carg xar","Stby")))))</f>
        <v/>
      </c>
      <c r="J8563" s="12">
        <f>IF(OR(I8563="Carg FV",I8563="Carg xar"),MIN(IF(I8563="Carg FV",ABS(H8563),7.4),7.4,MAX(0,(0.9-M8563)*40)*0.95),0)</f>
        <v/>
      </c>
      <c r="K8563" s="12">
        <f>IF(I8563="V2H",MIN(MAX(0,H8563),7.4,MAX(0,(M8563-P8563)*40)*0.95),0)</f>
        <v/>
      </c>
      <c r="L8563" s="12">
        <f>IF(E8563=0,0,MAX(0,H8563-K8563))</f>
        <v/>
      </c>
      <c r="M8563" s="13">
        <f>M8562+J8562/40-IF(I8562="V2H",K8562/(0.95*40),0)-IF(E8563=0,IF(E8562=1,IF(D8563=1,30,40)*0.18/(2*40),0),0)-IF(E8563=1,IF(E8562=0,IF(D8563=1,30,40)*0.18/(2*40),0),0)</f>
        <v/>
      </c>
      <c r="N8563" s="14" t="n">
        <v>0.15</v>
      </c>
      <c r="O8563" s="15">
        <f>K8563*N8563</f>
        <v/>
      </c>
      <c r="P8563">
        <f>IF(E8563=0,0.3,IF(D8563=1,IF(C8563&gt;=Params!$B$13-3,IF(C8563&lt;Params!$B$13,Params!$B$20,0.3),0.3),IF(C8563&gt;=Params!$B$15-3,IF(C8563&lt;Params!$B$15,Params!$B$21,0.3),0.3)))</f>
        <v/>
      </c>
    </row>
    <row r="8564" ht="15" customHeight="1" s="1">
      <c r="A8564" s="9" t="n">
        <v>8561</v>
      </c>
      <c r="B8564" s="6" t="inlineStr">
        <is>
          <t>23/12</t>
        </is>
      </c>
      <c r="C8564" s="6" t="n">
        <v>16</v>
      </c>
      <c r="D8564" s="6" t="n">
        <v>0</v>
      </c>
      <c r="E8564" s="10">
        <f>IF(D8564=1, IF(OR(C8564&lt;10, C8564&gt;=15),1,0), IF(OR(C8564&lt;7, C8564&gt;=18),1,0))</f>
        <v/>
      </c>
      <c r="F8564" s="11" t="n">
        <v>2.672</v>
      </c>
      <c r="G8564" s="12">
        <f>0.04*8</f>
        <v/>
      </c>
      <c r="H8564" s="12">
        <f>F8564-G8564</f>
        <v/>
      </c>
      <c r="I8564" s="10">
        <f>IF(E8564=0,"Fora",IF(E8563=0,"Carg xar",IF(H8564&lt;0,IF(M8564&lt;0.9,"Carg FV","Stby"),IF(M8564&gt;P8564,"V2H",IF(M8564&lt;0.9,"Carg xar","Stby")))))</f>
        <v/>
      </c>
      <c r="J8564" s="12">
        <f>IF(OR(I8564="Carg FV",I8564="Carg xar"),MIN(IF(I8564="Carg FV",ABS(H8564),7.4),7.4,MAX(0,(0.9-M8564)*40)*0.95),0)</f>
        <v/>
      </c>
      <c r="K8564" s="12">
        <f>IF(I8564="V2H",MIN(MAX(0,H8564),7.4,MAX(0,(M8564-P8564)*40)*0.95),0)</f>
        <v/>
      </c>
      <c r="L8564" s="12">
        <f>IF(E8564=0,0,MAX(0,H8564-K8564))</f>
        <v/>
      </c>
      <c r="M8564" s="13">
        <f>M8563+J8563/40-IF(I8563="V2H",K8563/(0.95*40),0)-IF(E8564=0,IF(E8563=1,IF(D8564=1,30,40)*0.18/(2*40),0),0)-IF(E8564=1,IF(E8563=0,IF(D8564=1,30,40)*0.18/(2*40),0),0)</f>
        <v/>
      </c>
      <c r="N8564" s="14" t="n">
        <v>0.15</v>
      </c>
      <c r="O8564" s="15">
        <f>K8564*N8564</f>
        <v/>
      </c>
      <c r="P8564">
        <f>IF(E8564=0,0.3,IF(D8564=1,IF(C8564&gt;=Params!$B$13-3,IF(C8564&lt;Params!$B$13,Params!$B$20,0.3),0.3),IF(C8564&gt;=Params!$B$15-3,IF(C8564&lt;Params!$B$15,Params!$B$21,0.3),0.3)))</f>
        <v/>
      </c>
    </row>
    <row r="8565" ht="15" customHeight="1" s="1">
      <c r="A8565" s="9" t="n">
        <v>8562</v>
      </c>
      <c r="B8565" s="6" t="inlineStr">
        <is>
          <t>23/12</t>
        </is>
      </c>
      <c r="C8565" s="6" t="n">
        <v>17</v>
      </c>
      <c r="D8565" s="6" t="n">
        <v>0</v>
      </c>
      <c r="E8565" s="10">
        <f>IF(D8565=1, IF(OR(C8565&lt;10, C8565&gt;=15),1,0), IF(OR(C8565&lt;7, C8565&gt;=18),1,0))</f>
        <v/>
      </c>
      <c r="F8565" s="11" t="n">
        <v>2.877</v>
      </c>
      <c r="G8565" s="12">
        <f>0*8</f>
        <v/>
      </c>
      <c r="H8565" s="12">
        <f>F8565-G8565</f>
        <v/>
      </c>
      <c r="I8565" s="10">
        <f>IF(E8565=0,"Fora",IF(E8564=0,"Carg xar",IF(H8565&lt;0,IF(M8565&lt;0.9,"Carg FV","Stby"),IF(M8565&gt;P8565,"V2H",IF(M8565&lt;0.9,"Carg xar","Stby")))))</f>
        <v/>
      </c>
      <c r="J8565" s="12">
        <f>IF(OR(I8565="Carg FV",I8565="Carg xar"),MIN(IF(I8565="Carg FV",ABS(H8565),7.4),7.4,MAX(0,(0.9-M8565)*40)*0.95),0)</f>
        <v/>
      </c>
      <c r="K8565" s="12">
        <f>IF(I8565="V2H",MIN(MAX(0,H8565),7.4,MAX(0,(M8565-P8565)*40)*0.95),0)</f>
        <v/>
      </c>
      <c r="L8565" s="12">
        <f>IF(E8565=0,0,MAX(0,H8565-K8565))</f>
        <v/>
      </c>
      <c r="M8565" s="13">
        <f>M8564+J8564/40-IF(I8564="V2H",K8564/(0.95*40),0)-IF(E8565=0,IF(E8564=1,IF(D8565=1,30,40)*0.18/(2*40),0),0)-IF(E8565=1,IF(E8564=0,IF(D8565=1,30,40)*0.18/(2*40),0),0)</f>
        <v/>
      </c>
      <c r="N8565" s="14" t="n">
        <v>0.15</v>
      </c>
      <c r="O8565" s="15">
        <f>K8565*N8565</f>
        <v/>
      </c>
      <c r="P8565">
        <f>IF(E8565=0,0.3,IF(D8565=1,IF(C8565&gt;=Params!$B$13-3,IF(C8565&lt;Params!$B$13,Params!$B$20,0.3),0.3),IF(C8565&gt;=Params!$B$15-3,IF(C8565&lt;Params!$B$15,Params!$B$21,0.3),0.3)))</f>
        <v/>
      </c>
    </row>
    <row r="8566" ht="15" customHeight="1" s="1">
      <c r="A8566" s="9" t="n">
        <v>8563</v>
      </c>
      <c r="B8566" s="6" t="inlineStr">
        <is>
          <t>23/12</t>
        </is>
      </c>
      <c r="C8566" s="6" t="n">
        <v>18</v>
      </c>
      <c r="D8566" s="6" t="n">
        <v>0</v>
      </c>
      <c r="E8566" s="10">
        <f>IF(D8566=1, IF(OR(C8566&lt;10, C8566&gt;=15),1,0), IF(OR(C8566&lt;7, C8566&gt;=18),1,0))</f>
        <v/>
      </c>
      <c r="F8566" s="11" t="n">
        <v>2.834</v>
      </c>
      <c r="G8566" s="12">
        <f>0*8</f>
        <v/>
      </c>
      <c r="H8566" s="12">
        <f>F8566-G8566</f>
        <v/>
      </c>
      <c r="I8566" s="10">
        <f>IF(E8566=0,"Fora",IF(E8565=0,"Carg xar",IF(H8566&lt;0,IF(M8566&lt;0.9,"Carg FV","Stby"),IF(M8566&gt;P8566,"V2H",IF(M8566&lt;0.9,"Carg xar","Stby")))))</f>
        <v/>
      </c>
      <c r="J8566" s="12">
        <f>IF(OR(I8566="Carg FV",I8566="Carg xar"),MIN(IF(I8566="Carg FV",ABS(H8566),7.4),7.4,MAX(0,(0.9-M8566)*40)*0.95),0)</f>
        <v/>
      </c>
      <c r="K8566" s="12">
        <f>IF(I8566="V2H",MIN(MAX(0,H8566),7.4,MAX(0,(M8566-P8566)*40)*0.95),0)</f>
        <v/>
      </c>
      <c r="L8566" s="12">
        <f>IF(E8566=0,0,MAX(0,H8566-K8566))</f>
        <v/>
      </c>
      <c r="M8566" s="13">
        <f>M8565+J8565/40-IF(I8565="V2H",K8565/(0.95*40),0)-IF(E8566=0,IF(E8565=1,IF(D8566=1,30,40)*0.18/(2*40),0),0)-IF(E8566=1,IF(E8565=0,IF(D8566=1,30,40)*0.18/(2*40),0),0)</f>
        <v/>
      </c>
      <c r="N8566" s="14" t="n">
        <v>0.2</v>
      </c>
      <c r="O8566" s="15">
        <f>K8566*N8566</f>
        <v/>
      </c>
      <c r="P8566">
        <f>IF(E8566=0,0.3,IF(D8566=1,IF(C8566&gt;=Params!$B$13-3,IF(C8566&lt;Params!$B$13,Params!$B$20,0.3),0.3),IF(C8566&gt;=Params!$B$15-3,IF(C8566&lt;Params!$B$15,Params!$B$21,0.3),0.3)))</f>
        <v/>
      </c>
    </row>
    <row r="8567" ht="15" customHeight="1" s="1">
      <c r="A8567" s="9" t="n">
        <v>8564</v>
      </c>
      <c r="B8567" s="6" t="inlineStr">
        <is>
          <t>23/12</t>
        </is>
      </c>
      <c r="C8567" s="6" t="n">
        <v>19</v>
      </c>
      <c r="D8567" s="6" t="n">
        <v>0</v>
      </c>
      <c r="E8567" s="10">
        <f>IF(D8567=1, IF(OR(C8567&lt;10, C8567&gt;=15),1,0), IF(OR(C8567&lt;7, C8567&gt;=18),1,0))</f>
        <v/>
      </c>
      <c r="F8567" s="11" t="n">
        <v>2.256</v>
      </c>
      <c r="G8567" s="12">
        <f>0*8</f>
        <v/>
      </c>
      <c r="H8567" s="12">
        <f>F8567-G8567</f>
        <v/>
      </c>
      <c r="I8567" s="10">
        <f>IF(E8567=0,"Fora",IF(E8566=0,"Carg xar",IF(H8567&lt;0,IF(M8567&lt;0.9,"Carg FV","Stby"),IF(M8567&gt;P8567,"V2H",IF(M8567&lt;0.9,"Carg xar","Stby")))))</f>
        <v/>
      </c>
      <c r="J8567" s="12">
        <f>IF(OR(I8567="Carg FV",I8567="Carg xar"),MIN(IF(I8567="Carg FV",ABS(H8567),7.4),7.4,MAX(0,(0.9-M8567)*40)*0.95),0)</f>
        <v/>
      </c>
      <c r="K8567" s="12">
        <f>IF(I8567="V2H",MIN(MAX(0,H8567),7.4,MAX(0,(M8567-P8567)*40)*0.95),0)</f>
        <v/>
      </c>
      <c r="L8567" s="12">
        <f>IF(E8567=0,0,MAX(0,H8567-K8567))</f>
        <v/>
      </c>
      <c r="M8567" s="13">
        <f>M8566+J8566/40-IF(I8566="V2H",K8566/(0.95*40),0)-IF(E8567=0,IF(E8566=1,IF(D8567=1,30,40)*0.18/(2*40),0),0)-IF(E8567=1,IF(E8566=0,IF(D8567=1,30,40)*0.18/(2*40),0),0)</f>
        <v/>
      </c>
      <c r="N8567" s="14" t="n">
        <v>0.2</v>
      </c>
      <c r="O8567" s="15">
        <f>K8567*N8567</f>
        <v/>
      </c>
      <c r="P8567">
        <f>IF(E8567=0,0.3,IF(D8567=1,IF(C8567&gt;=Params!$B$13-3,IF(C8567&lt;Params!$B$13,Params!$B$20,0.3),0.3),IF(C8567&gt;=Params!$B$15-3,IF(C8567&lt;Params!$B$15,Params!$B$21,0.3),0.3)))</f>
        <v/>
      </c>
    </row>
    <row r="8568" ht="15" customHeight="1" s="1">
      <c r="A8568" s="9" t="n">
        <v>8565</v>
      </c>
      <c r="B8568" s="6" t="inlineStr">
        <is>
          <t>23/12</t>
        </is>
      </c>
      <c r="C8568" s="6" t="n">
        <v>20</v>
      </c>
      <c r="D8568" s="6" t="n">
        <v>0</v>
      </c>
      <c r="E8568" s="10">
        <f>IF(D8568=1, IF(OR(C8568&lt;10, C8568&gt;=15),1,0), IF(OR(C8568&lt;7, C8568&gt;=18),1,0))</f>
        <v/>
      </c>
      <c r="F8568" s="11" t="n">
        <v>2.895</v>
      </c>
      <c r="G8568" s="12">
        <f>0*8</f>
        <v/>
      </c>
      <c r="H8568" s="12">
        <f>F8568-G8568</f>
        <v/>
      </c>
      <c r="I8568" s="10">
        <f>IF(E8568=0,"Fora",IF(E8567=0,"Carg xar",IF(H8568&lt;0,IF(M8568&lt;0.9,"Carg FV","Stby"),IF(M8568&gt;P8568,"V2H",IF(M8568&lt;0.9,"Carg xar","Stby")))))</f>
        <v/>
      </c>
      <c r="J8568" s="12">
        <f>IF(OR(I8568="Carg FV",I8568="Carg xar"),MIN(IF(I8568="Carg FV",ABS(H8568),7.4),7.4,MAX(0,(0.9-M8568)*40)*0.95),0)</f>
        <v/>
      </c>
      <c r="K8568" s="12">
        <f>IF(I8568="V2H",MIN(MAX(0,H8568),7.4,MAX(0,(M8568-P8568)*40)*0.95),0)</f>
        <v/>
      </c>
      <c r="L8568" s="12">
        <f>IF(E8568=0,0,MAX(0,H8568-K8568))</f>
        <v/>
      </c>
      <c r="M8568" s="13">
        <f>M8567+J8567/40-IF(I8567="V2H",K8567/(0.95*40),0)-IF(E8568=0,IF(E8567=1,IF(D8568=1,30,40)*0.18/(2*40),0),0)-IF(E8568=1,IF(E8567=0,IF(D8568=1,30,40)*0.18/(2*40),0),0)</f>
        <v/>
      </c>
      <c r="N8568" s="14" t="n">
        <v>0.2</v>
      </c>
      <c r="O8568" s="15">
        <f>K8568*N8568</f>
        <v/>
      </c>
      <c r="P8568">
        <f>IF(E8568=0,0.3,IF(D8568=1,IF(C8568&gt;=Params!$B$13-3,IF(C8568&lt;Params!$B$13,Params!$B$20,0.3),0.3),IF(C8568&gt;=Params!$B$15-3,IF(C8568&lt;Params!$B$15,Params!$B$21,0.3),0.3)))</f>
        <v/>
      </c>
    </row>
    <row r="8569" ht="15" customHeight="1" s="1">
      <c r="A8569" s="9" t="n">
        <v>8566</v>
      </c>
      <c r="B8569" s="6" t="inlineStr">
        <is>
          <t>23/12</t>
        </is>
      </c>
      <c r="C8569" s="6" t="n">
        <v>21</v>
      </c>
      <c r="D8569" s="6" t="n">
        <v>0</v>
      </c>
      <c r="E8569" s="10">
        <f>IF(D8569=1, IF(OR(C8569&lt;10, C8569&gt;=15),1,0), IF(OR(C8569&lt;7, C8569&gt;=18),1,0))</f>
        <v/>
      </c>
      <c r="F8569" s="11" t="n">
        <v>2.676</v>
      </c>
      <c r="G8569" s="12">
        <f>0*8</f>
        <v/>
      </c>
      <c r="H8569" s="12">
        <f>F8569-G8569</f>
        <v/>
      </c>
      <c r="I8569" s="10">
        <f>IF(E8569=0,"Fora",IF(E8568=0,"Carg xar",IF(H8569&lt;0,IF(M8569&lt;0.9,"Carg FV","Stby"),IF(M8569&gt;P8569,"V2H",IF(M8569&lt;0.9,"Carg xar","Stby")))))</f>
        <v/>
      </c>
      <c r="J8569" s="12">
        <f>IF(OR(I8569="Carg FV",I8569="Carg xar"),MIN(IF(I8569="Carg FV",ABS(H8569),7.4),7.4,MAX(0,(0.9-M8569)*40)*0.95),0)</f>
        <v/>
      </c>
      <c r="K8569" s="12">
        <f>IF(I8569="V2H",MIN(MAX(0,H8569),7.4,MAX(0,(M8569-P8569)*40)*0.95),0)</f>
        <v/>
      </c>
      <c r="L8569" s="12">
        <f>IF(E8569=0,0,MAX(0,H8569-K8569))</f>
        <v/>
      </c>
      <c r="M8569" s="13">
        <f>M8568+J8568/40-IF(I8568="V2H",K8568/(0.95*40),0)-IF(E8569=0,IF(E8568=1,IF(D8569=1,30,40)*0.18/(2*40),0),0)-IF(E8569=1,IF(E8568=0,IF(D8569=1,30,40)*0.18/(2*40),0),0)</f>
        <v/>
      </c>
      <c r="N8569" s="14" t="n">
        <v>0.2</v>
      </c>
      <c r="O8569" s="15">
        <f>K8569*N8569</f>
        <v/>
      </c>
      <c r="P8569">
        <f>IF(E8569=0,0.3,IF(D8569=1,IF(C8569&gt;=Params!$B$13-3,IF(C8569&lt;Params!$B$13,Params!$B$20,0.3),0.3),IF(C8569&gt;=Params!$B$15-3,IF(C8569&lt;Params!$B$15,Params!$B$21,0.3),0.3)))</f>
        <v/>
      </c>
    </row>
    <row r="8570" ht="15" customHeight="1" s="1">
      <c r="A8570" s="9" t="n">
        <v>8567</v>
      </c>
      <c r="B8570" s="6" t="inlineStr">
        <is>
          <t>23/12</t>
        </is>
      </c>
      <c r="C8570" s="6" t="n">
        <v>22</v>
      </c>
      <c r="D8570" s="6" t="n">
        <v>0</v>
      </c>
      <c r="E8570" s="10">
        <f>IF(D8570=1, IF(OR(C8570&lt;10, C8570&gt;=15),1,0), IF(OR(C8570&lt;7, C8570&gt;=18),1,0))</f>
        <v/>
      </c>
      <c r="F8570" s="11" t="n">
        <v>2.47</v>
      </c>
      <c r="G8570" s="12">
        <f>0*8</f>
        <v/>
      </c>
      <c r="H8570" s="12">
        <f>F8570-G8570</f>
        <v/>
      </c>
      <c r="I8570" s="10">
        <f>IF(E8570=0,"Fora",IF(E8569=0,"Carg xar",IF(H8570&lt;0,IF(M8570&lt;0.9,"Carg FV","Stby"),IF(M8570&gt;P8570,"V2H",IF(M8570&lt;0.9,"Carg xar","Stby")))))</f>
        <v/>
      </c>
      <c r="J8570" s="12">
        <f>IF(OR(I8570="Carg FV",I8570="Carg xar"),MIN(IF(I8570="Carg FV",ABS(H8570),7.4),7.4,MAX(0,(0.9-M8570)*40)*0.95),0)</f>
        <v/>
      </c>
      <c r="K8570" s="12">
        <f>IF(I8570="V2H",MIN(MAX(0,H8570),7.4,MAX(0,(M8570-P8570)*40)*0.95),0)</f>
        <v/>
      </c>
      <c r="L8570" s="12">
        <f>IF(E8570=0,0,MAX(0,H8570-K8570))</f>
        <v/>
      </c>
      <c r="M8570" s="13">
        <f>M8569+J8569/40-IF(I8569="V2H",K8569/(0.95*40),0)-IF(E8570=0,IF(E8569=1,IF(D8570=1,30,40)*0.18/(2*40),0),0)-IF(E8570=1,IF(E8569=0,IF(D8570=1,30,40)*0.18/(2*40),0),0)</f>
        <v/>
      </c>
      <c r="N8570" s="14" t="n">
        <v>0.15</v>
      </c>
      <c r="O8570" s="15">
        <f>K8570*N8570</f>
        <v/>
      </c>
      <c r="P8570">
        <f>IF(E8570=0,0.3,IF(D8570=1,IF(C8570&gt;=Params!$B$13-3,IF(C8570&lt;Params!$B$13,Params!$B$20,0.3),0.3),IF(C8570&gt;=Params!$B$15-3,IF(C8570&lt;Params!$B$15,Params!$B$21,0.3),0.3)))</f>
        <v/>
      </c>
    </row>
    <row r="8571" ht="15" customHeight="1" s="1">
      <c r="A8571" s="9" t="n">
        <v>8568</v>
      </c>
      <c r="B8571" s="6" t="inlineStr">
        <is>
          <t>23/12</t>
        </is>
      </c>
      <c r="C8571" s="6" t="n">
        <v>23</v>
      </c>
      <c r="D8571" s="6" t="n">
        <v>0</v>
      </c>
      <c r="E8571" s="10">
        <f>IF(D8571=1, IF(OR(C8571&lt;10, C8571&gt;=15),1,0), IF(OR(C8571&lt;7, C8571&gt;=18),1,0))</f>
        <v/>
      </c>
      <c r="F8571" s="11" t="n">
        <v>2.792</v>
      </c>
      <c r="G8571" s="12">
        <f>0*8</f>
        <v/>
      </c>
      <c r="H8571" s="12">
        <f>F8571-G8571</f>
        <v/>
      </c>
      <c r="I8571" s="10">
        <f>IF(E8571=0,"Fora",IF(E8570=0,"Carg xar",IF(H8571&lt;0,IF(M8571&lt;0.9,"Carg FV","Stby"),IF(M8571&gt;P8571,"V2H",IF(M8571&lt;0.9,"Carg xar","Stby")))))</f>
        <v/>
      </c>
      <c r="J8571" s="12">
        <f>IF(OR(I8571="Carg FV",I8571="Carg xar"),MIN(IF(I8571="Carg FV",ABS(H8571),7.4),7.4,MAX(0,(0.9-M8571)*40)*0.95),0)</f>
        <v/>
      </c>
      <c r="K8571" s="12">
        <f>IF(I8571="V2H",MIN(MAX(0,H8571),7.4,MAX(0,(M8571-P8571)*40)*0.95),0)</f>
        <v/>
      </c>
      <c r="L8571" s="12">
        <f>IF(E8571=0,0,MAX(0,H8571-K8571))</f>
        <v/>
      </c>
      <c r="M8571" s="13">
        <f>M8570+J8570/40-IF(I8570="V2H",K8570/(0.95*40),0)-IF(E8571=0,IF(E8570=1,IF(D8571=1,30,40)*0.18/(2*40),0),0)-IF(E8571=1,IF(E8570=0,IF(D8571=1,30,40)*0.18/(2*40),0),0)</f>
        <v/>
      </c>
      <c r="N8571" s="14" t="n">
        <v>0.15</v>
      </c>
      <c r="O8571" s="15">
        <f>K8571*N8571</f>
        <v/>
      </c>
      <c r="P8571">
        <f>IF(E8571=0,0.3,IF(D8571=1,IF(C8571&gt;=Params!$B$13-3,IF(C8571&lt;Params!$B$13,Params!$B$20,0.3),0.3),IF(C8571&gt;=Params!$B$15-3,IF(C8571&lt;Params!$B$15,Params!$B$21,0.3),0.3)))</f>
        <v/>
      </c>
    </row>
    <row r="8572" ht="15" customHeight="1" s="1">
      <c r="A8572" s="9" t="n">
        <v>8569</v>
      </c>
      <c r="B8572" s="6" t="inlineStr">
        <is>
          <t>24/12</t>
        </is>
      </c>
      <c r="C8572" s="6" t="n">
        <v>0</v>
      </c>
      <c r="D8572" s="6" t="n">
        <v>0</v>
      </c>
      <c r="E8572" s="10">
        <f>IF(D8572=1, IF(OR(C8572&lt;10, C8572&gt;=15),1,0), IF(OR(C8572&lt;7, C8572&gt;=18),1,0))</f>
        <v/>
      </c>
      <c r="F8572" s="11" t="n">
        <v>2.324</v>
      </c>
      <c r="G8572" s="12">
        <f>0*8</f>
        <v/>
      </c>
      <c r="H8572" s="12">
        <f>F8572-G8572</f>
        <v/>
      </c>
      <c r="I8572" s="10">
        <f>IF(E8572=0,"Fora",IF(E8571=0,"Carg xar",IF(H8572&lt;0,IF(M8572&lt;0.9,"Carg FV","Stby"),IF(M8572&gt;P8572,"V2H",IF(M8572&lt;0.9,"Carg xar","Stby")))))</f>
        <v/>
      </c>
      <c r="J8572" s="12">
        <f>IF(OR(I8572="Carg FV",I8572="Carg xar"),MIN(IF(I8572="Carg FV",ABS(H8572),7.4),7.4,MAX(0,(0.9-M8572)*40)*0.95),0)</f>
        <v/>
      </c>
      <c r="K8572" s="12">
        <f>IF(I8572="V2H",MIN(MAX(0,H8572),7.4,MAX(0,(M8572-P8572)*40)*0.95),0)</f>
        <v/>
      </c>
      <c r="L8572" s="12">
        <f>IF(E8572=0,0,MAX(0,H8572-K8572))</f>
        <v/>
      </c>
      <c r="M8572" s="13">
        <f>M8571+J8571/40-IF(I8571="V2H",K8571/(0.95*40),0)-IF(E8572=0,IF(E8571=1,IF(D8572=1,30,40)*0.18/(2*40),0),0)-IF(E8572=1,IF(E8571=0,IF(D8572=1,30,40)*0.18/(2*40),0),0)</f>
        <v/>
      </c>
      <c r="N8572" s="14" t="n">
        <v>0.09</v>
      </c>
      <c r="O8572" s="15">
        <f>K8572*N8572</f>
        <v/>
      </c>
      <c r="P8572">
        <f>IF(E8572=0,0.3,IF(D8572=1,IF(C8572&gt;=Params!$B$13-3,IF(C8572&lt;Params!$B$13,Params!$B$20,0.3),0.3),IF(C8572&gt;=Params!$B$15-3,IF(C8572&lt;Params!$B$15,Params!$B$21,0.3),0.3)))</f>
        <v/>
      </c>
    </row>
    <row r="8573" ht="15" customHeight="1" s="1">
      <c r="A8573" s="9" t="n">
        <v>8570</v>
      </c>
      <c r="B8573" s="6" t="inlineStr">
        <is>
          <t>24/12</t>
        </is>
      </c>
      <c r="C8573" s="6" t="n">
        <v>1</v>
      </c>
      <c r="D8573" s="6" t="n">
        <v>0</v>
      </c>
      <c r="E8573" s="10">
        <f>IF(D8573=1, IF(OR(C8573&lt;10, C8573&gt;=15),1,0), IF(OR(C8573&lt;7, C8573&gt;=18),1,0))</f>
        <v/>
      </c>
      <c r="F8573" s="11" t="n">
        <v>2.296</v>
      </c>
      <c r="G8573" s="12">
        <f>0*8</f>
        <v/>
      </c>
      <c r="H8573" s="12">
        <f>F8573-G8573</f>
        <v/>
      </c>
      <c r="I8573" s="10">
        <f>IF(E8573=0,"Fora",IF(E8572=0,"Carg xar",IF(H8573&lt;0,IF(M8573&lt;0.9,"Carg FV","Stby"),IF(M8573&gt;P8573,"V2H",IF(M8573&lt;0.9,"Carg xar","Stby")))))</f>
        <v/>
      </c>
      <c r="J8573" s="12">
        <f>IF(OR(I8573="Carg FV",I8573="Carg xar"),MIN(IF(I8573="Carg FV",ABS(H8573),7.4),7.4,MAX(0,(0.9-M8573)*40)*0.95),0)</f>
        <v/>
      </c>
      <c r="K8573" s="12">
        <f>IF(I8573="V2H",MIN(MAX(0,H8573),7.4,MAX(0,(M8573-P8573)*40)*0.95),0)</f>
        <v/>
      </c>
      <c r="L8573" s="12">
        <f>IF(E8573=0,0,MAX(0,H8573-K8573))</f>
        <v/>
      </c>
      <c r="M8573" s="13">
        <f>M8572+J8572/40-IF(I8572="V2H",K8572/(0.95*40),0)-IF(E8573=0,IF(E8572=1,IF(D8573=1,30,40)*0.18/(2*40),0),0)-IF(E8573=1,IF(E8572=0,IF(D8573=1,30,40)*0.18/(2*40),0),0)</f>
        <v/>
      </c>
      <c r="N8573" s="14" t="n">
        <v>0.09</v>
      </c>
      <c r="O8573" s="15">
        <f>K8573*N8573</f>
        <v/>
      </c>
      <c r="P8573">
        <f>IF(E8573=0,0.3,IF(D8573=1,IF(C8573&gt;=Params!$B$13-3,IF(C8573&lt;Params!$B$13,Params!$B$20,0.3),0.3),IF(C8573&gt;=Params!$B$15-3,IF(C8573&lt;Params!$B$15,Params!$B$21,0.3),0.3)))</f>
        <v/>
      </c>
    </row>
    <row r="8574" ht="15" customHeight="1" s="1">
      <c r="A8574" s="9" t="n">
        <v>8571</v>
      </c>
      <c r="B8574" s="6" t="inlineStr">
        <is>
          <t>24/12</t>
        </is>
      </c>
      <c r="C8574" s="6" t="n">
        <v>2</v>
      </c>
      <c r="D8574" s="6" t="n">
        <v>0</v>
      </c>
      <c r="E8574" s="10">
        <f>IF(D8574=1, IF(OR(C8574&lt;10, C8574&gt;=15),1,0), IF(OR(C8574&lt;7, C8574&gt;=18),1,0))</f>
        <v/>
      </c>
      <c r="F8574" s="11" t="n">
        <v>2.253</v>
      </c>
      <c r="G8574" s="12">
        <f>0*8</f>
        <v/>
      </c>
      <c r="H8574" s="12">
        <f>F8574-G8574</f>
        <v/>
      </c>
      <c r="I8574" s="10">
        <f>IF(E8574=0,"Fora",IF(E8573=0,"Carg xar",IF(H8574&lt;0,IF(M8574&lt;0.9,"Carg FV","Stby"),IF(M8574&gt;P8574,"V2H",IF(M8574&lt;0.9,"Carg xar","Stby")))))</f>
        <v/>
      </c>
      <c r="J8574" s="12">
        <f>IF(OR(I8574="Carg FV",I8574="Carg xar"),MIN(IF(I8574="Carg FV",ABS(H8574),7.4),7.4,MAX(0,(0.9-M8574)*40)*0.95),0)</f>
        <v/>
      </c>
      <c r="K8574" s="12">
        <f>IF(I8574="V2H",MIN(MAX(0,H8574),7.4,MAX(0,(M8574-P8574)*40)*0.95),0)</f>
        <v/>
      </c>
      <c r="L8574" s="12">
        <f>IF(E8574=0,0,MAX(0,H8574-K8574))</f>
        <v/>
      </c>
      <c r="M8574" s="13">
        <f>M8573+J8573/40-IF(I8573="V2H",K8573/(0.95*40),0)-IF(E8574=0,IF(E8573=1,IF(D8574=1,30,40)*0.18/(2*40),0),0)-IF(E8574=1,IF(E8573=0,IF(D8574=1,30,40)*0.18/(2*40),0),0)</f>
        <v/>
      </c>
      <c r="N8574" s="14" t="n">
        <v>0.09</v>
      </c>
      <c r="O8574" s="15">
        <f>K8574*N8574</f>
        <v/>
      </c>
      <c r="P8574">
        <f>IF(E8574=0,0.3,IF(D8574=1,IF(C8574&gt;=Params!$B$13-3,IF(C8574&lt;Params!$B$13,Params!$B$20,0.3),0.3),IF(C8574&gt;=Params!$B$15-3,IF(C8574&lt;Params!$B$15,Params!$B$21,0.3),0.3)))</f>
        <v/>
      </c>
    </row>
    <row r="8575" ht="15" customHeight="1" s="1">
      <c r="A8575" s="9" t="n">
        <v>8572</v>
      </c>
      <c r="B8575" s="6" t="inlineStr">
        <is>
          <t>24/12</t>
        </is>
      </c>
      <c r="C8575" s="6" t="n">
        <v>3</v>
      </c>
      <c r="D8575" s="6" t="n">
        <v>0</v>
      </c>
      <c r="E8575" s="10">
        <f>IF(D8575=1, IF(OR(C8575&lt;10, C8575&gt;=15),1,0), IF(OR(C8575&lt;7, C8575&gt;=18),1,0))</f>
        <v/>
      </c>
      <c r="F8575" s="11" t="n">
        <v>2.019</v>
      </c>
      <c r="G8575" s="12">
        <f>0*8</f>
        <v/>
      </c>
      <c r="H8575" s="12">
        <f>F8575-G8575</f>
        <v/>
      </c>
      <c r="I8575" s="10">
        <f>IF(E8575=0,"Fora",IF(E8574=0,"Carg xar",IF(H8575&lt;0,IF(M8575&lt;0.9,"Carg FV","Stby"),IF(M8575&gt;P8575,"V2H",IF(M8575&lt;0.9,"Carg xar","Stby")))))</f>
        <v/>
      </c>
      <c r="J8575" s="12">
        <f>IF(OR(I8575="Carg FV",I8575="Carg xar"),MIN(IF(I8575="Carg FV",ABS(H8575),7.4),7.4,MAX(0,(0.9-M8575)*40)*0.95),0)</f>
        <v/>
      </c>
      <c r="K8575" s="12">
        <f>IF(I8575="V2H",MIN(MAX(0,H8575),7.4,MAX(0,(M8575-P8575)*40)*0.95),0)</f>
        <v/>
      </c>
      <c r="L8575" s="12">
        <f>IF(E8575=0,0,MAX(0,H8575-K8575))</f>
        <v/>
      </c>
      <c r="M8575" s="13">
        <f>M8574+J8574/40-IF(I8574="V2H",K8574/(0.95*40),0)-IF(E8575=0,IF(E8574=1,IF(D8575=1,30,40)*0.18/(2*40),0),0)-IF(E8575=1,IF(E8574=0,IF(D8575=1,30,40)*0.18/(2*40),0),0)</f>
        <v/>
      </c>
      <c r="N8575" s="14" t="n">
        <v>0.09</v>
      </c>
      <c r="O8575" s="15">
        <f>K8575*N8575</f>
        <v/>
      </c>
      <c r="P8575">
        <f>IF(E8575=0,0.3,IF(D8575=1,IF(C8575&gt;=Params!$B$13-3,IF(C8575&lt;Params!$B$13,Params!$B$20,0.3),0.3),IF(C8575&gt;=Params!$B$15-3,IF(C8575&lt;Params!$B$15,Params!$B$21,0.3),0.3)))</f>
        <v/>
      </c>
    </row>
    <row r="8576" ht="15" customHeight="1" s="1">
      <c r="A8576" s="9" t="n">
        <v>8573</v>
      </c>
      <c r="B8576" s="6" t="inlineStr">
        <is>
          <t>24/12</t>
        </is>
      </c>
      <c r="C8576" s="6" t="n">
        <v>4</v>
      </c>
      <c r="D8576" s="6" t="n">
        <v>0</v>
      </c>
      <c r="E8576" s="10">
        <f>IF(D8576=1, IF(OR(C8576&lt;10, C8576&gt;=15),1,0), IF(OR(C8576&lt;7, C8576&gt;=18),1,0))</f>
        <v/>
      </c>
      <c r="F8576" s="11" t="n">
        <v>1.81</v>
      </c>
      <c r="G8576" s="12">
        <f>0*8</f>
        <v/>
      </c>
      <c r="H8576" s="12">
        <f>F8576-G8576</f>
        <v/>
      </c>
      <c r="I8576" s="10">
        <f>IF(E8576=0,"Fora",IF(E8575=0,"Carg xar",IF(H8576&lt;0,IF(M8576&lt;0.9,"Carg FV","Stby"),IF(M8576&gt;P8576,"V2H",IF(M8576&lt;0.9,"Carg xar","Stby")))))</f>
        <v/>
      </c>
      <c r="J8576" s="12">
        <f>IF(OR(I8576="Carg FV",I8576="Carg xar"),MIN(IF(I8576="Carg FV",ABS(H8576),7.4),7.4,MAX(0,(0.9-M8576)*40)*0.95),0)</f>
        <v/>
      </c>
      <c r="K8576" s="12">
        <f>IF(I8576="V2H",MIN(MAX(0,H8576),7.4,MAX(0,(M8576-P8576)*40)*0.95),0)</f>
        <v/>
      </c>
      <c r="L8576" s="12">
        <f>IF(E8576=0,0,MAX(0,H8576-K8576))</f>
        <v/>
      </c>
      <c r="M8576" s="13">
        <f>M8575+J8575/40-IF(I8575="V2H",K8575/(0.95*40),0)-IF(E8576=0,IF(E8575=1,IF(D8576=1,30,40)*0.18/(2*40),0),0)-IF(E8576=1,IF(E8575=0,IF(D8576=1,30,40)*0.18/(2*40),0),0)</f>
        <v/>
      </c>
      <c r="N8576" s="14" t="n">
        <v>0.09</v>
      </c>
      <c r="O8576" s="15">
        <f>K8576*N8576</f>
        <v/>
      </c>
      <c r="P8576">
        <f>IF(E8576=0,0.3,IF(D8576=1,IF(C8576&gt;=Params!$B$13-3,IF(C8576&lt;Params!$B$13,Params!$B$20,0.3),0.3),IF(C8576&gt;=Params!$B$15-3,IF(C8576&lt;Params!$B$15,Params!$B$21,0.3),0.3)))</f>
        <v/>
      </c>
    </row>
    <row r="8577" ht="15" customHeight="1" s="1">
      <c r="A8577" s="9" t="n">
        <v>8574</v>
      </c>
      <c r="B8577" s="6" t="inlineStr">
        <is>
          <t>24/12</t>
        </is>
      </c>
      <c r="C8577" s="6" t="n">
        <v>5</v>
      </c>
      <c r="D8577" s="6" t="n">
        <v>0</v>
      </c>
      <c r="E8577" s="10">
        <f>IF(D8577=1, IF(OR(C8577&lt;10, C8577&gt;=15),1,0), IF(OR(C8577&lt;7, C8577&gt;=18),1,0))</f>
        <v/>
      </c>
      <c r="F8577" s="11" t="n">
        <v>1.733</v>
      </c>
      <c r="G8577" s="12">
        <f>0*8</f>
        <v/>
      </c>
      <c r="H8577" s="12">
        <f>F8577-G8577</f>
        <v/>
      </c>
      <c r="I8577" s="10">
        <f>IF(E8577=0,"Fora",IF(E8576=0,"Carg xar",IF(H8577&lt;0,IF(M8577&lt;0.9,"Carg FV","Stby"),IF(M8577&gt;P8577,"V2H",IF(M8577&lt;0.9,"Carg xar","Stby")))))</f>
        <v/>
      </c>
      <c r="J8577" s="12">
        <f>IF(OR(I8577="Carg FV",I8577="Carg xar"),MIN(IF(I8577="Carg FV",ABS(H8577),7.4),7.4,MAX(0,(0.9-M8577)*40)*0.95),0)</f>
        <v/>
      </c>
      <c r="K8577" s="12">
        <f>IF(I8577="V2H",MIN(MAX(0,H8577),7.4,MAX(0,(M8577-P8577)*40)*0.95),0)</f>
        <v/>
      </c>
      <c r="L8577" s="12">
        <f>IF(E8577=0,0,MAX(0,H8577-K8577))</f>
        <v/>
      </c>
      <c r="M8577" s="13">
        <f>M8576+J8576/40-IF(I8576="V2H",K8576/(0.95*40),0)-IF(E8577=0,IF(E8576=1,IF(D8577=1,30,40)*0.18/(2*40),0),0)-IF(E8577=1,IF(E8576=0,IF(D8577=1,30,40)*0.18/(2*40),0),0)</f>
        <v/>
      </c>
      <c r="N8577" s="14" t="n">
        <v>0.09</v>
      </c>
      <c r="O8577" s="15">
        <f>K8577*N8577</f>
        <v/>
      </c>
      <c r="P8577">
        <f>IF(E8577=0,0.3,IF(D8577=1,IF(C8577&gt;=Params!$B$13-3,IF(C8577&lt;Params!$B$13,Params!$B$20,0.3),0.3),IF(C8577&gt;=Params!$B$15-3,IF(C8577&lt;Params!$B$15,Params!$B$21,0.3),0.3)))</f>
        <v/>
      </c>
    </row>
    <row r="8578" ht="15" customHeight="1" s="1">
      <c r="A8578" s="9" t="n">
        <v>8575</v>
      </c>
      <c r="B8578" s="6" t="inlineStr">
        <is>
          <t>24/12</t>
        </is>
      </c>
      <c r="C8578" s="6" t="n">
        <v>6</v>
      </c>
      <c r="D8578" s="6" t="n">
        <v>0</v>
      </c>
      <c r="E8578" s="10">
        <f>IF(D8578=1, IF(OR(C8578&lt;10, C8578&gt;=15),1,0), IF(OR(C8578&lt;7, C8578&gt;=18),1,0))</f>
        <v/>
      </c>
      <c r="F8578" s="11" t="n">
        <v>2.257</v>
      </c>
      <c r="G8578" s="12">
        <f>0*8</f>
        <v/>
      </c>
      <c r="H8578" s="12">
        <f>F8578-G8578</f>
        <v/>
      </c>
      <c r="I8578" s="10">
        <f>IF(E8578=0,"Fora",IF(E8577=0,"Carg xar",IF(H8578&lt;0,IF(M8578&lt;0.9,"Carg FV","Stby"),IF(M8578&gt;P8578,"V2H",IF(M8578&lt;0.9,"Carg xar","Stby")))))</f>
        <v/>
      </c>
      <c r="J8578" s="12">
        <f>IF(OR(I8578="Carg FV",I8578="Carg xar"),MIN(IF(I8578="Carg FV",ABS(H8578),7.4),7.4,MAX(0,(0.9-M8578)*40)*0.95),0)</f>
        <v/>
      </c>
      <c r="K8578" s="12">
        <f>IF(I8578="V2H",MIN(MAX(0,H8578),7.4,MAX(0,(M8578-P8578)*40)*0.95),0)</f>
        <v/>
      </c>
      <c r="L8578" s="12">
        <f>IF(E8578=0,0,MAX(0,H8578-K8578))</f>
        <v/>
      </c>
      <c r="M8578" s="13">
        <f>M8577+J8577/40-IF(I8577="V2H",K8577/(0.95*40),0)-IF(E8578=0,IF(E8577=1,IF(D8578=1,30,40)*0.18/(2*40),0),0)-IF(E8578=1,IF(E8577=0,IF(D8578=1,30,40)*0.18/(2*40),0),0)</f>
        <v/>
      </c>
      <c r="N8578" s="14" t="n">
        <v>0.09</v>
      </c>
      <c r="O8578" s="15">
        <f>K8578*N8578</f>
        <v/>
      </c>
      <c r="P8578">
        <f>IF(E8578=0,0.3,IF(D8578=1,IF(C8578&gt;=Params!$B$13-3,IF(C8578&lt;Params!$B$13,Params!$B$20,0.3),0.3),IF(C8578&gt;=Params!$B$15-3,IF(C8578&lt;Params!$B$15,Params!$B$21,0.3),0.3)))</f>
        <v/>
      </c>
    </row>
    <row r="8579" ht="15" customHeight="1" s="1">
      <c r="A8579" s="9" t="n">
        <v>8576</v>
      </c>
      <c r="B8579" s="6" t="inlineStr">
        <is>
          <t>24/12</t>
        </is>
      </c>
      <c r="C8579" s="6" t="n">
        <v>7</v>
      </c>
      <c r="D8579" s="6" t="n">
        <v>0</v>
      </c>
      <c r="E8579" s="10">
        <f>IF(D8579=1, IF(OR(C8579&lt;10, C8579&gt;=15),1,0), IF(OR(C8579&lt;7, C8579&gt;=18),1,0))</f>
        <v/>
      </c>
      <c r="F8579" s="11" t="n">
        <v>2.515</v>
      </c>
      <c r="G8579" s="12">
        <f>0*8</f>
        <v/>
      </c>
      <c r="H8579" s="12">
        <f>F8579-G8579</f>
        <v/>
      </c>
      <c r="I8579" s="10">
        <f>IF(E8579=0,"Fora",IF(E8578=0,"Carg xar",IF(H8579&lt;0,IF(M8579&lt;0.9,"Carg FV","Stby"),IF(M8579&gt;P8579,"V2H",IF(M8579&lt;0.9,"Carg xar","Stby")))))</f>
        <v/>
      </c>
      <c r="J8579" s="12">
        <f>IF(OR(I8579="Carg FV",I8579="Carg xar"),MIN(IF(I8579="Carg FV",ABS(H8579),7.4),7.4,MAX(0,(0.9-M8579)*40)*0.95),0)</f>
        <v/>
      </c>
      <c r="K8579" s="12">
        <f>IF(I8579="V2H",MIN(MAX(0,H8579),7.4,MAX(0,(M8579-P8579)*40)*0.95),0)</f>
        <v/>
      </c>
      <c r="L8579" s="12">
        <f>IF(E8579=0,0,MAX(0,H8579-K8579))</f>
        <v/>
      </c>
      <c r="M8579" s="13">
        <f>M8578+J8578/40-IF(I8578="V2H",K8578/(0.95*40),0)-IF(E8579=0,IF(E8578=1,IF(D8579=1,30,40)*0.18/(2*40),0),0)-IF(E8579=1,IF(E8578=0,IF(D8579=1,30,40)*0.18/(2*40),0),0)</f>
        <v/>
      </c>
      <c r="N8579" s="14" t="n">
        <v>0.09</v>
      </c>
      <c r="O8579" s="15">
        <f>K8579*N8579</f>
        <v/>
      </c>
      <c r="P8579">
        <f>IF(E8579=0,0.3,IF(D8579=1,IF(C8579&gt;=Params!$B$13-3,IF(C8579&lt;Params!$B$13,Params!$B$20,0.3),0.3),IF(C8579&gt;=Params!$B$15-3,IF(C8579&lt;Params!$B$15,Params!$B$21,0.3),0.3)))</f>
        <v/>
      </c>
    </row>
    <row r="8580" ht="15" customHeight="1" s="1">
      <c r="A8580" s="9" t="n">
        <v>8577</v>
      </c>
      <c r="B8580" s="6" t="inlineStr">
        <is>
          <t>24/12</t>
        </is>
      </c>
      <c r="C8580" s="6" t="n">
        <v>8</v>
      </c>
      <c r="D8580" s="6" t="n">
        <v>0</v>
      </c>
      <c r="E8580" s="10">
        <f>IF(D8580=1, IF(OR(C8580&lt;10, C8580&gt;=15),1,0), IF(OR(C8580&lt;7, C8580&gt;=18),1,0))</f>
        <v/>
      </c>
      <c r="F8580" s="11" t="n">
        <v>2.272</v>
      </c>
      <c r="G8580" s="12">
        <f>0.04*8</f>
        <v/>
      </c>
      <c r="H8580" s="12">
        <f>F8580-G8580</f>
        <v/>
      </c>
      <c r="I8580" s="10">
        <f>IF(E8580=0,"Fora",IF(E8579=0,"Carg xar",IF(H8580&lt;0,IF(M8580&lt;0.9,"Carg FV","Stby"),IF(M8580&gt;P8580,"V2H",IF(M8580&lt;0.9,"Carg xar","Stby")))))</f>
        <v/>
      </c>
      <c r="J8580" s="12">
        <f>IF(OR(I8580="Carg FV",I8580="Carg xar"),MIN(IF(I8580="Carg FV",ABS(H8580),7.4),7.4,MAX(0,(0.9-M8580)*40)*0.95),0)</f>
        <v/>
      </c>
      <c r="K8580" s="12">
        <f>IF(I8580="V2H",MIN(MAX(0,H8580),7.4,MAX(0,(M8580-P8580)*40)*0.95),0)</f>
        <v/>
      </c>
      <c r="L8580" s="12">
        <f>IF(E8580=0,0,MAX(0,H8580-K8580))</f>
        <v/>
      </c>
      <c r="M8580" s="13">
        <f>M8579+J8579/40-IF(I8579="V2H",K8579/(0.95*40),0)-IF(E8580=0,IF(E8579=1,IF(D8580=1,30,40)*0.18/(2*40),0),0)-IF(E8580=1,IF(E8579=0,IF(D8580=1,30,40)*0.18/(2*40),0),0)</f>
        <v/>
      </c>
      <c r="N8580" s="14" t="n">
        <v>0.15</v>
      </c>
      <c r="O8580" s="15">
        <f>K8580*N8580</f>
        <v/>
      </c>
      <c r="P8580">
        <f>IF(E8580=0,0.3,IF(D8580=1,IF(C8580&gt;=Params!$B$13-3,IF(C8580&lt;Params!$B$13,Params!$B$20,0.3),0.3),IF(C8580&gt;=Params!$B$15-3,IF(C8580&lt;Params!$B$15,Params!$B$21,0.3),0.3)))</f>
        <v/>
      </c>
    </row>
    <row r="8581" ht="15" customHeight="1" s="1">
      <c r="A8581" s="9" t="n">
        <v>8578</v>
      </c>
      <c r="B8581" s="6" t="inlineStr">
        <is>
          <t>24/12</t>
        </is>
      </c>
      <c r="C8581" s="6" t="n">
        <v>9</v>
      </c>
      <c r="D8581" s="6" t="n">
        <v>0</v>
      </c>
      <c r="E8581" s="10">
        <f>IF(D8581=1, IF(OR(C8581&lt;10, C8581&gt;=15),1,0), IF(OR(C8581&lt;7, C8581&gt;=18),1,0))</f>
        <v/>
      </c>
      <c r="F8581" s="11" t="n">
        <v>0.699</v>
      </c>
      <c r="G8581" s="12">
        <f>0.15*8</f>
        <v/>
      </c>
      <c r="H8581" s="12">
        <f>F8581-G8581</f>
        <v/>
      </c>
      <c r="I8581" s="10">
        <f>IF(E8581=0,"Fora",IF(E8580=0,"Carg xar",IF(H8581&lt;0,IF(M8581&lt;0.9,"Carg FV","Stby"),IF(M8581&gt;P8581,"V2H",IF(M8581&lt;0.9,"Carg xar","Stby")))))</f>
        <v/>
      </c>
      <c r="J8581" s="12">
        <f>IF(OR(I8581="Carg FV",I8581="Carg xar"),MIN(IF(I8581="Carg FV",ABS(H8581),7.4),7.4,MAX(0,(0.9-M8581)*40)*0.95),0)</f>
        <v/>
      </c>
      <c r="K8581" s="12">
        <f>IF(I8581="V2H",MIN(MAX(0,H8581),7.4,MAX(0,(M8581-P8581)*40)*0.95),0)</f>
        <v/>
      </c>
      <c r="L8581" s="12">
        <f>IF(E8581=0,0,MAX(0,H8581-K8581))</f>
        <v/>
      </c>
      <c r="M8581" s="13">
        <f>M8580+J8580/40-IF(I8580="V2H",K8580/(0.95*40),0)-IF(E8581=0,IF(E8580=1,IF(D8581=1,30,40)*0.18/(2*40),0),0)-IF(E8581=1,IF(E8580=0,IF(D8581=1,30,40)*0.18/(2*40),0),0)</f>
        <v/>
      </c>
      <c r="N8581" s="14" t="n">
        <v>0.15</v>
      </c>
      <c r="O8581" s="15">
        <f>K8581*N8581</f>
        <v/>
      </c>
      <c r="P8581">
        <f>IF(E8581=0,0.3,IF(D8581=1,IF(C8581&gt;=Params!$B$13-3,IF(C8581&lt;Params!$B$13,Params!$B$20,0.3),0.3),IF(C8581&gt;=Params!$B$15-3,IF(C8581&lt;Params!$B$15,Params!$B$21,0.3),0.3)))</f>
        <v/>
      </c>
    </row>
    <row r="8582" ht="15" customHeight="1" s="1">
      <c r="A8582" s="9" t="n">
        <v>8579</v>
      </c>
      <c r="B8582" s="6" t="inlineStr">
        <is>
          <t>24/12</t>
        </is>
      </c>
      <c r="C8582" s="6" t="n">
        <v>10</v>
      </c>
      <c r="D8582" s="6" t="n">
        <v>0</v>
      </c>
      <c r="E8582" s="10">
        <f>IF(D8582=1, IF(OR(C8582&lt;10, C8582&gt;=15),1,0), IF(OR(C8582&lt;7, C8582&gt;=18),1,0))</f>
        <v/>
      </c>
      <c r="F8582" s="11" t="n">
        <v>0</v>
      </c>
      <c r="G8582" s="12">
        <f>0.32*8</f>
        <v/>
      </c>
      <c r="H8582" s="12">
        <f>F8582-G8582</f>
        <v/>
      </c>
      <c r="I8582" s="10">
        <f>IF(E8582=0,"Fora",IF(E8581=0,"Carg xar",IF(H8582&lt;0,IF(M8582&lt;0.9,"Carg FV","Stby"),IF(M8582&gt;P8582,"V2H",IF(M8582&lt;0.9,"Carg xar","Stby")))))</f>
        <v/>
      </c>
      <c r="J8582" s="12">
        <f>IF(OR(I8582="Carg FV",I8582="Carg xar"),MIN(IF(I8582="Carg FV",ABS(H8582),7.4),7.4,MAX(0,(0.9-M8582)*40)*0.95),0)</f>
        <v/>
      </c>
      <c r="K8582" s="12">
        <f>IF(I8582="V2H",MIN(MAX(0,H8582),7.4,MAX(0,(M8582-P8582)*40)*0.95),0)</f>
        <v/>
      </c>
      <c r="L8582" s="12">
        <f>IF(E8582=0,0,MAX(0,H8582-K8582))</f>
        <v/>
      </c>
      <c r="M8582" s="13">
        <f>M8581+J8581/40-IF(I8581="V2H",K8581/(0.95*40),0)-IF(E8582=0,IF(E8581=1,IF(D8582=1,30,40)*0.18/(2*40),0),0)-IF(E8582=1,IF(E8581=0,IF(D8582=1,30,40)*0.18/(2*40),0),0)</f>
        <v/>
      </c>
      <c r="N8582" s="14" t="n">
        <v>0.2</v>
      </c>
      <c r="O8582" s="15">
        <f>K8582*N8582</f>
        <v/>
      </c>
      <c r="P8582">
        <f>IF(E8582=0,0.3,IF(D8582=1,IF(C8582&gt;=Params!$B$13-3,IF(C8582&lt;Params!$B$13,Params!$B$20,0.3),0.3),IF(C8582&gt;=Params!$B$15-3,IF(C8582&lt;Params!$B$15,Params!$B$21,0.3),0.3)))</f>
        <v/>
      </c>
    </row>
    <row r="8583" ht="15" customHeight="1" s="1">
      <c r="A8583" s="9" t="n">
        <v>8580</v>
      </c>
      <c r="B8583" s="6" t="inlineStr">
        <is>
          <t>24/12</t>
        </is>
      </c>
      <c r="C8583" s="6" t="n">
        <v>11</v>
      </c>
      <c r="D8583" s="6" t="n">
        <v>0</v>
      </c>
      <c r="E8583" s="10">
        <f>IF(D8583=1, IF(OR(C8583&lt;10, C8583&gt;=15),1,0), IF(OR(C8583&lt;7, C8583&gt;=18),1,0))</f>
        <v/>
      </c>
      <c r="F8583" s="11" t="n">
        <v>1.131</v>
      </c>
      <c r="G8583" s="12">
        <f>0.45*8</f>
        <v/>
      </c>
      <c r="H8583" s="12">
        <f>F8583-G8583</f>
        <v/>
      </c>
      <c r="I8583" s="10">
        <f>IF(E8583=0,"Fora",IF(E8582=0,"Carg xar",IF(H8583&lt;0,IF(M8583&lt;0.9,"Carg FV","Stby"),IF(M8583&gt;P8583,"V2H",IF(M8583&lt;0.9,"Carg xar","Stby")))))</f>
        <v/>
      </c>
      <c r="J8583" s="12">
        <f>IF(OR(I8583="Carg FV",I8583="Carg xar"),MIN(IF(I8583="Carg FV",ABS(H8583),7.4),7.4,MAX(0,(0.9-M8583)*40)*0.95),0)</f>
        <v/>
      </c>
      <c r="K8583" s="12">
        <f>IF(I8583="V2H",MIN(MAX(0,H8583),7.4,MAX(0,(M8583-P8583)*40)*0.95),0)</f>
        <v/>
      </c>
      <c r="L8583" s="12">
        <f>IF(E8583=0,0,MAX(0,H8583-K8583))</f>
        <v/>
      </c>
      <c r="M8583" s="13">
        <f>M8582+J8582/40-IF(I8582="V2H",K8582/(0.95*40),0)-IF(E8583=0,IF(E8582=1,IF(D8583=1,30,40)*0.18/(2*40),0),0)-IF(E8583=1,IF(E8582=0,IF(D8583=1,30,40)*0.18/(2*40),0),0)</f>
        <v/>
      </c>
      <c r="N8583" s="14" t="n">
        <v>0.2</v>
      </c>
      <c r="O8583" s="15">
        <f>K8583*N8583</f>
        <v/>
      </c>
      <c r="P8583">
        <f>IF(E8583=0,0.3,IF(D8583=1,IF(C8583&gt;=Params!$B$13-3,IF(C8583&lt;Params!$B$13,Params!$B$20,0.3),0.3),IF(C8583&gt;=Params!$B$15-3,IF(C8583&lt;Params!$B$15,Params!$B$21,0.3),0.3)))</f>
        <v/>
      </c>
    </row>
    <row r="8584" ht="15" customHeight="1" s="1">
      <c r="A8584" s="9" t="n">
        <v>8581</v>
      </c>
      <c r="B8584" s="6" t="inlineStr">
        <is>
          <t>24/12</t>
        </is>
      </c>
      <c r="C8584" s="6" t="n">
        <v>12</v>
      </c>
      <c r="D8584" s="6" t="n">
        <v>0</v>
      </c>
      <c r="E8584" s="10">
        <f>IF(D8584=1, IF(OR(C8584&lt;10, C8584&gt;=15),1,0), IF(OR(C8584&lt;7, C8584&gt;=18),1,0))</f>
        <v/>
      </c>
      <c r="F8584" s="11" t="n">
        <v>2.119</v>
      </c>
      <c r="G8584" s="12">
        <f>0.52*8</f>
        <v/>
      </c>
      <c r="H8584" s="12">
        <f>F8584-G8584</f>
        <v/>
      </c>
      <c r="I8584" s="10">
        <f>IF(E8584=0,"Fora",IF(E8583=0,"Carg xar",IF(H8584&lt;0,IF(M8584&lt;0.9,"Carg FV","Stby"),IF(M8584&gt;P8584,"V2H",IF(M8584&lt;0.9,"Carg xar","Stby")))))</f>
        <v/>
      </c>
      <c r="J8584" s="12">
        <f>IF(OR(I8584="Carg FV",I8584="Carg xar"),MIN(IF(I8584="Carg FV",ABS(H8584),7.4),7.4,MAX(0,(0.9-M8584)*40)*0.95),0)</f>
        <v/>
      </c>
      <c r="K8584" s="12">
        <f>IF(I8584="V2H",MIN(MAX(0,H8584),7.4,MAX(0,(M8584-P8584)*40)*0.95),0)</f>
        <v/>
      </c>
      <c r="L8584" s="12">
        <f>IF(E8584=0,0,MAX(0,H8584-K8584))</f>
        <v/>
      </c>
      <c r="M8584" s="13">
        <f>M8583+J8583/40-IF(I8583="V2H",K8583/(0.95*40),0)-IF(E8584=0,IF(E8583=1,IF(D8584=1,30,40)*0.18/(2*40),0),0)-IF(E8584=1,IF(E8583=0,IF(D8584=1,30,40)*0.18/(2*40),0),0)</f>
        <v/>
      </c>
      <c r="N8584" s="14" t="n">
        <v>0.2</v>
      </c>
      <c r="O8584" s="15">
        <f>K8584*N8584</f>
        <v/>
      </c>
      <c r="P8584">
        <f>IF(E8584=0,0.3,IF(D8584=1,IF(C8584&gt;=Params!$B$13-3,IF(C8584&lt;Params!$B$13,Params!$B$20,0.3),0.3),IF(C8584&gt;=Params!$B$15-3,IF(C8584&lt;Params!$B$15,Params!$B$21,0.3),0.3)))</f>
        <v/>
      </c>
    </row>
    <row r="8585" ht="15" customHeight="1" s="1">
      <c r="A8585" s="9" t="n">
        <v>8582</v>
      </c>
      <c r="B8585" s="6" t="inlineStr">
        <is>
          <t>24/12</t>
        </is>
      </c>
      <c r="C8585" s="6" t="n">
        <v>13</v>
      </c>
      <c r="D8585" s="6" t="n">
        <v>0</v>
      </c>
      <c r="E8585" s="10">
        <f>IF(D8585=1, IF(OR(C8585&lt;10, C8585&gt;=15),1,0), IF(OR(C8585&lt;7, C8585&gt;=18),1,0))</f>
        <v/>
      </c>
      <c r="F8585" s="11" t="n">
        <v>0</v>
      </c>
      <c r="G8585" s="12">
        <f>0.48*8</f>
        <v/>
      </c>
      <c r="H8585" s="12">
        <f>F8585-G8585</f>
        <v/>
      </c>
      <c r="I8585" s="10">
        <f>IF(E8585=0,"Fora",IF(E8584=0,"Carg xar",IF(H8585&lt;0,IF(M8585&lt;0.9,"Carg FV","Stby"),IF(M8585&gt;P8585,"V2H",IF(M8585&lt;0.9,"Carg xar","Stby")))))</f>
        <v/>
      </c>
      <c r="J8585" s="12">
        <f>IF(OR(I8585="Carg FV",I8585="Carg xar"),MIN(IF(I8585="Carg FV",ABS(H8585),7.4),7.4,MAX(0,(0.9-M8585)*40)*0.95),0)</f>
        <v/>
      </c>
      <c r="K8585" s="12">
        <f>IF(I8585="V2H",MIN(MAX(0,H8585),7.4,MAX(0,(M8585-P8585)*40)*0.95),0)</f>
        <v/>
      </c>
      <c r="L8585" s="12">
        <f>IF(E8585=0,0,MAX(0,H8585-K8585))</f>
        <v/>
      </c>
      <c r="M8585" s="13">
        <f>M8584+J8584/40-IF(I8584="V2H",K8584/(0.95*40),0)-IF(E8585=0,IF(E8584=1,IF(D8585=1,30,40)*0.18/(2*40),0),0)-IF(E8585=1,IF(E8584=0,IF(D8585=1,30,40)*0.18/(2*40),0),0)</f>
        <v/>
      </c>
      <c r="N8585" s="14" t="n">
        <v>0.2</v>
      </c>
      <c r="O8585" s="15">
        <f>K8585*N8585</f>
        <v/>
      </c>
      <c r="P8585">
        <f>IF(E8585=0,0.3,IF(D8585=1,IF(C8585&gt;=Params!$B$13-3,IF(C8585&lt;Params!$B$13,Params!$B$20,0.3),0.3),IF(C8585&gt;=Params!$B$15-3,IF(C8585&lt;Params!$B$15,Params!$B$21,0.3),0.3)))</f>
        <v/>
      </c>
    </row>
    <row r="8586" ht="15" customHeight="1" s="1">
      <c r="A8586" s="9" t="n">
        <v>8583</v>
      </c>
      <c r="B8586" s="6" t="inlineStr">
        <is>
          <t>24/12</t>
        </is>
      </c>
      <c r="C8586" s="6" t="n">
        <v>14</v>
      </c>
      <c r="D8586" s="6" t="n">
        <v>0</v>
      </c>
      <c r="E8586" s="10">
        <f>IF(D8586=1, IF(OR(C8586&lt;10, C8586&gt;=15),1,0), IF(OR(C8586&lt;7, C8586&gt;=18),1,0))</f>
        <v/>
      </c>
      <c r="F8586" s="11" t="n">
        <v>0</v>
      </c>
      <c r="G8586" s="12">
        <f>0.35*8</f>
        <v/>
      </c>
      <c r="H8586" s="12">
        <f>F8586-G8586</f>
        <v/>
      </c>
      <c r="I8586" s="10">
        <f>IF(E8586=0,"Fora",IF(E8585=0,"Carg xar",IF(H8586&lt;0,IF(M8586&lt;0.9,"Carg FV","Stby"),IF(M8586&gt;P8586,"V2H",IF(M8586&lt;0.9,"Carg xar","Stby")))))</f>
        <v/>
      </c>
      <c r="J8586" s="12">
        <f>IF(OR(I8586="Carg FV",I8586="Carg xar"),MIN(IF(I8586="Carg FV",ABS(H8586),7.4),7.4,MAX(0,(0.9-M8586)*40)*0.95),0)</f>
        <v/>
      </c>
      <c r="K8586" s="12">
        <f>IF(I8586="V2H",MIN(MAX(0,H8586),7.4,MAX(0,(M8586-P8586)*40)*0.95),0)</f>
        <v/>
      </c>
      <c r="L8586" s="12">
        <f>IF(E8586=0,0,MAX(0,H8586-K8586))</f>
        <v/>
      </c>
      <c r="M8586" s="13">
        <f>M8585+J8585/40-IF(I8585="V2H",K8585/(0.95*40),0)-IF(E8586=0,IF(E8585=1,IF(D8586=1,30,40)*0.18/(2*40),0),0)-IF(E8586=1,IF(E8585=0,IF(D8586=1,30,40)*0.18/(2*40),0),0)</f>
        <v/>
      </c>
      <c r="N8586" s="14" t="n">
        <v>0.15</v>
      </c>
      <c r="O8586" s="15">
        <f>K8586*N8586</f>
        <v/>
      </c>
      <c r="P8586">
        <f>IF(E8586=0,0.3,IF(D8586=1,IF(C8586&gt;=Params!$B$13-3,IF(C8586&lt;Params!$B$13,Params!$B$20,0.3),0.3),IF(C8586&gt;=Params!$B$15-3,IF(C8586&lt;Params!$B$15,Params!$B$21,0.3),0.3)))</f>
        <v/>
      </c>
    </row>
    <row r="8587" ht="15" customHeight="1" s="1">
      <c r="A8587" s="9" t="n">
        <v>8584</v>
      </c>
      <c r="B8587" s="6" t="inlineStr">
        <is>
          <t>24/12</t>
        </is>
      </c>
      <c r="C8587" s="6" t="n">
        <v>15</v>
      </c>
      <c r="D8587" s="6" t="n">
        <v>0</v>
      </c>
      <c r="E8587" s="10">
        <f>IF(D8587=1, IF(OR(C8587&lt;10, C8587&gt;=15),1,0), IF(OR(C8587&lt;7, C8587&gt;=18),1,0))</f>
        <v/>
      </c>
      <c r="F8587" s="11" t="n">
        <v>0</v>
      </c>
      <c r="G8587" s="12">
        <f>0.18*8</f>
        <v/>
      </c>
      <c r="H8587" s="12">
        <f>F8587-G8587</f>
        <v/>
      </c>
      <c r="I8587" s="10">
        <f>IF(E8587=0,"Fora",IF(E8586=0,"Carg xar",IF(H8587&lt;0,IF(M8587&lt;0.9,"Carg FV","Stby"),IF(M8587&gt;P8587,"V2H",IF(M8587&lt;0.9,"Carg xar","Stby")))))</f>
        <v/>
      </c>
      <c r="J8587" s="12">
        <f>IF(OR(I8587="Carg FV",I8587="Carg xar"),MIN(IF(I8587="Carg FV",ABS(H8587),7.4),7.4,MAX(0,(0.9-M8587)*40)*0.95),0)</f>
        <v/>
      </c>
      <c r="K8587" s="12">
        <f>IF(I8587="V2H",MIN(MAX(0,H8587),7.4,MAX(0,(M8587-P8587)*40)*0.95),0)</f>
        <v/>
      </c>
      <c r="L8587" s="12">
        <f>IF(E8587=0,0,MAX(0,H8587-K8587))</f>
        <v/>
      </c>
      <c r="M8587" s="13">
        <f>M8586+J8586/40-IF(I8586="V2H",K8586/(0.95*40),0)-IF(E8587=0,IF(E8586=1,IF(D8587=1,30,40)*0.18/(2*40),0),0)-IF(E8587=1,IF(E8586=0,IF(D8587=1,30,40)*0.18/(2*40),0),0)</f>
        <v/>
      </c>
      <c r="N8587" s="14" t="n">
        <v>0.15</v>
      </c>
      <c r="O8587" s="15">
        <f>K8587*N8587</f>
        <v/>
      </c>
      <c r="P8587">
        <f>IF(E8587=0,0.3,IF(D8587=1,IF(C8587&gt;=Params!$B$13-3,IF(C8587&lt;Params!$B$13,Params!$B$20,0.3),0.3),IF(C8587&gt;=Params!$B$15-3,IF(C8587&lt;Params!$B$15,Params!$B$21,0.3),0.3)))</f>
        <v/>
      </c>
    </row>
    <row r="8588" ht="15" customHeight="1" s="1">
      <c r="A8588" s="9" t="n">
        <v>8585</v>
      </c>
      <c r="B8588" s="6" t="inlineStr">
        <is>
          <t>24/12</t>
        </is>
      </c>
      <c r="C8588" s="6" t="n">
        <v>16</v>
      </c>
      <c r="D8588" s="6" t="n">
        <v>0</v>
      </c>
      <c r="E8588" s="10">
        <f>IF(D8588=1, IF(OR(C8588&lt;10, C8588&gt;=15),1,0), IF(OR(C8588&lt;7, C8588&gt;=18),1,0))</f>
        <v/>
      </c>
      <c r="F8588" s="11" t="n">
        <v>2.35</v>
      </c>
      <c r="G8588" s="12">
        <f>0.04*8</f>
        <v/>
      </c>
      <c r="H8588" s="12">
        <f>F8588-G8588</f>
        <v/>
      </c>
      <c r="I8588" s="10">
        <f>IF(E8588=0,"Fora",IF(E8587=0,"Carg xar",IF(H8588&lt;0,IF(M8588&lt;0.9,"Carg FV","Stby"),IF(M8588&gt;P8588,"V2H",IF(M8588&lt;0.9,"Carg xar","Stby")))))</f>
        <v/>
      </c>
      <c r="J8588" s="12">
        <f>IF(OR(I8588="Carg FV",I8588="Carg xar"),MIN(IF(I8588="Carg FV",ABS(H8588),7.4),7.4,MAX(0,(0.9-M8588)*40)*0.95),0)</f>
        <v/>
      </c>
      <c r="K8588" s="12">
        <f>IF(I8588="V2H",MIN(MAX(0,H8588),7.4,MAX(0,(M8588-P8588)*40)*0.95),0)</f>
        <v/>
      </c>
      <c r="L8588" s="12">
        <f>IF(E8588=0,0,MAX(0,H8588-K8588))</f>
        <v/>
      </c>
      <c r="M8588" s="13">
        <f>M8587+J8587/40-IF(I8587="V2H",K8587/(0.95*40),0)-IF(E8588=0,IF(E8587=1,IF(D8588=1,30,40)*0.18/(2*40),0),0)-IF(E8588=1,IF(E8587=0,IF(D8588=1,30,40)*0.18/(2*40),0),0)</f>
        <v/>
      </c>
      <c r="N8588" s="14" t="n">
        <v>0.15</v>
      </c>
      <c r="O8588" s="15">
        <f>K8588*N8588</f>
        <v/>
      </c>
      <c r="P8588">
        <f>IF(E8588=0,0.3,IF(D8588=1,IF(C8588&gt;=Params!$B$13-3,IF(C8588&lt;Params!$B$13,Params!$B$20,0.3),0.3),IF(C8588&gt;=Params!$B$15-3,IF(C8588&lt;Params!$B$15,Params!$B$21,0.3),0.3)))</f>
        <v/>
      </c>
    </row>
    <row r="8589" ht="15" customHeight="1" s="1">
      <c r="A8589" s="9" t="n">
        <v>8586</v>
      </c>
      <c r="B8589" s="6" t="inlineStr">
        <is>
          <t>24/12</t>
        </is>
      </c>
      <c r="C8589" s="6" t="n">
        <v>17</v>
      </c>
      <c r="D8589" s="6" t="n">
        <v>0</v>
      </c>
      <c r="E8589" s="10">
        <f>IF(D8589=1, IF(OR(C8589&lt;10, C8589&gt;=15),1,0), IF(OR(C8589&lt;7, C8589&gt;=18),1,0))</f>
        <v/>
      </c>
      <c r="F8589" s="11" t="n">
        <v>2.181</v>
      </c>
      <c r="G8589" s="12">
        <f>0*8</f>
        <v/>
      </c>
      <c r="H8589" s="12">
        <f>F8589-G8589</f>
        <v/>
      </c>
      <c r="I8589" s="10">
        <f>IF(E8589=0,"Fora",IF(E8588=0,"Carg xar",IF(H8589&lt;0,IF(M8589&lt;0.9,"Carg FV","Stby"),IF(M8589&gt;P8589,"V2H",IF(M8589&lt;0.9,"Carg xar","Stby")))))</f>
        <v/>
      </c>
      <c r="J8589" s="12">
        <f>IF(OR(I8589="Carg FV",I8589="Carg xar"),MIN(IF(I8589="Carg FV",ABS(H8589),7.4),7.4,MAX(0,(0.9-M8589)*40)*0.95),0)</f>
        <v/>
      </c>
      <c r="K8589" s="12">
        <f>IF(I8589="V2H",MIN(MAX(0,H8589),7.4,MAX(0,(M8589-P8589)*40)*0.95),0)</f>
        <v/>
      </c>
      <c r="L8589" s="12">
        <f>IF(E8589=0,0,MAX(0,H8589-K8589))</f>
        <v/>
      </c>
      <c r="M8589" s="13">
        <f>M8588+J8588/40-IF(I8588="V2H",K8588/(0.95*40),0)-IF(E8589=0,IF(E8588=1,IF(D8589=1,30,40)*0.18/(2*40),0),0)-IF(E8589=1,IF(E8588=0,IF(D8589=1,30,40)*0.18/(2*40),0),0)</f>
        <v/>
      </c>
      <c r="N8589" s="14" t="n">
        <v>0.15</v>
      </c>
      <c r="O8589" s="15">
        <f>K8589*N8589</f>
        <v/>
      </c>
      <c r="P8589">
        <f>IF(E8589=0,0.3,IF(D8589=1,IF(C8589&gt;=Params!$B$13-3,IF(C8589&lt;Params!$B$13,Params!$B$20,0.3),0.3),IF(C8589&gt;=Params!$B$15-3,IF(C8589&lt;Params!$B$15,Params!$B$21,0.3),0.3)))</f>
        <v/>
      </c>
    </row>
    <row r="8590" ht="15" customHeight="1" s="1">
      <c r="A8590" s="9" t="n">
        <v>8587</v>
      </c>
      <c r="B8590" s="6" t="inlineStr">
        <is>
          <t>24/12</t>
        </is>
      </c>
      <c r="C8590" s="6" t="n">
        <v>18</v>
      </c>
      <c r="D8590" s="6" t="n">
        <v>0</v>
      </c>
      <c r="E8590" s="10">
        <f>IF(D8590=1, IF(OR(C8590&lt;10, C8590&gt;=15),1,0), IF(OR(C8590&lt;7, C8590&gt;=18),1,0))</f>
        <v/>
      </c>
      <c r="F8590" s="11" t="n">
        <v>4.038</v>
      </c>
      <c r="G8590" s="12">
        <f>0*8</f>
        <v/>
      </c>
      <c r="H8590" s="12">
        <f>F8590-G8590</f>
        <v/>
      </c>
      <c r="I8590" s="10">
        <f>IF(E8590=0,"Fora",IF(E8589=0,"Carg xar",IF(H8590&lt;0,IF(M8590&lt;0.9,"Carg FV","Stby"),IF(M8590&gt;P8590,"V2H",IF(M8590&lt;0.9,"Carg xar","Stby")))))</f>
        <v/>
      </c>
      <c r="J8590" s="12">
        <f>IF(OR(I8590="Carg FV",I8590="Carg xar"),MIN(IF(I8590="Carg FV",ABS(H8590),7.4),7.4,MAX(0,(0.9-M8590)*40)*0.95),0)</f>
        <v/>
      </c>
      <c r="K8590" s="12">
        <f>IF(I8590="V2H",MIN(MAX(0,H8590),7.4,MAX(0,(M8590-P8590)*40)*0.95),0)</f>
        <v/>
      </c>
      <c r="L8590" s="12">
        <f>IF(E8590=0,0,MAX(0,H8590-K8590))</f>
        <v/>
      </c>
      <c r="M8590" s="13">
        <f>M8589+J8589/40-IF(I8589="V2H",K8589/(0.95*40),0)-IF(E8590=0,IF(E8589=1,IF(D8590=1,30,40)*0.18/(2*40),0),0)-IF(E8590=1,IF(E8589=0,IF(D8590=1,30,40)*0.18/(2*40),0),0)</f>
        <v/>
      </c>
      <c r="N8590" s="14" t="n">
        <v>0.2</v>
      </c>
      <c r="O8590" s="15">
        <f>K8590*N8590</f>
        <v/>
      </c>
      <c r="P8590">
        <f>IF(E8590=0,0.3,IF(D8590=1,IF(C8590&gt;=Params!$B$13-3,IF(C8590&lt;Params!$B$13,Params!$B$20,0.3),0.3),IF(C8590&gt;=Params!$B$15-3,IF(C8590&lt;Params!$B$15,Params!$B$21,0.3),0.3)))</f>
        <v/>
      </c>
    </row>
    <row r="8591" ht="15" customHeight="1" s="1">
      <c r="A8591" s="9" t="n">
        <v>8588</v>
      </c>
      <c r="B8591" s="6" t="inlineStr">
        <is>
          <t>24/12</t>
        </is>
      </c>
      <c r="C8591" s="6" t="n">
        <v>19</v>
      </c>
      <c r="D8591" s="6" t="n">
        <v>0</v>
      </c>
      <c r="E8591" s="10">
        <f>IF(D8591=1, IF(OR(C8591&lt;10, C8591&gt;=15),1,0), IF(OR(C8591&lt;7, C8591&gt;=18),1,0))</f>
        <v/>
      </c>
      <c r="F8591" s="11" t="n">
        <v>4.501</v>
      </c>
      <c r="G8591" s="12">
        <f>0*8</f>
        <v/>
      </c>
      <c r="H8591" s="12">
        <f>F8591-G8591</f>
        <v/>
      </c>
      <c r="I8591" s="10">
        <f>IF(E8591=0,"Fora",IF(E8590=0,"Carg xar",IF(H8591&lt;0,IF(M8591&lt;0.9,"Carg FV","Stby"),IF(M8591&gt;P8591,"V2H",IF(M8591&lt;0.9,"Carg xar","Stby")))))</f>
        <v/>
      </c>
      <c r="J8591" s="12">
        <f>IF(OR(I8591="Carg FV",I8591="Carg xar"),MIN(IF(I8591="Carg FV",ABS(H8591),7.4),7.4,MAX(0,(0.9-M8591)*40)*0.95),0)</f>
        <v/>
      </c>
      <c r="K8591" s="12">
        <f>IF(I8591="V2H",MIN(MAX(0,H8591),7.4,MAX(0,(M8591-P8591)*40)*0.95),0)</f>
        <v/>
      </c>
      <c r="L8591" s="12">
        <f>IF(E8591=0,0,MAX(0,H8591-K8591))</f>
        <v/>
      </c>
      <c r="M8591" s="13">
        <f>M8590+J8590/40-IF(I8590="V2H",K8590/(0.95*40),0)-IF(E8591=0,IF(E8590=1,IF(D8591=1,30,40)*0.18/(2*40),0),0)-IF(E8591=1,IF(E8590=0,IF(D8591=1,30,40)*0.18/(2*40),0),0)</f>
        <v/>
      </c>
      <c r="N8591" s="14" t="n">
        <v>0.2</v>
      </c>
      <c r="O8591" s="15">
        <f>K8591*N8591</f>
        <v/>
      </c>
      <c r="P8591">
        <f>IF(E8591=0,0.3,IF(D8591=1,IF(C8591&gt;=Params!$B$13-3,IF(C8591&lt;Params!$B$13,Params!$B$20,0.3),0.3),IF(C8591&gt;=Params!$B$15-3,IF(C8591&lt;Params!$B$15,Params!$B$21,0.3),0.3)))</f>
        <v/>
      </c>
    </row>
    <row r="8592" ht="15" customHeight="1" s="1">
      <c r="A8592" s="9" t="n">
        <v>8589</v>
      </c>
      <c r="B8592" s="6" t="inlineStr">
        <is>
          <t>24/12</t>
        </is>
      </c>
      <c r="C8592" s="6" t="n">
        <v>20</v>
      </c>
      <c r="D8592" s="6" t="n">
        <v>0</v>
      </c>
      <c r="E8592" s="10">
        <f>IF(D8592=1, IF(OR(C8592&lt;10, C8592&gt;=15),1,0), IF(OR(C8592&lt;7, C8592&gt;=18),1,0))</f>
        <v/>
      </c>
      <c r="F8592" s="11" t="n">
        <v>2.796</v>
      </c>
      <c r="G8592" s="12">
        <f>0*8</f>
        <v/>
      </c>
      <c r="H8592" s="12">
        <f>F8592-G8592</f>
        <v/>
      </c>
      <c r="I8592" s="10">
        <f>IF(E8592=0,"Fora",IF(E8591=0,"Carg xar",IF(H8592&lt;0,IF(M8592&lt;0.9,"Carg FV","Stby"),IF(M8592&gt;P8592,"V2H",IF(M8592&lt;0.9,"Carg xar","Stby")))))</f>
        <v/>
      </c>
      <c r="J8592" s="12">
        <f>IF(OR(I8592="Carg FV",I8592="Carg xar"),MIN(IF(I8592="Carg FV",ABS(H8592),7.4),7.4,MAX(0,(0.9-M8592)*40)*0.95),0)</f>
        <v/>
      </c>
      <c r="K8592" s="12">
        <f>IF(I8592="V2H",MIN(MAX(0,H8592),7.4,MAX(0,(M8592-P8592)*40)*0.95),0)</f>
        <v/>
      </c>
      <c r="L8592" s="12">
        <f>IF(E8592=0,0,MAX(0,H8592-K8592))</f>
        <v/>
      </c>
      <c r="M8592" s="13">
        <f>M8591+J8591/40-IF(I8591="V2H",K8591/(0.95*40),0)-IF(E8592=0,IF(E8591=1,IF(D8592=1,30,40)*0.18/(2*40),0),0)-IF(E8592=1,IF(E8591=0,IF(D8592=1,30,40)*0.18/(2*40),0),0)</f>
        <v/>
      </c>
      <c r="N8592" s="14" t="n">
        <v>0.2</v>
      </c>
      <c r="O8592" s="15">
        <f>K8592*N8592</f>
        <v/>
      </c>
      <c r="P8592">
        <f>IF(E8592=0,0.3,IF(D8592=1,IF(C8592&gt;=Params!$B$13-3,IF(C8592&lt;Params!$B$13,Params!$B$20,0.3),0.3),IF(C8592&gt;=Params!$B$15-3,IF(C8592&lt;Params!$B$15,Params!$B$21,0.3),0.3)))</f>
        <v/>
      </c>
    </row>
    <row r="8593" ht="15" customHeight="1" s="1">
      <c r="A8593" s="9" t="n">
        <v>8590</v>
      </c>
      <c r="B8593" s="6" t="inlineStr">
        <is>
          <t>24/12</t>
        </is>
      </c>
      <c r="C8593" s="6" t="n">
        <v>21</v>
      </c>
      <c r="D8593" s="6" t="n">
        <v>0</v>
      </c>
      <c r="E8593" s="10">
        <f>IF(D8593=1, IF(OR(C8593&lt;10, C8593&gt;=15),1,0), IF(OR(C8593&lt;7, C8593&gt;=18),1,0))</f>
        <v/>
      </c>
      <c r="F8593" s="11" t="n">
        <v>2.054</v>
      </c>
      <c r="G8593" s="12">
        <f>0*8</f>
        <v/>
      </c>
      <c r="H8593" s="12">
        <f>F8593-G8593</f>
        <v/>
      </c>
      <c r="I8593" s="10">
        <f>IF(E8593=0,"Fora",IF(E8592=0,"Carg xar",IF(H8593&lt;0,IF(M8593&lt;0.9,"Carg FV","Stby"),IF(M8593&gt;P8593,"V2H",IF(M8593&lt;0.9,"Carg xar","Stby")))))</f>
        <v/>
      </c>
      <c r="J8593" s="12">
        <f>IF(OR(I8593="Carg FV",I8593="Carg xar"),MIN(IF(I8593="Carg FV",ABS(H8593),7.4),7.4,MAX(0,(0.9-M8593)*40)*0.95),0)</f>
        <v/>
      </c>
      <c r="K8593" s="12">
        <f>IF(I8593="V2H",MIN(MAX(0,H8593),7.4,MAX(0,(M8593-P8593)*40)*0.95),0)</f>
        <v/>
      </c>
      <c r="L8593" s="12">
        <f>IF(E8593=0,0,MAX(0,H8593-K8593))</f>
        <v/>
      </c>
      <c r="M8593" s="13">
        <f>M8592+J8592/40-IF(I8592="V2H",K8592/(0.95*40),0)-IF(E8593=0,IF(E8592=1,IF(D8593=1,30,40)*0.18/(2*40),0),0)-IF(E8593=1,IF(E8592=0,IF(D8593=1,30,40)*0.18/(2*40),0),0)</f>
        <v/>
      </c>
      <c r="N8593" s="14" t="n">
        <v>0.2</v>
      </c>
      <c r="O8593" s="15">
        <f>K8593*N8593</f>
        <v/>
      </c>
      <c r="P8593">
        <f>IF(E8593=0,0.3,IF(D8593=1,IF(C8593&gt;=Params!$B$13-3,IF(C8593&lt;Params!$B$13,Params!$B$20,0.3),0.3),IF(C8593&gt;=Params!$B$15-3,IF(C8593&lt;Params!$B$15,Params!$B$21,0.3),0.3)))</f>
        <v/>
      </c>
    </row>
    <row r="8594" ht="15" customHeight="1" s="1">
      <c r="A8594" s="9" t="n">
        <v>8591</v>
      </c>
      <c r="B8594" s="6" t="inlineStr">
        <is>
          <t>24/12</t>
        </is>
      </c>
      <c r="C8594" s="6" t="n">
        <v>22</v>
      </c>
      <c r="D8594" s="6" t="n">
        <v>0</v>
      </c>
      <c r="E8594" s="10">
        <f>IF(D8594=1, IF(OR(C8594&lt;10, C8594&gt;=15),1,0), IF(OR(C8594&lt;7, C8594&gt;=18),1,0))</f>
        <v/>
      </c>
      <c r="F8594" s="11" t="n">
        <v>2.298</v>
      </c>
      <c r="G8594" s="12">
        <f>0*8</f>
        <v/>
      </c>
      <c r="H8594" s="12">
        <f>F8594-G8594</f>
        <v/>
      </c>
      <c r="I8594" s="10">
        <f>IF(E8594=0,"Fora",IF(E8593=0,"Carg xar",IF(H8594&lt;0,IF(M8594&lt;0.9,"Carg FV","Stby"),IF(M8594&gt;P8594,"V2H",IF(M8594&lt;0.9,"Carg xar","Stby")))))</f>
        <v/>
      </c>
      <c r="J8594" s="12">
        <f>IF(OR(I8594="Carg FV",I8594="Carg xar"),MIN(IF(I8594="Carg FV",ABS(H8594),7.4),7.4,MAX(0,(0.9-M8594)*40)*0.95),0)</f>
        <v/>
      </c>
      <c r="K8594" s="12">
        <f>IF(I8594="V2H",MIN(MAX(0,H8594),7.4,MAX(0,(M8594-P8594)*40)*0.95),0)</f>
        <v/>
      </c>
      <c r="L8594" s="12">
        <f>IF(E8594=0,0,MAX(0,H8594-K8594))</f>
        <v/>
      </c>
      <c r="M8594" s="13">
        <f>M8593+J8593/40-IF(I8593="V2H",K8593/(0.95*40),0)-IF(E8594=0,IF(E8593=1,IF(D8594=1,30,40)*0.18/(2*40),0),0)-IF(E8594=1,IF(E8593=0,IF(D8594=1,30,40)*0.18/(2*40),0),0)</f>
        <v/>
      </c>
      <c r="N8594" s="14" t="n">
        <v>0.15</v>
      </c>
      <c r="O8594" s="15">
        <f>K8594*N8594</f>
        <v/>
      </c>
      <c r="P8594">
        <f>IF(E8594=0,0.3,IF(D8594=1,IF(C8594&gt;=Params!$B$13-3,IF(C8594&lt;Params!$B$13,Params!$B$20,0.3),0.3),IF(C8594&gt;=Params!$B$15-3,IF(C8594&lt;Params!$B$15,Params!$B$21,0.3),0.3)))</f>
        <v/>
      </c>
    </row>
    <row r="8595" ht="15" customHeight="1" s="1">
      <c r="A8595" s="9" t="n">
        <v>8592</v>
      </c>
      <c r="B8595" s="6" t="inlineStr">
        <is>
          <t>24/12</t>
        </is>
      </c>
      <c r="C8595" s="6" t="n">
        <v>23</v>
      </c>
      <c r="D8595" s="6" t="n">
        <v>0</v>
      </c>
      <c r="E8595" s="10">
        <f>IF(D8595=1, IF(OR(C8595&lt;10, C8595&gt;=15),1,0), IF(OR(C8595&lt;7, C8595&gt;=18),1,0))</f>
        <v/>
      </c>
      <c r="F8595" s="11" t="n">
        <v>1.919</v>
      </c>
      <c r="G8595" s="12">
        <f>0*8</f>
        <v/>
      </c>
      <c r="H8595" s="12">
        <f>F8595-G8595</f>
        <v/>
      </c>
      <c r="I8595" s="10">
        <f>IF(E8595=0,"Fora",IF(E8594=0,"Carg xar",IF(H8595&lt;0,IF(M8595&lt;0.9,"Carg FV","Stby"),IF(M8595&gt;P8595,"V2H",IF(M8595&lt;0.9,"Carg xar","Stby")))))</f>
        <v/>
      </c>
      <c r="J8595" s="12">
        <f>IF(OR(I8595="Carg FV",I8595="Carg xar"),MIN(IF(I8595="Carg FV",ABS(H8595),7.4),7.4,MAX(0,(0.9-M8595)*40)*0.95),0)</f>
        <v/>
      </c>
      <c r="K8595" s="12">
        <f>IF(I8595="V2H",MIN(MAX(0,H8595),7.4,MAX(0,(M8595-P8595)*40)*0.95),0)</f>
        <v/>
      </c>
      <c r="L8595" s="12">
        <f>IF(E8595=0,0,MAX(0,H8595-K8595))</f>
        <v/>
      </c>
      <c r="M8595" s="13">
        <f>M8594+J8594/40-IF(I8594="V2H",K8594/(0.95*40),0)-IF(E8595=0,IF(E8594=1,IF(D8595=1,30,40)*0.18/(2*40),0),0)-IF(E8595=1,IF(E8594=0,IF(D8595=1,30,40)*0.18/(2*40),0),0)</f>
        <v/>
      </c>
      <c r="N8595" s="14" t="n">
        <v>0.15</v>
      </c>
      <c r="O8595" s="15">
        <f>K8595*N8595</f>
        <v/>
      </c>
      <c r="P8595">
        <f>IF(E8595=0,0.3,IF(D8595=1,IF(C8595&gt;=Params!$B$13-3,IF(C8595&lt;Params!$B$13,Params!$B$20,0.3),0.3),IF(C8595&gt;=Params!$B$15-3,IF(C8595&lt;Params!$B$15,Params!$B$21,0.3),0.3)))</f>
        <v/>
      </c>
    </row>
    <row r="8596" ht="15" customHeight="1" s="1">
      <c r="A8596" s="9" t="n">
        <v>8593</v>
      </c>
      <c r="B8596" s="6" t="inlineStr">
        <is>
          <t>25/12</t>
        </is>
      </c>
      <c r="C8596" s="6" t="n">
        <v>0</v>
      </c>
      <c r="D8596" s="6" t="n">
        <v>0</v>
      </c>
      <c r="E8596" s="10">
        <f>IF(D8596=1, IF(OR(C8596&lt;10, C8596&gt;=15),1,0), IF(OR(C8596&lt;7, C8596&gt;=18),1,0))</f>
        <v/>
      </c>
      <c r="F8596" s="11" t="n">
        <v>1.808</v>
      </c>
      <c r="G8596" s="12">
        <f>0*8</f>
        <v/>
      </c>
      <c r="H8596" s="12">
        <f>F8596-G8596</f>
        <v/>
      </c>
      <c r="I8596" s="10">
        <f>IF(E8596=0,"Fora",IF(E8595=0,"Carg xar",IF(H8596&lt;0,IF(M8596&lt;0.9,"Carg FV","Stby"),IF(M8596&gt;P8596,"V2H",IF(M8596&lt;0.9,"Carg xar","Stby")))))</f>
        <v/>
      </c>
      <c r="J8596" s="12">
        <f>IF(OR(I8596="Carg FV",I8596="Carg xar"),MIN(IF(I8596="Carg FV",ABS(H8596),7.4),7.4,MAX(0,(0.9-M8596)*40)*0.95),0)</f>
        <v/>
      </c>
      <c r="K8596" s="12">
        <f>IF(I8596="V2H",MIN(MAX(0,H8596),7.4,MAX(0,(M8596-P8596)*40)*0.95),0)</f>
        <v/>
      </c>
      <c r="L8596" s="12">
        <f>IF(E8596=0,0,MAX(0,H8596-K8596))</f>
        <v/>
      </c>
      <c r="M8596" s="13">
        <f>M8595+J8595/40-IF(I8595="V2H",K8595/(0.95*40),0)-IF(E8596=0,IF(E8595=1,IF(D8596=1,30,40)*0.18/(2*40),0),0)-IF(E8596=1,IF(E8595=0,IF(D8596=1,30,40)*0.18/(2*40),0),0)</f>
        <v/>
      </c>
      <c r="N8596" s="14" t="n">
        <v>0.09</v>
      </c>
      <c r="O8596" s="15">
        <f>K8596*N8596</f>
        <v/>
      </c>
      <c r="P8596">
        <f>IF(E8596=0,0.3,IF(D8596=1,IF(C8596&gt;=Params!$B$13-3,IF(C8596&lt;Params!$B$13,Params!$B$20,0.3),0.3),IF(C8596&gt;=Params!$B$15-3,IF(C8596&lt;Params!$B$15,Params!$B$21,0.3),0.3)))</f>
        <v/>
      </c>
    </row>
    <row r="8597" ht="15" customHeight="1" s="1">
      <c r="A8597" s="9" t="n">
        <v>8594</v>
      </c>
      <c r="B8597" s="6" t="inlineStr">
        <is>
          <t>25/12</t>
        </is>
      </c>
      <c r="C8597" s="6" t="n">
        <v>1</v>
      </c>
      <c r="D8597" s="6" t="n">
        <v>0</v>
      </c>
      <c r="E8597" s="10">
        <f>IF(D8597=1, IF(OR(C8597&lt;10, C8597&gt;=15),1,0), IF(OR(C8597&lt;7, C8597&gt;=18),1,0))</f>
        <v/>
      </c>
      <c r="F8597" s="11" t="n">
        <v>1.645</v>
      </c>
      <c r="G8597" s="12">
        <f>0*8</f>
        <v/>
      </c>
      <c r="H8597" s="12">
        <f>F8597-G8597</f>
        <v/>
      </c>
      <c r="I8597" s="10">
        <f>IF(E8597=0,"Fora",IF(E8596=0,"Carg xar",IF(H8597&lt;0,IF(M8597&lt;0.9,"Carg FV","Stby"),IF(M8597&gt;P8597,"V2H",IF(M8597&lt;0.9,"Carg xar","Stby")))))</f>
        <v/>
      </c>
      <c r="J8597" s="12">
        <f>IF(OR(I8597="Carg FV",I8597="Carg xar"),MIN(IF(I8597="Carg FV",ABS(H8597),7.4),7.4,MAX(0,(0.9-M8597)*40)*0.95),0)</f>
        <v/>
      </c>
      <c r="K8597" s="12">
        <f>IF(I8597="V2H",MIN(MAX(0,H8597),7.4,MAX(0,(M8597-P8597)*40)*0.95),0)</f>
        <v/>
      </c>
      <c r="L8597" s="12">
        <f>IF(E8597=0,0,MAX(0,H8597-K8597))</f>
        <v/>
      </c>
      <c r="M8597" s="13">
        <f>M8596+J8596/40-IF(I8596="V2H",K8596/(0.95*40),0)-IF(E8597=0,IF(E8596=1,IF(D8597=1,30,40)*0.18/(2*40),0),0)-IF(E8597=1,IF(E8596=0,IF(D8597=1,30,40)*0.18/(2*40),0),0)</f>
        <v/>
      </c>
      <c r="N8597" s="14" t="n">
        <v>0.09</v>
      </c>
      <c r="O8597" s="15">
        <f>K8597*N8597</f>
        <v/>
      </c>
      <c r="P8597">
        <f>IF(E8597=0,0.3,IF(D8597=1,IF(C8597&gt;=Params!$B$13-3,IF(C8597&lt;Params!$B$13,Params!$B$20,0.3),0.3),IF(C8597&gt;=Params!$B$15-3,IF(C8597&lt;Params!$B$15,Params!$B$21,0.3),0.3)))</f>
        <v/>
      </c>
    </row>
    <row r="8598" ht="15" customHeight="1" s="1">
      <c r="A8598" s="9" t="n">
        <v>8595</v>
      </c>
      <c r="B8598" s="6" t="inlineStr">
        <is>
          <t>25/12</t>
        </is>
      </c>
      <c r="C8598" s="6" t="n">
        <v>2</v>
      </c>
      <c r="D8598" s="6" t="n">
        <v>0</v>
      </c>
      <c r="E8598" s="10">
        <f>IF(D8598=1, IF(OR(C8598&lt;10, C8598&gt;=15),1,0), IF(OR(C8598&lt;7, C8598&gt;=18),1,0))</f>
        <v/>
      </c>
      <c r="F8598" s="11" t="n">
        <v>1.522</v>
      </c>
      <c r="G8598" s="12">
        <f>0*8</f>
        <v/>
      </c>
      <c r="H8598" s="12">
        <f>F8598-G8598</f>
        <v/>
      </c>
      <c r="I8598" s="10">
        <f>IF(E8598=0,"Fora",IF(E8597=0,"Carg xar",IF(H8598&lt;0,IF(M8598&lt;0.9,"Carg FV","Stby"),IF(M8598&gt;P8598,"V2H",IF(M8598&lt;0.9,"Carg xar","Stby")))))</f>
        <v/>
      </c>
      <c r="J8598" s="12">
        <f>IF(OR(I8598="Carg FV",I8598="Carg xar"),MIN(IF(I8598="Carg FV",ABS(H8598),7.4),7.4,MAX(0,(0.9-M8598)*40)*0.95),0)</f>
        <v/>
      </c>
      <c r="K8598" s="12">
        <f>IF(I8598="V2H",MIN(MAX(0,H8598),7.4,MAX(0,(M8598-P8598)*40)*0.95),0)</f>
        <v/>
      </c>
      <c r="L8598" s="12">
        <f>IF(E8598=0,0,MAX(0,H8598-K8598))</f>
        <v/>
      </c>
      <c r="M8598" s="13">
        <f>M8597+J8597/40-IF(I8597="V2H",K8597/(0.95*40),0)-IF(E8598=0,IF(E8597=1,IF(D8598=1,30,40)*0.18/(2*40),0),0)-IF(E8598=1,IF(E8597=0,IF(D8598=1,30,40)*0.18/(2*40),0),0)</f>
        <v/>
      </c>
      <c r="N8598" s="14" t="n">
        <v>0.09</v>
      </c>
      <c r="O8598" s="15">
        <f>K8598*N8598</f>
        <v/>
      </c>
      <c r="P8598">
        <f>IF(E8598=0,0.3,IF(D8598=1,IF(C8598&gt;=Params!$B$13-3,IF(C8598&lt;Params!$B$13,Params!$B$20,0.3),0.3),IF(C8598&gt;=Params!$B$15-3,IF(C8598&lt;Params!$B$15,Params!$B$21,0.3),0.3)))</f>
        <v/>
      </c>
    </row>
    <row r="8599" ht="15" customHeight="1" s="1">
      <c r="A8599" s="9" t="n">
        <v>8596</v>
      </c>
      <c r="B8599" s="6" t="inlineStr">
        <is>
          <t>25/12</t>
        </is>
      </c>
      <c r="C8599" s="6" t="n">
        <v>3</v>
      </c>
      <c r="D8599" s="6" t="n">
        <v>0</v>
      </c>
      <c r="E8599" s="10">
        <f>IF(D8599=1, IF(OR(C8599&lt;10, C8599&gt;=15),1,0), IF(OR(C8599&lt;7, C8599&gt;=18),1,0))</f>
        <v/>
      </c>
      <c r="F8599" s="11" t="n">
        <v>1.635</v>
      </c>
      <c r="G8599" s="12">
        <f>0*8</f>
        <v/>
      </c>
      <c r="H8599" s="12">
        <f>F8599-G8599</f>
        <v/>
      </c>
      <c r="I8599" s="10">
        <f>IF(E8599=0,"Fora",IF(E8598=0,"Carg xar",IF(H8599&lt;0,IF(M8599&lt;0.9,"Carg FV","Stby"),IF(M8599&gt;P8599,"V2H",IF(M8599&lt;0.9,"Carg xar","Stby")))))</f>
        <v/>
      </c>
      <c r="J8599" s="12">
        <f>IF(OR(I8599="Carg FV",I8599="Carg xar"),MIN(IF(I8599="Carg FV",ABS(H8599),7.4),7.4,MAX(0,(0.9-M8599)*40)*0.95),0)</f>
        <v/>
      </c>
      <c r="K8599" s="12">
        <f>IF(I8599="V2H",MIN(MAX(0,H8599),7.4,MAX(0,(M8599-P8599)*40)*0.95),0)</f>
        <v/>
      </c>
      <c r="L8599" s="12">
        <f>IF(E8599=0,0,MAX(0,H8599-K8599))</f>
        <v/>
      </c>
      <c r="M8599" s="13">
        <f>M8598+J8598/40-IF(I8598="V2H",K8598/(0.95*40),0)-IF(E8599=0,IF(E8598=1,IF(D8599=1,30,40)*0.18/(2*40),0),0)-IF(E8599=1,IF(E8598=0,IF(D8599=1,30,40)*0.18/(2*40),0),0)</f>
        <v/>
      </c>
      <c r="N8599" s="14" t="n">
        <v>0.09</v>
      </c>
      <c r="O8599" s="15">
        <f>K8599*N8599</f>
        <v/>
      </c>
      <c r="P8599">
        <f>IF(E8599=0,0.3,IF(D8599=1,IF(C8599&gt;=Params!$B$13-3,IF(C8599&lt;Params!$B$13,Params!$B$20,0.3),0.3),IF(C8599&gt;=Params!$B$15-3,IF(C8599&lt;Params!$B$15,Params!$B$21,0.3),0.3)))</f>
        <v/>
      </c>
    </row>
    <row r="8600" ht="15" customHeight="1" s="1">
      <c r="A8600" s="9" t="n">
        <v>8597</v>
      </c>
      <c r="B8600" s="6" t="inlineStr">
        <is>
          <t>25/12</t>
        </is>
      </c>
      <c r="C8600" s="6" t="n">
        <v>4</v>
      </c>
      <c r="D8600" s="6" t="n">
        <v>0</v>
      </c>
      <c r="E8600" s="10">
        <f>IF(D8600=1, IF(OR(C8600&lt;10, C8600&gt;=15),1,0), IF(OR(C8600&lt;7, C8600&gt;=18),1,0))</f>
        <v/>
      </c>
      <c r="F8600" s="11" t="n">
        <v>1.534</v>
      </c>
      <c r="G8600" s="12">
        <f>0*8</f>
        <v/>
      </c>
      <c r="H8600" s="12">
        <f>F8600-G8600</f>
        <v/>
      </c>
      <c r="I8600" s="10">
        <f>IF(E8600=0,"Fora",IF(E8599=0,"Carg xar",IF(H8600&lt;0,IF(M8600&lt;0.9,"Carg FV","Stby"),IF(M8600&gt;P8600,"V2H",IF(M8600&lt;0.9,"Carg xar","Stby")))))</f>
        <v/>
      </c>
      <c r="J8600" s="12">
        <f>IF(OR(I8600="Carg FV",I8600="Carg xar"),MIN(IF(I8600="Carg FV",ABS(H8600),7.4),7.4,MAX(0,(0.9-M8600)*40)*0.95),0)</f>
        <v/>
      </c>
      <c r="K8600" s="12">
        <f>IF(I8600="V2H",MIN(MAX(0,H8600),7.4,MAX(0,(M8600-P8600)*40)*0.95),0)</f>
        <v/>
      </c>
      <c r="L8600" s="12">
        <f>IF(E8600=0,0,MAX(0,H8600-K8600))</f>
        <v/>
      </c>
      <c r="M8600" s="13">
        <f>M8599+J8599/40-IF(I8599="V2H",K8599/(0.95*40),0)-IF(E8600=0,IF(E8599=1,IF(D8600=1,30,40)*0.18/(2*40),0),0)-IF(E8600=1,IF(E8599=0,IF(D8600=1,30,40)*0.18/(2*40),0),0)</f>
        <v/>
      </c>
      <c r="N8600" s="14" t="n">
        <v>0.09</v>
      </c>
      <c r="O8600" s="15">
        <f>K8600*N8600</f>
        <v/>
      </c>
      <c r="P8600">
        <f>IF(E8600=0,0.3,IF(D8600=1,IF(C8600&gt;=Params!$B$13-3,IF(C8600&lt;Params!$B$13,Params!$B$20,0.3),0.3),IF(C8600&gt;=Params!$B$15-3,IF(C8600&lt;Params!$B$15,Params!$B$21,0.3),0.3)))</f>
        <v/>
      </c>
    </row>
    <row r="8601" ht="15" customHeight="1" s="1">
      <c r="A8601" s="9" t="n">
        <v>8598</v>
      </c>
      <c r="B8601" s="6" t="inlineStr">
        <is>
          <t>25/12</t>
        </is>
      </c>
      <c r="C8601" s="6" t="n">
        <v>5</v>
      </c>
      <c r="D8601" s="6" t="n">
        <v>0</v>
      </c>
      <c r="E8601" s="10">
        <f>IF(D8601=1, IF(OR(C8601&lt;10, C8601&gt;=15),1,0), IF(OR(C8601&lt;7, C8601&gt;=18),1,0))</f>
        <v/>
      </c>
      <c r="F8601" s="11" t="n">
        <v>1.781</v>
      </c>
      <c r="G8601" s="12">
        <f>0*8</f>
        <v/>
      </c>
      <c r="H8601" s="12">
        <f>F8601-G8601</f>
        <v/>
      </c>
      <c r="I8601" s="10">
        <f>IF(E8601=0,"Fora",IF(E8600=0,"Carg xar",IF(H8601&lt;0,IF(M8601&lt;0.9,"Carg FV","Stby"),IF(M8601&gt;P8601,"V2H",IF(M8601&lt;0.9,"Carg xar","Stby")))))</f>
        <v/>
      </c>
      <c r="J8601" s="12">
        <f>IF(OR(I8601="Carg FV",I8601="Carg xar"),MIN(IF(I8601="Carg FV",ABS(H8601),7.4),7.4,MAX(0,(0.9-M8601)*40)*0.95),0)</f>
        <v/>
      </c>
      <c r="K8601" s="12">
        <f>IF(I8601="V2H",MIN(MAX(0,H8601),7.4,MAX(0,(M8601-P8601)*40)*0.95),0)</f>
        <v/>
      </c>
      <c r="L8601" s="12">
        <f>IF(E8601=0,0,MAX(0,H8601-K8601))</f>
        <v/>
      </c>
      <c r="M8601" s="13">
        <f>M8600+J8600/40-IF(I8600="V2H",K8600/(0.95*40),0)-IF(E8601=0,IF(E8600=1,IF(D8601=1,30,40)*0.18/(2*40),0),0)-IF(E8601=1,IF(E8600=0,IF(D8601=1,30,40)*0.18/(2*40),0),0)</f>
        <v/>
      </c>
      <c r="N8601" s="14" t="n">
        <v>0.09</v>
      </c>
      <c r="O8601" s="15">
        <f>K8601*N8601</f>
        <v/>
      </c>
      <c r="P8601">
        <f>IF(E8601=0,0.3,IF(D8601=1,IF(C8601&gt;=Params!$B$13-3,IF(C8601&lt;Params!$B$13,Params!$B$20,0.3),0.3),IF(C8601&gt;=Params!$B$15-3,IF(C8601&lt;Params!$B$15,Params!$B$21,0.3),0.3)))</f>
        <v/>
      </c>
    </row>
    <row r="8602" ht="15" customHeight="1" s="1">
      <c r="A8602" s="9" t="n">
        <v>8599</v>
      </c>
      <c r="B8602" s="6" t="inlineStr">
        <is>
          <t>25/12</t>
        </is>
      </c>
      <c r="C8602" s="6" t="n">
        <v>6</v>
      </c>
      <c r="D8602" s="6" t="n">
        <v>0</v>
      </c>
      <c r="E8602" s="10">
        <f>IF(D8602=1, IF(OR(C8602&lt;10, C8602&gt;=15),1,0), IF(OR(C8602&lt;7, C8602&gt;=18),1,0))</f>
        <v/>
      </c>
      <c r="F8602" s="11" t="n">
        <v>2.683</v>
      </c>
      <c r="G8602" s="12">
        <f>0*8</f>
        <v/>
      </c>
      <c r="H8602" s="12">
        <f>F8602-G8602</f>
        <v/>
      </c>
      <c r="I8602" s="10">
        <f>IF(E8602=0,"Fora",IF(E8601=0,"Carg xar",IF(H8602&lt;0,IF(M8602&lt;0.9,"Carg FV","Stby"),IF(M8602&gt;P8602,"V2H",IF(M8602&lt;0.9,"Carg xar","Stby")))))</f>
        <v/>
      </c>
      <c r="J8602" s="12">
        <f>IF(OR(I8602="Carg FV",I8602="Carg xar"),MIN(IF(I8602="Carg FV",ABS(H8602),7.4),7.4,MAX(0,(0.9-M8602)*40)*0.95),0)</f>
        <v/>
      </c>
      <c r="K8602" s="12">
        <f>IF(I8602="V2H",MIN(MAX(0,H8602),7.4,MAX(0,(M8602-P8602)*40)*0.95),0)</f>
        <v/>
      </c>
      <c r="L8602" s="12">
        <f>IF(E8602=0,0,MAX(0,H8602-K8602))</f>
        <v/>
      </c>
      <c r="M8602" s="13">
        <f>M8601+J8601/40-IF(I8601="V2H",K8601/(0.95*40),0)-IF(E8602=0,IF(E8601=1,IF(D8602=1,30,40)*0.18/(2*40),0),0)-IF(E8602=1,IF(E8601=0,IF(D8602=1,30,40)*0.18/(2*40),0),0)</f>
        <v/>
      </c>
      <c r="N8602" s="14" t="n">
        <v>0.09</v>
      </c>
      <c r="O8602" s="15">
        <f>K8602*N8602</f>
        <v/>
      </c>
      <c r="P8602">
        <f>IF(E8602=0,0.3,IF(D8602=1,IF(C8602&gt;=Params!$B$13-3,IF(C8602&lt;Params!$B$13,Params!$B$20,0.3),0.3),IF(C8602&gt;=Params!$B$15-3,IF(C8602&lt;Params!$B$15,Params!$B$21,0.3),0.3)))</f>
        <v/>
      </c>
    </row>
    <row r="8603" ht="15" customHeight="1" s="1">
      <c r="A8603" s="9" t="n">
        <v>8600</v>
      </c>
      <c r="B8603" s="6" t="inlineStr">
        <is>
          <t>25/12</t>
        </is>
      </c>
      <c r="C8603" s="6" t="n">
        <v>7</v>
      </c>
      <c r="D8603" s="6" t="n">
        <v>0</v>
      </c>
      <c r="E8603" s="10">
        <f>IF(D8603=1, IF(OR(C8603&lt;10, C8603&gt;=15),1,0), IF(OR(C8603&lt;7, C8603&gt;=18),1,0))</f>
        <v/>
      </c>
      <c r="F8603" s="11" t="n">
        <v>2.282</v>
      </c>
      <c r="G8603" s="12">
        <f>0*8</f>
        <v/>
      </c>
      <c r="H8603" s="12">
        <f>F8603-G8603</f>
        <v/>
      </c>
      <c r="I8603" s="10">
        <f>IF(E8603=0,"Fora",IF(E8602=0,"Carg xar",IF(H8603&lt;0,IF(M8603&lt;0.9,"Carg FV","Stby"),IF(M8603&gt;P8603,"V2H",IF(M8603&lt;0.9,"Carg xar","Stby")))))</f>
        <v/>
      </c>
      <c r="J8603" s="12">
        <f>IF(OR(I8603="Carg FV",I8603="Carg xar"),MIN(IF(I8603="Carg FV",ABS(H8603),7.4),7.4,MAX(0,(0.9-M8603)*40)*0.95),0)</f>
        <v/>
      </c>
      <c r="K8603" s="12">
        <f>IF(I8603="V2H",MIN(MAX(0,H8603),7.4,MAX(0,(M8603-P8603)*40)*0.95),0)</f>
        <v/>
      </c>
      <c r="L8603" s="12">
        <f>IF(E8603=0,0,MAX(0,H8603-K8603))</f>
        <v/>
      </c>
      <c r="M8603" s="13">
        <f>M8602+J8602/40-IF(I8602="V2H",K8602/(0.95*40),0)-IF(E8603=0,IF(E8602=1,IF(D8603=1,30,40)*0.18/(2*40),0),0)-IF(E8603=1,IF(E8602=0,IF(D8603=1,30,40)*0.18/(2*40),0),0)</f>
        <v/>
      </c>
      <c r="N8603" s="14" t="n">
        <v>0.09</v>
      </c>
      <c r="O8603" s="15">
        <f>K8603*N8603</f>
        <v/>
      </c>
      <c r="P8603">
        <f>IF(E8603=0,0.3,IF(D8603=1,IF(C8603&gt;=Params!$B$13-3,IF(C8603&lt;Params!$B$13,Params!$B$20,0.3),0.3),IF(C8603&gt;=Params!$B$15-3,IF(C8603&lt;Params!$B$15,Params!$B$21,0.3),0.3)))</f>
        <v/>
      </c>
    </row>
    <row r="8604" ht="15" customHeight="1" s="1">
      <c r="A8604" s="9" t="n">
        <v>8601</v>
      </c>
      <c r="B8604" s="6" t="inlineStr">
        <is>
          <t>25/12</t>
        </is>
      </c>
      <c r="C8604" s="6" t="n">
        <v>8</v>
      </c>
      <c r="D8604" s="6" t="n">
        <v>0</v>
      </c>
      <c r="E8604" s="10">
        <f>IF(D8604=1, IF(OR(C8604&lt;10, C8604&gt;=15),1,0), IF(OR(C8604&lt;7, C8604&gt;=18),1,0))</f>
        <v/>
      </c>
      <c r="F8604" s="11" t="n">
        <v>2.357</v>
      </c>
      <c r="G8604" s="12">
        <f>0.04*8</f>
        <v/>
      </c>
      <c r="H8604" s="12">
        <f>F8604-G8604</f>
        <v/>
      </c>
      <c r="I8604" s="10">
        <f>IF(E8604=0,"Fora",IF(E8603=0,"Carg xar",IF(H8604&lt;0,IF(M8604&lt;0.9,"Carg FV","Stby"),IF(M8604&gt;P8604,"V2H",IF(M8604&lt;0.9,"Carg xar","Stby")))))</f>
        <v/>
      </c>
      <c r="J8604" s="12">
        <f>IF(OR(I8604="Carg FV",I8604="Carg xar"),MIN(IF(I8604="Carg FV",ABS(H8604),7.4),7.4,MAX(0,(0.9-M8604)*40)*0.95),0)</f>
        <v/>
      </c>
      <c r="K8604" s="12">
        <f>IF(I8604="V2H",MIN(MAX(0,H8604),7.4,MAX(0,(M8604-P8604)*40)*0.95),0)</f>
        <v/>
      </c>
      <c r="L8604" s="12">
        <f>IF(E8604=0,0,MAX(0,H8604-K8604))</f>
        <v/>
      </c>
      <c r="M8604" s="13">
        <f>M8603+J8603/40-IF(I8603="V2H",K8603/(0.95*40),0)-IF(E8604=0,IF(E8603=1,IF(D8604=1,30,40)*0.18/(2*40),0),0)-IF(E8604=1,IF(E8603=0,IF(D8604=1,30,40)*0.18/(2*40),0),0)</f>
        <v/>
      </c>
      <c r="N8604" s="14" t="n">
        <v>0.15</v>
      </c>
      <c r="O8604" s="15">
        <f>K8604*N8604</f>
        <v/>
      </c>
      <c r="P8604">
        <f>IF(E8604=0,0.3,IF(D8604=1,IF(C8604&gt;=Params!$B$13-3,IF(C8604&lt;Params!$B$13,Params!$B$20,0.3),0.3),IF(C8604&gt;=Params!$B$15-3,IF(C8604&lt;Params!$B$15,Params!$B$21,0.3),0.3)))</f>
        <v/>
      </c>
    </row>
    <row r="8605" ht="15" customHeight="1" s="1">
      <c r="A8605" s="9" t="n">
        <v>8602</v>
      </c>
      <c r="B8605" s="6" t="inlineStr">
        <is>
          <t>25/12</t>
        </is>
      </c>
      <c r="C8605" s="6" t="n">
        <v>9</v>
      </c>
      <c r="D8605" s="6" t="n">
        <v>0</v>
      </c>
      <c r="E8605" s="10">
        <f>IF(D8605=1, IF(OR(C8605&lt;10, C8605&gt;=15),1,0), IF(OR(C8605&lt;7, C8605&gt;=18),1,0))</f>
        <v/>
      </c>
      <c r="F8605" s="11" t="n">
        <v>2.023</v>
      </c>
      <c r="G8605" s="12">
        <f>0.15*8</f>
        <v/>
      </c>
      <c r="H8605" s="12">
        <f>F8605-G8605</f>
        <v/>
      </c>
      <c r="I8605" s="10">
        <f>IF(E8605=0,"Fora",IF(E8604=0,"Carg xar",IF(H8605&lt;0,IF(M8605&lt;0.9,"Carg FV","Stby"),IF(M8605&gt;P8605,"V2H",IF(M8605&lt;0.9,"Carg xar","Stby")))))</f>
        <v/>
      </c>
      <c r="J8605" s="12">
        <f>IF(OR(I8605="Carg FV",I8605="Carg xar"),MIN(IF(I8605="Carg FV",ABS(H8605),7.4),7.4,MAX(0,(0.9-M8605)*40)*0.95),0)</f>
        <v/>
      </c>
      <c r="K8605" s="12">
        <f>IF(I8605="V2H",MIN(MAX(0,H8605),7.4,MAX(0,(M8605-P8605)*40)*0.95),0)</f>
        <v/>
      </c>
      <c r="L8605" s="12">
        <f>IF(E8605=0,0,MAX(0,H8605-K8605))</f>
        <v/>
      </c>
      <c r="M8605" s="13">
        <f>M8604+J8604/40-IF(I8604="V2H",K8604/(0.95*40),0)-IF(E8605=0,IF(E8604=1,IF(D8605=1,30,40)*0.18/(2*40),0),0)-IF(E8605=1,IF(E8604=0,IF(D8605=1,30,40)*0.18/(2*40),0),0)</f>
        <v/>
      </c>
      <c r="N8605" s="14" t="n">
        <v>0.15</v>
      </c>
      <c r="O8605" s="15">
        <f>K8605*N8605</f>
        <v/>
      </c>
      <c r="P8605">
        <f>IF(E8605=0,0.3,IF(D8605=1,IF(C8605&gt;=Params!$B$13-3,IF(C8605&lt;Params!$B$13,Params!$B$20,0.3),0.3),IF(C8605&gt;=Params!$B$15-3,IF(C8605&lt;Params!$B$15,Params!$B$21,0.3),0.3)))</f>
        <v/>
      </c>
    </row>
    <row r="8606" ht="15" customHeight="1" s="1">
      <c r="A8606" s="9" t="n">
        <v>8603</v>
      </c>
      <c r="B8606" s="6" t="inlineStr">
        <is>
          <t>25/12</t>
        </is>
      </c>
      <c r="C8606" s="6" t="n">
        <v>10</v>
      </c>
      <c r="D8606" s="6" t="n">
        <v>0</v>
      </c>
      <c r="E8606" s="10">
        <f>IF(D8606=1, IF(OR(C8606&lt;10, C8606&gt;=15),1,0), IF(OR(C8606&lt;7, C8606&gt;=18),1,0))</f>
        <v/>
      </c>
      <c r="F8606" s="11" t="n">
        <v>1.598</v>
      </c>
      <c r="G8606" s="12">
        <f>0.32*8</f>
        <v/>
      </c>
      <c r="H8606" s="12">
        <f>F8606-G8606</f>
        <v/>
      </c>
      <c r="I8606" s="10">
        <f>IF(E8606=0,"Fora",IF(E8605=0,"Carg xar",IF(H8606&lt;0,IF(M8606&lt;0.9,"Carg FV","Stby"),IF(M8606&gt;P8606,"V2H",IF(M8606&lt;0.9,"Carg xar","Stby")))))</f>
        <v/>
      </c>
      <c r="J8606" s="12">
        <f>IF(OR(I8606="Carg FV",I8606="Carg xar"),MIN(IF(I8606="Carg FV",ABS(H8606),7.4),7.4,MAX(0,(0.9-M8606)*40)*0.95),0)</f>
        <v/>
      </c>
      <c r="K8606" s="12">
        <f>IF(I8606="V2H",MIN(MAX(0,H8606),7.4,MAX(0,(M8606-P8606)*40)*0.95),0)</f>
        <v/>
      </c>
      <c r="L8606" s="12">
        <f>IF(E8606=0,0,MAX(0,H8606-K8606))</f>
        <v/>
      </c>
      <c r="M8606" s="13">
        <f>M8605+J8605/40-IF(I8605="V2H",K8605/(0.95*40),0)-IF(E8606=0,IF(E8605=1,IF(D8606=1,30,40)*0.18/(2*40),0),0)-IF(E8606=1,IF(E8605=0,IF(D8606=1,30,40)*0.18/(2*40),0),0)</f>
        <v/>
      </c>
      <c r="N8606" s="14" t="n">
        <v>0.2</v>
      </c>
      <c r="O8606" s="15">
        <f>K8606*N8606</f>
        <v/>
      </c>
      <c r="P8606">
        <f>IF(E8606=0,0.3,IF(D8606=1,IF(C8606&gt;=Params!$B$13-3,IF(C8606&lt;Params!$B$13,Params!$B$20,0.3),0.3),IF(C8606&gt;=Params!$B$15-3,IF(C8606&lt;Params!$B$15,Params!$B$21,0.3),0.3)))</f>
        <v/>
      </c>
    </row>
    <row r="8607" ht="15" customHeight="1" s="1">
      <c r="A8607" s="9" t="n">
        <v>8604</v>
      </c>
      <c r="B8607" s="6" t="inlineStr">
        <is>
          <t>25/12</t>
        </is>
      </c>
      <c r="C8607" s="6" t="n">
        <v>11</v>
      </c>
      <c r="D8607" s="6" t="n">
        <v>0</v>
      </c>
      <c r="E8607" s="10">
        <f>IF(D8607=1, IF(OR(C8607&lt;10, C8607&gt;=15),1,0), IF(OR(C8607&lt;7, C8607&gt;=18),1,0))</f>
        <v/>
      </c>
      <c r="F8607" s="11" t="n">
        <v>2.375</v>
      </c>
      <c r="G8607" s="12">
        <f>0.45*8</f>
        <v/>
      </c>
      <c r="H8607" s="12">
        <f>F8607-G8607</f>
        <v/>
      </c>
      <c r="I8607" s="10">
        <f>IF(E8607=0,"Fora",IF(E8606=0,"Carg xar",IF(H8607&lt;0,IF(M8607&lt;0.9,"Carg FV","Stby"),IF(M8607&gt;P8607,"V2H",IF(M8607&lt;0.9,"Carg xar","Stby")))))</f>
        <v/>
      </c>
      <c r="J8607" s="12">
        <f>IF(OR(I8607="Carg FV",I8607="Carg xar"),MIN(IF(I8607="Carg FV",ABS(H8607),7.4),7.4,MAX(0,(0.9-M8607)*40)*0.95),0)</f>
        <v/>
      </c>
      <c r="K8607" s="12">
        <f>IF(I8607="V2H",MIN(MAX(0,H8607),7.4,MAX(0,(M8607-P8607)*40)*0.95),0)</f>
        <v/>
      </c>
      <c r="L8607" s="12">
        <f>IF(E8607=0,0,MAX(0,H8607-K8607))</f>
        <v/>
      </c>
      <c r="M8607" s="13">
        <f>M8606+J8606/40-IF(I8606="V2H",K8606/(0.95*40),0)-IF(E8607=0,IF(E8606=1,IF(D8607=1,30,40)*0.18/(2*40),0),0)-IF(E8607=1,IF(E8606=0,IF(D8607=1,30,40)*0.18/(2*40),0),0)</f>
        <v/>
      </c>
      <c r="N8607" s="14" t="n">
        <v>0.2</v>
      </c>
      <c r="O8607" s="15">
        <f>K8607*N8607</f>
        <v/>
      </c>
      <c r="P8607">
        <f>IF(E8607=0,0.3,IF(D8607=1,IF(C8607&gt;=Params!$B$13-3,IF(C8607&lt;Params!$B$13,Params!$B$20,0.3),0.3),IF(C8607&gt;=Params!$B$15-3,IF(C8607&lt;Params!$B$15,Params!$B$21,0.3),0.3)))</f>
        <v/>
      </c>
    </row>
    <row r="8608" ht="15" customHeight="1" s="1">
      <c r="A8608" s="9" t="n">
        <v>8605</v>
      </c>
      <c r="B8608" s="6" t="inlineStr">
        <is>
          <t>25/12</t>
        </is>
      </c>
      <c r="C8608" s="6" t="n">
        <v>12</v>
      </c>
      <c r="D8608" s="6" t="n">
        <v>0</v>
      </c>
      <c r="E8608" s="10">
        <f>IF(D8608=1, IF(OR(C8608&lt;10, C8608&gt;=15),1,0), IF(OR(C8608&lt;7, C8608&gt;=18),1,0))</f>
        <v/>
      </c>
      <c r="F8608" s="11" t="n">
        <v>2.098</v>
      </c>
      <c r="G8608" s="12">
        <f>0.52*8</f>
        <v/>
      </c>
      <c r="H8608" s="12">
        <f>F8608-G8608</f>
        <v/>
      </c>
      <c r="I8608" s="10">
        <f>IF(E8608=0,"Fora",IF(E8607=0,"Carg xar",IF(H8608&lt;0,IF(M8608&lt;0.9,"Carg FV","Stby"),IF(M8608&gt;P8608,"V2H",IF(M8608&lt;0.9,"Carg xar","Stby")))))</f>
        <v/>
      </c>
      <c r="J8608" s="12">
        <f>IF(OR(I8608="Carg FV",I8608="Carg xar"),MIN(IF(I8608="Carg FV",ABS(H8608),7.4),7.4,MAX(0,(0.9-M8608)*40)*0.95),0)</f>
        <v/>
      </c>
      <c r="K8608" s="12">
        <f>IF(I8608="V2H",MIN(MAX(0,H8608),7.4,MAX(0,(M8608-P8608)*40)*0.95),0)</f>
        <v/>
      </c>
      <c r="L8608" s="12">
        <f>IF(E8608=0,0,MAX(0,H8608-K8608))</f>
        <v/>
      </c>
      <c r="M8608" s="13">
        <f>M8607+J8607/40-IF(I8607="V2H",K8607/(0.95*40),0)-IF(E8608=0,IF(E8607=1,IF(D8608=1,30,40)*0.18/(2*40),0),0)-IF(E8608=1,IF(E8607=0,IF(D8608=1,30,40)*0.18/(2*40),0),0)</f>
        <v/>
      </c>
      <c r="N8608" s="14" t="n">
        <v>0.2</v>
      </c>
      <c r="O8608" s="15">
        <f>K8608*N8608</f>
        <v/>
      </c>
      <c r="P8608">
        <f>IF(E8608=0,0.3,IF(D8608=1,IF(C8608&gt;=Params!$B$13-3,IF(C8608&lt;Params!$B$13,Params!$B$20,0.3),0.3),IF(C8608&gt;=Params!$B$15-3,IF(C8608&lt;Params!$B$15,Params!$B$21,0.3),0.3)))</f>
        <v/>
      </c>
    </row>
    <row r="8609" ht="15" customHeight="1" s="1">
      <c r="A8609" s="9" t="n">
        <v>8606</v>
      </c>
      <c r="B8609" s="6" t="inlineStr">
        <is>
          <t>25/12</t>
        </is>
      </c>
      <c r="C8609" s="6" t="n">
        <v>13</v>
      </c>
      <c r="D8609" s="6" t="n">
        <v>0</v>
      </c>
      <c r="E8609" s="10">
        <f>IF(D8609=1, IF(OR(C8609&lt;10, C8609&gt;=15),1,0), IF(OR(C8609&lt;7, C8609&gt;=18),1,0))</f>
        <v/>
      </c>
      <c r="F8609" s="11" t="n">
        <v>2.945</v>
      </c>
      <c r="G8609" s="12">
        <f>0.48*8</f>
        <v/>
      </c>
      <c r="H8609" s="12">
        <f>F8609-G8609</f>
        <v/>
      </c>
      <c r="I8609" s="10">
        <f>IF(E8609=0,"Fora",IF(E8608=0,"Carg xar",IF(H8609&lt;0,IF(M8609&lt;0.9,"Carg FV","Stby"),IF(M8609&gt;P8609,"V2H",IF(M8609&lt;0.9,"Carg xar","Stby")))))</f>
        <v/>
      </c>
      <c r="J8609" s="12">
        <f>IF(OR(I8609="Carg FV",I8609="Carg xar"),MIN(IF(I8609="Carg FV",ABS(H8609),7.4),7.4,MAX(0,(0.9-M8609)*40)*0.95),0)</f>
        <v/>
      </c>
      <c r="K8609" s="12">
        <f>IF(I8609="V2H",MIN(MAX(0,H8609),7.4,MAX(0,(M8609-P8609)*40)*0.95),0)</f>
        <v/>
      </c>
      <c r="L8609" s="12">
        <f>IF(E8609=0,0,MAX(0,H8609-K8609))</f>
        <v/>
      </c>
      <c r="M8609" s="13">
        <f>M8608+J8608/40-IF(I8608="V2H",K8608/(0.95*40),0)-IF(E8609=0,IF(E8608=1,IF(D8609=1,30,40)*0.18/(2*40),0),0)-IF(E8609=1,IF(E8608=0,IF(D8609=1,30,40)*0.18/(2*40),0),0)</f>
        <v/>
      </c>
      <c r="N8609" s="14" t="n">
        <v>0.2</v>
      </c>
      <c r="O8609" s="15">
        <f>K8609*N8609</f>
        <v/>
      </c>
      <c r="P8609">
        <f>IF(E8609=0,0.3,IF(D8609=1,IF(C8609&gt;=Params!$B$13-3,IF(C8609&lt;Params!$B$13,Params!$B$20,0.3),0.3),IF(C8609&gt;=Params!$B$15-3,IF(C8609&lt;Params!$B$15,Params!$B$21,0.3),0.3)))</f>
        <v/>
      </c>
    </row>
    <row r="8610" ht="15" customHeight="1" s="1">
      <c r="A8610" s="9" t="n">
        <v>8607</v>
      </c>
      <c r="B8610" s="6" t="inlineStr">
        <is>
          <t>25/12</t>
        </is>
      </c>
      <c r="C8610" s="6" t="n">
        <v>14</v>
      </c>
      <c r="D8610" s="6" t="n">
        <v>0</v>
      </c>
      <c r="E8610" s="10">
        <f>IF(D8610=1, IF(OR(C8610&lt;10, C8610&gt;=15),1,0), IF(OR(C8610&lt;7, C8610&gt;=18),1,0))</f>
        <v/>
      </c>
      <c r="F8610" s="11" t="n">
        <v>3.555</v>
      </c>
      <c r="G8610" s="12">
        <f>0.35*8</f>
        <v/>
      </c>
      <c r="H8610" s="12">
        <f>F8610-G8610</f>
        <v/>
      </c>
      <c r="I8610" s="10">
        <f>IF(E8610=0,"Fora",IF(E8609=0,"Carg xar",IF(H8610&lt;0,IF(M8610&lt;0.9,"Carg FV","Stby"),IF(M8610&gt;P8610,"V2H",IF(M8610&lt;0.9,"Carg xar","Stby")))))</f>
        <v/>
      </c>
      <c r="J8610" s="12">
        <f>IF(OR(I8610="Carg FV",I8610="Carg xar"),MIN(IF(I8610="Carg FV",ABS(H8610),7.4),7.4,MAX(0,(0.9-M8610)*40)*0.95),0)</f>
        <v/>
      </c>
      <c r="K8610" s="12">
        <f>IF(I8610="V2H",MIN(MAX(0,H8610),7.4,MAX(0,(M8610-P8610)*40)*0.95),0)</f>
        <v/>
      </c>
      <c r="L8610" s="12">
        <f>IF(E8610=0,0,MAX(0,H8610-K8610))</f>
        <v/>
      </c>
      <c r="M8610" s="13">
        <f>M8609+J8609/40-IF(I8609="V2H",K8609/(0.95*40),0)-IF(E8610=0,IF(E8609=1,IF(D8610=1,30,40)*0.18/(2*40),0),0)-IF(E8610=1,IF(E8609=0,IF(D8610=1,30,40)*0.18/(2*40),0),0)</f>
        <v/>
      </c>
      <c r="N8610" s="14" t="n">
        <v>0.15</v>
      </c>
      <c r="O8610" s="15">
        <f>K8610*N8610</f>
        <v/>
      </c>
      <c r="P8610">
        <f>IF(E8610=0,0.3,IF(D8610=1,IF(C8610&gt;=Params!$B$13-3,IF(C8610&lt;Params!$B$13,Params!$B$20,0.3),0.3),IF(C8610&gt;=Params!$B$15-3,IF(C8610&lt;Params!$B$15,Params!$B$21,0.3),0.3)))</f>
        <v/>
      </c>
    </row>
    <row r="8611" ht="15" customHeight="1" s="1">
      <c r="A8611" s="9" t="n">
        <v>8608</v>
      </c>
      <c r="B8611" s="6" t="inlineStr">
        <is>
          <t>25/12</t>
        </is>
      </c>
      <c r="C8611" s="6" t="n">
        <v>15</v>
      </c>
      <c r="D8611" s="6" t="n">
        <v>0</v>
      </c>
      <c r="E8611" s="10">
        <f>IF(D8611=1, IF(OR(C8611&lt;10, C8611&gt;=15),1,0), IF(OR(C8611&lt;7, C8611&gt;=18),1,0))</f>
        <v/>
      </c>
      <c r="F8611" s="11" t="n">
        <v>1.46</v>
      </c>
      <c r="G8611" s="12">
        <f>0.18*8</f>
        <v/>
      </c>
      <c r="H8611" s="12">
        <f>F8611-G8611</f>
        <v/>
      </c>
      <c r="I8611" s="10">
        <f>IF(E8611=0,"Fora",IF(E8610=0,"Carg xar",IF(H8611&lt;0,IF(M8611&lt;0.9,"Carg FV","Stby"),IF(M8611&gt;P8611,"V2H",IF(M8611&lt;0.9,"Carg xar","Stby")))))</f>
        <v/>
      </c>
      <c r="J8611" s="12">
        <f>IF(OR(I8611="Carg FV",I8611="Carg xar"),MIN(IF(I8611="Carg FV",ABS(H8611),7.4),7.4,MAX(0,(0.9-M8611)*40)*0.95),0)</f>
        <v/>
      </c>
      <c r="K8611" s="12">
        <f>IF(I8611="V2H",MIN(MAX(0,H8611),7.4,MAX(0,(M8611-P8611)*40)*0.95),0)</f>
        <v/>
      </c>
      <c r="L8611" s="12">
        <f>IF(E8611=0,0,MAX(0,H8611-K8611))</f>
        <v/>
      </c>
      <c r="M8611" s="13">
        <f>M8610+J8610/40-IF(I8610="V2H",K8610/(0.95*40),0)-IF(E8611=0,IF(E8610=1,IF(D8611=1,30,40)*0.18/(2*40),0),0)-IF(E8611=1,IF(E8610=0,IF(D8611=1,30,40)*0.18/(2*40),0),0)</f>
        <v/>
      </c>
      <c r="N8611" s="14" t="n">
        <v>0.15</v>
      </c>
      <c r="O8611" s="15">
        <f>K8611*N8611</f>
        <v/>
      </c>
      <c r="P8611">
        <f>IF(E8611=0,0.3,IF(D8611=1,IF(C8611&gt;=Params!$B$13-3,IF(C8611&lt;Params!$B$13,Params!$B$20,0.3),0.3),IF(C8611&gt;=Params!$B$15-3,IF(C8611&lt;Params!$B$15,Params!$B$21,0.3),0.3)))</f>
        <v/>
      </c>
    </row>
    <row r="8612" ht="15" customHeight="1" s="1">
      <c r="A8612" s="9" t="n">
        <v>8609</v>
      </c>
      <c r="B8612" s="6" t="inlineStr">
        <is>
          <t>25/12</t>
        </is>
      </c>
      <c r="C8612" s="6" t="n">
        <v>16</v>
      </c>
      <c r="D8612" s="6" t="n">
        <v>0</v>
      </c>
      <c r="E8612" s="10">
        <f>IF(D8612=1, IF(OR(C8612&lt;10, C8612&gt;=15),1,0), IF(OR(C8612&lt;7, C8612&gt;=18),1,0))</f>
        <v/>
      </c>
      <c r="F8612" s="11" t="n">
        <v>3.568</v>
      </c>
      <c r="G8612" s="12">
        <f>0.04*8</f>
        <v/>
      </c>
      <c r="H8612" s="12">
        <f>F8612-G8612</f>
        <v/>
      </c>
      <c r="I8612" s="10">
        <f>IF(E8612=0,"Fora",IF(E8611=0,"Carg xar",IF(H8612&lt;0,IF(M8612&lt;0.9,"Carg FV","Stby"),IF(M8612&gt;P8612,"V2H",IF(M8612&lt;0.9,"Carg xar","Stby")))))</f>
        <v/>
      </c>
      <c r="J8612" s="12">
        <f>IF(OR(I8612="Carg FV",I8612="Carg xar"),MIN(IF(I8612="Carg FV",ABS(H8612),7.4),7.4,MAX(0,(0.9-M8612)*40)*0.95),0)</f>
        <v/>
      </c>
      <c r="K8612" s="12">
        <f>IF(I8612="V2H",MIN(MAX(0,H8612),7.4,MAX(0,(M8612-P8612)*40)*0.95),0)</f>
        <v/>
      </c>
      <c r="L8612" s="12">
        <f>IF(E8612=0,0,MAX(0,H8612-K8612))</f>
        <v/>
      </c>
      <c r="M8612" s="13">
        <f>M8611+J8611/40-IF(I8611="V2H",K8611/(0.95*40),0)-IF(E8612=0,IF(E8611=1,IF(D8612=1,30,40)*0.18/(2*40),0),0)-IF(E8612=1,IF(E8611=0,IF(D8612=1,30,40)*0.18/(2*40),0),0)</f>
        <v/>
      </c>
      <c r="N8612" s="14" t="n">
        <v>0.15</v>
      </c>
      <c r="O8612" s="15">
        <f>K8612*N8612</f>
        <v/>
      </c>
      <c r="P8612">
        <f>IF(E8612=0,0.3,IF(D8612=1,IF(C8612&gt;=Params!$B$13-3,IF(C8612&lt;Params!$B$13,Params!$B$20,0.3),0.3),IF(C8612&gt;=Params!$B$15-3,IF(C8612&lt;Params!$B$15,Params!$B$21,0.3),0.3)))</f>
        <v/>
      </c>
    </row>
    <row r="8613" ht="15" customHeight="1" s="1">
      <c r="A8613" s="9" t="n">
        <v>8610</v>
      </c>
      <c r="B8613" s="6" t="inlineStr">
        <is>
          <t>25/12</t>
        </is>
      </c>
      <c r="C8613" s="6" t="n">
        <v>17</v>
      </c>
      <c r="D8613" s="6" t="n">
        <v>0</v>
      </c>
      <c r="E8613" s="10">
        <f>IF(D8613=1, IF(OR(C8613&lt;10, C8613&gt;=15),1,0), IF(OR(C8613&lt;7, C8613&gt;=18),1,0))</f>
        <v/>
      </c>
      <c r="F8613" s="11" t="n">
        <v>2.63</v>
      </c>
      <c r="G8613" s="12">
        <f>0*8</f>
        <v/>
      </c>
      <c r="H8613" s="12">
        <f>F8613-G8613</f>
        <v/>
      </c>
      <c r="I8613" s="10">
        <f>IF(E8613=0,"Fora",IF(E8612=0,"Carg xar",IF(H8613&lt;0,IF(M8613&lt;0.9,"Carg FV","Stby"),IF(M8613&gt;P8613,"V2H",IF(M8613&lt;0.9,"Carg xar","Stby")))))</f>
        <v/>
      </c>
      <c r="J8613" s="12">
        <f>IF(OR(I8613="Carg FV",I8613="Carg xar"),MIN(IF(I8613="Carg FV",ABS(H8613),7.4),7.4,MAX(0,(0.9-M8613)*40)*0.95),0)</f>
        <v/>
      </c>
      <c r="K8613" s="12">
        <f>IF(I8613="V2H",MIN(MAX(0,H8613),7.4,MAX(0,(M8613-P8613)*40)*0.95),0)</f>
        <v/>
      </c>
      <c r="L8613" s="12">
        <f>IF(E8613=0,0,MAX(0,H8613-K8613))</f>
        <v/>
      </c>
      <c r="M8613" s="13">
        <f>M8612+J8612/40-IF(I8612="V2H",K8612/(0.95*40),0)-IF(E8613=0,IF(E8612=1,IF(D8613=1,30,40)*0.18/(2*40),0),0)-IF(E8613=1,IF(E8612=0,IF(D8613=1,30,40)*0.18/(2*40),0),0)</f>
        <v/>
      </c>
      <c r="N8613" s="14" t="n">
        <v>0.15</v>
      </c>
      <c r="O8613" s="15">
        <f>K8613*N8613</f>
        <v/>
      </c>
      <c r="P8613">
        <f>IF(E8613=0,0.3,IF(D8613=1,IF(C8613&gt;=Params!$B$13-3,IF(C8613&lt;Params!$B$13,Params!$B$20,0.3),0.3),IF(C8613&gt;=Params!$B$15-3,IF(C8613&lt;Params!$B$15,Params!$B$21,0.3),0.3)))</f>
        <v/>
      </c>
    </row>
    <row r="8614" ht="15" customHeight="1" s="1">
      <c r="A8614" s="9" t="n">
        <v>8611</v>
      </c>
      <c r="B8614" s="6" t="inlineStr">
        <is>
          <t>25/12</t>
        </is>
      </c>
      <c r="C8614" s="6" t="n">
        <v>18</v>
      </c>
      <c r="D8614" s="6" t="n">
        <v>0</v>
      </c>
      <c r="E8614" s="10">
        <f>IF(D8614=1, IF(OR(C8614&lt;10, C8614&gt;=15),1,0), IF(OR(C8614&lt;7, C8614&gt;=18),1,0))</f>
        <v/>
      </c>
      <c r="F8614" s="11" t="n">
        <v>2.071</v>
      </c>
      <c r="G8614" s="12">
        <f>0*8</f>
        <v/>
      </c>
      <c r="H8614" s="12">
        <f>F8614-G8614</f>
        <v/>
      </c>
      <c r="I8614" s="10">
        <f>IF(E8614=0,"Fora",IF(E8613=0,"Carg xar",IF(H8614&lt;0,IF(M8614&lt;0.9,"Carg FV","Stby"),IF(M8614&gt;P8614,"V2H",IF(M8614&lt;0.9,"Carg xar","Stby")))))</f>
        <v/>
      </c>
      <c r="J8614" s="12">
        <f>IF(OR(I8614="Carg FV",I8614="Carg xar"),MIN(IF(I8614="Carg FV",ABS(H8614),7.4),7.4,MAX(0,(0.9-M8614)*40)*0.95),0)</f>
        <v/>
      </c>
      <c r="K8614" s="12">
        <f>IF(I8614="V2H",MIN(MAX(0,H8614),7.4,MAX(0,(M8614-P8614)*40)*0.95),0)</f>
        <v/>
      </c>
      <c r="L8614" s="12">
        <f>IF(E8614=0,0,MAX(0,H8614-K8614))</f>
        <v/>
      </c>
      <c r="M8614" s="13">
        <f>M8613+J8613/40-IF(I8613="V2H",K8613/(0.95*40),0)-IF(E8614=0,IF(E8613=1,IF(D8614=1,30,40)*0.18/(2*40),0),0)-IF(E8614=1,IF(E8613=0,IF(D8614=1,30,40)*0.18/(2*40),0),0)</f>
        <v/>
      </c>
      <c r="N8614" s="14" t="n">
        <v>0.2</v>
      </c>
      <c r="O8614" s="15">
        <f>K8614*N8614</f>
        <v/>
      </c>
      <c r="P8614">
        <f>IF(E8614=0,0.3,IF(D8614=1,IF(C8614&gt;=Params!$B$13-3,IF(C8614&lt;Params!$B$13,Params!$B$20,0.3),0.3),IF(C8614&gt;=Params!$B$15-3,IF(C8614&lt;Params!$B$15,Params!$B$21,0.3),0.3)))</f>
        <v/>
      </c>
    </row>
    <row r="8615" ht="15" customHeight="1" s="1">
      <c r="A8615" s="9" t="n">
        <v>8612</v>
      </c>
      <c r="B8615" s="6" t="inlineStr">
        <is>
          <t>25/12</t>
        </is>
      </c>
      <c r="C8615" s="6" t="n">
        <v>19</v>
      </c>
      <c r="D8615" s="6" t="n">
        <v>0</v>
      </c>
      <c r="E8615" s="10">
        <f>IF(D8615=1, IF(OR(C8615&lt;10, C8615&gt;=15),1,0), IF(OR(C8615&lt;7, C8615&gt;=18),1,0))</f>
        <v/>
      </c>
      <c r="F8615" s="11" t="n">
        <v>1.882</v>
      </c>
      <c r="G8615" s="12">
        <f>0*8</f>
        <v/>
      </c>
      <c r="H8615" s="12">
        <f>F8615-G8615</f>
        <v/>
      </c>
      <c r="I8615" s="10">
        <f>IF(E8615=0,"Fora",IF(E8614=0,"Carg xar",IF(H8615&lt;0,IF(M8615&lt;0.9,"Carg FV","Stby"),IF(M8615&gt;P8615,"V2H",IF(M8615&lt;0.9,"Carg xar","Stby")))))</f>
        <v/>
      </c>
      <c r="J8615" s="12">
        <f>IF(OR(I8615="Carg FV",I8615="Carg xar"),MIN(IF(I8615="Carg FV",ABS(H8615),7.4),7.4,MAX(0,(0.9-M8615)*40)*0.95),0)</f>
        <v/>
      </c>
      <c r="K8615" s="12">
        <f>IF(I8615="V2H",MIN(MAX(0,H8615),7.4,MAX(0,(M8615-P8615)*40)*0.95),0)</f>
        <v/>
      </c>
      <c r="L8615" s="12">
        <f>IF(E8615=0,0,MAX(0,H8615-K8615))</f>
        <v/>
      </c>
      <c r="M8615" s="13">
        <f>M8614+J8614/40-IF(I8614="V2H",K8614/(0.95*40),0)-IF(E8615=0,IF(E8614=1,IF(D8615=1,30,40)*0.18/(2*40),0),0)-IF(E8615=1,IF(E8614=0,IF(D8615=1,30,40)*0.18/(2*40),0),0)</f>
        <v/>
      </c>
      <c r="N8615" s="14" t="n">
        <v>0.2</v>
      </c>
      <c r="O8615" s="15">
        <f>K8615*N8615</f>
        <v/>
      </c>
      <c r="P8615">
        <f>IF(E8615=0,0.3,IF(D8615=1,IF(C8615&gt;=Params!$B$13-3,IF(C8615&lt;Params!$B$13,Params!$B$20,0.3),0.3),IF(C8615&gt;=Params!$B$15-3,IF(C8615&lt;Params!$B$15,Params!$B$21,0.3),0.3)))</f>
        <v/>
      </c>
    </row>
    <row r="8616" ht="15" customHeight="1" s="1">
      <c r="A8616" s="9" t="n">
        <v>8613</v>
      </c>
      <c r="B8616" s="6" t="inlineStr">
        <is>
          <t>25/12</t>
        </is>
      </c>
      <c r="C8616" s="6" t="n">
        <v>20</v>
      </c>
      <c r="D8616" s="6" t="n">
        <v>0</v>
      </c>
      <c r="E8616" s="10">
        <f>IF(D8616=1, IF(OR(C8616&lt;10, C8616&gt;=15),1,0), IF(OR(C8616&lt;7, C8616&gt;=18),1,0))</f>
        <v/>
      </c>
      <c r="F8616" s="11" t="n">
        <v>1.897</v>
      </c>
      <c r="G8616" s="12">
        <f>0*8</f>
        <v/>
      </c>
      <c r="H8616" s="12">
        <f>F8616-G8616</f>
        <v/>
      </c>
      <c r="I8616" s="10">
        <f>IF(E8616=0,"Fora",IF(E8615=0,"Carg xar",IF(H8616&lt;0,IF(M8616&lt;0.9,"Carg FV","Stby"),IF(M8616&gt;P8616,"V2H",IF(M8616&lt;0.9,"Carg xar","Stby")))))</f>
        <v/>
      </c>
      <c r="J8616" s="12">
        <f>IF(OR(I8616="Carg FV",I8616="Carg xar"),MIN(IF(I8616="Carg FV",ABS(H8616),7.4),7.4,MAX(0,(0.9-M8616)*40)*0.95),0)</f>
        <v/>
      </c>
      <c r="K8616" s="12">
        <f>IF(I8616="V2H",MIN(MAX(0,H8616),7.4,MAX(0,(M8616-P8616)*40)*0.95),0)</f>
        <v/>
      </c>
      <c r="L8616" s="12">
        <f>IF(E8616=0,0,MAX(0,H8616-K8616))</f>
        <v/>
      </c>
      <c r="M8616" s="13">
        <f>M8615+J8615/40-IF(I8615="V2H",K8615/(0.95*40),0)-IF(E8616=0,IF(E8615=1,IF(D8616=1,30,40)*0.18/(2*40),0),0)-IF(E8616=1,IF(E8615=0,IF(D8616=1,30,40)*0.18/(2*40),0),0)</f>
        <v/>
      </c>
      <c r="N8616" s="14" t="n">
        <v>0.2</v>
      </c>
      <c r="O8616" s="15">
        <f>K8616*N8616</f>
        <v/>
      </c>
      <c r="P8616">
        <f>IF(E8616=0,0.3,IF(D8616=1,IF(C8616&gt;=Params!$B$13-3,IF(C8616&lt;Params!$B$13,Params!$B$20,0.3),0.3),IF(C8616&gt;=Params!$B$15-3,IF(C8616&lt;Params!$B$15,Params!$B$21,0.3),0.3)))</f>
        <v/>
      </c>
    </row>
    <row r="8617" ht="15" customHeight="1" s="1">
      <c r="A8617" s="9" t="n">
        <v>8614</v>
      </c>
      <c r="B8617" s="6" t="inlineStr">
        <is>
          <t>25/12</t>
        </is>
      </c>
      <c r="C8617" s="6" t="n">
        <v>21</v>
      </c>
      <c r="D8617" s="6" t="n">
        <v>0</v>
      </c>
      <c r="E8617" s="10">
        <f>IF(D8617=1, IF(OR(C8617&lt;10, C8617&gt;=15),1,0), IF(OR(C8617&lt;7, C8617&gt;=18),1,0))</f>
        <v/>
      </c>
      <c r="F8617" s="11" t="n">
        <v>1.606</v>
      </c>
      <c r="G8617" s="12">
        <f>0*8</f>
        <v/>
      </c>
      <c r="H8617" s="12">
        <f>F8617-G8617</f>
        <v/>
      </c>
      <c r="I8617" s="10">
        <f>IF(E8617=0,"Fora",IF(E8616=0,"Carg xar",IF(H8617&lt;0,IF(M8617&lt;0.9,"Carg FV","Stby"),IF(M8617&gt;P8617,"V2H",IF(M8617&lt;0.9,"Carg xar","Stby")))))</f>
        <v/>
      </c>
      <c r="J8617" s="12">
        <f>IF(OR(I8617="Carg FV",I8617="Carg xar"),MIN(IF(I8617="Carg FV",ABS(H8617),7.4),7.4,MAX(0,(0.9-M8617)*40)*0.95),0)</f>
        <v/>
      </c>
      <c r="K8617" s="12">
        <f>IF(I8617="V2H",MIN(MAX(0,H8617),7.4,MAX(0,(M8617-P8617)*40)*0.95),0)</f>
        <v/>
      </c>
      <c r="L8617" s="12">
        <f>IF(E8617=0,0,MAX(0,H8617-K8617))</f>
        <v/>
      </c>
      <c r="M8617" s="13">
        <f>M8616+J8616/40-IF(I8616="V2H",K8616/(0.95*40),0)-IF(E8617=0,IF(E8616=1,IF(D8617=1,30,40)*0.18/(2*40),0),0)-IF(E8617=1,IF(E8616=0,IF(D8617=1,30,40)*0.18/(2*40),0),0)</f>
        <v/>
      </c>
      <c r="N8617" s="14" t="n">
        <v>0.2</v>
      </c>
      <c r="O8617" s="15">
        <f>K8617*N8617</f>
        <v/>
      </c>
      <c r="P8617">
        <f>IF(E8617=0,0.3,IF(D8617=1,IF(C8617&gt;=Params!$B$13-3,IF(C8617&lt;Params!$B$13,Params!$B$20,0.3),0.3),IF(C8617&gt;=Params!$B$15-3,IF(C8617&lt;Params!$B$15,Params!$B$21,0.3),0.3)))</f>
        <v/>
      </c>
    </row>
    <row r="8618" ht="15" customHeight="1" s="1">
      <c r="A8618" s="9" t="n">
        <v>8615</v>
      </c>
      <c r="B8618" s="6" t="inlineStr">
        <is>
          <t>25/12</t>
        </is>
      </c>
      <c r="C8618" s="6" t="n">
        <v>22</v>
      </c>
      <c r="D8618" s="6" t="n">
        <v>0</v>
      </c>
      <c r="E8618" s="10">
        <f>IF(D8618=1, IF(OR(C8618&lt;10, C8618&gt;=15),1,0), IF(OR(C8618&lt;7, C8618&gt;=18),1,0))</f>
        <v/>
      </c>
      <c r="F8618" s="11" t="n">
        <v>1.841</v>
      </c>
      <c r="G8618" s="12">
        <f>0*8</f>
        <v/>
      </c>
      <c r="H8618" s="12">
        <f>F8618-G8618</f>
        <v/>
      </c>
      <c r="I8618" s="10">
        <f>IF(E8618=0,"Fora",IF(E8617=0,"Carg xar",IF(H8618&lt;0,IF(M8618&lt;0.9,"Carg FV","Stby"),IF(M8618&gt;P8618,"V2H",IF(M8618&lt;0.9,"Carg xar","Stby")))))</f>
        <v/>
      </c>
      <c r="J8618" s="12">
        <f>IF(OR(I8618="Carg FV",I8618="Carg xar"),MIN(IF(I8618="Carg FV",ABS(H8618),7.4),7.4,MAX(0,(0.9-M8618)*40)*0.95),0)</f>
        <v/>
      </c>
      <c r="K8618" s="12">
        <f>IF(I8618="V2H",MIN(MAX(0,H8618),7.4,MAX(0,(M8618-P8618)*40)*0.95),0)</f>
        <v/>
      </c>
      <c r="L8618" s="12">
        <f>IF(E8618=0,0,MAX(0,H8618-K8618))</f>
        <v/>
      </c>
      <c r="M8618" s="13">
        <f>M8617+J8617/40-IF(I8617="V2H",K8617/(0.95*40),0)-IF(E8618=0,IF(E8617=1,IF(D8618=1,30,40)*0.18/(2*40),0),0)-IF(E8618=1,IF(E8617=0,IF(D8618=1,30,40)*0.18/(2*40),0),0)</f>
        <v/>
      </c>
      <c r="N8618" s="14" t="n">
        <v>0.15</v>
      </c>
      <c r="O8618" s="15">
        <f>K8618*N8618</f>
        <v/>
      </c>
      <c r="P8618">
        <f>IF(E8618=0,0.3,IF(D8618=1,IF(C8618&gt;=Params!$B$13-3,IF(C8618&lt;Params!$B$13,Params!$B$20,0.3),0.3),IF(C8618&gt;=Params!$B$15-3,IF(C8618&lt;Params!$B$15,Params!$B$21,0.3),0.3)))</f>
        <v/>
      </c>
    </row>
    <row r="8619" ht="15" customHeight="1" s="1">
      <c r="A8619" s="9" t="n">
        <v>8616</v>
      </c>
      <c r="B8619" s="6" t="inlineStr">
        <is>
          <t>25/12</t>
        </is>
      </c>
      <c r="C8619" s="6" t="n">
        <v>23</v>
      </c>
      <c r="D8619" s="6" t="n">
        <v>0</v>
      </c>
      <c r="E8619" s="10">
        <f>IF(D8619=1, IF(OR(C8619&lt;10, C8619&gt;=15),1,0), IF(OR(C8619&lt;7, C8619&gt;=18),1,0))</f>
        <v/>
      </c>
      <c r="F8619" s="11" t="n">
        <v>1.44</v>
      </c>
      <c r="G8619" s="12">
        <f>0*8</f>
        <v/>
      </c>
      <c r="H8619" s="12">
        <f>F8619-G8619</f>
        <v/>
      </c>
      <c r="I8619" s="10">
        <f>IF(E8619=0,"Fora",IF(E8618=0,"Carg xar",IF(H8619&lt;0,IF(M8619&lt;0.9,"Carg FV","Stby"),IF(M8619&gt;P8619,"V2H",IF(M8619&lt;0.9,"Carg xar","Stby")))))</f>
        <v/>
      </c>
      <c r="J8619" s="12">
        <f>IF(OR(I8619="Carg FV",I8619="Carg xar"),MIN(IF(I8619="Carg FV",ABS(H8619),7.4),7.4,MAX(0,(0.9-M8619)*40)*0.95),0)</f>
        <v/>
      </c>
      <c r="K8619" s="12">
        <f>IF(I8619="V2H",MIN(MAX(0,H8619),7.4,MAX(0,(M8619-P8619)*40)*0.95),0)</f>
        <v/>
      </c>
      <c r="L8619" s="12">
        <f>IF(E8619=0,0,MAX(0,H8619-K8619))</f>
        <v/>
      </c>
      <c r="M8619" s="13">
        <f>M8618+J8618/40-IF(I8618="V2H",K8618/(0.95*40),0)-IF(E8619=0,IF(E8618=1,IF(D8619=1,30,40)*0.18/(2*40),0),0)-IF(E8619=1,IF(E8618=0,IF(D8619=1,30,40)*0.18/(2*40),0),0)</f>
        <v/>
      </c>
      <c r="N8619" s="14" t="n">
        <v>0.15</v>
      </c>
      <c r="O8619" s="15">
        <f>K8619*N8619</f>
        <v/>
      </c>
      <c r="P8619">
        <f>IF(E8619=0,0.3,IF(D8619=1,IF(C8619&gt;=Params!$B$13-3,IF(C8619&lt;Params!$B$13,Params!$B$20,0.3),0.3),IF(C8619&gt;=Params!$B$15-3,IF(C8619&lt;Params!$B$15,Params!$B$21,0.3),0.3)))</f>
        <v/>
      </c>
    </row>
    <row r="8620" ht="15" customHeight="1" s="1">
      <c r="A8620" s="9" t="n">
        <v>8617</v>
      </c>
      <c r="B8620" s="6" t="inlineStr">
        <is>
          <t>26/12</t>
        </is>
      </c>
      <c r="C8620" s="6" t="n">
        <v>0</v>
      </c>
      <c r="D8620" s="6" t="n">
        <v>0</v>
      </c>
      <c r="E8620" s="10">
        <f>IF(D8620=1, IF(OR(C8620&lt;10, C8620&gt;=15),1,0), IF(OR(C8620&lt;7, C8620&gt;=18),1,0))</f>
        <v/>
      </c>
      <c r="F8620" s="11" t="n">
        <v>1.696</v>
      </c>
      <c r="G8620" s="12">
        <f>0*8</f>
        <v/>
      </c>
      <c r="H8620" s="12">
        <f>F8620-G8620</f>
        <v/>
      </c>
      <c r="I8620" s="10">
        <f>IF(E8620=0,"Fora",IF(E8619=0,"Carg xar",IF(H8620&lt;0,IF(M8620&lt;0.9,"Carg FV","Stby"),IF(M8620&gt;P8620,"V2H",IF(M8620&lt;0.9,"Carg xar","Stby")))))</f>
        <v/>
      </c>
      <c r="J8620" s="12">
        <f>IF(OR(I8620="Carg FV",I8620="Carg xar"),MIN(IF(I8620="Carg FV",ABS(H8620),7.4),7.4,MAX(0,(0.9-M8620)*40)*0.95),0)</f>
        <v/>
      </c>
      <c r="K8620" s="12">
        <f>IF(I8620="V2H",MIN(MAX(0,H8620),7.4,MAX(0,(M8620-P8620)*40)*0.95),0)</f>
        <v/>
      </c>
      <c r="L8620" s="12">
        <f>IF(E8620=0,0,MAX(0,H8620-K8620))</f>
        <v/>
      </c>
      <c r="M8620" s="13">
        <f>M8619+J8619/40-IF(I8619="V2H",K8619/(0.95*40),0)-IF(E8620=0,IF(E8619=1,IF(D8620=1,30,40)*0.18/(2*40),0),0)-IF(E8620=1,IF(E8619=0,IF(D8620=1,30,40)*0.18/(2*40),0),0)</f>
        <v/>
      </c>
      <c r="N8620" s="14" t="n">
        <v>0.09</v>
      </c>
      <c r="O8620" s="15">
        <f>K8620*N8620</f>
        <v/>
      </c>
      <c r="P8620">
        <f>IF(E8620=0,0.3,IF(D8620=1,IF(C8620&gt;=Params!$B$13-3,IF(C8620&lt;Params!$B$13,Params!$B$20,0.3),0.3),IF(C8620&gt;=Params!$B$15-3,IF(C8620&lt;Params!$B$15,Params!$B$21,0.3),0.3)))</f>
        <v/>
      </c>
    </row>
    <row r="8621" ht="15" customHeight="1" s="1">
      <c r="A8621" s="9" t="n">
        <v>8618</v>
      </c>
      <c r="B8621" s="6" t="inlineStr">
        <is>
          <t>26/12</t>
        </is>
      </c>
      <c r="C8621" s="6" t="n">
        <v>1</v>
      </c>
      <c r="D8621" s="6" t="n">
        <v>0</v>
      </c>
      <c r="E8621" s="10">
        <f>IF(D8621=1, IF(OR(C8621&lt;10, C8621&gt;=15),1,0), IF(OR(C8621&lt;7, C8621&gt;=18),1,0))</f>
        <v/>
      </c>
      <c r="F8621" s="11" t="n">
        <v>1.634</v>
      </c>
      <c r="G8621" s="12">
        <f>0*8</f>
        <v/>
      </c>
      <c r="H8621" s="12">
        <f>F8621-G8621</f>
        <v/>
      </c>
      <c r="I8621" s="10">
        <f>IF(E8621=0,"Fora",IF(E8620=0,"Carg xar",IF(H8621&lt;0,IF(M8621&lt;0.9,"Carg FV","Stby"),IF(M8621&gt;P8621,"V2H",IF(M8621&lt;0.9,"Carg xar","Stby")))))</f>
        <v/>
      </c>
      <c r="J8621" s="12">
        <f>IF(OR(I8621="Carg FV",I8621="Carg xar"),MIN(IF(I8621="Carg FV",ABS(H8621),7.4),7.4,MAX(0,(0.9-M8621)*40)*0.95),0)</f>
        <v/>
      </c>
      <c r="K8621" s="12">
        <f>IF(I8621="V2H",MIN(MAX(0,H8621),7.4,MAX(0,(M8621-P8621)*40)*0.95),0)</f>
        <v/>
      </c>
      <c r="L8621" s="12">
        <f>IF(E8621=0,0,MAX(0,H8621-K8621))</f>
        <v/>
      </c>
      <c r="M8621" s="13">
        <f>M8620+J8620/40-IF(I8620="V2H",K8620/(0.95*40),0)-IF(E8621=0,IF(E8620=1,IF(D8621=1,30,40)*0.18/(2*40),0),0)-IF(E8621=1,IF(E8620=0,IF(D8621=1,30,40)*0.18/(2*40),0),0)</f>
        <v/>
      </c>
      <c r="N8621" s="14" t="n">
        <v>0.09</v>
      </c>
      <c r="O8621" s="15">
        <f>K8621*N8621</f>
        <v/>
      </c>
      <c r="P8621">
        <f>IF(E8621=0,0.3,IF(D8621=1,IF(C8621&gt;=Params!$B$13-3,IF(C8621&lt;Params!$B$13,Params!$B$20,0.3),0.3),IF(C8621&gt;=Params!$B$15-3,IF(C8621&lt;Params!$B$15,Params!$B$21,0.3),0.3)))</f>
        <v/>
      </c>
    </row>
    <row r="8622" ht="15" customHeight="1" s="1">
      <c r="A8622" s="9" t="n">
        <v>8619</v>
      </c>
      <c r="B8622" s="6" t="inlineStr">
        <is>
          <t>26/12</t>
        </is>
      </c>
      <c r="C8622" s="6" t="n">
        <v>2</v>
      </c>
      <c r="D8622" s="6" t="n">
        <v>0</v>
      </c>
      <c r="E8622" s="10">
        <f>IF(D8622=1, IF(OR(C8622&lt;10, C8622&gt;=15),1,0), IF(OR(C8622&lt;7, C8622&gt;=18),1,0))</f>
        <v/>
      </c>
      <c r="F8622" s="11" t="n">
        <v>1.163</v>
      </c>
      <c r="G8622" s="12">
        <f>0*8</f>
        <v/>
      </c>
      <c r="H8622" s="12">
        <f>F8622-G8622</f>
        <v/>
      </c>
      <c r="I8622" s="10">
        <f>IF(E8622=0,"Fora",IF(E8621=0,"Carg xar",IF(H8622&lt;0,IF(M8622&lt;0.9,"Carg FV","Stby"),IF(M8622&gt;P8622,"V2H",IF(M8622&lt;0.9,"Carg xar","Stby")))))</f>
        <v/>
      </c>
      <c r="J8622" s="12">
        <f>IF(OR(I8622="Carg FV",I8622="Carg xar"),MIN(IF(I8622="Carg FV",ABS(H8622),7.4),7.4,MAX(0,(0.9-M8622)*40)*0.95),0)</f>
        <v/>
      </c>
      <c r="K8622" s="12">
        <f>IF(I8622="V2H",MIN(MAX(0,H8622),7.4,MAX(0,(M8622-P8622)*40)*0.95),0)</f>
        <v/>
      </c>
      <c r="L8622" s="12">
        <f>IF(E8622=0,0,MAX(0,H8622-K8622))</f>
        <v/>
      </c>
      <c r="M8622" s="13">
        <f>M8621+J8621/40-IF(I8621="V2H",K8621/(0.95*40),0)-IF(E8622=0,IF(E8621=1,IF(D8622=1,30,40)*0.18/(2*40),0),0)-IF(E8622=1,IF(E8621=0,IF(D8622=1,30,40)*0.18/(2*40),0),0)</f>
        <v/>
      </c>
      <c r="N8622" s="14" t="n">
        <v>0.09</v>
      </c>
      <c r="O8622" s="15">
        <f>K8622*N8622</f>
        <v/>
      </c>
      <c r="P8622">
        <f>IF(E8622=0,0.3,IF(D8622=1,IF(C8622&gt;=Params!$B$13-3,IF(C8622&lt;Params!$B$13,Params!$B$20,0.3),0.3),IF(C8622&gt;=Params!$B$15-3,IF(C8622&lt;Params!$B$15,Params!$B$21,0.3),0.3)))</f>
        <v/>
      </c>
    </row>
    <row r="8623" ht="15" customHeight="1" s="1">
      <c r="A8623" s="9" t="n">
        <v>8620</v>
      </c>
      <c r="B8623" s="6" t="inlineStr">
        <is>
          <t>26/12</t>
        </is>
      </c>
      <c r="C8623" s="6" t="n">
        <v>3</v>
      </c>
      <c r="D8623" s="6" t="n">
        <v>0</v>
      </c>
      <c r="E8623" s="10">
        <f>IF(D8623=1, IF(OR(C8623&lt;10, C8623&gt;=15),1,0), IF(OR(C8623&lt;7, C8623&gt;=18),1,0))</f>
        <v/>
      </c>
      <c r="F8623" s="11" t="n">
        <v>1.848</v>
      </c>
      <c r="G8623" s="12">
        <f>0*8</f>
        <v/>
      </c>
      <c r="H8623" s="12">
        <f>F8623-G8623</f>
        <v/>
      </c>
      <c r="I8623" s="10">
        <f>IF(E8623=0,"Fora",IF(E8622=0,"Carg xar",IF(H8623&lt;0,IF(M8623&lt;0.9,"Carg FV","Stby"),IF(M8623&gt;P8623,"V2H",IF(M8623&lt;0.9,"Carg xar","Stby")))))</f>
        <v/>
      </c>
      <c r="J8623" s="12">
        <f>IF(OR(I8623="Carg FV",I8623="Carg xar"),MIN(IF(I8623="Carg FV",ABS(H8623),7.4),7.4,MAX(0,(0.9-M8623)*40)*0.95),0)</f>
        <v/>
      </c>
      <c r="K8623" s="12">
        <f>IF(I8623="V2H",MIN(MAX(0,H8623),7.4,MAX(0,(M8623-P8623)*40)*0.95),0)</f>
        <v/>
      </c>
      <c r="L8623" s="12">
        <f>IF(E8623=0,0,MAX(0,H8623-K8623))</f>
        <v/>
      </c>
      <c r="M8623" s="13">
        <f>M8622+J8622/40-IF(I8622="V2H",K8622/(0.95*40),0)-IF(E8623=0,IF(E8622=1,IF(D8623=1,30,40)*0.18/(2*40),0),0)-IF(E8623=1,IF(E8622=0,IF(D8623=1,30,40)*0.18/(2*40),0),0)</f>
        <v/>
      </c>
      <c r="N8623" s="14" t="n">
        <v>0.09</v>
      </c>
      <c r="O8623" s="15">
        <f>K8623*N8623</f>
        <v/>
      </c>
      <c r="P8623">
        <f>IF(E8623=0,0.3,IF(D8623=1,IF(C8623&gt;=Params!$B$13-3,IF(C8623&lt;Params!$B$13,Params!$B$20,0.3),0.3),IF(C8623&gt;=Params!$B$15-3,IF(C8623&lt;Params!$B$15,Params!$B$21,0.3),0.3)))</f>
        <v/>
      </c>
    </row>
    <row r="8624" ht="15" customHeight="1" s="1">
      <c r="A8624" s="9" t="n">
        <v>8621</v>
      </c>
      <c r="B8624" s="6" t="inlineStr">
        <is>
          <t>26/12</t>
        </is>
      </c>
      <c r="C8624" s="6" t="n">
        <v>4</v>
      </c>
      <c r="D8624" s="6" t="n">
        <v>0</v>
      </c>
      <c r="E8624" s="10">
        <f>IF(D8624=1, IF(OR(C8624&lt;10, C8624&gt;=15),1,0), IF(OR(C8624&lt;7, C8624&gt;=18),1,0))</f>
        <v/>
      </c>
      <c r="F8624" s="11" t="n">
        <v>1.475</v>
      </c>
      <c r="G8624" s="12">
        <f>0*8</f>
        <v/>
      </c>
      <c r="H8624" s="12">
        <f>F8624-G8624</f>
        <v/>
      </c>
      <c r="I8624" s="10">
        <f>IF(E8624=0,"Fora",IF(E8623=0,"Carg xar",IF(H8624&lt;0,IF(M8624&lt;0.9,"Carg FV","Stby"),IF(M8624&gt;P8624,"V2H",IF(M8624&lt;0.9,"Carg xar","Stby")))))</f>
        <v/>
      </c>
      <c r="J8624" s="12">
        <f>IF(OR(I8624="Carg FV",I8624="Carg xar"),MIN(IF(I8624="Carg FV",ABS(H8624),7.4),7.4,MAX(0,(0.9-M8624)*40)*0.95),0)</f>
        <v/>
      </c>
      <c r="K8624" s="12">
        <f>IF(I8624="V2H",MIN(MAX(0,H8624),7.4,MAX(0,(M8624-P8624)*40)*0.95),0)</f>
        <v/>
      </c>
      <c r="L8624" s="12">
        <f>IF(E8624=0,0,MAX(0,H8624-K8624))</f>
        <v/>
      </c>
      <c r="M8624" s="13">
        <f>M8623+J8623/40-IF(I8623="V2H",K8623/(0.95*40),0)-IF(E8624=0,IF(E8623=1,IF(D8624=1,30,40)*0.18/(2*40),0),0)-IF(E8624=1,IF(E8623=0,IF(D8624=1,30,40)*0.18/(2*40),0),0)</f>
        <v/>
      </c>
      <c r="N8624" s="14" t="n">
        <v>0.09</v>
      </c>
      <c r="O8624" s="15">
        <f>K8624*N8624</f>
        <v/>
      </c>
      <c r="P8624">
        <f>IF(E8624=0,0.3,IF(D8624=1,IF(C8624&gt;=Params!$B$13-3,IF(C8624&lt;Params!$B$13,Params!$B$20,0.3),0.3),IF(C8624&gt;=Params!$B$15-3,IF(C8624&lt;Params!$B$15,Params!$B$21,0.3),0.3)))</f>
        <v/>
      </c>
    </row>
    <row r="8625" ht="15" customHeight="1" s="1">
      <c r="A8625" s="9" t="n">
        <v>8622</v>
      </c>
      <c r="B8625" s="6" t="inlineStr">
        <is>
          <t>26/12</t>
        </is>
      </c>
      <c r="C8625" s="6" t="n">
        <v>5</v>
      </c>
      <c r="D8625" s="6" t="n">
        <v>0</v>
      </c>
      <c r="E8625" s="10">
        <f>IF(D8625=1, IF(OR(C8625&lt;10, C8625&gt;=15),1,0), IF(OR(C8625&lt;7, C8625&gt;=18),1,0))</f>
        <v/>
      </c>
      <c r="F8625" s="11" t="n">
        <v>2.41</v>
      </c>
      <c r="G8625" s="12">
        <f>0*8</f>
        <v/>
      </c>
      <c r="H8625" s="12">
        <f>F8625-G8625</f>
        <v/>
      </c>
      <c r="I8625" s="10">
        <f>IF(E8625=0,"Fora",IF(E8624=0,"Carg xar",IF(H8625&lt;0,IF(M8625&lt;0.9,"Carg FV","Stby"),IF(M8625&gt;P8625,"V2H",IF(M8625&lt;0.9,"Carg xar","Stby")))))</f>
        <v/>
      </c>
      <c r="J8625" s="12">
        <f>IF(OR(I8625="Carg FV",I8625="Carg xar"),MIN(IF(I8625="Carg FV",ABS(H8625),7.4),7.4,MAX(0,(0.9-M8625)*40)*0.95),0)</f>
        <v/>
      </c>
      <c r="K8625" s="12">
        <f>IF(I8625="V2H",MIN(MAX(0,H8625),7.4,MAX(0,(M8625-P8625)*40)*0.95),0)</f>
        <v/>
      </c>
      <c r="L8625" s="12">
        <f>IF(E8625=0,0,MAX(0,H8625-K8625))</f>
        <v/>
      </c>
      <c r="M8625" s="13">
        <f>M8624+J8624/40-IF(I8624="V2H",K8624/(0.95*40),0)-IF(E8625=0,IF(E8624=1,IF(D8625=1,30,40)*0.18/(2*40),0),0)-IF(E8625=1,IF(E8624=0,IF(D8625=1,30,40)*0.18/(2*40),0),0)</f>
        <v/>
      </c>
      <c r="N8625" s="14" t="n">
        <v>0.09</v>
      </c>
      <c r="O8625" s="15">
        <f>K8625*N8625</f>
        <v/>
      </c>
      <c r="P8625">
        <f>IF(E8625=0,0.3,IF(D8625=1,IF(C8625&gt;=Params!$B$13-3,IF(C8625&lt;Params!$B$13,Params!$B$20,0.3),0.3),IF(C8625&gt;=Params!$B$15-3,IF(C8625&lt;Params!$B$15,Params!$B$21,0.3),0.3)))</f>
        <v/>
      </c>
    </row>
    <row r="8626" ht="15" customHeight="1" s="1">
      <c r="A8626" s="9" t="n">
        <v>8623</v>
      </c>
      <c r="B8626" s="6" t="inlineStr">
        <is>
          <t>26/12</t>
        </is>
      </c>
      <c r="C8626" s="6" t="n">
        <v>6</v>
      </c>
      <c r="D8626" s="6" t="n">
        <v>0</v>
      </c>
      <c r="E8626" s="10">
        <f>IF(D8626=1, IF(OR(C8626&lt;10, C8626&gt;=15),1,0), IF(OR(C8626&lt;7, C8626&gt;=18),1,0))</f>
        <v/>
      </c>
      <c r="F8626" s="11" t="n">
        <v>2.07</v>
      </c>
      <c r="G8626" s="12">
        <f>0*8</f>
        <v/>
      </c>
      <c r="H8626" s="12">
        <f>F8626-G8626</f>
        <v/>
      </c>
      <c r="I8626" s="10">
        <f>IF(E8626=0,"Fora",IF(E8625=0,"Carg xar",IF(H8626&lt;0,IF(M8626&lt;0.9,"Carg FV","Stby"),IF(M8626&gt;P8626,"V2H",IF(M8626&lt;0.9,"Carg xar","Stby")))))</f>
        <v/>
      </c>
      <c r="J8626" s="12">
        <f>IF(OR(I8626="Carg FV",I8626="Carg xar"),MIN(IF(I8626="Carg FV",ABS(H8626),7.4),7.4,MAX(0,(0.9-M8626)*40)*0.95),0)</f>
        <v/>
      </c>
      <c r="K8626" s="12">
        <f>IF(I8626="V2H",MIN(MAX(0,H8626),7.4,MAX(0,(M8626-P8626)*40)*0.95),0)</f>
        <v/>
      </c>
      <c r="L8626" s="12">
        <f>IF(E8626=0,0,MAX(0,H8626-K8626))</f>
        <v/>
      </c>
      <c r="M8626" s="13">
        <f>M8625+J8625/40-IF(I8625="V2H",K8625/(0.95*40),0)-IF(E8626=0,IF(E8625=1,IF(D8626=1,30,40)*0.18/(2*40),0),0)-IF(E8626=1,IF(E8625=0,IF(D8626=1,30,40)*0.18/(2*40),0),0)</f>
        <v/>
      </c>
      <c r="N8626" s="14" t="n">
        <v>0.09</v>
      </c>
      <c r="O8626" s="15">
        <f>K8626*N8626</f>
        <v/>
      </c>
      <c r="P8626">
        <f>IF(E8626=0,0.3,IF(D8626=1,IF(C8626&gt;=Params!$B$13-3,IF(C8626&lt;Params!$B$13,Params!$B$20,0.3),0.3),IF(C8626&gt;=Params!$B$15-3,IF(C8626&lt;Params!$B$15,Params!$B$21,0.3),0.3)))</f>
        <v/>
      </c>
    </row>
    <row r="8627" ht="15" customHeight="1" s="1">
      <c r="A8627" s="9" t="n">
        <v>8624</v>
      </c>
      <c r="B8627" s="6" t="inlineStr">
        <is>
          <t>26/12</t>
        </is>
      </c>
      <c r="C8627" s="6" t="n">
        <v>7</v>
      </c>
      <c r="D8627" s="6" t="n">
        <v>0</v>
      </c>
      <c r="E8627" s="10">
        <f>IF(D8627=1, IF(OR(C8627&lt;10, C8627&gt;=15),1,0), IF(OR(C8627&lt;7, C8627&gt;=18),1,0))</f>
        <v/>
      </c>
      <c r="F8627" s="11" t="n">
        <v>1.764</v>
      </c>
      <c r="G8627" s="12">
        <f>0*8</f>
        <v/>
      </c>
      <c r="H8627" s="12">
        <f>F8627-G8627</f>
        <v/>
      </c>
      <c r="I8627" s="10">
        <f>IF(E8627=0,"Fora",IF(E8626=0,"Carg xar",IF(H8627&lt;0,IF(M8627&lt;0.9,"Carg FV","Stby"),IF(M8627&gt;P8627,"V2H",IF(M8627&lt;0.9,"Carg xar","Stby")))))</f>
        <v/>
      </c>
      <c r="J8627" s="12">
        <f>IF(OR(I8627="Carg FV",I8627="Carg xar"),MIN(IF(I8627="Carg FV",ABS(H8627),7.4),7.4,MAX(0,(0.9-M8627)*40)*0.95),0)</f>
        <v/>
      </c>
      <c r="K8627" s="12">
        <f>IF(I8627="V2H",MIN(MAX(0,H8627),7.4,MAX(0,(M8627-P8627)*40)*0.95),0)</f>
        <v/>
      </c>
      <c r="L8627" s="12">
        <f>IF(E8627=0,0,MAX(0,H8627-K8627))</f>
        <v/>
      </c>
      <c r="M8627" s="13">
        <f>M8626+J8626/40-IF(I8626="V2H",K8626/(0.95*40),0)-IF(E8627=0,IF(E8626=1,IF(D8627=1,30,40)*0.18/(2*40),0),0)-IF(E8627=1,IF(E8626=0,IF(D8627=1,30,40)*0.18/(2*40),0),0)</f>
        <v/>
      </c>
      <c r="N8627" s="14" t="n">
        <v>0.09</v>
      </c>
      <c r="O8627" s="15">
        <f>K8627*N8627</f>
        <v/>
      </c>
      <c r="P8627">
        <f>IF(E8627=0,0.3,IF(D8627=1,IF(C8627&gt;=Params!$B$13-3,IF(C8627&lt;Params!$B$13,Params!$B$20,0.3),0.3),IF(C8627&gt;=Params!$B$15-3,IF(C8627&lt;Params!$B$15,Params!$B$21,0.3),0.3)))</f>
        <v/>
      </c>
    </row>
    <row r="8628" ht="15" customHeight="1" s="1">
      <c r="A8628" s="9" t="n">
        <v>8625</v>
      </c>
      <c r="B8628" s="6" t="inlineStr">
        <is>
          <t>26/12</t>
        </is>
      </c>
      <c r="C8628" s="6" t="n">
        <v>8</v>
      </c>
      <c r="D8628" s="6" t="n">
        <v>0</v>
      </c>
      <c r="E8628" s="10">
        <f>IF(D8628=1, IF(OR(C8628&lt;10, C8628&gt;=15),1,0), IF(OR(C8628&lt;7, C8628&gt;=18),1,0))</f>
        <v/>
      </c>
      <c r="F8628" s="11" t="n">
        <v>1.518</v>
      </c>
      <c r="G8628" s="12">
        <f>0.04*8</f>
        <v/>
      </c>
      <c r="H8628" s="12">
        <f>F8628-G8628</f>
        <v/>
      </c>
      <c r="I8628" s="10">
        <f>IF(E8628=0,"Fora",IF(E8627=0,"Carg xar",IF(H8628&lt;0,IF(M8628&lt;0.9,"Carg FV","Stby"),IF(M8628&gt;P8628,"V2H",IF(M8628&lt;0.9,"Carg xar","Stby")))))</f>
        <v/>
      </c>
      <c r="J8628" s="12">
        <f>IF(OR(I8628="Carg FV",I8628="Carg xar"),MIN(IF(I8628="Carg FV",ABS(H8628),7.4),7.4,MAX(0,(0.9-M8628)*40)*0.95),0)</f>
        <v/>
      </c>
      <c r="K8628" s="12">
        <f>IF(I8628="V2H",MIN(MAX(0,H8628),7.4,MAX(0,(M8628-P8628)*40)*0.95),0)</f>
        <v/>
      </c>
      <c r="L8628" s="12">
        <f>IF(E8628=0,0,MAX(0,H8628-K8628))</f>
        <v/>
      </c>
      <c r="M8628" s="13">
        <f>M8627+J8627/40-IF(I8627="V2H",K8627/(0.95*40),0)-IF(E8628=0,IF(E8627=1,IF(D8628=1,30,40)*0.18/(2*40),0),0)-IF(E8628=1,IF(E8627=0,IF(D8628=1,30,40)*0.18/(2*40),0),0)</f>
        <v/>
      </c>
      <c r="N8628" s="14" t="n">
        <v>0.15</v>
      </c>
      <c r="O8628" s="15">
        <f>K8628*N8628</f>
        <v/>
      </c>
      <c r="P8628">
        <f>IF(E8628=0,0.3,IF(D8628=1,IF(C8628&gt;=Params!$B$13-3,IF(C8628&lt;Params!$B$13,Params!$B$20,0.3),0.3),IF(C8628&gt;=Params!$B$15-3,IF(C8628&lt;Params!$B$15,Params!$B$21,0.3),0.3)))</f>
        <v/>
      </c>
    </row>
    <row r="8629" ht="15" customHeight="1" s="1">
      <c r="A8629" s="9" t="n">
        <v>8626</v>
      </c>
      <c r="B8629" s="6" t="inlineStr">
        <is>
          <t>26/12</t>
        </is>
      </c>
      <c r="C8629" s="6" t="n">
        <v>9</v>
      </c>
      <c r="D8629" s="6" t="n">
        <v>0</v>
      </c>
      <c r="E8629" s="10">
        <f>IF(D8629=1, IF(OR(C8629&lt;10, C8629&gt;=15),1,0), IF(OR(C8629&lt;7, C8629&gt;=18),1,0))</f>
        <v/>
      </c>
      <c r="F8629" s="11" t="n">
        <v>1.384</v>
      </c>
      <c r="G8629" s="12">
        <f>0.15*8</f>
        <v/>
      </c>
      <c r="H8629" s="12">
        <f>F8629-G8629</f>
        <v/>
      </c>
      <c r="I8629" s="10">
        <f>IF(E8629=0,"Fora",IF(E8628=0,"Carg xar",IF(H8629&lt;0,IF(M8629&lt;0.9,"Carg FV","Stby"),IF(M8629&gt;P8629,"V2H",IF(M8629&lt;0.9,"Carg xar","Stby")))))</f>
        <v/>
      </c>
      <c r="J8629" s="12">
        <f>IF(OR(I8629="Carg FV",I8629="Carg xar"),MIN(IF(I8629="Carg FV",ABS(H8629),7.4),7.4,MAX(0,(0.9-M8629)*40)*0.95),0)</f>
        <v/>
      </c>
      <c r="K8629" s="12">
        <f>IF(I8629="V2H",MIN(MAX(0,H8629),7.4,MAX(0,(M8629-P8629)*40)*0.95),0)</f>
        <v/>
      </c>
      <c r="L8629" s="12">
        <f>IF(E8629=0,0,MAX(0,H8629-K8629))</f>
        <v/>
      </c>
      <c r="M8629" s="13">
        <f>M8628+J8628/40-IF(I8628="V2H",K8628/(0.95*40),0)-IF(E8629=0,IF(E8628=1,IF(D8629=1,30,40)*0.18/(2*40),0),0)-IF(E8629=1,IF(E8628=0,IF(D8629=1,30,40)*0.18/(2*40),0),0)</f>
        <v/>
      </c>
      <c r="N8629" s="14" t="n">
        <v>0.15</v>
      </c>
      <c r="O8629" s="15">
        <f>K8629*N8629</f>
        <v/>
      </c>
      <c r="P8629">
        <f>IF(E8629=0,0.3,IF(D8629=1,IF(C8629&gt;=Params!$B$13-3,IF(C8629&lt;Params!$B$13,Params!$B$20,0.3),0.3),IF(C8629&gt;=Params!$B$15-3,IF(C8629&lt;Params!$B$15,Params!$B$21,0.3),0.3)))</f>
        <v/>
      </c>
    </row>
    <row r="8630" ht="15" customHeight="1" s="1">
      <c r="A8630" s="9" t="n">
        <v>8627</v>
      </c>
      <c r="B8630" s="6" t="inlineStr">
        <is>
          <t>26/12</t>
        </is>
      </c>
      <c r="C8630" s="6" t="n">
        <v>10</v>
      </c>
      <c r="D8630" s="6" t="n">
        <v>0</v>
      </c>
      <c r="E8630" s="10">
        <f>IF(D8630=1, IF(OR(C8630&lt;10, C8630&gt;=15),1,0), IF(OR(C8630&lt;7, C8630&gt;=18),1,0))</f>
        <v/>
      </c>
      <c r="F8630" s="11" t="n">
        <v>1.269</v>
      </c>
      <c r="G8630" s="12">
        <f>0.32*8</f>
        <v/>
      </c>
      <c r="H8630" s="12">
        <f>F8630-G8630</f>
        <v/>
      </c>
      <c r="I8630" s="10">
        <f>IF(E8630=0,"Fora",IF(E8629=0,"Carg xar",IF(H8630&lt;0,IF(M8630&lt;0.9,"Carg FV","Stby"),IF(M8630&gt;P8630,"V2H",IF(M8630&lt;0.9,"Carg xar","Stby")))))</f>
        <v/>
      </c>
      <c r="J8630" s="12">
        <f>IF(OR(I8630="Carg FV",I8630="Carg xar"),MIN(IF(I8630="Carg FV",ABS(H8630),7.4),7.4,MAX(0,(0.9-M8630)*40)*0.95),0)</f>
        <v/>
      </c>
      <c r="K8630" s="12">
        <f>IF(I8630="V2H",MIN(MAX(0,H8630),7.4,MAX(0,(M8630-P8630)*40)*0.95),0)</f>
        <v/>
      </c>
      <c r="L8630" s="12">
        <f>IF(E8630=0,0,MAX(0,H8630-K8630))</f>
        <v/>
      </c>
      <c r="M8630" s="13">
        <f>M8629+J8629/40-IF(I8629="V2H",K8629/(0.95*40),0)-IF(E8630=0,IF(E8629=1,IF(D8630=1,30,40)*0.18/(2*40),0),0)-IF(E8630=1,IF(E8629=0,IF(D8630=1,30,40)*0.18/(2*40),0),0)</f>
        <v/>
      </c>
      <c r="N8630" s="14" t="n">
        <v>0.2</v>
      </c>
      <c r="O8630" s="15">
        <f>K8630*N8630</f>
        <v/>
      </c>
      <c r="P8630">
        <f>IF(E8630=0,0.3,IF(D8630=1,IF(C8630&gt;=Params!$B$13-3,IF(C8630&lt;Params!$B$13,Params!$B$20,0.3),0.3),IF(C8630&gt;=Params!$B$15-3,IF(C8630&lt;Params!$B$15,Params!$B$21,0.3),0.3)))</f>
        <v/>
      </c>
    </row>
    <row r="8631" ht="15" customHeight="1" s="1">
      <c r="A8631" s="9" t="n">
        <v>8628</v>
      </c>
      <c r="B8631" s="6" t="inlineStr">
        <is>
          <t>26/12</t>
        </is>
      </c>
      <c r="C8631" s="6" t="n">
        <v>11</v>
      </c>
      <c r="D8631" s="6" t="n">
        <v>0</v>
      </c>
      <c r="E8631" s="10">
        <f>IF(D8631=1, IF(OR(C8631&lt;10, C8631&gt;=15),1,0), IF(OR(C8631&lt;7, C8631&gt;=18),1,0))</f>
        <v/>
      </c>
      <c r="F8631" s="11" t="n">
        <v>1.767</v>
      </c>
      <c r="G8631" s="12">
        <f>0.45*8</f>
        <v/>
      </c>
      <c r="H8631" s="12">
        <f>F8631-G8631</f>
        <v/>
      </c>
      <c r="I8631" s="10">
        <f>IF(E8631=0,"Fora",IF(E8630=0,"Carg xar",IF(H8631&lt;0,IF(M8631&lt;0.9,"Carg FV","Stby"),IF(M8631&gt;P8631,"V2H",IF(M8631&lt;0.9,"Carg xar","Stby")))))</f>
        <v/>
      </c>
      <c r="J8631" s="12">
        <f>IF(OR(I8631="Carg FV",I8631="Carg xar"),MIN(IF(I8631="Carg FV",ABS(H8631),7.4),7.4,MAX(0,(0.9-M8631)*40)*0.95),0)</f>
        <v/>
      </c>
      <c r="K8631" s="12">
        <f>IF(I8631="V2H",MIN(MAX(0,H8631),7.4,MAX(0,(M8631-P8631)*40)*0.95),0)</f>
        <v/>
      </c>
      <c r="L8631" s="12">
        <f>IF(E8631=0,0,MAX(0,H8631-K8631))</f>
        <v/>
      </c>
      <c r="M8631" s="13">
        <f>M8630+J8630/40-IF(I8630="V2H",K8630/(0.95*40),0)-IF(E8631=0,IF(E8630=1,IF(D8631=1,30,40)*0.18/(2*40),0),0)-IF(E8631=1,IF(E8630=0,IF(D8631=1,30,40)*0.18/(2*40),0),0)</f>
        <v/>
      </c>
      <c r="N8631" s="14" t="n">
        <v>0.2</v>
      </c>
      <c r="O8631" s="15">
        <f>K8631*N8631</f>
        <v/>
      </c>
      <c r="P8631">
        <f>IF(E8631=0,0.3,IF(D8631=1,IF(C8631&gt;=Params!$B$13-3,IF(C8631&lt;Params!$B$13,Params!$B$20,0.3),0.3),IF(C8631&gt;=Params!$B$15-3,IF(C8631&lt;Params!$B$15,Params!$B$21,0.3),0.3)))</f>
        <v/>
      </c>
    </row>
    <row r="8632" ht="15" customHeight="1" s="1">
      <c r="A8632" s="9" t="n">
        <v>8629</v>
      </c>
      <c r="B8632" s="6" t="inlineStr">
        <is>
          <t>26/12</t>
        </is>
      </c>
      <c r="C8632" s="6" t="n">
        <v>12</v>
      </c>
      <c r="D8632" s="6" t="n">
        <v>0</v>
      </c>
      <c r="E8632" s="10">
        <f>IF(D8632=1, IF(OR(C8632&lt;10, C8632&gt;=15),1,0), IF(OR(C8632&lt;7, C8632&gt;=18),1,0))</f>
        <v/>
      </c>
      <c r="F8632" s="11" t="n">
        <v>2.82</v>
      </c>
      <c r="G8632" s="12">
        <f>0.52*8</f>
        <v/>
      </c>
      <c r="H8632" s="12">
        <f>F8632-G8632</f>
        <v/>
      </c>
      <c r="I8632" s="10">
        <f>IF(E8632=0,"Fora",IF(E8631=0,"Carg xar",IF(H8632&lt;0,IF(M8632&lt;0.9,"Carg FV","Stby"),IF(M8632&gt;P8632,"V2H",IF(M8632&lt;0.9,"Carg xar","Stby")))))</f>
        <v/>
      </c>
      <c r="J8632" s="12">
        <f>IF(OR(I8632="Carg FV",I8632="Carg xar"),MIN(IF(I8632="Carg FV",ABS(H8632),7.4),7.4,MAX(0,(0.9-M8632)*40)*0.95),0)</f>
        <v/>
      </c>
      <c r="K8632" s="12">
        <f>IF(I8632="V2H",MIN(MAX(0,H8632),7.4,MAX(0,(M8632-P8632)*40)*0.95),0)</f>
        <v/>
      </c>
      <c r="L8632" s="12">
        <f>IF(E8632=0,0,MAX(0,H8632-K8632))</f>
        <v/>
      </c>
      <c r="M8632" s="13">
        <f>M8631+J8631/40-IF(I8631="V2H",K8631/(0.95*40),0)-IF(E8632=0,IF(E8631=1,IF(D8632=1,30,40)*0.18/(2*40),0),0)-IF(E8632=1,IF(E8631=0,IF(D8632=1,30,40)*0.18/(2*40),0),0)</f>
        <v/>
      </c>
      <c r="N8632" s="14" t="n">
        <v>0.2</v>
      </c>
      <c r="O8632" s="15">
        <f>K8632*N8632</f>
        <v/>
      </c>
      <c r="P8632">
        <f>IF(E8632=0,0.3,IF(D8632=1,IF(C8632&gt;=Params!$B$13-3,IF(C8632&lt;Params!$B$13,Params!$B$20,0.3),0.3),IF(C8632&gt;=Params!$B$15-3,IF(C8632&lt;Params!$B$15,Params!$B$21,0.3),0.3)))</f>
        <v/>
      </c>
    </row>
    <row r="8633" ht="15" customHeight="1" s="1">
      <c r="A8633" s="9" t="n">
        <v>8630</v>
      </c>
      <c r="B8633" s="6" t="inlineStr">
        <is>
          <t>26/12</t>
        </is>
      </c>
      <c r="C8633" s="6" t="n">
        <v>13</v>
      </c>
      <c r="D8633" s="6" t="n">
        <v>0</v>
      </c>
      <c r="E8633" s="10">
        <f>IF(D8633=1, IF(OR(C8633&lt;10, C8633&gt;=15),1,0), IF(OR(C8633&lt;7, C8633&gt;=18),1,0))</f>
        <v/>
      </c>
      <c r="F8633" s="11" t="n">
        <v>3.405</v>
      </c>
      <c r="G8633" s="12">
        <f>0.48*8</f>
        <v/>
      </c>
      <c r="H8633" s="12">
        <f>F8633-G8633</f>
        <v/>
      </c>
      <c r="I8633" s="10">
        <f>IF(E8633=0,"Fora",IF(E8632=0,"Carg xar",IF(H8633&lt;0,IF(M8633&lt;0.9,"Carg FV","Stby"),IF(M8633&gt;P8633,"V2H",IF(M8633&lt;0.9,"Carg xar","Stby")))))</f>
        <v/>
      </c>
      <c r="J8633" s="12">
        <f>IF(OR(I8633="Carg FV",I8633="Carg xar"),MIN(IF(I8633="Carg FV",ABS(H8633),7.4),7.4,MAX(0,(0.9-M8633)*40)*0.95),0)</f>
        <v/>
      </c>
      <c r="K8633" s="12">
        <f>IF(I8633="V2H",MIN(MAX(0,H8633),7.4,MAX(0,(M8633-P8633)*40)*0.95),0)</f>
        <v/>
      </c>
      <c r="L8633" s="12">
        <f>IF(E8633=0,0,MAX(0,H8633-K8633))</f>
        <v/>
      </c>
      <c r="M8633" s="13">
        <f>M8632+J8632/40-IF(I8632="V2H",K8632/(0.95*40),0)-IF(E8633=0,IF(E8632=1,IF(D8633=1,30,40)*0.18/(2*40),0),0)-IF(E8633=1,IF(E8632=0,IF(D8633=1,30,40)*0.18/(2*40),0),0)</f>
        <v/>
      </c>
      <c r="N8633" s="14" t="n">
        <v>0.2</v>
      </c>
      <c r="O8633" s="15">
        <f>K8633*N8633</f>
        <v/>
      </c>
      <c r="P8633">
        <f>IF(E8633=0,0.3,IF(D8633=1,IF(C8633&gt;=Params!$B$13-3,IF(C8633&lt;Params!$B$13,Params!$B$20,0.3),0.3),IF(C8633&gt;=Params!$B$15-3,IF(C8633&lt;Params!$B$15,Params!$B$21,0.3),0.3)))</f>
        <v/>
      </c>
    </row>
    <row r="8634" ht="15" customHeight="1" s="1">
      <c r="A8634" s="9" t="n">
        <v>8631</v>
      </c>
      <c r="B8634" s="6" t="inlineStr">
        <is>
          <t>26/12</t>
        </is>
      </c>
      <c r="C8634" s="6" t="n">
        <v>14</v>
      </c>
      <c r="D8634" s="6" t="n">
        <v>0</v>
      </c>
      <c r="E8634" s="10">
        <f>IF(D8634=1, IF(OR(C8634&lt;10, C8634&gt;=15),1,0), IF(OR(C8634&lt;7, C8634&gt;=18),1,0))</f>
        <v/>
      </c>
      <c r="F8634" s="11" t="n">
        <v>6.019</v>
      </c>
      <c r="G8634" s="12">
        <f>0.35*8</f>
        <v/>
      </c>
      <c r="H8634" s="12">
        <f>F8634-G8634</f>
        <v/>
      </c>
      <c r="I8634" s="10">
        <f>IF(E8634=0,"Fora",IF(E8633=0,"Carg xar",IF(H8634&lt;0,IF(M8634&lt;0.9,"Carg FV","Stby"),IF(M8634&gt;P8634,"V2H",IF(M8634&lt;0.9,"Carg xar","Stby")))))</f>
        <v/>
      </c>
      <c r="J8634" s="12">
        <f>IF(OR(I8634="Carg FV",I8634="Carg xar"),MIN(IF(I8634="Carg FV",ABS(H8634),7.4),7.4,MAX(0,(0.9-M8634)*40)*0.95),0)</f>
        <v/>
      </c>
      <c r="K8634" s="12">
        <f>IF(I8634="V2H",MIN(MAX(0,H8634),7.4,MAX(0,(M8634-P8634)*40)*0.95),0)</f>
        <v/>
      </c>
      <c r="L8634" s="12">
        <f>IF(E8634=0,0,MAX(0,H8634-K8634))</f>
        <v/>
      </c>
      <c r="M8634" s="13">
        <f>M8633+J8633/40-IF(I8633="V2H",K8633/(0.95*40),0)-IF(E8634=0,IF(E8633=1,IF(D8634=1,30,40)*0.18/(2*40),0),0)-IF(E8634=1,IF(E8633=0,IF(D8634=1,30,40)*0.18/(2*40),0),0)</f>
        <v/>
      </c>
      <c r="N8634" s="14" t="n">
        <v>0.15</v>
      </c>
      <c r="O8634" s="15">
        <f>K8634*N8634</f>
        <v/>
      </c>
      <c r="P8634">
        <f>IF(E8634=0,0.3,IF(D8634=1,IF(C8634&gt;=Params!$B$13-3,IF(C8634&lt;Params!$B$13,Params!$B$20,0.3),0.3),IF(C8634&gt;=Params!$B$15-3,IF(C8634&lt;Params!$B$15,Params!$B$21,0.3),0.3)))</f>
        <v/>
      </c>
    </row>
    <row r="8635" ht="15" customHeight="1" s="1">
      <c r="A8635" s="9" t="n">
        <v>8632</v>
      </c>
      <c r="B8635" s="6" t="inlineStr">
        <is>
          <t>26/12</t>
        </is>
      </c>
      <c r="C8635" s="6" t="n">
        <v>15</v>
      </c>
      <c r="D8635" s="6" t="n">
        <v>0</v>
      </c>
      <c r="E8635" s="10">
        <f>IF(D8635=1, IF(OR(C8635&lt;10, C8635&gt;=15),1,0), IF(OR(C8635&lt;7, C8635&gt;=18),1,0))</f>
        <v/>
      </c>
      <c r="F8635" s="11" t="n">
        <v>1.761</v>
      </c>
      <c r="G8635" s="12">
        <f>0.18*8</f>
        <v/>
      </c>
      <c r="H8635" s="12">
        <f>F8635-G8635</f>
        <v/>
      </c>
      <c r="I8635" s="10">
        <f>IF(E8635=0,"Fora",IF(E8634=0,"Carg xar",IF(H8635&lt;0,IF(M8635&lt;0.9,"Carg FV","Stby"),IF(M8635&gt;P8635,"V2H",IF(M8635&lt;0.9,"Carg xar","Stby")))))</f>
        <v/>
      </c>
      <c r="J8635" s="12">
        <f>IF(OR(I8635="Carg FV",I8635="Carg xar"),MIN(IF(I8635="Carg FV",ABS(H8635),7.4),7.4,MAX(0,(0.9-M8635)*40)*0.95),0)</f>
        <v/>
      </c>
      <c r="K8635" s="12">
        <f>IF(I8635="V2H",MIN(MAX(0,H8635),7.4,MAX(0,(M8635-P8635)*40)*0.95),0)</f>
        <v/>
      </c>
      <c r="L8635" s="12">
        <f>IF(E8635=0,0,MAX(0,H8635-K8635))</f>
        <v/>
      </c>
      <c r="M8635" s="13">
        <f>M8634+J8634/40-IF(I8634="V2H",K8634/(0.95*40),0)-IF(E8635=0,IF(E8634=1,IF(D8635=1,30,40)*0.18/(2*40),0),0)-IF(E8635=1,IF(E8634=0,IF(D8635=1,30,40)*0.18/(2*40),0),0)</f>
        <v/>
      </c>
      <c r="N8635" s="14" t="n">
        <v>0.15</v>
      </c>
      <c r="O8635" s="15">
        <f>K8635*N8635</f>
        <v/>
      </c>
      <c r="P8635">
        <f>IF(E8635=0,0.3,IF(D8635=1,IF(C8635&gt;=Params!$B$13-3,IF(C8635&lt;Params!$B$13,Params!$B$20,0.3),0.3),IF(C8635&gt;=Params!$B$15-3,IF(C8635&lt;Params!$B$15,Params!$B$21,0.3),0.3)))</f>
        <v/>
      </c>
    </row>
    <row r="8636" ht="15" customHeight="1" s="1">
      <c r="A8636" s="9" t="n">
        <v>8633</v>
      </c>
      <c r="B8636" s="6" t="inlineStr">
        <is>
          <t>26/12</t>
        </is>
      </c>
      <c r="C8636" s="6" t="n">
        <v>16</v>
      </c>
      <c r="D8636" s="6" t="n">
        <v>0</v>
      </c>
      <c r="E8636" s="10">
        <f>IF(D8636=1, IF(OR(C8636&lt;10, C8636&gt;=15),1,0), IF(OR(C8636&lt;7, C8636&gt;=18),1,0))</f>
        <v/>
      </c>
      <c r="F8636" s="11" t="n">
        <v>3.465</v>
      </c>
      <c r="G8636" s="12">
        <f>0.04*8</f>
        <v/>
      </c>
      <c r="H8636" s="12">
        <f>F8636-G8636</f>
        <v/>
      </c>
      <c r="I8636" s="10">
        <f>IF(E8636=0,"Fora",IF(E8635=0,"Carg xar",IF(H8636&lt;0,IF(M8636&lt;0.9,"Carg FV","Stby"),IF(M8636&gt;P8636,"V2H",IF(M8636&lt;0.9,"Carg xar","Stby")))))</f>
        <v/>
      </c>
      <c r="J8636" s="12">
        <f>IF(OR(I8636="Carg FV",I8636="Carg xar"),MIN(IF(I8636="Carg FV",ABS(H8636),7.4),7.4,MAX(0,(0.9-M8636)*40)*0.95),0)</f>
        <v/>
      </c>
      <c r="K8636" s="12">
        <f>IF(I8636="V2H",MIN(MAX(0,H8636),7.4,MAX(0,(M8636-P8636)*40)*0.95),0)</f>
        <v/>
      </c>
      <c r="L8636" s="12">
        <f>IF(E8636=0,0,MAX(0,H8636-K8636))</f>
        <v/>
      </c>
      <c r="M8636" s="13">
        <f>M8635+J8635/40-IF(I8635="V2H",K8635/(0.95*40),0)-IF(E8636=0,IF(E8635=1,IF(D8636=1,30,40)*0.18/(2*40),0),0)-IF(E8636=1,IF(E8635=0,IF(D8636=1,30,40)*0.18/(2*40),0),0)</f>
        <v/>
      </c>
      <c r="N8636" s="14" t="n">
        <v>0.15</v>
      </c>
      <c r="O8636" s="15">
        <f>K8636*N8636</f>
        <v/>
      </c>
      <c r="P8636">
        <f>IF(E8636=0,0.3,IF(D8636=1,IF(C8636&gt;=Params!$B$13-3,IF(C8636&lt;Params!$B$13,Params!$B$20,0.3),0.3),IF(C8636&gt;=Params!$B$15-3,IF(C8636&lt;Params!$B$15,Params!$B$21,0.3),0.3)))</f>
        <v/>
      </c>
    </row>
    <row r="8637" ht="15" customHeight="1" s="1">
      <c r="A8637" s="9" t="n">
        <v>8634</v>
      </c>
      <c r="B8637" s="6" t="inlineStr">
        <is>
          <t>26/12</t>
        </is>
      </c>
      <c r="C8637" s="6" t="n">
        <v>17</v>
      </c>
      <c r="D8637" s="6" t="n">
        <v>0</v>
      </c>
      <c r="E8637" s="10">
        <f>IF(D8637=1, IF(OR(C8637&lt;10, C8637&gt;=15),1,0), IF(OR(C8637&lt;7, C8637&gt;=18),1,0))</f>
        <v/>
      </c>
      <c r="F8637" s="11" t="n">
        <v>2.011</v>
      </c>
      <c r="G8637" s="12">
        <f>0*8</f>
        <v/>
      </c>
      <c r="H8637" s="12">
        <f>F8637-G8637</f>
        <v/>
      </c>
      <c r="I8637" s="10">
        <f>IF(E8637=0,"Fora",IF(E8636=0,"Carg xar",IF(H8637&lt;0,IF(M8637&lt;0.9,"Carg FV","Stby"),IF(M8637&gt;P8637,"V2H",IF(M8637&lt;0.9,"Carg xar","Stby")))))</f>
        <v/>
      </c>
      <c r="J8637" s="12">
        <f>IF(OR(I8637="Carg FV",I8637="Carg xar"),MIN(IF(I8637="Carg FV",ABS(H8637),7.4),7.4,MAX(0,(0.9-M8637)*40)*0.95),0)</f>
        <v/>
      </c>
      <c r="K8637" s="12">
        <f>IF(I8637="V2H",MIN(MAX(0,H8637),7.4,MAX(0,(M8637-P8637)*40)*0.95),0)</f>
        <v/>
      </c>
      <c r="L8637" s="12">
        <f>IF(E8637=0,0,MAX(0,H8637-K8637))</f>
        <v/>
      </c>
      <c r="M8637" s="13">
        <f>M8636+J8636/40-IF(I8636="V2H",K8636/(0.95*40),0)-IF(E8637=0,IF(E8636=1,IF(D8637=1,30,40)*0.18/(2*40),0),0)-IF(E8637=1,IF(E8636=0,IF(D8637=1,30,40)*0.18/(2*40),0),0)</f>
        <v/>
      </c>
      <c r="N8637" s="14" t="n">
        <v>0.15</v>
      </c>
      <c r="O8637" s="15">
        <f>K8637*N8637</f>
        <v/>
      </c>
      <c r="P8637">
        <f>IF(E8637=0,0.3,IF(D8637=1,IF(C8637&gt;=Params!$B$13-3,IF(C8637&lt;Params!$B$13,Params!$B$20,0.3),0.3),IF(C8637&gt;=Params!$B$15-3,IF(C8637&lt;Params!$B$15,Params!$B$21,0.3),0.3)))</f>
        <v/>
      </c>
    </row>
    <row r="8638" ht="15" customHeight="1" s="1">
      <c r="A8638" s="9" t="n">
        <v>8635</v>
      </c>
      <c r="B8638" s="6" t="inlineStr">
        <is>
          <t>26/12</t>
        </is>
      </c>
      <c r="C8638" s="6" t="n">
        <v>18</v>
      </c>
      <c r="D8638" s="6" t="n">
        <v>0</v>
      </c>
      <c r="E8638" s="10">
        <f>IF(D8638=1, IF(OR(C8638&lt;10, C8638&gt;=15),1,0), IF(OR(C8638&lt;7, C8638&gt;=18),1,0))</f>
        <v/>
      </c>
      <c r="F8638" s="11" t="n">
        <v>1.925</v>
      </c>
      <c r="G8638" s="12">
        <f>0*8</f>
        <v/>
      </c>
      <c r="H8638" s="12">
        <f>F8638-G8638</f>
        <v/>
      </c>
      <c r="I8638" s="10">
        <f>IF(E8638=0,"Fora",IF(E8637=0,"Carg xar",IF(H8638&lt;0,IF(M8638&lt;0.9,"Carg FV","Stby"),IF(M8638&gt;P8638,"V2H",IF(M8638&lt;0.9,"Carg xar","Stby")))))</f>
        <v/>
      </c>
      <c r="J8638" s="12">
        <f>IF(OR(I8638="Carg FV",I8638="Carg xar"),MIN(IF(I8638="Carg FV",ABS(H8638),7.4),7.4,MAX(0,(0.9-M8638)*40)*0.95),0)</f>
        <v/>
      </c>
      <c r="K8638" s="12">
        <f>IF(I8638="V2H",MIN(MAX(0,H8638),7.4,MAX(0,(M8638-P8638)*40)*0.95),0)</f>
        <v/>
      </c>
      <c r="L8638" s="12">
        <f>IF(E8638=0,0,MAX(0,H8638-K8638))</f>
        <v/>
      </c>
      <c r="M8638" s="13">
        <f>M8637+J8637/40-IF(I8637="V2H",K8637/(0.95*40),0)-IF(E8638=0,IF(E8637=1,IF(D8638=1,30,40)*0.18/(2*40),0),0)-IF(E8638=1,IF(E8637=0,IF(D8638=1,30,40)*0.18/(2*40),0),0)</f>
        <v/>
      </c>
      <c r="N8638" s="14" t="n">
        <v>0.2</v>
      </c>
      <c r="O8638" s="15">
        <f>K8638*N8638</f>
        <v/>
      </c>
      <c r="P8638">
        <f>IF(E8638=0,0.3,IF(D8638=1,IF(C8638&gt;=Params!$B$13-3,IF(C8638&lt;Params!$B$13,Params!$B$20,0.3),0.3),IF(C8638&gt;=Params!$B$15-3,IF(C8638&lt;Params!$B$15,Params!$B$21,0.3),0.3)))</f>
        <v/>
      </c>
    </row>
    <row r="8639" ht="15" customHeight="1" s="1">
      <c r="A8639" s="9" t="n">
        <v>8636</v>
      </c>
      <c r="B8639" s="6" t="inlineStr">
        <is>
          <t>26/12</t>
        </is>
      </c>
      <c r="C8639" s="6" t="n">
        <v>19</v>
      </c>
      <c r="D8639" s="6" t="n">
        <v>0</v>
      </c>
      <c r="E8639" s="10">
        <f>IF(D8639=1, IF(OR(C8639&lt;10, C8639&gt;=15),1,0), IF(OR(C8639&lt;7, C8639&gt;=18),1,0))</f>
        <v/>
      </c>
      <c r="F8639" s="11" t="n">
        <v>1.644</v>
      </c>
      <c r="G8639" s="12">
        <f>0*8</f>
        <v/>
      </c>
      <c r="H8639" s="12">
        <f>F8639-G8639</f>
        <v/>
      </c>
      <c r="I8639" s="10">
        <f>IF(E8639=0,"Fora",IF(E8638=0,"Carg xar",IF(H8639&lt;0,IF(M8639&lt;0.9,"Carg FV","Stby"),IF(M8639&gt;P8639,"V2H",IF(M8639&lt;0.9,"Carg xar","Stby")))))</f>
        <v/>
      </c>
      <c r="J8639" s="12">
        <f>IF(OR(I8639="Carg FV",I8639="Carg xar"),MIN(IF(I8639="Carg FV",ABS(H8639),7.4),7.4,MAX(0,(0.9-M8639)*40)*0.95),0)</f>
        <v/>
      </c>
      <c r="K8639" s="12">
        <f>IF(I8639="V2H",MIN(MAX(0,H8639),7.4,MAX(0,(M8639-P8639)*40)*0.95),0)</f>
        <v/>
      </c>
      <c r="L8639" s="12">
        <f>IF(E8639=0,0,MAX(0,H8639-K8639))</f>
        <v/>
      </c>
      <c r="M8639" s="13">
        <f>M8638+J8638/40-IF(I8638="V2H",K8638/(0.95*40),0)-IF(E8639=0,IF(E8638=1,IF(D8639=1,30,40)*0.18/(2*40),0),0)-IF(E8639=1,IF(E8638=0,IF(D8639=1,30,40)*0.18/(2*40),0),0)</f>
        <v/>
      </c>
      <c r="N8639" s="14" t="n">
        <v>0.2</v>
      </c>
      <c r="O8639" s="15">
        <f>K8639*N8639</f>
        <v/>
      </c>
      <c r="P8639">
        <f>IF(E8639=0,0.3,IF(D8639=1,IF(C8639&gt;=Params!$B$13-3,IF(C8639&lt;Params!$B$13,Params!$B$20,0.3),0.3),IF(C8639&gt;=Params!$B$15-3,IF(C8639&lt;Params!$B$15,Params!$B$21,0.3),0.3)))</f>
        <v/>
      </c>
    </row>
    <row r="8640" ht="15" customHeight="1" s="1">
      <c r="A8640" s="9" t="n">
        <v>8637</v>
      </c>
      <c r="B8640" s="6" t="inlineStr">
        <is>
          <t>26/12</t>
        </is>
      </c>
      <c r="C8640" s="6" t="n">
        <v>20</v>
      </c>
      <c r="D8640" s="6" t="n">
        <v>0</v>
      </c>
      <c r="E8640" s="10">
        <f>IF(D8640=1, IF(OR(C8640&lt;10, C8640&gt;=15),1,0), IF(OR(C8640&lt;7, C8640&gt;=18),1,0))</f>
        <v/>
      </c>
      <c r="F8640" s="11" t="n">
        <v>2.264</v>
      </c>
      <c r="G8640" s="12">
        <f>0*8</f>
        <v/>
      </c>
      <c r="H8640" s="12">
        <f>F8640-G8640</f>
        <v/>
      </c>
      <c r="I8640" s="10">
        <f>IF(E8640=0,"Fora",IF(E8639=0,"Carg xar",IF(H8640&lt;0,IF(M8640&lt;0.9,"Carg FV","Stby"),IF(M8640&gt;P8640,"V2H",IF(M8640&lt;0.9,"Carg xar","Stby")))))</f>
        <v/>
      </c>
      <c r="J8640" s="12">
        <f>IF(OR(I8640="Carg FV",I8640="Carg xar"),MIN(IF(I8640="Carg FV",ABS(H8640),7.4),7.4,MAX(0,(0.9-M8640)*40)*0.95),0)</f>
        <v/>
      </c>
      <c r="K8640" s="12">
        <f>IF(I8640="V2H",MIN(MAX(0,H8640),7.4,MAX(0,(M8640-P8640)*40)*0.95),0)</f>
        <v/>
      </c>
      <c r="L8640" s="12">
        <f>IF(E8640=0,0,MAX(0,H8640-K8640))</f>
        <v/>
      </c>
      <c r="M8640" s="13">
        <f>M8639+J8639/40-IF(I8639="V2H",K8639/(0.95*40),0)-IF(E8640=0,IF(E8639=1,IF(D8640=1,30,40)*0.18/(2*40),0),0)-IF(E8640=1,IF(E8639=0,IF(D8640=1,30,40)*0.18/(2*40),0),0)</f>
        <v/>
      </c>
      <c r="N8640" s="14" t="n">
        <v>0.2</v>
      </c>
      <c r="O8640" s="15">
        <f>K8640*N8640</f>
        <v/>
      </c>
      <c r="P8640">
        <f>IF(E8640=0,0.3,IF(D8640=1,IF(C8640&gt;=Params!$B$13-3,IF(C8640&lt;Params!$B$13,Params!$B$20,0.3),0.3),IF(C8640&gt;=Params!$B$15-3,IF(C8640&lt;Params!$B$15,Params!$B$21,0.3),0.3)))</f>
        <v/>
      </c>
    </row>
    <row r="8641" ht="15" customHeight="1" s="1">
      <c r="A8641" s="9" t="n">
        <v>8638</v>
      </c>
      <c r="B8641" s="6" t="inlineStr">
        <is>
          <t>26/12</t>
        </is>
      </c>
      <c r="C8641" s="6" t="n">
        <v>21</v>
      </c>
      <c r="D8641" s="6" t="n">
        <v>0</v>
      </c>
      <c r="E8641" s="10">
        <f>IF(D8641=1, IF(OR(C8641&lt;10, C8641&gt;=15),1,0), IF(OR(C8641&lt;7, C8641&gt;=18),1,0))</f>
        <v/>
      </c>
      <c r="F8641" s="11" t="n">
        <v>1.473</v>
      </c>
      <c r="G8641" s="12">
        <f>0*8</f>
        <v/>
      </c>
      <c r="H8641" s="12">
        <f>F8641-G8641</f>
        <v/>
      </c>
      <c r="I8641" s="10">
        <f>IF(E8641=0,"Fora",IF(E8640=0,"Carg xar",IF(H8641&lt;0,IF(M8641&lt;0.9,"Carg FV","Stby"),IF(M8641&gt;P8641,"V2H",IF(M8641&lt;0.9,"Carg xar","Stby")))))</f>
        <v/>
      </c>
      <c r="J8641" s="12">
        <f>IF(OR(I8641="Carg FV",I8641="Carg xar"),MIN(IF(I8641="Carg FV",ABS(H8641),7.4),7.4,MAX(0,(0.9-M8641)*40)*0.95),0)</f>
        <v/>
      </c>
      <c r="K8641" s="12">
        <f>IF(I8641="V2H",MIN(MAX(0,H8641),7.4,MAX(0,(M8641-P8641)*40)*0.95),0)</f>
        <v/>
      </c>
      <c r="L8641" s="12">
        <f>IF(E8641=0,0,MAX(0,H8641-K8641))</f>
        <v/>
      </c>
      <c r="M8641" s="13">
        <f>M8640+J8640/40-IF(I8640="V2H",K8640/(0.95*40),0)-IF(E8641=0,IF(E8640=1,IF(D8641=1,30,40)*0.18/(2*40),0),0)-IF(E8641=1,IF(E8640=0,IF(D8641=1,30,40)*0.18/(2*40),0),0)</f>
        <v/>
      </c>
      <c r="N8641" s="14" t="n">
        <v>0.2</v>
      </c>
      <c r="O8641" s="15">
        <f>K8641*N8641</f>
        <v/>
      </c>
      <c r="P8641">
        <f>IF(E8641=0,0.3,IF(D8641=1,IF(C8641&gt;=Params!$B$13-3,IF(C8641&lt;Params!$B$13,Params!$B$20,0.3),0.3),IF(C8641&gt;=Params!$B$15-3,IF(C8641&lt;Params!$B$15,Params!$B$21,0.3),0.3)))</f>
        <v/>
      </c>
    </row>
    <row r="8642" ht="15" customHeight="1" s="1">
      <c r="A8642" s="9" t="n">
        <v>8639</v>
      </c>
      <c r="B8642" s="6" t="inlineStr">
        <is>
          <t>26/12</t>
        </is>
      </c>
      <c r="C8642" s="6" t="n">
        <v>22</v>
      </c>
      <c r="D8642" s="6" t="n">
        <v>0</v>
      </c>
      <c r="E8642" s="10">
        <f>IF(D8642=1, IF(OR(C8642&lt;10, C8642&gt;=15),1,0), IF(OR(C8642&lt;7, C8642&gt;=18),1,0))</f>
        <v/>
      </c>
      <c r="F8642" s="11" t="n">
        <v>1.288</v>
      </c>
      <c r="G8642" s="12">
        <f>0*8</f>
        <v/>
      </c>
      <c r="H8642" s="12">
        <f>F8642-G8642</f>
        <v/>
      </c>
      <c r="I8642" s="10">
        <f>IF(E8642=0,"Fora",IF(E8641=0,"Carg xar",IF(H8642&lt;0,IF(M8642&lt;0.9,"Carg FV","Stby"),IF(M8642&gt;P8642,"V2H",IF(M8642&lt;0.9,"Carg xar","Stby")))))</f>
        <v/>
      </c>
      <c r="J8642" s="12">
        <f>IF(OR(I8642="Carg FV",I8642="Carg xar"),MIN(IF(I8642="Carg FV",ABS(H8642),7.4),7.4,MAX(0,(0.9-M8642)*40)*0.95),0)</f>
        <v/>
      </c>
      <c r="K8642" s="12">
        <f>IF(I8642="V2H",MIN(MAX(0,H8642),7.4,MAX(0,(M8642-P8642)*40)*0.95),0)</f>
        <v/>
      </c>
      <c r="L8642" s="12">
        <f>IF(E8642=0,0,MAX(0,H8642-K8642))</f>
        <v/>
      </c>
      <c r="M8642" s="13">
        <f>M8641+J8641/40-IF(I8641="V2H",K8641/(0.95*40),0)-IF(E8642=0,IF(E8641=1,IF(D8642=1,30,40)*0.18/(2*40),0),0)-IF(E8642=1,IF(E8641=0,IF(D8642=1,30,40)*0.18/(2*40),0),0)</f>
        <v/>
      </c>
      <c r="N8642" s="14" t="n">
        <v>0.15</v>
      </c>
      <c r="O8642" s="15">
        <f>K8642*N8642</f>
        <v/>
      </c>
      <c r="P8642">
        <f>IF(E8642=0,0.3,IF(D8642=1,IF(C8642&gt;=Params!$B$13-3,IF(C8642&lt;Params!$B$13,Params!$B$20,0.3),0.3),IF(C8642&gt;=Params!$B$15-3,IF(C8642&lt;Params!$B$15,Params!$B$21,0.3),0.3)))</f>
        <v/>
      </c>
    </row>
    <row r="8643" ht="15" customHeight="1" s="1">
      <c r="A8643" s="9" t="n">
        <v>8640</v>
      </c>
      <c r="B8643" s="6" t="inlineStr">
        <is>
          <t>26/12</t>
        </is>
      </c>
      <c r="C8643" s="6" t="n">
        <v>23</v>
      </c>
      <c r="D8643" s="6" t="n">
        <v>0</v>
      </c>
      <c r="E8643" s="10">
        <f>IF(D8643=1, IF(OR(C8643&lt;10, C8643&gt;=15),1,0), IF(OR(C8643&lt;7, C8643&gt;=18),1,0))</f>
        <v/>
      </c>
      <c r="F8643" s="11" t="n">
        <v>1.609</v>
      </c>
      <c r="G8643" s="12">
        <f>0*8</f>
        <v/>
      </c>
      <c r="H8643" s="12">
        <f>F8643-G8643</f>
        <v/>
      </c>
      <c r="I8643" s="10">
        <f>IF(E8643=0,"Fora",IF(E8642=0,"Carg xar",IF(H8643&lt;0,IF(M8643&lt;0.9,"Carg FV","Stby"),IF(M8643&gt;P8643,"V2H",IF(M8643&lt;0.9,"Carg xar","Stby")))))</f>
        <v/>
      </c>
      <c r="J8643" s="12">
        <f>IF(OR(I8643="Carg FV",I8643="Carg xar"),MIN(IF(I8643="Carg FV",ABS(H8643),7.4),7.4,MAX(0,(0.9-M8643)*40)*0.95),0)</f>
        <v/>
      </c>
      <c r="K8643" s="12">
        <f>IF(I8643="V2H",MIN(MAX(0,H8643),7.4,MAX(0,(M8643-P8643)*40)*0.95),0)</f>
        <v/>
      </c>
      <c r="L8643" s="12">
        <f>IF(E8643=0,0,MAX(0,H8643-K8643))</f>
        <v/>
      </c>
      <c r="M8643" s="13">
        <f>M8642+J8642/40-IF(I8642="V2H",K8642/(0.95*40),0)-IF(E8643=0,IF(E8642=1,IF(D8643=1,30,40)*0.18/(2*40),0),0)-IF(E8643=1,IF(E8642=0,IF(D8643=1,30,40)*0.18/(2*40),0),0)</f>
        <v/>
      </c>
      <c r="N8643" s="14" t="n">
        <v>0.15</v>
      </c>
      <c r="O8643" s="15">
        <f>K8643*N8643</f>
        <v/>
      </c>
      <c r="P8643">
        <f>IF(E8643=0,0.3,IF(D8643=1,IF(C8643&gt;=Params!$B$13-3,IF(C8643&lt;Params!$B$13,Params!$B$20,0.3),0.3),IF(C8643&gt;=Params!$B$15-3,IF(C8643&lt;Params!$B$15,Params!$B$21,0.3),0.3)))</f>
        <v/>
      </c>
    </row>
    <row r="8644" ht="15" customHeight="1" s="1">
      <c r="A8644" s="9" t="n">
        <v>8641</v>
      </c>
      <c r="B8644" s="6" t="inlineStr">
        <is>
          <t>27/12</t>
        </is>
      </c>
      <c r="C8644" s="6" t="n">
        <v>0</v>
      </c>
      <c r="D8644" s="6" t="n">
        <v>1</v>
      </c>
      <c r="E8644" s="10">
        <f>IF(D8644=1, IF(OR(C8644&lt;10, C8644&gt;=15),1,0), IF(OR(C8644&lt;7, C8644&gt;=18),1,0))</f>
        <v/>
      </c>
      <c r="F8644" s="11" t="n">
        <v>1.171</v>
      </c>
      <c r="G8644" s="12">
        <f>0*8</f>
        <v/>
      </c>
      <c r="H8644" s="12">
        <f>F8644-G8644</f>
        <v/>
      </c>
      <c r="I8644" s="10">
        <f>IF(E8644=0,"Fora",IF(E8643=0,"Carg xar",IF(H8644&lt;0,IF(M8644&lt;0.9,"Carg FV","Stby"),IF(M8644&gt;P8644,"V2H",IF(M8644&lt;0.9,"Carg xar","Stby")))))</f>
        <v/>
      </c>
      <c r="J8644" s="12">
        <f>IF(OR(I8644="Carg FV",I8644="Carg xar"),MIN(IF(I8644="Carg FV",ABS(H8644),7.4),7.4,MAX(0,(0.9-M8644)*40)*0.95),0)</f>
        <v/>
      </c>
      <c r="K8644" s="12">
        <f>IF(I8644="V2H",MIN(MAX(0,H8644),7.4,MAX(0,(M8644-P8644)*40)*0.95),0)</f>
        <v/>
      </c>
      <c r="L8644" s="12">
        <f>IF(E8644=0,0,MAX(0,H8644-K8644))</f>
        <v/>
      </c>
      <c r="M8644" s="13">
        <f>M8643+J8643/40-IF(I8643="V2H",K8643/(0.95*40),0)-IF(E8644=0,IF(E8643=1,IF(D8644=1,30,40)*0.18/(2*40),0),0)-IF(E8644=1,IF(E8643=0,IF(D8644=1,30,40)*0.18/(2*40),0),0)</f>
        <v/>
      </c>
      <c r="N8644" s="14" t="n">
        <v>0.09</v>
      </c>
      <c r="O8644" s="15">
        <f>K8644*N8644</f>
        <v/>
      </c>
      <c r="P8644">
        <f>IF(E8644=0,0.3,IF(D8644=1,IF(C8644&gt;=Params!$B$13-3,IF(C8644&lt;Params!$B$13,Params!$B$20,0.3),0.3),IF(C8644&gt;=Params!$B$15-3,IF(C8644&lt;Params!$B$15,Params!$B$21,0.3),0.3)))</f>
        <v/>
      </c>
    </row>
    <row r="8645" ht="15" customHeight="1" s="1">
      <c r="A8645" s="9" t="n">
        <v>8642</v>
      </c>
      <c r="B8645" s="6" t="inlineStr">
        <is>
          <t>27/12</t>
        </is>
      </c>
      <c r="C8645" s="6" t="n">
        <v>1</v>
      </c>
      <c r="D8645" s="6" t="n">
        <v>1</v>
      </c>
      <c r="E8645" s="10">
        <f>IF(D8645=1, IF(OR(C8645&lt;10, C8645&gt;=15),1,0), IF(OR(C8645&lt;7, C8645&gt;=18),1,0))</f>
        <v/>
      </c>
      <c r="F8645" s="11" t="n">
        <v>1.386</v>
      </c>
      <c r="G8645" s="12">
        <f>0*8</f>
        <v/>
      </c>
      <c r="H8645" s="12">
        <f>F8645-G8645</f>
        <v/>
      </c>
      <c r="I8645" s="10">
        <f>IF(E8645=0,"Fora",IF(E8644=0,"Carg xar",IF(H8645&lt;0,IF(M8645&lt;0.9,"Carg FV","Stby"),IF(M8645&gt;P8645,"V2H",IF(M8645&lt;0.9,"Carg xar","Stby")))))</f>
        <v/>
      </c>
      <c r="J8645" s="12">
        <f>IF(OR(I8645="Carg FV",I8645="Carg xar"),MIN(IF(I8645="Carg FV",ABS(H8645),7.4),7.4,MAX(0,(0.9-M8645)*40)*0.95),0)</f>
        <v/>
      </c>
      <c r="K8645" s="12">
        <f>IF(I8645="V2H",MIN(MAX(0,H8645),7.4,MAX(0,(M8645-P8645)*40)*0.95),0)</f>
        <v/>
      </c>
      <c r="L8645" s="12">
        <f>IF(E8645=0,0,MAX(0,H8645-K8645))</f>
        <v/>
      </c>
      <c r="M8645" s="13">
        <f>M8644+J8644/40-IF(I8644="V2H",K8644/(0.95*40),0)-IF(E8645=0,IF(E8644=1,IF(D8645=1,30,40)*0.18/(2*40),0),0)-IF(E8645=1,IF(E8644=0,IF(D8645=1,30,40)*0.18/(2*40),0),0)</f>
        <v/>
      </c>
      <c r="N8645" s="14" t="n">
        <v>0.09</v>
      </c>
      <c r="O8645" s="15">
        <f>K8645*N8645</f>
        <v/>
      </c>
      <c r="P8645">
        <f>IF(E8645=0,0.3,IF(D8645=1,IF(C8645&gt;=Params!$B$13-3,IF(C8645&lt;Params!$B$13,Params!$B$20,0.3),0.3),IF(C8645&gt;=Params!$B$15-3,IF(C8645&lt;Params!$B$15,Params!$B$21,0.3),0.3)))</f>
        <v/>
      </c>
    </row>
    <row r="8646" ht="15" customHeight="1" s="1">
      <c r="A8646" s="9" t="n">
        <v>8643</v>
      </c>
      <c r="B8646" s="6" t="inlineStr">
        <is>
          <t>27/12</t>
        </is>
      </c>
      <c r="C8646" s="6" t="n">
        <v>2</v>
      </c>
      <c r="D8646" s="6" t="n">
        <v>1</v>
      </c>
      <c r="E8646" s="10">
        <f>IF(D8646=1, IF(OR(C8646&lt;10, C8646&gt;=15),1,0), IF(OR(C8646&lt;7, C8646&gt;=18),1,0))</f>
        <v/>
      </c>
      <c r="F8646" s="11" t="n">
        <v>1.41</v>
      </c>
      <c r="G8646" s="12">
        <f>0*8</f>
        <v/>
      </c>
      <c r="H8646" s="12">
        <f>F8646-G8646</f>
        <v/>
      </c>
      <c r="I8646" s="10">
        <f>IF(E8646=0,"Fora",IF(E8645=0,"Carg xar",IF(H8646&lt;0,IF(M8646&lt;0.9,"Carg FV","Stby"),IF(M8646&gt;P8646,"V2H",IF(M8646&lt;0.9,"Carg xar","Stby")))))</f>
        <v/>
      </c>
      <c r="J8646" s="12">
        <f>IF(OR(I8646="Carg FV",I8646="Carg xar"),MIN(IF(I8646="Carg FV",ABS(H8646),7.4),7.4,MAX(0,(0.9-M8646)*40)*0.95),0)</f>
        <v/>
      </c>
      <c r="K8646" s="12">
        <f>IF(I8646="V2H",MIN(MAX(0,H8646),7.4,MAX(0,(M8646-P8646)*40)*0.95),0)</f>
        <v/>
      </c>
      <c r="L8646" s="12">
        <f>IF(E8646=0,0,MAX(0,H8646-K8646))</f>
        <v/>
      </c>
      <c r="M8646" s="13">
        <f>M8645+J8645/40-IF(I8645="V2H",K8645/(0.95*40),0)-IF(E8646=0,IF(E8645=1,IF(D8646=1,30,40)*0.18/(2*40),0),0)-IF(E8646=1,IF(E8645=0,IF(D8646=1,30,40)*0.18/(2*40),0),0)</f>
        <v/>
      </c>
      <c r="N8646" s="14" t="n">
        <v>0.09</v>
      </c>
      <c r="O8646" s="15">
        <f>K8646*N8646</f>
        <v/>
      </c>
      <c r="P8646">
        <f>IF(E8646=0,0.3,IF(D8646=1,IF(C8646&gt;=Params!$B$13-3,IF(C8646&lt;Params!$B$13,Params!$B$20,0.3),0.3),IF(C8646&gt;=Params!$B$15-3,IF(C8646&lt;Params!$B$15,Params!$B$21,0.3),0.3)))</f>
        <v/>
      </c>
    </row>
    <row r="8647" ht="15" customHeight="1" s="1">
      <c r="A8647" s="9" t="n">
        <v>8644</v>
      </c>
      <c r="B8647" s="6" t="inlineStr">
        <is>
          <t>27/12</t>
        </is>
      </c>
      <c r="C8647" s="6" t="n">
        <v>3</v>
      </c>
      <c r="D8647" s="6" t="n">
        <v>1</v>
      </c>
      <c r="E8647" s="10">
        <f>IF(D8647=1, IF(OR(C8647&lt;10, C8647&gt;=15),1,0), IF(OR(C8647&lt;7, C8647&gt;=18),1,0))</f>
        <v/>
      </c>
      <c r="F8647" s="11" t="n">
        <v>1.241</v>
      </c>
      <c r="G8647" s="12">
        <f>0*8</f>
        <v/>
      </c>
      <c r="H8647" s="12">
        <f>F8647-G8647</f>
        <v/>
      </c>
      <c r="I8647" s="10">
        <f>IF(E8647=0,"Fora",IF(E8646=0,"Carg xar",IF(H8647&lt;0,IF(M8647&lt;0.9,"Carg FV","Stby"),IF(M8647&gt;P8647,"V2H",IF(M8647&lt;0.9,"Carg xar","Stby")))))</f>
        <v/>
      </c>
      <c r="J8647" s="12">
        <f>IF(OR(I8647="Carg FV",I8647="Carg xar"),MIN(IF(I8647="Carg FV",ABS(H8647),7.4),7.4,MAX(0,(0.9-M8647)*40)*0.95),0)</f>
        <v/>
      </c>
      <c r="K8647" s="12">
        <f>IF(I8647="V2H",MIN(MAX(0,H8647),7.4,MAX(0,(M8647-P8647)*40)*0.95),0)</f>
        <v/>
      </c>
      <c r="L8647" s="12">
        <f>IF(E8647=0,0,MAX(0,H8647-K8647))</f>
        <v/>
      </c>
      <c r="M8647" s="13">
        <f>M8646+J8646/40-IF(I8646="V2H",K8646/(0.95*40),0)-IF(E8647=0,IF(E8646=1,IF(D8647=1,30,40)*0.18/(2*40),0),0)-IF(E8647=1,IF(E8646=0,IF(D8647=1,30,40)*0.18/(2*40),0),0)</f>
        <v/>
      </c>
      <c r="N8647" s="14" t="n">
        <v>0.09</v>
      </c>
      <c r="O8647" s="15">
        <f>K8647*N8647</f>
        <v/>
      </c>
      <c r="P8647">
        <f>IF(E8647=0,0.3,IF(D8647=1,IF(C8647&gt;=Params!$B$13-3,IF(C8647&lt;Params!$B$13,Params!$B$20,0.3),0.3),IF(C8647&gt;=Params!$B$15-3,IF(C8647&lt;Params!$B$15,Params!$B$21,0.3),0.3)))</f>
        <v/>
      </c>
    </row>
    <row r="8648" ht="15" customHeight="1" s="1">
      <c r="A8648" s="9" t="n">
        <v>8645</v>
      </c>
      <c r="B8648" s="6" t="inlineStr">
        <is>
          <t>27/12</t>
        </is>
      </c>
      <c r="C8648" s="6" t="n">
        <v>4</v>
      </c>
      <c r="D8648" s="6" t="n">
        <v>1</v>
      </c>
      <c r="E8648" s="10">
        <f>IF(D8648=1, IF(OR(C8648&lt;10, C8648&gt;=15),1,0), IF(OR(C8648&lt;7, C8648&gt;=18),1,0))</f>
        <v/>
      </c>
      <c r="F8648" s="11" t="n">
        <v>1.981</v>
      </c>
      <c r="G8648" s="12">
        <f>0*8</f>
        <v/>
      </c>
      <c r="H8648" s="12">
        <f>F8648-G8648</f>
        <v/>
      </c>
      <c r="I8648" s="10">
        <f>IF(E8648=0,"Fora",IF(E8647=0,"Carg xar",IF(H8648&lt;0,IF(M8648&lt;0.9,"Carg FV","Stby"),IF(M8648&gt;P8648,"V2H",IF(M8648&lt;0.9,"Carg xar","Stby")))))</f>
        <v/>
      </c>
      <c r="J8648" s="12">
        <f>IF(OR(I8648="Carg FV",I8648="Carg xar"),MIN(IF(I8648="Carg FV",ABS(H8648),7.4),7.4,MAX(0,(0.9-M8648)*40)*0.95),0)</f>
        <v/>
      </c>
      <c r="K8648" s="12">
        <f>IF(I8648="V2H",MIN(MAX(0,H8648),7.4,MAX(0,(M8648-P8648)*40)*0.95),0)</f>
        <v/>
      </c>
      <c r="L8648" s="12">
        <f>IF(E8648=0,0,MAX(0,H8648-K8648))</f>
        <v/>
      </c>
      <c r="M8648" s="13">
        <f>M8647+J8647/40-IF(I8647="V2H",K8647/(0.95*40),0)-IF(E8648=0,IF(E8647=1,IF(D8648=1,30,40)*0.18/(2*40),0),0)-IF(E8648=1,IF(E8647=0,IF(D8648=1,30,40)*0.18/(2*40),0),0)</f>
        <v/>
      </c>
      <c r="N8648" s="14" t="n">
        <v>0.09</v>
      </c>
      <c r="O8648" s="15">
        <f>K8648*N8648</f>
        <v/>
      </c>
      <c r="P8648">
        <f>IF(E8648=0,0.3,IF(D8648=1,IF(C8648&gt;=Params!$B$13-3,IF(C8648&lt;Params!$B$13,Params!$B$20,0.3),0.3),IF(C8648&gt;=Params!$B$15-3,IF(C8648&lt;Params!$B$15,Params!$B$21,0.3),0.3)))</f>
        <v/>
      </c>
    </row>
    <row r="8649" ht="15" customHeight="1" s="1">
      <c r="A8649" s="9" t="n">
        <v>8646</v>
      </c>
      <c r="B8649" s="6" t="inlineStr">
        <is>
          <t>27/12</t>
        </is>
      </c>
      <c r="C8649" s="6" t="n">
        <v>5</v>
      </c>
      <c r="D8649" s="6" t="n">
        <v>1</v>
      </c>
      <c r="E8649" s="10">
        <f>IF(D8649=1, IF(OR(C8649&lt;10, C8649&gt;=15),1,0), IF(OR(C8649&lt;7, C8649&gt;=18),1,0))</f>
        <v/>
      </c>
      <c r="F8649" s="11" t="n">
        <v>1.636</v>
      </c>
      <c r="G8649" s="12">
        <f>0*8</f>
        <v/>
      </c>
      <c r="H8649" s="12">
        <f>F8649-G8649</f>
        <v/>
      </c>
      <c r="I8649" s="10">
        <f>IF(E8649=0,"Fora",IF(E8648=0,"Carg xar",IF(H8649&lt;0,IF(M8649&lt;0.9,"Carg FV","Stby"),IF(M8649&gt;P8649,"V2H",IF(M8649&lt;0.9,"Carg xar","Stby")))))</f>
        <v/>
      </c>
      <c r="J8649" s="12">
        <f>IF(OR(I8649="Carg FV",I8649="Carg xar"),MIN(IF(I8649="Carg FV",ABS(H8649),7.4),7.4,MAX(0,(0.9-M8649)*40)*0.95),0)</f>
        <v/>
      </c>
      <c r="K8649" s="12">
        <f>IF(I8649="V2H",MIN(MAX(0,H8649),7.4,MAX(0,(M8649-P8649)*40)*0.95),0)</f>
        <v/>
      </c>
      <c r="L8649" s="12">
        <f>IF(E8649=0,0,MAX(0,H8649-K8649))</f>
        <v/>
      </c>
      <c r="M8649" s="13">
        <f>M8648+J8648/40-IF(I8648="V2H",K8648/(0.95*40),0)-IF(E8649=0,IF(E8648=1,IF(D8649=1,30,40)*0.18/(2*40),0),0)-IF(E8649=1,IF(E8648=0,IF(D8649=1,30,40)*0.18/(2*40),0),0)</f>
        <v/>
      </c>
      <c r="N8649" s="14" t="n">
        <v>0.09</v>
      </c>
      <c r="O8649" s="15">
        <f>K8649*N8649</f>
        <v/>
      </c>
      <c r="P8649">
        <f>IF(E8649=0,0.3,IF(D8649=1,IF(C8649&gt;=Params!$B$13-3,IF(C8649&lt;Params!$B$13,Params!$B$20,0.3),0.3),IF(C8649&gt;=Params!$B$15-3,IF(C8649&lt;Params!$B$15,Params!$B$21,0.3),0.3)))</f>
        <v/>
      </c>
    </row>
    <row r="8650" ht="15" customHeight="1" s="1">
      <c r="A8650" s="9" t="n">
        <v>8647</v>
      </c>
      <c r="B8650" s="6" t="inlineStr">
        <is>
          <t>27/12</t>
        </is>
      </c>
      <c r="C8650" s="6" t="n">
        <v>6</v>
      </c>
      <c r="D8650" s="6" t="n">
        <v>1</v>
      </c>
      <c r="E8650" s="10">
        <f>IF(D8650=1, IF(OR(C8650&lt;10, C8650&gt;=15),1,0), IF(OR(C8650&lt;7, C8650&gt;=18),1,0))</f>
        <v/>
      </c>
      <c r="F8650" s="11" t="n">
        <v>1.674</v>
      </c>
      <c r="G8650" s="12">
        <f>0*8</f>
        <v/>
      </c>
      <c r="H8650" s="12">
        <f>F8650-G8650</f>
        <v/>
      </c>
      <c r="I8650" s="10">
        <f>IF(E8650=0,"Fora",IF(E8649=0,"Carg xar",IF(H8650&lt;0,IF(M8650&lt;0.9,"Carg FV","Stby"),IF(M8650&gt;P8650,"V2H",IF(M8650&lt;0.9,"Carg xar","Stby")))))</f>
        <v/>
      </c>
      <c r="J8650" s="12">
        <f>IF(OR(I8650="Carg FV",I8650="Carg xar"),MIN(IF(I8650="Carg FV",ABS(H8650),7.4),7.4,MAX(0,(0.9-M8650)*40)*0.95),0)</f>
        <v/>
      </c>
      <c r="K8650" s="12">
        <f>IF(I8650="V2H",MIN(MAX(0,H8650),7.4,MAX(0,(M8650-P8650)*40)*0.95),0)</f>
        <v/>
      </c>
      <c r="L8650" s="12">
        <f>IF(E8650=0,0,MAX(0,H8650-K8650))</f>
        <v/>
      </c>
      <c r="M8650" s="13">
        <f>M8649+J8649/40-IF(I8649="V2H",K8649/(0.95*40),0)-IF(E8650=0,IF(E8649=1,IF(D8650=1,30,40)*0.18/(2*40),0),0)-IF(E8650=1,IF(E8649=0,IF(D8650=1,30,40)*0.18/(2*40),0),0)</f>
        <v/>
      </c>
      <c r="N8650" s="14" t="n">
        <v>0.09</v>
      </c>
      <c r="O8650" s="15">
        <f>K8650*N8650</f>
        <v/>
      </c>
      <c r="P8650">
        <f>IF(E8650=0,0.3,IF(D8650=1,IF(C8650&gt;=Params!$B$13-3,IF(C8650&lt;Params!$B$13,Params!$B$20,0.3),0.3),IF(C8650&gt;=Params!$B$15-3,IF(C8650&lt;Params!$B$15,Params!$B$21,0.3),0.3)))</f>
        <v/>
      </c>
    </row>
    <row r="8651" ht="15" customHeight="1" s="1">
      <c r="A8651" s="9" t="n">
        <v>8648</v>
      </c>
      <c r="B8651" s="6" t="inlineStr">
        <is>
          <t>27/12</t>
        </is>
      </c>
      <c r="C8651" s="6" t="n">
        <v>7</v>
      </c>
      <c r="D8651" s="6" t="n">
        <v>1</v>
      </c>
      <c r="E8651" s="10">
        <f>IF(D8651=1, IF(OR(C8651&lt;10, C8651&gt;=15),1,0), IF(OR(C8651&lt;7, C8651&gt;=18),1,0))</f>
        <v/>
      </c>
      <c r="F8651" s="11" t="n">
        <v>1.538</v>
      </c>
      <c r="G8651" s="12">
        <f>0*8</f>
        <v/>
      </c>
      <c r="H8651" s="12">
        <f>F8651-G8651</f>
        <v/>
      </c>
      <c r="I8651" s="10">
        <f>IF(E8651=0,"Fora",IF(E8650=0,"Carg xar",IF(H8651&lt;0,IF(M8651&lt;0.9,"Carg FV","Stby"),IF(M8651&gt;P8651,"V2H",IF(M8651&lt;0.9,"Carg xar","Stby")))))</f>
        <v/>
      </c>
      <c r="J8651" s="12">
        <f>IF(OR(I8651="Carg FV",I8651="Carg xar"),MIN(IF(I8651="Carg FV",ABS(H8651),7.4),7.4,MAX(0,(0.9-M8651)*40)*0.95),0)</f>
        <v/>
      </c>
      <c r="K8651" s="12">
        <f>IF(I8651="V2H",MIN(MAX(0,H8651),7.4,MAX(0,(M8651-P8651)*40)*0.95),0)</f>
        <v/>
      </c>
      <c r="L8651" s="12">
        <f>IF(E8651=0,0,MAX(0,H8651-K8651))</f>
        <v/>
      </c>
      <c r="M8651" s="13">
        <f>M8650+J8650/40-IF(I8650="V2H",K8650/(0.95*40),0)-IF(E8651=0,IF(E8650=1,IF(D8651=1,30,40)*0.18/(2*40),0),0)-IF(E8651=1,IF(E8650=0,IF(D8651=1,30,40)*0.18/(2*40),0),0)</f>
        <v/>
      </c>
      <c r="N8651" s="14" t="n">
        <v>0.09</v>
      </c>
      <c r="O8651" s="15">
        <f>K8651*N8651</f>
        <v/>
      </c>
      <c r="P8651">
        <f>IF(E8651=0,0.3,IF(D8651=1,IF(C8651&gt;=Params!$B$13-3,IF(C8651&lt;Params!$B$13,Params!$B$20,0.3),0.3),IF(C8651&gt;=Params!$B$15-3,IF(C8651&lt;Params!$B$15,Params!$B$21,0.3),0.3)))</f>
        <v/>
      </c>
    </row>
    <row r="8652" ht="15" customHeight="1" s="1">
      <c r="A8652" s="9" t="n">
        <v>8649</v>
      </c>
      <c r="B8652" s="6" t="inlineStr">
        <is>
          <t>27/12</t>
        </is>
      </c>
      <c r="C8652" s="6" t="n">
        <v>8</v>
      </c>
      <c r="D8652" s="6" t="n">
        <v>1</v>
      </c>
      <c r="E8652" s="10">
        <f>IF(D8652=1, IF(OR(C8652&lt;10, C8652&gt;=15),1,0), IF(OR(C8652&lt;7, C8652&gt;=18),1,0))</f>
        <v/>
      </c>
      <c r="F8652" s="11" t="n">
        <v>1.725</v>
      </c>
      <c r="G8652" s="12">
        <f>0.04*8</f>
        <v/>
      </c>
      <c r="H8652" s="12">
        <f>F8652-G8652</f>
        <v/>
      </c>
      <c r="I8652" s="10">
        <f>IF(E8652=0,"Fora",IF(E8651=0,"Carg xar",IF(H8652&lt;0,IF(M8652&lt;0.9,"Carg FV","Stby"),IF(M8652&gt;P8652,"V2H",IF(M8652&lt;0.9,"Carg xar","Stby")))))</f>
        <v/>
      </c>
      <c r="J8652" s="12">
        <f>IF(OR(I8652="Carg FV",I8652="Carg xar"),MIN(IF(I8652="Carg FV",ABS(H8652),7.4),7.4,MAX(0,(0.9-M8652)*40)*0.95),0)</f>
        <v/>
      </c>
      <c r="K8652" s="12">
        <f>IF(I8652="V2H",MIN(MAX(0,H8652),7.4,MAX(0,(M8652-P8652)*40)*0.95),0)</f>
        <v/>
      </c>
      <c r="L8652" s="12">
        <f>IF(E8652=0,0,MAX(0,H8652-K8652))</f>
        <v/>
      </c>
      <c r="M8652" s="13">
        <f>M8651+J8651/40-IF(I8651="V2H",K8651/(0.95*40),0)-IF(E8652=0,IF(E8651=1,IF(D8652=1,30,40)*0.18/(2*40),0),0)-IF(E8652=1,IF(E8651=0,IF(D8652=1,30,40)*0.18/(2*40),0),0)</f>
        <v/>
      </c>
      <c r="N8652" s="14" t="n">
        <v>0.09</v>
      </c>
      <c r="O8652" s="15">
        <f>K8652*N8652</f>
        <v/>
      </c>
      <c r="P8652">
        <f>IF(E8652=0,0.3,IF(D8652=1,IF(C8652&gt;=Params!$B$13-3,IF(C8652&lt;Params!$B$13,Params!$B$20,0.3),0.3),IF(C8652&gt;=Params!$B$15-3,IF(C8652&lt;Params!$B$15,Params!$B$21,0.3),0.3)))</f>
        <v/>
      </c>
    </row>
    <row r="8653" ht="15" customHeight="1" s="1">
      <c r="A8653" s="9" t="n">
        <v>8650</v>
      </c>
      <c r="B8653" s="6" t="inlineStr">
        <is>
          <t>27/12</t>
        </is>
      </c>
      <c r="C8653" s="6" t="n">
        <v>9</v>
      </c>
      <c r="D8653" s="6" t="n">
        <v>1</v>
      </c>
      <c r="E8653" s="10">
        <f>IF(D8653=1, IF(OR(C8653&lt;10, C8653&gt;=15),1,0), IF(OR(C8653&lt;7, C8653&gt;=18),1,0))</f>
        <v/>
      </c>
      <c r="F8653" s="11" t="n">
        <v>1.022</v>
      </c>
      <c r="G8653" s="12">
        <f>0.15*8</f>
        <v/>
      </c>
      <c r="H8653" s="12">
        <f>F8653-G8653</f>
        <v/>
      </c>
      <c r="I8653" s="10">
        <f>IF(E8653=0,"Fora",IF(E8652=0,"Carg xar",IF(H8653&lt;0,IF(M8653&lt;0.9,"Carg FV","Stby"),IF(M8653&gt;P8653,"V2H",IF(M8653&lt;0.9,"Carg xar","Stby")))))</f>
        <v/>
      </c>
      <c r="J8653" s="12">
        <f>IF(OR(I8653="Carg FV",I8653="Carg xar"),MIN(IF(I8653="Carg FV",ABS(H8653),7.4),7.4,MAX(0,(0.9-M8653)*40)*0.95),0)</f>
        <v/>
      </c>
      <c r="K8653" s="12">
        <f>IF(I8653="V2H",MIN(MAX(0,H8653),7.4,MAX(0,(M8653-P8653)*40)*0.95),0)</f>
        <v/>
      </c>
      <c r="L8653" s="12">
        <f>IF(E8653=0,0,MAX(0,H8653-K8653))</f>
        <v/>
      </c>
      <c r="M8653" s="13">
        <f>M8652+J8652/40-IF(I8652="V2H",K8652/(0.95*40),0)-IF(E8653=0,IF(E8652=1,IF(D8653=1,30,40)*0.18/(2*40),0),0)-IF(E8653=1,IF(E8652=0,IF(D8653=1,30,40)*0.18/(2*40),0),0)</f>
        <v/>
      </c>
      <c r="N8653" s="14" t="n">
        <v>0.09</v>
      </c>
      <c r="O8653" s="15">
        <f>K8653*N8653</f>
        <v/>
      </c>
      <c r="P8653">
        <f>IF(E8653=0,0.3,IF(D8653=1,IF(C8653&gt;=Params!$B$13-3,IF(C8653&lt;Params!$B$13,Params!$B$20,0.3),0.3),IF(C8653&gt;=Params!$B$15-3,IF(C8653&lt;Params!$B$15,Params!$B$21,0.3),0.3)))</f>
        <v/>
      </c>
    </row>
    <row r="8654" ht="15" customHeight="1" s="1">
      <c r="A8654" s="9" t="n">
        <v>8651</v>
      </c>
      <c r="B8654" s="6" t="inlineStr">
        <is>
          <t>27/12</t>
        </is>
      </c>
      <c r="C8654" s="6" t="n">
        <v>10</v>
      </c>
      <c r="D8654" s="6" t="n">
        <v>1</v>
      </c>
      <c r="E8654" s="10">
        <f>IF(D8654=1, IF(OR(C8654&lt;10, C8654&gt;=15),1,0), IF(OR(C8654&lt;7, C8654&gt;=18),1,0))</f>
        <v/>
      </c>
      <c r="F8654" s="11" t="n">
        <v>1.187</v>
      </c>
      <c r="G8654" s="12">
        <f>0.32*8</f>
        <v/>
      </c>
      <c r="H8654" s="12">
        <f>F8654-G8654</f>
        <v/>
      </c>
      <c r="I8654" s="10">
        <f>IF(E8654=0,"Fora",IF(E8653=0,"Carg xar",IF(H8654&lt;0,IF(M8654&lt;0.9,"Carg FV","Stby"),IF(M8654&gt;P8654,"V2H",IF(M8654&lt;0.9,"Carg xar","Stby")))))</f>
        <v/>
      </c>
      <c r="J8654" s="12">
        <f>IF(OR(I8654="Carg FV",I8654="Carg xar"),MIN(IF(I8654="Carg FV",ABS(H8654),7.4),7.4,MAX(0,(0.9-M8654)*40)*0.95),0)</f>
        <v/>
      </c>
      <c r="K8654" s="12">
        <f>IF(I8654="V2H",MIN(MAX(0,H8654),7.4,MAX(0,(M8654-P8654)*40)*0.95),0)</f>
        <v/>
      </c>
      <c r="L8654" s="12">
        <f>IF(E8654=0,0,MAX(0,H8654-K8654))</f>
        <v/>
      </c>
      <c r="M8654" s="13">
        <f>M8653+J8653/40-IF(I8653="V2H",K8653/(0.95*40),0)-IF(E8654=0,IF(E8653=1,IF(D8654=1,30,40)*0.18/(2*40),0),0)-IF(E8654=1,IF(E8653=0,IF(D8654=1,30,40)*0.18/(2*40),0),0)</f>
        <v/>
      </c>
      <c r="N8654" s="14" t="n">
        <v>0.09</v>
      </c>
      <c r="O8654" s="15">
        <f>K8654*N8654</f>
        <v/>
      </c>
      <c r="P8654">
        <f>IF(E8654=0,0.3,IF(D8654=1,IF(C8654&gt;=Params!$B$13-3,IF(C8654&lt;Params!$B$13,Params!$B$20,0.3),0.3),IF(C8654&gt;=Params!$B$15-3,IF(C8654&lt;Params!$B$15,Params!$B$21,0.3),0.3)))</f>
        <v/>
      </c>
    </row>
    <row r="8655" ht="15" customHeight="1" s="1">
      <c r="A8655" s="9" t="n">
        <v>8652</v>
      </c>
      <c r="B8655" s="6" t="inlineStr">
        <is>
          <t>27/12</t>
        </is>
      </c>
      <c r="C8655" s="6" t="n">
        <v>11</v>
      </c>
      <c r="D8655" s="6" t="n">
        <v>1</v>
      </c>
      <c r="E8655" s="10">
        <f>IF(D8655=1, IF(OR(C8655&lt;10, C8655&gt;=15),1,0), IF(OR(C8655&lt;7, C8655&gt;=18),1,0))</f>
        <v/>
      </c>
      <c r="F8655" s="11" t="n">
        <v>1.329</v>
      </c>
      <c r="G8655" s="12">
        <f>0.45*8</f>
        <v/>
      </c>
      <c r="H8655" s="12">
        <f>F8655-G8655</f>
        <v/>
      </c>
      <c r="I8655" s="10">
        <f>IF(E8655=0,"Fora",IF(E8654=0,"Carg xar",IF(H8655&lt;0,IF(M8655&lt;0.9,"Carg FV","Stby"),IF(M8655&gt;P8655,"V2H",IF(M8655&lt;0.9,"Carg xar","Stby")))))</f>
        <v/>
      </c>
      <c r="J8655" s="12">
        <f>IF(OR(I8655="Carg FV",I8655="Carg xar"),MIN(IF(I8655="Carg FV",ABS(H8655),7.4),7.4,MAX(0,(0.9-M8655)*40)*0.95),0)</f>
        <v/>
      </c>
      <c r="K8655" s="12">
        <f>IF(I8655="V2H",MIN(MAX(0,H8655),7.4,MAX(0,(M8655-P8655)*40)*0.95),0)</f>
        <v/>
      </c>
      <c r="L8655" s="12">
        <f>IF(E8655=0,0,MAX(0,H8655-K8655))</f>
        <v/>
      </c>
      <c r="M8655" s="13">
        <f>M8654+J8654/40-IF(I8654="V2H",K8654/(0.95*40),0)-IF(E8655=0,IF(E8654=1,IF(D8655=1,30,40)*0.18/(2*40),0),0)-IF(E8655=1,IF(E8654=0,IF(D8655=1,30,40)*0.18/(2*40),0),0)</f>
        <v/>
      </c>
      <c r="N8655" s="14" t="n">
        <v>0.09</v>
      </c>
      <c r="O8655" s="15">
        <f>K8655*N8655</f>
        <v/>
      </c>
      <c r="P8655">
        <f>IF(E8655=0,0.3,IF(D8655=1,IF(C8655&gt;=Params!$B$13-3,IF(C8655&lt;Params!$B$13,Params!$B$20,0.3),0.3),IF(C8655&gt;=Params!$B$15-3,IF(C8655&lt;Params!$B$15,Params!$B$21,0.3),0.3)))</f>
        <v/>
      </c>
    </row>
    <row r="8656" ht="15" customHeight="1" s="1">
      <c r="A8656" s="9" t="n">
        <v>8653</v>
      </c>
      <c r="B8656" s="6" t="inlineStr">
        <is>
          <t>27/12</t>
        </is>
      </c>
      <c r="C8656" s="6" t="n">
        <v>12</v>
      </c>
      <c r="D8656" s="6" t="n">
        <v>1</v>
      </c>
      <c r="E8656" s="10">
        <f>IF(D8656=1, IF(OR(C8656&lt;10, C8656&gt;=15),1,0), IF(OR(C8656&lt;7, C8656&gt;=18),1,0))</f>
        <v/>
      </c>
      <c r="F8656" s="11" t="n">
        <v>2.42</v>
      </c>
      <c r="G8656" s="12">
        <f>0.52*8</f>
        <v/>
      </c>
      <c r="H8656" s="12">
        <f>F8656-G8656</f>
        <v/>
      </c>
      <c r="I8656" s="10">
        <f>IF(E8656=0,"Fora",IF(E8655=0,"Carg xar",IF(H8656&lt;0,IF(M8656&lt;0.9,"Carg FV","Stby"),IF(M8656&gt;P8656,"V2H",IF(M8656&lt;0.9,"Carg xar","Stby")))))</f>
        <v/>
      </c>
      <c r="J8656" s="12">
        <f>IF(OR(I8656="Carg FV",I8656="Carg xar"),MIN(IF(I8656="Carg FV",ABS(H8656),7.4),7.4,MAX(0,(0.9-M8656)*40)*0.95),0)</f>
        <v/>
      </c>
      <c r="K8656" s="12">
        <f>IF(I8656="V2H",MIN(MAX(0,H8656),7.4,MAX(0,(M8656-P8656)*40)*0.95),0)</f>
        <v/>
      </c>
      <c r="L8656" s="12">
        <f>IF(E8656=0,0,MAX(0,H8656-K8656))</f>
        <v/>
      </c>
      <c r="M8656" s="13">
        <f>M8655+J8655/40-IF(I8655="V2H",K8655/(0.95*40),0)-IF(E8656=0,IF(E8655=1,IF(D8656=1,30,40)*0.18/(2*40),0),0)-IF(E8656=1,IF(E8655=0,IF(D8656=1,30,40)*0.18/(2*40),0),0)</f>
        <v/>
      </c>
      <c r="N8656" s="14" t="n">
        <v>0.09</v>
      </c>
      <c r="O8656" s="15">
        <f>K8656*N8656</f>
        <v/>
      </c>
      <c r="P8656">
        <f>IF(E8656=0,0.3,IF(D8656=1,IF(C8656&gt;=Params!$B$13-3,IF(C8656&lt;Params!$B$13,Params!$B$20,0.3),0.3),IF(C8656&gt;=Params!$B$15-3,IF(C8656&lt;Params!$B$15,Params!$B$21,0.3),0.3)))</f>
        <v/>
      </c>
    </row>
    <row r="8657" ht="15" customHeight="1" s="1">
      <c r="A8657" s="9" t="n">
        <v>8654</v>
      </c>
      <c r="B8657" s="6" t="inlineStr">
        <is>
          <t>27/12</t>
        </is>
      </c>
      <c r="C8657" s="6" t="n">
        <v>13</v>
      </c>
      <c r="D8657" s="6" t="n">
        <v>1</v>
      </c>
      <c r="E8657" s="10">
        <f>IF(D8657=1, IF(OR(C8657&lt;10, C8657&gt;=15),1,0), IF(OR(C8657&lt;7, C8657&gt;=18),1,0))</f>
        <v/>
      </c>
      <c r="F8657" s="11" t="n">
        <v>2.629</v>
      </c>
      <c r="G8657" s="12">
        <f>0.48*8</f>
        <v/>
      </c>
      <c r="H8657" s="12">
        <f>F8657-G8657</f>
        <v/>
      </c>
      <c r="I8657" s="10">
        <f>IF(E8657=0,"Fora",IF(E8656=0,"Carg xar",IF(H8657&lt;0,IF(M8657&lt;0.9,"Carg FV","Stby"),IF(M8657&gt;P8657,"V2H",IF(M8657&lt;0.9,"Carg xar","Stby")))))</f>
        <v/>
      </c>
      <c r="J8657" s="12">
        <f>IF(OR(I8657="Carg FV",I8657="Carg xar"),MIN(IF(I8657="Carg FV",ABS(H8657),7.4),7.4,MAX(0,(0.9-M8657)*40)*0.95),0)</f>
        <v/>
      </c>
      <c r="K8657" s="12">
        <f>IF(I8657="V2H",MIN(MAX(0,H8657),7.4,MAX(0,(M8657-P8657)*40)*0.95),0)</f>
        <v/>
      </c>
      <c r="L8657" s="12">
        <f>IF(E8657=0,0,MAX(0,H8657-K8657))</f>
        <v/>
      </c>
      <c r="M8657" s="13">
        <f>M8656+J8656/40-IF(I8656="V2H",K8656/(0.95*40),0)-IF(E8657=0,IF(E8656=1,IF(D8657=1,30,40)*0.18/(2*40),0),0)-IF(E8657=1,IF(E8656=0,IF(D8657=1,30,40)*0.18/(2*40),0),0)</f>
        <v/>
      </c>
      <c r="N8657" s="14" t="n">
        <v>0.09</v>
      </c>
      <c r="O8657" s="15">
        <f>K8657*N8657</f>
        <v/>
      </c>
      <c r="P8657">
        <f>IF(E8657=0,0.3,IF(D8657=1,IF(C8657&gt;=Params!$B$13-3,IF(C8657&lt;Params!$B$13,Params!$B$20,0.3),0.3),IF(C8657&gt;=Params!$B$15-3,IF(C8657&lt;Params!$B$15,Params!$B$21,0.3),0.3)))</f>
        <v/>
      </c>
    </row>
    <row r="8658" ht="15" customHeight="1" s="1">
      <c r="A8658" s="9" t="n">
        <v>8655</v>
      </c>
      <c r="B8658" s="6" t="inlineStr">
        <is>
          <t>27/12</t>
        </is>
      </c>
      <c r="C8658" s="6" t="n">
        <v>14</v>
      </c>
      <c r="D8658" s="6" t="n">
        <v>1</v>
      </c>
      <c r="E8658" s="10">
        <f>IF(D8658=1, IF(OR(C8658&lt;10, C8658&gt;=15),1,0), IF(OR(C8658&lt;7, C8658&gt;=18),1,0))</f>
        <v/>
      </c>
      <c r="F8658" s="11" t="n">
        <v>2.471</v>
      </c>
      <c r="G8658" s="12">
        <f>0.35*8</f>
        <v/>
      </c>
      <c r="H8658" s="12">
        <f>F8658-G8658</f>
        <v/>
      </c>
      <c r="I8658" s="10">
        <f>IF(E8658=0,"Fora",IF(E8657=0,"Carg xar",IF(H8658&lt;0,IF(M8658&lt;0.9,"Carg FV","Stby"),IF(M8658&gt;P8658,"V2H",IF(M8658&lt;0.9,"Carg xar","Stby")))))</f>
        <v/>
      </c>
      <c r="J8658" s="12">
        <f>IF(OR(I8658="Carg FV",I8658="Carg xar"),MIN(IF(I8658="Carg FV",ABS(H8658),7.4),7.4,MAX(0,(0.9-M8658)*40)*0.95),0)</f>
        <v/>
      </c>
      <c r="K8658" s="12">
        <f>IF(I8658="V2H",MIN(MAX(0,H8658),7.4,MAX(0,(M8658-P8658)*40)*0.95),0)</f>
        <v/>
      </c>
      <c r="L8658" s="12">
        <f>IF(E8658=0,0,MAX(0,H8658-K8658))</f>
        <v/>
      </c>
      <c r="M8658" s="13">
        <f>M8657+J8657/40-IF(I8657="V2H",K8657/(0.95*40),0)-IF(E8658=0,IF(E8657=1,IF(D8658=1,30,40)*0.18/(2*40),0),0)-IF(E8658=1,IF(E8657=0,IF(D8658=1,30,40)*0.18/(2*40),0),0)</f>
        <v/>
      </c>
      <c r="N8658" s="14" t="n">
        <v>0.09</v>
      </c>
      <c r="O8658" s="15">
        <f>K8658*N8658</f>
        <v/>
      </c>
      <c r="P8658">
        <f>IF(E8658=0,0.3,IF(D8658=1,IF(C8658&gt;=Params!$B$13-3,IF(C8658&lt;Params!$B$13,Params!$B$20,0.3),0.3),IF(C8658&gt;=Params!$B$15-3,IF(C8658&lt;Params!$B$15,Params!$B$21,0.3),0.3)))</f>
        <v/>
      </c>
    </row>
    <row r="8659" ht="15" customHeight="1" s="1">
      <c r="A8659" s="9" t="n">
        <v>8656</v>
      </c>
      <c r="B8659" s="6" t="inlineStr">
        <is>
          <t>27/12</t>
        </is>
      </c>
      <c r="C8659" s="6" t="n">
        <v>15</v>
      </c>
      <c r="D8659" s="6" t="n">
        <v>1</v>
      </c>
      <c r="E8659" s="10">
        <f>IF(D8659=1, IF(OR(C8659&lt;10, C8659&gt;=15),1,0), IF(OR(C8659&lt;7, C8659&gt;=18),1,0))</f>
        <v/>
      </c>
      <c r="F8659" s="11" t="n">
        <v>2.089</v>
      </c>
      <c r="G8659" s="12">
        <f>0.18*8</f>
        <v/>
      </c>
      <c r="H8659" s="12">
        <f>F8659-G8659</f>
        <v/>
      </c>
      <c r="I8659" s="10">
        <f>IF(E8659=0,"Fora",IF(E8658=0,"Carg xar",IF(H8659&lt;0,IF(M8659&lt;0.9,"Carg FV","Stby"),IF(M8659&gt;P8659,"V2H",IF(M8659&lt;0.9,"Carg xar","Stby")))))</f>
        <v/>
      </c>
      <c r="J8659" s="12">
        <f>IF(OR(I8659="Carg FV",I8659="Carg xar"),MIN(IF(I8659="Carg FV",ABS(H8659),7.4),7.4,MAX(0,(0.9-M8659)*40)*0.95),0)</f>
        <v/>
      </c>
      <c r="K8659" s="12">
        <f>IF(I8659="V2H",MIN(MAX(0,H8659),7.4,MAX(0,(M8659-P8659)*40)*0.95),0)</f>
        <v/>
      </c>
      <c r="L8659" s="12">
        <f>IF(E8659=0,0,MAX(0,H8659-K8659))</f>
        <v/>
      </c>
      <c r="M8659" s="13">
        <f>M8658+J8658/40-IF(I8658="V2H",K8658/(0.95*40),0)-IF(E8659=0,IF(E8658=1,IF(D8659=1,30,40)*0.18/(2*40),0),0)-IF(E8659=1,IF(E8658=0,IF(D8659=1,30,40)*0.18/(2*40),0),0)</f>
        <v/>
      </c>
      <c r="N8659" s="14" t="n">
        <v>0.09</v>
      </c>
      <c r="O8659" s="15">
        <f>K8659*N8659</f>
        <v/>
      </c>
      <c r="P8659">
        <f>IF(E8659=0,0.3,IF(D8659=1,IF(C8659&gt;=Params!$B$13-3,IF(C8659&lt;Params!$B$13,Params!$B$20,0.3),0.3),IF(C8659&gt;=Params!$B$15-3,IF(C8659&lt;Params!$B$15,Params!$B$21,0.3),0.3)))</f>
        <v/>
      </c>
    </row>
    <row r="8660" ht="15" customHeight="1" s="1">
      <c r="A8660" s="9" t="n">
        <v>8657</v>
      </c>
      <c r="B8660" s="6" t="inlineStr">
        <is>
          <t>27/12</t>
        </is>
      </c>
      <c r="C8660" s="6" t="n">
        <v>16</v>
      </c>
      <c r="D8660" s="6" t="n">
        <v>1</v>
      </c>
      <c r="E8660" s="10">
        <f>IF(D8660=1, IF(OR(C8660&lt;10, C8660&gt;=15),1,0), IF(OR(C8660&lt;7, C8660&gt;=18),1,0))</f>
        <v/>
      </c>
      <c r="F8660" s="11" t="n">
        <v>2.758</v>
      </c>
      <c r="G8660" s="12">
        <f>0.04*8</f>
        <v/>
      </c>
      <c r="H8660" s="12">
        <f>F8660-G8660</f>
        <v/>
      </c>
      <c r="I8660" s="10">
        <f>IF(E8660=0,"Fora",IF(E8659=0,"Carg xar",IF(H8660&lt;0,IF(M8660&lt;0.9,"Carg FV","Stby"),IF(M8660&gt;P8660,"V2H",IF(M8660&lt;0.9,"Carg xar","Stby")))))</f>
        <v/>
      </c>
      <c r="J8660" s="12">
        <f>IF(OR(I8660="Carg FV",I8660="Carg xar"),MIN(IF(I8660="Carg FV",ABS(H8660),7.4),7.4,MAX(0,(0.9-M8660)*40)*0.95),0)</f>
        <v/>
      </c>
      <c r="K8660" s="12">
        <f>IF(I8660="V2H",MIN(MAX(0,H8660),7.4,MAX(0,(M8660-P8660)*40)*0.95),0)</f>
        <v/>
      </c>
      <c r="L8660" s="12">
        <f>IF(E8660=0,0,MAX(0,H8660-K8660))</f>
        <v/>
      </c>
      <c r="M8660" s="13">
        <f>M8659+J8659/40-IF(I8659="V2H",K8659/(0.95*40),0)-IF(E8660=0,IF(E8659=1,IF(D8660=1,30,40)*0.18/(2*40),0),0)-IF(E8660=1,IF(E8659=0,IF(D8660=1,30,40)*0.18/(2*40),0),0)</f>
        <v/>
      </c>
      <c r="N8660" s="14" t="n">
        <v>0.09</v>
      </c>
      <c r="O8660" s="15">
        <f>K8660*N8660</f>
        <v/>
      </c>
      <c r="P8660">
        <f>IF(E8660=0,0.3,IF(D8660=1,IF(C8660&gt;=Params!$B$13-3,IF(C8660&lt;Params!$B$13,Params!$B$20,0.3),0.3),IF(C8660&gt;=Params!$B$15-3,IF(C8660&lt;Params!$B$15,Params!$B$21,0.3),0.3)))</f>
        <v/>
      </c>
    </row>
    <row r="8661" ht="15" customHeight="1" s="1">
      <c r="A8661" s="9" t="n">
        <v>8658</v>
      </c>
      <c r="B8661" s="6" t="inlineStr">
        <is>
          <t>27/12</t>
        </is>
      </c>
      <c r="C8661" s="6" t="n">
        <v>17</v>
      </c>
      <c r="D8661" s="6" t="n">
        <v>1</v>
      </c>
      <c r="E8661" s="10">
        <f>IF(D8661=1, IF(OR(C8661&lt;10, C8661&gt;=15),1,0), IF(OR(C8661&lt;7, C8661&gt;=18),1,0))</f>
        <v/>
      </c>
      <c r="F8661" s="11" t="n">
        <v>3.09</v>
      </c>
      <c r="G8661" s="12">
        <f>0*8</f>
        <v/>
      </c>
      <c r="H8661" s="12">
        <f>F8661-G8661</f>
        <v/>
      </c>
      <c r="I8661" s="10">
        <f>IF(E8661=0,"Fora",IF(E8660=0,"Carg xar",IF(H8661&lt;0,IF(M8661&lt;0.9,"Carg FV","Stby"),IF(M8661&gt;P8661,"V2H",IF(M8661&lt;0.9,"Carg xar","Stby")))))</f>
        <v/>
      </c>
      <c r="J8661" s="12">
        <f>IF(OR(I8661="Carg FV",I8661="Carg xar"),MIN(IF(I8661="Carg FV",ABS(H8661),7.4),7.4,MAX(0,(0.9-M8661)*40)*0.95),0)</f>
        <v/>
      </c>
      <c r="K8661" s="12">
        <f>IF(I8661="V2H",MIN(MAX(0,H8661),7.4,MAX(0,(M8661-P8661)*40)*0.95),0)</f>
        <v/>
      </c>
      <c r="L8661" s="12">
        <f>IF(E8661=0,0,MAX(0,H8661-K8661))</f>
        <v/>
      </c>
      <c r="M8661" s="13">
        <f>M8660+J8660/40-IF(I8660="V2H",K8660/(0.95*40),0)-IF(E8661=0,IF(E8660=1,IF(D8661=1,30,40)*0.18/(2*40),0),0)-IF(E8661=1,IF(E8660=0,IF(D8661=1,30,40)*0.18/(2*40),0),0)</f>
        <v/>
      </c>
      <c r="N8661" s="14" t="n">
        <v>0.09</v>
      </c>
      <c r="O8661" s="15">
        <f>K8661*N8661</f>
        <v/>
      </c>
      <c r="P8661">
        <f>IF(E8661=0,0.3,IF(D8661=1,IF(C8661&gt;=Params!$B$13-3,IF(C8661&lt;Params!$B$13,Params!$B$20,0.3),0.3),IF(C8661&gt;=Params!$B$15-3,IF(C8661&lt;Params!$B$15,Params!$B$21,0.3),0.3)))</f>
        <v/>
      </c>
    </row>
    <row r="8662" ht="15" customHeight="1" s="1">
      <c r="A8662" s="9" t="n">
        <v>8659</v>
      </c>
      <c r="B8662" s="6" t="inlineStr">
        <is>
          <t>27/12</t>
        </is>
      </c>
      <c r="C8662" s="6" t="n">
        <v>18</v>
      </c>
      <c r="D8662" s="6" t="n">
        <v>1</v>
      </c>
      <c r="E8662" s="10">
        <f>IF(D8662=1, IF(OR(C8662&lt;10, C8662&gt;=15),1,0), IF(OR(C8662&lt;7, C8662&gt;=18),1,0))</f>
        <v/>
      </c>
      <c r="F8662" s="11" t="n">
        <v>2.757</v>
      </c>
      <c r="G8662" s="12">
        <f>0*8</f>
        <v/>
      </c>
      <c r="H8662" s="12">
        <f>F8662-G8662</f>
        <v/>
      </c>
      <c r="I8662" s="10">
        <f>IF(E8662=0,"Fora",IF(E8661=0,"Carg xar",IF(H8662&lt;0,IF(M8662&lt;0.9,"Carg FV","Stby"),IF(M8662&gt;P8662,"V2H",IF(M8662&lt;0.9,"Carg xar","Stby")))))</f>
        <v/>
      </c>
      <c r="J8662" s="12">
        <f>IF(OR(I8662="Carg FV",I8662="Carg xar"),MIN(IF(I8662="Carg FV",ABS(H8662),7.4),7.4,MAX(0,(0.9-M8662)*40)*0.95),0)</f>
        <v/>
      </c>
      <c r="K8662" s="12">
        <f>IF(I8662="V2H",MIN(MAX(0,H8662),7.4,MAX(0,(M8662-P8662)*40)*0.95),0)</f>
        <v/>
      </c>
      <c r="L8662" s="12">
        <f>IF(E8662=0,0,MAX(0,H8662-K8662))</f>
        <v/>
      </c>
      <c r="M8662" s="13">
        <f>M8661+J8661/40-IF(I8661="V2H",K8661/(0.95*40),0)-IF(E8662=0,IF(E8661=1,IF(D8662=1,30,40)*0.18/(2*40),0),0)-IF(E8662=1,IF(E8661=0,IF(D8662=1,30,40)*0.18/(2*40),0),0)</f>
        <v/>
      </c>
      <c r="N8662" s="14" t="n">
        <v>0.09</v>
      </c>
      <c r="O8662" s="15">
        <f>K8662*N8662</f>
        <v/>
      </c>
      <c r="P8662">
        <f>IF(E8662=0,0.3,IF(D8662=1,IF(C8662&gt;=Params!$B$13-3,IF(C8662&lt;Params!$B$13,Params!$B$20,0.3),0.3),IF(C8662&gt;=Params!$B$15-3,IF(C8662&lt;Params!$B$15,Params!$B$21,0.3),0.3)))</f>
        <v/>
      </c>
    </row>
    <row r="8663" ht="15" customHeight="1" s="1">
      <c r="A8663" s="9" t="n">
        <v>8660</v>
      </c>
      <c r="B8663" s="6" t="inlineStr">
        <is>
          <t>27/12</t>
        </is>
      </c>
      <c r="C8663" s="6" t="n">
        <v>19</v>
      </c>
      <c r="D8663" s="6" t="n">
        <v>1</v>
      </c>
      <c r="E8663" s="10">
        <f>IF(D8663=1, IF(OR(C8663&lt;10, C8663&gt;=15),1,0), IF(OR(C8663&lt;7, C8663&gt;=18),1,0))</f>
        <v/>
      </c>
      <c r="F8663" s="11" t="n">
        <v>2.012</v>
      </c>
      <c r="G8663" s="12">
        <f>0*8</f>
        <v/>
      </c>
      <c r="H8663" s="12">
        <f>F8663-G8663</f>
        <v/>
      </c>
      <c r="I8663" s="10">
        <f>IF(E8663=0,"Fora",IF(E8662=0,"Carg xar",IF(H8663&lt;0,IF(M8663&lt;0.9,"Carg FV","Stby"),IF(M8663&gt;P8663,"V2H",IF(M8663&lt;0.9,"Carg xar","Stby")))))</f>
        <v/>
      </c>
      <c r="J8663" s="12">
        <f>IF(OR(I8663="Carg FV",I8663="Carg xar"),MIN(IF(I8663="Carg FV",ABS(H8663),7.4),7.4,MAX(0,(0.9-M8663)*40)*0.95),0)</f>
        <v/>
      </c>
      <c r="K8663" s="12">
        <f>IF(I8663="V2H",MIN(MAX(0,H8663),7.4,MAX(0,(M8663-P8663)*40)*0.95),0)</f>
        <v/>
      </c>
      <c r="L8663" s="12">
        <f>IF(E8663=0,0,MAX(0,H8663-K8663))</f>
        <v/>
      </c>
      <c r="M8663" s="13">
        <f>M8662+J8662/40-IF(I8662="V2H",K8662/(0.95*40),0)-IF(E8663=0,IF(E8662=1,IF(D8663=1,30,40)*0.18/(2*40),0),0)-IF(E8663=1,IF(E8662=0,IF(D8663=1,30,40)*0.18/(2*40),0),0)</f>
        <v/>
      </c>
      <c r="N8663" s="14" t="n">
        <v>0.09</v>
      </c>
      <c r="O8663" s="15">
        <f>K8663*N8663</f>
        <v/>
      </c>
      <c r="P8663">
        <f>IF(E8663=0,0.3,IF(D8663=1,IF(C8663&gt;=Params!$B$13-3,IF(C8663&lt;Params!$B$13,Params!$B$20,0.3),0.3),IF(C8663&gt;=Params!$B$15-3,IF(C8663&lt;Params!$B$15,Params!$B$21,0.3),0.3)))</f>
        <v/>
      </c>
    </row>
    <row r="8664" ht="15" customHeight="1" s="1">
      <c r="A8664" s="9" t="n">
        <v>8661</v>
      </c>
      <c r="B8664" s="6" t="inlineStr">
        <is>
          <t>27/12</t>
        </is>
      </c>
      <c r="C8664" s="6" t="n">
        <v>20</v>
      </c>
      <c r="D8664" s="6" t="n">
        <v>1</v>
      </c>
      <c r="E8664" s="10">
        <f>IF(D8664=1, IF(OR(C8664&lt;10, C8664&gt;=15),1,0), IF(OR(C8664&lt;7, C8664&gt;=18),1,0))</f>
        <v/>
      </c>
      <c r="F8664" s="11" t="n">
        <v>2.202</v>
      </c>
      <c r="G8664" s="12">
        <f>0*8</f>
        <v/>
      </c>
      <c r="H8664" s="12">
        <f>F8664-G8664</f>
        <v/>
      </c>
      <c r="I8664" s="10">
        <f>IF(E8664=0,"Fora",IF(E8663=0,"Carg xar",IF(H8664&lt;0,IF(M8664&lt;0.9,"Carg FV","Stby"),IF(M8664&gt;P8664,"V2H",IF(M8664&lt;0.9,"Carg xar","Stby")))))</f>
        <v/>
      </c>
      <c r="J8664" s="12">
        <f>IF(OR(I8664="Carg FV",I8664="Carg xar"),MIN(IF(I8664="Carg FV",ABS(H8664),7.4),7.4,MAX(0,(0.9-M8664)*40)*0.95),0)</f>
        <v/>
      </c>
      <c r="K8664" s="12">
        <f>IF(I8664="V2H",MIN(MAX(0,H8664),7.4,MAX(0,(M8664-P8664)*40)*0.95),0)</f>
        <v/>
      </c>
      <c r="L8664" s="12">
        <f>IF(E8664=0,0,MAX(0,H8664-K8664))</f>
        <v/>
      </c>
      <c r="M8664" s="13">
        <f>M8663+J8663/40-IF(I8663="V2H",K8663/(0.95*40),0)-IF(E8664=0,IF(E8663=1,IF(D8664=1,30,40)*0.18/(2*40),0),0)-IF(E8664=1,IF(E8663=0,IF(D8664=1,30,40)*0.18/(2*40),0),0)</f>
        <v/>
      </c>
      <c r="N8664" s="14" t="n">
        <v>0.09</v>
      </c>
      <c r="O8664" s="15">
        <f>K8664*N8664</f>
        <v/>
      </c>
      <c r="P8664">
        <f>IF(E8664=0,0.3,IF(D8664=1,IF(C8664&gt;=Params!$B$13-3,IF(C8664&lt;Params!$B$13,Params!$B$20,0.3),0.3),IF(C8664&gt;=Params!$B$15-3,IF(C8664&lt;Params!$B$15,Params!$B$21,0.3),0.3)))</f>
        <v/>
      </c>
    </row>
    <row r="8665" ht="15" customHeight="1" s="1">
      <c r="A8665" s="9" t="n">
        <v>8662</v>
      </c>
      <c r="B8665" s="6" t="inlineStr">
        <is>
          <t>27/12</t>
        </is>
      </c>
      <c r="C8665" s="6" t="n">
        <v>21</v>
      </c>
      <c r="D8665" s="6" t="n">
        <v>1</v>
      </c>
      <c r="E8665" s="10">
        <f>IF(D8665=1, IF(OR(C8665&lt;10, C8665&gt;=15),1,0), IF(OR(C8665&lt;7, C8665&gt;=18),1,0))</f>
        <v/>
      </c>
      <c r="F8665" s="11" t="n">
        <v>1.681</v>
      </c>
      <c r="G8665" s="12">
        <f>0*8</f>
        <v/>
      </c>
      <c r="H8665" s="12">
        <f>F8665-G8665</f>
        <v/>
      </c>
      <c r="I8665" s="10">
        <f>IF(E8665=0,"Fora",IF(E8664=0,"Carg xar",IF(H8665&lt;0,IF(M8665&lt;0.9,"Carg FV","Stby"),IF(M8665&gt;P8665,"V2H",IF(M8665&lt;0.9,"Carg xar","Stby")))))</f>
        <v/>
      </c>
      <c r="J8665" s="12">
        <f>IF(OR(I8665="Carg FV",I8665="Carg xar"),MIN(IF(I8665="Carg FV",ABS(H8665),7.4),7.4,MAX(0,(0.9-M8665)*40)*0.95),0)</f>
        <v/>
      </c>
      <c r="K8665" s="12">
        <f>IF(I8665="V2H",MIN(MAX(0,H8665),7.4,MAX(0,(M8665-P8665)*40)*0.95),0)</f>
        <v/>
      </c>
      <c r="L8665" s="12">
        <f>IF(E8665=0,0,MAX(0,H8665-K8665))</f>
        <v/>
      </c>
      <c r="M8665" s="13">
        <f>M8664+J8664/40-IF(I8664="V2H",K8664/(0.95*40),0)-IF(E8665=0,IF(E8664=1,IF(D8665=1,30,40)*0.18/(2*40),0),0)-IF(E8665=1,IF(E8664=0,IF(D8665=1,30,40)*0.18/(2*40),0),0)</f>
        <v/>
      </c>
      <c r="N8665" s="14" t="n">
        <v>0.09</v>
      </c>
      <c r="O8665" s="15">
        <f>K8665*N8665</f>
        <v/>
      </c>
      <c r="P8665">
        <f>IF(E8665=0,0.3,IF(D8665=1,IF(C8665&gt;=Params!$B$13-3,IF(C8665&lt;Params!$B$13,Params!$B$20,0.3),0.3),IF(C8665&gt;=Params!$B$15-3,IF(C8665&lt;Params!$B$15,Params!$B$21,0.3),0.3)))</f>
        <v/>
      </c>
    </row>
    <row r="8666" ht="15" customHeight="1" s="1">
      <c r="A8666" s="9" t="n">
        <v>8663</v>
      </c>
      <c r="B8666" s="6" t="inlineStr">
        <is>
          <t>27/12</t>
        </is>
      </c>
      <c r="C8666" s="6" t="n">
        <v>22</v>
      </c>
      <c r="D8666" s="6" t="n">
        <v>1</v>
      </c>
      <c r="E8666" s="10">
        <f>IF(D8666=1, IF(OR(C8666&lt;10, C8666&gt;=15),1,0), IF(OR(C8666&lt;7, C8666&gt;=18),1,0))</f>
        <v/>
      </c>
      <c r="F8666" s="11" t="n">
        <v>1.589</v>
      </c>
      <c r="G8666" s="12">
        <f>0*8</f>
        <v/>
      </c>
      <c r="H8666" s="12">
        <f>F8666-G8666</f>
        <v/>
      </c>
      <c r="I8666" s="10">
        <f>IF(E8666=0,"Fora",IF(E8665=0,"Carg xar",IF(H8666&lt;0,IF(M8666&lt;0.9,"Carg FV","Stby"),IF(M8666&gt;P8666,"V2H",IF(M8666&lt;0.9,"Carg xar","Stby")))))</f>
        <v/>
      </c>
      <c r="J8666" s="12">
        <f>IF(OR(I8666="Carg FV",I8666="Carg xar"),MIN(IF(I8666="Carg FV",ABS(H8666),7.4),7.4,MAX(0,(0.9-M8666)*40)*0.95),0)</f>
        <v/>
      </c>
      <c r="K8666" s="12">
        <f>IF(I8666="V2H",MIN(MAX(0,H8666),7.4,MAX(0,(M8666-P8666)*40)*0.95),0)</f>
        <v/>
      </c>
      <c r="L8666" s="12">
        <f>IF(E8666=0,0,MAX(0,H8666-K8666))</f>
        <v/>
      </c>
      <c r="M8666" s="13">
        <f>M8665+J8665/40-IF(I8665="V2H",K8665/(0.95*40),0)-IF(E8666=0,IF(E8665=1,IF(D8666=1,30,40)*0.18/(2*40),0),0)-IF(E8666=1,IF(E8665=0,IF(D8666=1,30,40)*0.18/(2*40),0),0)</f>
        <v/>
      </c>
      <c r="N8666" s="14" t="n">
        <v>0.09</v>
      </c>
      <c r="O8666" s="15">
        <f>K8666*N8666</f>
        <v/>
      </c>
      <c r="P8666">
        <f>IF(E8666=0,0.3,IF(D8666=1,IF(C8666&gt;=Params!$B$13-3,IF(C8666&lt;Params!$B$13,Params!$B$20,0.3),0.3),IF(C8666&gt;=Params!$B$15-3,IF(C8666&lt;Params!$B$15,Params!$B$21,0.3),0.3)))</f>
        <v/>
      </c>
    </row>
    <row r="8667" ht="15" customHeight="1" s="1">
      <c r="A8667" s="9" t="n">
        <v>8664</v>
      </c>
      <c r="B8667" s="6" t="inlineStr">
        <is>
          <t>27/12</t>
        </is>
      </c>
      <c r="C8667" s="6" t="n">
        <v>23</v>
      </c>
      <c r="D8667" s="6" t="n">
        <v>1</v>
      </c>
      <c r="E8667" s="10">
        <f>IF(D8667=1, IF(OR(C8667&lt;10, C8667&gt;=15),1,0), IF(OR(C8667&lt;7, C8667&gt;=18),1,0))</f>
        <v/>
      </c>
      <c r="F8667" s="11" t="n">
        <v>1.612</v>
      </c>
      <c r="G8667" s="12">
        <f>0*8</f>
        <v/>
      </c>
      <c r="H8667" s="12">
        <f>F8667-G8667</f>
        <v/>
      </c>
      <c r="I8667" s="10">
        <f>IF(E8667=0,"Fora",IF(E8666=0,"Carg xar",IF(H8667&lt;0,IF(M8667&lt;0.9,"Carg FV","Stby"),IF(M8667&gt;P8667,"V2H",IF(M8667&lt;0.9,"Carg xar","Stby")))))</f>
        <v/>
      </c>
      <c r="J8667" s="12">
        <f>IF(OR(I8667="Carg FV",I8667="Carg xar"),MIN(IF(I8667="Carg FV",ABS(H8667),7.4),7.4,MAX(0,(0.9-M8667)*40)*0.95),0)</f>
        <v/>
      </c>
      <c r="K8667" s="12">
        <f>IF(I8667="V2H",MIN(MAX(0,H8667),7.4,MAX(0,(M8667-P8667)*40)*0.95),0)</f>
        <v/>
      </c>
      <c r="L8667" s="12">
        <f>IF(E8667=0,0,MAX(0,H8667-K8667))</f>
        <v/>
      </c>
      <c r="M8667" s="13">
        <f>M8666+J8666/40-IF(I8666="V2H",K8666/(0.95*40),0)-IF(E8667=0,IF(E8666=1,IF(D8667=1,30,40)*0.18/(2*40),0),0)-IF(E8667=1,IF(E8666=0,IF(D8667=1,30,40)*0.18/(2*40),0),0)</f>
        <v/>
      </c>
      <c r="N8667" s="14" t="n">
        <v>0.09</v>
      </c>
      <c r="O8667" s="15">
        <f>K8667*N8667</f>
        <v/>
      </c>
      <c r="P8667">
        <f>IF(E8667=0,0.3,IF(D8667=1,IF(C8667&gt;=Params!$B$13-3,IF(C8667&lt;Params!$B$13,Params!$B$20,0.3),0.3),IF(C8667&gt;=Params!$B$15-3,IF(C8667&lt;Params!$B$15,Params!$B$21,0.3),0.3)))</f>
        <v/>
      </c>
    </row>
    <row r="8668" ht="15" customHeight="1" s="1">
      <c r="A8668" s="9" t="n">
        <v>8665</v>
      </c>
      <c r="B8668" s="6" t="inlineStr">
        <is>
          <t>28/12</t>
        </is>
      </c>
      <c r="C8668" s="6" t="n">
        <v>0</v>
      </c>
      <c r="D8668" s="6" t="n">
        <v>1</v>
      </c>
      <c r="E8668" s="10">
        <f>IF(D8668=1, IF(OR(C8668&lt;10, C8668&gt;=15),1,0), IF(OR(C8668&lt;7, C8668&gt;=18),1,0))</f>
        <v/>
      </c>
      <c r="F8668" s="11" t="n">
        <v>1.143</v>
      </c>
      <c r="G8668" s="12">
        <f>0*8</f>
        <v/>
      </c>
      <c r="H8668" s="12">
        <f>F8668-G8668</f>
        <v/>
      </c>
      <c r="I8668" s="10">
        <f>IF(E8668=0,"Fora",IF(E8667=0,"Carg xar",IF(H8668&lt;0,IF(M8668&lt;0.9,"Carg FV","Stby"),IF(M8668&gt;P8668,"V2H",IF(M8668&lt;0.9,"Carg xar","Stby")))))</f>
        <v/>
      </c>
      <c r="J8668" s="12">
        <f>IF(OR(I8668="Carg FV",I8668="Carg xar"),MIN(IF(I8668="Carg FV",ABS(H8668),7.4),7.4,MAX(0,(0.9-M8668)*40)*0.95),0)</f>
        <v/>
      </c>
      <c r="K8668" s="12">
        <f>IF(I8668="V2H",MIN(MAX(0,H8668),7.4,MAX(0,(M8668-P8668)*40)*0.95),0)</f>
        <v/>
      </c>
      <c r="L8668" s="12">
        <f>IF(E8668=0,0,MAX(0,H8668-K8668))</f>
        <v/>
      </c>
      <c r="M8668" s="13">
        <f>M8667+J8667/40-IF(I8667="V2H",K8667/(0.95*40),0)-IF(E8668=0,IF(E8667=1,IF(D8668=1,30,40)*0.18/(2*40),0),0)-IF(E8668=1,IF(E8667=0,IF(D8668=1,30,40)*0.18/(2*40),0),0)</f>
        <v/>
      </c>
      <c r="N8668" s="14" t="n">
        <v>0.09</v>
      </c>
      <c r="O8668" s="15">
        <f>K8668*N8668</f>
        <v/>
      </c>
      <c r="P8668">
        <f>IF(E8668=0,0.3,IF(D8668=1,IF(C8668&gt;=Params!$B$13-3,IF(C8668&lt;Params!$B$13,Params!$B$20,0.3),0.3),IF(C8668&gt;=Params!$B$15-3,IF(C8668&lt;Params!$B$15,Params!$B$21,0.3),0.3)))</f>
        <v/>
      </c>
    </row>
    <row r="8669" ht="15" customHeight="1" s="1">
      <c r="A8669" s="9" t="n">
        <v>8666</v>
      </c>
      <c r="B8669" s="6" t="inlineStr">
        <is>
          <t>28/12</t>
        </is>
      </c>
      <c r="C8669" s="6" t="n">
        <v>1</v>
      </c>
      <c r="D8669" s="6" t="n">
        <v>1</v>
      </c>
      <c r="E8669" s="10">
        <f>IF(D8669=1, IF(OR(C8669&lt;10, C8669&gt;=15),1,0), IF(OR(C8669&lt;7, C8669&gt;=18),1,0))</f>
        <v/>
      </c>
      <c r="F8669" s="11" t="n">
        <v>1.084</v>
      </c>
      <c r="G8669" s="12">
        <f>0*8</f>
        <v/>
      </c>
      <c r="H8669" s="12">
        <f>F8669-G8669</f>
        <v/>
      </c>
      <c r="I8669" s="10">
        <f>IF(E8669=0,"Fora",IF(E8668=0,"Carg xar",IF(H8669&lt;0,IF(M8669&lt;0.9,"Carg FV","Stby"),IF(M8669&gt;P8669,"V2H",IF(M8669&lt;0.9,"Carg xar","Stby")))))</f>
        <v/>
      </c>
      <c r="J8669" s="12">
        <f>IF(OR(I8669="Carg FV",I8669="Carg xar"),MIN(IF(I8669="Carg FV",ABS(H8669),7.4),7.4,MAX(0,(0.9-M8669)*40)*0.95),0)</f>
        <v/>
      </c>
      <c r="K8669" s="12">
        <f>IF(I8669="V2H",MIN(MAX(0,H8669),7.4,MAX(0,(M8669-P8669)*40)*0.95),0)</f>
        <v/>
      </c>
      <c r="L8669" s="12">
        <f>IF(E8669=0,0,MAX(0,H8669-K8669))</f>
        <v/>
      </c>
      <c r="M8669" s="13">
        <f>M8668+J8668/40-IF(I8668="V2H",K8668/(0.95*40),0)-IF(E8669=0,IF(E8668=1,IF(D8669=1,30,40)*0.18/(2*40),0),0)-IF(E8669=1,IF(E8668=0,IF(D8669=1,30,40)*0.18/(2*40),0),0)</f>
        <v/>
      </c>
      <c r="N8669" s="14" t="n">
        <v>0.09</v>
      </c>
      <c r="O8669" s="15">
        <f>K8669*N8669</f>
        <v/>
      </c>
      <c r="P8669">
        <f>IF(E8669=0,0.3,IF(D8669=1,IF(C8669&gt;=Params!$B$13-3,IF(C8669&lt;Params!$B$13,Params!$B$20,0.3),0.3),IF(C8669&gt;=Params!$B$15-3,IF(C8669&lt;Params!$B$15,Params!$B$21,0.3),0.3)))</f>
        <v/>
      </c>
    </row>
    <row r="8670" ht="15" customHeight="1" s="1">
      <c r="A8670" s="9" t="n">
        <v>8667</v>
      </c>
      <c r="B8670" s="6" t="inlineStr">
        <is>
          <t>28/12</t>
        </is>
      </c>
      <c r="C8670" s="6" t="n">
        <v>2</v>
      </c>
      <c r="D8670" s="6" t="n">
        <v>1</v>
      </c>
      <c r="E8670" s="10">
        <f>IF(D8670=1, IF(OR(C8670&lt;10, C8670&gt;=15),1,0), IF(OR(C8670&lt;7, C8670&gt;=18),1,0))</f>
        <v/>
      </c>
      <c r="F8670" s="11" t="n">
        <v>0.969</v>
      </c>
      <c r="G8670" s="12">
        <f>0*8</f>
        <v/>
      </c>
      <c r="H8670" s="12">
        <f>F8670-G8670</f>
        <v/>
      </c>
      <c r="I8670" s="10">
        <f>IF(E8670=0,"Fora",IF(E8669=0,"Carg xar",IF(H8670&lt;0,IF(M8670&lt;0.9,"Carg FV","Stby"),IF(M8670&gt;P8670,"V2H",IF(M8670&lt;0.9,"Carg xar","Stby")))))</f>
        <v/>
      </c>
      <c r="J8670" s="12">
        <f>IF(OR(I8670="Carg FV",I8670="Carg xar"),MIN(IF(I8670="Carg FV",ABS(H8670),7.4),7.4,MAX(0,(0.9-M8670)*40)*0.95),0)</f>
        <v/>
      </c>
      <c r="K8670" s="12">
        <f>IF(I8670="V2H",MIN(MAX(0,H8670),7.4,MAX(0,(M8670-P8670)*40)*0.95),0)</f>
        <v/>
      </c>
      <c r="L8670" s="12">
        <f>IF(E8670=0,0,MAX(0,H8670-K8670))</f>
        <v/>
      </c>
      <c r="M8670" s="13">
        <f>M8669+J8669/40-IF(I8669="V2H",K8669/(0.95*40),0)-IF(E8670=0,IF(E8669=1,IF(D8670=1,30,40)*0.18/(2*40),0),0)-IF(E8670=1,IF(E8669=0,IF(D8670=1,30,40)*0.18/(2*40),0),0)</f>
        <v/>
      </c>
      <c r="N8670" s="14" t="n">
        <v>0.09</v>
      </c>
      <c r="O8670" s="15">
        <f>K8670*N8670</f>
        <v/>
      </c>
      <c r="P8670">
        <f>IF(E8670=0,0.3,IF(D8670=1,IF(C8670&gt;=Params!$B$13-3,IF(C8670&lt;Params!$B$13,Params!$B$20,0.3),0.3),IF(C8670&gt;=Params!$B$15-3,IF(C8670&lt;Params!$B$15,Params!$B$21,0.3),0.3)))</f>
        <v/>
      </c>
    </row>
    <row r="8671" ht="15" customHeight="1" s="1">
      <c r="A8671" s="9" t="n">
        <v>8668</v>
      </c>
      <c r="B8671" s="6" t="inlineStr">
        <is>
          <t>28/12</t>
        </is>
      </c>
      <c r="C8671" s="6" t="n">
        <v>3</v>
      </c>
      <c r="D8671" s="6" t="n">
        <v>1</v>
      </c>
      <c r="E8671" s="10">
        <f>IF(D8671=1, IF(OR(C8671&lt;10, C8671&gt;=15),1,0), IF(OR(C8671&lt;7, C8671&gt;=18),1,0))</f>
        <v/>
      </c>
      <c r="F8671" s="11" t="n">
        <v>1.584</v>
      </c>
      <c r="G8671" s="12">
        <f>0*8</f>
        <v/>
      </c>
      <c r="H8671" s="12">
        <f>F8671-G8671</f>
        <v/>
      </c>
      <c r="I8671" s="10">
        <f>IF(E8671=0,"Fora",IF(E8670=0,"Carg xar",IF(H8671&lt;0,IF(M8671&lt;0.9,"Carg FV","Stby"),IF(M8671&gt;P8671,"V2H",IF(M8671&lt;0.9,"Carg xar","Stby")))))</f>
        <v/>
      </c>
      <c r="J8671" s="12">
        <f>IF(OR(I8671="Carg FV",I8671="Carg xar"),MIN(IF(I8671="Carg FV",ABS(H8671),7.4),7.4,MAX(0,(0.9-M8671)*40)*0.95),0)</f>
        <v/>
      </c>
      <c r="K8671" s="12">
        <f>IF(I8671="V2H",MIN(MAX(0,H8671),7.4,MAX(0,(M8671-P8671)*40)*0.95),0)</f>
        <v/>
      </c>
      <c r="L8671" s="12">
        <f>IF(E8671=0,0,MAX(0,H8671-K8671))</f>
        <v/>
      </c>
      <c r="M8671" s="13">
        <f>M8670+J8670/40-IF(I8670="V2H",K8670/(0.95*40),0)-IF(E8671=0,IF(E8670=1,IF(D8671=1,30,40)*0.18/(2*40),0),0)-IF(E8671=1,IF(E8670=0,IF(D8671=1,30,40)*0.18/(2*40),0),0)</f>
        <v/>
      </c>
      <c r="N8671" s="14" t="n">
        <v>0.09</v>
      </c>
      <c r="O8671" s="15">
        <f>K8671*N8671</f>
        <v/>
      </c>
      <c r="P8671">
        <f>IF(E8671=0,0.3,IF(D8671=1,IF(C8671&gt;=Params!$B$13-3,IF(C8671&lt;Params!$B$13,Params!$B$20,0.3),0.3),IF(C8671&gt;=Params!$B$15-3,IF(C8671&lt;Params!$B$15,Params!$B$21,0.3),0.3)))</f>
        <v/>
      </c>
    </row>
    <row r="8672" ht="15" customHeight="1" s="1">
      <c r="A8672" s="9" t="n">
        <v>8669</v>
      </c>
      <c r="B8672" s="6" t="inlineStr">
        <is>
          <t>28/12</t>
        </is>
      </c>
      <c r="C8672" s="6" t="n">
        <v>4</v>
      </c>
      <c r="D8672" s="6" t="n">
        <v>1</v>
      </c>
      <c r="E8672" s="10">
        <f>IF(D8672=1, IF(OR(C8672&lt;10, C8672&gt;=15),1,0), IF(OR(C8672&lt;7, C8672&gt;=18),1,0))</f>
        <v/>
      </c>
      <c r="F8672" s="11" t="n">
        <v>1.565</v>
      </c>
      <c r="G8672" s="12">
        <f>0*8</f>
        <v/>
      </c>
      <c r="H8672" s="12">
        <f>F8672-G8672</f>
        <v/>
      </c>
      <c r="I8672" s="10">
        <f>IF(E8672=0,"Fora",IF(E8671=0,"Carg xar",IF(H8672&lt;0,IF(M8672&lt;0.9,"Carg FV","Stby"),IF(M8672&gt;P8672,"V2H",IF(M8672&lt;0.9,"Carg xar","Stby")))))</f>
        <v/>
      </c>
      <c r="J8672" s="12">
        <f>IF(OR(I8672="Carg FV",I8672="Carg xar"),MIN(IF(I8672="Carg FV",ABS(H8672),7.4),7.4,MAX(0,(0.9-M8672)*40)*0.95),0)</f>
        <v/>
      </c>
      <c r="K8672" s="12">
        <f>IF(I8672="V2H",MIN(MAX(0,H8672),7.4,MAX(0,(M8672-P8672)*40)*0.95),0)</f>
        <v/>
      </c>
      <c r="L8672" s="12">
        <f>IF(E8672=0,0,MAX(0,H8672-K8672))</f>
        <v/>
      </c>
      <c r="M8672" s="13">
        <f>M8671+J8671/40-IF(I8671="V2H",K8671/(0.95*40),0)-IF(E8672=0,IF(E8671=1,IF(D8672=1,30,40)*0.18/(2*40),0),0)-IF(E8672=1,IF(E8671=0,IF(D8672=1,30,40)*0.18/(2*40),0),0)</f>
        <v/>
      </c>
      <c r="N8672" s="14" t="n">
        <v>0.09</v>
      </c>
      <c r="O8672" s="15">
        <f>K8672*N8672</f>
        <v/>
      </c>
      <c r="P8672">
        <f>IF(E8672=0,0.3,IF(D8672=1,IF(C8672&gt;=Params!$B$13-3,IF(C8672&lt;Params!$B$13,Params!$B$20,0.3),0.3),IF(C8672&gt;=Params!$B$15-3,IF(C8672&lt;Params!$B$15,Params!$B$21,0.3),0.3)))</f>
        <v/>
      </c>
    </row>
    <row r="8673" ht="15" customHeight="1" s="1">
      <c r="A8673" s="9" t="n">
        <v>8670</v>
      </c>
      <c r="B8673" s="6" t="inlineStr">
        <is>
          <t>28/12</t>
        </is>
      </c>
      <c r="C8673" s="6" t="n">
        <v>5</v>
      </c>
      <c r="D8673" s="6" t="n">
        <v>1</v>
      </c>
      <c r="E8673" s="10">
        <f>IF(D8673=1, IF(OR(C8673&lt;10, C8673&gt;=15),1,0), IF(OR(C8673&lt;7, C8673&gt;=18),1,0))</f>
        <v/>
      </c>
      <c r="F8673" s="11" t="n">
        <v>1.382</v>
      </c>
      <c r="G8673" s="12">
        <f>0*8</f>
        <v/>
      </c>
      <c r="H8673" s="12">
        <f>F8673-G8673</f>
        <v/>
      </c>
      <c r="I8673" s="10">
        <f>IF(E8673=0,"Fora",IF(E8672=0,"Carg xar",IF(H8673&lt;0,IF(M8673&lt;0.9,"Carg FV","Stby"),IF(M8673&gt;P8673,"V2H",IF(M8673&lt;0.9,"Carg xar","Stby")))))</f>
        <v/>
      </c>
      <c r="J8673" s="12">
        <f>IF(OR(I8673="Carg FV",I8673="Carg xar"),MIN(IF(I8673="Carg FV",ABS(H8673),7.4),7.4,MAX(0,(0.9-M8673)*40)*0.95),0)</f>
        <v/>
      </c>
      <c r="K8673" s="12">
        <f>IF(I8673="V2H",MIN(MAX(0,H8673),7.4,MAX(0,(M8673-P8673)*40)*0.95),0)</f>
        <v/>
      </c>
      <c r="L8673" s="12">
        <f>IF(E8673=0,0,MAX(0,H8673-K8673))</f>
        <v/>
      </c>
      <c r="M8673" s="13">
        <f>M8672+J8672/40-IF(I8672="V2H",K8672/(0.95*40),0)-IF(E8673=0,IF(E8672=1,IF(D8673=1,30,40)*0.18/(2*40),0),0)-IF(E8673=1,IF(E8672=0,IF(D8673=1,30,40)*0.18/(2*40),0),0)</f>
        <v/>
      </c>
      <c r="N8673" s="14" t="n">
        <v>0.09</v>
      </c>
      <c r="O8673" s="15">
        <f>K8673*N8673</f>
        <v/>
      </c>
      <c r="P8673">
        <f>IF(E8673=0,0.3,IF(D8673=1,IF(C8673&gt;=Params!$B$13-3,IF(C8673&lt;Params!$B$13,Params!$B$20,0.3),0.3),IF(C8673&gt;=Params!$B$15-3,IF(C8673&lt;Params!$B$15,Params!$B$21,0.3),0.3)))</f>
        <v/>
      </c>
    </row>
    <row r="8674" ht="15" customHeight="1" s="1">
      <c r="A8674" s="9" t="n">
        <v>8671</v>
      </c>
      <c r="B8674" s="6" t="inlineStr">
        <is>
          <t>28/12</t>
        </is>
      </c>
      <c r="C8674" s="6" t="n">
        <v>6</v>
      </c>
      <c r="D8674" s="6" t="n">
        <v>1</v>
      </c>
      <c r="E8674" s="10">
        <f>IF(D8674=1, IF(OR(C8674&lt;10, C8674&gt;=15),1,0), IF(OR(C8674&lt;7, C8674&gt;=18),1,0))</f>
        <v/>
      </c>
      <c r="F8674" s="11" t="n">
        <v>1.375</v>
      </c>
      <c r="G8674" s="12">
        <f>0*8</f>
        <v/>
      </c>
      <c r="H8674" s="12">
        <f>F8674-G8674</f>
        <v/>
      </c>
      <c r="I8674" s="10">
        <f>IF(E8674=0,"Fora",IF(E8673=0,"Carg xar",IF(H8674&lt;0,IF(M8674&lt;0.9,"Carg FV","Stby"),IF(M8674&gt;P8674,"V2H",IF(M8674&lt;0.9,"Carg xar","Stby")))))</f>
        <v/>
      </c>
      <c r="J8674" s="12">
        <f>IF(OR(I8674="Carg FV",I8674="Carg xar"),MIN(IF(I8674="Carg FV",ABS(H8674),7.4),7.4,MAX(0,(0.9-M8674)*40)*0.95),0)</f>
        <v/>
      </c>
      <c r="K8674" s="12">
        <f>IF(I8674="V2H",MIN(MAX(0,H8674),7.4,MAX(0,(M8674-P8674)*40)*0.95),0)</f>
        <v/>
      </c>
      <c r="L8674" s="12">
        <f>IF(E8674=0,0,MAX(0,H8674-K8674))</f>
        <v/>
      </c>
      <c r="M8674" s="13">
        <f>M8673+J8673/40-IF(I8673="V2H",K8673/(0.95*40),0)-IF(E8674=0,IF(E8673=1,IF(D8674=1,30,40)*0.18/(2*40),0),0)-IF(E8674=1,IF(E8673=0,IF(D8674=1,30,40)*0.18/(2*40),0),0)</f>
        <v/>
      </c>
      <c r="N8674" s="14" t="n">
        <v>0.09</v>
      </c>
      <c r="O8674" s="15">
        <f>K8674*N8674</f>
        <v/>
      </c>
      <c r="P8674">
        <f>IF(E8674=0,0.3,IF(D8674=1,IF(C8674&gt;=Params!$B$13-3,IF(C8674&lt;Params!$B$13,Params!$B$20,0.3),0.3),IF(C8674&gt;=Params!$B$15-3,IF(C8674&lt;Params!$B$15,Params!$B$21,0.3),0.3)))</f>
        <v/>
      </c>
    </row>
    <row r="8675" ht="15" customHeight="1" s="1">
      <c r="A8675" s="9" t="n">
        <v>8672</v>
      </c>
      <c r="B8675" s="6" t="inlineStr">
        <is>
          <t>28/12</t>
        </is>
      </c>
      <c r="C8675" s="6" t="n">
        <v>7</v>
      </c>
      <c r="D8675" s="6" t="n">
        <v>1</v>
      </c>
      <c r="E8675" s="10">
        <f>IF(D8675=1, IF(OR(C8675&lt;10, C8675&gt;=15),1,0), IF(OR(C8675&lt;7, C8675&gt;=18),1,0))</f>
        <v/>
      </c>
      <c r="F8675" s="11" t="n">
        <v>2.212</v>
      </c>
      <c r="G8675" s="12">
        <f>0*8</f>
        <v/>
      </c>
      <c r="H8675" s="12">
        <f>F8675-G8675</f>
        <v/>
      </c>
      <c r="I8675" s="10">
        <f>IF(E8675=0,"Fora",IF(E8674=0,"Carg xar",IF(H8675&lt;0,IF(M8675&lt;0.9,"Carg FV","Stby"),IF(M8675&gt;P8675,"V2H",IF(M8675&lt;0.9,"Carg xar","Stby")))))</f>
        <v/>
      </c>
      <c r="J8675" s="12">
        <f>IF(OR(I8675="Carg FV",I8675="Carg xar"),MIN(IF(I8675="Carg FV",ABS(H8675),7.4),7.4,MAX(0,(0.9-M8675)*40)*0.95),0)</f>
        <v/>
      </c>
      <c r="K8675" s="12">
        <f>IF(I8675="V2H",MIN(MAX(0,H8675),7.4,MAX(0,(M8675-P8675)*40)*0.95),0)</f>
        <v/>
      </c>
      <c r="L8675" s="12">
        <f>IF(E8675=0,0,MAX(0,H8675-K8675))</f>
        <v/>
      </c>
      <c r="M8675" s="13">
        <f>M8674+J8674/40-IF(I8674="V2H",K8674/(0.95*40),0)-IF(E8675=0,IF(E8674=1,IF(D8675=1,30,40)*0.18/(2*40),0),0)-IF(E8675=1,IF(E8674=0,IF(D8675=1,30,40)*0.18/(2*40),0),0)</f>
        <v/>
      </c>
      <c r="N8675" s="14" t="n">
        <v>0.09</v>
      </c>
      <c r="O8675" s="15">
        <f>K8675*N8675</f>
        <v/>
      </c>
      <c r="P8675">
        <f>IF(E8675=0,0.3,IF(D8675=1,IF(C8675&gt;=Params!$B$13-3,IF(C8675&lt;Params!$B$13,Params!$B$20,0.3),0.3),IF(C8675&gt;=Params!$B$15-3,IF(C8675&lt;Params!$B$15,Params!$B$21,0.3),0.3)))</f>
        <v/>
      </c>
    </row>
    <row r="8676" ht="15" customHeight="1" s="1">
      <c r="A8676" s="9" t="n">
        <v>8673</v>
      </c>
      <c r="B8676" s="6" t="inlineStr">
        <is>
          <t>28/12</t>
        </is>
      </c>
      <c r="C8676" s="6" t="n">
        <v>8</v>
      </c>
      <c r="D8676" s="6" t="n">
        <v>1</v>
      </c>
      <c r="E8676" s="10">
        <f>IF(D8676=1, IF(OR(C8676&lt;10, C8676&gt;=15),1,0), IF(OR(C8676&lt;7, C8676&gt;=18),1,0))</f>
        <v/>
      </c>
      <c r="F8676" s="11" t="n">
        <v>2.38</v>
      </c>
      <c r="G8676" s="12">
        <f>0.04*8</f>
        <v/>
      </c>
      <c r="H8676" s="12">
        <f>F8676-G8676</f>
        <v/>
      </c>
      <c r="I8676" s="10">
        <f>IF(E8676=0,"Fora",IF(E8675=0,"Carg xar",IF(H8676&lt;0,IF(M8676&lt;0.9,"Carg FV","Stby"),IF(M8676&gt;P8676,"V2H",IF(M8676&lt;0.9,"Carg xar","Stby")))))</f>
        <v/>
      </c>
      <c r="J8676" s="12">
        <f>IF(OR(I8676="Carg FV",I8676="Carg xar"),MIN(IF(I8676="Carg FV",ABS(H8676),7.4),7.4,MAX(0,(0.9-M8676)*40)*0.95),0)</f>
        <v/>
      </c>
      <c r="K8676" s="12">
        <f>IF(I8676="V2H",MIN(MAX(0,H8676),7.4,MAX(0,(M8676-P8676)*40)*0.95),0)</f>
        <v/>
      </c>
      <c r="L8676" s="12">
        <f>IF(E8676=0,0,MAX(0,H8676-K8676))</f>
        <v/>
      </c>
      <c r="M8676" s="13">
        <f>M8675+J8675/40-IF(I8675="V2H",K8675/(0.95*40),0)-IF(E8676=0,IF(E8675=1,IF(D8676=1,30,40)*0.18/(2*40),0),0)-IF(E8676=1,IF(E8675=0,IF(D8676=1,30,40)*0.18/(2*40),0),0)</f>
        <v/>
      </c>
      <c r="N8676" s="14" t="n">
        <v>0.09</v>
      </c>
      <c r="O8676" s="15">
        <f>K8676*N8676</f>
        <v/>
      </c>
      <c r="P8676">
        <f>IF(E8676=0,0.3,IF(D8676=1,IF(C8676&gt;=Params!$B$13-3,IF(C8676&lt;Params!$B$13,Params!$B$20,0.3),0.3),IF(C8676&gt;=Params!$B$15-3,IF(C8676&lt;Params!$B$15,Params!$B$21,0.3),0.3)))</f>
        <v/>
      </c>
    </row>
    <row r="8677" ht="15" customHeight="1" s="1">
      <c r="A8677" s="9" t="n">
        <v>8674</v>
      </c>
      <c r="B8677" s="6" t="inlineStr">
        <is>
          <t>28/12</t>
        </is>
      </c>
      <c r="C8677" s="6" t="n">
        <v>9</v>
      </c>
      <c r="D8677" s="6" t="n">
        <v>1</v>
      </c>
      <c r="E8677" s="10">
        <f>IF(D8677=1, IF(OR(C8677&lt;10, C8677&gt;=15),1,0), IF(OR(C8677&lt;7, C8677&gt;=18),1,0))</f>
        <v/>
      </c>
      <c r="F8677" s="11" t="n">
        <v>0.279</v>
      </c>
      <c r="G8677" s="12">
        <f>0.15*8</f>
        <v/>
      </c>
      <c r="H8677" s="12">
        <f>F8677-G8677</f>
        <v/>
      </c>
      <c r="I8677" s="10">
        <f>IF(E8677=0,"Fora",IF(E8676=0,"Carg xar",IF(H8677&lt;0,IF(M8677&lt;0.9,"Carg FV","Stby"),IF(M8677&gt;P8677,"V2H",IF(M8677&lt;0.9,"Carg xar","Stby")))))</f>
        <v/>
      </c>
      <c r="J8677" s="12">
        <f>IF(OR(I8677="Carg FV",I8677="Carg xar"),MIN(IF(I8677="Carg FV",ABS(H8677),7.4),7.4,MAX(0,(0.9-M8677)*40)*0.95),0)</f>
        <v/>
      </c>
      <c r="K8677" s="12">
        <f>IF(I8677="V2H",MIN(MAX(0,H8677),7.4,MAX(0,(M8677-P8677)*40)*0.95),0)</f>
        <v/>
      </c>
      <c r="L8677" s="12">
        <f>IF(E8677=0,0,MAX(0,H8677-K8677))</f>
        <v/>
      </c>
      <c r="M8677" s="13">
        <f>M8676+J8676/40-IF(I8676="V2H",K8676/(0.95*40),0)-IF(E8677=0,IF(E8676=1,IF(D8677=1,30,40)*0.18/(2*40),0),0)-IF(E8677=1,IF(E8676=0,IF(D8677=1,30,40)*0.18/(2*40),0),0)</f>
        <v/>
      </c>
      <c r="N8677" s="14" t="n">
        <v>0.09</v>
      </c>
      <c r="O8677" s="15">
        <f>K8677*N8677</f>
        <v/>
      </c>
      <c r="P8677">
        <f>IF(E8677=0,0.3,IF(D8677=1,IF(C8677&gt;=Params!$B$13-3,IF(C8677&lt;Params!$B$13,Params!$B$20,0.3),0.3),IF(C8677&gt;=Params!$B$15-3,IF(C8677&lt;Params!$B$15,Params!$B$21,0.3),0.3)))</f>
        <v/>
      </c>
    </row>
    <row r="8678" ht="15" customHeight="1" s="1">
      <c r="A8678" s="9" t="n">
        <v>8675</v>
      </c>
      <c r="B8678" s="6" t="inlineStr">
        <is>
          <t>28/12</t>
        </is>
      </c>
      <c r="C8678" s="6" t="n">
        <v>10</v>
      </c>
      <c r="D8678" s="6" t="n">
        <v>1</v>
      </c>
      <c r="E8678" s="10">
        <f>IF(D8678=1, IF(OR(C8678&lt;10, C8678&gt;=15),1,0), IF(OR(C8678&lt;7, C8678&gt;=18),1,0))</f>
        <v/>
      </c>
      <c r="F8678" s="11" t="n">
        <v>4.37</v>
      </c>
      <c r="G8678" s="12">
        <f>0.32*8</f>
        <v/>
      </c>
      <c r="H8678" s="12">
        <f>F8678-G8678</f>
        <v/>
      </c>
      <c r="I8678" s="10">
        <f>IF(E8678=0,"Fora",IF(E8677=0,"Carg xar",IF(H8678&lt;0,IF(M8678&lt;0.9,"Carg FV","Stby"),IF(M8678&gt;P8678,"V2H",IF(M8678&lt;0.9,"Carg xar","Stby")))))</f>
        <v/>
      </c>
      <c r="J8678" s="12">
        <f>IF(OR(I8678="Carg FV",I8678="Carg xar"),MIN(IF(I8678="Carg FV",ABS(H8678),7.4),7.4,MAX(0,(0.9-M8678)*40)*0.95),0)</f>
        <v/>
      </c>
      <c r="K8678" s="12">
        <f>IF(I8678="V2H",MIN(MAX(0,H8678),7.4,MAX(0,(M8678-P8678)*40)*0.95),0)</f>
        <v/>
      </c>
      <c r="L8678" s="12">
        <f>IF(E8678=0,0,MAX(0,H8678-K8678))</f>
        <v/>
      </c>
      <c r="M8678" s="13">
        <f>M8677+J8677/40-IF(I8677="V2H",K8677/(0.95*40),0)-IF(E8678=0,IF(E8677=1,IF(D8678=1,30,40)*0.18/(2*40),0),0)-IF(E8678=1,IF(E8677=0,IF(D8678=1,30,40)*0.18/(2*40),0),0)</f>
        <v/>
      </c>
      <c r="N8678" s="14" t="n">
        <v>0.09</v>
      </c>
      <c r="O8678" s="15">
        <f>K8678*N8678</f>
        <v/>
      </c>
      <c r="P8678">
        <f>IF(E8678=0,0.3,IF(D8678=1,IF(C8678&gt;=Params!$B$13-3,IF(C8678&lt;Params!$B$13,Params!$B$20,0.3),0.3),IF(C8678&gt;=Params!$B$15-3,IF(C8678&lt;Params!$B$15,Params!$B$21,0.3),0.3)))</f>
        <v/>
      </c>
    </row>
    <row r="8679" ht="15" customHeight="1" s="1">
      <c r="A8679" s="9" t="n">
        <v>8676</v>
      </c>
      <c r="B8679" s="6" t="inlineStr">
        <is>
          <t>28/12</t>
        </is>
      </c>
      <c r="C8679" s="6" t="n">
        <v>11</v>
      </c>
      <c r="D8679" s="6" t="n">
        <v>1</v>
      </c>
      <c r="E8679" s="10">
        <f>IF(D8679=1, IF(OR(C8679&lt;10, C8679&gt;=15),1,0), IF(OR(C8679&lt;7, C8679&gt;=18),1,0))</f>
        <v/>
      </c>
      <c r="F8679" s="11" t="n">
        <v>2.366</v>
      </c>
      <c r="G8679" s="12">
        <f>0.45*8</f>
        <v/>
      </c>
      <c r="H8679" s="12">
        <f>F8679-G8679</f>
        <v/>
      </c>
      <c r="I8679" s="10">
        <f>IF(E8679=0,"Fora",IF(E8678=0,"Carg xar",IF(H8679&lt;0,IF(M8679&lt;0.9,"Carg FV","Stby"),IF(M8679&gt;P8679,"V2H",IF(M8679&lt;0.9,"Carg xar","Stby")))))</f>
        <v/>
      </c>
      <c r="J8679" s="12">
        <f>IF(OR(I8679="Carg FV",I8679="Carg xar"),MIN(IF(I8679="Carg FV",ABS(H8679),7.4),7.4,MAX(0,(0.9-M8679)*40)*0.95),0)</f>
        <v/>
      </c>
      <c r="K8679" s="12">
        <f>IF(I8679="V2H",MIN(MAX(0,H8679),7.4,MAX(0,(M8679-P8679)*40)*0.95),0)</f>
        <v/>
      </c>
      <c r="L8679" s="12">
        <f>IF(E8679=0,0,MAX(0,H8679-K8679))</f>
        <v/>
      </c>
      <c r="M8679" s="13">
        <f>M8678+J8678/40-IF(I8678="V2H",K8678/(0.95*40),0)-IF(E8679=0,IF(E8678=1,IF(D8679=1,30,40)*0.18/(2*40),0),0)-IF(E8679=1,IF(E8678=0,IF(D8679=1,30,40)*0.18/(2*40),0),0)</f>
        <v/>
      </c>
      <c r="N8679" s="14" t="n">
        <v>0.09</v>
      </c>
      <c r="O8679" s="15">
        <f>K8679*N8679</f>
        <v/>
      </c>
      <c r="P8679">
        <f>IF(E8679=0,0.3,IF(D8679=1,IF(C8679&gt;=Params!$B$13-3,IF(C8679&lt;Params!$B$13,Params!$B$20,0.3),0.3),IF(C8679&gt;=Params!$B$15-3,IF(C8679&lt;Params!$B$15,Params!$B$21,0.3),0.3)))</f>
        <v/>
      </c>
    </row>
    <row r="8680" ht="15" customHeight="1" s="1">
      <c r="A8680" s="9" t="n">
        <v>8677</v>
      </c>
      <c r="B8680" s="6" t="inlineStr">
        <is>
          <t>28/12</t>
        </is>
      </c>
      <c r="C8680" s="6" t="n">
        <v>12</v>
      </c>
      <c r="D8680" s="6" t="n">
        <v>1</v>
      </c>
      <c r="E8680" s="10">
        <f>IF(D8680=1, IF(OR(C8680&lt;10, C8680&gt;=15),1,0), IF(OR(C8680&lt;7, C8680&gt;=18),1,0))</f>
        <v/>
      </c>
      <c r="F8680" s="11" t="n">
        <v>2.067</v>
      </c>
      <c r="G8680" s="12">
        <f>0.52*8</f>
        <v/>
      </c>
      <c r="H8680" s="12">
        <f>F8680-G8680</f>
        <v/>
      </c>
      <c r="I8680" s="10">
        <f>IF(E8680=0,"Fora",IF(E8679=0,"Carg xar",IF(H8680&lt;0,IF(M8680&lt;0.9,"Carg FV","Stby"),IF(M8680&gt;P8680,"V2H",IF(M8680&lt;0.9,"Carg xar","Stby")))))</f>
        <v/>
      </c>
      <c r="J8680" s="12">
        <f>IF(OR(I8680="Carg FV",I8680="Carg xar"),MIN(IF(I8680="Carg FV",ABS(H8680),7.4),7.4,MAX(0,(0.9-M8680)*40)*0.95),0)</f>
        <v/>
      </c>
      <c r="K8680" s="12">
        <f>IF(I8680="V2H",MIN(MAX(0,H8680),7.4,MAX(0,(M8680-P8680)*40)*0.95),0)</f>
        <v/>
      </c>
      <c r="L8680" s="12">
        <f>IF(E8680=0,0,MAX(0,H8680-K8680))</f>
        <v/>
      </c>
      <c r="M8680" s="13">
        <f>M8679+J8679/40-IF(I8679="V2H",K8679/(0.95*40),0)-IF(E8680=0,IF(E8679=1,IF(D8680=1,30,40)*0.18/(2*40),0),0)-IF(E8680=1,IF(E8679=0,IF(D8680=1,30,40)*0.18/(2*40),0),0)</f>
        <v/>
      </c>
      <c r="N8680" s="14" t="n">
        <v>0.09</v>
      </c>
      <c r="O8680" s="15">
        <f>K8680*N8680</f>
        <v/>
      </c>
      <c r="P8680">
        <f>IF(E8680=0,0.3,IF(D8680=1,IF(C8680&gt;=Params!$B$13-3,IF(C8680&lt;Params!$B$13,Params!$B$20,0.3),0.3),IF(C8680&gt;=Params!$B$15-3,IF(C8680&lt;Params!$B$15,Params!$B$21,0.3),0.3)))</f>
        <v/>
      </c>
    </row>
    <row r="8681" ht="15" customHeight="1" s="1">
      <c r="A8681" s="9" t="n">
        <v>8678</v>
      </c>
      <c r="B8681" s="6" t="inlineStr">
        <is>
          <t>28/12</t>
        </is>
      </c>
      <c r="C8681" s="6" t="n">
        <v>13</v>
      </c>
      <c r="D8681" s="6" t="n">
        <v>1</v>
      </c>
      <c r="E8681" s="10">
        <f>IF(D8681=1, IF(OR(C8681&lt;10, C8681&gt;=15),1,0), IF(OR(C8681&lt;7, C8681&gt;=18),1,0))</f>
        <v/>
      </c>
      <c r="F8681" s="11" t="n">
        <v>0</v>
      </c>
      <c r="G8681" s="12">
        <f>0.48*8</f>
        <v/>
      </c>
      <c r="H8681" s="12">
        <f>F8681-G8681</f>
        <v/>
      </c>
      <c r="I8681" s="10">
        <f>IF(E8681=0,"Fora",IF(E8680=0,"Carg xar",IF(H8681&lt;0,IF(M8681&lt;0.9,"Carg FV","Stby"),IF(M8681&gt;P8681,"V2H",IF(M8681&lt;0.9,"Carg xar","Stby")))))</f>
        <v/>
      </c>
      <c r="J8681" s="12">
        <f>IF(OR(I8681="Carg FV",I8681="Carg xar"),MIN(IF(I8681="Carg FV",ABS(H8681),7.4),7.4,MAX(0,(0.9-M8681)*40)*0.95),0)</f>
        <v/>
      </c>
      <c r="K8681" s="12">
        <f>IF(I8681="V2H",MIN(MAX(0,H8681),7.4,MAX(0,(M8681-P8681)*40)*0.95),0)</f>
        <v/>
      </c>
      <c r="L8681" s="12">
        <f>IF(E8681=0,0,MAX(0,H8681-K8681))</f>
        <v/>
      </c>
      <c r="M8681" s="13">
        <f>M8680+J8680/40-IF(I8680="V2H",K8680/(0.95*40),0)-IF(E8681=0,IF(E8680=1,IF(D8681=1,30,40)*0.18/(2*40),0),0)-IF(E8681=1,IF(E8680=0,IF(D8681=1,30,40)*0.18/(2*40),0),0)</f>
        <v/>
      </c>
      <c r="N8681" s="14" t="n">
        <v>0.09</v>
      </c>
      <c r="O8681" s="15">
        <f>K8681*N8681</f>
        <v/>
      </c>
      <c r="P8681">
        <f>IF(E8681=0,0.3,IF(D8681=1,IF(C8681&gt;=Params!$B$13-3,IF(C8681&lt;Params!$B$13,Params!$B$20,0.3),0.3),IF(C8681&gt;=Params!$B$15-3,IF(C8681&lt;Params!$B$15,Params!$B$21,0.3),0.3)))</f>
        <v/>
      </c>
    </row>
    <row r="8682" ht="15" customHeight="1" s="1">
      <c r="A8682" s="9" t="n">
        <v>8679</v>
      </c>
      <c r="B8682" s="6" t="inlineStr">
        <is>
          <t>28/12</t>
        </is>
      </c>
      <c r="C8682" s="6" t="n">
        <v>14</v>
      </c>
      <c r="D8682" s="6" t="n">
        <v>1</v>
      </c>
      <c r="E8682" s="10">
        <f>IF(D8682=1, IF(OR(C8682&lt;10, C8682&gt;=15),1,0), IF(OR(C8682&lt;7, C8682&gt;=18),1,0))</f>
        <v/>
      </c>
      <c r="F8682" s="11" t="n">
        <v>0.5590000000000001</v>
      </c>
      <c r="G8682" s="12">
        <f>0.35*8</f>
        <v/>
      </c>
      <c r="H8682" s="12">
        <f>F8682-G8682</f>
        <v/>
      </c>
      <c r="I8682" s="10">
        <f>IF(E8682=0,"Fora",IF(E8681=0,"Carg xar",IF(H8682&lt;0,IF(M8682&lt;0.9,"Carg FV","Stby"),IF(M8682&gt;P8682,"V2H",IF(M8682&lt;0.9,"Carg xar","Stby")))))</f>
        <v/>
      </c>
      <c r="J8682" s="12">
        <f>IF(OR(I8682="Carg FV",I8682="Carg xar"),MIN(IF(I8682="Carg FV",ABS(H8682),7.4),7.4,MAX(0,(0.9-M8682)*40)*0.95),0)</f>
        <v/>
      </c>
      <c r="K8682" s="12">
        <f>IF(I8682="V2H",MIN(MAX(0,H8682),7.4,MAX(0,(M8682-P8682)*40)*0.95),0)</f>
        <v/>
      </c>
      <c r="L8682" s="12">
        <f>IF(E8682=0,0,MAX(0,H8682-K8682))</f>
        <v/>
      </c>
      <c r="M8682" s="13">
        <f>M8681+J8681/40-IF(I8681="V2H",K8681/(0.95*40),0)-IF(E8682=0,IF(E8681=1,IF(D8682=1,30,40)*0.18/(2*40),0),0)-IF(E8682=1,IF(E8681=0,IF(D8682=1,30,40)*0.18/(2*40),0),0)</f>
        <v/>
      </c>
      <c r="N8682" s="14" t="n">
        <v>0.09</v>
      </c>
      <c r="O8682" s="15">
        <f>K8682*N8682</f>
        <v/>
      </c>
      <c r="P8682">
        <f>IF(E8682=0,0.3,IF(D8682=1,IF(C8682&gt;=Params!$B$13-3,IF(C8682&lt;Params!$B$13,Params!$B$20,0.3),0.3),IF(C8682&gt;=Params!$B$15-3,IF(C8682&lt;Params!$B$15,Params!$B$21,0.3),0.3)))</f>
        <v/>
      </c>
    </row>
    <row r="8683" ht="15" customHeight="1" s="1">
      <c r="A8683" s="9" t="n">
        <v>8680</v>
      </c>
      <c r="B8683" s="6" t="inlineStr">
        <is>
          <t>28/12</t>
        </is>
      </c>
      <c r="C8683" s="6" t="n">
        <v>15</v>
      </c>
      <c r="D8683" s="6" t="n">
        <v>1</v>
      </c>
      <c r="E8683" s="10">
        <f>IF(D8683=1, IF(OR(C8683&lt;10, C8683&gt;=15),1,0), IF(OR(C8683&lt;7, C8683&gt;=18),1,0))</f>
        <v/>
      </c>
      <c r="F8683" s="11" t="n">
        <v>0</v>
      </c>
      <c r="G8683" s="12">
        <f>0.18*8</f>
        <v/>
      </c>
      <c r="H8683" s="12">
        <f>F8683-G8683</f>
        <v/>
      </c>
      <c r="I8683" s="10">
        <f>IF(E8683=0,"Fora",IF(E8682=0,"Carg xar",IF(H8683&lt;0,IF(M8683&lt;0.9,"Carg FV","Stby"),IF(M8683&gt;P8683,"V2H",IF(M8683&lt;0.9,"Carg xar","Stby")))))</f>
        <v/>
      </c>
      <c r="J8683" s="12">
        <f>IF(OR(I8683="Carg FV",I8683="Carg xar"),MIN(IF(I8683="Carg FV",ABS(H8683),7.4),7.4,MAX(0,(0.9-M8683)*40)*0.95),0)</f>
        <v/>
      </c>
      <c r="K8683" s="12">
        <f>IF(I8683="V2H",MIN(MAX(0,H8683),7.4,MAX(0,(M8683-P8683)*40)*0.95),0)</f>
        <v/>
      </c>
      <c r="L8683" s="12">
        <f>IF(E8683=0,0,MAX(0,H8683-K8683))</f>
        <v/>
      </c>
      <c r="M8683" s="13">
        <f>M8682+J8682/40-IF(I8682="V2H",K8682/(0.95*40),0)-IF(E8683=0,IF(E8682=1,IF(D8683=1,30,40)*0.18/(2*40),0),0)-IF(E8683=1,IF(E8682=0,IF(D8683=1,30,40)*0.18/(2*40),0),0)</f>
        <v/>
      </c>
      <c r="N8683" s="14" t="n">
        <v>0.09</v>
      </c>
      <c r="O8683" s="15">
        <f>K8683*N8683</f>
        <v/>
      </c>
      <c r="P8683">
        <f>IF(E8683=0,0.3,IF(D8683=1,IF(C8683&gt;=Params!$B$13-3,IF(C8683&lt;Params!$B$13,Params!$B$20,0.3),0.3),IF(C8683&gt;=Params!$B$15-3,IF(C8683&lt;Params!$B$15,Params!$B$21,0.3),0.3)))</f>
        <v/>
      </c>
    </row>
    <row r="8684" ht="15" customHeight="1" s="1">
      <c r="A8684" s="9" t="n">
        <v>8681</v>
      </c>
      <c r="B8684" s="6" t="inlineStr">
        <is>
          <t>28/12</t>
        </is>
      </c>
      <c r="C8684" s="6" t="n">
        <v>16</v>
      </c>
      <c r="D8684" s="6" t="n">
        <v>1</v>
      </c>
      <c r="E8684" s="10">
        <f>IF(D8684=1, IF(OR(C8684&lt;10, C8684&gt;=15),1,0), IF(OR(C8684&lt;7, C8684&gt;=18),1,0))</f>
        <v/>
      </c>
      <c r="F8684" s="11" t="n">
        <v>2.088</v>
      </c>
      <c r="G8684" s="12">
        <f>0.04*8</f>
        <v/>
      </c>
      <c r="H8684" s="12">
        <f>F8684-G8684</f>
        <v/>
      </c>
      <c r="I8684" s="10">
        <f>IF(E8684=0,"Fora",IF(E8683=0,"Carg xar",IF(H8684&lt;0,IF(M8684&lt;0.9,"Carg FV","Stby"),IF(M8684&gt;P8684,"V2H",IF(M8684&lt;0.9,"Carg xar","Stby")))))</f>
        <v/>
      </c>
      <c r="J8684" s="12">
        <f>IF(OR(I8684="Carg FV",I8684="Carg xar"),MIN(IF(I8684="Carg FV",ABS(H8684),7.4),7.4,MAX(0,(0.9-M8684)*40)*0.95),0)</f>
        <v/>
      </c>
      <c r="K8684" s="12">
        <f>IF(I8684="V2H",MIN(MAX(0,H8684),7.4,MAX(0,(M8684-P8684)*40)*0.95),0)</f>
        <v/>
      </c>
      <c r="L8684" s="12">
        <f>IF(E8684=0,0,MAX(0,H8684-K8684))</f>
        <v/>
      </c>
      <c r="M8684" s="13">
        <f>M8683+J8683/40-IF(I8683="V2H",K8683/(0.95*40),0)-IF(E8684=0,IF(E8683=1,IF(D8684=1,30,40)*0.18/(2*40),0),0)-IF(E8684=1,IF(E8683=0,IF(D8684=1,30,40)*0.18/(2*40),0),0)</f>
        <v/>
      </c>
      <c r="N8684" s="14" t="n">
        <v>0.09</v>
      </c>
      <c r="O8684" s="15">
        <f>K8684*N8684</f>
        <v/>
      </c>
      <c r="P8684">
        <f>IF(E8684=0,0.3,IF(D8684=1,IF(C8684&gt;=Params!$B$13-3,IF(C8684&lt;Params!$B$13,Params!$B$20,0.3),0.3),IF(C8684&gt;=Params!$B$15-3,IF(C8684&lt;Params!$B$15,Params!$B$21,0.3),0.3)))</f>
        <v/>
      </c>
    </row>
    <row r="8685" ht="15" customHeight="1" s="1">
      <c r="A8685" s="9" t="n">
        <v>8682</v>
      </c>
      <c r="B8685" s="6" t="inlineStr">
        <is>
          <t>28/12</t>
        </is>
      </c>
      <c r="C8685" s="6" t="n">
        <v>17</v>
      </c>
      <c r="D8685" s="6" t="n">
        <v>1</v>
      </c>
      <c r="E8685" s="10">
        <f>IF(D8685=1, IF(OR(C8685&lt;10, C8685&gt;=15),1,0), IF(OR(C8685&lt;7, C8685&gt;=18),1,0))</f>
        <v/>
      </c>
      <c r="F8685" s="11" t="n">
        <v>1.942</v>
      </c>
      <c r="G8685" s="12">
        <f>0*8</f>
        <v/>
      </c>
      <c r="H8685" s="12">
        <f>F8685-G8685</f>
        <v/>
      </c>
      <c r="I8685" s="10">
        <f>IF(E8685=0,"Fora",IF(E8684=0,"Carg xar",IF(H8685&lt;0,IF(M8685&lt;0.9,"Carg FV","Stby"),IF(M8685&gt;P8685,"V2H",IF(M8685&lt;0.9,"Carg xar","Stby")))))</f>
        <v/>
      </c>
      <c r="J8685" s="12">
        <f>IF(OR(I8685="Carg FV",I8685="Carg xar"),MIN(IF(I8685="Carg FV",ABS(H8685),7.4),7.4,MAX(0,(0.9-M8685)*40)*0.95),0)</f>
        <v/>
      </c>
      <c r="K8685" s="12">
        <f>IF(I8685="V2H",MIN(MAX(0,H8685),7.4,MAX(0,(M8685-P8685)*40)*0.95),0)</f>
        <v/>
      </c>
      <c r="L8685" s="12">
        <f>IF(E8685=0,0,MAX(0,H8685-K8685))</f>
        <v/>
      </c>
      <c r="M8685" s="13">
        <f>M8684+J8684/40-IF(I8684="V2H",K8684/(0.95*40),0)-IF(E8685=0,IF(E8684=1,IF(D8685=1,30,40)*0.18/(2*40),0),0)-IF(E8685=1,IF(E8684=0,IF(D8685=1,30,40)*0.18/(2*40),0),0)</f>
        <v/>
      </c>
      <c r="N8685" s="14" t="n">
        <v>0.09</v>
      </c>
      <c r="O8685" s="15">
        <f>K8685*N8685</f>
        <v/>
      </c>
      <c r="P8685">
        <f>IF(E8685=0,0.3,IF(D8685=1,IF(C8685&gt;=Params!$B$13-3,IF(C8685&lt;Params!$B$13,Params!$B$20,0.3),0.3),IF(C8685&gt;=Params!$B$15-3,IF(C8685&lt;Params!$B$15,Params!$B$21,0.3),0.3)))</f>
        <v/>
      </c>
    </row>
    <row r="8686" ht="15" customHeight="1" s="1">
      <c r="A8686" s="9" t="n">
        <v>8683</v>
      </c>
      <c r="B8686" s="6" t="inlineStr">
        <is>
          <t>28/12</t>
        </is>
      </c>
      <c r="C8686" s="6" t="n">
        <v>18</v>
      </c>
      <c r="D8686" s="6" t="n">
        <v>1</v>
      </c>
      <c r="E8686" s="10">
        <f>IF(D8686=1, IF(OR(C8686&lt;10, C8686&gt;=15),1,0), IF(OR(C8686&lt;7, C8686&gt;=18),1,0))</f>
        <v/>
      </c>
      <c r="F8686" s="11" t="n">
        <v>2.92</v>
      </c>
      <c r="G8686" s="12">
        <f>0*8</f>
        <v/>
      </c>
      <c r="H8686" s="12">
        <f>F8686-G8686</f>
        <v/>
      </c>
      <c r="I8686" s="10">
        <f>IF(E8686=0,"Fora",IF(E8685=0,"Carg xar",IF(H8686&lt;0,IF(M8686&lt;0.9,"Carg FV","Stby"),IF(M8686&gt;P8686,"V2H",IF(M8686&lt;0.9,"Carg xar","Stby")))))</f>
        <v/>
      </c>
      <c r="J8686" s="12">
        <f>IF(OR(I8686="Carg FV",I8686="Carg xar"),MIN(IF(I8686="Carg FV",ABS(H8686),7.4),7.4,MAX(0,(0.9-M8686)*40)*0.95),0)</f>
        <v/>
      </c>
      <c r="K8686" s="12">
        <f>IF(I8686="V2H",MIN(MAX(0,H8686),7.4,MAX(0,(M8686-P8686)*40)*0.95),0)</f>
        <v/>
      </c>
      <c r="L8686" s="12">
        <f>IF(E8686=0,0,MAX(0,H8686-K8686))</f>
        <v/>
      </c>
      <c r="M8686" s="13">
        <f>M8685+J8685/40-IF(I8685="V2H",K8685/(0.95*40),0)-IF(E8686=0,IF(E8685=1,IF(D8686=1,30,40)*0.18/(2*40),0),0)-IF(E8686=1,IF(E8685=0,IF(D8686=1,30,40)*0.18/(2*40),0),0)</f>
        <v/>
      </c>
      <c r="N8686" s="14" t="n">
        <v>0.09</v>
      </c>
      <c r="O8686" s="15">
        <f>K8686*N8686</f>
        <v/>
      </c>
      <c r="P8686">
        <f>IF(E8686=0,0.3,IF(D8686=1,IF(C8686&gt;=Params!$B$13-3,IF(C8686&lt;Params!$B$13,Params!$B$20,0.3),0.3),IF(C8686&gt;=Params!$B$15-3,IF(C8686&lt;Params!$B$15,Params!$B$21,0.3),0.3)))</f>
        <v/>
      </c>
    </row>
    <row r="8687" ht="15" customHeight="1" s="1">
      <c r="A8687" s="9" t="n">
        <v>8684</v>
      </c>
      <c r="B8687" s="6" t="inlineStr">
        <is>
          <t>28/12</t>
        </is>
      </c>
      <c r="C8687" s="6" t="n">
        <v>19</v>
      </c>
      <c r="D8687" s="6" t="n">
        <v>1</v>
      </c>
      <c r="E8687" s="10">
        <f>IF(D8687=1, IF(OR(C8687&lt;10, C8687&gt;=15),1,0), IF(OR(C8687&lt;7, C8687&gt;=18),1,0))</f>
        <v/>
      </c>
      <c r="F8687" s="11" t="n">
        <v>1.285</v>
      </c>
      <c r="G8687" s="12">
        <f>0*8</f>
        <v/>
      </c>
      <c r="H8687" s="12">
        <f>F8687-G8687</f>
        <v/>
      </c>
      <c r="I8687" s="10">
        <f>IF(E8687=0,"Fora",IF(E8686=0,"Carg xar",IF(H8687&lt;0,IF(M8687&lt;0.9,"Carg FV","Stby"),IF(M8687&gt;P8687,"V2H",IF(M8687&lt;0.9,"Carg xar","Stby")))))</f>
        <v/>
      </c>
      <c r="J8687" s="12">
        <f>IF(OR(I8687="Carg FV",I8687="Carg xar"),MIN(IF(I8687="Carg FV",ABS(H8687),7.4),7.4,MAX(0,(0.9-M8687)*40)*0.95),0)</f>
        <v/>
      </c>
      <c r="K8687" s="12">
        <f>IF(I8687="V2H",MIN(MAX(0,H8687),7.4,MAX(0,(M8687-P8687)*40)*0.95),0)</f>
        <v/>
      </c>
      <c r="L8687" s="12">
        <f>IF(E8687=0,0,MAX(0,H8687-K8687))</f>
        <v/>
      </c>
      <c r="M8687" s="13">
        <f>M8686+J8686/40-IF(I8686="V2H",K8686/(0.95*40),0)-IF(E8687=0,IF(E8686=1,IF(D8687=1,30,40)*0.18/(2*40),0),0)-IF(E8687=1,IF(E8686=0,IF(D8687=1,30,40)*0.18/(2*40),0),0)</f>
        <v/>
      </c>
      <c r="N8687" s="14" t="n">
        <v>0.09</v>
      </c>
      <c r="O8687" s="15">
        <f>K8687*N8687</f>
        <v/>
      </c>
      <c r="P8687">
        <f>IF(E8687=0,0.3,IF(D8687=1,IF(C8687&gt;=Params!$B$13-3,IF(C8687&lt;Params!$B$13,Params!$B$20,0.3),0.3),IF(C8687&gt;=Params!$B$15-3,IF(C8687&lt;Params!$B$15,Params!$B$21,0.3),0.3)))</f>
        <v/>
      </c>
    </row>
    <row r="8688" ht="15" customHeight="1" s="1">
      <c r="A8688" s="9" t="n">
        <v>8685</v>
      </c>
      <c r="B8688" s="6" t="inlineStr">
        <is>
          <t>28/12</t>
        </is>
      </c>
      <c r="C8688" s="6" t="n">
        <v>20</v>
      </c>
      <c r="D8688" s="6" t="n">
        <v>1</v>
      </c>
      <c r="E8688" s="10">
        <f>IF(D8688=1, IF(OR(C8688&lt;10, C8688&gt;=15),1,0), IF(OR(C8688&lt;7, C8688&gt;=18),1,0))</f>
        <v/>
      </c>
      <c r="F8688" s="11" t="n">
        <v>1.778</v>
      </c>
      <c r="G8688" s="12">
        <f>0*8</f>
        <v/>
      </c>
      <c r="H8688" s="12">
        <f>F8688-G8688</f>
        <v/>
      </c>
      <c r="I8688" s="10">
        <f>IF(E8688=0,"Fora",IF(E8687=0,"Carg xar",IF(H8688&lt;0,IF(M8688&lt;0.9,"Carg FV","Stby"),IF(M8688&gt;P8688,"V2H",IF(M8688&lt;0.9,"Carg xar","Stby")))))</f>
        <v/>
      </c>
      <c r="J8688" s="12">
        <f>IF(OR(I8688="Carg FV",I8688="Carg xar"),MIN(IF(I8688="Carg FV",ABS(H8688),7.4),7.4,MAX(0,(0.9-M8688)*40)*0.95),0)</f>
        <v/>
      </c>
      <c r="K8688" s="12">
        <f>IF(I8688="V2H",MIN(MAX(0,H8688),7.4,MAX(0,(M8688-P8688)*40)*0.95),0)</f>
        <v/>
      </c>
      <c r="L8688" s="12">
        <f>IF(E8688=0,0,MAX(0,H8688-K8688))</f>
        <v/>
      </c>
      <c r="M8688" s="13">
        <f>M8687+J8687/40-IF(I8687="V2H",K8687/(0.95*40),0)-IF(E8688=0,IF(E8687=1,IF(D8688=1,30,40)*0.18/(2*40),0),0)-IF(E8688=1,IF(E8687=0,IF(D8688=1,30,40)*0.18/(2*40),0),0)</f>
        <v/>
      </c>
      <c r="N8688" s="14" t="n">
        <v>0.09</v>
      </c>
      <c r="O8688" s="15">
        <f>K8688*N8688</f>
        <v/>
      </c>
      <c r="P8688">
        <f>IF(E8688=0,0.3,IF(D8688=1,IF(C8688&gt;=Params!$B$13-3,IF(C8688&lt;Params!$B$13,Params!$B$20,0.3),0.3),IF(C8688&gt;=Params!$B$15-3,IF(C8688&lt;Params!$B$15,Params!$B$21,0.3),0.3)))</f>
        <v/>
      </c>
    </row>
    <row r="8689" ht="15" customHeight="1" s="1">
      <c r="A8689" s="9" t="n">
        <v>8686</v>
      </c>
      <c r="B8689" s="6" t="inlineStr">
        <is>
          <t>28/12</t>
        </is>
      </c>
      <c r="C8689" s="6" t="n">
        <v>21</v>
      </c>
      <c r="D8689" s="6" t="n">
        <v>1</v>
      </c>
      <c r="E8689" s="10">
        <f>IF(D8689=1, IF(OR(C8689&lt;10, C8689&gt;=15),1,0), IF(OR(C8689&lt;7, C8689&gt;=18),1,0))</f>
        <v/>
      </c>
      <c r="F8689" s="11" t="n">
        <v>2.458</v>
      </c>
      <c r="G8689" s="12">
        <f>0*8</f>
        <v/>
      </c>
      <c r="H8689" s="12">
        <f>F8689-G8689</f>
        <v/>
      </c>
      <c r="I8689" s="10">
        <f>IF(E8689=0,"Fora",IF(E8688=0,"Carg xar",IF(H8689&lt;0,IF(M8689&lt;0.9,"Carg FV","Stby"),IF(M8689&gt;P8689,"V2H",IF(M8689&lt;0.9,"Carg xar","Stby")))))</f>
        <v/>
      </c>
      <c r="J8689" s="12">
        <f>IF(OR(I8689="Carg FV",I8689="Carg xar"),MIN(IF(I8689="Carg FV",ABS(H8689),7.4),7.4,MAX(0,(0.9-M8689)*40)*0.95),0)</f>
        <v/>
      </c>
      <c r="K8689" s="12">
        <f>IF(I8689="V2H",MIN(MAX(0,H8689),7.4,MAX(0,(M8689-P8689)*40)*0.95),0)</f>
        <v/>
      </c>
      <c r="L8689" s="12">
        <f>IF(E8689=0,0,MAX(0,H8689-K8689))</f>
        <v/>
      </c>
      <c r="M8689" s="13">
        <f>M8688+J8688/40-IF(I8688="V2H",K8688/(0.95*40),0)-IF(E8689=0,IF(E8688=1,IF(D8689=1,30,40)*0.18/(2*40),0),0)-IF(E8689=1,IF(E8688=0,IF(D8689=1,30,40)*0.18/(2*40),0),0)</f>
        <v/>
      </c>
      <c r="N8689" s="14" t="n">
        <v>0.09</v>
      </c>
      <c r="O8689" s="15">
        <f>K8689*N8689</f>
        <v/>
      </c>
      <c r="P8689">
        <f>IF(E8689=0,0.3,IF(D8689=1,IF(C8689&gt;=Params!$B$13-3,IF(C8689&lt;Params!$B$13,Params!$B$20,0.3),0.3),IF(C8689&gt;=Params!$B$15-3,IF(C8689&lt;Params!$B$15,Params!$B$21,0.3),0.3)))</f>
        <v/>
      </c>
    </row>
    <row r="8690" ht="15" customHeight="1" s="1">
      <c r="A8690" s="9" t="n">
        <v>8687</v>
      </c>
      <c r="B8690" s="6" t="inlineStr">
        <is>
          <t>28/12</t>
        </is>
      </c>
      <c r="C8690" s="6" t="n">
        <v>22</v>
      </c>
      <c r="D8690" s="6" t="n">
        <v>1</v>
      </c>
      <c r="E8690" s="10">
        <f>IF(D8690=1, IF(OR(C8690&lt;10, C8690&gt;=15),1,0), IF(OR(C8690&lt;7, C8690&gt;=18),1,0))</f>
        <v/>
      </c>
      <c r="F8690" s="11" t="n">
        <v>2.328</v>
      </c>
      <c r="G8690" s="12">
        <f>0*8</f>
        <v/>
      </c>
      <c r="H8690" s="12">
        <f>F8690-G8690</f>
        <v/>
      </c>
      <c r="I8690" s="10">
        <f>IF(E8690=0,"Fora",IF(E8689=0,"Carg xar",IF(H8690&lt;0,IF(M8690&lt;0.9,"Carg FV","Stby"),IF(M8690&gt;P8690,"V2H",IF(M8690&lt;0.9,"Carg xar","Stby")))))</f>
        <v/>
      </c>
      <c r="J8690" s="12">
        <f>IF(OR(I8690="Carg FV",I8690="Carg xar"),MIN(IF(I8690="Carg FV",ABS(H8690),7.4),7.4,MAX(0,(0.9-M8690)*40)*0.95),0)</f>
        <v/>
      </c>
      <c r="K8690" s="12">
        <f>IF(I8690="V2H",MIN(MAX(0,H8690),7.4,MAX(0,(M8690-P8690)*40)*0.95),0)</f>
        <v/>
      </c>
      <c r="L8690" s="12">
        <f>IF(E8690=0,0,MAX(0,H8690-K8690))</f>
        <v/>
      </c>
      <c r="M8690" s="13">
        <f>M8689+J8689/40-IF(I8689="V2H",K8689/(0.95*40),0)-IF(E8690=0,IF(E8689=1,IF(D8690=1,30,40)*0.18/(2*40),0),0)-IF(E8690=1,IF(E8689=0,IF(D8690=1,30,40)*0.18/(2*40),0),0)</f>
        <v/>
      </c>
      <c r="N8690" s="14" t="n">
        <v>0.09</v>
      </c>
      <c r="O8690" s="15">
        <f>K8690*N8690</f>
        <v/>
      </c>
      <c r="P8690">
        <f>IF(E8690=0,0.3,IF(D8690=1,IF(C8690&gt;=Params!$B$13-3,IF(C8690&lt;Params!$B$13,Params!$B$20,0.3),0.3),IF(C8690&gt;=Params!$B$15-3,IF(C8690&lt;Params!$B$15,Params!$B$21,0.3),0.3)))</f>
        <v/>
      </c>
    </row>
    <row r="8691" ht="15" customHeight="1" s="1">
      <c r="A8691" s="9" t="n">
        <v>8688</v>
      </c>
      <c r="B8691" s="6" t="inlineStr">
        <is>
          <t>28/12</t>
        </is>
      </c>
      <c r="C8691" s="6" t="n">
        <v>23</v>
      </c>
      <c r="D8691" s="6" t="n">
        <v>1</v>
      </c>
      <c r="E8691" s="10">
        <f>IF(D8691=1, IF(OR(C8691&lt;10, C8691&gt;=15),1,0), IF(OR(C8691&lt;7, C8691&gt;=18),1,0))</f>
        <v/>
      </c>
      <c r="F8691" s="11" t="n">
        <v>2.03</v>
      </c>
      <c r="G8691" s="12">
        <f>0*8</f>
        <v/>
      </c>
      <c r="H8691" s="12">
        <f>F8691-G8691</f>
        <v/>
      </c>
      <c r="I8691" s="10">
        <f>IF(E8691=0,"Fora",IF(E8690=0,"Carg xar",IF(H8691&lt;0,IF(M8691&lt;0.9,"Carg FV","Stby"),IF(M8691&gt;P8691,"V2H",IF(M8691&lt;0.9,"Carg xar","Stby")))))</f>
        <v/>
      </c>
      <c r="J8691" s="12">
        <f>IF(OR(I8691="Carg FV",I8691="Carg xar"),MIN(IF(I8691="Carg FV",ABS(H8691),7.4),7.4,MAX(0,(0.9-M8691)*40)*0.95),0)</f>
        <v/>
      </c>
      <c r="K8691" s="12">
        <f>IF(I8691="V2H",MIN(MAX(0,H8691),7.4,MAX(0,(M8691-P8691)*40)*0.95),0)</f>
        <v/>
      </c>
      <c r="L8691" s="12">
        <f>IF(E8691=0,0,MAX(0,H8691-K8691))</f>
        <v/>
      </c>
      <c r="M8691" s="13">
        <f>M8690+J8690/40-IF(I8690="V2H",K8690/(0.95*40),0)-IF(E8691=0,IF(E8690=1,IF(D8691=1,30,40)*0.18/(2*40),0),0)-IF(E8691=1,IF(E8690=0,IF(D8691=1,30,40)*0.18/(2*40),0),0)</f>
        <v/>
      </c>
      <c r="N8691" s="14" t="n">
        <v>0.09</v>
      </c>
      <c r="O8691" s="15">
        <f>K8691*N8691</f>
        <v/>
      </c>
      <c r="P8691">
        <f>IF(E8691=0,0.3,IF(D8691=1,IF(C8691&gt;=Params!$B$13-3,IF(C8691&lt;Params!$B$13,Params!$B$20,0.3),0.3),IF(C8691&gt;=Params!$B$15-3,IF(C8691&lt;Params!$B$15,Params!$B$21,0.3),0.3)))</f>
        <v/>
      </c>
    </row>
    <row r="8692" ht="15" customHeight="1" s="1">
      <c r="A8692" s="9" t="n">
        <v>8689</v>
      </c>
      <c r="B8692" s="6" t="inlineStr">
        <is>
          <t>29/12</t>
        </is>
      </c>
      <c r="C8692" s="6" t="n">
        <v>0</v>
      </c>
      <c r="D8692" s="6" t="n">
        <v>0</v>
      </c>
      <c r="E8692" s="10">
        <f>IF(D8692=1, IF(OR(C8692&lt;10, C8692&gt;=15),1,0), IF(OR(C8692&lt;7, C8692&gt;=18),1,0))</f>
        <v/>
      </c>
      <c r="F8692" s="11" t="n">
        <v>1.849</v>
      </c>
      <c r="G8692" s="12">
        <f>0*8</f>
        <v/>
      </c>
      <c r="H8692" s="12">
        <f>F8692-G8692</f>
        <v/>
      </c>
      <c r="I8692" s="10">
        <f>IF(E8692=0,"Fora",IF(E8691=0,"Carg xar",IF(H8692&lt;0,IF(M8692&lt;0.9,"Carg FV","Stby"),IF(M8692&gt;P8692,"V2H",IF(M8692&lt;0.9,"Carg xar","Stby")))))</f>
        <v/>
      </c>
      <c r="J8692" s="12">
        <f>IF(OR(I8692="Carg FV",I8692="Carg xar"),MIN(IF(I8692="Carg FV",ABS(H8692),7.4),7.4,MAX(0,(0.9-M8692)*40)*0.95),0)</f>
        <v/>
      </c>
      <c r="K8692" s="12">
        <f>IF(I8692="V2H",MIN(MAX(0,H8692),7.4,MAX(0,(M8692-P8692)*40)*0.95),0)</f>
        <v/>
      </c>
      <c r="L8692" s="12">
        <f>IF(E8692=0,0,MAX(0,H8692-K8692))</f>
        <v/>
      </c>
      <c r="M8692" s="13">
        <f>M8691+J8691/40-IF(I8691="V2H",K8691/(0.95*40),0)-IF(E8692=0,IF(E8691=1,IF(D8692=1,30,40)*0.18/(2*40),0),0)-IF(E8692=1,IF(E8691=0,IF(D8692=1,30,40)*0.18/(2*40),0),0)</f>
        <v/>
      </c>
      <c r="N8692" s="14" t="n">
        <v>0.09</v>
      </c>
      <c r="O8692" s="15">
        <f>K8692*N8692</f>
        <v/>
      </c>
      <c r="P8692">
        <f>IF(E8692=0,0.3,IF(D8692=1,IF(C8692&gt;=Params!$B$13-3,IF(C8692&lt;Params!$B$13,Params!$B$20,0.3),0.3),IF(C8692&gt;=Params!$B$15-3,IF(C8692&lt;Params!$B$15,Params!$B$21,0.3),0.3)))</f>
        <v/>
      </c>
    </row>
    <row r="8693" ht="15" customHeight="1" s="1">
      <c r="A8693" s="9" t="n">
        <v>8690</v>
      </c>
      <c r="B8693" s="6" t="inlineStr">
        <is>
          <t>29/12</t>
        </is>
      </c>
      <c r="C8693" s="6" t="n">
        <v>1</v>
      </c>
      <c r="D8693" s="6" t="n">
        <v>0</v>
      </c>
      <c r="E8693" s="10">
        <f>IF(D8693=1, IF(OR(C8693&lt;10, C8693&gt;=15),1,0), IF(OR(C8693&lt;7, C8693&gt;=18),1,0))</f>
        <v/>
      </c>
      <c r="F8693" s="11" t="n">
        <v>1.708</v>
      </c>
      <c r="G8693" s="12">
        <f>0*8</f>
        <v/>
      </c>
      <c r="H8693" s="12">
        <f>F8693-G8693</f>
        <v/>
      </c>
      <c r="I8693" s="10">
        <f>IF(E8693=0,"Fora",IF(E8692=0,"Carg xar",IF(H8693&lt;0,IF(M8693&lt;0.9,"Carg FV","Stby"),IF(M8693&gt;P8693,"V2H",IF(M8693&lt;0.9,"Carg xar","Stby")))))</f>
        <v/>
      </c>
      <c r="J8693" s="12">
        <f>IF(OR(I8693="Carg FV",I8693="Carg xar"),MIN(IF(I8693="Carg FV",ABS(H8693),7.4),7.4,MAX(0,(0.9-M8693)*40)*0.95),0)</f>
        <v/>
      </c>
      <c r="K8693" s="12">
        <f>IF(I8693="V2H",MIN(MAX(0,H8693),7.4,MAX(0,(M8693-P8693)*40)*0.95),0)</f>
        <v/>
      </c>
      <c r="L8693" s="12">
        <f>IF(E8693=0,0,MAX(0,H8693-K8693))</f>
        <v/>
      </c>
      <c r="M8693" s="13">
        <f>M8692+J8692/40-IF(I8692="V2H",K8692/(0.95*40),0)-IF(E8693=0,IF(E8692=1,IF(D8693=1,30,40)*0.18/(2*40),0),0)-IF(E8693=1,IF(E8692=0,IF(D8693=1,30,40)*0.18/(2*40),0),0)</f>
        <v/>
      </c>
      <c r="N8693" s="14" t="n">
        <v>0.09</v>
      </c>
      <c r="O8693" s="15">
        <f>K8693*N8693</f>
        <v/>
      </c>
      <c r="P8693">
        <f>IF(E8693=0,0.3,IF(D8693=1,IF(C8693&gt;=Params!$B$13-3,IF(C8693&lt;Params!$B$13,Params!$B$20,0.3),0.3),IF(C8693&gt;=Params!$B$15-3,IF(C8693&lt;Params!$B$15,Params!$B$21,0.3),0.3)))</f>
        <v/>
      </c>
    </row>
    <row r="8694" ht="15" customHeight="1" s="1">
      <c r="A8694" s="9" t="n">
        <v>8691</v>
      </c>
      <c r="B8694" s="6" t="inlineStr">
        <is>
          <t>29/12</t>
        </is>
      </c>
      <c r="C8694" s="6" t="n">
        <v>2</v>
      </c>
      <c r="D8694" s="6" t="n">
        <v>0</v>
      </c>
      <c r="E8694" s="10">
        <f>IF(D8694=1, IF(OR(C8694&lt;10, C8694&gt;=15),1,0), IF(OR(C8694&lt;7, C8694&gt;=18),1,0))</f>
        <v/>
      </c>
      <c r="F8694" s="11" t="n">
        <v>1.693</v>
      </c>
      <c r="G8694" s="12">
        <f>0*8</f>
        <v/>
      </c>
      <c r="H8694" s="12">
        <f>F8694-G8694</f>
        <v/>
      </c>
      <c r="I8694" s="10">
        <f>IF(E8694=0,"Fora",IF(E8693=0,"Carg xar",IF(H8694&lt;0,IF(M8694&lt;0.9,"Carg FV","Stby"),IF(M8694&gt;P8694,"V2H",IF(M8694&lt;0.9,"Carg xar","Stby")))))</f>
        <v/>
      </c>
      <c r="J8694" s="12">
        <f>IF(OR(I8694="Carg FV",I8694="Carg xar"),MIN(IF(I8694="Carg FV",ABS(H8694),7.4),7.4,MAX(0,(0.9-M8694)*40)*0.95),0)</f>
        <v/>
      </c>
      <c r="K8694" s="12">
        <f>IF(I8694="V2H",MIN(MAX(0,H8694),7.4,MAX(0,(M8694-P8694)*40)*0.95),0)</f>
        <v/>
      </c>
      <c r="L8694" s="12">
        <f>IF(E8694=0,0,MAX(0,H8694-K8694))</f>
        <v/>
      </c>
      <c r="M8694" s="13">
        <f>M8693+J8693/40-IF(I8693="V2H",K8693/(0.95*40),0)-IF(E8694=0,IF(E8693=1,IF(D8694=1,30,40)*0.18/(2*40),0),0)-IF(E8694=1,IF(E8693=0,IF(D8694=1,30,40)*0.18/(2*40),0),0)</f>
        <v/>
      </c>
      <c r="N8694" s="14" t="n">
        <v>0.09</v>
      </c>
      <c r="O8694" s="15">
        <f>K8694*N8694</f>
        <v/>
      </c>
      <c r="P8694">
        <f>IF(E8694=0,0.3,IF(D8694=1,IF(C8694&gt;=Params!$B$13-3,IF(C8694&lt;Params!$B$13,Params!$B$20,0.3),0.3),IF(C8694&gt;=Params!$B$15-3,IF(C8694&lt;Params!$B$15,Params!$B$21,0.3),0.3)))</f>
        <v/>
      </c>
    </row>
    <row r="8695" ht="15" customHeight="1" s="1">
      <c r="A8695" s="9" t="n">
        <v>8692</v>
      </c>
      <c r="B8695" s="6" t="inlineStr">
        <is>
          <t>29/12</t>
        </is>
      </c>
      <c r="C8695" s="6" t="n">
        <v>3</v>
      </c>
      <c r="D8695" s="6" t="n">
        <v>0</v>
      </c>
      <c r="E8695" s="10">
        <f>IF(D8695=1, IF(OR(C8695&lt;10, C8695&gt;=15),1,0), IF(OR(C8695&lt;7, C8695&gt;=18),1,0))</f>
        <v/>
      </c>
      <c r="F8695" s="11" t="n">
        <v>1.633</v>
      </c>
      <c r="G8695" s="12">
        <f>0*8</f>
        <v/>
      </c>
      <c r="H8695" s="12">
        <f>F8695-G8695</f>
        <v/>
      </c>
      <c r="I8695" s="10">
        <f>IF(E8695=0,"Fora",IF(E8694=0,"Carg xar",IF(H8695&lt;0,IF(M8695&lt;0.9,"Carg FV","Stby"),IF(M8695&gt;P8695,"V2H",IF(M8695&lt;0.9,"Carg xar","Stby")))))</f>
        <v/>
      </c>
      <c r="J8695" s="12">
        <f>IF(OR(I8695="Carg FV",I8695="Carg xar"),MIN(IF(I8695="Carg FV",ABS(H8695),7.4),7.4,MAX(0,(0.9-M8695)*40)*0.95),0)</f>
        <v/>
      </c>
      <c r="K8695" s="12">
        <f>IF(I8695="V2H",MIN(MAX(0,H8695),7.4,MAX(0,(M8695-P8695)*40)*0.95),0)</f>
        <v/>
      </c>
      <c r="L8695" s="12">
        <f>IF(E8695=0,0,MAX(0,H8695-K8695))</f>
        <v/>
      </c>
      <c r="M8695" s="13">
        <f>M8694+J8694/40-IF(I8694="V2H",K8694/(0.95*40),0)-IF(E8695=0,IF(E8694=1,IF(D8695=1,30,40)*0.18/(2*40),0),0)-IF(E8695=1,IF(E8694=0,IF(D8695=1,30,40)*0.18/(2*40),0),0)</f>
        <v/>
      </c>
      <c r="N8695" s="14" t="n">
        <v>0.09</v>
      </c>
      <c r="O8695" s="15">
        <f>K8695*N8695</f>
        <v/>
      </c>
      <c r="P8695">
        <f>IF(E8695=0,0.3,IF(D8695=1,IF(C8695&gt;=Params!$B$13-3,IF(C8695&lt;Params!$B$13,Params!$B$20,0.3),0.3),IF(C8695&gt;=Params!$B$15-3,IF(C8695&lt;Params!$B$15,Params!$B$21,0.3),0.3)))</f>
        <v/>
      </c>
    </row>
    <row r="8696" ht="15" customHeight="1" s="1">
      <c r="A8696" s="9" t="n">
        <v>8693</v>
      </c>
      <c r="B8696" s="6" t="inlineStr">
        <is>
          <t>29/12</t>
        </is>
      </c>
      <c r="C8696" s="6" t="n">
        <v>4</v>
      </c>
      <c r="D8696" s="6" t="n">
        <v>0</v>
      </c>
      <c r="E8696" s="10">
        <f>IF(D8696=1, IF(OR(C8696&lt;10, C8696&gt;=15),1,0), IF(OR(C8696&lt;7, C8696&gt;=18),1,0))</f>
        <v/>
      </c>
      <c r="F8696" s="11" t="n">
        <v>1.676</v>
      </c>
      <c r="G8696" s="12">
        <f>0*8</f>
        <v/>
      </c>
      <c r="H8696" s="12">
        <f>F8696-G8696</f>
        <v/>
      </c>
      <c r="I8696" s="10">
        <f>IF(E8696=0,"Fora",IF(E8695=0,"Carg xar",IF(H8696&lt;0,IF(M8696&lt;0.9,"Carg FV","Stby"),IF(M8696&gt;P8696,"V2H",IF(M8696&lt;0.9,"Carg xar","Stby")))))</f>
        <v/>
      </c>
      <c r="J8696" s="12">
        <f>IF(OR(I8696="Carg FV",I8696="Carg xar"),MIN(IF(I8696="Carg FV",ABS(H8696),7.4),7.4,MAX(0,(0.9-M8696)*40)*0.95),0)</f>
        <v/>
      </c>
      <c r="K8696" s="12">
        <f>IF(I8696="V2H",MIN(MAX(0,H8696),7.4,MAX(0,(M8696-P8696)*40)*0.95),0)</f>
        <v/>
      </c>
      <c r="L8696" s="12">
        <f>IF(E8696=0,0,MAX(0,H8696-K8696))</f>
        <v/>
      </c>
      <c r="M8696" s="13">
        <f>M8695+J8695/40-IF(I8695="V2H",K8695/(0.95*40),0)-IF(E8696=0,IF(E8695=1,IF(D8696=1,30,40)*0.18/(2*40),0),0)-IF(E8696=1,IF(E8695=0,IF(D8696=1,30,40)*0.18/(2*40),0),0)</f>
        <v/>
      </c>
      <c r="N8696" s="14" t="n">
        <v>0.09</v>
      </c>
      <c r="O8696" s="15">
        <f>K8696*N8696</f>
        <v/>
      </c>
      <c r="P8696">
        <f>IF(E8696=0,0.3,IF(D8696=1,IF(C8696&gt;=Params!$B$13-3,IF(C8696&lt;Params!$B$13,Params!$B$20,0.3),0.3),IF(C8696&gt;=Params!$B$15-3,IF(C8696&lt;Params!$B$15,Params!$B$21,0.3),0.3)))</f>
        <v/>
      </c>
    </row>
    <row r="8697" ht="15" customHeight="1" s="1">
      <c r="A8697" s="9" t="n">
        <v>8694</v>
      </c>
      <c r="B8697" s="6" t="inlineStr">
        <is>
          <t>29/12</t>
        </is>
      </c>
      <c r="C8697" s="6" t="n">
        <v>5</v>
      </c>
      <c r="D8697" s="6" t="n">
        <v>0</v>
      </c>
      <c r="E8697" s="10">
        <f>IF(D8697=1, IF(OR(C8697&lt;10, C8697&gt;=15),1,0), IF(OR(C8697&lt;7, C8697&gt;=18),1,0))</f>
        <v/>
      </c>
      <c r="F8697" s="11" t="n">
        <v>1.626</v>
      </c>
      <c r="G8697" s="12">
        <f>0*8</f>
        <v/>
      </c>
      <c r="H8697" s="12">
        <f>F8697-G8697</f>
        <v/>
      </c>
      <c r="I8697" s="10">
        <f>IF(E8697=0,"Fora",IF(E8696=0,"Carg xar",IF(H8697&lt;0,IF(M8697&lt;0.9,"Carg FV","Stby"),IF(M8697&gt;P8697,"V2H",IF(M8697&lt;0.9,"Carg xar","Stby")))))</f>
        <v/>
      </c>
      <c r="J8697" s="12">
        <f>IF(OR(I8697="Carg FV",I8697="Carg xar"),MIN(IF(I8697="Carg FV",ABS(H8697),7.4),7.4,MAX(0,(0.9-M8697)*40)*0.95),0)</f>
        <v/>
      </c>
      <c r="K8697" s="12">
        <f>IF(I8697="V2H",MIN(MAX(0,H8697),7.4,MAX(0,(M8697-P8697)*40)*0.95),0)</f>
        <v/>
      </c>
      <c r="L8697" s="12">
        <f>IF(E8697=0,0,MAX(0,H8697-K8697))</f>
        <v/>
      </c>
      <c r="M8697" s="13">
        <f>M8696+J8696/40-IF(I8696="V2H",K8696/(0.95*40),0)-IF(E8697=0,IF(E8696=1,IF(D8697=1,30,40)*0.18/(2*40),0),0)-IF(E8697=1,IF(E8696=0,IF(D8697=1,30,40)*0.18/(2*40),0),0)</f>
        <v/>
      </c>
      <c r="N8697" s="14" t="n">
        <v>0.09</v>
      </c>
      <c r="O8697" s="15">
        <f>K8697*N8697</f>
        <v/>
      </c>
      <c r="P8697">
        <f>IF(E8697=0,0.3,IF(D8697=1,IF(C8697&gt;=Params!$B$13-3,IF(C8697&lt;Params!$B$13,Params!$B$20,0.3),0.3),IF(C8697&gt;=Params!$B$15-3,IF(C8697&lt;Params!$B$15,Params!$B$21,0.3),0.3)))</f>
        <v/>
      </c>
    </row>
    <row r="8698" ht="15" customHeight="1" s="1">
      <c r="A8698" s="9" t="n">
        <v>8695</v>
      </c>
      <c r="B8698" s="6" t="inlineStr">
        <is>
          <t>29/12</t>
        </is>
      </c>
      <c r="C8698" s="6" t="n">
        <v>6</v>
      </c>
      <c r="D8698" s="6" t="n">
        <v>0</v>
      </c>
      <c r="E8698" s="10">
        <f>IF(D8698=1, IF(OR(C8698&lt;10, C8698&gt;=15),1,0), IF(OR(C8698&lt;7, C8698&gt;=18),1,0))</f>
        <v/>
      </c>
      <c r="F8698" s="11" t="n">
        <v>1.597</v>
      </c>
      <c r="G8698" s="12">
        <f>0*8</f>
        <v/>
      </c>
      <c r="H8698" s="12">
        <f>F8698-G8698</f>
        <v/>
      </c>
      <c r="I8698" s="10">
        <f>IF(E8698=0,"Fora",IF(E8697=0,"Carg xar",IF(H8698&lt;0,IF(M8698&lt;0.9,"Carg FV","Stby"),IF(M8698&gt;P8698,"V2H",IF(M8698&lt;0.9,"Carg xar","Stby")))))</f>
        <v/>
      </c>
      <c r="J8698" s="12">
        <f>IF(OR(I8698="Carg FV",I8698="Carg xar"),MIN(IF(I8698="Carg FV",ABS(H8698),7.4),7.4,MAX(0,(0.9-M8698)*40)*0.95),0)</f>
        <v/>
      </c>
      <c r="K8698" s="12">
        <f>IF(I8698="V2H",MIN(MAX(0,H8698),7.4,MAX(0,(M8698-P8698)*40)*0.95),0)</f>
        <v/>
      </c>
      <c r="L8698" s="12">
        <f>IF(E8698=0,0,MAX(0,H8698-K8698))</f>
        <v/>
      </c>
      <c r="M8698" s="13">
        <f>M8697+J8697/40-IF(I8697="V2H",K8697/(0.95*40),0)-IF(E8698=0,IF(E8697=1,IF(D8698=1,30,40)*0.18/(2*40),0),0)-IF(E8698=1,IF(E8697=0,IF(D8698=1,30,40)*0.18/(2*40),0),0)</f>
        <v/>
      </c>
      <c r="N8698" s="14" t="n">
        <v>0.09</v>
      </c>
      <c r="O8698" s="15">
        <f>K8698*N8698</f>
        <v/>
      </c>
      <c r="P8698">
        <f>IF(E8698=0,0.3,IF(D8698=1,IF(C8698&gt;=Params!$B$13-3,IF(C8698&lt;Params!$B$13,Params!$B$20,0.3),0.3),IF(C8698&gt;=Params!$B$15-3,IF(C8698&lt;Params!$B$15,Params!$B$21,0.3),0.3)))</f>
        <v/>
      </c>
    </row>
    <row r="8699" ht="15" customHeight="1" s="1">
      <c r="A8699" s="9" t="n">
        <v>8696</v>
      </c>
      <c r="B8699" s="6" t="inlineStr">
        <is>
          <t>29/12</t>
        </is>
      </c>
      <c r="C8699" s="6" t="n">
        <v>7</v>
      </c>
      <c r="D8699" s="6" t="n">
        <v>0</v>
      </c>
      <c r="E8699" s="10">
        <f>IF(D8699=1, IF(OR(C8699&lt;10, C8699&gt;=15),1,0), IF(OR(C8699&lt;7, C8699&gt;=18),1,0))</f>
        <v/>
      </c>
      <c r="F8699" s="11" t="n">
        <v>1.926</v>
      </c>
      <c r="G8699" s="12">
        <f>0*8</f>
        <v/>
      </c>
      <c r="H8699" s="12">
        <f>F8699-G8699</f>
        <v/>
      </c>
      <c r="I8699" s="10">
        <f>IF(E8699=0,"Fora",IF(E8698=0,"Carg xar",IF(H8699&lt;0,IF(M8699&lt;0.9,"Carg FV","Stby"),IF(M8699&gt;P8699,"V2H",IF(M8699&lt;0.9,"Carg xar","Stby")))))</f>
        <v/>
      </c>
      <c r="J8699" s="12">
        <f>IF(OR(I8699="Carg FV",I8699="Carg xar"),MIN(IF(I8699="Carg FV",ABS(H8699),7.4),7.4,MAX(0,(0.9-M8699)*40)*0.95),0)</f>
        <v/>
      </c>
      <c r="K8699" s="12">
        <f>IF(I8699="V2H",MIN(MAX(0,H8699),7.4,MAX(0,(M8699-P8699)*40)*0.95),0)</f>
        <v/>
      </c>
      <c r="L8699" s="12">
        <f>IF(E8699=0,0,MAX(0,H8699-K8699))</f>
        <v/>
      </c>
      <c r="M8699" s="13">
        <f>M8698+J8698/40-IF(I8698="V2H",K8698/(0.95*40),0)-IF(E8699=0,IF(E8698=1,IF(D8699=1,30,40)*0.18/(2*40),0),0)-IF(E8699=1,IF(E8698=0,IF(D8699=1,30,40)*0.18/(2*40),0),0)</f>
        <v/>
      </c>
      <c r="N8699" s="14" t="n">
        <v>0.09</v>
      </c>
      <c r="O8699" s="15">
        <f>K8699*N8699</f>
        <v/>
      </c>
      <c r="P8699">
        <f>IF(E8699=0,0.3,IF(D8699=1,IF(C8699&gt;=Params!$B$13-3,IF(C8699&lt;Params!$B$13,Params!$B$20,0.3),0.3),IF(C8699&gt;=Params!$B$15-3,IF(C8699&lt;Params!$B$15,Params!$B$21,0.3),0.3)))</f>
        <v/>
      </c>
    </row>
    <row r="8700" ht="15" customHeight="1" s="1">
      <c r="A8700" s="9" t="n">
        <v>8697</v>
      </c>
      <c r="B8700" s="6" t="inlineStr">
        <is>
          <t>29/12</t>
        </is>
      </c>
      <c r="C8700" s="6" t="n">
        <v>8</v>
      </c>
      <c r="D8700" s="6" t="n">
        <v>0</v>
      </c>
      <c r="E8700" s="10">
        <f>IF(D8700=1, IF(OR(C8700&lt;10, C8700&gt;=15),1,0), IF(OR(C8700&lt;7, C8700&gt;=18),1,0))</f>
        <v/>
      </c>
      <c r="F8700" s="11" t="n">
        <v>2.119</v>
      </c>
      <c r="G8700" s="12">
        <f>0.04*8</f>
        <v/>
      </c>
      <c r="H8700" s="12">
        <f>F8700-G8700</f>
        <v/>
      </c>
      <c r="I8700" s="10">
        <f>IF(E8700=0,"Fora",IF(E8699=0,"Carg xar",IF(H8700&lt;0,IF(M8700&lt;0.9,"Carg FV","Stby"),IF(M8700&gt;P8700,"V2H",IF(M8700&lt;0.9,"Carg xar","Stby")))))</f>
        <v/>
      </c>
      <c r="J8700" s="12">
        <f>IF(OR(I8700="Carg FV",I8700="Carg xar"),MIN(IF(I8700="Carg FV",ABS(H8700),7.4),7.4,MAX(0,(0.9-M8700)*40)*0.95),0)</f>
        <v/>
      </c>
      <c r="K8700" s="12">
        <f>IF(I8700="V2H",MIN(MAX(0,H8700),7.4,MAX(0,(M8700-P8700)*40)*0.95),0)</f>
        <v/>
      </c>
      <c r="L8700" s="12">
        <f>IF(E8700=0,0,MAX(0,H8700-K8700))</f>
        <v/>
      </c>
      <c r="M8700" s="13">
        <f>M8699+J8699/40-IF(I8699="V2H",K8699/(0.95*40),0)-IF(E8700=0,IF(E8699=1,IF(D8700=1,30,40)*0.18/(2*40),0),0)-IF(E8700=1,IF(E8699=0,IF(D8700=1,30,40)*0.18/(2*40),0),0)</f>
        <v/>
      </c>
      <c r="N8700" s="14" t="n">
        <v>0.15</v>
      </c>
      <c r="O8700" s="15">
        <f>K8700*N8700</f>
        <v/>
      </c>
      <c r="P8700">
        <f>IF(E8700=0,0.3,IF(D8700=1,IF(C8700&gt;=Params!$B$13-3,IF(C8700&lt;Params!$B$13,Params!$B$20,0.3),0.3),IF(C8700&gt;=Params!$B$15-3,IF(C8700&lt;Params!$B$15,Params!$B$21,0.3),0.3)))</f>
        <v/>
      </c>
    </row>
    <row r="8701" ht="15" customHeight="1" s="1">
      <c r="A8701" s="9" t="n">
        <v>8698</v>
      </c>
      <c r="B8701" s="6" t="inlineStr">
        <is>
          <t>29/12</t>
        </is>
      </c>
      <c r="C8701" s="6" t="n">
        <v>9</v>
      </c>
      <c r="D8701" s="6" t="n">
        <v>0</v>
      </c>
      <c r="E8701" s="10">
        <f>IF(D8701=1, IF(OR(C8701&lt;10, C8701&gt;=15),1,0), IF(OR(C8701&lt;7, C8701&gt;=18),1,0))</f>
        <v/>
      </c>
      <c r="F8701" s="11" t="n">
        <v>1.947</v>
      </c>
      <c r="G8701" s="12">
        <f>0.15*8</f>
        <v/>
      </c>
      <c r="H8701" s="12">
        <f>F8701-G8701</f>
        <v/>
      </c>
      <c r="I8701" s="10">
        <f>IF(E8701=0,"Fora",IF(E8700=0,"Carg xar",IF(H8701&lt;0,IF(M8701&lt;0.9,"Carg FV","Stby"),IF(M8701&gt;P8701,"V2H",IF(M8701&lt;0.9,"Carg xar","Stby")))))</f>
        <v/>
      </c>
      <c r="J8701" s="12">
        <f>IF(OR(I8701="Carg FV",I8701="Carg xar"),MIN(IF(I8701="Carg FV",ABS(H8701),7.4),7.4,MAX(0,(0.9-M8701)*40)*0.95),0)</f>
        <v/>
      </c>
      <c r="K8701" s="12">
        <f>IF(I8701="V2H",MIN(MAX(0,H8701),7.4,MAX(0,(M8701-P8701)*40)*0.95),0)</f>
        <v/>
      </c>
      <c r="L8701" s="12">
        <f>IF(E8701=0,0,MAX(0,H8701-K8701))</f>
        <v/>
      </c>
      <c r="M8701" s="13">
        <f>M8700+J8700/40-IF(I8700="V2H",K8700/(0.95*40),0)-IF(E8701=0,IF(E8700=1,IF(D8701=1,30,40)*0.18/(2*40),0),0)-IF(E8701=1,IF(E8700=0,IF(D8701=1,30,40)*0.18/(2*40),0),0)</f>
        <v/>
      </c>
      <c r="N8701" s="14" t="n">
        <v>0.15</v>
      </c>
      <c r="O8701" s="15">
        <f>K8701*N8701</f>
        <v/>
      </c>
      <c r="P8701">
        <f>IF(E8701=0,0.3,IF(D8701=1,IF(C8701&gt;=Params!$B$13-3,IF(C8701&lt;Params!$B$13,Params!$B$20,0.3),0.3),IF(C8701&gt;=Params!$B$15-3,IF(C8701&lt;Params!$B$15,Params!$B$21,0.3),0.3)))</f>
        <v/>
      </c>
    </row>
    <row r="8702" ht="15" customHeight="1" s="1">
      <c r="A8702" s="9" t="n">
        <v>8699</v>
      </c>
      <c r="B8702" s="6" t="inlineStr">
        <is>
          <t>29/12</t>
        </is>
      </c>
      <c r="C8702" s="6" t="n">
        <v>10</v>
      </c>
      <c r="D8702" s="6" t="n">
        <v>0</v>
      </c>
      <c r="E8702" s="10">
        <f>IF(D8702=1, IF(OR(C8702&lt;10, C8702&gt;=15),1,0), IF(OR(C8702&lt;7, C8702&gt;=18),1,0))</f>
        <v/>
      </c>
      <c r="F8702" s="11" t="n">
        <v>1.657</v>
      </c>
      <c r="G8702" s="12">
        <f>0.32*8</f>
        <v/>
      </c>
      <c r="H8702" s="12">
        <f>F8702-G8702</f>
        <v/>
      </c>
      <c r="I8702" s="10">
        <f>IF(E8702=0,"Fora",IF(E8701=0,"Carg xar",IF(H8702&lt;0,IF(M8702&lt;0.9,"Carg FV","Stby"),IF(M8702&gt;P8702,"V2H",IF(M8702&lt;0.9,"Carg xar","Stby")))))</f>
        <v/>
      </c>
      <c r="J8702" s="12">
        <f>IF(OR(I8702="Carg FV",I8702="Carg xar"),MIN(IF(I8702="Carg FV",ABS(H8702),7.4),7.4,MAX(0,(0.9-M8702)*40)*0.95),0)</f>
        <v/>
      </c>
      <c r="K8702" s="12">
        <f>IF(I8702="V2H",MIN(MAX(0,H8702),7.4,MAX(0,(M8702-P8702)*40)*0.95),0)</f>
        <v/>
      </c>
      <c r="L8702" s="12">
        <f>IF(E8702=0,0,MAX(0,H8702-K8702))</f>
        <v/>
      </c>
      <c r="M8702" s="13">
        <f>M8701+J8701/40-IF(I8701="V2H",K8701/(0.95*40),0)-IF(E8702=0,IF(E8701=1,IF(D8702=1,30,40)*0.18/(2*40),0),0)-IF(E8702=1,IF(E8701=0,IF(D8702=1,30,40)*0.18/(2*40),0),0)</f>
        <v/>
      </c>
      <c r="N8702" s="14" t="n">
        <v>0.2</v>
      </c>
      <c r="O8702" s="15">
        <f>K8702*N8702</f>
        <v/>
      </c>
      <c r="P8702">
        <f>IF(E8702=0,0.3,IF(D8702=1,IF(C8702&gt;=Params!$B$13-3,IF(C8702&lt;Params!$B$13,Params!$B$20,0.3),0.3),IF(C8702&gt;=Params!$B$15-3,IF(C8702&lt;Params!$B$15,Params!$B$21,0.3),0.3)))</f>
        <v/>
      </c>
    </row>
    <row r="8703" ht="15" customHeight="1" s="1">
      <c r="A8703" s="9" t="n">
        <v>8700</v>
      </c>
      <c r="B8703" s="6" t="inlineStr">
        <is>
          <t>29/12</t>
        </is>
      </c>
      <c r="C8703" s="6" t="n">
        <v>11</v>
      </c>
      <c r="D8703" s="6" t="n">
        <v>0</v>
      </c>
      <c r="E8703" s="10">
        <f>IF(D8703=1, IF(OR(C8703&lt;10, C8703&gt;=15),1,0), IF(OR(C8703&lt;7, C8703&gt;=18),1,0))</f>
        <v/>
      </c>
      <c r="F8703" s="11" t="n">
        <v>1.27</v>
      </c>
      <c r="G8703" s="12">
        <f>0.45*8</f>
        <v/>
      </c>
      <c r="H8703" s="12">
        <f>F8703-G8703</f>
        <v/>
      </c>
      <c r="I8703" s="10">
        <f>IF(E8703=0,"Fora",IF(E8702=0,"Carg xar",IF(H8703&lt;0,IF(M8703&lt;0.9,"Carg FV","Stby"),IF(M8703&gt;P8703,"V2H",IF(M8703&lt;0.9,"Carg xar","Stby")))))</f>
        <v/>
      </c>
      <c r="J8703" s="12">
        <f>IF(OR(I8703="Carg FV",I8703="Carg xar"),MIN(IF(I8703="Carg FV",ABS(H8703),7.4),7.4,MAX(0,(0.9-M8703)*40)*0.95),0)</f>
        <v/>
      </c>
      <c r="K8703" s="12">
        <f>IF(I8703="V2H",MIN(MAX(0,H8703),7.4,MAX(0,(M8703-P8703)*40)*0.95),0)</f>
        <v/>
      </c>
      <c r="L8703" s="12">
        <f>IF(E8703=0,0,MAX(0,H8703-K8703))</f>
        <v/>
      </c>
      <c r="M8703" s="13">
        <f>M8702+J8702/40-IF(I8702="V2H",K8702/(0.95*40),0)-IF(E8703=0,IF(E8702=1,IF(D8703=1,30,40)*0.18/(2*40),0),0)-IF(E8703=1,IF(E8702=0,IF(D8703=1,30,40)*0.18/(2*40),0),0)</f>
        <v/>
      </c>
      <c r="N8703" s="14" t="n">
        <v>0.2</v>
      </c>
      <c r="O8703" s="15">
        <f>K8703*N8703</f>
        <v/>
      </c>
      <c r="P8703">
        <f>IF(E8703=0,0.3,IF(D8703=1,IF(C8703&gt;=Params!$B$13-3,IF(C8703&lt;Params!$B$13,Params!$B$20,0.3),0.3),IF(C8703&gt;=Params!$B$15-3,IF(C8703&lt;Params!$B$15,Params!$B$21,0.3),0.3)))</f>
        <v/>
      </c>
    </row>
    <row r="8704" ht="15" customHeight="1" s="1">
      <c r="A8704" s="9" t="n">
        <v>8701</v>
      </c>
      <c r="B8704" s="6" t="inlineStr">
        <is>
          <t>29/12</t>
        </is>
      </c>
      <c r="C8704" s="6" t="n">
        <v>12</v>
      </c>
      <c r="D8704" s="6" t="n">
        <v>0</v>
      </c>
      <c r="E8704" s="10">
        <f>IF(D8704=1, IF(OR(C8704&lt;10, C8704&gt;=15),1,0), IF(OR(C8704&lt;7, C8704&gt;=18),1,0))</f>
        <v/>
      </c>
      <c r="F8704" s="11" t="n">
        <v>2.313</v>
      </c>
      <c r="G8704" s="12">
        <f>0.52*8</f>
        <v/>
      </c>
      <c r="H8704" s="12">
        <f>F8704-G8704</f>
        <v/>
      </c>
      <c r="I8704" s="10">
        <f>IF(E8704=0,"Fora",IF(E8703=0,"Carg xar",IF(H8704&lt;0,IF(M8704&lt;0.9,"Carg FV","Stby"),IF(M8704&gt;P8704,"V2H",IF(M8704&lt;0.9,"Carg xar","Stby")))))</f>
        <v/>
      </c>
      <c r="J8704" s="12">
        <f>IF(OR(I8704="Carg FV",I8704="Carg xar"),MIN(IF(I8704="Carg FV",ABS(H8704),7.4),7.4,MAX(0,(0.9-M8704)*40)*0.95),0)</f>
        <v/>
      </c>
      <c r="K8704" s="12">
        <f>IF(I8704="V2H",MIN(MAX(0,H8704),7.4,MAX(0,(M8704-P8704)*40)*0.95),0)</f>
        <v/>
      </c>
      <c r="L8704" s="12">
        <f>IF(E8704=0,0,MAX(0,H8704-K8704))</f>
        <v/>
      </c>
      <c r="M8704" s="13">
        <f>M8703+J8703/40-IF(I8703="V2H",K8703/(0.95*40),0)-IF(E8704=0,IF(E8703=1,IF(D8704=1,30,40)*0.18/(2*40),0),0)-IF(E8704=1,IF(E8703=0,IF(D8704=1,30,40)*0.18/(2*40),0),0)</f>
        <v/>
      </c>
      <c r="N8704" s="14" t="n">
        <v>0.2</v>
      </c>
      <c r="O8704" s="15">
        <f>K8704*N8704</f>
        <v/>
      </c>
      <c r="P8704">
        <f>IF(E8704=0,0.3,IF(D8704=1,IF(C8704&gt;=Params!$B$13-3,IF(C8704&lt;Params!$B$13,Params!$B$20,0.3),0.3),IF(C8704&gt;=Params!$B$15-3,IF(C8704&lt;Params!$B$15,Params!$B$21,0.3),0.3)))</f>
        <v/>
      </c>
    </row>
    <row r="8705" ht="15" customHeight="1" s="1">
      <c r="A8705" s="9" t="n">
        <v>8702</v>
      </c>
      <c r="B8705" s="6" t="inlineStr">
        <is>
          <t>29/12</t>
        </is>
      </c>
      <c r="C8705" s="6" t="n">
        <v>13</v>
      </c>
      <c r="D8705" s="6" t="n">
        <v>0</v>
      </c>
      <c r="E8705" s="10">
        <f>IF(D8705=1, IF(OR(C8705&lt;10, C8705&gt;=15),1,0), IF(OR(C8705&lt;7, C8705&gt;=18),1,0))</f>
        <v/>
      </c>
      <c r="F8705" s="11" t="n">
        <v>1.875</v>
      </c>
      <c r="G8705" s="12">
        <f>0.48*8</f>
        <v/>
      </c>
      <c r="H8705" s="12">
        <f>F8705-G8705</f>
        <v/>
      </c>
      <c r="I8705" s="10">
        <f>IF(E8705=0,"Fora",IF(E8704=0,"Carg xar",IF(H8705&lt;0,IF(M8705&lt;0.9,"Carg FV","Stby"),IF(M8705&gt;P8705,"V2H",IF(M8705&lt;0.9,"Carg xar","Stby")))))</f>
        <v/>
      </c>
      <c r="J8705" s="12">
        <f>IF(OR(I8705="Carg FV",I8705="Carg xar"),MIN(IF(I8705="Carg FV",ABS(H8705),7.4),7.4,MAX(0,(0.9-M8705)*40)*0.95),0)</f>
        <v/>
      </c>
      <c r="K8705" s="12">
        <f>IF(I8705="V2H",MIN(MAX(0,H8705),7.4,MAX(0,(M8705-P8705)*40)*0.95),0)</f>
        <v/>
      </c>
      <c r="L8705" s="12">
        <f>IF(E8705=0,0,MAX(0,H8705-K8705))</f>
        <v/>
      </c>
      <c r="M8705" s="13">
        <f>M8704+J8704/40-IF(I8704="V2H",K8704/(0.95*40),0)-IF(E8705=0,IF(E8704=1,IF(D8705=1,30,40)*0.18/(2*40),0),0)-IF(E8705=1,IF(E8704=0,IF(D8705=1,30,40)*0.18/(2*40),0),0)</f>
        <v/>
      </c>
      <c r="N8705" s="14" t="n">
        <v>0.2</v>
      </c>
      <c r="O8705" s="15">
        <f>K8705*N8705</f>
        <v/>
      </c>
      <c r="P8705">
        <f>IF(E8705=0,0.3,IF(D8705=1,IF(C8705&gt;=Params!$B$13-3,IF(C8705&lt;Params!$B$13,Params!$B$20,0.3),0.3),IF(C8705&gt;=Params!$B$15-3,IF(C8705&lt;Params!$B$15,Params!$B$21,0.3),0.3)))</f>
        <v/>
      </c>
    </row>
    <row r="8706" ht="15" customHeight="1" s="1">
      <c r="A8706" s="9" t="n">
        <v>8703</v>
      </c>
      <c r="B8706" s="6" t="inlineStr">
        <is>
          <t>29/12</t>
        </is>
      </c>
      <c r="C8706" s="6" t="n">
        <v>14</v>
      </c>
      <c r="D8706" s="6" t="n">
        <v>0</v>
      </c>
      <c r="E8706" s="10">
        <f>IF(D8706=1, IF(OR(C8706&lt;10, C8706&gt;=15),1,0), IF(OR(C8706&lt;7, C8706&gt;=18),1,0))</f>
        <v/>
      </c>
      <c r="F8706" s="11" t="n">
        <v>1.389</v>
      </c>
      <c r="G8706" s="12">
        <f>0.35*8</f>
        <v/>
      </c>
      <c r="H8706" s="12">
        <f>F8706-G8706</f>
        <v/>
      </c>
      <c r="I8706" s="10">
        <f>IF(E8706=0,"Fora",IF(E8705=0,"Carg xar",IF(H8706&lt;0,IF(M8706&lt;0.9,"Carg FV","Stby"),IF(M8706&gt;P8706,"V2H",IF(M8706&lt;0.9,"Carg xar","Stby")))))</f>
        <v/>
      </c>
      <c r="J8706" s="12">
        <f>IF(OR(I8706="Carg FV",I8706="Carg xar"),MIN(IF(I8706="Carg FV",ABS(H8706),7.4),7.4,MAX(0,(0.9-M8706)*40)*0.95),0)</f>
        <v/>
      </c>
      <c r="K8706" s="12">
        <f>IF(I8706="V2H",MIN(MAX(0,H8706),7.4,MAX(0,(M8706-P8706)*40)*0.95),0)</f>
        <v/>
      </c>
      <c r="L8706" s="12">
        <f>IF(E8706=0,0,MAX(0,H8706-K8706))</f>
        <v/>
      </c>
      <c r="M8706" s="13">
        <f>M8705+J8705/40-IF(I8705="V2H",K8705/(0.95*40),0)-IF(E8706=0,IF(E8705=1,IF(D8706=1,30,40)*0.18/(2*40),0),0)-IF(E8706=1,IF(E8705=0,IF(D8706=1,30,40)*0.18/(2*40),0),0)</f>
        <v/>
      </c>
      <c r="N8706" s="14" t="n">
        <v>0.15</v>
      </c>
      <c r="O8706" s="15">
        <f>K8706*N8706</f>
        <v/>
      </c>
      <c r="P8706">
        <f>IF(E8706=0,0.3,IF(D8706=1,IF(C8706&gt;=Params!$B$13-3,IF(C8706&lt;Params!$B$13,Params!$B$20,0.3),0.3),IF(C8706&gt;=Params!$B$15-3,IF(C8706&lt;Params!$B$15,Params!$B$21,0.3),0.3)))</f>
        <v/>
      </c>
    </row>
    <row r="8707" ht="15" customHeight="1" s="1">
      <c r="A8707" s="9" t="n">
        <v>8704</v>
      </c>
      <c r="B8707" s="6" t="inlineStr">
        <is>
          <t>29/12</t>
        </is>
      </c>
      <c r="C8707" s="6" t="n">
        <v>15</v>
      </c>
      <c r="D8707" s="6" t="n">
        <v>0</v>
      </c>
      <c r="E8707" s="10">
        <f>IF(D8707=1, IF(OR(C8707&lt;10, C8707&gt;=15),1,0), IF(OR(C8707&lt;7, C8707&gt;=18),1,0))</f>
        <v/>
      </c>
      <c r="F8707" s="11" t="n">
        <v>1.163</v>
      </c>
      <c r="G8707" s="12">
        <f>0.18*8</f>
        <v/>
      </c>
      <c r="H8707" s="12">
        <f>F8707-G8707</f>
        <v/>
      </c>
      <c r="I8707" s="10">
        <f>IF(E8707=0,"Fora",IF(E8706=0,"Carg xar",IF(H8707&lt;0,IF(M8707&lt;0.9,"Carg FV","Stby"),IF(M8707&gt;P8707,"V2H",IF(M8707&lt;0.9,"Carg xar","Stby")))))</f>
        <v/>
      </c>
      <c r="J8707" s="12">
        <f>IF(OR(I8707="Carg FV",I8707="Carg xar"),MIN(IF(I8707="Carg FV",ABS(H8707),7.4),7.4,MAX(0,(0.9-M8707)*40)*0.95),0)</f>
        <v/>
      </c>
      <c r="K8707" s="12">
        <f>IF(I8707="V2H",MIN(MAX(0,H8707),7.4,MAX(0,(M8707-P8707)*40)*0.95),0)</f>
        <v/>
      </c>
      <c r="L8707" s="12">
        <f>IF(E8707=0,0,MAX(0,H8707-K8707))</f>
        <v/>
      </c>
      <c r="M8707" s="13">
        <f>M8706+J8706/40-IF(I8706="V2H",K8706/(0.95*40),0)-IF(E8707=0,IF(E8706=1,IF(D8707=1,30,40)*0.18/(2*40),0),0)-IF(E8707=1,IF(E8706=0,IF(D8707=1,30,40)*0.18/(2*40),0),0)</f>
        <v/>
      </c>
      <c r="N8707" s="14" t="n">
        <v>0.15</v>
      </c>
      <c r="O8707" s="15">
        <f>K8707*N8707</f>
        <v/>
      </c>
      <c r="P8707">
        <f>IF(E8707=0,0.3,IF(D8707=1,IF(C8707&gt;=Params!$B$13-3,IF(C8707&lt;Params!$B$13,Params!$B$20,0.3),0.3),IF(C8707&gt;=Params!$B$15-3,IF(C8707&lt;Params!$B$15,Params!$B$21,0.3),0.3)))</f>
        <v/>
      </c>
    </row>
    <row r="8708" ht="15" customHeight="1" s="1">
      <c r="A8708" s="9" t="n">
        <v>8705</v>
      </c>
      <c r="B8708" s="6" t="inlineStr">
        <is>
          <t>29/12</t>
        </is>
      </c>
      <c r="C8708" s="6" t="n">
        <v>16</v>
      </c>
      <c r="D8708" s="6" t="n">
        <v>0</v>
      </c>
      <c r="E8708" s="10">
        <f>IF(D8708=1, IF(OR(C8708&lt;10, C8708&gt;=15),1,0), IF(OR(C8708&lt;7, C8708&gt;=18),1,0))</f>
        <v/>
      </c>
      <c r="F8708" s="11" t="n">
        <v>2.556</v>
      </c>
      <c r="G8708" s="12">
        <f>0.04*8</f>
        <v/>
      </c>
      <c r="H8708" s="12">
        <f>F8708-G8708</f>
        <v/>
      </c>
      <c r="I8708" s="10">
        <f>IF(E8708=0,"Fora",IF(E8707=0,"Carg xar",IF(H8708&lt;0,IF(M8708&lt;0.9,"Carg FV","Stby"),IF(M8708&gt;P8708,"V2H",IF(M8708&lt;0.9,"Carg xar","Stby")))))</f>
        <v/>
      </c>
      <c r="J8708" s="12">
        <f>IF(OR(I8708="Carg FV",I8708="Carg xar"),MIN(IF(I8708="Carg FV",ABS(H8708),7.4),7.4,MAX(0,(0.9-M8708)*40)*0.95),0)</f>
        <v/>
      </c>
      <c r="K8708" s="12">
        <f>IF(I8708="V2H",MIN(MAX(0,H8708),7.4,MAX(0,(M8708-P8708)*40)*0.95),0)</f>
        <v/>
      </c>
      <c r="L8708" s="12">
        <f>IF(E8708=0,0,MAX(0,H8708-K8708))</f>
        <v/>
      </c>
      <c r="M8708" s="13">
        <f>M8707+J8707/40-IF(I8707="V2H",K8707/(0.95*40),0)-IF(E8708=0,IF(E8707=1,IF(D8708=1,30,40)*0.18/(2*40),0),0)-IF(E8708=1,IF(E8707=0,IF(D8708=1,30,40)*0.18/(2*40),0),0)</f>
        <v/>
      </c>
      <c r="N8708" s="14" t="n">
        <v>0.15</v>
      </c>
      <c r="O8708" s="15">
        <f>K8708*N8708</f>
        <v/>
      </c>
      <c r="P8708">
        <f>IF(E8708=0,0.3,IF(D8708=1,IF(C8708&gt;=Params!$B$13-3,IF(C8708&lt;Params!$B$13,Params!$B$20,0.3),0.3),IF(C8708&gt;=Params!$B$15-3,IF(C8708&lt;Params!$B$15,Params!$B$21,0.3),0.3)))</f>
        <v/>
      </c>
    </row>
    <row r="8709" ht="15" customHeight="1" s="1">
      <c r="A8709" s="9" t="n">
        <v>8706</v>
      </c>
      <c r="B8709" s="6" t="inlineStr">
        <is>
          <t>29/12</t>
        </is>
      </c>
      <c r="C8709" s="6" t="n">
        <v>17</v>
      </c>
      <c r="D8709" s="6" t="n">
        <v>0</v>
      </c>
      <c r="E8709" s="10">
        <f>IF(D8709=1, IF(OR(C8709&lt;10, C8709&gt;=15),1,0), IF(OR(C8709&lt;7, C8709&gt;=18),1,0))</f>
        <v/>
      </c>
      <c r="F8709" s="11" t="n">
        <v>2.606</v>
      </c>
      <c r="G8709" s="12">
        <f>0*8</f>
        <v/>
      </c>
      <c r="H8709" s="12">
        <f>F8709-G8709</f>
        <v/>
      </c>
      <c r="I8709" s="10">
        <f>IF(E8709=0,"Fora",IF(E8708=0,"Carg xar",IF(H8709&lt;0,IF(M8709&lt;0.9,"Carg FV","Stby"),IF(M8709&gt;P8709,"V2H",IF(M8709&lt;0.9,"Carg xar","Stby")))))</f>
        <v/>
      </c>
      <c r="J8709" s="12">
        <f>IF(OR(I8709="Carg FV",I8709="Carg xar"),MIN(IF(I8709="Carg FV",ABS(H8709),7.4),7.4,MAX(0,(0.9-M8709)*40)*0.95),0)</f>
        <v/>
      </c>
      <c r="K8709" s="12">
        <f>IF(I8709="V2H",MIN(MAX(0,H8709),7.4,MAX(0,(M8709-P8709)*40)*0.95),0)</f>
        <v/>
      </c>
      <c r="L8709" s="12">
        <f>IF(E8709=0,0,MAX(0,H8709-K8709))</f>
        <v/>
      </c>
      <c r="M8709" s="13">
        <f>M8708+J8708/40-IF(I8708="V2H",K8708/(0.95*40),0)-IF(E8709=0,IF(E8708=1,IF(D8709=1,30,40)*0.18/(2*40),0),0)-IF(E8709=1,IF(E8708=0,IF(D8709=1,30,40)*0.18/(2*40),0),0)</f>
        <v/>
      </c>
      <c r="N8709" s="14" t="n">
        <v>0.15</v>
      </c>
      <c r="O8709" s="15">
        <f>K8709*N8709</f>
        <v/>
      </c>
      <c r="P8709">
        <f>IF(E8709=0,0.3,IF(D8709=1,IF(C8709&gt;=Params!$B$13-3,IF(C8709&lt;Params!$B$13,Params!$B$20,0.3),0.3),IF(C8709&gt;=Params!$B$15-3,IF(C8709&lt;Params!$B$15,Params!$B$21,0.3),0.3)))</f>
        <v/>
      </c>
    </row>
    <row r="8710" ht="15" customHeight="1" s="1">
      <c r="A8710" s="9" t="n">
        <v>8707</v>
      </c>
      <c r="B8710" s="6" t="inlineStr">
        <is>
          <t>29/12</t>
        </is>
      </c>
      <c r="C8710" s="6" t="n">
        <v>18</v>
      </c>
      <c r="D8710" s="6" t="n">
        <v>0</v>
      </c>
      <c r="E8710" s="10">
        <f>IF(D8710=1, IF(OR(C8710&lt;10, C8710&gt;=15),1,0), IF(OR(C8710&lt;7, C8710&gt;=18),1,0))</f>
        <v/>
      </c>
      <c r="F8710" s="11" t="n">
        <v>2.184</v>
      </c>
      <c r="G8710" s="12">
        <f>0*8</f>
        <v/>
      </c>
      <c r="H8710" s="12">
        <f>F8710-G8710</f>
        <v/>
      </c>
      <c r="I8710" s="10">
        <f>IF(E8710=0,"Fora",IF(E8709=0,"Carg xar",IF(H8710&lt;0,IF(M8710&lt;0.9,"Carg FV","Stby"),IF(M8710&gt;P8710,"V2H",IF(M8710&lt;0.9,"Carg xar","Stby")))))</f>
        <v/>
      </c>
      <c r="J8710" s="12">
        <f>IF(OR(I8710="Carg FV",I8710="Carg xar"),MIN(IF(I8710="Carg FV",ABS(H8710),7.4),7.4,MAX(0,(0.9-M8710)*40)*0.95),0)</f>
        <v/>
      </c>
      <c r="K8710" s="12">
        <f>IF(I8710="V2H",MIN(MAX(0,H8710),7.4,MAX(0,(M8710-P8710)*40)*0.95),0)</f>
        <v/>
      </c>
      <c r="L8710" s="12">
        <f>IF(E8710=0,0,MAX(0,H8710-K8710))</f>
        <v/>
      </c>
      <c r="M8710" s="13">
        <f>M8709+J8709/40-IF(I8709="V2H",K8709/(0.95*40),0)-IF(E8710=0,IF(E8709=1,IF(D8710=1,30,40)*0.18/(2*40),0),0)-IF(E8710=1,IF(E8709=0,IF(D8710=1,30,40)*0.18/(2*40),0),0)</f>
        <v/>
      </c>
      <c r="N8710" s="14" t="n">
        <v>0.2</v>
      </c>
      <c r="O8710" s="15">
        <f>K8710*N8710</f>
        <v/>
      </c>
      <c r="P8710">
        <f>IF(E8710=0,0.3,IF(D8710=1,IF(C8710&gt;=Params!$B$13-3,IF(C8710&lt;Params!$B$13,Params!$B$20,0.3),0.3),IF(C8710&gt;=Params!$B$15-3,IF(C8710&lt;Params!$B$15,Params!$B$21,0.3),0.3)))</f>
        <v/>
      </c>
    </row>
    <row r="8711" ht="15" customHeight="1" s="1">
      <c r="A8711" s="9" t="n">
        <v>8708</v>
      </c>
      <c r="B8711" s="6" t="inlineStr">
        <is>
          <t>29/12</t>
        </is>
      </c>
      <c r="C8711" s="6" t="n">
        <v>19</v>
      </c>
      <c r="D8711" s="6" t="n">
        <v>0</v>
      </c>
      <c r="E8711" s="10">
        <f>IF(D8711=1, IF(OR(C8711&lt;10, C8711&gt;=15),1,0), IF(OR(C8711&lt;7, C8711&gt;=18),1,0))</f>
        <v/>
      </c>
      <c r="F8711" s="11" t="n">
        <v>2.066</v>
      </c>
      <c r="G8711" s="12">
        <f>0*8</f>
        <v/>
      </c>
      <c r="H8711" s="12">
        <f>F8711-G8711</f>
        <v/>
      </c>
      <c r="I8711" s="10">
        <f>IF(E8711=0,"Fora",IF(E8710=0,"Carg xar",IF(H8711&lt;0,IF(M8711&lt;0.9,"Carg FV","Stby"),IF(M8711&gt;P8711,"V2H",IF(M8711&lt;0.9,"Carg xar","Stby")))))</f>
        <v/>
      </c>
      <c r="J8711" s="12">
        <f>IF(OR(I8711="Carg FV",I8711="Carg xar"),MIN(IF(I8711="Carg FV",ABS(H8711),7.4),7.4,MAX(0,(0.9-M8711)*40)*0.95),0)</f>
        <v/>
      </c>
      <c r="K8711" s="12">
        <f>IF(I8711="V2H",MIN(MAX(0,H8711),7.4,MAX(0,(M8711-P8711)*40)*0.95),0)</f>
        <v/>
      </c>
      <c r="L8711" s="12">
        <f>IF(E8711=0,0,MAX(0,H8711-K8711))</f>
        <v/>
      </c>
      <c r="M8711" s="13">
        <f>M8710+J8710/40-IF(I8710="V2H",K8710/(0.95*40),0)-IF(E8711=0,IF(E8710=1,IF(D8711=1,30,40)*0.18/(2*40),0),0)-IF(E8711=1,IF(E8710=0,IF(D8711=1,30,40)*0.18/(2*40),0),0)</f>
        <v/>
      </c>
      <c r="N8711" s="14" t="n">
        <v>0.2</v>
      </c>
      <c r="O8711" s="15">
        <f>K8711*N8711</f>
        <v/>
      </c>
      <c r="P8711">
        <f>IF(E8711=0,0.3,IF(D8711=1,IF(C8711&gt;=Params!$B$13-3,IF(C8711&lt;Params!$B$13,Params!$B$20,0.3),0.3),IF(C8711&gt;=Params!$B$15-3,IF(C8711&lt;Params!$B$15,Params!$B$21,0.3),0.3)))</f>
        <v/>
      </c>
    </row>
    <row r="8712" ht="15" customHeight="1" s="1">
      <c r="A8712" s="9" t="n">
        <v>8709</v>
      </c>
      <c r="B8712" s="6" t="inlineStr">
        <is>
          <t>29/12</t>
        </is>
      </c>
      <c r="C8712" s="6" t="n">
        <v>20</v>
      </c>
      <c r="D8712" s="6" t="n">
        <v>0</v>
      </c>
      <c r="E8712" s="10">
        <f>IF(D8712=1, IF(OR(C8712&lt;10, C8712&gt;=15),1,0), IF(OR(C8712&lt;7, C8712&gt;=18),1,0))</f>
        <v/>
      </c>
      <c r="F8712" s="11" t="n">
        <v>1.879</v>
      </c>
      <c r="G8712" s="12">
        <f>0*8</f>
        <v/>
      </c>
      <c r="H8712" s="12">
        <f>F8712-G8712</f>
        <v/>
      </c>
      <c r="I8712" s="10">
        <f>IF(E8712=0,"Fora",IF(E8711=0,"Carg xar",IF(H8712&lt;0,IF(M8712&lt;0.9,"Carg FV","Stby"),IF(M8712&gt;P8712,"V2H",IF(M8712&lt;0.9,"Carg xar","Stby")))))</f>
        <v/>
      </c>
      <c r="J8712" s="12">
        <f>IF(OR(I8712="Carg FV",I8712="Carg xar"),MIN(IF(I8712="Carg FV",ABS(H8712),7.4),7.4,MAX(0,(0.9-M8712)*40)*0.95),0)</f>
        <v/>
      </c>
      <c r="K8712" s="12">
        <f>IF(I8712="V2H",MIN(MAX(0,H8712),7.4,MAX(0,(M8712-P8712)*40)*0.95),0)</f>
        <v/>
      </c>
      <c r="L8712" s="12">
        <f>IF(E8712=0,0,MAX(0,H8712-K8712))</f>
        <v/>
      </c>
      <c r="M8712" s="13">
        <f>M8711+J8711/40-IF(I8711="V2H",K8711/(0.95*40),0)-IF(E8712=0,IF(E8711=1,IF(D8712=1,30,40)*0.18/(2*40),0),0)-IF(E8712=1,IF(E8711=0,IF(D8712=1,30,40)*0.18/(2*40),0),0)</f>
        <v/>
      </c>
      <c r="N8712" s="14" t="n">
        <v>0.2</v>
      </c>
      <c r="O8712" s="15">
        <f>K8712*N8712</f>
        <v/>
      </c>
      <c r="P8712">
        <f>IF(E8712=0,0.3,IF(D8712=1,IF(C8712&gt;=Params!$B$13-3,IF(C8712&lt;Params!$B$13,Params!$B$20,0.3),0.3),IF(C8712&gt;=Params!$B$15-3,IF(C8712&lt;Params!$B$15,Params!$B$21,0.3),0.3)))</f>
        <v/>
      </c>
    </row>
    <row r="8713" ht="15" customHeight="1" s="1">
      <c r="A8713" s="9" t="n">
        <v>8710</v>
      </c>
      <c r="B8713" s="6" t="inlineStr">
        <is>
          <t>29/12</t>
        </is>
      </c>
      <c r="C8713" s="6" t="n">
        <v>21</v>
      </c>
      <c r="D8713" s="6" t="n">
        <v>0</v>
      </c>
      <c r="E8713" s="10">
        <f>IF(D8713=1, IF(OR(C8713&lt;10, C8713&gt;=15),1,0), IF(OR(C8713&lt;7, C8713&gt;=18),1,0))</f>
        <v/>
      </c>
      <c r="F8713" s="11" t="n">
        <v>1.958</v>
      </c>
      <c r="G8713" s="12">
        <f>0*8</f>
        <v/>
      </c>
      <c r="H8713" s="12">
        <f>F8713-G8713</f>
        <v/>
      </c>
      <c r="I8713" s="10">
        <f>IF(E8713=0,"Fora",IF(E8712=0,"Carg xar",IF(H8713&lt;0,IF(M8713&lt;0.9,"Carg FV","Stby"),IF(M8713&gt;P8713,"V2H",IF(M8713&lt;0.9,"Carg xar","Stby")))))</f>
        <v/>
      </c>
      <c r="J8713" s="12">
        <f>IF(OR(I8713="Carg FV",I8713="Carg xar"),MIN(IF(I8713="Carg FV",ABS(H8713),7.4),7.4,MAX(0,(0.9-M8713)*40)*0.95),0)</f>
        <v/>
      </c>
      <c r="K8713" s="12">
        <f>IF(I8713="V2H",MIN(MAX(0,H8713),7.4,MAX(0,(M8713-P8713)*40)*0.95),0)</f>
        <v/>
      </c>
      <c r="L8713" s="12">
        <f>IF(E8713=0,0,MAX(0,H8713-K8713))</f>
        <v/>
      </c>
      <c r="M8713" s="13">
        <f>M8712+J8712/40-IF(I8712="V2H",K8712/(0.95*40),0)-IF(E8713=0,IF(E8712=1,IF(D8713=1,30,40)*0.18/(2*40),0),0)-IF(E8713=1,IF(E8712=0,IF(D8713=1,30,40)*0.18/(2*40),0),0)</f>
        <v/>
      </c>
      <c r="N8713" s="14" t="n">
        <v>0.2</v>
      </c>
      <c r="O8713" s="15">
        <f>K8713*N8713</f>
        <v/>
      </c>
      <c r="P8713">
        <f>IF(E8713=0,0.3,IF(D8713=1,IF(C8713&gt;=Params!$B$13-3,IF(C8713&lt;Params!$B$13,Params!$B$20,0.3),0.3),IF(C8713&gt;=Params!$B$15-3,IF(C8713&lt;Params!$B$15,Params!$B$21,0.3),0.3)))</f>
        <v/>
      </c>
    </row>
    <row r="8714" ht="15" customHeight="1" s="1">
      <c r="A8714" s="9" t="n">
        <v>8711</v>
      </c>
      <c r="B8714" s="6" t="inlineStr">
        <is>
          <t>29/12</t>
        </is>
      </c>
      <c r="C8714" s="6" t="n">
        <v>22</v>
      </c>
      <c r="D8714" s="6" t="n">
        <v>0</v>
      </c>
      <c r="E8714" s="10">
        <f>IF(D8714=1, IF(OR(C8714&lt;10, C8714&gt;=15),1,0), IF(OR(C8714&lt;7, C8714&gt;=18),1,0))</f>
        <v/>
      </c>
      <c r="F8714" s="11" t="n">
        <v>2.009</v>
      </c>
      <c r="G8714" s="12">
        <f>0*8</f>
        <v/>
      </c>
      <c r="H8714" s="12">
        <f>F8714-G8714</f>
        <v/>
      </c>
      <c r="I8714" s="10">
        <f>IF(E8714=0,"Fora",IF(E8713=0,"Carg xar",IF(H8714&lt;0,IF(M8714&lt;0.9,"Carg FV","Stby"),IF(M8714&gt;P8714,"V2H",IF(M8714&lt;0.9,"Carg xar","Stby")))))</f>
        <v/>
      </c>
      <c r="J8714" s="12">
        <f>IF(OR(I8714="Carg FV",I8714="Carg xar"),MIN(IF(I8714="Carg FV",ABS(H8714),7.4),7.4,MAX(0,(0.9-M8714)*40)*0.95),0)</f>
        <v/>
      </c>
      <c r="K8714" s="12">
        <f>IF(I8714="V2H",MIN(MAX(0,H8714),7.4,MAX(0,(M8714-P8714)*40)*0.95),0)</f>
        <v/>
      </c>
      <c r="L8714" s="12">
        <f>IF(E8714=0,0,MAX(0,H8714-K8714))</f>
        <v/>
      </c>
      <c r="M8714" s="13">
        <f>M8713+J8713/40-IF(I8713="V2H",K8713/(0.95*40),0)-IF(E8714=0,IF(E8713=1,IF(D8714=1,30,40)*0.18/(2*40),0),0)-IF(E8714=1,IF(E8713=0,IF(D8714=1,30,40)*0.18/(2*40),0),0)</f>
        <v/>
      </c>
      <c r="N8714" s="14" t="n">
        <v>0.15</v>
      </c>
      <c r="O8714" s="15">
        <f>K8714*N8714</f>
        <v/>
      </c>
      <c r="P8714">
        <f>IF(E8714=0,0.3,IF(D8714=1,IF(C8714&gt;=Params!$B$13-3,IF(C8714&lt;Params!$B$13,Params!$B$20,0.3),0.3),IF(C8714&gt;=Params!$B$15-3,IF(C8714&lt;Params!$B$15,Params!$B$21,0.3),0.3)))</f>
        <v/>
      </c>
    </row>
    <row r="8715" ht="15" customHeight="1" s="1">
      <c r="A8715" s="9" t="n">
        <v>8712</v>
      </c>
      <c r="B8715" s="6" t="inlineStr">
        <is>
          <t>29/12</t>
        </is>
      </c>
      <c r="C8715" s="6" t="n">
        <v>23</v>
      </c>
      <c r="D8715" s="6" t="n">
        <v>0</v>
      </c>
      <c r="E8715" s="10">
        <f>IF(D8715=1, IF(OR(C8715&lt;10, C8715&gt;=15),1,0), IF(OR(C8715&lt;7, C8715&gt;=18),1,0))</f>
        <v/>
      </c>
      <c r="F8715" s="11" t="n">
        <v>1.899</v>
      </c>
      <c r="G8715" s="12">
        <f>0*8</f>
        <v/>
      </c>
      <c r="H8715" s="12">
        <f>F8715-G8715</f>
        <v/>
      </c>
      <c r="I8715" s="10">
        <f>IF(E8715=0,"Fora",IF(E8714=0,"Carg xar",IF(H8715&lt;0,IF(M8715&lt;0.9,"Carg FV","Stby"),IF(M8715&gt;P8715,"V2H",IF(M8715&lt;0.9,"Carg xar","Stby")))))</f>
        <v/>
      </c>
      <c r="J8715" s="12">
        <f>IF(OR(I8715="Carg FV",I8715="Carg xar"),MIN(IF(I8715="Carg FV",ABS(H8715),7.4),7.4,MAX(0,(0.9-M8715)*40)*0.95),0)</f>
        <v/>
      </c>
      <c r="K8715" s="12">
        <f>IF(I8715="V2H",MIN(MAX(0,H8715),7.4,MAX(0,(M8715-P8715)*40)*0.95),0)</f>
        <v/>
      </c>
      <c r="L8715" s="12">
        <f>IF(E8715=0,0,MAX(0,H8715-K8715))</f>
        <v/>
      </c>
      <c r="M8715" s="13">
        <f>M8714+J8714/40-IF(I8714="V2H",K8714/(0.95*40),0)-IF(E8715=0,IF(E8714=1,IF(D8715=1,30,40)*0.18/(2*40),0),0)-IF(E8715=1,IF(E8714=0,IF(D8715=1,30,40)*0.18/(2*40),0),0)</f>
        <v/>
      </c>
      <c r="N8715" s="14" t="n">
        <v>0.15</v>
      </c>
      <c r="O8715" s="15">
        <f>K8715*N8715</f>
        <v/>
      </c>
      <c r="P8715">
        <f>IF(E8715=0,0.3,IF(D8715=1,IF(C8715&gt;=Params!$B$13-3,IF(C8715&lt;Params!$B$13,Params!$B$20,0.3),0.3),IF(C8715&gt;=Params!$B$15-3,IF(C8715&lt;Params!$B$15,Params!$B$21,0.3),0.3)))</f>
        <v/>
      </c>
    </row>
    <row r="8716" ht="15" customHeight="1" s="1">
      <c r="A8716" s="9" t="n">
        <v>8713</v>
      </c>
      <c r="B8716" s="6" t="inlineStr">
        <is>
          <t>30/12</t>
        </is>
      </c>
      <c r="C8716" s="6" t="n">
        <v>0</v>
      </c>
      <c r="D8716" s="6" t="n">
        <v>0</v>
      </c>
      <c r="E8716" s="10">
        <f>IF(D8716=1, IF(OR(C8716&lt;10, C8716&gt;=15),1,0), IF(OR(C8716&lt;7, C8716&gt;=18),1,0))</f>
        <v/>
      </c>
      <c r="F8716" s="11" t="n">
        <v>1.849</v>
      </c>
      <c r="G8716" s="12">
        <f>0*8</f>
        <v/>
      </c>
      <c r="H8716" s="12">
        <f>F8716-G8716</f>
        <v/>
      </c>
      <c r="I8716" s="10">
        <f>IF(E8716=0,"Fora",IF(E8715=0,"Carg xar",IF(H8716&lt;0,IF(M8716&lt;0.9,"Carg FV","Stby"),IF(M8716&gt;P8716,"V2H",IF(M8716&lt;0.9,"Carg xar","Stby")))))</f>
        <v/>
      </c>
      <c r="J8716" s="12">
        <f>IF(OR(I8716="Carg FV",I8716="Carg xar"),MIN(IF(I8716="Carg FV",ABS(H8716),7.4),7.4,MAX(0,(0.9-M8716)*40)*0.95),0)</f>
        <v/>
      </c>
      <c r="K8716" s="12">
        <f>IF(I8716="V2H",MIN(MAX(0,H8716),7.4,MAX(0,(M8716-P8716)*40)*0.95),0)</f>
        <v/>
      </c>
      <c r="L8716" s="12">
        <f>IF(E8716=0,0,MAX(0,H8716-K8716))</f>
        <v/>
      </c>
      <c r="M8716" s="13">
        <f>M8715+J8715/40-IF(I8715="V2H",K8715/(0.95*40),0)-IF(E8716=0,IF(E8715=1,IF(D8716=1,30,40)*0.18/(2*40),0),0)-IF(E8716=1,IF(E8715=0,IF(D8716=1,30,40)*0.18/(2*40),0),0)</f>
        <v/>
      </c>
      <c r="N8716" s="14" t="n">
        <v>0.09</v>
      </c>
      <c r="O8716" s="15">
        <f>K8716*N8716</f>
        <v/>
      </c>
      <c r="P8716">
        <f>IF(E8716=0,0.3,IF(D8716=1,IF(C8716&gt;=Params!$B$13-3,IF(C8716&lt;Params!$B$13,Params!$B$20,0.3),0.3),IF(C8716&gt;=Params!$B$15-3,IF(C8716&lt;Params!$B$15,Params!$B$21,0.3),0.3)))</f>
        <v/>
      </c>
    </row>
    <row r="8717" ht="15" customHeight="1" s="1">
      <c r="A8717" s="9" t="n">
        <v>8714</v>
      </c>
      <c r="B8717" s="6" t="inlineStr">
        <is>
          <t>30/12</t>
        </is>
      </c>
      <c r="C8717" s="6" t="n">
        <v>1</v>
      </c>
      <c r="D8717" s="6" t="n">
        <v>0</v>
      </c>
      <c r="E8717" s="10">
        <f>IF(D8717=1, IF(OR(C8717&lt;10, C8717&gt;=15),1,0), IF(OR(C8717&lt;7, C8717&gt;=18),1,0))</f>
        <v/>
      </c>
      <c r="F8717" s="11" t="n">
        <v>1.765</v>
      </c>
      <c r="G8717" s="12">
        <f>0*8</f>
        <v/>
      </c>
      <c r="H8717" s="12">
        <f>F8717-G8717</f>
        <v/>
      </c>
      <c r="I8717" s="10">
        <f>IF(E8717=0,"Fora",IF(E8716=0,"Carg xar",IF(H8717&lt;0,IF(M8717&lt;0.9,"Carg FV","Stby"),IF(M8717&gt;P8717,"V2H",IF(M8717&lt;0.9,"Carg xar","Stby")))))</f>
        <v/>
      </c>
      <c r="J8717" s="12">
        <f>IF(OR(I8717="Carg FV",I8717="Carg xar"),MIN(IF(I8717="Carg FV",ABS(H8717),7.4),7.4,MAX(0,(0.9-M8717)*40)*0.95),0)</f>
        <v/>
      </c>
      <c r="K8717" s="12">
        <f>IF(I8717="V2H",MIN(MAX(0,H8717),7.4,MAX(0,(M8717-P8717)*40)*0.95),0)</f>
        <v/>
      </c>
      <c r="L8717" s="12">
        <f>IF(E8717=0,0,MAX(0,H8717-K8717))</f>
        <v/>
      </c>
      <c r="M8717" s="13">
        <f>M8716+J8716/40-IF(I8716="V2H",K8716/(0.95*40),0)-IF(E8717=0,IF(E8716=1,IF(D8717=1,30,40)*0.18/(2*40),0),0)-IF(E8717=1,IF(E8716=0,IF(D8717=1,30,40)*0.18/(2*40),0),0)</f>
        <v/>
      </c>
      <c r="N8717" s="14" t="n">
        <v>0.09</v>
      </c>
      <c r="O8717" s="15">
        <f>K8717*N8717</f>
        <v/>
      </c>
      <c r="P8717">
        <f>IF(E8717=0,0.3,IF(D8717=1,IF(C8717&gt;=Params!$B$13-3,IF(C8717&lt;Params!$B$13,Params!$B$20,0.3),0.3),IF(C8717&gt;=Params!$B$15-3,IF(C8717&lt;Params!$B$15,Params!$B$21,0.3),0.3)))</f>
        <v/>
      </c>
    </row>
    <row r="8718" ht="15" customHeight="1" s="1">
      <c r="A8718" s="9" t="n">
        <v>8715</v>
      </c>
      <c r="B8718" s="6" t="inlineStr">
        <is>
          <t>30/12</t>
        </is>
      </c>
      <c r="C8718" s="6" t="n">
        <v>2</v>
      </c>
      <c r="D8718" s="6" t="n">
        <v>0</v>
      </c>
      <c r="E8718" s="10">
        <f>IF(D8718=1, IF(OR(C8718&lt;10, C8718&gt;=15),1,0), IF(OR(C8718&lt;7, C8718&gt;=18),1,0))</f>
        <v/>
      </c>
      <c r="F8718" s="11" t="n">
        <v>1.557</v>
      </c>
      <c r="G8718" s="12">
        <f>0*8</f>
        <v/>
      </c>
      <c r="H8718" s="12">
        <f>F8718-G8718</f>
        <v/>
      </c>
      <c r="I8718" s="10">
        <f>IF(E8718=0,"Fora",IF(E8717=0,"Carg xar",IF(H8718&lt;0,IF(M8718&lt;0.9,"Carg FV","Stby"),IF(M8718&gt;P8718,"V2H",IF(M8718&lt;0.9,"Carg xar","Stby")))))</f>
        <v/>
      </c>
      <c r="J8718" s="12">
        <f>IF(OR(I8718="Carg FV",I8718="Carg xar"),MIN(IF(I8718="Carg FV",ABS(H8718),7.4),7.4,MAX(0,(0.9-M8718)*40)*0.95),0)</f>
        <v/>
      </c>
      <c r="K8718" s="12">
        <f>IF(I8718="V2H",MIN(MAX(0,H8718),7.4,MAX(0,(M8718-P8718)*40)*0.95),0)</f>
        <v/>
      </c>
      <c r="L8718" s="12">
        <f>IF(E8718=0,0,MAX(0,H8718-K8718))</f>
        <v/>
      </c>
      <c r="M8718" s="13">
        <f>M8717+J8717/40-IF(I8717="V2H",K8717/(0.95*40),0)-IF(E8718=0,IF(E8717=1,IF(D8718=1,30,40)*0.18/(2*40),0),0)-IF(E8718=1,IF(E8717=0,IF(D8718=1,30,40)*0.18/(2*40),0),0)</f>
        <v/>
      </c>
      <c r="N8718" s="14" t="n">
        <v>0.09</v>
      </c>
      <c r="O8718" s="15">
        <f>K8718*N8718</f>
        <v/>
      </c>
      <c r="P8718">
        <f>IF(E8718=0,0.3,IF(D8718=1,IF(C8718&gt;=Params!$B$13-3,IF(C8718&lt;Params!$B$13,Params!$B$20,0.3),0.3),IF(C8718&gt;=Params!$B$15-3,IF(C8718&lt;Params!$B$15,Params!$B$21,0.3),0.3)))</f>
        <v/>
      </c>
    </row>
    <row r="8719" ht="15" customHeight="1" s="1">
      <c r="A8719" s="9" t="n">
        <v>8716</v>
      </c>
      <c r="B8719" s="6" t="inlineStr">
        <is>
          <t>30/12</t>
        </is>
      </c>
      <c r="C8719" s="6" t="n">
        <v>3</v>
      </c>
      <c r="D8719" s="6" t="n">
        <v>0</v>
      </c>
      <c r="E8719" s="10">
        <f>IF(D8719=1, IF(OR(C8719&lt;10, C8719&gt;=15),1,0), IF(OR(C8719&lt;7, C8719&gt;=18),1,0))</f>
        <v/>
      </c>
      <c r="F8719" s="11" t="n">
        <v>1.645</v>
      </c>
      <c r="G8719" s="12">
        <f>0*8</f>
        <v/>
      </c>
      <c r="H8719" s="12">
        <f>F8719-G8719</f>
        <v/>
      </c>
      <c r="I8719" s="10">
        <f>IF(E8719=0,"Fora",IF(E8718=0,"Carg xar",IF(H8719&lt;0,IF(M8719&lt;0.9,"Carg FV","Stby"),IF(M8719&gt;P8719,"V2H",IF(M8719&lt;0.9,"Carg xar","Stby")))))</f>
        <v/>
      </c>
      <c r="J8719" s="12">
        <f>IF(OR(I8719="Carg FV",I8719="Carg xar"),MIN(IF(I8719="Carg FV",ABS(H8719),7.4),7.4,MAX(0,(0.9-M8719)*40)*0.95),0)</f>
        <v/>
      </c>
      <c r="K8719" s="12">
        <f>IF(I8719="V2H",MIN(MAX(0,H8719),7.4,MAX(0,(M8719-P8719)*40)*0.95),0)</f>
        <v/>
      </c>
      <c r="L8719" s="12">
        <f>IF(E8719=0,0,MAX(0,H8719-K8719))</f>
        <v/>
      </c>
      <c r="M8719" s="13">
        <f>M8718+J8718/40-IF(I8718="V2H",K8718/(0.95*40),0)-IF(E8719=0,IF(E8718=1,IF(D8719=1,30,40)*0.18/(2*40),0),0)-IF(E8719=1,IF(E8718=0,IF(D8719=1,30,40)*0.18/(2*40),0),0)</f>
        <v/>
      </c>
      <c r="N8719" s="14" t="n">
        <v>0.09</v>
      </c>
      <c r="O8719" s="15">
        <f>K8719*N8719</f>
        <v/>
      </c>
      <c r="P8719">
        <f>IF(E8719=0,0.3,IF(D8719=1,IF(C8719&gt;=Params!$B$13-3,IF(C8719&lt;Params!$B$13,Params!$B$20,0.3),0.3),IF(C8719&gt;=Params!$B$15-3,IF(C8719&lt;Params!$B$15,Params!$B$21,0.3),0.3)))</f>
        <v/>
      </c>
    </row>
    <row r="8720" ht="15" customHeight="1" s="1">
      <c r="A8720" s="9" t="n">
        <v>8717</v>
      </c>
      <c r="B8720" s="6" t="inlineStr">
        <is>
          <t>30/12</t>
        </is>
      </c>
      <c r="C8720" s="6" t="n">
        <v>4</v>
      </c>
      <c r="D8720" s="6" t="n">
        <v>0</v>
      </c>
      <c r="E8720" s="10">
        <f>IF(D8720=1, IF(OR(C8720&lt;10, C8720&gt;=15),1,0), IF(OR(C8720&lt;7, C8720&gt;=18),1,0))</f>
        <v/>
      </c>
      <c r="F8720" s="11" t="n">
        <v>1.614</v>
      </c>
      <c r="G8720" s="12">
        <f>0*8</f>
        <v/>
      </c>
      <c r="H8720" s="12">
        <f>F8720-G8720</f>
        <v/>
      </c>
      <c r="I8720" s="10">
        <f>IF(E8720=0,"Fora",IF(E8719=0,"Carg xar",IF(H8720&lt;0,IF(M8720&lt;0.9,"Carg FV","Stby"),IF(M8720&gt;P8720,"V2H",IF(M8720&lt;0.9,"Carg xar","Stby")))))</f>
        <v/>
      </c>
      <c r="J8720" s="12">
        <f>IF(OR(I8720="Carg FV",I8720="Carg xar"),MIN(IF(I8720="Carg FV",ABS(H8720),7.4),7.4,MAX(0,(0.9-M8720)*40)*0.95),0)</f>
        <v/>
      </c>
      <c r="K8720" s="12">
        <f>IF(I8720="V2H",MIN(MAX(0,H8720),7.4,MAX(0,(M8720-P8720)*40)*0.95),0)</f>
        <v/>
      </c>
      <c r="L8720" s="12">
        <f>IF(E8720=0,0,MAX(0,H8720-K8720))</f>
        <v/>
      </c>
      <c r="M8720" s="13">
        <f>M8719+J8719/40-IF(I8719="V2H",K8719/(0.95*40),0)-IF(E8720=0,IF(E8719=1,IF(D8720=1,30,40)*0.18/(2*40),0),0)-IF(E8720=1,IF(E8719=0,IF(D8720=1,30,40)*0.18/(2*40),0),0)</f>
        <v/>
      </c>
      <c r="N8720" s="14" t="n">
        <v>0.09</v>
      </c>
      <c r="O8720" s="15">
        <f>K8720*N8720</f>
        <v/>
      </c>
      <c r="P8720">
        <f>IF(E8720=0,0.3,IF(D8720=1,IF(C8720&gt;=Params!$B$13-3,IF(C8720&lt;Params!$B$13,Params!$B$20,0.3),0.3),IF(C8720&gt;=Params!$B$15-3,IF(C8720&lt;Params!$B$15,Params!$B$21,0.3),0.3)))</f>
        <v/>
      </c>
    </row>
    <row r="8721" ht="15" customHeight="1" s="1">
      <c r="A8721" s="9" t="n">
        <v>8718</v>
      </c>
      <c r="B8721" s="6" t="inlineStr">
        <is>
          <t>30/12</t>
        </is>
      </c>
      <c r="C8721" s="6" t="n">
        <v>5</v>
      </c>
      <c r="D8721" s="6" t="n">
        <v>0</v>
      </c>
      <c r="E8721" s="10">
        <f>IF(D8721=1, IF(OR(C8721&lt;10, C8721&gt;=15),1,0), IF(OR(C8721&lt;7, C8721&gt;=18),1,0))</f>
        <v/>
      </c>
      <c r="F8721" s="11" t="n">
        <v>1.658</v>
      </c>
      <c r="G8721" s="12">
        <f>0*8</f>
        <v/>
      </c>
      <c r="H8721" s="12">
        <f>F8721-G8721</f>
        <v/>
      </c>
      <c r="I8721" s="10">
        <f>IF(E8721=0,"Fora",IF(E8720=0,"Carg xar",IF(H8721&lt;0,IF(M8721&lt;0.9,"Carg FV","Stby"),IF(M8721&gt;P8721,"V2H",IF(M8721&lt;0.9,"Carg xar","Stby")))))</f>
        <v/>
      </c>
      <c r="J8721" s="12">
        <f>IF(OR(I8721="Carg FV",I8721="Carg xar"),MIN(IF(I8721="Carg FV",ABS(H8721),7.4),7.4,MAX(0,(0.9-M8721)*40)*0.95),0)</f>
        <v/>
      </c>
      <c r="K8721" s="12">
        <f>IF(I8721="V2H",MIN(MAX(0,H8721),7.4,MAX(0,(M8721-P8721)*40)*0.95),0)</f>
        <v/>
      </c>
      <c r="L8721" s="12">
        <f>IF(E8721=0,0,MAX(0,H8721-K8721))</f>
        <v/>
      </c>
      <c r="M8721" s="13">
        <f>M8720+J8720/40-IF(I8720="V2H",K8720/(0.95*40),0)-IF(E8721=0,IF(E8720=1,IF(D8721=1,30,40)*0.18/(2*40),0),0)-IF(E8721=1,IF(E8720=0,IF(D8721=1,30,40)*0.18/(2*40),0),0)</f>
        <v/>
      </c>
      <c r="N8721" s="14" t="n">
        <v>0.09</v>
      </c>
      <c r="O8721" s="15">
        <f>K8721*N8721</f>
        <v/>
      </c>
      <c r="P8721">
        <f>IF(E8721=0,0.3,IF(D8721=1,IF(C8721&gt;=Params!$B$13-3,IF(C8721&lt;Params!$B$13,Params!$B$20,0.3),0.3),IF(C8721&gt;=Params!$B$15-3,IF(C8721&lt;Params!$B$15,Params!$B$21,0.3),0.3)))</f>
        <v/>
      </c>
    </row>
    <row r="8722" ht="15" customHeight="1" s="1">
      <c r="A8722" s="9" t="n">
        <v>8719</v>
      </c>
      <c r="B8722" s="6" t="inlineStr">
        <is>
          <t>30/12</t>
        </is>
      </c>
      <c r="C8722" s="6" t="n">
        <v>6</v>
      </c>
      <c r="D8722" s="6" t="n">
        <v>0</v>
      </c>
      <c r="E8722" s="10">
        <f>IF(D8722=1, IF(OR(C8722&lt;10, C8722&gt;=15),1,0), IF(OR(C8722&lt;7, C8722&gt;=18),1,0))</f>
        <v/>
      </c>
      <c r="F8722" s="11" t="n">
        <v>2.012</v>
      </c>
      <c r="G8722" s="12">
        <f>0*8</f>
        <v/>
      </c>
      <c r="H8722" s="12">
        <f>F8722-G8722</f>
        <v/>
      </c>
      <c r="I8722" s="10">
        <f>IF(E8722=0,"Fora",IF(E8721=0,"Carg xar",IF(H8722&lt;0,IF(M8722&lt;0.9,"Carg FV","Stby"),IF(M8722&gt;P8722,"V2H",IF(M8722&lt;0.9,"Carg xar","Stby")))))</f>
        <v/>
      </c>
      <c r="J8722" s="12">
        <f>IF(OR(I8722="Carg FV",I8722="Carg xar"),MIN(IF(I8722="Carg FV",ABS(H8722),7.4),7.4,MAX(0,(0.9-M8722)*40)*0.95),0)</f>
        <v/>
      </c>
      <c r="K8722" s="12">
        <f>IF(I8722="V2H",MIN(MAX(0,H8722),7.4,MAX(0,(M8722-P8722)*40)*0.95),0)</f>
        <v/>
      </c>
      <c r="L8722" s="12">
        <f>IF(E8722=0,0,MAX(0,H8722-K8722))</f>
        <v/>
      </c>
      <c r="M8722" s="13">
        <f>M8721+J8721/40-IF(I8721="V2H",K8721/(0.95*40),0)-IF(E8722=0,IF(E8721=1,IF(D8722=1,30,40)*0.18/(2*40),0),0)-IF(E8722=1,IF(E8721=0,IF(D8722=1,30,40)*0.18/(2*40),0),0)</f>
        <v/>
      </c>
      <c r="N8722" s="14" t="n">
        <v>0.09</v>
      </c>
      <c r="O8722" s="15">
        <f>K8722*N8722</f>
        <v/>
      </c>
      <c r="P8722">
        <f>IF(E8722=0,0.3,IF(D8722=1,IF(C8722&gt;=Params!$B$13-3,IF(C8722&lt;Params!$B$13,Params!$B$20,0.3),0.3),IF(C8722&gt;=Params!$B$15-3,IF(C8722&lt;Params!$B$15,Params!$B$21,0.3),0.3)))</f>
        <v/>
      </c>
    </row>
    <row r="8723" ht="15" customHeight="1" s="1">
      <c r="A8723" s="9" t="n">
        <v>8720</v>
      </c>
      <c r="B8723" s="6" t="inlineStr">
        <is>
          <t>30/12</t>
        </is>
      </c>
      <c r="C8723" s="6" t="n">
        <v>7</v>
      </c>
      <c r="D8723" s="6" t="n">
        <v>0</v>
      </c>
      <c r="E8723" s="10">
        <f>IF(D8723=1, IF(OR(C8723&lt;10, C8723&gt;=15),1,0), IF(OR(C8723&lt;7, C8723&gt;=18),1,0))</f>
        <v/>
      </c>
      <c r="F8723" s="11" t="n">
        <v>1.957</v>
      </c>
      <c r="G8723" s="12">
        <f>0*8</f>
        <v/>
      </c>
      <c r="H8723" s="12">
        <f>F8723-G8723</f>
        <v/>
      </c>
      <c r="I8723" s="10">
        <f>IF(E8723=0,"Fora",IF(E8722=0,"Carg xar",IF(H8723&lt;0,IF(M8723&lt;0.9,"Carg FV","Stby"),IF(M8723&gt;P8723,"V2H",IF(M8723&lt;0.9,"Carg xar","Stby")))))</f>
        <v/>
      </c>
      <c r="J8723" s="12">
        <f>IF(OR(I8723="Carg FV",I8723="Carg xar"),MIN(IF(I8723="Carg FV",ABS(H8723),7.4),7.4,MAX(0,(0.9-M8723)*40)*0.95),0)</f>
        <v/>
      </c>
      <c r="K8723" s="12">
        <f>IF(I8723="V2H",MIN(MAX(0,H8723),7.4,MAX(0,(M8723-P8723)*40)*0.95),0)</f>
        <v/>
      </c>
      <c r="L8723" s="12">
        <f>IF(E8723=0,0,MAX(0,H8723-K8723))</f>
        <v/>
      </c>
      <c r="M8723" s="13">
        <f>M8722+J8722/40-IF(I8722="V2H",K8722/(0.95*40),0)-IF(E8723=0,IF(E8722=1,IF(D8723=1,30,40)*0.18/(2*40),0),0)-IF(E8723=1,IF(E8722=0,IF(D8723=1,30,40)*0.18/(2*40),0),0)</f>
        <v/>
      </c>
      <c r="N8723" s="14" t="n">
        <v>0.09</v>
      </c>
      <c r="O8723" s="15">
        <f>K8723*N8723</f>
        <v/>
      </c>
      <c r="P8723">
        <f>IF(E8723=0,0.3,IF(D8723=1,IF(C8723&gt;=Params!$B$13-3,IF(C8723&lt;Params!$B$13,Params!$B$20,0.3),0.3),IF(C8723&gt;=Params!$B$15-3,IF(C8723&lt;Params!$B$15,Params!$B$21,0.3),0.3)))</f>
        <v/>
      </c>
    </row>
    <row r="8724" ht="15" customHeight="1" s="1">
      <c r="A8724" s="9" t="n">
        <v>8721</v>
      </c>
      <c r="B8724" s="6" t="inlineStr">
        <is>
          <t>30/12</t>
        </is>
      </c>
      <c r="C8724" s="6" t="n">
        <v>8</v>
      </c>
      <c r="D8724" s="6" t="n">
        <v>0</v>
      </c>
      <c r="E8724" s="10">
        <f>IF(D8724=1, IF(OR(C8724&lt;10, C8724&gt;=15),1,0), IF(OR(C8724&lt;7, C8724&gt;=18),1,0))</f>
        <v/>
      </c>
      <c r="F8724" s="11" t="n">
        <v>1.967</v>
      </c>
      <c r="G8724" s="12">
        <f>0.04*8</f>
        <v/>
      </c>
      <c r="H8724" s="12">
        <f>F8724-G8724</f>
        <v/>
      </c>
      <c r="I8724" s="10">
        <f>IF(E8724=0,"Fora",IF(E8723=0,"Carg xar",IF(H8724&lt;0,IF(M8724&lt;0.9,"Carg FV","Stby"),IF(M8724&gt;P8724,"V2H",IF(M8724&lt;0.9,"Carg xar","Stby")))))</f>
        <v/>
      </c>
      <c r="J8724" s="12">
        <f>IF(OR(I8724="Carg FV",I8724="Carg xar"),MIN(IF(I8724="Carg FV",ABS(H8724),7.4),7.4,MAX(0,(0.9-M8724)*40)*0.95),0)</f>
        <v/>
      </c>
      <c r="K8724" s="12">
        <f>IF(I8724="V2H",MIN(MAX(0,H8724),7.4,MAX(0,(M8724-P8724)*40)*0.95),0)</f>
        <v/>
      </c>
      <c r="L8724" s="12">
        <f>IF(E8724=0,0,MAX(0,H8724-K8724))</f>
        <v/>
      </c>
      <c r="M8724" s="13">
        <f>M8723+J8723/40-IF(I8723="V2H",K8723/(0.95*40),0)-IF(E8724=0,IF(E8723=1,IF(D8724=1,30,40)*0.18/(2*40),0),0)-IF(E8724=1,IF(E8723=0,IF(D8724=1,30,40)*0.18/(2*40),0),0)</f>
        <v/>
      </c>
      <c r="N8724" s="14" t="n">
        <v>0.15</v>
      </c>
      <c r="O8724" s="15">
        <f>K8724*N8724</f>
        <v/>
      </c>
      <c r="P8724">
        <f>IF(E8724=0,0.3,IF(D8724=1,IF(C8724&gt;=Params!$B$13-3,IF(C8724&lt;Params!$B$13,Params!$B$20,0.3),0.3),IF(C8724&gt;=Params!$B$15-3,IF(C8724&lt;Params!$B$15,Params!$B$21,0.3),0.3)))</f>
        <v/>
      </c>
    </row>
    <row r="8725" ht="15" customHeight="1" s="1">
      <c r="A8725" s="9" t="n">
        <v>8722</v>
      </c>
      <c r="B8725" s="6" t="inlineStr">
        <is>
          <t>30/12</t>
        </is>
      </c>
      <c r="C8725" s="6" t="n">
        <v>9</v>
      </c>
      <c r="D8725" s="6" t="n">
        <v>0</v>
      </c>
      <c r="E8725" s="10">
        <f>IF(D8725=1, IF(OR(C8725&lt;10, C8725&gt;=15),1,0), IF(OR(C8725&lt;7, C8725&gt;=18),1,0))</f>
        <v/>
      </c>
      <c r="F8725" s="11" t="n">
        <v>1.898</v>
      </c>
      <c r="G8725" s="12">
        <f>0.15*8</f>
        <v/>
      </c>
      <c r="H8725" s="12">
        <f>F8725-G8725</f>
        <v/>
      </c>
      <c r="I8725" s="10">
        <f>IF(E8725=0,"Fora",IF(E8724=0,"Carg xar",IF(H8725&lt;0,IF(M8725&lt;0.9,"Carg FV","Stby"),IF(M8725&gt;P8725,"V2H",IF(M8725&lt;0.9,"Carg xar","Stby")))))</f>
        <v/>
      </c>
      <c r="J8725" s="12">
        <f>IF(OR(I8725="Carg FV",I8725="Carg xar"),MIN(IF(I8725="Carg FV",ABS(H8725),7.4),7.4,MAX(0,(0.9-M8725)*40)*0.95),0)</f>
        <v/>
      </c>
      <c r="K8725" s="12">
        <f>IF(I8725="V2H",MIN(MAX(0,H8725),7.4,MAX(0,(M8725-P8725)*40)*0.95),0)</f>
        <v/>
      </c>
      <c r="L8725" s="12">
        <f>IF(E8725=0,0,MAX(0,H8725-K8725))</f>
        <v/>
      </c>
      <c r="M8725" s="13">
        <f>M8724+J8724/40-IF(I8724="V2H",K8724/(0.95*40),0)-IF(E8725=0,IF(E8724=1,IF(D8725=1,30,40)*0.18/(2*40),0),0)-IF(E8725=1,IF(E8724=0,IF(D8725=1,30,40)*0.18/(2*40),0),0)</f>
        <v/>
      </c>
      <c r="N8725" s="14" t="n">
        <v>0.15</v>
      </c>
      <c r="O8725" s="15">
        <f>K8725*N8725</f>
        <v/>
      </c>
      <c r="P8725">
        <f>IF(E8725=0,0.3,IF(D8725=1,IF(C8725&gt;=Params!$B$13-3,IF(C8725&lt;Params!$B$13,Params!$B$20,0.3),0.3),IF(C8725&gt;=Params!$B$15-3,IF(C8725&lt;Params!$B$15,Params!$B$21,0.3),0.3)))</f>
        <v/>
      </c>
    </row>
    <row r="8726" ht="15" customHeight="1" s="1">
      <c r="A8726" s="9" t="n">
        <v>8723</v>
      </c>
      <c r="B8726" s="6" t="inlineStr">
        <is>
          <t>30/12</t>
        </is>
      </c>
      <c r="C8726" s="6" t="n">
        <v>10</v>
      </c>
      <c r="D8726" s="6" t="n">
        <v>0</v>
      </c>
      <c r="E8726" s="10">
        <f>IF(D8726=1, IF(OR(C8726&lt;10, C8726&gt;=15),1,0), IF(OR(C8726&lt;7, C8726&gt;=18),1,0))</f>
        <v/>
      </c>
      <c r="F8726" s="11" t="n">
        <v>1.656</v>
      </c>
      <c r="G8726" s="12">
        <f>0.32*8</f>
        <v/>
      </c>
      <c r="H8726" s="12">
        <f>F8726-G8726</f>
        <v/>
      </c>
      <c r="I8726" s="10">
        <f>IF(E8726=0,"Fora",IF(E8725=0,"Carg xar",IF(H8726&lt;0,IF(M8726&lt;0.9,"Carg FV","Stby"),IF(M8726&gt;P8726,"V2H",IF(M8726&lt;0.9,"Carg xar","Stby")))))</f>
        <v/>
      </c>
      <c r="J8726" s="12">
        <f>IF(OR(I8726="Carg FV",I8726="Carg xar"),MIN(IF(I8726="Carg FV",ABS(H8726),7.4),7.4,MAX(0,(0.9-M8726)*40)*0.95),0)</f>
        <v/>
      </c>
      <c r="K8726" s="12">
        <f>IF(I8726="V2H",MIN(MAX(0,H8726),7.4,MAX(0,(M8726-P8726)*40)*0.95),0)</f>
        <v/>
      </c>
      <c r="L8726" s="12">
        <f>IF(E8726=0,0,MAX(0,H8726-K8726))</f>
        <v/>
      </c>
      <c r="M8726" s="13">
        <f>M8725+J8725/40-IF(I8725="V2H",K8725/(0.95*40),0)-IF(E8726=0,IF(E8725=1,IF(D8726=1,30,40)*0.18/(2*40),0),0)-IF(E8726=1,IF(E8725=0,IF(D8726=1,30,40)*0.18/(2*40),0),0)</f>
        <v/>
      </c>
      <c r="N8726" s="14" t="n">
        <v>0.2</v>
      </c>
      <c r="O8726" s="15">
        <f>K8726*N8726</f>
        <v/>
      </c>
      <c r="P8726">
        <f>IF(E8726=0,0.3,IF(D8726=1,IF(C8726&gt;=Params!$B$13-3,IF(C8726&lt;Params!$B$13,Params!$B$20,0.3),0.3),IF(C8726&gt;=Params!$B$15-3,IF(C8726&lt;Params!$B$15,Params!$B$21,0.3),0.3)))</f>
        <v/>
      </c>
    </row>
    <row r="8727" ht="15" customHeight="1" s="1">
      <c r="A8727" s="9" t="n">
        <v>8724</v>
      </c>
      <c r="B8727" s="6" t="inlineStr">
        <is>
          <t>30/12</t>
        </is>
      </c>
      <c r="C8727" s="6" t="n">
        <v>11</v>
      </c>
      <c r="D8727" s="6" t="n">
        <v>0</v>
      </c>
      <c r="E8727" s="10">
        <f>IF(D8727=1, IF(OR(C8727&lt;10, C8727&gt;=15),1,0), IF(OR(C8727&lt;7, C8727&gt;=18),1,0))</f>
        <v/>
      </c>
      <c r="F8727" s="11" t="n">
        <v>1.41</v>
      </c>
      <c r="G8727" s="12">
        <f>0.45*8</f>
        <v/>
      </c>
      <c r="H8727" s="12">
        <f>F8727-G8727</f>
        <v/>
      </c>
      <c r="I8727" s="10">
        <f>IF(E8727=0,"Fora",IF(E8726=0,"Carg xar",IF(H8727&lt;0,IF(M8727&lt;0.9,"Carg FV","Stby"),IF(M8727&gt;P8727,"V2H",IF(M8727&lt;0.9,"Carg xar","Stby")))))</f>
        <v/>
      </c>
      <c r="J8727" s="12">
        <f>IF(OR(I8727="Carg FV",I8727="Carg xar"),MIN(IF(I8727="Carg FV",ABS(H8727),7.4),7.4,MAX(0,(0.9-M8727)*40)*0.95),0)</f>
        <v/>
      </c>
      <c r="K8727" s="12">
        <f>IF(I8727="V2H",MIN(MAX(0,H8727),7.4,MAX(0,(M8727-P8727)*40)*0.95),0)</f>
        <v/>
      </c>
      <c r="L8727" s="12">
        <f>IF(E8727=0,0,MAX(0,H8727-K8727))</f>
        <v/>
      </c>
      <c r="M8727" s="13">
        <f>M8726+J8726/40-IF(I8726="V2H",K8726/(0.95*40),0)-IF(E8727=0,IF(E8726=1,IF(D8727=1,30,40)*0.18/(2*40),0),0)-IF(E8727=1,IF(E8726=0,IF(D8727=1,30,40)*0.18/(2*40),0),0)</f>
        <v/>
      </c>
      <c r="N8727" s="14" t="n">
        <v>0.2</v>
      </c>
      <c r="O8727" s="15">
        <f>K8727*N8727</f>
        <v/>
      </c>
      <c r="P8727">
        <f>IF(E8727=0,0.3,IF(D8727=1,IF(C8727&gt;=Params!$B$13-3,IF(C8727&lt;Params!$B$13,Params!$B$20,0.3),0.3),IF(C8727&gt;=Params!$B$15-3,IF(C8727&lt;Params!$B$15,Params!$B$21,0.3),0.3)))</f>
        <v/>
      </c>
    </row>
    <row r="8728" ht="15" customHeight="1" s="1">
      <c r="A8728" s="9" t="n">
        <v>8725</v>
      </c>
      <c r="B8728" s="6" t="inlineStr">
        <is>
          <t>30/12</t>
        </is>
      </c>
      <c r="C8728" s="6" t="n">
        <v>12</v>
      </c>
      <c r="D8728" s="6" t="n">
        <v>0</v>
      </c>
      <c r="E8728" s="10">
        <f>IF(D8728=1, IF(OR(C8728&lt;10, C8728&gt;=15),1,0), IF(OR(C8728&lt;7, C8728&gt;=18),1,0))</f>
        <v/>
      </c>
      <c r="F8728" s="11" t="n">
        <v>2.519</v>
      </c>
      <c r="G8728" s="12">
        <f>0.52*8</f>
        <v/>
      </c>
      <c r="H8728" s="12">
        <f>F8728-G8728</f>
        <v/>
      </c>
      <c r="I8728" s="10">
        <f>IF(E8728=0,"Fora",IF(E8727=0,"Carg xar",IF(H8728&lt;0,IF(M8728&lt;0.9,"Carg FV","Stby"),IF(M8728&gt;P8728,"V2H",IF(M8728&lt;0.9,"Carg xar","Stby")))))</f>
        <v/>
      </c>
      <c r="J8728" s="12">
        <f>IF(OR(I8728="Carg FV",I8728="Carg xar"),MIN(IF(I8728="Carg FV",ABS(H8728),7.4),7.4,MAX(0,(0.9-M8728)*40)*0.95),0)</f>
        <v/>
      </c>
      <c r="K8728" s="12">
        <f>IF(I8728="V2H",MIN(MAX(0,H8728),7.4,MAX(0,(M8728-P8728)*40)*0.95),0)</f>
        <v/>
      </c>
      <c r="L8728" s="12">
        <f>IF(E8728=0,0,MAX(0,H8728-K8728))</f>
        <v/>
      </c>
      <c r="M8728" s="13">
        <f>M8727+J8727/40-IF(I8727="V2H",K8727/(0.95*40),0)-IF(E8728=0,IF(E8727=1,IF(D8728=1,30,40)*0.18/(2*40),0),0)-IF(E8728=1,IF(E8727=0,IF(D8728=1,30,40)*0.18/(2*40),0),0)</f>
        <v/>
      </c>
      <c r="N8728" s="14" t="n">
        <v>0.2</v>
      </c>
      <c r="O8728" s="15">
        <f>K8728*N8728</f>
        <v/>
      </c>
      <c r="P8728">
        <f>IF(E8728=0,0.3,IF(D8728=1,IF(C8728&gt;=Params!$B$13-3,IF(C8728&lt;Params!$B$13,Params!$B$20,0.3),0.3),IF(C8728&gt;=Params!$B$15-3,IF(C8728&lt;Params!$B$15,Params!$B$21,0.3),0.3)))</f>
        <v/>
      </c>
    </row>
    <row r="8729" ht="15" customHeight="1" s="1">
      <c r="A8729" s="9" t="n">
        <v>8726</v>
      </c>
      <c r="B8729" s="6" t="inlineStr">
        <is>
          <t>30/12</t>
        </is>
      </c>
      <c r="C8729" s="6" t="n">
        <v>13</v>
      </c>
      <c r="D8729" s="6" t="n">
        <v>0</v>
      </c>
      <c r="E8729" s="10">
        <f>IF(D8729=1, IF(OR(C8729&lt;10, C8729&gt;=15),1,0), IF(OR(C8729&lt;7, C8729&gt;=18),1,0))</f>
        <v/>
      </c>
      <c r="F8729" s="11" t="n">
        <v>3.963</v>
      </c>
      <c r="G8729" s="12">
        <f>0.48*8</f>
        <v/>
      </c>
      <c r="H8729" s="12">
        <f>F8729-G8729</f>
        <v/>
      </c>
      <c r="I8729" s="10">
        <f>IF(E8729=0,"Fora",IF(E8728=0,"Carg xar",IF(H8729&lt;0,IF(M8729&lt;0.9,"Carg FV","Stby"),IF(M8729&gt;P8729,"V2H",IF(M8729&lt;0.9,"Carg xar","Stby")))))</f>
        <v/>
      </c>
      <c r="J8729" s="12">
        <f>IF(OR(I8729="Carg FV",I8729="Carg xar"),MIN(IF(I8729="Carg FV",ABS(H8729),7.4),7.4,MAX(0,(0.9-M8729)*40)*0.95),0)</f>
        <v/>
      </c>
      <c r="K8729" s="12">
        <f>IF(I8729="V2H",MIN(MAX(0,H8729),7.4,MAX(0,(M8729-P8729)*40)*0.95),0)</f>
        <v/>
      </c>
      <c r="L8729" s="12">
        <f>IF(E8729=0,0,MAX(0,H8729-K8729))</f>
        <v/>
      </c>
      <c r="M8729" s="13">
        <f>M8728+J8728/40-IF(I8728="V2H",K8728/(0.95*40),0)-IF(E8729=0,IF(E8728=1,IF(D8729=1,30,40)*0.18/(2*40),0),0)-IF(E8729=1,IF(E8728=0,IF(D8729=1,30,40)*0.18/(2*40),0),0)</f>
        <v/>
      </c>
      <c r="N8729" s="14" t="n">
        <v>0.2</v>
      </c>
      <c r="O8729" s="15">
        <f>K8729*N8729</f>
        <v/>
      </c>
      <c r="P8729">
        <f>IF(E8729=0,0.3,IF(D8729=1,IF(C8729&gt;=Params!$B$13-3,IF(C8729&lt;Params!$B$13,Params!$B$20,0.3),0.3),IF(C8729&gt;=Params!$B$15-3,IF(C8729&lt;Params!$B$15,Params!$B$21,0.3),0.3)))</f>
        <v/>
      </c>
    </row>
    <row r="8730" ht="15" customHeight="1" s="1">
      <c r="A8730" s="9" t="n">
        <v>8727</v>
      </c>
      <c r="B8730" s="6" t="inlineStr">
        <is>
          <t>30/12</t>
        </is>
      </c>
      <c r="C8730" s="6" t="n">
        <v>14</v>
      </c>
      <c r="D8730" s="6" t="n">
        <v>0</v>
      </c>
      <c r="E8730" s="10">
        <f>IF(D8730=1, IF(OR(C8730&lt;10, C8730&gt;=15),1,0), IF(OR(C8730&lt;7, C8730&gt;=18),1,0))</f>
        <v/>
      </c>
      <c r="F8730" s="11" t="n">
        <v>2.103</v>
      </c>
      <c r="G8730" s="12">
        <f>0.35*8</f>
        <v/>
      </c>
      <c r="H8730" s="12">
        <f>F8730-G8730</f>
        <v/>
      </c>
      <c r="I8730" s="10">
        <f>IF(E8730=0,"Fora",IF(E8729=0,"Carg xar",IF(H8730&lt;0,IF(M8730&lt;0.9,"Carg FV","Stby"),IF(M8730&gt;P8730,"V2H",IF(M8730&lt;0.9,"Carg xar","Stby")))))</f>
        <v/>
      </c>
      <c r="J8730" s="12">
        <f>IF(OR(I8730="Carg FV",I8730="Carg xar"),MIN(IF(I8730="Carg FV",ABS(H8730),7.4),7.4,MAX(0,(0.9-M8730)*40)*0.95),0)</f>
        <v/>
      </c>
      <c r="K8730" s="12">
        <f>IF(I8730="V2H",MIN(MAX(0,H8730),7.4,MAX(0,(M8730-P8730)*40)*0.95),0)</f>
        <v/>
      </c>
      <c r="L8730" s="12">
        <f>IF(E8730=0,0,MAX(0,H8730-K8730))</f>
        <v/>
      </c>
      <c r="M8730" s="13">
        <f>M8729+J8729/40-IF(I8729="V2H",K8729/(0.95*40),0)-IF(E8730=0,IF(E8729=1,IF(D8730=1,30,40)*0.18/(2*40),0),0)-IF(E8730=1,IF(E8729=0,IF(D8730=1,30,40)*0.18/(2*40),0),0)</f>
        <v/>
      </c>
      <c r="N8730" s="14" t="n">
        <v>0.15</v>
      </c>
      <c r="O8730" s="15">
        <f>K8730*N8730</f>
        <v/>
      </c>
      <c r="P8730">
        <f>IF(E8730=0,0.3,IF(D8730=1,IF(C8730&gt;=Params!$B$13-3,IF(C8730&lt;Params!$B$13,Params!$B$20,0.3),0.3),IF(C8730&gt;=Params!$B$15-3,IF(C8730&lt;Params!$B$15,Params!$B$21,0.3),0.3)))</f>
        <v/>
      </c>
    </row>
    <row r="8731" ht="15" customHeight="1" s="1">
      <c r="A8731" s="9" t="n">
        <v>8728</v>
      </c>
      <c r="B8731" s="6" t="inlineStr">
        <is>
          <t>30/12</t>
        </is>
      </c>
      <c r="C8731" s="6" t="n">
        <v>15</v>
      </c>
      <c r="D8731" s="6" t="n">
        <v>0</v>
      </c>
      <c r="E8731" s="10">
        <f>IF(D8731=1, IF(OR(C8731&lt;10, C8731&gt;=15),1,0), IF(OR(C8731&lt;7, C8731&gt;=18),1,0))</f>
        <v/>
      </c>
      <c r="F8731" s="11" t="n">
        <v>2.568</v>
      </c>
      <c r="G8731" s="12">
        <f>0.18*8</f>
        <v/>
      </c>
      <c r="H8731" s="12">
        <f>F8731-G8731</f>
        <v/>
      </c>
      <c r="I8731" s="10">
        <f>IF(E8731=0,"Fora",IF(E8730=0,"Carg xar",IF(H8731&lt;0,IF(M8731&lt;0.9,"Carg FV","Stby"),IF(M8731&gt;P8731,"V2H",IF(M8731&lt;0.9,"Carg xar","Stby")))))</f>
        <v/>
      </c>
      <c r="J8731" s="12">
        <f>IF(OR(I8731="Carg FV",I8731="Carg xar"),MIN(IF(I8731="Carg FV",ABS(H8731),7.4),7.4,MAX(0,(0.9-M8731)*40)*0.95),0)</f>
        <v/>
      </c>
      <c r="K8731" s="12">
        <f>IF(I8731="V2H",MIN(MAX(0,H8731),7.4,MAX(0,(M8731-P8731)*40)*0.95),0)</f>
        <v/>
      </c>
      <c r="L8731" s="12">
        <f>IF(E8731=0,0,MAX(0,H8731-K8731))</f>
        <v/>
      </c>
      <c r="M8731" s="13">
        <f>M8730+J8730/40-IF(I8730="V2H",K8730/(0.95*40),0)-IF(E8731=0,IF(E8730=1,IF(D8731=1,30,40)*0.18/(2*40),0),0)-IF(E8731=1,IF(E8730=0,IF(D8731=1,30,40)*0.18/(2*40),0),0)</f>
        <v/>
      </c>
      <c r="N8731" s="14" t="n">
        <v>0.15</v>
      </c>
      <c r="O8731" s="15">
        <f>K8731*N8731</f>
        <v/>
      </c>
      <c r="P8731">
        <f>IF(E8731=0,0.3,IF(D8731=1,IF(C8731&gt;=Params!$B$13-3,IF(C8731&lt;Params!$B$13,Params!$B$20,0.3),0.3),IF(C8731&gt;=Params!$B$15-3,IF(C8731&lt;Params!$B$15,Params!$B$21,0.3),0.3)))</f>
        <v/>
      </c>
    </row>
    <row r="8732" ht="15" customHeight="1" s="1">
      <c r="A8732" s="9" t="n">
        <v>8729</v>
      </c>
      <c r="B8732" s="6" t="inlineStr">
        <is>
          <t>30/12</t>
        </is>
      </c>
      <c r="C8732" s="6" t="n">
        <v>16</v>
      </c>
      <c r="D8732" s="6" t="n">
        <v>0</v>
      </c>
      <c r="E8732" s="10">
        <f>IF(D8732=1, IF(OR(C8732&lt;10, C8732&gt;=15),1,0), IF(OR(C8732&lt;7, C8732&gt;=18),1,0))</f>
        <v/>
      </c>
      <c r="F8732" s="11" t="n">
        <v>4.663</v>
      </c>
      <c r="G8732" s="12">
        <f>0.04*8</f>
        <v/>
      </c>
      <c r="H8732" s="12">
        <f>F8732-G8732</f>
        <v/>
      </c>
      <c r="I8732" s="10">
        <f>IF(E8732=0,"Fora",IF(E8731=0,"Carg xar",IF(H8732&lt;0,IF(M8732&lt;0.9,"Carg FV","Stby"),IF(M8732&gt;P8732,"V2H",IF(M8732&lt;0.9,"Carg xar","Stby")))))</f>
        <v/>
      </c>
      <c r="J8732" s="12">
        <f>IF(OR(I8732="Carg FV",I8732="Carg xar"),MIN(IF(I8732="Carg FV",ABS(H8732),7.4),7.4,MAX(0,(0.9-M8732)*40)*0.95),0)</f>
        <v/>
      </c>
      <c r="K8732" s="12">
        <f>IF(I8732="V2H",MIN(MAX(0,H8732),7.4,MAX(0,(M8732-P8732)*40)*0.95),0)</f>
        <v/>
      </c>
      <c r="L8732" s="12">
        <f>IF(E8732=0,0,MAX(0,H8732-K8732))</f>
        <v/>
      </c>
      <c r="M8732" s="13">
        <f>M8731+J8731/40-IF(I8731="V2H",K8731/(0.95*40),0)-IF(E8732=0,IF(E8731=1,IF(D8732=1,30,40)*0.18/(2*40),0),0)-IF(E8732=1,IF(E8731=0,IF(D8732=1,30,40)*0.18/(2*40),0),0)</f>
        <v/>
      </c>
      <c r="N8732" s="14" t="n">
        <v>0.15</v>
      </c>
      <c r="O8732" s="15">
        <f>K8732*N8732</f>
        <v/>
      </c>
      <c r="P8732">
        <f>IF(E8732=0,0.3,IF(D8732=1,IF(C8732&gt;=Params!$B$13-3,IF(C8732&lt;Params!$B$13,Params!$B$20,0.3),0.3),IF(C8732&gt;=Params!$B$15-3,IF(C8732&lt;Params!$B$15,Params!$B$21,0.3),0.3)))</f>
        <v/>
      </c>
    </row>
    <row r="8733" ht="15" customHeight="1" s="1">
      <c r="A8733" s="9" t="n">
        <v>8730</v>
      </c>
      <c r="B8733" s="6" t="inlineStr">
        <is>
          <t>30/12</t>
        </is>
      </c>
      <c r="C8733" s="6" t="n">
        <v>17</v>
      </c>
      <c r="D8733" s="6" t="n">
        <v>0</v>
      </c>
      <c r="E8733" s="10">
        <f>IF(D8733=1, IF(OR(C8733&lt;10, C8733&gt;=15),1,0), IF(OR(C8733&lt;7, C8733&gt;=18),1,0))</f>
        <v/>
      </c>
      <c r="F8733" s="11" t="n">
        <v>3.743</v>
      </c>
      <c r="G8733" s="12">
        <f>0*8</f>
        <v/>
      </c>
      <c r="H8733" s="12">
        <f>F8733-G8733</f>
        <v/>
      </c>
      <c r="I8733" s="10">
        <f>IF(E8733=0,"Fora",IF(E8732=0,"Carg xar",IF(H8733&lt;0,IF(M8733&lt;0.9,"Carg FV","Stby"),IF(M8733&gt;P8733,"V2H",IF(M8733&lt;0.9,"Carg xar","Stby")))))</f>
        <v/>
      </c>
      <c r="J8733" s="12">
        <f>IF(OR(I8733="Carg FV",I8733="Carg xar"),MIN(IF(I8733="Carg FV",ABS(H8733),7.4),7.4,MAX(0,(0.9-M8733)*40)*0.95),0)</f>
        <v/>
      </c>
      <c r="K8733" s="12">
        <f>IF(I8733="V2H",MIN(MAX(0,H8733),7.4,MAX(0,(M8733-P8733)*40)*0.95),0)</f>
        <v/>
      </c>
      <c r="L8733" s="12">
        <f>IF(E8733=0,0,MAX(0,H8733-K8733))</f>
        <v/>
      </c>
      <c r="M8733" s="13">
        <f>M8732+J8732/40-IF(I8732="V2H",K8732/(0.95*40),0)-IF(E8733=0,IF(E8732=1,IF(D8733=1,30,40)*0.18/(2*40),0),0)-IF(E8733=1,IF(E8732=0,IF(D8733=1,30,40)*0.18/(2*40),0),0)</f>
        <v/>
      </c>
      <c r="N8733" s="14" t="n">
        <v>0.15</v>
      </c>
      <c r="O8733" s="15">
        <f>K8733*N8733</f>
        <v/>
      </c>
      <c r="P8733">
        <f>IF(E8733=0,0.3,IF(D8733=1,IF(C8733&gt;=Params!$B$13-3,IF(C8733&lt;Params!$B$13,Params!$B$20,0.3),0.3),IF(C8733&gt;=Params!$B$15-3,IF(C8733&lt;Params!$B$15,Params!$B$21,0.3),0.3)))</f>
        <v/>
      </c>
    </row>
    <row r="8734" ht="15" customHeight="1" s="1">
      <c r="A8734" s="9" t="n">
        <v>8731</v>
      </c>
      <c r="B8734" s="6" t="inlineStr">
        <is>
          <t>30/12</t>
        </is>
      </c>
      <c r="C8734" s="6" t="n">
        <v>18</v>
      </c>
      <c r="D8734" s="6" t="n">
        <v>0</v>
      </c>
      <c r="E8734" s="10">
        <f>IF(D8734=1, IF(OR(C8734&lt;10, C8734&gt;=15),1,0), IF(OR(C8734&lt;7, C8734&gt;=18),1,0))</f>
        <v/>
      </c>
      <c r="F8734" s="11" t="n">
        <v>3.959</v>
      </c>
      <c r="G8734" s="12">
        <f>0*8</f>
        <v/>
      </c>
      <c r="H8734" s="12">
        <f>F8734-G8734</f>
        <v/>
      </c>
      <c r="I8734" s="10">
        <f>IF(E8734=0,"Fora",IF(E8733=0,"Carg xar",IF(H8734&lt;0,IF(M8734&lt;0.9,"Carg FV","Stby"),IF(M8734&gt;P8734,"V2H",IF(M8734&lt;0.9,"Carg xar","Stby")))))</f>
        <v/>
      </c>
      <c r="J8734" s="12">
        <f>IF(OR(I8734="Carg FV",I8734="Carg xar"),MIN(IF(I8734="Carg FV",ABS(H8734),7.4),7.4,MAX(0,(0.9-M8734)*40)*0.95),0)</f>
        <v/>
      </c>
      <c r="K8734" s="12">
        <f>IF(I8734="V2H",MIN(MAX(0,H8734),7.4,MAX(0,(M8734-P8734)*40)*0.95),0)</f>
        <v/>
      </c>
      <c r="L8734" s="12">
        <f>IF(E8734=0,0,MAX(0,H8734-K8734))</f>
        <v/>
      </c>
      <c r="M8734" s="13">
        <f>M8733+J8733/40-IF(I8733="V2H",K8733/(0.95*40),0)-IF(E8734=0,IF(E8733=1,IF(D8734=1,30,40)*0.18/(2*40),0),0)-IF(E8734=1,IF(E8733=0,IF(D8734=1,30,40)*0.18/(2*40),0),0)</f>
        <v/>
      </c>
      <c r="N8734" s="14" t="n">
        <v>0.2</v>
      </c>
      <c r="O8734" s="15">
        <f>K8734*N8734</f>
        <v/>
      </c>
      <c r="P8734">
        <f>IF(E8734=0,0.3,IF(D8734=1,IF(C8734&gt;=Params!$B$13-3,IF(C8734&lt;Params!$B$13,Params!$B$20,0.3),0.3),IF(C8734&gt;=Params!$B$15-3,IF(C8734&lt;Params!$B$15,Params!$B$21,0.3),0.3)))</f>
        <v/>
      </c>
    </row>
    <row r="8735" ht="15" customHeight="1" s="1">
      <c r="A8735" s="9" t="n">
        <v>8732</v>
      </c>
      <c r="B8735" s="6" t="inlineStr">
        <is>
          <t>30/12</t>
        </is>
      </c>
      <c r="C8735" s="6" t="n">
        <v>19</v>
      </c>
      <c r="D8735" s="6" t="n">
        <v>0</v>
      </c>
      <c r="E8735" s="10">
        <f>IF(D8735=1, IF(OR(C8735&lt;10, C8735&gt;=15),1,0), IF(OR(C8735&lt;7, C8735&gt;=18),1,0))</f>
        <v/>
      </c>
      <c r="F8735" s="11" t="n">
        <v>1.985</v>
      </c>
      <c r="G8735" s="12">
        <f>0*8</f>
        <v/>
      </c>
      <c r="H8735" s="12">
        <f>F8735-G8735</f>
        <v/>
      </c>
      <c r="I8735" s="10">
        <f>IF(E8735=0,"Fora",IF(E8734=0,"Carg xar",IF(H8735&lt;0,IF(M8735&lt;0.9,"Carg FV","Stby"),IF(M8735&gt;P8735,"V2H",IF(M8735&lt;0.9,"Carg xar","Stby")))))</f>
        <v/>
      </c>
      <c r="J8735" s="12">
        <f>IF(OR(I8735="Carg FV",I8735="Carg xar"),MIN(IF(I8735="Carg FV",ABS(H8735),7.4),7.4,MAX(0,(0.9-M8735)*40)*0.95),0)</f>
        <v/>
      </c>
      <c r="K8735" s="12">
        <f>IF(I8735="V2H",MIN(MAX(0,H8735),7.4,MAX(0,(M8735-P8735)*40)*0.95),0)</f>
        <v/>
      </c>
      <c r="L8735" s="12">
        <f>IF(E8735=0,0,MAX(0,H8735-K8735))</f>
        <v/>
      </c>
      <c r="M8735" s="13">
        <f>M8734+J8734/40-IF(I8734="V2H",K8734/(0.95*40),0)-IF(E8735=0,IF(E8734=1,IF(D8735=1,30,40)*0.18/(2*40),0),0)-IF(E8735=1,IF(E8734=0,IF(D8735=1,30,40)*0.18/(2*40),0),0)</f>
        <v/>
      </c>
      <c r="N8735" s="14" t="n">
        <v>0.2</v>
      </c>
      <c r="O8735" s="15">
        <f>K8735*N8735</f>
        <v/>
      </c>
      <c r="P8735">
        <f>IF(E8735=0,0.3,IF(D8735=1,IF(C8735&gt;=Params!$B$13-3,IF(C8735&lt;Params!$B$13,Params!$B$20,0.3),0.3),IF(C8735&gt;=Params!$B$15-3,IF(C8735&lt;Params!$B$15,Params!$B$21,0.3),0.3)))</f>
        <v/>
      </c>
    </row>
    <row r="8736" ht="15" customHeight="1" s="1">
      <c r="A8736" s="9" t="n">
        <v>8733</v>
      </c>
      <c r="B8736" s="6" t="inlineStr">
        <is>
          <t>30/12</t>
        </is>
      </c>
      <c r="C8736" s="6" t="n">
        <v>20</v>
      </c>
      <c r="D8736" s="6" t="n">
        <v>0</v>
      </c>
      <c r="E8736" s="10">
        <f>IF(D8736=1, IF(OR(C8736&lt;10, C8736&gt;=15),1,0), IF(OR(C8736&lt;7, C8736&gt;=18),1,0))</f>
        <v/>
      </c>
      <c r="F8736" s="11" t="n">
        <v>2.669</v>
      </c>
      <c r="G8736" s="12">
        <f>0*8</f>
        <v/>
      </c>
      <c r="H8736" s="12">
        <f>F8736-G8736</f>
        <v/>
      </c>
      <c r="I8736" s="10">
        <f>IF(E8736=0,"Fora",IF(E8735=0,"Carg xar",IF(H8736&lt;0,IF(M8736&lt;0.9,"Carg FV","Stby"),IF(M8736&gt;P8736,"V2H",IF(M8736&lt;0.9,"Carg xar","Stby")))))</f>
        <v/>
      </c>
      <c r="J8736" s="12">
        <f>IF(OR(I8736="Carg FV",I8736="Carg xar"),MIN(IF(I8736="Carg FV",ABS(H8736),7.4),7.4,MAX(0,(0.9-M8736)*40)*0.95),0)</f>
        <v/>
      </c>
      <c r="K8736" s="12">
        <f>IF(I8736="V2H",MIN(MAX(0,H8736),7.4,MAX(0,(M8736-P8736)*40)*0.95),0)</f>
        <v/>
      </c>
      <c r="L8736" s="12">
        <f>IF(E8736=0,0,MAX(0,H8736-K8736))</f>
        <v/>
      </c>
      <c r="M8736" s="13">
        <f>M8735+J8735/40-IF(I8735="V2H",K8735/(0.95*40),0)-IF(E8736=0,IF(E8735=1,IF(D8736=1,30,40)*0.18/(2*40),0),0)-IF(E8736=1,IF(E8735=0,IF(D8736=1,30,40)*0.18/(2*40),0),0)</f>
        <v/>
      </c>
      <c r="N8736" s="14" t="n">
        <v>0.2</v>
      </c>
      <c r="O8736" s="15">
        <f>K8736*N8736</f>
        <v/>
      </c>
      <c r="P8736">
        <f>IF(E8736=0,0.3,IF(D8736=1,IF(C8736&gt;=Params!$B$13-3,IF(C8736&lt;Params!$B$13,Params!$B$20,0.3),0.3),IF(C8736&gt;=Params!$B$15-3,IF(C8736&lt;Params!$B$15,Params!$B$21,0.3),0.3)))</f>
        <v/>
      </c>
    </row>
    <row r="8737" ht="15" customHeight="1" s="1">
      <c r="A8737" s="9" t="n">
        <v>8734</v>
      </c>
      <c r="B8737" s="6" t="inlineStr">
        <is>
          <t>30/12</t>
        </is>
      </c>
      <c r="C8737" s="6" t="n">
        <v>21</v>
      </c>
      <c r="D8737" s="6" t="n">
        <v>0</v>
      </c>
      <c r="E8737" s="10">
        <f>IF(D8737=1, IF(OR(C8737&lt;10, C8737&gt;=15),1,0), IF(OR(C8737&lt;7, C8737&gt;=18),1,0))</f>
        <v/>
      </c>
      <c r="F8737" s="11" t="n">
        <v>2.702</v>
      </c>
      <c r="G8737" s="12">
        <f>0*8</f>
        <v/>
      </c>
      <c r="H8737" s="12">
        <f>F8737-G8737</f>
        <v/>
      </c>
      <c r="I8737" s="10">
        <f>IF(E8737=0,"Fora",IF(E8736=0,"Carg xar",IF(H8737&lt;0,IF(M8737&lt;0.9,"Carg FV","Stby"),IF(M8737&gt;P8737,"V2H",IF(M8737&lt;0.9,"Carg xar","Stby")))))</f>
        <v/>
      </c>
      <c r="J8737" s="12">
        <f>IF(OR(I8737="Carg FV",I8737="Carg xar"),MIN(IF(I8737="Carg FV",ABS(H8737),7.4),7.4,MAX(0,(0.9-M8737)*40)*0.95),0)</f>
        <v/>
      </c>
      <c r="K8737" s="12">
        <f>IF(I8737="V2H",MIN(MAX(0,H8737),7.4,MAX(0,(M8737-P8737)*40)*0.95),0)</f>
        <v/>
      </c>
      <c r="L8737" s="12">
        <f>IF(E8737=0,0,MAX(0,H8737-K8737))</f>
        <v/>
      </c>
      <c r="M8737" s="13">
        <f>M8736+J8736/40-IF(I8736="V2H",K8736/(0.95*40),0)-IF(E8737=0,IF(E8736=1,IF(D8737=1,30,40)*0.18/(2*40),0),0)-IF(E8737=1,IF(E8736=0,IF(D8737=1,30,40)*0.18/(2*40),0),0)</f>
        <v/>
      </c>
      <c r="N8737" s="14" t="n">
        <v>0.2</v>
      </c>
      <c r="O8737" s="15">
        <f>K8737*N8737</f>
        <v/>
      </c>
      <c r="P8737">
        <f>IF(E8737=0,0.3,IF(D8737=1,IF(C8737&gt;=Params!$B$13-3,IF(C8737&lt;Params!$B$13,Params!$B$20,0.3),0.3),IF(C8737&gt;=Params!$B$15-3,IF(C8737&lt;Params!$B$15,Params!$B$21,0.3),0.3)))</f>
        <v/>
      </c>
    </row>
    <row r="8738" ht="15" customHeight="1" s="1">
      <c r="A8738" s="9" t="n">
        <v>8735</v>
      </c>
      <c r="B8738" s="6" t="inlineStr">
        <is>
          <t>30/12</t>
        </is>
      </c>
      <c r="C8738" s="6" t="n">
        <v>22</v>
      </c>
      <c r="D8738" s="6" t="n">
        <v>0</v>
      </c>
      <c r="E8738" s="10">
        <f>IF(D8738=1, IF(OR(C8738&lt;10, C8738&gt;=15),1,0), IF(OR(C8738&lt;7, C8738&gt;=18),1,0))</f>
        <v/>
      </c>
      <c r="F8738" s="11" t="n">
        <v>2.752</v>
      </c>
      <c r="G8738" s="12">
        <f>0*8</f>
        <v/>
      </c>
      <c r="H8738" s="12">
        <f>F8738-G8738</f>
        <v/>
      </c>
      <c r="I8738" s="10">
        <f>IF(E8738=0,"Fora",IF(E8737=0,"Carg xar",IF(H8738&lt;0,IF(M8738&lt;0.9,"Carg FV","Stby"),IF(M8738&gt;P8738,"V2H",IF(M8738&lt;0.9,"Carg xar","Stby")))))</f>
        <v/>
      </c>
      <c r="J8738" s="12">
        <f>IF(OR(I8738="Carg FV",I8738="Carg xar"),MIN(IF(I8738="Carg FV",ABS(H8738),7.4),7.4,MAX(0,(0.9-M8738)*40)*0.95),0)</f>
        <v/>
      </c>
      <c r="K8738" s="12">
        <f>IF(I8738="V2H",MIN(MAX(0,H8738),7.4,MAX(0,(M8738-P8738)*40)*0.95),0)</f>
        <v/>
      </c>
      <c r="L8738" s="12">
        <f>IF(E8738=0,0,MAX(0,H8738-K8738))</f>
        <v/>
      </c>
      <c r="M8738" s="13">
        <f>M8737+J8737/40-IF(I8737="V2H",K8737/(0.95*40),0)-IF(E8738=0,IF(E8737=1,IF(D8738=1,30,40)*0.18/(2*40),0),0)-IF(E8738=1,IF(E8737=0,IF(D8738=1,30,40)*0.18/(2*40),0),0)</f>
        <v/>
      </c>
      <c r="N8738" s="14" t="n">
        <v>0.15</v>
      </c>
      <c r="O8738" s="15">
        <f>K8738*N8738</f>
        <v/>
      </c>
      <c r="P8738">
        <f>IF(E8738=0,0.3,IF(D8738=1,IF(C8738&gt;=Params!$B$13-3,IF(C8738&lt;Params!$B$13,Params!$B$20,0.3),0.3),IF(C8738&gt;=Params!$B$15-3,IF(C8738&lt;Params!$B$15,Params!$B$21,0.3),0.3)))</f>
        <v/>
      </c>
    </row>
    <row r="8739" ht="15" customHeight="1" s="1">
      <c r="A8739" s="9" t="n">
        <v>8736</v>
      </c>
      <c r="B8739" s="6" t="inlineStr">
        <is>
          <t>30/12</t>
        </is>
      </c>
      <c r="C8739" s="6" t="n">
        <v>23</v>
      </c>
      <c r="D8739" s="6" t="n">
        <v>0</v>
      </c>
      <c r="E8739" s="10">
        <f>IF(D8739=1, IF(OR(C8739&lt;10, C8739&gt;=15),1,0), IF(OR(C8739&lt;7, C8739&gt;=18),1,0))</f>
        <v/>
      </c>
      <c r="F8739" s="11" t="n">
        <v>2.797</v>
      </c>
      <c r="G8739" s="12">
        <f>0*8</f>
        <v/>
      </c>
      <c r="H8739" s="12">
        <f>F8739-G8739</f>
        <v/>
      </c>
      <c r="I8739" s="10">
        <f>IF(E8739=0,"Fora",IF(E8738=0,"Carg xar",IF(H8739&lt;0,IF(M8739&lt;0.9,"Carg FV","Stby"),IF(M8739&gt;P8739,"V2H",IF(M8739&lt;0.9,"Carg xar","Stby")))))</f>
        <v/>
      </c>
      <c r="J8739" s="12">
        <f>IF(OR(I8739="Carg FV",I8739="Carg xar"),MIN(IF(I8739="Carg FV",ABS(H8739),7.4),7.4,MAX(0,(0.9-M8739)*40)*0.95),0)</f>
        <v/>
      </c>
      <c r="K8739" s="12">
        <f>IF(I8739="V2H",MIN(MAX(0,H8739),7.4,MAX(0,(M8739-P8739)*40)*0.95),0)</f>
        <v/>
      </c>
      <c r="L8739" s="12">
        <f>IF(E8739=0,0,MAX(0,H8739-K8739))</f>
        <v/>
      </c>
      <c r="M8739" s="13">
        <f>M8738+J8738/40-IF(I8738="V2H",K8738/(0.95*40),0)-IF(E8739=0,IF(E8738=1,IF(D8739=1,30,40)*0.18/(2*40),0),0)-IF(E8739=1,IF(E8738=0,IF(D8739=1,30,40)*0.18/(2*40),0),0)</f>
        <v/>
      </c>
      <c r="N8739" s="14" t="n">
        <v>0.15</v>
      </c>
      <c r="O8739" s="15">
        <f>K8739*N8739</f>
        <v/>
      </c>
      <c r="P8739">
        <f>IF(E8739=0,0.3,IF(D8739=1,IF(C8739&gt;=Params!$B$13-3,IF(C8739&lt;Params!$B$13,Params!$B$20,0.3),0.3),IF(C8739&gt;=Params!$B$15-3,IF(C8739&lt;Params!$B$15,Params!$B$21,0.3),0.3)))</f>
        <v/>
      </c>
    </row>
    <row r="8740" ht="15" customHeight="1" s="1">
      <c r="A8740" s="9" t="n">
        <v>8737</v>
      </c>
      <c r="B8740" s="6" t="inlineStr">
        <is>
          <t>31/12</t>
        </is>
      </c>
      <c r="C8740" s="6" t="n">
        <v>0</v>
      </c>
      <c r="D8740" s="6" t="n">
        <v>0</v>
      </c>
      <c r="E8740" s="10">
        <f>IF(D8740=1, IF(OR(C8740&lt;10, C8740&gt;=15),1,0), IF(OR(C8740&lt;7, C8740&gt;=18),1,0))</f>
        <v/>
      </c>
      <c r="F8740" s="11" t="n">
        <v>2.994</v>
      </c>
      <c r="G8740" s="12">
        <f>0*8</f>
        <v/>
      </c>
      <c r="H8740" s="12">
        <f>F8740-G8740</f>
        <v/>
      </c>
      <c r="I8740" s="10">
        <f>IF(E8740=0,"Fora",IF(E8739=0,"Carg xar",IF(H8740&lt;0,IF(M8740&lt;0.9,"Carg FV","Stby"),IF(M8740&gt;P8740,"V2H",IF(M8740&lt;0.9,"Carg xar","Stby")))))</f>
        <v/>
      </c>
      <c r="J8740" s="12">
        <f>IF(OR(I8740="Carg FV",I8740="Carg xar"),MIN(IF(I8740="Carg FV",ABS(H8740),7.4),7.4,MAX(0,(0.9-M8740)*40)*0.95),0)</f>
        <v/>
      </c>
      <c r="K8740" s="12">
        <f>IF(I8740="V2H",MIN(MAX(0,H8740),7.4,MAX(0,(M8740-P8740)*40)*0.95),0)</f>
        <v/>
      </c>
      <c r="L8740" s="12">
        <f>IF(E8740=0,0,MAX(0,H8740-K8740))</f>
        <v/>
      </c>
      <c r="M8740" s="13">
        <f>M8739+J8739/40-IF(I8739="V2H",K8739/(0.95*40),0)-IF(E8740=0,IF(E8739=1,IF(D8740=1,30,40)*0.18/(2*40),0),0)-IF(E8740=1,IF(E8739=0,IF(D8740=1,30,40)*0.18/(2*40),0),0)</f>
        <v/>
      </c>
      <c r="N8740" s="14" t="n">
        <v>0.09</v>
      </c>
      <c r="O8740" s="15">
        <f>K8740*N8740</f>
        <v/>
      </c>
      <c r="P8740">
        <f>IF(E8740=0,0.3,IF(D8740=1,IF(C8740&gt;=Params!$B$13-3,IF(C8740&lt;Params!$B$13,Params!$B$20,0.3),0.3),IF(C8740&gt;=Params!$B$15-3,IF(C8740&lt;Params!$B$15,Params!$B$21,0.3),0.3)))</f>
        <v/>
      </c>
    </row>
    <row r="8741" ht="15" customHeight="1" s="1">
      <c r="A8741" s="9" t="n">
        <v>8738</v>
      </c>
      <c r="B8741" s="6" t="inlineStr">
        <is>
          <t>31/12</t>
        </is>
      </c>
      <c r="C8741" s="6" t="n">
        <v>1</v>
      </c>
      <c r="D8741" s="6" t="n">
        <v>0</v>
      </c>
      <c r="E8741" s="10">
        <f>IF(D8741=1, IF(OR(C8741&lt;10, C8741&gt;=15),1,0), IF(OR(C8741&lt;7, C8741&gt;=18),1,0))</f>
        <v/>
      </c>
      <c r="F8741" s="11" t="n">
        <v>2.504</v>
      </c>
      <c r="G8741" s="12">
        <f>0*8</f>
        <v/>
      </c>
      <c r="H8741" s="12">
        <f>F8741-G8741</f>
        <v/>
      </c>
      <c r="I8741" s="10">
        <f>IF(E8741=0,"Fora",IF(E8740=0,"Carg xar",IF(H8741&lt;0,IF(M8741&lt;0.9,"Carg FV","Stby"),IF(M8741&gt;P8741,"V2H",IF(M8741&lt;0.9,"Carg xar","Stby")))))</f>
        <v/>
      </c>
      <c r="J8741" s="12">
        <f>IF(OR(I8741="Carg FV",I8741="Carg xar"),MIN(IF(I8741="Carg FV",ABS(H8741),7.4),7.4,MAX(0,(0.9-M8741)*40)*0.95),0)</f>
        <v/>
      </c>
      <c r="K8741" s="12">
        <f>IF(I8741="V2H",MIN(MAX(0,H8741),7.4,MAX(0,(M8741-P8741)*40)*0.95),0)</f>
        <v/>
      </c>
      <c r="L8741" s="12">
        <f>IF(E8741=0,0,MAX(0,H8741-K8741))</f>
        <v/>
      </c>
      <c r="M8741" s="13">
        <f>M8740+J8740/40-IF(I8740="V2H",K8740/(0.95*40),0)-IF(E8741=0,IF(E8740=1,IF(D8741=1,30,40)*0.18/(2*40),0),0)-IF(E8741=1,IF(E8740=0,IF(D8741=1,30,40)*0.18/(2*40),0),0)</f>
        <v/>
      </c>
      <c r="N8741" s="14" t="n">
        <v>0.09</v>
      </c>
      <c r="O8741" s="15">
        <f>K8741*N8741</f>
        <v/>
      </c>
      <c r="P8741">
        <f>IF(E8741=0,0.3,IF(D8741=1,IF(C8741&gt;=Params!$B$13-3,IF(C8741&lt;Params!$B$13,Params!$B$20,0.3),0.3),IF(C8741&gt;=Params!$B$15-3,IF(C8741&lt;Params!$B$15,Params!$B$21,0.3),0.3)))</f>
        <v/>
      </c>
    </row>
    <row r="8742" ht="15" customHeight="1" s="1">
      <c r="A8742" s="9" t="n">
        <v>8739</v>
      </c>
      <c r="B8742" s="6" t="inlineStr">
        <is>
          <t>31/12</t>
        </is>
      </c>
      <c r="C8742" s="6" t="n">
        <v>2</v>
      </c>
      <c r="D8742" s="6" t="n">
        <v>0</v>
      </c>
      <c r="E8742" s="10">
        <f>IF(D8742=1, IF(OR(C8742&lt;10, C8742&gt;=15),1,0), IF(OR(C8742&lt;7, C8742&gt;=18),1,0))</f>
        <v/>
      </c>
      <c r="F8742" s="11" t="n">
        <v>2.225</v>
      </c>
      <c r="G8742" s="12">
        <f>0*8</f>
        <v/>
      </c>
      <c r="H8742" s="12">
        <f>F8742-G8742</f>
        <v/>
      </c>
      <c r="I8742" s="10">
        <f>IF(E8742=0,"Fora",IF(E8741=0,"Carg xar",IF(H8742&lt;0,IF(M8742&lt;0.9,"Carg FV","Stby"),IF(M8742&gt;P8742,"V2H",IF(M8742&lt;0.9,"Carg xar","Stby")))))</f>
        <v/>
      </c>
      <c r="J8742" s="12">
        <f>IF(OR(I8742="Carg FV",I8742="Carg xar"),MIN(IF(I8742="Carg FV",ABS(H8742),7.4),7.4,MAX(0,(0.9-M8742)*40)*0.95),0)</f>
        <v/>
      </c>
      <c r="K8742" s="12">
        <f>IF(I8742="V2H",MIN(MAX(0,H8742),7.4,MAX(0,(M8742-P8742)*40)*0.95),0)</f>
        <v/>
      </c>
      <c r="L8742" s="12">
        <f>IF(E8742=0,0,MAX(0,H8742-K8742))</f>
        <v/>
      </c>
      <c r="M8742" s="13">
        <f>M8741+J8741/40-IF(I8741="V2H",K8741/(0.95*40),0)-IF(E8742=0,IF(E8741=1,IF(D8742=1,30,40)*0.18/(2*40),0),0)-IF(E8742=1,IF(E8741=0,IF(D8742=1,30,40)*0.18/(2*40),0),0)</f>
        <v/>
      </c>
      <c r="N8742" s="14" t="n">
        <v>0.09</v>
      </c>
      <c r="O8742" s="15">
        <f>K8742*N8742</f>
        <v/>
      </c>
      <c r="P8742">
        <f>IF(E8742=0,0.3,IF(D8742=1,IF(C8742&gt;=Params!$B$13-3,IF(C8742&lt;Params!$B$13,Params!$B$20,0.3),0.3),IF(C8742&gt;=Params!$B$15-3,IF(C8742&lt;Params!$B$15,Params!$B$21,0.3),0.3)))</f>
        <v/>
      </c>
    </row>
    <row r="8743" ht="15" customHeight="1" s="1">
      <c r="A8743" s="9" t="n">
        <v>8740</v>
      </c>
      <c r="B8743" s="6" t="inlineStr">
        <is>
          <t>31/12</t>
        </is>
      </c>
      <c r="C8743" s="6" t="n">
        <v>3</v>
      </c>
      <c r="D8743" s="6" t="n">
        <v>0</v>
      </c>
      <c r="E8743" s="10">
        <f>IF(D8743=1, IF(OR(C8743&lt;10, C8743&gt;=15),1,0), IF(OR(C8743&lt;7, C8743&gt;=18),1,0))</f>
        <v/>
      </c>
      <c r="F8743" s="11" t="n">
        <v>2.331</v>
      </c>
      <c r="G8743" s="12">
        <f>0*8</f>
        <v/>
      </c>
      <c r="H8743" s="12">
        <f>F8743-G8743</f>
        <v/>
      </c>
      <c r="I8743" s="10">
        <f>IF(E8743=0,"Fora",IF(E8742=0,"Carg xar",IF(H8743&lt;0,IF(M8743&lt;0.9,"Carg FV","Stby"),IF(M8743&gt;P8743,"V2H",IF(M8743&lt;0.9,"Carg xar","Stby")))))</f>
        <v/>
      </c>
      <c r="J8743" s="12">
        <f>IF(OR(I8743="Carg FV",I8743="Carg xar"),MIN(IF(I8743="Carg FV",ABS(H8743),7.4),7.4,MAX(0,(0.9-M8743)*40)*0.95),0)</f>
        <v/>
      </c>
      <c r="K8743" s="12">
        <f>IF(I8743="V2H",MIN(MAX(0,H8743),7.4,MAX(0,(M8743-P8743)*40)*0.95),0)</f>
        <v/>
      </c>
      <c r="L8743" s="12">
        <f>IF(E8743=0,0,MAX(0,H8743-K8743))</f>
        <v/>
      </c>
      <c r="M8743" s="13">
        <f>M8742+J8742/40-IF(I8742="V2H",K8742/(0.95*40),0)-IF(E8743=0,IF(E8742=1,IF(D8743=1,30,40)*0.18/(2*40),0),0)-IF(E8743=1,IF(E8742=0,IF(D8743=1,30,40)*0.18/(2*40),0),0)</f>
        <v/>
      </c>
      <c r="N8743" s="14" t="n">
        <v>0.09</v>
      </c>
      <c r="O8743" s="15">
        <f>K8743*N8743</f>
        <v/>
      </c>
      <c r="P8743">
        <f>IF(E8743=0,0.3,IF(D8743=1,IF(C8743&gt;=Params!$B$13-3,IF(C8743&lt;Params!$B$13,Params!$B$20,0.3),0.3),IF(C8743&gt;=Params!$B$15-3,IF(C8743&lt;Params!$B$15,Params!$B$21,0.3),0.3)))</f>
        <v/>
      </c>
    </row>
    <row r="8744" ht="15" customHeight="1" s="1">
      <c r="A8744" s="9" t="n">
        <v>8741</v>
      </c>
      <c r="B8744" s="6" t="inlineStr">
        <is>
          <t>31/12</t>
        </is>
      </c>
      <c r="C8744" s="6" t="n">
        <v>4</v>
      </c>
      <c r="D8744" s="6" t="n">
        <v>0</v>
      </c>
      <c r="E8744" s="10">
        <f>IF(D8744=1, IF(OR(C8744&lt;10, C8744&gt;=15),1,0), IF(OR(C8744&lt;7, C8744&gt;=18),1,0))</f>
        <v/>
      </c>
      <c r="F8744" s="11" t="n">
        <v>2.87</v>
      </c>
      <c r="G8744" s="12">
        <f>0*8</f>
        <v/>
      </c>
      <c r="H8744" s="12">
        <f>F8744-G8744</f>
        <v/>
      </c>
      <c r="I8744" s="10">
        <f>IF(E8744=0,"Fora",IF(E8743=0,"Carg xar",IF(H8744&lt;0,IF(M8744&lt;0.9,"Carg FV","Stby"),IF(M8744&gt;P8744,"V2H",IF(M8744&lt;0.9,"Carg xar","Stby")))))</f>
        <v/>
      </c>
      <c r="J8744" s="12">
        <f>IF(OR(I8744="Carg FV",I8744="Carg xar"),MIN(IF(I8744="Carg FV",ABS(H8744),7.4),7.4,MAX(0,(0.9-M8744)*40)*0.95),0)</f>
        <v/>
      </c>
      <c r="K8744" s="12">
        <f>IF(I8744="V2H",MIN(MAX(0,H8744),7.4,MAX(0,(M8744-P8744)*40)*0.95),0)</f>
        <v/>
      </c>
      <c r="L8744" s="12">
        <f>IF(E8744=0,0,MAX(0,H8744-K8744))</f>
        <v/>
      </c>
      <c r="M8744" s="13">
        <f>M8743+J8743/40-IF(I8743="V2H",K8743/(0.95*40),0)-IF(E8744=0,IF(E8743=1,IF(D8744=1,30,40)*0.18/(2*40),0),0)-IF(E8744=1,IF(E8743=0,IF(D8744=1,30,40)*0.18/(2*40),0),0)</f>
        <v/>
      </c>
      <c r="N8744" s="14" t="n">
        <v>0.09</v>
      </c>
      <c r="O8744" s="15">
        <f>K8744*N8744</f>
        <v/>
      </c>
      <c r="P8744">
        <f>IF(E8744=0,0.3,IF(D8744=1,IF(C8744&gt;=Params!$B$13-3,IF(C8744&lt;Params!$B$13,Params!$B$20,0.3),0.3),IF(C8744&gt;=Params!$B$15-3,IF(C8744&lt;Params!$B$15,Params!$B$21,0.3),0.3)))</f>
        <v/>
      </c>
    </row>
    <row r="8745" ht="15" customHeight="1" s="1">
      <c r="A8745" s="9" t="n">
        <v>8742</v>
      </c>
      <c r="B8745" s="6" t="inlineStr">
        <is>
          <t>31/12</t>
        </is>
      </c>
      <c r="C8745" s="6" t="n">
        <v>5</v>
      </c>
      <c r="D8745" s="6" t="n">
        <v>0</v>
      </c>
      <c r="E8745" s="10">
        <f>IF(D8745=1, IF(OR(C8745&lt;10, C8745&gt;=15),1,0), IF(OR(C8745&lt;7, C8745&gt;=18),1,0))</f>
        <v/>
      </c>
      <c r="F8745" s="11" t="n">
        <v>2.365</v>
      </c>
      <c r="G8745" s="12">
        <f>0*8</f>
        <v/>
      </c>
      <c r="H8745" s="12">
        <f>F8745-G8745</f>
        <v/>
      </c>
      <c r="I8745" s="10">
        <f>IF(E8745=0,"Fora",IF(E8744=0,"Carg xar",IF(H8745&lt;0,IF(M8745&lt;0.9,"Carg FV","Stby"),IF(M8745&gt;P8745,"V2H",IF(M8745&lt;0.9,"Carg xar","Stby")))))</f>
        <v/>
      </c>
      <c r="J8745" s="12">
        <f>IF(OR(I8745="Carg FV",I8745="Carg xar"),MIN(IF(I8745="Carg FV",ABS(H8745),7.4),7.4,MAX(0,(0.9-M8745)*40)*0.95),0)</f>
        <v/>
      </c>
      <c r="K8745" s="12">
        <f>IF(I8745="V2H",MIN(MAX(0,H8745),7.4,MAX(0,(M8745-P8745)*40)*0.95),0)</f>
        <v/>
      </c>
      <c r="L8745" s="12">
        <f>IF(E8745=0,0,MAX(0,H8745-K8745))</f>
        <v/>
      </c>
      <c r="M8745" s="13">
        <f>M8744+J8744/40-IF(I8744="V2H",K8744/(0.95*40),0)-IF(E8745=0,IF(E8744=1,IF(D8745=1,30,40)*0.18/(2*40),0),0)-IF(E8745=1,IF(E8744=0,IF(D8745=1,30,40)*0.18/(2*40),0),0)</f>
        <v/>
      </c>
      <c r="N8745" s="14" t="n">
        <v>0.09</v>
      </c>
      <c r="O8745" s="15">
        <f>K8745*N8745</f>
        <v/>
      </c>
      <c r="P8745">
        <f>IF(E8745=0,0.3,IF(D8745=1,IF(C8745&gt;=Params!$B$13-3,IF(C8745&lt;Params!$B$13,Params!$B$20,0.3),0.3),IF(C8745&gt;=Params!$B$15-3,IF(C8745&lt;Params!$B$15,Params!$B$21,0.3),0.3)))</f>
        <v/>
      </c>
    </row>
    <row r="8746" ht="15" customHeight="1" s="1">
      <c r="A8746" s="9" t="n">
        <v>8743</v>
      </c>
      <c r="B8746" s="6" t="inlineStr">
        <is>
          <t>31/12</t>
        </is>
      </c>
      <c r="C8746" s="6" t="n">
        <v>6</v>
      </c>
      <c r="D8746" s="6" t="n">
        <v>0</v>
      </c>
      <c r="E8746" s="10">
        <f>IF(D8746=1, IF(OR(C8746&lt;10, C8746&gt;=15),1,0), IF(OR(C8746&lt;7, C8746&gt;=18),1,0))</f>
        <v/>
      </c>
      <c r="F8746" s="11" t="n">
        <v>2.386</v>
      </c>
      <c r="G8746" s="12">
        <f>0*8</f>
        <v/>
      </c>
      <c r="H8746" s="12">
        <f>F8746-G8746</f>
        <v/>
      </c>
      <c r="I8746" s="10">
        <f>IF(E8746=0,"Fora",IF(E8745=0,"Carg xar",IF(H8746&lt;0,IF(M8746&lt;0.9,"Carg FV","Stby"),IF(M8746&gt;P8746,"V2H",IF(M8746&lt;0.9,"Carg xar","Stby")))))</f>
        <v/>
      </c>
      <c r="J8746" s="12">
        <f>IF(OR(I8746="Carg FV",I8746="Carg xar"),MIN(IF(I8746="Carg FV",ABS(H8746),7.4),7.4,MAX(0,(0.9-M8746)*40)*0.95),0)</f>
        <v/>
      </c>
      <c r="K8746" s="12">
        <f>IF(I8746="V2H",MIN(MAX(0,H8746),7.4,MAX(0,(M8746-P8746)*40)*0.95),0)</f>
        <v/>
      </c>
      <c r="L8746" s="12">
        <f>IF(E8746=0,0,MAX(0,H8746-K8746))</f>
        <v/>
      </c>
      <c r="M8746" s="13">
        <f>M8745+J8745/40-IF(I8745="V2H",K8745/(0.95*40),0)-IF(E8746=0,IF(E8745=1,IF(D8746=1,30,40)*0.18/(2*40),0),0)-IF(E8746=1,IF(E8745=0,IF(D8746=1,30,40)*0.18/(2*40),0),0)</f>
        <v/>
      </c>
      <c r="N8746" s="14" t="n">
        <v>0.09</v>
      </c>
      <c r="O8746" s="15">
        <f>K8746*N8746</f>
        <v/>
      </c>
      <c r="P8746">
        <f>IF(E8746=0,0.3,IF(D8746=1,IF(C8746&gt;=Params!$B$13-3,IF(C8746&lt;Params!$B$13,Params!$B$20,0.3),0.3),IF(C8746&gt;=Params!$B$15-3,IF(C8746&lt;Params!$B$15,Params!$B$21,0.3),0.3)))</f>
        <v/>
      </c>
    </row>
    <row r="8747" ht="15" customHeight="1" s="1">
      <c r="A8747" s="9" t="n">
        <v>8744</v>
      </c>
      <c r="B8747" s="6" t="inlineStr">
        <is>
          <t>31/12</t>
        </is>
      </c>
      <c r="C8747" s="6" t="n">
        <v>7</v>
      </c>
      <c r="D8747" s="6" t="n">
        <v>0</v>
      </c>
      <c r="E8747" s="10">
        <f>IF(D8747=1, IF(OR(C8747&lt;10, C8747&gt;=15),1,0), IF(OR(C8747&lt;7, C8747&gt;=18),1,0))</f>
        <v/>
      </c>
      <c r="F8747" s="11" t="n">
        <v>2.397</v>
      </c>
      <c r="G8747" s="12">
        <f>0*8</f>
        <v/>
      </c>
      <c r="H8747" s="12">
        <f>F8747-G8747</f>
        <v/>
      </c>
      <c r="I8747" s="10">
        <f>IF(E8747=0,"Fora",IF(E8746=0,"Carg xar",IF(H8747&lt;0,IF(M8747&lt;0.9,"Carg FV","Stby"),IF(M8747&gt;P8747,"V2H",IF(M8747&lt;0.9,"Carg xar","Stby")))))</f>
        <v/>
      </c>
      <c r="J8747" s="12">
        <f>IF(OR(I8747="Carg FV",I8747="Carg xar"),MIN(IF(I8747="Carg FV",ABS(H8747),7.4),7.4,MAX(0,(0.9-M8747)*40)*0.95),0)</f>
        <v/>
      </c>
      <c r="K8747" s="12">
        <f>IF(I8747="V2H",MIN(MAX(0,H8747),7.4,MAX(0,(M8747-P8747)*40)*0.95),0)</f>
        <v/>
      </c>
      <c r="L8747" s="12">
        <f>IF(E8747=0,0,MAX(0,H8747-K8747))</f>
        <v/>
      </c>
      <c r="M8747" s="13">
        <f>M8746+J8746/40-IF(I8746="V2H",K8746/(0.95*40),0)-IF(E8747=0,IF(E8746=1,IF(D8747=1,30,40)*0.18/(2*40),0),0)-IF(E8747=1,IF(E8746=0,IF(D8747=1,30,40)*0.18/(2*40),0),0)</f>
        <v/>
      </c>
      <c r="N8747" s="14" t="n">
        <v>0.09</v>
      </c>
      <c r="O8747" s="15">
        <f>K8747*N8747</f>
        <v/>
      </c>
      <c r="P8747">
        <f>IF(E8747=0,0.3,IF(D8747=1,IF(C8747&gt;=Params!$B$13-3,IF(C8747&lt;Params!$B$13,Params!$B$20,0.3),0.3),IF(C8747&gt;=Params!$B$15-3,IF(C8747&lt;Params!$B$15,Params!$B$21,0.3),0.3)))</f>
        <v/>
      </c>
    </row>
    <row r="8748" ht="15" customHeight="1" s="1">
      <c r="A8748" s="9" t="n">
        <v>8745</v>
      </c>
      <c r="B8748" s="6" t="inlineStr">
        <is>
          <t>31/12</t>
        </is>
      </c>
      <c r="C8748" s="6" t="n">
        <v>8</v>
      </c>
      <c r="D8748" s="6" t="n">
        <v>0</v>
      </c>
      <c r="E8748" s="10">
        <f>IF(D8748=1, IF(OR(C8748&lt;10, C8748&gt;=15),1,0), IF(OR(C8748&lt;7, C8748&gt;=18),1,0))</f>
        <v/>
      </c>
      <c r="F8748" s="11" t="n">
        <v>2.377</v>
      </c>
      <c r="G8748" s="12">
        <f>0.04*8</f>
        <v/>
      </c>
      <c r="H8748" s="12">
        <f>F8748-G8748</f>
        <v/>
      </c>
      <c r="I8748" s="10">
        <f>IF(E8748=0,"Fora",IF(E8747=0,"Carg xar",IF(H8748&lt;0,IF(M8748&lt;0.9,"Carg FV","Stby"),IF(M8748&gt;P8748,"V2H",IF(M8748&lt;0.9,"Carg xar","Stby")))))</f>
        <v/>
      </c>
      <c r="J8748" s="12">
        <f>IF(OR(I8748="Carg FV",I8748="Carg xar"),MIN(IF(I8748="Carg FV",ABS(H8748),7.4),7.4,MAX(0,(0.9-M8748)*40)*0.95),0)</f>
        <v/>
      </c>
      <c r="K8748" s="12">
        <f>IF(I8748="V2H",MIN(MAX(0,H8748),7.4,MAX(0,(M8748-P8748)*40)*0.95),0)</f>
        <v/>
      </c>
      <c r="L8748" s="12">
        <f>IF(E8748=0,0,MAX(0,H8748-K8748))</f>
        <v/>
      </c>
      <c r="M8748" s="13">
        <f>M8747+J8747/40-IF(I8747="V2H",K8747/(0.95*40),0)-IF(E8748=0,IF(E8747=1,IF(D8748=1,30,40)*0.18/(2*40),0),0)-IF(E8748=1,IF(E8747=0,IF(D8748=1,30,40)*0.18/(2*40),0),0)</f>
        <v/>
      </c>
      <c r="N8748" s="14" t="n">
        <v>0.15</v>
      </c>
      <c r="O8748" s="15">
        <f>K8748*N8748</f>
        <v/>
      </c>
      <c r="P8748">
        <f>IF(E8748=0,0.3,IF(D8748=1,IF(C8748&gt;=Params!$B$13-3,IF(C8748&lt;Params!$B$13,Params!$B$20,0.3),0.3),IF(C8748&gt;=Params!$B$15-3,IF(C8748&lt;Params!$B$15,Params!$B$21,0.3),0.3)))</f>
        <v/>
      </c>
    </row>
    <row r="8749" ht="15" customHeight="1" s="1">
      <c r="A8749" s="9" t="n">
        <v>8746</v>
      </c>
      <c r="B8749" s="6" t="inlineStr">
        <is>
          <t>31/12</t>
        </is>
      </c>
      <c r="C8749" s="6" t="n">
        <v>9</v>
      </c>
      <c r="D8749" s="6" t="n">
        <v>0</v>
      </c>
      <c r="E8749" s="10">
        <f>IF(D8749=1, IF(OR(C8749&lt;10, C8749&gt;=15),1,0), IF(OR(C8749&lt;7, C8749&gt;=18),1,0))</f>
        <v/>
      </c>
      <c r="F8749" s="11" t="n">
        <v>2.507</v>
      </c>
      <c r="G8749" s="12">
        <f>0.15*8</f>
        <v/>
      </c>
      <c r="H8749" s="12">
        <f>F8749-G8749</f>
        <v/>
      </c>
      <c r="I8749" s="10">
        <f>IF(E8749=0,"Fora",IF(E8748=0,"Carg xar",IF(H8749&lt;0,IF(M8749&lt;0.9,"Carg FV","Stby"),IF(M8749&gt;P8749,"V2H",IF(M8749&lt;0.9,"Carg xar","Stby")))))</f>
        <v/>
      </c>
      <c r="J8749" s="12">
        <f>IF(OR(I8749="Carg FV",I8749="Carg xar"),MIN(IF(I8749="Carg FV",ABS(H8749),7.4),7.4,MAX(0,(0.9-M8749)*40)*0.95),0)</f>
        <v/>
      </c>
      <c r="K8749" s="12">
        <f>IF(I8749="V2H",MIN(MAX(0,H8749),7.4,MAX(0,(M8749-P8749)*40)*0.95),0)</f>
        <v/>
      </c>
      <c r="L8749" s="12">
        <f>IF(E8749=0,0,MAX(0,H8749-K8749))</f>
        <v/>
      </c>
      <c r="M8749" s="13">
        <f>M8748+J8748/40-IF(I8748="V2H",K8748/(0.95*40),0)-IF(E8749=0,IF(E8748=1,IF(D8749=1,30,40)*0.18/(2*40),0),0)-IF(E8749=1,IF(E8748=0,IF(D8749=1,30,40)*0.18/(2*40),0),0)</f>
        <v/>
      </c>
      <c r="N8749" s="14" t="n">
        <v>0.15</v>
      </c>
      <c r="O8749" s="15">
        <f>K8749*N8749</f>
        <v/>
      </c>
      <c r="P8749">
        <f>IF(E8749=0,0.3,IF(D8749=1,IF(C8749&gt;=Params!$B$13-3,IF(C8749&lt;Params!$B$13,Params!$B$20,0.3),0.3),IF(C8749&gt;=Params!$B$15-3,IF(C8749&lt;Params!$B$15,Params!$B$21,0.3),0.3)))</f>
        <v/>
      </c>
    </row>
    <row r="8750" ht="15" customHeight="1" s="1">
      <c r="A8750" s="9" t="n">
        <v>8747</v>
      </c>
      <c r="B8750" s="6" t="inlineStr">
        <is>
          <t>31/12</t>
        </is>
      </c>
      <c r="C8750" s="6" t="n">
        <v>10</v>
      </c>
      <c r="D8750" s="6" t="n">
        <v>0</v>
      </c>
      <c r="E8750" s="10">
        <f>IF(D8750=1, IF(OR(C8750&lt;10, C8750&gt;=15),1,0), IF(OR(C8750&lt;7, C8750&gt;=18),1,0))</f>
        <v/>
      </c>
      <c r="F8750" s="11" t="n">
        <v>2.212</v>
      </c>
      <c r="G8750" s="12">
        <f>0.32*8</f>
        <v/>
      </c>
      <c r="H8750" s="12">
        <f>F8750-G8750</f>
        <v/>
      </c>
      <c r="I8750" s="10">
        <f>IF(E8750=0,"Fora",IF(E8749=0,"Carg xar",IF(H8750&lt;0,IF(M8750&lt;0.9,"Carg FV","Stby"),IF(M8750&gt;P8750,"V2H",IF(M8750&lt;0.9,"Carg xar","Stby")))))</f>
        <v/>
      </c>
      <c r="J8750" s="12">
        <f>IF(OR(I8750="Carg FV",I8750="Carg xar"),MIN(IF(I8750="Carg FV",ABS(H8750),7.4),7.4,MAX(0,(0.9-M8750)*40)*0.95),0)</f>
        <v/>
      </c>
      <c r="K8750" s="12">
        <f>IF(I8750="V2H",MIN(MAX(0,H8750),7.4,MAX(0,(M8750-P8750)*40)*0.95),0)</f>
        <v/>
      </c>
      <c r="L8750" s="12">
        <f>IF(E8750=0,0,MAX(0,H8750-K8750))</f>
        <v/>
      </c>
      <c r="M8750" s="13">
        <f>M8749+J8749/40-IF(I8749="V2H",K8749/(0.95*40),0)-IF(E8750=0,IF(E8749=1,IF(D8750=1,30,40)*0.18/(2*40),0),0)-IF(E8750=1,IF(E8749=0,IF(D8750=1,30,40)*0.18/(2*40),0),0)</f>
        <v/>
      </c>
      <c r="N8750" s="14" t="n">
        <v>0.2</v>
      </c>
      <c r="O8750" s="15">
        <f>K8750*N8750</f>
        <v/>
      </c>
      <c r="P8750">
        <f>IF(E8750=0,0.3,IF(D8750=1,IF(C8750&gt;=Params!$B$13-3,IF(C8750&lt;Params!$B$13,Params!$B$20,0.3),0.3),IF(C8750&gt;=Params!$B$15-3,IF(C8750&lt;Params!$B$15,Params!$B$21,0.3),0.3)))</f>
        <v/>
      </c>
    </row>
    <row r="8751" ht="15" customHeight="1" s="1">
      <c r="A8751" s="9" t="n">
        <v>8748</v>
      </c>
      <c r="B8751" s="6" t="inlineStr">
        <is>
          <t>31/12</t>
        </is>
      </c>
      <c r="C8751" s="6" t="n">
        <v>11</v>
      </c>
      <c r="D8751" s="6" t="n">
        <v>0</v>
      </c>
      <c r="E8751" s="10">
        <f>IF(D8751=1, IF(OR(C8751&lt;10, C8751&gt;=15),1,0), IF(OR(C8751&lt;7, C8751&gt;=18),1,0))</f>
        <v/>
      </c>
      <c r="F8751" s="11" t="n">
        <v>1.228</v>
      </c>
      <c r="G8751" s="12">
        <f>0.45*8</f>
        <v/>
      </c>
      <c r="H8751" s="12">
        <f>F8751-G8751</f>
        <v/>
      </c>
      <c r="I8751" s="10">
        <f>IF(E8751=0,"Fora",IF(E8750=0,"Carg xar",IF(H8751&lt;0,IF(M8751&lt;0.9,"Carg FV","Stby"),IF(M8751&gt;P8751,"V2H",IF(M8751&lt;0.9,"Carg xar","Stby")))))</f>
        <v/>
      </c>
      <c r="J8751" s="12">
        <f>IF(OR(I8751="Carg FV",I8751="Carg xar"),MIN(IF(I8751="Carg FV",ABS(H8751),7.4),7.4,MAX(0,(0.9-M8751)*40)*0.95),0)</f>
        <v/>
      </c>
      <c r="K8751" s="12">
        <f>IF(I8751="V2H",MIN(MAX(0,H8751),7.4,MAX(0,(M8751-P8751)*40)*0.95),0)</f>
        <v/>
      </c>
      <c r="L8751" s="12">
        <f>IF(E8751=0,0,MAX(0,H8751-K8751))</f>
        <v/>
      </c>
      <c r="M8751" s="13">
        <f>M8750+J8750/40-IF(I8750="V2H",K8750/(0.95*40),0)-IF(E8751=0,IF(E8750=1,IF(D8751=1,30,40)*0.18/(2*40),0),0)-IF(E8751=1,IF(E8750=0,IF(D8751=1,30,40)*0.18/(2*40),0),0)</f>
        <v/>
      </c>
      <c r="N8751" s="14" t="n">
        <v>0.2</v>
      </c>
      <c r="O8751" s="15">
        <f>K8751*N8751</f>
        <v/>
      </c>
      <c r="P8751">
        <f>IF(E8751=0,0.3,IF(D8751=1,IF(C8751&gt;=Params!$B$13-3,IF(C8751&lt;Params!$B$13,Params!$B$20,0.3),0.3),IF(C8751&gt;=Params!$B$15-3,IF(C8751&lt;Params!$B$15,Params!$B$21,0.3),0.3)))</f>
        <v/>
      </c>
    </row>
    <row r="8752" ht="15" customHeight="1" s="1">
      <c r="A8752" s="9" t="n">
        <v>8749</v>
      </c>
      <c r="B8752" s="6" t="inlineStr">
        <is>
          <t>31/12</t>
        </is>
      </c>
      <c r="C8752" s="6" t="n">
        <v>12</v>
      </c>
      <c r="D8752" s="6" t="n">
        <v>0</v>
      </c>
      <c r="E8752" s="10">
        <f>IF(D8752=1, IF(OR(C8752&lt;10, C8752&gt;=15),1,0), IF(OR(C8752&lt;7, C8752&gt;=18),1,0))</f>
        <v/>
      </c>
      <c r="F8752" s="11" t="n">
        <v>0.526</v>
      </c>
      <c r="G8752" s="12">
        <f>0.52*8</f>
        <v/>
      </c>
      <c r="H8752" s="12">
        <f>F8752-G8752</f>
        <v/>
      </c>
      <c r="I8752" s="10">
        <f>IF(E8752=0,"Fora",IF(E8751=0,"Carg xar",IF(H8752&lt;0,IF(M8752&lt;0.9,"Carg FV","Stby"),IF(M8752&gt;P8752,"V2H",IF(M8752&lt;0.9,"Carg xar","Stby")))))</f>
        <v/>
      </c>
      <c r="J8752" s="12">
        <f>IF(OR(I8752="Carg FV",I8752="Carg xar"),MIN(IF(I8752="Carg FV",ABS(H8752),7.4),7.4,MAX(0,(0.9-M8752)*40)*0.95),0)</f>
        <v/>
      </c>
      <c r="K8752" s="12">
        <f>IF(I8752="V2H",MIN(MAX(0,H8752),7.4,MAX(0,(M8752-P8752)*40)*0.95),0)</f>
        <v/>
      </c>
      <c r="L8752" s="12">
        <f>IF(E8752=0,0,MAX(0,H8752-K8752))</f>
        <v/>
      </c>
      <c r="M8752" s="13">
        <f>M8751+J8751/40-IF(I8751="V2H",K8751/(0.95*40),0)-IF(E8752=0,IF(E8751=1,IF(D8752=1,30,40)*0.18/(2*40),0),0)-IF(E8752=1,IF(E8751=0,IF(D8752=1,30,40)*0.18/(2*40),0),0)</f>
        <v/>
      </c>
      <c r="N8752" s="14" t="n">
        <v>0.2</v>
      </c>
      <c r="O8752" s="15">
        <f>K8752*N8752</f>
        <v/>
      </c>
      <c r="P8752">
        <f>IF(E8752=0,0.3,IF(D8752=1,IF(C8752&gt;=Params!$B$13-3,IF(C8752&lt;Params!$B$13,Params!$B$20,0.3),0.3),IF(C8752&gt;=Params!$B$15-3,IF(C8752&lt;Params!$B$15,Params!$B$21,0.3),0.3)))</f>
        <v/>
      </c>
    </row>
    <row r="8753" ht="15" customHeight="1" s="1">
      <c r="A8753" s="9" t="n">
        <v>8750</v>
      </c>
      <c r="B8753" s="6" t="inlineStr">
        <is>
          <t>31/12</t>
        </is>
      </c>
      <c r="C8753" s="6" t="n">
        <v>13</v>
      </c>
      <c r="D8753" s="6" t="n">
        <v>0</v>
      </c>
      <c r="E8753" s="10">
        <f>IF(D8753=1, IF(OR(C8753&lt;10, C8753&gt;=15),1,0), IF(OR(C8753&lt;7, C8753&gt;=18),1,0))</f>
        <v/>
      </c>
      <c r="F8753" s="11" t="n">
        <v>1.012</v>
      </c>
      <c r="G8753" s="12">
        <f>0.48*8</f>
        <v/>
      </c>
      <c r="H8753" s="12">
        <f>F8753-G8753</f>
        <v/>
      </c>
      <c r="I8753" s="10">
        <f>IF(E8753=0,"Fora",IF(E8752=0,"Carg xar",IF(H8753&lt;0,IF(M8753&lt;0.9,"Carg FV","Stby"),IF(M8753&gt;P8753,"V2H",IF(M8753&lt;0.9,"Carg xar","Stby")))))</f>
        <v/>
      </c>
      <c r="J8753" s="12">
        <f>IF(OR(I8753="Carg FV",I8753="Carg xar"),MIN(IF(I8753="Carg FV",ABS(H8753),7.4),7.4,MAX(0,(0.9-M8753)*40)*0.95),0)</f>
        <v/>
      </c>
      <c r="K8753" s="12">
        <f>IF(I8753="V2H",MIN(MAX(0,H8753),7.4,MAX(0,(M8753-P8753)*40)*0.95),0)</f>
        <v/>
      </c>
      <c r="L8753" s="12">
        <f>IF(E8753=0,0,MAX(0,H8753-K8753))</f>
        <v/>
      </c>
      <c r="M8753" s="13">
        <f>M8752+J8752/40-IF(I8752="V2H",K8752/(0.95*40),0)-IF(E8753=0,IF(E8752=1,IF(D8753=1,30,40)*0.18/(2*40),0),0)-IF(E8753=1,IF(E8752=0,IF(D8753=1,30,40)*0.18/(2*40),0),0)</f>
        <v/>
      </c>
      <c r="N8753" s="14" t="n">
        <v>0.2</v>
      </c>
      <c r="O8753" s="15">
        <f>K8753*N8753</f>
        <v/>
      </c>
      <c r="P8753">
        <f>IF(E8753=0,0.3,IF(D8753=1,IF(C8753&gt;=Params!$B$13-3,IF(C8753&lt;Params!$B$13,Params!$B$20,0.3),0.3),IF(C8753&gt;=Params!$B$15-3,IF(C8753&lt;Params!$B$15,Params!$B$21,0.3),0.3)))</f>
        <v/>
      </c>
    </row>
    <row r="8754" ht="15" customHeight="1" s="1">
      <c r="A8754" s="9" t="n">
        <v>8751</v>
      </c>
      <c r="B8754" s="6" t="inlineStr">
        <is>
          <t>31/12</t>
        </is>
      </c>
      <c r="C8754" s="6" t="n">
        <v>14</v>
      </c>
      <c r="D8754" s="6" t="n">
        <v>0</v>
      </c>
      <c r="E8754" s="10">
        <f>IF(D8754=1, IF(OR(C8754&lt;10, C8754&gt;=15),1,0), IF(OR(C8754&lt;7, C8754&gt;=18),1,0))</f>
        <v/>
      </c>
      <c r="F8754" s="11" t="n">
        <v>2.34</v>
      </c>
      <c r="G8754" s="12">
        <f>0.35*8</f>
        <v/>
      </c>
      <c r="H8754" s="12">
        <f>F8754-G8754</f>
        <v/>
      </c>
      <c r="I8754" s="10">
        <f>IF(E8754=0,"Fora",IF(E8753=0,"Carg xar",IF(H8754&lt;0,IF(M8754&lt;0.9,"Carg FV","Stby"),IF(M8754&gt;P8754,"V2H",IF(M8754&lt;0.9,"Carg xar","Stby")))))</f>
        <v/>
      </c>
      <c r="J8754" s="12">
        <f>IF(OR(I8754="Carg FV",I8754="Carg xar"),MIN(IF(I8754="Carg FV",ABS(H8754),7.4),7.4,MAX(0,(0.9-M8754)*40)*0.95),0)</f>
        <v/>
      </c>
      <c r="K8754" s="12">
        <f>IF(I8754="V2H",MIN(MAX(0,H8754),7.4,MAX(0,(M8754-P8754)*40)*0.95),0)</f>
        <v/>
      </c>
      <c r="L8754" s="12">
        <f>IF(E8754=0,0,MAX(0,H8754-K8754))</f>
        <v/>
      </c>
      <c r="M8754" s="13">
        <f>M8753+J8753/40-IF(I8753="V2H",K8753/(0.95*40),0)-IF(E8754=0,IF(E8753=1,IF(D8754=1,30,40)*0.18/(2*40),0),0)-IF(E8754=1,IF(E8753=0,IF(D8754=1,30,40)*0.18/(2*40),0),0)</f>
        <v/>
      </c>
      <c r="N8754" s="14" t="n">
        <v>0.15</v>
      </c>
      <c r="O8754" s="15">
        <f>K8754*N8754</f>
        <v/>
      </c>
      <c r="P8754">
        <f>IF(E8754=0,0.3,IF(D8754=1,IF(C8754&gt;=Params!$B$13-3,IF(C8754&lt;Params!$B$13,Params!$B$20,0.3),0.3),IF(C8754&gt;=Params!$B$15-3,IF(C8754&lt;Params!$B$15,Params!$B$21,0.3),0.3)))</f>
        <v/>
      </c>
    </row>
    <row r="8755" ht="15" customHeight="1" s="1">
      <c r="A8755" s="9" t="n">
        <v>8752</v>
      </c>
      <c r="B8755" s="6" t="inlineStr">
        <is>
          <t>31/12</t>
        </is>
      </c>
      <c r="C8755" s="6" t="n">
        <v>15</v>
      </c>
      <c r="D8755" s="6" t="n">
        <v>0</v>
      </c>
      <c r="E8755" s="10">
        <f>IF(D8755=1, IF(OR(C8755&lt;10, C8755&gt;=15),1,0), IF(OR(C8755&lt;7, C8755&gt;=18),1,0))</f>
        <v/>
      </c>
      <c r="F8755" s="11" t="n">
        <v>3.291</v>
      </c>
      <c r="G8755" s="12">
        <f>0.18*8</f>
        <v/>
      </c>
      <c r="H8755" s="12">
        <f>F8755-G8755</f>
        <v/>
      </c>
      <c r="I8755" s="10">
        <f>IF(E8755=0,"Fora",IF(E8754=0,"Carg xar",IF(H8755&lt;0,IF(M8755&lt;0.9,"Carg FV","Stby"),IF(M8755&gt;P8755,"V2H",IF(M8755&lt;0.9,"Carg xar","Stby")))))</f>
        <v/>
      </c>
      <c r="J8755" s="12">
        <f>IF(OR(I8755="Carg FV",I8755="Carg xar"),MIN(IF(I8755="Carg FV",ABS(H8755),7.4),7.4,MAX(0,(0.9-M8755)*40)*0.95),0)</f>
        <v/>
      </c>
      <c r="K8755" s="12">
        <f>IF(I8755="V2H",MIN(MAX(0,H8755),7.4,MAX(0,(M8755-P8755)*40)*0.95),0)</f>
        <v/>
      </c>
      <c r="L8755" s="12">
        <f>IF(E8755=0,0,MAX(0,H8755-K8755))</f>
        <v/>
      </c>
      <c r="M8755" s="13">
        <f>M8754+J8754/40-IF(I8754="V2H",K8754/(0.95*40),0)-IF(E8755=0,IF(E8754=1,IF(D8755=1,30,40)*0.18/(2*40),0),0)-IF(E8755=1,IF(E8754=0,IF(D8755=1,30,40)*0.18/(2*40),0),0)</f>
        <v/>
      </c>
      <c r="N8755" s="14" t="n">
        <v>0.15</v>
      </c>
      <c r="O8755" s="15">
        <f>K8755*N8755</f>
        <v/>
      </c>
      <c r="P8755">
        <f>IF(E8755=0,0.3,IF(D8755=1,IF(C8755&gt;=Params!$B$13-3,IF(C8755&lt;Params!$B$13,Params!$B$20,0.3),0.3),IF(C8755&gt;=Params!$B$15-3,IF(C8755&lt;Params!$B$15,Params!$B$21,0.3),0.3)))</f>
        <v/>
      </c>
    </row>
    <row r="8756" ht="15" customHeight="1" s="1">
      <c r="A8756" s="9" t="n">
        <v>8753</v>
      </c>
      <c r="B8756" s="6" t="inlineStr">
        <is>
          <t>31/12</t>
        </is>
      </c>
      <c r="C8756" s="6" t="n">
        <v>16</v>
      </c>
      <c r="D8756" s="6" t="n">
        <v>0</v>
      </c>
      <c r="E8756" s="10">
        <f>IF(D8756=1, IF(OR(C8756&lt;10, C8756&gt;=15),1,0), IF(OR(C8756&lt;7, C8756&gt;=18),1,0))</f>
        <v/>
      </c>
      <c r="F8756" s="11" t="n">
        <v>6.453</v>
      </c>
      <c r="G8756" s="12">
        <f>0.04*8</f>
        <v/>
      </c>
      <c r="H8756" s="12">
        <f>F8756-G8756</f>
        <v/>
      </c>
      <c r="I8756" s="10">
        <f>IF(E8756=0,"Fora",IF(E8755=0,"Carg xar",IF(H8756&lt;0,IF(M8756&lt;0.9,"Carg FV","Stby"),IF(M8756&gt;P8756,"V2H",IF(M8756&lt;0.9,"Carg xar","Stby")))))</f>
        <v/>
      </c>
      <c r="J8756" s="12">
        <f>IF(OR(I8756="Carg FV",I8756="Carg xar"),MIN(IF(I8756="Carg FV",ABS(H8756),7.4),7.4,MAX(0,(0.9-M8756)*40)*0.95),0)</f>
        <v/>
      </c>
      <c r="K8756" s="12">
        <f>IF(I8756="V2H",MIN(MAX(0,H8756),7.4,MAX(0,(M8756-P8756)*40)*0.95),0)</f>
        <v/>
      </c>
      <c r="L8756" s="12">
        <f>IF(E8756=0,0,MAX(0,H8756-K8756))</f>
        <v/>
      </c>
      <c r="M8756" s="13">
        <f>M8755+J8755/40-IF(I8755="V2H",K8755/(0.95*40),0)-IF(E8756=0,IF(E8755=1,IF(D8756=1,30,40)*0.18/(2*40),0),0)-IF(E8756=1,IF(E8755=0,IF(D8756=1,30,40)*0.18/(2*40),0),0)</f>
        <v/>
      </c>
      <c r="N8756" s="14" t="n">
        <v>0.15</v>
      </c>
      <c r="O8756" s="15">
        <f>K8756*N8756</f>
        <v/>
      </c>
      <c r="P8756">
        <f>IF(E8756=0,0.3,IF(D8756=1,IF(C8756&gt;=Params!$B$13-3,IF(C8756&lt;Params!$B$13,Params!$B$20,0.3),0.3),IF(C8756&gt;=Params!$B$15-3,IF(C8756&lt;Params!$B$15,Params!$B$21,0.3),0.3)))</f>
        <v/>
      </c>
    </row>
    <row r="8757" ht="15" customHeight="1" s="1">
      <c r="A8757" s="9" t="n">
        <v>8754</v>
      </c>
      <c r="B8757" s="6" t="inlineStr">
        <is>
          <t>31/12</t>
        </is>
      </c>
      <c r="C8757" s="6" t="n">
        <v>17</v>
      </c>
      <c r="D8757" s="6" t="n">
        <v>0</v>
      </c>
      <c r="E8757" s="10">
        <f>IF(D8757=1, IF(OR(C8757&lt;10, C8757&gt;=15),1,0), IF(OR(C8757&lt;7, C8757&gt;=18),1,0))</f>
        <v/>
      </c>
      <c r="F8757" s="11" t="n">
        <v>4.958</v>
      </c>
      <c r="G8757" s="12">
        <f>0*8</f>
        <v/>
      </c>
      <c r="H8757" s="12">
        <f>F8757-G8757</f>
        <v/>
      </c>
      <c r="I8757" s="10">
        <f>IF(E8757=0,"Fora",IF(E8756=0,"Carg xar",IF(H8757&lt;0,IF(M8757&lt;0.9,"Carg FV","Stby"),IF(M8757&gt;P8757,"V2H",IF(M8757&lt;0.9,"Carg xar","Stby")))))</f>
        <v/>
      </c>
      <c r="J8757" s="12">
        <f>IF(OR(I8757="Carg FV",I8757="Carg xar"),MIN(IF(I8757="Carg FV",ABS(H8757),7.4),7.4,MAX(0,(0.9-M8757)*40)*0.95),0)</f>
        <v/>
      </c>
      <c r="K8757" s="12">
        <f>IF(I8757="V2H",MIN(MAX(0,H8757),7.4,MAX(0,(M8757-P8757)*40)*0.95),0)</f>
        <v/>
      </c>
      <c r="L8757" s="12">
        <f>IF(E8757=0,0,MAX(0,H8757-K8757))</f>
        <v/>
      </c>
      <c r="M8757" s="13">
        <f>M8756+J8756/40-IF(I8756="V2H",K8756/(0.95*40),0)-IF(E8757=0,IF(E8756=1,IF(D8757=1,30,40)*0.18/(2*40),0),0)-IF(E8757=1,IF(E8756=0,IF(D8757=1,30,40)*0.18/(2*40),0),0)</f>
        <v/>
      </c>
      <c r="N8757" s="14" t="n">
        <v>0.15</v>
      </c>
      <c r="O8757" s="15">
        <f>K8757*N8757</f>
        <v/>
      </c>
      <c r="P8757">
        <f>IF(E8757=0,0.3,IF(D8757=1,IF(C8757&gt;=Params!$B$13-3,IF(C8757&lt;Params!$B$13,Params!$B$20,0.3),0.3),IF(C8757&gt;=Params!$B$15-3,IF(C8757&lt;Params!$B$15,Params!$B$21,0.3),0.3)))</f>
        <v/>
      </c>
    </row>
    <row r="8758" ht="15" customHeight="1" s="1">
      <c r="A8758" s="9" t="n">
        <v>8755</v>
      </c>
      <c r="B8758" s="6" t="inlineStr">
        <is>
          <t>31/12</t>
        </is>
      </c>
      <c r="C8758" s="6" t="n">
        <v>18</v>
      </c>
      <c r="D8758" s="6" t="n">
        <v>0</v>
      </c>
      <c r="E8758" s="10">
        <f>IF(D8758=1, IF(OR(C8758&lt;10, C8758&gt;=15),1,0), IF(OR(C8758&lt;7, C8758&gt;=18),1,0))</f>
        <v/>
      </c>
      <c r="F8758" s="11" t="n">
        <v>2.725</v>
      </c>
      <c r="G8758" s="12">
        <f>0*8</f>
        <v/>
      </c>
      <c r="H8758" s="12">
        <f>F8758-G8758</f>
        <v/>
      </c>
      <c r="I8758" s="10">
        <f>IF(E8758=0,"Fora",IF(E8757=0,"Carg xar",IF(H8758&lt;0,IF(M8758&lt;0.9,"Carg FV","Stby"),IF(M8758&gt;P8758,"V2H",IF(M8758&lt;0.9,"Carg xar","Stby")))))</f>
        <v/>
      </c>
      <c r="J8758" s="12">
        <f>IF(OR(I8758="Carg FV",I8758="Carg xar"),MIN(IF(I8758="Carg FV",ABS(H8758),7.4),7.4,MAX(0,(0.9-M8758)*40)*0.95),0)</f>
        <v/>
      </c>
      <c r="K8758" s="12">
        <f>IF(I8758="V2H",MIN(MAX(0,H8758),7.4,MAX(0,(M8758-P8758)*40)*0.95),0)</f>
        <v/>
      </c>
      <c r="L8758" s="12">
        <f>IF(E8758=0,0,MAX(0,H8758-K8758))</f>
        <v/>
      </c>
      <c r="M8758" s="13">
        <f>M8757+J8757/40-IF(I8757="V2H",K8757/(0.95*40),0)-IF(E8758=0,IF(E8757=1,IF(D8758=1,30,40)*0.18/(2*40),0),0)-IF(E8758=1,IF(E8757=0,IF(D8758=1,30,40)*0.18/(2*40),0),0)</f>
        <v/>
      </c>
      <c r="N8758" s="14" t="n">
        <v>0.2</v>
      </c>
      <c r="O8758" s="15">
        <f>K8758*N8758</f>
        <v/>
      </c>
      <c r="P8758">
        <f>IF(E8758=0,0.3,IF(D8758=1,IF(C8758&gt;=Params!$B$13-3,IF(C8758&lt;Params!$B$13,Params!$B$20,0.3),0.3),IF(C8758&gt;=Params!$B$15-3,IF(C8758&lt;Params!$B$15,Params!$B$21,0.3),0.3)))</f>
        <v/>
      </c>
    </row>
    <row r="8759" ht="15" customHeight="1" s="1">
      <c r="A8759" s="9" t="n">
        <v>8756</v>
      </c>
      <c r="B8759" s="6" t="inlineStr">
        <is>
          <t>31/12</t>
        </is>
      </c>
      <c r="C8759" s="6" t="n">
        <v>19</v>
      </c>
      <c r="D8759" s="6" t="n">
        <v>0</v>
      </c>
      <c r="E8759" s="10">
        <f>IF(D8759=1, IF(OR(C8759&lt;10, C8759&gt;=15),1,0), IF(OR(C8759&lt;7, C8759&gt;=18),1,0))</f>
        <v/>
      </c>
      <c r="F8759" s="11" t="n">
        <v>2.577</v>
      </c>
      <c r="G8759" s="12">
        <f>0*8</f>
        <v/>
      </c>
      <c r="H8759" s="12">
        <f>F8759-G8759</f>
        <v/>
      </c>
      <c r="I8759" s="10">
        <f>IF(E8759=0,"Fora",IF(E8758=0,"Carg xar",IF(H8759&lt;0,IF(M8759&lt;0.9,"Carg FV","Stby"),IF(M8759&gt;P8759,"V2H",IF(M8759&lt;0.9,"Carg xar","Stby")))))</f>
        <v/>
      </c>
      <c r="J8759" s="12">
        <f>IF(OR(I8759="Carg FV",I8759="Carg xar"),MIN(IF(I8759="Carg FV",ABS(H8759),7.4),7.4,MAX(0,(0.9-M8759)*40)*0.95),0)</f>
        <v/>
      </c>
      <c r="K8759" s="12">
        <f>IF(I8759="V2H",MIN(MAX(0,H8759),7.4,MAX(0,(M8759-P8759)*40)*0.95),0)</f>
        <v/>
      </c>
      <c r="L8759" s="12">
        <f>IF(E8759=0,0,MAX(0,H8759-K8759))</f>
        <v/>
      </c>
      <c r="M8759" s="13">
        <f>M8758+J8758/40-IF(I8758="V2H",K8758/(0.95*40),0)-IF(E8759=0,IF(E8758=1,IF(D8759=1,30,40)*0.18/(2*40),0),0)-IF(E8759=1,IF(E8758=0,IF(D8759=1,30,40)*0.18/(2*40),0),0)</f>
        <v/>
      </c>
      <c r="N8759" s="14" t="n">
        <v>0.2</v>
      </c>
      <c r="O8759" s="15">
        <f>K8759*N8759</f>
        <v/>
      </c>
      <c r="P8759">
        <f>IF(E8759=0,0.3,IF(D8759=1,IF(C8759&gt;=Params!$B$13-3,IF(C8759&lt;Params!$B$13,Params!$B$20,0.3),0.3),IF(C8759&gt;=Params!$B$15-3,IF(C8759&lt;Params!$B$15,Params!$B$21,0.3),0.3)))</f>
        <v/>
      </c>
    </row>
    <row r="8760" ht="15" customHeight="1" s="1">
      <c r="A8760" s="9" t="n">
        <v>8757</v>
      </c>
      <c r="B8760" s="6" t="inlineStr">
        <is>
          <t>31/12</t>
        </is>
      </c>
      <c r="C8760" s="6" t="n">
        <v>20</v>
      </c>
      <c r="D8760" s="6" t="n">
        <v>0</v>
      </c>
      <c r="E8760" s="10">
        <f>IF(D8760=1, IF(OR(C8760&lt;10, C8760&gt;=15),1,0), IF(OR(C8760&lt;7, C8760&gt;=18),1,0))</f>
        <v/>
      </c>
      <c r="F8760" s="11" t="n">
        <v>2.967</v>
      </c>
      <c r="G8760" s="12">
        <f>0*8</f>
        <v/>
      </c>
      <c r="H8760" s="12">
        <f>F8760-G8760</f>
        <v/>
      </c>
      <c r="I8760" s="10">
        <f>IF(E8760=0,"Fora",IF(E8759=0,"Carg xar",IF(H8760&lt;0,IF(M8760&lt;0.9,"Carg FV","Stby"),IF(M8760&gt;P8760,"V2H",IF(M8760&lt;0.9,"Carg xar","Stby")))))</f>
        <v/>
      </c>
      <c r="J8760" s="12">
        <f>IF(OR(I8760="Carg FV",I8760="Carg xar"),MIN(IF(I8760="Carg FV",ABS(H8760),7.4),7.4,MAX(0,(0.9-M8760)*40)*0.95),0)</f>
        <v/>
      </c>
      <c r="K8760" s="12">
        <f>IF(I8760="V2H",MIN(MAX(0,H8760),7.4,MAX(0,(M8760-P8760)*40)*0.95),0)</f>
        <v/>
      </c>
      <c r="L8760" s="12">
        <f>IF(E8760=0,0,MAX(0,H8760-K8760))</f>
        <v/>
      </c>
      <c r="M8760" s="13">
        <f>M8759+J8759/40-IF(I8759="V2H",K8759/(0.95*40),0)-IF(E8760=0,IF(E8759=1,IF(D8760=1,30,40)*0.18/(2*40),0),0)-IF(E8760=1,IF(E8759=0,IF(D8760=1,30,40)*0.18/(2*40),0),0)</f>
        <v/>
      </c>
      <c r="N8760" s="14" t="n">
        <v>0.2</v>
      </c>
      <c r="O8760" s="15">
        <f>K8760*N8760</f>
        <v/>
      </c>
      <c r="P8760">
        <f>IF(E8760=0,0.3,IF(D8760=1,IF(C8760&gt;=Params!$B$13-3,IF(C8760&lt;Params!$B$13,Params!$B$20,0.3),0.3),IF(C8760&gt;=Params!$B$15-3,IF(C8760&lt;Params!$B$15,Params!$B$21,0.3),0.3)))</f>
        <v/>
      </c>
    </row>
    <row r="8761" ht="15" customHeight="1" s="1">
      <c r="A8761" s="9" t="n">
        <v>8758</v>
      </c>
      <c r="B8761" s="6" t="inlineStr">
        <is>
          <t>31/12</t>
        </is>
      </c>
      <c r="C8761" s="6" t="n">
        <v>21</v>
      </c>
      <c r="D8761" s="6" t="n">
        <v>0</v>
      </c>
      <c r="E8761" s="10">
        <f>IF(D8761=1, IF(OR(C8761&lt;10, C8761&gt;=15),1,0), IF(OR(C8761&lt;7, C8761&gt;=18),1,0))</f>
        <v/>
      </c>
      <c r="F8761" s="11" t="n">
        <v>3.327</v>
      </c>
      <c r="G8761" s="12">
        <f>0*8</f>
        <v/>
      </c>
      <c r="H8761" s="12">
        <f>F8761-G8761</f>
        <v/>
      </c>
      <c r="I8761" s="10">
        <f>IF(E8761=0,"Fora",IF(E8760=0,"Carg xar",IF(H8761&lt;0,IF(M8761&lt;0.9,"Carg FV","Stby"),IF(M8761&gt;P8761,"V2H",IF(M8761&lt;0.9,"Carg xar","Stby")))))</f>
        <v/>
      </c>
      <c r="J8761" s="12">
        <f>IF(OR(I8761="Carg FV",I8761="Carg xar"),MIN(IF(I8761="Carg FV",ABS(H8761),7.4),7.4,MAX(0,(0.9-M8761)*40)*0.95),0)</f>
        <v/>
      </c>
      <c r="K8761" s="12">
        <f>IF(I8761="V2H",MIN(MAX(0,H8761),7.4,MAX(0,(M8761-P8761)*40)*0.95),0)</f>
        <v/>
      </c>
      <c r="L8761" s="12">
        <f>IF(E8761=0,0,MAX(0,H8761-K8761))</f>
        <v/>
      </c>
      <c r="M8761" s="13">
        <f>M8760+J8760/40-IF(I8760="V2H",K8760/(0.95*40),0)-IF(E8761=0,IF(E8760=1,IF(D8761=1,30,40)*0.18/(2*40),0),0)-IF(E8761=1,IF(E8760=0,IF(D8761=1,30,40)*0.18/(2*40),0),0)</f>
        <v/>
      </c>
      <c r="N8761" s="14" t="n">
        <v>0.2</v>
      </c>
      <c r="O8761" s="15">
        <f>K8761*N8761</f>
        <v/>
      </c>
      <c r="P8761">
        <f>IF(E8761=0,0.3,IF(D8761=1,IF(C8761&gt;=Params!$B$13-3,IF(C8761&lt;Params!$B$13,Params!$B$20,0.3),0.3),IF(C8761&gt;=Params!$B$15-3,IF(C8761&lt;Params!$B$15,Params!$B$21,0.3),0.3)))</f>
        <v/>
      </c>
    </row>
    <row r="8762" ht="15" customHeight="1" s="1">
      <c r="A8762" s="9" t="n">
        <v>8759</v>
      </c>
      <c r="B8762" s="6" t="inlineStr">
        <is>
          <t>31/12</t>
        </is>
      </c>
      <c r="C8762" s="6" t="n">
        <v>22</v>
      </c>
      <c r="D8762" s="6" t="n">
        <v>0</v>
      </c>
      <c r="E8762" s="10">
        <f>IF(D8762=1, IF(OR(C8762&lt;10, C8762&gt;=15),1,0), IF(OR(C8762&lt;7, C8762&gt;=18),1,0))</f>
        <v/>
      </c>
      <c r="F8762" s="11" t="n">
        <v>1.97</v>
      </c>
      <c r="G8762" s="12">
        <f>0*8</f>
        <v/>
      </c>
      <c r="H8762" s="12">
        <f>F8762-G8762</f>
        <v/>
      </c>
      <c r="I8762" s="10">
        <f>IF(E8762=0,"Fora",IF(E8761=0,"Carg xar",IF(H8762&lt;0,IF(M8762&lt;0.9,"Carg FV","Stby"),IF(M8762&gt;P8762,"V2H",IF(M8762&lt;0.9,"Carg xar","Stby")))))</f>
        <v/>
      </c>
      <c r="J8762" s="12">
        <f>IF(OR(I8762="Carg FV",I8762="Carg xar"),MIN(IF(I8762="Carg FV",ABS(H8762),7.4),7.4,MAX(0,(0.9-M8762)*40)*0.95),0)</f>
        <v/>
      </c>
      <c r="K8762" s="12">
        <f>IF(I8762="V2H",MIN(MAX(0,H8762),7.4,MAX(0,(M8762-P8762)*40)*0.95),0)</f>
        <v/>
      </c>
      <c r="L8762" s="12">
        <f>IF(E8762=0,0,MAX(0,H8762-K8762))</f>
        <v/>
      </c>
      <c r="M8762" s="13">
        <f>M8761+J8761/40-IF(I8761="V2H",K8761/(0.95*40),0)-IF(E8762=0,IF(E8761=1,IF(D8762=1,30,40)*0.18/(2*40),0),0)-IF(E8762=1,IF(E8761=0,IF(D8762=1,30,40)*0.18/(2*40),0),0)</f>
        <v/>
      </c>
      <c r="N8762" s="14" t="n">
        <v>0.15</v>
      </c>
      <c r="O8762" s="15">
        <f>K8762*N8762</f>
        <v/>
      </c>
      <c r="P8762">
        <f>IF(E8762=0,0.3,IF(D8762=1,IF(C8762&gt;=Params!$B$13-3,IF(C8762&lt;Params!$B$13,Params!$B$20,0.3),0.3),IF(C8762&gt;=Params!$B$15-3,IF(C8762&lt;Params!$B$15,Params!$B$21,0.3),0.3)))</f>
        <v/>
      </c>
    </row>
    <row r="8763" ht="15" customHeight="1" s="1">
      <c r="A8763" s="9" t="n">
        <v>8760</v>
      </c>
      <c r="B8763" s="6" t="inlineStr">
        <is>
          <t>31/12</t>
        </is>
      </c>
      <c r="C8763" s="6" t="n">
        <v>23</v>
      </c>
      <c r="D8763" s="6" t="n">
        <v>0</v>
      </c>
      <c r="E8763" s="10">
        <f>IF(D8763=1, IF(OR(C8763&lt;10, C8763&gt;=15),1,0), IF(OR(C8763&lt;7, C8763&gt;=18),1,0))</f>
        <v/>
      </c>
      <c r="F8763" s="11" t="n">
        <v>1.886</v>
      </c>
      <c r="G8763" s="12">
        <f>0*8</f>
        <v/>
      </c>
      <c r="H8763" s="12">
        <f>F8763-G8763</f>
        <v/>
      </c>
      <c r="I8763" s="10">
        <f>IF(E8763=0,"Fora",IF(E8762=0,"Carg xar",IF(H8763&lt;0,IF(M8763&lt;0.9,"Carg FV","Stby"),IF(M8763&gt;P8763,"V2H",IF(M8763&lt;0.9,"Carg xar","Stby")))))</f>
        <v/>
      </c>
      <c r="J8763" s="12">
        <f>IF(OR(I8763="Carg FV",I8763="Carg xar"),MIN(IF(I8763="Carg FV",ABS(H8763),7.4),7.4,MAX(0,(0.9-M8763)*40)*0.95),0)</f>
        <v/>
      </c>
      <c r="K8763" s="12">
        <f>IF(I8763="V2H",MIN(MAX(0,H8763),7.4,MAX(0,(M8763-P8763)*40)*0.95),0)</f>
        <v/>
      </c>
      <c r="L8763" s="12">
        <f>IF(E8763=0,0,MAX(0,H8763-K8763))</f>
        <v/>
      </c>
      <c r="M8763" s="13">
        <f>M8762+J8762/40-IF(I8762="V2H",K8762/(0.95*40),0)-IF(E8763=0,IF(E8762=1,IF(D8763=1,30,40)*0.18/(2*40),0),0)-IF(E8763=1,IF(E8762=0,IF(D8763=1,30,40)*0.18/(2*40),0),0)</f>
        <v/>
      </c>
      <c r="N8763" s="14" t="n">
        <v>0.15</v>
      </c>
      <c r="O8763" s="15">
        <f>K8763*N8763</f>
        <v/>
      </c>
      <c r="P8763">
        <f>IF(E8763=0,0.3,IF(D8763=1,IF(C8763&gt;=Params!$B$13-3,IF(C8763&lt;Params!$B$13,Params!$B$20,0.3),0.3),IF(C8763&gt;=Params!$B$15-3,IF(C8763&lt;Params!$B$15,Params!$B$21,0.3),0.3)))</f>
        <v/>
      </c>
    </row>
    <row r="8764" ht="21.75" customHeight="1" s="1">
      <c r="A8764" s="16" t="inlineStr">
        <is>
          <t>TOTAL</t>
        </is>
      </c>
      <c r="B8764" s="17" t="n"/>
      <c r="F8764" s="18">
        <f>SUM(F4:F8763)</f>
        <v/>
      </c>
      <c r="G8764" s="18">
        <f>SUM(G4:G8763)</f>
        <v/>
      </c>
      <c r="J8764" s="18">
        <f>SUM(J4:J8763)</f>
        <v/>
      </c>
      <c r="K8764" s="18">
        <f>SUM(K4:K8763)</f>
        <v/>
      </c>
      <c r="L8764" s="18">
        <f>SUM(L4:L8763)</f>
        <v/>
      </c>
      <c r="O8764" s="18">
        <f>SUM(O4:O8763)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534AB7"/>
    <outlinePr summaryBelow="1" summaryRight="1"/>
    <pageSetUpPr/>
  </sheetPr>
  <dimension ref="A1:E27"/>
  <sheetViews>
    <sheetView zoomScaleNormal="100" workbookViewId="0">
      <selection activeCell="A1" sqref="A1"/>
    </sheetView>
  </sheetViews>
  <sheetFormatPr baseColWidth="8" defaultColWidth="8.6640625" defaultRowHeight="14.4"/>
  <cols>
    <col width="20" customWidth="1" style="1" min="1" max="1"/>
    <col width="12" customWidth="1" style="1" min="2" max="3"/>
    <col width="10" customWidth="1" style="1" min="4" max="4"/>
    <col width="12" customWidth="1" style="1" min="5" max="5"/>
  </cols>
  <sheetData>
    <row r="1" ht="15.75" customHeight="1" s="1">
      <c r="A1" s="2" t="inlineStr">
        <is>
          <t>RESUM ANUAL — SIMULACIÓ 8760h (v7)</t>
        </is>
      </c>
    </row>
    <row r="3" ht="23.25" customHeight="1" s="1">
      <c r="A3" s="8" t="inlineStr">
        <is>
          <t>Mes</t>
        </is>
      </c>
      <c r="B3" s="8" t="inlineStr">
        <is>
          <t>E_V2H
kWh</t>
        </is>
      </c>
      <c r="C3" s="8" t="inlineStr">
        <is>
          <t>E_xarxa
kWh</t>
        </is>
      </c>
      <c r="D3" s="8" t="inlineStr">
        <is>
          <t>Estalvi
€</t>
        </is>
      </c>
      <c r="E3" s="8" t="inlineStr">
        <is>
          <t>Consum
llar kWh</t>
        </is>
      </c>
    </row>
    <row r="4" ht="15" customHeight="1" s="1">
      <c r="A4" s="4" t="inlineStr">
        <is>
          <t>Gener</t>
        </is>
      </c>
      <c r="B4" s="19">
        <f>SUM('Sim8760'!K4:K747)</f>
        <v/>
      </c>
      <c r="C4" s="19">
        <f>SUM('Sim8760'!L4:L747)</f>
        <v/>
      </c>
      <c r="D4" s="12">
        <f>SUM('Sim8760'!O4:O747)</f>
        <v/>
      </c>
      <c r="E4" s="19">
        <f>SUM('Sim8760'!F4:F747)</f>
        <v/>
      </c>
    </row>
    <row r="5" ht="15" customHeight="1" s="1">
      <c r="A5" s="4" t="inlineStr">
        <is>
          <t>Febrer</t>
        </is>
      </c>
      <c r="B5" s="19">
        <f>SUM('Sim8760'!K748:K1419)</f>
        <v/>
      </c>
      <c r="C5" s="19">
        <f>SUM('Sim8760'!L748:L1419)</f>
        <v/>
      </c>
      <c r="D5" s="12">
        <f>SUM('Sim8760'!O748:O1419)</f>
        <v/>
      </c>
      <c r="E5" s="19">
        <f>SUM('Sim8760'!F748:F1419)</f>
        <v/>
      </c>
    </row>
    <row r="6" ht="15" customHeight="1" s="1">
      <c r="A6" s="4" t="inlineStr">
        <is>
          <t>Març</t>
        </is>
      </c>
      <c r="B6" s="19">
        <f>SUM('Sim8760'!K1420:K2163)</f>
        <v/>
      </c>
      <c r="C6" s="19">
        <f>SUM('Sim8760'!L1420:L2163)</f>
        <v/>
      </c>
      <c r="D6" s="12">
        <f>SUM('Sim8760'!O1420:O2163)</f>
        <v/>
      </c>
      <c r="E6" s="19">
        <f>SUM('Sim8760'!F1420:F2163)</f>
        <v/>
      </c>
    </row>
    <row r="7" ht="15" customHeight="1" s="1">
      <c r="A7" s="4" t="inlineStr">
        <is>
          <t>Abril</t>
        </is>
      </c>
      <c r="B7" s="19">
        <f>SUM('Sim8760'!K2164:K2883)</f>
        <v/>
      </c>
      <c r="C7" s="19">
        <f>SUM('Sim8760'!L2164:L2883)</f>
        <v/>
      </c>
      <c r="D7" s="12">
        <f>SUM('Sim8760'!O2164:O2883)</f>
        <v/>
      </c>
      <c r="E7" s="19">
        <f>SUM('Sim8760'!F2164:F2883)</f>
        <v/>
      </c>
    </row>
    <row r="8" ht="15" customHeight="1" s="1">
      <c r="A8" s="4" t="inlineStr">
        <is>
          <t>Maig</t>
        </is>
      </c>
      <c r="B8" s="19">
        <f>SUM('Sim8760'!K2884:K3627)</f>
        <v/>
      </c>
      <c r="C8" s="19">
        <f>SUM('Sim8760'!L2884:L3627)</f>
        <v/>
      </c>
      <c r="D8" s="12">
        <f>SUM('Sim8760'!O2884:O3627)</f>
        <v/>
      </c>
      <c r="E8" s="19">
        <f>SUM('Sim8760'!F2884:F3627)</f>
        <v/>
      </c>
    </row>
    <row r="9" ht="15" customHeight="1" s="1">
      <c r="A9" s="4" t="inlineStr">
        <is>
          <t>Juny</t>
        </is>
      </c>
      <c r="B9" s="19">
        <f>SUM('Sim8760'!K3628:K4347)</f>
        <v/>
      </c>
      <c r="C9" s="19">
        <f>SUM('Sim8760'!L3628:L4347)</f>
        <v/>
      </c>
      <c r="D9" s="12">
        <f>SUM('Sim8760'!O3628:O4347)</f>
        <v/>
      </c>
      <c r="E9" s="19">
        <f>SUM('Sim8760'!F3628:F4347)</f>
        <v/>
      </c>
    </row>
    <row r="10" ht="15" customHeight="1" s="1">
      <c r="A10" s="4" t="inlineStr">
        <is>
          <t>Juliol</t>
        </is>
      </c>
      <c r="B10" s="19">
        <f>SUM('Sim8760'!K4348:K5091)</f>
        <v/>
      </c>
      <c r="C10" s="19">
        <f>SUM('Sim8760'!L4348:L5091)</f>
        <v/>
      </c>
      <c r="D10" s="12">
        <f>SUM('Sim8760'!O4348:O5091)</f>
        <v/>
      </c>
      <c r="E10" s="19">
        <f>SUM('Sim8760'!F4348:F5091)</f>
        <v/>
      </c>
    </row>
    <row r="11" ht="15" customHeight="1" s="1">
      <c r="A11" s="4" t="inlineStr">
        <is>
          <t>Agost</t>
        </is>
      </c>
      <c r="B11" s="19">
        <f>SUM('Sim8760'!K5092:K5835)</f>
        <v/>
      </c>
      <c r="C11" s="19">
        <f>SUM('Sim8760'!L5092:L5835)</f>
        <v/>
      </c>
      <c r="D11" s="12">
        <f>SUM('Sim8760'!O5092:O5835)</f>
        <v/>
      </c>
      <c r="E11" s="19">
        <f>SUM('Sim8760'!F5092:F5835)</f>
        <v/>
      </c>
    </row>
    <row r="12" ht="15" customHeight="1" s="1">
      <c r="A12" s="4" t="inlineStr">
        <is>
          <t>Set.</t>
        </is>
      </c>
      <c r="B12" s="19">
        <f>SUM('Sim8760'!K5836:K6555)</f>
        <v/>
      </c>
      <c r="C12" s="19">
        <f>SUM('Sim8760'!L5836:L6555)</f>
        <v/>
      </c>
      <c r="D12" s="12">
        <f>SUM('Sim8760'!O5836:O6555)</f>
        <v/>
      </c>
      <c r="E12" s="19">
        <f>SUM('Sim8760'!F5836:F6555)</f>
        <v/>
      </c>
    </row>
    <row r="13" ht="15" customHeight="1" s="1">
      <c r="A13" s="4" t="inlineStr">
        <is>
          <t>Octubre</t>
        </is>
      </c>
      <c r="B13" s="19">
        <f>SUM('Sim8760'!K6556:K7299)</f>
        <v/>
      </c>
      <c r="C13" s="19">
        <f>SUM('Sim8760'!L6556:L7299)</f>
        <v/>
      </c>
      <c r="D13" s="12">
        <f>SUM('Sim8760'!O6556:O7299)</f>
        <v/>
      </c>
      <c r="E13" s="19">
        <f>SUM('Sim8760'!F6556:F7299)</f>
        <v/>
      </c>
    </row>
    <row r="14" ht="15" customHeight="1" s="1">
      <c r="A14" s="4" t="inlineStr">
        <is>
          <t>Nov.</t>
        </is>
      </c>
      <c r="B14" s="19">
        <f>SUM('Sim8760'!K7300:K8019)</f>
        <v/>
      </c>
      <c r="C14" s="19">
        <f>SUM('Sim8760'!L7300:L8019)</f>
        <v/>
      </c>
      <c r="D14" s="12">
        <f>SUM('Sim8760'!O7300:O8019)</f>
        <v/>
      </c>
      <c r="E14" s="19">
        <f>SUM('Sim8760'!F7300:F8019)</f>
        <v/>
      </c>
    </row>
    <row r="15" ht="15" customHeight="1" s="1">
      <c r="A15" s="4" t="inlineStr">
        <is>
          <t>Desembre</t>
        </is>
      </c>
      <c r="B15" s="19">
        <f>SUM('Sim8760'!K8020:K8763)</f>
        <v/>
      </c>
      <c r="C15" s="19">
        <f>SUM('Sim8760'!L8020:L8763)</f>
        <v/>
      </c>
      <c r="D15" s="12">
        <f>SUM('Sim8760'!O8020:O8763)</f>
        <v/>
      </c>
      <c r="E15" s="19">
        <f>SUM('Sim8760'!F8020:F8763)</f>
        <v/>
      </c>
    </row>
    <row r="16" ht="15" customHeight="1" s="1">
      <c r="A16" s="16" t="inlineStr">
        <is>
          <t>TOTAL ANUAL</t>
        </is>
      </c>
      <c r="B16" s="20">
        <f>SUM(B4:B15)</f>
        <v/>
      </c>
      <c r="C16" s="20">
        <f>SUM(C4:C15)</f>
        <v/>
      </c>
      <c r="D16" s="18">
        <f>SUM(D4:D15)</f>
        <v/>
      </c>
      <c r="E16" s="20">
        <f>SUM(E4:E15)</f>
        <v/>
      </c>
    </row>
    <row r="18" ht="15" customHeight="1" s="1">
      <c r="A18" s="21" t="inlineStr">
        <is>
          <t>INDICADORS CLAU</t>
        </is>
      </c>
    </row>
    <row r="19" ht="15" customHeight="1" s="1">
      <c r="A19" s="22" t="inlineStr">
        <is>
          <t>Estalvi anual:</t>
        </is>
      </c>
      <c r="B19" s="12">
        <f>D16</f>
        <v/>
      </c>
      <c r="C19" s="6" t="inlineStr">
        <is>
          <t>€/any</t>
        </is>
      </c>
    </row>
    <row r="20" ht="15" customHeight="1" s="1">
      <c r="A20" s="22" t="inlineStr">
        <is>
          <t>E_V2H anual:</t>
        </is>
      </c>
      <c r="B20" s="19">
        <f>B16</f>
        <v/>
      </c>
      <c r="C20" s="6" t="inlineStr">
        <is>
          <t>kWh/any</t>
        </is>
      </c>
    </row>
    <row r="21" ht="15" customHeight="1" s="1">
      <c r="A21" s="22" t="inlineStr">
        <is>
          <t>E_xarxa anual:</t>
        </is>
      </c>
      <c r="B21" s="19">
        <f>C16</f>
        <v/>
      </c>
      <c r="C21" s="6" t="inlineStr">
        <is>
          <t>kWh/any</t>
        </is>
      </c>
    </row>
    <row r="22" ht="15" customHeight="1" s="1">
      <c r="A22" s="22" t="inlineStr">
        <is>
          <t>Consum llar anual:</t>
        </is>
      </c>
      <c r="B22" s="19">
        <f>E16</f>
        <v/>
      </c>
      <c r="C22" s="6" t="inlineStr">
        <is>
          <t>kWh/any</t>
        </is>
      </c>
    </row>
    <row r="23" ht="15" customHeight="1" s="1">
      <c r="A23" s="22" t="inlineStr">
        <is>
          <t>Autoconsum V2H:</t>
        </is>
      </c>
      <c r="B23" s="13">
        <f>IF(B16+C16&gt;0,B16/(B16+C16),0)</f>
        <v/>
      </c>
      <c r="C23" s="6" t="inlineStr">
        <is>
          <t>%</t>
        </is>
      </c>
    </row>
    <row r="24" ht="15" customHeight="1" s="1">
      <c r="A24" s="22" t="inlineStr">
        <is>
          <t>EFC V2H anuals:</t>
        </is>
      </c>
      <c r="B24" s="19">
        <f>B16/(2*40)</f>
        <v/>
      </c>
      <c r="C24" s="6" t="inlineStr">
        <is>
          <t>cicles/any</t>
        </is>
      </c>
    </row>
    <row r="25" ht="15" customHeight="1" s="1">
      <c r="A25" s="22" t="inlineStr">
        <is>
          <t>Cost carregador (est.):</t>
        </is>
      </c>
      <c r="B25" s="23" t="n">
        <v>4000</v>
      </c>
      <c r="C25" s="6" t="inlineStr">
        <is>
          <t>€</t>
        </is>
      </c>
    </row>
    <row r="26" ht="15" customHeight="1" s="1">
      <c r="A26" s="22" t="inlineStr">
        <is>
          <t>Payback simple:</t>
        </is>
      </c>
      <c r="B26" s="19">
        <f>IF(B19&gt;0,B25/B19,"—")</f>
        <v/>
      </c>
      <c r="C26" s="6" t="inlineStr">
        <is>
          <t>anys</t>
        </is>
      </c>
    </row>
    <row r="27" ht="15" customHeight="1" s="1">
      <c r="A27" s="22" t="inlineStr">
        <is>
          <t>SOC final any:</t>
        </is>
      </c>
      <c r="B27" s="13">
        <f>'Sim8760'!M8763</f>
        <v/>
      </c>
      <c r="C27" s="6" t="inlineStr">
        <is>
          <t>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2026-04-27T15:58:48Z</dcterms:created>
  <dcterms:modified xsi:type="dcterms:W3CDTF">2026-06-09T07:44:11Z</dcterms:modified>
  <cp:lastModifiedBy>Gil Canadell</cp:lastModifiedBy>
  <cp:revision>0</cp:revision>
</cp:coreProperties>
</file>